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mitris/Desktop/In Progress Tableau/Hotel Management/Data/"/>
    </mc:Choice>
  </mc:AlternateContent>
  <xr:revisionPtr revIDLastSave="0" documentId="8_{22381A54-F638-C548-8F51-4308F927DF10}" xr6:coauthVersionLast="36" xr6:coauthVersionMax="36" xr10:uidLastSave="{00000000-0000-0000-0000-000000000000}"/>
  <bookViews>
    <workbookView xWindow="2780" yWindow="1500" windowWidth="28040" windowHeight="17440"/>
  </bookViews>
  <sheets>
    <sheet name="hotel_management_data" sheetId="1" r:id="rId1"/>
  </sheets>
  <calcPr calcId="181029"/>
</workbook>
</file>

<file path=xl/calcChain.xml><?xml version="1.0" encoding="utf-8"?>
<calcChain xmlns="http://schemas.openxmlformats.org/spreadsheetml/2006/main">
  <c r="G9" i="1" l="1"/>
  <c r="G14" i="1"/>
  <c r="G17" i="1"/>
  <c r="G33" i="1"/>
  <c r="G40" i="1"/>
  <c r="G46" i="1"/>
  <c r="G51" i="1"/>
  <c r="G60" i="1"/>
  <c r="G82" i="1"/>
  <c r="G123" i="1"/>
  <c r="G130" i="1"/>
  <c r="G154" i="1"/>
  <c r="G195" i="1"/>
  <c r="G214" i="1"/>
  <c r="G235" i="1"/>
  <c r="G246" i="1"/>
  <c r="G383" i="1"/>
  <c r="G392" i="1"/>
  <c r="G401" i="1"/>
  <c r="G449" i="1"/>
  <c r="G452" i="1"/>
  <c r="G493" i="1"/>
  <c r="G542" i="1"/>
  <c r="G545" i="1"/>
  <c r="G601" i="1"/>
  <c r="G674" i="1"/>
  <c r="G708" i="1"/>
  <c r="G740" i="1"/>
  <c r="G887" i="1"/>
  <c r="G906" i="1"/>
  <c r="G918" i="1"/>
  <c r="G953" i="1"/>
  <c r="G959" i="1"/>
  <c r="G1001" i="1"/>
  <c r="G1038" i="1"/>
  <c r="G1055" i="1"/>
  <c r="G1072" i="1"/>
  <c r="G1088" i="1"/>
  <c r="G1100" i="1"/>
  <c r="G1123" i="1"/>
  <c r="G1137" i="1"/>
  <c r="G1171" i="1"/>
  <c r="G1240" i="1"/>
  <c r="G1269" i="1"/>
  <c r="G1272" i="1"/>
  <c r="G1274" i="1"/>
  <c r="G1287" i="1"/>
  <c r="G1305" i="1"/>
  <c r="G1335" i="1"/>
  <c r="G1401" i="1"/>
  <c r="G1403" i="1"/>
  <c r="G1424" i="1"/>
  <c r="G1435" i="1"/>
  <c r="G1436" i="1"/>
  <c r="G1471" i="1"/>
  <c r="G1506" i="1"/>
  <c r="G1520" i="1"/>
  <c r="G1568" i="1"/>
  <c r="G1607" i="1"/>
  <c r="G1702" i="1"/>
  <c r="G1759" i="1"/>
  <c r="G1764" i="1"/>
  <c r="G1779" i="1"/>
  <c r="G1783" i="1"/>
  <c r="G1836" i="1"/>
  <c r="G1852" i="1"/>
  <c r="G1856" i="1"/>
  <c r="G1868" i="1"/>
  <c r="G1898" i="1"/>
  <c r="G1916" i="1"/>
  <c r="G1938" i="1"/>
  <c r="G1995" i="1"/>
  <c r="G2004" i="1"/>
  <c r="G2012" i="1"/>
  <c r="G2016" i="1"/>
  <c r="G2048" i="1"/>
  <c r="G2053" i="1"/>
  <c r="G2117" i="1"/>
  <c r="G2134" i="1"/>
  <c r="G2147" i="1"/>
  <c r="G2205" i="1"/>
  <c r="G2252" i="1"/>
  <c r="G2293" i="1"/>
  <c r="G2296" i="1"/>
  <c r="G2344" i="1"/>
  <c r="G2372" i="1"/>
  <c r="G2402" i="1"/>
  <c r="G2418" i="1"/>
  <c r="G2424" i="1"/>
  <c r="G2450" i="1"/>
  <c r="G2451" i="1"/>
  <c r="G2456" i="1"/>
  <c r="G2469" i="1"/>
  <c r="G2473" i="1"/>
  <c r="G2500" i="1"/>
  <c r="G2518" i="1"/>
  <c r="G2560" i="1"/>
  <c r="G2604" i="1"/>
  <c r="G2617" i="1"/>
  <c r="G2697" i="1"/>
  <c r="G2787" i="1"/>
  <c r="G2810" i="1"/>
  <c r="G2816" i="1"/>
  <c r="G2842" i="1"/>
  <c r="G2843" i="1"/>
  <c r="G2885" i="1"/>
  <c r="G3019" i="1"/>
  <c r="G3056" i="1"/>
  <c r="G3065" i="1"/>
  <c r="G3068" i="1"/>
  <c r="G3072" i="1"/>
  <c r="G3111" i="1"/>
  <c r="G3114" i="1"/>
  <c r="G3164" i="1"/>
  <c r="G3186" i="1"/>
  <c r="G3187" i="1"/>
  <c r="G3320" i="1"/>
  <c r="G3334" i="1"/>
  <c r="G3379" i="1"/>
  <c r="G3383" i="1"/>
  <c r="G3407" i="1"/>
  <c r="G3433" i="1"/>
  <c r="G3451" i="1"/>
  <c r="G3453" i="1"/>
  <c r="G3514" i="1"/>
  <c r="G3519" i="1"/>
  <c r="G3540" i="1"/>
  <c r="G3575" i="1"/>
  <c r="G3591" i="1"/>
  <c r="G3627" i="1"/>
  <c r="G3637" i="1"/>
  <c r="G3641" i="1"/>
  <c r="G3650" i="1"/>
  <c r="G3654" i="1"/>
  <c r="G3661" i="1"/>
  <c r="G3756" i="1"/>
  <c r="G3762" i="1"/>
  <c r="G3787" i="1"/>
  <c r="G3817" i="1"/>
  <c r="G3830" i="1"/>
  <c r="G3864" i="1"/>
  <c r="G3927" i="1"/>
  <c r="G3931" i="1"/>
  <c r="G3945" i="1"/>
  <c r="G3978" i="1"/>
  <c r="G4007" i="1"/>
  <c r="G4029" i="1"/>
  <c r="G4062" i="1"/>
  <c r="G4164" i="1"/>
  <c r="G4177" i="1"/>
  <c r="G4191" i="1"/>
  <c r="G4229" i="1"/>
  <c r="G4254" i="1"/>
  <c r="G4279" i="1"/>
  <c r="G4294" i="1"/>
  <c r="G4300" i="1"/>
  <c r="G4310" i="1"/>
  <c r="G4317" i="1"/>
  <c r="G4332" i="1"/>
  <c r="G4347" i="1"/>
  <c r="G4385" i="1"/>
  <c r="G4401" i="1"/>
  <c r="G4437" i="1"/>
  <c r="G4455" i="1"/>
  <c r="G4457" i="1"/>
  <c r="G4526" i="1"/>
  <c r="G4551" i="1"/>
  <c r="G4605" i="1"/>
  <c r="G4637" i="1"/>
  <c r="G4642" i="1"/>
  <c r="G4686" i="1"/>
  <c r="G4706" i="1"/>
  <c r="G4736" i="1"/>
  <c r="G4766" i="1"/>
  <c r="G4791" i="1"/>
  <c r="G4835" i="1"/>
  <c r="G4862" i="1"/>
  <c r="G4889" i="1"/>
  <c r="G4920" i="1"/>
  <c r="G4935" i="1"/>
  <c r="G4984" i="1"/>
  <c r="G5024" i="1"/>
  <c r="G5047" i="1"/>
  <c r="G5079" i="1"/>
  <c r="G5083" i="1"/>
  <c r="G5091" i="1"/>
  <c r="G5093" i="1"/>
  <c r="G5160" i="1"/>
  <c r="G5185" i="1"/>
  <c r="G5201" i="1"/>
  <c r="G5224" i="1"/>
  <c r="G5229" i="1"/>
  <c r="G5280" i="1"/>
  <c r="G5286" i="1"/>
  <c r="G5289" i="1"/>
  <c r="G5308" i="1"/>
  <c r="G5311" i="1"/>
  <c r="G5347" i="1"/>
  <c r="G5351" i="1"/>
  <c r="G5391" i="1"/>
  <c r="G5403" i="1"/>
  <c r="G5417" i="1"/>
  <c r="G5447" i="1"/>
  <c r="G5455" i="1"/>
  <c r="G5467" i="1"/>
  <c r="G5480" i="1"/>
  <c r="G5525" i="1"/>
  <c r="G5532" i="1"/>
  <c r="G5586" i="1"/>
  <c r="G5644" i="1"/>
  <c r="G5653" i="1"/>
  <c r="G5673" i="1"/>
  <c r="G5682" i="1"/>
  <c r="G5694" i="1"/>
  <c r="G5716" i="1"/>
  <c r="G5720" i="1"/>
  <c r="G5747" i="1"/>
  <c r="G5789" i="1"/>
  <c r="G5816" i="1"/>
  <c r="G5842" i="1"/>
  <c r="G5855" i="1"/>
  <c r="G5858" i="1"/>
  <c r="G5879" i="1"/>
  <c r="G5917" i="1"/>
  <c r="G5942" i="1"/>
  <c r="G5943" i="1"/>
  <c r="G5956" i="1"/>
  <c r="G5981" i="1"/>
  <c r="G6020" i="1"/>
  <c r="G6047" i="1"/>
  <c r="G6116" i="1"/>
  <c r="G6172" i="1"/>
  <c r="G6185" i="1"/>
  <c r="G6198" i="1"/>
  <c r="G6292" i="1"/>
  <c r="G6299" i="1"/>
  <c r="G6303" i="1"/>
  <c r="G6317" i="1"/>
  <c r="G6321" i="1"/>
  <c r="G6322" i="1"/>
  <c r="G6344" i="1"/>
  <c r="G6348" i="1"/>
  <c r="G6356" i="1"/>
  <c r="G6367" i="1"/>
  <c r="G6379" i="1"/>
  <c r="G6469" i="1"/>
  <c r="G6477" i="1"/>
  <c r="G6523" i="1"/>
  <c r="G6566" i="1"/>
  <c r="G6613" i="1"/>
  <c r="G6627" i="1"/>
  <c r="G6654" i="1"/>
  <c r="G6660" i="1"/>
  <c r="G6663" i="1"/>
  <c r="G6669" i="1"/>
  <c r="G6679" i="1"/>
  <c r="G6694" i="1"/>
  <c r="G6729" i="1"/>
  <c r="G6745" i="1"/>
  <c r="G6764" i="1"/>
  <c r="G6783" i="1"/>
  <c r="G6789" i="1"/>
  <c r="G6795" i="1"/>
  <c r="G6824" i="1"/>
  <c r="G6834" i="1"/>
  <c r="G6849" i="1"/>
  <c r="G6856" i="1"/>
  <c r="G6877" i="1"/>
  <c r="G6904" i="1"/>
  <c r="G6944" i="1"/>
  <c r="G6959" i="1"/>
  <c r="G6963" i="1"/>
  <c r="G6984" i="1"/>
  <c r="G7019" i="1"/>
  <c r="G7037" i="1"/>
  <c r="G7038" i="1"/>
  <c r="G7075" i="1"/>
  <c r="G7130" i="1"/>
  <c r="G7131" i="1"/>
  <c r="G7175" i="1"/>
  <c r="G7197" i="1"/>
  <c r="G7213" i="1"/>
  <c r="G7224" i="1"/>
  <c r="G7225" i="1"/>
  <c r="G7243" i="1"/>
  <c r="G7266" i="1"/>
  <c r="G7309" i="1"/>
  <c r="G7364" i="1"/>
  <c r="G7415" i="1"/>
  <c r="G7426" i="1"/>
  <c r="G7480" i="1"/>
  <c r="G7488" i="1"/>
  <c r="G7491" i="1"/>
  <c r="G7493" i="1"/>
  <c r="G7500" i="1"/>
  <c r="G7568" i="1"/>
  <c r="G7623" i="1"/>
  <c r="G7639" i="1"/>
  <c r="G7646" i="1"/>
  <c r="G7672" i="1"/>
  <c r="G7684" i="1"/>
  <c r="G7696" i="1"/>
  <c r="G7698" i="1"/>
  <c r="G7701" i="1"/>
  <c r="G7721" i="1"/>
  <c r="G7735" i="1"/>
  <c r="G7744" i="1"/>
  <c r="G7764" i="1"/>
  <c r="G7811" i="1"/>
  <c r="G7814" i="1"/>
  <c r="G7830" i="1"/>
  <c r="G7834" i="1"/>
  <c r="G7839" i="1"/>
  <c r="G7850" i="1"/>
  <c r="G7851" i="1"/>
  <c r="G7883" i="1"/>
  <c r="G7890" i="1"/>
  <c r="G7915" i="1"/>
  <c r="G7923" i="1"/>
  <c r="G7928" i="1"/>
  <c r="G7939" i="1"/>
  <c r="G7972" i="1"/>
  <c r="G7979" i="1"/>
  <c r="G7980" i="1"/>
  <c r="G8001" i="1"/>
  <c r="G8043" i="1"/>
  <c r="G8068" i="1"/>
  <c r="G8132" i="1"/>
  <c r="G8136" i="1"/>
  <c r="G8155" i="1"/>
  <c r="G8159" i="1"/>
  <c r="G8185" i="1"/>
  <c r="G8192" i="1"/>
  <c r="G8205" i="1"/>
  <c r="G8210" i="1"/>
  <c r="G8241" i="1"/>
  <c r="G8250" i="1"/>
  <c r="G8298" i="1"/>
  <c r="G8323" i="1"/>
  <c r="G8324" i="1"/>
  <c r="G8338" i="1"/>
  <c r="G8353" i="1"/>
  <c r="G8374" i="1"/>
  <c r="G8385" i="1"/>
  <c r="G8393" i="1"/>
  <c r="G8438" i="1"/>
  <c r="G8497" i="1"/>
  <c r="G8514" i="1"/>
  <c r="G8515" i="1"/>
  <c r="G8517" i="1"/>
  <c r="G8538" i="1"/>
  <c r="G8579" i="1"/>
  <c r="G8611" i="1"/>
  <c r="G8676" i="1"/>
  <c r="G8682" i="1"/>
  <c r="G8886" i="1"/>
  <c r="G8898" i="1"/>
  <c r="G8903" i="1"/>
  <c r="G8929" i="1"/>
  <c r="G8945" i="1"/>
  <c r="G8956" i="1"/>
  <c r="G8964" i="1"/>
  <c r="G8967" i="1"/>
  <c r="G8996" i="1"/>
  <c r="G9013" i="1"/>
  <c r="G9057" i="1"/>
  <c r="G9087" i="1"/>
  <c r="G9107" i="1"/>
  <c r="G9109" i="1"/>
  <c r="G9156" i="1"/>
  <c r="G9165" i="1"/>
  <c r="G9168" i="1"/>
  <c r="G9195" i="1"/>
  <c r="G9212" i="1"/>
  <c r="G9233" i="1"/>
  <c r="G9236" i="1"/>
  <c r="G9242" i="1"/>
  <c r="G9243" i="1"/>
  <c r="G9246" i="1"/>
  <c r="G9249" i="1"/>
  <c r="G9257" i="1"/>
  <c r="G9272" i="1"/>
  <c r="G9298" i="1"/>
  <c r="G9340" i="1"/>
  <c r="G9348" i="1"/>
  <c r="G9369" i="1"/>
  <c r="G9377" i="1"/>
  <c r="G9387" i="1"/>
  <c r="G9406" i="1"/>
  <c r="G9412" i="1"/>
  <c r="G9427" i="1"/>
  <c r="G9429" i="1"/>
  <c r="G9432" i="1"/>
  <c r="G9515" i="1"/>
  <c r="G9536" i="1"/>
  <c r="G9540" i="1"/>
  <c r="G9595" i="1"/>
  <c r="G9632" i="1"/>
  <c r="G9660" i="1"/>
  <c r="G9665" i="1"/>
  <c r="G9677" i="1"/>
  <c r="G9702" i="1"/>
  <c r="G9751" i="1"/>
  <c r="G9785" i="1"/>
  <c r="G9803" i="1"/>
  <c r="G9828" i="1"/>
  <c r="G9830" i="1"/>
  <c r="G9831" i="1"/>
  <c r="G9870" i="1"/>
  <c r="G9896" i="1"/>
  <c r="G9933" i="1"/>
  <c r="G9938" i="1"/>
  <c r="G9958" i="1"/>
  <c r="G9959" i="1"/>
</calcChain>
</file>

<file path=xl/sharedStrings.xml><?xml version="1.0" encoding="utf-8"?>
<sst xmlns="http://schemas.openxmlformats.org/spreadsheetml/2006/main" count="158422" uniqueCount="47839">
  <si>
    <t>Reservation ID</t>
  </si>
  <si>
    <t>Guest ID</t>
  </si>
  <si>
    <t>First Name</t>
  </si>
  <si>
    <t>Last Name</t>
  </si>
  <si>
    <t>Gender</t>
  </si>
  <si>
    <t>Email</t>
  </si>
  <si>
    <t>Phone</t>
  </si>
  <si>
    <t>Nationality</t>
  </si>
  <si>
    <t>Birthdate</t>
  </si>
  <si>
    <t>Address</t>
  </si>
  <si>
    <t>City</t>
  </si>
  <si>
    <t>Postal Code</t>
  </si>
  <si>
    <t>Country</t>
  </si>
  <si>
    <t>Check-in Date</t>
  </si>
  <si>
    <t>Check-out Date</t>
  </si>
  <si>
    <t>Room Number</t>
  </si>
  <si>
    <t>Floor Number</t>
  </si>
  <si>
    <t>Room Type</t>
  </si>
  <si>
    <t>Adults</t>
  </si>
  <si>
    <t>Children</t>
  </si>
  <si>
    <t>Total Nights</t>
  </si>
  <si>
    <t>Total Amount</t>
  </si>
  <si>
    <t>Payment Status</t>
  </si>
  <si>
    <t>Special Requests</t>
  </si>
  <si>
    <t>Reservation Source</t>
  </si>
  <si>
    <t>Booking Date</t>
  </si>
  <si>
    <t>Check-in Time</t>
  </si>
  <si>
    <t>Check-out Time</t>
  </si>
  <si>
    <t>Breakfast Included</t>
  </si>
  <si>
    <t>Spa Package Included</t>
  </si>
  <si>
    <t>Airport Pickup Included</t>
  </si>
  <si>
    <t>Room Type Rate</t>
  </si>
  <si>
    <t>Laura</t>
  </si>
  <si>
    <t>Weiss</t>
  </si>
  <si>
    <t>Male</t>
  </si>
  <si>
    <t>xconley@example.org</t>
  </si>
  <si>
    <t>+1-777-290-9299x1874</t>
  </si>
  <si>
    <t>Sweden</t>
  </si>
  <si>
    <t>194 Stewart Squares</t>
  </si>
  <si>
    <t>West Robert</t>
  </si>
  <si>
    <t>Suite</t>
  </si>
  <si>
    <t>Paid</t>
  </si>
  <si>
    <t>They operation listen office no authority last society.</t>
  </si>
  <si>
    <t>Walk-in</t>
  </si>
  <si>
    <t>Yes</t>
  </si>
  <si>
    <t>No</t>
  </si>
  <si>
    <t>Austin</t>
  </si>
  <si>
    <t>Henderson</t>
  </si>
  <si>
    <t>Female</t>
  </si>
  <si>
    <t>williamaustin@example.org</t>
  </si>
  <si>
    <t>Cyprus</t>
  </si>
  <si>
    <t>31442 Morris Port Apt. 423</t>
  </si>
  <si>
    <t>South Christopher</t>
  </si>
  <si>
    <t>Deluxe</t>
  </si>
  <si>
    <t>Pending</t>
  </si>
  <si>
    <t>Agreement every land car.</t>
  </si>
  <si>
    <t>Jamie</t>
  </si>
  <si>
    <t>Smith</t>
  </si>
  <si>
    <t>benjaminporter@example.com</t>
  </si>
  <si>
    <t>+1-563-234-8041x0677</t>
  </si>
  <si>
    <t>Italy</t>
  </si>
  <si>
    <t>851 Ashley Junctions Apt. 370</t>
  </si>
  <si>
    <t>Loweberg</t>
  </si>
  <si>
    <t>Standard</t>
  </si>
  <si>
    <t>Say exactly total field American.</t>
  </si>
  <si>
    <t>Website</t>
  </si>
  <si>
    <t>Brian</t>
  </si>
  <si>
    <t>Erickson</t>
  </si>
  <si>
    <t>johnmelton@example.org</t>
  </si>
  <si>
    <t>+1-377-838-9030x072</t>
  </si>
  <si>
    <t>Slovakia</t>
  </si>
  <si>
    <t>7221 Lewis Burg</t>
  </si>
  <si>
    <t>Lake James</t>
  </si>
  <si>
    <t>Operation better present effort teacher huge end.</t>
  </si>
  <si>
    <t>Cristian</t>
  </si>
  <si>
    <t>Taylor</t>
  </si>
  <si>
    <t>salazarkelly@example.com</t>
  </si>
  <si>
    <t>Norway</t>
  </si>
  <si>
    <t>9874 Melanie Ford Suite 715</t>
  </si>
  <si>
    <t>Craigborough</t>
  </si>
  <si>
    <t>Board little they really office.</t>
  </si>
  <si>
    <t>Booking Platform</t>
  </si>
  <si>
    <t>Julia</t>
  </si>
  <si>
    <t>Johnson</t>
  </si>
  <si>
    <t>laura96@example.net</t>
  </si>
  <si>
    <t>625-499-3657x91730</t>
  </si>
  <si>
    <t>Poland</t>
  </si>
  <si>
    <t>53173 Williams Locks</t>
  </si>
  <si>
    <t>Lake David</t>
  </si>
  <si>
    <t>Shake significant later difficult key.</t>
  </si>
  <si>
    <t>James</t>
  </si>
  <si>
    <t>Gibson</t>
  </si>
  <si>
    <t>mendezalexander@example.net</t>
  </si>
  <si>
    <t>863.882.8921x82893</t>
  </si>
  <si>
    <t>Estonia</t>
  </si>
  <si>
    <t>8225 Sheila Viaduct</t>
  </si>
  <si>
    <t>Nashbury</t>
  </si>
  <si>
    <t>System where the think.</t>
  </si>
  <si>
    <t>Gabriel</t>
  </si>
  <si>
    <t>Gonzalez</t>
  </si>
  <si>
    <t>hhoffman@example.org</t>
  </si>
  <si>
    <t>Australia</t>
  </si>
  <si>
    <t>44218 James Circle Apt. 951</t>
  </si>
  <si>
    <t>New Amymouth</t>
  </si>
  <si>
    <t>Fire sit college finish lawyer find.</t>
  </si>
  <si>
    <t>Ryan</t>
  </si>
  <si>
    <t>Cross</t>
  </si>
  <si>
    <t>johnfernandez@example.net</t>
  </si>
  <si>
    <t>(296)239-0361</t>
  </si>
  <si>
    <t>Malta</t>
  </si>
  <si>
    <t>132 Tanner Court Apt. 868</t>
  </si>
  <si>
    <t>Especially look during million.</t>
  </si>
  <si>
    <t>Andrew</t>
  </si>
  <si>
    <t>Washington</t>
  </si>
  <si>
    <t>jeffreymorales@example.org</t>
  </si>
  <si>
    <t>Portugal</t>
  </si>
  <si>
    <t>36073 Robert Ridges Apt. 499</t>
  </si>
  <si>
    <t>Thomashaven</t>
  </si>
  <si>
    <t>While project choice fire risk call list present.</t>
  </si>
  <si>
    <t>Ashley</t>
  </si>
  <si>
    <t>gallowaymary@example.org</t>
  </si>
  <si>
    <t>214-838-7927x79193</t>
  </si>
  <si>
    <t>Spain</t>
  </si>
  <si>
    <t>804 Bridges Loaf</t>
  </si>
  <si>
    <t>Kimberlyfort</t>
  </si>
  <si>
    <t>Stock important though score couple physical special.</t>
  </si>
  <si>
    <t>Miller</t>
  </si>
  <si>
    <t>jpatel@example.net</t>
  </si>
  <si>
    <t>(932)343-7003x96978</t>
  </si>
  <si>
    <t>Brazil</t>
  </si>
  <si>
    <t>1811 Mullins Summit</t>
  </si>
  <si>
    <t>North Philiphaven</t>
  </si>
  <si>
    <t>Congress phone front until defense.</t>
  </si>
  <si>
    <t>Jason</t>
  </si>
  <si>
    <t>theresa79@example.org</t>
  </si>
  <si>
    <t>Hungary</t>
  </si>
  <si>
    <t>62343 Ellison Hollow Apt. 391</t>
  </si>
  <si>
    <t>North Jamesfort</t>
  </si>
  <si>
    <t>Agent affect doctor agent result.</t>
  </si>
  <si>
    <t>Jennifer</t>
  </si>
  <si>
    <t>Williams</t>
  </si>
  <si>
    <t>johnsonadam@example.org</t>
  </si>
  <si>
    <t>001-682-439-9379x9444</t>
  </si>
  <si>
    <t>4582 Clayton Points Apt. 557</t>
  </si>
  <si>
    <t>New Williefurt</t>
  </si>
  <si>
    <t>Suffer fill outside sing law.</t>
  </si>
  <si>
    <t>Shawna</t>
  </si>
  <si>
    <t>Stuart</t>
  </si>
  <si>
    <t>jwright@example.com</t>
  </si>
  <si>
    <t>540.745.8947x429</t>
  </si>
  <si>
    <t>4704 Summers River Suite 334</t>
  </si>
  <si>
    <t>South Josephfurt</t>
  </si>
  <si>
    <t>Clearly cup development his world two.</t>
  </si>
  <si>
    <t>Anita</t>
  </si>
  <si>
    <t>Terry</t>
  </si>
  <si>
    <t>jamierandall@example.net</t>
  </si>
  <si>
    <t>China</t>
  </si>
  <si>
    <t>269 Cardenas Points Suite 420</t>
  </si>
  <si>
    <t>North Wendy</t>
  </si>
  <si>
    <t>Thus according soldier computer.</t>
  </si>
  <si>
    <t>Sydney</t>
  </si>
  <si>
    <t>Harvey</t>
  </si>
  <si>
    <t>julie35@example.net</t>
  </si>
  <si>
    <t>685-284-5958</t>
  </si>
  <si>
    <t>France</t>
  </si>
  <si>
    <t>974 Briana Way Suite 559</t>
  </si>
  <si>
    <t>Wallfort</t>
  </si>
  <si>
    <t>Keep public number born life control.</t>
  </si>
  <si>
    <t>Valerie</t>
  </si>
  <si>
    <t>atkinsonstephanie@example.org</t>
  </si>
  <si>
    <t>872.314.5613x25119</t>
  </si>
  <si>
    <t>United States</t>
  </si>
  <si>
    <t>6772 Murphy Hill</t>
  </si>
  <si>
    <t>Paulstad</t>
  </si>
  <si>
    <t>Anything course under already.</t>
  </si>
  <si>
    <t>Joshua</t>
  </si>
  <si>
    <t>Estes</t>
  </si>
  <si>
    <t>spencermathis@example.org</t>
  </si>
  <si>
    <t>207.669.2282</t>
  </si>
  <si>
    <t>Finland</t>
  </si>
  <si>
    <t>521 Patricia Village</t>
  </si>
  <si>
    <t>Jamesport</t>
  </si>
  <si>
    <t>Suggest responsibility involve network such budget join.</t>
  </si>
  <si>
    <t>Brittany</t>
  </si>
  <si>
    <t>Chavez</t>
  </si>
  <si>
    <t>garciaanthony@example.net</t>
  </si>
  <si>
    <t>+1-387-613-7509x615</t>
  </si>
  <si>
    <t>10539 Jessica Loop Suite 506</t>
  </si>
  <si>
    <t>West Nathan</t>
  </si>
  <si>
    <t>I memory painting manager.</t>
  </si>
  <si>
    <t>Courtney</t>
  </si>
  <si>
    <t>Hernandez</t>
  </si>
  <si>
    <t>jarvisfelicia@example.com</t>
  </si>
  <si>
    <t>535-498-4656x47011</t>
  </si>
  <si>
    <t>340 Sullivan Landing Suite 439</t>
  </si>
  <si>
    <t>South Tina</t>
  </si>
  <si>
    <t>Citizen list huge human sport prepare.</t>
  </si>
  <si>
    <t>William</t>
  </si>
  <si>
    <t>Simpson</t>
  </si>
  <si>
    <t>ithompson@example.org</t>
  </si>
  <si>
    <t>768.780.5190x323</t>
  </si>
  <si>
    <t>Japan</t>
  </si>
  <si>
    <t>307 Ward Grove</t>
  </si>
  <si>
    <t>New Larryberg</t>
  </si>
  <si>
    <t>Military machine operation response talk carry.</t>
  </si>
  <si>
    <t>Christine</t>
  </si>
  <si>
    <t>Bass</t>
  </si>
  <si>
    <t>kaufmanmatthew@example.org</t>
  </si>
  <si>
    <t>(328)821-6703</t>
  </si>
  <si>
    <t>Denmark</t>
  </si>
  <si>
    <t>7895 Mark Place Apt. 692</t>
  </si>
  <si>
    <t>North Brian</t>
  </si>
  <si>
    <t>Rate remain face agent onto program.</t>
  </si>
  <si>
    <t>Benjamin</t>
  </si>
  <si>
    <t>Carter</t>
  </si>
  <si>
    <t>rogerswalter@example.net</t>
  </si>
  <si>
    <t>402.857.9697x7411</t>
  </si>
  <si>
    <t>Argentina</t>
  </si>
  <si>
    <t>360 Mendez Neck</t>
  </si>
  <si>
    <t>South Richardbury</t>
  </si>
  <si>
    <t>Discuss offer toward brother threat find.</t>
  </si>
  <si>
    <t>Timothy</t>
  </si>
  <si>
    <t>Villanueva</t>
  </si>
  <si>
    <t>joshuaevans@example.org</t>
  </si>
  <si>
    <t>+1-958-893-4325x2062</t>
  </si>
  <si>
    <t>Greece</t>
  </si>
  <si>
    <t>2296 Stuart Row</t>
  </si>
  <si>
    <t>Russellland</t>
  </si>
  <si>
    <t>Offer add some black agree.</t>
  </si>
  <si>
    <t>David</t>
  </si>
  <si>
    <t>Snyder</t>
  </si>
  <si>
    <t>katie77@example.org</t>
  </si>
  <si>
    <t>001-806-309-9156x446</t>
  </si>
  <si>
    <t>08420 Crystal Viaduct</t>
  </si>
  <si>
    <t>South Allen</t>
  </si>
  <si>
    <t>Especially two occur.</t>
  </si>
  <si>
    <t>Kathleen</t>
  </si>
  <si>
    <t>Yu</t>
  </si>
  <si>
    <t>kennethpittman@example.net</t>
  </si>
  <si>
    <t>639-724-5203</t>
  </si>
  <si>
    <t>6469 Thomas Pine</t>
  </si>
  <si>
    <t>North Pamela</t>
  </si>
  <si>
    <t>President describe alone society entire assume money.</t>
  </si>
  <si>
    <t>Morales</t>
  </si>
  <si>
    <t>michaelwolfe@example.org</t>
  </si>
  <si>
    <t>450.282.4823</t>
  </si>
  <si>
    <t>6848 Ochoa Springs Apt. 123</t>
  </si>
  <si>
    <t>West Christopherton</t>
  </si>
  <si>
    <t>Or first start him exist similar chair.</t>
  </si>
  <si>
    <t>Ashlee</t>
  </si>
  <si>
    <t>Figueroa</t>
  </si>
  <si>
    <t>emilyreid@example.com</t>
  </si>
  <si>
    <t>(742)975-0220x31531</t>
  </si>
  <si>
    <t>2339 Paul Pines Suite 273</t>
  </si>
  <si>
    <t>Danielmouth</t>
  </si>
  <si>
    <t>Rest particular happen last.</t>
  </si>
  <si>
    <t>Brenda</t>
  </si>
  <si>
    <t>Ramsey</t>
  </si>
  <si>
    <t>ortiztrevor@example.com</t>
  </si>
  <si>
    <t>826-455-8061x3817</t>
  </si>
  <si>
    <t>92326 Garcia Forge Apt. 301</t>
  </si>
  <si>
    <t>Derekbury</t>
  </si>
  <si>
    <t>Company available a future everyone hard foot turn.</t>
  </si>
  <si>
    <t>George</t>
  </si>
  <si>
    <t>York</t>
  </si>
  <si>
    <t>raymondpalmer@example.net</t>
  </si>
  <si>
    <t>(505)429-8258x345</t>
  </si>
  <si>
    <t>1962 Tony Center Suite 347</t>
  </si>
  <si>
    <t>West Nathantown</t>
  </si>
  <si>
    <t>War choose wall medical fire feeling.</t>
  </si>
  <si>
    <t>Mcintosh</t>
  </si>
  <si>
    <t>brios@example.com</t>
  </si>
  <si>
    <t>Romania</t>
  </si>
  <si>
    <t>729 Jacob Courts Suite 550</t>
  </si>
  <si>
    <t>Richardsonchester</t>
  </si>
  <si>
    <t>Degree college speech approach professional.</t>
  </si>
  <si>
    <t>Heather</t>
  </si>
  <si>
    <t>Cox</t>
  </si>
  <si>
    <t>dixonmatthew@example.net</t>
  </si>
  <si>
    <t>+1-608-977-8590x40449</t>
  </si>
  <si>
    <t>Serbia</t>
  </si>
  <si>
    <t>773 Robert Bypass</t>
  </si>
  <si>
    <t>Jamesmouth</t>
  </si>
  <si>
    <t>Represent develop rich pass try career very.</t>
  </si>
  <si>
    <t>Jacob</t>
  </si>
  <si>
    <t>Chapman</t>
  </si>
  <si>
    <t>aaronfloyd@example.net</t>
  </si>
  <si>
    <t>(476)422-4057x690</t>
  </si>
  <si>
    <t>55223 Victoria Burg</t>
  </si>
  <si>
    <t>Port Jasmin</t>
  </si>
  <si>
    <t>Nature science book player economy establish.</t>
  </si>
  <si>
    <t>Victor</t>
  </si>
  <si>
    <t>Owens</t>
  </si>
  <si>
    <t>rosekathleen@example.com</t>
  </si>
  <si>
    <t>(563)354-0176</t>
  </si>
  <si>
    <t>Bulgaria</t>
  </si>
  <si>
    <t>907 Kevin Orchard Apt. 988</t>
  </si>
  <si>
    <t>Saraport</t>
  </si>
  <si>
    <t>Beautiful goal leader offer fill.</t>
  </si>
  <si>
    <t>Peters</t>
  </si>
  <si>
    <t>tmartinez@example.net</t>
  </si>
  <si>
    <t>543.447.3247</t>
  </si>
  <si>
    <t>5377 Mario Tunnel</t>
  </si>
  <si>
    <t>Mcmillanburgh</t>
  </si>
  <si>
    <t>Often officer believe it deep ten kid.</t>
  </si>
  <si>
    <t>Amber</t>
  </si>
  <si>
    <t>Hall</t>
  </si>
  <si>
    <t>anthony57@example.org</t>
  </si>
  <si>
    <t>788.340.6061</t>
  </si>
  <si>
    <t>Czech Republic</t>
  </si>
  <si>
    <t>5163 Floyd Road</t>
  </si>
  <si>
    <t>Ricardoton</t>
  </si>
  <si>
    <t>Whom last society too history.</t>
  </si>
  <si>
    <t>Brittney</t>
  </si>
  <si>
    <t>Ball</t>
  </si>
  <si>
    <t>ronald28@example.org</t>
  </si>
  <si>
    <t>001-237-989-9997x924</t>
  </si>
  <si>
    <t>Slovenia</t>
  </si>
  <si>
    <t>79580 Woods Inlet</t>
  </si>
  <si>
    <t>West Cynthiaside</t>
  </si>
  <si>
    <t>Our country sport figure.</t>
  </si>
  <si>
    <t>Ronald</t>
  </si>
  <si>
    <t>holttyler@example.org</t>
  </si>
  <si>
    <t>69321 Carol Pines Apt. 146</t>
  </si>
  <si>
    <t>North Alexis</t>
  </si>
  <si>
    <t>Course necessary range defense key.</t>
  </si>
  <si>
    <t>Melissa</t>
  </si>
  <si>
    <t>Craig</t>
  </si>
  <si>
    <t>morgantammy@example.com</t>
  </si>
  <si>
    <t>406-411-6850</t>
  </si>
  <si>
    <t>Germany</t>
  </si>
  <si>
    <t>4950 Johnny Causeway</t>
  </si>
  <si>
    <t>North Justinville</t>
  </si>
  <si>
    <t>Him evidence either read security.</t>
  </si>
  <si>
    <t>Mccarthy</t>
  </si>
  <si>
    <t>daniellozano@example.org</t>
  </si>
  <si>
    <t>(860)333-5676x4165</t>
  </si>
  <si>
    <t>889 Sharon Extension Apt. 085</t>
  </si>
  <si>
    <t>Morristown</t>
  </si>
  <si>
    <t>Fill of occur.</t>
  </si>
  <si>
    <t>Katrina</t>
  </si>
  <si>
    <t>Rose</t>
  </si>
  <si>
    <t>brandon62@example.com</t>
  </si>
  <si>
    <t>(420)406-6536x1538</t>
  </si>
  <si>
    <t>94729 Shannon Springs Suite 168</t>
  </si>
  <si>
    <t>Port Margaretville</t>
  </si>
  <si>
    <t>Manager piece mean.</t>
  </si>
  <si>
    <t>Jeffrey</t>
  </si>
  <si>
    <t>Clark</t>
  </si>
  <si>
    <t>huntertucker@example.com</t>
  </si>
  <si>
    <t>409-744-4936x15595</t>
  </si>
  <si>
    <t>845 Rodriguez Stream</t>
  </si>
  <si>
    <t>Lake Josephshire</t>
  </si>
  <si>
    <t>Room physical same.</t>
  </si>
  <si>
    <t>Alicia</t>
  </si>
  <si>
    <t>johnmarquez@example.com</t>
  </si>
  <si>
    <t>68177 Janice Pines</t>
  </si>
  <si>
    <t>Lake Danielchester</t>
  </si>
  <si>
    <t>Future whose whether side common society.</t>
  </si>
  <si>
    <t>Rodriguez</t>
  </si>
  <si>
    <t>craneamy@example.com</t>
  </si>
  <si>
    <t>60028 Holland Plaza Apt. 132</t>
  </si>
  <si>
    <t>Matthewmouth</t>
  </si>
  <si>
    <t>Ten small art middle.</t>
  </si>
  <si>
    <t>Richard</t>
  </si>
  <si>
    <t>Klein</t>
  </si>
  <si>
    <t>melissa66@example.com</t>
  </si>
  <si>
    <t>(340)319-6502x76092</t>
  </si>
  <si>
    <t>22972 Ford Spurs Apt. 757</t>
  </si>
  <si>
    <t>Chandlerhaven</t>
  </si>
  <si>
    <t>Daughter many receive light these news.</t>
  </si>
  <si>
    <t>Robert</t>
  </si>
  <si>
    <t>charlesstewart@example.org</t>
  </si>
  <si>
    <t>(962)429-5044x50710</t>
  </si>
  <si>
    <t>48401 Chris Prairie</t>
  </si>
  <si>
    <t>Gibsontown</t>
  </si>
  <si>
    <t>Realize how land too.</t>
  </si>
  <si>
    <t>Isaac</t>
  </si>
  <si>
    <t>Nichols</t>
  </si>
  <si>
    <t>michael48@example.org</t>
  </si>
  <si>
    <t>+1-524-499-2438x63910</t>
  </si>
  <si>
    <t>138 Stacy Route Apt. 432</t>
  </si>
  <si>
    <t>Lake Lorishire</t>
  </si>
  <si>
    <t>Item see however paper of.</t>
  </si>
  <si>
    <t>Karen</t>
  </si>
  <si>
    <t>Allen</t>
  </si>
  <si>
    <t>kathleenbriggs@example.org</t>
  </si>
  <si>
    <t>570.230.2176x75939</t>
  </si>
  <si>
    <t>41156 Kevin Landing Apt. 081</t>
  </si>
  <si>
    <t>Lake Kristenton</t>
  </si>
  <si>
    <t>Day air assume win.</t>
  </si>
  <si>
    <t>Christopher</t>
  </si>
  <si>
    <t>jsummers@example.org</t>
  </si>
  <si>
    <t>40749 Rice Parks</t>
  </si>
  <si>
    <t>Perezton</t>
  </si>
  <si>
    <t>Drop do know local young on skin.</t>
  </si>
  <si>
    <t>Holly</t>
  </si>
  <si>
    <t>Larsen</t>
  </si>
  <si>
    <t>yobrien@example.com</t>
  </si>
  <si>
    <t>805 April Motorway</t>
  </si>
  <si>
    <t>Port Elizabeth</t>
  </si>
  <si>
    <t>Lose story bag approach.</t>
  </si>
  <si>
    <t>Cook</t>
  </si>
  <si>
    <t>rebeccarose@example.org</t>
  </si>
  <si>
    <t>818-640-4854</t>
  </si>
  <si>
    <t>Canada</t>
  </si>
  <si>
    <t>989 Stephanie Ferry Apt. 849</t>
  </si>
  <si>
    <t>East Tracyfurt</t>
  </si>
  <si>
    <t>Find let story.</t>
  </si>
  <si>
    <t>Cynthia</t>
  </si>
  <si>
    <t>Tyler</t>
  </si>
  <si>
    <t>silvajennifer@example.net</t>
  </si>
  <si>
    <t>362.610.5922x881</t>
  </si>
  <si>
    <t>913 Peter Shoal</t>
  </si>
  <si>
    <t>Port Laura</t>
  </si>
  <si>
    <t>Whatever city consumer early Mrs wrong what.</t>
  </si>
  <si>
    <t>Keith</t>
  </si>
  <si>
    <t>mcmillanlaura@example.net</t>
  </si>
  <si>
    <t>Latvia</t>
  </si>
  <si>
    <t>716 Hill Extensions</t>
  </si>
  <si>
    <t>Freemanland</t>
  </si>
  <si>
    <t>Play provide speak company beat officer him.</t>
  </si>
  <si>
    <t>eosborn@example.org</t>
  </si>
  <si>
    <t>Luxembourg</t>
  </si>
  <si>
    <t>97239 Cory Burgs</t>
  </si>
  <si>
    <t>South Beth</t>
  </si>
  <si>
    <t>Prove charge structure nice receive few.</t>
  </si>
  <si>
    <t>Bradley</t>
  </si>
  <si>
    <t>Edwards</t>
  </si>
  <si>
    <t>michaeltate@example.com</t>
  </si>
  <si>
    <t>(501)842-4548x98422</t>
  </si>
  <si>
    <t>5382 Anna Centers Suite 707</t>
  </si>
  <si>
    <t>Matthewburgh</t>
  </si>
  <si>
    <t>Tv data face off hard war.</t>
  </si>
  <si>
    <t>Linda</t>
  </si>
  <si>
    <t>Lopez</t>
  </si>
  <si>
    <t>eric16@example.org</t>
  </si>
  <si>
    <t>+1-906-782-5941x5804</t>
  </si>
  <si>
    <t>4620 John Points Apt. 910</t>
  </si>
  <si>
    <t>Forward side perform church somebody glass brother.</t>
  </si>
  <si>
    <t>Lindsay</t>
  </si>
  <si>
    <t>Ford</t>
  </si>
  <si>
    <t>julie59@example.net</t>
  </si>
  <si>
    <t>+1-213-209-3044x2032</t>
  </si>
  <si>
    <t>633 James Parks Apt. 034</t>
  </si>
  <si>
    <t>Francistown</t>
  </si>
  <si>
    <t>Investment second interesting huge call service structure own.</t>
  </si>
  <si>
    <t>Donna</t>
  </si>
  <si>
    <t>Mitchell</t>
  </si>
  <si>
    <t>hooperlauren@example.net</t>
  </si>
  <si>
    <t>758 Barrett Trail</t>
  </si>
  <si>
    <t>Robertborough</t>
  </si>
  <si>
    <t>Visit seek fine PM.</t>
  </si>
  <si>
    <t>Albert</t>
  </si>
  <si>
    <t>Murphy</t>
  </si>
  <si>
    <t>aliciawood@example.org</t>
  </si>
  <si>
    <t>001-319-774-3288</t>
  </si>
  <si>
    <t>Lithuania</t>
  </si>
  <si>
    <t>5236 Pruitt Spurs</t>
  </si>
  <si>
    <t>North Michaelbury</t>
  </si>
  <si>
    <t>Boy fight then themselves tend.</t>
  </si>
  <si>
    <t>Nancy</t>
  </si>
  <si>
    <t>Campbell</t>
  </si>
  <si>
    <t>anthonyrobinson@example.net</t>
  </si>
  <si>
    <t>397.658.2508x88384</t>
  </si>
  <si>
    <t>596 Shepherd Island</t>
  </si>
  <si>
    <t>Catherineberg</t>
  </si>
  <si>
    <t>Phone save should animal large interesting goal.</t>
  </si>
  <si>
    <t>Connor</t>
  </si>
  <si>
    <t>Thomas</t>
  </si>
  <si>
    <t>emily33@example.net</t>
  </si>
  <si>
    <t>001-463-999-5217x38570</t>
  </si>
  <si>
    <t>737 Meyer Lodge Apt. 539</t>
  </si>
  <si>
    <t>East Jesseberg</t>
  </si>
  <si>
    <t>Role blue rest myself able sister.</t>
  </si>
  <si>
    <t>Kelly</t>
  </si>
  <si>
    <t>Hanson</t>
  </si>
  <si>
    <t>simsmatthew@example.org</t>
  </si>
  <si>
    <t>348.611.1626x930</t>
  </si>
  <si>
    <t>583 Freeman Mills Suite 165</t>
  </si>
  <si>
    <t>Angelaborough</t>
  </si>
  <si>
    <t>Shoulder tell hear try.</t>
  </si>
  <si>
    <t>Stacy</t>
  </si>
  <si>
    <t>Molina</t>
  </si>
  <si>
    <t>carrillobrandon@example.org</t>
  </si>
  <si>
    <t>(650)492-9766</t>
  </si>
  <si>
    <t>7917 Justin Tunnel</t>
  </si>
  <si>
    <t>West Stephen</t>
  </si>
  <si>
    <t>Put consider it want dark.</t>
  </si>
  <si>
    <t>Angela</t>
  </si>
  <si>
    <t>Conley</t>
  </si>
  <si>
    <t>tgray@example.com</t>
  </si>
  <si>
    <t>(845)396-2705</t>
  </si>
  <si>
    <t>207 Huffman Extensions Suite 327</t>
  </si>
  <si>
    <t>East Rose</t>
  </si>
  <si>
    <t>Discuss side drug management firm child great.</t>
  </si>
  <si>
    <t>Jacobs</t>
  </si>
  <si>
    <t>thomas36@example.net</t>
  </si>
  <si>
    <t>76751 Sean Valley Apt. 700</t>
  </si>
  <si>
    <t>Larsenburgh</t>
  </si>
  <si>
    <t>Thus like positive down out ahead.</t>
  </si>
  <si>
    <t>Steven</t>
  </si>
  <si>
    <t>Cervantes</t>
  </si>
  <si>
    <t>mreyes@example.com</t>
  </si>
  <si>
    <t>(252)442-9694x4776</t>
  </si>
  <si>
    <t>279 Sharon Cape Apt. 396</t>
  </si>
  <si>
    <t>Taylorshire</t>
  </si>
  <si>
    <t>State window black of personal result hold.</t>
  </si>
  <si>
    <t>Hicks</t>
  </si>
  <si>
    <t>leslie59@example.org</t>
  </si>
  <si>
    <t>87078 Brian Corner Suite 648</t>
  </si>
  <si>
    <t>Mayerland</t>
  </si>
  <si>
    <t>Like person three pattern suggest eye.</t>
  </si>
  <si>
    <t>Luis</t>
  </si>
  <si>
    <t>Galvan</t>
  </si>
  <si>
    <t>harrisjacob@example.net</t>
  </si>
  <si>
    <t>+1-212-762-4768x96246</t>
  </si>
  <si>
    <t>8095 Poole Mall</t>
  </si>
  <si>
    <t>Schaeferfurt</t>
  </si>
  <si>
    <t>Trial benefit ground thus personal color.</t>
  </si>
  <si>
    <t>Danielle</t>
  </si>
  <si>
    <t>Gill</t>
  </si>
  <si>
    <t>thomasjohnson@example.com</t>
  </si>
  <si>
    <t>(726)312-2572</t>
  </si>
  <si>
    <t>4085 Padilla Port Apt. 344</t>
  </si>
  <si>
    <t>North Richardmouth</t>
  </si>
  <si>
    <t>Read firm paper foreign process body paper.</t>
  </si>
  <si>
    <t>Morgan</t>
  </si>
  <si>
    <t>lking@example.org</t>
  </si>
  <si>
    <t>390.382.5384x52340</t>
  </si>
  <si>
    <t>Russia</t>
  </si>
  <si>
    <t>499 Thornton Freeway</t>
  </si>
  <si>
    <t>South Sarahbury</t>
  </si>
  <si>
    <t>Business couple ready impact concern accept.</t>
  </si>
  <si>
    <t>Denise</t>
  </si>
  <si>
    <t>stephen22@example.org</t>
  </si>
  <si>
    <t>882-607-2228</t>
  </si>
  <si>
    <t>Austria</t>
  </si>
  <si>
    <t>5539 Stanley Points</t>
  </si>
  <si>
    <t>Kirkbury</t>
  </si>
  <si>
    <t>Off cost feel mind.</t>
  </si>
  <si>
    <t>yrodriguez@example.org</t>
  </si>
  <si>
    <t>505.966.6815x27381</t>
  </si>
  <si>
    <t>77732 Nicholas Hollow</t>
  </si>
  <si>
    <t>Aaronhaven</t>
  </si>
  <si>
    <t>Enough heavy sometimes benefit human.</t>
  </si>
  <si>
    <t>Morris</t>
  </si>
  <si>
    <t>josephpatricia@example.org</t>
  </si>
  <si>
    <t>788-843-1391</t>
  </si>
  <si>
    <t>7082 Ruth Burg Suite 147</t>
  </si>
  <si>
    <t>Lake Matthew</t>
  </si>
  <si>
    <t>Watch loss report.</t>
  </si>
  <si>
    <t>Susan</t>
  </si>
  <si>
    <t>Shaw</t>
  </si>
  <si>
    <t>williamsonjustin@example.com</t>
  </si>
  <si>
    <t>001-696-377-5729x48997</t>
  </si>
  <si>
    <t>03809 Ward Streets</t>
  </si>
  <si>
    <t>North Pattyton</t>
  </si>
  <si>
    <t>Learn seven worker suddenly hundred Mr own.</t>
  </si>
  <si>
    <t>ubrooks@example.com</t>
  </si>
  <si>
    <t>001-890-999-5349x7548</t>
  </si>
  <si>
    <t>02434 Beck Key</t>
  </si>
  <si>
    <t>New William</t>
  </si>
  <si>
    <t>Long author peace number necessary hot still.</t>
  </si>
  <si>
    <t>Diana</t>
  </si>
  <si>
    <t>Duke</t>
  </si>
  <si>
    <t>blakemaldonado@example.com</t>
  </si>
  <si>
    <t>(386)468-1379</t>
  </si>
  <si>
    <t>88053 Jennifer Common Apt. 398</t>
  </si>
  <si>
    <t>Bradleyville</t>
  </si>
  <si>
    <t>Report different face rather.</t>
  </si>
  <si>
    <t>Michelle</t>
  </si>
  <si>
    <t>Hendricks</t>
  </si>
  <si>
    <t>valeriehoffman@example.com</t>
  </si>
  <si>
    <t>+1-302-354-2489x952</t>
  </si>
  <si>
    <t>8301 Guzman Plaza</t>
  </si>
  <si>
    <t>North Nicholasbury</t>
  </si>
  <si>
    <t>Foreign star board represent.</t>
  </si>
  <si>
    <t>smann@example.net</t>
  </si>
  <si>
    <t>535-688-2272x298</t>
  </si>
  <si>
    <t>7698 Thomas Parks Suite 324</t>
  </si>
  <si>
    <t>East Vincent</t>
  </si>
  <si>
    <t>Degree wind letter factor daughter my.</t>
  </si>
  <si>
    <t>Stephanie</t>
  </si>
  <si>
    <t>Thompson</t>
  </si>
  <si>
    <t>hunter83@example.net</t>
  </si>
  <si>
    <t>001-542-967-7734</t>
  </si>
  <si>
    <t>089 Rebecca Village</t>
  </si>
  <si>
    <t>North Brendafort</t>
  </si>
  <si>
    <t>Design brother state seem.</t>
  </si>
  <si>
    <t>Kimberly</t>
  </si>
  <si>
    <t>Hawkins</t>
  </si>
  <si>
    <t>briangoodwin@example.com</t>
  </si>
  <si>
    <t>72397 Natasha Rapids</t>
  </si>
  <si>
    <t>Hernandezfurt</t>
  </si>
  <si>
    <t>Either also fear effect how.</t>
  </si>
  <si>
    <t>Murray</t>
  </si>
  <si>
    <t>ahenson@example.net</t>
  </si>
  <si>
    <t>674-710-4021</t>
  </si>
  <si>
    <t>52767 Craig Meadow Apt. 776</t>
  </si>
  <si>
    <t>Rossshire</t>
  </si>
  <si>
    <t>Describe space everybody middle.</t>
  </si>
  <si>
    <t>Michael</t>
  </si>
  <si>
    <t>Booth</t>
  </si>
  <si>
    <t>sarah93@example.com</t>
  </si>
  <si>
    <t>861-816-1753x893</t>
  </si>
  <si>
    <t>0631 Shelly Cliffs Apt. 485</t>
  </si>
  <si>
    <t>North Tara</t>
  </si>
  <si>
    <t>Court continue include total.</t>
  </si>
  <si>
    <t>Adams</t>
  </si>
  <si>
    <t>edwardsbelinda@example.com</t>
  </si>
  <si>
    <t>001-986-589-6990x72215</t>
  </si>
  <si>
    <t>5581 Matthew Keys</t>
  </si>
  <si>
    <t>Stevenhaven</t>
  </si>
  <si>
    <t>Day hospital think or upon area.</t>
  </si>
  <si>
    <t>Patricia</t>
  </si>
  <si>
    <t>Nolan</t>
  </si>
  <si>
    <t>abigail10@example.org</t>
  </si>
  <si>
    <t>611 Becky Pines Suite 352</t>
  </si>
  <si>
    <t>Robertsmouth</t>
  </si>
  <si>
    <t>Beautiful situation international parent wear.</t>
  </si>
  <si>
    <t>Brent</t>
  </si>
  <si>
    <t>Quinn</t>
  </si>
  <si>
    <t>jordanlawrence@example.net</t>
  </si>
  <si>
    <t>464.323.5168x225</t>
  </si>
  <si>
    <t>22671 Brandy Trace Suite 423</t>
  </si>
  <si>
    <t>Wheelerstad</t>
  </si>
  <si>
    <t>Marriage kind certainly industry.</t>
  </si>
  <si>
    <t>Jonathan</t>
  </si>
  <si>
    <t>Mahoney</t>
  </si>
  <si>
    <t>karenjohnson@example.org</t>
  </si>
  <si>
    <t>231-259-4146</t>
  </si>
  <si>
    <t>3193 Green Pines</t>
  </si>
  <si>
    <t>Lake Johnnytown</t>
  </si>
  <si>
    <t>Specific tax later music quality poor particular.</t>
  </si>
  <si>
    <t>Sharp</t>
  </si>
  <si>
    <t>marksantana@example.com</t>
  </si>
  <si>
    <t>841-422-1683x195</t>
  </si>
  <si>
    <t>47621 Taylor Hill</t>
  </si>
  <si>
    <t>Port Gregory</t>
  </si>
  <si>
    <t>Full study senior none statement unit particular.</t>
  </si>
  <si>
    <t>Beverly</t>
  </si>
  <si>
    <t>Ewing</t>
  </si>
  <si>
    <t>moyercynthia@example.com</t>
  </si>
  <si>
    <t>977.419.4035x02089</t>
  </si>
  <si>
    <t>7080 Angela Ridge Suite 075</t>
  </si>
  <si>
    <t>Conwayberg</t>
  </si>
  <si>
    <t>Mrs husband region road part.</t>
  </si>
  <si>
    <t>Jasmine</t>
  </si>
  <si>
    <t>Contreras</t>
  </si>
  <si>
    <t>fletcherharold@example.com</t>
  </si>
  <si>
    <t>938-733-6741x847</t>
  </si>
  <si>
    <t>097 Murillo Stream</t>
  </si>
  <si>
    <t>West Andrewton</t>
  </si>
  <si>
    <t>Wrong economy involve.</t>
  </si>
  <si>
    <t>Nathan</t>
  </si>
  <si>
    <t>Atkins</t>
  </si>
  <si>
    <t>myoung@example.org</t>
  </si>
  <si>
    <t>(687)816-9585</t>
  </si>
  <si>
    <t>340 Aaron Port</t>
  </si>
  <si>
    <t>Brandonmouth</t>
  </si>
  <si>
    <t>Style hope collection wall phone no study.</t>
  </si>
  <si>
    <t>Matthew</t>
  </si>
  <si>
    <t>Adkins</t>
  </si>
  <si>
    <t>smithbarbara@example.com</t>
  </si>
  <si>
    <t>494.999.8088x78271</t>
  </si>
  <si>
    <t>623 Robertson Gateway</t>
  </si>
  <si>
    <t>Lake Leslie</t>
  </si>
  <si>
    <t>Seat without cover check guy spring left.</t>
  </si>
  <si>
    <t>jocelyn94@example.com</t>
  </si>
  <si>
    <t>(912)365-5235</t>
  </si>
  <si>
    <t>5553 Joseph Junctions</t>
  </si>
  <si>
    <t>New Frank</t>
  </si>
  <si>
    <t>Read receive rest cut mouth address age.</t>
  </si>
  <si>
    <t>Beth</t>
  </si>
  <si>
    <t>Mckinney</t>
  </si>
  <si>
    <t>dianahall@example.com</t>
  </si>
  <si>
    <t>+1-770-345-7848x94258</t>
  </si>
  <si>
    <t>349 Carroll Islands Apt. 964</t>
  </si>
  <si>
    <t>Olsenview</t>
  </si>
  <si>
    <t>Seem between either catch group game process.</t>
  </si>
  <si>
    <t>Alexander</t>
  </si>
  <si>
    <t>Vasquez</t>
  </si>
  <si>
    <t>markbyrd@example.org</t>
  </si>
  <si>
    <t>(966)239-6800</t>
  </si>
  <si>
    <t>582 Stacy Forges</t>
  </si>
  <si>
    <t>New Mark</t>
  </si>
  <si>
    <t>Rule let style phone team.</t>
  </si>
  <si>
    <t>Claudia</t>
  </si>
  <si>
    <t>Willis</t>
  </si>
  <si>
    <t>xmichael@example.com</t>
  </si>
  <si>
    <t>(625)952-0146x27089</t>
  </si>
  <si>
    <t>Belgium</t>
  </si>
  <si>
    <t>50632 Stanley Light</t>
  </si>
  <si>
    <t>South Brianport</t>
  </si>
  <si>
    <t>Relationship most sound than.</t>
  </si>
  <si>
    <t>Martinez</t>
  </si>
  <si>
    <t>noblediana@example.net</t>
  </si>
  <si>
    <t>001-738-290-5771x77079</t>
  </si>
  <si>
    <t>4022 Jessica Vista Apt. 225</t>
  </si>
  <si>
    <t>East Kylie</t>
  </si>
  <si>
    <t>Probably success around describe.</t>
  </si>
  <si>
    <t>Stephen</t>
  </si>
  <si>
    <t>Ramirez</t>
  </si>
  <si>
    <t>tina53@example.net</t>
  </si>
  <si>
    <t>355-416-8137</t>
  </si>
  <si>
    <t>9426 Miguel Village Apt. 726</t>
  </si>
  <si>
    <t>North Kimberlychester</t>
  </si>
  <si>
    <t>Discuss blue popular for forward investment look.</t>
  </si>
  <si>
    <t>Fischer</t>
  </si>
  <si>
    <t>jeremymann@example.net</t>
  </si>
  <si>
    <t>(734)857-9207</t>
  </si>
  <si>
    <t>97719 Robles Heights</t>
  </si>
  <si>
    <t>Weaverchester</t>
  </si>
  <si>
    <t>Change five least fly professor room bank.</t>
  </si>
  <si>
    <t>Oscar</t>
  </si>
  <si>
    <t>Moore</t>
  </si>
  <si>
    <t>moraleslori@example.com</t>
  </si>
  <si>
    <t>(748)468-1322</t>
  </si>
  <si>
    <t>76479 Clark Mission Apt. 550</t>
  </si>
  <si>
    <t>Sydneyton</t>
  </si>
  <si>
    <t>Attack north against fast ten friend pattern available.</t>
  </si>
  <si>
    <t>Daniel</t>
  </si>
  <si>
    <t>ireed@example.org</t>
  </si>
  <si>
    <t>001-725-709-2931x98355</t>
  </si>
  <si>
    <t>Croatia</t>
  </si>
  <si>
    <t>823 Adams Plaza Apt. 417</t>
  </si>
  <si>
    <t>New Austin</t>
  </si>
  <si>
    <t>Decision season rather chair treatment appear add.</t>
  </si>
  <si>
    <t>Beasley</t>
  </si>
  <si>
    <t>michelleball@example.org</t>
  </si>
  <si>
    <t>804.515.7685x74089</t>
  </si>
  <si>
    <t>635 Carpenter Lodge</t>
  </si>
  <si>
    <t>North Stephaniehaven</t>
  </si>
  <si>
    <t>Lawyer whose goal fish hotel establish.</t>
  </si>
  <si>
    <t>ocarroll@example.net</t>
  </si>
  <si>
    <t>(506)839-3063</t>
  </si>
  <si>
    <t>71814 Hernandez Cliff Suite 561</t>
  </si>
  <si>
    <t>North David</t>
  </si>
  <si>
    <t>Leave thousand home safe condition camera.</t>
  </si>
  <si>
    <t>oray@example.org</t>
  </si>
  <si>
    <t>(703)815-5801x20648</t>
  </si>
  <si>
    <t>672 Page Route</t>
  </si>
  <si>
    <t>Roseberg</t>
  </si>
  <si>
    <t>Present manage order watch strong boy.</t>
  </si>
  <si>
    <t>Hoffman</t>
  </si>
  <si>
    <t>dustin00@example.com</t>
  </si>
  <si>
    <t>001-830-830-9267x02524</t>
  </si>
  <si>
    <t>5482 Amber Light Apt. 401</t>
  </si>
  <si>
    <t>Tinaside</t>
  </si>
  <si>
    <t>Example situation choose or carry see near.</t>
  </si>
  <si>
    <t>Caroline</t>
  </si>
  <si>
    <t>Cunningham</t>
  </si>
  <si>
    <t>qgomez@example.net</t>
  </si>
  <si>
    <t>48840 Wagner Court</t>
  </si>
  <si>
    <t>Collinsshire</t>
  </si>
  <si>
    <t>Day simply money go.</t>
  </si>
  <si>
    <t>Madison</t>
  </si>
  <si>
    <t>jjohnson@example.com</t>
  </si>
  <si>
    <t>772.281.7573x8092</t>
  </si>
  <si>
    <t>6226 Anderson Villages Apt. 454</t>
  </si>
  <si>
    <t>Davishaven</t>
  </si>
  <si>
    <t>Despite maybe think.</t>
  </si>
  <si>
    <t>jmiller@example.com</t>
  </si>
  <si>
    <t>913-709-3271x89721</t>
  </si>
  <si>
    <t>383 Pratt Route</t>
  </si>
  <si>
    <t>Lake Joseph</t>
  </si>
  <si>
    <t>Politics write management.</t>
  </si>
  <si>
    <t>Brown</t>
  </si>
  <si>
    <t>codystout@example.net</t>
  </si>
  <si>
    <t>(373)469-5669x67381</t>
  </si>
  <si>
    <t>75575 Johnathan Lights</t>
  </si>
  <si>
    <t>Welchside</t>
  </si>
  <si>
    <t>Establish these try under street.</t>
  </si>
  <si>
    <t>Rivas</t>
  </si>
  <si>
    <t>kimberlystone@example.net</t>
  </si>
  <si>
    <t>836.248.9064x09130</t>
  </si>
  <si>
    <t>195 Cherry Row</t>
  </si>
  <si>
    <t>Lake Michaelchester</t>
  </si>
  <si>
    <t>Fund future recognize.</t>
  </si>
  <si>
    <t>Rios</t>
  </si>
  <si>
    <t>kellysandra@example.net</t>
  </si>
  <si>
    <t>(946)738-3151x525</t>
  </si>
  <si>
    <t>98404 Carpenter Forge Apt. 720</t>
  </si>
  <si>
    <t>Port Jamesmouth</t>
  </si>
  <si>
    <t>Anyone over trouble reflect these.</t>
  </si>
  <si>
    <t>brownalexandra@example.org</t>
  </si>
  <si>
    <t>(453)884-2395x085</t>
  </si>
  <si>
    <t>337 Kathy Ports Suite 082</t>
  </si>
  <si>
    <t>Petersshire</t>
  </si>
  <si>
    <t>Federal clear price myself everybody do knowledge.</t>
  </si>
  <si>
    <t>Charlene</t>
  </si>
  <si>
    <t>Burnett</t>
  </si>
  <si>
    <t>gcosta@example.org</t>
  </si>
  <si>
    <t>(318)675-4411</t>
  </si>
  <si>
    <t>37563 Lauren Land</t>
  </si>
  <si>
    <t>Cynthiaberg</t>
  </si>
  <si>
    <t>Particularly nature direction degree.</t>
  </si>
  <si>
    <t>stewartandre@example.org</t>
  </si>
  <si>
    <t>792.420.7447</t>
  </si>
  <si>
    <t>9389 Luis Flats</t>
  </si>
  <si>
    <t>South Nicholas</t>
  </si>
  <si>
    <t>Note memory control traditional.</t>
  </si>
  <si>
    <t>Donald</t>
  </si>
  <si>
    <t>Middleton</t>
  </si>
  <si>
    <t>amymiddleton@example.net</t>
  </si>
  <si>
    <t>804-222-6390x051</t>
  </si>
  <si>
    <t>6534 Smith Pass Suite 651</t>
  </si>
  <si>
    <t>Stevenville</t>
  </si>
  <si>
    <t>Magazine whom deep good case everybody.</t>
  </si>
  <si>
    <t>Willie</t>
  </si>
  <si>
    <t>rayrichard@example.com</t>
  </si>
  <si>
    <t>425.439.2384</t>
  </si>
  <si>
    <t>71464 Rebekah Knoll Apt. 641</t>
  </si>
  <si>
    <t>West Shane</t>
  </si>
  <si>
    <t>Success former win skin main myself century.</t>
  </si>
  <si>
    <t>Dixon</t>
  </si>
  <si>
    <t>qanderson@example.com</t>
  </si>
  <si>
    <t>502.727.7501</t>
  </si>
  <si>
    <t>7301 Frederick Manor</t>
  </si>
  <si>
    <t>South Robin</t>
  </si>
  <si>
    <t>Democratic here word democratic significant weight.</t>
  </si>
  <si>
    <t>Nicholas</t>
  </si>
  <si>
    <t>elliottkimberly@example.com</t>
  </si>
  <si>
    <t>001-240-633-3450x398</t>
  </si>
  <si>
    <t>8063 Ford Pine Suite 900</t>
  </si>
  <si>
    <t>West Meagan</t>
  </si>
  <si>
    <t>Personal need fact wish line.</t>
  </si>
  <si>
    <t>Emily</t>
  </si>
  <si>
    <t>Hill</t>
  </si>
  <si>
    <t>eblake@example.net</t>
  </si>
  <si>
    <t>591.470.0502</t>
  </si>
  <si>
    <t>017 Padilla Fort</t>
  </si>
  <si>
    <t>East Jasonchester</t>
  </si>
  <si>
    <t>Foot church medical father writer respond board.</t>
  </si>
  <si>
    <t>Nixon</t>
  </si>
  <si>
    <t>youngcourtney@example.org</t>
  </si>
  <si>
    <t>(234)943-8079</t>
  </si>
  <si>
    <t>21032 Toni Gateway Apt. 049</t>
  </si>
  <si>
    <t>Blackville</t>
  </si>
  <si>
    <t>Production get present find store.</t>
  </si>
  <si>
    <t>Walker</t>
  </si>
  <si>
    <t>brittany88@example.org</t>
  </si>
  <si>
    <t>001-873-966-5866x3824</t>
  </si>
  <si>
    <t>005 Padilla Glen Suite 586</t>
  </si>
  <si>
    <t>Ellisborough</t>
  </si>
  <si>
    <t>Guess budget trouble also.</t>
  </si>
  <si>
    <t>White</t>
  </si>
  <si>
    <t>gregoryjohnson@example.org</t>
  </si>
  <si>
    <t>980 Greene Mall Suite 024</t>
  </si>
  <si>
    <t>New Sandra</t>
  </si>
  <si>
    <t>Tough approach free thing head nice difference.</t>
  </si>
  <si>
    <t>Jane</t>
  </si>
  <si>
    <t>Reyes</t>
  </si>
  <si>
    <t>snyderryan@example.com</t>
  </si>
  <si>
    <t>(609)597-3623x2964</t>
  </si>
  <si>
    <t>43084 Kevin Burgs Apt. 860</t>
  </si>
  <si>
    <t>Barrytown</t>
  </si>
  <si>
    <t>Feeling attention contain set him.</t>
  </si>
  <si>
    <t>Kim</t>
  </si>
  <si>
    <t>imiller@example.org</t>
  </si>
  <si>
    <t>11455 Debra Center</t>
  </si>
  <si>
    <t>South Steven</t>
  </si>
  <si>
    <t>International worker evidence cold go four.</t>
  </si>
  <si>
    <t>Robin</t>
  </si>
  <si>
    <t>erica97@example.com</t>
  </si>
  <si>
    <t>(694)367-3464x7825</t>
  </si>
  <si>
    <t>903 Ian Plaza</t>
  </si>
  <si>
    <t>Singletonmouth</t>
  </si>
  <si>
    <t>System finish minute create perhaps bad quality.</t>
  </si>
  <si>
    <t>Christensen</t>
  </si>
  <si>
    <t>edixon@example.com</t>
  </si>
  <si>
    <t>001-473-262-5014x8351</t>
  </si>
  <si>
    <t>4967 Casey Estate Apt. 224</t>
  </si>
  <si>
    <t>Port Denise</t>
  </si>
  <si>
    <t>Father level visit president whether agent world.</t>
  </si>
  <si>
    <t>zperez@example.org</t>
  </si>
  <si>
    <t>388.588.9162x691</t>
  </si>
  <si>
    <t>882 Anna Inlet</t>
  </si>
  <si>
    <t>North Laurafurt</t>
  </si>
  <si>
    <t>Instead production situation strong eat arm fight man.</t>
  </si>
  <si>
    <t>John</t>
  </si>
  <si>
    <t>Sellers</t>
  </si>
  <si>
    <t>lisamorales@example.com</t>
  </si>
  <si>
    <t>+1-502-407-1287x556</t>
  </si>
  <si>
    <t>76417 David Mountain</t>
  </si>
  <si>
    <t>East Lauramouth</t>
  </si>
  <si>
    <t>Class sing present.</t>
  </si>
  <si>
    <t>Kerry</t>
  </si>
  <si>
    <t>Butler</t>
  </si>
  <si>
    <t>wmcdonald@example.org</t>
  </si>
  <si>
    <t>9091 Marshall Alley</t>
  </si>
  <si>
    <t>Robertsbury</t>
  </si>
  <si>
    <t>Nation page big indeed air clearly too.</t>
  </si>
  <si>
    <t>Rogers</t>
  </si>
  <si>
    <t>amanda86@example.com</t>
  </si>
  <si>
    <t>285.989.7072x206</t>
  </si>
  <si>
    <t>2563 Olivia Lodge Suite 993</t>
  </si>
  <si>
    <t>Smithton</t>
  </si>
  <si>
    <t>Discuss person art drop onto simple interesting provide.</t>
  </si>
  <si>
    <t>Phillip</t>
  </si>
  <si>
    <t>Munoz</t>
  </si>
  <si>
    <t>robert03@example.org</t>
  </si>
  <si>
    <t>841.334.4803x06696</t>
  </si>
  <si>
    <t>Switzerland</t>
  </si>
  <si>
    <t>98511 Cowan Causeway</t>
  </si>
  <si>
    <t>South Roberta</t>
  </si>
  <si>
    <t>Close prepare nor shake eat.</t>
  </si>
  <si>
    <t>Elizabeth</t>
  </si>
  <si>
    <t>Vargas</t>
  </si>
  <si>
    <t>jennifer43@example.org</t>
  </si>
  <si>
    <t>+1-204-823-0007x727</t>
  </si>
  <si>
    <t>044 Powell Row Apt. 475</t>
  </si>
  <si>
    <t>Patrickport</t>
  </si>
  <si>
    <t>Want process pass national approach surface.</t>
  </si>
  <si>
    <t>Christian</t>
  </si>
  <si>
    <t>omiller@example.net</t>
  </si>
  <si>
    <t>899-836-7506x62991</t>
  </si>
  <si>
    <t>562 Kelly Field Suite 716</t>
  </si>
  <si>
    <t>Markstad</t>
  </si>
  <si>
    <t>Ten something hand clearly become recently.</t>
  </si>
  <si>
    <t>sandersmary@example.org</t>
  </si>
  <si>
    <t>(352)487-9612</t>
  </si>
  <si>
    <t>19164 Laura Pike Apt. 914</t>
  </si>
  <si>
    <t>Port Amanda</t>
  </si>
  <si>
    <t>Federal article figure mouth method social appear.</t>
  </si>
  <si>
    <t>Acosta</t>
  </si>
  <si>
    <t>ryan08@example.com</t>
  </si>
  <si>
    <t>817.558.6054x782</t>
  </si>
  <si>
    <t>9208 Glass Falls Apt. 361</t>
  </si>
  <si>
    <t>South Tonya</t>
  </si>
  <si>
    <t>Young tell per good leg hope bag.</t>
  </si>
  <si>
    <t>Jeremy</t>
  </si>
  <si>
    <t>jacquelinesimpson@example.com</t>
  </si>
  <si>
    <t>001-216-424-5188x3264</t>
  </si>
  <si>
    <t>0191 Adam Land Apt. 133</t>
  </si>
  <si>
    <t>West Michaelshire</t>
  </si>
  <si>
    <t>Themselves item American continue.</t>
  </si>
  <si>
    <t>Copeland</t>
  </si>
  <si>
    <t>mcdanielmichael@example.org</t>
  </si>
  <si>
    <t>001-397-221-9326</t>
  </si>
  <si>
    <t>Ireland</t>
  </si>
  <si>
    <t>6572 Kristine Burg</t>
  </si>
  <si>
    <t>Port Dominicborough</t>
  </si>
  <si>
    <t>Decide first with training southern drive budget.</t>
  </si>
  <si>
    <t>Joseph</t>
  </si>
  <si>
    <t>xwilson@example.org</t>
  </si>
  <si>
    <t>940-657-9267x95712</t>
  </si>
  <si>
    <t>15401 Mooney Run Suite 121</t>
  </si>
  <si>
    <t>Port Sheilamouth</t>
  </si>
  <si>
    <t>Care go effort find.</t>
  </si>
  <si>
    <t>Mcbride</t>
  </si>
  <si>
    <t>thompsonmichael@example.com</t>
  </si>
  <si>
    <t>+1-854-545-5480x29162</t>
  </si>
  <si>
    <t>3943 Bruce Plain</t>
  </si>
  <si>
    <t>West Rachael</t>
  </si>
  <si>
    <t>Yeah record attack cut throw ok.</t>
  </si>
  <si>
    <t>Atkinson</t>
  </si>
  <si>
    <t>bernard65@example.org</t>
  </si>
  <si>
    <t>850-934-7228</t>
  </si>
  <si>
    <t>0296 Martin Junction Suite 463</t>
  </si>
  <si>
    <t>New Joshuamouth</t>
  </si>
  <si>
    <t>Blue professional sound science nothing.</t>
  </si>
  <si>
    <t>Kenneth</t>
  </si>
  <si>
    <t>Jarvis</t>
  </si>
  <si>
    <t>christine27@example.com</t>
  </si>
  <si>
    <t>928-973-9194</t>
  </si>
  <si>
    <t>83543 Latasha Fords</t>
  </si>
  <si>
    <t>Martinezchester</t>
  </si>
  <si>
    <t>Sister practice actually responsibility trip test.</t>
  </si>
  <si>
    <t>Luna</t>
  </si>
  <si>
    <t>troy44@example.com</t>
  </si>
  <si>
    <t>+1-474-952-9331x613</t>
  </si>
  <si>
    <t>736 Robles Mount Apt. 418</t>
  </si>
  <si>
    <t>Ryanfurt</t>
  </si>
  <si>
    <t>Military laugh skill agree debate study.</t>
  </si>
  <si>
    <t>Eugene</t>
  </si>
  <si>
    <t>Davis</t>
  </si>
  <si>
    <t>anna15@example.com</t>
  </si>
  <si>
    <t>405-731-7570x82011</t>
  </si>
  <si>
    <t>48876 Teresa Parkway Suite 981</t>
  </si>
  <si>
    <t>Lake Heatherton</t>
  </si>
  <si>
    <t>Determine federal page tend true itself we.</t>
  </si>
  <si>
    <t>craig97@example.com</t>
  </si>
  <si>
    <t>(836)372-8855x95939</t>
  </si>
  <si>
    <t>13276 Singh Way Apt. 935</t>
  </si>
  <si>
    <t>Port Barbaraburgh</t>
  </si>
  <si>
    <t>Process security hotel less find parent.</t>
  </si>
  <si>
    <t>Lisa</t>
  </si>
  <si>
    <t>Sparks</t>
  </si>
  <si>
    <t>tyler49@example.com</t>
  </si>
  <si>
    <t>404-850-8389x9864</t>
  </si>
  <si>
    <t>648 Mary Cliffs Suite 834</t>
  </si>
  <si>
    <t>Sandovalberg</t>
  </si>
  <si>
    <t>Expert human available.</t>
  </si>
  <si>
    <t>Whitney</t>
  </si>
  <si>
    <t>daviskevin@example.org</t>
  </si>
  <si>
    <t>566.945.1046</t>
  </si>
  <si>
    <t>006 Hannah Alley Apt. 382</t>
  </si>
  <si>
    <t>Fordtown</t>
  </si>
  <si>
    <t>Sort then memory doctor.</t>
  </si>
  <si>
    <t>Randy</t>
  </si>
  <si>
    <t>Burke</t>
  </si>
  <si>
    <t>umorgan@example.com</t>
  </si>
  <si>
    <t>(925)849-4801x5450</t>
  </si>
  <si>
    <t>69123 Owens Islands Suite 061</t>
  </si>
  <si>
    <t>North Stephanieton</t>
  </si>
  <si>
    <t>Deep its increase catch usually.</t>
  </si>
  <si>
    <t>Carolyn</t>
  </si>
  <si>
    <t>Parsons</t>
  </si>
  <si>
    <t>joannlucas@example.com</t>
  </si>
  <si>
    <t>001-490-558-0337x27180</t>
  </si>
  <si>
    <t>547 Jenkins Ranch Suite 259</t>
  </si>
  <si>
    <t>East Mary</t>
  </si>
  <si>
    <t>Human look happen billion.</t>
  </si>
  <si>
    <t>Sarah</t>
  </si>
  <si>
    <t>Hood</t>
  </si>
  <si>
    <t>micheal79@example.com</t>
  </si>
  <si>
    <t>855-401-6901</t>
  </si>
  <si>
    <t>209 Wolf Turnpike</t>
  </si>
  <si>
    <t>New Megan</t>
  </si>
  <si>
    <t>Himself summer position white direction make throw entire.</t>
  </si>
  <si>
    <t>Rebecca</t>
  </si>
  <si>
    <t>Flores</t>
  </si>
  <si>
    <t>ggarcia@example.com</t>
  </si>
  <si>
    <t>9686 Debbie Cliffs</t>
  </si>
  <si>
    <t>Raymouth</t>
  </si>
  <si>
    <t>Sort collection task question.</t>
  </si>
  <si>
    <t>Barnes</t>
  </si>
  <si>
    <t>icross@example.com</t>
  </si>
  <si>
    <t>231.815.5143x0822</t>
  </si>
  <si>
    <t>734 Wolf Views Suite 308</t>
  </si>
  <si>
    <t>East Michaelhaven</t>
  </si>
  <si>
    <t>Black half detail plan.</t>
  </si>
  <si>
    <t>johncalhoun@example.com</t>
  </si>
  <si>
    <t>638-354-3793</t>
  </si>
  <si>
    <t>33069 Miller Station</t>
  </si>
  <si>
    <t>South Justin</t>
  </si>
  <si>
    <t>Central bar help about bar consider.</t>
  </si>
  <si>
    <t>Zachary</t>
  </si>
  <si>
    <t>harperkevin@example.org</t>
  </si>
  <si>
    <t>295 Joseph Hill Suite 079</t>
  </si>
  <si>
    <t>North Williamfort</t>
  </si>
  <si>
    <t>Director compare glass even discussion fill spend.</t>
  </si>
  <si>
    <t>Kathryn</t>
  </si>
  <si>
    <t>danielle10@example.org</t>
  </si>
  <si>
    <t>+1-573-601-9241x1438</t>
  </si>
  <si>
    <t>81641 Beth Junction</t>
  </si>
  <si>
    <t>South Valerieport</t>
  </si>
  <si>
    <t>Once large of buy once there.</t>
  </si>
  <si>
    <t>Paul</t>
  </si>
  <si>
    <t>qbrown@example.com</t>
  </si>
  <si>
    <t>(536)608-1238x2244</t>
  </si>
  <si>
    <t>507 Murphy Keys Apt. 576</t>
  </si>
  <si>
    <t>Danielland</t>
  </si>
  <si>
    <t>What remain local rest.</t>
  </si>
  <si>
    <t>Melanie</t>
  </si>
  <si>
    <t>pattonmark@example.com</t>
  </si>
  <si>
    <t>001-710-291-0617</t>
  </si>
  <si>
    <t>88478 Moreno Isle</t>
  </si>
  <si>
    <t>Mckinneyland</t>
  </si>
  <si>
    <t>New then age note you big despite.</t>
  </si>
  <si>
    <t>West</t>
  </si>
  <si>
    <t>townsendjaclyn@example.net</t>
  </si>
  <si>
    <t>+1-310-921-1821x1169</t>
  </si>
  <si>
    <t>59075 Nelson Cape Suite 054</t>
  </si>
  <si>
    <t>Carrietown</t>
  </si>
  <si>
    <t>Well debate face statement.</t>
  </si>
  <si>
    <t>Rivera</t>
  </si>
  <si>
    <t>beckjoanna@example.net</t>
  </si>
  <si>
    <t>001-350-719-9053</t>
  </si>
  <si>
    <t>8395 Christopher Causeway</t>
  </si>
  <si>
    <t>South Saraview</t>
  </si>
  <si>
    <t>Decision medical according skill very.</t>
  </si>
  <si>
    <t>Perkins</t>
  </si>
  <si>
    <t>phillip73@example.net</t>
  </si>
  <si>
    <t>(822)390-7740x16046</t>
  </si>
  <si>
    <t>6578 Paul Pine Suite 506</t>
  </si>
  <si>
    <t>New Michelleside</t>
  </si>
  <si>
    <t>Population watch four little or down billion.</t>
  </si>
  <si>
    <t>Shane</t>
  </si>
  <si>
    <t>bensoncheryl@example.com</t>
  </si>
  <si>
    <t>292-245-5049x952</t>
  </si>
  <si>
    <t>48509 Daniel Cove</t>
  </si>
  <si>
    <t>Debramouth</t>
  </si>
  <si>
    <t>Art board speech smile.</t>
  </si>
  <si>
    <t>mitchelldaniel@example.net</t>
  </si>
  <si>
    <t>+1-272-821-7097x285</t>
  </si>
  <si>
    <t>160 Oliver Groves</t>
  </si>
  <si>
    <t>Carolynland</t>
  </si>
  <si>
    <t>That throw stock treat manager common similar.</t>
  </si>
  <si>
    <t>Ernest</t>
  </si>
  <si>
    <t>Robinson</t>
  </si>
  <si>
    <t>melissajones@example.net</t>
  </si>
  <si>
    <t>001-640-536-7835x0719</t>
  </si>
  <si>
    <t>0307 Williams Lights</t>
  </si>
  <si>
    <t>Gabrielstad</t>
  </si>
  <si>
    <t>Program order quality friend.</t>
  </si>
  <si>
    <t>Lara</t>
  </si>
  <si>
    <t>cjordan@example.com</t>
  </si>
  <si>
    <t>001-458-570-0258</t>
  </si>
  <si>
    <t>0694 David Street</t>
  </si>
  <si>
    <t>Meganville</t>
  </si>
  <si>
    <t>Range country can whatever.</t>
  </si>
  <si>
    <t>Gina</t>
  </si>
  <si>
    <t>Cabrera</t>
  </si>
  <si>
    <t>uhayes@example.org</t>
  </si>
  <si>
    <t>460-311-6663</t>
  </si>
  <si>
    <t>3051 Richard Heights Suite 229</t>
  </si>
  <si>
    <t>Port Andrew</t>
  </si>
  <si>
    <t>Write drug performance population she music.</t>
  </si>
  <si>
    <t>tyroneking@example.com</t>
  </si>
  <si>
    <t>990-270-6241</t>
  </si>
  <si>
    <t>52585 Brandon Valley Suite 378</t>
  </si>
  <si>
    <t>Avilabury</t>
  </si>
  <si>
    <t>Level law time young low.</t>
  </si>
  <si>
    <t>Oneal</t>
  </si>
  <si>
    <t>claudiaduke@example.net</t>
  </si>
  <si>
    <t>731.872.9746x44840</t>
  </si>
  <si>
    <t>12522 Xavier Roads</t>
  </si>
  <si>
    <t>Taylorside</t>
  </si>
  <si>
    <t>Shake today per lawyer sister like.</t>
  </si>
  <si>
    <t>Cohen</t>
  </si>
  <si>
    <t>williamrobbins@example.org</t>
  </si>
  <si>
    <t>08123 Michael Land</t>
  </si>
  <si>
    <t>Flemingstad</t>
  </si>
  <si>
    <t>Skin ball fire foreign her information.</t>
  </si>
  <si>
    <t>Dana</t>
  </si>
  <si>
    <t>Cooper</t>
  </si>
  <si>
    <t>caldwellpeter@example.com</t>
  </si>
  <si>
    <t>717-552-9674</t>
  </si>
  <si>
    <t>145 Martin Vista Apt. 950</t>
  </si>
  <si>
    <t>East Lucasstad</t>
  </si>
  <si>
    <t>However another position fact.</t>
  </si>
  <si>
    <t>fernando89@example.com</t>
  </si>
  <si>
    <t>974.352.6296x837</t>
  </si>
  <si>
    <t>9147 Jessica Estate</t>
  </si>
  <si>
    <t>Vanessahaven</t>
  </si>
  <si>
    <t>Simply fear technology rate interesting save.</t>
  </si>
  <si>
    <t>Julie</t>
  </si>
  <si>
    <t>diane15@example.org</t>
  </si>
  <si>
    <t>201.951.3647x216</t>
  </si>
  <si>
    <t>81337 Antonio Lakes</t>
  </si>
  <si>
    <t>Benjaminhaven</t>
  </si>
  <si>
    <t>Left tough those explain.</t>
  </si>
  <si>
    <t>Lacey</t>
  </si>
  <si>
    <t>huntjustin@example.net</t>
  </si>
  <si>
    <t>001-866-592-2576x5609</t>
  </si>
  <si>
    <t>527 Torres Parkways</t>
  </si>
  <si>
    <t>North Tashatown</t>
  </si>
  <si>
    <t>Baby book service know five.</t>
  </si>
  <si>
    <t>pphillips@example.net</t>
  </si>
  <si>
    <t>5117 Tiffany Brooks Apt. 164</t>
  </si>
  <si>
    <t>Port Jonathon</t>
  </si>
  <si>
    <t>Foot time himself which official what health.</t>
  </si>
  <si>
    <t>Jessica</t>
  </si>
  <si>
    <t>Dawson</t>
  </si>
  <si>
    <t>lcordova@example.org</t>
  </si>
  <si>
    <t>(397)788-4042x37543</t>
  </si>
  <si>
    <t>39619 Jamie Avenue</t>
  </si>
  <si>
    <t>Mossbury</t>
  </si>
  <si>
    <t>Pull risk bag discussion.</t>
  </si>
  <si>
    <t>sbrown@example.org</t>
  </si>
  <si>
    <t>+1-220-738-9511x48871</t>
  </si>
  <si>
    <t>5431 Travis Walks Apt. 759</t>
  </si>
  <si>
    <t>Melissabury</t>
  </si>
  <si>
    <t>Prove site herself section everybody sometimes without.</t>
  </si>
  <si>
    <t>Turner</t>
  </si>
  <si>
    <t>richardwilliams@example.com</t>
  </si>
  <si>
    <t>403.857.1483x5740</t>
  </si>
  <si>
    <t>163 Jerry Pines</t>
  </si>
  <si>
    <t>Teresaland</t>
  </si>
  <si>
    <t>Responsibility into meeting civil value close baby.</t>
  </si>
  <si>
    <t>Kirk</t>
  </si>
  <si>
    <t>perkinscaitlin@example.com</t>
  </si>
  <si>
    <t>292.506.7973</t>
  </si>
  <si>
    <t>6681 Morgan Lights</t>
  </si>
  <si>
    <t>Robertville</t>
  </si>
  <si>
    <t>High understand behind one research become.</t>
  </si>
  <si>
    <t>Isaiah</t>
  </si>
  <si>
    <t>batkins@example.net</t>
  </si>
  <si>
    <t>432.606.9794x96307</t>
  </si>
  <si>
    <t>9254 Ray Well</t>
  </si>
  <si>
    <t>Rangelmouth</t>
  </si>
  <si>
    <t>Start success back senior.</t>
  </si>
  <si>
    <t>beverly59@example.net</t>
  </si>
  <si>
    <t>513-371-6896</t>
  </si>
  <si>
    <t>3612 Kelly Gardens</t>
  </si>
  <si>
    <t>Democratic nature meet.</t>
  </si>
  <si>
    <t>Mariah</t>
  </si>
  <si>
    <t>michaelwilson@example.com</t>
  </si>
  <si>
    <t>001-299-307-9779</t>
  </si>
  <si>
    <t>00254 Reyes Row</t>
  </si>
  <si>
    <t>Sandershaven</t>
  </si>
  <si>
    <t>Specific no identify head another rich dark bit.</t>
  </si>
  <si>
    <t>Rachael</t>
  </si>
  <si>
    <t>autumn83@example.org</t>
  </si>
  <si>
    <t>851-958-9376</t>
  </si>
  <si>
    <t>6594 Moore Alley Suite 616</t>
  </si>
  <si>
    <t>Ryanmouth</t>
  </si>
  <si>
    <t>Class miss color owner son senior position.</t>
  </si>
  <si>
    <t>Tammy</t>
  </si>
  <si>
    <t>Jordan</t>
  </si>
  <si>
    <t>newtonsandra@example.net</t>
  </si>
  <si>
    <t>917.700.5877</t>
  </si>
  <si>
    <t>791 Brandon Dale</t>
  </si>
  <si>
    <t>East Rogerborough</t>
  </si>
  <si>
    <t>Budget make receive war field cup that spring.</t>
  </si>
  <si>
    <t>Sean</t>
  </si>
  <si>
    <t>Baker</t>
  </si>
  <si>
    <t>qrobles@example.org</t>
  </si>
  <si>
    <t>+1-881-397-6538x502</t>
  </si>
  <si>
    <t>978 Kennedy Court</t>
  </si>
  <si>
    <t>Osborneview</t>
  </si>
  <si>
    <t>Money government quickly responsibility cell peace.</t>
  </si>
  <si>
    <t>Hanna</t>
  </si>
  <si>
    <t>stacey36@example.org</t>
  </si>
  <si>
    <t>001-672-346-9411</t>
  </si>
  <si>
    <t>131 Stafford Highway</t>
  </si>
  <si>
    <t>Boltonhaven</t>
  </si>
  <si>
    <t>World actually mother condition entire.</t>
  </si>
  <si>
    <t>Arthur</t>
  </si>
  <si>
    <t>Griffin</t>
  </si>
  <si>
    <t>berryandrew@example.org</t>
  </si>
  <si>
    <t>668.723.7564</t>
  </si>
  <si>
    <t>0700 Cole Cape Suite 130</t>
  </si>
  <si>
    <t>West Patrickview</t>
  </si>
  <si>
    <t>Administration worry since.</t>
  </si>
  <si>
    <t>Jackson</t>
  </si>
  <si>
    <t>fordjeremy@example.org</t>
  </si>
  <si>
    <t>4596 Christian Rapid</t>
  </si>
  <si>
    <t>New Donna</t>
  </si>
  <si>
    <t>Sign red trial section factor travel.</t>
  </si>
  <si>
    <t>Adam</t>
  </si>
  <si>
    <t>Gutierrez</t>
  </si>
  <si>
    <t>bzimmerman@example.net</t>
  </si>
  <si>
    <t>+1-682-522-1729x212</t>
  </si>
  <si>
    <t>90438 Frazier Ranch Apt. 615</t>
  </si>
  <si>
    <t>Nathanton</t>
  </si>
  <si>
    <t>Another involve education no.</t>
  </si>
  <si>
    <t>Dennis</t>
  </si>
  <si>
    <t>Burton</t>
  </si>
  <si>
    <t>ntrevino@example.com</t>
  </si>
  <si>
    <t>+1-301-509-4688x50082</t>
  </si>
  <si>
    <t>20634 Timothy Unions Apt. 195</t>
  </si>
  <si>
    <t>New Jonathonmouth</t>
  </si>
  <si>
    <t>Result speak town research become better.</t>
  </si>
  <si>
    <t>Kyle</t>
  </si>
  <si>
    <t>Blair</t>
  </si>
  <si>
    <t>christopher46@example.com</t>
  </si>
  <si>
    <t>803-276-8747x9685</t>
  </si>
  <si>
    <t>Netherlands</t>
  </si>
  <si>
    <t>5814 Wanda Harbors</t>
  </si>
  <si>
    <t>West Dennismouth</t>
  </si>
  <si>
    <t>We million dinner prepare man parent something.</t>
  </si>
  <si>
    <t>Regina</t>
  </si>
  <si>
    <t>Arnold</t>
  </si>
  <si>
    <t>briannadelgado@example.org</t>
  </si>
  <si>
    <t>001-579-447-3955x412</t>
  </si>
  <si>
    <t>7003 Joshua Avenue</t>
  </si>
  <si>
    <t>Frankfort</t>
  </si>
  <si>
    <t>Town board city strong actually.</t>
  </si>
  <si>
    <t>Carol</t>
  </si>
  <si>
    <t>Jenkins</t>
  </si>
  <si>
    <t>dustin95@example.net</t>
  </si>
  <si>
    <t>963.577.6413x14001</t>
  </si>
  <si>
    <t>9570 Elliott Locks Suite 914</t>
  </si>
  <si>
    <t>North still mention model guess best star.</t>
  </si>
  <si>
    <t>Bruce</t>
  </si>
  <si>
    <t>Shaffer</t>
  </si>
  <si>
    <t>gwise@example.com</t>
  </si>
  <si>
    <t>543.543.9225</t>
  </si>
  <si>
    <t>33005 Troy Stream Apt. 606</t>
  </si>
  <si>
    <t>Port Timothy</t>
  </si>
  <si>
    <t>Candidate fill someone owner party and.</t>
  </si>
  <si>
    <t>Michele</t>
  </si>
  <si>
    <t>jwalker@example.net</t>
  </si>
  <si>
    <t>486.828.3832</t>
  </si>
  <si>
    <t>899 Mcconnell Falls Apt. 113</t>
  </si>
  <si>
    <t>West Lauraton</t>
  </si>
  <si>
    <t>And century sure other building control.</t>
  </si>
  <si>
    <t>Lawson</t>
  </si>
  <si>
    <t>philipbridges@example.org</t>
  </si>
  <si>
    <t>+1-675-308-8073x570</t>
  </si>
  <si>
    <t>3158 Harris Grove Apt. 184</t>
  </si>
  <si>
    <t>Lake Daniel</t>
  </si>
  <si>
    <t>Pass least since hear PM decide thousand few.</t>
  </si>
  <si>
    <t>Jesse</t>
  </si>
  <si>
    <t>Flynn</t>
  </si>
  <si>
    <t>ashley14@example.com</t>
  </si>
  <si>
    <t>303 Leonard Course Suite 448</t>
  </si>
  <si>
    <t>Jamesfort</t>
  </si>
  <si>
    <t>Along born management perform land firm benefit.</t>
  </si>
  <si>
    <t>zimmermanmicheal@example.net</t>
  </si>
  <si>
    <t>+1-843-710-5891x13010</t>
  </si>
  <si>
    <t>257 Sherry Hills Apt. 354</t>
  </si>
  <si>
    <t>Schmittchester</t>
  </si>
  <si>
    <t>Student increase vote note land expect.</t>
  </si>
  <si>
    <t>Lewis</t>
  </si>
  <si>
    <t>jaymorgan@example.net</t>
  </si>
  <si>
    <t>650.303.6457</t>
  </si>
  <si>
    <t>India</t>
  </si>
  <si>
    <t>318 Cassandra Parkways Apt. 647</t>
  </si>
  <si>
    <t>Gardnerstad</t>
  </si>
  <si>
    <t>Until statement stuff foot game.</t>
  </si>
  <si>
    <t>Avery</t>
  </si>
  <si>
    <t>fbrown@example.net</t>
  </si>
  <si>
    <t>8689 Jessica Drives Apt. 643</t>
  </si>
  <si>
    <t>Angelton</t>
  </si>
  <si>
    <t>Blue source suddenly unit.</t>
  </si>
  <si>
    <t>Bobby</t>
  </si>
  <si>
    <t>Randolph</t>
  </si>
  <si>
    <t>qhill@example.com</t>
  </si>
  <si>
    <t>9857 Tyler Row</t>
  </si>
  <si>
    <t>Port Diana</t>
  </si>
  <si>
    <t>Kid good hear high sure.</t>
  </si>
  <si>
    <t>Aaron</t>
  </si>
  <si>
    <t>Aguirre</t>
  </si>
  <si>
    <t>caseymccoy@example.org</t>
  </si>
  <si>
    <t>540 John Fall Apt. 296</t>
  </si>
  <si>
    <t>Kevinfurt</t>
  </si>
  <si>
    <t>Might place hair current responsibility far successful.</t>
  </si>
  <si>
    <t>Lee</t>
  </si>
  <si>
    <t>riveradonald@example.com</t>
  </si>
  <si>
    <t>869.687.8156</t>
  </si>
  <si>
    <t>002 Jose Lock</t>
  </si>
  <si>
    <t>East Derekport</t>
  </si>
  <si>
    <t>Movement choice again them surface difference.</t>
  </si>
  <si>
    <t>Eric</t>
  </si>
  <si>
    <t>Fowler</t>
  </si>
  <si>
    <t>gtownsend@example.org</t>
  </si>
  <si>
    <t>(778)509-5545x476</t>
  </si>
  <si>
    <t>5971 Baker Gardens</t>
  </si>
  <si>
    <t>New Michael</t>
  </si>
  <si>
    <t>Require trial leader natural me method culture.</t>
  </si>
  <si>
    <t>Shawn</t>
  </si>
  <si>
    <t>goodwinjames@example.org</t>
  </si>
  <si>
    <t>(899)548-2433x15345</t>
  </si>
  <si>
    <t>62563 Jones Field Apt. 617</t>
  </si>
  <si>
    <t>East Jamesport</t>
  </si>
  <si>
    <t>Check them chair pick.</t>
  </si>
  <si>
    <t>Pollard</t>
  </si>
  <si>
    <t>rodriguezjill@example.com</t>
  </si>
  <si>
    <t>+1-994-937-1385x974</t>
  </si>
  <si>
    <t>730 Mark Knolls</t>
  </si>
  <si>
    <t>North Robertmouth</t>
  </si>
  <si>
    <t>East report from of including improve now.</t>
  </si>
  <si>
    <t>Travis</t>
  </si>
  <si>
    <t>Hensley</t>
  </si>
  <si>
    <t>gina21@example.com</t>
  </si>
  <si>
    <t>949.807.0594x69836</t>
  </si>
  <si>
    <t>53124 Melissa Underpass</t>
  </si>
  <si>
    <t>Griffinfort</t>
  </si>
  <si>
    <t>Send alone right pick sign.</t>
  </si>
  <si>
    <t>Shelton</t>
  </si>
  <si>
    <t>jessica22@example.org</t>
  </si>
  <si>
    <t>001-732-981-6246x47510</t>
  </si>
  <si>
    <t>0271 Daniel Pike</t>
  </si>
  <si>
    <t>Bowmantown</t>
  </si>
  <si>
    <t>Event western guy would interesting inside attorney picture.</t>
  </si>
  <si>
    <t>Victoria</t>
  </si>
  <si>
    <t>Baldwin</t>
  </si>
  <si>
    <t>jennifer40@example.com</t>
  </si>
  <si>
    <t>001-939-382-5651x736</t>
  </si>
  <si>
    <t>0452 Randall Viaduct</t>
  </si>
  <si>
    <t>Jacksonshire</t>
  </si>
  <si>
    <t>Drug rule describe.</t>
  </si>
  <si>
    <t>Lauren</t>
  </si>
  <si>
    <t>Jones</t>
  </si>
  <si>
    <t>edwardsalexis@example.net</t>
  </si>
  <si>
    <t>446.302.4416</t>
  </si>
  <si>
    <t>60941 Edwards Port</t>
  </si>
  <si>
    <t>Lake Melindaland</t>
  </si>
  <si>
    <t>Arrive adult discussion final less policy.</t>
  </si>
  <si>
    <t>tammy00@example.net</t>
  </si>
  <si>
    <t>001-226-497-4098x540</t>
  </si>
  <si>
    <t>905 Kathleen Radial</t>
  </si>
  <si>
    <t>Port Jacobbury</t>
  </si>
  <si>
    <t>Friend occur west finish lot.</t>
  </si>
  <si>
    <t>Shannon</t>
  </si>
  <si>
    <t>Valdez</t>
  </si>
  <si>
    <t>dixonjeremiah@example.net</t>
  </si>
  <si>
    <t>519.454.9435x51774</t>
  </si>
  <si>
    <t>77188 John Stravenue</t>
  </si>
  <si>
    <t>Melindaland</t>
  </si>
  <si>
    <t>Action series across degree card attack.</t>
  </si>
  <si>
    <t>Teresa</t>
  </si>
  <si>
    <t>stevenmoreno@example.org</t>
  </si>
  <si>
    <t>776-316-5779</t>
  </si>
  <si>
    <t>18454 Thomas Fields Suite 271</t>
  </si>
  <si>
    <t>Lake Angelaborough</t>
  </si>
  <si>
    <t>As health gas design.</t>
  </si>
  <si>
    <t>Amanda</t>
  </si>
  <si>
    <t>Warner</t>
  </si>
  <si>
    <t>vanessarowe@example.org</t>
  </si>
  <si>
    <t>230-511-2037</t>
  </si>
  <si>
    <t>657 Brown Plaza</t>
  </si>
  <si>
    <t>Javierfurt</t>
  </si>
  <si>
    <t>Interview put field system certain notice head.</t>
  </si>
  <si>
    <t>jeffersonkathy@example.org</t>
  </si>
  <si>
    <t>001-573-203-3549</t>
  </si>
  <si>
    <t>924 Heidi View Suite 082</t>
  </si>
  <si>
    <t>New Michaelfurt</t>
  </si>
  <si>
    <t>Better policy open meeting.</t>
  </si>
  <si>
    <t>Anderson</t>
  </si>
  <si>
    <t>rebecca23@example.net</t>
  </si>
  <si>
    <t>274 Travis Forge</t>
  </si>
  <si>
    <t>New Craig</t>
  </si>
  <si>
    <t>Measure good season every.</t>
  </si>
  <si>
    <t>House</t>
  </si>
  <si>
    <t>yphillips@example.org</t>
  </si>
  <si>
    <t>(480)508-6333</t>
  </si>
  <si>
    <t>136 Sanchez Common Apt. 372</t>
  </si>
  <si>
    <t>New Christinahaven</t>
  </si>
  <si>
    <t>Return front member budget.</t>
  </si>
  <si>
    <t>Shea</t>
  </si>
  <si>
    <t>mcclainjamie@example.net</t>
  </si>
  <si>
    <t>(997)405-2849x54475</t>
  </si>
  <si>
    <t>83677 Lewis Road</t>
  </si>
  <si>
    <t>New Joan</t>
  </si>
  <si>
    <t>Defense difficult chance question.</t>
  </si>
  <si>
    <t>Beck</t>
  </si>
  <si>
    <t>dodsonbrianna@example.com</t>
  </si>
  <si>
    <t>001-403-755-3291</t>
  </si>
  <si>
    <t>042 William Via</t>
  </si>
  <si>
    <t>West Kristopherborough</t>
  </si>
  <si>
    <t>Peace worry describe war know speak second.</t>
  </si>
  <si>
    <t>Mcmillan</t>
  </si>
  <si>
    <t>larsonlinda@example.net</t>
  </si>
  <si>
    <t>(400)289-2864x32794</t>
  </si>
  <si>
    <t>044 Theresa Cape</t>
  </si>
  <si>
    <t>Summersberg</t>
  </si>
  <si>
    <t>Draw thank let trade society certainly.</t>
  </si>
  <si>
    <t>Harris</t>
  </si>
  <si>
    <t>josephjackson@example.net</t>
  </si>
  <si>
    <t>+1-307-332-0468x00983</t>
  </si>
  <si>
    <t>1085 Austin Forge Apt. 700</t>
  </si>
  <si>
    <t>Lawrenceburgh</t>
  </si>
  <si>
    <t>Yourself culture between wide pattern picture.</t>
  </si>
  <si>
    <t>Andersen</t>
  </si>
  <si>
    <t>goodaaron@example.net</t>
  </si>
  <si>
    <t>(222)993-9179x33293</t>
  </si>
  <si>
    <t>United Kingdom</t>
  </si>
  <si>
    <t>2534 Hansen Coves</t>
  </si>
  <si>
    <t>Gatesberg</t>
  </si>
  <si>
    <t>Could wrong who choose.</t>
  </si>
  <si>
    <t>Love</t>
  </si>
  <si>
    <t>smithsteven@example.org</t>
  </si>
  <si>
    <t>(623)701-4061</t>
  </si>
  <si>
    <t>3837 Smith Junctions</t>
  </si>
  <si>
    <t>Patrickfort</t>
  </si>
  <si>
    <t>Television store appear.</t>
  </si>
  <si>
    <t>Maria</t>
  </si>
  <si>
    <t>Ward</t>
  </si>
  <si>
    <t>hreed@example.org</t>
  </si>
  <si>
    <t>253.793.3473x65494</t>
  </si>
  <si>
    <t>1878 Helen Passage</t>
  </si>
  <si>
    <t>Jasonmouth</t>
  </si>
  <si>
    <t>Respond stage pattern raise ability paper company.</t>
  </si>
  <si>
    <t>Herring</t>
  </si>
  <si>
    <t>kevinrivera@example.net</t>
  </si>
  <si>
    <t>972-445-6432</t>
  </si>
  <si>
    <t>265 Heather Park Apt. 630</t>
  </si>
  <si>
    <t>Lake Edwardbury</t>
  </si>
  <si>
    <t>Follow lay product just night cut.</t>
  </si>
  <si>
    <t>Calhoun</t>
  </si>
  <si>
    <t>michellearnold@example.org</t>
  </si>
  <si>
    <t>933-699-3754x0636</t>
  </si>
  <si>
    <t>214 Morgan Square</t>
  </si>
  <si>
    <t>Crystalfort</t>
  </si>
  <si>
    <t>Key check later leave.</t>
  </si>
  <si>
    <t>Roger</t>
  </si>
  <si>
    <t>chavezderek@example.net</t>
  </si>
  <si>
    <t>+1-449-309-4830x008</t>
  </si>
  <si>
    <t>11298 Larry Mount</t>
  </si>
  <si>
    <t>Port Heather</t>
  </si>
  <si>
    <t>Often window whether parent news.</t>
  </si>
  <si>
    <t>jacksonaustin@example.org</t>
  </si>
  <si>
    <t>87662 Nicholas Field Suite 464</t>
  </si>
  <si>
    <t>Tammyside</t>
  </si>
  <si>
    <t>Environmental call product cell east.</t>
  </si>
  <si>
    <t>Andrea</t>
  </si>
  <si>
    <t>allendonna@example.org</t>
  </si>
  <si>
    <t>(858)600-5051</t>
  </si>
  <si>
    <t>8932 Walker Islands Apt. 385</t>
  </si>
  <si>
    <t>Andersonton</t>
  </si>
  <si>
    <t>Admit but past whether miss through.</t>
  </si>
  <si>
    <t>Bradford</t>
  </si>
  <si>
    <t>staceyrobbins@example.net</t>
  </si>
  <si>
    <t>001-512-373-7151x8530</t>
  </si>
  <si>
    <t>0660 Scott Camp Apt. 897</t>
  </si>
  <si>
    <t>Owensbury</t>
  </si>
  <si>
    <t>Offer stay nor day.</t>
  </si>
  <si>
    <t>Mendoza</t>
  </si>
  <si>
    <t>hannah69@example.com</t>
  </si>
  <si>
    <t>001-611-831-0182x9230</t>
  </si>
  <si>
    <t>92593 Strickland Stravenue</t>
  </si>
  <si>
    <t>Action thousand necessary because myself.</t>
  </si>
  <si>
    <t>mooresarah@example.com</t>
  </si>
  <si>
    <t>+1-486-251-4594x91767</t>
  </si>
  <si>
    <t>3013 Jacqueline Lock Apt. 131</t>
  </si>
  <si>
    <t>Karentown</t>
  </si>
  <si>
    <t>Son shoulder answer subject sit someone hand.</t>
  </si>
  <si>
    <t>Brandon</t>
  </si>
  <si>
    <t>lpage@example.com</t>
  </si>
  <si>
    <t>432-432-0916</t>
  </si>
  <si>
    <t>51012 Lambert Grove</t>
  </si>
  <si>
    <t>Lake Brittany</t>
  </si>
  <si>
    <t>Approach interesting start new never minute five.</t>
  </si>
  <si>
    <t>Phillips</t>
  </si>
  <si>
    <t>clarkmelissa@example.com</t>
  </si>
  <si>
    <t>001-698-884-5459</t>
  </si>
  <si>
    <t>44252 Steven Orchard Apt. 920</t>
  </si>
  <si>
    <t>Williamberg</t>
  </si>
  <si>
    <t>Likely especially human live board need.</t>
  </si>
  <si>
    <t>Alyssa</t>
  </si>
  <si>
    <t>Downs</t>
  </si>
  <si>
    <t>walterskenneth@example.org</t>
  </si>
  <si>
    <t>001-732-635-9378</t>
  </si>
  <si>
    <t>327 Daniel Isle Apt. 097</t>
  </si>
  <si>
    <t>East Albertburgh</t>
  </si>
  <si>
    <t>Be actually structure pretty toward.</t>
  </si>
  <si>
    <t>Larson</t>
  </si>
  <si>
    <t>donaldmorgan@example.org</t>
  </si>
  <si>
    <t>3919 Cobb Causeway</t>
  </si>
  <si>
    <t>West Erica</t>
  </si>
  <si>
    <t>Full but PM bill site everybody.</t>
  </si>
  <si>
    <t>Justin</t>
  </si>
  <si>
    <t>Hickman</t>
  </si>
  <si>
    <t>mcdonaldrebecca@example.com</t>
  </si>
  <si>
    <t>30504 Palmer Glen Suite 652</t>
  </si>
  <si>
    <t>Almost purpose face school into fact form training.</t>
  </si>
  <si>
    <t>Miguel</t>
  </si>
  <si>
    <t>hoffmanjared@example.net</t>
  </si>
  <si>
    <t>810.810.5067x439</t>
  </si>
  <si>
    <t>798 Penny Island Suite 390</t>
  </si>
  <si>
    <t>Lake Brianville</t>
  </si>
  <si>
    <t>Floor choose Democrat off.</t>
  </si>
  <si>
    <t>Shelia</t>
  </si>
  <si>
    <t>richardsdenise@example.org</t>
  </si>
  <si>
    <t>094 Chase Courts Suite 331</t>
  </si>
  <si>
    <t>Brennanshire</t>
  </si>
  <si>
    <t>Every billion interesting film myself.</t>
  </si>
  <si>
    <t>Woodward</t>
  </si>
  <si>
    <t>vhinton@example.net</t>
  </si>
  <si>
    <t>(802)795-0585x8637</t>
  </si>
  <si>
    <t>2289 Crystal Viaduct Apt. 932</t>
  </si>
  <si>
    <t>Kellyberg</t>
  </si>
  <si>
    <t>Anything sound study bar.</t>
  </si>
  <si>
    <t>Judith</t>
  </si>
  <si>
    <t>edwardsbrenda@example.org</t>
  </si>
  <si>
    <t>485-594-0704x7173</t>
  </si>
  <si>
    <t>36409 Robinson Mills</t>
  </si>
  <si>
    <t>North Amanda</t>
  </si>
  <si>
    <t>Medical fact today at later just.</t>
  </si>
  <si>
    <t>Kevin</t>
  </si>
  <si>
    <t>kimtaylor@example.org</t>
  </si>
  <si>
    <t>+1-498-929-4361x577</t>
  </si>
  <si>
    <t>75934 Brooks Drive Apt. 908</t>
  </si>
  <si>
    <t>Port Richard</t>
  </si>
  <si>
    <t>Its face laugh politics area reach kid.</t>
  </si>
  <si>
    <t>grahamjoshua@example.net</t>
  </si>
  <si>
    <t>360.423.9916x089</t>
  </si>
  <si>
    <t>3411 Grimes View</t>
  </si>
  <si>
    <t>Port Jeremymouth</t>
  </si>
  <si>
    <t>Rich use building not experience.</t>
  </si>
  <si>
    <t>Natalie</t>
  </si>
  <si>
    <t>Odom</t>
  </si>
  <si>
    <t>ahernandez@example.org</t>
  </si>
  <si>
    <t>+1-933-443-8107x203</t>
  </si>
  <si>
    <t>9919 Harrison Crest Suite 135</t>
  </si>
  <si>
    <t>New Julia</t>
  </si>
  <si>
    <t>Idea speech hand thing.</t>
  </si>
  <si>
    <t>April</t>
  </si>
  <si>
    <t>gilmorealbert@example.com</t>
  </si>
  <si>
    <t>(648)215-4440</t>
  </si>
  <si>
    <t>0663 Hernandez Heights Suite 972</t>
  </si>
  <si>
    <t>West Jeffrey</t>
  </si>
  <si>
    <t>Situation class team score.</t>
  </si>
  <si>
    <t>antonio40@example.com</t>
  </si>
  <si>
    <t>912.724.7149x59423</t>
  </si>
  <si>
    <t>37072 Heather Harbor Suite 950</t>
  </si>
  <si>
    <t>Nicholasberg</t>
  </si>
  <si>
    <t>Identify only western ahead represent.</t>
  </si>
  <si>
    <t>jenna14@example.net</t>
  </si>
  <si>
    <t>89303 Smith Creek Apt. 153</t>
  </si>
  <si>
    <t>East Tony</t>
  </si>
  <si>
    <t>Quality away third nation like interest.</t>
  </si>
  <si>
    <t>Debra</t>
  </si>
  <si>
    <t>Mcpherson</t>
  </si>
  <si>
    <t>umorris@example.com</t>
  </si>
  <si>
    <t>293 Nancy Coves Suite 531</t>
  </si>
  <si>
    <t>Port Tonymouth</t>
  </si>
  <si>
    <t>Contain create fire whatever join girl.</t>
  </si>
  <si>
    <t>Lynn</t>
  </si>
  <si>
    <t>Wyatt</t>
  </si>
  <si>
    <t>qcooper@example.org</t>
  </si>
  <si>
    <t>(398)822-0307x216</t>
  </si>
  <si>
    <t>228 Denise Ramp Suite 964</t>
  </si>
  <si>
    <t>West Maria</t>
  </si>
  <si>
    <t>Employee prevent eat.</t>
  </si>
  <si>
    <t>garydavis@example.com</t>
  </si>
  <si>
    <t>985.297.2586</t>
  </si>
  <si>
    <t>188 Bean Road</t>
  </si>
  <si>
    <t>North Richard</t>
  </si>
  <si>
    <t>Drug care without security until tough.</t>
  </si>
  <si>
    <t>Walters</t>
  </si>
  <si>
    <t>dana69@example.net</t>
  </si>
  <si>
    <t>559-544-6247x2772</t>
  </si>
  <si>
    <t>70059 Clements Brooks</t>
  </si>
  <si>
    <t>Port Lesliefort</t>
  </si>
  <si>
    <t>Fact run better tonight firm.</t>
  </si>
  <si>
    <t>david13@example.net</t>
  </si>
  <si>
    <t>368-694-6063</t>
  </si>
  <si>
    <t>65263 Michael Roads</t>
  </si>
  <si>
    <t>Port Robertville</t>
  </si>
  <si>
    <t>We let plan.</t>
  </si>
  <si>
    <t>valerierussell@example.com</t>
  </si>
  <si>
    <t>+1-455-710-3067x1199</t>
  </si>
  <si>
    <t>88338 Bradley Course</t>
  </si>
  <si>
    <t>North Amberville</t>
  </si>
  <si>
    <t>Concern unit future car.</t>
  </si>
  <si>
    <t>Wesley</t>
  </si>
  <si>
    <t>justinarnold@example.net</t>
  </si>
  <si>
    <t>001-722-299-1953</t>
  </si>
  <si>
    <t>3360 Palmer Fort</t>
  </si>
  <si>
    <t>Michaelshire</t>
  </si>
  <si>
    <t>Interest drive not home quickly.</t>
  </si>
  <si>
    <t>Weeks</t>
  </si>
  <si>
    <t>laurenpeters@example.org</t>
  </si>
  <si>
    <t>(969)433-2154x1366</t>
  </si>
  <si>
    <t>783 Sandra Ramp Apt. 476</t>
  </si>
  <si>
    <t>South Craig</t>
  </si>
  <si>
    <t>Above back thus fact imagine part.</t>
  </si>
  <si>
    <t>blake39@example.com</t>
  </si>
  <si>
    <t>504.799.0806</t>
  </si>
  <si>
    <t>4932 Victor Court Suite 725</t>
  </si>
  <si>
    <t>Port Stephaniebury</t>
  </si>
  <si>
    <t>Wrong growth fund plan page brother seat.</t>
  </si>
  <si>
    <t>Briana</t>
  </si>
  <si>
    <t>Potts</t>
  </si>
  <si>
    <t>mpeterson@example.org</t>
  </si>
  <si>
    <t>001-509-832-5796x3674</t>
  </si>
  <si>
    <t>4154 Heather Plains</t>
  </si>
  <si>
    <t>Lake Alexandraport</t>
  </si>
  <si>
    <t>Likely physical course sign wall.</t>
  </si>
  <si>
    <t>scottpoole@example.com</t>
  </si>
  <si>
    <t>(802)785-8849x4459</t>
  </si>
  <si>
    <t>25709 John Highway Suite 507</t>
  </si>
  <si>
    <t>South Kennethtown</t>
  </si>
  <si>
    <t>Economic manager movement pick room.</t>
  </si>
  <si>
    <t>Ferguson</t>
  </si>
  <si>
    <t>igreen@example.org</t>
  </si>
  <si>
    <t>(524)543-9330x1704</t>
  </si>
  <si>
    <t>3148 Hector Circles</t>
  </si>
  <si>
    <t>Lake Douglasborough</t>
  </si>
  <si>
    <t>Recently chance could mother contain.</t>
  </si>
  <si>
    <t>smithtimothy@example.org</t>
  </si>
  <si>
    <t>303.632.4560x950</t>
  </si>
  <si>
    <t>2851 Hart Divide</t>
  </si>
  <si>
    <t>Fisherhaven</t>
  </si>
  <si>
    <t>Republican speak fear moment difference word today.</t>
  </si>
  <si>
    <t>Geoffrey</t>
  </si>
  <si>
    <t>Carey</t>
  </si>
  <si>
    <t>randall67@example.com</t>
  </si>
  <si>
    <t>75632 Clayton Shores Apt. 486</t>
  </si>
  <si>
    <t>Jennifertown</t>
  </si>
  <si>
    <t>Large much respond.</t>
  </si>
  <si>
    <t>Jim</t>
  </si>
  <si>
    <t>amartinez@example.net</t>
  </si>
  <si>
    <t>914.432.2490x555</t>
  </si>
  <si>
    <t>0021 Pham Causeway</t>
  </si>
  <si>
    <t>Clayborough</t>
  </si>
  <si>
    <t>Early another plan knowledge.</t>
  </si>
  <si>
    <t>Martha</t>
  </si>
  <si>
    <t>Cortez</t>
  </si>
  <si>
    <t>jonathanfry@example.net</t>
  </si>
  <si>
    <t>667.614.1933x98878</t>
  </si>
  <si>
    <t>1000 Mcguire Forges Apt. 803</t>
  </si>
  <si>
    <t>Gregorychester</t>
  </si>
  <si>
    <t>Song management also long oil.</t>
  </si>
  <si>
    <t>Christina</t>
  </si>
  <si>
    <t>kendrawang@example.org</t>
  </si>
  <si>
    <t>992.786.0892x80145</t>
  </si>
  <si>
    <t>0862 Khan Island</t>
  </si>
  <si>
    <t>Munoztown</t>
  </si>
  <si>
    <t>Source treatment station everyone.</t>
  </si>
  <si>
    <t>Yang</t>
  </si>
  <si>
    <t>dawnross@example.org</t>
  </si>
  <si>
    <t>454-812-6849x6921</t>
  </si>
  <si>
    <t>0641 Ramos Squares Apt. 524</t>
  </si>
  <si>
    <t>West Peggychester</t>
  </si>
  <si>
    <t>Reveal blood us bit.</t>
  </si>
  <si>
    <t>shane10@example.org</t>
  </si>
  <si>
    <t>219.878.4111x466</t>
  </si>
  <si>
    <t>28981 Hensley Mount Suite 285</t>
  </si>
  <si>
    <t>West James</t>
  </si>
  <si>
    <t>Dark third system could against great member.</t>
  </si>
  <si>
    <t>erin44@example.com</t>
  </si>
  <si>
    <t>396-858-9884</t>
  </si>
  <si>
    <t>705 Crawford Forges</t>
  </si>
  <si>
    <t>Audreyburgh</t>
  </si>
  <si>
    <t>Remember always it cover quickly dark nearly small.</t>
  </si>
  <si>
    <t>Bishop</t>
  </si>
  <si>
    <t>paul58@example.net</t>
  </si>
  <si>
    <t>001-620-794-9554</t>
  </si>
  <si>
    <t>5037 Karen Lane Apt. 955</t>
  </si>
  <si>
    <t>New Michaeltown</t>
  </si>
  <si>
    <t>Long require significant establish.</t>
  </si>
  <si>
    <t>Mathews</t>
  </si>
  <si>
    <t>tpena@example.com</t>
  </si>
  <si>
    <t>873-517-3162</t>
  </si>
  <si>
    <t>58495 Ashley Forks</t>
  </si>
  <si>
    <t>Kennedybury</t>
  </si>
  <si>
    <t>Sound sound under.</t>
  </si>
  <si>
    <t>huntmatthew@example.org</t>
  </si>
  <si>
    <t>910-962-1574x82833</t>
  </si>
  <si>
    <t>604 Gordon Camp</t>
  </si>
  <si>
    <t>New Barbara</t>
  </si>
  <si>
    <t>Center agree bring air interest mention.</t>
  </si>
  <si>
    <t>ashley27@example.net</t>
  </si>
  <si>
    <t>(840)621-6327x65493</t>
  </si>
  <si>
    <t>6816 Samantha Lock Apt. 123</t>
  </si>
  <si>
    <t>East Charlesmouth</t>
  </si>
  <si>
    <t>Service box industry movement course us.</t>
  </si>
  <si>
    <t>Janice</t>
  </si>
  <si>
    <t>Crawford</t>
  </si>
  <si>
    <t>nicholsonluke@example.net</t>
  </si>
  <si>
    <t>(267)632-1516</t>
  </si>
  <si>
    <t>83248 Ellis Mews Apt. 593</t>
  </si>
  <si>
    <t>South Tyler</t>
  </si>
  <si>
    <t>Ability benefit save out test.</t>
  </si>
  <si>
    <t>Douglas</t>
  </si>
  <si>
    <t>Sutton</t>
  </si>
  <si>
    <t>trobinson@example.com</t>
  </si>
  <si>
    <t>(415)797-1467</t>
  </si>
  <si>
    <t>181 Jackson Avenue</t>
  </si>
  <si>
    <t>Ramosside</t>
  </si>
  <si>
    <t>Draw purpose write anything office by.</t>
  </si>
  <si>
    <t>christopherperry@example.com</t>
  </si>
  <si>
    <t>001-477-558-6294</t>
  </si>
  <si>
    <t>2779 Cassandra Mill</t>
  </si>
  <si>
    <t>Caseyview</t>
  </si>
  <si>
    <t>Run similar although right provide land full performance.</t>
  </si>
  <si>
    <t>tanyaturner@example.com</t>
  </si>
  <si>
    <t>10512 Heather Center Apt. 378</t>
  </si>
  <si>
    <t>South David</t>
  </si>
  <si>
    <t>Difficult standard condition step level send.</t>
  </si>
  <si>
    <t>herrerameghan@example.com</t>
  </si>
  <si>
    <t>+1-603-961-1781x9101</t>
  </si>
  <si>
    <t>7422 Ryan Brook</t>
  </si>
  <si>
    <t>Jamiebury</t>
  </si>
  <si>
    <t>Oil half factor effect.</t>
  </si>
  <si>
    <t>Gross</t>
  </si>
  <si>
    <t>williamlambert@example.com</t>
  </si>
  <si>
    <t>367.974.4004</t>
  </si>
  <si>
    <t>6507 Jessica Grove</t>
  </si>
  <si>
    <t>Port Kayla</t>
  </si>
  <si>
    <t>Spend have across affect remember court star.</t>
  </si>
  <si>
    <t>Gregory</t>
  </si>
  <si>
    <t>andrew76@example.org</t>
  </si>
  <si>
    <t>001-306-709-5125x30172</t>
  </si>
  <si>
    <t>49862 William Crest Suite 667</t>
  </si>
  <si>
    <t>East Ronald</t>
  </si>
  <si>
    <t>Guy sound draw seat high individual.</t>
  </si>
  <si>
    <t>Chambers</t>
  </si>
  <si>
    <t>brownkenneth@example.net</t>
  </si>
  <si>
    <t>001-799-208-9372x717</t>
  </si>
  <si>
    <t>584 Franco Circle Suite 041</t>
  </si>
  <si>
    <t>Port Lindsayside</t>
  </si>
  <si>
    <t>Catch old job eight through.</t>
  </si>
  <si>
    <t>Charles</t>
  </si>
  <si>
    <t>Donovan</t>
  </si>
  <si>
    <t>zbaker@example.net</t>
  </si>
  <si>
    <t>(596)457-7599x796</t>
  </si>
  <si>
    <t>5212 Brandi Squares Apt. 363</t>
  </si>
  <si>
    <t>Bradleyhaven</t>
  </si>
  <si>
    <t>Firm land possible heart employee upon billion.</t>
  </si>
  <si>
    <t>enorris@example.net</t>
  </si>
  <si>
    <t>275-251-0840</t>
  </si>
  <si>
    <t>3831 Mills Loop Apt. 345</t>
  </si>
  <si>
    <t>East Erika</t>
  </si>
  <si>
    <t>Especially also child.</t>
  </si>
  <si>
    <t>Henry</t>
  </si>
  <si>
    <t>madison27@example.net</t>
  </si>
  <si>
    <t>336.340.1864x85122</t>
  </si>
  <si>
    <t>8181 Megan Radial</t>
  </si>
  <si>
    <t>North Michael</t>
  </si>
  <si>
    <t>Mrs as difficult policy stage meeting.</t>
  </si>
  <si>
    <t>Margaret</t>
  </si>
  <si>
    <t>Lambert</t>
  </si>
  <si>
    <t>tonyarodriguez@example.com</t>
  </si>
  <si>
    <t>+1-930-828-2154x8898</t>
  </si>
  <si>
    <t>2875 Ware Track</t>
  </si>
  <si>
    <t>North Richardside</t>
  </si>
  <si>
    <t>Speech agreement war cultural bring leader.</t>
  </si>
  <si>
    <t>Glenda</t>
  </si>
  <si>
    <t>martinezjacqueline@example.org</t>
  </si>
  <si>
    <t>9548 Ramirez Crossroad Apt. 145</t>
  </si>
  <si>
    <t>Port Katrinaberg</t>
  </si>
  <si>
    <t>Challenge executive certain TV available subject speak.</t>
  </si>
  <si>
    <t>Randall</t>
  </si>
  <si>
    <t>Lindsey</t>
  </si>
  <si>
    <t>cameronterry@example.org</t>
  </si>
  <si>
    <t>439-708-7340x100</t>
  </si>
  <si>
    <t>9264 Young Stream Apt. 812</t>
  </si>
  <si>
    <t>Vincentshire</t>
  </si>
  <si>
    <t>Talk movement certainly see cell together road.</t>
  </si>
  <si>
    <t>Mckenzie</t>
  </si>
  <si>
    <t>Dunn</t>
  </si>
  <si>
    <t>carriebenton@example.com</t>
  </si>
  <si>
    <t>259-994-5766</t>
  </si>
  <si>
    <t>811 Catherine Tunnel</t>
  </si>
  <si>
    <t>Ashleymouth</t>
  </si>
  <si>
    <t>Course research agent miss challenge.</t>
  </si>
  <si>
    <t>Owen</t>
  </si>
  <si>
    <t>oconnorbrittany@example.org</t>
  </si>
  <si>
    <t>287.259.6324x31552</t>
  </si>
  <si>
    <t>527 Hartman Road</t>
  </si>
  <si>
    <t>Port Christy</t>
  </si>
  <si>
    <t>Read experience name industry recent age.</t>
  </si>
  <si>
    <t>Parrish</t>
  </si>
  <si>
    <t>bsmith@example.net</t>
  </si>
  <si>
    <t>001-794-743-1950x2877</t>
  </si>
  <si>
    <t>61696 Adrian Roads Suite 595</t>
  </si>
  <si>
    <t>Wilkinsonfurt</t>
  </si>
  <si>
    <t>Candidate arrive check brother oil create sit.</t>
  </si>
  <si>
    <t>Santos</t>
  </si>
  <si>
    <t>logan32@example.org</t>
  </si>
  <si>
    <t>(675)350-2560</t>
  </si>
  <si>
    <t>050 Gloria Camp Suite 354</t>
  </si>
  <si>
    <t>Port Tylermouth</t>
  </si>
  <si>
    <t>Congress best strategy step return live.</t>
  </si>
  <si>
    <t>Alvarado</t>
  </si>
  <si>
    <t>isanchez@example.org</t>
  </si>
  <si>
    <t>001-585-368-8105x374</t>
  </si>
  <si>
    <t>89567 Stephanie Trace</t>
  </si>
  <si>
    <t>East Erin</t>
  </si>
  <si>
    <t>Church run budget morning our avoid.</t>
  </si>
  <si>
    <t>Barker</t>
  </si>
  <si>
    <t>wolfejoseph@example.org</t>
  </si>
  <si>
    <t>694.881.1595</t>
  </si>
  <si>
    <t>37762 Morgan Summit Suite 902</t>
  </si>
  <si>
    <t>Shawnton</t>
  </si>
  <si>
    <t>Learn smile main assume value argue early.</t>
  </si>
  <si>
    <t>Sheppard</t>
  </si>
  <si>
    <t>rachelbrown@example.org</t>
  </si>
  <si>
    <t>503.443.3636</t>
  </si>
  <si>
    <t>10504 Faulkner Overpass Apt. 078</t>
  </si>
  <si>
    <t>East Sierra</t>
  </si>
  <si>
    <t>Walk board over cell stuff central official.</t>
  </si>
  <si>
    <t>Miles</t>
  </si>
  <si>
    <t>jonathon91@example.com</t>
  </si>
  <si>
    <t>+1-860-841-4657x92662</t>
  </si>
  <si>
    <t>803 Freeman Locks Suite 376</t>
  </si>
  <si>
    <t>Smithtown</t>
  </si>
  <si>
    <t>Care her always daughter call.</t>
  </si>
  <si>
    <t>Katherine</t>
  </si>
  <si>
    <t>Andrews</t>
  </si>
  <si>
    <t>cassiestone@example.org</t>
  </si>
  <si>
    <t>(351)685-8035x2126</t>
  </si>
  <si>
    <t>17335 Ellison Curve</t>
  </si>
  <si>
    <t>Ruthville</t>
  </si>
  <si>
    <t>Other will career throw plant.</t>
  </si>
  <si>
    <t>Kerr</t>
  </si>
  <si>
    <t>melendezlaura@example.net</t>
  </si>
  <si>
    <t>898.736.5805</t>
  </si>
  <si>
    <t>8007 Mark Union Suite 562</t>
  </si>
  <si>
    <t>Lake Brandonbury</t>
  </si>
  <si>
    <t>Why husband upon become news.</t>
  </si>
  <si>
    <t>Sherry</t>
  </si>
  <si>
    <t>Woods</t>
  </si>
  <si>
    <t>catherineherrera@example.net</t>
  </si>
  <si>
    <t>(767)916-3800</t>
  </si>
  <si>
    <t>038 Erin Locks</t>
  </si>
  <si>
    <t>West Elizabethtown</t>
  </si>
  <si>
    <t>Just man special film arrive everyone.</t>
  </si>
  <si>
    <t>Fitzgerald</t>
  </si>
  <si>
    <t>bryantkatie@example.com</t>
  </si>
  <si>
    <t>899-251-1399x8963</t>
  </si>
  <si>
    <t>491 Mcdonald Shoal Suite 767</t>
  </si>
  <si>
    <t>Catherinechester</t>
  </si>
  <si>
    <t>Audience front pay happen.</t>
  </si>
  <si>
    <t>johnsonsara@example.net</t>
  </si>
  <si>
    <t>+1-796-917-2777x029</t>
  </si>
  <si>
    <t>28474 Brown Ports Suite 064</t>
  </si>
  <si>
    <t>Richardberg</t>
  </si>
  <si>
    <t>Image per set law.</t>
  </si>
  <si>
    <t>Crystal</t>
  </si>
  <si>
    <t>Short</t>
  </si>
  <si>
    <t>megansmith@example.com</t>
  </si>
  <si>
    <t>001-896-852-9719x53591</t>
  </si>
  <si>
    <t>991 Gonzalez Squares</t>
  </si>
  <si>
    <t>Johnsonshire</t>
  </si>
  <si>
    <t>Two law guy career cover democratic weight.</t>
  </si>
  <si>
    <t>Darlene</t>
  </si>
  <si>
    <t>Wright</t>
  </si>
  <si>
    <t>georgenewton@example.net</t>
  </si>
  <si>
    <t>(318)965-8174x424</t>
  </si>
  <si>
    <t>005 Harris Divide</t>
  </si>
  <si>
    <t>West Paige</t>
  </si>
  <si>
    <t>Great window black enjoy.</t>
  </si>
  <si>
    <t>Nguyen</t>
  </si>
  <si>
    <t>leah20@example.net</t>
  </si>
  <si>
    <t>313 Kimberly Summit Apt. 078</t>
  </si>
  <si>
    <t>Lake Michele</t>
  </si>
  <si>
    <t>Model economy to government happen team hotel let.</t>
  </si>
  <si>
    <t>Leslie</t>
  </si>
  <si>
    <t>anna27@example.net</t>
  </si>
  <si>
    <t>976.211.6454x929</t>
  </si>
  <si>
    <t>3475 Nicole Overpass Suite 818</t>
  </si>
  <si>
    <t>Johnview</t>
  </si>
  <si>
    <t>Who seat at.</t>
  </si>
  <si>
    <t>Anthony</t>
  </si>
  <si>
    <t>Collins</t>
  </si>
  <si>
    <t>sloanbernard@example.com</t>
  </si>
  <si>
    <t>212-461-2603x059</t>
  </si>
  <si>
    <t>50645 Ashley Burgs</t>
  </si>
  <si>
    <t>North Adamport</t>
  </si>
  <si>
    <t>Family western rate new building girl.</t>
  </si>
  <si>
    <t>matthewkim@example.net</t>
  </si>
  <si>
    <t>(685)202-3799x411</t>
  </si>
  <si>
    <t>5864 Kristin Pass</t>
  </si>
  <si>
    <t>North Kevin</t>
  </si>
  <si>
    <t>Spend expect to four.</t>
  </si>
  <si>
    <t>Evans</t>
  </si>
  <si>
    <t>coltonsandoval@example.com</t>
  </si>
  <si>
    <t>932-909-7707x36917</t>
  </si>
  <si>
    <t>600 Ingram Stravenue Suite 647</t>
  </si>
  <si>
    <t>Allisonmouth</t>
  </si>
  <si>
    <t>Wait parent pay career.</t>
  </si>
  <si>
    <t>hwagner@example.org</t>
  </si>
  <si>
    <t>724.671.5537x8851</t>
  </si>
  <si>
    <t>3646 Snyder Road</t>
  </si>
  <si>
    <t>Juliestad</t>
  </si>
  <si>
    <t>Huge receive party century around green.</t>
  </si>
  <si>
    <t>Fuller</t>
  </si>
  <si>
    <t>josephanderson@example.net</t>
  </si>
  <si>
    <t>455.471.8332</t>
  </si>
  <si>
    <t>5223 Diane Place Suite 337</t>
  </si>
  <si>
    <t>New Craigburgh</t>
  </si>
  <si>
    <t>Finally down why last.</t>
  </si>
  <si>
    <t>Billy</t>
  </si>
  <si>
    <t>Leon</t>
  </si>
  <si>
    <t>davidchan@example.net</t>
  </si>
  <si>
    <t>5980 Sharon Alley</t>
  </si>
  <si>
    <t>Destinyfurt</t>
  </si>
  <si>
    <t>Identify voice grow hospital whom before.</t>
  </si>
  <si>
    <t>jensentiffany@example.org</t>
  </si>
  <si>
    <t>716-639-9496x69254</t>
  </si>
  <si>
    <t>264 Robinson Terrace</t>
  </si>
  <si>
    <t>Port Toddton</t>
  </si>
  <si>
    <t>Write establish exactly five understand.</t>
  </si>
  <si>
    <t>Goodman</t>
  </si>
  <si>
    <t>candace36@example.com</t>
  </si>
  <si>
    <t>710.461.7267x3985</t>
  </si>
  <si>
    <t>391 Nathan Keys</t>
  </si>
  <si>
    <t>Nicholastown</t>
  </si>
  <si>
    <t>Hospital night street surface.</t>
  </si>
  <si>
    <t>Jenna</t>
  </si>
  <si>
    <t>Ritter</t>
  </si>
  <si>
    <t>bonnie78@example.net</t>
  </si>
  <si>
    <t>(552)775-9043x8267</t>
  </si>
  <si>
    <t>6761 Ramirez Spur Apt. 203</t>
  </si>
  <si>
    <t>Carsonton</t>
  </si>
  <si>
    <t>Structure everybody service return matter never relate short.</t>
  </si>
  <si>
    <t>Nicole</t>
  </si>
  <si>
    <t>xbrooks@example.net</t>
  </si>
  <si>
    <t>9559 Butler Canyon</t>
  </si>
  <si>
    <t>Davisport</t>
  </si>
  <si>
    <t>Candidate despite per guess.</t>
  </si>
  <si>
    <t>Autumn</t>
  </si>
  <si>
    <t>zachary54@example.com</t>
  </si>
  <si>
    <t>426-370-1121x73161</t>
  </si>
  <si>
    <t>78676 Davis Haven Suite 716</t>
  </si>
  <si>
    <t>Port Timothyburgh</t>
  </si>
  <si>
    <t>Up somebody move house business specific with.</t>
  </si>
  <si>
    <t>+1-652-895-2522x7739</t>
  </si>
  <si>
    <t>1742 Veronica Squares</t>
  </si>
  <si>
    <t>Millertown</t>
  </si>
  <si>
    <t>House interest help add.</t>
  </si>
  <si>
    <t>shannon06@example.net</t>
  </si>
  <si>
    <t>445.904.3767x57608</t>
  </si>
  <si>
    <t>3953 Mark Valleys</t>
  </si>
  <si>
    <t>East Taylor</t>
  </si>
  <si>
    <t>Exactly early expect image need rest letter remain.</t>
  </si>
  <si>
    <t>Tonya</t>
  </si>
  <si>
    <t>shannon33@example.com</t>
  </si>
  <si>
    <t>148 Rowe Throughway</t>
  </si>
  <si>
    <t>South Bradleyport</t>
  </si>
  <si>
    <t>Something often never kitchen.</t>
  </si>
  <si>
    <t>cartersusan@example.net</t>
  </si>
  <si>
    <t>272.308.4401x242</t>
  </si>
  <si>
    <t>340 Melanie Hill Apt. 632</t>
  </si>
  <si>
    <t>West Lisa</t>
  </si>
  <si>
    <t>Hard rise region weight the evening.</t>
  </si>
  <si>
    <t>Holt</t>
  </si>
  <si>
    <t>gwhite@example.net</t>
  </si>
  <si>
    <t>(789)294-4643</t>
  </si>
  <si>
    <t>580 Alexis Dale Apt. 562</t>
  </si>
  <si>
    <t>North Paul</t>
  </si>
  <si>
    <t>Clear strong total discuss city perhaps.</t>
  </si>
  <si>
    <t>Aguilar</t>
  </si>
  <si>
    <t>melissameadows@example.com</t>
  </si>
  <si>
    <t>528-345-0622</t>
  </si>
  <si>
    <t>675 Brian Flat</t>
  </si>
  <si>
    <t>Haneyside</t>
  </si>
  <si>
    <t>Position test argue project.</t>
  </si>
  <si>
    <t>desireeedwards@example.com</t>
  </si>
  <si>
    <t>844.546.2172x4134</t>
  </si>
  <si>
    <t>6826 Nguyen Route Apt. 707</t>
  </si>
  <si>
    <t>Port Codyland</t>
  </si>
  <si>
    <t>Car rich player treatment thought.</t>
  </si>
  <si>
    <t>Megan</t>
  </si>
  <si>
    <t>oliversusan@example.com</t>
  </si>
  <si>
    <t>001-704-710-8629x32710</t>
  </si>
  <si>
    <t>7390 Eric Overpass Suite 036</t>
  </si>
  <si>
    <t>South Patricia</t>
  </si>
  <si>
    <t>Again seat threat beautiful rest maintain arm.</t>
  </si>
  <si>
    <t>Garcia</t>
  </si>
  <si>
    <t>odouglas@example.com</t>
  </si>
  <si>
    <t>+1-257-790-1766x9229</t>
  </si>
  <si>
    <t>96530 Samantha Islands</t>
  </si>
  <si>
    <t>New Sharon</t>
  </si>
  <si>
    <t>White along moment or food human news.</t>
  </si>
  <si>
    <t>ericthomas@example.net</t>
  </si>
  <si>
    <t>001-563-233-6978</t>
  </si>
  <si>
    <t>3959 Lucas Shores</t>
  </si>
  <si>
    <t>South Patrick</t>
  </si>
  <si>
    <t>Home in inside add reality education different.</t>
  </si>
  <si>
    <t>Johnathan</t>
  </si>
  <si>
    <t>tammy77@example.com</t>
  </si>
  <si>
    <t>001-325-312-7479</t>
  </si>
  <si>
    <t>9762 Elizabeth Pines Suite 547</t>
  </si>
  <si>
    <t>Rodriguezburgh</t>
  </si>
  <si>
    <t>Try trip itself believe culture under.</t>
  </si>
  <si>
    <t>uholt@example.org</t>
  </si>
  <si>
    <t>680.528.3675x43445</t>
  </si>
  <si>
    <t>22369 Jackson Isle</t>
  </si>
  <si>
    <t>Sethchester</t>
  </si>
  <si>
    <t>Remember same answer close control fall magazine give.</t>
  </si>
  <si>
    <t>zward@example.com</t>
  </si>
  <si>
    <t>320-490-7724x764</t>
  </si>
  <si>
    <t>862 Carrie Track Apt. 059</t>
  </si>
  <si>
    <t>Meganside</t>
  </si>
  <si>
    <t>Focus its environment service management.</t>
  </si>
  <si>
    <t>Kayla</t>
  </si>
  <si>
    <t>carlos76@example.com</t>
  </si>
  <si>
    <t>12302 Marcus Isle Apt. 792</t>
  </si>
  <si>
    <t>West Megan</t>
  </si>
  <si>
    <t>Rich really customer.</t>
  </si>
  <si>
    <t>donald24@example.net</t>
  </si>
  <si>
    <t>238-669-5013</t>
  </si>
  <si>
    <t>09489 Jessica Ports Apt. 407</t>
  </si>
  <si>
    <t>North Johnview</t>
  </si>
  <si>
    <t>Huge get direction end building yourself.</t>
  </si>
  <si>
    <t>lewiseduardo@example.net</t>
  </si>
  <si>
    <t>264.525.6135</t>
  </si>
  <si>
    <t>74932 Cobb Centers Apt. 274</t>
  </si>
  <si>
    <t>Jamesview</t>
  </si>
  <si>
    <t>Rest center successful debate.</t>
  </si>
  <si>
    <t>ijones@example.net</t>
  </si>
  <si>
    <t>0002 Guzman Way Apt. 449</t>
  </si>
  <si>
    <t>Devinshire</t>
  </si>
  <si>
    <t>Particular feel may industry ago.</t>
  </si>
  <si>
    <t>Rowe</t>
  </si>
  <si>
    <t>gordonkenneth@example.org</t>
  </si>
  <si>
    <t>433.224.7061x562</t>
  </si>
  <si>
    <t>533 Stafford Bridge Apt. 339</t>
  </si>
  <si>
    <t>Katelynmouth</t>
  </si>
  <si>
    <t>Than likely reach include next.</t>
  </si>
  <si>
    <t>tshields@example.net</t>
  </si>
  <si>
    <t>+1-338-891-0785x77592</t>
  </si>
  <si>
    <t>401 David Orchard</t>
  </si>
  <si>
    <t>Lake Marytown</t>
  </si>
  <si>
    <t>Just production crime keep assume almost.</t>
  </si>
  <si>
    <t>Moody</t>
  </si>
  <si>
    <t>andrewwright@example.org</t>
  </si>
  <si>
    <t>1509 Lee Mall Suite 215</t>
  </si>
  <si>
    <t>West Michellefort</t>
  </si>
  <si>
    <t>Remember or song there data decision economic.</t>
  </si>
  <si>
    <t>Watson</t>
  </si>
  <si>
    <t>sanchezadam@example.com</t>
  </si>
  <si>
    <t>(927)508-5903x499</t>
  </si>
  <si>
    <t>914 William Shoals Apt. 138</t>
  </si>
  <si>
    <t>Rebeccafurt</t>
  </si>
  <si>
    <t>Focus program evidence and effect.</t>
  </si>
  <si>
    <t>Larry</t>
  </si>
  <si>
    <t>Mcclain</t>
  </si>
  <si>
    <t>ryanhuff@example.net</t>
  </si>
  <si>
    <t>291-654-1728</t>
  </si>
  <si>
    <t>078 Boyer Terrace</t>
  </si>
  <si>
    <t>Elizabethburgh</t>
  </si>
  <si>
    <t>Nearly shoulder indicate inside health.</t>
  </si>
  <si>
    <t>joyce38@example.net</t>
  </si>
  <si>
    <t>535.987.9538x9529</t>
  </si>
  <si>
    <t>7377 Massey Trail Apt. 706</t>
  </si>
  <si>
    <t>Porterside</t>
  </si>
  <si>
    <t>Start dog air level continue certainly recently.</t>
  </si>
  <si>
    <t>Riley</t>
  </si>
  <si>
    <t>dyerstephanie@example.com</t>
  </si>
  <si>
    <t>389.422.3257x63642</t>
  </si>
  <si>
    <t>1593 Williams Forges Apt. 690</t>
  </si>
  <si>
    <t>Davidfort</t>
  </si>
  <si>
    <t>Common available candidate late character.</t>
  </si>
  <si>
    <t>Hannah</t>
  </si>
  <si>
    <t>webstervincent@example.net</t>
  </si>
  <si>
    <t>801-935-5941</t>
  </si>
  <si>
    <t>803 Melissa Plain</t>
  </si>
  <si>
    <t>Rodgersborough</t>
  </si>
  <si>
    <t>Buy person we specific.</t>
  </si>
  <si>
    <t>Cameron</t>
  </si>
  <si>
    <t>stephensonchristine@example.com</t>
  </si>
  <si>
    <t>931 Anthony Radial Suite 091</t>
  </si>
  <si>
    <t>Gilbertview</t>
  </si>
  <si>
    <t>Ground customer question since edge feeling.</t>
  </si>
  <si>
    <t>Peter</t>
  </si>
  <si>
    <t>Mclaughlin</t>
  </si>
  <si>
    <t>igibbs@example.net</t>
  </si>
  <si>
    <t>(204)291-1349x57077</t>
  </si>
  <si>
    <t>62128 Jill Island Suite 618</t>
  </si>
  <si>
    <t>Certain up boy soldier claim.</t>
  </si>
  <si>
    <t>xburke@example.org</t>
  </si>
  <si>
    <t>1173 Lewis Trafficway</t>
  </si>
  <si>
    <t>Blackburnland</t>
  </si>
  <si>
    <t>Trip specific human song and likely public.</t>
  </si>
  <si>
    <t>Suzanne</t>
  </si>
  <si>
    <t>mitchellelizabeth@example.com</t>
  </si>
  <si>
    <t>001-993-579-3976x46195</t>
  </si>
  <si>
    <t>08215 Gerald Gateway</t>
  </si>
  <si>
    <t>West Anthonyberg</t>
  </si>
  <si>
    <t>Reveal drug great sister figure top property network.</t>
  </si>
  <si>
    <t>hburns@example.net</t>
  </si>
  <si>
    <t>583-743-6412</t>
  </si>
  <si>
    <t>4750 Moran Shores Apt. 536</t>
  </si>
  <si>
    <t>Phillipsshire</t>
  </si>
  <si>
    <t>Name area apply hair appear author degree.</t>
  </si>
  <si>
    <t>Felicia</t>
  </si>
  <si>
    <t>Barry</t>
  </si>
  <si>
    <t>foleydylan@example.net</t>
  </si>
  <si>
    <t>427-550-3565x725</t>
  </si>
  <si>
    <t>65410 Michele Village</t>
  </si>
  <si>
    <t>Sarahport</t>
  </si>
  <si>
    <t>Difficult should true major after building.</t>
  </si>
  <si>
    <t>Mark</t>
  </si>
  <si>
    <t>breynolds@example.net</t>
  </si>
  <si>
    <t>001-562-309-3489x1917</t>
  </si>
  <si>
    <t>6720 Hannah Curve Apt. 641</t>
  </si>
  <si>
    <t>West Crystalmouth</t>
  </si>
  <si>
    <t>Say least the itself ever leave hold behavior.</t>
  </si>
  <si>
    <t>Vanessa</t>
  </si>
  <si>
    <t>angela66@example.net</t>
  </si>
  <si>
    <t>711-291-8728x4775</t>
  </si>
  <si>
    <t>1999 Amy Hill</t>
  </si>
  <si>
    <t>Martinezton</t>
  </si>
  <si>
    <t>Away surface against happy wait attention feeling right.</t>
  </si>
  <si>
    <t>alejandraanderson@example.org</t>
  </si>
  <si>
    <t>001-662-441-9817x72381</t>
  </si>
  <si>
    <t>16777 Kennedy Springs Apt. 229</t>
  </si>
  <si>
    <t>North Jason</t>
  </si>
  <si>
    <t>Fall yeah speech during interview group public.</t>
  </si>
  <si>
    <t>Kelli</t>
  </si>
  <si>
    <t>vdavis@example.org</t>
  </si>
  <si>
    <t>734.312.8219x97798</t>
  </si>
  <si>
    <t>14510 Crawford Viaduct</t>
  </si>
  <si>
    <t>Melissahaven</t>
  </si>
  <si>
    <t>Than service dog.</t>
  </si>
  <si>
    <t>Jose</t>
  </si>
  <si>
    <t>richard92@example.net</t>
  </si>
  <si>
    <t>478.207.7275x0166</t>
  </si>
  <si>
    <t>82302 Edwards Fields</t>
  </si>
  <si>
    <t>Reyesmouth</t>
  </si>
  <si>
    <t>Kid challenge police require training.</t>
  </si>
  <si>
    <t>brewerjulie@example.com</t>
  </si>
  <si>
    <t>614.551.6978x9455</t>
  </si>
  <si>
    <t>90079 Romero Causeway</t>
  </si>
  <si>
    <t>Aliciaton</t>
  </si>
  <si>
    <t>Radio list difficult.</t>
  </si>
  <si>
    <t>bsawyer@example.com</t>
  </si>
  <si>
    <t>(584)266-2012x853</t>
  </si>
  <si>
    <t>671 Scott Locks</t>
  </si>
  <si>
    <t>Hammondview</t>
  </si>
  <si>
    <t>Interesting six particular finish no our.</t>
  </si>
  <si>
    <t>Wise</t>
  </si>
  <si>
    <t>powellrobin@example.org</t>
  </si>
  <si>
    <t>(888)409-2936x8041</t>
  </si>
  <si>
    <t>160 Jacob Village</t>
  </si>
  <si>
    <t>Jenniferside</t>
  </si>
  <si>
    <t>Seat her blood agree purpose because.</t>
  </si>
  <si>
    <t>Frank</t>
  </si>
  <si>
    <t>Navarro</t>
  </si>
  <si>
    <t>richardsontaylor@example.com</t>
  </si>
  <si>
    <t>942 Wise Dale</t>
  </si>
  <si>
    <t>East Alyssa</t>
  </si>
  <si>
    <t>Government fish major dinner.</t>
  </si>
  <si>
    <t>Mario</t>
  </si>
  <si>
    <t>Cummings</t>
  </si>
  <si>
    <t>lewiskaitlyn@example.com</t>
  </si>
  <si>
    <t>613-392-1273</t>
  </si>
  <si>
    <t>92253 Ashley Points</t>
  </si>
  <si>
    <t>New Michellechester</t>
  </si>
  <si>
    <t>Nor act sort reveal front.</t>
  </si>
  <si>
    <t>Mary</t>
  </si>
  <si>
    <t>Parker</t>
  </si>
  <si>
    <t>leeclifford@example.net</t>
  </si>
  <si>
    <t>721 Allison Ferry Suite 323</t>
  </si>
  <si>
    <t>Stephaniehaven</t>
  </si>
  <si>
    <t>Look simply room newspaper leave of none.</t>
  </si>
  <si>
    <t>stephanieparsons@example.net</t>
  </si>
  <si>
    <t>886.919.2458</t>
  </si>
  <si>
    <t>201 John Throughway Apt. 510</t>
  </si>
  <si>
    <t>Lake Holly</t>
  </si>
  <si>
    <t>Somebody prepare edge.</t>
  </si>
  <si>
    <t>Grant</t>
  </si>
  <si>
    <t>vgamble@example.net</t>
  </si>
  <si>
    <t>001-774-723-3460x081</t>
  </si>
  <si>
    <t>38316 David Lake</t>
  </si>
  <si>
    <t>Danielborough</t>
  </si>
  <si>
    <t>Today skill movement watch another position.</t>
  </si>
  <si>
    <t>Tina</t>
  </si>
  <si>
    <t>Juarez</t>
  </si>
  <si>
    <t>palmermelissa@example.org</t>
  </si>
  <si>
    <t>001-864-976-9290</t>
  </si>
  <si>
    <t>77043 Veronica Spurs Apt. 681</t>
  </si>
  <si>
    <t>South Calvin</t>
  </si>
  <si>
    <t>Energy maintain example role chance.</t>
  </si>
  <si>
    <t>devin42@example.com</t>
  </si>
  <si>
    <t>701.974.6035</t>
  </si>
  <si>
    <t>552 Aaron Junctions</t>
  </si>
  <si>
    <t>Jacobtown</t>
  </si>
  <si>
    <t>Describe drug with vote because loss.</t>
  </si>
  <si>
    <t>Bryan</t>
  </si>
  <si>
    <t>Hebert</t>
  </si>
  <si>
    <t>jesserobles@example.net</t>
  </si>
  <si>
    <t>(583)664-7752x9106</t>
  </si>
  <si>
    <t>334 April Spurs Suite 292</t>
  </si>
  <si>
    <t>South Shaunshire</t>
  </si>
  <si>
    <t>Hour sometimes tell wish would officer century.</t>
  </si>
  <si>
    <t>edward05@example.net</t>
  </si>
  <si>
    <t>(367)953-4557</t>
  </si>
  <si>
    <t>94973 Green Valleys Suite 664</t>
  </si>
  <si>
    <t>Port Josephburgh</t>
  </si>
  <si>
    <t>Benefit positive effort social memory.</t>
  </si>
  <si>
    <t>shepherdvictoria@example.org</t>
  </si>
  <si>
    <t>001-891-476-9463x756</t>
  </si>
  <si>
    <t>026 Amanda Overpass Suite 287</t>
  </si>
  <si>
    <t>West Scottstad</t>
  </si>
  <si>
    <t>Few possible painting general fine western.</t>
  </si>
  <si>
    <t>Montoya</t>
  </si>
  <si>
    <t>kevin75@example.com</t>
  </si>
  <si>
    <t>210.382.9070</t>
  </si>
  <si>
    <t>552 William Cape</t>
  </si>
  <si>
    <t>Christinaville</t>
  </si>
  <si>
    <t>Play industry when early.</t>
  </si>
  <si>
    <t>priddle@example.net</t>
  </si>
  <si>
    <t>13256 Jennifer Cliffs</t>
  </si>
  <si>
    <t>Lake Kimberly</t>
  </si>
  <si>
    <t>Trip relate meeting several require.</t>
  </si>
  <si>
    <t>raycassandra@example.org</t>
  </si>
  <si>
    <t>696-258-3422x12633</t>
  </si>
  <si>
    <t>050 Powell Mountains</t>
  </si>
  <si>
    <t>South Suzanneshire</t>
  </si>
  <si>
    <t>Short billion letter white inside return more.</t>
  </si>
  <si>
    <t>lisa78@example.com</t>
  </si>
  <si>
    <t>256.816.4952</t>
  </si>
  <si>
    <t>3906 Hill Summit</t>
  </si>
  <si>
    <t>Lake Shaneborough</t>
  </si>
  <si>
    <t>Read discussion course economy.</t>
  </si>
  <si>
    <t>Young</t>
  </si>
  <si>
    <t>amiranda@example.org</t>
  </si>
  <si>
    <t>+1-350-834-0334x4980</t>
  </si>
  <si>
    <t>6682 Thomas Island</t>
  </si>
  <si>
    <t>Lake Michael</t>
  </si>
  <si>
    <t>Interest nor wide push hard.</t>
  </si>
  <si>
    <t>andrebuck@example.org</t>
  </si>
  <si>
    <t>361 Michael Corners Apt. 460</t>
  </si>
  <si>
    <t>Samanthaville</t>
  </si>
  <si>
    <t>Use those various.</t>
  </si>
  <si>
    <t>melissagutierrez@example.org</t>
  </si>
  <si>
    <t>001-940-645-5712x098</t>
  </si>
  <si>
    <t>963 Peters Corners</t>
  </si>
  <si>
    <t>Port Heatherside</t>
  </si>
  <si>
    <t>Game eight couple customer.</t>
  </si>
  <si>
    <t>Torres</t>
  </si>
  <si>
    <t>william61@example.com</t>
  </si>
  <si>
    <t>001-521-657-3087x50864</t>
  </si>
  <si>
    <t>056 William Forks Apt. 111</t>
  </si>
  <si>
    <t>New Johnnytown</t>
  </si>
  <si>
    <t>Movement official pretty foreign.</t>
  </si>
  <si>
    <t>Sandoval</t>
  </si>
  <si>
    <t>miareeves@example.com</t>
  </si>
  <si>
    <t>(888)841-7749x3721</t>
  </si>
  <si>
    <t>4031 Hull Road Suite 224</t>
  </si>
  <si>
    <t>Paynehaven</t>
  </si>
  <si>
    <t>Interest create set matter cell.</t>
  </si>
  <si>
    <t>Rice</t>
  </si>
  <si>
    <t>+1-563-465-8877x19251</t>
  </si>
  <si>
    <t>34727 Campbell Canyon Apt. 768</t>
  </si>
  <si>
    <t>Crystalstad</t>
  </si>
  <si>
    <t>Bad including move management change truth.</t>
  </si>
  <si>
    <t>Ware</t>
  </si>
  <si>
    <t>annawells@example.net</t>
  </si>
  <si>
    <t>383-519-4089x79750</t>
  </si>
  <si>
    <t>0889 Zimmerman Mall</t>
  </si>
  <si>
    <t>Lewisville</t>
  </si>
  <si>
    <t>Occur respond scientist which board build although.</t>
  </si>
  <si>
    <t>llevine@example.com</t>
  </si>
  <si>
    <t>+1-704-493-9728x57313</t>
  </si>
  <si>
    <t>7343 Emma Keys</t>
  </si>
  <si>
    <t>Port Katherine</t>
  </si>
  <si>
    <t>Strategy loss create value despite pay level.</t>
  </si>
  <si>
    <t>gloversteven@example.org</t>
  </si>
  <si>
    <t>(677)591-1560x955</t>
  </si>
  <si>
    <t>64920 Frye Common</t>
  </si>
  <si>
    <t>South Saraton</t>
  </si>
  <si>
    <t>Customer me behind collection compare rest question.</t>
  </si>
  <si>
    <t>Patrick</t>
  </si>
  <si>
    <t>megan29@example.org</t>
  </si>
  <si>
    <t>825.870.9459x150</t>
  </si>
  <si>
    <t>4513 Hardy Gardens Apt. 292</t>
  </si>
  <si>
    <t>East Heatherton</t>
  </si>
  <si>
    <t>Fund ever course standard must.</t>
  </si>
  <si>
    <t>jonesbrady@example.net</t>
  </si>
  <si>
    <t>466-266-6508x55444</t>
  </si>
  <si>
    <t>3209 David Trail</t>
  </si>
  <si>
    <t>South Kathy</t>
  </si>
  <si>
    <t>Pm character ahead take decision note least.</t>
  </si>
  <si>
    <t>Montgomery</t>
  </si>
  <si>
    <t>pthompson@example.com</t>
  </si>
  <si>
    <t>001-550-714-4086x76252</t>
  </si>
  <si>
    <t>0388 Gonzalez Place</t>
  </si>
  <si>
    <t>Deborahbury</t>
  </si>
  <si>
    <t>Kitchen course short successful.</t>
  </si>
  <si>
    <t>Phyllis</t>
  </si>
  <si>
    <t>Greene</t>
  </si>
  <si>
    <t>ahatfield@example.com</t>
  </si>
  <si>
    <t>60643 Schwartz Fields</t>
  </si>
  <si>
    <t>Kathyborough</t>
  </si>
  <si>
    <t>Society fast sure risk maybe.</t>
  </si>
  <si>
    <t>steven94@example.net</t>
  </si>
  <si>
    <t>+1-389-413-5481x594</t>
  </si>
  <si>
    <t>88324 Wilson Greens</t>
  </si>
  <si>
    <t>Michaelfort</t>
  </si>
  <si>
    <t>Home tough black.</t>
  </si>
  <si>
    <t>Colleen</t>
  </si>
  <si>
    <t>Myers</t>
  </si>
  <si>
    <t>codyjames@example.com</t>
  </si>
  <si>
    <t>001-862-764-6103x59127</t>
  </si>
  <si>
    <t>5460 Deborah Junction</t>
  </si>
  <si>
    <t>Wintersberg</t>
  </si>
  <si>
    <t>Now fight executive baby per social certain.</t>
  </si>
  <si>
    <t>Ethan</t>
  </si>
  <si>
    <t>Reed</t>
  </si>
  <si>
    <t>dgreene@example.com</t>
  </si>
  <si>
    <t>640-663-6959</t>
  </si>
  <si>
    <t>2736 Taylor Prairie Apt. 696</t>
  </si>
  <si>
    <t>East Justinstad</t>
  </si>
  <si>
    <t>Risk their common gas never grow rise wall.</t>
  </si>
  <si>
    <t>burchrobert@example.com</t>
  </si>
  <si>
    <t>488.532.8528x50661</t>
  </si>
  <si>
    <t>90708 Jessica Cliffs</t>
  </si>
  <si>
    <t>North Shelleyfort</t>
  </si>
  <si>
    <t>Degree Democrat thing remember sense television.</t>
  </si>
  <si>
    <t>Mccoy</t>
  </si>
  <si>
    <t>barbara48@example.com</t>
  </si>
  <si>
    <t>+1-731-337-5952x27751</t>
  </si>
  <si>
    <t>33839 Courtney Trail Apt. 986</t>
  </si>
  <si>
    <t>Stoutberg</t>
  </si>
  <si>
    <t>You support already center minute follow but will.</t>
  </si>
  <si>
    <t>Roberts</t>
  </si>
  <si>
    <t>paul77@example.org</t>
  </si>
  <si>
    <t>2353 Stephanie Ports Suite 881</t>
  </si>
  <si>
    <t>Carolynfort</t>
  </si>
  <si>
    <t>Also indicate see similar treatment.</t>
  </si>
  <si>
    <t>Jack</t>
  </si>
  <si>
    <t>dereksmith@example.net</t>
  </si>
  <si>
    <t>(614)357-5122x21788</t>
  </si>
  <si>
    <t>489 Jessica Lodge Apt. 679</t>
  </si>
  <si>
    <t>Marybury</t>
  </si>
  <si>
    <t>Agency skin effect father beat cultural style.</t>
  </si>
  <si>
    <t>Debbie</t>
  </si>
  <si>
    <t>Chandler</t>
  </si>
  <si>
    <t>sarah76@example.net</t>
  </si>
  <si>
    <t>362-321-2051x4834</t>
  </si>
  <si>
    <t>96960 Dorsey Light Suite 204</t>
  </si>
  <si>
    <t>Juanchester</t>
  </si>
  <si>
    <t>Necessary five practice store religious realize really.</t>
  </si>
  <si>
    <t>alyssabrewer@example.net</t>
  </si>
  <si>
    <t>782.812.1949</t>
  </si>
  <si>
    <t>885 Gonzales Park Suite 112</t>
  </si>
  <si>
    <t>Frankberg</t>
  </si>
  <si>
    <t>Treat best computer sure.</t>
  </si>
  <si>
    <t>Tate</t>
  </si>
  <si>
    <t>rogermalone@example.net</t>
  </si>
  <si>
    <t>56608 Young Brook Suite 246</t>
  </si>
  <si>
    <t>Lake Kaylee</t>
  </si>
  <si>
    <t>Itself traditional thing institution past realize parent.</t>
  </si>
  <si>
    <t>Edward</t>
  </si>
  <si>
    <t>Lyons</t>
  </si>
  <si>
    <t>ashleyaguilar@example.org</t>
  </si>
  <si>
    <t>343.777.8137x017</t>
  </si>
  <si>
    <t>55579 Smith Parkways Apt. 206</t>
  </si>
  <si>
    <t>New Victorport</t>
  </si>
  <si>
    <t>Stop some term wife glass without others end.</t>
  </si>
  <si>
    <t>destiny38@example.net</t>
  </si>
  <si>
    <t>863.302.8461x226</t>
  </si>
  <si>
    <t>687 Thomas Isle Suite 860</t>
  </si>
  <si>
    <t>Lake Juliamouth</t>
  </si>
  <si>
    <t>Congress appear language star financial off.</t>
  </si>
  <si>
    <t>Rocha</t>
  </si>
  <si>
    <t>acohen@example.net</t>
  </si>
  <si>
    <t>001-895-928-0649x2972</t>
  </si>
  <si>
    <t>8660 Medina Ranch Suite 987</t>
  </si>
  <si>
    <t>New Paula</t>
  </si>
  <si>
    <t>Cut resource nor draw east.</t>
  </si>
  <si>
    <t>Amy</t>
  </si>
  <si>
    <t>Richards</t>
  </si>
  <si>
    <t>clarkejennifer@example.com</t>
  </si>
  <si>
    <t>923.879.0647x33352</t>
  </si>
  <si>
    <t>6345 Kimberly Pass Apt. 092</t>
  </si>
  <si>
    <t>Timothyborough</t>
  </si>
  <si>
    <t>Four strategy discover million evening over.</t>
  </si>
  <si>
    <t>uhenderson@example.org</t>
  </si>
  <si>
    <t>51088 Hammond Lock</t>
  </si>
  <si>
    <t>New Danielleport</t>
  </si>
  <si>
    <t>It lot accept player road society similar.</t>
  </si>
  <si>
    <t>morganhanson@example.com</t>
  </si>
  <si>
    <t>001-958-909-4306x306</t>
  </si>
  <si>
    <t>0347 Jennifer Streets</t>
  </si>
  <si>
    <t>Gonzalezberg</t>
  </si>
  <si>
    <t>Like machine long responsibility actually level he.</t>
  </si>
  <si>
    <t>Andre</t>
  </si>
  <si>
    <t>brandonpalmer@example.org</t>
  </si>
  <si>
    <t>294.949.3790x5484</t>
  </si>
  <si>
    <t>58992 Bell Rapid Apt. 528</t>
  </si>
  <si>
    <t>West Bianca</t>
  </si>
  <si>
    <t>Where expect water wind model item.</t>
  </si>
  <si>
    <t>Steve</t>
  </si>
  <si>
    <t>Sanders</t>
  </si>
  <si>
    <t>lfox@example.com</t>
  </si>
  <si>
    <t>(435)241-3142x046</t>
  </si>
  <si>
    <t>088 Grimes Trace</t>
  </si>
  <si>
    <t>West Summer</t>
  </si>
  <si>
    <t>Lead then again understand challenge bag effect discover.</t>
  </si>
  <si>
    <t>Tanya</t>
  </si>
  <si>
    <t>anita92@example.com</t>
  </si>
  <si>
    <t>001-756-381-3716x2561</t>
  </si>
  <si>
    <t>238 Cannon Crest Apt. 525</t>
  </si>
  <si>
    <t>Howardtown</t>
  </si>
  <si>
    <t>Perform situation education pull.</t>
  </si>
  <si>
    <t>nancysoto@example.org</t>
  </si>
  <si>
    <t>768-237-3203</t>
  </si>
  <si>
    <t>069 Heath Point</t>
  </si>
  <si>
    <t>New Robertfurt</t>
  </si>
  <si>
    <t>Across pretty under mind list possible.</t>
  </si>
  <si>
    <t>matthew56@example.com</t>
  </si>
  <si>
    <t>275.720.0472</t>
  </si>
  <si>
    <t>2939 Holt Loaf Suite 005</t>
  </si>
  <si>
    <t>West Andrew</t>
  </si>
  <si>
    <t>Federal wonder after nature.</t>
  </si>
  <si>
    <t>bjames@example.com</t>
  </si>
  <si>
    <t>(565)275-7038</t>
  </si>
  <si>
    <t>367 Craig Motorway Suite 052</t>
  </si>
  <si>
    <t>Port Sarah</t>
  </si>
  <si>
    <t>Population sea always move drive.</t>
  </si>
  <si>
    <t>linda90@example.org</t>
  </si>
  <si>
    <t>737-593-4453</t>
  </si>
  <si>
    <t>7714 Blankenship Streets</t>
  </si>
  <si>
    <t>Whitefurt</t>
  </si>
  <si>
    <t>Rate build away difficult child sea.</t>
  </si>
  <si>
    <t>Carpenter</t>
  </si>
  <si>
    <t>gina38@example.net</t>
  </si>
  <si>
    <t>4005 Brown Mission</t>
  </si>
  <si>
    <t>Cochranmouth</t>
  </si>
  <si>
    <t>Everyone much forget too store hold.</t>
  </si>
  <si>
    <t>Duran</t>
  </si>
  <si>
    <t>ichoi@example.net</t>
  </si>
  <si>
    <t>596.882.9090x2099</t>
  </si>
  <si>
    <t>472 Christopher Plains Apt. 755</t>
  </si>
  <si>
    <t>New Justinberg</t>
  </si>
  <si>
    <t>Deep red modern population let.</t>
  </si>
  <si>
    <t>Samantha</t>
  </si>
  <si>
    <t>molson@example.com</t>
  </si>
  <si>
    <t>845-615-7171</t>
  </si>
  <si>
    <t>106 Burns Avenue</t>
  </si>
  <si>
    <t>Paulhaven</t>
  </si>
  <si>
    <t>Help the field fine tend.</t>
  </si>
  <si>
    <t>josephcarter@example.com</t>
  </si>
  <si>
    <t>(768)486-8116x3073</t>
  </si>
  <si>
    <t>90781 White Common</t>
  </si>
  <si>
    <t>Robinview</t>
  </si>
  <si>
    <t>Region group house on right attorney son arrive.</t>
  </si>
  <si>
    <t>Soto</t>
  </si>
  <si>
    <t>kellygeorge@example.net</t>
  </si>
  <si>
    <t>(364)383-0408</t>
  </si>
  <si>
    <t>03407 Justin Ferry Suite 783</t>
  </si>
  <si>
    <t>Port Jessicachester</t>
  </si>
  <si>
    <t>Detail report sign play development compare.</t>
  </si>
  <si>
    <t>Sloan</t>
  </si>
  <si>
    <t>thomasjoseph@example.org</t>
  </si>
  <si>
    <t>001-837-896-4975x72087</t>
  </si>
  <si>
    <t>7822 Maria Meadows</t>
  </si>
  <si>
    <t>Richardchester</t>
  </si>
  <si>
    <t>Soon front my treatment will.</t>
  </si>
  <si>
    <t>Elaine</t>
  </si>
  <si>
    <t>Valenzuela</t>
  </si>
  <si>
    <t>madisonanderson@example.org</t>
  </si>
  <si>
    <t>241-298-6086x59960</t>
  </si>
  <si>
    <t>03705 Perez Way</t>
  </si>
  <si>
    <t>West Juan</t>
  </si>
  <si>
    <t>Increase concern film our rich.</t>
  </si>
  <si>
    <t>Bailey</t>
  </si>
  <si>
    <t>margaretmathews@example.org</t>
  </si>
  <si>
    <t>001-684-408-3757x77337</t>
  </si>
  <si>
    <t>7068 Jason Via</t>
  </si>
  <si>
    <t>West Tracyhaven</t>
  </si>
  <si>
    <t>Apply land federal.</t>
  </si>
  <si>
    <t>raven77@example.com</t>
  </si>
  <si>
    <t>(303)386-5511</t>
  </si>
  <si>
    <t>48059 Stone Keys</t>
  </si>
  <si>
    <t>Norrishaven</t>
  </si>
  <si>
    <t>Decide mother expert PM hold newspaper.</t>
  </si>
  <si>
    <t>Jacqueline</t>
  </si>
  <si>
    <t>rebeccafowler@example.net</t>
  </si>
  <si>
    <t>(853)359-7082x4304</t>
  </si>
  <si>
    <t>897 Reeves Estates</t>
  </si>
  <si>
    <t>Perryside</t>
  </si>
  <si>
    <t>Central leg study tell join head possible.</t>
  </si>
  <si>
    <t>brittanyjones@example.org</t>
  </si>
  <si>
    <t>+1-978-828-8447x807</t>
  </si>
  <si>
    <t>65928 Samantha Fork Apt. 916</t>
  </si>
  <si>
    <t>Bonniemouth</t>
  </si>
  <si>
    <t>Agreement less carry debate up walk.</t>
  </si>
  <si>
    <t>Ortiz</t>
  </si>
  <si>
    <t>henry68@example.com</t>
  </si>
  <si>
    <t>001-249-848-6208x790</t>
  </si>
  <si>
    <t>7133 Barbara Expressway Apt. 755</t>
  </si>
  <si>
    <t>New Hollyfort</t>
  </si>
  <si>
    <t>Community put police single.</t>
  </si>
  <si>
    <t>davidpalmer@example.com</t>
  </si>
  <si>
    <t>357.517.4241</t>
  </si>
  <si>
    <t>143 Lauren Walks</t>
  </si>
  <si>
    <t>New Keithton</t>
  </si>
  <si>
    <t>Few tonight trial me successful usually red any.</t>
  </si>
  <si>
    <t>robertparrish@example.net</t>
  </si>
  <si>
    <t>001-549-434-8664x069</t>
  </si>
  <si>
    <t>216 Landry Fields</t>
  </si>
  <si>
    <t>Lake Michaelfort</t>
  </si>
  <si>
    <t>Common maybe light campaign into fly include.</t>
  </si>
  <si>
    <t>walkerjoseph@example.com</t>
  </si>
  <si>
    <t>(302)255-1401x810</t>
  </si>
  <si>
    <t>160 Salas Lodge</t>
  </si>
  <si>
    <t>Kelleyside</t>
  </si>
  <si>
    <t>Main find skill whether commercial discuss.</t>
  </si>
  <si>
    <t>Sonya</t>
  </si>
  <si>
    <t>pshaw@example.org</t>
  </si>
  <si>
    <t>716.497.1568x4647</t>
  </si>
  <si>
    <t>33812 Wilson Cove</t>
  </si>
  <si>
    <t>Shaunberg</t>
  </si>
  <si>
    <t>Prevent daughter anything recognize within campaign probably.</t>
  </si>
  <si>
    <t>Alvarez</t>
  </si>
  <si>
    <t>tjenkins@example.com</t>
  </si>
  <si>
    <t>001-613-590-7310</t>
  </si>
  <si>
    <t>0560 Michael Ville Suite 488</t>
  </si>
  <si>
    <t>Lake Marissa</t>
  </si>
  <si>
    <t>A run place charge matter again.</t>
  </si>
  <si>
    <t>Caleb</t>
  </si>
  <si>
    <t>davissharon@example.org</t>
  </si>
  <si>
    <t>819-592-0441x0364</t>
  </si>
  <si>
    <t>249 Lewis Mills Suite 249</t>
  </si>
  <si>
    <t>Burkeburgh</t>
  </si>
  <si>
    <t>North stuff step board magazine late participant difference.</t>
  </si>
  <si>
    <t>simpsoncindy@example.com</t>
  </si>
  <si>
    <t>(302)544-8965</t>
  </si>
  <si>
    <t>06176 Kevin Curve</t>
  </si>
  <si>
    <t>West Michelle</t>
  </si>
  <si>
    <t>Become require sound involve present to.</t>
  </si>
  <si>
    <t>lopezjoshua@example.org</t>
  </si>
  <si>
    <t>284-417-4406</t>
  </si>
  <si>
    <t>4801 Erica Shore Apt. 465</t>
  </si>
  <si>
    <t>Simple carry create fire successful room.</t>
  </si>
  <si>
    <t>Freeman</t>
  </si>
  <si>
    <t>awatson@example.com</t>
  </si>
  <si>
    <t>(327)677-2135</t>
  </si>
  <si>
    <t>950 Jessica Locks Suite 256</t>
  </si>
  <si>
    <t>Pierceport</t>
  </si>
  <si>
    <t>Finish word management statement protect life particularly.</t>
  </si>
  <si>
    <t>Perez</t>
  </si>
  <si>
    <t>cturner@example.net</t>
  </si>
  <si>
    <t>740.228.0885</t>
  </si>
  <si>
    <t>56730 Margaret Lakes</t>
  </si>
  <si>
    <t>Hintonport</t>
  </si>
  <si>
    <t>Organization officer what nor girl could beautiful.</t>
  </si>
  <si>
    <t>Patterson</t>
  </si>
  <si>
    <t>jonesalyssa@example.org</t>
  </si>
  <si>
    <t>631-621-8184x331</t>
  </si>
  <si>
    <t>952 Mercado Fort</t>
  </si>
  <si>
    <t>Cummingsview</t>
  </si>
  <si>
    <t>It strategy police sure ask thousand.</t>
  </si>
  <si>
    <t>Tucker</t>
  </si>
  <si>
    <t>oortiz@example.org</t>
  </si>
  <si>
    <t>+1-486-738-6048x9885</t>
  </si>
  <si>
    <t>5738 Romero Turnpike Apt. 794</t>
  </si>
  <si>
    <t>Rodrigueztown</t>
  </si>
  <si>
    <t>Exist seem six key some choose a environment.</t>
  </si>
  <si>
    <t>Wells</t>
  </si>
  <si>
    <t>garrisonmelanie@example.net</t>
  </si>
  <si>
    <t>329-663-7103</t>
  </si>
  <si>
    <t>73505 White Port</t>
  </si>
  <si>
    <t>North Jenniferberg</t>
  </si>
  <si>
    <t>Realize mouth job station.</t>
  </si>
  <si>
    <t>isteele@example.com</t>
  </si>
  <si>
    <t>(709)919-8558x1823</t>
  </si>
  <si>
    <t>91818 Dodson Trail Apt. 785</t>
  </si>
  <si>
    <t>Jeffreyberg</t>
  </si>
  <si>
    <t>Goal expert consumer weight top.</t>
  </si>
  <si>
    <t>Scott</t>
  </si>
  <si>
    <t>bruce74@example.net</t>
  </si>
  <si>
    <t>603-214-3732x4449</t>
  </si>
  <si>
    <t>0863 Ramirez Island</t>
  </si>
  <si>
    <t>Lake Hectorshire</t>
  </si>
  <si>
    <t>Service glass whether leg wait pressure Mr.</t>
  </si>
  <si>
    <t>Tiffany</t>
  </si>
  <si>
    <t>Fletcher</t>
  </si>
  <si>
    <t>hillcraig@example.net</t>
  </si>
  <si>
    <t>(890)743-7689</t>
  </si>
  <si>
    <t>7456 Billy Points</t>
  </si>
  <si>
    <t>Weaverside</t>
  </si>
  <si>
    <t>Guy defense them general.</t>
  </si>
  <si>
    <t>pfreeman@example.net</t>
  </si>
  <si>
    <t>+1-573-583-2759x28019</t>
  </si>
  <si>
    <t>24782 Atkins Circles</t>
  </si>
  <si>
    <t>Jonesmouth</t>
  </si>
  <si>
    <t>Price analysis food investment offer pressure water.</t>
  </si>
  <si>
    <t>Pena</t>
  </si>
  <si>
    <t>aimeebeck@example.com</t>
  </si>
  <si>
    <t>262.570.8341</t>
  </si>
  <si>
    <t>8818 Misty Shoals</t>
  </si>
  <si>
    <t>New Anthonyton</t>
  </si>
  <si>
    <t>Security production write address.</t>
  </si>
  <si>
    <t>Carr</t>
  </si>
  <si>
    <t>wardlori@example.com</t>
  </si>
  <si>
    <t>(767)379-9531x577</t>
  </si>
  <si>
    <t>068 Hamilton Isle</t>
  </si>
  <si>
    <t>Wilsonhaven</t>
  </si>
  <si>
    <t>Forget none unit current class land.</t>
  </si>
  <si>
    <t>Brady</t>
  </si>
  <si>
    <t>albertcarter@example.com</t>
  </si>
  <si>
    <t>227-774-5837</t>
  </si>
  <si>
    <t>115 Darren Camp</t>
  </si>
  <si>
    <t>Brianshire</t>
  </si>
  <si>
    <t>However few official.</t>
  </si>
  <si>
    <t>diazamanda@example.org</t>
  </si>
  <si>
    <t>392-273-8144x349</t>
  </si>
  <si>
    <t>051 Edward Crest</t>
  </si>
  <si>
    <t>Participant production decision organization threat school either.</t>
  </si>
  <si>
    <t>Bird</t>
  </si>
  <si>
    <t>gallowaydwayne@example.org</t>
  </si>
  <si>
    <t>821.578.1323x40036</t>
  </si>
  <si>
    <t>90060 Tyler Common</t>
  </si>
  <si>
    <t>Davisside</t>
  </si>
  <si>
    <t>Student service spring east seat phone community.</t>
  </si>
  <si>
    <t>Trevor</t>
  </si>
  <si>
    <t>sarafernandez@example.net</t>
  </si>
  <si>
    <t>001-987-817-4018x28953</t>
  </si>
  <si>
    <t>748 Jill Parkway Apt. 492</t>
  </si>
  <si>
    <t>North Kimberlyview</t>
  </si>
  <si>
    <t>Occur could stay fear new our.</t>
  </si>
  <si>
    <t>cynthia31@example.com</t>
  </si>
  <si>
    <t>+1-368-649-4451x658</t>
  </si>
  <si>
    <t>77625 Delacruz Trafficway Suite 451</t>
  </si>
  <si>
    <t>Lake Crystal</t>
  </si>
  <si>
    <t>North he machine about boy.</t>
  </si>
  <si>
    <t>Troy</t>
  </si>
  <si>
    <t>monica56@example.net</t>
  </si>
  <si>
    <t>203.508.0353x470</t>
  </si>
  <si>
    <t>1114 Perry Spring Suite 522</t>
  </si>
  <si>
    <t>Taylorfurt</t>
  </si>
  <si>
    <t>Cultural right woman animal word.</t>
  </si>
  <si>
    <t>Dean</t>
  </si>
  <si>
    <t>misty93@example.net</t>
  </si>
  <si>
    <t>001-851-709-7861x448</t>
  </si>
  <si>
    <t>0292 Macias Row</t>
  </si>
  <si>
    <t>Ramosborough</t>
  </si>
  <si>
    <t>Question pretty start clear human include agreement.</t>
  </si>
  <si>
    <t>robertsmichael@example.net</t>
  </si>
  <si>
    <t>330.205.4573</t>
  </si>
  <si>
    <t>32472 Smith Freeway Suite 414</t>
  </si>
  <si>
    <t>North Jacquelinestad</t>
  </si>
  <si>
    <t>As suddenly offer left among speech yes.</t>
  </si>
  <si>
    <t>Roberson</t>
  </si>
  <si>
    <t>richardssteve@example.org</t>
  </si>
  <si>
    <t>(847)409-6145x308</t>
  </si>
  <si>
    <t>905 Cantu Islands Apt. 802</t>
  </si>
  <si>
    <t>Anthonyland</t>
  </si>
  <si>
    <t>Identify tonight against kid.</t>
  </si>
  <si>
    <t>adamanderson@example.org</t>
  </si>
  <si>
    <t>001-550-936-1677x1783</t>
  </si>
  <si>
    <t>299 Benjamin Station</t>
  </si>
  <si>
    <t>Lake Michaelfurt</t>
  </si>
  <si>
    <t>Sound law little score head shoulder kid country.</t>
  </si>
  <si>
    <t>amanda15@example.net</t>
  </si>
  <si>
    <t>+1-823-241-0954x23371</t>
  </si>
  <si>
    <t>67683 Dudley Skyway</t>
  </si>
  <si>
    <t>Timothychester</t>
  </si>
  <si>
    <t>Indicate late music real thought free more dark.</t>
  </si>
  <si>
    <t>Ann</t>
  </si>
  <si>
    <t>rowlandashley@example.net</t>
  </si>
  <si>
    <t>324.916.6814x423</t>
  </si>
  <si>
    <t>8133 Roger Trail Apt. 083</t>
  </si>
  <si>
    <t>Port Kimberly</t>
  </si>
  <si>
    <t>Authority style alone of.</t>
  </si>
  <si>
    <t>Bush</t>
  </si>
  <si>
    <t>ojennings@example.org</t>
  </si>
  <si>
    <t>524 Alvin Drive</t>
  </si>
  <si>
    <t>West Larry</t>
  </si>
  <si>
    <t>Wait head personal recent store high.</t>
  </si>
  <si>
    <t>johnsonrebecca@example.org</t>
  </si>
  <si>
    <t>(630)523-7742x21874</t>
  </si>
  <si>
    <t>32413 Schneider Port</t>
  </si>
  <si>
    <t>Joyceshire</t>
  </si>
  <si>
    <t>At as purpose voice role sea score.</t>
  </si>
  <si>
    <t>Kendra</t>
  </si>
  <si>
    <t>Boyle</t>
  </si>
  <si>
    <t>jordanjensen@example.org</t>
  </si>
  <si>
    <t>608.423.6917</t>
  </si>
  <si>
    <t>21919 Michael Estates Apt. 444</t>
  </si>
  <si>
    <t>Port Karamouth</t>
  </si>
  <si>
    <t>Where kind ten head indeed action security.</t>
  </si>
  <si>
    <t>Horn</t>
  </si>
  <si>
    <t>rbryan@example.org</t>
  </si>
  <si>
    <t>(847)971-3182x7701</t>
  </si>
  <si>
    <t>42007 Tyler Circles Apt. 652</t>
  </si>
  <si>
    <t>West Michaelfort</t>
  </si>
  <si>
    <t>Commercial put out five black single.</t>
  </si>
  <si>
    <t>chelsea20@example.com</t>
  </si>
  <si>
    <t>504-545-6627x32365</t>
  </si>
  <si>
    <t>262 Charlotte Inlet Apt. 137</t>
  </si>
  <si>
    <t>Alexandrafort</t>
  </si>
  <si>
    <t>Education worry around anything.</t>
  </si>
  <si>
    <t>Shelby</t>
  </si>
  <si>
    <t>Curtis</t>
  </si>
  <si>
    <t>wilsonlori@example.com</t>
  </si>
  <si>
    <t>89331 Louis Trafficway Suite 942</t>
  </si>
  <si>
    <t>Williamsmouth</t>
  </si>
  <si>
    <t>Later pattern rock carry way.</t>
  </si>
  <si>
    <t>Darren</t>
  </si>
  <si>
    <t>jessicayoung@example.com</t>
  </si>
  <si>
    <t>214-672-8126x6960</t>
  </si>
  <si>
    <t>1067 Hall Manors</t>
  </si>
  <si>
    <t>Curtishaven</t>
  </si>
  <si>
    <t>Say three night century whole.</t>
  </si>
  <si>
    <t>grahamtony@example.com</t>
  </si>
  <si>
    <t>+1-295-900-6047x90319</t>
  </si>
  <si>
    <t>4232 Armstrong Parks</t>
  </si>
  <si>
    <t>North Johnton</t>
  </si>
  <si>
    <t>Usually break manage look thank live attack allow.</t>
  </si>
  <si>
    <t>Watts</t>
  </si>
  <si>
    <t>bowens@example.net</t>
  </si>
  <si>
    <t>0028 Andrew Causeway Suite 339</t>
  </si>
  <si>
    <t>East Christopherstad</t>
  </si>
  <si>
    <t>Tonight sit early drug region yourself enjoy.</t>
  </si>
  <si>
    <t>Russell</t>
  </si>
  <si>
    <t>paul33@example.net</t>
  </si>
  <si>
    <t>001-328-357-0070x70760</t>
  </si>
  <si>
    <t>31130 Huff Via Suite 721</t>
  </si>
  <si>
    <t>Sherryburgh</t>
  </si>
  <si>
    <t>Much son also play nation that act.</t>
  </si>
  <si>
    <t>moorestephanie@example.net</t>
  </si>
  <si>
    <t>001-894-224-4541</t>
  </si>
  <si>
    <t>501 Callahan Curve</t>
  </si>
  <si>
    <t>Danielport</t>
  </si>
  <si>
    <t>Same over reality entire simply.</t>
  </si>
  <si>
    <t>zerickson@example.org</t>
  </si>
  <si>
    <t>001-744-365-9388x3141</t>
  </si>
  <si>
    <t>906 Thomas Lodge</t>
  </si>
  <si>
    <t>Johnsonborough</t>
  </si>
  <si>
    <t>Good major car government gun check popular.</t>
  </si>
  <si>
    <t>jean34@example.net</t>
  </si>
  <si>
    <t>311-438-0838</t>
  </si>
  <si>
    <t>131 Carolyn Landing</t>
  </si>
  <si>
    <t>East Jesseborough</t>
  </si>
  <si>
    <t>Fact system environment both player chair level.</t>
  </si>
  <si>
    <t>nicholaswilliams@example.com</t>
  </si>
  <si>
    <t>001-498-795-2658x7300</t>
  </si>
  <si>
    <t>815 Todd Bridge Apt. 733</t>
  </si>
  <si>
    <t>Frederickville</t>
  </si>
  <si>
    <t>Suffer green computer and nearly catch prevent.</t>
  </si>
  <si>
    <t>Gordon</t>
  </si>
  <si>
    <t>roachcourtney@example.net</t>
  </si>
  <si>
    <t>978.592.7380x599</t>
  </si>
  <si>
    <t>4168 Alvarez Field Suite 808</t>
  </si>
  <si>
    <t>Lamshire</t>
  </si>
  <si>
    <t>World play discover almost clear play move share.</t>
  </si>
  <si>
    <t>Salazar</t>
  </si>
  <si>
    <t>davisdavid@example.org</t>
  </si>
  <si>
    <t>(721)329-6079</t>
  </si>
  <si>
    <t>35057 Washington Station</t>
  </si>
  <si>
    <t>Judytown</t>
  </si>
  <si>
    <t>Note computer agent.</t>
  </si>
  <si>
    <t>Dwayne</t>
  </si>
  <si>
    <t>qhouston@example.org</t>
  </si>
  <si>
    <t>485.502.7335x60065</t>
  </si>
  <si>
    <t>9297 Heather Drive</t>
  </si>
  <si>
    <t>Christopherland</t>
  </si>
  <si>
    <t>Sound leg bag if budget.</t>
  </si>
  <si>
    <t>ysawyer@example.com</t>
  </si>
  <si>
    <t>793.547.0747x968</t>
  </si>
  <si>
    <t>1382 Michael Mission</t>
  </si>
  <si>
    <t>New Andrew</t>
  </si>
  <si>
    <t>Poor much idea be current computer.</t>
  </si>
  <si>
    <t>heathermoreno@example.com</t>
  </si>
  <si>
    <t>612-799-7077x419</t>
  </si>
  <si>
    <t>4004 Leslie Orchard Suite 113</t>
  </si>
  <si>
    <t>East Stephanie</t>
  </si>
  <si>
    <t>Ahead especially forward camera great.</t>
  </si>
  <si>
    <t>Alexis</t>
  </si>
  <si>
    <t>Hodges</t>
  </si>
  <si>
    <t>josephbell@example.com</t>
  </si>
  <si>
    <t>001-690-457-5500x7349</t>
  </si>
  <si>
    <t>4448 Yvette Land Suite 659</t>
  </si>
  <si>
    <t>Hectorhaven</t>
  </si>
  <si>
    <t>Thing song own song.</t>
  </si>
  <si>
    <t>zacharynavarro@example.net</t>
  </si>
  <si>
    <t>323-962-8943</t>
  </si>
  <si>
    <t>9307 Newton Land</t>
  </si>
  <si>
    <t>East Gabrielchester</t>
  </si>
  <si>
    <t>Report surface nature offer lawyer myself.</t>
  </si>
  <si>
    <t>Martin</t>
  </si>
  <si>
    <t>tiffany81@example.net</t>
  </si>
  <si>
    <t>79692 John Inlet</t>
  </si>
  <si>
    <t>West Marissa</t>
  </si>
  <si>
    <t>Field machine mother.</t>
  </si>
  <si>
    <t>Devin</t>
  </si>
  <si>
    <t>cindy79@example.org</t>
  </si>
  <si>
    <t>(833)943-0504x9346</t>
  </si>
  <si>
    <t>66296 Lauren Circles</t>
  </si>
  <si>
    <t>Colemanton</t>
  </si>
  <si>
    <t>Event officer own message partner occur light color.</t>
  </si>
  <si>
    <t>marissa12@example.org</t>
  </si>
  <si>
    <t>340-967-8583x17606</t>
  </si>
  <si>
    <t>45507 Richard Corner</t>
  </si>
  <si>
    <t>Port Rebeccaville</t>
  </si>
  <si>
    <t>Or yeah specific drive alone artist go.</t>
  </si>
  <si>
    <t>Conway</t>
  </si>
  <si>
    <t>donaldgomez@example.org</t>
  </si>
  <si>
    <t>340.447.3620</t>
  </si>
  <si>
    <t>22299 Chad Prairie Suite 442</t>
  </si>
  <si>
    <t>Websterfort</t>
  </si>
  <si>
    <t>Education buy concern education nearly.</t>
  </si>
  <si>
    <t>Maldonado</t>
  </si>
  <si>
    <t>henrywilson@example.net</t>
  </si>
  <si>
    <t>(849)950-3988x458</t>
  </si>
  <si>
    <t>01747 Michael Forks</t>
  </si>
  <si>
    <t>North Kenneth</t>
  </si>
  <si>
    <t>Product film upon be everyone.</t>
  </si>
  <si>
    <t>Robertson</t>
  </si>
  <si>
    <t>sperry@example.org</t>
  </si>
  <si>
    <t>687.706.9419x4179</t>
  </si>
  <si>
    <t>27173 Timothy Spur</t>
  </si>
  <si>
    <t>South Lisaborough</t>
  </si>
  <si>
    <t>Station energy enough present rock sure.</t>
  </si>
  <si>
    <t>Floyd</t>
  </si>
  <si>
    <t>sara33@example.org</t>
  </si>
  <si>
    <t>(358)780-7557x21479</t>
  </si>
  <si>
    <t>626 Michelle Manor</t>
  </si>
  <si>
    <t>South Veronica</t>
  </si>
  <si>
    <t>Service pressure hotel much might.</t>
  </si>
  <si>
    <t>Jeffery</t>
  </si>
  <si>
    <t>Wong</t>
  </si>
  <si>
    <t>ramirezeric@example.org</t>
  </si>
  <si>
    <t>813-289-2593x10114</t>
  </si>
  <si>
    <t>10711 Catherine Extensions</t>
  </si>
  <si>
    <t>North Lisaland</t>
  </si>
  <si>
    <t>Hear mother worry father phone many.</t>
  </si>
  <si>
    <t>christopher01@example.org</t>
  </si>
  <si>
    <t>(814)788-4471</t>
  </si>
  <si>
    <t>514 Billy Islands</t>
  </si>
  <si>
    <t>Port Mistyville</t>
  </si>
  <si>
    <t>Age us campaign drive low third dark.</t>
  </si>
  <si>
    <t>Lowe</t>
  </si>
  <si>
    <t>codyrodriguez@example.net</t>
  </si>
  <si>
    <t>729.846.9103x832</t>
  </si>
  <si>
    <t>71133 Barnes Freeway</t>
  </si>
  <si>
    <t>Omarport</t>
  </si>
  <si>
    <t>Practice head third big buy edge door stuff.</t>
  </si>
  <si>
    <t>Cody</t>
  </si>
  <si>
    <t>reidjonathan@example.net</t>
  </si>
  <si>
    <t>14256 Rita Orchard</t>
  </si>
  <si>
    <t>Port Johnstad</t>
  </si>
  <si>
    <t>Everyone indicate market big social.</t>
  </si>
  <si>
    <t>Rosales</t>
  </si>
  <si>
    <t>hphillips@example.net</t>
  </si>
  <si>
    <t>794-663-9924x92716</t>
  </si>
  <si>
    <t>3667 Hernandez Burgs Apt. 428</t>
  </si>
  <si>
    <t>Emilyhaven</t>
  </si>
  <si>
    <t>Key sell wonder question main home.</t>
  </si>
  <si>
    <t>johnnycrane@example.com</t>
  </si>
  <si>
    <t>001-958-635-9305x56490</t>
  </si>
  <si>
    <t>22736 Erica Plains</t>
  </si>
  <si>
    <t>North Ericview</t>
  </si>
  <si>
    <t>Attention cup last near bring.</t>
  </si>
  <si>
    <t>christophersmith@example.net</t>
  </si>
  <si>
    <t>001-484-571-6741x668</t>
  </si>
  <si>
    <t>4596 Michael Key Suite 650</t>
  </si>
  <si>
    <t>New Brian</t>
  </si>
  <si>
    <t>Institution probably entire evidence left thank someone stuff.</t>
  </si>
  <si>
    <t>hmartinez@example.com</t>
  </si>
  <si>
    <t>(318)633-2772x14592</t>
  </si>
  <si>
    <t>703 Jacqueline Place Apt. 537</t>
  </si>
  <si>
    <t>Phillipsview</t>
  </si>
  <si>
    <t>With dog much one ten could.</t>
  </si>
  <si>
    <t>Natasha</t>
  </si>
  <si>
    <t>maxwell71@example.com</t>
  </si>
  <si>
    <t>001-223-600-0619x687</t>
  </si>
  <si>
    <t>8887 Houston Key</t>
  </si>
  <si>
    <t>Amyfurt</t>
  </si>
  <si>
    <t>Note end card college way.</t>
  </si>
  <si>
    <t>waltersgina@example.org</t>
  </si>
  <si>
    <t>364.386.9975x7398</t>
  </si>
  <si>
    <t>115 Ashley Flats</t>
  </si>
  <si>
    <t>North Daltonfurt</t>
  </si>
  <si>
    <t>Spring join out billion quality list evening.</t>
  </si>
  <si>
    <t>Gilbert</t>
  </si>
  <si>
    <t>acarroll@example.com</t>
  </si>
  <si>
    <t>001-779-238-9325x959</t>
  </si>
  <si>
    <t>5552 Buchanan Heights Apt. 958</t>
  </si>
  <si>
    <t>Port Marc</t>
  </si>
  <si>
    <t>Other style almost fund old.</t>
  </si>
  <si>
    <t>Byrd</t>
  </si>
  <si>
    <t>rebeccahorton@example.org</t>
  </si>
  <si>
    <t>8573 James Walk Apt. 018</t>
  </si>
  <si>
    <t>Marymouth</t>
  </si>
  <si>
    <t>Product day gas white enter house federal.</t>
  </si>
  <si>
    <t>mark48@example.net</t>
  </si>
  <si>
    <t>694-985-5894x28190</t>
  </si>
  <si>
    <t>300 Emily Walk</t>
  </si>
  <si>
    <t>Housebury</t>
  </si>
  <si>
    <t>Protect rock population me them.</t>
  </si>
  <si>
    <t>copelandkrystal@example.net</t>
  </si>
  <si>
    <t>(278)311-3456x063</t>
  </si>
  <si>
    <t>387 Sellers Forest Apt. 651</t>
  </si>
  <si>
    <t>Shoulder tree agency east more.</t>
  </si>
  <si>
    <t>Vazquez</t>
  </si>
  <si>
    <t>davidfranco@example.net</t>
  </si>
  <si>
    <t>(730)959-9939</t>
  </si>
  <si>
    <t>8585 Kenneth Valley Suite 315</t>
  </si>
  <si>
    <t>Port Jason</t>
  </si>
  <si>
    <t>Instead Republican pattern blue thank threat.</t>
  </si>
  <si>
    <t>Kristie</t>
  </si>
  <si>
    <t>Thornton</t>
  </si>
  <si>
    <t>sandra12@example.com</t>
  </si>
  <si>
    <t>001-843-939-8642x8017</t>
  </si>
  <si>
    <t>510 Sanchez Knolls Apt. 948</t>
  </si>
  <si>
    <t>Royborough</t>
  </si>
  <si>
    <t>Ten within out certainly.</t>
  </si>
  <si>
    <t>vmartin@example.org</t>
  </si>
  <si>
    <t>239.891.4510x01808</t>
  </si>
  <si>
    <t>027 Jacobs Trail</t>
  </si>
  <si>
    <t>Port Williamhaven</t>
  </si>
  <si>
    <t>Life ever account throughout.</t>
  </si>
  <si>
    <t>Theresa</t>
  </si>
  <si>
    <t>Roach</t>
  </si>
  <si>
    <t>nicholas68@example.net</t>
  </si>
  <si>
    <t>001-417-787-8888x0632</t>
  </si>
  <si>
    <t>76392 Walker Village</t>
  </si>
  <si>
    <t>East Walterhaven</t>
  </si>
  <si>
    <t>Mother course answer time sign room reason.</t>
  </si>
  <si>
    <t>odavis@example.net</t>
  </si>
  <si>
    <t>001-333-374-5306x07374</t>
  </si>
  <si>
    <t>99601 Jacqueline Walk Apt. 917</t>
  </si>
  <si>
    <t>Port Sydney</t>
  </si>
  <si>
    <t>Difficult government toward stop.</t>
  </si>
  <si>
    <t>ebaker@example.com</t>
  </si>
  <si>
    <t>(966)916-6405</t>
  </si>
  <si>
    <t>780 Brittany Glens Suite 809</t>
  </si>
  <si>
    <t>Lake Carrie</t>
  </si>
  <si>
    <t>Among deep list loss building.</t>
  </si>
  <si>
    <t>Li</t>
  </si>
  <si>
    <t>anthonywright@example.com</t>
  </si>
  <si>
    <t>(815)235-3352</t>
  </si>
  <si>
    <t>831 Pierce Landing Suite 427</t>
  </si>
  <si>
    <t>East Jenniferburgh</t>
  </si>
  <si>
    <t>Clear spend next need head.</t>
  </si>
  <si>
    <t>leviwalls@example.com</t>
  </si>
  <si>
    <t>6352 Bruce Drive Apt. 717</t>
  </si>
  <si>
    <t>West Catherine</t>
  </si>
  <si>
    <t>Entire early according anything billion certainly.</t>
  </si>
  <si>
    <t>estradasamantha@example.com</t>
  </si>
  <si>
    <t>613-423-8763x72591</t>
  </si>
  <si>
    <t>41938 Jonathan Cliff</t>
  </si>
  <si>
    <t>Huberville</t>
  </si>
  <si>
    <t>Like choice article voice pattern try.</t>
  </si>
  <si>
    <t>Rodney</t>
  </si>
  <si>
    <t>heidicarr@example.com</t>
  </si>
  <si>
    <t>(423)283-6159x06650</t>
  </si>
  <si>
    <t>44530 Mary Crossing</t>
  </si>
  <si>
    <t>Charlesview</t>
  </si>
  <si>
    <t>Agency current section idea above relate it.</t>
  </si>
  <si>
    <t>Marks</t>
  </si>
  <si>
    <t>xgreene@example.net</t>
  </si>
  <si>
    <t>527-893-5550x874</t>
  </si>
  <si>
    <t>2109 Tyler Highway</t>
  </si>
  <si>
    <t>Duketown</t>
  </si>
  <si>
    <t>Can watch attention large allow.</t>
  </si>
  <si>
    <t>Hobbs</t>
  </si>
  <si>
    <t>williegriffin@example.org</t>
  </si>
  <si>
    <t>283.726.6850</t>
  </si>
  <si>
    <t>73077 Dalton Port Apt. 130</t>
  </si>
  <si>
    <t>Lake Donna</t>
  </si>
  <si>
    <t>Your range glass hold you performance determine.</t>
  </si>
  <si>
    <t>anthonyromero@example.com</t>
  </si>
  <si>
    <t>001-692-279-4500</t>
  </si>
  <si>
    <t>835 Jimenez Village</t>
  </si>
  <si>
    <t>Markchester</t>
  </si>
  <si>
    <t>Wall quickly include though.</t>
  </si>
  <si>
    <t>Estrada</t>
  </si>
  <si>
    <t>amy73@example.org</t>
  </si>
  <si>
    <t>220.991.7487x47400</t>
  </si>
  <si>
    <t>507 Jason River</t>
  </si>
  <si>
    <t>West Sydney</t>
  </si>
  <si>
    <t>You onto day nor quite measure try.</t>
  </si>
  <si>
    <t>Belinda</t>
  </si>
  <si>
    <t>Cowan</t>
  </si>
  <si>
    <t>matthewtyler@example.net</t>
  </si>
  <si>
    <t>001-895-424-3212x6311</t>
  </si>
  <si>
    <t>1402 Myers Circles</t>
  </si>
  <si>
    <t>Port Jerryshire</t>
  </si>
  <si>
    <t>Like picture inside either.</t>
  </si>
  <si>
    <t>sullivanmelissa@example.net</t>
  </si>
  <si>
    <t>9725 Alan Greens Suite 136</t>
  </si>
  <si>
    <t>East Scott</t>
  </si>
  <si>
    <t>Age draw as ability dark.</t>
  </si>
  <si>
    <t>ijohnson@example.net</t>
  </si>
  <si>
    <t>001-405-640-8561x5105</t>
  </si>
  <si>
    <t>0583 Lang Field Suite 047</t>
  </si>
  <si>
    <t>Kennethview</t>
  </si>
  <si>
    <t>Pay street out recently century son others.</t>
  </si>
  <si>
    <t>Katie</t>
  </si>
  <si>
    <t>hughesalexis@example.com</t>
  </si>
  <si>
    <t>001-976-240-5332x12965</t>
  </si>
  <si>
    <t>405 Lindsay Road</t>
  </si>
  <si>
    <t>North Michaelville</t>
  </si>
  <si>
    <t>How above war value since.</t>
  </si>
  <si>
    <t>Robbins</t>
  </si>
  <si>
    <t>davidwatkins@example.com</t>
  </si>
  <si>
    <t>+1-766-940-7779x8006</t>
  </si>
  <si>
    <t>36853 Donald Court Suite 973</t>
  </si>
  <si>
    <t>Christopherville</t>
  </si>
  <si>
    <t>More want begin husband first along.</t>
  </si>
  <si>
    <t>barbara52@example.com</t>
  </si>
  <si>
    <t>797.300.9923</t>
  </si>
  <si>
    <t>57293 Cruz Inlet Apt. 851</t>
  </si>
  <si>
    <t>Robertston</t>
  </si>
  <si>
    <t>Management skill among church.</t>
  </si>
  <si>
    <t>anita43@example.org</t>
  </si>
  <si>
    <t>854-545-9673</t>
  </si>
  <si>
    <t>4930 Amy Spur</t>
  </si>
  <si>
    <t>Loriton</t>
  </si>
  <si>
    <t>Food wall with cut.</t>
  </si>
  <si>
    <t>jessica08@example.com</t>
  </si>
  <si>
    <t>998.888.3983</t>
  </si>
  <si>
    <t>6688 White Station Suite 365</t>
  </si>
  <si>
    <t>East Diane</t>
  </si>
  <si>
    <t>Professional already computer probably southern institution.</t>
  </si>
  <si>
    <t>Fernando</t>
  </si>
  <si>
    <t>Wilson</t>
  </si>
  <si>
    <t>tthompson@example.org</t>
  </si>
  <si>
    <t>386-803-1578x62662</t>
  </si>
  <si>
    <t>6350 Susan Unions</t>
  </si>
  <si>
    <t>North Richardborough</t>
  </si>
  <si>
    <t>Doctor culture notice study certain.</t>
  </si>
  <si>
    <t>justin33@example.org</t>
  </si>
  <si>
    <t>238.665.8064</t>
  </si>
  <si>
    <t>6529 Wagner Prairie</t>
  </si>
  <si>
    <t>New Thomas</t>
  </si>
  <si>
    <t>Practice technology standard type event individual this.</t>
  </si>
  <si>
    <t>Tamara</t>
  </si>
  <si>
    <t>stephaniedavid@example.com</t>
  </si>
  <si>
    <t>(512)430-5059x3539</t>
  </si>
  <si>
    <t>351 Peggy Loaf Suite 141</t>
  </si>
  <si>
    <t>Herreraville</t>
  </si>
  <si>
    <t>Majority case occur.</t>
  </si>
  <si>
    <t>uhill@example.org</t>
  </si>
  <si>
    <t>001-438-692-8523x7308</t>
  </si>
  <si>
    <t>7136 Garcia Track Apt. 757</t>
  </si>
  <si>
    <t>East Richard</t>
  </si>
  <si>
    <t>Administration maybe option catch.</t>
  </si>
  <si>
    <t>Sullivan</t>
  </si>
  <si>
    <t>sara99@example.org</t>
  </si>
  <si>
    <t>918.248.6723x0497</t>
  </si>
  <si>
    <t>04562 Dorothy Lane</t>
  </si>
  <si>
    <t>South Jennifer</t>
  </si>
  <si>
    <t>Coach yes necessary possible.</t>
  </si>
  <si>
    <t>josephwelch@example.org</t>
  </si>
  <si>
    <t>949-594-0546x895</t>
  </si>
  <si>
    <t>9211 Steven Views</t>
  </si>
  <si>
    <t>West Katherine</t>
  </si>
  <si>
    <t>Produce standard machine thousand relate else.</t>
  </si>
  <si>
    <t>Trevino</t>
  </si>
  <si>
    <t>gibsonbryan@example.net</t>
  </si>
  <si>
    <t>001-698-442-0717x15463</t>
  </si>
  <si>
    <t>25650 Kenneth Highway Apt. 007</t>
  </si>
  <si>
    <t>Port Sarahport</t>
  </si>
  <si>
    <t>Our lot something should maintain interest.</t>
  </si>
  <si>
    <t>Velasquez</t>
  </si>
  <si>
    <t>jenniferrogers@example.net</t>
  </si>
  <si>
    <t>766-679-3614x6018</t>
  </si>
  <si>
    <t>34725 Molly Points</t>
  </si>
  <si>
    <t>North Raymondchester</t>
  </si>
  <si>
    <t>Amount among environmental cause possible stay reduce sister.</t>
  </si>
  <si>
    <t>Alexandra</t>
  </si>
  <si>
    <t>kimberlyrodriguez@example.net</t>
  </si>
  <si>
    <t>776-556-8234</t>
  </si>
  <si>
    <t>3736 Crystal Stravenue Suite 069</t>
  </si>
  <si>
    <t>New Lisastad</t>
  </si>
  <si>
    <t>Perform nature tell address more whom.</t>
  </si>
  <si>
    <t>michele52@example.com</t>
  </si>
  <si>
    <t>001-206-793-4837x294</t>
  </si>
  <si>
    <t>388 Darin Parkway</t>
  </si>
  <si>
    <t>West Deanna</t>
  </si>
  <si>
    <t>Seven edge doctor argue simple best.</t>
  </si>
  <si>
    <t>Cheryl</t>
  </si>
  <si>
    <t>williamsmichele@example.com</t>
  </si>
  <si>
    <t>001-249-293-8996x5888</t>
  </si>
  <si>
    <t>01687 Laura Way Apt. 391</t>
  </si>
  <si>
    <t>Loveville</t>
  </si>
  <si>
    <t>Pull life leg.</t>
  </si>
  <si>
    <t>Herrera</t>
  </si>
  <si>
    <t>anna25@example.com</t>
  </si>
  <si>
    <t>(902)858-0309</t>
  </si>
  <si>
    <t>0299 Munoz Field</t>
  </si>
  <si>
    <t>North Steven</t>
  </si>
  <si>
    <t>Letter partner really measure money.</t>
  </si>
  <si>
    <t>Kristy</t>
  </si>
  <si>
    <t>perezdonald@example.net</t>
  </si>
  <si>
    <t>+1-894-227-7942x52477</t>
  </si>
  <si>
    <t>71239 Jacob Manor</t>
  </si>
  <si>
    <t>Ronniechester</t>
  </si>
  <si>
    <t>Choice example find.</t>
  </si>
  <si>
    <t>raymondgentry@example.com</t>
  </si>
  <si>
    <t>+1-580-881-8897x2175</t>
  </si>
  <si>
    <t>299 Jessica Fords</t>
  </si>
  <si>
    <t>Burtonborough</t>
  </si>
  <si>
    <t>Weight everyone return pick.</t>
  </si>
  <si>
    <t>Lori</t>
  </si>
  <si>
    <t>Riddle</t>
  </si>
  <si>
    <t>mmooney@example.com</t>
  </si>
  <si>
    <t>(701)823-8850</t>
  </si>
  <si>
    <t>8979 Hensley Brook Suite 821</t>
  </si>
  <si>
    <t>Clarkmouth</t>
  </si>
  <si>
    <t>Performance something over inside.</t>
  </si>
  <si>
    <t>anthonyhicks@example.org</t>
  </si>
  <si>
    <t>+1-695-412-2352x796</t>
  </si>
  <si>
    <t>687 Kevin Pine</t>
  </si>
  <si>
    <t>East Dawnshire</t>
  </si>
  <si>
    <t>Source it such culture.</t>
  </si>
  <si>
    <t>harriselizabeth@example.org</t>
  </si>
  <si>
    <t>842.303.6016x995</t>
  </si>
  <si>
    <t>648 Megan Lodge Apt. 120</t>
  </si>
  <si>
    <t>Greeneburgh</t>
  </si>
  <si>
    <t>Do pick stop church start.</t>
  </si>
  <si>
    <t>Michaela</t>
  </si>
  <si>
    <t>jefferyyoung@example.net</t>
  </si>
  <si>
    <t>001-225-963-9213</t>
  </si>
  <si>
    <t>9460 Kathy Via</t>
  </si>
  <si>
    <t>South Denniston</t>
  </si>
  <si>
    <t>Cultural hear their also.</t>
  </si>
  <si>
    <t>jaime56@example.org</t>
  </si>
  <si>
    <t>+1-742-925-6703x634</t>
  </si>
  <si>
    <t>40492 Dougherty Stream</t>
  </si>
  <si>
    <t>Lake Jessicatown</t>
  </si>
  <si>
    <t>Face beautiful reveal happen consumer tree if.</t>
  </si>
  <si>
    <t>Cochran</t>
  </si>
  <si>
    <t>antonio31@example.org</t>
  </si>
  <si>
    <t>877 Liu Field Suite 564</t>
  </si>
  <si>
    <t>Lawrenceview</t>
  </si>
  <si>
    <t>Field training tough during teach executive.</t>
  </si>
  <si>
    <t>natasha09@example.org</t>
  </si>
  <si>
    <t>001-945-457-4951</t>
  </si>
  <si>
    <t>22580 Moore Cape</t>
  </si>
  <si>
    <t>Port Brendatown</t>
  </si>
  <si>
    <t>Peace end executive use together.</t>
  </si>
  <si>
    <t>Bernard</t>
  </si>
  <si>
    <t>wayne29@example.org</t>
  </si>
  <si>
    <t>486.453.5069x8089</t>
  </si>
  <si>
    <t>40914 Sharon Cliffs Suite 559</t>
  </si>
  <si>
    <t>Port Maryshire</t>
  </si>
  <si>
    <t>Certainly staff radio hold box ok kid.</t>
  </si>
  <si>
    <t>Pamela</t>
  </si>
  <si>
    <t>william49@example.com</t>
  </si>
  <si>
    <t>283.308.2228</t>
  </si>
  <si>
    <t>535 Joseph Plaza</t>
  </si>
  <si>
    <t>Hammondland</t>
  </si>
  <si>
    <t>Often brother itself land crime.</t>
  </si>
  <si>
    <t>ashleypope@example.com</t>
  </si>
  <si>
    <t>+1-641-472-5572x9568</t>
  </si>
  <si>
    <t>858 Giles Plains Apt. 469</t>
  </si>
  <si>
    <t>Stuartmouth</t>
  </si>
  <si>
    <t>Specific kid answer factor spring.</t>
  </si>
  <si>
    <t>danielle21@example.org</t>
  </si>
  <si>
    <t>990-485-3250</t>
  </si>
  <si>
    <t>8494 Vega Isle Apt. 684</t>
  </si>
  <si>
    <t>Hicksfurt</t>
  </si>
  <si>
    <t>Contain break low.</t>
  </si>
  <si>
    <t>Casey</t>
  </si>
  <si>
    <t>watsonkatherine@example.com</t>
  </si>
  <si>
    <t>001-657-634-8318</t>
  </si>
  <si>
    <t>49837 Amy Well</t>
  </si>
  <si>
    <t>Roberttown</t>
  </si>
  <si>
    <t>The travel buy surface.</t>
  </si>
  <si>
    <t>Jensen</t>
  </si>
  <si>
    <t>lisariley@example.net</t>
  </si>
  <si>
    <t>+1-624-292-7932x8278</t>
  </si>
  <si>
    <t>74658 Newman Square</t>
  </si>
  <si>
    <t>Jamesshire</t>
  </si>
  <si>
    <t>Fine statement scene answer ago.</t>
  </si>
  <si>
    <t>Alan</t>
  </si>
  <si>
    <t>james71@example.org</t>
  </si>
  <si>
    <t>401.216.8639</t>
  </si>
  <si>
    <t>67275 Ashlee Islands Apt. 090</t>
  </si>
  <si>
    <t>Ortizfurt</t>
  </si>
  <si>
    <t>Girl respond industry campaign response contain.</t>
  </si>
  <si>
    <t>Tara</t>
  </si>
  <si>
    <t>linda94@example.net</t>
  </si>
  <si>
    <t>976-790-9271x1401</t>
  </si>
  <si>
    <t>69908 Michael Lane Apt. 289</t>
  </si>
  <si>
    <t>Lake John</t>
  </si>
  <si>
    <t>Break guess wear everything evening.</t>
  </si>
  <si>
    <t>epatton@example.org</t>
  </si>
  <si>
    <t>+1-848-557-8969x660</t>
  </si>
  <si>
    <t>292 Johnson Wall Suite 506</t>
  </si>
  <si>
    <t>Johnsonstad</t>
  </si>
  <si>
    <t>Recognize child class.</t>
  </si>
  <si>
    <t>Candice</t>
  </si>
  <si>
    <t>ybecker@example.org</t>
  </si>
  <si>
    <t>(555)932-2246</t>
  </si>
  <si>
    <t>40918 Chase Valley</t>
  </si>
  <si>
    <t>West Maryfort</t>
  </si>
  <si>
    <t>Or hair create watch manage occur book TV.</t>
  </si>
  <si>
    <t>Payne</t>
  </si>
  <si>
    <t>ureid@example.net</t>
  </si>
  <si>
    <t>(771)347-2295x166</t>
  </si>
  <si>
    <t>578 Brown Knoll</t>
  </si>
  <si>
    <t>West David</t>
  </si>
  <si>
    <t>Crime team forward side beat morning.</t>
  </si>
  <si>
    <t>rebecca64@example.com</t>
  </si>
  <si>
    <t>001-429-296-8990x7529</t>
  </si>
  <si>
    <t>38809 Davis Cliff Suite 234</t>
  </si>
  <si>
    <t>Port Davetown</t>
  </si>
  <si>
    <t>Little join perform later.</t>
  </si>
  <si>
    <t>lopezmark@example.org</t>
  </si>
  <si>
    <t>547-587-1294x690</t>
  </si>
  <si>
    <t>5645 Hamilton Dam</t>
  </si>
  <si>
    <t>Michaelton</t>
  </si>
  <si>
    <t>White member fish nation under life general.</t>
  </si>
  <si>
    <t>Jenny</t>
  </si>
  <si>
    <t>zachary40@example.net</t>
  </si>
  <si>
    <t>244 Stephen Squares</t>
  </si>
  <si>
    <t>Christineton</t>
  </si>
  <si>
    <t>Politics seven opportunity professor total.</t>
  </si>
  <si>
    <t>Earl</t>
  </si>
  <si>
    <t>Zhang</t>
  </si>
  <si>
    <t>uyoung@example.org</t>
  </si>
  <si>
    <t>(962)660-1940x8962</t>
  </si>
  <si>
    <t>243 Miles Center</t>
  </si>
  <si>
    <t>System trouble community prepare dark.</t>
  </si>
  <si>
    <t>Cheyenne</t>
  </si>
  <si>
    <t>Yates</t>
  </si>
  <si>
    <t>keithkristin@example.org</t>
  </si>
  <si>
    <t>(258)265-8076</t>
  </si>
  <si>
    <t>10217 Kevin Ways</t>
  </si>
  <si>
    <t>West Christopherborough</t>
  </si>
  <si>
    <t>Blood different those police.</t>
  </si>
  <si>
    <t>kayla74@example.org</t>
  </si>
  <si>
    <t>70040 Jasmine Common Apt. 083</t>
  </si>
  <si>
    <t>Greenhaven</t>
  </si>
  <si>
    <t>Store some specific water deal.</t>
  </si>
  <si>
    <t>rgarcia@example.com</t>
  </si>
  <si>
    <t>001-973-259-7158x551</t>
  </si>
  <si>
    <t>2437 Massey Lodge</t>
  </si>
  <si>
    <t>Amberport</t>
  </si>
  <si>
    <t>Though test wrong order focus middle suddenly.</t>
  </si>
  <si>
    <t>Sandra</t>
  </si>
  <si>
    <t>dwall@example.net</t>
  </si>
  <si>
    <t>364 Warren Lights Suite 713</t>
  </si>
  <si>
    <t>Port Jeanetteshire</t>
  </si>
  <si>
    <t>Sell enter share study wish around.</t>
  </si>
  <si>
    <t>jacksonkevin@example.org</t>
  </si>
  <si>
    <t>001-672-795-8647x7451</t>
  </si>
  <si>
    <t>849 Wendy Forest</t>
  </si>
  <si>
    <t>Ramirezbury</t>
  </si>
  <si>
    <t>Pressure painting establish end prevent site.</t>
  </si>
  <si>
    <t>lorraine86@example.org</t>
  </si>
  <si>
    <t>875-381-5183</t>
  </si>
  <si>
    <t>712 Brown Forest</t>
  </si>
  <si>
    <t>Port Kevinmouth</t>
  </si>
  <si>
    <t>Explain religious west interesting save play.</t>
  </si>
  <si>
    <t>lopezjohn@example.org</t>
  </si>
  <si>
    <t>533-612-6440x1003</t>
  </si>
  <si>
    <t>697 Cross Passage Suite 304</t>
  </si>
  <si>
    <t>Wrightmouth</t>
  </si>
  <si>
    <t>Game toward become term window adult.</t>
  </si>
  <si>
    <t>757.965.2901</t>
  </si>
  <si>
    <t>248 Rita Fork</t>
  </si>
  <si>
    <t>North Stephen</t>
  </si>
  <si>
    <t>Cup people near nearly.</t>
  </si>
  <si>
    <t>bzamora@example.org</t>
  </si>
  <si>
    <t>001-493-880-9975x7209</t>
  </si>
  <si>
    <t>6887 Terry Mountains</t>
  </si>
  <si>
    <t>East Veronicaside</t>
  </si>
  <si>
    <t>Themselves product authority smile animal.</t>
  </si>
  <si>
    <t>Stephenson</t>
  </si>
  <si>
    <t>jonesmelissa@example.com</t>
  </si>
  <si>
    <t>+1-620-272-1966x009</t>
  </si>
  <si>
    <t>56529 Erik Hollow Suite 005</t>
  </si>
  <si>
    <t>Cruztown</t>
  </si>
  <si>
    <t>Industry toward would.</t>
  </si>
  <si>
    <t>thernandez@example.org</t>
  </si>
  <si>
    <t>(855)584-1329x83528</t>
  </si>
  <si>
    <t>146 Mitchell Turnpike</t>
  </si>
  <si>
    <t>Indeed the manage personal across.</t>
  </si>
  <si>
    <t>Dawn</t>
  </si>
  <si>
    <t>scottwiggins@example.com</t>
  </si>
  <si>
    <t>(291)854-2101</t>
  </si>
  <si>
    <t>389 Curtis Summit Apt. 667</t>
  </si>
  <si>
    <t>Andrewfurt</t>
  </si>
  <si>
    <t>Million between professor policy contain.</t>
  </si>
  <si>
    <t>rebecca31@example.org</t>
  </si>
  <si>
    <t>+1-979-541-5918x4436</t>
  </si>
  <si>
    <t>193 Rebecca Ridge Apt. 668</t>
  </si>
  <si>
    <t>North Andrew</t>
  </si>
  <si>
    <t>Store wife claim religious deep arm.</t>
  </si>
  <si>
    <t>nelsonjulie@example.org</t>
  </si>
  <si>
    <t>37402 Alexander Trail</t>
  </si>
  <si>
    <t>Jacksonville</t>
  </si>
  <si>
    <t>Leave give visit character management since.</t>
  </si>
  <si>
    <t>umendoza@example.net</t>
  </si>
  <si>
    <t>001-461-944-9930x4310</t>
  </si>
  <si>
    <t>576 Frye Knoll Suite 268</t>
  </si>
  <si>
    <t>Odonnellfort</t>
  </si>
  <si>
    <t>Group news by particularly school fast concern outside.</t>
  </si>
  <si>
    <t>Kristi</t>
  </si>
  <si>
    <t>Green</t>
  </si>
  <si>
    <t>ustevens@example.net</t>
  </si>
  <si>
    <t>579 Thomas Harbors Apt. 837</t>
  </si>
  <si>
    <t>Kylieside</t>
  </si>
  <si>
    <t>Already consider much shoulder office.</t>
  </si>
  <si>
    <t>katrinawallace@example.org</t>
  </si>
  <si>
    <t>584-442-8026x869</t>
  </si>
  <si>
    <t>58542 Fletcher Lakes</t>
  </si>
  <si>
    <t>Russofort</t>
  </si>
  <si>
    <t>Four could watch.</t>
  </si>
  <si>
    <t>Underwood</t>
  </si>
  <si>
    <t>scottjohnson@example.net</t>
  </si>
  <si>
    <t>235-410-2028x88403</t>
  </si>
  <si>
    <t>593 Dean Mount</t>
  </si>
  <si>
    <t>When interesting another strategy magazine.</t>
  </si>
  <si>
    <t>Bautista</t>
  </si>
  <si>
    <t>lbrooks@example.com</t>
  </si>
  <si>
    <t>727.269.7376</t>
  </si>
  <si>
    <t>082 Johnson Fork Suite 623</t>
  </si>
  <si>
    <t>North Hannah</t>
  </si>
  <si>
    <t>Arm model travel soldier.</t>
  </si>
  <si>
    <t>ncook@example.net</t>
  </si>
  <si>
    <t>466.356.8168</t>
  </si>
  <si>
    <t>423 Elizabeth Viaduct Apt. 440</t>
  </si>
  <si>
    <t>New Aaron</t>
  </si>
  <si>
    <t>Instead true discuss identify.</t>
  </si>
  <si>
    <t>Monique</t>
  </si>
  <si>
    <t>simpsonrachel@example.org</t>
  </si>
  <si>
    <t>001-382-970-6681x51308</t>
  </si>
  <si>
    <t>58693 Paula Lakes Suite 709</t>
  </si>
  <si>
    <t>East Kristin</t>
  </si>
  <si>
    <t>Economic provide defense bad particular.</t>
  </si>
  <si>
    <t>meganlane@example.org</t>
  </si>
  <si>
    <t>299.333.6597</t>
  </si>
  <si>
    <t>1632 Watson Square Suite 029</t>
  </si>
  <si>
    <t>Port Kristen</t>
  </si>
  <si>
    <t>Month pass worker heavy war reveal both.</t>
  </si>
  <si>
    <t>Brianna</t>
  </si>
  <si>
    <t>julie06@example.net</t>
  </si>
  <si>
    <t>653-730-6509</t>
  </si>
  <si>
    <t>82084 Miller Grove Apt. 363</t>
  </si>
  <si>
    <t>New Kimberly</t>
  </si>
  <si>
    <t>Least heart close suggest.</t>
  </si>
  <si>
    <t>Dominique</t>
  </si>
  <si>
    <t>Hayes</t>
  </si>
  <si>
    <t>frank70@example.com</t>
  </si>
  <si>
    <t>+1-743-215-6566x2959</t>
  </si>
  <si>
    <t>72171 Julia Meadows</t>
  </si>
  <si>
    <t>Port Christopherbury</t>
  </si>
  <si>
    <t>Customer against then listen and.</t>
  </si>
  <si>
    <t>michael73@example.net</t>
  </si>
  <si>
    <t>853.495.6442</t>
  </si>
  <si>
    <t>971 Maria View</t>
  </si>
  <si>
    <t>Executive if another magazine.</t>
  </si>
  <si>
    <t>Lawrence</t>
  </si>
  <si>
    <t>ylogan@example.com</t>
  </si>
  <si>
    <t>001-940-769-0183x3159</t>
  </si>
  <si>
    <t>54146 Christopher Square</t>
  </si>
  <si>
    <t>Brownberg</t>
  </si>
  <si>
    <t>It federal ability live.</t>
  </si>
  <si>
    <t>Tracy</t>
  </si>
  <si>
    <t>neilthompson@example.org</t>
  </si>
  <si>
    <t>816-576-9743x9103</t>
  </si>
  <si>
    <t>2571 Steven Run</t>
  </si>
  <si>
    <t>Codymouth</t>
  </si>
  <si>
    <t>People quickly arrive move back.</t>
  </si>
  <si>
    <t>Jay</t>
  </si>
  <si>
    <t>willisgeorge@example.net</t>
  </si>
  <si>
    <t>001-900-439-7991</t>
  </si>
  <si>
    <t>7450 Patrick Islands Apt. 939</t>
  </si>
  <si>
    <t>South Jamesborough</t>
  </si>
  <si>
    <t>Entire size believe color relate.</t>
  </si>
  <si>
    <t>Caldwell</t>
  </si>
  <si>
    <t>groberson@example.com</t>
  </si>
  <si>
    <t>+1-728-759-5474x959</t>
  </si>
  <si>
    <t>5319 Summers Wall Suite 946</t>
  </si>
  <si>
    <t>South Allenfurt</t>
  </si>
  <si>
    <t>Walk candidate create capital personal skill.</t>
  </si>
  <si>
    <t>steven87@example.com</t>
  </si>
  <si>
    <t>255-341-6388x549</t>
  </si>
  <si>
    <t>0347 Omar Drive Suite 046</t>
  </si>
  <si>
    <t>Week system public.</t>
  </si>
  <si>
    <t>Harrison</t>
  </si>
  <si>
    <t>tonywheeler@example.org</t>
  </si>
  <si>
    <t>225.321.9598x462</t>
  </si>
  <si>
    <t>51647 Bruce Ports</t>
  </si>
  <si>
    <t>Coxland</t>
  </si>
  <si>
    <t>Could arm himself book behind society stay.</t>
  </si>
  <si>
    <t>Day</t>
  </si>
  <si>
    <t>srich@example.org</t>
  </si>
  <si>
    <t>7197 Cherry Greens</t>
  </si>
  <si>
    <t>East Daniel</t>
  </si>
  <si>
    <t>Form difficult leader man.</t>
  </si>
  <si>
    <t>jacquelinejackson@example.org</t>
  </si>
  <si>
    <t>001-678-357-4598x62442</t>
  </si>
  <si>
    <t>79413 Cindy Roads</t>
  </si>
  <si>
    <t>Run teach likely spring main expect trade.</t>
  </si>
  <si>
    <t>Reeves</t>
  </si>
  <si>
    <t>latasha64@example.com</t>
  </si>
  <si>
    <t>207 Paul Tunnel Apt. 340</t>
  </si>
  <si>
    <t>Rileybury</t>
  </si>
  <si>
    <t>Office may improve site.</t>
  </si>
  <si>
    <t>brandon30@example.org</t>
  </si>
  <si>
    <t>(688)627-6897</t>
  </si>
  <si>
    <t>4235 Lamb Union</t>
  </si>
  <si>
    <t>Lake Vanessachester</t>
  </si>
  <si>
    <t>Give security leader.</t>
  </si>
  <si>
    <t>igonzales@example.com</t>
  </si>
  <si>
    <t>604-357-8564x91138</t>
  </si>
  <si>
    <t>3357 Sosa Trace</t>
  </si>
  <si>
    <t>Billyport</t>
  </si>
  <si>
    <t>Relate it purpose boy.</t>
  </si>
  <si>
    <t>Marquez</t>
  </si>
  <si>
    <t>ccabrera@example.org</t>
  </si>
  <si>
    <t>(731)398-3820x33828</t>
  </si>
  <si>
    <t>673 Adams Avenue</t>
  </si>
  <si>
    <t>Rojasport</t>
  </si>
  <si>
    <t>Across black in material Mrs significant political off.</t>
  </si>
  <si>
    <t>Marshall</t>
  </si>
  <si>
    <t>rholden@example.net</t>
  </si>
  <si>
    <t>260.578.6528x58099</t>
  </si>
  <si>
    <t>672 William Circles</t>
  </si>
  <si>
    <t>Smithport</t>
  </si>
  <si>
    <t>Single table entire quickly federal free machine.</t>
  </si>
  <si>
    <t>smithamanda@example.org</t>
  </si>
  <si>
    <t>(257)842-9999x899</t>
  </si>
  <si>
    <t>433 Williams Union</t>
  </si>
  <si>
    <t>East Natalieborough</t>
  </si>
  <si>
    <t>Allow we staff film popular.</t>
  </si>
  <si>
    <t>rebeccaperry@example.net</t>
  </si>
  <si>
    <t>(789)203-7818x3583</t>
  </si>
  <si>
    <t>658 Michelle Avenue Suite 015</t>
  </si>
  <si>
    <t>Samanthaview</t>
  </si>
  <si>
    <t>Republican itself fill foot partner certainly nice consumer.</t>
  </si>
  <si>
    <t>Gomez</t>
  </si>
  <si>
    <t>austin77@example.net</t>
  </si>
  <si>
    <t>567-980-5061x436</t>
  </si>
  <si>
    <t>2627 Boyle Square</t>
  </si>
  <si>
    <t>Darrellbury</t>
  </si>
  <si>
    <t>Evening pressure break arm group.</t>
  </si>
  <si>
    <t>robertjuarez@example.com</t>
  </si>
  <si>
    <t>(657)269-0739x398</t>
  </si>
  <si>
    <t>3671 Antonio Hill</t>
  </si>
  <si>
    <t>New Christopherview</t>
  </si>
  <si>
    <t>House ability phone particular maybe sound.</t>
  </si>
  <si>
    <t>Howell</t>
  </si>
  <si>
    <t>briankidd@example.org</t>
  </si>
  <si>
    <t>941.800.2222</t>
  </si>
  <si>
    <t>94890 Edwards Flat Suite 440</t>
  </si>
  <si>
    <t>Port Leslie</t>
  </si>
  <si>
    <t>Data team little take ago.</t>
  </si>
  <si>
    <t>palmermaxwell@example.com</t>
  </si>
  <si>
    <t>(625)539-8840</t>
  </si>
  <si>
    <t>74683 Carter Shore</t>
  </si>
  <si>
    <t>New Dustinport</t>
  </si>
  <si>
    <t>Hospital so question here week easy organization.</t>
  </si>
  <si>
    <t>judysimpson@example.org</t>
  </si>
  <si>
    <t>(793)516-3446x177</t>
  </si>
  <si>
    <t>5092 Smith Mount</t>
  </si>
  <si>
    <t>South Lauraberg</t>
  </si>
  <si>
    <t>And generation travel rich sense fish manage.</t>
  </si>
  <si>
    <t>Friedman</t>
  </si>
  <si>
    <t>makaylamartinez@example.org</t>
  </si>
  <si>
    <t>+1-518-458-9636x3572</t>
  </si>
  <si>
    <t>8426 Joy Inlet</t>
  </si>
  <si>
    <t>New Crystalborough</t>
  </si>
  <si>
    <t>American many say around camera involve great well.</t>
  </si>
  <si>
    <t>vreed@example.org</t>
  </si>
  <si>
    <t>+1-290-769-5675x6304</t>
  </si>
  <si>
    <t>07533 Delacruz Harbors</t>
  </si>
  <si>
    <t>Longfurt</t>
  </si>
  <si>
    <t>Finish reason house usually admit kitchen center.</t>
  </si>
  <si>
    <t>Ellis</t>
  </si>
  <si>
    <t>carterpatricia@example.com</t>
  </si>
  <si>
    <t>767.542.3232</t>
  </si>
  <si>
    <t>01549 Smith Roads</t>
  </si>
  <si>
    <t>West Lindamouth</t>
  </si>
  <si>
    <t>Civil form success.</t>
  </si>
  <si>
    <t>Marie</t>
  </si>
  <si>
    <t>hcervantes@example.org</t>
  </si>
  <si>
    <t>001-619-632-6900x9145</t>
  </si>
  <si>
    <t>95295 Hardy Port Suite 585</t>
  </si>
  <si>
    <t>Brookeview</t>
  </si>
  <si>
    <t>Role prove inside challenge draw.</t>
  </si>
  <si>
    <t>Sheila</t>
  </si>
  <si>
    <t>Clay</t>
  </si>
  <si>
    <t>diana21@example.org</t>
  </si>
  <si>
    <t>(328)870-8345</t>
  </si>
  <si>
    <t>45535 Campbell Drive Suite 266</t>
  </si>
  <si>
    <t>Whiteland</t>
  </si>
  <si>
    <t>Join list already type alone.</t>
  </si>
  <si>
    <t>Nash</t>
  </si>
  <si>
    <t>nrivera@example.com</t>
  </si>
  <si>
    <t>+1-643-239-7867x914</t>
  </si>
  <si>
    <t>3838 Greg Branch</t>
  </si>
  <si>
    <t>Katherinetown</t>
  </si>
  <si>
    <t>Democrat really conference story develop.</t>
  </si>
  <si>
    <t>Deborah</t>
  </si>
  <si>
    <t>Stewart</t>
  </si>
  <si>
    <t>shannonconway@example.com</t>
  </si>
  <si>
    <t>495-540-1807x77289</t>
  </si>
  <si>
    <t>580 Mack Plaza Suite 761</t>
  </si>
  <si>
    <t>North Jaimefort</t>
  </si>
  <si>
    <t>Future not movie young management drug.</t>
  </si>
  <si>
    <t>Dylan</t>
  </si>
  <si>
    <t>thompsongregory@example.org</t>
  </si>
  <si>
    <t>8364 Angela Loop Suite 626</t>
  </si>
  <si>
    <t>Port Wendyside</t>
  </si>
  <si>
    <t>It stand serious situation save remember.</t>
  </si>
  <si>
    <t>Jerry</t>
  </si>
  <si>
    <t>Wu</t>
  </si>
  <si>
    <t>josephgrant@example.org</t>
  </si>
  <si>
    <t>20698 Nicholas Crest</t>
  </si>
  <si>
    <t>Scottfurt</t>
  </si>
  <si>
    <t>Daughter support among account those site save.</t>
  </si>
  <si>
    <t>bradfordjeffrey@example.com</t>
  </si>
  <si>
    <t>213.291.5033</t>
  </si>
  <si>
    <t>408 Hernandez Ways Apt. 311</t>
  </si>
  <si>
    <t>South Georgefort</t>
  </si>
  <si>
    <t>Enter middle particularly rate southern nearly garden indeed.</t>
  </si>
  <si>
    <t>Mason</t>
  </si>
  <si>
    <t>youngmichael@example.net</t>
  </si>
  <si>
    <t>472.751.5023x3466</t>
  </si>
  <si>
    <t>85518 Ortiz Stravenue</t>
  </si>
  <si>
    <t>Harrisonmouth</t>
  </si>
  <si>
    <t>Owner child turn throw yet itself member still.</t>
  </si>
  <si>
    <t>Joel</t>
  </si>
  <si>
    <t>daniellebowen@example.org</t>
  </si>
  <si>
    <t>+1-485-703-5307x3478</t>
  </si>
  <si>
    <t>1154 Brown Oval</t>
  </si>
  <si>
    <t>Karenbury</t>
  </si>
  <si>
    <t>Price cover cover realize article wear.</t>
  </si>
  <si>
    <t>jasmineluna@example.org</t>
  </si>
  <si>
    <t>86228 Maria Prairie Suite 207</t>
  </si>
  <si>
    <t>Justintown</t>
  </si>
  <si>
    <t>Million writer bar reason spend protect important somebody.</t>
  </si>
  <si>
    <t>vsmith@example.org</t>
  </si>
  <si>
    <t>(259)224-2079x28464</t>
  </si>
  <si>
    <t>128 Green Ford Apt. 994</t>
  </si>
  <si>
    <t>Dukeborough</t>
  </si>
  <si>
    <t>Attention father land dog might.</t>
  </si>
  <si>
    <t>Chen</t>
  </si>
  <si>
    <t>bushbryan@example.com</t>
  </si>
  <si>
    <t>760-610-3136x885</t>
  </si>
  <si>
    <t>073 Susan Meadows</t>
  </si>
  <si>
    <t>Silvatown</t>
  </si>
  <si>
    <t>Certain none machine TV together food north.</t>
  </si>
  <si>
    <t>Sabrina</t>
  </si>
  <si>
    <t>wmyers@example.org</t>
  </si>
  <si>
    <t>(907)437-4723</t>
  </si>
  <si>
    <t>4341 Ward Ridge Apt. 252</t>
  </si>
  <si>
    <t>Reflect choose edge morning cover face here table.</t>
  </si>
  <si>
    <t>michellewheeler@example.org</t>
  </si>
  <si>
    <t>(842)243-2895x5801</t>
  </si>
  <si>
    <t>8278 Ashley Vista</t>
  </si>
  <si>
    <t>Mcconnellchester</t>
  </si>
  <si>
    <t>Culture tax more notice name senior window.</t>
  </si>
  <si>
    <t>martha65@example.net</t>
  </si>
  <si>
    <t>(894)718-2012</t>
  </si>
  <si>
    <t>4027 Gary Wall</t>
  </si>
  <si>
    <t>North Davidside</t>
  </si>
  <si>
    <t>Sort however increase expert.</t>
  </si>
  <si>
    <t>chelsea38@example.com</t>
  </si>
  <si>
    <t>886.299.3911</t>
  </si>
  <si>
    <t>9666 Diane Field Apt. 473</t>
  </si>
  <si>
    <t>Port Samuelland</t>
  </si>
  <si>
    <t>Especially kid score but shake chair.</t>
  </si>
  <si>
    <t>Anne</t>
  </si>
  <si>
    <t>Sanchez</t>
  </si>
  <si>
    <t>osims@example.com</t>
  </si>
  <si>
    <t>001-380-603-4403x849</t>
  </si>
  <si>
    <t>0727 Mcdonald Valleys</t>
  </si>
  <si>
    <t>Port Richardside</t>
  </si>
  <si>
    <t>National improve whatever already radio put number green.</t>
  </si>
  <si>
    <t>diana34@example.org</t>
  </si>
  <si>
    <t>001-602-319-2130x7833</t>
  </si>
  <si>
    <t>8782 Susan Rapid</t>
  </si>
  <si>
    <t>Dominguezshire</t>
  </si>
  <si>
    <t>Pick if account new magazine across same sure.</t>
  </si>
  <si>
    <t>Levy</t>
  </si>
  <si>
    <t>nallen@example.org</t>
  </si>
  <si>
    <t>279-780-4057x15039</t>
  </si>
  <si>
    <t>77194 Brown Plaza Apt. 810</t>
  </si>
  <si>
    <t>Lake Patrickmouth</t>
  </si>
  <si>
    <t>Civil church city success contain run.</t>
  </si>
  <si>
    <t>Horton</t>
  </si>
  <si>
    <t>dorseyrodney@example.org</t>
  </si>
  <si>
    <t>(728)450-8977</t>
  </si>
  <si>
    <t>3916 Schwartz Falls Apt. 060</t>
  </si>
  <si>
    <t>Luishaven</t>
  </si>
  <si>
    <t>Identify prepare clear possible rock.</t>
  </si>
  <si>
    <t>hjohnson@example.net</t>
  </si>
  <si>
    <t>001-468-420-1982x319</t>
  </si>
  <si>
    <t>309 Joseph Locks Apt. 603</t>
  </si>
  <si>
    <t>East Jessica</t>
  </si>
  <si>
    <t>Able try begin.</t>
  </si>
  <si>
    <t>Dustin</t>
  </si>
  <si>
    <t>kevin17@example.com</t>
  </si>
  <si>
    <t>001-427-397-6465x54410</t>
  </si>
  <si>
    <t>456 Christina Glens</t>
  </si>
  <si>
    <t>Carpentertown</t>
  </si>
  <si>
    <t>Society onto someone occur region and industry.</t>
  </si>
  <si>
    <t>Veronica</t>
  </si>
  <si>
    <t>kphelps@example.org</t>
  </si>
  <si>
    <t>+1-743-886-0087x170</t>
  </si>
  <si>
    <t>6395 Carter Island Apt. 293</t>
  </si>
  <si>
    <t>Tinaport</t>
  </si>
  <si>
    <t>Low bring section six page.</t>
  </si>
  <si>
    <t>zjohnson@example.net</t>
  </si>
  <si>
    <t>757-240-8038x63371</t>
  </si>
  <si>
    <t>48596 Miller Ranch</t>
  </si>
  <si>
    <t>Lake Steven</t>
  </si>
  <si>
    <t>Expect money human among economy camera.</t>
  </si>
  <si>
    <t>Ellen</t>
  </si>
  <si>
    <t>Valencia</t>
  </si>
  <si>
    <t>joseph77@example.com</t>
  </si>
  <si>
    <t>3418 Mays Rapid</t>
  </si>
  <si>
    <t>East Hannahfort</t>
  </si>
  <si>
    <t>Suggest majority perform strategy writer beat.</t>
  </si>
  <si>
    <t>Brooks</t>
  </si>
  <si>
    <t>melissaberg@example.com</t>
  </si>
  <si>
    <t>641.496.2072x924</t>
  </si>
  <si>
    <t>963 Ruiz Key Suite 235</t>
  </si>
  <si>
    <t>West Peter</t>
  </si>
  <si>
    <t>Friend own wish drive.</t>
  </si>
  <si>
    <t>Weaver</t>
  </si>
  <si>
    <t>robert32@example.com</t>
  </si>
  <si>
    <t>38972 Jacqueline Extensions Suite 199</t>
  </si>
  <si>
    <t>New Stevenland</t>
  </si>
  <si>
    <t>Beat cell student bit deep thousand show.</t>
  </si>
  <si>
    <t>kevin20@example.org</t>
  </si>
  <si>
    <t>738.909.0798</t>
  </si>
  <si>
    <t>15744 Danielle Ridge Suite 257</t>
  </si>
  <si>
    <t>Lake Jamesport</t>
  </si>
  <si>
    <t>Popular sometimes fill.</t>
  </si>
  <si>
    <t>Wagner</t>
  </si>
  <si>
    <t>callahankevin@example.org</t>
  </si>
  <si>
    <t>840-475-4811</t>
  </si>
  <si>
    <t>346 Martha Lodge Suite 561</t>
  </si>
  <si>
    <t>Port Brendabury</t>
  </si>
  <si>
    <t>Run wide stock say condition.</t>
  </si>
  <si>
    <t>voconnor@example.net</t>
  </si>
  <si>
    <t>(291)860-9540x368</t>
  </si>
  <si>
    <t>642 Becker Flat</t>
  </si>
  <si>
    <t>Richardsbury</t>
  </si>
  <si>
    <t>Beat spend international at clearly.</t>
  </si>
  <si>
    <t>tarcher@example.com</t>
  </si>
  <si>
    <t>547.272.8432</t>
  </si>
  <si>
    <t>13593 Travis Trail Apt. 852</t>
  </si>
  <si>
    <t>Lake Jeffrey</t>
  </si>
  <si>
    <t>Total live hour.</t>
  </si>
  <si>
    <t>Allison</t>
  </si>
  <si>
    <t>floreskristy@example.net</t>
  </si>
  <si>
    <t>(539)378-6752x872</t>
  </si>
  <si>
    <t>5251 Frank Stravenue Apt. 374</t>
  </si>
  <si>
    <t>South Tanya</t>
  </si>
  <si>
    <t>Father statement bad people next.</t>
  </si>
  <si>
    <t>Deanna</t>
  </si>
  <si>
    <t>Foster</t>
  </si>
  <si>
    <t>jgordon@example.net</t>
  </si>
  <si>
    <t>001-981-713-4581x2587</t>
  </si>
  <si>
    <t>855 Collins Ferry Suite 729</t>
  </si>
  <si>
    <t>Port Gail</t>
  </si>
  <si>
    <t>Final PM along painting step experience first.</t>
  </si>
  <si>
    <t>Nathaniel</t>
  </si>
  <si>
    <t>Simmons</t>
  </si>
  <si>
    <t>aevans@example.com</t>
  </si>
  <si>
    <t>830.865.2885x98473</t>
  </si>
  <si>
    <t>01483 Anderson Hills Suite 664</t>
  </si>
  <si>
    <t>Port Kristenport</t>
  </si>
  <si>
    <t>Impact require serious first pretty end.</t>
  </si>
  <si>
    <t>thomas82@example.org</t>
  </si>
  <si>
    <t>344.218.6910x920</t>
  </si>
  <si>
    <t>790 Graham Keys</t>
  </si>
  <si>
    <t>Duncanfurt</t>
  </si>
  <si>
    <t>Brother plan challenge air.</t>
  </si>
  <si>
    <t>thomastina@example.net</t>
  </si>
  <si>
    <t>537.940.8346</t>
  </si>
  <si>
    <t>7124 Courtney Forges</t>
  </si>
  <si>
    <t>Montgomeryville</t>
  </si>
  <si>
    <t>Heavy main trial stuff wind note partner information.</t>
  </si>
  <si>
    <t>allisonblack@example.net</t>
  </si>
  <si>
    <t>(961)651-0381</t>
  </si>
  <si>
    <t>845 Deborah Drives Suite 971</t>
  </si>
  <si>
    <t>North Amy</t>
  </si>
  <si>
    <t>Heavy cause throw education money current.</t>
  </si>
  <si>
    <t>Romero</t>
  </si>
  <si>
    <t>baileyphillips@example.org</t>
  </si>
  <si>
    <t>(781)436-2374x814</t>
  </si>
  <si>
    <t>1663 Angela Mills</t>
  </si>
  <si>
    <t>Kevinton</t>
  </si>
  <si>
    <t>Radio should book good court international down everybody.</t>
  </si>
  <si>
    <t>tammy64@example.org</t>
  </si>
  <si>
    <t>(980)299-0046</t>
  </si>
  <si>
    <t>078 Dudley Port Apt. 332</t>
  </si>
  <si>
    <t>South Brendan</t>
  </si>
  <si>
    <t>Bag get history service national by result.</t>
  </si>
  <si>
    <t>Brooke</t>
  </si>
  <si>
    <t>Pace</t>
  </si>
  <si>
    <t>icook@example.net</t>
  </si>
  <si>
    <t>(895)316-7867x561</t>
  </si>
  <si>
    <t>3833 Thomas Union</t>
  </si>
  <si>
    <t>Port Beverlyborough</t>
  </si>
  <si>
    <t>Sea growth I Mr out.</t>
  </si>
  <si>
    <t>melaniepadilla@example.com</t>
  </si>
  <si>
    <t>001-546-844-5205x2207</t>
  </si>
  <si>
    <t>39949 Davis Stream</t>
  </si>
  <si>
    <t>Manage them above project seem institution her.</t>
  </si>
  <si>
    <t>parksstephanie@example.net</t>
  </si>
  <si>
    <t>001-387-739-9156x9954</t>
  </si>
  <si>
    <t>955 Amy Inlet</t>
  </si>
  <si>
    <t>Port Zacharyhaven</t>
  </si>
  <si>
    <t>Yes thus customer sport social key.</t>
  </si>
  <si>
    <t>greerjennifer@example.org</t>
  </si>
  <si>
    <t>598.329.4404x04448</t>
  </si>
  <si>
    <t>34413 Michele Via Suite 221</t>
  </si>
  <si>
    <t>Terrymouth</t>
  </si>
  <si>
    <t>Way PM dinner current green range.</t>
  </si>
  <si>
    <t>clarkanthony@example.org</t>
  </si>
  <si>
    <t>+1-469-757-0904x43364</t>
  </si>
  <si>
    <t>625 Geoffrey Way</t>
  </si>
  <si>
    <t>North Todd</t>
  </si>
  <si>
    <t>Change control baby card.</t>
  </si>
  <si>
    <t>Desiree</t>
  </si>
  <si>
    <t>Ali</t>
  </si>
  <si>
    <t>michael75@example.org</t>
  </si>
  <si>
    <t>354-387-0488x0683</t>
  </si>
  <si>
    <t>50569 Glass View Suite 928</t>
  </si>
  <si>
    <t>Jordanbury</t>
  </si>
  <si>
    <t>He usually toward huge.</t>
  </si>
  <si>
    <t>paulwashington@example.org</t>
  </si>
  <si>
    <t>860.763.3438x58187</t>
  </si>
  <si>
    <t>34463 Smith Knoll Apt. 060</t>
  </si>
  <si>
    <t>Williamside</t>
  </si>
  <si>
    <t>Against help professional stop affect visit.</t>
  </si>
  <si>
    <t>clarkchristopher@example.net</t>
  </si>
  <si>
    <t>733-295-5285x26740</t>
  </si>
  <si>
    <t>7090 Spencer Road</t>
  </si>
  <si>
    <t>New Nicole</t>
  </si>
  <si>
    <t>Financial into well she.</t>
  </si>
  <si>
    <t>Evan</t>
  </si>
  <si>
    <t>Nunez</t>
  </si>
  <si>
    <t>nroberts@example.com</t>
  </si>
  <si>
    <t>355 Amanda Meadow Apt. 086</t>
  </si>
  <si>
    <t>New Raymondstad</t>
  </si>
  <si>
    <t>Summer hear plant end.</t>
  </si>
  <si>
    <t>Solomon</t>
  </si>
  <si>
    <t>ralvarez@example.org</t>
  </si>
  <si>
    <t>160 Mclean Cliffs</t>
  </si>
  <si>
    <t>Greenestad</t>
  </si>
  <si>
    <t>Find seek few they.</t>
  </si>
  <si>
    <t>jeffrey77@example.com</t>
  </si>
  <si>
    <t>673-805-1706x3638</t>
  </si>
  <si>
    <t>615 Larson Rapids</t>
  </si>
  <si>
    <t>Pattersonside</t>
  </si>
  <si>
    <t>Push because there doctor her.</t>
  </si>
  <si>
    <t>Jerome</t>
  </si>
  <si>
    <t>cynthiajohnson@example.com</t>
  </si>
  <si>
    <t>001-383-718-2949x896</t>
  </si>
  <si>
    <t>0343 Walker Gateway Apt. 275</t>
  </si>
  <si>
    <t>West Andrewview</t>
  </si>
  <si>
    <t>With parent product.</t>
  </si>
  <si>
    <t>Carroll</t>
  </si>
  <si>
    <t>kelly64@example.com</t>
  </si>
  <si>
    <t>431-756-5869</t>
  </si>
  <si>
    <t>3095 Lauren Cove</t>
  </si>
  <si>
    <t>Richardtown</t>
  </si>
  <si>
    <t>Brother sign your instead office.</t>
  </si>
  <si>
    <t>brittany23@example.org</t>
  </si>
  <si>
    <t>(354)340-0681x91036</t>
  </si>
  <si>
    <t>51158 Ramos Neck Apt. 595</t>
  </si>
  <si>
    <t>Tinabury</t>
  </si>
  <si>
    <t>Career study democratic discuss avoid.</t>
  </si>
  <si>
    <t>lewiskristen@example.org</t>
  </si>
  <si>
    <t>810.785.6059</t>
  </si>
  <si>
    <t>60795 Tracey Highway Suite 693</t>
  </si>
  <si>
    <t>Gibsonfurt</t>
  </si>
  <si>
    <t>Light everybody without gun.</t>
  </si>
  <si>
    <t>Hinton</t>
  </si>
  <si>
    <t>rosssamuel@example.net</t>
  </si>
  <si>
    <t>598-373-0116</t>
  </si>
  <si>
    <t>61044 Alexander Squares Suite 133</t>
  </si>
  <si>
    <t>East Paulton</t>
  </si>
  <si>
    <t>Window everybody walk meeting against.</t>
  </si>
  <si>
    <t>lisa72@example.com</t>
  </si>
  <si>
    <t>(939)978-1758x843</t>
  </si>
  <si>
    <t>23643 Blake Station</t>
  </si>
  <si>
    <t>Pagetown</t>
  </si>
  <si>
    <t>Win able east start yes item do.</t>
  </si>
  <si>
    <t>Powell</t>
  </si>
  <si>
    <t>zgoodwin@example.org</t>
  </si>
  <si>
    <t>742-601-8294x22690</t>
  </si>
  <si>
    <t>87342 Jeremy Shore Apt. 691</t>
  </si>
  <si>
    <t>East Jesushaven</t>
  </si>
  <si>
    <t>Almost generation theory need group hand.</t>
  </si>
  <si>
    <t>Stevens</t>
  </si>
  <si>
    <t>regina43@example.com</t>
  </si>
  <si>
    <t>841-542-6003</t>
  </si>
  <si>
    <t>294 Mcmahon Overpass Apt. 577</t>
  </si>
  <si>
    <t>President hospital change out together capital provide.</t>
  </si>
  <si>
    <t>Madden</t>
  </si>
  <si>
    <t>nicholewilliams@example.net</t>
  </si>
  <si>
    <t>770-567-5490x1073</t>
  </si>
  <si>
    <t>1424 Avery Brooks Suite 192</t>
  </si>
  <si>
    <t>New Courtney</t>
  </si>
  <si>
    <t>Discussion hear drug western.</t>
  </si>
  <si>
    <t>Wallace</t>
  </si>
  <si>
    <t>nclark@example.com</t>
  </si>
  <si>
    <t>280.220.0606x01634</t>
  </si>
  <si>
    <t>693 Jenny Estates Suite 357</t>
  </si>
  <si>
    <t>Grayfort</t>
  </si>
  <si>
    <t>People option give during summer.</t>
  </si>
  <si>
    <t>ericjones@example.net</t>
  </si>
  <si>
    <t>(864)476-1568</t>
  </si>
  <si>
    <t>4603 Stephenson Heights Apt. 842</t>
  </si>
  <si>
    <t>Sarahstad</t>
  </si>
  <si>
    <t>Police exactly outside significant boy.</t>
  </si>
  <si>
    <t>Richardson</t>
  </si>
  <si>
    <t>lestercynthia@example.org</t>
  </si>
  <si>
    <t>(529)669-2380x34089</t>
  </si>
  <si>
    <t>80403 Johnny Walk</t>
  </si>
  <si>
    <t>New Jameshaven</t>
  </si>
  <si>
    <t>East call example without PM western three.</t>
  </si>
  <si>
    <t>htaylor@example.org</t>
  </si>
  <si>
    <t>001-769-232-9530x0106</t>
  </si>
  <si>
    <t>27628 Damon Lock Suite 100</t>
  </si>
  <si>
    <t>Crystalville</t>
  </si>
  <si>
    <t>The record could open soon building add.</t>
  </si>
  <si>
    <t>wrodriguez@example.com</t>
  </si>
  <si>
    <t>001-708-474-1561</t>
  </si>
  <si>
    <t>27563 Wallace Square Suite 734</t>
  </si>
  <si>
    <t>New Robin</t>
  </si>
  <si>
    <t>Program toward short certain threat still.</t>
  </si>
  <si>
    <t>alison94@example.com</t>
  </si>
  <si>
    <t>913.221.5431</t>
  </si>
  <si>
    <t>48309 Tina Coves</t>
  </si>
  <si>
    <t>Harrisview</t>
  </si>
  <si>
    <t>Customer pick set when table.</t>
  </si>
  <si>
    <t>alvaradotimothy@example.net</t>
  </si>
  <si>
    <t>(671)765-0316x86987</t>
  </si>
  <si>
    <t>359 Diana Oval</t>
  </si>
  <si>
    <t>Andersonhaven</t>
  </si>
  <si>
    <t>Stand act nice get security house drop.</t>
  </si>
  <si>
    <t>michellebates@example.net</t>
  </si>
  <si>
    <t>+1-470-282-5669x7565</t>
  </si>
  <si>
    <t>1903 Burgess Parkways Suite 432</t>
  </si>
  <si>
    <t>East Ebonyfort</t>
  </si>
  <si>
    <t>Time consider land friend another action.</t>
  </si>
  <si>
    <t>villegastravis@example.net</t>
  </si>
  <si>
    <t>001-861-372-2434</t>
  </si>
  <si>
    <t>44957 Carpenter Orchard Apt. 156</t>
  </si>
  <si>
    <t>South Melissa</t>
  </si>
  <si>
    <t>Draw dream early say.</t>
  </si>
  <si>
    <t>ywalker@example.net</t>
  </si>
  <si>
    <t>+1-232-791-5169x86191</t>
  </si>
  <si>
    <t>405 Bryan Shores Apt. 491</t>
  </si>
  <si>
    <t>Antoniochester</t>
  </si>
  <si>
    <t>Pretty technology your way.</t>
  </si>
  <si>
    <t>Bennett</t>
  </si>
  <si>
    <t>jeffrey14@example.org</t>
  </si>
  <si>
    <t>679 Roger Stream</t>
  </si>
  <si>
    <t>West Joshua</t>
  </si>
  <si>
    <t>Finally think partner especially.</t>
  </si>
  <si>
    <t>Joy</t>
  </si>
  <si>
    <t>Brewer</t>
  </si>
  <si>
    <t>kathryn02@example.net</t>
  </si>
  <si>
    <t>188 Helen Mill Apt. 161</t>
  </si>
  <si>
    <t>Seanview</t>
  </si>
  <si>
    <t>Design deep open body.</t>
  </si>
  <si>
    <t>Graham</t>
  </si>
  <si>
    <t>mauriceholmes@example.com</t>
  </si>
  <si>
    <t>300.824.8796</t>
  </si>
  <si>
    <t>129 Steven Forest Suite 942</t>
  </si>
  <si>
    <t>Georgemouth</t>
  </si>
  <si>
    <t>Base cause ever agent myself.</t>
  </si>
  <si>
    <t>Daniels</t>
  </si>
  <si>
    <t>samantha79@example.org</t>
  </si>
  <si>
    <t>+1-775-804-9633x4409</t>
  </si>
  <si>
    <t>47491 Stevenson Cove Apt. 739</t>
  </si>
  <si>
    <t>South Laurenchester</t>
  </si>
  <si>
    <t>People nearly glass total daughter south rest suddenly.</t>
  </si>
  <si>
    <t>Griffith</t>
  </si>
  <si>
    <t>john37@example.org</t>
  </si>
  <si>
    <t>+1-228-840-5874x4289</t>
  </si>
  <si>
    <t>51132 White Landing Apt. 441</t>
  </si>
  <si>
    <t>Cohenland</t>
  </si>
  <si>
    <t>Front bank generation size visit.</t>
  </si>
  <si>
    <t>michellegoodman@example.net</t>
  </si>
  <si>
    <t>357-940-6022x54577</t>
  </si>
  <si>
    <t>097 Lyons Square</t>
  </si>
  <si>
    <t>Port Scott</t>
  </si>
  <si>
    <t>Surface somebody like area building per.</t>
  </si>
  <si>
    <t>Callahan</t>
  </si>
  <si>
    <t>jshepherd@example.com</t>
  </si>
  <si>
    <t>(705)301-2387x84817</t>
  </si>
  <si>
    <t>266 Russell Track Apt. 339</t>
  </si>
  <si>
    <t>Lucasside</t>
  </si>
  <si>
    <t>Others always should project draw consumer common.</t>
  </si>
  <si>
    <t>gwhite@example.com</t>
  </si>
  <si>
    <t>(684)535-0563</t>
  </si>
  <si>
    <t>54545 Shannon Extensions Apt. 140</t>
  </si>
  <si>
    <t>South Courtneymouth</t>
  </si>
  <si>
    <t>Plant miss either with group.</t>
  </si>
  <si>
    <t>Aimee</t>
  </si>
  <si>
    <t>jessica41@example.org</t>
  </si>
  <si>
    <t>061 Ashley Station</t>
  </si>
  <si>
    <t>Danielfort</t>
  </si>
  <si>
    <t>Practice interest open key.</t>
  </si>
  <si>
    <t>parkeradriana@example.com</t>
  </si>
  <si>
    <t>001-735-800-1601x93792</t>
  </si>
  <si>
    <t>540 Allen Plains</t>
  </si>
  <si>
    <t>Kimburgh</t>
  </si>
  <si>
    <t>Tough trip trial issue describe those be control.</t>
  </si>
  <si>
    <t>matthew79@example.net</t>
  </si>
  <si>
    <t>001-714-699-6958x43139</t>
  </si>
  <si>
    <t>3559 Kyle Coves</t>
  </si>
  <si>
    <t>Meaganfurt</t>
  </si>
  <si>
    <t>Matter still note best prepare run.</t>
  </si>
  <si>
    <t>Holmes</t>
  </si>
  <si>
    <t>ojones@example.com</t>
  </si>
  <si>
    <t>970-404-7628x881</t>
  </si>
  <si>
    <t>998 Edward Loaf Suite 812</t>
  </si>
  <si>
    <t>Lake Christineville</t>
  </si>
  <si>
    <t>It traditional simply almost consider eye.</t>
  </si>
  <si>
    <t>josephdaniels@example.net</t>
  </si>
  <si>
    <t>691.845.2294</t>
  </si>
  <si>
    <t>893 Simmons Plain Apt. 745</t>
  </si>
  <si>
    <t>East Albertview</t>
  </si>
  <si>
    <t>Service staff no sense magazine industry operation.</t>
  </si>
  <si>
    <t>Kathy</t>
  </si>
  <si>
    <t>Porter</t>
  </si>
  <si>
    <t>aperez@example.org</t>
  </si>
  <si>
    <t>5094 Harper Ville</t>
  </si>
  <si>
    <t>Lake Ronaldberg</t>
  </si>
  <si>
    <t>According charge or stock rule loss.</t>
  </si>
  <si>
    <t>williamsingleton@example.com</t>
  </si>
  <si>
    <t>001-296-929-5952</t>
  </si>
  <si>
    <t>3837 Nichole Mountains</t>
  </si>
  <si>
    <t>North Jeffery</t>
  </si>
  <si>
    <t>Group likely of employee.</t>
  </si>
  <si>
    <t>Marc</t>
  </si>
  <si>
    <t>james78@example.org</t>
  </si>
  <si>
    <t>4133 Nunez Greens</t>
  </si>
  <si>
    <t>New Michealland</t>
  </si>
  <si>
    <t>Fire Mr environment modern carry along education.</t>
  </si>
  <si>
    <t>jordanbrett@example.org</t>
  </si>
  <si>
    <t>402.612.3839x564</t>
  </si>
  <si>
    <t>221 Reyes Extensions Suite 872</t>
  </si>
  <si>
    <t>Michaelmouth</t>
  </si>
  <si>
    <t>Ago instead feeling east without suddenly last.</t>
  </si>
  <si>
    <t>Raymond</t>
  </si>
  <si>
    <t>Parks</t>
  </si>
  <si>
    <t>jenniferwatts@example.org</t>
  </si>
  <si>
    <t>852-242-5134x072</t>
  </si>
  <si>
    <t>1025 Shannon Junctions Apt. 054</t>
  </si>
  <si>
    <t>Dayfort</t>
  </si>
  <si>
    <t>Also never Mrs answer maintain effect job.</t>
  </si>
  <si>
    <t>parkvalerie@example.net</t>
  </si>
  <si>
    <t>+1-719-672-8510x3811</t>
  </si>
  <si>
    <t>58609 Gregg Knoll Suite 017</t>
  </si>
  <si>
    <t>South Dannymouth</t>
  </si>
  <si>
    <t>Run send enough inside.</t>
  </si>
  <si>
    <t>Obrien</t>
  </si>
  <si>
    <t>stephanie99@example.net</t>
  </si>
  <si>
    <t>523.770.0441</t>
  </si>
  <si>
    <t>64131 Nichols Squares Apt. 421</t>
  </si>
  <si>
    <t>Mataport</t>
  </si>
  <si>
    <t>Opportunity skin rule game meeting win.</t>
  </si>
  <si>
    <t>jeffrey22@example.org</t>
  </si>
  <si>
    <t>951-603-2717</t>
  </si>
  <si>
    <t>410 Matthew Light Apt. 933</t>
  </si>
  <si>
    <t>Patriciaville</t>
  </si>
  <si>
    <t>Determine good great nature third.</t>
  </si>
  <si>
    <t>Seth</t>
  </si>
  <si>
    <t>Reid</t>
  </si>
  <si>
    <t>blaketodd@example.com</t>
  </si>
  <si>
    <t>799-482-6773</t>
  </si>
  <si>
    <t>485 Forbes Lakes</t>
  </si>
  <si>
    <t>Christinetown</t>
  </si>
  <si>
    <t>Red coach score especially letter care never.</t>
  </si>
  <si>
    <t>rojaspatrick@example.net</t>
  </si>
  <si>
    <t>725 Jessica Glen Suite 029</t>
  </si>
  <si>
    <t>Chadland</t>
  </si>
  <si>
    <t>Detail step begin low wrong on.</t>
  </si>
  <si>
    <t>Gene</t>
  </si>
  <si>
    <t>Bryant</t>
  </si>
  <si>
    <t>osmith@example.org</t>
  </si>
  <si>
    <t>+1-201-838-5792x25709</t>
  </si>
  <si>
    <t>169 Bailey Tunnel</t>
  </si>
  <si>
    <t>West Stephaniestad</t>
  </si>
  <si>
    <t>Art trade person option some generation.</t>
  </si>
  <si>
    <t>Penny</t>
  </si>
  <si>
    <t>harrisonantonio@example.org</t>
  </si>
  <si>
    <t>286-828-6200x4325</t>
  </si>
  <si>
    <t>879 Ward Passage</t>
  </si>
  <si>
    <t>New Brendantown</t>
  </si>
  <si>
    <t>Area security surface say production.</t>
  </si>
  <si>
    <t>andrewwilliams@example.com</t>
  </si>
  <si>
    <t>001-744-209-3670x49569</t>
  </si>
  <si>
    <t>54542 Gregory Divide Suite 458</t>
  </si>
  <si>
    <t>Lake Jackson</t>
  </si>
  <si>
    <t>Eat might interest source instead.</t>
  </si>
  <si>
    <t>Sara</t>
  </si>
  <si>
    <t>Monroe</t>
  </si>
  <si>
    <t>ygarcia@example.com</t>
  </si>
  <si>
    <t>274.474.0779x173</t>
  </si>
  <si>
    <t>24418 Eaton Mission</t>
  </si>
  <si>
    <t>Eriktown</t>
  </si>
  <si>
    <t>Easy understand final until pick spring.</t>
  </si>
  <si>
    <t>grayteresa@example.net</t>
  </si>
  <si>
    <t>+1-790-440-9634x5696</t>
  </si>
  <si>
    <t>30526 Mason Row Suite 770</t>
  </si>
  <si>
    <t>Belltown</t>
  </si>
  <si>
    <t>Fish follow crime wish.</t>
  </si>
  <si>
    <t>rodneyromero@example.org</t>
  </si>
  <si>
    <t>1325 Wilkins Shore</t>
  </si>
  <si>
    <t>Saundersside</t>
  </si>
  <si>
    <t>Upon whether home.</t>
  </si>
  <si>
    <t>Juan</t>
  </si>
  <si>
    <t>troydavis@example.com</t>
  </si>
  <si>
    <t>513.512.4682</t>
  </si>
  <si>
    <t>7401 Allen Junctions</t>
  </si>
  <si>
    <t>Eddiechester</t>
  </si>
  <si>
    <t>Tell several finish left wall course surface.</t>
  </si>
  <si>
    <t>sara03@example.net</t>
  </si>
  <si>
    <t>473.222.6459x342</t>
  </si>
  <si>
    <t>38035 Crystal Square</t>
  </si>
  <si>
    <t>True commercial too.</t>
  </si>
  <si>
    <t>Janet</t>
  </si>
  <si>
    <t>schwartzroy@example.org</t>
  </si>
  <si>
    <t>508-857-3404</t>
  </si>
  <si>
    <t>0322 Mitchell Shore</t>
  </si>
  <si>
    <t>Adrianshire</t>
  </si>
  <si>
    <t>Across raise behind option rock time class.</t>
  </si>
  <si>
    <t>jennifer54@example.net</t>
  </si>
  <si>
    <t>24333 John Mews Apt. 787</t>
  </si>
  <si>
    <t>Jordanland</t>
  </si>
  <si>
    <t>Include even audience community model mouth law.</t>
  </si>
  <si>
    <t>Sierra</t>
  </si>
  <si>
    <t>Doyle</t>
  </si>
  <si>
    <t>villamichael@example.org</t>
  </si>
  <si>
    <t>56412 Marquez Isle</t>
  </si>
  <si>
    <t>Port Lindsay</t>
  </si>
  <si>
    <t>Actually Mr it road account individual.</t>
  </si>
  <si>
    <t>Campos</t>
  </si>
  <si>
    <t>sydney86@example.org</t>
  </si>
  <si>
    <t>001-210-557-6329x018</t>
  </si>
  <si>
    <t>2050 Benjamin Pass Apt. 799</t>
  </si>
  <si>
    <t>Dannyberg</t>
  </si>
  <si>
    <t>Investment idea yet country.</t>
  </si>
  <si>
    <t>lopezjacqueline@example.org</t>
  </si>
  <si>
    <t>+1-967-735-6708x6455</t>
  </si>
  <si>
    <t>8712 Christopher Pass</t>
  </si>
  <si>
    <t>Dawsonhaven</t>
  </si>
  <si>
    <t>American however data attention director center four number.</t>
  </si>
  <si>
    <t>johnsmith@example.org</t>
  </si>
  <si>
    <t>807-300-1770x8947</t>
  </si>
  <si>
    <t>433 Jane Ports</t>
  </si>
  <si>
    <t>West Patriciafurt</t>
  </si>
  <si>
    <t>Reveal our develop exist million back sign.</t>
  </si>
  <si>
    <t>Damon</t>
  </si>
  <si>
    <t>alex92@example.com</t>
  </si>
  <si>
    <t>+1-784-273-3177x521</t>
  </si>
  <si>
    <t>955 Garcia Branch</t>
  </si>
  <si>
    <t>New Katelyn</t>
  </si>
  <si>
    <t>Action air investment test base into.</t>
  </si>
  <si>
    <t>fmaxwell@example.net</t>
  </si>
  <si>
    <t>580-826-5114</t>
  </si>
  <si>
    <t>76660 Lucas Court Apt. 231</t>
  </si>
  <si>
    <t>Breannaland</t>
  </si>
  <si>
    <t>Hour employee hospital minute charge age support.</t>
  </si>
  <si>
    <t>tracyball@example.com</t>
  </si>
  <si>
    <t>631-949-5708x4117</t>
  </si>
  <si>
    <t>503 Arellano Plains</t>
  </si>
  <si>
    <t>West Dennis</t>
  </si>
  <si>
    <t>Run star pressure candidate listen.</t>
  </si>
  <si>
    <t>Tami</t>
  </si>
  <si>
    <t>donnafernandez@example.org</t>
  </si>
  <si>
    <t>001-483-706-4432</t>
  </si>
  <si>
    <t>59270 Walker Streets Apt. 084</t>
  </si>
  <si>
    <t>North Robinborough</t>
  </si>
  <si>
    <t>Deal rule none speak to ball.</t>
  </si>
  <si>
    <t>garciaeric@example.com</t>
  </si>
  <si>
    <t>+1-762-797-6361x72234</t>
  </si>
  <si>
    <t>4814 Lopez Shores</t>
  </si>
  <si>
    <t>Port Steven</t>
  </si>
  <si>
    <t>Data foreign almost where.</t>
  </si>
  <si>
    <t>shannonlucas@example.com</t>
  </si>
  <si>
    <t>360-852-3097</t>
  </si>
  <si>
    <t>690 Mendoza Parks</t>
  </si>
  <si>
    <t>East Wendyport</t>
  </si>
  <si>
    <t>Receive a game fund.</t>
  </si>
  <si>
    <t>lucasdavid@example.net</t>
  </si>
  <si>
    <t>751.909.6249x4073</t>
  </si>
  <si>
    <t>3898 Mark Course</t>
  </si>
  <si>
    <t>North Travis</t>
  </si>
  <si>
    <t>Sometimes once young already board pressure health.</t>
  </si>
  <si>
    <t>Gay</t>
  </si>
  <si>
    <t>walter97@example.org</t>
  </si>
  <si>
    <t>683.828.8261</t>
  </si>
  <si>
    <t>4685 Houston Lodge Apt. 465</t>
  </si>
  <si>
    <t>Hallmouth</t>
  </si>
  <si>
    <t>Not discussion eight truth that black method.</t>
  </si>
  <si>
    <t>jacobspaige@example.com</t>
  </si>
  <si>
    <t>262.446.3935</t>
  </si>
  <si>
    <t>1842 Ian Manors</t>
  </si>
  <si>
    <t>Brendafurt</t>
  </si>
  <si>
    <t>Open change senior nation never defense.</t>
  </si>
  <si>
    <t>Meredith</t>
  </si>
  <si>
    <t>Cruz</t>
  </si>
  <si>
    <t>julia60@example.net</t>
  </si>
  <si>
    <t>(387)685-0046</t>
  </si>
  <si>
    <t>557 Caitlin Lodge Suite 078</t>
  </si>
  <si>
    <t>Batesburgh</t>
  </si>
  <si>
    <t>Social body six visit much increase.</t>
  </si>
  <si>
    <t>Krystal</t>
  </si>
  <si>
    <t>donnasmith@example.com</t>
  </si>
  <si>
    <t>09700 Emily Shoal Apt. 245</t>
  </si>
  <si>
    <t>South Michaelmouth</t>
  </si>
  <si>
    <t>Plan piece manager sing positive now.</t>
  </si>
  <si>
    <t>bonniethomas@example.org</t>
  </si>
  <si>
    <t>03046 Vaughn Terrace Suite 104</t>
  </si>
  <si>
    <t>Stonefort</t>
  </si>
  <si>
    <t>Water respond dark grow condition.</t>
  </si>
  <si>
    <t>Mccullough</t>
  </si>
  <si>
    <t>ryanmaddox@example.com</t>
  </si>
  <si>
    <t>(471)672-0394</t>
  </si>
  <si>
    <t>136 Perry Gardens</t>
  </si>
  <si>
    <t>Ernestburgh</t>
  </si>
  <si>
    <t>Skill begin force other its.</t>
  </si>
  <si>
    <t>ralvarez@example.com</t>
  </si>
  <si>
    <t>+1-305-480-1821x7434</t>
  </si>
  <si>
    <t>021 Williams Road Suite 470</t>
  </si>
  <si>
    <t>Port Linda</t>
  </si>
  <si>
    <t>Politics letter themselves family data side game.</t>
  </si>
  <si>
    <t>Jimmy</t>
  </si>
  <si>
    <t>walkerkayla@example.com</t>
  </si>
  <si>
    <t>(969)873-7742x925</t>
  </si>
  <si>
    <t>43579 Rebecca Springs</t>
  </si>
  <si>
    <t>Lake Alison</t>
  </si>
  <si>
    <t>Health last page maintain despite give thank.</t>
  </si>
  <si>
    <t>twhite@example.net</t>
  </si>
  <si>
    <t>774-393-9646</t>
  </si>
  <si>
    <t>9482 Ali Unions Apt. 391</t>
  </si>
  <si>
    <t>New Edward</t>
  </si>
  <si>
    <t>Blood national voice light.</t>
  </si>
  <si>
    <t>Gray</t>
  </si>
  <si>
    <t>fmays@example.com</t>
  </si>
  <si>
    <t>+1-358-941-0280x358</t>
  </si>
  <si>
    <t>058 Knox Greens Suite 039</t>
  </si>
  <si>
    <t>Davisview</t>
  </si>
  <si>
    <t>Many sister near last eight sell.</t>
  </si>
  <si>
    <t>Solis</t>
  </si>
  <si>
    <t>vcontreras@example.org</t>
  </si>
  <si>
    <t>(240)557-5811x69769</t>
  </si>
  <si>
    <t>6077 Ortiz Landing Suite 612</t>
  </si>
  <si>
    <t>West Nancy</t>
  </si>
  <si>
    <t>International financial also.</t>
  </si>
  <si>
    <t>Bell</t>
  </si>
  <si>
    <t>agriffin@example.net</t>
  </si>
  <si>
    <t>001-920-730-8667x539</t>
  </si>
  <si>
    <t>1669 Ward Spring Suite 068</t>
  </si>
  <si>
    <t>South Dianastad</t>
  </si>
  <si>
    <t>Explain suddenly us well.</t>
  </si>
  <si>
    <t>Ferrell</t>
  </si>
  <si>
    <t>brittany09@example.net</t>
  </si>
  <si>
    <t>+1-792-602-7177x52444</t>
  </si>
  <si>
    <t>8323 Newton Well</t>
  </si>
  <si>
    <t>Randystad</t>
  </si>
  <si>
    <t>Inside gun campaign others clear nor.</t>
  </si>
  <si>
    <t>sabrina00@example.net</t>
  </si>
  <si>
    <t>+1-512-465-2421x973</t>
  </si>
  <si>
    <t>304 Khan Pine Suite 060</t>
  </si>
  <si>
    <t>New Ashleyburgh</t>
  </si>
  <si>
    <t>Her while show.</t>
  </si>
  <si>
    <t>Kristin</t>
  </si>
  <si>
    <t>patriciawise@example.com</t>
  </si>
  <si>
    <t>+1-856-316-4950x0905</t>
  </si>
  <si>
    <t>6883 Michael Fields Suite 562</t>
  </si>
  <si>
    <t>Thompsonport</t>
  </si>
  <si>
    <t>See indicate environmental rule scene letter region.</t>
  </si>
  <si>
    <t>richard41@example.net</t>
  </si>
  <si>
    <t>+1-806-373-4906x637</t>
  </si>
  <si>
    <t>7029 Ali Lane Apt. 496</t>
  </si>
  <si>
    <t>Lake Rachel</t>
  </si>
  <si>
    <t>Theory either down past.</t>
  </si>
  <si>
    <t>Flowers</t>
  </si>
  <si>
    <t>jacksonvictor@example.net</t>
  </si>
  <si>
    <t>(206)715-5412</t>
  </si>
  <si>
    <t>4689 Hudson Lodge</t>
  </si>
  <si>
    <t>Kimland</t>
  </si>
  <si>
    <t>Air start environment western share move live pull.</t>
  </si>
  <si>
    <t>vincentblevins@example.org</t>
  </si>
  <si>
    <t>742.745.8382</t>
  </si>
  <si>
    <t>939 Glenn Lights Suite 187</t>
  </si>
  <si>
    <t>Gonzalezhaven</t>
  </si>
  <si>
    <t>Recently idea amount guess wall big.</t>
  </si>
  <si>
    <t>ronnieberry@example.com</t>
  </si>
  <si>
    <t>(336)864-0963x2191</t>
  </si>
  <si>
    <t>13138 Kane Brook Suite 070</t>
  </si>
  <si>
    <t>Perezberg</t>
  </si>
  <si>
    <t>A treat floor amount.</t>
  </si>
  <si>
    <t>Pittman</t>
  </si>
  <si>
    <t>amber11@example.com</t>
  </si>
  <si>
    <t>51682 Brown Lake Suite 963</t>
  </si>
  <si>
    <t>North Virginia</t>
  </si>
  <si>
    <t>Church record understand tonight least.</t>
  </si>
  <si>
    <t>Angel</t>
  </si>
  <si>
    <t>Ramos</t>
  </si>
  <si>
    <t>fisherwhitney@example.org</t>
  </si>
  <si>
    <t>793-980-2039</t>
  </si>
  <si>
    <t>9833 Mcpherson Mountains Apt. 941</t>
  </si>
  <si>
    <t>West Michael</t>
  </si>
  <si>
    <t>Five term then increase without.</t>
  </si>
  <si>
    <t>Small</t>
  </si>
  <si>
    <t>ramirezerika@example.net</t>
  </si>
  <si>
    <t>752.483.8687x3520</t>
  </si>
  <si>
    <t>834 Hannah Views</t>
  </si>
  <si>
    <t>Walkerburgh</t>
  </si>
  <si>
    <t>Whose dinner both.</t>
  </si>
  <si>
    <t>Gould</t>
  </si>
  <si>
    <t>royrojas@example.net</t>
  </si>
  <si>
    <t>476.823.6529x98453</t>
  </si>
  <si>
    <t>33782 Kristi Spring</t>
  </si>
  <si>
    <t>Port Samantha</t>
  </si>
  <si>
    <t>Some whose bit leader or lay.</t>
  </si>
  <si>
    <t>Coffey</t>
  </si>
  <si>
    <t>feliciaware@example.net</t>
  </si>
  <si>
    <t>637-649-3118x8533</t>
  </si>
  <si>
    <t>91935 Cassandra Ranch Suite 050</t>
  </si>
  <si>
    <t>Kendrahaven</t>
  </si>
  <si>
    <t>In wonder current reflect under side.</t>
  </si>
  <si>
    <t>Reynolds</t>
  </si>
  <si>
    <t>brianwilliams@example.net</t>
  </si>
  <si>
    <t>403-345-1979x1942</t>
  </si>
  <si>
    <t>6625 Michelle Islands Apt. 154</t>
  </si>
  <si>
    <t>Fergusonmouth</t>
  </si>
  <si>
    <t>Take arrive these.</t>
  </si>
  <si>
    <t>bhamilton@example.org</t>
  </si>
  <si>
    <t>483.962.2184x708</t>
  </si>
  <si>
    <t>661 Anderson Shores</t>
  </si>
  <si>
    <t>East Carrieport</t>
  </si>
  <si>
    <t>Decision realize everybody.</t>
  </si>
  <si>
    <t>Nelson</t>
  </si>
  <si>
    <t>danielle47@example.org</t>
  </si>
  <si>
    <t>380-767-0830x867</t>
  </si>
  <si>
    <t>1642 Goodwin Cape</t>
  </si>
  <si>
    <t>New Markshire</t>
  </si>
  <si>
    <t>Message since break grow defense indicate.</t>
  </si>
  <si>
    <t>Shepherd</t>
  </si>
  <si>
    <t>jonesemily@example.net</t>
  </si>
  <si>
    <t>001-689-470-8852x753</t>
  </si>
  <si>
    <t>3205 Brian Harbors Apt. 129</t>
  </si>
  <si>
    <t>New Jasmine</t>
  </si>
  <si>
    <t>Item establish give key protect drop suggest.</t>
  </si>
  <si>
    <t>Vaughn</t>
  </si>
  <si>
    <t>john47@example.org</t>
  </si>
  <si>
    <t>283-942-8182x16062</t>
  </si>
  <si>
    <t>033 Donna Stream Apt. 827</t>
  </si>
  <si>
    <t>Lake Annaland</t>
  </si>
  <si>
    <t>Detail catch respond stuff land human knowledge.</t>
  </si>
  <si>
    <t>kochadrian@example.org</t>
  </si>
  <si>
    <t>+1-855-509-0987x24918</t>
  </si>
  <si>
    <t>2197 Darren Ville</t>
  </si>
  <si>
    <t>West Briannaville</t>
  </si>
  <si>
    <t>Too again nation budget moment.</t>
  </si>
  <si>
    <t>tiffany08@example.org</t>
  </si>
  <si>
    <t>610.999.0295x861</t>
  </si>
  <si>
    <t>44268 Jackson Walks</t>
  </si>
  <si>
    <t>Jensenville</t>
  </si>
  <si>
    <t>Sit truth describe.</t>
  </si>
  <si>
    <t>tammyedwards@example.net</t>
  </si>
  <si>
    <t>789 Andrew Ports</t>
  </si>
  <si>
    <t>West Kevinshire</t>
  </si>
  <si>
    <t>Hope lay want education.</t>
  </si>
  <si>
    <t>xgardner@example.net</t>
  </si>
  <si>
    <t>125 Yang Summit Suite 645</t>
  </si>
  <si>
    <t>New Timothyshire</t>
  </si>
  <si>
    <t>South eat build.</t>
  </si>
  <si>
    <t>levi67@example.org</t>
  </si>
  <si>
    <t>+1-326-734-0067x1166</t>
  </si>
  <si>
    <t>0942 Paul Vista Suite 923</t>
  </si>
  <si>
    <t>Raymondmouth</t>
  </si>
  <si>
    <t>Sense never despite product car.</t>
  </si>
  <si>
    <t>Barnett</t>
  </si>
  <si>
    <t>fvillegas@example.net</t>
  </si>
  <si>
    <t>001-907-805-7186x343</t>
  </si>
  <si>
    <t>792 Brenda Spur</t>
  </si>
  <si>
    <t>Claytonshire</t>
  </si>
  <si>
    <t>List expert bank that head key.</t>
  </si>
  <si>
    <t>Choi</t>
  </si>
  <si>
    <t>mmoore@example.com</t>
  </si>
  <si>
    <t>21742 Gordon Brook</t>
  </si>
  <si>
    <t>Lake Catherine</t>
  </si>
  <si>
    <t>Group while understand physical quickly.</t>
  </si>
  <si>
    <t>Ray</t>
  </si>
  <si>
    <t>amartinez@example.org</t>
  </si>
  <si>
    <t>821-712-3300x742</t>
  </si>
  <si>
    <t>96533 Phillip Dam</t>
  </si>
  <si>
    <t>Jeffreymouth</t>
  </si>
  <si>
    <t>Financial edge before six.</t>
  </si>
  <si>
    <t>campospatrick@example.net</t>
  </si>
  <si>
    <t>730.585.1651x4289</t>
  </si>
  <si>
    <t>411 Diaz Lights</t>
  </si>
  <si>
    <t>South Elizabethview</t>
  </si>
  <si>
    <t>Keep claim along about task husband.</t>
  </si>
  <si>
    <t>Hart</t>
  </si>
  <si>
    <t>zpowers@example.com</t>
  </si>
  <si>
    <t>001-321-822-8733</t>
  </si>
  <si>
    <t>5887 Durham Parks Suite 666</t>
  </si>
  <si>
    <t>Colemouth</t>
  </si>
  <si>
    <t>Room effort safe significant human body billion.</t>
  </si>
  <si>
    <t>Baird</t>
  </si>
  <si>
    <t>matthew58@example.com</t>
  </si>
  <si>
    <t>001-463-680-9836x5950</t>
  </si>
  <si>
    <t>7455 Garcia Alley Apt. 161</t>
  </si>
  <si>
    <t>Robertstad</t>
  </si>
  <si>
    <t>Light bill north defense group.</t>
  </si>
  <si>
    <t>Knight</t>
  </si>
  <si>
    <t>barnescrystal@example.net</t>
  </si>
  <si>
    <t>001-360-418-3108x095</t>
  </si>
  <si>
    <t>99186 Reeves Parkway</t>
  </si>
  <si>
    <t>Port Rhondaville</t>
  </si>
  <si>
    <t>Available season front finally history.</t>
  </si>
  <si>
    <t>jennifermurphy@example.com</t>
  </si>
  <si>
    <t>705-845-4830x08073</t>
  </si>
  <si>
    <t>02503 Hernandez Branch Suite 470</t>
  </si>
  <si>
    <t>Whiteburgh</t>
  </si>
  <si>
    <t>Run suddenly year discuss bit fill.</t>
  </si>
  <si>
    <t>Pratt</t>
  </si>
  <si>
    <t>garciarandall@example.org</t>
  </si>
  <si>
    <t>23754 Taylor Junctions Suite 419</t>
  </si>
  <si>
    <t>Task develop international minute we form other.</t>
  </si>
  <si>
    <t>Cooley</t>
  </si>
  <si>
    <t>wisechelsea@example.org</t>
  </si>
  <si>
    <t>714-852-3268x0529</t>
  </si>
  <si>
    <t>50938 Wright Ridge Apt. 596</t>
  </si>
  <si>
    <t>Kristenmouth</t>
  </si>
  <si>
    <t>I easy what executive.</t>
  </si>
  <si>
    <t>Fuentes</t>
  </si>
  <si>
    <t>jennifer19@example.org</t>
  </si>
  <si>
    <t>618-308-5482x57959</t>
  </si>
  <si>
    <t>59297 Thomas Course</t>
  </si>
  <si>
    <t>Brittanyhaven</t>
  </si>
  <si>
    <t>Bill like already could stock owner imagine.</t>
  </si>
  <si>
    <t>yanderson@example.com</t>
  </si>
  <si>
    <t>800.247.9945x1846</t>
  </si>
  <si>
    <t>1996 Waters Field</t>
  </si>
  <si>
    <t>Port Caitlin</t>
  </si>
  <si>
    <t>Total page that end.</t>
  </si>
  <si>
    <t>Villarreal</t>
  </si>
  <si>
    <t>nadams@example.com</t>
  </si>
  <si>
    <t>+1-718-216-6245x1547</t>
  </si>
  <si>
    <t>90749 Ashley Ville</t>
  </si>
  <si>
    <t>Garciaborough</t>
  </si>
  <si>
    <t>Start point consumer receive.</t>
  </si>
  <si>
    <t>ecarter@example.com</t>
  </si>
  <si>
    <t>237.485.5340x438</t>
  </si>
  <si>
    <t>31273 Simpson Extensions</t>
  </si>
  <si>
    <t>Port Matthew</t>
  </si>
  <si>
    <t>Child state value would opportunity serve news.</t>
  </si>
  <si>
    <t>Black</t>
  </si>
  <si>
    <t>pamelasimmons@example.com</t>
  </si>
  <si>
    <t>001-527-802-5430x07952</t>
  </si>
  <si>
    <t>0841 Bradley Circles Suite 816</t>
  </si>
  <si>
    <t>New Jameston</t>
  </si>
  <si>
    <t>Enjoy step mother customer nature return character case.</t>
  </si>
  <si>
    <t>Norman</t>
  </si>
  <si>
    <t>alexander69@example.com</t>
  </si>
  <si>
    <t>+1-871-297-4746x229</t>
  </si>
  <si>
    <t>79705 Walter Camp</t>
  </si>
  <si>
    <t>South Susan</t>
  </si>
  <si>
    <t>Mention study nearly test.</t>
  </si>
  <si>
    <t>anthony25@example.org</t>
  </si>
  <si>
    <t>001-684-842-0246x055</t>
  </si>
  <si>
    <t>93186 Tina Villages Apt. 106</t>
  </si>
  <si>
    <t>Hintontown</t>
  </si>
  <si>
    <t>Also game camera data early focus specific.</t>
  </si>
  <si>
    <t>Ricardo</t>
  </si>
  <si>
    <t>kimberly03@example.org</t>
  </si>
  <si>
    <t>571-321-3534x045</t>
  </si>
  <si>
    <t>75989 Ross Forges</t>
  </si>
  <si>
    <t>Hooperfort</t>
  </si>
  <si>
    <t>Radio participant house stay region how.</t>
  </si>
  <si>
    <t>Mandy</t>
  </si>
  <si>
    <t>Perry</t>
  </si>
  <si>
    <t>lbowman@example.com</t>
  </si>
  <si>
    <t>(213)654-4367x34176</t>
  </si>
  <si>
    <t>90777 Brian Lock Suite 245</t>
  </si>
  <si>
    <t>Jessicafort</t>
  </si>
  <si>
    <t>Himself exist board surface value range two.</t>
  </si>
  <si>
    <t>Caitlin</t>
  </si>
  <si>
    <t>angelicarodriguez@example.org</t>
  </si>
  <si>
    <t>548.978.7811x3269</t>
  </si>
  <si>
    <t>380 Travis Stravenue</t>
  </si>
  <si>
    <t>Jessicashire</t>
  </si>
  <si>
    <t>Spend nor lot song.</t>
  </si>
  <si>
    <t>nhenry@example.com</t>
  </si>
  <si>
    <t>+1-777-728-5936x282</t>
  </si>
  <si>
    <t>3240 Miller Land</t>
  </si>
  <si>
    <t>North Nicholasshire</t>
  </si>
  <si>
    <t>Push couple life about day.</t>
  </si>
  <si>
    <t>Singh</t>
  </si>
  <si>
    <t>steelediana@example.org</t>
  </si>
  <si>
    <t>+1-865-240-9539x3588</t>
  </si>
  <si>
    <t>9959 Brent Lakes Suite 061</t>
  </si>
  <si>
    <t>West Stephanieburgh</t>
  </si>
  <si>
    <t>Perhaps message might town want.</t>
  </si>
  <si>
    <t>Howard</t>
  </si>
  <si>
    <t>loridavis@example.com</t>
  </si>
  <si>
    <t>(450)711-0324x4182</t>
  </si>
  <si>
    <t>346 Baker Keys Suite 624</t>
  </si>
  <si>
    <t>West Ricardo</t>
  </si>
  <si>
    <t>Respond phone push.</t>
  </si>
  <si>
    <t>gregory54@example.net</t>
  </si>
  <si>
    <t>001-689-723-0052</t>
  </si>
  <si>
    <t>8173 Jacobs Park</t>
  </si>
  <si>
    <t>Josestad</t>
  </si>
  <si>
    <t>Measure never while walk old property professional.</t>
  </si>
  <si>
    <t>jonathanmitchell@example.com</t>
  </si>
  <si>
    <t>745.960.7787x355</t>
  </si>
  <si>
    <t>6464 Christine Center Suite 446</t>
  </si>
  <si>
    <t>West Rachel</t>
  </si>
  <si>
    <t>Capital bed present century military.</t>
  </si>
  <si>
    <t>ganderson@example.org</t>
  </si>
  <si>
    <t>001-255-435-0129x87930</t>
  </si>
  <si>
    <t>975 Morgan Fork Apt. 760</t>
  </si>
  <si>
    <t>Wellsport</t>
  </si>
  <si>
    <t>Give think bad son ready.</t>
  </si>
  <si>
    <t>Hector</t>
  </si>
  <si>
    <t>Dominguez</t>
  </si>
  <si>
    <t>jamesdavis@example.org</t>
  </si>
  <si>
    <t>913.294.3230</t>
  </si>
  <si>
    <t>2341 Gray Fork</t>
  </si>
  <si>
    <t>South Emmatown</t>
  </si>
  <si>
    <t>Growth end religious fund.</t>
  </si>
  <si>
    <t>jacobwalsh@example.org</t>
  </si>
  <si>
    <t>(269)814-0331x92384</t>
  </si>
  <si>
    <t>473 Gutierrez Valleys Suite 503</t>
  </si>
  <si>
    <t>North Laurenhaven</t>
  </si>
  <si>
    <t>Behind ever knowledge impact moment skill.</t>
  </si>
  <si>
    <t>Hansen</t>
  </si>
  <si>
    <t>sullivanlisa@example.org</t>
  </si>
  <si>
    <t>300.974.3943x137</t>
  </si>
  <si>
    <t>7172 Kathy Village</t>
  </si>
  <si>
    <t>Port Jennifer</t>
  </si>
  <si>
    <t>Degree raise store but decide enough on whose.</t>
  </si>
  <si>
    <t>Erin</t>
  </si>
  <si>
    <t>lhowell@example.com</t>
  </si>
  <si>
    <t>(350)977-9903</t>
  </si>
  <si>
    <t>68073 Stephen Mews</t>
  </si>
  <si>
    <t>West Anthonyborough</t>
  </si>
  <si>
    <t>Ever big health wall.</t>
  </si>
  <si>
    <t>Hamilton</t>
  </si>
  <si>
    <t>bryan95@example.org</t>
  </si>
  <si>
    <t>001-525-955-9608x192</t>
  </si>
  <si>
    <t>10054 Kenneth Keys</t>
  </si>
  <si>
    <t>South Laura</t>
  </si>
  <si>
    <t>Green prevent live security actually per stand.</t>
  </si>
  <si>
    <t>danielle93@example.com</t>
  </si>
  <si>
    <t>001-269-507-4386x1528</t>
  </si>
  <si>
    <t>59628 Gonzalez Burg</t>
  </si>
  <si>
    <t>North Becky</t>
  </si>
  <si>
    <t>Day window leg very property.</t>
  </si>
  <si>
    <t>Ross</t>
  </si>
  <si>
    <t>charles33@example.org</t>
  </si>
  <si>
    <t>72219 Dawn Place Suite 146</t>
  </si>
  <si>
    <t>East Lindsay</t>
  </si>
  <si>
    <t>Much suggest election too pressure success.</t>
  </si>
  <si>
    <t>Carla</t>
  </si>
  <si>
    <t>Padilla</t>
  </si>
  <si>
    <t>katherinewerner@example.net</t>
  </si>
  <si>
    <t>(344)620-2506x1554</t>
  </si>
  <si>
    <t>5534 Charles Mission Suite 045</t>
  </si>
  <si>
    <t>Jacquelinechester</t>
  </si>
  <si>
    <t>Early staff agree board those.</t>
  </si>
  <si>
    <t>kennethmendez@example.net</t>
  </si>
  <si>
    <t>001-999-500-7105</t>
  </si>
  <si>
    <t>7740 Patton Land</t>
  </si>
  <si>
    <t>Operation become something stop challenge.</t>
  </si>
  <si>
    <t>Matthews</t>
  </si>
  <si>
    <t>anthony21@example.net</t>
  </si>
  <si>
    <t>+1-307-719-8545x44281</t>
  </si>
  <si>
    <t>55740 Gonzalez Green Apt. 257</t>
  </si>
  <si>
    <t>Lopezhaven</t>
  </si>
  <si>
    <t>Early my really huge participant long.</t>
  </si>
  <si>
    <t>Francis</t>
  </si>
  <si>
    <t>Elliott</t>
  </si>
  <si>
    <t>brianaalvarez@example.net</t>
  </si>
  <si>
    <t>856-812-3949x35283</t>
  </si>
  <si>
    <t>972 Curtis Mills</t>
  </si>
  <si>
    <t>Jillmouth</t>
  </si>
  <si>
    <t>No watch meet security.</t>
  </si>
  <si>
    <t>Tran</t>
  </si>
  <si>
    <t>christopher61@example.org</t>
  </si>
  <si>
    <t>375-826-8370</t>
  </si>
  <si>
    <t>7802 Hansen Crescent</t>
  </si>
  <si>
    <t>Port Erikmouth</t>
  </si>
  <si>
    <t>Activity animal imagine present.</t>
  </si>
  <si>
    <t>Brandy</t>
  </si>
  <si>
    <t>rreynolds@example.net</t>
  </si>
  <si>
    <t>953.321.7108x9928</t>
  </si>
  <si>
    <t>63044 Isaac Island</t>
  </si>
  <si>
    <t>Lake Kelseychester</t>
  </si>
  <si>
    <t>War ever community weight top program.</t>
  </si>
  <si>
    <t>pbryant@example.org</t>
  </si>
  <si>
    <t>+1-546-792-2996x23671</t>
  </si>
  <si>
    <t>32154 Todd Glen Apt. 845</t>
  </si>
  <si>
    <t>Lake Joshuahaven</t>
  </si>
  <si>
    <t>American our per difference back financial number.</t>
  </si>
  <si>
    <t>sandraberry@example.org</t>
  </si>
  <si>
    <t>272.268.1859x585</t>
  </si>
  <si>
    <t>14555 Samuel Track</t>
  </si>
  <si>
    <t>East Margaretborough</t>
  </si>
  <si>
    <t>Grow have sister fine.</t>
  </si>
  <si>
    <t>kchandler@example.com</t>
  </si>
  <si>
    <t>001-993-731-5272</t>
  </si>
  <si>
    <t>386 Allen Station</t>
  </si>
  <si>
    <t>West Aaronside</t>
  </si>
  <si>
    <t>Change because PM pull lead.</t>
  </si>
  <si>
    <t>zcarter@example.org</t>
  </si>
  <si>
    <t>638.696.4034</t>
  </si>
  <si>
    <t>151 Young Path</t>
  </si>
  <si>
    <t>New Melissa</t>
  </si>
  <si>
    <t>Manage report protect truth claim pretty area benefit.</t>
  </si>
  <si>
    <t>ruizmisty@example.org</t>
  </si>
  <si>
    <t>001-380-440-8944x320</t>
  </si>
  <si>
    <t>26151 Kathy Circle</t>
  </si>
  <si>
    <t>Port Thomas</t>
  </si>
  <si>
    <t>Prove our moment former tend organization way.</t>
  </si>
  <si>
    <t>clarkdouglas@example.net</t>
  </si>
  <si>
    <t>(685)880-6420</t>
  </si>
  <si>
    <t>784 Dawn Mountain Apt. 621</t>
  </si>
  <si>
    <t>Stephaniestad</t>
  </si>
  <si>
    <t>Local yet near economy our.</t>
  </si>
  <si>
    <t>traviswhite@example.com</t>
  </si>
  <si>
    <t>588-964-5066x53703</t>
  </si>
  <si>
    <t>174 Bryan Shore Apt. 940</t>
  </si>
  <si>
    <t>West Peterland</t>
  </si>
  <si>
    <t>Note finally evidence feeling.</t>
  </si>
  <si>
    <t>andrewwest@example.net</t>
  </si>
  <si>
    <t>790-606-2818x143</t>
  </si>
  <si>
    <t>48319 Melanie Avenue Suite 475</t>
  </si>
  <si>
    <t>East Natasha</t>
  </si>
  <si>
    <t>Class member though company several treatment.</t>
  </si>
  <si>
    <t>whitedavid@example.org</t>
  </si>
  <si>
    <t>906-303-4351x9253</t>
  </si>
  <si>
    <t>00899 Johnathan Mission Apt. 796</t>
  </si>
  <si>
    <t>Jonesside</t>
  </si>
  <si>
    <t>Number Mrs director someone.</t>
  </si>
  <si>
    <t>Becky</t>
  </si>
  <si>
    <t>robertpearson@example.com</t>
  </si>
  <si>
    <t>645-329-7236x9440</t>
  </si>
  <si>
    <t>374 Ryan Key</t>
  </si>
  <si>
    <t>East Shannonmouth</t>
  </si>
  <si>
    <t>Good fear business my guy strategy.</t>
  </si>
  <si>
    <t>Poole</t>
  </si>
  <si>
    <t>cbrown@example.com</t>
  </si>
  <si>
    <t>001-472-698-7455x18143</t>
  </si>
  <si>
    <t>2352 Byrd Flats Apt. 214</t>
  </si>
  <si>
    <t>Political establish respond pick high drive tend.</t>
  </si>
  <si>
    <t>hooverkatherine@example.org</t>
  </si>
  <si>
    <t>(273)654-1599x813</t>
  </si>
  <si>
    <t>8186 Hull Ranch</t>
  </si>
  <si>
    <t>Stephanietown</t>
  </si>
  <si>
    <t>Care help Republican the.</t>
  </si>
  <si>
    <t>Mathew</t>
  </si>
  <si>
    <t>Walsh</t>
  </si>
  <si>
    <t>steven80@example.com</t>
  </si>
  <si>
    <t>729-520-1437x7696</t>
  </si>
  <si>
    <t>15740 Chen Heights Apt. 583</t>
  </si>
  <si>
    <t>North Austin</t>
  </si>
  <si>
    <t>Rate certain water individual size again identify step.</t>
  </si>
  <si>
    <t>Powers</t>
  </si>
  <si>
    <t>taylorjessica@example.org</t>
  </si>
  <si>
    <t>+1-242-236-4165x856</t>
  </si>
  <si>
    <t>90288 Howell Extensions</t>
  </si>
  <si>
    <t>Maystad</t>
  </si>
  <si>
    <t>Both part may responsibility.</t>
  </si>
  <si>
    <t>ochoajennifer@example.net</t>
  </si>
  <si>
    <t>(725)501-2163</t>
  </si>
  <si>
    <t>9755 Susan Overpass Suite 797</t>
  </si>
  <si>
    <t>Mooremouth</t>
  </si>
  <si>
    <t>Mother fine song adult popular.</t>
  </si>
  <si>
    <t>Kristina</t>
  </si>
  <si>
    <t>Reese</t>
  </si>
  <si>
    <t>denise78@example.com</t>
  </si>
  <si>
    <t>+1-704-397-7618x42204</t>
  </si>
  <si>
    <t>74503 Reyes Forest</t>
  </si>
  <si>
    <t>South Lisamouth</t>
  </si>
  <si>
    <t>Tend star effect hair task community.</t>
  </si>
  <si>
    <t>hmathis@example.org</t>
  </si>
  <si>
    <t>+1-789-365-7797x6514</t>
  </si>
  <si>
    <t>791 Carter Forge Suite 740</t>
  </si>
  <si>
    <t>Cunninghamton</t>
  </si>
  <si>
    <t>Game land real return sell soon remember.</t>
  </si>
  <si>
    <t>Wall</t>
  </si>
  <si>
    <t>stephen41@example.com</t>
  </si>
  <si>
    <t>+1-888-547-7272x45695</t>
  </si>
  <si>
    <t>5977 Felicia Ranch Suite 079</t>
  </si>
  <si>
    <t>Past move prove.</t>
  </si>
  <si>
    <t>angelaconley@example.org</t>
  </si>
  <si>
    <t>(526)501-7873</t>
  </si>
  <si>
    <t>1979 Eric Summit Suite 108</t>
  </si>
  <si>
    <t>Lake Danielstad</t>
  </si>
  <si>
    <t>Security clear performance heart.</t>
  </si>
  <si>
    <t>Sharon</t>
  </si>
  <si>
    <t>emccarthy@example.org</t>
  </si>
  <si>
    <t>001-663-770-8959x57132</t>
  </si>
  <si>
    <t>299 Elizabeth Shores Suite 336</t>
  </si>
  <si>
    <t>North Brett</t>
  </si>
  <si>
    <t>Time person protect final trip law.</t>
  </si>
  <si>
    <t>Erica</t>
  </si>
  <si>
    <t>Pham</t>
  </si>
  <si>
    <t>ashleyhernandez@example.net</t>
  </si>
  <si>
    <t>0064 Hughes Route Apt. 358</t>
  </si>
  <si>
    <t>East Jillport</t>
  </si>
  <si>
    <t>Tonight authority now sound charge tax.</t>
  </si>
  <si>
    <t>singletonjohn@example.com</t>
  </si>
  <si>
    <t>544.395.8604</t>
  </si>
  <si>
    <t>676 Navarro Stream</t>
  </si>
  <si>
    <t>East Randall</t>
  </si>
  <si>
    <t>Kitchen dream choose our.</t>
  </si>
  <si>
    <t>silvarebecca@example.com</t>
  </si>
  <si>
    <t>518.331.4069x4114</t>
  </si>
  <si>
    <t>5737 Payne Garden Apt. 207</t>
  </si>
  <si>
    <t>Pennyland</t>
  </si>
  <si>
    <t>Dinner in fish until southern season series.</t>
  </si>
  <si>
    <t>cgonzalez@example.net</t>
  </si>
  <si>
    <t>9869 White Union</t>
  </si>
  <si>
    <t>Joshuafurt</t>
  </si>
  <si>
    <t>Of carry effect once family born.</t>
  </si>
  <si>
    <t>michaelpatel@example.com</t>
  </si>
  <si>
    <t>001-879-795-8768x3964</t>
  </si>
  <si>
    <t>29245 Devin Lake Apt. 134</t>
  </si>
  <si>
    <t>Relationship hope customer else data also sense.</t>
  </si>
  <si>
    <t>Sheri</t>
  </si>
  <si>
    <t>Key</t>
  </si>
  <si>
    <t>amanda69@example.org</t>
  </si>
  <si>
    <t>972.839.1525</t>
  </si>
  <si>
    <t>91894 Omar Manors</t>
  </si>
  <si>
    <t>Port Kennethbury</t>
  </si>
  <si>
    <t>Possible when rule push officer need consider hotel.</t>
  </si>
  <si>
    <t>Mays</t>
  </si>
  <si>
    <t>jamesgarcia@example.org</t>
  </si>
  <si>
    <t>001-835-210-6570x19212</t>
  </si>
  <si>
    <t>9125 Smith Mountains</t>
  </si>
  <si>
    <t>Tonyaberg</t>
  </si>
  <si>
    <t>Expert win away oil seat culture amount doctor.</t>
  </si>
  <si>
    <t>montoyaashley@example.org</t>
  </si>
  <si>
    <t>+1-437-956-0241x92096</t>
  </si>
  <si>
    <t>2495 Tyler Drive</t>
  </si>
  <si>
    <t>New Hayden</t>
  </si>
  <si>
    <t>Lay party tree use computer artist middle.</t>
  </si>
  <si>
    <t>Stone</t>
  </si>
  <si>
    <t>james99@example.com</t>
  </si>
  <si>
    <t>859.497.2123x9641</t>
  </si>
  <si>
    <t>456 Andrews Harbors</t>
  </si>
  <si>
    <t>Kaylaton</t>
  </si>
  <si>
    <t>Base two around prove of.</t>
  </si>
  <si>
    <t>Luke</t>
  </si>
  <si>
    <t>Mccann</t>
  </si>
  <si>
    <t>jenny38@example.org</t>
  </si>
  <si>
    <t>396-513-4059x4889</t>
  </si>
  <si>
    <t>19554 Lopez Ford Suite 659</t>
  </si>
  <si>
    <t>Ericshire</t>
  </si>
  <si>
    <t>Discover military catch song second school after.</t>
  </si>
  <si>
    <t>halljessica@example.org</t>
  </si>
  <si>
    <t>001-828-301-0729</t>
  </si>
  <si>
    <t>3772 Gardner Meadows</t>
  </si>
  <si>
    <t>East Elizabeth</t>
  </si>
  <si>
    <t>Fill end its dream analysis town officer too.</t>
  </si>
  <si>
    <t>Ingram</t>
  </si>
  <si>
    <t>ortizkendra@example.org</t>
  </si>
  <si>
    <t>882-483-8519</t>
  </si>
  <si>
    <t>3354 Castro Plains</t>
  </si>
  <si>
    <t>West Susan</t>
  </si>
  <si>
    <t>And push right data may few.</t>
  </si>
  <si>
    <t>ugrant@example.net</t>
  </si>
  <si>
    <t>663.404.5040</t>
  </si>
  <si>
    <t>1418 Joseph Roads Suite 739</t>
  </si>
  <si>
    <t>Lake Garyland</t>
  </si>
  <si>
    <t>Kid shake phone whose hope subject.</t>
  </si>
  <si>
    <t>milleramy@example.org</t>
  </si>
  <si>
    <t>947.521.0116</t>
  </si>
  <si>
    <t>9327 Kimberly Avenue Suite 643</t>
  </si>
  <si>
    <t>Lake Melissa</t>
  </si>
  <si>
    <t>Standard out partner cell young front.</t>
  </si>
  <si>
    <t>Francisco</t>
  </si>
  <si>
    <t>alvaradoallen@example.net</t>
  </si>
  <si>
    <t>(961)608-2834x569</t>
  </si>
  <si>
    <t>617 Moore Run Apt. 216</t>
  </si>
  <si>
    <t>Walkerchester</t>
  </si>
  <si>
    <t>World record important box what significant material fund.</t>
  </si>
  <si>
    <t>Rhodes</t>
  </si>
  <si>
    <t>michael13@example.org</t>
  </si>
  <si>
    <t>001-385-636-1057x983</t>
  </si>
  <si>
    <t>942 Stephen Forest</t>
  </si>
  <si>
    <t>Stewartmouth</t>
  </si>
  <si>
    <t>Common nor ago.</t>
  </si>
  <si>
    <t>Mccall</t>
  </si>
  <si>
    <t>tmunoz@example.net</t>
  </si>
  <si>
    <t>723.876.4920x73680</t>
  </si>
  <si>
    <t>464 Warner Stream</t>
  </si>
  <si>
    <t>East Eduardoborough</t>
  </si>
  <si>
    <t>Campaign family what environmental federal read especially manage.</t>
  </si>
  <si>
    <t>iowens@example.net</t>
  </si>
  <si>
    <t>82725 Hart Key Suite 924</t>
  </si>
  <si>
    <t>Teresafurt</t>
  </si>
  <si>
    <t>Add across morning lay dream.</t>
  </si>
  <si>
    <t>autumn56@example.net</t>
  </si>
  <si>
    <t>001-785-655-8165x38516</t>
  </si>
  <si>
    <t>1104 Bradley Rapid Apt. 605</t>
  </si>
  <si>
    <t>Lake Dustinstad</t>
  </si>
  <si>
    <t>About work able grow wonder line.</t>
  </si>
  <si>
    <t>Burns</t>
  </si>
  <si>
    <t>francisco22@example.net</t>
  </si>
  <si>
    <t>+1-373-800-4727x40664</t>
  </si>
  <si>
    <t>5371 Hansen Stream Apt. 346</t>
  </si>
  <si>
    <t>Amyberg</t>
  </si>
  <si>
    <t>Adult health program.</t>
  </si>
  <si>
    <t>Costa</t>
  </si>
  <si>
    <t>jameswilliams@example.org</t>
  </si>
  <si>
    <t>(581)633-9581x337</t>
  </si>
  <si>
    <t>47668 Coleman Port</t>
  </si>
  <si>
    <t>Drive either meet ability buy per lay.</t>
  </si>
  <si>
    <t>parkerandrea@example.net</t>
  </si>
  <si>
    <t>757.798.2173</t>
  </si>
  <si>
    <t>76017 Bryan Parkway Suite 981</t>
  </si>
  <si>
    <t>Ryanborough</t>
  </si>
  <si>
    <t>Natural down state and visit election husband.</t>
  </si>
  <si>
    <t>Louis</t>
  </si>
  <si>
    <t>hdecker@example.com</t>
  </si>
  <si>
    <t>(979)337-5106</t>
  </si>
  <si>
    <t>09002 Murphy Ferry Suite 929</t>
  </si>
  <si>
    <t>Ericashire</t>
  </si>
  <si>
    <t>Once recently list north including southern.</t>
  </si>
  <si>
    <t>escobarmelinda@example.com</t>
  </si>
  <si>
    <t>708-748-0907</t>
  </si>
  <si>
    <t>446 Burgess Orchard</t>
  </si>
  <si>
    <t>Stephenfurt</t>
  </si>
  <si>
    <t>Tend color rich other shake quickly.</t>
  </si>
  <si>
    <t>Long</t>
  </si>
  <si>
    <t>kellywalker@example.net</t>
  </si>
  <si>
    <t>(722)943-8946x69286</t>
  </si>
  <si>
    <t>288 Harris View</t>
  </si>
  <si>
    <t>Hardyfurt</t>
  </si>
  <si>
    <t>Pick machine between mind back decide.</t>
  </si>
  <si>
    <t>alexandra12@example.org</t>
  </si>
  <si>
    <t>(982)846-6482</t>
  </si>
  <si>
    <t>84254 Perez Pass Suite 468</t>
  </si>
  <si>
    <t>New Susan</t>
  </si>
  <si>
    <t>Like third something break scene test if.</t>
  </si>
  <si>
    <t>Sylvia</t>
  </si>
  <si>
    <t>ingramcurtis@example.com</t>
  </si>
  <si>
    <t>+1-343-332-9859x066</t>
  </si>
  <si>
    <t>60500 Cory Points Suite 318</t>
  </si>
  <si>
    <t>South Alexis</t>
  </si>
  <si>
    <t>Standard past prepare his none rest chair.</t>
  </si>
  <si>
    <t>Suarez</t>
  </si>
  <si>
    <t>katherinemcclain@example.net</t>
  </si>
  <si>
    <t>001-319-921-8611x07053</t>
  </si>
  <si>
    <t>4270 Avery Grove Apt. 524</t>
  </si>
  <si>
    <t>East Garyshire</t>
  </si>
  <si>
    <t>Environment floor stand program professor consumer listen food.</t>
  </si>
  <si>
    <t>Darin</t>
  </si>
  <si>
    <t>zstewart@example.com</t>
  </si>
  <si>
    <t>(299)915-0106x057</t>
  </si>
  <si>
    <t>8206 Anderson Fort Suite 573</t>
  </si>
  <si>
    <t>Port Henryshire</t>
  </si>
  <si>
    <t>Likely check attack else own different American crime.</t>
  </si>
  <si>
    <t>stephanie82@example.org</t>
  </si>
  <si>
    <t>527-470-3514x7998</t>
  </si>
  <si>
    <t>424 Roberson Lane</t>
  </si>
  <si>
    <t>Lake Dan</t>
  </si>
  <si>
    <t>Even reduce involve month he right floor.</t>
  </si>
  <si>
    <t>Cain</t>
  </si>
  <si>
    <t>lisa55@example.net</t>
  </si>
  <si>
    <t>230.329.4222x874</t>
  </si>
  <si>
    <t>459 Charles Rapid</t>
  </si>
  <si>
    <t>South Samuel</t>
  </si>
  <si>
    <t>Home whatever food cut gun wait street.</t>
  </si>
  <si>
    <t>amymartinez@example.org</t>
  </si>
  <si>
    <t>966-441-6341x855</t>
  </si>
  <si>
    <t>44158 Harris Shoals Suite 884</t>
  </si>
  <si>
    <t>West Karenfurt</t>
  </si>
  <si>
    <t>Pm staff check offer agency.</t>
  </si>
  <si>
    <t>smithcrystal@example.com</t>
  </si>
  <si>
    <t>888.926.4278x582</t>
  </si>
  <si>
    <t>6034 Bishop Meadows</t>
  </si>
  <si>
    <t>West Nicholasland</t>
  </si>
  <si>
    <t>Number environment perhaps office.</t>
  </si>
  <si>
    <t>brandon09@example.org</t>
  </si>
  <si>
    <t>785-358-6935</t>
  </si>
  <si>
    <t>66818 Eric Extension</t>
  </si>
  <si>
    <t>Davidshire</t>
  </si>
  <si>
    <t>Public fish anyone.</t>
  </si>
  <si>
    <t>justincollins@example.com</t>
  </si>
  <si>
    <t>702-838-6187</t>
  </si>
  <si>
    <t>36472 Tommy Port</t>
  </si>
  <si>
    <t>Port Amber</t>
  </si>
  <si>
    <t>American sort loss spring call try apply.</t>
  </si>
  <si>
    <t>lozanoteresa@example.net</t>
  </si>
  <si>
    <t>(767)527-7893x439</t>
  </si>
  <si>
    <t>7040 Jaime Run Apt. 100</t>
  </si>
  <si>
    <t>East Josephstad</t>
  </si>
  <si>
    <t>Catch race keep.</t>
  </si>
  <si>
    <t>manuellee@example.net</t>
  </si>
  <si>
    <t>88218 Williams Mission</t>
  </si>
  <si>
    <t>Peterton</t>
  </si>
  <si>
    <t>But meet word capital.</t>
  </si>
  <si>
    <t>Chaney</t>
  </si>
  <si>
    <t>alanmeyer@example.org</t>
  </si>
  <si>
    <t>001-815-381-2421x4576</t>
  </si>
  <si>
    <t>864 Jason Way</t>
  </si>
  <si>
    <t>North Jessicamouth</t>
  </si>
  <si>
    <t>Wonder soldier thought.</t>
  </si>
  <si>
    <t>grantpaul@example.net</t>
  </si>
  <si>
    <t>424-578-2188x183</t>
  </si>
  <si>
    <t>58373 Bryant Tunnel</t>
  </si>
  <si>
    <t>Lopezshire</t>
  </si>
  <si>
    <t>Including manage dinner big.</t>
  </si>
  <si>
    <t>Donaldson</t>
  </si>
  <si>
    <t>fsmith@example.org</t>
  </si>
  <si>
    <t>+1-501-661-7734x003</t>
  </si>
  <si>
    <t>87176 Stephen Port</t>
  </si>
  <si>
    <t>New Robertview</t>
  </si>
  <si>
    <t>Financial stock road eight other wish.</t>
  </si>
  <si>
    <t>Sally</t>
  </si>
  <si>
    <t>qbautista@example.com</t>
  </si>
  <si>
    <t>631-955-0487x9669</t>
  </si>
  <si>
    <t>24371 Cynthia Shoals Apt. 656</t>
  </si>
  <si>
    <t>Stephensonside</t>
  </si>
  <si>
    <t>Environment be perform consumer size.</t>
  </si>
  <si>
    <t>Frederick</t>
  </si>
  <si>
    <t>tturner@example.org</t>
  </si>
  <si>
    <t>(307)659-0923x59828</t>
  </si>
  <si>
    <t>52477 Cooper Roads Suite 796</t>
  </si>
  <si>
    <t>Tylerberg</t>
  </si>
  <si>
    <t>Every big time still.</t>
  </si>
  <si>
    <t>cheryl04@example.com</t>
  </si>
  <si>
    <t>986.870.5679</t>
  </si>
  <si>
    <t>635 Joseph Plains Apt. 867</t>
  </si>
  <si>
    <t>Hensonmouth</t>
  </si>
  <si>
    <t>Card purpose art night growth water PM.</t>
  </si>
  <si>
    <t>elam@example.org</t>
  </si>
  <si>
    <t>581.436.8139x064</t>
  </si>
  <si>
    <t>40618 Brian Expressway</t>
  </si>
  <si>
    <t>Vincentburgh</t>
  </si>
  <si>
    <t>See receive health news close possible.</t>
  </si>
  <si>
    <t>daniel86@example.org</t>
  </si>
  <si>
    <t>906-764-6058</t>
  </si>
  <si>
    <t>0151 Sandra Dam Suite 806</t>
  </si>
  <si>
    <t>Kimberlystad</t>
  </si>
  <si>
    <t>Side new item red hotel.</t>
  </si>
  <si>
    <t>Humphrey</t>
  </si>
  <si>
    <t>lauren81@example.net</t>
  </si>
  <si>
    <t>(378)954-1893x553</t>
  </si>
  <si>
    <t>661 Chavez Roads</t>
  </si>
  <si>
    <t>Brittanyville</t>
  </si>
  <si>
    <t>Ability effort our but.</t>
  </si>
  <si>
    <t>jason04@example.org</t>
  </si>
  <si>
    <t>(980)941-2943x176</t>
  </si>
  <si>
    <t>5260 Heather Landing</t>
  </si>
  <si>
    <t>Brewerburgh</t>
  </si>
  <si>
    <t>All fact rest use third manager.</t>
  </si>
  <si>
    <t>vanessathomas@example.net</t>
  </si>
  <si>
    <t>+1-232-225-1641x70194</t>
  </si>
  <si>
    <t>31452 Scott Throughway</t>
  </si>
  <si>
    <t>South Marioborough</t>
  </si>
  <si>
    <t>Win those although far section exactly place.</t>
  </si>
  <si>
    <t>kevinsantiago@example.com</t>
  </si>
  <si>
    <t>701.805.3587x41964</t>
  </si>
  <si>
    <t>597 Wagner Estates Apt. 551</t>
  </si>
  <si>
    <t>South Philip</t>
  </si>
  <si>
    <t>How analysis garden I sport building arrive.</t>
  </si>
  <si>
    <t>heather41@example.net</t>
  </si>
  <si>
    <t>742-319-9754x42637</t>
  </si>
  <si>
    <t>8627 West Pike Suite 863</t>
  </si>
  <si>
    <t>Girl rock ok PM suggest.</t>
  </si>
  <si>
    <t>cruznichole@example.net</t>
  </si>
  <si>
    <t>+1-949-628-5287x5457</t>
  </si>
  <si>
    <t>6802 Levine Trace</t>
  </si>
  <si>
    <t>New Jenniferton</t>
  </si>
  <si>
    <t>These civil continue visit and be.</t>
  </si>
  <si>
    <t>crystal88@example.org</t>
  </si>
  <si>
    <t>593.839.9321</t>
  </si>
  <si>
    <t>2112 Tucker Garden</t>
  </si>
  <si>
    <t>Fletcherborough</t>
  </si>
  <si>
    <t>Deep to event myself.</t>
  </si>
  <si>
    <t>Chase</t>
  </si>
  <si>
    <t>cookmary@example.com</t>
  </si>
  <si>
    <t>940.477.7012</t>
  </si>
  <si>
    <t>8789 David Pines</t>
  </si>
  <si>
    <t>Sort without fill move generation ahead.</t>
  </si>
  <si>
    <t>vhull@example.com</t>
  </si>
  <si>
    <t>277-867-0395x63440</t>
  </si>
  <si>
    <t>7978 Kathy Falls</t>
  </si>
  <si>
    <t>Pamelahaven</t>
  </si>
  <si>
    <t>Several key usually themselves fact miss.</t>
  </si>
  <si>
    <t>elizabeth80@example.org</t>
  </si>
  <si>
    <t>001-242-428-8822x90875</t>
  </si>
  <si>
    <t>7874 Danielle Parkways Suite 620</t>
  </si>
  <si>
    <t>Ronaldhaven</t>
  </si>
  <si>
    <t>Return note about nation.</t>
  </si>
  <si>
    <t>patrick90@example.com</t>
  </si>
  <si>
    <t>(631)542-1924x28688</t>
  </si>
  <si>
    <t>767 Little Lodge</t>
  </si>
  <si>
    <t>Hendersonfort</t>
  </si>
  <si>
    <t>Somebody its grow task the treatment.</t>
  </si>
  <si>
    <t>megan12@example.org</t>
  </si>
  <si>
    <t>967 Paul Villages</t>
  </si>
  <si>
    <t>New Natalie</t>
  </si>
  <si>
    <t>Four hope heavy story.</t>
  </si>
  <si>
    <t>scotthamilton@example.com</t>
  </si>
  <si>
    <t>+1-673-987-8142x075</t>
  </si>
  <si>
    <t>4384 Jackson Brooks Suite 824</t>
  </si>
  <si>
    <t>East Angelaville</t>
  </si>
  <si>
    <t>How huge focus do.</t>
  </si>
  <si>
    <t>Misty</t>
  </si>
  <si>
    <t>emily12@example.com</t>
  </si>
  <si>
    <t>609-698-4362</t>
  </si>
  <si>
    <t>9827 Candace Ranch Apt. 477</t>
  </si>
  <si>
    <t>Terriport</t>
  </si>
  <si>
    <t>City authority sit writer edge.</t>
  </si>
  <si>
    <t>Dodson</t>
  </si>
  <si>
    <t>rross@example.com</t>
  </si>
  <si>
    <t>+1-564-977-8055x810</t>
  </si>
  <si>
    <t>935 Ashley Hill</t>
  </si>
  <si>
    <t>South Toddland</t>
  </si>
  <si>
    <t>Question describe business ten fund.</t>
  </si>
  <si>
    <t>Pam</t>
  </si>
  <si>
    <t>Banks</t>
  </si>
  <si>
    <t>1380 Banks Groves</t>
  </si>
  <si>
    <t>Cortezshire</t>
  </si>
  <si>
    <t>Laugh wife less debate necessary reveal yard.</t>
  </si>
  <si>
    <t>Stephens</t>
  </si>
  <si>
    <t>mhayden@example.org</t>
  </si>
  <si>
    <t>(870)634-1127</t>
  </si>
  <si>
    <t>789 Humphrey Loop</t>
  </si>
  <si>
    <t>South Austinmouth</t>
  </si>
  <si>
    <t>See behind shoulder religious fine clearly.</t>
  </si>
  <si>
    <t>susan24@example.org</t>
  </si>
  <si>
    <t>928.647.0771</t>
  </si>
  <si>
    <t>4697 Fletcher Springs</t>
  </si>
  <si>
    <t>Garciamouth</t>
  </si>
  <si>
    <t>Team food organization leader.</t>
  </si>
  <si>
    <t>ramosheidi@example.org</t>
  </si>
  <si>
    <t>236-709-9993x9456</t>
  </si>
  <si>
    <t>9182 Veronica Well</t>
  </si>
  <si>
    <t>Jennifermouth</t>
  </si>
  <si>
    <t>Must everyone especially detail democratic push.</t>
  </si>
  <si>
    <t>Esparza</t>
  </si>
  <si>
    <t>danielkennedy@example.org</t>
  </si>
  <si>
    <t>001-977-536-8093x43462</t>
  </si>
  <si>
    <t>04885 Woods Cliffs Apt. 478</t>
  </si>
  <si>
    <t>Lisaburgh</t>
  </si>
  <si>
    <t>Loss themselves sing already computer.</t>
  </si>
  <si>
    <t>mark72@example.net</t>
  </si>
  <si>
    <t>(525)631-9606x701</t>
  </si>
  <si>
    <t>14101 Burton Inlet</t>
  </si>
  <si>
    <t>Christopherton</t>
  </si>
  <si>
    <t>Front radio seven almost green most bag boy.</t>
  </si>
  <si>
    <t>perezjason@example.com</t>
  </si>
  <si>
    <t>+1-792-902-0863x8104</t>
  </si>
  <si>
    <t>0846 West Street Suite 116</t>
  </si>
  <si>
    <t>Thomasmouth</t>
  </si>
  <si>
    <t>Follow enjoy success all drive meet.</t>
  </si>
  <si>
    <t>Hayley</t>
  </si>
  <si>
    <t>Swanson</t>
  </si>
  <si>
    <t>stephaniesellers@example.org</t>
  </si>
  <si>
    <t>(632)951-2758</t>
  </si>
  <si>
    <t>95794 Clark Pass Apt. 373</t>
  </si>
  <si>
    <t>South Brandonview</t>
  </si>
  <si>
    <t>Under man buy plant example.</t>
  </si>
  <si>
    <t>Levi</t>
  </si>
  <si>
    <t>cmontoya@example.com</t>
  </si>
  <si>
    <t>912-833-5420x67735</t>
  </si>
  <si>
    <t>33048 David Ways Apt. 418</t>
  </si>
  <si>
    <t>West Frankburgh</t>
  </si>
  <si>
    <t>Similar note interview civil.</t>
  </si>
  <si>
    <t>thomasmarshall@example.com</t>
  </si>
  <si>
    <t>432.818.6926x765</t>
  </si>
  <si>
    <t>160 Cooper Plains Suite 601</t>
  </si>
  <si>
    <t>Jordanhaven</t>
  </si>
  <si>
    <t>On similar trip.</t>
  </si>
  <si>
    <t>Tony</t>
  </si>
  <si>
    <t>Hines</t>
  </si>
  <si>
    <t>jkelly@example.com</t>
  </si>
  <si>
    <t>264-337-7226x799</t>
  </si>
  <si>
    <t>917 Cook Spring</t>
  </si>
  <si>
    <t>New Jamesfort</t>
  </si>
  <si>
    <t>International hot teach history know.</t>
  </si>
  <si>
    <t>Kelsey</t>
  </si>
  <si>
    <t>Cantu</t>
  </si>
  <si>
    <t>gilberthunter@example.org</t>
  </si>
  <si>
    <t>847 Gregory Creek</t>
  </si>
  <si>
    <t>East Brandon</t>
  </si>
  <si>
    <t>Listen record yeah himself.</t>
  </si>
  <si>
    <t>mary47@example.org</t>
  </si>
  <si>
    <t>(439)224-4782</t>
  </si>
  <si>
    <t>33231 Salazar Ville Suite 675</t>
  </si>
  <si>
    <t>West William</t>
  </si>
  <si>
    <t>Century lawyer will imagine issue summer.</t>
  </si>
  <si>
    <t>Blackburn</t>
  </si>
  <si>
    <t>tinacurtis@example.com</t>
  </si>
  <si>
    <t>001-579-840-8555x33424</t>
  </si>
  <si>
    <t>866 Shaun Fork</t>
  </si>
  <si>
    <t>South Sandy</t>
  </si>
  <si>
    <t>Able perform speak far organization others.</t>
  </si>
  <si>
    <t>sheena61@example.org</t>
  </si>
  <si>
    <t>+1-433-951-7415x44031</t>
  </si>
  <si>
    <t>0603 James Key</t>
  </si>
  <si>
    <t>Port Chloechester</t>
  </si>
  <si>
    <t>Attack language computer building rule high.</t>
  </si>
  <si>
    <t>kristiswanson@example.net</t>
  </si>
  <si>
    <t>+1-480-766-4146x5289</t>
  </si>
  <si>
    <t>384 Lopez Villages Suite 032</t>
  </si>
  <si>
    <t>North Mark</t>
  </si>
  <si>
    <t>Less example soldier clear same.</t>
  </si>
  <si>
    <t>qsmith@example.net</t>
  </si>
  <si>
    <t>001-244-924-8386x708</t>
  </si>
  <si>
    <t>9696 Alicia Springs Suite 809</t>
  </si>
  <si>
    <t>Mackville</t>
  </si>
  <si>
    <t>Hot hit western prevent.</t>
  </si>
  <si>
    <t>Fields</t>
  </si>
  <si>
    <t>ashleydavis@example.org</t>
  </si>
  <si>
    <t>598-595-1118x28239</t>
  </si>
  <si>
    <t>764 Olson Cliffs Apt. 435</t>
  </si>
  <si>
    <t>Port James</t>
  </si>
  <si>
    <t>Trouble tax environment federal at world.</t>
  </si>
  <si>
    <t>ugentry@example.net</t>
  </si>
  <si>
    <t>1368 Wheeler Streets</t>
  </si>
  <si>
    <t>North Robertville</t>
  </si>
  <si>
    <t>Head scene attorney.</t>
  </si>
  <si>
    <t>mlambert@example.org</t>
  </si>
  <si>
    <t>+1-865-674-1853x49120</t>
  </si>
  <si>
    <t>06668 Williams Canyon Apt. 098</t>
  </si>
  <si>
    <t>Port Kevin</t>
  </si>
  <si>
    <t>Bad care eat medical.</t>
  </si>
  <si>
    <t>Dalton</t>
  </si>
  <si>
    <t>nancyadams@example.com</t>
  </si>
  <si>
    <t>001-457-771-8821x81632</t>
  </si>
  <si>
    <t>5414 Rachael Ford Suite 640</t>
  </si>
  <si>
    <t>North Katherine</t>
  </si>
  <si>
    <t>Almost wife former four huge past bar general.</t>
  </si>
  <si>
    <t>King</t>
  </si>
  <si>
    <t>ireed@example.com</t>
  </si>
  <si>
    <t>486.797.8693x89759</t>
  </si>
  <si>
    <t>74467 Nguyen Islands</t>
  </si>
  <si>
    <t>Williamland</t>
  </si>
  <si>
    <t>Nature couple point charge.</t>
  </si>
  <si>
    <t>Mcdowell</t>
  </si>
  <si>
    <t>josephpratt@example.com</t>
  </si>
  <si>
    <t>207.289.7243</t>
  </si>
  <si>
    <t>4960 Jennings Coves Suite 346</t>
  </si>
  <si>
    <t>East Judyside</t>
  </si>
  <si>
    <t>Teach easy clearly single character memory alone.</t>
  </si>
  <si>
    <t>jflores@example.net</t>
  </si>
  <si>
    <t>(944)987-7633x166</t>
  </si>
  <si>
    <t>10141 Olson Bridge</t>
  </si>
  <si>
    <t>Carterport</t>
  </si>
  <si>
    <t>Cold much during another education.</t>
  </si>
  <si>
    <t>Olivia</t>
  </si>
  <si>
    <t>Gallegos</t>
  </si>
  <si>
    <t>johnsonlee@example.com</t>
  </si>
  <si>
    <t>+1-576-635-3486x90682</t>
  </si>
  <si>
    <t>954 Denise Knoll</t>
  </si>
  <si>
    <t>Christyport</t>
  </si>
  <si>
    <t>Capital trouble never beat.</t>
  </si>
  <si>
    <t>hinesshelby@example.org</t>
  </si>
  <si>
    <t>+1-394-424-6281x44296</t>
  </si>
  <si>
    <t>274 David Plaza</t>
  </si>
  <si>
    <t>North Michelle</t>
  </si>
  <si>
    <t>Upon college believe bag.</t>
  </si>
  <si>
    <t>xkline@example.org</t>
  </si>
  <si>
    <t>(896)691-8063x95274</t>
  </si>
  <si>
    <t>489 Hawkins Mission Apt. 711</t>
  </si>
  <si>
    <t>Moyerside</t>
  </si>
  <si>
    <t>Could process move town church environment until fish.</t>
  </si>
  <si>
    <t>hunterclarke@example.net</t>
  </si>
  <si>
    <t>+1-461-806-6931x94775</t>
  </si>
  <si>
    <t>96623 Jennifer Ferry Apt. 492</t>
  </si>
  <si>
    <t>Davilaberg</t>
  </si>
  <si>
    <t>Claim them generation health too job region.</t>
  </si>
  <si>
    <t>Glenn</t>
  </si>
  <si>
    <t>kturner@example.org</t>
  </si>
  <si>
    <t>126 Contreras Square Apt. 586</t>
  </si>
  <si>
    <t>Gonzaleschester</t>
  </si>
  <si>
    <t>Soon live sign low part every.</t>
  </si>
  <si>
    <t>greenashley@example.com</t>
  </si>
  <si>
    <t>08558 Theodore Isle</t>
  </si>
  <si>
    <t>Sanchezberg</t>
  </si>
  <si>
    <t>Whom management individual total enjoy pressure street discussion.</t>
  </si>
  <si>
    <t>Danny</t>
  </si>
  <si>
    <t>Warren</t>
  </si>
  <si>
    <t>phill@example.org</t>
  </si>
  <si>
    <t>(715)321-3012x169</t>
  </si>
  <si>
    <t>069 Ballard Ports Suite 066</t>
  </si>
  <si>
    <t>West Stephenshire</t>
  </si>
  <si>
    <t>Campaign father manager rate few.</t>
  </si>
  <si>
    <t>smithalice@example.net</t>
  </si>
  <si>
    <t>6558 Stephanie Road</t>
  </si>
  <si>
    <t>Klineport</t>
  </si>
  <si>
    <t>Ball theory range soon.</t>
  </si>
  <si>
    <t>james83@example.net</t>
  </si>
  <si>
    <t>221-659-0527x294</t>
  </si>
  <si>
    <t>493 Mcknight Run</t>
  </si>
  <si>
    <t>Gabrielville</t>
  </si>
  <si>
    <t>Care discuss at PM stand ok.</t>
  </si>
  <si>
    <t>tkelly@example.org</t>
  </si>
  <si>
    <t>2408 George Mews Apt. 033</t>
  </si>
  <si>
    <t>West Tonyville</t>
  </si>
  <si>
    <t>Pass employee smile music chance single.</t>
  </si>
  <si>
    <t>Colon</t>
  </si>
  <si>
    <t>nancy42@example.org</t>
  </si>
  <si>
    <t>+1-429-403-6360x2778</t>
  </si>
  <si>
    <t>27002 Richard Place</t>
  </si>
  <si>
    <t>Arthurhaven</t>
  </si>
  <si>
    <t>Stand about board last reason popular.</t>
  </si>
  <si>
    <t>pricepamela@example.net</t>
  </si>
  <si>
    <t>(259)858-7268</t>
  </si>
  <si>
    <t>2492 Johnson Haven Apt. 682</t>
  </si>
  <si>
    <t>Port Michael</t>
  </si>
  <si>
    <t>Speak agency organization modern budget drug successful.</t>
  </si>
  <si>
    <t>Sherman</t>
  </si>
  <si>
    <t>jeffrey09@example.com</t>
  </si>
  <si>
    <t>571.411.0427x24268</t>
  </si>
  <si>
    <t>7020 Patton Radial</t>
  </si>
  <si>
    <t>New Jorge</t>
  </si>
  <si>
    <t>Paper front strategy put.</t>
  </si>
  <si>
    <t>randalldavid@example.net</t>
  </si>
  <si>
    <t>(915)773-6109x36152</t>
  </si>
  <si>
    <t>724 Bryan Street Suite 375</t>
  </si>
  <si>
    <t>Yourself theory anything themselves cold control.</t>
  </si>
  <si>
    <t>karenmitchell@example.com</t>
  </si>
  <si>
    <t>635-758-5504x1328</t>
  </si>
  <si>
    <t>4393 Clay Roads</t>
  </si>
  <si>
    <t>Lemouth</t>
  </si>
  <si>
    <t>Tough modern wrong crime central.</t>
  </si>
  <si>
    <t>wbryant@example.org</t>
  </si>
  <si>
    <t>733-745-8258x029</t>
  </si>
  <si>
    <t>428 Katelyn Road</t>
  </si>
  <si>
    <t>Smithview</t>
  </si>
  <si>
    <t>Teacher quite everybody.</t>
  </si>
  <si>
    <t>dkemp@example.org</t>
  </si>
  <si>
    <t>001-918-770-6854</t>
  </si>
  <si>
    <t>0411 Jessica Circles</t>
  </si>
  <si>
    <t>Lake Billyview</t>
  </si>
  <si>
    <t>Card camera appear several heavy would.</t>
  </si>
  <si>
    <t>campbellnicole@example.org</t>
  </si>
  <si>
    <t>827 Travis Dale</t>
  </si>
  <si>
    <t>West Emily</t>
  </si>
  <si>
    <t>System factor million ever mind skin.</t>
  </si>
  <si>
    <t>pruittdaniel@example.net</t>
  </si>
  <si>
    <t>+1-808-220-7362x40352</t>
  </si>
  <si>
    <t>11824 James Parkways</t>
  </si>
  <si>
    <t>Brucehaven</t>
  </si>
  <si>
    <t>Event high child article.</t>
  </si>
  <si>
    <t>Alex</t>
  </si>
  <si>
    <t>Haley</t>
  </si>
  <si>
    <t>christopherschmidt@example.net</t>
  </si>
  <si>
    <t>665-241-7086</t>
  </si>
  <si>
    <t>7687 Ernest Drive Suite 160</t>
  </si>
  <si>
    <t>East Ernestmouth</t>
  </si>
  <si>
    <t>Any stock imagine writer say soon explain their.</t>
  </si>
  <si>
    <t>Santana</t>
  </si>
  <si>
    <t>jason21@example.net</t>
  </si>
  <si>
    <t>001-867-338-7662x601</t>
  </si>
  <si>
    <t>912 Michele Harbor</t>
  </si>
  <si>
    <t>Josephfurt</t>
  </si>
  <si>
    <t>Organization thought indicate.</t>
  </si>
  <si>
    <t>Preston</t>
  </si>
  <si>
    <t>Lucero</t>
  </si>
  <si>
    <t>henrylauren@example.com</t>
  </si>
  <si>
    <t>001-257-385-9976x43670</t>
  </si>
  <si>
    <t>6105 Travis Courts Apt. 661</t>
  </si>
  <si>
    <t>East David</t>
  </si>
  <si>
    <t>Pull foot decade around administration total painting few.</t>
  </si>
  <si>
    <t>qbanks@example.com</t>
  </si>
  <si>
    <t>(313)824-1229</t>
  </si>
  <si>
    <t>0720 Weaver Creek</t>
  </si>
  <si>
    <t>East Kellihaven</t>
  </si>
  <si>
    <t>Sport remain water region.</t>
  </si>
  <si>
    <t>mary14@example.com</t>
  </si>
  <si>
    <t>489-480-2047x646</t>
  </si>
  <si>
    <t>27128 Long Trail Apt. 770</t>
  </si>
  <si>
    <t>Austinview</t>
  </si>
  <si>
    <t>Culture exactly cultural director difference.</t>
  </si>
  <si>
    <t>wayne56@example.com</t>
  </si>
  <si>
    <t>39704 Gibbs Grove Suite 269</t>
  </si>
  <si>
    <t>Harveychester</t>
  </si>
  <si>
    <t>Daughter record issue him true laugh movie.</t>
  </si>
  <si>
    <t>Samuel</t>
  </si>
  <si>
    <t>Wood</t>
  </si>
  <si>
    <t>kennedydavid@example.net</t>
  </si>
  <si>
    <t>051 Mahoney Plaza</t>
  </si>
  <si>
    <t>Georgechester</t>
  </si>
  <si>
    <t>Put east away.</t>
  </si>
  <si>
    <t>Cassandra</t>
  </si>
  <si>
    <t>curtis25@example.net</t>
  </si>
  <si>
    <t>001-387-964-0665</t>
  </si>
  <si>
    <t>713 Davis Drive Apt. 004</t>
  </si>
  <si>
    <t>Nelsonside</t>
  </si>
  <si>
    <t>Prove should face beat article inside economy.</t>
  </si>
  <si>
    <t>Case</t>
  </si>
  <si>
    <t>lesterjonathan@example.com</t>
  </si>
  <si>
    <t>362-976-3886</t>
  </si>
  <si>
    <t>2468 Richard Rue</t>
  </si>
  <si>
    <t>Kevinview</t>
  </si>
  <si>
    <t>Speech four series another dream.</t>
  </si>
  <si>
    <t>Kara</t>
  </si>
  <si>
    <t>stewartdebbie@example.net</t>
  </si>
  <si>
    <t>001-902-651-5142x821</t>
  </si>
  <si>
    <t>7844 Dana Corner Apt. 939</t>
  </si>
  <si>
    <t>Haileyhaven</t>
  </si>
  <si>
    <t>Control crime on wall remain suddenly.</t>
  </si>
  <si>
    <t>joshualewis@example.com</t>
  </si>
  <si>
    <t>(228)307-6092x0423</t>
  </si>
  <si>
    <t>6356 Johnson Stream</t>
  </si>
  <si>
    <t>Davidland</t>
  </si>
  <si>
    <t>Easy side control one raise the whatever.</t>
  </si>
  <si>
    <t>Schmitt</t>
  </si>
  <si>
    <t>braymond@example.org</t>
  </si>
  <si>
    <t>(732)782-6291</t>
  </si>
  <si>
    <t>90820 Hamilton Knoll</t>
  </si>
  <si>
    <t>Patriciaport</t>
  </si>
  <si>
    <t>Garden human himself task item third investment talk.</t>
  </si>
  <si>
    <t>donnaross@example.org</t>
  </si>
  <si>
    <t>(802)352-1364</t>
  </si>
  <si>
    <t>7306 Smith Garden Apt. 274</t>
  </si>
  <si>
    <t>Lake Erinside</t>
  </si>
  <si>
    <t>Free some deal pull stay white blue walk.</t>
  </si>
  <si>
    <t>Schaefer</t>
  </si>
  <si>
    <t>benjamin71@example.com</t>
  </si>
  <si>
    <t>543-882-2756</t>
  </si>
  <si>
    <t>7225 Robert Circle</t>
  </si>
  <si>
    <t>Evanshaven</t>
  </si>
  <si>
    <t>Popular threat ago.</t>
  </si>
  <si>
    <t>perezpamela@example.com</t>
  </si>
  <si>
    <t>929.619.7761x14966</t>
  </si>
  <si>
    <t>76183 Torres Keys</t>
  </si>
  <si>
    <t>Subject attorney hard movement huge election general.</t>
  </si>
  <si>
    <t>williamssamantha@example.net</t>
  </si>
  <si>
    <t>358-661-1714x9745</t>
  </si>
  <si>
    <t>796 Grant Shoal</t>
  </si>
  <si>
    <t>Thomasberg</t>
  </si>
  <si>
    <t>Teach box scientist respond religious understand answer.</t>
  </si>
  <si>
    <t>uowens@example.com</t>
  </si>
  <si>
    <t>001-538-456-4389x696</t>
  </si>
  <si>
    <t>704 Lopez Falls</t>
  </si>
  <si>
    <t>Jamesville</t>
  </si>
  <si>
    <t>Whatever her whose office black.</t>
  </si>
  <si>
    <t>amanda42@example.net</t>
  </si>
  <si>
    <t>4597 Mary Prairie</t>
  </si>
  <si>
    <t>East Christina</t>
  </si>
  <si>
    <t>Suddenly affect song cover whatever.</t>
  </si>
  <si>
    <t>521-702-7306x645</t>
  </si>
  <si>
    <t>5525 Peters Park Apt. 304</t>
  </si>
  <si>
    <t>Shieldsstad</t>
  </si>
  <si>
    <t>Base candidate court.</t>
  </si>
  <si>
    <t>Barbara</t>
  </si>
  <si>
    <t>charlesgomez@example.com</t>
  </si>
  <si>
    <t>001-527-941-6149</t>
  </si>
  <si>
    <t>633 Owens Skyway</t>
  </si>
  <si>
    <t>Lake Melissaborough</t>
  </si>
  <si>
    <t>Base cut school structure unit.</t>
  </si>
  <si>
    <t>Decker</t>
  </si>
  <si>
    <t>davisgeorge@example.net</t>
  </si>
  <si>
    <t>870.215.2346x90883</t>
  </si>
  <si>
    <t>78295 Wilson Curve Apt. 264</t>
  </si>
  <si>
    <t>Eugenetown</t>
  </si>
  <si>
    <t>Knowledge try forward chance water throughout.</t>
  </si>
  <si>
    <t>ulivingston@example.net</t>
  </si>
  <si>
    <t>781.272.3823x824</t>
  </si>
  <si>
    <t>05612 Hammond Hill Suite 643</t>
  </si>
  <si>
    <t>Millermouth</t>
  </si>
  <si>
    <t>Class party individual not.</t>
  </si>
  <si>
    <t>simsgerald@example.org</t>
  </si>
  <si>
    <t>+1-611-717-0316x957</t>
  </si>
  <si>
    <t>442 Collin Coves</t>
  </si>
  <si>
    <t>East Jodiview</t>
  </si>
  <si>
    <t>Power feel than season.</t>
  </si>
  <si>
    <t>holmesjason@example.org</t>
  </si>
  <si>
    <t>264-688-3587</t>
  </si>
  <si>
    <t>193 Peterson Locks</t>
  </si>
  <si>
    <t>Port Cody</t>
  </si>
  <si>
    <t>Ready interview page find wrong man surface bank.</t>
  </si>
  <si>
    <t>Bowen</t>
  </si>
  <si>
    <t>richmondjill@example.net</t>
  </si>
  <si>
    <t>652.855.8364</t>
  </si>
  <si>
    <t>59780 Andrew Drives Suite 187</t>
  </si>
  <si>
    <t>Callahanport</t>
  </si>
  <si>
    <t>Single sense upon either beat level audience.</t>
  </si>
  <si>
    <t>harristaylor@example.com</t>
  </si>
  <si>
    <t>+1-215-250-9617x45910</t>
  </si>
  <si>
    <t>7935 Williams Ridges</t>
  </si>
  <si>
    <t>New Jamiestad</t>
  </si>
  <si>
    <t>Think sell pay boy option nature.</t>
  </si>
  <si>
    <t>davidmacias@example.net</t>
  </si>
  <si>
    <t>3717 Brown Summit Apt. 868</t>
  </si>
  <si>
    <t>Way son should could situation.</t>
  </si>
  <si>
    <t>Pearson</t>
  </si>
  <si>
    <t>kevinstone@example.org</t>
  </si>
  <si>
    <t>884 Bradley Burg</t>
  </si>
  <si>
    <t>Port Amandaside</t>
  </si>
  <si>
    <t>Military foreign particularly.</t>
  </si>
  <si>
    <t>Webb</t>
  </si>
  <si>
    <t>bakerjames@example.org</t>
  </si>
  <si>
    <t>589-321-6091x317</t>
  </si>
  <si>
    <t>63590 Martinez Falls</t>
  </si>
  <si>
    <t>Reynoldsville</t>
  </si>
  <si>
    <t>Create data professor itself environmental.</t>
  </si>
  <si>
    <t>lallen@example.com</t>
  </si>
  <si>
    <t>967-816-8870x679</t>
  </si>
  <si>
    <t>568 Christina Mountain</t>
  </si>
  <si>
    <t>Jessicaton</t>
  </si>
  <si>
    <t>Part consumer hour.</t>
  </si>
  <si>
    <t>lesliecasey@example.org</t>
  </si>
  <si>
    <t>(577)233-4105</t>
  </si>
  <si>
    <t>80465 Dana Forest Suite 351</t>
  </si>
  <si>
    <t>East Deborahton</t>
  </si>
  <si>
    <t>Man occur between ready determine.</t>
  </si>
  <si>
    <t>ihardin@example.com</t>
  </si>
  <si>
    <t>825.913.3073x76782</t>
  </si>
  <si>
    <t>6380 Sarah Branch</t>
  </si>
  <si>
    <t>West Angelica</t>
  </si>
  <si>
    <t>Wear cut pass generation see data cultural.</t>
  </si>
  <si>
    <t>pdavis@example.net</t>
  </si>
  <si>
    <t>989-723-1936x7529</t>
  </si>
  <si>
    <t>94134 Small Curve</t>
  </si>
  <si>
    <t>New Cynthia</t>
  </si>
  <si>
    <t>Claim lose fight put argue artist material.</t>
  </si>
  <si>
    <t>roachjulie@example.com</t>
  </si>
  <si>
    <t>(247)397-2592x70696</t>
  </si>
  <si>
    <t>838 Spencer Points Suite 071</t>
  </si>
  <si>
    <t>Most eye source point.</t>
  </si>
  <si>
    <t>Jill</t>
  </si>
  <si>
    <t>fuentestodd@example.com</t>
  </si>
  <si>
    <t>715.435.2272x73842</t>
  </si>
  <si>
    <t>281 Erica Pine Apt. 925</t>
  </si>
  <si>
    <t>East Patrickborough</t>
  </si>
  <si>
    <t>Call beyond another trip.</t>
  </si>
  <si>
    <t>suarezcynthia@example.net</t>
  </si>
  <si>
    <t>(707)464-1583x5706</t>
  </si>
  <si>
    <t>881 Rodriguez Rest</t>
  </si>
  <si>
    <t>Lake Haroldfort</t>
  </si>
  <si>
    <t>Himself newspaper ok air road occur everyone.</t>
  </si>
  <si>
    <t>ryankramer@example.net</t>
  </si>
  <si>
    <t>(734)522-1557x00312</t>
  </si>
  <si>
    <t>12328 Kimberly Heights Suite 494</t>
  </si>
  <si>
    <t>Lake Kelly</t>
  </si>
  <si>
    <t>Pm four friend none central ready little.</t>
  </si>
  <si>
    <t>david95@example.com</t>
  </si>
  <si>
    <t>(359)616-3084x6393</t>
  </si>
  <si>
    <t>504 James Grove</t>
  </si>
  <si>
    <t>Stephenport</t>
  </si>
  <si>
    <t>That whether expert night give.</t>
  </si>
  <si>
    <t>laurie37@example.com</t>
  </si>
  <si>
    <t>712.689.1159x052</t>
  </si>
  <si>
    <t>8477 Brooks Centers Suite 833</t>
  </si>
  <si>
    <t>Lake Amberburgh</t>
  </si>
  <si>
    <t>Finish capital next home forget.</t>
  </si>
  <si>
    <t>jeffreybrown@example.org</t>
  </si>
  <si>
    <t>(228)549-1824x0102</t>
  </si>
  <si>
    <t>997 Mills Rapid</t>
  </si>
  <si>
    <t>Bensontown</t>
  </si>
  <si>
    <t>Blue over memory stuff over analysis.</t>
  </si>
  <si>
    <t>Mullen</t>
  </si>
  <si>
    <t>ecarter@example.net</t>
  </si>
  <si>
    <t>+1-846-222-6263x225</t>
  </si>
  <si>
    <t>3325 Davis Circles Apt. 446</t>
  </si>
  <si>
    <t>Rangeltown</t>
  </si>
  <si>
    <t>Both staff interview choice whether single.</t>
  </si>
  <si>
    <t>villanuevaapril@example.net</t>
  </si>
  <si>
    <t>851-465-9699x029</t>
  </si>
  <si>
    <t>727 Monique Rapids</t>
  </si>
  <si>
    <t>New Cole</t>
  </si>
  <si>
    <t>Public me add see buy.</t>
  </si>
  <si>
    <t>crystalwolfe@example.net</t>
  </si>
  <si>
    <t>975.440.6695x835</t>
  </si>
  <si>
    <t>50137 Garcia Springs Apt. 749</t>
  </si>
  <si>
    <t>New Jeffreyborough</t>
  </si>
  <si>
    <t>Information building window keep.</t>
  </si>
  <si>
    <t>mary61@example.com</t>
  </si>
  <si>
    <t>+1-215-494-9944x637</t>
  </si>
  <si>
    <t>7110 Phillips Mountain Apt. 504</t>
  </si>
  <si>
    <t>South Diana</t>
  </si>
  <si>
    <t>Institution rest let simply financial.</t>
  </si>
  <si>
    <t>Peterson</t>
  </si>
  <si>
    <t>robert40@example.com</t>
  </si>
  <si>
    <t>917-343-5056x34302</t>
  </si>
  <si>
    <t>871 Debra Overpass Apt. 939</t>
  </si>
  <si>
    <t>How training forget mother sea Democrat.</t>
  </si>
  <si>
    <t>Waters</t>
  </si>
  <si>
    <t>radams@example.com</t>
  </si>
  <si>
    <t>(764)508-0960</t>
  </si>
  <si>
    <t>923 Villa Plains Apt. 594</t>
  </si>
  <si>
    <t>West Amy</t>
  </si>
  <si>
    <t>All put middle loss evidence.</t>
  </si>
  <si>
    <t>Mejia</t>
  </si>
  <si>
    <t>leevalerie@example.net</t>
  </si>
  <si>
    <t>001-211-823-3376x6193</t>
  </si>
  <si>
    <t>76390 Mcdowell Plaza Apt. 951</t>
  </si>
  <si>
    <t>Murphymouth</t>
  </si>
  <si>
    <t>Far hope center here.</t>
  </si>
  <si>
    <t>smithbrandon@example.com</t>
  </si>
  <si>
    <t>429-754-8750x56799</t>
  </si>
  <si>
    <t>4818 Baker Stravenue</t>
  </si>
  <si>
    <t>Term foot popular Mrs general step figure.</t>
  </si>
  <si>
    <t>Cisneros</t>
  </si>
  <si>
    <t>barnesjuan@example.org</t>
  </si>
  <si>
    <t>407-260-0025x1792</t>
  </si>
  <si>
    <t>047 Lindsay Motorway</t>
  </si>
  <si>
    <t>South Dawn</t>
  </si>
  <si>
    <t>Together Mr science assume or fish create.</t>
  </si>
  <si>
    <t>uvelasquez@example.net</t>
  </si>
  <si>
    <t>799-405-5779</t>
  </si>
  <si>
    <t>745 Carl Hills</t>
  </si>
  <si>
    <t>Richardstad</t>
  </si>
  <si>
    <t>Break organization peace bit front such physical.</t>
  </si>
  <si>
    <t>tjones@example.net</t>
  </si>
  <si>
    <t>735.650.9796</t>
  </si>
  <si>
    <t>92474 Alexander Hills Suite 315</t>
  </si>
  <si>
    <t>Against administration usually speech sit.</t>
  </si>
  <si>
    <t>cassandramiller@example.net</t>
  </si>
  <si>
    <t>469.678.4887</t>
  </si>
  <si>
    <t>002 Yvonne Ramp Apt. 291</t>
  </si>
  <si>
    <t>Really late sometimes police draw see.</t>
  </si>
  <si>
    <t>belldeborah@example.com</t>
  </si>
  <si>
    <t>81385 Johnson Avenue Suite 862</t>
  </si>
  <si>
    <t>Lewismouth</t>
  </si>
  <si>
    <t>For practice life indeed.</t>
  </si>
  <si>
    <t>usmith@example.net</t>
  </si>
  <si>
    <t>+1-464-865-7302x3176</t>
  </si>
  <si>
    <t>52929 Melissa Branch</t>
  </si>
  <si>
    <t>Contrerasburgh</t>
  </si>
  <si>
    <t>Finish friend history fear fish bag news.</t>
  </si>
  <si>
    <t>Logan</t>
  </si>
  <si>
    <t>hmassey@example.net</t>
  </si>
  <si>
    <t>397.330.6952</t>
  </si>
  <si>
    <t>054 Owen Walk</t>
  </si>
  <si>
    <t>Barrettstad</t>
  </si>
  <si>
    <t>So walk would garden force argue few.</t>
  </si>
  <si>
    <t>vwelch@example.com</t>
  </si>
  <si>
    <t>(626)931-2663x24669</t>
  </si>
  <si>
    <t>944 Rhodes Estate</t>
  </si>
  <si>
    <t>Sanchezhaven</t>
  </si>
  <si>
    <t>Suddenly development environment analysis series charge set summer.</t>
  </si>
  <si>
    <t>Kellie</t>
  </si>
  <si>
    <t>monicadavidson@example.net</t>
  </si>
  <si>
    <t>793-536-3545</t>
  </si>
  <si>
    <t>3127 Baker Shoals Suite 476</t>
  </si>
  <si>
    <t>East Michaelchester</t>
  </si>
  <si>
    <t>What detail cut pick.</t>
  </si>
  <si>
    <t>carolhicks@example.net</t>
  </si>
  <si>
    <t>(855)447-6471x29244</t>
  </si>
  <si>
    <t>9478 Matthew Manors Apt. 863</t>
  </si>
  <si>
    <t>New Thomasmouth</t>
  </si>
  <si>
    <t>Expect couple simply century young property.</t>
  </si>
  <si>
    <t>matthewgrant@example.com</t>
  </si>
  <si>
    <t>029 White Dam</t>
  </si>
  <si>
    <t>Owenborough</t>
  </si>
  <si>
    <t>Talk stock guess perform.</t>
  </si>
  <si>
    <t>tperry@example.com</t>
  </si>
  <si>
    <t>267.366.7664x54354</t>
  </si>
  <si>
    <t>5334 Ford Villages</t>
  </si>
  <si>
    <t>Lake Jacquelinetown</t>
  </si>
  <si>
    <t>Somebody behavior drop free top condition recent.</t>
  </si>
  <si>
    <t>Ariel</t>
  </si>
  <si>
    <t>Spencer</t>
  </si>
  <si>
    <t>catherine77@example.com</t>
  </si>
  <si>
    <t>+1-292-753-8208x7557</t>
  </si>
  <si>
    <t>1193 Rodriguez Burg</t>
  </si>
  <si>
    <t>Lake Gabrielstad</t>
  </si>
  <si>
    <t>Record ahead along be.</t>
  </si>
  <si>
    <t>Mcdonald</t>
  </si>
  <si>
    <t>hendrixbradley@example.com</t>
  </si>
  <si>
    <t>+1-918-478-5665x83640</t>
  </si>
  <si>
    <t>51270 John Turnpike Suite 971</t>
  </si>
  <si>
    <t>New Erinville</t>
  </si>
  <si>
    <t>Individual myself north operation operation same product occur.</t>
  </si>
  <si>
    <t>hughesangela@example.net</t>
  </si>
  <si>
    <t>322-665-2568</t>
  </si>
  <si>
    <t>999 Allen Forges Apt. 621</t>
  </si>
  <si>
    <t>New Kimberlymouth</t>
  </si>
  <si>
    <t>Entire gas son product image base.</t>
  </si>
  <si>
    <t>owensscott@example.org</t>
  </si>
  <si>
    <t>79945 Bryant Vista Apt. 388</t>
  </si>
  <si>
    <t>New Maryton</t>
  </si>
  <si>
    <t>Debate moment toward worry time car.</t>
  </si>
  <si>
    <t>dblack@example.net</t>
  </si>
  <si>
    <t>001-729-743-9631</t>
  </si>
  <si>
    <t>6386 Maxwell Islands</t>
  </si>
  <si>
    <t>Lake Scotttown</t>
  </si>
  <si>
    <t>Performance quality yard nature not live price set.</t>
  </si>
  <si>
    <t>Price</t>
  </si>
  <si>
    <t>khanchristina@example.net</t>
  </si>
  <si>
    <t>(637)675-1178x57338</t>
  </si>
  <si>
    <t>36108 Theresa Estates Suite 653</t>
  </si>
  <si>
    <t>Murphyview</t>
  </si>
  <si>
    <t>Public prove focus each my budget.</t>
  </si>
  <si>
    <t>nyoung@example.com</t>
  </si>
  <si>
    <t>001-209-262-7434</t>
  </si>
  <si>
    <t>62019 James Park Apt. 069</t>
  </si>
  <si>
    <t>Port Eugene</t>
  </si>
  <si>
    <t>Week occur stay from no energy see I.</t>
  </si>
  <si>
    <t>jonesbryan@example.net</t>
  </si>
  <si>
    <t>570-712-9019x974</t>
  </si>
  <si>
    <t>5157 Green Wells Suite 222</t>
  </si>
  <si>
    <t>North Savannah</t>
  </si>
  <si>
    <t>Drop soon short carry anyone world.</t>
  </si>
  <si>
    <t>dpittman@example.org</t>
  </si>
  <si>
    <t>(940)729-8483</t>
  </si>
  <si>
    <t>9152 Savannah Ferry Suite 484</t>
  </si>
  <si>
    <t>Georgefurt</t>
  </si>
  <si>
    <t>Them mention ago staff edge subject.</t>
  </si>
  <si>
    <t>Guerrero</t>
  </si>
  <si>
    <t>travistodd@example.net</t>
  </si>
  <si>
    <t>289-520-0344</t>
  </si>
  <si>
    <t>17515 Shirley Hills Suite 751</t>
  </si>
  <si>
    <t>Garymouth</t>
  </si>
  <si>
    <t>Natural think TV run sound middle.</t>
  </si>
  <si>
    <t>allisonschwartz@example.org</t>
  </si>
  <si>
    <t>001-886-860-5330</t>
  </si>
  <si>
    <t>4082 Martinez Plaza Apt. 035</t>
  </si>
  <si>
    <t>Kathleenville</t>
  </si>
  <si>
    <t>Authority maybe accept travel car.</t>
  </si>
  <si>
    <t>Pennington</t>
  </si>
  <si>
    <t>brownryan@example.net</t>
  </si>
  <si>
    <t>(941)849-9808</t>
  </si>
  <si>
    <t>635 Breanna Burgs</t>
  </si>
  <si>
    <t>South Jessicaville</t>
  </si>
  <si>
    <t>Animal fill town.</t>
  </si>
  <si>
    <t>christopher64@example.com</t>
  </si>
  <si>
    <t>684-871-3303</t>
  </si>
  <si>
    <t>051 Shannon Locks</t>
  </si>
  <si>
    <t>North Holly</t>
  </si>
  <si>
    <t>More team threat his opportunity part.</t>
  </si>
  <si>
    <t>leenicole@example.net</t>
  </si>
  <si>
    <t>(289)249-0829x2415</t>
  </si>
  <si>
    <t>555 Molly Plaza</t>
  </si>
  <si>
    <t>Lambview</t>
  </si>
  <si>
    <t>Former product eight ever that.</t>
  </si>
  <si>
    <t>Carlos</t>
  </si>
  <si>
    <t>Palmer</t>
  </si>
  <si>
    <t>erica15@example.net</t>
  </si>
  <si>
    <t>469.447.0738</t>
  </si>
  <si>
    <t>1853 Jackson Cliff</t>
  </si>
  <si>
    <t>Martinfurt</t>
  </si>
  <si>
    <t>Rather sound score enjoy Democrat class.</t>
  </si>
  <si>
    <t>charlotte20@example.org</t>
  </si>
  <si>
    <t>301-589-0814x718</t>
  </si>
  <si>
    <t>45549 Richard Trail Apt. 012</t>
  </si>
  <si>
    <t>Rhondafort</t>
  </si>
  <si>
    <t>Whose every it gas.</t>
  </si>
  <si>
    <t>shannon91@example.com</t>
  </si>
  <si>
    <t>(460)714-2604x10133</t>
  </si>
  <si>
    <t>873 Griffin Plaza</t>
  </si>
  <si>
    <t>Lake Andrew</t>
  </si>
  <si>
    <t>Interest police moment.</t>
  </si>
  <si>
    <t>droy@example.net</t>
  </si>
  <si>
    <t>(734)794-2314x702</t>
  </si>
  <si>
    <t>729 Mason Flats</t>
  </si>
  <si>
    <t>Hardinchester</t>
  </si>
  <si>
    <t>Pattern research big.</t>
  </si>
  <si>
    <t>Mike</t>
  </si>
  <si>
    <t>raygina@example.org</t>
  </si>
  <si>
    <t>+1-636-865-8164x43014</t>
  </si>
  <si>
    <t>6905 Padilla Mountains</t>
  </si>
  <si>
    <t>Lewisshire</t>
  </si>
  <si>
    <t>Century community sea cost start report window.</t>
  </si>
  <si>
    <t>yray@example.org</t>
  </si>
  <si>
    <t>001-655-872-3112x0617</t>
  </si>
  <si>
    <t>562 Stevens Ports</t>
  </si>
  <si>
    <t>Home well page trouble Republican movement.</t>
  </si>
  <si>
    <t>angelaerickson@example.com</t>
  </si>
  <si>
    <t>(860)255-0246</t>
  </si>
  <si>
    <t>32651 Charlene Meadow Apt. 651</t>
  </si>
  <si>
    <t>Michaelbury</t>
  </si>
  <si>
    <t>Decade build race here half.</t>
  </si>
  <si>
    <t>Hughes</t>
  </si>
  <si>
    <t>kendrashea@example.org</t>
  </si>
  <si>
    <t>1238 Scott Point</t>
  </si>
  <si>
    <t>Williamview</t>
  </si>
  <si>
    <t>Tax technology father performance.</t>
  </si>
  <si>
    <t>douglashendricks@example.org</t>
  </si>
  <si>
    <t>001-596-444-7331x930</t>
  </si>
  <si>
    <t>26108 Mcgee Valleys</t>
  </si>
  <si>
    <t>Jeremystad</t>
  </si>
  <si>
    <t>Single generation smile fund chair college yet.</t>
  </si>
  <si>
    <t>iryan@example.com</t>
  </si>
  <si>
    <t>+1-497-967-7791x85251</t>
  </si>
  <si>
    <t>8642 Rodriguez Lake</t>
  </si>
  <si>
    <t>Joshuaview</t>
  </si>
  <si>
    <t>Fish third decide tend.</t>
  </si>
  <si>
    <t>kandrade@example.com</t>
  </si>
  <si>
    <t>337-678-0376x7605</t>
  </si>
  <si>
    <t>90966 Megan Brooks</t>
  </si>
  <si>
    <t>East James</t>
  </si>
  <si>
    <t>Until indicate spend second.</t>
  </si>
  <si>
    <t>Braun</t>
  </si>
  <si>
    <t>tylerflowers@example.com</t>
  </si>
  <si>
    <t>+1-849-408-0055x0080</t>
  </si>
  <si>
    <t>6873 Torres Fords</t>
  </si>
  <si>
    <t>Navarrotown</t>
  </si>
  <si>
    <t>Try on around watch help.</t>
  </si>
  <si>
    <t>cbrown@example.net</t>
  </si>
  <si>
    <t>215-914-4048</t>
  </si>
  <si>
    <t>111 Stevens Cove Suite 844</t>
  </si>
  <si>
    <t>Matthewbury</t>
  </si>
  <si>
    <t>Behavior box big art.</t>
  </si>
  <si>
    <t>terryanna@example.org</t>
  </si>
  <si>
    <t>757-975-4415x7808</t>
  </si>
  <si>
    <t>89170 Baker Track</t>
  </si>
  <si>
    <t>North Pamelashire</t>
  </si>
  <si>
    <t>Student design identify green image wrong of.</t>
  </si>
  <si>
    <t>Rhonda</t>
  </si>
  <si>
    <t>Rodgers</t>
  </si>
  <si>
    <t>garciaerin@example.org</t>
  </si>
  <si>
    <t>818-962-5877</t>
  </si>
  <si>
    <t>6702 Jenkins Dam</t>
  </si>
  <si>
    <t>Bobbyshire</t>
  </si>
  <si>
    <t>World education let PM note size.</t>
  </si>
  <si>
    <t>Jon</t>
  </si>
  <si>
    <t>jeffrey39@example.org</t>
  </si>
  <si>
    <t>480-353-9611x7300</t>
  </si>
  <si>
    <t>7978 Kerri Junction</t>
  </si>
  <si>
    <t>Seanport</t>
  </si>
  <si>
    <t>Show health create believe.</t>
  </si>
  <si>
    <t>susan08@example.net</t>
  </si>
  <si>
    <t>+1-747-301-7483x76545</t>
  </si>
  <si>
    <t>98912 Lee Shores Suite 351</t>
  </si>
  <si>
    <t>Edwardsborough</t>
  </si>
  <si>
    <t>Concern attorney authority need quite air grow close.</t>
  </si>
  <si>
    <t>xrodriguez@example.org</t>
  </si>
  <si>
    <t>+1-269-612-5359x86884</t>
  </si>
  <si>
    <t>0762 Santiago Causeway Apt. 408</t>
  </si>
  <si>
    <t>Lake Matthewmouth</t>
  </si>
  <si>
    <t>Here dog room worker red.</t>
  </si>
  <si>
    <t>Brennan</t>
  </si>
  <si>
    <t>leechristopher@example.net</t>
  </si>
  <si>
    <t>+1-539-587-0357x0685</t>
  </si>
  <si>
    <t>5193 Wood Walk</t>
  </si>
  <si>
    <t>Littlehaven</t>
  </si>
  <si>
    <t>Week clearly down thought recently listen sure.</t>
  </si>
  <si>
    <t>laura32@example.com</t>
  </si>
  <si>
    <t>460.319.3209x64586</t>
  </si>
  <si>
    <t>5169 Michael Pines Suite 646</t>
  </si>
  <si>
    <t>West Mary</t>
  </si>
  <si>
    <t>Image world majority then role movement.</t>
  </si>
  <si>
    <t>moorecarol@example.net</t>
  </si>
  <si>
    <t>729.859.5130x56938</t>
  </si>
  <si>
    <t>10145 Tyler Groves Apt. 832</t>
  </si>
  <si>
    <t>East Anna</t>
  </si>
  <si>
    <t>Grow project sometimes support.</t>
  </si>
  <si>
    <t>bhoward@example.com</t>
  </si>
  <si>
    <t>(816)495-4694</t>
  </si>
  <si>
    <t>43351 Alexander Coves Suite 778</t>
  </si>
  <si>
    <t>Clearly vote poor much then authority sit forget.</t>
  </si>
  <si>
    <t>Todd</t>
  </si>
  <si>
    <t>rcabrera@example.net</t>
  </si>
  <si>
    <t>338-611-7678x59006</t>
  </si>
  <si>
    <t>434 Jessica Walk Apt. 687</t>
  </si>
  <si>
    <t>Codytown</t>
  </si>
  <si>
    <t>Need hear left add.</t>
  </si>
  <si>
    <t>hernandezjorge@example.com</t>
  </si>
  <si>
    <t>(916)844-8988x6541</t>
  </si>
  <si>
    <t>220 Sarah Road Suite 067</t>
  </si>
  <si>
    <t>Lake Tami</t>
  </si>
  <si>
    <t>Care machine responsibility or public explain necessary.</t>
  </si>
  <si>
    <t>matthewesparza@example.net</t>
  </si>
  <si>
    <t>001-845-644-2439x0687</t>
  </si>
  <si>
    <t>2608 Matthew Branch Suite 118</t>
  </si>
  <si>
    <t>Freemanside</t>
  </si>
  <si>
    <t>Actually miss remain whatever.</t>
  </si>
  <si>
    <t>coreybonilla@example.net</t>
  </si>
  <si>
    <t>(316)788-8907x8366</t>
  </si>
  <si>
    <t>928 Megan Mall</t>
  </si>
  <si>
    <t>Johnsonland</t>
  </si>
  <si>
    <t>Already person north certain box teacher though.</t>
  </si>
  <si>
    <t>Durham</t>
  </si>
  <si>
    <t>donaldhill@example.net</t>
  </si>
  <si>
    <t>58180 Alexandria Ranch</t>
  </si>
  <si>
    <t>Atkinsport</t>
  </si>
  <si>
    <t>Popular often plant learn think sign identify.</t>
  </si>
  <si>
    <t>lawrencetheresa@example.net</t>
  </si>
  <si>
    <t>001-506-982-2845x83486</t>
  </si>
  <si>
    <t>204 Bell Parkways</t>
  </si>
  <si>
    <t>New Charles</t>
  </si>
  <si>
    <t>Of develop popular ability decade feel car.</t>
  </si>
  <si>
    <t>chambersphillip@example.org</t>
  </si>
  <si>
    <t>799-407-0654x47306</t>
  </si>
  <si>
    <t>687 John Branch Apt. 151</t>
  </si>
  <si>
    <t>Port Mark</t>
  </si>
  <si>
    <t>Way south under.</t>
  </si>
  <si>
    <t>Terri</t>
  </si>
  <si>
    <t>xmendoza@example.com</t>
  </si>
  <si>
    <t>001-773-565-4077x75646</t>
  </si>
  <si>
    <t>54205 Taylor Plaza</t>
  </si>
  <si>
    <t>Richardsonberg</t>
  </si>
  <si>
    <t>Truth seat analysis world method night.</t>
  </si>
  <si>
    <t>xyoung@example.net</t>
  </si>
  <si>
    <t>001-281-599-7329</t>
  </si>
  <si>
    <t>9297 Kristen Greens Suite 595</t>
  </si>
  <si>
    <t>Port Jasonside</t>
  </si>
  <si>
    <t>Laugh thus eat those employee watch.</t>
  </si>
  <si>
    <t>jasminerussell@example.com</t>
  </si>
  <si>
    <t>491-267-3832x02516</t>
  </si>
  <si>
    <t>9866 Cynthia Village</t>
  </si>
  <si>
    <t>Moralesport</t>
  </si>
  <si>
    <t>Show once north daughter parent cause worry and.</t>
  </si>
  <si>
    <t>Fleming</t>
  </si>
  <si>
    <t>robertjenkins@example.com</t>
  </si>
  <si>
    <t>001-880-999-4164x31633</t>
  </si>
  <si>
    <t>2491 Kathleen Dam Suite 469</t>
  </si>
  <si>
    <t>Port Manuelbury</t>
  </si>
  <si>
    <t>What somebody suddenly hundred early.</t>
  </si>
  <si>
    <t>sydneyfrazier@example.net</t>
  </si>
  <si>
    <t>2440 Hudson Harbor</t>
  </si>
  <si>
    <t>Police training herself find program.</t>
  </si>
  <si>
    <t>Diane</t>
  </si>
  <si>
    <t>julie98@example.com</t>
  </si>
  <si>
    <t>419-611-7304</t>
  </si>
  <si>
    <t>9222 Timothy Oval</t>
  </si>
  <si>
    <t>Start material upon factor rich.</t>
  </si>
  <si>
    <t>Neal</t>
  </si>
  <si>
    <t>jaycruz@example.org</t>
  </si>
  <si>
    <t>474.865.9604x420</t>
  </si>
  <si>
    <t>36505 Cruz Orchard Apt. 934</t>
  </si>
  <si>
    <t>East Megan</t>
  </si>
  <si>
    <t>Ready opportunity body.</t>
  </si>
  <si>
    <t>smithemma@example.org</t>
  </si>
  <si>
    <t>7756 Anna Crossroad</t>
  </si>
  <si>
    <t>Erikaborough</t>
  </si>
  <si>
    <t>Citizen major state campaign notice.</t>
  </si>
  <si>
    <t>Coleman</t>
  </si>
  <si>
    <t>robert50@example.net</t>
  </si>
  <si>
    <t>6084 Barnett Vista</t>
  </si>
  <si>
    <t>West Carrie</t>
  </si>
  <si>
    <t>Who positive subject time political.</t>
  </si>
  <si>
    <t>onoble@example.com</t>
  </si>
  <si>
    <t>455-421-3416</t>
  </si>
  <si>
    <t>408 Madden Place Suite 655</t>
  </si>
  <si>
    <t>Amytown</t>
  </si>
  <si>
    <t>Political another finish central.</t>
  </si>
  <si>
    <t>burkekyle@example.com</t>
  </si>
  <si>
    <t>+1-549-810-8255x12125</t>
  </si>
  <si>
    <t>37987 Kim Drive</t>
  </si>
  <si>
    <t>West Nicole</t>
  </si>
  <si>
    <t>Including eat know peace listen.</t>
  </si>
  <si>
    <t>michaeldaniels@example.org</t>
  </si>
  <si>
    <t>5928 Ruiz Well</t>
  </si>
  <si>
    <t>Ashleyside</t>
  </si>
  <si>
    <t>Chance help north management push teacher support television.</t>
  </si>
  <si>
    <t>Orozco</t>
  </si>
  <si>
    <t>perezelizabeth@example.net</t>
  </si>
  <si>
    <t>(591)504-0835</t>
  </si>
  <si>
    <t>2467 Sarah Haven</t>
  </si>
  <si>
    <t>West Travis</t>
  </si>
  <si>
    <t>Mother painting new stand wrong.</t>
  </si>
  <si>
    <t>michaelharris@example.com</t>
  </si>
  <si>
    <t>+1-953-424-8532x085</t>
  </si>
  <si>
    <t>0509 Brown Grove</t>
  </si>
  <si>
    <t>South Kyle</t>
  </si>
  <si>
    <t>Lead specific enjoy nice fall rest.</t>
  </si>
  <si>
    <t>Bullock</t>
  </si>
  <si>
    <t>tyler76@example.com</t>
  </si>
  <si>
    <t>+1-336-378-9382x2723</t>
  </si>
  <si>
    <t>1609 Brian Avenue Suite 730</t>
  </si>
  <si>
    <t>North Markfort</t>
  </si>
  <si>
    <t>Model hand fund truth mouth officer firm.</t>
  </si>
  <si>
    <t>fernandezadam@example.com</t>
  </si>
  <si>
    <t>522.645.5961x52615</t>
  </si>
  <si>
    <t>96066 Garcia Springs Suite 740</t>
  </si>
  <si>
    <t>South Matthew</t>
  </si>
  <si>
    <t>Adult miss film discover current economy.</t>
  </si>
  <si>
    <t>jenniferhughes@example.net</t>
  </si>
  <si>
    <t>+1-540-312-6592x063</t>
  </si>
  <si>
    <t>6390 Villa Flat</t>
  </si>
  <si>
    <t>Democrat east stage live community nothing.</t>
  </si>
  <si>
    <t>williamdavis@example.org</t>
  </si>
  <si>
    <t>956-462-7200x18895</t>
  </si>
  <si>
    <t>434 Annette Crossroad Suite 241</t>
  </si>
  <si>
    <t>Kruegerburgh</t>
  </si>
  <si>
    <t>Seven hot table manage finally difficult play.</t>
  </si>
  <si>
    <t>savannahholmes@example.org</t>
  </si>
  <si>
    <t>(788)559-4526x7337</t>
  </si>
  <si>
    <t>97013 Marcus Knoll Suite 790</t>
  </si>
  <si>
    <t>Lake Amyhaven</t>
  </si>
  <si>
    <t>Until myself like seem under purpose great.</t>
  </si>
  <si>
    <t>santosmaria@example.com</t>
  </si>
  <si>
    <t>781-472-4944</t>
  </si>
  <si>
    <t>694 Becker Gardens</t>
  </si>
  <si>
    <t>Port Bethhaven</t>
  </si>
  <si>
    <t>Return season seem politics.</t>
  </si>
  <si>
    <t>+1-846-438-2652x82628</t>
  </si>
  <si>
    <t>8683 Eric Forest</t>
  </si>
  <si>
    <t>Night group reduce machine general cell catch.</t>
  </si>
  <si>
    <t>Rosario</t>
  </si>
  <si>
    <t>nicole01@example.org</t>
  </si>
  <si>
    <t>373 Savage Stravenue</t>
  </si>
  <si>
    <t>Stop give do bank try.</t>
  </si>
  <si>
    <t>brian84@example.com</t>
  </si>
  <si>
    <t>+1-241-306-1449x6301</t>
  </si>
  <si>
    <t>4081 Sandra Villages</t>
  </si>
  <si>
    <t>South Glenn</t>
  </si>
  <si>
    <t>Here son state behind father during.</t>
  </si>
  <si>
    <t>nathan50@example.org</t>
  </si>
  <si>
    <t>001-558-864-7445x35550</t>
  </si>
  <si>
    <t>04466 Eric Pass Apt. 283</t>
  </si>
  <si>
    <t>Anthonymouth</t>
  </si>
  <si>
    <t>Somebody later popular level back no hospital old.</t>
  </si>
  <si>
    <t>chad34@example.net</t>
  </si>
  <si>
    <t>001-762-738-8642x3221</t>
  </si>
  <si>
    <t>08677 Robert Ranch</t>
  </si>
  <si>
    <t>Riveraland</t>
  </si>
  <si>
    <t>Weight get top help let.</t>
  </si>
  <si>
    <t>Heidi</t>
  </si>
  <si>
    <t>kimberly62@example.net</t>
  </si>
  <si>
    <t>(968)720-7649</t>
  </si>
  <si>
    <t>04860 Travis Glen Apt. 615</t>
  </si>
  <si>
    <t>Migueltown</t>
  </si>
  <si>
    <t>Enough lot down career.</t>
  </si>
  <si>
    <t>powelljessica@example.net</t>
  </si>
  <si>
    <t>6429 Melissa Circle</t>
  </si>
  <si>
    <t>South Lisa</t>
  </si>
  <si>
    <t>Thus question class eat.</t>
  </si>
  <si>
    <t>peterwest@example.net</t>
  </si>
  <si>
    <t>001-830-749-3541x02877</t>
  </si>
  <si>
    <t>0816 Thomas Lane</t>
  </si>
  <si>
    <t>Wongberg</t>
  </si>
  <si>
    <t>Pattern that leg surface girl large factor.</t>
  </si>
  <si>
    <t>david55@example.net</t>
  </si>
  <si>
    <t>577-902-1407</t>
  </si>
  <si>
    <t>5637 Jones Ports</t>
  </si>
  <si>
    <t>Chavezport</t>
  </si>
  <si>
    <t>Garden ball realize vote car player understand food.</t>
  </si>
  <si>
    <t>Jaime</t>
  </si>
  <si>
    <t>wesleywarren@example.net</t>
  </si>
  <si>
    <t>960.359.9413x473</t>
  </si>
  <si>
    <t>703 Lewis Fords</t>
  </si>
  <si>
    <t>Admit generation happen ok for serve.</t>
  </si>
  <si>
    <t>Houston</t>
  </si>
  <si>
    <t>smithtodd@example.org</t>
  </si>
  <si>
    <t>001-883-579-3320x8540</t>
  </si>
  <si>
    <t>4134 Page Burg</t>
  </si>
  <si>
    <t>Normanmouth</t>
  </si>
  <si>
    <t>Special by structure impact.</t>
  </si>
  <si>
    <t>Kristen</t>
  </si>
  <si>
    <t>simmonswarren@example.org</t>
  </si>
  <si>
    <t>(301)754-1051</t>
  </si>
  <si>
    <t>3661 Jesus Ville Suite 477</t>
  </si>
  <si>
    <t>Danielhaven</t>
  </si>
  <si>
    <t>Others present recently special ago song blood money.</t>
  </si>
  <si>
    <t>mwalker@example.org</t>
  </si>
  <si>
    <t>+1-512-219-7103x66172</t>
  </si>
  <si>
    <t>280 Alvarado Wall Suite 247</t>
  </si>
  <si>
    <t>Jimenezland</t>
  </si>
  <si>
    <t>Address remain card question safe.</t>
  </si>
  <si>
    <t>kelly60@example.com</t>
  </si>
  <si>
    <t>+1-677-812-3562x98396</t>
  </si>
  <si>
    <t>69139 Erin Key Suite 928</t>
  </si>
  <si>
    <t>East Charles</t>
  </si>
  <si>
    <t>Strategy authority major hit see politics address.</t>
  </si>
  <si>
    <t>Loretta</t>
  </si>
  <si>
    <t>haroldstone@example.net</t>
  </si>
  <si>
    <t>1439 William Points</t>
  </si>
  <si>
    <t>Hilltown</t>
  </si>
  <si>
    <t>Goal traditional customer itself break.</t>
  </si>
  <si>
    <t>Mcgee</t>
  </si>
  <si>
    <t>riveraroy@example.org</t>
  </si>
  <si>
    <t>(247)464-5058</t>
  </si>
  <si>
    <t>2874 Vernon Mews</t>
  </si>
  <si>
    <t>Nicoleton</t>
  </si>
  <si>
    <t>Person west turn north will even evening.</t>
  </si>
  <si>
    <t>alicia30@example.com</t>
  </si>
  <si>
    <t>(658)924-1425x42397</t>
  </si>
  <si>
    <t>7731 Jones Viaduct</t>
  </si>
  <si>
    <t>Thomasville</t>
  </si>
  <si>
    <t>Our need character bad throughout than their.</t>
  </si>
  <si>
    <t>katierhodes@example.net</t>
  </si>
  <si>
    <t>(516)583-8486x866</t>
  </si>
  <si>
    <t>50315 Lucas Ports</t>
  </si>
  <si>
    <t>New Mindymouth</t>
  </si>
  <si>
    <t>Training plant type order.</t>
  </si>
  <si>
    <t>hernandezstephanie@example.org</t>
  </si>
  <si>
    <t>(380)814-3790x7508</t>
  </si>
  <si>
    <t>906 Jennifer Prairie</t>
  </si>
  <si>
    <t>South Vanessaville</t>
  </si>
  <si>
    <t>Decide two like soldier measure usually western.</t>
  </si>
  <si>
    <t>Jorge</t>
  </si>
  <si>
    <t>jamesblair@example.com</t>
  </si>
  <si>
    <t>001-837-620-6777x69150</t>
  </si>
  <si>
    <t>0104 Kevin Point</t>
  </si>
  <si>
    <t>West Sean</t>
  </si>
  <si>
    <t>Particularly simple hope dog teach buy.</t>
  </si>
  <si>
    <t>tateandrea@example.net</t>
  </si>
  <si>
    <t>253-418-5534</t>
  </si>
  <si>
    <t>93856 Huffman Plaza Apt. 904</t>
  </si>
  <si>
    <t>South Christophertown</t>
  </si>
  <si>
    <t>Kid often class.</t>
  </si>
  <si>
    <t>evansryan@example.org</t>
  </si>
  <si>
    <t>(651)839-7073x67037</t>
  </si>
  <si>
    <t>491 Vickie Divide</t>
  </si>
  <si>
    <t>East Adamside</t>
  </si>
  <si>
    <t>Large building thought network.</t>
  </si>
  <si>
    <t>james30@example.org</t>
  </si>
  <si>
    <t>541.915.7354x0259</t>
  </si>
  <si>
    <t>7458 Bridges Summit Apt. 923</t>
  </si>
  <si>
    <t>Mitchellshire</t>
  </si>
  <si>
    <t>Deal executive feel seem.</t>
  </si>
  <si>
    <t>Catherine</t>
  </si>
  <si>
    <t>turnermichael@example.org</t>
  </si>
  <si>
    <t>4587 Zachary Passage</t>
  </si>
  <si>
    <t>Phillipsside</t>
  </si>
  <si>
    <t>Quickly painting car follow visit trial.</t>
  </si>
  <si>
    <t>Osborne</t>
  </si>
  <si>
    <t>jjensen@example.org</t>
  </si>
  <si>
    <t>(881)408-5067x0793</t>
  </si>
  <si>
    <t>68256 Prince Groves Apt. 747</t>
  </si>
  <si>
    <t>Crossfort</t>
  </si>
  <si>
    <t>Hope live choice walk wife minute.</t>
  </si>
  <si>
    <t>gonzaleztimothy@example.com</t>
  </si>
  <si>
    <t>+1-702-636-6617x83240</t>
  </si>
  <si>
    <t>4903 Sanders Shores Apt. 311</t>
  </si>
  <si>
    <t>Road good energy answer.</t>
  </si>
  <si>
    <t>ggray@example.com</t>
  </si>
  <si>
    <t>487.845.6528</t>
  </si>
  <si>
    <t>4087 Andre Manors Suite 903</t>
  </si>
  <si>
    <t>Imagine choose technology could.</t>
  </si>
  <si>
    <t>Olsen</t>
  </si>
  <si>
    <t>yclark@example.net</t>
  </si>
  <si>
    <t>(956)375-0119x85829</t>
  </si>
  <si>
    <t>44671 Williams Flat Suite 289</t>
  </si>
  <si>
    <t>South Mitchell</t>
  </si>
  <si>
    <t>Leave program couple report.</t>
  </si>
  <si>
    <t>hbailey@example.com</t>
  </si>
  <si>
    <t>691.790.5722</t>
  </si>
  <si>
    <t>3175 Keith Row Suite 063</t>
  </si>
  <si>
    <t>Care ok amount.</t>
  </si>
  <si>
    <t>Jodi</t>
  </si>
  <si>
    <t>Ortega</t>
  </si>
  <si>
    <t>haneytheresa@example.com</t>
  </si>
  <si>
    <t>563-508-5276x9612</t>
  </si>
  <si>
    <t>736 Tammy Burg Suite 861</t>
  </si>
  <si>
    <t>West Sarah</t>
  </si>
  <si>
    <t>Financial new thought push figure.</t>
  </si>
  <si>
    <t>paul55@example.net</t>
  </si>
  <si>
    <t>001-915-637-5185x71575</t>
  </si>
  <si>
    <t>23376 Kim Courts Suite 856</t>
  </si>
  <si>
    <t>Wyattshire</t>
  </si>
  <si>
    <t>See mission hair strong response cultural.</t>
  </si>
  <si>
    <t>Sexton</t>
  </si>
  <si>
    <t>carolinedavenport@example.net</t>
  </si>
  <si>
    <t>7538 Gabrielle Wall</t>
  </si>
  <si>
    <t>North Laurie</t>
  </si>
  <si>
    <t>Enjoy rich director hit opportunity out big administration.</t>
  </si>
  <si>
    <t>jonathonnelson@example.org</t>
  </si>
  <si>
    <t>+1-463-933-9155x6276</t>
  </si>
  <si>
    <t>942 Tucker Shore Apt. 882</t>
  </si>
  <si>
    <t>Williamborough</t>
  </si>
  <si>
    <t>Movement money visit member reveal.</t>
  </si>
  <si>
    <t>Shelly</t>
  </si>
  <si>
    <t>dylanlarsen@example.net</t>
  </si>
  <si>
    <t>621-709-2192</t>
  </si>
  <si>
    <t>93175 Mata Parks</t>
  </si>
  <si>
    <t>Silvashire</t>
  </si>
  <si>
    <t>Almost teach collection agree high animal help.</t>
  </si>
  <si>
    <t>jessicarush@example.net</t>
  </si>
  <si>
    <t>001-383-899-4449x90199</t>
  </si>
  <si>
    <t>8531 Marshall Circle Suite 984</t>
  </si>
  <si>
    <t>Vazquezburgh</t>
  </si>
  <si>
    <t>Inside southern agent truth ten alone.</t>
  </si>
  <si>
    <t>Sue</t>
  </si>
  <si>
    <t>gcalderon@example.net</t>
  </si>
  <si>
    <t>4297 Chelsea Harbors</t>
  </si>
  <si>
    <t>Perrymouth</t>
  </si>
  <si>
    <t>Home word debate gun then continue hand.</t>
  </si>
  <si>
    <t>Grimes</t>
  </si>
  <si>
    <t>mark97@example.net</t>
  </si>
  <si>
    <t>(880)463-7443x537</t>
  </si>
  <si>
    <t>16989 Aaron Creek Suite 811</t>
  </si>
  <si>
    <t>North Thomasside</t>
  </si>
  <si>
    <t>Become describe top toward business right.</t>
  </si>
  <si>
    <t>Vickie</t>
  </si>
  <si>
    <t>danielle26@example.net</t>
  </si>
  <si>
    <t>(461)257-6050x89528</t>
  </si>
  <si>
    <t>50888 Tiffany Vista Suite 731</t>
  </si>
  <si>
    <t>Bethton</t>
  </si>
  <si>
    <t>Center artist than pick challenge author of and.</t>
  </si>
  <si>
    <t>Hooper</t>
  </si>
  <si>
    <t>kday@example.net</t>
  </si>
  <si>
    <t>001-429-248-0000x6393</t>
  </si>
  <si>
    <t>693 Fisher Forges Suite 820</t>
  </si>
  <si>
    <t>South Nathanshire</t>
  </si>
  <si>
    <t>Discover listen bank senior majority want work.</t>
  </si>
  <si>
    <t>Holden</t>
  </si>
  <si>
    <t>mayertiffany@example.com</t>
  </si>
  <si>
    <t>001-404-657-6817</t>
  </si>
  <si>
    <t>585 Ramirez Mills</t>
  </si>
  <si>
    <t>Lake Marisaville</t>
  </si>
  <si>
    <t>Word always case occur across.</t>
  </si>
  <si>
    <t>Morrison</t>
  </si>
  <si>
    <t>fholmes@example.org</t>
  </si>
  <si>
    <t>360.733.1941x1946</t>
  </si>
  <si>
    <t>3990 Elizabeth Avenue Suite 971</t>
  </si>
  <si>
    <t>Walshside</t>
  </si>
  <si>
    <t>End appear themselves trade idea trade.</t>
  </si>
  <si>
    <t>Marcus</t>
  </si>
  <si>
    <t>luissosa@example.org</t>
  </si>
  <si>
    <t>001-312-206-7698</t>
  </si>
  <si>
    <t>9933 Kevin Locks Apt. 061</t>
  </si>
  <si>
    <t>West Darrenfort</t>
  </si>
  <si>
    <t>Single page pressure property possible federal.</t>
  </si>
  <si>
    <t>yhughes@example.com</t>
  </si>
  <si>
    <t>415.212.9990x047</t>
  </si>
  <si>
    <t>743 Francisco Tunnel Apt. 172</t>
  </si>
  <si>
    <t>Port Deborahtown</t>
  </si>
  <si>
    <t>Race all offer trial a.</t>
  </si>
  <si>
    <t>sgarcia@example.com</t>
  </si>
  <si>
    <t>51443 Robert Center</t>
  </si>
  <si>
    <t>Port John</t>
  </si>
  <si>
    <t>Dream into wait outside difficult Republican account.</t>
  </si>
  <si>
    <t>wwise@example.org</t>
  </si>
  <si>
    <t>(480)845-7369</t>
  </si>
  <si>
    <t>59597 Roger Way</t>
  </si>
  <si>
    <t>Morrisburgh</t>
  </si>
  <si>
    <t>Court policy remember threat.</t>
  </si>
  <si>
    <t>Hale</t>
  </si>
  <si>
    <t>haleyschroeder@example.com</t>
  </si>
  <si>
    <t>406-753-6005x195</t>
  </si>
  <si>
    <t>18632 Dixon Burgs</t>
  </si>
  <si>
    <t>Port Cynthiatown</t>
  </si>
  <si>
    <t>Style whom one well federal.</t>
  </si>
  <si>
    <t>Latasha</t>
  </si>
  <si>
    <t>lnelson@example.org</t>
  </si>
  <si>
    <t>001-455-528-3537x5306</t>
  </si>
  <si>
    <t>7528 Albert Hills Suite 254</t>
  </si>
  <si>
    <t>Catherineborough</t>
  </si>
  <si>
    <t>True fill lead build vote bill share.</t>
  </si>
  <si>
    <t>colleen34@example.net</t>
  </si>
  <si>
    <t>001-928-842-4962x70677</t>
  </si>
  <si>
    <t>52898 Fox Mills Apt. 678</t>
  </si>
  <si>
    <t>Webstershire</t>
  </si>
  <si>
    <t>Admit add since finish eye development huge.</t>
  </si>
  <si>
    <t>ksmith@example.net</t>
  </si>
  <si>
    <t>75953 Moore Walk Suite 654</t>
  </si>
  <si>
    <t>Natalieville</t>
  </si>
  <si>
    <t>Care other manage popular.</t>
  </si>
  <si>
    <t>virginiabishop@example.com</t>
  </si>
  <si>
    <t>413-604-8955</t>
  </si>
  <si>
    <t>5176 Rebecca Ridge</t>
  </si>
  <si>
    <t>Lake Teresa</t>
  </si>
  <si>
    <t>Unit pull summer any name.</t>
  </si>
  <si>
    <t>jamesjohnson@example.com</t>
  </si>
  <si>
    <t>370 Eric Harbor Apt. 075</t>
  </si>
  <si>
    <t>South Danahaven</t>
  </si>
  <si>
    <t>Really sea result inside.</t>
  </si>
  <si>
    <t>wjohnston@example.com</t>
  </si>
  <si>
    <t>431-501-0533x43554</t>
  </si>
  <si>
    <t>103 Williams Dam Apt. 557</t>
  </si>
  <si>
    <t>Comptontown</t>
  </si>
  <si>
    <t>Report compare exist us.</t>
  </si>
  <si>
    <t>browningmonica@example.org</t>
  </si>
  <si>
    <t>825.641.0830x541</t>
  </si>
  <si>
    <t>132 Terry Spring Suite 513</t>
  </si>
  <si>
    <t>Johnburgh</t>
  </si>
  <si>
    <t>By agree recent experience produce material detail.</t>
  </si>
  <si>
    <t>matthewhunter@example.com</t>
  </si>
  <si>
    <t>+1-848-722-9430x9589</t>
  </si>
  <si>
    <t>00609 Allen Ridges</t>
  </si>
  <si>
    <t>Samanthaberg</t>
  </si>
  <si>
    <t>Memory idea wide special herself early member.</t>
  </si>
  <si>
    <t>Marisa</t>
  </si>
  <si>
    <t>cooperkevin@example.net</t>
  </si>
  <si>
    <t>9508 Henson Island</t>
  </si>
  <si>
    <t>Goodwinfurt</t>
  </si>
  <si>
    <t>Name own respond western gas left career.</t>
  </si>
  <si>
    <t>mary38@example.org</t>
  </si>
  <si>
    <t>865-462-1886</t>
  </si>
  <si>
    <t>00033 Thornton Avenue Apt. 092</t>
  </si>
  <si>
    <t>Alexandrafurt</t>
  </si>
  <si>
    <t>Bar message she fish stage national.</t>
  </si>
  <si>
    <t>millernathan@example.com</t>
  </si>
  <si>
    <t>+1-493-318-6546x325</t>
  </si>
  <si>
    <t>032 Teresa Grove</t>
  </si>
  <si>
    <t>Harristown</t>
  </si>
  <si>
    <t>Money several store president.</t>
  </si>
  <si>
    <t>nelsonpamela@example.net</t>
  </si>
  <si>
    <t>477-874-3699</t>
  </si>
  <si>
    <t>01978 Fuller Mountains Apt. 216</t>
  </si>
  <si>
    <t>Parsonsburgh</t>
  </si>
  <si>
    <t>Have son new number against thing drive career.</t>
  </si>
  <si>
    <t>Melton</t>
  </si>
  <si>
    <t>katherineanderson@example.net</t>
  </si>
  <si>
    <t>989-557-8025</t>
  </si>
  <si>
    <t>6821 Cody Hollow</t>
  </si>
  <si>
    <t>Marthashire</t>
  </si>
  <si>
    <t>Nation full carry team stop.</t>
  </si>
  <si>
    <t>conradjonathan@example.com</t>
  </si>
  <si>
    <t>11775 Kevin Burg</t>
  </si>
  <si>
    <t>West Samanthahaven</t>
  </si>
  <si>
    <t>And short style necessary data official.</t>
  </si>
  <si>
    <t>lisa08@example.org</t>
  </si>
  <si>
    <t>001-583-541-6046x137</t>
  </si>
  <si>
    <t>596 Cochran Station Apt. 946</t>
  </si>
  <si>
    <t>Annbury</t>
  </si>
  <si>
    <t>Two save improve mention material summer.</t>
  </si>
  <si>
    <t>christine09@example.org</t>
  </si>
  <si>
    <t>489 Carrillo Ville Apt. 367</t>
  </si>
  <si>
    <t>Port Dawn</t>
  </si>
  <si>
    <t>Buy fast nice follow industry military another.</t>
  </si>
  <si>
    <t>qgardner@example.com</t>
  </si>
  <si>
    <t>11715 Arthur Radial Apt. 951</t>
  </si>
  <si>
    <t>Fergusonchester</t>
  </si>
  <si>
    <t>Evening third resource rate.</t>
  </si>
  <si>
    <t>richard02@example.org</t>
  </si>
  <si>
    <t>613-762-3629x452</t>
  </si>
  <si>
    <t>56342 Christine Village Apt. 809</t>
  </si>
  <si>
    <t>New Donnaport</t>
  </si>
  <si>
    <t>Like senior board away.</t>
  </si>
  <si>
    <t>gpacheco@example.org</t>
  </si>
  <si>
    <t>906 Quinn Camp Apt. 028</t>
  </si>
  <si>
    <t>New Deborah</t>
  </si>
  <si>
    <t>Teach area act allow culture join them from.</t>
  </si>
  <si>
    <t>Beard</t>
  </si>
  <si>
    <t>utorres@example.org</t>
  </si>
  <si>
    <t>645.847.9685x280</t>
  </si>
  <si>
    <t>760 Mccormick Track Suite 014</t>
  </si>
  <si>
    <t>Ryanbury</t>
  </si>
  <si>
    <t>These under put fight coach data myself morning.</t>
  </si>
  <si>
    <t>aviladevon@example.com</t>
  </si>
  <si>
    <t>(458)932-1488x8086</t>
  </si>
  <si>
    <t>3358 George Court Apt. 090</t>
  </si>
  <si>
    <t>Lake Jasonside</t>
  </si>
  <si>
    <t>Task present notice phone trouble man yet newspaper.</t>
  </si>
  <si>
    <t>Noah</t>
  </si>
  <si>
    <t>anthony06@example.net</t>
  </si>
  <si>
    <t>+1-769-792-8332x59329</t>
  </si>
  <si>
    <t>261 Sanchez Station Apt. 143</t>
  </si>
  <si>
    <t>East Janet</t>
  </si>
  <si>
    <t>Ten gas event others difficult analysis trade.</t>
  </si>
  <si>
    <t>629.613.6185x462</t>
  </si>
  <si>
    <t>751 Stewart Squares</t>
  </si>
  <si>
    <t>Port Anna</t>
  </si>
  <si>
    <t>Size read meeting heart.</t>
  </si>
  <si>
    <t>krystalbowman@example.org</t>
  </si>
  <si>
    <t>583.677.0150x40084</t>
  </si>
  <si>
    <t>919 Kelly Road</t>
  </si>
  <si>
    <t>North Heathermouth</t>
  </si>
  <si>
    <t>Begin sell center for sea talk far.</t>
  </si>
  <si>
    <t>Skinner</t>
  </si>
  <si>
    <t>smithgarrett@example.org</t>
  </si>
  <si>
    <t>850.524.4661</t>
  </si>
  <si>
    <t>4747 Powers Locks Suite 433</t>
  </si>
  <si>
    <t>South Richard</t>
  </si>
  <si>
    <t>Field yet you dream baby media us much.</t>
  </si>
  <si>
    <t>Hays</t>
  </si>
  <si>
    <t>patrick02@example.org</t>
  </si>
  <si>
    <t>(856)536-8895x936</t>
  </si>
  <si>
    <t>590 Elizabeth Streets</t>
  </si>
  <si>
    <t>Lake Sarahaven</t>
  </si>
  <si>
    <t>Trial safe agency though.</t>
  </si>
  <si>
    <t>clopez@example.com</t>
  </si>
  <si>
    <t>329-502-4266x59002</t>
  </si>
  <si>
    <t>9034 Salazar Stravenue</t>
  </si>
  <si>
    <t>Kathleenton</t>
  </si>
  <si>
    <t>Half not short consider explain.</t>
  </si>
  <si>
    <t>Steele</t>
  </si>
  <si>
    <t>connie73@example.com</t>
  </si>
  <si>
    <t>949.535.1066</t>
  </si>
  <si>
    <t>673 Scott Estates</t>
  </si>
  <si>
    <t>South Karen</t>
  </si>
  <si>
    <t>They board successful.</t>
  </si>
  <si>
    <t>michaelthomas@example.com</t>
  </si>
  <si>
    <t>6752 Nixon Creek</t>
  </si>
  <si>
    <t>Samuelberg</t>
  </si>
  <si>
    <t>Value choose field.</t>
  </si>
  <si>
    <t>Brandt</t>
  </si>
  <si>
    <t>michellechang@example.org</t>
  </si>
  <si>
    <t>540-236-2276x4106</t>
  </si>
  <si>
    <t>7866 Cain Cape</t>
  </si>
  <si>
    <t>East Paulaton</t>
  </si>
  <si>
    <t>Maintain describe here player cover couple.</t>
  </si>
  <si>
    <t>njohnson@example.org</t>
  </si>
  <si>
    <t>93017 Brenda Path</t>
  </si>
  <si>
    <t>Jasonland</t>
  </si>
  <si>
    <t>Simply ok manage baby I choose.</t>
  </si>
  <si>
    <t>loretta35@example.net</t>
  </si>
  <si>
    <t>001-943-732-3771x499</t>
  </si>
  <si>
    <t>8824 John Drives</t>
  </si>
  <si>
    <t>Lake Christopherview</t>
  </si>
  <si>
    <t>Water water oil well risk official book.</t>
  </si>
  <si>
    <t>kennedywesley@example.net</t>
  </si>
  <si>
    <t>+1-952-203-0356x7501</t>
  </si>
  <si>
    <t>71354 Joel Rest Apt. 866</t>
  </si>
  <si>
    <t>New Sarah</t>
  </si>
  <si>
    <t>Table American ok organization professional.</t>
  </si>
  <si>
    <t>Trujillo</t>
  </si>
  <si>
    <t>jesusgregory@example.net</t>
  </si>
  <si>
    <t>537.777.2673x1494</t>
  </si>
  <si>
    <t>460 Debbie Streets</t>
  </si>
  <si>
    <t>Port Pamelabury</t>
  </si>
  <si>
    <t>Health control peace keep lawyer pass business.</t>
  </si>
  <si>
    <t>Rachel</t>
  </si>
  <si>
    <t>barneskatherine@example.net</t>
  </si>
  <si>
    <t>790.932.7324x3185</t>
  </si>
  <si>
    <t>14994 Kenneth Glen</t>
  </si>
  <si>
    <t>Abigailshire</t>
  </si>
  <si>
    <t>Church west bag improve seek buy.</t>
  </si>
  <si>
    <t>lorifernandez@example.org</t>
  </si>
  <si>
    <t>001-649-293-4583x78157</t>
  </si>
  <si>
    <t>256 Anderson Coves Apt. 845</t>
  </si>
  <si>
    <t>Bestside</t>
  </si>
  <si>
    <t>Book force rise fast ball soon.</t>
  </si>
  <si>
    <t>Jaclyn</t>
  </si>
  <si>
    <t>deanchloe@example.com</t>
  </si>
  <si>
    <t>+1-426-685-4111x332</t>
  </si>
  <si>
    <t>97911 Rebecca Mills Suite 935</t>
  </si>
  <si>
    <t>Devinchester</t>
  </si>
  <si>
    <t>Certainly century decade woman international least try.</t>
  </si>
  <si>
    <t>robert59@example.net</t>
  </si>
  <si>
    <t>(871)562-2107x012</t>
  </si>
  <si>
    <t>340 Richards Valley Suite 058</t>
  </si>
  <si>
    <t>Level indeed clearly manage sound husband.</t>
  </si>
  <si>
    <t>Gerald</t>
  </si>
  <si>
    <t>Le</t>
  </si>
  <si>
    <t>tommythomas@example.org</t>
  </si>
  <si>
    <t>(789)840-8966</t>
  </si>
  <si>
    <t>42256 Johnson Rue</t>
  </si>
  <si>
    <t>Lake Prestonland</t>
  </si>
  <si>
    <t>Model collection picture sort however myself later.</t>
  </si>
  <si>
    <t>nicolerose@example.com</t>
  </si>
  <si>
    <t>525-774-2328x1783</t>
  </si>
  <si>
    <t>5186 Karen Inlet Apt. 361</t>
  </si>
  <si>
    <t>Port Gary</t>
  </si>
  <si>
    <t>Now treat evidence cell treatment wind account four.</t>
  </si>
  <si>
    <t>Little</t>
  </si>
  <si>
    <t>josephhebert@example.net</t>
  </si>
  <si>
    <t>001-830-454-2462x996</t>
  </si>
  <si>
    <t>07349 Chang Road Apt. 596</t>
  </si>
  <si>
    <t>Jefffort</t>
  </si>
  <si>
    <t>Travel turn question very research else cold.</t>
  </si>
  <si>
    <t>elliottdonald@example.net</t>
  </si>
  <si>
    <t>001-856-396-2436x106</t>
  </si>
  <si>
    <t>2510 James Forks Apt. 485</t>
  </si>
  <si>
    <t>Turnerville</t>
  </si>
  <si>
    <t>Edge nice discuss over cold probably.</t>
  </si>
  <si>
    <t>gabrielcarroll@example.net</t>
  </si>
  <si>
    <t>001-332-201-7630x49603</t>
  </si>
  <si>
    <t>82333 Olivia Corner Suite 848</t>
  </si>
  <si>
    <t>Tiffanyville</t>
  </si>
  <si>
    <t>Successful marriage available test free guess.</t>
  </si>
  <si>
    <t>Yvonne</t>
  </si>
  <si>
    <t>Hudson</t>
  </si>
  <si>
    <t>lawsonkevin@example.org</t>
  </si>
  <si>
    <t>(538)303-1767</t>
  </si>
  <si>
    <t>753 Edward Heights</t>
  </si>
  <si>
    <t>Port Tracyberg</t>
  </si>
  <si>
    <t>Authority including alone term radio apply.</t>
  </si>
  <si>
    <t>alisonanderson@example.org</t>
  </si>
  <si>
    <t>244.774.1667x21376</t>
  </si>
  <si>
    <t>091 Ruth Court</t>
  </si>
  <si>
    <t>South Stacy</t>
  </si>
  <si>
    <t>Run during military.</t>
  </si>
  <si>
    <t>lisamartinez@example.net</t>
  </si>
  <si>
    <t>+1-808-917-8464x8193</t>
  </si>
  <si>
    <t>48689 Chapman Rapids Apt. 212</t>
  </si>
  <si>
    <t>North Sharon</t>
  </si>
  <si>
    <t>Skill treatment ball record.</t>
  </si>
  <si>
    <t>lorilowe@example.com</t>
  </si>
  <si>
    <t>680-886-6992x5667</t>
  </si>
  <si>
    <t>387 Orozco Route Suite 426</t>
  </si>
  <si>
    <t>West Meganhaven</t>
  </si>
  <si>
    <t>Fall carry money energy letter.</t>
  </si>
  <si>
    <t>ericaweber@example.net</t>
  </si>
  <si>
    <t>(591)349-9350</t>
  </si>
  <si>
    <t>57546 Gregory Unions Suite 988</t>
  </si>
  <si>
    <t>Lake Marktown</t>
  </si>
  <si>
    <t>Surface usually about herself real good.</t>
  </si>
  <si>
    <t>bakerdamon@example.com</t>
  </si>
  <si>
    <t>+1-339-538-3219x633</t>
  </si>
  <si>
    <t>030 Paul Keys Suite 838</t>
  </si>
  <si>
    <t>Gonzalezmouth</t>
  </si>
  <si>
    <t>Soon nice certainly get prepare wonder lay.</t>
  </si>
  <si>
    <t>Castaneda</t>
  </si>
  <si>
    <t>tthomas@example.com</t>
  </si>
  <si>
    <t>429-660-1590x1588</t>
  </si>
  <si>
    <t>11555 Johnson Unions</t>
  </si>
  <si>
    <t>North Haleyland</t>
  </si>
  <si>
    <t>Food network take issue room.</t>
  </si>
  <si>
    <t>unewton@example.org</t>
  </si>
  <si>
    <t>(233)728-4751x682</t>
  </si>
  <si>
    <t>8601 Joseph Bridge</t>
  </si>
  <si>
    <t>North Mckenzie</t>
  </si>
  <si>
    <t>Full cold writer especially rock family seek eat.</t>
  </si>
  <si>
    <t>woodwardmitchell@example.org</t>
  </si>
  <si>
    <t>307.383.8067x90846</t>
  </si>
  <si>
    <t>09786 Barnes Wall Suite 310</t>
  </si>
  <si>
    <t>New Davidburgh</t>
  </si>
  <si>
    <t>Away energy crime ask.</t>
  </si>
  <si>
    <t>Howe</t>
  </si>
  <si>
    <t>nicoleadams@example.net</t>
  </si>
  <si>
    <t>445.619.4897x4178</t>
  </si>
  <si>
    <t>75960 Saunders Causeway</t>
  </si>
  <si>
    <t>Lake Carolineville</t>
  </si>
  <si>
    <t>Feel something finish ready although remain go.</t>
  </si>
  <si>
    <t>dawngates@example.org</t>
  </si>
  <si>
    <t>597 Douglas Pass Apt. 257</t>
  </si>
  <si>
    <t>West Brendan</t>
  </si>
  <si>
    <t>Of detail rich surface current green right until.</t>
  </si>
  <si>
    <t>kylecampbell@example.org</t>
  </si>
  <si>
    <t>001-691-612-3845x445</t>
  </si>
  <si>
    <t>425 Tran Fall Apt. 067</t>
  </si>
  <si>
    <t>Keithchester</t>
  </si>
  <si>
    <t>Ready way space strategy book order.</t>
  </si>
  <si>
    <t>kayla70@example.com</t>
  </si>
  <si>
    <t>+1-908-562-9559x2062</t>
  </si>
  <si>
    <t>26003 Susan Stream</t>
  </si>
  <si>
    <t>Paulberg</t>
  </si>
  <si>
    <t>Section around special could about cell media.</t>
  </si>
  <si>
    <t>crystal04@example.com</t>
  </si>
  <si>
    <t>+1-795-908-9172x8726</t>
  </si>
  <si>
    <t>008 Brian Views</t>
  </si>
  <si>
    <t>New Wendymouth</t>
  </si>
  <si>
    <t>Cost could it benefit up brother.</t>
  </si>
  <si>
    <t>browncatherine@example.com</t>
  </si>
  <si>
    <t>681.669.2416x601</t>
  </si>
  <si>
    <t>5516 Jacob Dam Suite 183</t>
  </si>
  <si>
    <t>Port Christinaburgh</t>
  </si>
  <si>
    <t>From relate always fight.</t>
  </si>
  <si>
    <t>jamesjackson@example.org</t>
  </si>
  <si>
    <t>860.231.9259x7782</t>
  </si>
  <si>
    <t>90018 Miller Harbors</t>
  </si>
  <si>
    <t>North Kyleville</t>
  </si>
  <si>
    <t>Recent knowledge when that defense.</t>
  </si>
  <si>
    <t>holly36@example.net</t>
  </si>
  <si>
    <t>960.508.4106x26745</t>
  </si>
  <si>
    <t>12281 Shane Ville</t>
  </si>
  <si>
    <t>North Judithstad</t>
  </si>
  <si>
    <t>Kind technology operation animal stay strong despite popular.</t>
  </si>
  <si>
    <t>gerald29@example.net</t>
  </si>
  <si>
    <t>(721)760-7957x9159</t>
  </si>
  <si>
    <t>6047 Abigail Station</t>
  </si>
  <si>
    <t>Johnsonburgh</t>
  </si>
  <si>
    <t>Discuss accept thought manage improve watch.</t>
  </si>
  <si>
    <t>Jean</t>
  </si>
  <si>
    <t>james74@example.net</t>
  </si>
  <si>
    <t>001-482-225-2572</t>
  </si>
  <si>
    <t>19507 Russell Point</t>
  </si>
  <si>
    <t>Johnhaven</t>
  </si>
  <si>
    <t>Discover data discuss sort well western.</t>
  </si>
  <si>
    <t>Diaz</t>
  </si>
  <si>
    <t>sowens@example.net</t>
  </si>
  <si>
    <t>508.209.3101</t>
  </si>
  <si>
    <t>1972 Nancy Tunnel</t>
  </si>
  <si>
    <t>Mercedeschester</t>
  </si>
  <si>
    <t>Writer cover significant.</t>
  </si>
  <si>
    <t>Henson</t>
  </si>
  <si>
    <t>ecurry@example.net</t>
  </si>
  <si>
    <t>+1-946-508-3395x6063</t>
  </si>
  <si>
    <t>30610 Evans Spur</t>
  </si>
  <si>
    <t>Lake Elizabethtown</t>
  </si>
  <si>
    <t>Memory stage we common think.</t>
  </si>
  <si>
    <t>shawn18@example.com</t>
  </si>
  <si>
    <t>001-303-632-0815x394</t>
  </si>
  <si>
    <t>84092 Garner Parks</t>
  </si>
  <si>
    <t>Murphyfort</t>
  </si>
  <si>
    <t>Wrong social city happy through.</t>
  </si>
  <si>
    <t>laura36@example.com</t>
  </si>
  <si>
    <t>(974)703-8550x5680</t>
  </si>
  <si>
    <t>8321 Cynthia Mountain Apt. 965</t>
  </si>
  <si>
    <t>Christopherburgh</t>
  </si>
  <si>
    <t>Western reflect sport.</t>
  </si>
  <si>
    <t>shannonpreston@example.org</t>
  </si>
  <si>
    <t>(244)976-1472</t>
  </si>
  <si>
    <t>23750 Christopher Village Suite 736</t>
  </si>
  <si>
    <t>Hit stage member agree.</t>
  </si>
  <si>
    <t>Ibarra</t>
  </si>
  <si>
    <t>bkelly@example.org</t>
  </si>
  <si>
    <t>37002 Trujillo Fords</t>
  </si>
  <si>
    <t>Lake Christopherfurt</t>
  </si>
  <si>
    <t>Yard management difference wind firm black mission building.</t>
  </si>
  <si>
    <t>mary33@example.org</t>
  </si>
  <si>
    <t>+1-617-578-7230x507</t>
  </si>
  <si>
    <t>870 Cross Overpass Apt. 419</t>
  </si>
  <si>
    <t>Hubbardport</t>
  </si>
  <si>
    <t>Force a either different light wait policy.</t>
  </si>
  <si>
    <t>huanglance@example.org</t>
  </si>
  <si>
    <t>+1-325-244-0724x2604</t>
  </si>
  <si>
    <t>8295 Cortez Vista Apt. 628</t>
  </si>
  <si>
    <t>Win reduce begin never today six seat.</t>
  </si>
  <si>
    <t>millerlisa@example.org</t>
  </si>
  <si>
    <t>+1-446-514-4826x084</t>
  </si>
  <si>
    <t>97760 John Island Apt. 858</t>
  </si>
  <si>
    <t>Other research let perhaps those serve could.</t>
  </si>
  <si>
    <t>Marissa</t>
  </si>
  <si>
    <t>greenlarry@example.org</t>
  </si>
  <si>
    <t>(911)234-6443x2886</t>
  </si>
  <si>
    <t>7907 Barnes River</t>
  </si>
  <si>
    <t>East Luis</t>
  </si>
  <si>
    <t>Benefit student professor development Democrat.</t>
  </si>
  <si>
    <t>georgechristopher@example.com</t>
  </si>
  <si>
    <t>+1-919-811-3485x4194</t>
  </si>
  <si>
    <t>01202 Brown Divide</t>
  </si>
  <si>
    <t>Jenniferview</t>
  </si>
  <si>
    <t>Suddenly government key tree too win consider including.</t>
  </si>
  <si>
    <t>rmoore@example.com</t>
  </si>
  <si>
    <t>001-654-720-0712x7250</t>
  </si>
  <si>
    <t>549 Kristina Route</t>
  </si>
  <si>
    <t>Port Christopher</t>
  </si>
  <si>
    <t>Even product suggest despite bar keep under.</t>
  </si>
  <si>
    <t>jaimecarson@example.com</t>
  </si>
  <si>
    <t>+1-237-927-8854x2953</t>
  </si>
  <si>
    <t>6097 Ortega Rapids Apt. 834</t>
  </si>
  <si>
    <t>New Mollyport</t>
  </si>
  <si>
    <t>Form guess travel nor policy land.</t>
  </si>
  <si>
    <t>gilbertrachel@example.net</t>
  </si>
  <si>
    <t>+1-275-606-5776x585</t>
  </si>
  <si>
    <t>34090 John Squares</t>
  </si>
  <si>
    <t>South Geoffrey</t>
  </si>
  <si>
    <t>On hand determine feeling person.</t>
  </si>
  <si>
    <t>marshdavid@example.org</t>
  </si>
  <si>
    <t>455-664-8545x5083</t>
  </si>
  <si>
    <t>327 Anderson Viaduct</t>
  </si>
  <si>
    <t>East Ryan</t>
  </si>
  <si>
    <t>Much while though wife hear draw.</t>
  </si>
  <si>
    <t>ttaylor@example.net</t>
  </si>
  <si>
    <t>735.682.1273x8408</t>
  </si>
  <si>
    <t>823 Thomas Fields</t>
  </si>
  <si>
    <t>Lake Jason</t>
  </si>
  <si>
    <t>Sense another maybe girl conference might more.</t>
  </si>
  <si>
    <t>Hampton</t>
  </si>
  <si>
    <t>espinozaaaron@example.org</t>
  </si>
  <si>
    <t>808.727.5260x34151</t>
  </si>
  <si>
    <t>9548 Jeremy Fork Suite 344</t>
  </si>
  <si>
    <t>Darrellburgh</t>
  </si>
  <si>
    <t>Resource candidate development really speak list.</t>
  </si>
  <si>
    <t>lanethomas@example.net</t>
  </si>
  <si>
    <t>(219)320-1611x19013</t>
  </si>
  <si>
    <t>328 Cindy Extensions</t>
  </si>
  <si>
    <t>Ballardton</t>
  </si>
  <si>
    <t>Tonight letter ago positive daughter.</t>
  </si>
  <si>
    <t>milescathy@example.org</t>
  </si>
  <si>
    <t>631-884-4063x42231</t>
  </si>
  <si>
    <t>3261 John Harbors</t>
  </si>
  <si>
    <t>Mcneilmouth</t>
  </si>
  <si>
    <t>Yourself decade box nation.</t>
  </si>
  <si>
    <t>nancylin@example.com</t>
  </si>
  <si>
    <t>718.409.1398x360</t>
  </si>
  <si>
    <t>87438 Alejandro Divide Suite 756</t>
  </si>
  <si>
    <t>Andersonport</t>
  </si>
  <si>
    <t>Necessary modern positive difficult head fill ten.</t>
  </si>
  <si>
    <t>qle@example.org</t>
  </si>
  <si>
    <t>980-232-7905</t>
  </si>
  <si>
    <t>6156 Timothy Row Suite 147</t>
  </si>
  <si>
    <t>Section day power compare.</t>
  </si>
  <si>
    <t>Carson</t>
  </si>
  <si>
    <t>millerjohn@example.org</t>
  </si>
  <si>
    <t>296.778.8680</t>
  </si>
  <si>
    <t>32963 Ashley Garden</t>
  </si>
  <si>
    <t>Deleonshire</t>
  </si>
  <si>
    <t>Concern hot why.</t>
  </si>
  <si>
    <t>stephaniefuller@example.net</t>
  </si>
  <si>
    <t>754-488-9885x449</t>
  </si>
  <si>
    <t>5764 Martin Radial</t>
  </si>
  <si>
    <t>Micheletown</t>
  </si>
  <si>
    <t>Student trade appear cost who become.</t>
  </si>
  <si>
    <t>Avila</t>
  </si>
  <si>
    <t>ashleycurry@example.net</t>
  </si>
  <si>
    <t>(402)953-1225x15045</t>
  </si>
  <si>
    <t>87179 Lee Common Suite 584</t>
  </si>
  <si>
    <t>West Suzanneberg</t>
  </si>
  <si>
    <t>Forward his Mrs north share rest citizen play.</t>
  </si>
  <si>
    <t>garciamaria@example.net</t>
  </si>
  <si>
    <t>(935)314-7935</t>
  </si>
  <si>
    <t>224 Moreno Island</t>
  </si>
  <si>
    <t>Huntermouth</t>
  </si>
  <si>
    <t>Else carry rock pass lead business development.</t>
  </si>
  <si>
    <t>gramos@example.com</t>
  </si>
  <si>
    <t>+1-295-834-3956x9482</t>
  </si>
  <si>
    <t>384 Thompson Viaduct Suite 687</t>
  </si>
  <si>
    <t>Jacksonbury</t>
  </si>
  <si>
    <t>Cost including bar.</t>
  </si>
  <si>
    <t>alvaradojasmine@example.org</t>
  </si>
  <si>
    <t>282.934.0872x02722</t>
  </si>
  <si>
    <t>87301 Martin Vista Apt. 015</t>
  </si>
  <si>
    <t>Davidborough</t>
  </si>
  <si>
    <t>Special agree government agency painting member development page.</t>
  </si>
  <si>
    <t>igreen@example.net</t>
  </si>
  <si>
    <t>893-503-9577</t>
  </si>
  <si>
    <t>71373 Williams Throughway Suite 592</t>
  </si>
  <si>
    <t>Stewartberg</t>
  </si>
  <si>
    <t>Financial four traditional west.</t>
  </si>
  <si>
    <t>Mcdaniel</t>
  </si>
  <si>
    <t>alejandro42@example.com</t>
  </si>
  <si>
    <t>(540)988-0395x867</t>
  </si>
  <si>
    <t>44460 Harvey Manors Suite 886</t>
  </si>
  <si>
    <t>New Danielle</t>
  </si>
  <si>
    <t>Stand enter no parent throughout.</t>
  </si>
  <si>
    <t>njones@example.com</t>
  </si>
  <si>
    <t>806-570-6113x5213</t>
  </si>
  <si>
    <t>8884 Maria Valleys Apt. 174</t>
  </si>
  <si>
    <t>Lake Dennis</t>
  </si>
  <si>
    <t>In condition minute toward.</t>
  </si>
  <si>
    <t>charlesparker@example.com</t>
  </si>
  <si>
    <t>877.464.3076x436</t>
  </si>
  <si>
    <t>952 Karen Junctions</t>
  </si>
  <si>
    <t>Resource our establish budget.</t>
  </si>
  <si>
    <t>gsheppard@example.com</t>
  </si>
  <si>
    <t>044 Hogan Knolls</t>
  </si>
  <si>
    <t>West Stacey</t>
  </si>
  <si>
    <t>Note drive her.</t>
  </si>
  <si>
    <t>Jillian</t>
  </si>
  <si>
    <t>dhickman@example.net</t>
  </si>
  <si>
    <t>923.512.2413</t>
  </si>
  <si>
    <t>440 Brittany Plain</t>
  </si>
  <si>
    <t>Edwardsfurt</t>
  </si>
  <si>
    <t>Price strong car fall.</t>
  </si>
  <si>
    <t>Carly</t>
  </si>
  <si>
    <t>brewerandrea@example.net</t>
  </si>
  <si>
    <t>(351)445-2763x0969</t>
  </si>
  <si>
    <t>45756 Brian Shoal Suite 521</t>
  </si>
  <si>
    <t>South Ericport</t>
  </si>
  <si>
    <t>Local determine clear.</t>
  </si>
  <si>
    <t>Gonzales</t>
  </si>
  <si>
    <t>prattderek@example.org</t>
  </si>
  <si>
    <t>+1-398-271-7646x15869</t>
  </si>
  <si>
    <t>55088 Spencer Views</t>
  </si>
  <si>
    <t>East Johnborough</t>
  </si>
  <si>
    <t>Risk opportunity design peace off.</t>
  </si>
  <si>
    <t>gregory74@example.net</t>
  </si>
  <si>
    <t>389.623.4071x190</t>
  </si>
  <si>
    <t>704 Tammy Square Suite 632</t>
  </si>
  <si>
    <t>Gonzalesbury</t>
  </si>
  <si>
    <t>Ask high effect without picture.</t>
  </si>
  <si>
    <t>penny32@example.org</t>
  </si>
  <si>
    <t>+1-866-264-8694x74399</t>
  </si>
  <si>
    <t>72567 Stevens Fall</t>
  </si>
  <si>
    <t>Dannychester</t>
  </si>
  <si>
    <t>Assume tax day.</t>
  </si>
  <si>
    <t>carolbartlett@example.org</t>
  </si>
  <si>
    <t>391-460-8112x6502</t>
  </si>
  <si>
    <t>930 Harris Vista Suite 193</t>
  </si>
  <si>
    <t>Rosetown</t>
  </si>
  <si>
    <t>Particular medical front economic building.</t>
  </si>
  <si>
    <t>Lin</t>
  </si>
  <si>
    <t>brendavillanueva@example.com</t>
  </si>
  <si>
    <t>001-508-594-8252x6714</t>
  </si>
  <si>
    <t>0829 Hayes Cove Suite 005</t>
  </si>
  <si>
    <t>Ortegaton</t>
  </si>
  <si>
    <t>Newspaper matter new quite work.</t>
  </si>
  <si>
    <t>Frances</t>
  </si>
  <si>
    <t>uharris@example.com</t>
  </si>
  <si>
    <t>748 Baker Grove</t>
  </si>
  <si>
    <t>Port Heatherburgh</t>
  </si>
  <si>
    <t>Myself rule conference particular large.</t>
  </si>
  <si>
    <t>xfox@example.org</t>
  </si>
  <si>
    <t>608-608-2986x333</t>
  </si>
  <si>
    <t>726 Martin Pike Suite 779</t>
  </si>
  <si>
    <t>Rochaland</t>
  </si>
  <si>
    <t>Mother individual perform present yourself.</t>
  </si>
  <si>
    <t>gbond@example.net</t>
  </si>
  <si>
    <t>001-762-367-8381x08905</t>
  </si>
  <si>
    <t>306 Jones Union Apt. 207</t>
  </si>
  <si>
    <t>Jasminefort</t>
  </si>
  <si>
    <t>Almost game read itself this fall candidate loss.</t>
  </si>
  <si>
    <t>melissalowe@example.com</t>
  </si>
  <si>
    <t>781.787.5414x24155</t>
  </si>
  <si>
    <t>3156 Jill Neck Apt. 471</t>
  </si>
  <si>
    <t>Mauricestad</t>
  </si>
  <si>
    <t>Two smile moment social thing.</t>
  </si>
  <si>
    <t>caitlyn52@example.org</t>
  </si>
  <si>
    <t>(556)764-1557</t>
  </si>
  <si>
    <t>438 Mata Circles</t>
  </si>
  <si>
    <t>Porterbury</t>
  </si>
  <si>
    <t>East analysis teacher front information break necessary.</t>
  </si>
  <si>
    <t>ann10@example.net</t>
  </si>
  <si>
    <t>001-364-760-4674x254</t>
  </si>
  <si>
    <t>800 Schultz Path Apt. 007</t>
  </si>
  <si>
    <t>East Danielhaven</t>
  </si>
  <si>
    <t>Live right its history trial staff.</t>
  </si>
  <si>
    <t>michaelwatson@example.com</t>
  </si>
  <si>
    <t>707-717-4738x126</t>
  </si>
  <si>
    <t>862 Brian Fort Suite 167</t>
  </si>
  <si>
    <t>Rodriguezville</t>
  </si>
  <si>
    <t>Various everyone season we yard fall region sister.</t>
  </si>
  <si>
    <t>christopherrivera@example.org</t>
  </si>
  <si>
    <t>741.629.5122</t>
  </si>
  <si>
    <t>6886 Howard Stravenue Apt. 232</t>
  </si>
  <si>
    <t>Websterstad</t>
  </si>
  <si>
    <t>Exactly cup them out full sometimes same.</t>
  </si>
  <si>
    <t>Blackwell</t>
  </si>
  <si>
    <t>ronald18@example.com</t>
  </si>
  <si>
    <t>001-892-816-1887x32396</t>
  </si>
  <si>
    <t>6519 Melissa Light</t>
  </si>
  <si>
    <t>Least energy week government around community.</t>
  </si>
  <si>
    <t>johnsonrobert@example.net</t>
  </si>
  <si>
    <t>232.266.9454</t>
  </si>
  <si>
    <t>364 Smith Port</t>
  </si>
  <si>
    <t>Susanborough</t>
  </si>
  <si>
    <t>You professional law college can meet.</t>
  </si>
  <si>
    <t>masonchristopher@example.com</t>
  </si>
  <si>
    <t>(682)585-2781x52629</t>
  </si>
  <si>
    <t>50683 Ward Way Apt. 113</t>
  </si>
  <si>
    <t>Lake Courtney</t>
  </si>
  <si>
    <t>Voice she subject event.</t>
  </si>
  <si>
    <t>moranrobert@example.net</t>
  </si>
  <si>
    <t>(364)526-7539</t>
  </si>
  <si>
    <t>93180 Mata Vista Apt. 514</t>
  </si>
  <si>
    <t>Oscarside</t>
  </si>
  <si>
    <t>Themselves fill process clearly.</t>
  </si>
  <si>
    <t>Erik</t>
  </si>
  <si>
    <t>Wang</t>
  </si>
  <si>
    <t>russell33@example.net</t>
  </si>
  <si>
    <t>001-414-679-3337x37248</t>
  </si>
  <si>
    <t>928 Calderon Forks</t>
  </si>
  <si>
    <t>New Reginald</t>
  </si>
  <si>
    <t>Activity rich on road former turn.</t>
  </si>
  <si>
    <t>obowers@example.com</t>
  </si>
  <si>
    <t>828.506.4825</t>
  </si>
  <si>
    <t>305 Charles Rest Suite 113</t>
  </si>
  <si>
    <t>North Samuelmouth</t>
  </si>
  <si>
    <t>Everyone scene put need question.</t>
  </si>
  <si>
    <t>Hardy</t>
  </si>
  <si>
    <t>leonardwest@example.com</t>
  </si>
  <si>
    <t>+1-768-336-0055x3237</t>
  </si>
  <si>
    <t>935 Poole Mill Apt. 814</t>
  </si>
  <si>
    <t>Castilloland</t>
  </si>
  <si>
    <t>Single say memory oil history sing last operation.</t>
  </si>
  <si>
    <t>Ricky</t>
  </si>
  <si>
    <t>Castillo</t>
  </si>
  <si>
    <t>keaton@example.org</t>
  </si>
  <si>
    <t>(684)299-1818x60403</t>
  </si>
  <si>
    <t>61953 Katherine Neck</t>
  </si>
  <si>
    <t>Herringview</t>
  </si>
  <si>
    <t>Simple movement cold describe director.</t>
  </si>
  <si>
    <t>Proctor</t>
  </si>
  <si>
    <t>lutzgregory@example.net</t>
  </si>
  <si>
    <t>(209)527-7936x498</t>
  </si>
  <si>
    <t>207 Kramer Islands Apt. 041</t>
  </si>
  <si>
    <t>South Hunter</t>
  </si>
  <si>
    <t>Have politics information system reality would consumer.</t>
  </si>
  <si>
    <t>bonnie69@example.com</t>
  </si>
  <si>
    <t>620-686-9065</t>
  </si>
  <si>
    <t>805 Amy Terrace</t>
  </si>
  <si>
    <t>South Amanda</t>
  </si>
  <si>
    <t>Win miss claim ask left.</t>
  </si>
  <si>
    <t>julie30@example.org</t>
  </si>
  <si>
    <t>+1-873-361-4490x1924</t>
  </si>
  <si>
    <t>3513 Gould Forges Apt. 050</t>
  </si>
  <si>
    <t>West Tammyville</t>
  </si>
  <si>
    <t>Program boy itself center economic sea show.</t>
  </si>
  <si>
    <t>goodwinkevin@example.net</t>
  </si>
  <si>
    <t>927.469.9539x0481</t>
  </si>
  <si>
    <t>720 Johnson Views</t>
  </si>
  <si>
    <t>New Mary</t>
  </si>
  <si>
    <t>Her fast assume know himself.</t>
  </si>
  <si>
    <t>Ponce</t>
  </si>
  <si>
    <t>mbullock@example.com</t>
  </si>
  <si>
    <t>(524)241-9565x753</t>
  </si>
  <si>
    <t>17541 Faith Prairie</t>
  </si>
  <si>
    <t>Parrishshire</t>
  </si>
  <si>
    <t>True cold mouth.</t>
  </si>
  <si>
    <t>codyberg@example.net</t>
  </si>
  <si>
    <t>+1-925-643-8076x85324</t>
  </si>
  <si>
    <t>7746 Williams Stream</t>
  </si>
  <si>
    <t>Kelliland</t>
  </si>
  <si>
    <t>Then him century break woman.</t>
  </si>
  <si>
    <t>david04@example.net</t>
  </si>
  <si>
    <t>963-475-2251x78344</t>
  </si>
  <si>
    <t>8745 Rubio Prairie Suite 932</t>
  </si>
  <si>
    <t>East Nicole</t>
  </si>
  <si>
    <t>Subject lay others teacher.</t>
  </si>
  <si>
    <t>fsolomon@example.net</t>
  </si>
  <si>
    <t>527.559.1795</t>
  </si>
  <si>
    <t>936 Timothy Street Apt. 033</t>
  </si>
  <si>
    <t>Hallview</t>
  </si>
  <si>
    <t>Past assume alone she dog provide see.</t>
  </si>
  <si>
    <t>Hull</t>
  </si>
  <si>
    <t>yolanda63@example.com</t>
  </si>
  <si>
    <t>613-844-3642</t>
  </si>
  <si>
    <t>0960 Alvarado Stravenue</t>
  </si>
  <si>
    <t>Port Seanborough</t>
  </si>
  <si>
    <t>Decade get agreement reveal.</t>
  </si>
  <si>
    <t>Anna</t>
  </si>
  <si>
    <t>debra02@example.net</t>
  </si>
  <si>
    <t>+1-647-299-3838x8964</t>
  </si>
  <si>
    <t>792 Oliver Pines Apt. 913</t>
  </si>
  <si>
    <t>Lake Jamesville</t>
  </si>
  <si>
    <t>Everyone hear most happen economy choose protect great.</t>
  </si>
  <si>
    <t>ramirezgregory@example.org</t>
  </si>
  <si>
    <t>(853)504-2657</t>
  </si>
  <si>
    <t>02559 Sanchez Light</t>
  </si>
  <si>
    <t>Port Christian</t>
  </si>
  <si>
    <t>Sit social body strong there.</t>
  </si>
  <si>
    <t>Antonio</t>
  </si>
  <si>
    <t>thomas27@example.net</t>
  </si>
  <si>
    <t>001-659-561-7035x6791</t>
  </si>
  <si>
    <t>603 Tyler Drive</t>
  </si>
  <si>
    <t>Alexanderhaven</t>
  </si>
  <si>
    <t>Summer turn serious.</t>
  </si>
  <si>
    <t>richard18@example.net</t>
  </si>
  <si>
    <t>001-583-265-5896x664</t>
  </si>
  <si>
    <t>87820 Tony Underpass Suite 570</t>
  </si>
  <si>
    <t>West Tracymouth</t>
  </si>
  <si>
    <t>Growth big color capital Democrat carry.</t>
  </si>
  <si>
    <t>sloannicole@example.net</t>
  </si>
  <si>
    <t>787.902.1949x4032</t>
  </si>
  <si>
    <t>64101 Paul Shore</t>
  </si>
  <si>
    <t>East Cindychester</t>
  </si>
  <si>
    <t>Similar task fund school hear.</t>
  </si>
  <si>
    <t>vclay@example.net</t>
  </si>
  <si>
    <t>+1-825-417-3467x81898</t>
  </si>
  <si>
    <t>575 Chan Pines</t>
  </si>
  <si>
    <t>South Marvinchester</t>
  </si>
  <si>
    <t>Toward little indicate lay security financial station.</t>
  </si>
  <si>
    <t>brandonyork@example.net</t>
  </si>
  <si>
    <t>324 Leslie Flat</t>
  </si>
  <si>
    <t>Nicholasmouth</t>
  </si>
  <si>
    <t>Someone use before simply great together kid.</t>
  </si>
  <si>
    <t>shawapril@example.com</t>
  </si>
  <si>
    <t>972-262-7376</t>
  </si>
  <si>
    <t>3932 Clark Square Suite 613</t>
  </si>
  <si>
    <t>Nashfort</t>
  </si>
  <si>
    <t>Expect whole nearly traditional deal fact.</t>
  </si>
  <si>
    <t>williamhernandez@example.com</t>
  </si>
  <si>
    <t>36496 John Ferry Apt. 418</t>
  </si>
  <si>
    <t>North Samanthachester</t>
  </si>
  <si>
    <t>Dinner focus wish follow forget social ahead serve.</t>
  </si>
  <si>
    <t>Jimenez</t>
  </si>
  <si>
    <t>cwerner@example.net</t>
  </si>
  <si>
    <t>001-774-677-9436</t>
  </si>
  <si>
    <t>427 Jennifer Meadows</t>
  </si>
  <si>
    <t>Barryside</t>
  </si>
  <si>
    <t>Lawyer trip sure I candidate form difference.</t>
  </si>
  <si>
    <t>Harry</t>
  </si>
  <si>
    <t>Ruiz</t>
  </si>
  <si>
    <t>fbaker@example.com</t>
  </si>
  <si>
    <t>734.485.1932x9611</t>
  </si>
  <si>
    <t>323 Cole Highway</t>
  </si>
  <si>
    <t>Perezville</t>
  </si>
  <si>
    <t>In front produce.</t>
  </si>
  <si>
    <t>catherinefrench@example.org</t>
  </si>
  <si>
    <t>623-873-7406</t>
  </si>
  <si>
    <t>92251 Parker Plains Suite 042</t>
  </si>
  <si>
    <t>Patriciaton</t>
  </si>
  <si>
    <t>Interview check social degree various.</t>
  </si>
  <si>
    <t>Wolf</t>
  </si>
  <si>
    <t>tylercline@example.org</t>
  </si>
  <si>
    <t>652-902-7671</t>
  </si>
  <si>
    <t>14858 Colleen Light</t>
  </si>
  <si>
    <t>Watkinsville</t>
  </si>
  <si>
    <t>Although since give fear cultural industry he word.</t>
  </si>
  <si>
    <t>amymoyer@example.net</t>
  </si>
  <si>
    <t>571 Johnson Creek</t>
  </si>
  <si>
    <t>South Lindsay</t>
  </si>
  <si>
    <t>Week most third field.</t>
  </si>
  <si>
    <t>lwilliams@example.org</t>
  </si>
  <si>
    <t>493-408-2794x20458</t>
  </si>
  <si>
    <t>189 Ashley Falls Apt. 300</t>
  </si>
  <si>
    <t>South Glenda</t>
  </si>
  <si>
    <t>Agreement issue for candidate American for happy alone.</t>
  </si>
  <si>
    <t>fowlerbrittany@example.net</t>
  </si>
  <si>
    <t>001-215-934-3720</t>
  </si>
  <si>
    <t>368 Bradley Mission</t>
  </si>
  <si>
    <t>North Keith</t>
  </si>
  <si>
    <t>Prove surface because travel message American.</t>
  </si>
  <si>
    <t>austinlynn@example.com</t>
  </si>
  <si>
    <t>001-828-966-6150x844</t>
  </si>
  <si>
    <t>00386 Marcus Drive</t>
  </si>
  <si>
    <t>Safe enough kitchen beautiful.</t>
  </si>
  <si>
    <t>Renee</t>
  </si>
  <si>
    <t>Buchanan</t>
  </si>
  <si>
    <t>andersonmatthew@example.com</t>
  </si>
  <si>
    <t>827-299-4219</t>
  </si>
  <si>
    <t>77739 Christine Mountains</t>
  </si>
  <si>
    <t>Jacobstad</t>
  </si>
  <si>
    <t>Week whatever memory between.</t>
  </si>
  <si>
    <t>tiffany55@example.net</t>
  </si>
  <si>
    <t>361.698.3560</t>
  </si>
  <si>
    <t>37214 Peck Lake</t>
  </si>
  <si>
    <t>Fostertown</t>
  </si>
  <si>
    <t>Before interesting employee court.</t>
  </si>
  <si>
    <t>diana62@example.net</t>
  </si>
  <si>
    <t>001-568-487-6374x80651</t>
  </si>
  <si>
    <t>7196 Hall Rest Suite 315</t>
  </si>
  <si>
    <t>Thomasport</t>
  </si>
  <si>
    <t>Inside page put early.</t>
  </si>
  <si>
    <t>martinezjennifer@example.net</t>
  </si>
  <si>
    <t>+1-852-980-0042x481</t>
  </si>
  <si>
    <t>9654 Eduardo Trail</t>
  </si>
  <si>
    <t>Davisshire</t>
  </si>
  <si>
    <t>Ask another ground light social quality.</t>
  </si>
  <si>
    <t>michael96@example.net</t>
  </si>
  <si>
    <t>155 Taylor Row Suite 415</t>
  </si>
  <si>
    <t>North Chelsea</t>
  </si>
  <si>
    <t>Manager arm bring suggest.</t>
  </si>
  <si>
    <t>bryanpena@example.org</t>
  </si>
  <si>
    <t>(654)988-2465x2218</t>
  </si>
  <si>
    <t>11177 Deanna Corner</t>
  </si>
  <si>
    <t>Civil relate stay color long to loss.</t>
  </si>
  <si>
    <t>vbarrera@example.net</t>
  </si>
  <si>
    <t>747-948-2503x084</t>
  </si>
  <si>
    <t>1080 Green Squares</t>
  </si>
  <si>
    <t>Action wear too clearly feeling though.</t>
  </si>
  <si>
    <t>robert62@example.net</t>
  </si>
  <si>
    <t>(372)235-3020</t>
  </si>
  <si>
    <t>061 Melanie Station</t>
  </si>
  <si>
    <t>Cooperberg</t>
  </si>
  <si>
    <t>Hope modern general such available great.</t>
  </si>
  <si>
    <t>Sims</t>
  </si>
  <si>
    <t>albert58@example.net</t>
  </si>
  <si>
    <t>895-265-2801</t>
  </si>
  <si>
    <t>110 Lin Mountains Suite 691</t>
  </si>
  <si>
    <t>Political democratic explain base.</t>
  </si>
  <si>
    <t>Jeanne</t>
  </si>
  <si>
    <t>larryewing@example.org</t>
  </si>
  <si>
    <t>6011 Kyle Squares Suite 799</t>
  </si>
  <si>
    <t>West Ann</t>
  </si>
  <si>
    <t>Yard left personal.</t>
  </si>
  <si>
    <t>Schroeder</t>
  </si>
  <si>
    <t>davischristopher@example.net</t>
  </si>
  <si>
    <t>+1-864-792-7001x792</t>
  </si>
  <si>
    <t>433 Henry Islands</t>
  </si>
  <si>
    <t>Ramirezshire</t>
  </si>
  <si>
    <t>Will population both check.</t>
  </si>
  <si>
    <t>jenniferthompson@example.com</t>
  </si>
  <si>
    <t>453-691-4522</t>
  </si>
  <si>
    <t>5153 Norman Mills</t>
  </si>
  <si>
    <t>Lauraberg</t>
  </si>
  <si>
    <t>Series art item generation edge can.</t>
  </si>
  <si>
    <t>stephanie78@example.org</t>
  </si>
  <si>
    <t>205-666-5431x851</t>
  </si>
  <si>
    <t>2484 Ryan Plain Apt. 567</t>
  </si>
  <si>
    <t>Theory measure new sing stuff number member professor.</t>
  </si>
  <si>
    <t>Chad</t>
  </si>
  <si>
    <t>michael55@example.net</t>
  </si>
  <si>
    <t>53307 William Turnpike</t>
  </si>
  <si>
    <t>East Peggy</t>
  </si>
  <si>
    <t>Already remain doctor herself goal.</t>
  </si>
  <si>
    <t>wendy25@example.net</t>
  </si>
  <si>
    <t>656.738.2128</t>
  </si>
  <si>
    <t>813 Woodward Circles Apt. 089</t>
  </si>
  <si>
    <t>South Christina</t>
  </si>
  <si>
    <t>Seek industry bill PM international sort.</t>
  </si>
  <si>
    <t>zmorales@example.org</t>
  </si>
  <si>
    <t>+1-298-354-8085x34447</t>
  </si>
  <si>
    <t>14124 Turner Bypass Suite 933</t>
  </si>
  <si>
    <t>North Erinville</t>
  </si>
  <si>
    <t>Better though population system television over.</t>
  </si>
  <si>
    <t>Mcclure</t>
  </si>
  <si>
    <t>steelemichelle@example.org</t>
  </si>
  <si>
    <t>(469)691-4925x06998</t>
  </si>
  <si>
    <t>9858 Peterson Well Suite 606</t>
  </si>
  <si>
    <t>Roseburgh</t>
  </si>
  <si>
    <t>Hour treat business hotel child more character.</t>
  </si>
  <si>
    <t>chasekevin@example.com</t>
  </si>
  <si>
    <t>+1-681-968-7536x14567</t>
  </si>
  <si>
    <t>615 Ray Falls Apt. 772</t>
  </si>
  <si>
    <t>Lake Diane</t>
  </si>
  <si>
    <t>International customer time of sign.</t>
  </si>
  <si>
    <t>melanieowens@example.org</t>
  </si>
  <si>
    <t>+1-397-581-6554x81388</t>
  </si>
  <si>
    <t>4867 Rodney Junction</t>
  </si>
  <si>
    <t>Hollychester</t>
  </si>
  <si>
    <t>Thousand social near ago form.</t>
  </si>
  <si>
    <t>charmon@example.org</t>
  </si>
  <si>
    <t>815.405.1624x8721</t>
  </si>
  <si>
    <t>67424 Harris Expressway Suite 307</t>
  </si>
  <si>
    <t>Opportunity during campaign attention assume personal appear.</t>
  </si>
  <si>
    <t>barbara08@example.org</t>
  </si>
  <si>
    <t>459-420-3729</t>
  </si>
  <si>
    <t>527 Gary Spurs</t>
  </si>
  <si>
    <t>Melissaland</t>
  </si>
  <si>
    <t>Mission left develop likely baby movie candidate.</t>
  </si>
  <si>
    <t>mark19@example.org</t>
  </si>
  <si>
    <t>736-443-9293x26474</t>
  </si>
  <si>
    <t>82094 Obrien Parks Suite 284</t>
  </si>
  <si>
    <t>South Paulburgh</t>
  </si>
  <si>
    <t>Season your office relationship arrive can answer among.</t>
  </si>
  <si>
    <t>thomas53@example.com</t>
  </si>
  <si>
    <t>(467)596-9955x38094</t>
  </si>
  <si>
    <t>8853 Isaiah Land</t>
  </si>
  <si>
    <t>South Tracey</t>
  </si>
  <si>
    <t>Government very take soldier.</t>
  </si>
  <si>
    <t>ashleysweeney@example.com</t>
  </si>
  <si>
    <t>250-654-7002</t>
  </si>
  <si>
    <t>9259 Alexander Orchard Apt. 124</t>
  </si>
  <si>
    <t>Lake Lukestad</t>
  </si>
  <si>
    <t>Investment animal writer push leave record.</t>
  </si>
  <si>
    <t>rogersbrenda@example.org</t>
  </si>
  <si>
    <t>471.700.6482</t>
  </si>
  <si>
    <t>935 Veronica Orchard</t>
  </si>
  <si>
    <t>Rowemouth</t>
  </si>
  <si>
    <t>Two know customer seek general.</t>
  </si>
  <si>
    <t>joyce49@example.com</t>
  </si>
  <si>
    <t>(236)477-7311</t>
  </si>
  <si>
    <t>23965 Haynes Corners Apt. 129</t>
  </si>
  <si>
    <t>Robertport</t>
  </si>
  <si>
    <t>Career create for ball support.</t>
  </si>
  <si>
    <t>Tracey</t>
  </si>
  <si>
    <t>corey76@example.net</t>
  </si>
  <si>
    <t>43346 Montgomery Vista</t>
  </si>
  <si>
    <t>South Matthewmouth</t>
  </si>
  <si>
    <t>Unit might available hope card run draw themselves.</t>
  </si>
  <si>
    <t>mallory64@example.net</t>
  </si>
  <si>
    <t>69461 Heather Groves Apt. 209</t>
  </si>
  <si>
    <t>East Colleen</t>
  </si>
  <si>
    <t>Coach director blue carry article.</t>
  </si>
  <si>
    <t>turnermatthew@example.net</t>
  </si>
  <si>
    <t>681-998-2927</t>
  </si>
  <si>
    <t>709 Martin Overpass Apt. 052</t>
  </si>
  <si>
    <t>Western across soldier executive scientist time.</t>
  </si>
  <si>
    <t>omcpherson@example.net</t>
  </si>
  <si>
    <t>+1-246-971-3788x6070</t>
  </si>
  <si>
    <t>238 Donald Point</t>
  </si>
  <si>
    <t>Davidtown</t>
  </si>
  <si>
    <t>Center least role I save.</t>
  </si>
  <si>
    <t>rachelschwartz@example.org</t>
  </si>
  <si>
    <t>835.480.6708x056</t>
  </si>
  <si>
    <t>774 Amanda Views Apt. 684</t>
  </si>
  <si>
    <t>Lake Christophermouth</t>
  </si>
  <si>
    <t>Common character various concern send drug certainly.</t>
  </si>
  <si>
    <t>taylorpeter@example.org</t>
  </si>
  <si>
    <t>001-263-822-9534x4438</t>
  </si>
  <si>
    <t>1144 Zachary Plain</t>
  </si>
  <si>
    <t>West Adam</t>
  </si>
  <si>
    <t>Party air camera health kid city.</t>
  </si>
  <si>
    <t>steven57@example.net</t>
  </si>
  <si>
    <t>(916)504-9051x99979</t>
  </si>
  <si>
    <t>6984 Rebecca Alley</t>
  </si>
  <si>
    <t>Huffmanmouth</t>
  </si>
  <si>
    <t>Even thought until offer despite.</t>
  </si>
  <si>
    <t>Hurst</t>
  </si>
  <si>
    <t>wendyhaynes@example.org</t>
  </si>
  <si>
    <t>(777)353-2336x8100</t>
  </si>
  <si>
    <t>5107 Luis Oval Apt. 106</t>
  </si>
  <si>
    <t>West Patrick</t>
  </si>
  <si>
    <t>Interesting for protect leg when.</t>
  </si>
  <si>
    <t>qlambert@example.com</t>
  </si>
  <si>
    <t>(446)566-7691</t>
  </si>
  <si>
    <t>79680 Thompson Shoal</t>
  </si>
  <si>
    <t>New Mollymouth</t>
  </si>
  <si>
    <t>Official use peace sound this move group.</t>
  </si>
  <si>
    <t>Cory</t>
  </si>
  <si>
    <t>jennifer61@example.net</t>
  </si>
  <si>
    <t>001-754-709-7505</t>
  </si>
  <si>
    <t>448 Moon Via Apt. 817</t>
  </si>
  <si>
    <t>Tuckermouth</t>
  </si>
  <si>
    <t>Accept whose role attention red mean tonight.</t>
  </si>
  <si>
    <t>clambert@example.org</t>
  </si>
  <si>
    <t>(203)310-4243</t>
  </si>
  <si>
    <t>46450 Christine Tunnel</t>
  </si>
  <si>
    <t>Alvarezfort</t>
  </si>
  <si>
    <t>Can case speak me above sort edge.</t>
  </si>
  <si>
    <t>hannah31@example.com</t>
  </si>
  <si>
    <t>718.646.8660</t>
  </si>
  <si>
    <t>21660 Leroy Trail Apt. 145</t>
  </si>
  <si>
    <t>Nelsonmouth</t>
  </si>
  <si>
    <t>Who down street second if generation then nor.</t>
  </si>
  <si>
    <t>janetpierce@example.net</t>
  </si>
  <si>
    <t>001-647-631-2387x479</t>
  </si>
  <si>
    <t>343 Kelsey Motorway Suite 096</t>
  </si>
  <si>
    <t>New Lauren</t>
  </si>
  <si>
    <t>Respond space do however glass set there.</t>
  </si>
  <si>
    <t>joshua41@example.com</t>
  </si>
  <si>
    <t>292.607.9598x2467</t>
  </si>
  <si>
    <t>205 Jordan Glen Apt. 259</t>
  </si>
  <si>
    <t>New Kerriport</t>
  </si>
  <si>
    <t>Film office finally to guess wind guess.</t>
  </si>
  <si>
    <t>Sophia</t>
  </si>
  <si>
    <t>michaelhughes@example.net</t>
  </si>
  <si>
    <t>859.244.2934x9997</t>
  </si>
  <si>
    <t>810 John Springs Suite 097</t>
  </si>
  <si>
    <t>East Joseph</t>
  </si>
  <si>
    <t>Prove myself probably prove prepare finally available over.</t>
  </si>
  <si>
    <t>rmalone@example.com</t>
  </si>
  <si>
    <t>001-200-205-4138</t>
  </si>
  <si>
    <t>803 Jonathan Cliffs Apt. 008</t>
  </si>
  <si>
    <t>Lake Carlos</t>
  </si>
  <si>
    <t>National successful campaign let some never political.</t>
  </si>
  <si>
    <t>Castro</t>
  </si>
  <si>
    <t>fhouston@example.com</t>
  </si>
  <si>
    <t>+1-894-729-7606x551</t>
  </si>
  <si>
    <t>30115 Dunlap Mall</t>
  </si>
  <si>
    <t>Port Tinaburgh</t>
  </si>
  <si>
    <t>Learn measure then else economic.</t>
  </si>
  <si>
    <t>hernandezcrystal@example.com</t>
  </si>
  <si>
    <t>(675)682-3587</t>
  </si>
  <si>
    <t>56553 Jackson Burg</t>
  </si>
  <si>
    <t>Leonardshire</t>
  </si>
  <si>
    <t>Into deal media message.</t>
  </si>
  <si>
    <t>larry85@example.net</t>
  </si>
  <si>
    <t>(386)548-2831x1416</t>
  </si>
  <si>
    <t>32500 Stephanie Well Apt. 812</t>
  </si>
  <si>
    <t>Annaburgh</t>
  </si>
  <si>
    <t>Interest everything health when.</t>
  </si>
  <si>
    <t>ajenkins@example.org</t>
  </si>
  <si>
    <t>(507)484-4084x906</t>
  </si>
  <si>
    <t>01445 Burton Forks</t>
  </si>
  <si>
    <t>South Noahberg</t>
  </si>
  <si>
    <t>Buy low plant example pull action cultural.</t>
  </si>
  <si>
    <t>Orr</t>
  </si>
  <si>
    <t>rachelsantos@example.net</t>
  </si>
  <si>
    <t>390-755-3736</t>
  </si>
  <si>
    <t>582 Timothy Springs Apt. 283</t>
  </si>
  <si>
    <t>Jenkinsview</t>
  </si>
  <si>
    <t>Project turn yard central or.</t>
  </si>
  <si>
    <t>Riggs</t>
  </si>
  <si>
    <t>nancy65@example.org</t>
  </si>
  <si>
    <t>(265)971-0130x0196</t>
  </si>
  <si>
    <t>606 Robert Squares</t>
  </si>
  <si>
    <t>New Michelle</t>
  </si>
  <si>
    <t>Home hot capital strategy by involve ever per.</t>
  </si>
  <si>
    <t>May</t>
  </si>
  <si>
    <t>khernandez@example.net</t>
  </si>
  <si>
    <t>976.905.7391x60877</t>
  </si>
  <si>
    <t>5534 Karen Ferry Apt. 453</t>
  </si>
  <si>
    <t>Whiteport</t>
  </si>
  <si>
    <t>Ball strong leader employee.</t>
  </si>
  <si>
    <t>Bill</t>
  </si>
  <si>
    <t>Schneider</t>
  </si>
  <si>
    <t>gomezmatthew@example.com</t>
  </si>
  <si>
    <t>66395 Tiffany Falls</t>
  </si>
  <si>
    <t>South Tracyfurt</t>
  </si>
  <si>
    <t>Chance detail spend fine.</t>
  </si>
  <si>
    <t>lauren01@example.org</t>
  </si>
  <si>
    <t>814.566.3463x938</t>
  </si>
  <si>
    <t>462 Franklin Isle</t>
  </si>
  <si>
    <t>West Destinychester</t>
  </si>
  <si>
    <t>Especially decision focus good without.</t>
  </si>
  <si>
    <t>garciapatricia@example.org</t>
  </si>
  <si>
    <t>580-285-1089x6761</t>
  </si>
  <si>
    <t>27549 Veronica Views</t>
  </si>
  <si>
    <t>East Cynthiafort</t>
  </si>
  <si>
    <t>Could work compare none beyond mind forward.</t>
  </si>
  <si>
    <t>hectorgonzalez@example.com</t>
  </si>
  <si>
    <t>305 Mcguire Landing Suite 052</t>
  </si>
  <si>
    <t>West Samantha</t>
  </si>
  <si>
    <t>Thought much above service.</t>
  </si>
  <si>
    <t>ebarnes@example.net</t>
  </si>
  <si>
    <t>(511)641-3460</t>
  </si>
  <si>
    <t>893 Bradshaw Branch</t>
  </si>
  <si>
    <t>East Tracy</t>
  </si>
  <si>
    <t>His financial official dark at paper run court.</t>
  </si>
  <si>
    <t>stacy80@example.com</t>
  </si>
  <si>
    <t>(241)434-5040</t>
  </si>
  <si>
    <t>14480 Flowers Square</t>
  </si>
  <si>
    <t>Griffinview</t>
  </si>
  <si>
    <t>Store buy staff adult peace.</t>
  </si>
  <si>
    <t>Mcmahon</t>
  </si>
  <si>
    <t>mcdonaldjohn@example.net</t>
  </si>
  <si>
    <t>001-595-971-7354x5482</t>
  </si>
  <si>
    <t>1214 Ronald Rue</t>
  </si>
  <si>
    <t>New Katherine</t>
  </si>
  <si>
    <t>Spend contain key husband.</t>
  </si>
  <si>
    <t>kruiz@example.com</t>
  </si>
  <si>
    <t>2763 Donald Circles</t>
  </si>
  <si>
    <t>Kingside</t>
  </si>
  <si>
    <t>Public firm blood see beautiful.</t>
  </si>
  <si>
    <t>christina93@example.net</t>
  </si>
  <si>
    <t>599-846-5036x63632</t>
  </si>
  <si>
    <t>4264 Freeman Harbors</t>
  </si>
  <si>
    <t>Tammystad</t>
  </si>
  <si>
    <t>My activity they example.</t>
  </si>
  <si>
    <t>annette17@example.com</t>
  </si>
  <si>
    <t>(447)689-8369x753</t>
  </si>
  <si>
    <t>22384 Rachel Trafficway Suite 086</t>
  </si>
  <si>
    <t>Danielview</t>
  </si>
  <si>
    <t>Mouth past itself.</t>
  </si>
  <si>
    <t>Eileen</t>
  </si>
  <si>
    <t>byrdlauren@example.net</t>
  </si>
  <si>
    <t>473 Solomon Inlet</t>
  </si>
  <si>
    <t>Russellstad</t>
  </si>
  <si>
    <t>Speak doctor general green happen own.</t>
  </si>
  <si>
    <t>harry09@example.net</t>
  </si>
  <si>
    <t>001-518-424-9336x514</t>
  </si>
  <si>
    <t>11419 Matthew Garden</t>
  </si>
  <si>
    <t>South Kevinport</t>
  </si>
  <si>
    <t>Money cover hour knowledge.</t>
  </si>
  <si>
    <t>david05@example.org</t>
  </si>
  <si>
    <t>972 Mccormick Streets</t>
  </si>
  <si>
    <t>West Michaelview</t>
  </si>
  <si>
    <t>Important cup food expert black to.</t>
  </si>
  <si>
    <t>stonemary@example.net</t>
  </si>
  <si>
    <t>001-604-706-9004x059</t>
  </si>
  <si>
    <t>1595 Cruz Island Apt. 680</t>
  </si>
  <si>
    <t>East Emily</t>
  </si>
  <si>
    <t>Sign situation deep product fish seat vote.</t>
  </si>
  <si>
    <t>kelly96@example.org</t>
  </si>
  <si>
    <t>072 Barber Trafficway Suite 604</t>
  </si>
  <si>
    <t>Pennyton</t>
  </si>
  <si>
    <t>Weight majority strategy my answer you paper couple.</t>
  </si>
  <si>
    <t>Sampson</t>
  </si>
  <si>
    <t>paulahawkins@example.org</t>
  </si>
  <si>
    <t>(724)531-9805</t>
  </si>
  <si>
    <t>5350 Rodney Way</t>
  </si>
  <si>
    <t>Lake Amandamouth</t>
  </si>
  <si>
    <t>Once into indicate able.</t>
  </si>
  <si>
    <t>Weber</t>
  </si>
  <si>
    <t>adrianamartin@example.org</t>
  </si>
  <si>
    <t>767.336.7539x331</t>
  </si>
  <si>
    <t>89811 Faulkner Crossing Suite 373</t>
  </si>
  <si>
    <t>Art employee upon between mouth purpose trouble.</t>
  </si>
  <si>
    <t>andrevargas@example.net</t>
  </si>
  <si>
    <t>001-330-932-2458x937</t>
  </si>
  <si>
    <t>398 Paige Way</t>
  </si>
  <si>
    <t>Latoyaburgh</t>
  </si>
  <si>
    <t>Fish them growth country rise street.</t>
  </si>
  <si>
    <t>darrylpowers@example.com</t>
  </si>
  <si>
    <t>(764)666-0995x8766</t>
  </si>
  <si>
    <t>431 Murphy Curve</t>
  </si>
  <si>
    <t>Christopherbury</t>
  </si>
  <si>
    <t>Write brother room sometimes police.</t>
  </si>
  <si>
    <t>jnichols@example.net</t>
  </si>
  <si>
    <t>001-667-522-5634x554</t>
  </si>
  <si>
    <t>1399 Christine Bypass</t>
  </si>
  <si>
    <t>Margaretberg</t>
  </si>
  <si>
    <t>Expect again whether because market mean able.</t>
  </si>
  <si>
    <t>Osborn</t>
  </si>
  <si>
    <t>jose57@example.com</t>
  </si>
  <si>
    <t>527.427.0809</t>
  </si>
  <si>
    <t>215 Gross Meadows Suite 380</t>
  </si>
  <si>
    <t>Robinsonmouth</t>
  </si>
  <si>
    <t>Around born process land station.</t>
  </si>
  <si>
    <t>vflores@example.org</t>
  </si>
  <si>
    <t>(506)257-5474</t>
  </si>
  <si>
    <t>93875 Dennis Stravenue Suite 014</t>
  </si>
  <si>
    <t>Patriciafurt</t>
  </si>
  <si>
    <t>Share view rather live raise hear.</t>
  </si>
  <si>
    <t>jeffrey97@example.org</t>
  </si>
  <si>
    <t>(688)981-0939x413</t>
  </si>
  <si>
    <t>1010 Carey Club</t>
  </si>
  <si>
    <t>Hamptonville</t>
  </si>
  <si>
    <t>On sell nice model real until.</t>
  </si>
  <si>
    <t>charles06@example.net</t>
  </si>
  <si>
    <t>636.450.8569x9624</t>
  </si>
  <si>
    <t>132 Matthew Shoal</t>
  </si>
  <si>
    <t>New Stephanie</t>
  </si>
  <si>
    <t>Artist wonder office thus serious.</t>
  </si>
  <si>
    <t>lisa50@example.com</t>
  </si>
  <si>
    <t>+1-676-946-4098x5850</t>
  </si>
  <si>
    <t>59085 Catherine Manors Suite 736</t>
  </si>
  <si>
    <t>Brianmouth</t>
  </si>
  <si>
    <t>During third model speak.</t>
  </si>
  <si>
    <t>ballardpaul@example.net</t>
  </si>
  <si>
    <t>22406 Smith Squares Apt. 361</t>
  </si>
  <si>
    <t>Nelsonburgh</t>
  </si>
  <si>
    <t>Off available such.</t>
  </si>
  <si>
    <t>kevin43@example.net</t>
  </si>
  <si>
    <t>340-806-6683</t>
  </si>
  <si>
    <t>5236 James Ramp Suite 735</t>
  </si>
  <si>
    <t>Duanefurt</t>
  </si>
  <si>
    <t>System response gun bar fly.</t>
  </si>
  <si>
    <t>omyers@example.com</t>
  </si>
  <si>
    <t>503.235.6173</t>
  </si>
  <si>
    <t>7850 Jesse Plaza</t>
  </si>
  <si>
    <t>North Andrea</t>
  </si>
  <si>
    <t>Decide seat actually by prove store.</t>
  </si>
  <si>
    <t>derekgarcia@example.com</t>
  </si>
  <si>
    <t>001-647-855-6041x696</t>
  </si>
  <si>
    <t>89571 John Mission</t>
  </si>
  <si>
    <t>Cindyberg</t>
  </si>
  <si>
    <t>Factor fall white interesting life series attack.</t>
  </si>
  <si>
    <t>sierra01@example.org</t>
  </si>
  <si>
    <t>(675)424-6501</t>
  </si>
  <si>
    <t>88493 Collin Prairie</t>
  </si>
  <si>
    <t>Anthonyberg</t>
  </si>
  <si>
    <t>Something fall citizen buy available offer.</t>
  </si>
  <si>
    <t>angelacastaneda@example.com</t>
  </si>
  <si>
    <t>4867 Maddox Inlet Suite 318</t>
  </si>
  <si>
    <t>Born room ability test enjoy.</t>
  </si>
  <si>
    <t>michelleroberts@example.com</t>
  </si>
  <si>
    <t>(763)919-4494x520</t>
  </si>
  <si>
    <t>97114 Brenda Wall Apt. 928</t>
  </si>
  <si>
    <t>Henrytown</t>
  </si>
  <si>
    <t>Upon though bill decision while build production.</t>
  </si>
  <si>
    <t>Gates</t>
  </si>
  <si>
    <t>jennifergonzales@example.net</t>
  </si>
  <si>
    <t>+1-744-774-6424x087</t>
  </si>
  <si>
    <t>321 Lewis Ford</t>
  </si>
  <si>
    <t>Seanburgh</t>
  </si>
  <si>
    <t>Character few number discussion turn writer.</t>
  </si>
  <si>
    <t>torresshane@example.net</t>
  </si>
  <si>
    <t>(429)998-8228x2176</t>
  </si>
  <si>
    <t>6855 Garrett Views</t>
  </si>
  <si>
    <t>Foxberg</t>
  </si>
  <si>
    <t>Expert then market direction because want.</t>
  </si>
  <si>
    <t>Chung</t>
  </si>
  <si>
    <t>cherylcoleman@example.net</t>
  </si>
  <si>
    <t>483-254-6761x3825</t>
  </si>
  <si>
    <t>97012 Luke Mountain</t>
  </si>
  <si>
    <t>West Susantown</t>
  </si>
  <si>
    <t>Political apply force treatment eat require deal media.</t>
  </si>
  <si>
    <t>brandon21@example.net</t>
  </si>
  <si>
    <t>+1-877-426-8333x37430</t>
  </si>
  <si>
    <t>19725 Patrick Court Suite 658</t>
  </si>
  <si>
    <t>West Richardborough</t>
  </si>
  <si>
    <t>Design tonight with front study.</t>
  </si>
  <si>
    <t>micheletrujillo@example.com</t>
  </si>
  <si>
    <t>(543)456-9598</t>
  </si>
  <si>
    <t>98474 Campbell Fields Apt. 809</t>
  </si>
  <si>
    <t>Port Nathan</t>
  </si>
  <si>
    <t>Reveal city him decade manager.</t>
  </si>
  <si>
    <t>james84@example.org</t>
  </si>
  <si>
    <t>977.526.3440x4918</t>
  </si>
  <si>
    <t>042 George Lakes Apt. 326</t>
  </si>
  <si>
    <t>Lake Marieshire</t>
  </si>
  <si>
    <t>Those mission suffer tonight front design summer.</t>
  </si>
  <si>
    <t>roseerica@example.com</t>
  </si>
  <si>
    <t>(207)597-1477</t>
  </si>
  <si>
    <t>14485 Mccarthy Fort Suite 606</t>
  </si>
  <si>
    <t>East Alexander</t>
  </si>
  <si>
    <t>Since special policy they believe type.</t>
  </si>
  <si>
    <t>hmckee@example.net</t>
  </si>
  <si>
    <t>508.319.5968</t>
  </si>
  <si>
    <t>740 Chapman Lane</t>
  </si>
  <si>
    <t>Lake Ashley</t>
  </si>
  <si>
    <t>Popular according animal require leave she lawyer prove.</t>
  </si>
  <si>
    <t>Williamson</t>
  </si>
  <si>
    <t>christinagrant@example.com</t>
  </si>
  <si>
    <t>423.900.2969x22842</t>
  </si>
  <si>
    <t>119 Brian Center</t>
  </si>
  <si>
    <t>Wrightchester</t>
  </si>
  <si>
    <t>But administration method themselves prepare live field.</t>
  </si>
  <si>
    <t>timothydavenport@example.com</t>
  </si>
  <si>
    <t>001-211-849-2028x7638</t>
  </si>
  <si>
    <t>189 Henderson Extensions</t>
  </si>
  <si>
    <t>New Michaelbury</t>
  </si>
  <si>
    <t>Site happy gun group improve.</t>
  </si>
  <si>
    <t>jonathansilva@example.org</t>
  </si>
  <si>
    <t>001-715-949-0813</t>
  </si>
  <si>
    <t>025 Armstrong Cape</t>
  </si>
  <si>
    <t>North Taylorberg</t>
  </si>
  <si>
    <t>Particular every only food southern character.</t>
  </si>
  <si>
    <t>tasha62@example.org</t>
  </si>
  <si>
    <t>1081 Patterson Grove</t>
  </si>
  <si>
    <t>Scottmouth</t>
  </si>
  <si>
    <t>Place discussion position everyone.</t>
  </si>
  <si>
    <t>davidtorres@example.net</t>
  </si>
  <si>
    <t>+1-300-320-4521x3953</t>
  </si>
  <si>
    <t>9887 Amanda Oval</t>
  </si>
  <si>
    <t>Lake Erikland</t>
  </si>
  <si>
    <t>Radio together Mr federal help give finish way.</t>
  </si>
  <si>
    <t>ryan31@example.org</t>
  </si>
  <si>
    <t>(477)741-9019</t>
  </si>
  <si>
    <t>649 Stevens Loop Suite 111</t>
  </si>
  <si>
    <t>South Charles</t>
  </si>
  <si>
    <t>Stop house age task.</t>
  </si>
  <si>
    <t>corymcgee@example.org</t>
  </si>
  <si>
    <t>+1-553-415-8857x36496</t>
  </si>
  <si>
    <t>0992 Nicole Meadows Apt. 080</t>
  </si>
  <si>
    <t>Greghaven</t>
  </si>
  <si>
    <t>Nor during itself wife message human suddenly.</t>
  </si>
  <si>
    <t>Olson</t>
  </si>
  <si>
    <t>carneydaniel@example.com</t>
  </si>
  <si>
    <t>921-538-0845</t>
  </si>
  <si>
    <t>71072 Arnold Fork Apt. 150</t>
  </si>
  <si>
    <t>Ronaldside</t>
  </si>
  <si>
    <t>Training natural various.</t>
  </si>
  <si>
    <t>Glover</t>
  </si>
  <si>
    <t>jason22@example.org</t>
  </si>
  <si>
    <t>316-200-1202x62413</t>
  </si>
  <si>
    <t>2813 Garcia Shore</t>
  </si>
  <si>
    <t>Wilkersonport</t>
  </si>
  <si>
    <t>Process organization discover break area continue must study.</t>
  </si>
  <si>
    <t>Garrison</t>
  </si>
  <si>
    <t>warrenethan@example.org</t>
  </si>
  <si>
    <t>686-445-0264</t>
  </si>
  <si>
    <t>871 Price Lane</t>
  </si>
  <si>
    <t>Palmerhaven</t>
  </si>
  <si>
    <t>Great training begin control could.</t>
  </si>
  <si>
    <t>jennifer77@example.org</t>
  </si>
  <si>
    <t>(680)439-7699</t>
  </si>
  <si>
    <t>161 Amanda Mews</t>
  </si>
  <si>
    <t>Nearly city role half dark between.</t>
  </si>
  <si>
    <t>Savage</t>
  </si>
  <si>
    <t>romerokelly@example.net</t>
  </si>
  <si>
    <t>(261)563-3249x192</t>
  </si>
  <si>
    <t>106 Laurie Club Apt. 313</t>
  </si>
  <si>
    <t>East Melissaview</t>
  </si>
  <si>
    <t>Enter identify happy power realize truth nature story.</t>
  </si>
  <si>
    <t>(521)723-3756x1582</t>
  </si>
  <si>
    <t>03587 Jones Vista</t>
  </si>
  <si>
    <t>Katherinestad</t>
  </si>
  <si>
    <t>Art again power dinner PM by candidate next.</t>
  </si>
  <si>
    <t>Stout</t>
  </si>
  <si>
    <t>reyeswalter@example.com</t>
  </si>
  <si>
    <t>(643)351-6539x18777</t>
  </si>
  <si>
    <t>05066 Pearson Stream</t>
  </si>
  <si>
    <t>North Lori</t>
  </si>
  <si>
    <t>Next eye case face him.</t>
  </si>
  <si>
    <t>timothyblankenship@example.org</t>
  </si>
  <si>
    <t>543.943.8216</t>
  </si>
  <si>
    <t>9616 Cunningham Way Apt. 339</t>
  </si>
  <si>
    <t>Batesborough</t>
  </si>
  <si>
    <t>More later major fire size.</t>
  </si>
  <si>
    <t>harrisamanda@example.com</t>
  </si>
  <si>
    <t>(900)721-1226</t>
  </si>
  <si>
    <t>36161 Delgado Highway</t>
  </si>
  <si>
    <t>East Rodneyberg</t>
  </si>
  <si>
    <t>Her official manage school truth sport country.</t>
  </si>
  <si>
    <t>Moran</t>
  </si>
  <si>
    <t>rachel09@example.com</t>
  </si>
  <si>
    <t>838 Ashley Creek Apt. 494</t>
  </si>
  <si>
    <t>Danaburgh</t>
  </si>
  <si>
    <t>Six different structure all return.</t>
  </si>
  <si>
    <t>Holland</t>
  </si>
  <si>
    <t>lewismichael@example.com</t>
  </si>
  <si>
    <t>001-645-809-8478x7375</t>
  </si>
  <si>
    <t>874 Watts Run</t>
  </si>
  <si>
    <t>North Jayshire</t>
  </si>
  <si>
    <t>School new everyone arrive miss quite since.</t>
  </si>
  <si>
    <t>andrealloyd@example.com</t>
  </si>
  <si>
    <t>+1-750-396-9964x70971</t>
  </si>
  <si>
    <t>0710 Lee Lane</t>
  </si>
  <si>
    <t>Adamshire</t>
  </si>
  <si>
    <t>Candidate gun suggest respond oil natural other else.</t>
  </si>
  <si>
    <t>Vincent</t>
  </si>
  <si>
    <t>collinsaustin@example.net</t>
  </si>
  <si>
    <t>(862)653-1201x3207</t>
  </si>
  <si>
    <t>027 Harrell Mountains Apt. 953</t>
  </si>
  <si>
    <t>Joshuafort</t>
  </si>
  <si>
    <t>Degree success force material score beyond.</t>
  </si>
  <si>
    <t>Maureen</t>
  </si>
  <si>
    <t>ftorres@example.org</t>
  </si>
  <si>
    <t>001-641-482-9277x909</t>
  </si>
  <si>
    <t>8560 James Center Apt. 146</t>
  </si>
  <si>
    <t>East Kayleeville</t>
  </si>
  <si>
    <t>May claim base upon.</t>
  </si>
  <si>
    <t>Derek</t>
  </si>
  <si>
    <t>laurenklein@example.com</t>
  </si>
  <si>
    <t>001-883-958-5635x0131</t>
  </si>
  <si>
    <t>418 Reyes Squares Suite 717</t>
  </si>
  <si>
    <t>Port Edward</t>
  </si>
  <si>
    <t>Same piece baby assume set green.</t>
  </si>
  <si>
    <t>Annette</t>
  </si>
  <si>
    <t>kellynelson@example.org</t>
  </si>
  <si>
    <t>771-523-2443x39821</t>
  </si>
  <si>
    <t>92592 Gibson Station</t>
  </si>
  <si>
    <t>North Toddview</t>
  </si>
  <si>
    <t>Exist former writer model.</t>
  </si>
  <si>
    <t>Jasmin</t>
  </si>
  <si>
    <t>guzmandouglas@example.net</t>
  </si>
  <si>
    <t>(303)257-4112x0414</t>
  </si>
  <si>
    <t>066 Laurie Route</t>
  </si>
  <si>
    <t>Torresburgh</t>
  </si>
  <si>
    <t>Light life former try away letter glass.</t>
  </si>
  <si>
    <t>chadjohnson@example.org</t>
  </si>
  <si>
    <t>(830)300-5114x970</t>
  </si>
  <si>
    <t>326 Misty Mountain Suite 109</t>
  </si>
  <si>
    <t>Lake Michelle</t>
  </si>
  <si>
    <t>Trial off discuss picture manage leader.</t>
  </si>
  <si>
    <t>grandall@example.com</t>
  </si>
  <si>
    <t>(740)460-4202</t>
  </si>
  <si>
    <t>4707 Kayla Terrace Apt. 523</t>
  </si>
  <si>
    <t>Lake Davidburgh</t>
  </si>
  <si>
    <t>Over could group write set.</t>
  </si>
  <si>
    <t>ysanders@example.com</t>
  </si>
  <si>
    <t>601.312.1849</t>
  </si>
  <si>
    <t>54813 Peter Union</t>
  </si>
  <si>
    <t>Comptonborough</t>
  </si>
  <si>
    <t>Material election lay language.</t>
  </si>
  <si>
    <t>denisewagner@example.com</t>
  </si>
  <si>
    <t>001-458-600-1592x8451</t>
  </si>
  <si>
    <t>15776 Brown Springs</t>
  </si>
  <si>
    <t>Port Claytonside</t>
  </si>
  <si>
    <t>Against will modern him rich human.</t>
  </si>
  <si>
    <t>Cindy</t>
  </si>
  <si>
    <t>Mcguire</t>
  </si>
  <si>
    <t>ashleyrodriguez@example.org</t>
  </si>
  <si>
    <t>746.552.9063x43623</t>
  </si>
  <si>
    <t>002 Green Circles Apt. 897</t>
  </si>
  <si>
    <t>Ruizmouth</t>
  </si>
  <si>
    <t>His week spend.</t>
  </si>
  <si>
    <t>Conner</t>
  </si>
  <si>
    <t>hughesgregory@example.org</t>
  </si>
  <si>
    <t>795.305.6456</t>
  </si>
  <si>
    <t>09341 Green Locks Apt. 829</t>
  </si>
  <si>
    <t>Holderbury</t>
  </si>
  <si>
    <t>Fight voice size indicate.</t>
  </si>
  <si>
    <t>sandersdonna@example.com</t>
  </si>
  <si>
    <t>823 Jessica Summit</t>
  </si>
  <si>
    <t>New Kellytown</t>
  </si>
  <si>
    <t>Expect husband word citizen.</t>
  </si>
  <si>
    <t>lisagarrett@example.com</t>
  </si>
  <si>
    <t>001-551-792-6187x26751</t>
  </si>
  <si>
    <t>8326 Burns Stream</t>
  </si>
  <si>
    <t>South Ericside</t>
  </si>
  <si>
    <t>Century grow much bring short skin cost.</t>
  </si>
  <si>
    <t>huberdenise@example.net</t>
  </si>
  <si>
    <t>(376)430-4122x898</t>
  </si>
  <si>
    <t>1473 Powell Ports</t>
  </si>
  <si>
    <t>New Marcusberg</t>
  </si>
  <si>
    <t>Resource ever member minute a conference.</t>
  </si>
  <si>
    <t>Blankenship</t>
  </si>
  <si>
    <t>calvin47@example.com</t>
  </si>
  <si>
    <t>2123 Villegas Locks</t>
  </si>
  <si>
    <t>South Kaitlynhaven</t>
  </si>
  <si>
    <t>Once your plant my behind.</t>
  </si>
  <si>
    <t>Duncan</t>
  </si>
  <si>
    <t>alicia63@example.org</t>
  </si>
  <si>
    <t>856-894-5990x4847</t>
  </si>
  <si>
    <t>37650 Alicia Shoal Suite 367</t>
  </si>
  <si>
    <t>West Sandra</t>
  </si>
  <si>
    <t>Light good oil scene woman down system.</t>
  </si>
  <si>
    <t>heather72@example.com</t>
  </si>
  <si>
    <t>+1-559-790-0022x0838</t>
  </si>
  <si>
    <t>692 Jones Plaza Suite 303</t>
  </si>
  <si>
    <t>Jamesborough</t>
  </si>
  <si>
    <t>Role once know discuss manager her game.</t>
  </si>
  <si>
    <t>santoscarrie@example.org</t>
  </si>
  <si>
    <t>911-989-6230</t>
  </si>
  <si>
    <t>0963 Amber Brooks Apt. 802</t>
  </si>
  <si>
    <t>Williamsborough</t>
  </si>
  <si>
    <t>Professional save save clear.</t>
  </si>
  <si>
    <t>timothybarber@example.net</t>
  </si>
  <si>
    <t>421-412-6796x65524</t>
  </si>
  <si>
    <t>740 Lucas Views</t>
  </si>
  <si>
    <t>Mataside</t>
  </si>
  <si>
    <t>Region friend suggest reason close partner.</t>
  </si>
  <si>
    <t>Novak</t>
  </si>
  <si>
    <t>melissasmith@example.net</t>
  </si>
  <si>
    <t>+1-828-989-6933x868</t>
  </si>
  <si>
    <t>869 Lucas Landing</t>
  </si>
  <si>
    <t>Andreafurt</t>
  </si>
  <si>
    <t>Camera offer various sport.</t>
  </si>
  <si>
    <t>xrodriguez@example.net</t>
  </si>
  <si>
    <t>001-276-800-6992x27498</t>
  </si>
  <si>
    <t>2043 Hopkins Shores</t>
  </si>
  <si>
    <t>Christopherstad</t>
  </si>
  <si>
    <t>Region for huge plan play speech.</t>
  </si>
  <si>
    <t>Shields</t>
  </si>
  <si>
    <t>gwilliams@example.net</t>
  </si>
  <si>
    <t>936-254-2509</t>
  </si>
  <si>
    <t>090 Sean Island</t>
  </si>
  <si>
    <t>South Jake</t>
  </si>
  <si>
    <t>Policy already debate number interview.</t>
  </si>
  <si>
    <t>donaldryan@example.org</t>
  </si>
  <si>
    <t>658.436.4897x806</t>
  </si>
  <si>
    <t>45451 Jacob Ranch Apt. 510</t>
  </si>
  <si>
    <t>Port Pamela</t>
  </si>
  <si>
    <t>Identify administration which word vote already time.</t>
  </si>
  <si>
    <t>Duffy</t>
  </si>
  <si>
    <t>deanna85@example.com</t>
  </si>
  <si>
    <t>(459)979-8954</t>
  </si>
  <si>
    <t>8961 Andersen Plaza</t>
  </si>
  <si>
    <t>Trade play push life.</t>
  </si>
  <si>
    <t>bphillips@example.net</t>
  </si>
  <si>
    <t>617.701.9030</t>
  </si>
  <si>
    <t>683 Mary Crossroad Suite 646</t>
  </si>
  <si>
    <t>Lake Katieton</t>
  </si>
  <si>
    <t>Pick hair food born.</t>
  </si>
  <si>
    <t>Terrell</t>
  </si>
  <si>
    <t>craigblackburn@example.com</t>
  </si>
  <si>
    <t>420.953.8557x511</t>
  </si>
  <si>
    <t>9012 Wiggins Rapids</t>
  </si>
  <si>
    <t>Ashleeton</t>
  </si>
  <si>
    <t>Break management many bed door discover.</t>
  </si>
  <si>
    <t>Dickerson</t>
  </si>
  <si>
    <t>andreacrawford@example.com</t>
  </si>
  <si>
    <t>(257)284-3090</t>
  </si>
  <si>
    <t>1020 Gibbs Parkways</t>
  </si>
  <si>
    <t>West Michealburgh</t>
  </si>
  <si>
    <t>Feeling study class trade we four pass much.</t>
  </si>
  <si>
    <t>aescobar@example.net</t>
  </si>
  <si>
    <t>279-936-6492x01260</t>
  </si>
  <si>
    <t>14640 Manning Flats</t>
  </si>
  <si>
    <t>West Brandy</t>
  </si>
  <si>
    <t>Information decision place democratic commercial old into.</t>
  </si>
  <si>
    <t>ztrujillo@example.com</t>
  </si>
  <si>
    <t>+1-511-363-8146x34856</t>
  </si>
  <si>
    <t>901 Williams Plain</t>
  </si>
  <si>
    <t>New Michellemouth</t>
  </si>
  <si>
    <t>Play create leader those.</t>
  </si>
  <si>
    <t>Stacey</t>
  </si>
  <si>
    <t>klopez@example.org</t>
  </si>
  <si>
    <t>(469)284-6993x689</t>
  </si>
  <si>
    <t>59975 Ronald Cove Apt. 794</t>
  </si>
  <si>
    <t>Bryantmouth</t>
  </si>
  <si>
    <t>Dinner property want discuss data civil enjoy always.</t>
  </si>
  <si>
    <t>samuelmiller@example.com</t>
  </si>
  <si>
    <t>772.266.7533x46941</t>
  </si>
  <si>
    <t>764 Craig Branch</t>
  </si>
  <si>
    <t>Prevent southern sing true main ask.</t>
  </si>
  <si>
    <t>grahamwilliam@example.net</t>
  </si>
  <si>
    <t>(971)441-9441</t>
  </si>
  <si>
    <t>73932 Webb River Suite 384</t>
  </si>
  <si>
    <t>Bettyside</t>
  </si>
  <si>
    <t>Floor time even new worker news.</t>
  </si>
  <si>
    <t>umcclure@example.org</t>
  </si>
  <si>
    <t>256 Rodriguez Station</t>
  </si>
  <si>
    <t>Dannyport</t>
  </si>
  <si>
    <t>Physical south bad require by test.</t>
  </si>
  <si>
    <t>Moreno</t>
  </si>
  <si>
    <t>bthomas@example.net</t>
  </si>
  <si>
    <t>372.910.5978x5540</t>
  </si>
  <si>
    <t>062 White Garden</t>
  </si>
  <si>
    <t>East Loganburgh</t>
  </si>
  <si>
    <t>Gas medical today market teach hear.</t>
  </si>
  <si>
    <t>james97@example.org</t>
  </si>
  <si>
    <t>598-275-9386x64394</t>
  </si>
  <si>
    <t>4527 Briggs Springs Apt. 705</t>
  </si>
  <si>
    <t>North Stefanieberg</t>
  </si>
  <si>
    <t>Eat power alone benefit American modern together.</t>
  </si>
  <si>
    <t>Raven</t>
  </si>
  <si>
    <t>Villegas</t>
  </si>
  <si>
    <t>daniellemclaughlin@example.net</t>
  </si>
  <si>
    <t>748-860-8498x361</t>
  </si>
  <si>
    <t>435 Jones Spurs</t>
  </si>
  <si>
    <t>Lake Stephanieville</t>
  </si>
  <si>
    <t>Factor majority sea professional grow action.</t>
  </si>
  <si>
    <t>Bright</t>
  </si>
  <si>
    <t>lisa43@example.com</t>
  </si>
  <si>
    <t>+1-633-863-5252x121</t>
  </si>
  <si>
    <t>30869 Todd Bridge</t>
  </si>
  <si>
    <t>Francisfort</t>
  </si>
  <si>
    <t>Physical party father imagine trial ground.</t>
  </si>
  <si>
    <t>Makayla</t>
  </si>
  <si>
    <t>jgarcia@example.org</t>
  </si>
  <si>
    <t>631-608-3496x644</t>
  </si>
  <si>
    <t>73291 Rodriguez Ridge Suite 395</t>
  </si>
  <si>
    <t>Rodriguezfurt</t>
  </si>
  <si>
    <t>Number last interest gas cultural traditional level.</t>
  </si>
  <si>
    <t>robinanderson@example.org</t>
  </si>
  <si>
    <t>547 Jessica Avenue Apt. 404</t>
  </si>
  <si>
    <t>Blankenshipberg</t>
  </si>
  <si>
    <t>Require Congress behavior light figure.</t>
  </si>
  <si>
    <t>andrewssean@example.com</t>
  </si>
  <si>
    <t>434-642-7590</t>
  </si>
  <si>
    <t>052 Burns Roads Apt. 220</t>
  </si>
  <si>
    <t>North Jesse</t>
  </si>
  <si>
    <t>Yourself approach site let green decade claim.</t>
  </si>
  <si>
    <t>lararonald@example.com</t>
  </si>
  <si>
    <t>001-412-455-8064</t>
  </si>
  <si>
    <t>617 Alexander Branch Suite 051</t>
  </si>
  <si>
    <t>Lake Alexandriaton</t>
  </si>
  <si>
    <t>Event contain try effort.</t>
  </si>
  <si>
    <t>annettewilliams@example.com</t>
  </si>
  <si>
    <t>324.331.1591</t>
  </si>
  <si>
    <t>76076 Jennifer Pines Apt. 231</t>
  </si>
  <si>
    <t>North Julie</t>
  </si>
  <si>
    <t>Rest open east here.</t>
  </si>
  <si>
    <t>Barton</t>
  </si>
  <si>
    <t>pcardenas@example.com</t>
  </si>
  <si>
    <t>001-206-440-7717</t>
  </si>
  <si>
    <t>42920 Johnson Junctions Suite 889</t>
  </si>
  <si>
    <t>Usually recently window cup share.</t>
  </si>
  <si>
    <t>Norris</t>
  </si>
  <si>
    <t>ggalvan@example.net</t>
  </si>
  <si>
    <t>601.736.5416x286</t>
  </si>
  <si>
    <t>9357 Hill Branch</t>
  </si>
  <si>
    <t>West Angelatown</t>
  </si>
  <si>
    <t>Lay at month wish.</t>
  </si>
  <si>
    <t>terri68@example.org</t>
  </si>
  <si>
    <t>539-291-6813</t>
  </si>
  <si>
    <t>55886 Julie Mountain</t>
  </si>
  <si>
    <t>Hard respond high own similar body.</t>
  </si>
  <si>
    <t>Roy</t>
  </si>
  <si>
    <t>ellisrobin@example.org</t>
  </si>
  <si>
    <t>001-371-461-0304x09368</t>
  </si>
  <si>
    <t>29732 Sheryl Way</t>
  </si>
  <si>
    <t>Donaldmouth</t>
  </si>
  <si>
    <t>Third available special may.</t>
  </si>
  <si>
    <t>charles23@example.com</t>
  </si>
  <si>
    <t>+1-658-628-2066x324</t>
  </si>
  <si>
    <t>0963 Roberts Dam Apt. 574</t>
  </si>
  <si>
    <t>Lake Michaelshire</t>
  </si>
  <si>
    <t>Industry you nation argue can heavy.</t>
  </si>
  <si>
    <t>iedwards@example.net</t>
  </si>
  <si>
    <t>001-522-631-5892</t>
  </si>
  <si>
    <t>533 Brenda Creek Suite 264</t>
  </si>
  <si>
    <t>Lake Bryanstad</t>
  </si>
  <si>
    <t>Mother relationship career world name.</t>
  </si>
  <si>
    <t>christopher32@example.org</t>
  </si>
  <si>
    <t>(347)369-4470x3003</t>
  </si>
  <si>
    <t>530 Edwards Pine</t>
  </si>
  <si>
    <t>South Jenniferberg</t>
  </si>
  <si>
    <t>Low speak at personal against entire.</t>
  </si>
  <si>
    <t>baileylaura@example.org</t>
  </si>
  <si>
    <t>681-428-8945x8751</t>
  </si>
  <si>
    <t>27633 Tran Tunnel Suite 561</t>
  </si>
  <si>
    <t>Cobbtown</t>
  </si>
  <si>
    <t>Knowledge even about detail heart reveal cold.</t>
  </si>
  <si>
    <t>chapmandavid@example.net</t>
  </si>
  <si>
    <t>(607)760-1891</t>
  </si>
  <si>
    <t>34554 Madison Streets</t>
  </si>
  <si>
    <t>Kirkmouth</t>
  </si>
  <si>
    <t>Adult ability significant dinner physical claim million.</t>
  </si>
  <si>
    <t>lawsonchris@example.com</t>
  </si>
  <si>
    <t>+1-554-519-1517x072</t>
  </si>
  <si>
    <t>46689 Erika Trail</t>
  </si>
  <si>
    <t>Jonestown</t>
  </si>
  <si>
    <t>Hear interesting industry network.</t>
  </si>
  <si>
    <t>larry53@example.com</t>
  </si>
  <si>
    <t>502-849-1777x4178</t>
  </si>
  <si>
    <t>9925 Stone Trail Suite 120</t>
  </si>
  <si>
    <t>West Brittney</t>
  </si>
  <si>
    <t>Receive modern gas usually learn.</t>
  </si>
  <si>
    <t>pbrown@example.net</t>
  </si>
  <si>
    <t>001-266-238-1786x51696</t>
  </si>
  <si>
    <t>8688 Skinner Radial Suite 559</t>
  </si>
  <si>
    <t>Cooperburgh</t>
  </si>
  <si>
    <t>Late cell management father capital.</t>
  </si>
  <si>
    <t>lynn17@example.net</t>
  </si>
  <si>
    <t>+1-646-735-1091x0297</t>
  </si>
  <si>
    <t>1376 Young Neck</t>
  </si>
  <si>
    <t>Lisamouth</t>
  </si>
  <si>
    <t>Six around in down again case.</t>
  </si>
  <si>
    <t>Russo</t>
  </si>
  <si>
    <t>charlesphelps@example.com</t>
  </si>
  <si>
    <t>(703)803-3256</t>
  </si>
  <si>
    <t>334 Johnson Summit</t>
  </si>
  <si>
    <t>Michaelland</t>
  </si>
  <si>
    <t>Finish through son bag to consumer sell less.</t>
  </si>
  <si>
    <t>Kelley</t>
  </si>
  <si>
    <t>kelly66@example.net</t>
  </si>
  <si>
    <t>001-428-628-4011x860</t>
  </si>
  <si>
    <t>397 Holmes Plains Suite 434</t>
  </si>
  <si>
    <t>Hughesborough</t>
  </si>
  <si>
    <t>Matter hot we.</t>
  </si>
  <si>
    <t>travissanders@example.com</t>
  </si>
  <si>
    <t>842-627-4976x7955</t>
  </si>
  <si>
    <t>159 Walker Way</t>
  </si>
  <si>
    <t>Prattport</t>
  </si>
  <si>
    <t>Foreign song study win film natural.</t>
  </si>
  <si>
    <t>krista82@example.com</t>
  </si>
  <si>
    <t>468.386.2592x28094</t>
  </si>
  <si>
    <t>3091 Evans Park Suite 555</t>
  </si>
  <si>
    <t>Lake Julie</t>
  </si>
  <si>
    <t>Much glass store phone.</t>
  </si>
  <si>
    <t>Moon</t>
  </si>
  <si>
    <t>tracyboyd@example.com</t>
  </si>
  <si>
    <t>464-786-0061x4162</t>
  </si>
  <si>
    <t>429 Lance Spurs Apt. 713</t>
  </si>
  <si>
    <t>Rochashire</t>
  </si>
  <si>
    <t>Player foot sense tend floor happen former.</t>
  </si>
  <si>
    <t>Winters</t>
  </si>
  <si>
    <t>gibbslauren@example.net</t>
  </si>
  <si>
    <t>(874)262-9946x109</t>
  </si>
  <si>
    <t>249 Mary Unions</t>
  </si>
  <si>
    <t>Else nearly available doctor.</t>
  </si>
  <si>
    <t>alexandria31@example.org</t>
  </si>
  <si>
    <t>517.426.1129x6150</t>
  </si>
  <si>
    <t>13029 Robert Mission</t>
  </si>
  <si>
    <t>Larryberg</t>
  </si>
  <si>
    <t>Market coach put employee it.</t>
  </si>
  <si>
    <t>kvasquez@example.net</t>
  </si>
  <si>
    <t>(831)315-8909x09023</t>
  </si>
  <si>
    <t>91715 Carpenter Spurs Apt. 546</t>
  </si>
  <si>
    <t>Hortonborough</t>
  </si>
  <si>
    <t>Public book lead explain wrong reach city.</t>
  </si>
  <si>
    <t>562.438.0027</t>
  </si>
  <si>
    <t>84494 Rivera Junction Apt. 143</t>
  </si>
  <si>
    <t>Smithland</t>
  </si>
  <si>
    <t>Decide Mrs avoid two water.</t>
  </si>
  <si>
    <t>catherine31@example.com</t>
  </si>
  <si>
    <t>546-615-8592</t>
  </si>
  <si>
    <t>9821 Barron Street Apt. 241</t>
  </si>
  <si>
    <t>Millerborough</t>
  </si>
  <si>
    <t>Hold probably method better.</t>
  </si>
  <si>
    <t>rbonilla@example.com</t>
  </si>
  <si>
    <t>001-360-612-6968x33713</t>
  </si>
  <si>
    <t>15855 Karen Fords Apt. 454</t>
  </si>
  <si>
    <t>Lake Evan</t>
  </si>
  <si>
    <t>From next per whether.</t>
  </si>
  <si>
    <t>campbellpaula@example.org</t>
  </si>
  <si>
    <t>(202)507-6466x862</t>
  </si>
  <si>
    <t>25213 Michael Mountains Apt. 129</t>
  </si>
  <si>
    <t>West Emilyshire</t>
  </si>
  <si>
    <t>Another wrong between little number smile resource.</t>
  </si>
  <si>
    <t>Malone</t>
  </si>
  <si>
    <t>mark59@example.net</t>
  </si>
  <si>
    <t>001-493-401-0050x78332</t>
  </si>
  <si>
    <t>61953 Michael Ville Apt. 214</t>
  </si>
  <si>
    <t>North Johnborough</t>
  </si>
  <si>
    <t>Serve final road message avoid man loss.</t>
  </si>
  <si>
    <t>Huang</t>
  </si>
  <si>
    <t>osbornjohnathan@example.net</t>
  </si>
  <si>
    <t>(334)684-4656x997</t>
  </si>
  <si>
    <t>09670 Robbins Glens</t>
  </si>
  <si>
    <t>Kaufmanchester</t>
  </si>
  <si>
    <t>Growth seem event.</t>
  </si>
  <si>
    <t>rmejia@example.net</t>
  </si>
  <si>
    <t>305.743.5563</t>
  </si>
  <si>
    <t>324 Cooper Station Suite 837</t>
  </si>
  <si>
    <t>New Carrie</t>
  </si>
  <si>
    <t>Hear little scene wear that.</t>
  </si>
  <si>
    <t>reynoldsashlee@example.com</t>
  </si>
  <si>
    <t>(550)765-6475x80697</t>
  </si>
  <si>
    <t>82575 Boyle Forest</t>
  </si>
  <si>
    <t>Position responsibility represent wide admit hot.</t>
  </si>
  <si>
    <t>lgray@example.org</t>
  </si>
  <si>
    <t>520.785.3662</t>
  </si>
  <si>
    <t>6810 Jessica Rest</t>
  </si>
  <si>
    <t>Stephenmouth</t>
  </si>
  <si>
    <t>Left most development room.</t>
  </si>
  <si>
    <t>sierra55@example.org</t>
  </si>
  <si>
    <t>648 Maria Inlet</t>
  </si>
  <si>
    <t>Question center easy example pattern early bed.</t>
  </si>
  <si>
    <t>margaret42@example.net</t>
  </si>
  <si>
    <t>937-578-9848</t>
  </si>
  <si>
    <t>37558 Fowler Grove</t>
  </si>
  <si>
    <t>North Jenna</t>
  </si>
  <si>
    <t>Fund will onto guy as interest sometimes.</t>
  </si>
  <si>
    <t>Carlson</t>
  </si>
  <si>
    <t>williamsandrew@example.org</t>
  </si>
  <si>
    <t>340-477-2206x824</t>
  </si>
  <si>
    <t>33025 Erica Square</t>
  </si>
  <si>
    <t>Lisaport</t>
  </si>
  <si>
    <t>Tax name worry writer defense people.</t>
  </si>
  <si>
    <t>turnerdarrell@example.net</t>
  </si>
  <si>
    <t>678.304.2532</t>
  </si>
  <si>
    <t>939 White Valleys Suite 907</t>
  </si>
  <si>
    <t>East Amy</t>
  </si>
  <si>
    <t>Total myself deep.</t>
  </si>
  <si>
    <t>anna11@example.com</t>
  </si>
  <si>
    <t>288.598.9959</t>
  </si>
  <si>
    <t>21457 Anderson Ridge</t>
  </si>
  <si>
    <t>North Josephtown</t>
  </si>
  <si>
    <t>Simply to challenge.</t>
  </si>
  <si>
    <t>abigailellis@example.org</t>
  </si>
  <si>
    <t>+1-443-237-0264x5020</t>
  </si>
  <si>
    <t>59370 Gilbert Harbor</t>
  </si>
  <si>
    <t>Lake Michaelport</t>
  </si>
  <si>
    <t>Of success here which.</t>
  </si>
  <si>
    <t>cooklisa@example.org</t>
  </si>
  <si>
    <t>465-452-2708x3518</t>
  </si>
  <si>
    <t>858 Jones Square Apt. 373</t>
  </si>
  <si>
    <t>South Paulside</t>
  </si>
  <si>
    <t>Treat visit control condition itself.</t>
  </si>
  <si>
    <t>melaniechapman@example.net</t>
  </si>
  <si>
    <t>72679 Rachel Mountains</t>
  </si>
  <si>
    <t>Lindashire</t>
  </si>
  <si>
    <t>Training walk much sister air trip enjoy among.</t>
  </si>
  <si>
    <t>waltonheather@example.net</t>
  </si>
  <si>
    <t>4327 Michael Cove Suite 497</t>
  </si>
  <si>
    <t>West Elizabethborough</t>
  </si>
  <si>
    <t>Through many break between walk evening commercial current.</t>
  </si>
  <si>
    <t>stephanieruiz@example.net</t>
  </si>
  <si>
    <t>001-268-423-4844</t>
  </si>
  <si>
    <t>650 Danielle Prairie</t>
  </si>
  <si>
    <t>Hughesburgh</t>
  </si>
  <si>
    <t>Half guy rock current.</t>
  </si>
  <si>
    <t>peterfoley@example.net</t>
  </si>
  <si>
    <t>836 Obrien Ports</t>
  </si>
  <si>
    <t>New Seanborough</t>
  </si>
  <si>
    <t>Form my concern pattern same onto really.</t>
  </si>
  <si>
    <t>kayla02@example.org</t>
  </si>
  <si>
    <t>327.414.0786</t>
  </si>
  <si>
    <t>6869 Turner Pike</t>
  </si>
  <si>
    <t>Toddview</t>
  </si>
  <si>
    <t>Ever fight American believe both space.</t>
  </si>
  <si>
    <t>jonesbrian@example.net</t>
  </si>
  <si>
    <t>929-880-0885</t>
  </si>
  <si>
    <t>042 Murray Islands</t>
  </si>
  <si>
    <t>Davidstad</t>
  </si>
  <si>
    <t>Customer culture us religious leg daughter decision.</t>
  </si>
  <si>
    <t>Micheal</t>
  </si>
  <si>
    <t>nbrown@example.org</t>
  </si>
  <si>
    <t>(377)565-1370</t>
  </si>
  <si>
    <t>58868 Shannon Rue Suite 818</t>
  </si>
  <si>
    <t>Wangtown</t>
  </si>
  <si>
    <t>Prevent amount hard on.</t>
  </si>
  <si>
    <t>davidlee@example.net</t>
  </si>
  <si>
    <t>664.990.1724x7361</t>
  </si>
  <si>
    <t>21707 Wells Ranch</t>
  </si>
  <si>
    <t>Williamville</t>
  </si>
  <si>
    <t>Standard community son else look.</t>
  </si>
  <si>
    <t>Carrie</t>
  </si>
  <si>
    <t>hroberts@example.com</t>
  </si>
  <si>
    <t>001-892-961-7219x93532</t>
  </si>
  <si>
    <t>33296 Fry Ranch</t>
  </si>
  <si>
    <t>Bauerfurt</t>
  </si>
  <si>
    <t>Agent with happen anyone.</t>
  </si>
  <si>
    <t>chavezmichael@example.org</t>
  </si>
  <si>
    <t>001-497-666-8097x11843</t>
  </si>
  <si>
    <t>82125 Carter Hollow Suite 672</t>
  </si>
  <si>
    <t>North Nicholeberg</t>
  </si>
  <si>
    <t>Person seat old tough.</t>
  </si>
  <si>
    <t>Branch</t>
  </si>
  <si>
    <t>michael83@example.org</t>
  </si>
  <si>
    <t>549.470.1171</t>
  </si>
  <si>
    <t>6688 Terry Hills Apt. 515</t>
  </si>
  <si>
    <t>Lake Amyside</t>
  </si>
  <si>
    <t>Power bad unit animal peace into.</t>
  </si>
  <si>
    <t>hdavis@example.com</t>
  </si>
  <si>
    <t>3059 Pena Springs</t>
  </si>
  <si>
    <t>Johnfurt</t>
  </si>
  <si>
    <t>Indeed arm daughter ten none sea investment.</t>
  </si>
  <si>
    <t>bradley83@example.net</t>
  </si>
  <si>
    <t>+1-639-634-6504x728</t>
  </si>
  <si>
    <t>139 David Avenue Suite 517</t>
  </si>
  <si>
    <t>Markborough</t>
  </si>
  <si>
    <t>Majority necessary discussion rise.</t>
  </si>
  <si>
    <t>Goodwin</t>
  </si>
  <si>
    <t>kimberly35@example.net</t>
  </si>
  <si>
    <t>977.848.0560x87234</t>
  </si>
  <si>
    <t>569 Donna Loop Apt. 017</t>
  </si>
  <si>
    <t>Sandraport</t>
  </si>
  <si>
    <t>Total chance imagine air fund morning really.</t>
  </si>
  <si>
    <t>elizabeth48@example.org</t>
  </si>
  <si>
    <t>698.757.8633x923</t>
  </si>
  <si>
    <t>11600 Taylor Locks</t>
  </si>
  <si>
    <t>Schmittland</t>
  </si>
  <si>
    <t>Agent sell visit.</t>
  </si>
  <si>
    <t>fshaw@example.net</t>
  </si>
  <si>
    <t>617-594-0157x2398</t>
  </si>
  <si>
    <t>029 Brock Union</t>
  </si>
  <si>
    <t>Port Scottton</t>
  </si>
  <si>
    <t>Agency theory machine name community.</t>
  </si>
  <si>
    <t>ashleyrose@example.com</t>
  </si>
  <si>
    <t>601.711.6918x98615</t>
  </si>
  <si>
    <t>59232 Chad Drive Suite 501</t>
  </si>
  <si>
    <t>Johnsonberg</t>
  </si>
  <si>
    <t>Else face especially accept similar indicate.</t>
  </si>
  <si>
    <t>penaaaron@example.net</t>
  </si>
  <si>
    <t>(746)613-1256x8589</t>
  </si>
  <si>
    <t>9572 Karen Highway Suite 413</t>
  </si>
  <si>
    <t>Cover marriage interesting feeling necessary election scientist yourself.</t>
  </si>
  <si>
    <t>karen02@example.com</t>
  </si>
  <si>
    <t>+1-296-802-5022x520</t>
  </si>
  <si>
    <t>0472 Chris Shoal</t>
  </si>
  <si>
    <t>Whiteside</t>
  </si>
  <si>
    <t>Cause institution price from late agency.</t>
  </si>
  <si>
    <t>rosarioryan@example.net</t>
  </si>
  <si>
    <t>7823 Lisa Hills</t>
  </si>
  <si>
    <t>Pughport</t>
  </si>
  <si>
    <t>Anything budget official stay law member read.</t>
  </si>
  <si>
    <t>pdougherty@example.org</t>
  </si>
  <si>
    <t>654 Kathleen Burg</t>
  </si>
  <si>
    <t>New Micheal</t>
  </si>
  <si>
    <t>Direction husband would general few house.</t>
  </si>
  <si>
    <t>Kennedy</t>
  </si>
  <si>
    <t>sara29@example.net</t>
  </si>
  <si>
    <t>484-938-2443x3536</t>
  </si>
  <si>
    <t>148 Carey Ville Suite 764</t>
  </si>
  <si>
    <t>Lake Sheriberg</t>
  </si>
  <si>
    <t>Young my window dark account no.</t>
  </si>
  <si>
    <t>billy59@example.net</t>
  </si>
  <si>
    <t>496-740-1179x483</t>
  </si>
  <si>
    <t>43547 Ashley Throughway</t>
  </si>
  <si>
    <t>East Brian</t>
  </si>
  <si>
    <t>Hand become focus believe Congress significant.</t>
  </si>
  <si>
    <t>michael36@example.org</t>
  </si>
  <si>
    <t>+1-674-416-0189x92065</t>
  </si>
  <si>
    <t>6562 Sanchez Corner Suite 766</t>
  </si>
  <si>
    <t>Millsland</t>
  </si>
  <si>
    <t>Wife value price baby hit Republican.</t>
  </si>
  <si>
    <t>jesusmiller@example.net</t>
  </si>
  <si>
    <t>4628 Bartlett Causeway Apt. 219</t>
  </si>
  <si>
    <t>Year tell consumer owner nice.</t>
  </si>
  <si>
    <t>simpsoncynthia@example.net</t>
  </si>
  <si>
    <t>001-999-474-7815x8047</t>
  </si>
  <si>
    <t>886 Yu Springs</t>
  </si>
  <si>
    <t>Image whom indicate lawyer care clearly.</t>
  </si>
  <si>
    <t>zsmith@example.net</t>
  </si>
  <si>
    <t>001-529-701-1750x6986</t>
  </si>
  <si>
    <t>95759 Charlene Locks Suite 403</t>
  </si>
  <si>
    <t>Kellyside</t>
  </si>
  <si>
    <t>Special fish suffer school environmental.</t>
  </si>
  <si>
    <t>Marsh</t>
  </si>
  <si>
    <t>cjackson@example.org</t>
  </si>
  <si>
    <t>001-871-751-1492x934</t>
  </si>
  <si>
    <t>171 Serrano Common</t>
  </si>
  <si>
    <t>Mariaville</t>
  </si>
  <si>
    <t>Three while forget study miss gas rest adult.</t>
  </si>
  <si>
    <t>Shelley</t>
  </si>
  <si>
    <t>monica10@example.com</t>
  </si>
  <si>
    <t>881.983.1987</t>
  </si>
  <si>
    <t>2939 Rick Creek Apt. 414</t>
  </si>
  <si>
    <t>New Bruce</t>
  </si>
  <si>
    <t>Anyone whom meet probably once.</t>
  </si>
  <si>
    <t>nancymiranda@example.org</t>
  </si>
  <si>
    <t>001-370-825-5000</t>
  </si>
  <si>
    <t>6793 Greene Creek</t>
  </si>
  <si>
    <t>Taylorview</t>
  </si>
  <si>
    <t>Man establish travel.</t>
  </si>
  <si>
    <t>davidthompson@example.org</t>
  </si>
  <si>
    <t>(971)749-1162</t>
  </si>
  <si>
    <t>0619 Taylor Port Apt. 461</t>
  </si>
  <si>
    <t>Seanton</t>
  </si>
  <si>
    <t>Manager amount especially travel quickly magazine brother.</t>
  </si>
  <si>
    <t>Hunter</t>
  </si>
  <si>
    <t>kennedylevi@example.org</t>
  </si>
  <si>
    <t>(512)911-6013x79342</t>
  </si>
  <si>
    <t>110 Claudia Cliff</t>
  </si>
  <si>
    <t>North Ian</t>
  </si>
  <si>
    <t>Drop like talk news them appear baby.</t>
  </si>
  <si>
    <t>awilliams@example.org</t>
  </si>
  <si>
    <t>460.839.3168x106</t>
  </si>
  <si>
    <t>7768 Dixon Terrace</t>
  </si>
  <si>
    <t>Port April</t>
  </si>
  <si>
    <t>Large daughter care last.</t>
  </si>
  <si>
    <t>monica39@example.net</t>
  </si>
  <si>
    <t>001-238-883-2437</t>
  </si>
  <si>
    <t>7299 Graham Port</t>
  </si>
  <si>
    <t>Sarabury</t>
  </si>
  <si>
    <t>Audience heart he current at computer Republican tough.</t>
  </si>
  <si>
    <t>sarah76@example.org</t>
  </si>
  <si>
    <t>435-532-4296x4637</t>
  </si>
  <si>
    <t>6095 John Neck Apt. 586</t>
  </si>
  <si>
    <t>Williamsfort</t>
  </si>
  <si>
    <t>Admit main process small customer truth voice what.</t>
  </si>
  <si>
    <t>Wheeler</t>
  </si>
  <si>
    <t>gregory53@example.org</t>
  </si>
  <si>
    <t>7638 Jones Plaza Apt. 912</t>
  </si>
  <si>
    <t>Morrisberg</t>
  </si>
  <si>
    <t>Clearly benefit join step item.</t>
  </si>
  <si>
    <t>casedavid@example.org</t>
  </si>
  <si>
    <t>80060 Peterson Points Apt. 534</t>
  </si>
  <si>
    <t>New Matthewchester</t>
  </si>
  <si>
    <t>Two pattern many drug interesting.</t>
  </si>
  <si>
    <t>woodskyle@example.com</t>
  </si>
  <si>
    <t>356.610.4328</t>
  </si>
  <si>
    <t>73687 Bryant Villages</t>
  </si>
  <si>
    <t>Lake Laurenton</t>
  </si>
  <si>
    <t>Positive source maybe ask big.</t>
  </si>
  <si>
    <t>michaelmiller@example.net</t>
  </si>
  <si>
    <t>(493)322-9781</t>
  </si>
  <si>
    <t>30586 Wells Run</t>
  </si>
  <si>
    <t>Lake Robertberg</t>
  </si>
  <si>
    <t>Tree music debate book.</t>
  </si>
  <si>
    <t>johnwebb@example.org</t>
  </si>
  <si>
    <t>(953)220-2048</t>
  </si>
  <si>
    <t>337 Kennedy Street</t>
  </si>
  <si>
    <t>West Mikestad</t>
  </si>
  <si>
    <t>Democratic none successful story scene.</t>
  </si>
  <si>
    <t>christopher18@example.com</t>
  </si>
  <si>
    <t>001-650-309-4785x69542</t>
  </si>
  <si>
    <t>736 Hughes Place Suite 406</t>
  </si>
  <si>
    <t>New Heidi</t>
  </si>
  <si>
    <t>Cell believe yet possible medical no.</t>
  </si>
  <si>
    <t>hernandezleslie@example.net</t>
  </si>
  <si>
    <t>+1-725-660-0241x024</t>
  </si>
  <si>
    <t>79806 Simpson Causeway Suite 225</t>
  </si>
  <si>
    <t>Mooreborough</t>
  </si>
  <si>
    <t>Phone finally arm modern.</t>
  </si>
  <si>
    <t>ahardin@example.org</t>
  </si>
  <si>
    <t>001-246-774-5379x749</t>
  </si>
  <si>
    <t>4397 Moore Track Suite 294</t>
  </si>
  <si>
    <t>Marktown</t>
  </si>
  <si>
    <t>Subject effort nearly system.</t>
  </si>
  <si>
    <t>Toni</t>
  </si>
  <si>
    <t>vvelazquez@example.org</t>
  </si>
  <si>
    <t>(362)408-1862</t>
  </si>
  <si>
    <t>12300 Hunter Shores</t>
  </si>
  <si>
    <t>Gavinberg</t>
  </si>
  <si>
    <t>Move write movie course director paper understand.</t>
  </si>
  <si>
    <t>smithmatthew@example.net</t>
  </si>
  <si>
    <t>17248 Holly Park</t>
  </si>
  <si>
    <t>Mauricemouth</t>
  </si>
  <si>
    <t>Cell impact reveal guess follow five.</t>
  </si>
  <si>
    <t>danielle19@example.com</t>
  </si>
  <si>
    <t>(417)432-8312</t>
  </si>
  <si>
    <t>00419 Thompson Fords</t>
  </si>
  <si>
    <t>Check hot economic order they game everything.</t>
  </si>
  <si>
    <t>donna87@example.com</t>
  </si>
  <si>
    <t>903.568.3533</t>
  </si>
  <si>
    <t>1706 Fernandez Highway Apt. 079</t>
  </si>
  <si>
    <t>Port Reneebury</t>
  </si>
  <si>
    <t>Generation feel whatever serve because become clearly.</t>
  </si>
  <si>
    <t>eric65@example.com</t>
  </si>
  <si>
    <t>+1-491-880-3555x85123</t>
  </si>
  <si>
    <t>943 Velasquez Creek</t>
  </si>
  <si>
    <t>South Cynthia</t>
  </si>
  <si>
    <t>Piece tonight note writer better watch similar.</t>
  </si>
  <si>
    <t>andreaduncan@example.net</t>
  </si>
  <si>
    <t>001-329-582-1069x673</t>
  </si>
  <si>
    <t>5397 Thomas Prairie</t>
  </si>
  <si>
    <t>Williamsview</t>
  </si>
  <si>
    <t>Space pay past hope computer where.</t>
  </si>
  <si>
    <t>mark08@example.com</t>
  </si>
  <si>
    <t>+1-955-467-9786x38966</t>
  </si>
  <si>
    <t>560 Hart Mount Apt. 377</t>
  </si>
  <si>
    <t>Eddiebury</t>
  </si>
  <si>
    <t>In spend difficult be professional response media.</t>
  </si>
  <si>
    <t>yperez@example.com</t>
  </si>
  <si>
    <t>+1-329-244-1548x8816</t>
  </si>
  <si>
    <t>12500 Fisher Valley</t>
  </si>
  <si>
    <t>Romerofort</t>
  </si>
  <si>
    <t>Moment night speak management life.</t>
  </si>
  <si>
    <t>Charlotte</t>
  </si>
  <si>
    <t>patriciagonzales@example.net</t>
  </si>
  <si>
    <t>+1-325-884-7971x0944</t>
  </si>
  <si>
    <t>2045 Benson Court Suite 556</t>
  </si>
  <si>
    <t>North Nicole</t>
  </si>
  <si>
    <t>Affect bill doctor.</t>
  </si>
  <si>
    <t>sean70@example.net</t>
  </si>
  <si>
    <t>708.340.9320x46850</t>
  </si>
  <si>
    <t>16806 Michael Walk</t>
  </si>
  <si>
    <t>New Dianefurt</t>
  </si>
  <si>
    <t>Imagine investment tax middle.</t>
  </si>
  <si>
    <t>alijulie@example.net</t>
  </si>
  <si>
    <t>149 Benjamin Inlet</t>
  </si>
  <si>
    <t>West Melindafurt</t>
  </si>
  <si>
    <t>End opportunity sit lead change fish.</t>
  </si>
  <si>
    <t>dodonnell@example.net</t>
  </si>
  <si>
    <t>(959)806-1713</t>
  </si>
  <si>
    <t>32915 Katherine Points Apt. 284</t>
  </si>
  <si>
    <t>Mathewborough</t>
  </si>
  <si>
    <t>Treat number wide century new young.</t>
  </si>
  <si>
    <t>Kaitlyn</t>
  </si>
  <si>
    <t>smccann@example.com</t>
  </si>
  <si>
    <t>001-257-355-4423x31750</t>
  </si>
  <si>
    <t>931 George Drive</t>
  </si>
  <si>
    <t>Andreschester</t>
  </si>
  <si>
    <t>Option likely work help.</t>
  </si>
  <si>
    <t>alexis43@example.org</t>
  </si>
  <si>
    <t>584-274-5527x6933</t>
  </si>
  <si>
    <t>559 Jill Stravenue Suite 744</t>
  </si>
  <si>
    <t>Practice across marriage ability or.</t>
  </si>
  <si>
    <t>lance70@example.org</t>
  </si>
  <si>
    <t>163 Sanchez Greens Apt. 093</t>
  </si>
  <si>
    <t>Hinesport</t>
  </si>
  <si>
    <t>Shake wonder different nice task west.</t>
  </si>
  <si>
    <t>Lloyd</t>
  </si>
  <si>
    <t>michael29@example.net</t>
  </si>
  <si>
    <t>304-244-8304</t>
  </si>
  <si>
    <t>732 Cynthia Extensions Apt. 909</t>
  </si>
  <si>
    <t>Thompsonside</t>
  </si>
  <si>
    <t>Discussion large meet personal interest poor number.</t>
  </si>
  <si>
    <t>walkerdavid@example.org</t>
  </si>
  <si>
    <t>(599)637-1673x22323</t>
  </si>
  <si>
    <t>873 Thomas Club Apt. 190</t>
  </si>
  <si>
    <t>South Jeremybury</t>
  </si>
  <si>
    <t>Manager person heart watch.</t>
  </si>
  <si>
    <t>Burgess</t>
  </si>
  <si>
    <t>jerrycole@example.org</t>
  </si>
  <si>
    <t>(615)439-5930x03776</t>
  </si>
  <si>
    <t>373 Dylan Fall Apt. 271</t>
  </si>
  <si>
    <t>Benjaminfort</t>
  </si>
  <si>
    <t>Maybe democratic never.</t>
  </si>
  <si>
    <t>joshuafisher@example.org</t>
  </si>
  <si>
    <t>348.232.4768x0763</t>
  </si>
  <si>
    <t>8283 Munoz Creek</t>
  </si>
  <si>
    <t>Maxwellhaven</t>
  </si>
  <si>
    <t>Hold together write base.</t>
  </si>
  <si>
    <t>Dudley</t>
  </si>
  <si>
    <t>greg57@example.net</t>
  </si>
  <si>
    <t>695 Lori Course Apt. 608</t>
  </si>
  <si>
    <t>Noblechester</t>
  </si>
  <si>
    <t>Method television item rich hour key.</t>
  </si>
  <si>
    <t>hsnyder@example.org</t>
  </si>
  <si>
    <t>+1-918-696-1018x1530</t>
  </si>
  <si>
    <t>665 Michael Rue</t>
  </si>
  <si>
    <t>Pinedaland</t>
  </si>
  <si>
    <t>Letter company line look.</t>
  </si>
  <si>
    <t>Dorsey</t>
  </si>
  <si>
    <t>hharrison@example.net</t>
  </si>
  <si>
    <t>408-526-4390x98021</t>
  </si>
  <si>
    <t>3673 Robert Lock</t>
  </si>
  <si>
    <t>Reedfurt</t>
  </si>
  <si>
    <t>Everyone hit become present teach.</t>
  </si>
  <si>
    <t>Mcknight</t>
  </si>
  <si>
    <t>ramosjames@example.com</t>
  </si>
  <si>
    <t>842-733-8460x85133</t>
  </si>
  <si>
    <t>503 Robert Court</t>
  </si>
  <si>
    <t>Willieside</t>
  </si>
  <si>
    <t>Party your discussion social black able technology.</t>
  </si>
  <si>
    <t>jeffreywilliamson@example.com</t>
  </si>
  <si>
    <t>001-404-988-5231x8834</t>
  </si>
  <si>
    <t>230 Lindsey Alley Apt. 584</t>
  </si>
  <si>
    <t>Amberfort</t>
  </si>
  <si>
    <t>Hold so civil weight close process.</t>
  </si>
  <si>
    <t>wjames@example.com</t>
  </si>
  <si>
    <t>2559 Cynthia Village</t>
  </si>
  <si>
    <t>Chenstad</t>
  </si>
  <si>
    <t>Point right big early sister until.</t>
  </si>
  <si>
    <t>Sosa</t>
  </si>
  <si>
    <t>andreastephens@example.net</t>
  </si>
  <si>
    <t>676.490.5237x18532</t>
  </si>
  <si>
    <t>1716 Lee Shoal</t>
  </si>
  <si>
    <t>Youngview</t>
  </si>
  <si>
    <t>Structure eight red visit film address.</t>
  </si>
  <si>
    <t>pmorris@example.org</t>
  </si>
  <si>
    <t>968.230.4633</t>
  </si>
  <si>
    <t>316 Hughes River Suite 296</t>
  </si>
  <si>
    <t>Dylanstad</t>
  </si>
  <si>
    <t>Will official including talk view.</t>
  </si>
  <si>
    <t>jonesjessica@example.net</t>
  </si>
  <si>
    <t>+1-670-699-9703x7983</t>
  </si>
  <si>
    <t>4256 Esparza Station Suite 209</t>
  </si>
  <si>
    <t>Jamesburgh</t>
  </si>
  <si>
    <t>Low capital while budget all establish.</t>
  </si>
  <si>
    <t>daniel62@example.net</t>
  </si>
  <si>
    <t>32747 Patrick Summit Apt. 221</t>
  </si>
  <si>
    <t>Hillmouth</t>
  </si>
  <si>
    <t>Trade act national assume season responsibility only agree.</t>
  </si>
  <si>
    <t>Strickland</t>
  </si>
  <si>
    <t>jeremiahmcclain@example.org</t>
  </si>
  <si>
    <t>777-507-2499x524</t>
  </si>
  <si>
    <t>99461 Stevens Dale</t>
  </si>
  <si>
    <t>Davisberg</t>
  </si>
  <si>
    <t>Whatever serious father effort skin study purpose.</t>
  </si>
  <si>
    <t>Leonard</t>
  </si>
  <si>
    <t>brownemily@example.org</t>
  </si>
  <si>
    <t>001-850-880-0078x1755</t>
  </si>
  <si>
    <t>777 Chen Port</t>
  </si>
  <si>
    <t>Lindaville</t>
  </si>
  <si>
    <t>Money pressure early condition.</t>
  </si>
  <si>
    <t>joshuagomez@example.net</t>
  </si>
  <si>
    <t>001-542-229-5638x90019</t>
  </si>
  <si>
    <t>1743 Brown Passage Apt. 523</t>
  </si>
  <si>
    <t>Rodgersview</t>
  </si>
  <si>
    <t>Onto road even program all candidate response.</t>
  </si>
  <si>
    <t>baxtercheryl@example.net</t>
  </si>
  <si>
    <t>+1-648-365-2518x98022</t>
  </si>
  <si>
    <t>33377 Alexandra Port Apt. 065</t>
  </si>
  <si>
    <t>West Philipbury</t>
  </si>
  <si>
    <t>Bill writer including student positive cause wonder.</t>
  </si>
  <si>
    <t>emalone@example.org</t>
  </si>
  <si>
    <t>001-589-914-5920</t>
  </si>
  <si>
    <t>887 Lee Cliffs</t>
  </si>
  <si>
    <t>Teresahaven</t>
  </si>
  <si>
    <t>Outside coach bed special.</t>
  </si>
  <si>
    <t>Katelyn</t>
  </si>
  <si>
    <t>james25@example.net</t>
  </si>
  <si>
    <t>697.830.9719x12970</t>
  </si>
  <si>
    <t>423 Vanessa Extensions</t>
  </si>
  <si>
    <t>Lake Dawnshire</t>
  </si>
  <si>
    <t>Hour art customer nothing floor.</t>
  </si>
  <si>
    <t>shannon36@example.com</t>
  </si>
  <si>
    <t>916-958-8222x78107</t>
  </si>
  <si>
    <t>962 Cynthia Summit Suite 797</t>
  </si>
  <si>
    <t>Tonystad</t>
  </si>
  <si>
    <t>Think yeah success the measure man.</t>
  </si>
  <si>
    <t>ccrawford@example.net</t>
  </si>
  <si>
    <t>526.313.2237x648</t>
  </si>
  <si>
    <t>52913 Derrick Shores</t>
  </si>
  <si>
    <t>Jacquelinemouth</t>
  </si>
  <si>
    <t>Goal bar event rate good quality.</t>
  </si>
  <si>
    <t>darryl20@example.com</t>
  </si>
  <si>
    <t>233.248.4918</t>
  </si>
  <si>
    <t>4009 Gary Mountains Suite 124</t>
  </si>
  <si>
    <t>Greenborough</t>
  </si>
  <si>
    <t>Opportunity age source should something else.</t>
  </si>
  <si>
    <t>Barrera</t>
  </si>
  <si>
    <t>dmoss@example.net</t>
  </si>
  <si>
    <t>507-553-9831</t>
  </si>
  <si>
    <t>5968 Keith Bridge</t>
  </si>
  <si>
    <t>Priceland</t>
  </si>
  <si>
    <t>Increase some score modern.</t>
  </si>
  <si>
    <t>adelgado@example.com</t>
  </si>
  <si>
    <t>(499)956-0676x03681</t>
  </si>
  <si>
    <t>631 Michael Road Apt. 230</t>
  </si>
  <si>
    <t>Henrybury</t>
  </si>
  <si>
    <t>Anyone type whatever defense under.</t>
  </si>
  <si>
    <t>Heath</t>
  </si>
  <si>
    <t>erichenderson@example.org</t>
  </si>
  <si>
    <t>913.719.2621x5052</t>
  </si>
  <si>
    <t>05019 Bauer Hollow Apt. 784</t>
  </si>
  <si>
    <t>West Williamchester</t>
  </si>
  <si>
    <t>Address white concern view throw reach truth.</t>
  </si>
  <si>
    <t>kennedyheidi@example.com</t>
  </si>
  <si>
    <t>+1-803-563-5650x850</t>
  </si>
  <si>
    <t>0352 Brad Mountain Apt. 369</t>
  </si>
  <si>
    <t>North Eddieton</t>
  </si>
  <si>
    <t>National speech institution fall.</t>
  </si>
  <si>
    <t>Abigail</t>
  </si>
  <si>
    <t>pshelton@example.net</t>
  </si>
  <si>
    <t>001-682-308-0888</t>
  </si>
  <si>
    <t>451 Robert Track</t>
  </si>
  <si>
    <t>Robertschester</t>
  </si>
  <si>
    <t>Risk so draw school.</t>
  </si>
  <si>
    <t>blakecarlos@example.com</t>
  </si>
  <si>
    <t>263.532.3121x41752</t>
  </si>
  <si>
    <t>332 Edwards Highway</t>
  </si>
  <si>
    <t>Jayside</t>
  </si>
  <si>
    <t>Language quality spring.</t>
  </si>
  <si>
    <t>rachel55@example.net</t>
  </si>
  <si>
    <t>693-927-0813</t>
  </si>
  <si>
    <t>73119 William Parkway Apt. 706</t>
  </si>
  <si>
    <t>South Sarah</t>
  </si>
  <si>
    <t>Commercial customer administration card subject.</t>
  </si>
  <si>
    <t>Lucas</t>
  </si>
  <si>
    <t>henry79@example.net</t>
  </si>
  <si>
    <t>(729)540-4113</t>
  </si>
  <si>
    <t>842 Lee Throughway</t>
  </si>
  <si>
    <t>North Geoffreyview</t>
  </si>
  <si>
    <t>Ask add parent check certainly hour value.</t>
  </si>
  <si>
    <t>znorman@example.org</t>
  </si>
  <si>
    <t>001-362-830-0870x5969</t>
  </si>
  <si>
    <t>623 Franco Lock Apt. 225</t>
  </si>
  <si>
    <t>Port Austinchester</t>
  </si>
  <si>
    <t>Piece magazine ask moment exactly.</t>
  </si>
  <si>
    <t>butlerjoshua@example.org</t>
  </si>
  <si>
    <t>+1-240-320-8753x09114</t>
  </si>
  <si>
    <t>45213 Riley Valleys</t>
  </si>
  <si>
    <t>Loriport</t>
  </si>
  <si>
    <t>Bed moment magazine nearly participant.</t>
  </si>
  <si>
    <t>bakerdavid@example.org</t>
  </si>
  <si>
    <t>001-580-871-7376x0754</t>
  </si>
  <si>
    <t>901 Graham Port</t>
  </si>
  <si>
    <t>Michaelfurt</t>
  </si>
  <si>
    <t>Health real recent.</t>
  </si>
  <si>
    <t>markroberts@example.net</t>
  </si>
  <si>
    <t>476-916-3447x22283</t>
  </si>
  <si>
    <t>145 Hill Mills Suite 839</t>
  </si>
  <si>
    <t>Hernandezmouth</t>
  </si>
  <si>
    <t>Across general charge foot.</t>
  </si>
  <si>
    <t>Mueller</t>
  </si>
  <si>
    <t>crystal74@example.com</t>
  </si>
  <si>
    <t>(285)676-2261x549</t>
  </si>
  <si>
    <t>3790 Gina Gardens</t>
  </si>
  <si>
    <t>Field second firm race break.</t>
  </si>
  <si>
    <t>emilybrown@example.com</t>
  </si>
  <si>
    <t>001-899-337-7141x4103</t>
  </si>
  <si>
    <t>7047 Johnson Island</t>
  </si>
  <si>
    <t>Thought peace give election office just together.</t>
  </si>
  <si>
    <t>kathleen70@example.org</t>
  </si>
  <si>
    <t>985-562-8553x408</t>
  </si>
  <si>
    <t>1071 Henry Plaza</t>
  </si>
  <si>
    <t>Lake Gabrielland</t>
  </si>
  <si>
    <t>Meet yard way skill five media born.</t>
  </si>
  <si>
    <t>ashley03@example.com</t>
  </si>
  <si>
    <t>636.494.9871</t>
  </si>
  <si>
    <t>44467 Davis Greens Suite 521</t>
  </si>
  <si>
    <t>Kington</t>
  </si>
  <si>
    <t>Democratic hear up activity class top discuss.</t>
  </si>
  <si>
    <t>Alvin</t>
  </si>
  <si>
    <t>joseph20@example.com</t>
  </si>
  <si>
    <t>317.304.4983x345</t>
  </si>
  <si>
    <t>524 Colin Isle Apt. 838</t>
  </si>
  <si>
    <t>Port Cheryl</t>
  </si>
  <si>
    <t>Night fine front peace get hope cold rock.</t>
  </si>
  <si>
    <t>kathy41@example.net</t>
  </si>
  <si>
    <t>(654)853-8092</t>
  </si>
  <si>
    <t>222 Timothy Drives</t>
  </si>
  <si>
    <t>New Robertfort</t>
  </si>
  <si>
    <t>Test can system pattern beautiful.</t>
  </si>
  <si>
    <t>Kaufman</t>
  </si>
  <si>
    <t>jody81@example.net</t>
  </si>
  <si>
    <t>001-812-643-8226x15810</t>
  </si>
  <si>
    <t>42688 Scott Mews</t>
  </si>
  <si>
    <t>New Kristenland</t>
  </si>
  <si>
    <t>Pretty mean cause team individual focus raise.</t>
  </si>
  <si>
    <t>fcoleman@example.net</t>
  </si>
  <si>
    <t>001-714-307-5477x938</t>
  </si>
  <si>
    <t>72690 Love Haven</t>
  </si>
  <si>
    <t>Powellstad</t>
  </si>
  <si>
    <t>Rate line cup high.</t>
  </si>
  <si>
    <t>rebeccagrant@example.org</t>
  </si>
  <si>
    <t>721.856.9169x574</t>
  </si>
  <si>
    <t>71843 Giles Plain</t>
  </si>
  <si>
    <t>Andersonburgh</t>
  </si>
  <si>
    <t>Leg address continue car she affect play mission.</t>
  </si>
  <si>
    <t>Dillon</t>
  </si>
  <si>
    <t>mmiller@example.com</t>
  </si>
  <si>
    <t>2309 Guerrero Course</t>
  </si>
  <si>
    <t>Street occur where walk today low.</t>
  </si>
  <si>
    <t>stacyandrade@example.net</t>
  </si>
  <si>
    <t>+1-623-510-5918x4740</t>
  </si>
  <si>
    <t>7997 Tran Stravenue</t>
  </si>
  <si>
    <t>Lake Donnabury</t>
  </si>
  <si>
    <t>Change outside decision support begin.</t>
  </si>
  <si>
    <t>Hahn</t>
  </si>
  <si>
    <t>lisa14@example.net</t>
  </si>
  <si>
    <t>641-766-8622</t>
  </si>
  <si>
    <t>706 Allen Trafficway</t>
  </si>
  <si>
    <t>East Carolynberg</t>
  </si>
  <si>
    <t>Reveal occur society trial guess recent fish.</t>
  </si>
  <si>
    <t>Rojas</t>
  </si>
  <si>
    <t>christopherunderwood@example.org</t>
  </si>
  <si>
    <t>519.953.2225x69916</t>
  </si>
  <si>
    <t>09991 David Islands</t>
  </si>
  <si>
    <t>Angelaland</t>
  </si>
  <si>
    <t>Traditional dark development young idea.</t>
  </si>
  <si>
    <t>Mendez</t>
  </si>
  <si>
    <t>angelalowe@example.org</t>
  </si>
  <si>
    <t>942 Jones Street</t>
  </si>
  <si>
    <t>Port Susanstad</t>
  </si>
  <si>
    <t>Ten toward address as travel.</t>
  </si>
  <si>
    <t>donnanguyen@example.com</t>
  </si>
  <si>
    <t>572-257-6042</t>
  </si>
  <si>
    <t>21211 Janice Field Apt. 200</t>
  </si>
  <si>
    <t>Article wait whom view.</t>
  </si>
  <si>
    <t>xcollins@example.net</t>
  </si>
  <si>
    <t>+1-372-523-6147x922</t>
  </si>
  <si>
    <t>5935 Soto Manor</t>
  </si>
  <si>
    <t>South Chad</t>
  </si>
  <si>
    <t>Share finish defense fine item.</t>
  </si>
  <si>
    <t>michael54@example.net</t>
  </si>
  <si>
    <t>387-451-7876x1684</t>
  </si>
  <si>
    <t>6905 Bauer Turnpike</t>
  </si>
  <si>
    <t>West Patricia</t>
  </si>
  <si>
    <t>Doctor anyone town record author.</t>
  </si>
  <si>
    <t>stacy36@example.org</t>
  </si>
  <si>
    <t>275-665-0160</t>
  </si>
  <si>
    <t>3378 Jonathan Harbors</t>
  </si>
  <si>
    <t>West Danielburgh</t>
  </si>
  <si>
    <t>End identify many old away phone loss.</t>
  </si>
  <si>
    <t>Stefanie</t>
  </si>
  <si>
    <t>Roth</t>
  </si>
  <si>
    <t>hyoung@example.com</t>
  </si>
  <si>
    <t>836.405.9294x49607</t>
  </si>
  <si>
    <t>7368 Ramos Trail Apt. 345</t>
  </si>
  <si>
    <t>Huntfort</t>
  </si>
  <si>
    <t>Story parent issue.</t>
  </si>
  <si>
    <t>Golden</t>
  </si>
  <si>
    <t>ricky17@example.com</t>
  </si>
  <si>
    <t>001-989-820-0253x861</t>
  </si>
  <si>
    <t>1710 Hodge Vista Apt. 871</t>
  </si>
  <si>
    <t>Lopezmouth</t>
  </si>
  <si>
    <t>Far ever week data class.</t>
  </si>
  <si>
    <t>victoria89@example.net</t>
  </si>
  <si>
    <t>(699)790-0240x2402</t>
  </si>
  <si>
    <t>58270 Sanchez Port Suite 545</t>
  </si>
  <si>
    <t>North Jenniferview</t>
  </si>
  <si>
    <t>Response big over total article conference.</t>
  </si>
  <si>
    <t>kgonzalez@example.com</t>
  </si>
  <si>
    <t>948-957-9930</t>
  </si>
  <si>
    <t>425 Daniel Harbor</t>
  </si>
  <si>
    <t>Deannafurt</t>
  </si>
  <si>
    <t>Before black news.</t>
  </si>
  <si>
    <t>Fernandez</t>
  </si>
  <si>
    <t>cameronjohnson@example.com</t>
  </si>
  <si>
    <t>(968)587-8340</t>
  </si>
  <si>
    <t>16609 Stephanie Track Suite 677</t>
  </si>
  <si>
    <t>Rachelport</t>
  </si>
  <si>
    <t>See term threat choose.</t>
  </si>
  <si>
    <t>markclark@example.net</t>
  </si>
  <si>
    <t>412.238.8289</t>
  </si>
  <si>
    <t>556 Campbell Shore Suite 658</t>
  </si>
  <si>
    <t>South April</t>
  </si>
  <si>
    <t>Threat about point.</t>
  </si>
  <si>
    <t>douglas99@example.org</t>
  </si>
  <si>
    <t>683-951-2633x807</t>
  </si>
  <si>
    <t>78335 Mary Radial Suite 050</t>
  </si>
  <si>
    <t>Haleyport</t>
  </si>
  <si>
    <t>Travel hit provide tend very.</t>
  </si>
  <si>
    <t>jjohnson@example.org</t>
  </si>
  <si>
    <t>001-590-682-7130</t>
  </si>
  <si>
    <t>6737 Kenneth Gateway Apt. 171</t>
  </si>
  <si>
    <t>Lake Leon</t>
  </si>
  <si>
    <t>Church tree piece necessary of brother strong forget.</t>
  </si>
  <si>
    <t>Dan</t>
  </si>
  <si>
    <t>Lozano</t>
  </si>
  <si>
    <t>reynoldsjennifer@example.net</t>
  </si>
  <si>
    <t>001-634-481-3476</t>
  </si>
  <si>
    <t>0523 Stephanie Stravenue Suite 129</t>
  </si>
  <si>
    <t>Port Antoniochester</t>
  </si>
  <si>
    <t>Know other movement begin worker.</t>
  </si>
  <si>
    <t>Virginia</t>
  </si>
  <si>
    <t>ianvaughn@example.org</t>
  </si>
  <si>
    <t>399 Smith Shoal</t>
  </si>
  <si>
    <t>Ashleyville</t>
  </si>
  <si>
    <t>Source certainly best paper husband keep.</t>
  </si>
  <si>
    <t>cstone@example.net</t>
  </si>
  <si>
    <t>212.960.7114x534</t>
  </si>
  <si>
    <t>105 Gordon Islands Suite 896</t>
  </si>
  <si>
    <t>Lanceton</t>
  </si>
  <si>
    <t>Eat think behind change account.</t>
  </si>
  <si>
    <t>Watkins</t>
  </si>
  <si>
    <t>wilsondenise@example.org</t>
  </si>
  <si>
    <t>001-341-424-7498</t>
  </si>
  <si>
    <t>598 Prince Club Apt. 103</t>
  </si>
  <si>
    <t>Schneiderland</t>
  </si>
  <si>
    <t>Soldier list event off so.</t>
  </si>
  <si>
    <t>916.915.7712x199</t>
  </si>
  <si>
    <t>1178 Church Flat Apt. 452</t>
  </si>
  <si>
    <t>Port Madeline</t>
  </si>
  <si>
    <t>Turn business painting specific fine personal.</t>
  </si>
  <si>
    <t>Mora</t>
  </si>
  <si>
    <t>gonzalezamy@example.org</t>
  </si>
  <si>
    <t>219.715.6997x295</t>
  </si>
  <si>
    <t>1915 Albert Unions Suite 176</t>
  </si>
  <si>
    <t>East Jessicaview</t>
  </si>
  <si>
    <t>Threat hard consider door analysis.</t>
  </si>
  <si>
    <t>Patton</t>
  </si>
  <si>
    <t>chadramirez@example.com</t>
  </si>
  <si>
    <t>160 Karina Park</t>
  </si>
  <si>
    <t>Andersonberg</t>
  </si>
  <si>
    <t>Strategy base statement space.</t>
  </si>
  <si>
    <t>aramirez@example.net</t>
  </si>
  <si>
    <t>(498)532-2780x805</t>
  </si>
  <si>
    <t>611 Wallace Common</t>
  </si>
  <si>
    <t>North Jamieland</t>
  </si>
  <si>
    <t>Wait on everyone affect federal.</t>
  </si>
  <si>
    <t>Barr</t>
  </si>
  <si>
    <t>jamesdunlap@example.org</t>
  </si>
  <si>
    <t>989.499.1105</t>
  </si>
  <si>
    <t>3448 Escobar Heights</t>
  </si>
  <si>
    <t>Olsenmouth</t>
  </si>
  <si>
    <t>Develop push enough two.</t>
  </si>
  <si>
    <t>coxcatherine@example.com</t>
  </si>
  <si>
    <t>(972)432-1424</t>
  </si>
  <si>
    <t>2976 Lewis Manors</t>
  </si>
  <si>
    <t>Curryhaven</t>
  </si>
  <si>
    <t>Charge news billion just easy family picture.</t>
  </si>
  <si>
    <t>qhughes@example.net</t>
  </si>
  <si>
    <t>001-540-201-4773x2839</t>
  </si>
  <si>
    <t>235 Marissa Forges</t>
  </si>
  <si>
    <t>West Kennethhaven</t>
  </si>
  <si>
    <t>Our notice answer star beat team discussion add.</t>
  </si>
  <si>
    <t>Carmen</t>
  </si>
  <si>
    <t>christy94@example.com</t>
  </si>
  <si>
    <t>467-537-9697</t>
  </si>
  <si>
    <t>69827 Turner Rapids Apt. 304</t>
  </si>
  <si>
    <t>Williamshaven</t>
  </si>
  <si>
    <t>Maybe assume by reduce short billion concern heart.</t>
  </si>
  <si>
    <t>Mcgrath</t>
  </si>
  <si>
    <t>ronald40@example.com</t>
  </si>
  <si>
    <t>(576)955-4363</t>
  </si>
  <si>
    <t>612 Taylor Lake</t>
  </si>
  <si>
    <t>New Felicia</t>
  </si>
  <si>
    <t>Senior population assume.</t>
  </si>
  <si>
    <t>Paula</t>
  </si>
  <si>
    <t>nicolewilliams@example.org</t>
  </si>
  <si>
    <t>826-313-6260</t>
  </si>
  <si>
    <t>63676 Rios Roads</t>
  </si>
  <si>
    <t>South Keith</t>
  </si>
  <si>
    <t>Benefit around either suddenly vote participant.</t>
  </si>
  <si>
    <t>josephkevin@example.net</t>
  </si>
  <si>
    <t>001-446-503-1649x65826</t>
  </si>
  <si>
    <t>285 Kelly Forest Suite 713</t>
  </si>
  <si>
    <t>South Kimberlymouth</t>
  </si>
  <si>
    <t>Yet main management claim among start.</t>
  </si>
  <si>
    <t>gbradley@example.com</t>
  </si>
  <si>
    <t>585.849.8005x59163</t>
  </si>
  <si>
    <t>281 Melissa Camp Apt. 057</t>
  </si>
  <si>
    <t>Lake Rachelburgh</t>
  </si>
  <si>
    <t>Speech sing somebody city.</t>
  </si>
  <si>
    <t>Latoya</t>
  </si>
  <si>
    <t>andrea93@example.com</t>
  </si>
  <si>
    <t>001-714-593-5087</t>
  </si>
  <si>
    <t>6734 Pamela Falls</t>
  </si>
  <si>
    <t>Chapmantown</t>
  </si>
  <si>
    <t>Paper ask game become keep contain.</t>
  </si>
  <si>
    <t>ramirezmichael@example.com</t>
  </si>
  <si>
    <t>859.537.8864</t>
  </si>
  <si>
    <t>04126 Carrie Green Apt. 017</t>
  </si>
  <si>
    <t>Colemanstad</t>
  </si>
  <si>
    <t>Challenge window it network.</t>
  </si>
  <si>
    <t>rachel78@example.com</t>
  </si>
  <si>
    <t>+1-261-506-7513x480</t>
  </si>
  <si>
    <t>63051 Burns Lane</t>
  </si>
  <si>
    <t>New Saramouth</t>
  </si>
  <si>
    <t>True dinner seven really.</t>
  </si>
  <si>
    <t>Franklin</t>
  </si>
  <si>
    <t>donald88@example.org</t>
  </si>
  <si>
    <t>047 Dustin Lodge</t>
  </si>
  <si>
    <t>East Stevenview</t>
  </si>
  <si>
    <t>Become leg play drop particular.</t>
  </si>
  <si>
    <t>patrickgarcia@example.org</t>
  </si>
  <si>
    <t>001-326-461-9482</t>
  </si>
  <si>
    <t>08457 Michael Spring</t>
  </si>
  <si>
    <t>East Davidport</t>
  </si>
  <si>
    <t>Word rather half foot ever show.</t>
  </si>
  <si>
    <t>briangordon@example.org</t>
  </si>
  <si>
    <t>619.420.2441x888</t>
  </si>
  <si>
    <t>86841 Mullins Brooks Suite 723</t>
  </si>
  <si>
    <t>South Jamie</t>
  </si>
  <si>
    <t>Artist pick movie against remain.</t>
  </si>
  <si>
    <t>millerjoseph@example.net</t>
  </si>
  <si>
    <t>(957)995-4931x1526</t>
  </si>
  <si>
    <t>039 Robert Spur Suite 320</t>
  </si>
  <si>
    <t>West Shannon</t>
  </si>
  <si>
    <t>Shoulder many agent side would stop risk stuff.</t>
  </si>
  <si>
    <t>Krista</t>
  </si>
  <si>
    <t>kathryncox@example.net</t>
  </si>
  <si>
    <t>901.411.7103x22529</t>
  </si>
  <si>
    <t>03247 Caitlin Turnpike Suite 095</t>
  </si>
  <si>
    <t>Lake Christopher</t>
  </si>
  <si>
    <t>Many win skin top.</t>
  </si>
  <si>
    <t>ryancallahan@example.net</t>
  </si>
  <si>
    <t>(958)821-6717x9210</t>
  </si>
  <si>
    <t>99877 Stout Ports Apt. 227</t>
  </si>
  <si>
    <t>Port Joseph</t>
  </si>
  <si>
    <t>Cut wonder industry everyone.</t>
  </si>
  <si>
    <t>townsenddestiny@example.com</t>
  </si>
  <si>
    <t>001-984-590-0071x300</t>
  </si>
  <si>
    <t>775 Brandon Brooks</t>
  </si>
  <si>
    <t>Devinhaven</t>
  </si>
  <si>
    <t>For always certain approach what focus much.</t>
  </si>
  <si>
    <t>Jefferson</t>
  </si>
  <si>
    <t>browndavid@example.net</t>
  </si>
  <si>
    <t>(734)570-7780x7009</t>
  </si>
  <si>
    <t>7014 Jessica Stream Suite 324</t>
  </si>
  <si>
    <t>North Erinside</t>
  </si>
  <si>
    <t>Old garden reason.</t>
  </si>
  <si>
    <t>tcox@example.net</t>
  </si>
  <si>
    <t>283-881-4239x7577</t>
  </si>
  <si>
    <t>9624 Hale Track Apt. 870</t>
  </si>
  <si>
    <t>Josephview</t>
  </si>
  <si>
    <t>Participant serious lot choose health.</t>
  </si>
  <si>
    <t>malonemaurice@example.net</t>
  </si>
  <si>
    <t>+1-397-802-2489x24791</t>
  </si>
  <si>
    <t>5555 Jeffrey Falls</t>
  </si>
  <si>
    <t>South Stephanieview</t>
  </si>
  <si>
    <t>Media ground medical.</t>
  </si>
  <si>
    <t>shannonrogers@example.org</t>
  </si>
  <si>
    <t>691 Taylor Flat</t>
  </si>
  <si>
    <t>Lake Angelamouth</t>
  </si>
  <si>
    <t>Something return read huge sit same nation.</t>
  </si>
  <si>
    <t>Jackie</t>
  </si>
  <si>
    <t>Potter</t>
  </si>
  <si>
    <t>sorr@example.com</t>
  </si>
  <si>
    <t>797.865.6616x19639</t>
  </si>
  <si>
    <t>6223 Kirby Parkway Suite 987</t>
  </si>
  <si>
    <t>South Brittanyton</t>
  </si>
  <si>
    <t>Change executive center artist special.</t>
  </si>
  <si>
    <t>Gabriela</t>
  </si>
  <si>
    <t>goodwinmichelle@example.net</t>
  </si>
  <si>
    <t>+1-977-902-5945x90689</t>
  </si>
  <si>
    <t>1293 Fitzgerald Roads Suite 297</t>
  </si>
  <si>
    <t>Lake Larry</t>
  </si>
  <si>
    <t>Decision up total per.</t>
  </si>
  <si>
    <t>Manuel</t>
  </si>
  <si>
    <t>Park</t>
  </si>
  <si>
    <t>jimenezashley@example.org</t>
  </si>
  <si>
    <t>306-372-3941x124</t>
  </si>
  <si>
    <t>288 Lawrence Mission</t>
  </si>
  <si>
    <t>Port Bethburgh</t>
  </si>
  <si>
    <t>They enough senior home control new reach.</t>
  </si>
  <si>
    <t>jorgesmith@example.net</t>
  </si>
  <si>
    <t>001-499-789-8679x1020</t>
  </si>
  <si>
    <t>0923 Brenda Villages Apt. 411</t>
  </si>
  <si>
    <t>South Marcus</t>
  </si>
  <si>
    <t>Cover likely identify car enter shoulder.</t>
  </si>
  <si>
    <t>michele28@example.net</t>
  </si>
  <si>
    <t>(829)363-0296x93139</t>
  </si>
  <si>
    <t>2229 Joseph Roads</t>
  </si>
  <si>
    <t>North Erinstad</t>
  </si>
  <si>
    <t>Wish former this already bar share.</t>
  </si>
  <si>
    <t>lee58@example.com</t>
  </si>
  <si>
    <t>677-605-6761</t>
  </si>
  <si>
    <t>4230 Sara Light Suite 172</t>
  </si>
  <si>
    <t>Bag do form plan task.</t>
  </si>
  <si>
    <t>tracey13@example.org</t>
  </si>
  <si>
    <t>685-787-9020</t>
  </si>
  <si>
    <t>392 Debra Falls Suite 801</t>
  </si>
  <si>
    <t>Justinport</t>
  </si>
  <si>
    <t>Story right lot bit degree reality crime understand.</t>
  </si>
  <si>
    <t>dvaughn@example.net</t>
  </si>
  <si>
    <t>(693)851-8907x735</t>
  </si>
  <si>
    <t>82352 Boyer Fields Suite 380</t>
  </si>
  <si>
    <t>Jenniferville</t>
  </si>
  <si>
    <t>Include half my power wind main run manager.</t>
  </si>
  <si>
    <t>msmith@example.net</t>
  </si>
  <si>
    <t>(950)458-9872x63562</t>
  </si>
  <si>
    <t>71805 Diamond Lakes Suite 859</t>
  </si>
  <si>
    <t>Ortegaside</t>
  </si>
  <si>
    <t>Begin fall picture less long.</t>
  </si>
  <si>
    <t>wconrad@example.com</t>
  </si>
  <si>
    <t>001-699-491-5970x972</t>
  </si>
  <si>
    <t>4827 Sergio Land Apt. 814</t>
  </si>
  <si>
    <t>Walkerland</t>
  </si>
  <si>
    <t>Suffer then performance unit.</t>
  </si>
  <si>
    <t>mbates@example.net</t>
  </si>
  <si>
    <t>582.694.8596x99553</t>
  </si>
  <si>
    <t>6404 Timothy Plains Apt. 462</t>
  </si>
  <si>
    <t>Marcusburgh</t>
  </si>
  <si>
    <t>Detail wait board nation truth something small.</t>
  </si>
  <si>
    <t>cheyennestevens@example.com</t>
  </si>
  <si>
    <t>(577)597-5997x32213</t>
  </si>
  <si>
    <t>8991 Erica Mill</t>
  </si>
  <si>
    <t>Especially police his food bank stuff drop.</t>
  </si>
  <si>
    <t>Webster</t>
  </si>
  <si>
    <t>bartlettteresa@example.com</t>
  </si>
  <si>
    <t>001-917-248-0603x0404</t>
  </si>
  <si>
    <t>0742 Smith Loop Suite 850</t>
  </si>
  <si>
    <t>Paulatown</t>
  </si>
  <si>
    <t>Three reduce weight tough appear very.</t>
  </si>
  <si>
    <t>adamgomez@example.net</t>
  </si>
  <si>
    <t>283.243.4743x59879</t>
  </si>
  <si>
    <t>55933 Reynolds Ridge</t>
  </si>
  <si>
    <t>Marcusport</t>
  </si>
  <si>
    <t>Administration north ago international red.</t>
  </si>
  <si>
    <t>Montes</t>
  </si>
  <si>
    <t>zlewis@example.com</t>
  </si>
  <si>
    <t>+1-885-331-5809x57305</t>
  </si>
  <si>
    <t>599 Todd Walks</t>
  </si>
  <si>
    <t>Martinezfort</t>
  </si>
  <si>
    <t>Successful political common would most.</t>
  </si>
  <si>
    <t>zachary15@example.net</t>
  </si>
  <si>
    <t>(898)845-4176x25122</t>
  </si>
  <si>
    <t>95007 Wise Coves Suite 496</t>
  </si>
  <si>
    <t>Chelseaville</t>
  </si>
  <si>
    <t>Including all someone special.</t>
  </si>
  <si>
    <t>armstrongmolly@example.com</t>
  </si>
  <si>
    <t>(592)578-9032</t>
  </si>
  <si>
    <t>8449 Barry Parks Suite 184</t>
  </si>
  <si>
    <t>New Kristine</t>
  </si>
  <si>
    <t>Final carry wear issue.</t>
  </si>
  <si>
    <t>wcastillo@example.com</t>
  </si>
  <si>
    <t>001-535-533-8982x076</t>
  </si>
  <si>
    <t>879 Rita Curve Apt. 156</t>
  </si>
  <si>
    <t>Lake Richard</t>
  </si>
  <si>
    <t>Among tend consumer eat very himself know.</t>
  </si>
  <si>
    <t>margaret51@example.com</t>
  </si>
  <si>
    <t>(427)537-7795x003</t>
  </si>
  <si>
    <t>82479 Dennis Island Suite 713</t>
  </si>
  <si>
    <t>North Christophertown</t>
  </si>
  <si>
    <t>Some office tree employee adult start research.</t>
  </si>
  <si>
    <t>Reilly</t>
  </si>
  <si>
    <t>lunajeffrey@example.com</t>
  </si>
  <si>
    <t>152 Farrell Square</t>
  </si>
  <si>
    <t>Early serve never movement team safe.</t>
  </si>
  <si>
    <t>david09@example.com</t>
  </si>
  <si>
    <t>237-668-8031x31381</t>
  </si>
  <si>
    <t>76714 Daniel Lane Apt. 840</t>
  </si>
  <si>
    <t>Mendozashire</t>
  </si>
  <si>
    <t>Ready dog industry sense.</t>
  </si>
  <si>
    <t>rebeccaowens@example.net</t>
  </si>
  <si>
    <t>001-655-274-3777x321</t>
  </si>
  <si>
    <t>194 Phillip Branch</t>
  </si>
  <si>
    <t>South Robert</t>
  </si>
  <si>
    <t>Town available exactly only.</t>
  </si>
  <si>
    <t>blackjulia@example.com</t>
  </si>
  <si>
    <t>329.691.9115</t>
  </si>
  <si>
    <t>192 Monica Flats</t>
  </si>
  <si>
    <t>Spenceport</t>
  </si>
  <si>
    <t>Program already system travel situation.</t>
  </si>
  <si>
    <t>penabrian@example.org</t>
  </si>
  <si>
    <t>001-758-348-6020</t>
  </si>
  <si>
    <t>0790 Allen Plain Suite 899</t>
  </si>
  <si>
    <t>Port Brian</t>
  </si>
  <si>
    <t>Our admit that common by prevent.</t>
  </si>
  <si>
    <t>ashleyjones@example.com</t>
  </si>
  <si>
    <t>450-608-1765x5600</t>
  </si>
  <si>
    <t>7141 Sarah Orchard Apt. 243</t>
  </si>
  <si>
    <t>Food night pretty head.</t>
  </si>
  <si>
    <t>jacob87@example.org</t>
  </si>
  <si>
    <t>+1-981-363-9704x8490</t>
  </si>
  <si>
    <t>2838 Scott Ford</t>
  </si>
  <si>
    <t>East Ashley</t>
  </si>
  <si>
    <t>Risk huge bag cover.</t>
  </si>
  <si>
    <t>kallen@example.org</t>
  </si>
  <si>
    <t>(772)809-0164x54350</t>
  </si>
  <si>
    <t>87376 Roberts Inlet Suite 604</t>
  </si>
  <si>
    <t>Sethside</t>
  </si>
  <si>
    <t>Feeling system new record early.</t>
  </si>
  <si>
    <t>laura13@example.com</t>
  </si>
  <si>
    <t>+1-641-782-0146x41602</t>
  </si>
  <si>
    <t>67813 Travis Pike Suite 679</t>
  </si>
  <si>
    <t>Laurafurt</t>
  </si>
  <si>
    <t>Between smile subject news organization both support.</t>
  </si>
  <si>
    <t>natalie67@example.net</t>
  </si>
  <si>
    <t>493 Hubbard Wells</t>
  </si>
  <si>
    <t>Lake Samantha</t>
  </si>
  <si>
    <t>Four support in firm.</t>
  </si>
  <si>
    <t>garyhardy@example.org</t>
  </si>
  <si>
    <t>492.395.3854x22059</t>
  </si>
  <si>
    <t>6319 Joseph Road Apt. 298</t>
  </si>
  <si>
    <t>North Sally</t>
  </si>
  <si>
    <t>Stand book fund figure necessary.</t>
  </si>
  <si>
    <t>Garner</t>
  </si>
  <si>
    <t>bramirez@example.com</t>
  </si>
  <si>
    <t>814-422-2795x889</t>
  </si>
  <si>
    <t>692 Amy Neck</t>
  </si>
  <si>
    <t>Bishopberg</t>
  </si>
  <si>
    <t>Green blood dinner well.</t>
  </si>
  <si>
    <t>donaldwilliams@example.org</t>
  </si>
  <si>
    <t>862.889.7555x6423</t>
  </si>
  <si>
    <t>249 Adams Squares Suite 378</t>
  </si>
  <si>
    <t>Davidhaven</t>
  </si>
  <si>
    <t>Choice president south third.</t>
  </si>
  <si>
    <t>Becker</t>
  </si>
  <si>
    <t>iryan@example.org</t>
  </si>
  <si>
    <t>(381)737-7846x828</t>
  </si>
  <si>
    <t>607 Christopher Spur</t>
  </si>
  <si>
    <t>Hoffmanburgh</t>
  </si>
  <si>
    <t>Huge movie dream outside.</t>
  </si>
  <si>
    <t>michaelvaldez@example.net</t>
  </si>
  <si>
    <t>202-295-5508x5104</t>
  </si>
  <si>
    <t>58729 Diaz Ports</t>
  </si>
  <si>
    <t>Contreraston</t>
  </si>
  <si>
    <t>First continue social society road.</t>
  </si>
  <si>
    <t>Petty</t>
  </si>
  <si>
    <t>jmorgan@example.net</t>
  </si>
  <si>
    <t>(263)395-6250x5354</t>
  </si>
  <si>
    <t>711 Jonathan Vista</t>
  </si>
  <si>
    <t>Lisafurt</t>
  </si>
  <si>
    <t>Miss on these ready.</t>
  </si>
  <si>
    <t>orivera@example.com</t>
  </si>
  <si>
    <t>001-760-442-8603</t>
  </si>
  <si>
    <t>46872 Kent Crossing Apt. 466</t>
  </si>
  <si>
    <t>Amymouth</t>
  </si>
  <si>
    <t>Lose consider watch your office.</t>
  </si>
  <si>
    <t>donnadoyle@example.net</t>
  </si>
  <si>
    <t>548-697-6667x26854</t>
  </si>
  <si>
    <t>52999 Carl Club Apt. 695</t>
  </si>
  <si>
    <t>East Amandaton</t>
  </si>
  <si>
    <t>Avoid certainly land.</t>
  </si>
  <si>
    <t>Barber</t>
  </si>
  <si>
    <t>ulowe@example.org</t>
  </si>
  <si>
    <t>001-741-619-3320</t>
  </si>
  <si>
    <t>0806 Stacey Light Suite 623</t>
  </si>
  <si>
    <t>New Jessica</t>
  </si>
  <si>
    <t>Down health foot road.</t>
  </si>
  <si>
    <t>wburton@example.net</t>
  </si>
  <si>
    <t>(790)405-5965</t>
  </si>
  <si>
    <t>58315 Michelle Circles Suite 670</t>
  </si>
  <si>
    <t>First race leg.</t>
  </si>
  <si>
    <t>Newton</t>
  </si>
  <si>
    <t>spenceranderson@example.net</t>
  </si>
  <si>
    <t>(284)398-7268</t>
  </si>
  <si>
    <t>5284 Richardson Views</t>
  </si>
  <si>
    <t>Jessicaberg</t>
  </si>
  <si>
    <t>Financial general per unit.</t>
  </si>
  <si>
    <t>Leah</t>
  </si>
  <si>
    <t>egonzalez@example.com</t>
  </si>
  <si>
    <t>6269 Edward Mountain Suite 610</t>
  </si>
  <si>
    <t>Ruizshire</t>
  </si>
  <si>
    <t>Might sort establish political prepare century.</t>
  </si>
  <si>
    <t>jenniferreed@example.net</t>
  </si>
  <si>
    <t>00412 Amy Harbors Apt. 787</t>
  </si>
  <si>
    <t>West Jeremyville</t>
  </si>
  <si>
    <t>College laugh beautiful.</t>
  </si>
  <si>
    <t>josephgonzalez@example.com</t>
  </si>
  <si>
    <t>+1-668-926-1344x1987</t>
  </si>
  <si>
    <t>77253 Jesse Ways</t>
  </si>
  <si>
    <t>Katherineland</t>
  </si>
  <si>
    <t>Foot check close resource.</t>
  </si>
  <si>
    <t>andrea84@example.org</t>
  </si>
  <si>
    <t>+1-834-453-2255x53167</t>
  </si>
  <si>
    <t>56594 Lisa Mission Apt. 776</t>
  </si>
  <si>
    <t>Tylerstad</t>
  </si>
  <si>
    <t>Agent song herself.</t>
  </si>
  <si>
    <t>samantha39@example.org</t>
  </si>
  <si>
    <t>001-836-567-7165x55397</t>
  </si>
  <si>
    <t>66929 Hernandez Stream</t>
  </si>
  <si>
    <t>Rasmussenbury</t>
  </si>
  <si>
    <t>Close product set.</t>
  </si>
  <si>
    <t>myersbrent@example.com</t>
  </si>
  <si>
    <t>624.976.5695x718</t>
  </si>
  <si>
    <t>6134 Ellis Greens</t>
  </si>
  <si>
    <t>Lake Tonyamouth</t>
  </si>
  <si>
    <t>Sea service modern could without.</t>
  </si>
  <si>
    <t>moorejoseph@example.com</t>
  </si>
  <si>
    <t>995-986-8838x17316</t>
  </si>
  <si>
    <t>929 Sean Mountain Apt. 907</t>
  </si>
  <si>
    <t>North Malloryfort</t>
  </si>
  <si>
    <t>Now special young feel teach.</t>
  </si>
  <si>
    <t>maynardomar@example.net</t>
  </si>
  <si>
    <t>001-466-938-4971x454</t>
  </si>
  <si>
    <t>644 Keith Lodge</t>
  </si>
  <si>
    <t>Up finally indeed company.</t>
  </si>
  <si>
    <t>epatterson@example.com</t>
  </si>
  <si>
    <t>(232)736-2240</t>
  </si>
  <si>
    <t>73162 Sullivan Street</t>
  </si>
  <si>
    <t>Kimberlytown</t>
  </si>
  <si>
    <t>Improve fall both model from under number enter.</t>
  </si>
  <si>
    <t>brian74@example.net</t>
  </si>
  <si>
    <t>(389)924-9312x848</t>
  </si>
  <si>
    <t>13741 Trevor Brooks</t>
  </si>
  <si>
    <t>Lake Allen</t>
  </si>
  <si>
    <t>From produce including bed author response tonight.</t>
  </si>
  <si>
    <t>Graves</t>
  </si>
  <si>
    <t>shood@example.org</t>
  </si>
  <si>
    <t>+1-317-623-6399x966</t>
  </si>
  <si>
    <t>26843 Lloyd Roads</t>
  </si>
  <si>
    <t>North Christinebury</t>
  </si>
  <si>
    <t>Push drop pressure image.</t>
  </si>
  <si>
    <t>Patel</t>
  </si>
  <si>
    <t>shane25@example.net</t>
  </si>
  <si>
    <t>975-551-1012x77076</t>
  </si>
  <si>
    <t>7401 Jones Point</t>
  </si>
  <si>
    <t>Right should region poor.</t>
  </si>
  <si>
    <t>Tabitha</t>
  </si>
  <si>
    <t>kgarcia@example.com</t>
  </si>
  <si>
    <t>817-743-4138x52303</t>
  </si>
  <si>
    <t>85123 Cynthia Oval Apt. 263</t>
  </si>
  <si>
    <t>Port Amandaport</t>
  </si>
  <si>
    <t>Body anyone keep kind modern accept religious.</t>
  </si>
  <si>
    <t>ericnavarro@example.org</t>
  </si>
  <si>
    <t>835.640.0958</t>
  </si>
  <si>
    <t>335 Danielle Streets</t>
  </si>
  <si>
    <t>New Theresabury</t>
  </si>
  <si>
    <t>Play ask experience require.</t>
  </si>
  <si>
    <t>dylanmoore@example.net</t>
  </si>
  <si>
    <t>636 Mario Streets Suite 008</t>
  </si>
  <si>
    <t>Student front leg red pick coach dog.</t>
  </si>
  <si>
    <t>(959)941-2546x842</t>
  </si>
  <si>
    <t>28252 Brown Causeway Suite 054</t>
  </si>
  <si>
    <t>Ashleyberg</t>
  </si>
  <si>
    <t>Together common attorney cut.</t>
  </si>
  <si>
    <t>josephcampos@example.org</t>
  </si>
  <si>
    <t>480.685.8425x70150</t>
  </si>
  <si>
    <t>6731 Kathleen Port Apt. 872</t>
  </si>
  <si>
    <t>Per teacher bag how site born campaign.</t>
  </si>
  <si>
    <t>michaelbailey@example.net</t>
  </si>
  <si>
    <t>54847 Morgan Spur</t>
  </si>
  <si>
    <t>West Davidfort</t>
  </si>
  <si>
    <t>Attorney one drop against until.</t>
  </si>
  <si>
    <t>williammeadows@example.org</t>
  </si>
  <si>
    <t>10846 Young Ranch</t>
  </si>
  <si>
    <t>Robleston</t>
  </si>
  <si>
    <t>Economy dinner site heart.</t>
  </si>
  <si>
    <t>james62@example.org</t>
  </si>
  <si>
    <t>433-429-7519</t>
  </si>
  <si>
    <t>19909 Cody Village</t>
  </si>
  <si>
    <t>Alisonview</t>
  </si>
  <si>
    <t>Arm reveal plant among.</t>
  </si>
  <si>
    <t>dwarren@example.net</t>
  </si>
  <si>
    <t>2907 Campos Parkway Suite 827</t>
  </si>
  <si>
    <t>Port Meagan</t>
  </si>
  <si>
    <t>Want peace student expect figure treatment.</t>
  </si>
  <si>
    <t>melissa68@example.net</t>
  </si>
  <si>
    <t>+1-585-297-1912x87572</t>
  </si>
  <si>
    <t>028 Christopher Avenue</t>
  </si>
  <si>
    <t>New Scott</t>
  </si>
  <si>
    <t>Various true cell bag piece.</t>
  </si>
  <si>
    <t>christopher81@example.com</t>
  </si>
  <si>
    <t>731.890.7399x0692</t>
  </si>
  <si>
    <t>69524 Patricia Corners</t>
  </si>
  <si>
    <t>Hutchinsonview</t>
  </si>
  <si>
    <t>Raise speech three.</t>
  </si>
  <si>
    <t>cynthiafarrell@example.com</t>
  </si>
  <si>
    <t>(957)360-5331</t>
  </si>
  <si>
    <t>21027 Patty Pines Suite 753</t>
  </si>
  <si>
    <t>Savagetown</t>
  </si>
  <si>
    <t>Your his administration serious follow.</t>
  </si>
  <si>
    <t>samantha10@example.net</t>
  </si>
  <si>
    <t>(447)805-8848</t>
  </si>
  <si>
    <t>819 Karen River Apt. 808</t>
  </si>
  <si>
    <t>East Trevor</t>
  </si>
  <si>
    <t>Daughter single college why.</t>
  </si>
  <si>
    <t>Mia</t>
  </si>
  <si>
    <t>Lutz</t>
  </si>
  <si>
    <t>tracy69@example.net</t>
  </si>
  <si>
    <t>415-884-1083x89159</t>
  </si>
  <si>
    <t>1470 Simon Squares Apt. 898</t>
  </si>
  <si>
    <t>Haleyburgh</t>
  </si>
  <si>
    <t>Wind could enter remember.</t>
  </si>
  <si>
    <t>Rowland</t>
  </si>
  <si>
    <t>groberts@example.org</t>
  </si>
  <si>
    <t>451.801.1160x17870</t>
  </si>
  <si>
    <t>677 Vanessa Cape Suite 043</t>
  </si>
  <si>
    <t>Reginaldtown</t>
  </si>
  <si>
    <t>Billion their all.</t>
  </si>
  <si>
    <t>Mcconnell</t>
  </si>
  <si>
    <t>jeanne73@example.org</t>
  </si>
  <si>
    <t>332.892.5700x20968</t>
  </si>
  <si>
    <t>135 Sarah Knoll</t>
  </si>
  <si>
    <t>South Michaelstad</t>
  </si>
  <si>
    <t>Floor treat third ahead sign point blood.</t>
  </si>
  <si>
    <t>grossbrandon@example.com</t>
  </si>
  <si>
    <t>001-673-254-6079x34945</t>
  </si>
  <si>
    <t>3141 Gomez Skyway Apt. 627</t>
  </si>
  <si>
    <t>Serranoside</t>
  </si>
  <si>
    <t>Rate street move class power nation decision.</t>
  </si>
  <si>
    <t>joshuacarter@example.net</t>
  </si>
  <si>
    <t>214.233.9898x68456</t>
  </si>
  <si>
    <t>163 Charles Grove Apt. 863</t>
  </si>
  <si>
    <t>North Monicaberg</t>
  </si>
  <si>
    <t>Mind statement call choose type lose film.</t>
  </si>
  <si>
    <t>loriroman@example.com</t>
  </si>
  <si>
    <t>+1-251-684-9934x0715</t>
  </si>
  <si>
    <t>570 Tracey Well Suite 598</t>
  </si>
  <si>
    <t>Lake Michaeltown</t>
  </si>
  <si>
    <t>Catch focus course admit sell.</t>
  </si>
  <si>
    <t>juan45@example.com</t>
  </si>
  <si>
    <t>+1-943-954-6503x92074</t>
  </si>
  <si>
    <t>491 Meza Ramp</t>
  </si>
  <si>
    <t>Night hear real right.</t>
  </si>
  <si>
    <t>Khan</t>
  </si>
  <si>
    <t>elizabethhuynh@example.com</t>
  </si>
  <si>
    <t>49963 Coleman Walk Apt. 050</t>
  </si>
  <si>
    <t>Just majority single culture.</t>
  </si>
  <si>
    <t>hmccoy@example.org</t>
  </si>
  <si>
    <t>307-976-3747x53490</t>
  </si>
  <si>
    <t>565 Dyer Junctions</t>
  </si>
  <si>
    <t>Lake Brookeview</t>
  </si>
  <si>
    <t>Century college charge station.</t>
  </si>
  <si>
    <t>snyderlori@example.com</t>
  </si>
  <si>
    <t>(321)480-5127x186</t>
  </si>
  <si>
    <t>9309 Lauren Passage Apt. 725</t>
  </si>
  <si>
    <t>South Mike</t>
  </si>
  <si>
    <t>World science catch yourself hear send.</t>
  </si>
  <si>
    <t>(891)532-9821</t>
  </si>
  <si>
    <t>976 Laura Lakes</t>
  </si>
  <si>
    <t>Sophiaberg</t>
  </si>
  <si>
    <t>Could long involve analysis avoid indicate.</t>
  </si>
  <si>
    <t>angelaalexander@example.net</t>
  </si>
  <si>
    <t>(923)929-2701x91845</t>
  </si>
  <si>
    <t>671 James Ford</t>
  </si>
  <si>
    <t>West Amanda</t>
  </si>
  <si>
    <t>No need avoid president off long Democrat.</t>
  </si>
  <si>
    <t>patrick25@example.net</t>
  </si>
  <si>
    <t>820-347-9673</t>
  </si>
  <si>
    <t>58835 Morris Ranch</t>
  </si>
  <si>
    <t>South Anthonyview</t>
  </si>
  <si>
    <t>Contain main almost serve executive let environmental.</t>
  </si>
  <si>
    <t>kevin50@example.org</t>
  </si>
  <si>
    <t>(389)312-1747x23278</t>
  </si>
  <si>
    <t>8787 Mccoy Shore Suite 761</t>
  </si>
  <si>
    <t>Clementsfort</t>
  </si>
  <si>
    <t>Tree debate set goal adult vote happy.</t>
  </si>
  <si>
    <t>Moyer</t>
  </si>
  <si>
    <t>robinsondarren@example.com</t>
  </si>
  <si>
    <t>924.541.8436</t>
  </si>
  <si>
    <t>0231 Hanson Lights</t>
  </si>
  <si>
    <t>West Mitchell</t>
  </si>
  <si>
    <t>Likely threat institution expert which conference action.</t>
  </si>
  <si>
    <t>Ellison</t>
  </si>
  <si>
    <t>chadfernandez@example.net</t>
  </si>
  <si>
    <t>22523 Kevin Stream</t>
  </si>
  <si>
    <t>West Johnberg</t>
  </si>
  <si>
    <t>Expect water mind piece more.</t>
  </si>
  <si>
    <t>Forbes</t>
  </si>
  <si>
    <t>kiddmadison@example.net</t>
  </si>
  <si>
    <t>363.761.6012x15584</t>
  </si>
  <si>
    <t>8684 Lauren Greens Apt. 856</t>
  </si>
  <si>
    <t>Churchport</t>
  </si>
  <si>
    <t>Front bag name free.</t>
  </si>
  <si>
    <t>peterherrera@example.org</t>
  </si>
  <si>
    <t>745.204.9328x848</t>
  </si>
  <si>
    <t>1739 Tucker Forge Suite 159</t>
  </si>
  <si>
    <t>Mathewsside</t>
  </si>
  <si>
    <t>Market give government hold school.</t>
  </si>
  <si>
    <t>kristi99@example.net</t>
  </si>
  <si>
    <t>001-844-274-1307x2165</t>
  </si>
  <si>
    <t>34614 Elizabeth Ferry</t>
  </si>
  <si>
    <t>Joshuastad</t>
  </si>
  <si>
    <t>Successful word cup moment.</t>
  </si>
  <si>
    <t>jamiegrant@example.com</t>
  </si>
  <si>
    <t>(891)872-0977</t>
  </si>
  <si>
    <t>5421 Thompson Stream</t>
  </si>
  <si>
    <t>Michelletown</t>
  </si>
  <si>
    <t>Agency seat argue record.</t>
  </si>
  <si>
    <t>Alison</t>
  </si>
  <si>
    <t>Blake</t>
  </si>
  <si>
    <t>elizabeth24@example.net</t>
  </si>
  <si>
    <t>(490)786-2465x2602</t>
  </si>
  <si>
    <t>59645 Joshua Green Suite 317</t>
  </si>
  <si>
    <t>Joshuaborough</t>
  </si>
  <si>
    <t>Pressure report once particularly want citizen.</t>
  </si>
  <si>
    <t>jmitchell@example.org</t>
  </si>
  <si>
    <t>774.310.0184</t>
  </si>
  <si>
    <t>882 William Manors Suite 442</t>
  </si>
  <si>
    <t>South Brianfort</t>
  </si>
  <si>
    <t>Science officer suffer kitchen return spring.</t>
  </si>
  <si>
    <t>holmeskara@example.net</t>
  </si>
  <si>
    <t>486-710-5467</t>
  </si>
  <si>
    <t>2866 Christy Plaza</t>
  </si>
  <si>
    <t>New Laurie</t>
  </si>
  <si>
    <t>People ability theory wait young word sound.</t>
  </si>
  <si>
    <t>brownmandy@example.net</t>
  </si>
  <si>
    <t>962-961-6800</t>
  </si>
  <si>
    <t>326 Jones Ridge Apt. 888</t>
  </si>
  <si>
    <t>Even bit commercial live community executive.</t>
  </si>
  <si>
    <t>Joyce</t>
  </si>
  <si>
    <t>Holder</t>
  </si>
  <si>
    <t>darrylmurphy@example.net</t>
  </si>
  <si>
    <t>706-586-3866x1521</t>
  </si>
  <si>
    <t>005 Lindsay Shore</t>
  </si>
  <si>
    <t>West Raymondfort</t>
  </si>
  <si>
    <t>Build up let conference base health find reveal.</t>
  </si>
  <si>
    <t>nmoore@example.net</t>
  </si>
  <si>
    <t>673-497-0744</t>
  </si>
  <si>
    <t>4743 Lopez Estate Suite 092</t>
  </si>
  <si>
    <t>Schneidermouth</t>
  </si>
  <si>
    <t>Task approach politics room fall cover win.</t>
  </si>
  <si>
    <t>Brett</t>
  </si>
  <si>
    <t>Gentry</t>
  </si>
  <si>
    <t>hneal@example.org</t>
  </si>
  <si>
    <t>72664 Christian Mountains</t>
  </si>
  <si>
    <t>Meyerhaven</t>
  </si>
  <si>
    <t>Reduce conference which budget.</t>
  </si>
  <si>
    <t>morganjames@example.net</t>
  </si>
  <si>
    <t>344.830.2495x4212</t>
  </si>
  <si>
    <t>6197 Mcclain Prairie Apt. 446</t>
  </si>
  <si>
    <t>Meltonton</t>
  </si>
  <si>
    <t>To name especially call difficult central.</t>
  </si>
  <si>
    <t>reyescarolyn@example.com</t>
  </si>
  <si>
    <t>578.960.9311x72821</t>
  </si>
  <si>
    <t>1535 Christine Mountains</t>
  </si>
  <si>
    <t>Daughter as into real.</t>
  </si>
  <si>
    <t>sherryrivera@example.org</t>
  </si>
  <si>
    <t>001-490-490-9922x58338</t>
  </si>
  <si>
    <t>125 Reynolds Lodge</t>
  </si>
  <si>
    <t>West Julie</t>
  </si>
  <si>
    <t>Opportunity far paper trip power.</t>
  </si>
  <si>
    <t>yburton@example.org</t>
  </si>
  <si>
    <t>544-507-7393x641</t>
  </si>
  <si>
    <t>3420 Jamie Unions Suite 332</t>
  </si>
  <si>
    <t>Kevinshire</t>
  </si>
  <si>
    <t>Organization land truth until improve week assume many.</t>
  </si>
  <si>
    <t>Espinoza</t>
  </si>
  <si>
    <t>robersongary@example.com</t>
  </si>
  <si>
    <t>752-424-4213x066</t>
  </si>
  <si>
    <t>43481 Christopher Way</t>
  </si>
  <si>
    <t>West Paigehaven</t>
  </si>
  <si>
    <t>And protect majority.</t>
  </si>
  <si>
    <t>schmidtevan@example.com</t>
  </si>
  <si>
    <t>946.517.6905x8818</t>
  </si>
  <si>
    <t>4604 Ryan Locks Apt. 273</t>
  </si>
  <si>
    <t>West Janet</t>
  </si>
  <si>
    <t>Laugh should choice the smile born probably.</t>
  </si>
  <si>
    <t>633-663-8064x49259</t>
  </si>
  <si>
    <t>17510 Thornton Burg</t>
  </si>
  <si>
    <t>Road collection either.</t>
  </si>
  <si>
    <t>renee27@example.net</t>
  </si>
  <si>
    <t>+1-648-894-6928x03275</t>
  </si>
  <si>
    <t>59197 Howard Views</t>
  </si>
  <si>
    <t>Gonzalezshire</t>
  </si>
  <si>
    <t>Others few really fall let.</t>
  </si>
  <si>
    <t>rhancock@example.net</t>
  </si>
  <si>
    <t>325-917-5526</t>
  </si>
  <si>
    <t>905 Amber Streets Apt. 951</t>
  </si>
  <si>
    <t>Joemouth</t>
  </si>
  <si>
    <t>Thing onto clearly stock speak.</t>
  </si>
  <si>
    <t>williamwalker@example.com</t>
  </si>
  <si>
    <t>001-459-241-1162x3595</t>
  </si>
  <si>
    <t>64328 Ruiz Views</t>
  </si>
  <si>
    <t>Marquezhaven</t>
  </si>
  <si>
    <t>Million agree support power road really any.</t>
  </si>
  <si>
    <t>michael84@example.com</t>
  </si>
  <si>
    <t>001-885-726-6804x39626</t>
  </si>
  <si>
    <t>7528 Joseph Dale</t>
  </si>
  <si>
    <t>Jamesberg</t>
  </si>
  <si>
    <t>So type enter high.</t>
  </si>
  <si>
    <t>brandi54@example.net</t>
  </si>
  <si>
    <t>410-411-7480x80873</t>
  </si>
  <si>
    <t>7604 Mills Coves Suite 612</t>
  </si>
  <si>
    <t>East Jamie</t>
  </si>
  <si>
    <t>Customer happy course drop.</t>
  </si>
  <si>
    <t>Gary</t>
  </si>
  <si>
    <t>wellsalicia@example.net</t>
  </si>
  <si>
    <t>(424)365-5022</t>
  </si>
  <si>
    <t>9600 Joshua Bypass</t>
  </si>
  <si>
    <t>East Joshua</t>
  </si>
  <si>
    <t>Music theory campaign.</t>
  </si>
  <si>
    <t>dawsonmary@example.net</t>
  </si>
  <si>
    <t>001-657-247-9211x11207</t>
  </si>
  <si>
    <t>50569 Shannon Motorway Apt. 223</t>
  </si>
  <si>
    <t>Property late election bed charge reveal.</t>
  </si>
  <si>
    <t>cory94@example.org</t>
  </si>
  <si>
    <t>500-690-7087x096</t>
  </si>
  <si>
    <t>8191 Sanders Bridge</t>
  </si>
  <si>
    <t>Gregoryland</t>
  </si>
  <si>
    <t>Various us however sometimes public.</t>
  </si>
  <si>
    <t>breannabutler@example.net</t>
  </si>
  <si>
    <t>955.960.2338x8868</t>
  </si>
  <si>
    <t>75334 Jack Causeway Suite 724</t>
  </si>
  <si>
    <t>Sotoville</t>
  </si>
  <si>
    <t>Tv finally hope kitchen institution Congress dog.</t>
  </si>
  <si>
    <t>allenlaura@example.com</t>
  </si>
  <si>
    <t>(683)242-7536x874</t>
  </si>
  <si>
    <t>4307 Sarah Street Suite 322</t>
  </si>
  <si>
    <t>South Amandaberg</t>
  </si>
  <si>
    <t>Billion collection western eye push.</t>
  </si>
  <si>
    <t>courtneythompson@example.org</t>
  </si>
  <si>
    <t>(835)791-6443x4715</t>
  </si>
  <si>
    <t>6841 Martinez Coves</t>
  </si>
  <si>
    <t>Jensenshire</t>
  </si>
  <si>
    <t>Education dream only follow.</t>
  </si>
  <si>
    <t>eholloway@example.org</t>
  </si>
  <si>
    <t>604.804.6085</t>
  </si>
  <si>
    <t>8026 Sanchez Lock Apt. 622</t>
  </si>
  <si>
    <t>North James</t>
  </si>
  <si>
    <t>Cost miss southern west visit difference camera.</t>
  </si>
  <si>
    <t>Schmidt</t>
  </si>
  <si>
    <t>ncortez@example.com</t>
  </si>
  <si>
    <t>294-779-4354</t>
  </si>
  <si>
    <t>332 Schroeder Harbor Apt. 642</t>
  </si>
  <si>
    <t>Port Heidifurt</t>
  </si>
  <si>
    <t>Heart current large campaign middle produce deal rate.</t>
  </si>
  <si>
    <t>robert73@example.net</t>
  </si>
  <si>
    <t>851-592-8618</t>
  </si>
  <si>
    <t>383 Schmidt Hills</t>
  </si>
  <si>
    <t>Because prove ahead market citizen glass.</t>
  </si>
  <si>
    <t>ralphstokes@example.net</t>
  </si>
  <si>
    <t>763.375.1543x97985</t>
  </si>
  <si>
    <t>187 Tina Field Apt. 272</t>
  </si>
  <si>
    <t>Justinside</t>
  </si>
  <si>
    <t>Leg kitchen physical century finally.</t>
  </si>
  <si>
    <t>aroberson@example.org</t>
  </si>
  <si>
    <t>001-504-628-8595x333</t>
  </si>
  <si>
    <t>17662 Owens Passage</t>
  </si>
  <si>
    <t>Juliehaven</t>
  </si>
  <si>
    <t>Blood rest bag leader back live.</t>
  </si>
  <si>
    <t>holmesmichael@example.org</t>
  </si>
  <si>
    <t>248-987-7947x971</t>
  </si>
  <si>
    <t>0315 Kenneth Fields</t>
  </si>
  <si>
    <t>East Richardside</t>
  </si>
  <si>
    <t>Note coach meet officer fly.</t>
  </si>
  <si>
    <t>michaelclark@example.org</t>
  </si>
  <si>
    <t>332.878.8210x7420</t>
  </si>
  <si>
    <t>2510 Houston Square</t>
  </si>
  <si>
    <t>Abbottmouth</t>
  </si>
  <si>
    <t>Card fight together forward each hotel whose.</t>
  </si>
  <si>
    <t>Ebony</t>
  </si>
  <si>
    <t>jeffrey83@example.org</t>
  </si>
  <si>
    <t>426-862-3295x977</t>
  </si>
  <si>
    <t>131 Harper Plains</t>
  </si>
  <si>
    <t>West Michellehaven</t>
  </si>
  <si>
    <t>Simply choice green third story base fight.</t>
  </si>
  <si>
    <t>littlelaura@example.net</t>
  </si>
  <si>
    <t>202.566.5348x654</t>
  </si>
  <si>
    <t>236 Denise Road</t>
  </si>
  <si>
    <t>South Edward</t>
  </si>
  <si>
    <t>Or just explain other newspaper entire.</t>
  </si>
  <si>
    <t>ann49@example.com</t>
  </si>
  <si>
    <t>396-968-3466x9309</t>
  </si>
  <si>
    <t>46338 Ashley Shore</t>
  </si>
  <si>
    <t>South Thomas</t>
  </si>
  <si>
    <t>Establish even lay however maybe discuss you.</t>
  </si>
  <si>
    <t>daniel52@example.org</t>
  </si>
  <si>
    <t>281-562-8316x6916</t>
  </si>
  <si>
    <t>628 Lisa Drives Apt. 138</t>
  </si>
  <si>
    <t>New Jamiefort</t>
  </si>
  <si>
    <t>Fact argue last.</t>
  </si>
  <si>
    <t>chadfranklin@example.com</t>
  </si>
  <si>
    <t>(275)809-3853</t>
  </si>
  <si>
    <t>55920 Stevens Manors Apt. 312</t>
  </si>
  <si>
    <t>Thought address conference national eat.</t>
  </si>
  <si>
    <t>djones@example.com</t>
  </si>
  <si>
    <t>404.441.3086</t>
  </si>
  <si>
    <t>81891 Patterson Ramp</t>
  </si>
  <si>
    <t>North Kristine</t>
  </si>
  <si>
    <t>Entire claim know address yard.</t>
  </si>
  <si>
    <t>udaniels@example.com</t>
  </si>
  <si>
    <t>685-756-1077</t>
  </si>
  <si>
    <t>346 Mary Underpass</t>
  </si>
  <si>
    <t>Harryfurt</t>
  </si>
  <si>
    <t>Bank throw million off.</t>
  </si>
  <si>
    <t>eturner@example.com</t>
  </si>
  <si>
    <t>575.614.6253x83994</t>
  </si>
  <si>
    <t>9113 Courtney Prairie Suite 790</t>
  </si>
  <si>
    <t>North Jonathanview</t>
  </si>
  <si>
    <t>Agent day add benefit tend school run.</t>
  </si>
  <si>
    <t>jjohnson@example.net</t>
  </si>
  <si>
    <t>936-548-1837x59354</t>
  </si>
  <si>
    <t>0723 Kathryn Station</t>
  </si>
  <si>
    <t>Graceborough</t>
  </si>
  <si>
    <t>Economic anyone reduce.</t>
  </si>
  <si>
    <t>allisonpayne@example.net</t>
  </si>
  <si>
    <t>001-636-469-8926x046</t>
  </si>
  <si>
    <t>165 Corey Ville</t>
  </si>
  <si>
    <t>Brettmouth</t>
  </si>
  <si>
    <t>Do shake prevent voice debate year own.</t>
  </si>
  <si>
    <t>Dorothy</t>
  </si>
  <si>
    <t>ambermcclure@example.com</t>
  </si>
  <si>
    <t>418.990.8391</t>
  </si>
  <si>
    <t>109 Ibarra Dale Suite 018</t>
  </si>
  <si>
    <t>Image easy institution behavior where.</t>
  </si>
  <si>
    <t>ianchavez@example.net</t>
  </si>
  <si>
    <t>362-467-3897x0941</t>
  </si>
  <si>
    <t>434 Raven Wells</t>
  </si>
  <si>
    <t>West Kathy</t>
  </si>
  <si>
    <t>Tv or offer team continue analysis turn.</t>
  </si>
  <si>
    <t>lwilkins@example.org</t>
  </si>
  <si>
    <t>+1-625-244-6147x736</t>
  </si>
  <si>
    <t>464 Eaton Loop</t>
  </si>
  <si>
    <t>Lauriestad</t>
  </si>
  <si>
    <t>Walk current election lead bag see.</t>
  </si>
  <si>
    <t>reginaking@example.org</t>
  </si>
  <si>
    <t>916.915.6697x9639</t>
  </si>
  <si>
    <t>31817 Weiss Court Apt. 389</t>
  </si>
  <si>
    <t>Bradyview</t>
  </si>
  <si>
    <t>Cost word card.</t>
  </si>
  <si>
    <t>jonrobinson@example.com</t>
  </si>
  <si>
    <t>685.303.9627x2128</t>
  </si>
  <si>
    <t>933 Sarah Glen</t>
  </si>
  <si>
    <t>Amberborough</t>
  </si>
  <si>
    <t>Drug finally south less tough.</t>
  </si>
  <si>
    <t>tdavid@example.com</t>
  </si>
  <si>
    <t>633-458-2293x5814</t>
  </si>
  <si>
    <t>30112 Alvarado Vista</t>
  </si>
  <si>
    <t>Estradaville</t>
  </si>
  <si>
    <t>Commercial amount scene there account red bank.</t>
  </si>
  <si>
    <t>hayesjared@example.org</t>
  </si>
  <si>
    <t>800.995.3561x7011</t>
  </si>
  <si>
    <t>09464 Nelson Station Apt. 763</t>
  </si>
  <si>
    <t>Masonborough</t>
  </si>
  <si>
    <t>Economic dream brother sea resource poor.</t>
  </si>
  <si>
    <t>Hayden</t>
  </si>
  <si>
    <t>franciscoford@example.org</t>
  </si>
  <si>
    <t>657-623-1021x816</t>
  </si>
  <si>
    <t>6125 Pamela Mills Suite 507</t>
  </si>
  <si>
    <t>New Frederick</t>
  </si>
  <si>
    <t>Standard central moment quite herself machine finish.</t>
  </si>
  <si>
    <t>Pierce</t>
  </si>
  <si>
    <t>tara87@example.net</t>
  </si>
  <si>
    <t>494-858-4025x7227</t>
  </si>
  <si>
    <t>70621 Moore Greens Apt. 235</t>
  </si>
  <si>
    <t>East Andrew</t>
  </si>
  <si>
    <t>Bed include the tree upon upon.</t>
  </si>
  <si>
    <t>mariebuchanan@example.org</t>
  </si>
  <si>
    <t>001-216-490-1960x32165</t>
  </si>
  <si>
    <t>982 Lawson Alley</t>
  </si>
  <si>
    <t>Attack those wife others produce main.</t>
  </si>
  <si>
    <t>whall@example.com</t>
  </si>
  <si>
    <t>+1-305-333-8158x7025</t>
  </si>
  <si>
    <t>550 Lutz Park</t>
  </si>
  <si>
    <t>West Stephanie</t>
  </si>
  <si>
    <t>Beautiful money as poor commercial game.</t>
  </si>
  <si>
    <t>laurali@example.org</t>
  </si>
  <si>
    <t>64865 Rebecca Manor</t>
  </si>
  <si>
    <t>Brownchester</t>
  </si>
  <si>
    <t>Tend author response one.</t>
  </si>
  <si>
    <t>karlagarcia@example.net</t>
  </si>
  <si>
    <t>001-928-411-1785</t>
  </si>
  <si>
    <t>76601 Johnson Mountains Suite 514</t>
  </si>
  <si>
    <t>South Kevin</t>
  </si>
  <si>
    <t>Bill energy space term smile hold.</t>
  </si>
  <si>
    <t>tracy27@example.org</t>
  </si>
  <si>
    <t>480-815-3395</t>
  </si>
  <si>
    <t>50936 Garcia Walk</t>
  </si>
  <si>
    <t>New April</t>
  </si>
  <si>
    <t>Mention pay stay prove certain later.</t>
  </si>
  <si>
    <t>Harrington</t>
  </si>
  <si>
    <t>xbrown@example.com</t>
  </si>
  <si>
    <t>(734)897-2589x1093</t>
  </si>
  <si>
    <t>626 Yu Branch</t>
  </si>
  <si>
    <t>North Sara</t>
  </si>
  <si>
    <t>Office once carry building activity.</t>
  </si>
  <si>
    <t>simmonsamanda@example.org</t>
  </si>
  <si>
    <t>932-571-1332</t>
  </si>
  <si>
    <t>779 Sawyer Path Apt. 128</t>
  </si>
  <si>
    <t>Christopherchester</t>
  </si>
  <si>
    <t>Radio between news nearly three factor option itself.</t>
  </si>
  <si>
    <t>tgarcia@example.net</t>
  </si>
  <si>
    <t>001-963-703-0931x958</t>
  </si>
  <si>
    <t>884 Martinez Point Suite 060</t>
  </si>
  <si>
    <t>Christinestad</t>
  </si>
  <si>
    <t>Tough cut hundred approach now choose safe.</t>
  </si>
  <si>
    <t>Mills</t>
  </si>
  <si>
    <t>nmartinez@example.org</t>
  </si>
  <si>
    <t>(650)390-3715x31588</t>
  </si>
  <si>
    <t>070 Steven Tunnel</t>
  </si>
  <si>
    <t>Harrisonland</t>
  </si>
  <si>
    <t>Military fill reality effort who carry.</t>
  </si>
  <si>
    <t>Garrett</t>
  </si>
  <si>
    <t>latoyasantiago@example.com</t>
  </si>
  <si>
    <t>+1-580-824-2318x97122</t>
  </si>
  <si>
    <t>445 Gonzalez Motorway Apt. 604</t>
  </si>
  <si>
    <t>Mackshire</t>
  </si>
  <si>
    <t>Measure one study almost better century.</t>
  </si>
  <si>
    <t>michelehayes@example.org</t>
  </si>
  <si>
    <t>375.721.8181x83405</t>
  </si>
  <si>
    <t>12780 Stacey Green</t>
  </si>
  <si>
    <t>Bauerfort</t>
  </si>
  <si>
    <t>Company smile entire point citizen step.</t>
  </si>
  <si>
    <t>jamescarlos@example.org</t>
  </si>
  <si>
    <t>609 Adam Summit Apt. 960</t>
  </si>
  <si>
    <t>Interview system up degree.</t>
  </si>
  <si>
    <t>kathleenflynn@example.net</t>
  </si>
  <si>
    <t>+1-537-846-7743x0551</t>
  </si>
  <si>
    <t>6814 Christopher Stream</t>
  </si>
  <si>
    <t>North Julia</t>
  </si>
  <si>
    <t>Home huge information against either idea military director.</t>
  </si>
  <si>
    <t>eallen@example.net</t>
  </si>
  <si>
    <t>001-793-530-5900x749</t>
  </si>
  <si>
    <t>317 Pena Fall Apt. 738</t>
  </si>
  <si>
    <t>North Lauratown</t>
  </si>
  <si>
    <t>Improve cost care well.</t>
  </si>
  <si>
    <t>dawnwilson@example.com</t>
  </si>
  <si>
    <t>001-635-865-6624x4600</t>
  </si>
  <si>
    <t>8989 Sarah Centers Suite 989</t>
  </si>
  <si>
    <t>Port Robin</t>
  </si>
  <si>
    <t>Situation stock building use personal.</t>
  </si>
  <si>
    <t>mariahharvey@example.net</t>
  </si>
  <si>
    <t>001-271-466-0756</t>
  </si>
  <si>
    <t>542 Nathan Fields</t>
  </si>
  <si>
    <t>Phamton</t>
  </si>
  <si>
    <t>Glass mean computer right.</t>
  </si>
  <si>
    <t>(315)209-2631x8676</t>
  </si>
  <si>
    <t>221 Hoover Crescent Apt. 714</t>
  </si>
  <si>
    <t>New Brandon</t>
  </si>
  <si>
    <t>Sell third local who music.</t>
  </si>
  <si>
    <t>marquezjesus@example.org</t>
  </si>
  <si>
    <t>063 Eric Highway Apt. 397</t>
  </si>
  <si>
    <t>Toddchester</t>
  </si>
  <si>
    <t>They arrive wonder middle method too both.</t>
  </si>
  <si>
    <t>Lam</t>
  </si>
  <si>
    <t>christopher90@example.net</t>
  </si>
  <si>
    <t>(935)403-7085x26729</t>
  </si>
  <si>
    <t>120 Carrillo Inlet Suite 100</t>
  </si>
  <si>
    <t>Port Justinmouth</t>
  </si>
  <si>
    <t>Style four industry wait shoulder.</t>
  </si>
  <si>
    <t>raymond01@example.org</t>
  </si>
  <si>
    <t>711 Jeremy Drives Apt. 295</t>
  </si>
  <si>
    <t>Curtisstad</t>
  </si>
  <si>
    <t>Understand hospital guy realize four some.</t>
  </si>
  <si>
    <t>april05@example.net</t>
  </si>
  <si>
    <t>+1-364-662-0660x2076</t>
  </si>
  <si>
    <t>834 Mckee Camp</t>
  </si>
  <si>
    <t>Georgeburgh</t>
  </si>
  <si>
    <t>Quality eight water vote authority.</t>
  </si>
  <si>
    <t>kanetina@example.net</t>
  </si>
  <si>
    <t>(219)975-8843x569</t>
  </si>
  <si>
    <t>899 Watts Grove Suite 583</t>
  </si>
  <si>
    <t>North Sandraport</t>
  </si>
  <si>
    <t>Probably spend maybe good fear board go.</t>
  </si>
  <si>
    <t>Waller</t>
  </si>
  <si>
    <t>gailwatkins@example.org</t>
  </si>
  <si>
    <t>(331)922-6462x104</t>
  </si>
  <si>
    <t>4984 Mason Divide Apt. 512</t>
  </si>
  <si>
    <t>Port Kathleen</t>
  </si>
  <si>
    <t>Read have federal behind building news similar wear.</t>
  </si>
  <si>
    <t>lcamacho@example.net</t>
  </si>
  <si>
    <t>560.374.7849x851</t>
  </si>
  <si>
    <t>38451 Alejandro Bypass</t>
  </si>
  <si>
    <t>North Keithbury</t>
  </si>
  <si>
    <t>Time performance born these.</t>
  </si>
  <si>
    <t>Davidson</t>
  </si>
  <si>
    <t>dmurray@example.net</t>
  </si>
  <si>
    <t>001-678-632-1100</t>
  </si>
  <si>
    <t>4101 Tyler Oval</t>
  </si>
  <si>
    <t>North Larry</t>
  </si>
  <si>
    <t>Might today more politics.</t>
  </si>
  <si>
    <t>Ian</t>
  </si>
  <si>
    <t>amy06@example.com</t>
  </si>
  <si>
    <t>556.203.1358</t>
  </si>
  <si>
    <t>5113 Allen Cove Apt. 133</t>
  </si>
  <si>
    <t>New Stephen</t>
  </si>
  <si>
    <t>Guy group much officer hit at.</t>
  </si>
  <si>
    <t>Chelsea</t>
  </si>
  <si>
    <t>Mclean</t>
  </si>
  <si>
    <t>paynejennifer@example.com</t>
  </si>
  <si>
    <t>(953)395-2014x3445</t>
  </si>
  <si>
    <t>01542 Rogers Vista Apt. 687</t>
  </si>
  <si>
    <t>True paper peace top.</t>
  </si>
  <si>
    <t>Roberto</t>
  </si>
  <si>
    <t>fordryan@example.com</t>
  </si>
  <si>
    <t>574.830.6182</t>
  </si>
  <si>
    <t>9722 Mueller Motorway</t>
  </si>
  <si>
    <t>Meyerfurt</t>
  </si>
  <si>
    <t>Always usually father become.</t>
  </si>
  <si>
    <t>kristin54@example.com</t>
  </si>
  <si>
    <t>815 Andrea Courts Suite 994</t>
  </si>
  <si>
    <t>Debrachester</t>
  </si>
  <si>
    <t>Able evidence tell peace often popular.</t>
  </si>
  <si>
    <t>ygarrison@example.org</t>
  </si>
  <si>
    <t>(219)744-5093</t>
  </si>
  <si>
    <t>23254 Clark Expressway Apt. 094</t>
  </si>
  <si>
    <t>Rodriguezberg</t>
  </si>
  <si>
    <t>Catch discuss perhaps little whether.</t>
  </si>
  <si>
    <t>flynnkelly@example.net</t>
  </si>
  <si>
    <t>337.665.5033</t>
  </si>
  <si>
    <t>844 Curtis Skyway Suite 932</t>
  </si>
  <si>
    <t>Jeffreyview</t>
  </si>
  <si>
    <t>Culture role reduce here every campaign range.</t>
  </si>
  <si>
    <t>Brandi</t>
  </si>
  <si>
    <t>hancockbrandon@example.org</t>
  </si>
  <si>
    <t>(601)448-1272</t>
  </si>
  <si>
    <t>78639 Davis Drive</t>
  </si>
  <si>
    <t>Hernandezshire</t>
  </si>
  <si>
    <t>Simple clear paper yourself.</t>
  </si>
  <si>
    <t>dbridges@example.com</t>
  </si>
  <si>
    <t>0418 Susan Key Suite 251</t>
  </si>
  <si>
    <t>West Jodyburgh</t>
  </si>
  <si>
    <t>Great stock culture specific road.</t>
  </si>
  <si>
    <t>ssheppard@example.org</t>
  </si>
  <si>
    <t>001-765-791-0984x63780</t>
  </si>
  <si>
    <t>58387 Rodriguez Lane Apt. 929</t>
  </si>
  <si>
    <t>East Kevinshire</t>
  </si>
  <si>
    <t>Game hope treatment remain dark conference enter.</t>
  </si>
  <si>
    <t>kathleen80@example.net</t>
  </si>
  <si>
    <t>483.496.7799</t>
  </si>
  <si>
    <t>66671 Tricia Highway Apt. 090</t>
  </si>
  <si>
    <t>Port Catherinestad</t>
  </si>
  <si>
    <t>Section since although risk human also.</t>
  </si>
  <si>
    <t>james47@example.org</t>
  </si>
  <si>
    <t>418-779-8757x60497</t>
  </si>
  <si>
    <t>173 Fry Oval</t>
  </si>
  <si>
    <t>Laurieview</t>
  </si>
  <si>
    <t>Outside run job who before fill price.</t>
  </si>
  <si>
    <t>georgecesar@example.org</t>
  </si>
  <si>
    <t>001-262-930-0419x27938</t>
  </si>
  <si>
    <t>009 Dixon Village Suite 363</t>
  </si>
  <si>
    <t>Rogersberg</t>
  </si>
  <si>
    <t>Organization new situation best age state.</t>
  </si>
  <si>
    <t>robertwilliams@example.org</t>
  </si>
  <si>
    <t>292-930-2549x11880</t>
  </si>
  <si>
    <t>086 Lopez Junctions Suite 589</t>
  </si>
  <si>
    <t>North Stefanietown</t>
  </si>
  <si>
    <t>Pretty continue seek lay list out must.</t>
  </si>
  <si>
    <t>mbuck@example.com</t>
  </si>
  <si>
    <t>001-408-283-0455x65697</t>
  </si>
  <si>
    <t>18286 Heather Inlet Suite 569</t>
  </si>
  <si>
    <t>North Jameshaven</t>
  </si>
  <si>
    <t>New but affect task organization camera forward.</t>
  </si>
  <si>
    <t>greg84@example.net</t>
  </si>
  <si>
    <t>300 Jackson Ridges</t>
  </si>
  <si>
    <t>Turnerview</t>
  </si>
  <si>
    <t>Other interesting property pretty customer some.</t>
  </si>
  <si>
    <t>zrocha@example.net</t>
  </si>
  <si>
    <t>939-309-8618x723</t>
  </si>
  <si>
    <t>70753 Holland Cliff</t>
  </si>
  <si>
    <t>Michaelstad</t>
  </si>
  <si>
    <t>More store thousand person.</t>
  </si>
  <si>
    <t>juan50@example.org</t>
  </si>
  <si>
    <t>001-282-919-8885</t>
  </si>
  <si>
    <t>4534 Shannon Haven Apt. 071</t>
  </si>
  <si>
    <t>New Janicehaven</t>
  </si>
  <si>
    <t>Interest hit structure hospital simple four old.</t>
  </si>
  <si>
    <t>Adrienne</t>
  </si>
  <si>
    <t>huntdonna@example.com</t>
  </si>
  <si>
    <t>+1-741-212-9478x00474</t>
  </si>
  <si>
    <t>50747 Rebecca Landing</t>
  </si>
  <si>
    <t>Sullivanville</t>
  </si>
  <si>
    <t>Off return various.</t>
  </si>
  <si>
    <t>jacquelinecarter@example.net</t>
  </si>
  <si>
    <t>787 Andrew Estate</t>
  </si>
  <si>
    <t>Port Mario</t>
  </si>
  <si>
    <t>Republican design with rise government eat good.</t>
  </si>
  <si>
    <t>Betty</t>
  </si>
  <si>
    <t>perkinsarthur@example.org</t>
  </si>
  <si>
    <t>746.629.8083x661</t>
  </si>
  <si>
    <t>51998 Shannon Orchard</t>
  </si>
  <si>
    <t>East Allen</t>
  </si>
  <si>
    <t>Government play share after truth us pressure include.</t>
  </si>
  <si>
    <t>Church</t>
  </si>
  <si>
    <t>asmith@example.org</t>
  </si>
  <si>
    <t>(992)802-7371x57544</t>
  </si>
  <si>
    <t>1897 Smith Villages Suite 095</t>
  </si>
  <si>
    <t>East Pamela</t>
  </si>
  <si>
    <t>Situation month image indicate anything just article.</t>
  </si>
  <si>
    <t>Medina</t>
  </si>
  <si>
    <t>john57@example.net</t>
  </si>
  <si>
    <t>780 Kelly Roads</t>
  </si>
  <si>
    <t>Allenborough</t>
  </si>
  <si>
    <t>Computer speech apply add item wrong happen at.</t>
  </si>
  <si>
    <t>josephwilliamson@example.com</t>
  </si>
  <si>
    <t>897.966.5229</t>
  </si>
  <si>
    <t>32492 Montgomery Path Apt. 218</t>
  </si>
  <si>
    <t>Lake Stephanie</t>
  </si>
  <si>
    <t>Despite father beautiful manager present after.</t>
  </si>
  <si>
    <t>zlewis@example.net</t>
  </si>
  <si>
    <t>001-335-949-4084x7351</t>
  </si>
  <si>
    <t>844 Martin Grove</t>
  </si>
  <si>
    <t>Josephburgh</t>
  </si>
  <si>
    <t>Know again now role standard position staff.</t>
  </si>
  <si>
    <t>rachel51@example.com</t>
  </si>
  <si>
    <t>209-942-4489</t>
  </si>
  <si>
    <t>76069 Juan Falls Suite 673</t>
  </si>
  <si>
    <t>Kingberg</t>
  </si>
  <si>
    <t>Ground political push country maybe election do member.</t>
  </si>
  <si>
    <t>brianleonard@example.com</t>
  </si>
  <si>
    <t>879-454-7940x27194</t>
  </si>
  <si>
    <t>0211 Wright Corners Apt. 847</t>
  </si>
  <si>
    <t>Office prepare cost employee during although.</t>
  </si>
  <si>
    <t>samanthajohnson@example.net</t>
  </si>
  <si>
    <t>711-860-0100x225</t>
  </si>
  <si>
    <t>23358 Everett Motorway</t>
  </si>
  <si>
    <t>North Maryville</t>
  </si>
  <si>
    <t>Join fear phone letter particular.</t>
  </si>
  <si>
    <t>ferrellnancy@example.com</t>
  </si>
  <si>
    <t>258.814.3078x141</t>
  </si>
  <si>
    <t>45194 Richard Avenue Apt. 765</t>
  </si>
  <si>
    <t>Taylortown</t>
  </si>
  <si>
    <t>Apply blue small work doctor traditional.</t>
  </si>
  <si>
    <t>xbaker@example.net</t>
  </si>
  <si>
    <t>305-668-7652</t>
  </si>
  <si>
    <t>9730 George Course</t>
  </si>
  <si>
    <t>Cup center hundred food partner.</t>
  </si>
  <si>
    <t>karen86@example.com</t>
  </si>
  <si>
    <t>(719)875-0190x688</t>
  </si>
  <si>
    <t>7442 Jessica Point Apt. 211</t>
  </si>
  <si>
    <t>Katieberg</t>
  </si>
  <si>
    <t>Should want agree citizen manager part market.</t>
  </si>
  <si>
    <t>Berry</t>
  </si>
  <si>
    <t>bergermonica@example.org</t>
  </si>
  <si>
    <t>(717)725-4685x1098</t>
  </si>
  <si>
    <t>95752 Andrews Shoal Suite 355</t>
  </si>
  <si>
    <t>His give recent perhaps end discuss.</t>
  </si>
  <si>
    <t>erin20@example.net</t>
  </si>
  <si>
    <t>(705)269-3392x701</t>
  </si>
  <si>
    <t>73998 Sutton Loaf</t>
  </si>
  <si>
    <t>Escobarbury</t>
  </si>
  <si>
    <t>Newspaper six after finally nature sport attack.</t>
  </si>
  <si>
    <t>courtney86@example.net</t>
  </si>
  <si>
    <t>+1-488-577-8335x9130</t>
  </si>
  <si>
    <t>2083 Townsend Mill</t>
  </si>
  <si>
    <t>Lake Stacy</t>
  </si>
  <si>
    <t>Artist employee force.</t>
  </si>
  <si>
    <t>jonathanpearson@example.com</t>
  </si>
  <si>
    <t>+1-930-543-5352x362</t>
  </si>
  <si>
    <t>906 Robin Heights Apt. 715</t>
  </si>
  <si>
    <t>North Lisaview</t>
  </si>
  <si>
    <t>Three policy box out allow nor usually.</t>
  </si>
  <si>
    <t>justin94@example.net</t>
  </si>
  <si>
    <t>+1-828-905-9077x69342</t>
  </si>
  <si>
    <t>46438 Adrienne Branch Apt. 893</t>
  </si>
  <si>
    <t>East Courtneymouth</t>
  </si>
  <si>
    <t>Market light cell leader.</t>
  </si>
  <si>
    <t>zherrera@example.com</t>
  </si>
  <si>
    <t>827-642-3231</t>
  </si>
  <si>
    <t>892 Lee Dam Apt. 726</t>
  </si>
  <si>
    <t>East Patricia</t>
  </si>
  <si>
    <t>Strategy environment heart base.</t>
  </si>
  <si>
    <t>sarahdavis@example.net</t>
  </si>
  <si>
    <t>603.354.3986</t>
  </si>
  <si>
    <t>71527 Avila Inlet Apt. 940</t>
  </si>
  <si>
    <t>Stephensonhaven</t>
  </si>
  <si>
    <t>Both build we father mother.</t>
  </si>
  <si>
    <t>Wayne</t>
  </si>
  <si>
    <t>cindy32@example.com</t>
  </si>
  <si>
    <t>696-763-6275</t>
  </si>
  <si>
    <t>9008 Walker Wall Apt. 528</t>
  </si>
  <si>
    <t>Robertside</t>
  </si>
  <si>
    <t>Safe husband hotel available admit price kitchen.</t>
  </si>
  <si>
    <t>oscar10@example.net</t>
  </si>
  <si>
    <t>580.495.3950x36928</t>
  </si>
  <si>
    <t>99931 Tamara Gardens</t>
  </si>
  <si>
    <t>Port Christopherport</t>
  </si>
  <si>
    <t>A either office spend book.</t>
  </si>
  <si>
    <t>rskinner@example.com</t>
  </si>
  <si>
    <t>001-804-758-1110x6193</t>
  </si>
  <si>
    <t>1064 Holland Via</t>
  </si>
  <si>
    <t>These standard threat watch full word success.</t>
  </si>
  <si>
    <t>Gallagher</t>
  </si>
  <si>
    <t>austinvickie@example.com</t>
  </si>
  <si>
    <t>1907 Ford Lakes Apt. 984</t>
  </si>
  <si>
    <t>Lake Vanessa</t>
  </si>
  <si>
    <t>Natural action actually whatever likely.</t>
  </si>
  <si>
    <t>Bender</t>
  </si>
  <si>
    <t>kberger@example.com</t>
  </si>
  <si>
    <t>+1-289-655-9960x2649</t>
  </si>
  <si>
    <t>25308 Susan Hollow Suite 176</t>
  </si>
  <si>
    <t>Port Mariebury</t>
  </si>
  <si>
    <t>Point position weight spring exist.</t>
  </si>
  <si>
    <t>ronald36@example.org</t>
  </si>
  <si>
    <t>001-895-384-5705x665</t>
  </si>
  <si>
    <t>027 Gregory Spurs Suite 426</t>
  </si>
  <si>
    <t>Johnbury</t>
  </si>
  <si>
    <t>Medical decide everybody away.</t>
  </si>
  <si>
    <t>kristophergarcia@example.com</t>
  </si>
  <si>
    <t>793-761-5298x0443</t>
  </si>
  <si>
    <t>212 Haynes Drives</t>
  </si>
  <si>
    <t>Coreychester</t>
  </si>
  <si>
    <t>Evidence ball drive carry hope.</t>
  </si>
  <si>
    <t>Hester</t>
  </si>
  <si>
    <t>peckkim@example.net</t>
  </si>
  <si>
    <t>(202)637-6936x368</t>
  </si>
  <si>
    <t>65858 Christian Avenue</t>
  </si>
  <si>
    <t>She according ready shake hold chair anything.</t>
  </si>
  <si>
    <t>tina43@example.com</t>
  </si>
  <si>
    <t>(876)683-0213x632</t>
  </si>
  <si>
    <t>4523 Roth Summit</t>
  </si>
  <si>
    <t>Port Teresaside</t>
  </si>
  <si>
    <t>Administration step picture hair.</t>
  </si>
  <si>
    <t>zzhang@example.org</t>
  </si>
  <si>
    <t>+1-598-240-3783x331</t>
  </si>
  <si>
    <t>2967 Richard Lock</t>
  </si>
  <si>
    <t>North Jameschester</t>
  </si>
  <si>
    <t>Yet black level remain guy child movie develop.</t>
  </si>
  <si>
    <t>jennifer10@example.com</t>
  </si>
  <si>
    <t>67413 Wilson Isle Suite 198</t>
  </si>
  <si>
    <t>Port Ellen</t>
  </si>
  <si>
    <t>Cup concern thank choice.</t>
  </si>
  <si>
    <t>michellemorgan@example.org</t>
  </si>
  <si>
    <t>001-288-358-3901x430</t>
  </si>
  <si>
    <t>967 Judith Ridges</t>
  </si>
  <si>
    <t>New Shelley</t>
  </si>
  <si>
    <t>Close build cold.</t>
  </si>
  <si>
    <t>faithwhite@example.net</t>
  </si>
  <si>
    <t>7264 Stephanie Forges Apt. 196</t>
  </si>
  <si>
    <t>Art pull team.</t>
  </si>
  <si>
    <t>jdrake@example.net</t>
  </si>
  <si>
    <t>706-502-9867</t>
  </si>
  <si>
    <t>485 Tucker Freeway</t>
  </si>
  <si>
    <t>West Rhonda</t>
  </si>
  <si>
    <t>Sort wish manager time send office.</t>
  </si>
  <si>
    <t>kennedydonald@example.net</t>
  </si>
  <si>
    <t>912.637.0086</t>
  </si>
  <si>
    <t>91449 Lisa Trail</t>
  </si>
  <si>
    <t>West Carlosmouth</t>
  </si>
  <si>
    <t>Beautiful simply clear race girl body pretty.</t>
  </si>
  <si>
    <t>Bianca</t>
  </si>
  <si>
    <t>murphyalexandra@example.org</t>
  </si>
  <si>
    <t>676.754.1750x882</t>
  </si>
  <si>
    <t>4687 Garcia Green Apt. 591</t>
  </si>
  <si>
    <t>East Kelseyton</t>
  </si>
  <si>
    <t>Piece art relationship model figure professor.</t>
  </si>
  <si>
    <t>qjackson@example.com</t>
  </si>
  <si>
    <t>+1-975-246-1349x75539</t>
  </si>
  <si>
    <t>74393 Jose Parkway</t>
  </si>
  <si>
    <t>Like probably end born country son.</t>
  </si>
  <si>
    <t>douglas75@example.com</t>
  </si>
  <si>
    <t>903 Taylor Island</t>
  </si>
  <si>
    <t>North Charles</t>
  </si>
  <si>
    <t>Season into majority else important low wear.</t>
  </si>
  <si>
    <t>Vance</t>
  </si>
  <si>
    <t>gonzalezcheyenne@example.org</t>
  </si>
  <si>
    <t>(898)718-4023x97581</t>
  </si>
  <si>
    <t>712 Fuller Points</t>
  </si>
  <si>
    <t>Movement action identify trip speak.</t>
  </si>
  <si>
    <t>luisferguson@example.com</t>
  </si>
  <si>
    <t>(850)844-5994x722</t>
  </si>
  <si>
    <t>58561 Matthew Point Apt. 161</t>
  </si>
  <si>
    <t>Michaeltown</t>
  </si>
  <si>
    <t>Which clear day film upon task direction.</t>
  </si>
  <si>
    <t>Bauer</t>
  </si>
  <si>
    <t>samanthabates@example.com</t>
  </si>
  <si>
    <t>331-833-2153x963</t>
  </si>
  <si>
    <t>608 Erickson Circles Suite 612</t>
  </si>
  <si>
    <t>Andrewside</t>
  </si>
  <si>
    <t>Society provide how evening value not.</t>
  </si>
  <si>
    <t>ortegamadeline@example.com</t>
  </si>
  <si>
    <t>(303)308-9987x310</t>
  </si>
  <si>
    <t>1767 Jacob Corners Apt. 944</t>
  </si>
  <si>
    <t>Industry nice individual shoulder above.</t>
  </si>
  <si>
    <t>brian10@example.org</t>
  </si>
  <si>
    <t>585-244-4609x50670</t>
  </si>
  <si>
    <t>43136 John Centers Apt. 359</t>
  </si>
  <si>
    <t>Lake Crystalfort</t>
  </si>
  <si>
    <t>Fall computer program education these Congress loss.</t>
  </si>
  <si>
    <t>nmassey@example.com</t>
  </si>
  <si>
    <t>653.788.9824</t>
  </si>
  <si>
    <t>6391 Dan Trace Apt. 819</t>
  </si>
  <si>
    <t>West Amystad</t>
  </si>
  <si>
    <t>Who similar why this notice.</t>
  </si>
  <si>
    <t>dsmith@example.com</t>
  </si>
  <si>
    <t>(835)529-4973x02640</t>
  </si>
  <si>
    <t>259 Charlotte Mission</t>
  </si>
  <si>
    <t>East Austin</t>
  </si>
  <si>
    <t>Exist down manager interview.</t>
  </si>
  <si>
    <t>michaeltina@example.com</t>
  </si>
  <si>
    <t>988-350-8244</t>
  </si>
  <si>
    <t>280 Brown Rapid</t>
  </si>
  <si>
    <t>Chance economy activity inside eat long wrong.</t>
  </si>
  <si>
    <t>barkerjacob@example.net</t>
  </si>
  <si>
    <t>551.682.8728x03683</t>
  </si>
  <si>
    <t>60438 Brian Junctions</t>
  </si>
  <si>
    <t>Angelville</t>
  </si>
  <si>
    <t>Wife financial feel job.</t>
  </si>
  <si>
    <t>wilsonevan@example.net</t>
  </si>
  <si>
    <t>+1-466-407-0706x88444</t>
  </si>
  <si>
    <t>605 Ortiz Stravenue Apt. 318</t>
  </si>
  <si>
    <t>North Victoria</t>
  </si>
  <si>
    <t>Fly education purpose blood.</t>
  </si>
  <si>
    <t>hoffmantimothy@example.com</t>
  </si>
  <si>
    <t>(459)944-0975x3823</t>
  </si>
  <si>
    <t>0676 Perez Neck</t>
  </si>
  <si>
    <t>South Laurahaven</t>
  </si>
  <si>
    <t>Without cut reveal system top well.</t>
  </si>
  <si>
    <t>sanchezandrew@example.com</t>
  </si>
  <si>
    <t>(844)674-1215</t>
  </si>
  <si>
    <t>21588 Jason Ridge Suite 676</t>
  </si>
  <si>
    <t>North Janiceside</t>
  </si>
  <si>
    <t>Why question section total late.</t>
  </si>
  <si>
    <t>kevinsnyder@example.com</t>
  </si>
  <si>
    <t>(455)234-0478</t>
  </si>
  <si>
    <t>849 Penny Rest Apt. 020</t>
  </si>
  <si>
    <t>South Matthewchester</t>
  </si>
  <si>
    <t>Speech try issue.</t>
  </si>
  <si>
    <t>susannielsen@example.net</t>
  </si>
  <si>
    <t>(289)254-0102</t>
  </si>
  <si>
    <t>5999 Donna Shores Suite 018</t>
  </si>
  <si>
    <t>Port Devonfort</t>
  </si>
  <si>
    <t>Option last challenge thank mother.</t>
  </si>
  <si>
    <t>wbrown@example.org</t>
  </si>
  <si>
    <t>4324 John Lake</t>
  </si>
  <si>
    <t>West Kaylaville</t>
  </si>
  <si>
    <t>Fall garden sister rule order go their.</t>
  </si>
  <si>
    <t>llopez@example.org</t>
  </si>
  <si>
    <t>(552)382-7459x44481</t>
  </si>
  <si>
    <t>262 Jared Gateway Apt. 063</t>
  </si>
  <si>
    <t>Leg people power most forget.</t>
  </si>
  <si>
    <t>hatfieldjonathan@example.com</t>
  </si>
  <si>
    <t>(344)557-5796x85656</t>
  </si>
  <si>
    <t>27113 Trevino Estate Suite 998</t>
  </si>
  <si>
    <t>Brookebury</t>
  </si>
  <si>
    <t>Decide across change side.</t>
  </si>
  <si>
    <t>sdiaz@example.com</t>
  </si>
  <si>
    <t>249-646-5873x4370</t>
  </si>
  <si>
    <t>3345 Cooper Circles Apt. 499</t>
  </si>
  <si>
    <t>Port Paul</t>
  </si>
  <si>
    <t>Eight name back amount become me.</t>
  </si>
  <si>
    <t>usanchez@example.org</t>
  </si>
  <si>
    <t>642 Edward Vista Apt. 219</t>
  </si>
  <si>
    <t>New Veronicaside</t>
  </si>
  <si>
    <t>How bank learn environment.</t>
  </si>
  <si>
    <t>Mcneil</t>
  </si>
  <si>
    <t>arthur95@example.org</t>
  </si>
  <si>
    <t>845-367-0391x12721</t>
  </si>
  <si>
    <t>316 Moran Oval Apt. 890</t>
  </si>
  <si>
    <t>Braunshire</t>
  </si>
  <si>
    <t>Mouth high represent value with tonight fight.</t>
  </si>
  <si>
    <t>courtney88@example.org</t>
  </si>
  <si>
    <t>001-775-906-8175x78396</t>
  </si>
  <si>
    <t>324 Richardson Land</t>
  </si>
  <si>
    <t>Purpose mind film.</t>
  </si>
  <si>
    <t>Stein</t>
  </si>
  <si>
    <t>rebekah38@example.net</t>
  </si>
  <si>
    <t>745.443.6271x91238</t>
  </si>
  <si>
    <t>44262 Christine Knoll</t>
  </si>
  <si>
    <t>Danielton</t>
  </si>
  <si>
    <t>Get admit agent back much good.</t>
  </si>
  <si>
    <t>Gabriella</t>
  </si>
  <si>
    <t>jessicafrederick@example.net</t>
  </si>
  <si>
    <t>+1-779-829-6317x553</t>
  </si>
  <si>
    <t>5936 Michele Point</t>
  </si>
  <si>
    <t>Best security prevent than including figure.</t>
  </si>
  <si>
    <t>shannonpearson@example.net</t>
  </si>
  <si>
    <t>001-636-944-4018</t>
  </si>
  <si>
    <t>672 Timothy Street Suite 015</t>
  </si>
  <si>
    <t>Hallside</t>
  </si>
  <si>
    <t>Boy consider concern home.</t>
  </si>
  <si>
    <t>gregory89@example.net</t>
  </si>
  <si>
    <t>(292)996-1201x35331</t>
  </si>
  <si>
    <t>1262 Keith Lakes Suite 407</t>
  </si>
  <si>
    <t>Austintown</t>
  </si>
  <si>
    <t>Letter marriage hold family feeling development.</t>
  </si>
  <si>
    <t>gregoryavery@example.com</t>
  </si>
  <si>
    <t>001-845-693-0008</t>
  </si>
  <si>
    <t>9422 Amber Orchard</t>
  </si>
  <si>
    <t>Joanberg</t>
  </si>
  <si>
    <t>Stuff western majority man middle.</t>
  </si>
  <si>
    <t>jeanettesmith@example.net</t>
  </si>
  <si>
    <t>364.928.8059x297</t>
  </si>
  <si>
    <t>4411 Parsons Manor</t>
  </si>
  <si>
    <t>North Kelli</t>
  </si>
  <si>
    <t>Know performance task growth free.</t>
  </si>
  <si>
    <t>ashleytaylor@example.net</t>
  </si>
  <si>
    <t>257-938-3888x90654</t>
  </si>
  <si>
    <t>0542 Frank Ports</t>
  </si>
  <si>
    <t>South Gregory</t>
  </si>
  <si>
    <t>Call whole thank.</t>
  </si>
  <si>
    <t>michaelestrada@example.net</t>
  </si>
  <si>
    <t>001-589-236-1940</t>
  </si>
  <si>
    <t>801 Joseph Locks Suite 108</t>
  </si>
  <si>
    <t>Barnettbury</t>
  </si>
  <si>
    <t>Even several body your ok particular.</t>
  </si>
  <si>
    <t>ryan73@example.net</t>
  </si>
  <si>
    <t>(589)389-6462x8470</t>
  </si>
  <si>
    <t>85157 Steven Trail</t>
  </si>
  <si>
    <t>Reginaview</t>
  </si>
  <si>
    <t>Near wide management very.</t>
  </si>
  <si>
    <t>david80@example.org</t>
  </si>
  <si>
    <t>(867)723-9929</t>
  </si>
  <si>
    <t>3989 Nicholas Valley Suite 174</t>
  </si>
  <si>
    <t>East Laurie</t>
  </si>
  <si>
    <t>Choice since feel lawyer southern professional employee analysis.</t>
  </si>
  <si>
    <t>Baxter</t>
  </si>
  <si>
    <t>robertsmatthew@example.com</t>
  </si>
  <si>
    <t>610-799-5108x9261</t>
  </si>
  <si>
    <t>96567 Charles Shores</t>
  </si>
  <si>
    <t>Ashleyton</t>
  </si>
  <si>
    <t>Plan difference exactly man friend.</t>
  </si>
  <si>
    <t>gonzalesdesiree@example.net</t>
  </si>
  <si>
    <t>537.743.9766</t>
  </si>
  <si>
    <t>82279 Jennifer Causeway Apt. 984</t>
  </si>
  <si>
    <t>Port Anitaside</t>
  </si>
  <si>
    <t>Pass young book recognize high pattern worry buy.</t>
  </si>
  <si>
    <t>carlsonjoel@example.net</t>
  </si>
  <si>
    <t>713-519-6737</t>
  </si>
  <si>
    <t>0090 Kevin Village Apt. 226</t>
  </si>
  <si>
    <t>New Kayla</t>
  </si>
  <si>
    <t>Activity that before fire population pattern happen.</t>
  </si>
  <si>
    <t>qrichard@example.com</t>
  </si>
  <si>
    <t>363-662-0318</t>
  </si>
  <si>
    <t>602 Dominique Lake</t>
  </si>
  <si>
    <t>South Matthewshire</t>
  </si>
  <si>
    <t>Century store interesting it something another there best.</t>
  </si>
  <si>
    <t>gmartinez@example.net</t>
  </si>
  <si>
    <t>962.401.4385</t>
  </si>
  <si>
    <t>551 Judy Gardens</t>
  </si>
  <si>
    <t>Angelashire</t>
  </si>
  <si>
    <t>Begin instead center accept describe include training.</t>
  </si>
  <si>
    <t>sheila79@example.org</t>
  </si>
  <si>
    <t>+1-636-294-9093x752</t>
  </si>
  <si>
    <t>90898 Brown Pike Suite 399</t>
  </si>
  <si>
    <t>Danielburgh</t>
  </si>
  <si>
    <t>Film trouble truth specific throughout.</t>
  </si>
  <si>
    <t>Mallory</t>
  </si>
  <si>
    <t>mistysanchez@example.org</t>
  </si>
  <si>
    <t>(215)696-1788</t>
  </si>
  <si>
    <t>49668 Amanda Estates</t>
  </si>
  <si>
    <t>Bowenfurt</t>
  </si>
  <si>
    <t>These five experience lead movie.</t>
  </si>
  <si>
    <t>Johns</t>
  </si>
  <si>
    <t>ehawkins@example.com</t>
  </si>
  <si>
    <t>(757)450-1495</t>
  </si>
  <si>
    <t>131 Howell Drive</t>
  </si>
  <si>
    <t>Theresamouth</t>
  </si>
  <si>
    <t>Color brother some student especially also themselves.</t>
  </si>
  <si>
    <t>kimberlymedina@example.com</t>
  </si>
  <si>
    <t>557.382.9831x33740</t>
  </si>
  <si>
    <t>8299 Herrera Run Suite 678</t>
  </si>
  <si>
    <t>New Maryfurt</t>
  </si>
  <si>
    <t>Knowledge drug Mrs record work husband.</t>
  </si>
  <si>
    <t>Vega</t>
  </si>
  <si>
    <t>leonard97@example.org</t>
  </si>
  <si>
    <t>432-742-1410</t>
  </si>
  <si>
    <t>2739 Johnson Harbor</t>
  </si>
  <si>
    <t>North Adam</t>
  </si>
  <si>
    <t>General painting everything.</t>
  </si>
  <si>
    <t>georgemichael@example.org</t>
  </si>
  <si>
    <t>+1-692-234-4627x158</t>
  </si>
  <si>
    <t>655 Andrew Crossing Apt. 095</t>
  </si>
  <si>
    <t>West Crystalberg</t>
  </si>
  <si>
    <t>Say American example final television region.</t>
  </si>
  <si>
    <t>Ruth</t>
  </si>
  <si>
    <t>williamsmichael@example.com</t>
  </si>
  <si>
    <t>295-502-7012</t>
  </si>
  <si>
    <t>146 Steve Garden</t>
  </si>
  <si>
    <t>Garciaview</t>
  </si>
  <si>
    <t>Maybe become everything social purpose time.</t>
  </si>
  <si>
    <t>jessicabauer@example.com</t>
  </si>
  <si>
    <t>480.426.2436</t>
  </si>
  <si>
    <t>83385 Anderson Park</t>
  </si>
  <si>
    <t>Port Deborahburgh</t>
  </si>
  <si>
    <t>Star high my war home allow western.</t>
  </si>
  <si>
    <t>Carrillo</t>
  </si>
  <si>
    <t>catherine08@example.com</t>
  </si>
  <si>
    <t>(285)470-9003</t>
  </si>
  <si>
    <t>266 Mary Creek Suite 050</t>
  </si>
  <si>
    <t>Port Daniel</t>
  </si>
  <si>
    <t>Matter base significant yet.</t>
  </si>
  <si>
    <t>tfoster@example.org</t>
  </si>
  <si>
    <t>666-308-4727x581</t>
  </si>
  <si>
    <t>911 Sullivan Squares</t>
  </si>
  <si>
    <t>South Lee</t>
  </si>
  <si>
    <t>Treatment possible upon environmental air alone.</t>
  </si>
  <si>
    <t>vanessabrady@example.com</t>
  </si>
  <si>
    <t>589.849.8412</t>
  </si>
  <si>
    <t>802 Melissa Drive</t>
  </si>
  <si>
    <t>South Nicholasstad</t>
  </si>
  <si>
    <t>Your employee political manage.</t>
  </si>
  <si>
    <t>Hurley</t>
  </si>
  <si>
    <t>kingkristina@example.net</t>
  </si>
  <si>
    <t>517-262-4939x65135</t>
  </si>
  <si>
    <t>2784 Zachary Mountains Suite 119</t>
  </si>
  <si>
    <t>Carlsonside</t>
  </si>
  <si>
    <t>Strategy home sport whatever.</t>
  </si>
  <si>
    <t>Kristopher</t>
  </si>
  <si>
    <t>thomaswalker@example.net</t>
  </si>
  <si>
    <t>889.664.9928x028</t>
  </si>
  <si>
    <t>941 Edwards Burgs</t>
  </si>
  <si>
    <t>Bridgetstad</t>
  </si>
  <si>
    <t>Citizen game support safe home least.</t>
  </si>
  <si>
    <t>lmullins@example.org</t>
  </si>
  <si>
    <t>207.290.1566</t>
  </si>
  <si>
    <t>3147 Romero Skyway</t>
  </si>
  <si>
    <t>West Frank</t>
  </si>
  <si>
    <t>Record easy little prevent.</t>
  </si>
  <si>
    <t>Acevedo</t>
  </si>
  <si>
    <t>jacob70@example.org</t>
  </si>
  <si>
    <t>606-738-0634</t>
  </si>
  <si>
    <t>849 Mackenzie Ramp</t>
  </si>
  <si>
    <t>Data high cold weight.</t>
  </si>
  <si>
    <t>bryan24@example.net</t>
  </si>
  <si>
    <t>783-624-7918</t>
  </si>
  <si>
    <t>561 Gibson Trail Suite 942</t>
  </si>
  <si>
    <t>Port Amy</t>
  </si>
  <si>
    <t>Discuss data physical quickly former.</t>
  </si>
  <si>
    <t>timothy48@example.org</t>
  </si>
  <si>
    <t>001-898-930-5920x39833</t>
  </si>
  <si>
    <t>73433 Martinez Manor Apt. 827</t>
  </si>
  <si>
    <t>Burgessmouth</t>
  </si>
  <si>
    <t>Without stock happy she.</t>
  </si>
  <si>
    <t>ashaw@example.net</t>
  </si>
  <si>
    <t>740-247-3018</t>
  </si>
  <si>
    <t>737 Burgess Wells Suite 223</t>
  </si>
  <si>
    <t>East Lisa</t>
  </si>
  <si>
    <t>Begin mention successful brother.</t>
  </si>
  <si>
    <t>usummers@example.org</t>
  </si>
  <si>
    <t>+1-395-947-3106x6075</t>
  </si>
  <si>
    <t>3527 Adam Route Suite 760</t>
  </si>
  <si>
    <t>Lake Pamela</t>
  </si>
  <si>
    <t>Write back assume strategy morning table also.</t>
  </si>
  <si>
    <t>portermelissa@example.net</t>
  </si>
  <si>
    <t>(689)508-2714x94365</t>
  </si>
  <si>
    <t>904 Anthony Pass</t>
  </si>
  <si>
    <t>East Melissaberg</t>
  </si>
  <si>
    <t>Myself expert your instead class exactly.</t>
  </si>
  <si>
    <t>sarahfrank@example.net</t>
  </si>
  <si>
    <t>373.853.7482x586</t>
  </si>
  <si>
    <t>1785 Evans Squares Suite 559</t>
  </si>
  <si>
    <t>Cruzburgh</t>
  </si>
  <si>
    <t>Should network reality term kitchen strategy.</t>
  </si>
  <si>
    <t>lopezlisa@example.com</t>
  </si>
  <si>
    <t>001-520-500-7745</t>
  </si>
  <si>
    <t>355 Shari Course</t>
  </si>
  <si>
    <t>Jenniferstad</t>
  </si>
  <si>
    <t>Community street know marriage event catch.</t>
  </si>
  <si>
    <t>plee@example.net</t>
  </si>
  <si>
    <t>001-784-913-0550x3032</t>
  </si>
  <si>
    <t>443 Jessica Junction Apt. 130</t>
  </si>
  <si>
    <t>South Michaelchester</t>
  </si>
  <si>
    <t>Detail list summer north term foot.</t>
  </si>
  <si>
    <t>Oconnor</t>
  </si>
  <si>
    <t>jared86@example.net</t>
  </si>
  <si>
    <t>+1-509-859-4528x283</t>
  </si>
  <si>
    <t>341 Jacob Turnpike</t>
  </si>
  <si>
    <t>Heathermouth</t>
  </si>
  <si>
    <t>High address wide rise.</t>
  </si>
  <si>
    <t>ucole@example.net</t>
  </si>
  <si>
    <t>+1-325-781-1239x30339</t>
  </si>
  <si>
    <t>0970 Crane Causeway</t>
  </si>
  <si>
    <t>Cause investment hold.</t>
  </si>
  <si>
    <t>brooke84@example.org</t>
  </si>
  <si>
    <t>(938)622-7924x5378</t>
  </si>
  <si>
    <t>4566 Williams Cove Suite 570</t>
  </si>
  <si>
    <t>Brianport</t>
  </si>
  <si>
    <t>Claim section himself front response discussion wear.</t>
  </si>
  <si>
    <t>angela69@example.net</t>
  </si>
  <si>
    <t>887.335.9767</t>
  </si>
  <si>
    <t>35454 Carrie Parkway</t>
  </si>
  <si>
    <t>Blanchardbury</t>
  </si>
  <si>
    <t>Detail exist stay boy work officer.</t>
  </si>
  <si>
    <t>madisonlogan@example.org</t>
  </si>
  <si>
    <t>001-946-496-6160</t>
  </si>
  <si>
    <t>64346 Elizabeth Estates</t>
  </si>
  <si>
    <t>North Danielmouth</t>
  </si>
  <si>
    <t>Fight chance else what best.</t>
  </si>
  <si>
    <t>timothyscott@example.com</t>
  </si>
  <si>
    <t>271.355.6530x142</t>
  </si>
  <si>
    <t>10166 Chung Green</t>
  </si>
  <si>
    <t>Port Mary</t>
  </si>
  <si>
    <t>Second outside contain.</t>
  </si>
  <si>
    <t>Kemp</t>
  </si>
  <si>
    <t>michael56@example.net</t>
  </si>
  <si>
    <t>(760)253-3959x0085</t>
  </si>
  <si>
    <t>6973 Ellen Underpass</t>
  </si>
  <si>
    <t>North Ryanshire</t>
  </si>
  <si>
    <t>Both number job now economic push benefit.</t>
  </si>
  <si>
    <t>kathleen50@example.com</t>
  </si>
  <si>
    <t>363-357-5662x6409</t>
  </si>
  <si>
    <t>09360 Hernandez Unions Apt. 390</t>
  </si>
  <si>
    <t>North Jamesville</t>
  </si>
  <si>
    <t>Technology accept bit TV on none.</t>
  </si>
  <si>
    <t>michaelreyes@example.net</t>
  </si>
  <si>
    <t>34683 Clark Valley Suite 690</t>
  </si>
  <si>
    <t>Johnland</t>
  </si>
  <si>
    <t>General rather catch candidate eat million.</t>
  </si>
  <si>
    <t>ariasjennifer@example.com</t>
  </si>
  <si>
    <t>477-587-8146</t>
  </si>
  <si>
    <t>2904 Steven Station Suite 107</t>
  </si>
  <si>
    <t>Type above require reason few could.</t>
  </si>
  <si>
    <t>Livingston</t>
  </si>
  <si>
    <t>racheljackson@example.net</t>
  </si>
  <si>
    <t>687-381-9182x6936</t>
  </si>
  <si>
    <t>30302 Serrano Meadows Apt. 482</t>
  </si>
  <si>
    <t>Christopherborough</t>
  </si>
  <si>
    <t>Several process Congress less change interview himself.</t>
  </si>
  <si>
    <t>james12@example.com</t>
  </si>
  <si>
    <t>987-784-8712x972</t>
  </si>
  <si>
    <t>95936 Cunningham Fort</t>
  </si>
  <si>
    <t>Serranofurt</t>
  </si>
  <si>
    <t>She establish section away.</t>
  </si>
  <si>
    <t>sharptheresa@example.com</t>
  </si>
  <si>
    <t>456 Jillian Pine Suite 968</t>
  </si>
  <si>
    <t>East Susanside</t>
  </si>
  <si>
    <t>International star fund because goal network reality trip.</t>
  </si>
  <si>
    <t>nortonjessica@example.com</t>
  </si>
  <si>
    <t>949-690-8146x9467</t>
  </si>
  <si>
    <t>04840 Sabrina Place</t>
  </si>
  <si>
    <t>Carlafort</t>
  </si>
  <si>
    <t>Summer night development debate effort.</t>
  </si>
  <si>
    <t>ccole@example.com</t>
  </si>
  <si>
    <t>762-996-6484x0441</t>
  </si>
  <si>
    <t>86887 Wilson Track Apt. 085</t>
  </si>
  <si>
    <t>Port Crystalburgh</t>
  </si>
  <si>
    <t>Eat class protect discussion opportunity significant.</t>
  </si>
  <si>
    <t>nicholas08@example.net</t>
  </si>
  <si>
    <t>+1-355-634-2617x673</t>
  </si>
  <si>
    <t>135 Valentine Terrace Apt. 930</t>
  </si>
  <si>
    <t>Butlerberg</t>
  </si>
  <si>
    <t>Report investment claim.</t>
  </si>
  <si>
    <t>christopher08@example.com</t>
  </si>
  <si>
    <t>707.852.6510</t>
  </si>
  <si>
    <t>9040 Love Mountains Apt. 210</t>
  </si>
  <si>
    <t>Manage perform on.</t>
  </si>
  <si>
    <t>connor64@example.net</t>
  </si>
  <si>
    <t>342-372-7896x7470</t>
  </si>
  <si>
    <t>8659 Kristin Parkways Apt. 672</t>
  </si>
  <si>
    <t>Port Susanbury</t>
  </si>
  <si>
    <t>Security successful eight Mr.</t>
  </si>
  <si>
    <t>conleybarry@example.com</t>
  </si>
  <si>
    <t>001-825-269-0827x247</t>
  </si>
  <si>
    <t>109 Christopher Parkways Apt. 350</t>
  </si>
  <si>
    <t>Least give loss cell.</t>
  </si>
  <si>
    <t>emma76@example.com</t>
  </si>
  <si>
    <t>864-320-3008x70271</t>
  </si>
  <si>
    <t>3792 Munoz Lock</t>
  </si>
  <si>
    <t>East Donald</t>
  </si>
  <si>
    <t>Remember rich nothing she.</t>
  </si>
  <si>
    <t>flowersbrooke@example.org</t>
  </si>
  <si>
    <t>279.644.5165x1170</t>
  </si>
  <si>
    <t>3043 Michael Mountains Apt. 611</t>
  </si>
  <si>
    <t>West Dawnland</t>
  </si>
  <si>
    <t>Bit politics late I clearly Mr arm threat.</t>
  </si>
  <si>
    <t>dennissally@example.com</t>
  </si>
  <si>
    <t>(599)627-2321</t>
  </si>
  <si>
    <t>0178 Allison Inlet Suite 310</t>
  </si>
  <si>
    <t>Millerview</t>
  </si>
  <si>
    <t>Season begin value.</t>
  </si>
  <si>
    <t>melissadixon@example.net</t>
  </si>
  <si>
    <t>+1-942-329-9491x736</t>
  </si>
  <si>
    <t>84447 Jones Knoll</t>
  </si>
  <si>
    <t>Lake Kathleenhaven</t>
  </si>
  <si>
    <t>Onto care large through fly meeting site.</t>
  </si>
  <si>
    <t>williamsnicholas@example.com</t>
  </si>
  <si>
    <t>563-595-8811x00714</t>
  </si>
  <si>
    <t>5304 Maddox Avenue Suite 941</t>
  </si>
  <si>
    <t>Thomasside</t>
  </si>
  <si>
    <t>Somebody someone bring attention it.</t>
  </si>
  <si>
    <t>wadescott@example.net</t>
  </si>
  <si>
    <t>(470)605-7456</t>
  </si>
  <si>
    <t>1569 Joseph Key</t>
  </si>
  <si>
    <t>Rebeccaland</t>
  </si>
  <si>
    <t>College card billion TV run use set.</t>
  </si>
  <si>
    <t>Harper</t>
  </si>
  <si>
    <t>robert18@example.com</t>
  </si>
  <si>
    <t>307.699.0743x92512</t>
  </si>
  <si>
    <t>22318 Howard Mill</t>
  </si>
  <si>
    <t>Lake Keithland</t>
  </si>
  <si>
    <t>Specific sign shoulder lot study according in.</t>
  </si>
  <si>
    <t>mark16@example.com</t>
  </si>
  <si>
    <t>(784)766-0070x9686</t>
  </si>
  <si>
    <t>4564 Nash Highway</t>
  </si>
  <si>
    <t>Ago management surface little.</t>
  </si>
  <si>
    <t>Oliver</t>
  </si>
  <si>
    <t>travis86@example.net</t>
  </si>
  <si>
    <t>001-808-459-2318</t>
  </si>
  <si>
    <t>17522 Crawford Junction</t>
  </si>
  <si>
    <t>Brownland</t>
  </si>
  <si>
    <t>Image head thank though.</t>
  </si>
  <si>
    <t>osalazar@example.com</t>
  </si>
  <si>
    <t>777 Santiago Courts</t>
  </si>
  <si>
    <t>Greenbury</t>
  </si>
  <si>
    <t>Majority wrong because drop record.</t>
  </si>
  <si>
    <t>Clayton</t>
  </si>
  <si>
    <t>hatfieldshari@example.org</t>
  </si>
  <si>
    <t>001-560-704-0418x7440</t>
  </si>
  <si>
    <t>58753 Young Roads</t>
  </si>
  <si>
    <t>Angelaside</t>
  </si>
  <si>
    <t>Republican daughter interview I.</t>
  </si>
  <si>
    <t>christopher45@example.com</t>
  </si>
  <si>
    <t>001-970-863-2321x884</t>
  </si>
  <si>
    <t>9675 Alexis Knolls</t>
  </si>
  <si>
    <t>Williamhaven</t>
  </si>
  <si>
    <t>Upon degree allow trial program measure.</t>
  </si>
  <si>
    <t>parkerkaren@example.org</t>
  </si>
  <si>
    <t>739-241-4665x42861</t>
  </si>
  <si>
    <t>1499 Samuel Knolls</t>
  </si>
  <si>
    <t>Meadowsborough</t>
  </si>
  <si>
    <t>View leader agent from out.</t>
  </si>
  <si>
    <t>kimberlylane@example.org</t>
  </si>
  <si>
    <t>592 Chloe Summit</t>
  </si>
  <si>
    <t>Meltonland</t>
  </si>
  <si>
    <t>Base great similar skin relate it there.</t>
  </si>
  <si>
    <t>carla93@example.org</t>
  </si>
  <si>
    <t>(603)301-1538x0949</t>
  </si>
  <si>
    <t>1809 Solis Place</t>
  </si>
  <si>
    <t>Christophershire</t>
  </si>
  <si>
    <t>Range cold scene guess imagine.</t>
  </si>
  <si>
    <t>colinreynolds@example.net</t>
  </si>
  <si>
    <t>001-560-817-6011x687</t>
  </si>
  <si>
    <t>658 Dillon Crest Suite 169</t>
  </si>
  <si>
    <t>North Jennifermouth</t>
  </si>
  <si>
    <t>Animal off property sell.</t>
  </si>
  <si>
    <t>Kidd</t>
  </si>
  <si>
    <t>jeffrey19@example.org</t>
  </si>
  <si>
    <t>(406)881-8618</t>
  </si>
  <si>
    <t>30550 Christopher Cape</t>
  </si>
  <si>
    <t>New Joshua</t>
  </si>
  <si>
    <t>Imagine citizen grow general.</t>
  </si>
  <si>
    <t>Nielsen</t>
  </si>
  <si>
    <t>igutierrez@example.org</t>
  </si>
  <si>
    <t>001-990-395-3660x40469</t>
  </si>
  <si>
    <t>464 West Glen</t>
  </si>
  <si>
    <t>South Michaelborough</t>
  </si>
  <si>
    <t>Imagine range response foreign.</t>
  </si>
  <si>
    <t>janet04@example.org</t>
  </si>
  <si>
    <t>001-690-444-1981x4563</t>
  </si>
  <si>
    <t>840 Allen Shore</t>
  </si>
  <si>
    <t>Kennethberg</t>
  </si>
  <si>
    <t>Industry day modern pay ask.</t>
  </si>
  <si>
    <t>victoria31@example.org</t>
  </si>
  <si>
    <t>(376)676-9220x59688</t>
  </si>
  <si>
    <t>6396 Tyler Burgs</t>
  </si>
  <si>
    <t>Cassandrastad</t>
  </si>
  <si>
    <t>Point will big glass huge.</t>
  </si>
  <si>
    <t>fcollins@example.com</t>
  </si>
  <si>
    <t>310.369.1873x227</t>
  </si>
  <si>
    <t>363 Robinson Gateway Apt. 626</t>
  </si>
  <si>
    <t>New Brittanystad</t>
  </si>
  <si>
    <t>What author chair establish we quickly and involve.</t>
  </si>
  <si>
    <t>dunnjustin@example.net</t>
  </si>
  <si>
    <t>+1-744-363-6606x6192</t>
  </si>
  <si>
    <t>29850 Marc Mountains Apt. 352</t>
  </si>
  <si>
    <t>Travisburgh</t>
  </si>
  <si>
    <t>International executive coach expect maybe.</t>
  </si>
  <si>
    <t>rcollins@example.org</t>
  </si>
  <si>
    <t>(528)796-6011</t>
  </si>
  <si>
    <t>6043 Miller Valleys</t>
  </si>
  <si>
    <t>South William</t>
  </si>
  <si>
    <t>North case able image knowledge also.</t>
  </si>
  <si>
    <t>qshaw@example.net</t>
  </si>
  <si>
    <t>(223)496-6811</t>
  </si>
  <si>
    <t>20672 Deborah Passage</t>
  </si>
  <si>
    <t>Lake Kimport</t>
  </si>
  <si>
    <t>Serious however doctor he development guy.</t>
  </si>
  <si>
    <t>French</t>
  </si>
  <si>
    <t>jennifer45@example.net</t>
  </si>
  <si>
    <t>278-204-1553x8058</t>
  </si>
  <si>
    <t>529 Erica Estate Suite 253</t>
  </si>
  <si>
    <t>Gonzalesshire</t>
  </si>
  <si>
    <t>Care economic specific suffer talk money community.</t>
  </si>
  <si>
    <t>william63@example.org</t>
  </si>
  <si>
    <t>018 Donovan Loaf</t>
  </si>
  <si>
    <t>Dylanmouth</t>
  </si>
  <si>
    <t>Stock wait choice here.</t>
  </si>
  <si>
    <t>Lane</t>
  </si>
  <si>
    <t>frank21@example.org</t>
  </si>
  <si>
    <t>001-803-304-5109x8904</t>
  </si>
  <si>
    <t>5791 Laura Fork</t>
  </si>
  <si>
    <t>Peggyhaven</t>
  </si>
  <si>
    <t>Something from southern low increase trade space.</t>
  </si>
  <si>
    <t>kimberly20@example.com</t>
  </si>
  <si>
    <t>789.524.2295</t>
  </si>
  <si>
    <t>40573 David Burg Suite 165</t>
  </si>
  <si>
    <t>Ericburgh</t>
  </si>
  <si>
    <t>Night throughout southern degree.</t>
  </si>
  <si>
    <t>anthony49@example.org</t>
  </si>
  <si>
    <t>7066 Martinez Rest</t>
  </si>
  <si>
    <t>Cherylside</t>
  </si>
  <si>
    <t>Everything stay page blood.</t>
  </si>
  <si>
    <t>wwilkerson@example.com</t>
  </si>
  <si>
    <t>450 Courtney Ville Suite 893</t>
  </si>
  <si>
    <t>Lovebury</t>
  </si>
  <si>
    <t>Record seem north letter product side number.</t>
  </si>
  <si>
    <t>laurenmiller@example.net</t>
  </si>
  <si>
    <t>(254)433-6579x9173</t>
  </si>
  <si>
    <t>0631 Lamb Dam Apt. 487</t>
  </si>
  <si>
    <t>Whitakerborough</t>
  </si>
  <si>
    <t>Time campaign evening hear any bit might.</t>
  </si>
  <si>
    <t>eburns@example.com</t>
  </si>
  <si>
    <t>7378 Ashley Glens</t>
  </si>
  <si>
    <t>North Karenburgh</t>
  </si>
  <si>
    <t>Nearly gun high floor letter discover.</t>
  </si>
  <si>
    <t>Roman</t>
  </si>
  <si>
    <t>sanchezsteven@example.com</t>
  </si>
  <si>
    <t>370 Ali Forges Suite 758</t>
  </si>
  <si>
    <t>West Phillipborough</t>
  </si>
  <si>
    <t>Medical better happen single.</t>
  </si>
  <si>
    <t>kristyhernandez@example.net</t>
  </si>
  <si>
    <t>001-819-267-1947</t>
  </si>
  <si>
    <t>64167 Huffman Island</t>
  </si>
  <si>
    <t>South Shannonchester</t>
  </si>
  <si>
    <t>Box especially list professor soldier purpose impact second.</t>
  </si>
  <si>
    <t>kennetharias@example.com</t>
  </si>
  <si>
    <t>806.682.4536x1915</t>
  </si>
  <si>
    <t>13781 Kelly Fields Apt. 907</t>
  </si>
  <si>
    <t>Today main couple make.</t>
  </si>
  <si>
    <t>Simon</t>
  </si>
  <si>
    <t>dmatthews@example.com</t>
  </si>
  <si>
    <t>35717 Hammond Mall</t>
  </si>
  <si>
    <t>North Jacobberg</t>
  </si>
  <si>
    <t>Mention admit wonder edge.</t>
  </si>
  <si>
    <t>tanyacardenas@example.com</t>
  </si>
  <si>
    <t>399.689.0160x679</t>
  </si>
  <si>
    <t>70225 Hebert Forks</t>
  </si>
  <si>
    <t>East Randytown</t>
  </si>
  <si>
    <t>Letter recognize concern structure adult.</t>
  </si>
  <si>
    <t>william54@example.com</t>
  </si>
  <si>
    <t>+1-318-518-8787x05069</t>
  </si>
  <si>
    <t>3039 Latoya Greens</t>
  </si>
  <si>
    <t>Many deal budget road behind drive.</t>
  </si>
  <si>
    <t>greenecourtney@example.net</t>
  </si>
  <si>
    <t>(856)813-2584</t>
  </si>
  <si>
    <t>87944 Deanna Ramp Apt. 727</t>
  </si>
  <si>
    <t>Changmouth</t>
  </si>
  <si>
    <t>Never make expect current significant.</t>
  </si>
  <si>
    <t>jose13@example.org</t>
  </si>
  <si>
    <t>958-539-0617x68989</t>
  </si>
  <si>
    <t>4221 Walker Throughway Suite 479</t>
  </si>
  <si>
    <t>New Johnport</t>
  </si>
  <si>
    <t>Nice sea how finish economy even work.</t>
  </si>
  <si>
    <t>michael89@example.org</t>
  </si>
  <si>
    <t>412-367-6365</t>
  </si>
  <si>
    <t>152 Fleming Fields</t>
  </si>
  <si>
    <t>New Kristenshire</t>
  </si>
  <si>
    <t>Hospital receive make while.</t>
  </si>
  <si>
    <t>Silva</t>
  </si>
  <si>
    <t>nhawkins@example.com</t>
  </si>
  <si>
    <t>151 Mcdonald Union</t>
  </si>
  <si>
    <t>Edgarchester</t>
  </si>
  <si>
    <t>Test author ability site arrive purpose level.</t>
  </si>
  <si>
    <t>zcox@example.com</t>
  </si>
  <si>
    <t>262.410.0401x558</t>
  </si>
  <si>
    <t>29735 Turner Crest</t>
  </si>
  <si>
    <t>West Stephenbury</t>
  </si>
  <si>
    <t>Energy enough break street hold soon trip.</t>
  </si>
  <si>
    <t>elizabethanderson@example.org</t>
  </si>
  <si>
    <t>928.852.4327</t>
  </si>
  <si>
    <t>064 Rick Gardens Suite 645</t>
  </si>
  <si>
    <t>Amandaville</t>
  </si>
  <si>
    <t>State moment team authority accept including along.</t>
  </si>
  <si>
    <t>allenjames@example.net</t>
  </si>
  <si>
    <t>+1-712-816-5415x7992</t>
  </si>
  <si>
    <t>188 Matthew Key</t>
  </si>
  <si>
    <t>Yatesberg</t>
  </si>
  <si>
    <t>Ability late there every where stay.</t>
  </si>
  <si>
    <t>sheilalopez@example.com</t>
  </si>
  <si>
    <t>6734 Williams Valley</t>
  </si>
  <si>
    <t>Elizabethborough</t>
  </si>
  <si>
    <t>Outside than center board reveal more already.</t>
  </si>
  <si>
    <t>michael03@example.org</t>
  </si>
  <si>
    <t>(247)342-7692</t>
  </si>
  <si>
    <t>5761 Riley Brooks</t>
  </si>
  <si>
    <t>Lake Cheryl</t>
  </si>
  <si>
    <t>Hear job hold ask Republican.</t>
  </si>
  <si>
    <t>russellariel@example.net</t>
  </si>
  <si>
    <t>634-753-7613x4338</t>
  </si>
  <si>
    <t>79492 Burton Green Suite 592</t>
  </si>
  <si>
    <t>South Stanleyville</t>
  </si>
  <si>
    <t>Evidence young never set site run teacher movie.</t>
  </si>
  <si>
    <t>baldwinandrea@example.net</t>
  </si>
  <si>
    <t>(275)426-7740x43774</t>
  </si>
  <si>
    <t>047 John Squares Suite 330</t>
  </si>
  <si>
    <t>Meltonmouth</t>
  </si>
  <si>
    <t>Respond ground child part detail always so.</t>
  </si>
  <si>
    <t>brandonwalsh@example.net</t>
  </si>
  <si>
    <t>4516 Andrew Street</t>
  </si>
  <si>
    <t>Janeton</t>
  </si>
  <si>
    <t>Ability city turn show involve protect on.</t>
  </si>
  <si>
    <t>jennifer90@example.org</t>
  </si>
  <si>
    <t>784.939.9349x801</t>
  </si>
  <si>
    <t>721 Joanna Freeway Apt. 727</t>
  </si>
  <si>
    <t>Foleyton</t>
  </si>
  <si>
    <t>Value win collection story matter consumer song.</t>
  </si>
  <si>
    <t>moyerzoe@example.org</t>
  </si>
  <si>
    <t>+1-978-502-1638x243</t>
  </si>
  <si>
    <t>62178 Jackson Tunnel</t>
  </si>
  <si>
    <t>Port Jackside</t>
  </si>
  <si>
    <t>Keep often among civil.</t>
  </si>
  <si>
    <t>urodriguez@example.net</t>
  </si>
  <si>
    <t>63528 Kendra Green Suite 943</t>
  </si>
  <si>
    <t>Port Johntown</t>
  </si>
  <si>
    <t>Agreement career society finish soldier material.</t>
  </si>
  <si>
    <t>phammicheal@example.net</t>
  </si>
  <si>
    <t>(352)508-3159x01959</t>
  </si>
  <si>
    <t>31818 Wanda Branch</t>
  </si>
  <si>
    <t>Lake Larryport</t>
  </si>
  <si>
    <t>Four prepare protect could return.</t>
  </si>
  <si>
    <t>bridgesjoy@example.org</t>
  </si>
  <si>
    <t>001-529-516-9343x09634</t>
  </si>
  <si>
    <t>2870 Phillips Common</t>
  </si>
  <si>
    <t>Muellerburgh</t>
  </si>
  <si>
    <t>Middle shake parent condition full.</t>
  </si>
  <si>
    <t>aprilmorrison@example.org</t>
  </si>
  <si>
    <t>14165 Kristen Park</t>
  </si>
  <si>
    <t>Johnsonbury</t>
  </si>
  <si>
    <t>Analysis bit control style there.</t>
  </si>
  <si>
    <t>ewalker@example.net</t>
  </si>
  <si>
    <t>+1-460-858-8210x7069</t>
  </si>
  <si>
    <t>444 Blackburn Hill Apt. 927</t>
  </si>
  <si>
    <t>South Lydiahaven</t>
  </si>
  <si>
    <t>Teach task brother plan character left firm.</t>
  </si>
  <si>
    <t>bianca19@example.com</t>
  </si>
  <si>
    <t>(369)868-8891x6950</t>
  </si>
  <si>
    <t>86740 Floyd Isle</t>
  </si>
  <si>
    <t>Book week few enter there.</t>
  </si>
  <si>
    <t>aaronsilva@example.net</t>
  </si>
  <si>
    <t>518.547.1918</t>
  </si>
  <si>
    <t>1974 Lisa Fields Suite 230</t>
  </si>
  <si>
    <t>Aaronberg</t>
  </si>
  <si>
    <t>Pattern develop face should reach wife.</t>
  </si>
  <si>
    <t>Hartman</t>
  </si>
  <si>
    <t>shaffermariah@example.net</t>
  </si>
  <si>
    <t>+1-504-482-0691x319</t>
  </si>
  <si>
    <t>1440 Harvey Springs</t>
  </si>
  <si>
    <t>Shake let news above land community.</t>
  </si>
  <si>
    <t>Kaylee</t>
  </si>
  <si>
    <t>deborah55@example.net</t>
  </si>
  <si>
    <t>516-977-8002</t>
  </si>
  <si>
    <t>433 Aguirre Cove Suite 160</t>
  </si>
  <si>
    <t>Lake Julia</t>
  </si>
  <si>
    <t>Attack decision hour respond.</t>
  </si>
  <si>
    <t>lynn34@example.net</t>
  </si>
  <si>
    <t>(599)572-3525x171</t>
  </si>
  <si>
    <t>645 Green Ville Suite 469</t>
  </si>
  <si>
    <t>Nathanberg</t>
  </si>
  <si>
    <t>Yes return another church set.</t>
  </si>
  <si>
    <t>xclements@example.com</t>
  </si>
  <si>
    <t>1808 Cox Forks Suite 964</t>
  </si>
  <si>
    <t>New Rachael</t>
  </si>
  <si>
    <t>Skill him break list small simple.</t>
  </si>
  <si>
    <t>chaneymichael@example.org</t>
  </si>
  <si>
    <t>(774)466-5086x40674</t>
  </si>
  <si>
    <t>703 Davis Union Apt. 655</t>
  </si>
  <si>
    <t>Lake Kevinland</t>
  </si>
  <si>
    <t>Both enter popular easy scene your.</t>
  </si>
  <si>
    <t>Delgado</t>
  </si>
  <si>
    <t>moorejennifer@example.org</t>
  </si>
  <si>
    <t>(719)433-5328</t>
  </si>
  <si>
    <t>205 Peterson Shores</t>
  </si>
  <si>
    <t>Port Robert</t>
  </si>
  <si>
    <t>How other level.</t>
  </si>
  <si>
    <t>reeddavid@example.com</t>
  </si>
  <si>
    <t>515-513-8656x6843</t>
  </si>
  <si>
    <t>391 Randall Brook Suite 763</t>
  </si>
  <si>
    <t>New Marcus</t>
  </si>
  <si>
    <t>Become receive strong rock discover.</t>
  </si>
  <si>
    <t>leonardwilliams@example.org</t>
  </si>
  <si>
    <t>870-553-3033x443</t>
  </si>
  <si>
    <t>183 Lawson Village Apt. 568</t>
  </si>
  <si>
    <t>Lake Sherry</t>
  </si>
  <si>
    <t>Ask resource memory sound trade off.</t>
  </si>
  <si>
    <t>rmeyer@example.com</t>
  </si>
  <si>
    <t>(204)685-6722x72326</t>
  </si>
  <si>
    <t>789 Peterson Drives</t>
  </si>
  <si>
    <t>West Eric</t>
  </si>
  <si>
    <t>Alone indicate color simply tax.</t>
  </si>
  <si>
    <t>james46@example.org</t>
  </si>
  <si>
    <t>520.814.1770x13314</t>
  </si>
  <si>
    <t>72167 Clements Court</t>
  </si>
  <si>
    <t>Josephborough</t>
  </si>
  <si>
    <t>Pay shake serve ready industry surface.</t>
  </si>
  <si>
    <t>rebecca87@example.org</t>
  </si>
  <si>
    <t>862.468.7518x9857</t>
  </si>
  <si>
    <t>71509 Jamie Stream</t>
  </si>
  <si>
    <t>Kirkton</t>
  </si>
  <si>
    <t>Another southern top pattern over and student.</t>
  </si>
  <si>
    <t>sjohnson@example.org</t>
  </si>
  <si>
    <t>+1-358-536-7096x49388</t>
  </si>
  <si>
    <t>42223 Derek Port Apt. 470</t>
  </si>
  <si>
    <t>Millerport</t>
  </si>
  <si>
    <t>Thought let forward off seven.</t>
  </si>
  <si>
    <t>jenniferrandall@example.org</t>
  </si>
  <si>
    <t>480-950-6056x96548</t>
  </si>
  <si>
    <t>410 Yesenia Key Apt. 866</t>
  </si>
  <si>
    <t>Gainesville</t>
  </si>
  <si>
    <t>Claim ten management heavy change performance.</t>
  </si>
  <si>
    <t>kenneth24@example.net</t>
  </si>
  <si>
    <t>496-831-5826</t>
  </si>
  <si>
    <t>93736 Wilson Overpass</t>
  </si>
  <si>
    <t>Shepherdview</t>
  </si>
  <si>
    <t>Each really give represent provide sit stop shoulder.</t>
  </si>
  <si>
    <t>yeseniahughes@example.com</t>
  </si>
  <si>
    <t>8080 Stuart Camp Suite 875</t>
  </si>
  <si>
    <t>New Shannon</t>
  </si>
  <si>
    <t>Our federal music information imagine community edge.</t>
  </si>
  <si>
    <t>kathy24@example.com</t>
  </si>
  <si>
    <t>(980)616-2352</t>
  </si>
  <si>
    <t>1594 Anna View Suite 523</t>
  </si>
  <si>
    <t>Jeremyville</t>
  </si>
  <si>
    <t>Feel opportunity none necessary season general dark.</t>
  </si>
  <si>
    <t>Alisha</t>
  </si>
  <si>
    <t>gentrysteven@example.org</t>
  </si>
  <si>
    <t>+1-515-547-7833x16095</t>
  </si>
  <si>
    <t>9329 Smith Burgs Suite 984</t>
  </si>
  <si>
    <t>Mannburgh</t>
  </si>
  <si>
    <t>Administration country natural choose.</t>
  </si>
  <si>
    <t>youngjimmy@example.net</t>
  </si>
  <si>
    <t>314.399.0610x83790</t>
  </si>
  <si>
    <t>71891 Joshua Plaza</t>
  </si>
  <si>
    <t>West Joseph</t>
  </si>
  <si>
    <t>Think necessary service miss several although.</t>
  </si>
  <si>
    <t>Darius</t>
  </si>
  <si>
    <t>christy54@example.net</t>
  </si>
  <si>
    <t>001-667-498-9962x3994</t>
  </si>
  <si>
    <t>89533 Steven Trafficway Suite 484</t>
  </si>
  <si>
    <t>New Rodneytown</t>
  </si>
  <si>
    <t>Hard source describe personal game room.</t>
  </si>
  <si>
    <t>thomasjennifer@example.com</t>
  </si>
  <si>
    <t>495.884.7145</t>
  </si>
  <si>
    <t>7156 Isaiah Fort Suite 453</t>
  </si>
  <si>
    <t>Owensstad</t>
  </si>
  <si>
    <t>Which recent cultural trade.</t>
  </si>
  <si>
    <t>sierraadams@example.com</t>
  </si>
  <si>
    <t>(296)808-4688x0108</t>
  </si>
  <si>
    <t>3435 Danielle Knolls Suite 131</t>
  </si>
  <si>
    <t>South Lisabury</t>
  </si>
  <si>
    <t>Fill apply daughter which interview forward.</t>
  </si>
  <si>
    <t>acevedojaclyn@example.net</t>
  </si>
  <si>
    <t>(423)541-7358</t>
  </si>
  <si>
    <t>9991 Curtis Summit Apt. 796</t>
  </si>
  <si>
    <t>South Juanmouth</t>
  </si>
  <si>
    <t>Author order plan fly.</t>
  </si>
  <si>
    <t>anthony90@example.net</t>
  </si>
  <si>
    <t>509.362.2565</t>
  </si>
  <si>
    <t>5164 Kristen Trace Suite 955</t>
  </si>
  <si>
    <t>East Dannyton</t>
  </si>
  <si>
    <t>Plant security any true very.</t>
  </si>
  <si>
    <t>Mosley</t>
  </si>
  <si>
    <t>philipbenton@example.com</t>
  </si>
  <si>
    <t>(200)892-9013</t>
  </si>
  <si>
    <t>578 Bauer Lake Suite 516</t>
  </si>
  <si>
    <t>South Lisaburgh</t>
  </si>
  <si>
    <t>Popular able age ability general yes get.</t>
  </si>
  <si>
    <t>iwhite@example.org</t>
  </si>
  <si>
    <t>866.444.4408</t>
  </si>
  <si>
    <t>31619 Short Causeway</t>
  </si>
  <si>
    <t>Lake Edwinton</t>
  </si>
  <si>
    <t>Organization name prove beyond letter.</t>
  </si>
  <si>
    <t>Wolfe</t>
  </si>
  <si>
    <t>rodney72@example.net</t>
  </si>
  <si>
    <t>(598)854-4844x490</t>
  </si>
  <si>
    <t>356 Brown Trace Suite 592</t>
  </si>
  <si>
    <t>East Douglasshire</t>
  </si>
  <si>
    <t>Agent budget develop name effect eight baby significant.</t>
  </si>
  <si>
    <t>larryharrell@example.com</t>
  </si>
  <si>
    <t>798.502.4818</t>
  </si>
  <si>
    <t>36209 Mercer Lock</t>
  </si>
  <si>
    <t>Argue after per from step picture.</t>
  </si>
  <si>
    <t>brownrobert@example.net</t>
  </si>
  <si>
    <t>663.861.9576x7768</t>
  </si>
  <si>
    <t>1014 Tony View</t>
  </si>
  <si>
    <t>New Rodneybury</t>
  </si>
  <si>
    <t>Society history sister sign teach speech account reveal.</t>
  </si>
  <si>
    <t>mark21@example.net</t>
  </si>
  <si>
    <t>381.613.0892x771</t>
  </si>
  <si>
    <t>86395 Haley Green Apt. 633</t>
  </si>
  <si>
    <t>Brownburgh</t>
  </si>
  <si>
    <t>Environment once pull none board stage training wall.</t>
  </si>
  <si>
    <t>nhoward@example.com</t>
  </si>
  <si>
    <t>339.413.8956x7344</t>
  </si>
  <si>
    <t>632 Hill Throughway Suite 398</t>
  </si>
  <si>
    <t>Feliciaburgh</t>
  </si>
  <si>
    <t>Radio also evening artist out.</t>
  </si>
  <si>
    <t>nancymorris@example.org</t>
  </si>
  <si>
    <t>254-900-4630</t>
  </si>
  <si>
    <t>942 Joseph Highway Suite 580</t>
  </si>
  <si>
    <t>Lauriemouth</t>
  </si>
  <si>
    <t>So the single toward or.</t>
  </si>
  <si>
    <t>cedwards@example.com</t>
  </si>
  <si>
    <t>288.932.7818</t>
  </si>
  <si>
    <t>88339 Michael Parkways Apt. 307</t>
  </si>
  <si>
    <t>Lake Patrickborough</t>
  </si>
  <si>
    <t>On treat president street everything be of its.</t>
  </si>
  <si>
    <t>pateljason@example.com</t>
  </si>
  <si>
    <t>200-639-5199</t>
  </si>
  <si>
    <t>433 Kevin Flat Suite 486</t>
  </si>
  <si>
    <t>Woodhaven</t>
  </si>
  <si>
    <t>Although imagine perform Democrat forward.</t>
  </si>
  <si>
    <t>Mata</t>
  </si>
  <si>
    <t>theresa51@example.com</t>
  </si>
  <si>
    <t>+1-681-938-6434x955</t>
  </si>
  <si>
    <t>829 Hall Crest Suite 674</t>
  </si>
  <si>
    <t>During off wrong very their test many.</t>
  </si>
  <si>
    <t>Sheena</t>
  </si>
  <si>
    <t>Stanton</t>
  </si>
  <si>
    <t>cruzlouis@example.net</t>
  </si>
  <si>
    <t>(547)761-5535x977</t>
  </si>
  <si>
    <t>26680 Mendoza Spur Suite 178</t>
  </si>
  <si>
    <t>Cooperborough</t>
  </si>
  <si>
    <t>Fall discussion feel make act successful.</t>
  </si>
  <si>
    <t>ehale@example.org</t>
  </si>
  <si>
    <t>1813 Andrew Manor Apt. 035</t>
  </si>
  <si>
    <t>Jacquelineberg</t>
  </si>
  <si>
    <t>Weight offer ready politics education.</t>
  </si>
  <si>
    <t>Bean</t>
  </si>
  <si>
    <t>youngmatthew@example.org</t>
  </si>
  <si>
    <t>74580 Peterson Squares Suite 841</t>
  </si>
  <si>
    <t>West Matthew</t>
  </si>
  <si>
    <t>Collection fish foreign community.</t>
  </si>
  <si>
    <t>melissaphillips@example.net</t>
  </si>
  <si>
    <t>001-909-762-1499x180</t>
  </si>
  <si>
    <t>9803 Cherry Isle</t>
  </si>
  <si>
    <t>Pachecoville</t>
  </si>
  <si>
    <t>Over realize above term bag.</t>
  </si>
  <si>
    <t>ktodd@example.net</t>
  </si>
  <si>
    <t>794.728.4261</t>
  </si>
  <si>
    <t>857 Michael River</t>
  </si>
  <si>
    <t>Lake Kylieborough</t>
  </si>
  <si>
    <t>My tree speech.</t>
  </si>
  <si>
    <t>uschwartz@example.org</t>
  </si>
  <si>
    <t>001-964-252-1811x074</t>
  </si>
  <si>
    <t>924 Frazier Land</t>
  </si>
  <si>
    <t>Carlosland</t>
  </si>
  <si>
    <t>Adult rest century article.</t>
  </si>
  <si>
    <t>Wendy</t>
  </si>
  <si>
    <t>Fritz</t>
  </si>
  <si>
    <t>xbaker@example.com</t>
  </si>
  <si>
    <t>255.601.6470x567</t>
  </si>
  <si>
    <t>4069 Gary Key</t>
  </si>
  <si>
    <t>Whitebury</t>
  </si>
  <si>
    <t>Force quickly believe wish good.</t>
  </si>
  <si>
    <t>madisonmiller@example.org</t>
  </si>
  <si>
    <t>001-278-621-4967</t>
  </si>
  <si>
    <t>1372 Tamara Pines</t>
  </si>
  <si>
    <t>New Albertfurt</t>
  </si>
  <si>
    <t>Ten modern although strategy.</t>
  </si>
  <si>
    <t>edwardconley@example.com</t>
  </si>
  <si>
    <t>04497 Lisa Turnpike</t>
  </si>
  <si>
    <t>Foleybury</t>
  </si>
  <si>
    <t>Hear cell opportunity his.</t>
  </si>
  <si>
    <t>Cole</t>
  </si>
  <si>
    <t>ewilson@example.net</t>
  </si>
  <si>
    <t>(958)222-2346</t>
  </si>
  <si>
    <t>8530 Wilson Gateway</t>
  </si>
  <si>
    <t>Marissaview</t>
  </si>
  <si>
    <t>Pull other college painting year traditional three.</t>
  </si>
  <si>
    <t>Arroyo</t>
  </si>
  <si>
    <t>deborahramirez@example.com</t>
  </si>
  <si>
    <t>540-844-5315x32045</t>
  </si>
  <si>
    <t>726 Robertson Glens Suite 039</t>
  </si>
  <si>
    <t>Port Nathaniel</t>
  </si>
  <si>
    <t>Body building could wear still industry point.</t>
  </si>
  <si>
    <t>donnaharris@example.com</t>
  </si>
  <si>
    <t>(325)654-0010</t>
  </si>
  <si>
    <t>1945 Samantha Wells Apt. 403</t>
  </si>
  <si>
    <t>Wendymouth</t>
  </si>
  <si>
    <t>Quite last life American goal white final.</t>
  </si>
  <si>
    <t>brownkelly@example.com</t>
  </si>
  <si>
    <t>(916)508-1159</t>
  </si>
  <si>
    <t>410 Carlson Ports Suite 473</t>
  </si>
  <si>
    <t>Antonioton</t>
  </si>
  <si>
    <t>Plant current those long serve TV though.</t>
  </si>
  <si>
    <t>reneegarcia@example.net</t>
  </si>
  <si>
    <t>364.658.5959x34142</t>
  </si>
  <si>
    <t>189 William Oval Suite 165</t>
  </si>
  <si>
    <t>Parent his person rest.</t>
  </si>
  <si>
    <t>joneslinda@example.com</t>
  </si>
  <si>
    <t>248.902.1002</t>
  </si>
  <si>
    <t>9745 Jonathan Spur Apt. 355</t>
  </si>
  <si>
    <t>North Ryan</t>
  </si>
  <si>
    <t>Effort him collection little see.</t>
  </si>
  <si>
    <t>cooperbrittany@example.org</t>
  </si>
  <si>
    <t>001-717-909-5365x4140</t>
  </si>
  <si>
    <t>4931 Sara Circle</t>
  </si>
  <si>
    <t>Theory service ready church song cause throughout.</t>
  </si>
  <si>
    <t>leslieromero@example.org</t>
  </si>
  <si>
    <t>586-695-4963</t>
  </si>
  <si>
    <t>7063 Alexander Spur Apt. 596</t>
  </si>
  <si>
    <t>North Andreaview</t>
  </si>
  <si>
    <t>Force ten give can technology artist despite.</t>
  </si>
  <si>
    <t>randalljeffrey@example.net</t>
  </si>
  <si>
    <t>955 Melissa Tunnel Apt. 747</t>
  </si>
  <si>
    <t>Lake Jenniferbury</t>
  </si>
  <si>
    <t>Lawyer else save.</t>
  </si>
  <si>
    <t>bryanwalls@example.org</t>
  </si>
  <si>
    <t>377-340-9335x7986</t>
  </si>
  <si>
    <t>2706 Vargas Turnpike Apt. 875</t>
  </si>
  <si>
    <t>Howardmouth</t>
  </si>
  <si>
    <t>Animal than culture guy manage because.</t>
  </si>
  <si>
    <t>martinezlarry@example.org</t>
  </si>
  <si>
    <t>1574 Turner Highway Suite 733</t>
  </si>
  <si>
    <t>West Latoyamouth</t>
  </si>
  <si>
    <t>Medical but focus beat.</t>
  </si>
  <si>
    <t>robertcook@example.org</t>
  </si>
  <si>
    <t>853.930.2843x661</t>
  </si>
  <si>
    <t>73576 Kenneth Square Suite 184</t>
  </si>
  <si>
    <t>Then middle may night blue follow painting.</t>
  </si>
  <si>
    <t>jorge16@example.org</t>
  </si>
  <si>
    <t>001-570-968-4324x51624</t>
  </si>
  <si>
    <t>9833 Lauren Lodge</t>
  </si>
  <si>
    <t>Lay southern option admit goal thank.</t>
  </si>
  <si>
    <t>richard82@example.net</t>
  </si>
  <si>
    <t>366 Williams Flat Apt. 759</t>
  </si>
  <si>
    <t>Robertview</t>
  </si>
  <si>
    <t>Keep far too bad.</t>
  </si>
  <si>
    <t>aturner@example.org</t>
  </si>
  <si>
    <t>397.831.5356x2469</t>
  </si>
  <si>
    <t>98759 Brandon Harbors Suite 798</t>
  </si>
  <si>
    <t>Mortonfurt</t>
  </si>
  <si>
    <t>Majority blue put chair employee help mention.</t>
  </si>
  <si>
    <t>charles80@example.org</t>
  </si>
  <si>
    <t>+1-824-707-0697x94124</t>
  </si>
  <si>
    <t>771 Robert Vista Suite 415</t>
  </si>
  <si>
    <t>Kellystad</t>
  </si>
  <si>
    <t>Black experience close knowledge his ability success exactly.</t>
  </si>
  <si>
    <t>nicholasward@example.com</t>
  </si>
  <si>
    <t>448-806-7540</t>
  </si>
  <si>
    <t>704 Cook Highway</t>
  </si>
  <si>
    <t>Into fill century candidate item.</t>
  </si>
  <si>
    <t>oneilljeffrey@example.com</t>
  </si>
  <si>
    <t>480-518-8879x89602</t>
  </si>
  <si>
    <t>179 Joseph Trace</t>
  </si>
  <si>
    <t>East Susan</t>
  </si>
  <si>
    <t>Rather two structure teach media call recognize onto.</t>
  </si>
  <si>
    <t>Rivers</t>
  </si>
  <si>
    <t>nward@example.com</t>
  </si>
  <si>
    <t>627-467-5892x222</t>
  </si>
  <si>
    <t>351 Adam Meadow Apt. 996</t>
  </si>
  <si>
    <t>North Jennifer</t>
  </si>
  <si>
    <t>Feeling president human.</t>
  </si>
  <si>
    <t>Blevins</t>
  </si>
  <si>
    <t>edwardsrichard@example.org</t>
  </si>
  <si>
    <t>(254)480-7392</t>
  </si>
  <si>
    <t>5468 Roger Flats</t>
  </si>
  <si>
    <t>Portershire</t>
  </si>
  <si>
    <t>Cut prepare environment measure clear subject body.</t>
  </si>
  <si>
    <t>haynesvictor@example.com</t>
  </si>
  <si>
    <t>380-356-2236x016</t>
  </si>
  <si>
    <t>74813 Samuel Prairie</t>
  </si>
  <si>
    <t>South Erin</t>
  </si>
  <si>
    <t>Middle bank finally attention rock.</t>
  </si>
  <si>
    <t>monicadavis@example.com</t>
  </si>
  <si>
    <t>358.475.2112x50327</t>
  </si>
  <si>
    <t>795 Hector Camp Suite 087</t>
  </si>
  <si>
    <t>Ballburgh</t>
  </si>
  <si>
    <t>Wife nearly power significant.</t>
  </si>
  <si>
    <t>tylerholmes@example.com</t>
  </si>
  <si>
    <t>001-424-252-0962x3594</t>
  </si>
  <si>
    <t>5322 Thomas Grove</t>
  </si>
  <si>
    <t>Lake Michaelstad</t>
  </si>
  <si>
    <t>Rock world answer include civil.</t>
  </si>
  <si>
    <t>jamesamy@example.net</t>
  </si>
  <si>
    <t>+1-588-950-6534x76422</t>
  </si>
  <si>
    <t>7432 Joseph Manors Suite 178</t>
  </si>
  <si>
    <t>Staceyside</t>
  </si>
  <si>
    <t>Real thing member decision behavior enough eight.</t>
  </si>
  <si>
    <t>andersonsteven@example.org</t>
  </si>
  <si>
    <t>(798)859-8246x8011</t>
  </si>
  <si>
    <t>97730 Dalton Pike</t>
  </si>
  <si>
    <t>West Heatherborough</t>
  </si>
  <si>
    <t>Turn design project take forget may even skill.</t>
  </si>
  <si>
    <t>Marvin</t>
  </si>
  <si>
    <t>ryankyle@example.com</t>
  </si>
  <si>
    <t>977 Christopher Forks Suite 868</t>
  </si>
  <si>
    <t>Lake Scottmouth</t>
  </si>
  <si>
    <t>Join official where mention far.</t>
  </si>
  <si>
    <t>brian77@example.com</t>
  </si>
  <si>
    <t>001-597-740-2446</t>
  </si>
  <si>
    <t>45253 Wesley Stream</t>
  </si>
  <si>
    <t>Ashleyfort</t>
  </si>
  <si>
    <t>Marriage open dream meeting.</t>
  </si>
  <si>
    <t>smithlauren@example.com</t>
  </si>
  <si>
    <t>783.711.2711x2812</t>
  </si>
  <si>
    <t>9178 Marquez Neck Apt. 159</t>
  </si>
  <si>
    <t>South Michelleshire</t>
  </si>
  <si>
    <t>If discussion get media ball up.</t>
  </si>
  <si>
    <t>valeriecalderon@example.org</t>
  </si>
  <si>
    <t>(634)881-7204x1413</t>
  </si>
  <si>
    <t>6792 Lewis Highway</t>
  </si>
  <si>
    <t>Walkerbury</t>
  </si>
  <si>
    <t>Such ago personal anything leave look eight.</t>
  </si>
  <si>
    <t>rickybrooks@example.com</t>
  </si>
  <si>
    <t>(503)295-0403</t>
  </si>
  <si>
    <t>384 Faulkner Falls Suite 704</t>
  </si>
  <si>
    <t>Letter finish nice blue agreement experience.</t>
  </si>
  <si>
    <t>xshepard@example.net</t>
  </si>
  <si>
    <t>894-242-1144x0558</t>
  </si>
  <si>
    <t>66584 Brittany Dale Apt. 529</t>
  </si>
  <si>
    <t>North Christopherberg</t>
  </si>
  <si>
    <t>Together note mean dog newspaper sing stuff.</t>
  </si>
  <si>
    <t>shepardanne@example.net</t>
  </si>
  <si>
    <t>001-887-326-9483x1582</t>
  </si>
  <si>
    <t>1178 Mark Spur</t>
  </si>
  <si>
    <t>Fernandezmouth</t>
  </si>
  <si>
    <t>Traditional article south economy on girl recently concern.</t>
  </si>
  <si>
    <t>richardsraymond@example.net</t>
  </si>
  <si>
    <t>001-204-948-6521x34826</t>
  </si>
  <si>
    <t>31409 David Landing</t>
  </si>
  <si>
    <t>Lake Anthony</t>
  </si>
  <si>
    <t>Four school after business.</t>
  </si>
  <si>
    <t>whitakeranna@example.net</t>
  </si>
  <si>
    <t>273-845-1242x426</t>
  </si>
  <si>
    <t>108 Russo Islands Apt. 365</t>
  </si>
  <si>
    <t>Film indicate senior.</t>
  </si>
  <si>
    <t>bakerrichard@example.com</t>
  </si>
  <si>
    <t>837-557-6850</t>
  </si>
  <si>
    <t>23881 Cooper Expressway Suite 419</t>
  </si>
  <si>
    <t>Caitlinmouth</t>
  </si>
  <si>
    <t>View represent pretty later lot none short that.</t>
  </si>
  <si>
    <t>ojohnson@example.com</t>
  </si>
  <si>
    <t>75043 Jenkins Unions</t>
  </si>
  <si>
    <t>South Billyside</t>
  </si>
  <si>
    <t>Stock pick since smile ability not join.</t>
  </si>
  <si>
    <t>donald04@example.org</t>
  </si>
  <si>
    <t>551.552.8053x6307</t>
  </si>
  <si>
    <t>836 Diana Forks Suite 810</t>
  </si>
  <si>
    <t>East Kimberly</t>
  </si>
  <si>
    <t>Seven method participant.</t>
  </si>
  <si>
    <t>christine19@example.com</t>
  </si>
  <si>
    <t>819.277.7726</t>
  </si>
  <si>
    <t>1174 Donald Stravenue</t>
  </si>
  <si>
    <t>Possible discover else move civil almost.</t>
  </si>
  <si>
    <t>clayandrea@example.com</t>
  </si>
  <si>
    <t>17983 Lozano Shores</t>
  </si>
  <si>
    <t>Series once ground affect interest ability politics.</t>
  </si>
  <si>
    <t>lori67@example.com</t>
  </si>
  <si>
    <t>+1-748-900-5095x3297</t>
  </si>
  <si>
    <t>65773 Garrett Street</t>
  </si>
  <si>
    <t>East Jesusburgh</t>
  </si>
  <si>
    <t>Institution out grow thank serious various.</t>
  </si>
  <si>
    <t>Alice</t>
  </si>
  <si>
    <t>kevinwood@example.com</t>
  </si>
  <si>
    <t>988-571-8913x18017</t>
  </si>
  <si>
    <t>45606 Brandon Pine</t>
  </si>
  <si>
    <t>East Toddmouth</t>
  </si>
  <si>
    <t>Difference take cell mission.</t>
  </si>
  <si>
    <t>vasquezdaniel@example.com</t>
  </si>
  <si>
    <t>+1-292-940-0688x573</t>
  </si>
  <si>
    <t>261 Dunn Locks Suite 674</t>
  </si>
  <si>
    <t>New Tamiport</t>
  </si>
  <si>
    <t>Check present focus may score all alone government.</t>
  </si>
  <si>
    <t>cartergloria@example.net</t>
  </si>
  <si>
    <t>774.645.5345x92368</t>
  </si>
  <si>
    <t>209 Lowery Street</t>
  </si>
  <si>
    <t>Port Jacquelineburgh</t>
  </si>
  <si>
    <t>Force despite draw whom newspaper.</t>
  </si>
  <si>
    <t>qhunter@example.org</t>
  </si>
  <si>
    <t>624-485-1447x2502</t>
  </si>
  <si>
    <t>359 Andrew Branch Suite 306</t>
  </si>
  <si>
    <t>West Dustinside</t>
  </si>
  <si>
    <t>Quickly idea let defense near list.</t>
  </si>
  <si>
    <t>ykerr@example.net</t>
  </si>
  <si>
    <t>623.328.0178x029</t>
  </si>
  <si>
    <t>040 Elizabeth Brook Apt. 594</t>
  </si>
  <si>
    <t>Light consumer figure voice.</t>
  </si>
  <si>
    <t>tsmith@example.com</t>
  </si>
  <si>
    <t>859-511-6613x31197</t>
  </si>
  <si>
    <t>09477 Michael Mews Suite 350</t>
  </si>
  <si>
    <t>Andrewburgh</t>
  </si>
  <si>
    <t>Live need that discuss center.</t>
  </si>
  <si>
    <t>davidhansen@example.com</t>
  </si>
  <si>
    <t>(289)222-2755x16352</t>
  </si>
  <si>
    <t>64109 Stephanie Pass</t>
  </si>
  <si>
    <t>Lake Cynthiatown</t>
  </si>
  <si>
    <t>Guess idea thank play new.</t>
  </si>
  <si>
    <t>Don</t>
  </si>
  <si>
    <t>jenniferblanchard@example.com</t>
  </si>
  <si>
    <t>989 Michele Roads Apt. 757</t>
  </si>
  <si>
    <t>Result white figure personal affect test chair.</t>
  </si>
  <si>
    <t>todd24@example.net</t>
  </si>
  <si>
    <t>+1-906-880-3333x3734</t>
  </si>
  <si>
    <t>179 Greene Groves</t>
  </si>
  <si>
    <t>South Staceyfort</t>
  </si>
  <si>
    <t>Property develop traditional address.</t>
  </si>
  <si>
    <t>gperry@example.com</t>
  </si>
  <si>
    <t>385.415.0003x92210</t>
  </si>
  <si>
    <t>955 Faulkner Vista Apt. 664</t>
  </si>
  <si>
    <t>Shoulder that nation shoulder small save.</t>
  </si>
  <si>
    <t>wwilson@example.com</t>
  </si>
  <si>
    <t>88326 Rodriguez Spur</t>
  </si>
  <si>
    <t>Wesleyshire</t>
  </si>
  <si>
    <t>Mean character design try voice.</t>
  </si>
  <si>
    <t>Santiago</t>
  </si>
  <si>
    <t>whitney39@example.org</t>
  </si>
  <si>
    <t>+1-638-658-5503x3176</t>
  </si>
  <si>
    <t>16579 Edward Place Apt. 537</t>
  </si>
  <si>
    <t>East Suzanne</t>
  </si>
  <si>
    <t>Apply end itself always body drop during group.</t>
  </si>
  <si>
    <t>seanward@example.org</t>
  </si>
  <si>
    <t>374.646.3970</t>
  </si>
  <si>
    <t>59554 Stephens Points Suite 766</t>
  </si>
  <si>
    <t>East Glendashire</t>
  </si>
  <si>
    <t>Sing whole detail research.</t>
  </si>
  <si>
    <t>olsonbrandy@example.org</t>
  </si>
  <si>
    <t>+1-637-214-8589x65888</t>
  </si>
  <si>
    <t>3600 Megan Flats Suite 879</t>
  </si>
  <si>
    <t>North Gregg</t>
  </si>
  <si>
    <t>Return base smile water collection.</t>
  </si>
  <si>
    <t>juan56@example.org</t>
  </si>
  <si>
    <t>+1-294-260-4655x0157</t>
  </si>
  <si>
    <t>606 Melissa Track Apt. 614</t>
  </si>
  <si>
    <t>Improve police one audience hear.</t>
  </si>
  <si>
    <t>davisdavid@example.net</t>
  </si>
  <si>
    <t>(931)321-1723</t>
  </si>
  <si>
    <t>4078 Stephanie Crossroad Apt. 867</t>
  </si>
  <si>
    <t>Lake Katrina</t>
  </si>
  <si>
    <t>Realize grow describe exactly before.</t>
  </si>
  <si>
    <t>bellcarrie@example.net</t>
  </si>
  <si>
    <t>001-473-297-4131</t>
  </si>
  <si>
    <t>87778 Hansen Tunnel Apt. 443</t>
  </si>
  <si>
    <t>He fight blood.</t>
  </si>
  <si>
    <t>mcculloughmichelle@example.org</t>
  </si>
  <si>
    <t>001-377-258-4172</t>
  </si>
  <si>
    <t>82686 Linda Junctions Apt. 648</t>
  </si>
  <si>
    <t>Stephanieberg</t>
  </si>
  <si>
    <t>Week follow these.</t>
  </si>
  <si>
    <t>jonesterry@example.net</t>
  </si>
  <si>
    <t>606-459-4051x26476</t>
  </si>
  <si>
    <t>741 Mary Throughway</t>
  </si>
  <si>
    <t>Lake Paulborough</t>
  </si>
  <si>
    <t>Think quite pass available eight.</t>
  </si>
  <si>
    <t>phenderson@example.net</t>
  </si>
  <si>
    <t>0626 Lopez Road</t>
  </si>
  <si>
    <t>Geoffreyfurt</t>
  </si>
  <si>
    <t>Bar card watch her.</t>
  </si>
  <si>
    <t>melissadelgado@example.org</t>
  </si>
  <si>
    <t>734.601.5096x9895</t>
  </si>
  <si>
    <t>4387 Henderson Spur</t>
  </si>
  <si>
    <t>Lake Allison</t>
  </si>
  <si>
    <t>Television coach shake.</t>
  </si>
  <si>
    <t>ericarichards@example.net</t>
  </si>
  <si>
    <t>+1-574-480-3941x00759</t>
  </si>
  <si>
    <t>81083 Hudson Alley</t>
  </si>
  <si>
    <t>Port Seanburgh</t>
  </si>
  <si>
    <t>Success to those well.</t>
  </si>
  <si>
    <t>flee@example.net</t>
  </si>
  <si>
    <t>753-870-1336</t>
  </si>
  <si>
    <t>380 Green Summit Apt. 528</t>
  </si>
  <si>
    <t>Nathanview</t>
  </si>
  <si>
    <t>Power house once.</t>
  </si>
  <si>
    <t>greensherry@example.org</t>
  </si>
  <si>
    <t>964.234.8806x95453</t>
  </si>
  <si>
    <t>499 Brian Hills Suite 839</t>
  </si>
  <si>
    <t>Smithside</t>
  </si>
  <si>
    <t>Throw decision follow space.</t>
  </si>
  <si>
    <t>mark99@example.com</t>
  </si>
  <si>
    <t>001-646-451-4552</t>
  </si>
  <si>
    <t>28150 Smith Stravenue</t>
  </si>
  <si>
    <t>North Michellefurt</t>
  </si>
  <si>
    <t>And education mind member nor.</t>
  </si>
  <si>
    <t>Maddox</t>
  </si>
  <si>
    <t>reynoldstravis@example.org</t>
  </si>
  <si>
    <t>(692)330-8077</t>
  </si>
  <si>
    <t>630 Cox Greens Apt. 338</t>
  </si>
  <si>
    <t>West Jessicafurt</t>
  </si>
  <si>
    <t>Bank final woman skin enough whole into.</t>
  </si>
  <si>
    <t>xanderson@example.org</t>
  </si>
  <si>
    <t>001-634-859-5608</t>
  </si>
  <si>
    <t>6160 Katie Parkways Apt. 143</t>
  </si>
  <si>
    <t>Ryanberg</t>
  </si>
  <si>
    <t>Find space material early.</t>
  </si>
  <si>
    <t>joneskaitlyn@example.com</t>
  </si>
  <si>
    <t>483 Jennings Freeway Apt. 273</t>
  </si>
  <si>
    <t>New Danabury</t>
  </si>
  <si>
    <t>Miss interest scientist explain tend about.</t>
  </si>
  <si>
    <t>hmoore@example.com</t>
  </si>
  <si>
    <t>001-899-321-4782</t>
  </si>
  <si>
    <t>8292 Romero Estate</t>
  </si>
  <si>
    <t>Tranchester</t>
  </si>
  <si>
    <t>Same kid into exist subject.</t>
  </si>
  <si>
    <t>vedwards@example.com</t>
  </si>
  <si>
    <t>516.684.6149x16292</t>
  </si>
  <si>
    <t>6658 Lee Forks Suite 392</t>
  </si>
  <si>
    <t>North Phillipstad</t>
  </si>
  <si>
    <t>Election realize power college increase range.</t>
  </si>
  <si>
    <t>frederick97@example.com</t>
  </si>
  <si>
    <t>791 Henry Haven</t>
  </si>
  <si>
    <t>Medinaborough</t>
  </si>
  <si>
    <t>Firm job show agent establish practice reduce.</t>
  </si>
  <si>
    <t>alyssa76@example.net</t>
  </si>
  <si>
    <t>006 Jacob Lane</t>
  </si>
  <si>
    <t>Barnesview</t>
  </si>
  <si>
    <t>Wall window sit.</t>
  </si>
  <si>
    <t>nicolecameron@example.net</t>
  </si>
  <si>
    <t>001-458-882-6977</t>
  </si>
  <si>
    <t>1064 Miranda Mission Apt. 480</t>
  </si>
  <si>
    <t>Stephanieside</t>
  </si>
  <si>
    <t>Light push picture generation begin.</t>
  </si>
  <si>
    <t>rgates@example.net</t>
  </si>
  <si>
    <t>(804)512-8591x4396</t>
  </si>
  <si>
    <t>1279 Brent Islands Suite 342</t>
  </si>
  <si>
    <t>Nathanielville</t>
  </si>
  <si>
    <t>Simply town could near region eye.</t>
  </si>
  <si>
    <t>Maxwell</t>
  </si>
  <si>
    <t>carolyn81@example.org</t>
  </si>
  <si>
    <t>001-844-852-9775x2742</t>
  </si>
  <si>
    <t>02817 Curtis Unions Apt. 035</t>
  </si>
  <si>
    <t>North Jamie</t>
  </si>
  <si>
    <t>There recent suggest bring as whom article.</t>
  </si>
  <si>
    <t>Dakota</t>
  </si>
  <si>
    <t>tyler59@example.com</t>
  </si>
  <si>
    <t>268-734-0259x001</t>
  </si>
  <si>
    <t>884 Santos Unions Suite 744</t>
  </si>
  <si>
    <t>South Alexanderville</t>
  </si>
  <si>
    <t>Tonight let necessary marriage everybody difficult development.</t>
  </si>
  <si>
    <t>Tanner</t>
  </si>
  <si>
    <t>hollylynch@example.net</t>
  </si>
  <si>
    <t>42762 Brock Walks</t>
  </si>
  <si>
    <t>Authority change certainly service idea move customer.</t>
  </si>
  <si>
    <t>wkelly@example.com</t>
  </si>
  <si>
    <t>001-864-492-1934</t>
  </si>
  <si>
    <t>409 Samantha Stream</t>
  </si>
  <si>
    <t>Arnoldton</t>
  </si>
  <si>
    <t>Ago Democrat nation I.</t>
  </si>
  <si>
    <t>jonesvictor@example.com</t>
  </si>
  <si>
    <t>(459)225-6597x2165</t>
  </si>
  <si>
    <t>23395 Kristen Meadow Apt. 321</t>
  </si>
  <si>
    <t>Howardberg</t>
  </si>
  <si>
    <t>Official whose morning financial level.</t>
  </si>
  <si>
    <t>Ballard</t>
  </si>
  <si>
    <t>qknight@example.org</t>
  </si>
  <si>
    <t>001-215-356-1165</t>
  </si>
  <si>
    <t>6623 Sarah Row</t>
  </si>
  <si>
    <t>Lake Susan</t>
  </si>
  <si>
    <t>Standard Mrs discover investment high bill old.</t>
  </si>
  <si>
    <t>jwyatt@example.com</t>
  </si>
  <si>
    <t>0873 Bolton Tunnel</t>
  </si>
  <si>
    <t>Port Jerry</t>
  </si>
  <si>
    <t>Nice remain note miss pattern should.</t>
  </si>
  <si>
    <t>billchavez@example.net</t>
  </si>
  <si>
    <t>5447 Orozco Loop</t>
  </si>
  <si>
    <t>Port Michaelbury</t>
  </si>
  <si>
    <t>Particular allow able century.</t>
  </si>
  <si>
    <t>aaronbarker@example.com</t>
  </si>
  <si>
    <t>(911)801-5604x568</t>
  </si>
  <si>
    <t>17937 Elizabeth Port Suite 716</t>
  </si>
  <si>
    <t>East Ginatown</t>
  </si>
  <si>
    <t>Remember tonight skin between.</t>
  </si>
  <si>
    <t>karentapia@example.org</t>
  </si>
  <si>
    <t>985-474-0600x9350</t>
  </si>
  <si>
    <t>07932 Rodriguez Well</t>
  </si>
  <si>
    <t>Watch follow question civil eight kid.</t>
  </si>
  <si>
    <t>renee11@example.org</t>
  </si>
  <si>
    <t>(299)227-3021x58207</t>
  </si>
  <si>
    <t>994 Carrie Grove</t>
  </si>
  <si>
    <t>Daveland</t>
  </si>
  <si>
    <t>Long trial treat stage past.</t>
  </si>
  <si>
    <t>theresa68@example.com</t>
  </si>
  <si>
    <t>(953)766-2204x387</t>
  </si>
  <si>
    <t>03032 Adams Spur</t>
  </si>
  <si>
    <t>Pay term bag seven behind culture fear.</t>
  </si>
  <si>
    <t>christophercarson@example.org</t>
  </si>
  <si>
    <t>+1-973-709-3971x0607</t>
  </si>
  <si>
    <t>989 Benitez Corners</t>
  </si>
  <si>
    <t>Parsonsside</t>
  </si>
  <si>
    <t>Expect wish act by positive baby just.</t>
  </si>
  <si>
    <t>thomas43@example.net</t>
  </si>
  <si>
    <t>615-938-1217x488</t>
  </si>
  <si>
    <t>529 Jessica Shoals</t>
  </si>
  <si>
    <t>Send whose many would star conference.</t>
  </si>
  <si>
    <t>Barajas</t>
  </si>
  <si>
    <t>greenregina@example.com</t>
  </si>
  <si>
    <t>+1-520-268-8964x54536</t>
  </si>
  <si>
    <t>247 Walter Cove</t>
  </si>
  <si>
    <t>Port Dominiquemouth</t>
  </si>
  <si>
    <t>Various east even garden stand whom.</t>
  </si>
  <si>
    <t>xwalker@example.org</t>
  </si>
  <si>
    <t>+1-497-920-7761x207</t>
  </si>
  <si>
    <t>87818 Jacqueline Extensions</t>
  </si>
  <si>
    <t>Action various while right evidence treat.</t>
  </si>
  <si>
    <t>phillip04@example.org</t>
  </si>
  <si>
    <t>(222)831-7699x39886</t>
  </si>
  <si>
    <t>5562 Andrea Mountain</t>
  </si>
  <si>
    <t>Jaimetown</t>
  </si>
  <si>
    <t>For ready same effect best discuss during.</t>
  </si>
  <si>
    <t>allencarrie@example.net</t>
  </si>
  <si>
    <t>290-760-3903</t>
  </si>
  <si>
    <t>30159 Timothy Square</t>
  </si>
  <si>
    <t>New Douglasfurt</t>
  </si>
  <si>
    <t>Lot style man we state history machine.</t>
  </si>
  <si>
    <t>darrellmason@example.org</t>
  </si>
  <si>
    <t>+1-998-224-1536x02861</t>
  </si>
  <si>
    <t>96743 Harris Isle</t>
  </si>
  <si>
    <t>Davisborough</t>
  </si>
  <si>
    <t>Through so arm remain resource claim occur sea.</t>
  </si>
  <si>
    <t>mahoneyleslie@example.net</t>
  </si>
  <si>
    <t>(731)620-3122x075</t>
  </si>
  <si>
    <t>404 Diaz Parkway Apt. 711</t>
  </si>
  <si>
    <t>Message boy floor radio consumer international.</t>
  </si>
  <si>
    <t>wyoung@example.org</t>
  </si>
  <si>
    <t>822.210.1479x6084</t>
  </si>
  <si>
    <t>7523 Rebecca Tunnel</t>
  </si>
  <si>
    <t>Buckleyburgh</t>
  </si>
  <si>
    <t>Mean available less draw all score.</t>
  </si>
  <si>
    <t>obell@example.com</t>
  </si>
  <si>
    <t>+1-259-874-0939x191</t>
  </si>
  <si>
    <t>7188 Timothy Common</t>
  </si>
  <si>
    <t>Boydside</t>
  </si>
  <si>
    <t>Mean fund cell her head particularly.</t>
  </si>
  <si>
    <t>davidwhite@example.net</t>
  </si>
  <si>
    <t>+1-868-755-1669x071</t>
  </si>
  <si>
    <t>568 Joseph Key Suite 514</t>
  </si>
  <si>
    <t>Theresahaven</t>
  </si>
  <si>
    <t>Agreement campaign door.</t>
  </si>
  <si>
    <t>Garza</t>
  </si>
  <si>
    <t>debrachandler@example.com</t>
  </si>
  <si>
    <t>001-869-715-2821x46603</t>
  </si>
  <si>
    <t>02959 Durham Knoll</t>
  </si>
  <si>
    <t>West Brandonchester</t>
  </si>
  <si>
    <t>Fine professor southern various lot job.</t>
  </si>
  <si>
    <t>nshort@example.org</t>
  </si>
  <si>
    <t>(703)505-3738</t>
  </si>
  <si>
    <t>022 Herrera Port</t>
  </si>
  <si>
    <t>Lake Tammy</t>
  </si>
  <si>
    <t>Exist local thousand detail second national mouth.</t>
  </si>
  <si>
    <t>hughesbrian@example.com</t>
  </si>
  <si>
    <t>968-312-9605x55437</t>
  </si>
  <si>
    <t>572 Candice Falls</t>
  </si>
  <si>
    <t>Start soldier race successful laugh.</t>
  </si>
  <si>
    <t>chavezmichelle@example.net</t>
  </si>
  <si>
    <t>(700)470-3253x5679</t>
  </si>
  <si>
    <t>3575 Angelica Mills</t>
  </si>
  <si>
    <t>West Sara</t>
  </si>
  <si>
    <t>Case laugh tree another.</t>
  </si>
  <si>
    <t>james65@example.com</t>
  </si>
  <si>
    <t>88138 Jennifer Loop</t>
  </si>
  <si>
    <t>From letter level carry parent sit responsibility.</t>
  </si>
  <si>
    <t>bethany22@example.net</t>
  </si>
  <si>
    <t>(911)718-0756</t>
  </si>
  <si>
    <t>4691 Mcgee Points</t>
  </si>
  <si>
    <t>Collection family action.</t>
  </si>
  <si>
    <t>Stevenson</t>
  </si>
  <si>
    <t>christina44@example.org</t>
  </si>
  <si>
    <t>24275 Kristie Expressway Suite 809</t>
  </si>
  <si>
    <t>Smithville</t>
  </si>
  <si>
    <t>Shoulder same probably claim trip report stage step.</t>
  </si>
  <si>
    <t>andreasmith@example.net</t>
  </si>
  <si>
    <t>(403)385-5699</t>
  </si>
  <si>
    <t>0783 Tricia Cliff</t>
  </si>
  <si>
    <t>Daniellehaven</t>
  </si>
  <si>
    <t>End up maybe report follow begin structure determine.</t>
  </si>
  <si>
    <t>Best</t>
  </si>
  <si>
    <t>williamrussell@example.net</t>
  </si>
  <si>
    <t>(340)776-1454x113</t>
  </si>
  <si>
    <t>40166 Graham Ford</t>
  </si>
  <si>
    <t>Kramerville</t>
  </si>
  <si>
    <t>Financial very certain partner financial.</t>
  </si>
  <si>
    <t>abbottglenn@example.com</t>
  </si>
  <si>
    <t>991.698.8675x1843</t>
  </si>
  <si>
    <t>8927 Hernandez Ferry</t>
  </si>
  <si>
    <t>North Shelley</t>
  </si>
  <si>
    <t>Opportunity history general word alone recent voice.</t>
  </si>
  <si>
    <t>Kent</t>
  </si>
  <si>
    <t>andrewdawson@example.org</t>
  </si>
  <si>
    <t>001-939-373-3605x22579</t>
  </si>
  <si>
    <t>335 Smith Heights</t>
  </si>
  <si>
    <t>Brockside</t>
  </si>
  <si>
    <t>Everything close dream other hour hold.</t>
  </si>
  <si>
    <t>csummers@example.org</t>
  </si>
  <si>
    <t>616 Ward Knolls Suite 980</t>
  </si>
  <si>
    <t>Mckaytown</t>
  </si>
  <si>
    <t>Church itself blue college.</t>
  </si>
  <si>
    <t>fjohnson@example.net</t>
  </si>
  <si>
    <t>615.639.0267x771</t>
  </si>
  <si>
    <t>02631 Emily Highway</t>
  </si>
  <si>
    <t>East Christineport</t>
  </si>
  <si>
    <t>Street table likely run.</t>
  </si>
  <si>
    <t>Darrell</t>
  </si>
  <si>
    <t>760.889.1286x648</t>
  </si>
  <si>
    <t>732 Keith Port Apt. 709</t>
  </si>
  <si>
    <t>Ericville</t>
  </si>
  <si>
    <t>Entire husband whether baby.</t>
  </si>
  <si>
    <t>cathyandrade@example.com</t>
  </si>
  <si>
    <t>422.993.5599x742</t>
  </si>
  <si>
    <t>295 Zimmerman Lodge Apt. 626</t>
  </si>
  <si>
    <t>Mcbrideside</t>
  </si>
  <si>
    <t>Draw brother them TV evidence alone.</t>
  </si>
  <si>
    <t>kortiz@example.net</t>
  </si>
  <si>
    <t>577-300-6797</t>
  </si>
  <si>
    <t>8815 Green Extensions Apt. 169</t>
  </si>
  <si>
    <t>Finally seven sort discover edge strong eat.</t>
  </si>
  <si>
    <t>michaelnavarro@example.com</t>
  </si>
  <si>
    <t>(936)381-0559</t>
  </si>
  <si>
    <t>484 Austin Prairie</t>
  </si>
  <si>
    <t>Mirandaberg</t>
  </si>
  <si>
    <t>Western certainly hospital thank TV.</t>
  </si>
  <si>
    <t>elizabethallison@example.org</t>
  </si>
  <si>
    <t>(651)903-9041x787</t>
  </si>
  <si>
    <t>552 Harris Expressway</t>
  </si>
  <si>
    <t>Chadtown</t>
  </si>
  <si>
    <t>Out option who staff.</t>
  </si>
  <si>
    <t>Colton</t>
  </si>
  <si>
    <t>jsims@example.org</t>
  </si>
  <si>
    <t>429-739-3471x3930</t>
  </si>
  <si>
    <t>383 Pugh Cape</t>
  </si>
  <si>
    <t>Mcdonaldland</t>
  </si>
  <si>
    <t>Student production start next run responsibility century.</t>
  </si>
  <si>
    <t>gilmorejohnny@example.org</t>
  </si>
  <si>
    <t>363-616-3171x553</t>
  </si>
  <si>
    <t>451 Gray Tunnel</t>
  </si>
  <si>
    <t>Lake Nicoleberg</t>
  </si>
  <si>
    <t>Attention often position either raise say.</t>
  </si>
  <si>
    <t>schultzmatthew@example.org</t>
  </si>
  <si>
    <t>767-646-6577x49640</t>
  </si>
  <si>
    <t>852 Peters Fork Apt. 976</t>
  </si>
  <si>
    <t>Hodgeschester</t>
  </si>
  <si>
    <t>Need least peace town scientist.</t>
  </si>
  <si>
    <t>Pacheco</t>
  </si>
  <si>
    <t>andersonalbert@example.org</t>
  </si>
  <si>
    <t>(882)500-6485x439</t>
  </si>
  <si>
    <t>6819 Berger Motorway</t>
  </si>
  <si>
    <t>Agree help room land yes.</t>
  </si>
  <si>
    <t>justinallen@example.org</t>
  </si>
  <si>
    <t>001-547-467-6779x4873</t>
  </si>
  <si>
    <t>79813 Tom Via</t>
  </si>
  <si>
    <t>Port Brookefort</t>
  </si>
  <si>
    <t>Market shoulder ask any information.</t>
  </si>
  <si>
    <t>lisa51@example.com</t>
  </si>
  <si>
    <t>6488 Joseph Spur Suite 190</t>
  </si>
  <si>
    <t>Aarontown</t>
  </si>
  <si>
    <t>Prevent participant community or.</t>
  </si>
  <si>
    <t>maureen24@example.com</t>
  </si>
  <si>
    <t>(504)615-7493x663</t>
  </si>
  <si>
    <t>13821 Dean Key</t>
  </si>
  <si>
    <t>North Johnhaven</t>
  </si>
  <si>
    <t>Trial support choice management education.</t>
  </si>
  <si>
    <t>ttucker@example.org</t>
  </si>
  <si>
    <t>+1-797-469-1868x067</t>
  </si>
  <si>
    <t>200 Charles Viaduct</t>
  </si>
  <si>
    <t>North Christopherstad</t>
  </si>
  <si>
    <t>Nor plant side break.</t>
  </si>
  <si>
    <t>jose43@example.com</t>
  </si>
  <si>
    <t>(402)525-7262x14438</t>
  </si>
  <si>
    <t>052 Thomas Square</t>
  </si>
  <si>
    <t>Tammychester</t>
  </si>
  <si>
    <t>Share manager operation six.</t>
  </si>
  <si>
    <t>mwarren@example.net</t>
  </si>
  <si>
    <t>74336 Collin Park</t>
  </si>
  <si>
    <t>Wellsmouth</t>
  </si>
  <si>
    <t>Pay fall join dream light.</t>
  </si>
  <si>
    <t>oliviaestrada@example.net</t>
  </si>
  <si>
    <t>927.205.5514x7534</t>
  </si>
  <si>
    <t>5395 Charles Bridge</t>
  </si>
  <si>
    <t>Davidport</t>
  </si>
  <si>
    <t>Condition understand book yet most allow part production.</t>
  </si>
  <si>
    <t>jean61@example.org</t>
  </si>
  <si>
    <t>723.782.1484x7636</t>
  </si>
  <si>
    <t>646 Stewart Shores Apt. 790</t>
  </si>
  <si>
    <t>Stand of assume worker woman.</t>
  </si>
  <si>
    <t>david35@example.org</t>
  </si>
  <si>
    <t>546-312-1904x9608</t>
  </si>
  <si>
    <t>1616 Smith Branch</t>
  </si>
  <si>
    <t>Lake Robert</t>
  </si>
  <si>
    <t>Offer unit agreement could figure level because.</t>
  </si>
  <si>
    <t>qfoster@example.net</t>
  </si>
  <si>
    <t>939-691-4481</t>
  </si>
  <si>
    <t>943 Knight Course Suite 884</t>
  </si>
  <si>
    <t>North Heatherville</t>
  </si>
  <si>
    <t>Human color space physical east mother past.</t>
  </si>
  <si>
    <t>Stokes</t>
  </si>
  <si>
    <t>qbarrett@example.net</t>
  </si>
  <si>
    <t>(371)980-0345x90178</t>
  </si>
  <si>
    <t>270 Mosley Summit</t>
  </si>
  <si>
    <t>Westbury</t>
  </si>
  <si>
    <t>Cup shake air near quickly field water guy.</t>
  </si>
  <si>
    <t>cassandracook@example.com</t>
  </si>
  <si>
    <t>43262 Thomas Plaza Suite 835</t>
  </si>
  <si>
    <t>Paulbury</t>
  </si>
  <si>
    <t>Sing everybody score professor individual ever.</t>
  </si>
  <si>
    <t>Benitez</t>
  </si>
  <si>
    <t>bradley51@example.net</t>
  </si>
  <si>
    <t>227.777.2775</t>
  </si>
  <si>
    <t>791 Laura Locks</t>
  </si>
  <si>
    <t>Delgadobury</t>
  </si>
  <si>
    <t>Eat catch leave everyone happy budget.</t>
  </si>
  <si>
    <t>christinelindsey@example.org</t>
  </si>
  <si>
    <t>+1-741-396-7509x48452</t>
  </si>
  <si>
    <t>9006 Brandon Mountains</t>
  </si>
  <si>
    <t>East Charlotte</t>
  </si>
  <si>
    <t>Newspaper surface despite bar hit scene lead position.</t>
  </si>
  <si>
    <t>carlsonzachary@example.org</t>
  </si>
  <si>
    <t>793-730-4259x694</t>
  </si>
  <si>
    <t>236 Lee Trail Apt. 890</t>
  </si>
  <si>
    <t>Hamptonmouth</t>
  </si>
  <si>
    <t>Law two yard stop.</t>
  </si>
  <si>
    <t>kimberlywong@example.org</t>
  </si>
  <si>
    <t>414.933.5375x144</t>
  </si>
  <si>
    <t>772 Martin Station</t>
  </si>
  <si>
    <t>Lake Rhonda</t>
  </si>
  <si>
    <t>Under certainly though professor.</t>
  </si>
  <si>
    <t>williestephens@example.org</t>
  </si>
  <si>
    <t>001-676-897-5436</t>
  </si>
  <si>
    <t>989 Morton Turnpike Apt. 239</t>
  </si>
  <si>
    <t>North Kathrynshire</t>
  </si>
  <si>
    <t>Degree nice east.</t>
  </si>
  <si>
    <t>cortezjennifer@example.com</t>
  </si>
  <si>
    <t>001-201-531-0089</t>
  </si>
  <si>
    <t>714 Patrick Plaza</t>
  </si>
  <si>
    <t>West Harold</t>
  </si>
  <si>
    <t>Prepare yard military.</t>
  </si>
  <si>
    <t>lori06@example.com</t>
  </si>
  <si>
    <t>001-280-355-9494x02389</t>
  </si>
  <si>
    <t>01566 Neal Village Suite 318</t>
  </si>
  <si>
    <t>Lake Roberthaven</t>
  </si>
  <si>
    <t>Response within nature play half event.</t>
  </si>
  <si>
    <t>wendy01@example.org</t>
  </si>
  <si>
    <t>001-548-842-4910x1896</t>
  </si>
  <si>
    <t>56858 Hall Springs</t>
  </si>
  <si>
    <t>South Kim</t>
  </si>
  <si>
    <t>Particular father quickly father appear pass indeed scientist.</t>
  </si>
  <si>
    <t>urodriguez@example.com</t>
  </si>
  <si>
    <t>(720)219-5883</t>
  </si>
  <si>
    <t>028 Hodges Plaza Apt. 760</t>
  </si>
  <si>
    <t>Sandersmouth</t>
  </si>
  <si>
    <t>Stock red maybe coach easy four.</t>
  </si>
  <si>
    <t>lindsay70@example.org</t>
  </si>
  <si>
    <t>(644)346-3524</t>
  </si>
  <si>
    <t>574 Danielle Pass</t>
  </si>
  <si>
    <t>North Christyville</t>
  </si>
  <si>
    <t>Leave figure focus agency.</t>
  </si>
  <si>
    <t>susan49@example.net</t>
  </si>
  <si>
    <t>001-564-886-0151x146</t>
  </si>
  <si>
    <t>071 Alicia Parkway</t>
  </si>
  <si>
    <t>Indicate when none fill discuss charge population wide.</t>
  </si>
  <si>
    <t>asimmons@example.net</t>
  </si>
  <si>
    <t>351.588.6951x4681</t>
  </si>
  <si>
    <t>1028 Vasquez Mountains Apt. 515</t>
  </si>
  <si>
    <t>West Michaela</t>
  </si>
  <si>
    <t>Better gas floor accept break positive reach.</t>
  </si>
  <si>
    <t>amber59@example.net</t>
  </si>
  <si>
    <t>595.300.0125x553</t>
  </si>
  <si>
    <t>872 Thomas Pike</t>
  </si>
  <si>
    <t>Jacksonfurt</t>
  </si>
  <si>
    <t>Thank remain push today authority wide miss.</t>
  </si>
  <si>
    <t>Krause</t>
  </si>
  <si>
    <t>jessicahenson@example.com</t>
  </si>
  <si>
    <t>001-753-552-8683x58017</t>
  </si>
  <si>
    <t>946 Baxter Ramp</t>
  </si>
  <si>
    <t>South Karabury</t>
  </si>
  <si>
    <t>Ask citizen paper successful until call care.</t>
  </si>
  <si>
    <t>christopher49@example.net</t>
  </si>
  <si>
    <t>528-278-6654</t>
  </si>
  <si>
    <t>9693 Michael Lodge Suite 318</t>
  </si>
  <si>
    <t>North Lance</t>
  </si>
  <si>
    <t>Street raise seven interest.</t>
  </si>
  <si>
    <t>patrickguzman@example.net</t>
  </si>
  <si>
    <t>(340)891-1128x923</t>
  </si>
  <si>
    <t>589 Paul Harbors</t>
  </si>
  <si>
    <t>North Sarahhaven</t>
  </si>
  <si>
    <t>Unit outside soldier.</t>
  </si>
  <si>
    <t>Huff</t>
  </si>
  <si>
    <t>courtneypatrick@example.net</t>
  </si>
  <si>
    <t>(876)220-2067x81573</t>
  </si>
  <si>
    <t>7137 Anthony Walks</t>
  </si>
  <si>
    <t>South Larryshire</t>
  </si>
  <si>
    <t>Final middle hard.</t>
  </si>
  <si>
    <t>nlee@example.net</t>
  </si>
  <si>
    <t>382.925.2322x557</t>
  </si>
  <si>
    <t>6943 Brandon Flats Apt. 187</t>
  </si>
  <si>
    <t>East Sherryport</t>
  </si>
  <si>
    <t>Job against structure whether my.</t>
  </si>
  <si>
    <t>dennis33@example.com</t>
  </si>
  <si>
    <t>001-677-534-1564x7614</t>
  </si>
  <si>
    <t>7212 Vargas Run</t>
  </si>
  <si>
    <t>Port Deborah</t>
  </si>
  <si>
    <t>Leave debate series use actually.</t>
  </si>
  <si>
    <t>mware@example.org</t>
  </si>
  <si>
    <t>+1-450-689-7732x3799</t>
  </si>
  <si>
    <t>4047 Wilson Lodge Suite 426</t>
  </si>
  <si>
    <t>East Lauraport</t>
  </si>
  <si>
    <t>Sea dark garden.</t>
  </si>
  <si>
    <t>christopheryoung@example.com</t>
  </si>
  <si>
    <t>004 Stone Squares</t>
  </si>
  <si>
    <t>Johnsonmouth</t>
  </si>
  <si>
    <t>Collection professional development staff.</t>
  </si>
  <si>
    <t>Dale</t>
  </si>
  <si>
    <t>maldonadolisa@example.org</t>
  </si>
  <si>
    <t>001-240-338-4155x42644</t>
  </si>
  <si>
    <t>433 Deborah Islands</t>
  </si>
  <si>
    <t>Hernandezberg</t>
  </si>
  <si>
    <t>Our husband war drop most.</t>
  </si>
  <si>
    <t>andrewsjames@example.com</t>
  </si>
  <si>
    <t>612.947.2779</t>
  </si>
  <si>
    <t>305 Joshua Crescent</t>
  </si>
  <si>
    <t>Annaside</t>
  </si>
  <si>
    <t>Despite attention rest become.</t>
  </si>
  <si>
    <t>jasmine10@example.org</t>
  </si>
  <si>
    <t>991-676-9198x69386</t>
  </si>
  <si>
    <t>41395 Brittany Bridge Suite 607</t>
  </si>
  <si>
    <t>Lake Scott</t>
  </si>
  <si>
    <t>Style nothing explain remember my fine.</t>
  </si>
  <si>
    <t>adamwalker@example.net</t>
  </si>
  <si>
    <t>(244)309-2585</t>
  </si>
  <si>
    <t>7810 Howard Rest</t>
  </si>
  <si>
    <t>Allenfurt</t>
  </si>
  <si>
    <t>Prove better tonight traditional current.</t>
  </si>
  <si>
    <t>Madeline</t>
  </si>
  <si>
    <t>wweaver@example.com</t>
  </si>
  <si>
    <t>717-836-2925x8049</t>
  </si>
  <si>
    <t>831 Maurice Trace</t>
  </si>
  <si>
    <t>Riggston</t>
  </si>
  <si>
    <t>Town network story ever improve.</t>
  </si>
  <si>
    <t>marywhite@example.com</t>
  </si>
  <si>
    <t>(366)868-6680x09388</t>
  </si>
  <si>
    <t>334 Bailey Stream Apt. 717</t>
  </si>
  <si>
    <t>Gas especially standard color.</t>
  </si>
  <si>
    <t>Rasmussen</t>
  </si>
  <si>
    <t>gonzalezjeremy@example.org</t>
  </si>
  <si>
    <t>(560)414-8932</t>
  </si>
  <si>
    <t>2132 Jose Knoll Apt. 941</t>
  </si>
  <si>
    <t>Howellville</t>
  </si>
  <si>
    <t>Wonder to feeling central then actually population.</t>
  </si>
  <si>
    <t>john44@example.com</t>
  </si>
  <si>
    <t>779.767.7864</t>
  </si>
  <si>
    <t>6037 Ryan Ports</t>
  </si>
  <si>
    <t>Port Susan</t>
  </si>
  <si>
    <t>Language evening test parent life everyone not finish.</t>
  </si>
  <si>
    <t>fobrien@example.org</t>
  </si>
  <si>
    <t>322.916.8923</t>
  </si>
  <si>
    <t>968 Daniel Locks</t>
  </si>
  <si>
    <t>Powellport</t>
  </si>
  <si>
    <t>System writer office whole alone.</t>
  </si>
  <si>
    <t>ybarnett@example.net</t>
  </si>
  <si>
    <t>(237)753-3432</t>
  </si>
  <si>
    <t>939 Dana Brooks Apt. 261</t>
  </si>
  <si>
    <t>Guerrerofurt</t>
  </si>
  <si>
    <t>Amount explain participant when born.</t>
  </si>
  <si>
    <t>Bridges</t>
  </si>
  <si>
    <t>cgray@example.com</t>
  </si>
  <si>
    <t>494-313-6975x5849</t>
  </si>
  <si>
    <t>2860 Amanda Rue</t>
  </si>
  <si>
    <t>Gregside</t>
  </si>
  <si>
    <t>Plan training look opportunity population share already.</t>
  </si>
  <si>
    <t>juan18@example.com</t>
  </si>
  <si>
    <t>001-944-283-1508</t>
  </si>
  <si>
    <t>33522 Taylor Cliff Apt. 697</t>
  </si>
  <si>
    <t>Port Tiffany</t>
  </si>
  <si>
    <t>Consider spring consumer.</t>
  </si>
  <si>
    <t>xcooper@example.com</t>
  </si>
  <si>
    <t>(211)869-0336x0331</t>
  </si>
  <si>
    <t>425 Zachary Plaza Apt. 001</t>
  </si>
  <si>
    <t>Lake Christine</t>
  </si>
  <si>
    <t>Tree interview send present decision cultural onto.</t>
  </si>
  <si>
    <t>daniel22@example.com</t>
  </si>
  <si>
    <t>+1-217-984-3340x451</t>
  </si>
  <si>
    <t>346 Brian Squares Apt. 036</t>
  </si>
  <si>
    <t>East Rebeccaburgh</t>
  </si>
  <si>
    <t>Television visit drop seat serve live learn drop.</t>
  </si>
  <si>
    <t>sjones@example.org</t>
  </si>
  <si>
    <t>339-369-8886</t>
  </si>
  <si>
    <t>38207 Mcguire Cove Apt. 956</t>
  </si>
  <si>
    <t>Port Jeffreychester</t>
  </si>
  <si>
    <t>Cut second yeah left able city morning.</t>
  </si>
  <si>
    <t>palvarado@example.org</t>
  </si>
  <si>
    <t>(718)855-3420</t>
  </si>
  <si>
    <t>122 Penny Roads</t>
  </si>
  <si>
    <t>North Joshua</t>
  </si>
  <si>
    <t>Physical low out pretty north speak professional.</t>
  </si>
  <si>
    <t>kylewilliams@example.net</t>
  </si>
  <si>
    <t>001-784-448-1036x8811</t>
  </si>
  <si>
    <t>0419 Richards Light</t>
  </si>
  <si>
    <t>Luisside</t>
  </si>
  <si>
    <t>Follow dog subject trouble ready be between later.</t>
  </si>
  <si>
    <t>obradshaw@example.org</t>
  </si>
  <si>
    <t>418.790.0957x701</t>
  </si>
  <si>
    <t>91780 Simpson Extensions</t>
  </si>
  <si>
    <t>Austinbury</t>
  </si>
  <si>
    <t>Her raise mind prepare enter rise major.</t>
  </si>
  <si>
    <t>robindunlap@example.net</t>
  </si>
  <si>
    <t>(964)528-5020x56233</t>
  </si>
  <si>
    <t>22468 Bradford Haven Suite 200</t>
  </si>
  <si>
    <t>South Pam</t>
  </si>
  <si>
    <t>Pull maybe gun operation child analysis.</t>
  </si>
  <si>
    <t>yvette11@example.net</t>
  </si>
  <si>
    <t>(691)485-4476x2074</t>
  </si>
  <si>
    <t>4845 Scott Well</t>
  </si>
  <si>
    <t>West Amandafurt</t>
  </si>
  <si>
    <t>Look agent concern former.</t>
  </si>
  <si>
    <t>christopherbaldwin@example.net</t>
  </si>
  <si>
    <t>1089 Gibson Fork</t>
  </si>
  <si>
    <t>Barkerport</t>
  </si>
  <si>
    <t>Early make dark arrive citizen family week expect.</t>
  </si>
  <si>
    <t>susan69@example.com</t>
  </si>
  <si>
    <t>001-497-226-9680x3412</t>
  </si>
  <si>
    <t>7063 Jones Locks</t>
  </si>
  <si>
    <t>New Melaniefurt</t>
  </si>
  <si>
    <t>Film put finally deal sure.</t>
  </si>
  <si>
    <t>Prince</t>
  </si>
  <si>
    <t>crystallamb@example.net</t>
  </si>
  <si>
    <t>565.305.3854</t>
  </si>
  <si>
    <t>54113 David Harbors</t>
  </si>
  <si>
    <t>Stevenland</t>
  </si>
  <si>
    <t>Bank down such fine.</t>
  </si>
  <si>
    <t>michael97@example.org</t>
  </si>
  <si>
    <t>(619)982-9926</t>
  </si>
  <si>
    <t>7324 Ortiz Junctions Apt. 359</t>
  </si>
  <si>
    <t>Conniemouth</t>
  </si>
  <si>
    <t>Other community which your record walk many.</t>
  </si>
  <si>
    <t>Meyers</t>
  </si>
  <si>
    <t>anthony57@example.com</t>
  </si>
  <si>
    <t>385 Ibarra Junction Suite 139</t>
  </si>
  <si>
    <t>Lake Brenda</t>
  </si>
  <si>
    <t>Indeed our after song model themselves.</t>
  </si>
  <si>
    <t>bryan30@example.net</t>
  </si>
  <si>
    <t>2128 Dixon Cape</t>
  </si>
  <si>
    <t>Monicahaven</t>
  </si>
  <si>
    <t>Me father section every.</t>
  </si>
  <si>
    <t>xlopez@example.com</t>
  </si>
  <si>
    <t>883-724-3285</t>
  </si>
  <si>
    <t>48606 Ramos Junctions Suite 558</t>
  </si>
  <si>
    <t>Holderchester</t>
  </si>
  <si>
    <t>Race care station staff fire.</t>
  </si>
  <si>
    <t>Dickson</t>
  </si>
  <si>
    <t>amyrodriguez@example.net</t>
  </si>
  <si>
    <t>001-282-543-4941x3125</t>
  </si>
  <si>
    <t>41935 Porter Mount</t>
  </si>
  <si>
    <t>Put position establish fly fast grow year give.</t>
  </si>
  <si>
    <t>Rebekah</t>
  </si>
  <si>
    <t>oramirez@example.net</t>
  </si>
  <si>
    <t>365.693.9783</t>
  </si>
  <si>
    <t>909 Madison Vista</t>
  </si>
  <si>
    <t>Nelsonbury</t>
  </si>
  <si>
    <t>House state step story.</t>
  </si>
  <si>
    <t>michael31@example.com</t>
  </si>
  <si>
    <t>925-570-9226</t>
  </si>
  <si>
    <t>63725 Wilcox Haven Apt. 435</t>
  </si>
  <si>
    <t>Lake Alexview</t>
  </si>
  <si>
    <t>Until feeling detail summer create.</t>
  </si>
  <si>
    <t>nlewis@example.org</t>
  </si>
  <si>
    <t>+1-953-771-8657x69950</t>
  </si>
  <si>
    <t>966 Paul Hills Apt. 339</t>
  </si>
  <si>
    <t>Tracyville</t>
  </si>
  <si>
    <t>Ten stage scene fact.</t>
  </si>
  <si>
    <t>sgreene@example.com</t>
  </si>
  <si>
    <t>600.375.8640x09404</t>
  </si>
  <si>
    <t>02408 Melissa Creek Apt. 634</t>
  </si>
  <si>
    <t>Teacher as medical travel stock budget.</t>
  </si>
  <si>
    <t>Hunt</t>
  </si>
  <si>
    <t>emily42@example.com</t>
  </si>
  <si>
    <t>(267)709-1046</t>
  </si>
  <si>
    <t>039 Julia Plains</t>
  </si>
  <si>
    <t>Too rather common clearly exactly bank.</t>
  </si>
  <si>
    <t>gomezduane@example.net</t>
  </si>
  <si>
    <t>001-941-645-1893x278</t>
  </si>
  <si>
    <t>2985 Stevens Fields</t>
  </si>
  <si>
    <t>Virginiashire</t>
  </si>
  <si>
    <t>Environmental certainly control world begin.</t>
  </si>
  <si>
    <t>oserrano@example.com</t>
  </si>
  <si>
    <t>705-303-8942x8042</t>
  </si>
  <si>
    <t>6395 Hoover Tunnel Suite 003</t>
  </si>
  <si>
    <t>Lake Suzannetown</t>
  </si>
  <si>
    <t>Appear economic prevent necessary far.</t>
  </si>
  <si>
    <t>carolrodriguez@example.org</t>
  </si>
  <si>
    <t>795.925.3163x1050</t>
  </si>
  <si>
    <t>42885 Logan Vista Apt. 170</t>
  </si>
  <si>
    <t>Hernandezview</t>
  </si>
  <si>
    <t>His agency sort both thousand.</t>
  </si>
  <si>
    <t>Zimmerman</t>
  </si>
  <si>
    <t>mcneilsuzanne@example.com</t>
  </si>
  <si>
    <t>627.789.0884x28764</t>
  </si>
  <si>
    <t>266 Ross Loaf Apt. 876</t>
  </si>
  <si>
    <t>Left process white difficult.</t>
  </si>
  <si>
    <t>smills@example.net</t>
  </si>
  <si>
    <t>52274 Clark Orchard Apt. 846</t>
  </si>
  <si>
    <t>East Crystal</t>
  </si>
  <si>
    <t>Strategy mission wait sell yes once success hot.</t>
  </si>
  <si>
    <t>benjamin28@example.org</t>
  </si>
  <si>
    <t>(311)588-5935x4143</t>
  </si>
  <si>
    <t>88217 Guzman Crossroad</t>
  </si>
  <si>
    <t>New Brandyport</t>
  </si>
  <si>
    <t>Try couple back nation.</t>
  </si>
  <si>
    <t>Meyer</t>
  </si>
  <si>
    <t>uknight@example.net</t>
  </si>
  <si>
    <t>+1-651-732-4774x6844</t>
  </si>
  <si>
    <t>5390 Karen Cape Apt. 821</t>
  </si>
  <si>
    <t>Fletchermouth</t>
  </si>
  <si>
    <t>Themselves class bed well development movie.</t>
  </si>
  <si>
    <t>thomasgarner@example.net</t>
  </si>
  <si>
    <t>688.464.5527</t>
  </si>
  <si>
    <t>0694 Lin Bridge</t>
  </si>
  <si>
    <t>North Diana</t>
  </si>
  <si>
    <t>Without check special feel type who.</t>
  </si>
  <si>
    <t>brandi27@example.com</t>
  </si>
  <si>
    <t>213.377.3405x24901</t>
  </si>
  <si>
    <t>75104 Brian Crest Suite 605</t>
  </si>
  <si>
    <t>Everything they nearly world.</t>
  </si>
  <si>
    <t>rachel44@example.org</t>
  </si>
  <si>
    <t>(245)849-4931x47608</t>
  </si>
  <si>
    <t>8619 Michael Divide</t>
  </si>
  <si>
    <t>Raymondhaven</t>
  </si>
  <si>
    <t>Human strategy job president series.</t>
  </si>
  <si>
    <t>Serrano</t>
  </si>
  <si>
    <t>christine05@example.com</t>
  </si>
  <si>
    <t>(342)676-1513x90630</t>
  </si>
  <si>
    <t>72964 Ashley Springs Suite 994</t>
  </si>
  <si>
    <t>Danielletown</t>
  </si>
  <si>
    <t>Recently voice most full.</t>
  </si>
  <si>
    <t>ymcbride@example.net</t>
  </si>
  <si>
    <t>(480)918-6326x510</t>
  </si>
  <si>
    <t>361 Jean Plaza Suite 532</t>
  </si>
  <si>
    <t>Loganhaven</t>
  </si>
  <si>
    <t>Hour voice day nature indeed.</t>
  </si>
  <si>
    <t>ywebb@example.net</t>
  </si>
  <si>
    <t>001-513-783-6319x455</t>
  </si>
  <si>
    <t>08475 Cooper Isle Suite 073</t>
  </si>
  <si>
    <t>South Richardview</t>
  </si>
  <si>
    <t>Fast question human leader.</t>
  </si>
  <si>
    <t>devinburns@example.com</t>
  </si>
  <si>
    <t>360-482-0335</t>
  </si>
  <si>
    <t>232 Lance Isle</t>
  </si>
  <si>
    <t>Daughter above national oil still agreement.</t>
  </si>
  <si>
    <t>brooksnicole@example.net</t>
  </si>
  <si>
    <t>956-698-7001x06044</t>
  </si>
  <si>
    <t>1283 Jessica Squares</t>
  </si>
  <si>
    <t>Dyerhaven</t>
  </si>
  <si>
    <t>To whatever result.</t>
  </si>
  <si>
    <t>joseph41@example.com</t>
  </si>
  <si>
    <t>001-745-521-8224x569</t>
  </si>
  <si>
    <t>6115 Kelly Creek</t>
  </si>
  <si>
    <t>Sarafort</t>
  </si>
  <si>
    <t>Behavior most up probably great still factor.</t>
  </si>
  <si>
    <t>mark95@example.net</t>
  </si>
  <si>
    <t>784-981-8033x513</t>
  </si>
  <si>
    <t>948 Eric Shore</t>
  </si>
  <si>
    <t>East Brett</t>
  </si>
  <si>
    <t>Opportunity vote drive.</t>
  </si>
  <si>
    <t>moralesjames@example.net</t>
  </si>
  <si>
    <t>768 Sanchez Ford Apt. 955</t>
  </si>
  <si>
    <t>North Scottmouth</t>
  </si>
  <si>
    <t>Court usually ten.</t>
  </si>
  <si>
    <t>sophia66@example.net</t>
  </si>
  <si>
    <t>222.671.0342</t>
  </si>
  <si>
    <t>0165 Vega Island Suite 350</t>
  </si>
  <si>
    <t>Alexisfurt</t>
  </si>
  <si>
    <t>Class list two where race.</t>
  </si>
  <si>
    <t>delacruzkenneth@example.net</t>
  </si>
  <si>
    <t>(653)365-0038x6567</t>
  </si>
  <si>
    <t>10051 Perry Stravenue</t>
  </si>
  <si>
    <t>Spend there by look.</t>
  </si>
  <si>
    <t>Tapia</t>
  </si>
  <si>
    <t>cruzmichael@example.com</t>
  </si>
  <si>
    <t>821.847.4346x3302</t>
  </si>
  <si>
    <t>9771 Bell Loop Apt. 924</t>
  </si>
  <si>
    <t>Difficult drop relate travel.</t>
  </si>
  <si>
    <t>Faulkner</t>
  </si>
  <si>
    <t>anthony38@example.org</t>
  </si>
  <si>
    <t>(944)739-7955x3525</t>
  </si>
  <si>
    <t>16008 Robin Cape</t>
  </si>
  <si>
    <t>Jacksonside</t>
  </si>
  <si>
    <t>Leader practice purpose million.</t>
  </si>
  <si>
    <t>Hess</t>
  </si>
  <si>
    <t>joshuasnyder@example.net</t>
  </si>
  <si>
    <t>001-654-663-4716</t>
  </si>
  <si>
    <t>4743 Snyder Walks Apt. 567</t>
  </si>
  <si>
    <t>Michaelborough</t>
  </si>
  <si>
    <t>Purpose like ground shoulder former within best.</t>
  </si>
  <si>
    <t>kennethfowler@example.net</t>
  </si>
  <si>
    <t>(346)826-4422</t>
  </si>
  <si>
    <t>1715 Amy Overpass</t>
  </si>
  <si>
    <t>Kurtmouth</t>
  </si>
  <si>
    <t>Move long administration meet instead pretty point success.</t>
  </si>
  <si>
    <t>twu@example.net</t>
  </si>
  <si>
    <t>001-589-256-2888x6040</t>
  </si>
  <si>
    <t>2647 Jacqueline Square</t>
  </si>
  <si>
    <t>Port Joelview</t>
  </si>
  <si>
    <t>Company entire watch smile across.</t>
  </si>
  <si>
    <t>maxwellamanda@example.org</t>
  </si>
  <si>
    <t>0176 Martinez Mills Suite 468</t>
  </si>
  <si>
    <t>Walkerhaven</t>
  </si>
  <si>
    <t>Maybe officer bad because.</t>
  </si>
  <si>
    <t>Alexandria</t>
  </si>
  <si>
    <t>todd59@example.org</t>
  </si>
  <si>
    <t>03463 Wilson Trail Suite 630</t>
  </si>
  <si>
    <t>Lake Paulafort</t>
  </si>
  <si>
    <t>Tonight audience arm ok.</t>
  </si>
  <si>
    <t>katherinekeller@example.com</t>
  </si>
  <si>
    <t>571.517.9360x122</t>
  </si>
  <si>
    <t>20270 Gray Crossroad Suite 564</t>
  </si>
  <si>
    <t>South James</t>
  </si>
  <si>
    <t>Long before great close themselves rich.</t>
  </si>
  <si>
    <t>pherrera@example.com</t>
  </si>
  <si>
    <t>(731)404-2291x7422</t>
  </si>
  <si>
    <t>813 White Place Suite 449</t>
  </si>
  <si>
    <t>Low factor they crime less need.</t>
  </si>
  <si>
    <t>mannariel@example.net</t>
  </si>
  <si>
    <t>846.849.5015x091</t>
  </si>
  <si>
    <t>8888 Hamilton Rapid Suite 992</t>
  </si>
  <si>
    <t>Rodriguezhaven</t>
  </si>
  <si>
    <t>Sense reduce would summer.</t>
  </si>
  <si>
    <t>james42@example.com</t>
  </si>
  <si>
    <t>4708 Kenneth Fort</t>
  </si>
  <si>
    <t>Christinaton</t>
  </si>
  <si>
    <t>Tend agreement woman.</t>
  </si>
  <si>
    <t>Andrade</t>
  </si>
  <si>
    <t>jennifer10@example.org</t>
  </si>
  <si>
    <t>579-820-2444x59315</t>
  </si>
  <si>
    <t>0406 Harry Ranch</t>
  </si>
  <si>
    <t>Wandaville</t>
  </si>
  <si>
    <t>Audience there purpose notice.</t>
  </si>
  <si>
    <t>amanda75@example.com</t>
  </si>
  <si>
    <t>(749)965-5978x4548</t>
  </si>
  <si>
    <t>28636 Sanders Cliffs</t>
  </si>
  <si>
    <t>Christineville</t>
  </si>
  <si>
    <t>Meeting church side marriage lead whole.</t>
  </si>
  <si>
    <t>mhenry@example.org</t>
  </si>
  <si>
    <t>23930 Brown Way Suite 004</t>
  </si>
  <si>
    <t>Rebeccaview</t>
  </si>
  <si>
    <t>Hot point clear happen world attention available.</t>
  </si>
  <si>
    <t>Mindy</t>
  </si>
  <si>
    <t>deanna19@example.com</t>
  </si>
  <si>
    <t>299-305-1287</t>
  </si>
  <si>
    <t>2861 Coleman Roads</t>
  </si>
  <si>
    <t>New Kelseyshire</t>
  </si>
  <si>
    <t>Cell language side message have relationship.</t>
  </si>
  <si>
    <t>jerry07@example.com</t>
  </si>
  <si>
    <t>679-255-4047</t>
  </si>
  <si>
    <t>5348 Hahn Path Suite 607</t>
  </si>
  <si>
    <t>Lake Russellton</t>
  </si>
  <si>
    <t>Measure impact of.</t>
  </si>
  <si>
    <t>joseweaver@example.net</t>
  </si>
  <si>
    <t>(850)590-4100x77055</t>
  </si>
  <si>
    <t>39833 Rivera Loop</t>
  </si>
  <si>
    <t>Davistown</t>
  </si>
  <si>
    <t>Area fish plan challenge send.</t>
  </si>
  <si>
    <t>kristin08@example.org</t>
  </si>
  <si>
    <t>001-476-795-8390x7328</t>
  </si>
  <si>
    <t>89218 Elizabeth Glen Apt. 560</t>
  </si>
  <si>
    <t>Carolburgh</t>
  </si>
  <si>
    <t>Near pattern anyone assume assume ok catch.</t>
  </si>
  <si>
    <t>guzmanleah@example.org</t>
  </si>
  <si>
    <t>001-686-327-3830</t>
  </si>
  <si>
    <t>532 Kimberly Cape</t>
  </si>
  <si>
    <t>East Kathryn</t>
  </si>
  <si>
    <t>Represent others bit.</t>
  </si>
  <si>
    <t>lindseywilson@example.org</t>
  </si>
  <si>
    <t>+1-668-205-1237x6815</t>
  </si>
  <si>
    <t>90517 Castillo Greens Apt. 539</t>
  </si>
  <si>
    <t>North Brianberg</t>
  </si>
  <si>
    <t>Next paper generation character area painting although.</t>
  </si>
  <si>
    <t>uparsons@example.org</t>
  </si>
  <si>
    <t>001-373-594-0692x2997</t>
  </si>
  <si>
    <t>52754 Kelsey Tunnel</t>
  </si>
  <si>
    <t>Fine beat weight season need right.</t>
  </si>
  <si>
    <t>christopher14@example.net</t>
  </si>
  <si>
    <t>(990)749-3664x694</t>
  </si>
  <si>
    <t>905 Payne Underpass Suite 171</t>
  </si>
  <si>
    <t>North Janetland</t>
  </si>
  <si>
    <t>Scientist total two ground through agree.</t>
  </si>
  <si>
    <t>Kane</t>
  </si>
  <si>
    <t>kelleyryan@example.org</t>
  </si>
  <si>
    <t>645.411.1725</t>
  </si>
  <si>
    <t>527 Edwin Club Suite 946</t>
  </si>
  <si>
    <t>Keithland</t>
  </si>
  <si>
    <t>Yard suddenly there agreement nor.</t>
  </si>
  <si>
    <t>Johnny</t>
  </si>
  <si>
    <t>rogerjacobson@example.org</t>
  </si>
  <si>
    <t>(657)766-4920</t>
  </si>
  <si>
    <t>1381 Li Path Apt. 929</t>
  </si>
  <si>
    <t>Russellmouth</t>
  </si>
  <si>
    <t>Perform modern actually concern always business defense town.</t>
  </si>
  <si>
    <t>vpope@example.org</t>
  </si>
  <si>
    <t>(949)776-0639x800</t>
  </si>
  <si>
    <t>11235 Clark Plaza</t>
  </si>
  <si>
    <t>West Danielmouth</t>
  </si>
  <si>
    <t>Baby store finally national process.</t>
  </si>
  <si>
    <t>theresarobertson@example.org</t>
  </si>
  <si>
    <t>001-350-363-1136x1232</t>
  </si>
  <si>
    <t>466 John Motorway</t>
  </si>
  <si>
    <t>Enjoy fear long human miss.</t>
  </si>
  <si>
    <t>floresdonna@example.org</t>
  </si>
  <si>
    <t>431.332.7208</t>
  </si>
  <si>
    <t>98403 Zachary Plaza Apt. 876</t>
  </si>
  <si>
    <t>South Paulhaven</t>
  </si>
  <si>
    <t>Best hotel foreign figure than.</t>
  </si>
  <si>
    <t>mnewman@example.com</t>
  </si>
  <si>
    <t>001-946-823-7246x8766</t>
  </si>
  <si>
    <t>48425 Vargas Shoals</t>
  </si>
  <si>
    <t>Timothyside</t>
  </si>
  <si>
    <t>Pass fly still law.</t>
  </si>
  <si>
    <t>Monica</t>
  </si>
  <si>
    <t>michelemiller@example.net</t>
  </si>
  <si>
    <t>391-299-4126</t>
  </si>
  <si>
    <t>00724 Mclaughlin Estates Apt. 650</t>
  </si>
  <si>
    <t>Patelbury</t>
  </si>
  <si>
    <t>Free eat yeah thing road discussion generation decide.</t>
  </si>
  <si>
    <t>001-934-877-5180</t>
  </si>
  <si>
    <t>100 Gary Highway</t>
  </si>
  <si>
    <t>Lawsontown</t>
  </si>
  <si>
    <t>Television visit painting.</t>
  </si>
  <si>
    <t>riosmartin@example.org</t>
  </si>
  <si>
    <t>6484 Mark Road</t>
  </si>
  <si>
    <t>Lake Matthewview</t>
  </si>
  <si>
    <t>Plan sound over check mother evening.</t>
  </si>
  <si>
    <t>breannabrown@example.org</t>
  </si>
  <si>
    <t>001-645-789-6531x221</t>
  </si>
  <si>
    <t>6448 Long Summit Suite 014</t>
  </si>
  <si>
    <t>Lewishaven</t>
  </si>
  <si>
    <t>Identify two control maintain city together benefit.</t>
  </si>
  <si>
    <t>rnguyen@example.org</t>
  </si>
  <si>
    <t>001-949-798-3103x5111</t>
  </si>
  <si>
    <t>69834 Maxwell Ports Apt. 052</t>
  </si>
  <si>
    <t>New Matthewshire</t>
  </si>
  <si>
    <t>Next process officer right education bit.</t>
  </si>
  <si>
    <t>steintimothy@example.org</t>
  </si>
  <si>
    <t>522-444-4414x08285</t>
  </si>
  <si>
    <t>49692 Murray Coves Apt. 698</t>
  </si>
  <si>
    <t>Lake Adriana</t>
  </si>
  <si>
    <t>Form wind miss improve thousand suddenly rich similar.</t>
  </si>
  <si>
    <t>fhowell@example.net</t>
  </si>
  <si>
    <t>001-235-627-6139x103</t>
  </si>
  <si>
    <t>11081 Rebecca Center</t>
  </si>
  <si>
    <t>Jessebury</t>
  </si>
  <si>
    <t>Three weight finish maintain one tend themselves.</t>
  </si>
  <si>
    <t>cherylmejia@example.net</t>
  </si>
  <si>
    <t>327-897-3404</t>
  </si>
  <si>
    <t>378 Becker Views</t>
  </si>
  <si>
    <t>Nicholasfort</t>
  </si>
  <si>
    <t>Away only war stay baby time moment.</t>
  </si>
  <si>
    <t>jeremy11@example.org</t>
  </si>
  <si>
    <t>878-208-1558x79225</t>
  </si>
  <si>
    <t>223 James Lights Suite 349</t>
  </si>
  <si>
    <t>Davidside</t>
  </si>
  <si>
    <t>Type bank necessary worry.</t>
  </si>
  <si>
    <t>Sanford</t>
  </si>
  <si>
    <t>gonzalezjill@example.org</t>
  </si>
  <si>
    <t>001-641-346-0587</t>
  </si>
  <si>
    <t>55667 Goodwin Drive Apt. 071</t>
  </si>
  <si>
    <t>North Dannyport</t>
  </si>
  <si>
    <t>Population simple newspaper.</t>
  </si>
  <si>
    <t>donald01@example.net</t>
  </si>
  <si>
    <t>(633)349-8394</t>
  </si>
  <si>
    <t>81045 Miller Road Suite 358</t>
  </si>
  <si>
    <t>New Desiree</t>
  </si>
  <si>
    <t>Direction others rate check thing.</t>
  </si>
  <si>
    <t>fedwards@example.org</t>
  </si>
  <si>
    <t>440.862.3299</t>
  </si>
  <si>
    <t>314 Garcia Trace Suite 033</t>
  </si>
  <si>
    <t>New Kevinburgh</t>
  </si>
  <si>
    <t>Any kid everybody look recently property hope.</t>
  </si>
  <si>
    <t>cweeks@example.net</t>
  </si>
  <si>
    <t>969.697.9872x67597</t>
  </si>
  <si>
    <t>67100 Crawford Cliff Apt. 867</t>
  </si>
  <si>
    <t>New Derrick</t>
  </si>
  <si>
    <t>Husband everything approach.</t>
  </si>
  <si>
    <t>Berger</t>
  </si>
  <si>
    <t>smitchell@example.net</t>
  </si>
  <si>
    <t>929-619-5123</t>
  </si>
  <si>
    <t>3305 Garcia Forks Apt. 451</t>
  </si>
  <si>
    <t>North employee miss citizen so hospital environmental.</t>
  </si>
  <si>
    <t>horntodd@example.net</t>
  </si>
  <si>
    <t>2977 Hale Drives Suite 469</t>
  </si>
  <si>
    <t>Loweport</t>
  </si>
  <si>
    <t>Five long term sister.</t>
  </si>
  <si>
    <t>peterfriedman@example.com</t>
  </si>
  <si>
    <t>001-363-431-8981x2703</t>
  </si>
  <si>
    <t>016 Lara Creek Apt. 947</t>
  </si>
  <si>
    <t>Port Sarahchester</t>
  </si>
  <si>
    <t>Buy between draw hard good what who.</t>
  </si>
  <si>
    <t>Marcia</t>
  </si>
  <si>
    <t>tyler50@example.net</t>
  </si>
  <si>
    <t>827 Simmons Ridge</t>
  </si>
  <si>
    <t>Rayton</t>
  </si>
  <si>
    <t>End along how price play.</t>
  </si>
  <si>
    <t>bankstimothy@example.org</t>
  </si>
  <si>
    <t>(951)406-9103</t>
  </si>
  <si>
    <t>56379 Reed Flat</t>
  </si>
  <si>
    <t>Mortonburgh</t>
  </si>
  <si>
    <t>Else population yet drop.</t>
  </si>
  <si>
    <t>eolson@example.net</t>
  </si>
  <si>
    <t>601-656-0900x48577</t>
  </si>
  <si>
    <t>946 Carson Falls Suite 230</t>
  </si>
  <si>
    <t>Successful reveal policy country realize democratic people.</t>
  </si>
  <si>
    <t>(307)799-9782</t>
  </si>
  <si>
    <t>896 Ryan Mission Suite 611</t>
  </si>
  <si>
    <t>Garciashire</t>
  </si>
  <si>
    <t>Old yet oil month spend should yet else.</t>
  </si>
  <si>
    <t>teresa07@example.org</t>
  </si>
  <si>
    <t>(616)431-7640x1950</t>
  </si>
  <si>
    <t>461 Roger Light Suite 613</t>
  </si>
  <si>
    <t>Emilyport</t>
  </si>
  <si>
    <t>Action catch particularly operation everything wear seem.</t>
  </si>
  <si>
    <t>underwoodricky@example.org</t>
  </si>
  <si>
    <t>437.984.3329</t>
  </si>
  <si>
    <t>6108 Carr Lakes Apt. 255</t>
  </si>
  <si>
    <t>Moraleschester</t>
  </si>
  <si>
    <t>Along would new choice save term wear.</t>
  </si>
  <si>
    <t>mgreen@example.org</t>
  </si>
  <si>
    <t>477-508-7559x1904</t>
  </si>
  <si>
    <t>3445 Amy Route Apt. 682</t>
  </si>
  <si>
    <t>North Diane</t>
  </si>
  <si>
    <t>Main move hard seven.</t>
  </si>
  <si>
    <t>Jennings</t>
  </si>
  <si>
    <t>woodsbrandy@example.org</t>
  </si>
  <si>
    <t>+1-627-844-3723x7941</t>
  </si>
  <si>
    <t>90269 Katrina Bypass Apt. 848</t>
  </si>
  <si>
    <t>Joneschester</t>
  </si>
  <si>
    <t>Heavy list force fight office happy.</t>
  </si>
  <si>
    <t>Grace</t>
  </si>
  <si>
    <t>sonya70@example.net</t>
  </si>
  <si>
    <t>001-990-493-7448x17243</t>
  </si>
  <si>
    <t>04552 Mueller Crossroad Suite 635</t>
  </si>
  <si>
    <t>New Brenda</t>
  </si>
  <si>
    <t>Month or nor no left.</t>
  </si>
  <si>
    <t>chenbrian@example.org</t>
  </si>
  <si>
    <t>(991)421-3103x25904</t>
  </si>
  <si>
    <t>1759 Renee Flat</t>
  </si>
  <si>
    <t>East Traceyport</t>
  </si>
  <si>
    <t>Road imagine appear final world certain performance.</t>
  </si>
  <si>
    <t>loganmorgan@example.com</t>
  </si>
  <si>
    <t>001-208-480-3112x88026</t>
  </si>
  <si>
    <t>981 Fisher Stravenue Apt. 598</t>
  </si>
  <si>
    <t>Christinaport</t>
  </si>
  <si>
    <t>Statement same often threat give.</t>
  </si>
  <si>
    <t>kylezimmerman@example.net</t>
  </si>
  <si>
    <t>13227 Chaney Street Apt. 575</t>
  </si>
  <si>
    <t>East Summer</t>
  </si>
  <si>
    <t>Mind city position fear.</t>
  </si>
  <si>
    <t>chadhurst@example.org</t>
  </si>
  <si>
    <t>715.218.3342</t>
  </si>
  <si>
    <t>04193 Mason Tunnel Suite 167</t>
  </si>
  <si>
    <t>Sonyaport</t>
  </si>
  <si>
    <t>Audience compare single expert letter.</t>
  </si>
  <si>
    <t>ashley56@example.net</t>
  </si>
  <si>
    <t>377-883-7622</t>
  </si>
  <si>
    <t>5070 Cheyenne Roads Suite 040</t>
  </si>
  <si>
    <t>Lake Samanthafurt</t>
  </si>
  <si>
    <t>Page evidence worker knowledge.</t>
  </si>
  <si>
    <t>zlawson@example.com</t>
  </si>
  <si>
    <t>496-820-2365x30451</t>
  </si>
  <si>
    <t>990 Christopher Locks Suite 581</t>
  </si>
  <si>
    <t>Susanstad</t>
  </si>
  <si>
    <t>Space act help raise certain class.</t>
  </si>
  <si>
    <t>ojones@example.net</t>
  </si>
  <si>
    <t>+1-650-868-4621x950</t>
  </si>
  <si>
    <t>17951 Donna Glen</t>
  </si>
  <si>
    <t>Mccarthyfort</t>
  </si>
  <si>
    <t>Break upon newspaper company energy girl this suddenly.</t>
  </si>
  <si>
    <t>Guzman</t>
  </si>
  <si>
    <t>daniel39@example.net</t>
  </si>
  <si>
    <t>818.306.5691x836</t>
  </si>
  <si>
    <t>027 Williams Corner Apt. 728</t>
  </si>
  <si>
    <t>Remember interesting we artist style beautiful which.</t>
  </si>
  <si>
    <t>lirobert@example.org</t>
  </si>
  <si>
    <t>306-459-0315x417</t>
  </si>
  <si>
    <t>742 Andrea Alley</t>
  </si>
  <si>
    <t>West Howardberg</t>
  </si>
  <si>
    <t>People especially able.</t>
  </si>
  <si>
    <t>Everett</t>
  </si>
  <si>
    <t>jyoung@example.net</t>
  </si>
  <si>
    <t>970.632.0589x3880</t>
  </si>
  <si>
    <t>6173 Darren Circle</t>
  </si>
  <si>
    <t>System that toward.</t>
  </si>
  <si>
    <t>emilysmith@example.com</t>
  </si>
  <si>
    <t>569-617-5722</t>
  </si>
  <si>
    <t>51466 Mueller Corners</t>
  </si>
  <si>
    <t>North Elizabethview</t>
  </si>
  <si>
    <t>Stuff lay develop wrong now.</t>
  </si>
  <si>
    <t>daviskevin@example.net</t>
  </si>
  <si>
    <t>295.623.9872x369</t>
  </si>
  <si>
    <t>90188 Ashley View Apt. 800</t>
  </si>
  <si>
    <t>Martinmouth</t>
  </si>
  <si>
    <t>Pass hundred charge win a the.</t>
  </si>
  <si>
    <t>jose00@example.com</t>
  </si>
  <si>
    <t>+1-556-928-7944x3157</t>
  </si>
  <si>
    <t>320 Lee Harbors Suite 857</t>
  </si>
  <si>
    <t>East Cynthiaville</t>
  </si>
  <si>
    <t>Act five many since.</t>
  </si>
  <si>
    <t>ireid@example.net</t>
  </si>
  <si>
    <t>001-904-823-0811</t>
  </si>
  <si>
    <t>78361 Brett Isle</t>
  </si>
  <si>
    <t>Leestad</t>
  </si>
  <si>
    <t>Effect morning move music mention pay do.</t>
  </si>
  <si>
    <t>jacksonchristie@example.org</t>
  </si>
  <si>
    <t>208-208-5325</t>
  </si>
  <si>
    <t>902 Molly Lock</t>
  </si>
  <si>
    <t>If start commercial here baby.</t>
  </si>
  <si>
    <t>Delacruz</t>
  </si>
  <si>
    <t>michaeldavid@example.net</t>
  </si>
  <si>
    <t>(992)711-4900</t>
  </si>
  <si>
    <t>463 Tiffany Trace Suite 575</t>
  </si>
  <si>
    <t>Environment near whatever.</t>
  </si>
  <si>
    <t>Guerra</t>
  </si>
  <si>
    <t>annparker@example.org</t>
  </si>
  <si>
    <t>001-784-801-9178x46034</t>
  </si>
  <si>
    <t>869 Choi Rue</t>
  </si>
  <si>
    <t>Garciafurt</t>
  </si>
  <si>
    <t>Large suffer civil.</t>
  </si>
  <si>
    <t>paulkline@example.net</t>
  </si>
  <si>
    <t>765.580.1441</t>
  </si>
  <si>
    <t>31022 Jacob Oval</t>
  </si>
  <si>
    <t>Browningborough</t>
  </si>
  <si>
    <t>Who hospital night property treatment office idea.</t>
  </si>
  <si>
    <t>david70@example.org</t>
  </si>
  <si>
    <t>436 Sheila Skyway Suite 735</t>
  </si>
  <si>
    <t>Bethburgh</t>
  </si>
  <si>
    <t>Near specific where college.</t>
  </si>
  <si>
    <t>jchavez@example.com</t>
  </si>
  <si>
    <t>(838)979-3031x9245</t>
  </si>
  <si>
    <t>927 Austin Stream Suite 052</t>
  </si>
  <si>
    <t>South Michaelshire</t>
  </si>
  <si>
    <t>Spring few guy just industry bar.</t>
  </si>
  <si>
    <t>kthomas@example.org</t>
  </si>
  <si>
    <t>001-758-491-4007x13551</t>
  </si>
  <si>
    <t>502 Cruz Isle</t>
  </si>
  <si>
    <t>Hunterland</t>
  </si>
  <si>
    <t>College difficult it behavior front treatment.</t>
  </si>
  <si>
    <t>nancy95@example.org</t>
  </si>
  <si>
    <t>615-955-9217x5784</t>
  </si>
  <si>
    <t>9935 Smith Springs</t>
  </si>
  <si>
    <t>Hinesberg</t>
  </si>
  <si>
    <t>Dark safe concern major.</t>
  </si>
  <si>
    <t>robertbowen@example.org</t>
  </si>
  <si>
    <t>539-884-8373</t>
  </si>
  <si>
    <t>672 Friedman Valleys</t>
  </si>
  <si>
    <t>Stephanieton</t>
  </si>
  <si>
    <t>Enough require company health.</t>
  </si>
  <si>
    <t>anthonysantiago@example.com</t>
  </si>
  <si>
    <t>001-693-628-7760x70239</t>
  </si>
  <si>
    <t>18885 Sarah Springs Suite 016</t>
  </si>
  <si>
    <t>East Melissa</t>
  </si>
  <si>
    <t>Gun care situation memory begin choose position.</t>
  </si>
  <si>
    <t>Maynard</t>
  </si>
  <si>
    <t>kevingordon@example.org</t>
  </si>
  <si>
    <t>(700)969-1584</t>
  </si>
  <si>
    <t>04098 Warren Stream</t>
  </si>
  <si>
    <t>Sparksville</t>
  </si>
  <si>
    <t>Know agree true defense language.</t>
  </si>
  <si>
    <t>lopezgary@example.com</t>
  </si>
  <si>
    <t>364-543-7542</t>
  </si>
  <si>
    <t>94556 Morris Field Apt. 025</t>
  </si>
  <si>
    <t>South Jasontown</t>
  </si>
  <si>
    <t>Impact enjoy force or space.</t>
  </si>
  <si>
    <t>wellsjohnny@example.com</t>
  </si>
  <si>
    <t>648-754-3153</t>
  </si>
  <si>
    <t>546 Mccoy Points</t>
  </si>
  <si>
    <t>Development product actually.</t>
  </si>
  <si>
    <t>ryancollins@example.com</t>
  </si>
  <si>
    <t>+1-939-319-3653x11437</t>
  </si>
  <si>
    <t>6646 Michael Ways Suite 026</t>
  </si>
  <si>
    <t>Brownborough</t>
  </si>
  <si>
    <t>Accept improve full raise baby.</t>
  </si>
  <si>
    <t>stevenfitzgerald@example.com</t>
  </si>
  <si>
    <t>001-547-591-1847</t>
  </si>
  <si>
    <t>38813 Sherry Spurs</t>
  </si>
  <si>
    <t>North Timothy</t>
  </si>
  <si>
    <t>Should front listen during eight.</t>
  </si>
  <si>
    <t>wbailey@example.com</t>
  </si>
  <si>
    <t>(946)922-0091</t>
  </si>
  <si>
    <t>489 Anthony Forks Apt. 065</t>
  </si>
  <si>
    <t>South Michaelhaven</t>
  </si>
  <si>
    <t>Interesting easy case into step author.</t>
  </si>
  <si>
    <t>srobertson@example.com</t>
  </si>
  <si>
    <t>001-600-262-9690</t>
  </si>
  <si>
    <t>157 Morgan Landing</t>
  </si>
  <si>
    <t>Language not movie listen maintain.</t>
  </si>
  <si>
    <t>scottdavid@example.org</t>
  </si>
  <si>
    <t>(254)366-1108</t>
  </si>
  <si>
    <t>068 Harris Station</t>
  </si>
  <si>
    <t>Performance build population.</t>
  </si>
  <si>
    <t>brian30@example.org</t>
  </si>
  <si>
    <t>001-604-402-4883</t>
  </si>
  <si>
    <t>811 Contreras Wells Suite 198</t>
  </si>
  <si>
    <t>Grantbury</t>
  </si>
  <si>
    <t>Every Republican all building reality fine.</t>
  </si>
  <si>
    <t>roy18@example.org</t>
  </si>
  <si>
    <t>+1-574-790-3376x47744</t>
  </si>
  <si>
    <t>12335 Brandi Stravenue Apt. 003</t>
  </si>
  <si>
    <t>Sheltonland</t>
  </si>
  <si>
    <t>During market walk wonder investment move state down.</t>
  </si>
  <si>
    <t>rlogan@example.com</t>
  </si>
  <si>
    <t>756-672-1464</t>
  </si>
  <si>
    <t>75739 Griffin Courts</t>
  </si>
  <si>
    <t>New Lisa</t>
  </si>
  <si>
    <t>Throw southern guy drive report.</t>
  </si>
  <si>
    <t>michelle37@example.net</t>
  </si>
  <si>
    <t>832.433.4828</t>
  </si>
  <si>
    <t>5941 Cristina Bypass</t>
  </si>
  <si>
    <t>North Suefort</t>
  </si>
  <si>
    <t>Laugh this job occur two.</t>
  </si>
  <si>
    <t>Welch</t>
  </si>
  <si>
    <t>stephanie75@example.org</t>
  </si>
  <si>
    <t>(968)242-4520</t>
  </si>
  <si>
    <t>8806 Harper Throughway</t>
  </si>
  <si>
    <t>Sharontown</t>
  </si>
  <si>
    <t>Writer few common rich.</t>
  </si>
  <si>
    <t>bryan10@example.com</t>
  </si>
  <si>
    <t>001-235-986-4339x96496</t>
  </si>
  <si>
    <t>7114 Jodi Flats Suite 322</t>
  </si>
  <si>
    <t>Weavershire</t>
  </si>
  <si>
    <t>Cold tree operation society term word eat.</t>
  </si>
  <si>
    <t>ynorris@example.net</t>
  </si>
  <si>
    <t>(883)665-6892</t>
  </si>
  <si>
    <t>769 Jones Alley Suite 010</t>
  </si>
  <si>
    <t>East Elizabethstad</t>
  </si>
  <si>
    <t>Himself degree service.</t>
  </si>
  <si>
    <t>gutierrezkelsey@example.org</t>
  </si>
  <si>
    <t>738-942-6467x0578</t>
  </si>
  <si>
    <t>80710 Joseph Shoal Apt. 399</t>
  </si>
  <si>
    <t>Crawfordfurt</t>
  </si>
  <si>
    <t>Stage remember customer benefit happy.</t>
  </si>
  <si>
    <t>colemark@example.net</t>
  </si>
  <si>
    <t>001-258-850-4220x80055</t>
  </si>
  <si>
    <t>910 Angelica Valleys</t>
  </si>
  <si>
    <t>Ortizside</t>
  </si>
  <si>
    <t>Song view record story heart word.</t>
  </si>
  <si>
    <t>Angelica</t>
  </si>
  <si>
    <t>tcarroll@example.org</t>
  </si>
  <si>
    <t>286-829-7608</t>
  </si>
  <si>
    <t>467 Flores Locks</t>
  </si>
  <si>
    <t>South Bradton</t>
  </si>
  <si>
    <t>These and charge hospital.</t>
  </si>
  <si>
    <t>bradley06@example.com</t>
  </si>
  <si>
    <t>(994)659-1962x8742</t>
  </si>
  <si>
    <t>760 Adam Unions</t>
  </si>
  <si>
    <t>Markfurt</t>
  </si>
  <si>
    <t>Recent politics tough job key.</t>
  </si>
  <si>
    <t>brianmack@example.com</t>
  </si>
  <si>
    <t>(430)877-3720x63324</t>
  </si>
  <si>
    <t>5104 Denise Shores Suite 292</t>
  </si>
  <si>
    <t>Treat music collection early garden body.</t>
  </si>
  <si>
    <t>bobby45@example.com</t>
  </si>
  <si>
    <t>+1-395-638-2977x4922</t>
  </si>
  <si>
    <t>05723 Sandra Stravenue Suite 903</t>
  </si>
  <si>
    <t>Mcintoshbury</t>
  </si>
  <si>
    <t>Entire college listen gun church might book.</t>
  </si>
  <si>
    <t>sglass@example.com</t>
  </si>
  <si>
    <t>001-651-964-9048x9454</t>
  </si>
  <si>
    <t>6705 Christina Pass</t>
  </si>
  <si>
    <t>Port Annaview</t>
  </si>
  <si>
    <t>Daughter best upon teacher music.</t>
  </si>
  <si>
    <t>isanders@example.org</t>
  </si>
  <si>
    <t>001-459-626-5453</t>
  </si>
  <si>
    <t>591 Garrett Rapids</t>
  </si>
  <si>
    <t>Donnafurt</t>
  </si>
  <si>
    <t>Hard security build stage shake experience beyond may.</t>
  </si>
  <si>
    <t>ramirezsteven@example.org</t>
  </si>
  <si>
    <t>001-845-203-6439x21187</t>
  </si>
  <si>
    <t>89830 Christopher Cliff Suite 735</t>
  </si>
  <si>
    <t>Lake Diana</t>
  </si>
  <si>
    <t>Garden bar form enjoy.</t>
  </si>
  <si>
    <t>kurt13@example.net</t>
  </si>
  <si>
    <t>(979)342-5086</t>
  </si>
  <si>
    <t>30379 Burke Turnpike</t>
  </si>
  <si>
    <t>Dustinmouth</t>
  </si>
  <si>
    <t>Official benefit edge subject whatever various care.</t>
  </si>
  <si>
    <t>485 Miller Vista Apt. 061</t>
  </si>
  <si>
    <t>West Christopherport</t>
  </si>
  <si>
    <t>Hear picture history appear yourself huge.</t>
  </si>
  <si>
    <t>Hammond</t>
  </si>
  <si>
    <t>solisjohnny@example.org</t>
  </si>
  <si>
    <t>+1-346-984-2698x431</t>
  </si>
  <si>
    <t>08505 Church Field</t>
  </si>
  <si>
    <t>Lake Jennifer</t>
  </si>
  <si>
    <t>Three discover study make cover.</t>
  </si>
  <si>
    <t>Corey</t>
  </si>
  <si>
    <t>Liu</t>
  </si>
  <si>
    <t>michele13@example.com</t>
  </si>
  <si>
    <t>3682 Danielle Overpass</t>
  </si>
  <si>
    <t>New Paige</t>
  </si>
  <si>
    <t>Stock head answer top since.</t>
  </si>
  <si>
    <t>xbryant@example.net</t>
  </si>
  <si>
    <t>207 Gill Circles Apt. 647</t>
  </si>
  <si>
    <t>Pattersonburgh</t>
  </si>
  <si>
    <t>Son usually camera night subject must figure.</t>
  </si>
  <si>
    <t>Nina</t>
  </si>
  <si>
    <t>Gaines</t>
  </si>
  <si>
    <t>trevinojeff@example.org</t>
  </si>
  <si>
    <t>498.746.1484x836</t>
  </si>
  <si>
    <t>49076 Brandon Ridges Apt. 362</t>
  </si>
  <si>
    <t>Port Josephside</t>
  </si>
  <si>
    <t>Win understand company type assume military usually.</t>
  </si>
  <si>
    <t>mrhodes@example.org</t>
  </si>
  <si>
    <t>625-793-5154</t>
  </si>
  <si>
    <t>2405 Moore Meadows</t>
  </si>
  <si>
    <t>Burnsshire</t>
  </si>
  <si>
    <t>Billion law black our.</t>
  </si>
  <si>
    <t>ejohnson@example.org</t>
  </si>
  <si>
    <t>001-453-691-1187x703</t>
  </si>
  <si>
    <t>8667 Sarah Plain Suite 994</t>
  </si>
  <si>
    <t>Holderport</t>
  </si>
  <si>
    <t>Place down work measure.</t>
  </si>
  <si>
    <t>wilsonpeter@example.net</t>
  </si>
  <si>
    <t>5764 Landry Motorway Suite 425</t>
  </si>
  <si>
    <t>East Christinaview</t>
  </si>
  <si>
    <t>Church eat space able challenge everyone.</t>
  </si>
  <si>
    <t>aaronaguilar@example.com</t>
  </si>
  <si>
    <t>80479 Mary Mill Apt. 006</t>
  </si>
  <si>
    <t>Shawnbury</t>
  </si>
  <si>
    <t>Letter another Congress practice.</t>
  </si>
  <si>
    <t>david08@example.com</t>
  </si>
  <si>
    <t>001-942-726-5145x4042</t>
  </si>
  <si>
    <t>68564 William Springs</t>
  </si>
  <si>
    <t>Lake Adam</t>
  </si>
  <si>
    <t>Stop drive only lay else.</t>
  </si>
  <si>
    <t>ortegacheryl@example.net</t>
  </si>
  <si>
    <t>366.562.1826</t>
  </si>
  <si>
    <t>388 Christopher Oval</t>
  </si>
  <si>
    <t>Markmouth</t>
  </si>
  <si>
    <t>Outside investment kitchen end seven.</t>
  </si>
  <si>
    <t>stephaniesmith@example.com</t>
  </si>
  <si>
    <t>(290)646-5084x4481</t>
  </si>
  <si>
    <t>28284 Jodi Forge Suite 021</t>
  </si>
  <si>
    <t>Whitneyland</t>
  </si>
  <si>
    <t>Start imagine education make.</t>
  </si>
  <si>
    <t>Walton</t>
  </si>
  <si>
    <t>kristen11@example.org</t>
  </si>
  <si>
    <t>(962)415-8045x1243</t>
  </si>
  <si>
    <t>24374 Ellis Hills Suite 609</t>
  </si>
  <si>
    <t>Butlerfurt</t>
  </si>
  <si>
    <t>Commercial arrive western blood money.</t>
  </si>
  <si>
    <t>brian65@example.org</t>
  </si>
  <si>
    <t>(398)541-4804</t>
  </si>
  <si>
    <t>31444 Kim Grove</t>
  </si>
  <si>
    <t>None military when benefit arrive former.</t>
  </si>
  <si>
    <t>eblack@example.org</t>
  </si>
  <si>
    <t>(434)868-9298</t>
  </si>
  <si>
    <t>592 Peter Springs</t>
  </si>
  <si>
    <t>Allenhaven</t>
  </si>
  <si>
    <t>Add fund analysis gun box member.</t>
  </si>
  <si>
    <t>Barrett</t>
  </si>
  <si>
    <t>corey69@example.org</t>
  </si>
  <si>
    <t>721-692-1277x1715</t>
  </si>
  <si>
    <t>47604 Sullivan Glens Apt. 215</t>
  </si>
  <si>
    <t>South Shirley</t>
  </si>
  <si>
    <t>Head every start standard chance opportunity.</t>
  </si>
  <si>
    <t>velazquezjulian@example.org</t>
  </si>
  <si>
    <t>001-965-464-1956x106</t>
  </si>
  <si>
    <t>0395 Lynch Wells</t>
  </si>
  <si>
    <t>West Lynn</t>
  </si>
  <si>
    <t>Think door college yourself.</t>
  </si>
  <si>
    <t>Escobar</t>
  </si>
  <si>
    <t>stephaniegarcia@example.org</t>
  </si>
  <si>
    <t>001-874-601-2964x92335</t>
  </si>
  <si>
    <t>5474 Derrick Spur Suite 807</t>
  </si>
  <si>
    <t>South Sean</t>
  </si>
  <si>
    <t>Become peace beautiful choose line few study.</t>
  </si>
  <si>
    <t>dwhite@example.com</t>
  </si>
  <si>
    <t>+1-929-434-4462x1455</t>
  </si>
  <si>
    <t>305 Lambert Point</t>
  </si>
  <si>
    <t>North Cindyport</t>
  </si>
  <si>
    <t>Movement hit space create government could.</t>
  </si>
  <si>
    <t>zhines@example.org</t>
  </si>
  <si>
    <t>(944)506-4937x17851</t>
  </si>
  <si>
    <t>861 Clark Center</t>
  </si>
  <si>
    <t>Lake Kayla</t>
  </si>
  <si>
    <t>Us pattern or throw.</t>
  </si>
  <si>
    <t>milleraaron@example.net</t>
  </si>
  <si>
    <t>(419)867-9823x380</t>
  </si>
  <si>
    <t>452 Kelly Vista</t>
  </si>
  <si>
    <t>North Pamelamouth</t>
  </si>
  <si>
    <t>Business politics bag citizen turn can.</t>
  </si>
  <si>
    <t>staffordjessica@example.com</t>
  </si>
  <si>
    <t>+1-809-448-8366x0886</t>
  </si>
  <si>
    <t>3232 James Alley</t>
  </si>
  <si>
    <t>Matter marriage contain hotel prepare.</t>
  </si>
  <si>
    <t>qadkins@example.com</t>
  </si>
  <si>
    <t>80634 Johnson Causeway Apt. 936</t>
  </si>
  <si>
    <t>South Shelby</t>
  </si>
  <si>
    <t>Interest chair yes at.</t>
  </si>
  <si>
    <t>Jeff</t>
  </si>
  <si>
    <t>parmstrong@example.net</t>
  </si>
  <si>
    <t>3905 Jeanette Turnpike Apt. 140</t>
  </si>
  <si>
    <t>New Amyville</t>
  </si>
  <si>
    <t>Help player surface month attorney most question subject.</t>
  </si>
  <si>
    <t>daviscourtney@example.com</t>
  </si>
  <si>
    <t>663-586-5813x422</t>
  </si>
  <si>
    <t>115 Adam Point</t>
  </si>
  <si>
    <t>Stokesfort</t>
  </si>
  <si>
    <t>None matter policy religious kind.</t>
  </si>
  <si>
    <t>Melinda</t>
  </si>
  <si>
    <t>962 Chambers Row Suite 506</t>
  </si>
  <si>
    <t>Karenfort</t>
  </si>
  <si>
    <t>Attention example writer worker up.</t>
  </si>
  <si>
    <t>travisking@example.org</t>
  </si>
  <si>
    <t>644.201.4756x8827</t>
  </si>
  <si>
    <t>9826 Robinson Row</t>
  </si>
  <si>
    <t>Danielleview</t>
  </si>
  <si>
    <t>Experience there authority deep.</t>
  </si>
  <si>
    <t>kimberlytucker@example.com</t>
  </si>
  <si>
    <t>001-722-907-6346x3139</t>
  </si>
  <si>
    <t>603 Swanson Flats</t>
  </si>
  <si>
    <t>Sergiofort</t>
  </si>
  <si>
    <t>Plant social federal positive within foreign benefit.</t>
  </si>
  <si>
    <t>Haynes</t>
  </si>
  <si>
    <t>walter44@example.com</t>
  </si>
  <si>
    <t>001-944-510-2259x62849</t>
  </si>
  <si>
    <t>55915 Moyer Motorway</t>
  </si>
  <si>
    <t>Opportunity field plant stop.</t>
  </si>
  <si>
    <t>moorealan@example.org</t>
  </si>
  <si>
    <t>788.755.7614x6060</t>
  </si>
  <si>
    <t>373 Lawrence Run Suite 889</t>
  </si>
  <si>
    <t>Petersonland</t>
  </si>
  <si>
    <t>Name decide wonder cover boy.</t>
  </si>
  <si>
    <t>Joanna</t>
  </si>
  <si>
    <t>egreen@example.org</t>
  </si>
  <si>
    <t>291-355-9219</t>
  </si>
  <si>
    <t>125 Humphrey Shoal Suite 413</t>
  </si>
  <si>
    <t>Within conference tree message Republican.</t>
  </si>
  <si>
    <t>sylvia62@example.net</t>
  </si>
  <si>
    <t>318 Mark Run</t>
  </si>
  <si>
    <t>East Johnny</t>
  </si>
  <si>
    <t>Reduce fast low upon too.</t>
  </si>
  <si>
    <t>shane38@example.com</t>
  </si>
  <si>
    <t>896-846-5088x24957</t>
  </si>
  <si>
    <t>9698 Richard Oval</t>
  </si>
  <si>
    <t>Bed reveal ahead ask for decade near.</t>
  </si>
  <si>
    <t>victoria38@example.com</t>
  </si>
  <si>
    <t>382-335-4286</t>
  </si>
  <si>
    <t>18151 Love Cape Apt. 942</t>
  </si>
  <si>
    <t>Frankton</t>
  </si>
  <si>
    <t>Throw enjoy collection majority best dinner evidence.</t>
  </si>
  <si>
    <t>kenneth29@example.net</t>
  </si>
  <si>
    <t>(571)202-0465</t>
  </si>
  <si>
    <t>91709 Lopez Drive</t>
  </si>
  <si>
    <t>Port Lindaland</t>
  </si>
  <si>
    <t>Light another allow draw recently make.</t>
  </si>
  <si>
    <t>hhorton@example.net</t>
  </si>
  <si>
    <t>697-757-8722x10343</t>
  </si>
  <si>
    <t>474 Morris Hollow Suite 627</t>
  </si>
  <si>
    <t>North Michaelland</t>
  </si>
  <si>
    <t>Yes forward understand around fish something stand.</t>
  </si>
  <si>
    <t>Harmon</t>
  </si>
  <si>
    <t>vickichristian@example.org</t>
  </si>
  <si>
    <t>+1-927-441-4237x624</t>
  </si>
  <si>
    <t>54419 Taylor Roads Apt. 655</t>
  </si>
  <si>
    <t>Stricklandhaven</t>
  </si>
  <si>
    <t>White fall race center mention together all.</t>
  </si>
  <si>
    <t>nhernandez@example.net</t>
  </si>
  <si>
    <t>+1-844-767-1628x6771</t>
  </si>
  <si>
    <t>0235 Eric Views Suite 386</t>
  </si>
  <si>
    <t>Lake Kathryn</t>
  </si>
  <si>
    <t>Structure outside also American.</t>
  </si>
  <si>
    <t>grant97@example.org</t>
  </si>
  <si>
    <t>(820)894-3775x97321</t>
  </si>
  <si>
    <t>972 Rivera Camp Apt. 942</t>
  </si>
  <si>
    <t>Thomasfurt</t>
  </si>
  <si>
    <t>World evening who almost.</t>
  </si>
  <si>
    <t>jeremy73@example.com</t>
  </si>
  <si>
    <t>887.567.5940x26620</t>
  </si>
  <si>
    <t>2182 Wyatt Union Suite 669</t>
  </si>
  <si>
    <t>West Philipburgh</t>
  </si>
  <si>
    <t>Study experience young box than peace wear address.</t>
  </si>
  <si>
    <t>lisa91@example.org</t>
  </si>
  <si>
    <t>+1-587-339-9154x22808</t>
  </si>
  <si>
    <t>276 Justin Village Apt. 937</t>
  </si>
  <si>
    <t>Annettetown</t>
  </si>
  <si>
    <t>Exactly others can attention standard suggest.</t>
  </si>
  <si>
    <t>sharonhardy@example.com</t>
  </si>
  <si>
    <t>265 Rachel Keys</t>
  </si>
  <si>
    <t>Kristaland</t>
  </si>
  <si>
    <t>Maybe message president.</t>
  </si>
  <si>
    <t>brentvega@example.net</t>
  </si>
  <si>
    <t>216.288.1463</t>
  </si>
  <si>
    <t>903 Davis Village Apt. 799</t>
  </si>
  <si>
    <t>Model game and media lay assume bag.</t>
  </si>
  <si>
    <t>Cobb</t>
  </si>
  <si>
    <t>julie24@example.org</t>
  </si>
  <si>
    <t>001-457-923-8383</t>
  </si>
  <si>
    <t>9158 Mata Neck Suite 779</t>
  </si>
  <si>
    <t>Term place main buy.</t>
  </si>
  <si>
    <t>175 Lopez Fork</t>
  </si>
  <si>
    <t>North Calebchester</t>
  </si>
  <si>
    <t>Break safe wear serve music degree vote.</t>
  </si>
  <si>
    <t>yvalentine@example.org</t>
  </si>
  <si>
    <t>+1-918-640-4891x0988</t>
  </si>
  <si>
    <t>386 Bradford Highway</t>
  </si>
  <si>
    <t>New Patrickstad</t>
  </si>
  <si>
    <t>However about away buy.</t>
  </si>
  <si>
    <t>danielle86@example.org</t>
  </si>
  <si>
    <t>55041 Garrett Square Apt. 313</t>
  </si>
  <si>
    <t>New Conniechester</t>
  </si>
  <si>
    <t>Capital language process bring single two into.</t>
  </si>
  <si>
    <t>jennifer83@example.org</t>
  </si>
  <si>
    <t>376.598.8299x549</t>
  </si>
  <si>
    <t>641 Jeffrey Summit</t>
  </si>
  <si>
    <t>Lake Keithmouth</t>
  </si>
  <si>
    <t>Goal particularly above meeting nice.</t>
  </si>
  <si>
    <t>ghebert@example.net</t>
  </si>
  <si>
    <t>928-485-3673x4458</t>
  </si>
  <si>
    <t>63424 Michael Key Suite 465</t>
  </si>
  <si>
    <t>Lake Williambury</t>
  </si>
  <si>
    <t>Site every create upon eight left.</t>
  </si>
  <si>
    <t>uhowell@example.org</t>
  </si>
  <si>
    <t>459.804.0077x58660</t>
  </si>
  <si>
    <t>4302 Gray Trace</t>
  </si>
  <si>
    <t>Require with not into thousand.</t>
  </si>
  <si>
    <t>cortezmichael@example.net</t>
  </si>
  <si>
    <t>290 Taylor Plaza</t>
  </si>
  <si>
    <t>Port Lindsey</t>
  </si>
  <si>
    <t>Stage door recently.</t>
  </si>
  <si>
    <t>paynesteve@example.org</t>
  </si>
  <si>
    <t>757.828.6336</t>
  </si>
  <si>
    <t>30761 Salas Causeway Apt. 149</t>
  </si>
  <si>
    <t>Gravesbury</t>
  </si>
  <si>
    <t>Century reduce raise always reality seven allow worker.</t>
  </si>
  <si>
    <t>amarquez@example.org</t>
  </si>
  <si>
    <t>445-999-7616</t>
  </si>
  <si>
    <t>31001 Myers Trail</t>
  </si>
  <si>
    <t>West Penny</t>
  </si>
  <si>
    <t>Account as should minute parent.</t>
  </si>
  <si>
    <t>lance85@example.net</t>
  </si>
  <si>
    <t>54433 Dean Pike</t>
  </si>
  <si>
    <t>Lake Michaelview</t>
  </si>
  <si>
    <t>Medical also answer or campaign church send.</t>
  </si>
  <si>
    <t>melissa27@example.net</t>
  </si>
  <si>
    <t>001-824-318-9641x8245</t>
  </si>
  <si>
    <t>40254 Darlene Unions Apt. 685</t>
  </si>
  <si>
    <t>Ortizborough</t>
  </si>
  <si>
    <t>Level painting short thought tree professor.</t>
  </si>
  <si>
    <t>spencermichelle@example.net</t>
  </si>
  <si>
    <t>658.932.3692</t>
  </si>
  <si>
    <t>612 Jennifer Brooks</t>
  </si>
  <si>
    <t>East Justintown</t>
  </si>
  <si>
    <t>Drug parent hotel international.</t>
  </si>
  <si>
    <t>aaronwilkins@example.com</t>
  </si>
  <si>
    <t>0767 Daniels Well Suite 928</t>
  </si>
  <si>
    <t>Greeneberg</t>
  </si>
  <si>
    <t>Full nation arrive interest often.</t>
  </si>
  <si>
    <t>amy87@example.com</t>
  </si>
  <si>
    <t>685-651-3521</t>
  </si>
  <si>
    <t>085 Long Expressway</t>
  </si>
  <si>
    <t>West Annaburgh</t>
  </si>
  <si>
    <t>From chair organization yeah movie.</t>
  </si>
  <si>
    <t>carrkimberly@example.net</t>
  </si>
  <si>
    <t>206-608-3917</t>
  </si>
  <si>
    <t>91731 Scott Divide</t>
  </si>
  <si>
    <t>North Shaunton</t>
  </si>
  <si>
    <t>Report throw make who man leave consumer.</t>
  </si>
  <si>
    <t>changlisa@example.net</t>
  </si>
  <si>
    <t>(539)841-3403x551</t>
  </si>
  <si>
    <t>904 Lindsay Park</t>
  </si>
  <si>
    <t>Lake Saratown</t>
  </si>
  <si>
    <t>Determine late even woman use.</t>
  </si>
  <si>
    <t>Manning</t>
  </si>
  <si>
    <t>wwilliams@example.net</t>
  </si>
  <si>
    <t>001-390-321-6099x58751</t>
  </si>
  <si>
    <t>2223 Huff Lake</t>
  </si>
  <si>
    <t>West Jeffreytown</t>
  </si>
  <si>
    <t>School any international even question.</t>
  </si>
  <si>
    <t>Christy</t>
  </si>
  <si>
    <t>ocooper@example.com</t>
  </si>
  <si>
    <t>280.207.8453x152</t>
  </si>
  <si>
    <t>0645 Smith Plains Apt. 372</t>
  </si>
  <si>
    <t>North Nicoleborough</t>
  </si>
  <si>
    <t>Politics arm foot floor understand affect.</t>
  </si>
  <si>
    <t>emilyjones@example.com</t>
  </si>
  <si>
    <t>487-958-0164x42438</t>
  </si>
  <si>
    <t>209 Caldwell Island</t>
  </si>
  <si>
    <t>South Julieland</t>
  </si>
  <si>
    <t>Forward explain say both.</t>
  </si>
  <si>
    <t>dustincarlson@example.com</t>
  </si>
  <si>
    <t>615-448-8450</t>
  </si>
  <si>
    <t>5696 Jennifer Rest Suite 037</t>
  </si>
  <si>
    <t>North Jasminhaven</t>
  </si>
  <si>
    <t>Try form peace of.</t>
  </si>
  <si>
    <t>csmith@example.com</t>
  </si>
  <si>
    <t>389.659.4328</t>
  </si>
  <si>
    <t>6966 Kevin Locks Suite 550</t>
  </si>
  <si>
    <t>Arnoldport</t>
  </si>
  <si>
    <t>Account sure garden arm.</t>
  </si>
  <si>
    <t>larrycampbell@example.org</t>
  </si>
  <si>
    <t>(561)574-0188</t>
  </si>
  <si>
    <t>9008 Jacob Run</t>
  </si>
  <si>
    <t>Marissachester</t>
  </si>
  <si>
    <t>Almost land along send general thank number nation.</t>
  </si>
  <si>
    <t>sbyrd@example.com</t>
  </si>
  <si>
    <t>(719)479-0344</t>
  </si>
  <si>
    <t>38973 Gregory Falls Suite 404</t>
  </si>
  <si>
    <t>Jacobsonview</t>
  </si>
  <si>
    <t>Republican indicate attorney contain guess fact.</t>
  </si>
  <si>
    <t>Wilkins</t>
  </si>
  <si>
    <t>deanbutler@example.com</t>
  </si>
  <si>
    <t>(761)859-4887x116</t>
  </si>
  <si>
    <t>0226 Laurie Plaza Suite 149</t>
  </si>
  <si>
    <t>Life produce speak reduce air same according.</t>
  </si>
  <si>
    <t>wendywade@example.org</t>
  </si>
  <si>
    <t>496.431.0381x4827</t>
  </si>
  <si>
    <t>213 Edwards Causeway</t>
  </si>
  <si>
    <t>Ortizton</t>
  </si>
  <si>
    <t>Set very rest choice likely hundred.</t>
  </si>
  <si>
    <t>jasonbray@example.org</t>
  </si>
  <si>
    <t>+1-560-215-0909x35499</t>
  </si>
  <si>
    <t>6985 Campos Pines</t>
  </si>
  <si>
    <t>Lopezstad</t>
  </si>
  <si>
    <t>Purpose discuss yeah which nearly reduce career.</t>
  </si>
  <si>
    <t>Jeanette</t>
  </si>
  <si>
    <t>margaretsalazar@example.org</t>
  </si>
  <si>
    <t>(370)377-2364x378</t>
  </si>
  <si>
    <t>7608 Kelly Run Suite 705</t>
  </si>
  <si>
    <t>Manuelburgh</t>
  </si>
  <si>
    <t>Line nor create air full garden Democrat.</t>
  </si>
  <si>
    <t>vadams@example.com</t>
  </si>
  <si>
    <t>(339)381-0034x1045</t>
  </si>
  <si>
    <t>050 Smith Harbor Suite 337</t>
  </si>
  <si>
    <t>Example force without test father.</t>
  </si>
  <si>
    <t>johnwallace@example.com</t>
  </si>
  <si>
    <t>549.845.9328x22145</t>
  </si>
  <si>
    <t>810 Lynn Cliff</t>
  </si>
  <si>
    <t>Madisonhaven</t>
  </si>
  <si>
    <t>Policy billion herself environment front claim.</t>
  </si>
  <si>
    <t>justin06@example.com</t>
  </si>
  <si>
    <t>001-856-235-8929x3094</t>
  </si>
  <si>
    <t>15036 Scott Shoal Apt. 980</t>
  </si>
  <si>
    <t>Doyleburgh</t>
  </si>
  <si>
    <t>Mean notice window know respond growth life.</t>
  </si>
  <si>
    <t>sherry39@example.com</t>
  </si>
  <si>
    <t>+1-343-289-1954x933</t>
  </si>
  <si>
    <t>9529 Riley Cape</t>
  </si>
  <si>
    <t>North Paulachester</t>
  </si>
  <si>
    <t>Cost mother might every commercial she five.</t>
  </si>
  <si>
    <t>bpowell@example.net</t>
  </si>
  <si>
    <t>(323)728-3900x95978</t>
  </si>
  <si>
    <t>3143 Pamela Locks Suite 476</t>
  </si>
  <si>
    <t>Valenzuelashire</t>
  </si>
  <si>
    <t>Life many success later least even natural.</t>
  </si>
  <si>
    <t>jessicamyers@example.net</t>
  </si>
  <si>
    <t>387-545-0352</t>
  </si>
  <si>
    <t>22453 April Center</t>
  </si>
  <si>
    <t>Robertsfort</t>
  </si>
  <si>
    <t>Adult money yes military guy hour.</t>
  </si>
  <si>
    <t>erikarobertson@example.org</t>
  </si>
  <si>
    <t>489-329-4447</t>
  </si>
  <si>
    <t>8788 Shannon Mountain</t>
  </si>
  <si>
    <t>Blackburnview</t>
  </si>
  <si>
    <t>Citizen performance to move nearly.</t>
  </si>
  <si>
    <t>Knox</t>
  </si>
  <si>
    <t>djohnson@example.net</t>
  </si>
  <si>
    <t>+1-837-482-2519x79731</t>
  </si>
  <si>
    <t>93999 Cox Garden Suite 835</t>
  </si>
  <si>
    <t>Lake Sandrafort</t>
  </si>
  <si>
    <t>Different day heart quickly above.</t>
  </si>
  <si>
    <t>jordan46@example.com</t>
  </si>
  <si>
    <t>(802)395-3473x89154</t>
  </si>
  <si>
    <t>491 Mcpherson Burgs Apt. 283</t>
  </si>
  <si>
    <t>Sister end require individual tell admit president.</t>
  </si>
  <si>
    <t>nking@example.net</t>
  </si>
  <si>
    <t>001-517-271-8827</t>
  </si>
  <si>
    <t>834 Pham Mountains</t>
  </si>
  <si>
    <t>Lake Anthonybury</t>
  </si>
  <si>
    <t>Party physical until begin.</t>
  </si>
  <si>
    <t>kevin46@example.net</t>
  </si>
  <si>
    <t>(396)603-9476</t>
  </si>
  <si>
    <t>04272 Wiggins Ways Suite 609</t>
  </si>
  <si>
    <t>New Brandonfort</t>
  </si>
  <si>
    <t>Interest law week happen create enter.</t>
  </si>
  <si>
    <t>underwooderica@example.com</t>
  </si>
  <si>
    <t>(503)331-9083x0495</t>
  </si>
  <si>
    <t>007 Jeffrey Union</t>
  </si>
  <si>
    <t>Lake Kim</t>
  </si>
  <si>
    <t>Heart material technology suggest plant.</t>
  </si>
  <si>
    <t>brenda24@example.net</t>
  </si>
  <si>
    <t>658.221.3357x2411</t>
  </si>
  <si>
    <t>856 Vincent Crossing</t>
  </si>
  <si>
    <t>Port Carol</t>
  </si>
  <si>
    <t>Put machine simple pretty candidate.</t>
  </si>
  <si>
    <t>barryaaron@example.com</t>
  </si>
  <si>
    <t>69730 Johnson Haven</t>
  </si>
  <si>
    <t>Case allow medical successful weight.</t>
  </si>
  <si>
    <t>Johnston</t>
  </si>
  <si>
    <t>jwilliams@example.com</t>
  </si>
  <si>
    <t>602-380-0408x7329</t>
  </si>
  <si>
    <t>958 Smith Turnpike Suite 450</t>
  </si>
  <si>
    <t>Ruthfurt</t>
  </si>
  <si>
    <t>Threat rest environmental nothing explain line.</t>
  </si>
  <si>
    <t>estradajustin@example.org</t>
  </si>
  <si>
    <t>(927)385-2565x691</t>
  </si>
  <si>
    <t>6215 Nguyen Pines</t>
  </si>
  <si>
    <t>Carrieshire</t>
  </si>
  <si>
    <t>Measure talk choose environmental.</t>
  </si>
  <si>
    <t>stevencortez@example.com</t>
  </si>
  <si>
    <t>782.225.3275</t>
  </si>
  <si>
    <t>005 Jonathan Roads</t>
  </si>
  <si>
    <t>Loss support development discover.</t>
  </si>
  <si>
    <t>Boyd</t>
  </si>
  <si>
    <t>browntricia@example.org</t>
  </si>
  <si>
    <t>001-572-750-9232</t>
  </si>
  <si>
    <t>30593 Powell Parkway Suite 717</t>
  </si>
  <si>
    <t>Marissamouth</t>
  </si>
  <si>
    <t>Popular up evening full.</t>
  </si>
  <si>
    <t>gomezwhitney@example.org</t>
  </si>
  <si>
    <t>200.893.0035x3484</t>
  </si>
  <si>
    <t>40341 Robin Alley</t>
  </si>
  <si>
    <t>Port Kristina</t>
  </si>
  <si>
    <t>Girl make final company crime two strong.</t>
  </si>
  <si>
    <t>allen16@example.com</t>
  </si>
  <si>
    <t>238.502.9066x204</t>
  </si>
  <si>
    <t>4625 Kevin Point</t>
  </si>
  <si>
    <t>Through worry ask indicate within.</t>
  </si>
  <si>
    <t>charles74@example.com</t>
  </si>
  <si>
    <t>643.334.9834</t>
  </si>
  <si>
    <t>69996 Hughes Crest Suite 520</t>
  </si>
  <si>
    <t>Port Michelle</t>
  </si>
  <si>
    <t>Door later include power wish.</t>
  </si>
  <si>
    <t>lwolf@example.net</t>
  </si>
  <si>
    <t>45008 Ryan Curve</t>
  </si>
  <si>
    <t>Popular model series bit war environment.</t>
  </si>
  <si>
    <t>+1-402-587-1441x1710</t>
  </si>
  <si>
    <t>654 Carol Ports</t>
  </si>
  <si>
    <t>Jamiefurt</t>
  </si>
  <si>
    <t>Art fine business strong site audience although she.</t>
  </si>
  <si>
    <t>pcervantes@example.net</t>
  </si>
  <si>
    <t>(211)260-4189</t>
  </si>
  <si>
    <t>03433 Lam Vista Suite 596</t>
  </si>
  <si>
    <t>Leeshire</t>
  </si>
  <si>
    <t>Impact bank seek age military none which.</t>
  </si>
  <si>
    <t>Cassie</t>
  </si>
  <si>
    <t>Abbott</t>
  </si>
  <si>
    <t>katieparker@example.com</t>
  </si>
  <si>
    <t>881.648.5498</t>
  </si>
  <si>
    <t>6733 Scott Fort</t>
  </si>
  <si>
    <t>West Rebecca</t>
  </si>
  <si>
    <t>Car tend north much common too.</t>
  </si>
  <si>
    <t>bgrimes@example.net</t>
  </si>
  <si>
    <t>(327)984-6514x034</t>
  </si>
  <si>
    <t>9898 Cox Mountains</t>
  </si>
  <si>
    <t>Rodneyberg</t>
  </si>
  <si>
    <t>General have and.</t>
  </si>
  <si>
    <t>russelllisa@example.net</t>
  </si>
  <si>
    <t>(879)330-8010</t>
  </si>
  <si>
    <t>369 Ray Prairie</t>
  </si>
  <si>
    <t>Certainly young message red anything.</t>
  </si>
  <si>
    <t>pcampbell@example.com</t>
  </si>
  <si>
    <t>400-305-6993x57606</t>
  </si>
  <si>
    <t>5036 Molina Fields</t>
  </si>
  <si>
    <t>New Amyport</t>
  </si>
  <si>
    <t>Order other physical table condition threat.</t>
  </si>
  <si>
    <t>whiterobert@example.org</t>
  </si>
  <si>
    <t>761.581.6951</t>
  </si>
  <si>
    <t>212 Thomas Stravenue</t>
  </si>
  <si>
    <t>North Juliefurt</t>
  </si>
  <si>
    <t>Group discussion improve relate arrive quickly friend.</t>
  </si>
  <si>
    <t>zhorton@example.net</t>
  </si>
  <si>
    <t>68467 Thomas Brooks</t>
  </si>
  <si>
    <t>Choice truth court answer.</t>
  </si>
  <si>
    <t>313.808.0472x5001</t>
  </si>
  <si>
    <t>7890 Kyle Turnpike Suite 591</t>
  </si>
  <si>
    <t>Zacharyland</t>
  </si>
  <si>
    <t>Him surface top your into American.</t>
  </si>
  <si>
    <t>Armstrong</t>
  </si>
  <si>
    <t>anthony11@example.net</t>
  </si>
  <si>
    <t>(628)520-3077</t>
  </si>
  <si>
    <t>1134 Wanda Roads</t>
  </si>
  <si>
    <t>Alanland</t>
  </si>
  <si>
    <t>Form treat power scientist change rate might movie.</t>
  </si>
  <si>
    <t>quinnjonathan@example.net</t>
  </si>
  <si>
    <t>001-719-669-8668x643</t>
  </si>
  <si>
    <t>854 Hernandez Cliff</t>
  </si>
  <si>
    <t>Greentown</t>
  </si>
  <si>
    <t>Cover study black above.</t>
  </si>
  <si>
    <t>jamesruiz@example.com</t>
  </si>
  <si>
    <t>001-254-947-9648x0309</t>
  </si>
  <si>
    <t>9087 Townsend Mountains</t>
  </si>
  <si>
    <t>Torresside</t>
  </si>
  <si>
    <t>Even season letter leader picture expect.</t>
  </si>
  <si>
    <t>Ronnie</t>
  </si>
  <si>
    <t>lisa60@example.net</t>
  </si>
  <si>
    <t>(929)260-5030x32045</t>
  </si>
  <si>
    <t>9798 Lopez Freeway</t>
  </si>
  <si>
    <t>Josephton</t>
  </si>
  <si>
    <t>Wrong eight product since size.</t>
  </si>
  <si>
    <t>nrichards@example.org</t>
  </si>
  <si>
    <t>973.692.5158x0027</t>
  </si>
  <si>
    <t>3621 Joshua Loaf</t>
  </si>
  <si>
    <t>Timothystad</t>
  </si>
  <si>
    <t>Foot many talk direction free.</t>
  </si>
  <si>
    <t>currymark@example.net</t>
  </si>
  <si>
    <t>091 Brittany Knoll Apt. 730</t>
  </si>
  <si>
    <t>West Jasonmouth</t>
  </si>
  <si>
    <t>Before occur travel begin other set.</t>
  </si>
  <si>
    <t>Wade</t>
  </si>
  <si>
    <t>ycox@example.net</t>
  </si>
  <si>
    <t>295-632-9053x5012</t>
  </si>
  <si>
    <t>8273 Doris Mountain</t>
  </si>
  <si>
    <t>Andersenmouth</t>
  </si>
  <si>
    <t>Simple Democrat themselves idea.</t>
  </si>
  <si>
    <t>igay@example.org</t>
  </si>
  <si>
    <t>974-425-5488x3253</t>
  </si>
  <si>
    <t>889 Joshua Rest</t>
  </si>
  <si>
    <t>New Anthony</t>
  </si>
  <si>
    <t>Later attention no agency home event.</t>
  </si>
  <si>
    <t>fjones@example.org</t>
  </si>
  <si>
    <t>(331)446-2939x73373</t>
  </si>
  <si>
    <t>6164 Castro Garden</t>
  </si>
  <si>
    <t>Gloriaport</t>
  </si>
  <si>
    <t>Research onto my wind involve break recent.</t>
  </si>
  <si>
    <t>mariaholloway@example.org</t>
  </si>
  <si>
    <t>+1-407-441-1700x96070</t>
  </si>
  <si>
    <t>889 Chris Mill</t>
  </si>
  <si>
    <t>Toddland</t>
  </si>
  <si>
    <t>Republican pull him their main note Republican.</t>
  </si>
  <si>
    <t>Emma</t>
  </si>
  <si>
    <t>csandoval@example.net</t>
  </si>
  <si>
    <t>575.988.9745</t>
  </si>
  <si>
    <t>957 Pruitt Corner</t>
  </si>
  <si>
    <t>Bridgeshaven</t>
  </si>
  <si>
    <t>Country city soon simply support person.</t>
  </si>
  <si>
    <t>Jesus</t>
  </si>
  <si>
    <t>ityler@example.net</t>
  </si>
  <si>
    <t>001-307-267-8685x08385</t>
  </si>
  <si>
    <t>64091 Davis Circle Suite 555</t>
  </si>
  <si>
    <t>Port Cristianport</t>
  </si>
  <si>
    <t>Role ever issue box ten good phone fall.</t>
  </si>
  <si>
    <t>wkirby@example.net</t>
  </si>
  <si>
    <t>+1-338-710-2129x0705</t>
  </si>
  <si>
    <t>074 Jennifer Spurs Suite 960</t>
  </si>
  <si>
    <t>North Rebecca</t>
  </si>
  <si>
    <t>Common late radio.</t>
  </si>
  <si>
    <t>ajennings@example.net</t>
  </si>
  <si>
    <t>869-293-1070</t>
  </si>
  <si>
    <t>080 Brown Wall Apt. 517</t>
  </si>
  <si>
    <t>South Aliciachester</t>
  </si>
  <si>
    <t>Discussion wonder start turn article.</t>
  </si>
  <si>
    <t>lauriejohnson@example.com</t>
  </si>
  <si>
    <t>(680)216-0699x20563</t>
  </si>
  <si>
    <t>7170 Adams Port</t>
  </si>
  <si>
    <t>North Jenniferhaven</t>
  </si>
  <si>
    <t>Tax record friend yes exactly.</t>
  </si>
  <si>
    <t>robert31@example.com</t>
  </si>
  <si>
    <t>891-639-3505x41854</t>
  </si>
  <si>
    <t>9795 Brooks Springs</t>
  </si>
  <si>
    <t>West Jacquelineberg</t>
  </si>
  <si>
    <t>Issue management management buy month.</t>
  </si>
  <si>
    <t>burtonangela@example.net</t>
  </si>
  <si>
    <t>(652)565-5462x666</t>
  </si>
  <si>
    <t>6124 Paul Villages</t>
  </si>
  <si>
    <t>Hannahburgh</t>
  </si>
  <si>
    <t>These billion take fish.</t>
  </si>
  <si>
    <t>bpatel@example.org</t>
  </si>
  <si>
    <t>(213)749-4730x9354</t>
  </si>
  <si>
    <t>50370 Smith Junctions Apt. 911</t>
  </si>
  <si>
    <t>Johnmouth</t>
  </si>
  <si>
    <t>Color nation so drop that party paper.</t>
  </si>
  <si>
    <t>sgarza@example.com</t>
  </si>
  <si>
    <t>7839 Cynthia Branch</t>
  </si>
  <si>
    <t>Robinsonstad</t>
  </si>
  <si>
    <t>It other individual play machine describe laugh.</t>
  </si>
  <si>
    <t>umartinez@example.org</t>
  </si>
  <si>
    <t>001-985-862-7219x110</t>
  </si>
  <si>
    <t>83555 Thompson Cove</t>
  </si>
  <si>
    <t>North Zoeview</t>
  </si>
  <si>
    <t>High us century side.</t>
  </si>
  <si>
    <t>kingjohn@example.com</t>
  </si>
  <si>
    <t>(574)424-1334x6151</t>
  </si>
  <si>
    <t>89292 Michael Divide Suite 193</t>
  </si>
  <si>
    <t>Odomfurt</t>
  </si>
  <si>
    <t>Word a point yard game war nation.</t>
  </si>
  <si>
    <t>sotodon@example.com</t>
  </si>
  <si>
    <t>330.483.6442x52889</t>
  </si>
  <si>
    <t>820 Olsen Cape</t>
  </si>
  <si>
    <t>Lisaland</t>
  </si>
  <si>
    <t>Share president live need away although model.</t>
  </si>
  <si>
    <t>colemanaaron@example.org</t>
  </si>
  <si>
    <t>365.591.2041x40701</t>
  </si>
  <si>
    <t>960 Jason Path Suite 207</t>
  </si>
  <si>
    <t>Davidburgh</t>
  </si>
  <si>
    <t>Run beat issue ok indeed international enjoy.</t>
  </si>
  <si>
    <t>margaret53@example.net</t>
  </si>
  <si>
    <t>231.995.4302x864</t>
  </si>
  <si>
    <t>972 Peters Flat</t>
  </si>
  <si>
    <t>Taylorport</t>
  </si>
  <si>
    <t>Less sense clear agreement north may piece.</t>
  </si>
  <si>
    <t>anthony84@example.com</t>
  </si>
  <si>
    <t>001-333-893-9915x241</t>
  </si>
  <si>
    <t>62580 Robin Squares Apt. 177</t>
  </si>
  <si>
    <t>Robertmouth</t>
  </si>
  <si>
    <t>Shoulder argue story cover.</t>
  </si>
  <si>
    <t>hoodjordan@example.org</t>
  </si>
  <si>
    <t>825.974.8815</t>
  </si>
  <si>
    <t>8443 Carter Mountains</t>
  </si>
  <si>
    <t>Changport</t>
  </si>
  <si>
    <t>Bring discussion bring pressure skin blood.</t>
  </si>
  <si>
    <t>Clarke</t>
  </si>
  <si>
    <t>mariolarson@example.com</t>
  </si>
  <si>
    <t>(795)392-7800x40807</t>
  </si>
  <si>
    <t>409 Hall Ports</t>
  </si>
  <si>
    <t>Welchtown</t>
  </si>
  <si>
    <t>Follow exist team have party enter.</t>
  </si>
  <si>
    <t>bhicks@example.org</t>
  </si>
  <si>
    <t>(357)767-6750x158</t>
  </si>
  <si>
    <t>93521 Sheila Circle Suite 782</t>
  </si>
  <si>
    <t>Two main cold.</t>
  </si>
  <si>
    <t>bensondavid@example.org</t>
  </si>
  <si>
    <t>305.918.7007x54688</t>
  </si>
  <si>
    <t>84091 Robert Ramp Suite 473</t>
  </si>
  <si>
    <t>Mathewchester</t>
  </si>
  <si>
    <t>Leg almost method research yeah ahead quite.</t>
  </si>
  <si>
    <t>sperez@example.net</t>
  </si>
  <si>
    <t>349-337-1084</t>
  </si>
  <si>
    <t>6089 Lee River Apt. 913</t>
  </si>
  <si>
    <t>New Antonio</t>
  </si>
  <si>
    <t>Charge cup feeling dream.</t>
  </si>
  <si>
    <t>nsmith@example.com</t>
  </si>
  <si>
    <t>+1-811-609-0214x79114</t>
  </si>
  <si>
    <t>3917 Susan Alley Suite 366</t>
  </si>
  <si>
    <t>Alyssastad</t>
  </si>
  <si>
    <t>Write letter church hot stage.</t>
  </si>
  <si>
    <t>matthew85@example.org</t>
  </si>
  <si>
    <t>001-648-608-5458x16232</t>
  </si>
  <si>
    <t>11636 Joseph Inlet</t>
  </si>
  <si>
    <t>Martinezville</t>
  </si>
  <si>
    <t>Raise start quality week study city not.</t>
  </si>
  <si>
    <t>juliethomas@example.net</t>
  </si>
  <si>
    <t>+1-619-830-8710x7293</t>
  </si>
  <si>
    <t>453 Suarez Well Suite 508</t>
  </si>
  <si>
    <t>North Colinhaven</t>
  </si>
  <si>
    <t>Half energy sport past piece recognize.</t>
  </si>
  <si>
    <t>parkedward@example.net</t>
  </si>
  <si>
    <t>(531)344-4959</t>
  </si>
  <si>
    <t>1929 May Walk</t>
  </si>
  <si>
    <t>Garyborough</t>
  </si>
  <si>
    <t>Drug carry president actually choice win.</t>
  </si>
  <si>
    <t>Levine</t>
  </si>
  <si>
    <t>harrisdenise@example.org</t>
  </si>
  <si>
    <t>(854)360-4393x662</t>
  </si>
  <si>
    <t>29888 Pierce Neck</t>
  </si>
  <si>
    <t>Jackbury</t>
  </si>
  <si>
    <t>Interesting arm lead real contain outside table.</t>
  </si>
  <si>
    <t>alexmccoy@example.org</t>
  </si>
  <si>
    <t>(309)797-0939x2969</t>
  </si>
  <si>
    <t>069 Jeremiah Cliffs</t>
  </si>
  <si>
    <t>Meyerland</t>
  </si>
  <si>
    <t>Great reveal day rate nation education.</t>
  </si>
  <si>
    <t>thompsonalicia@example.com</t>
  </si>
  <si>
    <t>307-931-5717x9737</t>
  </si>
  <si>
    <t>14536 Brown Cove</t>
  </si>
  <si>
    <t>South Jessicashire</t>
  </si>
  <si>
    <t>Notice former term six space each thank.</t>
  </si>
  <si>
    <t>davidgoodman@example.net</t>
  </si>
  <si>
    <t>(929)689-5280x41008</t>
  </si>
  <si>
    <t>398 Gerald Drive Suite 520</t>
  </si>
  <si>
    <t>Lake Amanda</t>
  </si>
  <si>
    <t>Sort finish half father paper enjoy product able.</t>
  </si>
  <si>
    <t>briandean@example.net</t>
  </si>
  <si>
    <t>218-350-9511x85621</t>
  </si>
  <si>
    <t>98220 Erik Loaf Suite 245</t>
  </si>
  <si>
    <t>Port Kelseychester</t>
  </si>
  <si>
    <t>Authority white while.</t>
  </si>
  <si>
    <t>ydougherty@example.com</t>
  </si>
  <si>
    <t>872-885-4599x08395</t>
  </si>
  <si>
    <t>051 John Valleys</t>
  </si>
  <si>
    <t>Lake Alexis</t>
  </si>
  <si>
    <t>Half tonight plan.</t>
  </si>
  <si>
    <t>jennifer34@example.net</t>
  </si>
  <si>
    <t>+1-353-356-3968x19865</t>
  </si>
  <si>
    <t>29738 Beasley Ranch</t>
  </si>
  <si>
    <t>East Davidmouth</t>
  </si>
  <si>
    <t>Generation analysis close pay standard goal training.</t>
  </si>
  <si>
    <t>trobinson@example.net</t>
  </si>
  <si>
    <t>430-322-9628</t>
  </si>
  <si>
    <t>082 Michelle Forges Apt. 951</t>
  </si>
  <si>
    <t>Brianview</t>
  </si>
  <si>
    <t>General security point third.</t>
  </si>
  <si>
    <t>mmorrow@example.org</t>
  </si>
  <si>
    <t>001-490-551-6089x582</t>
  </si>
  <si>
    <t>33553 Love Locks Apt. 185</t>
  </si>
  <si>
    <t>South Austinfurt</t>
  </si>
  <si>
    <t>Tv air note cover move security.</t>
  </si>
  <si>
    <t>Connie</t>
  </si>
  <si>
    <t>jennajennings@example.org</t>
  </si>
  <si>
    <t>+1-420-839-4715x64662</t>
  </si>
  <si>
    <t>101 Kelly Prairie</t>
  </si>
  <si>
    <t>Johnsonhaven</t>
  </si>
  <si>
    <t>Physical serious movie guess.</t>
  </si>
  <si>
    <t>Boone</t>
  </si>
  <si>
    <t>felicia84@example.net</t>
  </si>
  <si>
    <t>958-496-5964x9123</t>
  </si>
  <si>
    <t>91646 Thomas Glen Apt. 187</t>
  </si>
  <si>
    <t>Samanthafurt</t>
  </si>
  <si>
    <t>If father really film able.</t>
  </si>
  <si>
    <t>brittany55@example.com</t>
  </si>
  <si>
    <t>+1-533-323-0089x037</t>
  </si>
  <si>
    <t>57496 William Plain</t>
  </si>
  <si>
    <t>Susanview</t>
  </si>
  <si>
    <t>Black stand science environment bit.</t>
  </si>
  <si>
    <t>groberson@example.org</t>
  </si>
  <si>
    <t>529.844.1261</t>
  </si>
  <si>
    <t>44703 Suzanne Garden</t>
  </si>
  <si>
    <t>Wilsonmouth</t>
  </si>
  <si>
    <t>Newspaper kitchen alone drive middle.</t>
  </si>
  <si>
    <t>jessicaberry@example.net</t>
  </si>
  <si>
    <t>001-553-402-1189x092</t>
  </si>
  <si>
    <t>81118 Kathleen Stravenue Suite 591</t>
  </si>
  <si>
    <t>Milesmouth</t>
  </si>
  <si>
    <t>Say around increase ok travel everyone of wish.</t>
  </si>
  <si>
    <t>cle@example.org</t>
  </si>
  <si>
    <t>7592 Perry Tunnel</t>
  </si>
  <si>
    <t>East Charleneside</t>
  </si>
  <si>
    <t>Thousand white born rest site join could.</t>
  </si>
  <si>
    <t>Hogan</t>
  </si>
  <si>
    <t>wallacedakota@example.org</t>
  </si>
  <si>
    <t>+1-631-870-9867x7014</t>
  </si>
  <si>
    <t>82183 James Fork</t>
  </si>
  <si>
    <t>North Michaelfort</t>
  </si>
  <si>
    <t>Season health her soon score live allow.</t>
  </si>
  <si>
    <t>zwhite@example.net</t>
  </si>
  <si>
    <t>230-772-3658</t>
  </si>
  <si>
    <t>3813 Leslie Springs Apt. 557</t>
  </si>
  <si>
    <t>North Lindatown</t>
  </si>
  <si>
    <t>Will his subject election house imagine.</t>
  </si>
  <si>
    <t>Petersen</t>
  </si>
  <si>
    <t>nelsonmatthew@example.com</t>
  </si>
  <si>
    <t>(514)750-8398x6900</t>
  </si>
  <si>
    <t>437 Robinson Harbors</t>
  </si>
  <si>
    <t>Street fire eat.</t>
  </si>
  <si>
    <t>karisavage@example.org</t>
  </si>
  <si>
    <t>(242)781-1173</t>
  </si>
  <si>
    <t>8743 Amber Grove Apt. 466</t>
  </si>
  <si>
    <t>New Duanechester</t>
  </si>
  <si>
    <t>Any green much information.</t>
  </si>
  <si>
    <t>ijones@example.org</t>
  </si>
  <si>
    <t>906-410-9633</t>
  </si>
  <si>
    <t>312 Fleming Isle Suite 238</t>
  </si>
  <si>
    <t>Kevinfort</t>
  </si>
  <si>
    <t>Available forget sometimes understand tonight.</t>
  </si>
  <si>
    <t>Lester</t>
  </si>
  <si>
    <t>moragina@example.net</t>
  </si>
  <si>
    <t>(311)264-1884x70549</t>
  </si>
  <si>
    <t>029 Peters Lodge</t>
  </si>
  <si>
    <t>Jenniferton</t>
  </si>
  <si>
    <t>Pretty fish cup chance take deal.</t>
  </si>
  <si>
    <t>erikahernandez@example.org</t>
  </si>
  <si>
    <t>0857 Matthew Walk</t>
  </si>
  <si>
    <t>Brandonhaven</t>
  </si>
  <si>
    <t>Than public ready officer hundred station.</t>
  </si>
  <si>
    <t>brandimason@example.net</t>
  </si>
  <si>
    <t>459.611.7626</t>
  </si>
  <si>
    <t>8857 Williams Forest</t>
  </si>
  <si>
    <t>Partner other tax idea.</t>
  </si>
  <si>
    <t>onewton@example.org</t>
  </si>
  <si>
    <t>440.651.1176x111</t>
  </si>
  <si>
    <t>294 Janet Loaf Suite 015</t>
  </si>
  <si>
    <t>Gregorybury</t>
  </si>
  <si>
    <t>Note give less.</t>
  </si>
  <si>
    <t>amandasmith@example.com</t>
  </si>
  <si>
    <t>(618)638-4050</t>
  </si>
  <si>
    <t>737 Sellers Estate</t>
  </si>
  <si>
    <t>West Kimberly</t>
  </si>
  <si>
    <t>Light later director claim sort.</t>
  </si>
  <si>
    <t>Mayo</t>
  </si>
  <si>
    <t>pcarter@example.com</t>
  </si>
  <si>
    <t>(851)599-7843x7060</t>
  </si>
  <si>
    <t>17436 Thompson Garden Apt. 033</t>
  </si>
  <si>
    <t>Paulaburgh</t>
  </si>
  <si>
    <t>Great full later week call tell.</t>
  </si>
  <si>
    <t>blarson@example.net</t>
  </si>
  <si>
    <t>001-253-674-6553x734</t>
  </si>
  <si>
    <t>105 Alyssa Center Suite 803</t>
  </si>
  <si>
    <t>Johnberg</t>
  </si>
  <si>
    <t>Day region perhaps firm mother their.</t>
  </si>
  <si>
    <t>sullivancalvin@example.com</t>
  </si>
  <si>
    <t>+1-278-341-4202x343</t>
  </si>
  <si>
    <t>2747 Travis Place Suite 741</t>
  </si>
  <si>
    <t>Gregoryfort</t>
  </si>
  <si>
    <t>Protect night guess theory teach.</t>
  </si>
  <si>
    <t>kimberly50@example.com</t>
  </si>
  <si>
    <t>932-630-8055x32753</t>
  </si>
  <si>
    <t>522 Garcia Parkway</t>
  </si>
  <si>
    <t>North Lisahaven</t>
  </si>
  <si>
    <t>National pretty old hotel.</t>
  </si>
  <si>
    <t>toddcraig@example.net</t>
  </si>
  <si>
    <t>826.481.9794x1839</t>
  </si>
  <si>
    <t>42589 Rose Plaza</t>
  </si>
  <si>
    <t>South Laurenhaven</t>
  </si>
  <si>
    <t>Result increase few black.</t>
  </si>
  <si>
    <t>callen@example.com</t>
  </si>
  <si>
    <t>9556 Ashley Grove Suite 543</t>
  </si>
  <si>
    <t>North Dianebury</t>
  </si>
  <si>
    <t>Tree move customer interest course agree.</t>
  </si>
  <si>
    <t>Edwin</t>
  </si>
  <si>
    <t>dylan12@example.net</t>
  </si>
  <si>
    <t>436-684-1566</t>
  </si>
  <si>
    <t>52476 Angel Squares</t>
  </si>
  <si>
    <t>Say marriage team.</t>
  </si>
  <si>
    <t>dylansmith@example.org</t>
  </si>
  <si>
    <t>201-284-1610</t>
  </si>
  <si>
    <t>265 Peterson Stravenue Apt. 312</t>
  </si>
  <si>
    <t>Cruzchester</t>
  </si>
  <si>
    <t>Body military rather turn phone professor.</t>
  </si>
  <si>
    <t>bethcole@example.org</t>
  </si>
  <si>
    <t>7524 Ward Mews Suite 372</t>
  </si>
  <si>
    <t>Nicholaston</t>
  </si>
  <si>
    <t>New at concern staff watch seek him although.</t>
  </si>
  <si>
    <t>Drew</t>
  </si>
  <si>
    <t>Barron</t>
  </si>
  <si>
    <t>sandovalchristopher@example.net</t>
  </si>
  <si>
    <t>(411)298-3758x233</t>
  </si>
  <si>
    <t>49916 Cardenas Wall Suite 590</t>
  </si>
  <si>
    <t>Robinsonburgh</t>
  </si>
  <si>
    <t>Seek involve also mission travel think.</t>
  </si>
  <si>
    <t>yharvey@example.net</t>
  </si>
  <si>
    <t>+1-942-616-5139x55326</t>
  </si>
  <si>
    <t>38014 Thompson Port</t>
  </si>
  <si>
    <t>Lake Josefort</t>
  </si>
  <si>
    <t>Great line town produce whether late.</t>
  </si>
  <si>
    <t>joseph29@example.net</t>
  </si>
  <si>
    <t>2084 Michael Junction</t>
  </si>
  <si>
    <t>Heart system law.</t>
  </si>
  <si>
    <t>hday@example.com</t>
  </si>
  <si>
    <t>+1-316-214-7510x264</t>
  </si>
  <si>
    <t>430 Ramos Valley Suite 026</t>
  </si>
  <si>
    <t>New Karenborough</t>
  </si>
  <si>
    <t>Half fight possible.</t>
  </si>
  <si>
    <t>josephlisa@example.org</t>
  </si>
  <si>
    <t>844.834.8267</t>
  </si>
  <si>
    <t>481 Rowe Rest</t>
  </si>
  <si>
    <t>Johnsontown</t>
  </si>
  <si>
    <t>Walk occur speech human official vote check.</t>
  </si>
  <si>
    <t>ocollins@example.org</t>
  </si>
  <si>
    <t>+1-779-448-1206x269</t>
  </si>
  <si>
    <t>531 Trevor Ports</t>
  </si>
  <si>
    <t>Pruittberg</t>
  </si>
  <si>
    <t>Sister serve key analysis fact.</t>
  </si>
  <si>
    <t>philipcollier@example.com</t>
  </si>
  <si>
    <t>001-581-658-2811x759</t>
  </si>
  <si>
    <t>4537 Amanda Courts</t>
  </si>
  <si>
    <t>North Benjaminview</t>
  </si>
  <si>
    <t>Become old she on different relationship school toward.</t>
  </si>
  <si>
    <t>roy26@example.com</t>
  </si>
  <si>
    <t>(878)475-7063</t>
  </si>
  <si>
    <t>9246 Mooney Viaduct Suite 717</t>
  </si>
  <si>
    <t>South Tara</t>
  </si>
  <si>
    <t>Fall happen beat house support talk focus.</t>
  </si>
  <si>
    <t>saramoody@example.org</t>
  </si>
  <si>
    <t>(667)793-5822x7095</t>
  </si>
  <si>
    <t>183 Adams Villages Suite 506</t>
  </si>
  <si>
    <t>Five care line because floor.</t>
  </si>
  <si>
    <t>mooreandrew@example.net</t>
  </si>
  <si>
    <t>879.594.1845x41273</t>
  </si>
  <si>
    <t>93319 Tyrone Pine</t>
  </si>
  <si>
    <t>Lewistown</t>
  </si>
  <si>
    <t>Test control maintain.</t>
  </si>
  <si>
    <t>danamoon@example.net</t>
  </si>
  <si>
    <t>(935)659-2432x903</t>
  </si>
  <si>
    <t>16678 Joshua Fork</t>
  </si>
  <si>
    <t>Jordanshire</t>
  </si>
  <si>
    <t>Family suddenly stop case hard white.</t>
  </si>
  <si>
    <t>huffmanjustin@example.com</t>
  </si>
  <si>
    <t>001-335-894-1330x3901</t>
  </si>
  <si>
    <t>59752 Nicole Dam Suite 839</t>
  </si>
  <si>
    <t>Final together officer.</t>
  </si>
  <si>
    <t>kristina27@example.com</t>
  </si>
  <si>
    <t>596-608-1236x41328</t>
  </si>
  <si>
    <t>807 Anderson Knolls Suite 846</t>
  </si>
  <si>
    <t>Port Connorborough</t>
  </si>
  <si>
    <t>Arrive author article quickly among economic hospital.</t>
  </si>
  <si>
    <t>christopherbell@example.com</t>
  </si>
  <si>
    <t>001-869-756-0949x573</t>
  </si>
  <si>
    <t>9854 Allen Curve Suite 340</t>
  </si>
  <si>
    <t>New Chelseaburgh</t>
  </si>
  <si>
    <t>City song style deal.</t>
  </si>
  <si>
    <t>xwilliams@example.com</t>
  </si>
  <si>
    <t>001-852-431-5313</t>
  </si>
  <si>
    <t>76658 Claudia Curve</t>
  </si>
  <si>
    <t>Bennettport</t>
  </si>
  <si>
    <t>Civil father money like thing drop need sell.</t>
  </si>
  <si>
    <t>zparker@example.net</t>
  </si>
  <si>
    <t>855.882.8747</t>
  </si>
  <si>
    <t>7328 Steven Via</t>
  </si>
  <si>
    <t>East Brettville</t>
  </si>
  <si>
    <t>Staff bed financial money.</t>
  </si>
  <si>
    <t>timothy20@example.org</t>
  </si>
  <si>
    <t>+1-579-820-6711x84882</t>
  </si>
  <si>
    <t>116 Edward Circle</t>
  </si>
  <si>
    <t>Benjaminview</t>
  </si>
  <si>
    <t>Discover hospital win air specific computer car trouble.</t>
  </si>
  <si>
    <t>laura36@example.net</t>
  </si>
  <si>
    <t>001-723-288-8008</t>
  </si>
  <si>
    <t>98272 Alexandra Stravenue</t>
  </si>
  <si>
    <t>Marieburgh</t>
  </si>
  <si>
    <t>President always last soon group door condition option.</t>
  </si>
  <si>
    <t>uharper@example.org</t>
  </si>
  <si>
    <t>(231)828-6565x6355</t>
  </si>
  <si>
    <t>40671 Timothy Prairie</t>
  </si>
  <si>
    <t>Along tend road treatment central.</t>
  </si>
  <si>
    <t>lstevens@example.com</t>
  </si>
  <si>
    <t>001-828-445-8754x724</t>
  </si>
  <si>
    <t>6626 Brown Crossing</t>
  </si>
  <si>
    <t>Karenland</t>
  </si>
  <si>
    <t>Develop show itself simply care special.</t>
  </si>
  <si>
    <t>anne42@example.com</t>
  </si>
  <si>
    <t>530.509.8009</t>
  </si>
  <si>
    <t>9087 Chavez Hills</t>
  </si>
  <si>
    <t>Lauramouth</t>
  </si>
  <si>
    <t>Lose any discussion kid.</t>
  </si>
  <si>
    <t>millerdrew@example.com</t>
  </si>
  <si>
    <t>995.831.1432x530</t>
  </si>
  <si>
    <t>5292 Holloway River</t>
  </si>
  <si>
    <t>Same budget professor trade.</t>
  </si>
  <si>
    <t>vanessa87@example.com</t>
  </si>
  <si>
    <t>730.572.4638x6381</t>
  </si>
  <si>
    <t>1781 Harrell Green Apt. 287</t>
  </si>
  <si>
    <t>Mcintoshberg</t>
  </si>
  <si>
    <t>Put win man.</t>
  </si>
  <si>
    <t>amber00@example.com</t>
  </si>
  <si>
    <t>268-662-1689</t>
  </si>
  <si>
    <t>347 Mark Isle Apt. 092</t>
  </si>
  <si>
    <t>Crystalport</t>
  </si>
  <si>
    <t>Live else everything.</t>
  </si>
  <si>
    <t>Adriana</t>
  </si>
  <si>
    <t>Vaughan</t>
  </si>
  <si>
    <t>hsalinas@example.com</t>
  </si>
  <si>
    <t>001-479-854-3088</t>
  </si>
  <si>
    <t>106 Angela Corner Suite 451</t>
  </si>
  <si>
    <t>South Juanport</t>
  </si>
  <si>
    <t>Make difficult quality avoid likely full available hair.</t>
  </si>
  <si>
    <t>david33@example.net</t>
  </si>
  <si>
    <t>550-686-8105</t>
  </si>
  <si>
    <t>930 Daniel Glens</t>
  </si>
  <si>
    <t>North Patrickchester</t>
  </si>
  <si>
    <t>Action effort offer heart baby reality.</t>
  </si>
  <si>
    <t>brittneyfuentes@example.com</t>
  </si>
  <si>
    <t>(882)790-8076x2712</t>
  </si>
  <si>
    <t>5305 Paul Light Apt. 720</t>
  </si>
  <si>
    <t>North Bridget</t>
  </si>
  <si>
    <t>Computer organization fly meet together hour.</t>
  </si>
  <si>
    <t>perezmaria@example.net</t>
  </si>
  <si>
    <t>782-856-2250x22575</t>
  </si>
  <si>
    <t>8872 Kyle Way Suite 550</t>
  </si>
  <si>
    <t>South Theresa</t>
  </si>
  <si>
    <t>Gun remain it while.</t>
  </si>
  <si>
    <t>todd50@example.org</t>
  </si>
  <si>
    <t>3431 Howell Greens Apt. 351</t>
  </si>
  <si>
    <t>Another last answer find experience common off.</t>
  </si>
  <si>
    <t>Gilmore</t>
  </si>
  <si>
    <t>jessicaadams@example.com</t>
  </si>
  <si>
    <t>4547 Matthew Passage Suite 329</t>
  </si>
  <si>
    <t>North Ashley</t>
  </si>
  <si>
    <t>Citizen hundred who dark.</t>
  </si>
  <si>
    <t>ortizamanda@example.net</t>
  </si>
  <si>
    <t>633.293.9794</t>
  </si>
  <si>
    <t>80131 Jones Roads</t>
  </si>
  <si>
    <t>Most result notice south yet growth.</t>
  </si>
  <si>
    <t>kcobb@example.com</t>
  </si>
  <si>
    <t>918.655.3527</t>
  </si>
  <si>
    <t>7716 Justin Alley</t>
  </si>
  <si>
    <t>Amyville</t>
  </si>
  <si>
    <t>Fight parent near economic reveal wrong.</t>
  </si>
  <si>
    <t>Mullins</t>
  </si>
  <si>
    <t>traci14@example.net</t>
  </si>
  <si>
    <t>538-584-8022x231</t>
  </si>
  <si>
    <t>045 Robert Center</t>
  </si>
  <si>
    <t>Port Daniellehaven</t>
  </si>
  <si>
    <t>Dog according account hand.</t>
  </si>
  <si>
    <t>thompsonkristopher@example.org</t>
  </si>
  <si>
    <t>+1-394-214-5558x8902</t>
  </si>
  <si>
    <t>5005 Michael Road</t>
  </si>
  <si>
    <t>Lindseyton</t>
  </si>
  <si>
    <t>Share door green son.</t>
  </si>
  <si>
    <t>ndavis@example.net</t>
  </si>
  <si>
    <t>53029 Andrews Inlet</t>
  </si>
  <si>
    <t>Quinnland</t>
  </si>
  <si>
    <t>Alone general attorney audience TV page various.</t>
  </si>
  <si>
    <t>zhenry@example.net</t>
  </si>
  <si>
    <t>985-684-3247</t>
  </si>
  <si>
    <t>7034 Dawn Summit Apt. 590</t>
  </si>
  <si>
    <t>Aliciafurt</t>
  </si>
  <si>
    <t>Or drop player fear.</t>
  </si>
  <si>
    <t>wolfedavid@example.net</t>
  </si>
  <si>
    <t>623-655-5412x01381</t>
  </si>
  <si>
    <t>596 Jordan Forge Suite 393</t>
  </si>
  <si>
    <t>Margaretmouth</t>
  </si>
  <si>
    <t>Then nature because how worker.</t>
  </si>
  <si>
    <t>Dyer</t>
  </si>
  <si>
    <t>joseph70@example.org</t>
  </si>
  <si>
    <t>688-845-8000x67781</t>
  </si>
  <si>
    <t>5049 Rios Alley</t>
  </si>
  <si>
    <t>Environmental conference base and another bring meet herself.</t>
  </si>
  <si>
    <t>nathancox@example.com</t>
  </si>
  <si>
    <t>+1-870-784-1282x8459</t>
  </si>
  <si>
    <t>488 Adams Well Apt. 503</t>
  </si>
  <si>
    <t>Turnerport</t>
  </si>
  <si>
    <t>Room true form join tonight home.</t>
  </si>
  <si>
    <t>theresa90@example.net</t>
  </si>
  <si>
    <t>683-510-8538</t>
  </si>
  <si>
    <t>7104 Andrews Shoal</t>
  </si>
  <si>
    <t>Man style sign learn mention single.</t>
  </si>
  <si>
    <t>jacobwhite@example.com</t>
  </si>
  <si>
    <t>777.483.2660x649</t>
  </si>
  <si>
    <t>98401 Jonathan Court</t>
  </si>
  <si>
    <t>Beckerfurt</t>
  </si>
  <si>
    <t>Mrs idea attack oil worker.</t>
  </si>
  <si>
    <t>paulwallace@example.com</t>
  </si>
  <si>
    <t>286-604-9898</t>
  </si>
  <si>
    <t>004 Eugene Wells</t>
  </si>
  <si>
    <t>Port Jasonland</t>
  </si>
  <si>
    <t>Successful foot quickly often cup owner executive.</t>
  </si>
  <si>
    <t>Patty</t>
  </si>
  <si>
    <t>bruce94@example.com</t>
  </si>
  <si>
    <t>930-403-7434x820</t>
  </si>
  <si>
    <t>313 Rachel Roads Apt. 501</t>
  </si>
  <si>
    <t>North Ebony</t>
  </si>
  <si>
    <t>Through although tough power part.</t>
  </si>
  <si>
    <t>usnow@example.org</t>
  </si>
  <si>
    <t>491-338-3571x96950</t>
  </si>
  <si>
    <t>131 Morales Divide Suite 774</t>
  </si>
  <si>
    <t>Port Roy</t>
  </si>
  <si>
    <t>Religious move speech continue either beyond education.</t>
  </si>
  <si>
    <t>skennedy@example.net</t>
  </si>
  <si>
    <t>708-960-9945</t>
  </si>
  <si>
    <t>242 Moore Knoll</t>
  </si>
  <si>
    <t>Port Melissa</t>
  </si>
  <si>
    <t>Where serve enter community common group.</t>
  </si>
  <si>
    <t>Cannon</t>
  </si>
  <si>
    <t>ulee@example.org</t>
  </si>
  <si>
    <t>+1-349-586-1046x67326</t>
  </si>
  <si>
    <t>5530 Tanya Plaza Suite 956</t>
  </si>
  <si>
    <t>Barkerborough</t>
  </si>
  <si>
    <t>Work author available why ahead bed give.</t>
  </si>
  <si>
    <t>cestrada@example.org</t>
  </si>
  <si>
    <t>607.592.1252x70177</t>
  </si>
  <si>
    <t>10139 Robert Glen</t>
  </si>
  <si>
    <t>Hobbshaven</t>
  </si>
  <si>
    <t>Red reality relate should size point into.</t>
  </si>
  <si>
    <t>taylorchristopher@example.com</t>
  </si>
  <si>
    <t>451 Brown Key</t>
  </si>
  <si>
    <t>Price name site total certain forward plan.</t>
  </si>
  <si>
    <t>zbaker@example.com</t>
  </si>
  <si>
    <t>981.285.7629</t>
  </si>
  <si>
    <t>17648 Diana View Suite 949</t>
  </si>
  <si>
    <t>New Nicholasshire</t>
  </si>
  <si>
    <t>Perhaps vote easy thing five eat particularly population.</t>
  </si>
  <si>
    <t>timothy54@example.org</t>
  </si>
  <si>
    <t>001-325-541-5643x3953</t>
  </si>
  <si>
    <t>0735 Walton Cliff</t>
  </si>
  <si>
    <t>Ronaldview</t>
  </si>
  <si>
    <t>Yourself have garden cold or mission.</t>
  </si>
  <si>
    <t>johnslisa@example.com</t>
  </si>
  <si>
    <t>616-301-5771</t>
  </si>
  <si>
    <t>2195 Jason Wall Suite 380</t>
  </si>
  <si>
    <t>East Matthewtown</t>
  </si>
  <si>
    <t>Wonder above agree fly may above statement.</t>
  </si>
  <si>
    <t>Harold</t>
  </si>
  <si>
    <t>elizabethadams@example.com</t>
  </si>
  <si>
    <t>74199 Huff Estates Apt. 955</t>
  </si>
  <si>
    <t>Kathrynchester</t>
  </si>
  <si>
    <t>Available whether indicate within institution my these.</t>
  </si>
  <si>
    <t>Miranda</t>
  </si>
  <si>
    <t>qboyd@example.net</t>
  </si>
  <si>
    <t>716-566-1971x717</t>
  </si>
  <si>
    <t>943 Scott Ferry</t>
  </si>
  <si>
    <t>And attack record your window record.</t>
  </si>
  <si>
    <t>Jermaine</t>
  </si>
  <si>
    <t>douglasrenee@example.net</t>
  </si>
  <si>
    <t>600-933-1816x474</t>
  </si>
  <si>
    <t>399 Jackson Drives</t>
  </si>
  <si>
    <t>Individual morning test evidence research threat you.</t>
  </si>
  <si>
    <t>udelacruz@example.net</t>
  </si>
  <si>
    <t>(232)882-1877</t>
  </si>
  <si>
    <t>23404 Michael Plaza</t>
  </si>
  <si>
    <t>Matthewfurt</t>
  </si>
  <si>
    <t>Successful realize city a.</t>
  </si>
  <si>
    <t>Wanda</t>
  </si>
  <si>
    <t>summer50@example.org</t>
  </si>
  <si>
    <t>230.278.5922</t>
  </si>
  <si>
    <t>621 Ryan Mission Apt. 285</t>
  </si>
  <si>
    <t>Standard car degree defense plant who.</t>
  </si>
  <si>
    <t>durhambilly@example.net</t>
  </si>
  <si>
    <t>691.946.3820</t>
  </si>
  <si>
    <t>06150 Thompson Courts</t>
  </si>
  <si>
    <t>North Kelly</t>
  </si>
  <si>
    <t>Give reason water tree Mrs Congress.</t>
  </si>
  <si>
    <t>Gillespie</t>
  </si>
  <si>
    <t>uedwards@example.com</t>
  </si>
  <si>
    <t>001-778-327-3455x1726</t>
  </si>
  <si>
    <t>700 Teresa Spring Apt. 177</t>
  </si>
  <si>
    <t>Janetchester</t>
  </si>
  <si>
    <t>Color floor feel.</t>
  </si>
  <si>
    <t>shelly07@example.net</t>
  </si>
  <si>
    <t>727-416-6900</t>
  </si>
  <si>
    <t>369 Goodman Locks Suite 986</t>
  </si>
  <si>
    <t>East Jeff</t>
  </si>
  <si>
    <t>Production walk fight anything heart ahead.</t>
  </si>
  <si>
    <t>rlee@example.net</t>
  </si>
  <si>
    <t>001-903-506-1361x906</t>
  </si>
  <si>
    <t>204 Monica Streets Suite 430</t>
  </si>
  <si>
    <t>Behavior same everyone foreign.</t>
  </si>
  <si>
    <t>elizabethrodriguez@example.net</t>
  </si>
  <si>
    <t>866-229-7718</t>
  </si>
  <si>
    <t>7714 Stone Vista</t>
  </si>
  <si>
    <t>West Jennifer</t>
  </si>
  <si>
    <t>Imagine science ask present bit occur data.</t>
  </si>
  <si>
    <t>williammclaughlin@example.net</t>
  </si>
  <si>
    <t>+1-224-759-1282x162</t>
  </si>
  <si>
    <t>6042 Randy Garden</t>
  </si>
  <si>
    <t>Thompsonville</t>
  </si>
  <si>
    <t>Whose music and center executive ten.</t>
  </si>
  <si>
    <t>fbrown@example.com</t>
  </si>
  <si>
    <t>(923)682-2892x36706</t>
  </si>
  <si>
    <t>9227 Watts Valleys Apt. 548</t>
  </si>
  <si>
    <t>Lake Brandybury</t>
  </si>
  <si>
    <t>Interview ask night.</t>
  </si>
  <si>
    <t>richard95@example.com</t>
  </si>
  <si>
    <t>+1-377-623-8899x798</t>
  </si>
  <si>
    <t>68850 Joshua Ports Suite 092</t>
  </si>
  <si>
    <t>Ashleystad</t>
  </si>
  <si>
    <t>Tough politics whole.</t>
  </si>
  <si>
    <t>joshuamartinez@example.net</t>
  </si>
  <si>
    <t>(276)774-7522</t>
  </si>
  <si>
    <t>4061 Shannon Landing</t>
  </si>
  <si>
    <t>Randallbury</t>
  </si>
  <si>
    <t>Under story begin thought factor.</t>
  </si>
  <si>
    <t>lindamedina@example.org</t>
  </si>
  <si>
    <t>248-275-1430</t>
  </si>
  <si>
    <t>4684 Brittney Way</t>
  </si>
  <si>
    <t>Fosterview</t>
  </si>
  <si>
    <t>Color cell seem soon we.</t>
  </si>
  <si>
    <t>hodgescynthia@example.org</t>
  </si>
  <si>
    <t>735 Heather Terrace Suite 458</t>
  </si>
  <si>
    <t>Millerchester</t>
  </si>
  <si>
    <t>Address wide marriage look player computer tonight.</t>
  </si>
  <si>
    <t>walkerryan@example.org</t>
  </si>
  <si>
    <t>001-707-653-5324</t>
  </si>
  <si>
    <t>63088 Carpenter Circle Suite 147</t>
  </si>
  <si>
    <t>Barbaraborough</t>
  </si>
  <si>
    <t>Each cover minute probably director.</t>
  </si>
  <si>
    <t>vschwartz@example.org</t>
  </si>
  <si>
    <t>001-745-908-2920x4278</t>
  </si>
  <si>
    <t>837 Jack Islands Apt. 545</t>
  </si>
  <si>
    <t>North Susanberg</t>
  </si>
  <si>
    <t>Especially set down its young increase vote.</t>
  </si>
  <si>
    <t>joan29@example.com</t>
  </si>
  <si>
    <t>+1-961-982-6835x3239</t>
  </si>
  <si>
    <t>9000 James Rapids Suite 328</t>
  </si>
  <si>
    <t>Jillshire</t>
  </si>
  <si>
    <t>Have during would set rest your green.</t>
  </si>
  <si>
    <t>ubailey@example.org</t>
  </si>
  <si>
    <t>650-449-4629</t>
  </si>
  <si>
    <t>12297 Baker Road Apt. 576</t>
  </si>
  <si>
    <t>Paulaview</t>
  </si>
  <si>
    <t>Rate everybody window until score chance dark matter.</t>
  </si>
  <si>
    <t>Karina</t>
  </si>
  <si>
    <t>danny88@example.org</t>
  </si>
  <si>
    <t>594.306.3270</t>
  </si>
  <si>
    <t>41242 Ross Course Apt. 634</t>
  </si>
  <si>
    <t>Marissahaven</t>
  </si>
  <si>
    <t>Recently Mr left about catch throw wait.</t>
  </si>
  <si>
    <t>fitzgeraldamanda@example.com</t>
  </si>
  <si>
    <t>001-298-974-8154</t>
  </si>
  <si>
    <t>268 Davis Plaza</t>
  </si>
  <si>
    <t>West Louis</t>
  </si>
  <si>
    <t>That charge writer.</t>
  </si>
  <si>
    <t>thompsonlawrence@example.org</t>
  </si>
  <si>
    <t>352 Macias Springs Suite 076</t>
  </si>
  <si>
    <t>Mercadofort</t>
  </si>
  <si>
    <t>Win marriage read specific.</t>
  </si>
  <si>
    <t>xnelson@example.org</t>
  </si>
  <si>
    <t>412-393-3005</t>
  </si>
  <si>
    <t>5576 Bryant Mount Suite 975</t>
  </si>
  <si>
    <t>South Rachael</t>
  </si>
  <si>
    <t>Church watch else behind.</t>
  </si>
  <si>
    <t>thomasbenjamin@example.org</t>
  </si>
  <si>
    <t>822.618.0774x9981</t>
  </si>
  <si>
    <t>4168 Fuentes Crossroad Apt. 339</t>
  </si>
  <si>
    <t>South Carla</t>
  </si>
  <si>
    <t>Give instead represent style dinner.</t>
  </si>
  <si>
    <t>Benson</t>
  </si>
  <si>
    <t>eboyle@example.com</t>
  </si>
  <si>
    <t>001-687-210-8203</t>
  </si>
  <si>
    <t>7160 Kevin Burg</t>
  </si>
  <si>
    <t>Sherryland</t>
  </si>
  <si>
    <t>Sense office little.</t>
  </si>
  <si>
    <t>mark10@example.org</t>
  </si>
  <si>
    <t>206-432-9573x271</t>
  </si>
  <si>
    <t>50773 Jonathan Fort</t>
  </si>
  <si>
    <t>Rodriguezshire</t>
  </si>
  <si>
    <t>Suddenly share support feeling.</t>
  </si>
  <si>
    <t>mikeyates@example.org</t>
  </si>
  <si>
    <t>5877 Sheila Gardens Apt. 758</t>
  </si>
  <si>
    <t>South Bethside</t>
  </si>
  <si>
    <t>Whom attention smile task they better.</t>
  </si>
  <si>
    <t>Jeremiah</t>
  </si>
  <si>
    <t>williamsmark@example.net</t>
  </si>
  <si>
    <t>(497)558-4344x45302</t>
  </si>
  <si>
    <t>8966 Sharon Skyway</t>
  </si>
  <si>
    <t>West Jaychester</t>
  </si>
  <si>
    <t>Work stock drop simple pick.</t>
  </si>
  <si>
    <t>Selena</t>
  </si>
  <si>
    <t>vincentking@example.net</t>
  </si>
  <si>
    <t>+1-657-804-1487x6963</t>
  </si>
  <si>
    <t>6402 Jennifer Forest</t>
  </si>
  <si>
    <t>Port Kenneth</t>
  </si>
  <si>
    <t>Economy arrive mouth audience bag.</t>
  </si>
  <si>
    <t>codyvaldez@example.com</t>
  </si>
  <si>
    <t>691-789-8014x9205</t>
  </si>
  <si>
    <t>58230 Cook Extensions Suite 911</t>
  </si>
  <si>
    <t>New Danielbury</t>
  </si>
  <si>
    <t>Leave light member food environment.</t>
  </si>
  <si>
    <t>kellynguyen@example.org</t>
  </si>
  <si>
    <t>001-539-620-0311</t>
  </si>
  <si>
    <t>57455 Julie Field</t>
  </si>
  <si>
    <t>Sarahburgh</t>
  </si>
  <si>
    <t>Research away kitchen continue continue.</t>
  </si>
  <si>
    <t>Molly</t>
  </si>
  <si>
    <t>michaeltanner@example.org</t>
  </si>
  <si>
    <t>(909)506-2888x45542</t>
  </si>
  <si>
    <t>11187 George Prairie</t>
  </si>
  <si>
    <t>New Veronicamouth</t>
  </si>
  <si>
    <t>White wrong may middle.</t>
  </si>
  <si>
    <t>Sergio</t>
  </si>
  <si>
    <t>melissawhitney@example.net</t>
  </si>
  <si>
    <t>396-704-1096x12771</t>
  </si>
  <si>
    <t>645 Marisa Tunnel</t>
  </si>
  <si>
    <t>Barberton</t>
  </si>
  <si>
    <t>Leader fly Democrat buy level just over.</t>
  </si>
  <si>
    <t>thompsonjames@example.org</t>
  </si>
  <si>
    <t>753-985-9385x89428</t>
  </si>
  <si>
    <t>312 Michael Villages Suite 863</t>
  </si>
  <si>
    <t>Measure law expert federal his challenge couple then.</t>
  </si>
  <si>
    <t>zjohnson@example.org</t>
  </si>
  <si>
    <t>784.562.0220x81114</t>
  </si>
  <si>
    <t>10905 Hill Ridges Suite 348</t>
  </si>
  <si>
    <t>North Mandyport</t>
  </si>
  <si>
    <t>Former cover mission defense yet.</t>
  </si>
  <si>
    <t>tayloredwin@example.net</t>
  </si>
  <si>
    <t>408.202.2890x518</t>
  </si>
  <si>
    <t>01579 Joshua Harbor Suite 210</t>
  </si>
  <si>
    <t>Us paper sort medical short.</t>
  </si>
  <si>
    <t>walshcrystal@example.net</t>
  </si>
  <si>
    <t>48691 Wendy Fork</t>
  </si>
  <si>
    <t>East Donnamouth</t>
  </si>
  <si>
    <t>Always structure be.</t>
  </si>
  <si>
    <t>Horne</t>
  </si>
  <si>
    <t>stephanierobinson@example.com</t>
  </si>
  <si>
    <t>+1-762-303-0420x2427</t>
  </si>
  <si>
    <t>953 Hall Springs</t>
  </si>
  <si>
    <t>New Darrell</t>
  </si>
  <si>
    <t>One enjoy door town still.</t>
  </si>
  <si>
    <t>ashleyhall@example.org</t>
  </si>
  <si>
    <t>444 Williams Orchard</t>
  </si>
  <si>
    <t>New Monicaburgh</t>
  </si>
  <si>
    <t>Continue my suggest rich close although agreement.</t>
  </si>
  <si>
    <t>karen48@example.com</t>
  </si>
  <si>
    <t>001-774-898-4749x4577</t>
  </si>
  <si>
    <t>41840 Noah Avenue Suite 671</t>
  </si>
  <si>
    <t>Karlfurt</t>
  </si>
  <si>
    <t>Into information bad whatever they majority.</t>
  </si>
  <si>
    <t>hwhite@example.com</t>
  </si>
  <si>
    <t>001-621-707-4968x269</t>
  </si>
  <si>
    <t>124 Ryan Lock</t>
  </si>
  <si>
    <t>Lake Matthewchester</t>
  </si>
  <si>
    <t>Character whole once night force particularly reflect.</t>
  </si>
  <si>
    <t>harrellkristen@example.com</t>
  </si>
  <si>
    <t>+1-696-465-9844x477</t>
  </si>
  <si>
    <t>17208 Mayer Key</t>
  </si>
  <si>
    <t>West Lukeside</t>
  </si>
  <si>
    <t>Turn success yes.</t>
  </si>
  <si>
    <t>tina77@example.net</t>
  </si>
  <si>
    <t>+1-693-369-8537x300</t>
  </si>
  <si>
    <t>295 Stephen Groves</t>
  </si>
  <si>
    <t>Frankbury</t>
  </si>
  <si>
    <t>Follow human blood instead event.</t>
  </si>
  <si>
    <t>erikharvey@example.org</t>
  </si>
  <si>
    <t>317-856-7500x6241</t>
  </si>
  <si>
    <t>585 Phillips Extension</t>
  </si>
  <si>
    <t>In hundred bag adult.</t>
  </si>
  <si>
    <t>kellypearson@example.org</t>
  </si>
  <si>
    <t>6512 Anthony Glens Apt. 257</t>
  </si>
  <si>
    <t>Figueroafort</t>
  </si>
  <si>
    <t>Dream eat return can.</t>
  </si>
  <si>
    <t>wjohnson@example.org</t>
  </si>
  <si>
    <t>001-469-298-3693x74763</t>
  </si>
  <si>
    <t>8164 Cordova Summit</t>
  </si>
  <si>
    <t>Danielfurt</t>
  </si>
  <si>
    <t>Method practice your section per make age develop.</t>
  </si>
  <si>
    <t>alyssapineda@example.org</t>
  </si>
  <si>
    <t>+1-657-655-8478x91092</t>
  </si>
  <si>
    <t>4739 Jessica Port</t>
  </si>
  <si>
    <t>Lake Pamelamouth</t>
  </si>
  <si>
    <t>Job evening future eat share.</t>
  </si>
  <si>
    <t>iwilson@example.com</t>
  </si>
  <si>
    <t>635-392-3940</t>
  </si>
  <si>
    <t>80150 Reed Cliff</t>
  </si>
  <si>
    <t>Dominiqueborough</t>
  </si>
  <si>
    <t>Mrs along moment writer return degree election our.</t>
  </si>
  <si>
    <t>moodyjesse@example.com</t>
  </si>
  <si>
    <t>(549)448-9918x5775</t>
  </si>
  <si>
    <t>414 Clayton Lodge Apt. 524</t>
  </si>
  <si>
    <t>West Cathy</t>
  </si>
  <si>
    <t>Life free born old outside significant would western.</t>
  </si>
  <si>
    <t>johnjones@example.com</t>
  </si>
  <si>
    <t>(702)899-9078x074</t>
  </si>
  <si>
    <t>872 Henry Highway Suite 448</t>
  </si>
  <si>
    <t>Sheppardport</t>
  </si>
  <si>
    <t>Dog push factor represent gun.</t>
  </si>
  <si>
    <t>nevans@example.org</t>
  </si>
  <si>
    <t>661-579-6696</t>
  </si>
  <si>
    <t>71850 Huff Extension</t>
  </si>
  <si>
    <t>North Melissaview</t>
  </si>
  <si>
    <t>White seven tonight manager last buy wide.</t>
  </si>
  <si>
    <t>Clinton</t>
  </si>
  <si>
    <t>ramosjoseph@example.org</t>
  </si>
  <si>
    <t>(800)445-6122</t>
  </si>
  <si>
    <t>3866 Angelica Fort Suite 409</t>
  </si>
  <si>
    <t>Chasehaven</t>
  </si>
  <si>
    <t>Reality join almost customer short.</t>
  </si>
  <si>
    <t>fdavis@example.com</t>
  </si>
  <si>
    <t>898 Christine Mills Suite 011</t>
  </si>
  <si>
    <t>Lake Michaelside</t>
  </si>
  <si>
    <t>Move close suggest value bad forward.</t>
  </si>
  <si>
    <t>cassandra53@example.net</t>
  </si>
  <si>
    <t>(820)402-9906</t>
  </si>
  <si>
    <t>07692 Williams Terrace</t>
  </si>
  <si>
    <t>Lake Dale</t>
  </si>
  <si>
    <t>Respond entire pressure hand.</t>
  </si>
  <si>
    <t>mariabrown@example.com</t>
  </si>
  <si>
    <t>311.370.5607x681</t>
  </si>
  <si>
    <t>1839 Larry Forge Suite 073</t>
  </si>
  <si>
    <t>Brewerchester</t>
  </si>
  <si>
    <t>Ok including drug save entire visit inside.</t>
  </si>
  <si>
    <t>trevorcharles@example.net</t>
  </si>
  <si>
    <t>+1-234-900-9652x6731</t>
  </si>
  <si>
    <t>128 Buckley Loaf Apt. 093</t>
  </si>
  <si>
    <t>Lake Brittanyfurt</t>
  </si>
  <si>
    <t>Common themselves support performance discussion water during.</t>
  </si>
  <si>
    <t>Lynch</t>
  </si>
  <si>
    <t>nbell@example.org</t>
  </si>
  <si>
    <t>628.806.5310x19567</t>
  </si>
  <si>
    <t>918 Collins Ways Suite 207</t>
  </si>
  <si>
    <t>Murphyberg</t>
  </si>
  <si>
    <t>Step big ready president everything.</t>
  </si>
  <si>
    <t>358.868.6024x5380</t>
  </si>
  <si>
    <t>075 Julie Harbors Suite 622</t>
  </si>
  <si>
    <t>West Patriciaborough</t>
  </si>
  <si>
    <t>Bring page leg establish.</t>
  </si>
  <si>
    <t>collinsmichele@example.net</t>
  </si>
  <si>
    <t>001-785-924-4411x306</t>
  </si>
  <si>
    <t>759 Casey Glen Suite 276</t>
  </si>
  <si>
    <t>Port Kristopher</t>
  </si>
  <si>
    <t>Dream discover service blue particularly force.</t>
  </si>
  <si>
    <t>christinahernandez@example.com</t>
  </si>
  <si>
    <t>947-624-8605x99283</t>
  </si>
  <si>
    <t>7141 Louis Inlet Suite 697</t>
  </si>
  <si>
    <t>Ericaview</t>
  </si>
  <si>
    <t>Kitchen idea learn become draw growth.</t>
  </si>
  <si>
    <t>cruzthomas@example.org</t>
  </si>
  <si>
    <t>6732 Garcia Village</t>
  </si>
  <si>
    <t>West Pennyville</t>
  </si>
  <si>
    <t>Tough sister leader art management.</t>
  </si>
  <si>
    <t>Audrey</t>
  </si>
  <si>
    <t>wintersandrew@example.com</t>
  </si>
  <si>
    <t>001-229-249-2092</t>
  </si>
  <si>
    <t>76956 Heather Loop Apt. 138</t>
  </si>
  <si>
    <t>Deanburgh</t>
  </si>
  <si>
    <t>Consider fact similar song Mrs start establish strong.</t>
  </si>
  <si>
    <t>cooperjerry@example.org</t>
  </si>
  <si>
    <t>551-294-1462</t>
  </si>
  <si>
    <t>15639 Terri Corner Suite 049</t>
  </si>
  <si>
    <t>West Aprilmouth</t>
  </si>
  <si>
    <t>Member hot size how soon sister think.</t>
  </si>
  <si>
    <t>christopher20@example.net</t>
  </si>
  <si>
    <t>643.753.3692</t>
  </si>
  <si>
    <t>6393 Case Island</t>
  </si>
  <si>
    <t>East Mindy</t>
  </si>
  <si>
    <t>Middle wall employee.</t>
  </si>
  <si>
    <t>tonyroberts@example.org</t>
  </si>
  <si>
    <t>617.965.9724x32629</t>
  </si>
  <si>
    <t>26636 Justin Fall</t>
  </si>
  <si>
    <t>West Christophermouth</t>
  </si>
  <si>
    <t>Walk yeah develop federal create change.</t>
  </si>
  <si>
    <t>leemarilyn@example.org</t>
  </si>
  <si>
    <t>(944)578-0935</t>
  </si>
  <si>
    <t>3543 Myers Square Apt. 169</t>
  </si>
  <si>
    <t>North Theresa</t>
  </si>
  <si>
    <t>Bar executive carry from new tree.</t>
  </si>
  <si>
    <t>loriwilson@example.org</t>
  </si>
  <si>
    <t>001-898-436-3814</t>
  </si>
  <si>
    <t>26439 Scott Forest</t>
  </si>
  <si>
    <t>Change season ago end.</t>
  </si>
  <si>
    <t>rhardy@example.com</t>
  </si>
  <si>
    <t>001-911-708-3812x35672</t>
  </si>
  <si>
    <t>55004 Dawson Fort Suite 389</t>
  </si>
  <si>
    <t>North Michaelstad</t>
  </si>
  <si>
    <t>Training they reflect bed movie travel.</t>
  </si>
  <si>
    <t>joshuajordan@example.com</t>
  </si>
  <si>
    <t>65530 Ramsey Mills</t>
  </si>
  <si>
    <t>Suttonmouth</t>
  </si>
  <si>
    <t>Pick itself product institution ahead tend.</t>
  </si>
  <si>
    <t>smithjeffrey@example.net</t>
  </si>
  <si>
    <t>332-278-9563x83120</t>
  </si>
  <si>
    <t>559 Orr Turnpike Apt. 709</t>
  </si>
  <si>
    <t>West Rogerview</t>
  </si>
  <si>
    <t>Economy wide media history agree economy.</t>
  </si>
  <si>
    <t>ginafischer@example.org</t>
  </si>
  <si>
    <t>903-251-6625x437</t>
  </si>
  <si>
    <t>110 Ashley Walks Suite 275</t>
  </si>
  <si>
    <t>Nelsonfort</t>
  </si>
  <si>
    <t>Task these drop miss value clearly.</t>
  </si>
  <si>
    <t>chad99@example.net</t>
  </si>
  <si>
    <t>00851 Black Ridges</t>
  </si>
  <si>
    <t>Unit the able minute also middle.</t>
  </si>
  <si>
    <t>webertravis@example.com</t>
  </si>
  <si>
    <t>(453)310-7372x498</t>
  </si>
  <si>
    <t>1565 Jose Underpass Suite 096</t>
  </si>
  <si>
    <t>Nicoleville</t>
  </si>
  <si>
    <t>However blue figure capital.</t>
  </si>
  <si>
    <t>yreyes@example.net</t>
  </si>
  <si>
    <t>(285)250-0160x093</t>
  </si>
  <si>
    <t>172 Nancy Terrace Apt. 520</t>
  </si>
  <si>
    <t>Gilbertmouth</t>
  </si>
  <si>
    <t>Blood fear painting.</t>
  </si>
  <si>
    <t>Macdonald</t>
  </si>
  <si>
    <t>douglas12@example.com</t>
  </si>
  <si>
    <t>001-429-570-9426x0033</t>
  </si>
  <si>
    <t>9978 Miller Course</t>
  </si>
  <si>
    <t>Suggest left behind four carry plant.</t>
  </si>
  <si>
    <t>sherrycook@example.net</t>
  </si>
  <si>
    <t>(993)995-4100x11641</t>
  </si>
  <si>
    <t>180 Ramos Center Suite 820</t>
  </si>
  <si>
    <t>Richardsberg</t>
  </si>
  <si>
    <t>Computer of spring hospital.</t>
  </si>
  <si>
    <t>albertdonaldson@example.org</t>
  </si>
  <si>
    <t>(498)446-0985x49517</t>
  </si>
  <si>
    <t>00324 Brandt Alley Apt. 740</t>
  </si>
  <si>
    <t>Him spring end information perhaps home personal.</t>
  </si>
  <si>
    <t>christiegonzales@example.org</t>
  </si>
  <si>
    <t>884.666.3749x64612</t>
  </si>
  <si>
    <t>539 Julie Stream Suite 897</t>
  </si>
  <si>
    <t>Company such vote beat stop impact cell.</t>
  </si>
  <si>
    <t>Mercer</t>
  </si>
  <si>
    <t>noah19@example.org</t>
  </si>
  <si>
    <t>001-527-821-7748x745</t>
  </si>
  <si>
    <t>81835 Murphy Shoals Apt. 797</t>
  </si>
  <si>
    <t>Cooperville</t>
  </si>
  <si>
    <t>While win before.</t>
  </si>
  <si>
    <t>april06@example.org</t>
  </si>
  <si>
    <t>305.370.8738x393</t>
  </si>
  <si>
    <t>36536 Steve Locks</t>
  </si>
  <si>
    <t>Stevenside</t>
  </si>
  <si>
    <t>Water plant nice opportunity by receive.</t>
  </si>
  <si>
    <t>fwarner@example.net</t>
  </si>
  <si>
    <t>(511)218-8228x4448</t>
  </si>
  <si>
    <t>25974 Rose Stravenue</t>
  </si>
  <si>
    <t>New Davidberg</t>
  </si>
  <si>
    <t>Share ever practice outside trial.</t>
  </si>
  <si>
    <t>moralesbenjamin@example.org</t>
  </si>
  <si>
    <t>733 Victor Shore</t>
  </si>
  <si>
    <t>Bensonside</t>
  </si>
  <si>
    <t>Brother four each believe bit.</t>
  </si>
  <si>
    <t>alvarezmichael@example.org</t>
  </si>
  <si>
    <t>+1-810-782-3014x6907</t>
  </si>
  <si>
    <t>852 Mcdonald Estate</t>
  </si>
  <si>
    <t>North Scott</t>
  </si>
  <si>
    <t>Sea admit two sort fire protect table.</t>
  </si>
  <si>
    <t>tinacollins@example.com</t>
  </si>
  <si>
    <t>(569)694-3362x98522</t>
  </si>
  <si>
    <t>43969 Alyssa Island Suite 162</t>
  </si>
  <si>
    <t>Bring whose radio ready difference crime no.</t>
  </si>
  <si>
    <t>dcox@example.com</t>
  </si>
  <si>
    <t>482.978.4410</t>
  </si>
  <si>
    <t>726 Hawkins Walk</t>
  </si>
  <si>
    <t>North Stephanie</t>
  </si>
  <si>
    <t>Deal strategy woman role.</t>
  </si>
  <si>
    <t>Norton</t>
  </si>
  <si>
    <t>stephanierussell@example.org</t>
  </si>
  <si>
    <t>319-860-2574</t>
  </si>
  <si>
    <t>695 Timothy Rapid Apt. 896</t>
  </si>
  <si>
    <t>East Nancy</t>
  </si>
  <si>
    <t>Though customer Republican method however picture yet watch.</t>
  </si>
  <si>
    <t>Bolton</t>
  </si>
  <si>
    <t>johnthompson@example.org</t>
  </si>
  <si>
    <t>857 Hansen Rest Apt. 009</t>
  </si>
  <si>
    <t>North Jeffreyton</t>
  </si>
  <si>
    <t>The instead though need rule single season.</t>
  </si>
  <si>
    <t>aparks@example.com</t>
  </si>
  <si>
    <t>509-619-7053x146</t>
  </si>
  <si>
    <t>493 Melanie Garden</t>
  </si>
  <si>
    <t>Port Jeremy</t>
  </si>
  <si>
    <t>Grow simply nation center drop.</t>
  </si>
  <si>
    <t>donaldbell@example.org</t>
  </si>
  <si>
    <t>001-326-570-4819</t>
  </si>
  <si>
    <t>328 Wood Mills Apt. 605</t>
  </si>
  <si>
    <t>Annastad</t>
  </si>
  <si>
    <t>However data include.</t>
  </si>
  <si>
    <t>jrobinson@example.org</t>
  </si>
  <si>
    <t>(429)784-3873x240</t>
  </si>
  <si>
    <t>15237 Corey Trail</t>
  </si>
  <si>
    <t>Still remain trial police between rate.</t>
  </si>
  <si>
    <t>Gail</t>
  </si>
  <si>
    <t>olsenrussell@example.org</t>
  </si>
  <si>
    <t>001-505-567-6491x2450</t>
  </si>
  <si>
    <t>06150 Ramos Forge Suite 002</t>
  </si>
  <si>
    <t>Shanebury</t>
  </si>
  <si>
    <t>Interest up director decade stage.</t>
  </si>
  <si>
    <t>meganhampton@example.net</t>
  </si>
  <si>
    <t>832.574.0610x260</t>
  </si>
  <si>
    <t>43056 Tina Highway Apt. 297</t>
  </si>
  <si>
    <t>Lake Jillian</t>
  </si>
  <si>
    <t>First tax player almost.</t>
  </si>
  <si>
    <t>rjohnson@example.net</t>
  </si>
  <si>
    <t>798-849-1832x788</t>
  </si>
  <si>
    <t>83242 Rodriguez Flats</t>
  </si>
  <si>
    <t>Susanshire</t>
  </si>
  <si>
    <t>Practice rate while.</t>
  </si>
  <si>
    <t>mallen@example.net</t>
  </si>
  <si>
    <t>563-443-2501</t>
  </si>
  <si>
    <t>959 Ronald Manor Apt. 100</t>
  </si>
  <si>
    <t>Tannerport</t>
  </si>
  <si>
    <t>Hope home guess project serve.</t>
  </si>
  <si>
    <t>paulbarnes@example.net</t>
  </si>
  <si>
    <t>001-645-373-6736</t>
  </si>
  <si>
    <t>9340 Wayne Port Suite 311</t>
  </si>
  <si>
    <t>North Michellestad</t>
  </si>
  <si>
    <t>Ability machine community song from.</t>
  </si>
  <si>
    <t>patricia33@example.org</t>
  </si>
  <si>
    <t>001-396-522-6958x13915</t>
  </si>
  <si>
    <t>50338 Davis Fields Apt. 132</t>
  </si>
  <si>
    <t>Bellburgh</t>
  </si>
  <si>
    <t>Peace would stop issue baby.</t>
  </si>
  <si>
    <t>earnold@example.net</t>
  </si>
  <si>
    <t>298-327-2100</t>
  </si>
  <si>
    <t>80638 Smith Tunnel Suite 342</t>
  </si>
  <si>
    <t>Clementsmouth</t>
  </si>
  <si>
    <t>Prepare seven radio night responsibility important Mrs thousand.</t>
  </si>
  <si>
    <t>aaronthomas@example.com</t>
  </si>
  <si>
    <t>7119 Webb Crest</t>
  </si>
  <si>
    <t>Lisaberg</t>
  </si>
  <si>
    <t>Growth knowledge increase figure century decade tree.</t>
  </si>
  <si>
    <t>elliottshannon@example.net</t>
  </si>
  <si>
    <t>001-773-345-4956x5477</t>
  </si>
  <si>
    <t>33240 Brandon Field</t>
  </si>
  <si>
    <t>Louistown</t>
  </si>
  <si>
    <t>Discussion sure up science while.</t>
  </si>
  <si>
    <t>ikim@example.net</t>
  </si>
  <si>
    <t>560-695-4472</t>
  </si>
  <si>
    <t>2822 Cruz Glens</t>
  </si>
  <si>
    <t>North Robertview</t>
  </si>
  <si>
    <t>Able director and support.</t>
  </si>
  <si>
    <t>jefferytorres@example.org</t>
  </si>
  <si>
    <t>547.446.9324x15321</t>
  </si>
  <si>
    <t>2590 Mayer Pike</t>
  </si>
  <si>
    <t>West Joel</t>
  </si>
  <si>
    <t>Assume miss walk and.</t>
  </si>
  <si>
    <t>stephen57@example.net</t>
  </si>
  <si>
    <t>207-636-4486x152</t>
  </si>
  <si>
    <t>4256 Jones Dale Apt. 709</t>
  </si>
  <si>
    <t>Johnsonfort</t>
  </si>
  <si>
    <t>I eight woman.</t>
  </si>
  <si>
    <t>ywade@example.net</t>
  </si>
  <si>
    <t>513.529.4062x41272</t>
  </si>
  <si>
    <t>4245 Sarah Viaduct Suite 638</t>
  </si>
  <si>
    <t>Hendricksfort</t>
  </si>
  <si>
    <t>Wait president tonight popular turn order.</t>
  </si>
  <si>
    <t>Meagan</t>
  </si>
  <si>
    <t>Hutchinson</t>
  </si>
  <si>
    <t>gardneranthony@example.org</t>
  </si>
  <si>
    <t>639.985.2729x802</t>
  </si>
  <si>
    <t>6797 Mary Island Apt. 123</t>
  </si>
  <si>
    <t>Into per section never wrong site.</t>
  </si>
  <si>
    <t>Melody</t>
  </si>
  <si>
    <t>nbrewer@example.com</t>
  </si>
  <si>
    <t>001-811-614-4173x641</t>
  </si>
  <si>
    <t>8701 Boyer Divide</t>
  </si>
  <si>
    <t>West Jason</t>
  </si>
  <si>
    <t>Dinner sign understand another term culture modern.</t>
  </si>
  <si>
    <t>davidbarrett@example.com</t>
  </si>
  <si>
    <t>41705 Harry Light</t>
  </si>
  <si>
    <t>Amandaport</t>
  </si>
  <si>
    <t>Term generation doctor officer every word teach.</t>
  </si>
  <si>
    <t>mathewslori@example.com</t>
  </si>
  <si>
    <t>+1-325-505-8068x13291</t>
  </si>
  <si>
    <t>380 Jennifer Keys</t>
  </si>
  <si>
    <t>Cobbberg</t>
  </si>
  <si>
    <t>Executive body culture model size care for.</t>
  </si>
  <si>
    <t>millertonya@example.com</t>
  </si>
  <si>
    <t>+1-216-529-3581x5490</t>
  </si>
  <si>
    <t>16574 Judith Falls Suite 416</t>
  </si>
  <si>
    <t>South Wyatttown</t>
  </si>
  <si>
    <t>Sit good push both option several.</t>
  </si>
  <si>
    <t>srussell@example.com</t>
  </si>
  <si>
    <t>+1-502-700-2975x3906</t>
  </si>
  <si>
    <t>538 Jones Plains</t>
  </si>
  <si>
    <t>Carolshire</t>
  </si>
  <si>
    <t>Thank sit they certain.</t>
  </si>
  <si>
    <t>juliehernandez@example.org</t>
  </si>
  <si>
    <t>+1-490-463-7242x310</t>
  </si>
  <si>
    <t>607 Ashley Walks Apt. 031</t>
  </si>
  <si>
    <t>Port Pamelaport</t>
  </si>
  <si>
    <t>Miss skill home catch use question clear specific.</t>
  </si>
  <si>
    <t>douglasgutierrez@example.com</t>
  </si>
  <si>
    <t>957-200-6236x3431</t>
  </si>
  <si>
    <t>2444 Michael Stravenue</t>
  </si>
  <si>
    <t>Fernandomouth</t>
  </si>
  <si>
    <t>War light include imagine name history.</t>
  </si>
  <si>
    <t>Alexa</t>
  </si>
  <si>
    <t>xblair@example.org</t>
  </si>
  <si>
    <t>001-913-380-1264x63797</t>
  </si>
  <si>
    <t>04799 Farley Causeway Suite 780</t>
  </si>
  <si>
    <t>East Mark</t>
  </si>
  <si>
    <t>Force under money start administration true food pick.</t>
  </si>
  <si>
    <t>nwise@example.org</t>
  </si>
  <si>
    <t>233.658.8741x114</t>
  </si>
  <si>
    <t>0157 Patrick Avenue Suite 979</t>
  </si>
  <si>
    <t>East Rachel</t>
  </si>
  <si>
    <t>Indeed difference investment find her compare.</t>
  </si>
  <si>
    <t>johnsonjennifer@example.com</t>
  </si>
  <si>
    <t>+1-445-680-1733x042</t>
  </si>
  <si>
    <t>19363 Patterson Cliffs Apt. 172</t>
  </si>
  <si>
    <t>Petersside</t>
  </si>
  <si>
    <t>Only traditional people reason task listen reduce opportunity.</t>
  </si>
  <si>
    <t>terrywong@example.org</t>
  </si>
  <si>
    <t>+1-803-700-7221x974</t>
  </si>
  <si>
    <t>420 James Circle Apt. 232</t>
  </si>
  <si>
    <t>Laurenbury</t>
  </si>
  <si>
    <t>Growth baby something board.</t>
  </si>
  <si>
    <t>ddudley@example.com</t>
  </si>
  <si>
    <t>3989 Morris Haven</t>
  </si>
  <si>
    <t>Fisherfort</t>
  </si>
  <si>
    <t>Risk against wrong most.</t>
  </si>
  <si>
    <t>dawnadkins@example.org</t>
  </si>
  <si>
    <t>001-643-224-8942x818</t>
  </si>
  <si>
    <t>849 Daniel Inlet</t>
  </si>
  <si>
    <t>Carry then painting time American wish.</t>
  </si>
  <si>
    <t>gregorymiller@example.org</t>
  </si>
  <si>
    <t>001-927-791-6361x5965</t>
  </si>
  <si>
    <t>96672 Coleman Mountains Suite 758</t>
  </si>
  <si>
    <t>Keyfurt</t>
  </si>
  <si>
    <t>High opportunity score boy.</t>
  </si>
  <si>
    <t>Shirley</t>
  </si>
  <si>
    <t>jonathan53@example.org</t>
  </si>
  <si>
    <t>001-586-689-4059x080</t>
  </si>
  <si>
    <t>78471 Simmons Pines Suite 512</t>
  </si>
  <si>
    <t>South Andremouth</t>
  </si>
  <si>
    <t>Surface pick day physical able.</t>
  </si>
  <si>
    <t>kristyelliott@example.net</t>
  </si>
  <si>
    <t>452-468-3266</t>
  </si>
  <si>
    <t>6976 Bates Glen</t>
  </si>
  <si>
    <t>Old three be cup structure surface sort.</t>
  </si>
  <si>
    <t>mcknightcharles@example.com</t>
  </si>
  <si>
    <t>(571)391-3971x9000</t>
  </si>
  <si>
    <t>107 Andrew Mountain</t>
  </si>
  <si>
    <t>New Davidview</t>
  </si>
  <si>
    <t>Hotel federal education.</t>
  </si>
  <si>
    <t>Duarte</t>
  </si>
  <si>
    <t>clee@example.org</t>
  </si>
  <si>
    <t>904-934-2599</t>
  </si>
  <si>
    <t>7753 Price Mountains</t>
  </si>
  <si>
    <t>Simonmouth</t>
  </si>
  <si>
    <t>Center create reach leg present face speak.</t>
  </si>
  <si>
    <t>carterbrittany@example.org</t>
  </si>
  <si>
    <t>001-968-231-8345x04575</t>
  </si>
  <si>
    <t>526 Morris Knoll</t>
  </si>
  <si>
    <t>Machine high identify talk everything old person.</t>
  </si>
  <si>
    <t>richardsondeborah@example.net</t>
  </si>
  <si>
    <t>(318)221-1006</t>
  </si>
  <si>
    <t>2707 Evans Mews Suite 954</t>
  </si>
  <si>
    <t>East Josephfort</t>
  </si>
  <si>
    <t>Let be necessary.</t>
  </si>
  <si>
    <t>adam75@example.com</t>
  </si>
  <si>
    <t>664.909.9548</t>
  </si>
  <si>
    <t>03460 Morrison Estates</t>
  </si>
  <si>
    <t>Tammyton</t>
  </si>
  <si>
    <t>Future role question senior.</t>
  </si>
  <si>
    <t>hthompson@example.net</t>
  </si>
  <si>
    <t>(720)774-9867x42308</t>
  </si>
  <si>
    <t>8158 Emily Plain Apt. 966</t>
  </si>
  <si>
    <t>Timothymouth</t>
  </si>
  <si>
    <t>They give fight close tell write.</t>
  </si>
  <si>
    <t>powersalexandra@example.org</t>
  </si>
  <si>
    <t>923.371.6095x03325</t>
  </si>
  <si>
    <t>2330 Fisher Trail</t>
  </si>
  <si>
    <t>Gracemouth</t>
  </si>
  <si>
    <t>Year check others any film.</t>
  </si>
  <si>
    <t>jon96@example.com</t>
  </si>
  <si>
    <t>(361)908-6819x540</t>
  </si>
  <si>
    <t>10345 Eric Square Suite 064</t>
  </si>
  <si>
    <t>Matthewstad</t>
  </si>
  <si>
    <t>Space keep both opportunity.</t>
  </si>
  <si>
    <t>Hardin</t>
  </si>
  <si>
    <t>yortiz@example.org</t>
  </si>
  <si>
    <t>384.793.7379</t>
  </si>
  <si>
    <t>217 Monica Shores Suite 170</t>
  </si>
  <si>
    <t>Joannfort</t>
  </si>
  <si>
    <t>Bit investment wife main minute.</t>
  </si>
  <si>
    <t>sharprobert@example.org</t>
  </si>
  <si>
    <t>(599)445-5353x10866</t>
  </si>
  <si>
    <t>05714 Michael Forest Suite 161</t>
  </si>
  <si>
    <t>New Eileen</t>
  </si>
  <si>
    <t>Start final network yourself example chair.</t>
  </si>
  <si>
    <t>foxevelyn@example.net</t>
  </si>
  <si>
    <t>2897 Donald Estate</t>
  </si>
  <si>
    <t>Walk hear compare visit some tend.</t>
  </si>
  <si>
    <t>zvang@example.com</t>
  </si>
  <si>
    <t>0007 Daniel Point</t>
  </si>
  <si>
    <t>West Justin</t>
  </si>
  <si>
    <t>Wall medical community suffer player want team around.</t>
  </si>
  <si>
    <t>roblesashley@example.com</t>
  </si>
  <si>
    <t>691.930.0579x1830</t>
  </si>
  <si>
    <t>589 Joan Summit</t>
  </si>
  <si>
    <t>North Kylebury</t>
  </si>
  <si>
    <t>Everything indicate animal suddenly power.</t>
  </si>
  <si>
    <t>zgeorge@example.org</t>
  </si>
  <si>
    <t>(820)526-7392x9258</t>
  </si>
  <si>
    <t>7668 Rodriguez Drives</t>
  </si>
  <si>
    <t>North Miguelmouth</t>
  </si>
  <si>
    <t>Memory player prevent student meet.</t>
  </si>
  <si>
    <t>wardtaylor@example.org</t>
  </si>
  <si>
    <t>001-803-895-8441x7631</t>
  </si>
  <si>
    <t>132 Donna Grove</t>
  </si>
  <si>
    <t>Jonesland</t>
  </si>
  <si>
    <t>When simple these address.</t>
  </si>
  <si>
    <t>marynelson@example.net</t>
  </si>
  <si>
    <t>510-231-7993</t>
  </si>
  <si>
    <t>348 Jones Wells Suite 379</t>
  </si>
  <si>
    <t>Lake Juliechester</t>
  </si>
  <si>
    <t>Often exactly my itself.</t>
  </si>
  <si>
    <t>simmonschristy@example.org</t>
  </si>
  <si>
    <t>321.732.8378</t>
  </si>
  <si>
    <t>808 Taylor Mission</t>
  </si>
  <si>
    <t>West Heatherfurt</t>
  </si>
  <si>
    <t>Able effort nor week feel now everybody indicate.</t>
  </si>
  <si>
    <t>uduran@example.com</t>
  </si>
  <si>
    <t>+1-685-297-0713x81165</t>
  </si>
  <si>
    <t>313 Nguyen Park</t>
  </si>
  <si>
    <t>Lake Jamesfort</t>
  </si>
  <si>
    <t>Quickly national media cell like.</t>
  </si>
  <si>
    <t>Bentley</t>
  </si>
  <si>
    <t>marcus93@example.net</t>
  </si>
  <si>
    <t>767.550.9769</t>
  </si>
  <si>
    <t>3945 Steven Heights</t>
  </si>
  <si>
    <t>Holtmouth</t>
  </si>
  <si>
    <t>Few instead oil range on defense billion former.</t>
  </si>
  <si>
    <t>harrisjoseph@example.com</t>
  </si>
  <si>
    <t>260-453-6624x27000</t>
  </si>
  <si>
    <t>6191 Lisa Keys Suite 292</t>
  </si>
  <si>
    <t>North Maryfort</t>
  </si>
  <si>
    <t>At lead will spend.</t>
  </si>
  <si>
    <t>nealsydney@example.org</t>
  </si>
  <si>
    <t>722-475-9042x3494</t>
  </si>
  <si>
    <t>611 Garcia Stravenue</t>
  </si>
  <si>
    <t>Port Erikastad</t>
  </si>
  <si>
    <t>Population part art usually.</t>
  </si>
  <si>
    <t>Schultz</t>
  </si>
  <si>
    <t>wareheather@example.com</t>
  </si>
  <si>
    <t>243-293-4850x2266</t>
  </si>
  <si>
    <t>299 Sharon Villages Apt. 973</t>
  </si>
  <si>
    <t>Yolandaside</t>
  </si>
  <si>
    <t>Religious only best mention lead admit many.</t>
  </si>
  <si>
    <t>marissa06@example.net</t>
  </si>
  <si>
    <t>56930 Huang Crossing</t>
  </si>
  <si>
    <t>Old family yourself education.</t>
  </si>
  <si>
    <t>Chris</t>
  </si>
  <si>
    <t>katherinegarza@example.com</t>
  </si>
  <si>
    <t>8248 Bryant Divide Suite 595</t>
  </si>
  <si>
    <t>North Brandonstad</t>
  </si>
  <si>
    <t>Your floor expert recognize finally.</t>
  </si>
  <si>
    <t>powelltravis@example.net</t>
  </si>
  <si>
    <t>001-716-541-9743</t>
  </si>
  <si>
    <t>08938 Sanchez Points Apt. 586</t>
  </si>
  <si>
    <t>Joannville</t>
  </si>
  <si>
    <t>Time country player management choose oil yet also.</t>
  </si>
  <si>
    <t>kellywheeler@example.com</t>
  </si>
  <si>
    <t>(239)578-7600x753</t>
  </si>
  <si>
    <t>8423 Jessica Tunnel</t>
  </si>
  <si>
    <t>Johnsonport</t>
  </si>
  <si>
    <t>Doctor behavior near over bit.</t>
  </si>
  <si>
    <t>galvanbrooke@example.org</t>
  </si>
  <si>
    <t>+1-392-431-5530x048</t>
  </si>
  <si>
    <t>4857 Wolfe Prairie Suite 850</t>
  </si>
  <si>
    <t>Johnton</t>
  </si>
  <si>
    <t>Explain score dark truth life figure close.</t>
  </si>
  <si>
    <t>Walter</t>
  </si>
  <si>
    <t>masseypaula@example.com</t>
  </si>
  <si>
    <t>600.907.8238</t>
  </si>
  <si>
    <t>5413 Lowe Lights Apt. 077</t>
  </si>
  <si>
    <t>Kelleyshire</t>
  </si>
  <si>
    <t>Ten indeed else visit phone.</t>
  </si>
  <si>
    <t>barnettmartha@example.org</t>
  </si>
  <si>
    <t>001-221-487-3336x1341</t>
  </si>
  <si>
    <t>39298 Jordan Ford Apt. 696</t>
  </si>
  <si>
    <t>Brownshire</t>
  </si>
  <si>
    <t>Pressure tax change often director detail girl.</t>
  </si>
  <si>
    <t>edward88@example.com</t>
  </si>
  <si>
    <t>+1-420-844-4701x296</t>
  </si>
  <si>
    <t>4792 Maria Port Apt. 453</t>
  </si>
  <si>
    <t>Kathystad</t>
  </si>
  <si>
    <t>Expert game none sea stay cover.</t>
  </si>
  <si>
    <t>vmyers@example.com</t>
  </si>
  <si>
    <t>743.894.0776x6604</t>
  </si>
  <si>
    <t>738 Craig Extensions Suite 634</t>
  </si>
  <si>
    <t>Webbfurt</t>
  </si>
  <si>
    <t>From put because create.</t>
  </si>
  <si>
    <t>fmyers@example.org</t>
  </si>
  <si>
    <t>(642)961-5030x742</t>
  </si>
  <si>
    <t>205 Caldwell View Suite 999</t>
  </si>
  <si>
    <t>Websterhaven</t>
  </si>
  <si>
    <t>Movement attack pick last.</t>
  </si>
  <si>
    <t>dwilliams@example.org</t>
  </si>
  <si>
    <t>682.498.2772</t>
  </si>
  <si>
    <t>852 Escobar Rue</t>
  </si>
  <si>
    <t>Michaelview</t>
  </si>
  <si>
    <t>Law Congress morning image compare become body.</t>
  </si>
  <si>
    <t>lhernandez@example.com</t>
  </si>
  <si>
    <t>656-834-9529x01085</t>
  </si>
  <si>
    <t>12405 Valerie Rapid</t>
  </si>
  <si>
    <t>Jenniferfurt</t>
  </si>
  <si>
    <t>She mother entire letter wear.</t>
  </si>
  <si>
    <t>bmooney@example.org</t>
  </si>
  <si>
    <t>001-575-944-9004x40379</t>
  </si>
  <si>
    <t>83863 Thomas Parkway Suite 686</t>
  </si>
  <si>
    <t>Port Shannon</t>
  </si>
  <si>
    <t>As past girl describe dog.</t>
  </si>
  <si>
    <t>Mooney</t>
  </si>
  <si>
    <t>munozmallory@example.org</t>
  </si>
  <si>
    <t>645.990.8931</t>
  </si>
  <si>
    <t>786 Desiree Meadow</t>
  </si>
  <si>
    <t>Conference performance lead Mrs blood.</t>
  </si>
  <si>
    <t>Brad</t>
  </si>
  <si>
    <t>camerondelgado@example.org</t>
  </si>
  <si>
    <t>(928)255-5459x7709</t>
  </si>
  <si>
    <t>95909 Martinez Parkway</t>
  </si>
  <si>
    <t>Wayneland</t>
  </si>
  <si>
    <t>Throw behavior these tell.</t>
  </si>
  <si>
    <t>michaelstevenson@example.org</t>
  </si>
  <si>
    <t>001-896-595-2885x11856</t>
  </si>
  <si>
    <t>017 Murphy Circles Suite 110</t>
  </si>
  <si>
    <t>Keep bar option claim general white area need.</t>
  </si>
  <si>
    <t>katrinamerritt@example.net</t>
  </si>
  <si>
    <t>700.616.3183</t>
  </si>
  <si>
    <t>292 Burns Wells</t>
  </si>
  <si>
    <t>Sarahview</t>
  </si>
  <si>
    <t>Book relationship floor and.</t>
  </si>
  <si>
    <t>Kristine</t>
  </si>
  <si>
    <t>Zamora</t>
  </si>
  <si>
    <t>andrew77@example.com</t>
  </si>
  <si>
    <t>001-647-792-3757</t>
  </si>
  <si>
    <t>8853 Evans Passage</t>
  </si>
  <si>
    <t>Sierraport</t>
  </si>
  <si>
    <t>Story travel impact approach Republican less.</t>
  </si>
  <si>
    <t>Huerta</t>
  </si>
  <si>
    <t>joannasandoval@example.org</t>
  </si>
  <si>
    <t>786-688-6344</t>
  </si>
  <si>
    <t>906 Michael Rue Apt. 956</t>
  </si>
  <si>
    <t>Oconnorview</t>
  </si>
  <si>
    <t>Sit son control effect give admit office collection.</t>
  </si>
  <si>
    <t>uellis@example.net</t>
  </si>
  <si>
    <t>56143 Ronald Route Suite 431</t>
  </si>
  <si>
    <t>Ambermouth</t>
  </si>
  <si>
    <t>Present suggest dog fund write past.</t>
  </si>
  <si>
    <t>samantha24@example.net</t>
  </si>
  <si>
    <t>828.353.0378</t>
  </si>
  <si>
    <t>751 Olson Course Apt. 407</t>
  </si>
  <si>
    <t>Edwardsburgh</t>
  </si>
  <si>
    <t>Where certainly red form exist despite.</t>
  </si>
  <si>
    <t>gary46@example.com</t>
  </si>
  <si>
    <t>924.444.1716</t>
  </si>
  <si>
    <t>87288 Richards Walks</t>
  </si>
  <si>
    <t>Lake Joy</t>
  </si>
  <si>
    <t>Until special perhaps.</t>
  </si>
  <si>
    <t>Clements</t>
  </si>
  <si>
    <t>poncesara@example.org</t>
  </si>
  <si>
    <t>(212)696-6394x77117</t>
  </si>
  <si>
    <t>967 Andrews Expressway Suite 748</t>
  </si>
  <si>
    <t>Robynberg</t>
  </si>
  <si>
    <t>Contain can hospital include.</t>
  </si>
  <si>
    <t>katherinejohnson@example.com</t>
  </si>
  <si>
    <t>001-767-968-4098x9405</t>
  </si>
  <si>
    <t>6259 Mark Port</t>
  </si>
  <si>
    <t>Lake Charles</t>
  </si>
  <si>
    <t>Fund ahead break kid.</t>
  </si>
  <si>
    <t>stacywilson@example.org</t>
  </si>
  <si>
    <t>9243 Williams Courts</t>
  </si>
  <si>
    <t>Gonzalezland</t>
  </si>
  <si>
    <t>Will fine central white public Republican.</t>
  </si>
  <si>
    <t>jonathan07@example.org</t>
  </si>
  <si>
    <t>001-553-808-4740x1781</t>
  </si>
  <si>
    <t>46937 Jones Centers</t>
  </si>
  <si>
    <t>North Angelica</t>
  </si>
  <si>
    <t>Word age relate bad.</t>
  </si>
  <si>
    <t>fostermelissa@example.org</t>
  </si>
  <si>
    <t>402-914-5401x8433</t>
  </si>
  <si>
    <t>822 Webb Orchard Suite 853</t>
  </si>
  <si>
    <t>Remain other without push crime ready really.</t>
  </si>
  <si>
    <t>jennifersanchez@example.com</t>
  </si>
  <si>
    <t>252.466.2794x8127</t>
  </si>
  <si>
    <t>484 Herman Plain</t>
  </si>
  <si>
    <t>Richardshire</t>
  </si>
  <si>
    <t>East eye probably election happy.</t>
  </si>
  <si>
    <t>alejandramcgee@example.net</t>
  </si>
  <si>
    <t>311-258-2564</t>
  </si>
  <si>
    <t>20177 Nguyen Summit</t>
  </si>
  <si>
    <t>Crawfordmouth</t>
  </si>
  <si>
    <t>Figure season information nature five large.</t>
  </si>
  <si>
    <t>jesse86@example.com</t>
  </si>
  <si>
    <t>(698)228-2110x8004</t>
  </si>
  <si>
    <t>0010 Jeff Cliffs</t>
  </si>
  <si>
    <t>Port Kyleburgh</t>
  </si>
  <si>
    <t>Man matter almost alone story treat interest service.</t>
  </si>
  <si>
    <t>nnguyen@example.com</t>
  </si>
  <si>
    <t>001-925-539-3743x4390</t>
  </si>
  <si>
    <t>64305 Bauer Isle Suite 468</t>
  </si>
  <si>
    <t>New Heatherborough</t>
  </si>
  <si>
    <t>Beautiful forward oil wall agency national TV.</t>
  </si>
  <si>
    <t>torresbrenda@example.net</t>
  </si>
  <si>
    <t>(346)264-1457x6569</t>
  </si>
  <si>
    <t>011 Rosales Shore Suite 420</t>
  </si>
  <si>
    <t>Hudsonmouth</t>
  </si>
  <si>
    <t>Wait parent read relationship employee.</t>
  </si>
  <si>
    <t>michael77@example.com</t>
  </si>
  <si>
    <t>001-378-657-5289x7385</t>
  </si>
  <si>
    <t>42779 Elizabeth Flat Suite 033</t>
  </si>
  <si>
    <t>Rest ground Republican player reason.</t>
  </si>
  <si>
    <t>leonwilliams@example.com</t>
  </si>
  <si>
    <t>215-751-8680</t>
  </si>
  <si>
    <t>727 King Falls</t>
  </si>
  <si>
    <t>Allenland</t>
  </si>
  <si>
    <t>Paper pressure involve authority piece agree.</t>
  </si>
  <si>
    <t>mbarnes@example.com</t>
  </si>
  <si>
    <t>(295)827-0834x38355</t>
  </si>
  <si>
    <t>036 Joshua Extension</t>
  </si>
  <si>
    <t>Micheleshire</t>
  </si>
  <si>
    <t>Country feel baby society front cause leader nation.</t>
  </si>
  <si>
    <t>francis12@example.net</t>
  </si>
  <si>
    <t>+1-601-706-1937x572</t>
  </si>
  <si>
    <t>47633 Bailey Parks Apt. 411</t>
  </si>
  <si>
    <t>South Andreahaven</t>
  </si>
  <si>
    <t>Own others him effort fast.</t>
  </si>
  <si>
    <t>001-291-370-2159</t>
  </si>
  <si>
    <t>14379 Benjamin Gateway</t>
  </si>
  <si>
    <t>Julietown</t>
  </si>
  <si>
    <t>Face test society lose.</t>
  </si>
  <si>
    <t>umorrison@example.net</t>
  </si>
  <si>
    <t>808.728.8700x7303</t>
  </si>
  <si>
    <t>01158 Samantha Port Apt. 518</t>
  </si>
  <si>
    <t>Lake Maria</t>
  </si>
  <si>
    <t>Animal begin decade system.</t>
  </si>
  <si>
    <t>tara41@example.org</t>
  </si>
  <si>
    <t>793.244.1665x135</t>
  </si>
  <si>
    <t>53201 John Shore Apt. 963</t>
  </si>
  <si>
    <t>New Don</t>
  </si>
  <si>
    <t>Player guy huge include exactly knowledge center compare.</t>
  </si>
  <si>
    <t>alexis13@example.net</t>
  </si>
  <si>
    <t>950-298-6105x670</t>
  </si>
  <si>
    <t>16838 Thomas Junction</t>
  </si>
  <si>
    <t>Marquezchester</t>
  </si>
  <si>
    <t>Miss government rich company could.</t>
  </si>
  <si>
    <t>april95@example.com</t>
  </si>
  <si>
    <t>(903)843-9774x60910</t>
  </si>
  <si>
    <t>44847 Julia Estate Suite 940</t>
  </si>
  <si>
    <t>Port Jacqueline</t>
  </si>
  <si>
    <t>Student soon activity together responsibility.</t>
  </si>
  <si>
    <t>ubaker@example.net</t>
  </si>
  <si>
    <t>+1-246-819-2157x12895</t>
  </si>
  <si>
    <t>557 Dixon Mill</t>
  </si>
  <si>
    <t>Yorkfurt</t>
  </si>
  <si>
    <t>Six near often something suggest wear bill each.</t>
  </si>
  <si>
    <t>amanda56@example.org</t>
  </si>
  <si>
    <t>882-251-8475x763</t>
  </si>
  <si>
    <t>479 Mike Courts</t>
  </si>
  <si>
    <t>Port Richardfort</t>
  </si>
  <si>
    <t>Decade spend in play front fall.</t>
  </si>
  <si>
    <t>bradshawpamela@example.net</t>
  </si>
  <si>
    <t>905-503-7950x835</t>
  </si>
  <si>
    <t>0533 Dana Key Apt. 357</t>
  </si>
  <si>
    <t>North Benjamin</t>
  </si>
  <si>
    <t>Hot produce example sign.</t>
  </si>
  <si>
    <t>lisa28@example.net</t>
  </si>
  <si>
    <t>793.254.5795x4985</t>
  </si>
  <si>
    <t>161 Andrews Trace Suite 417</t>
  </si>
  <si>
    <t>East Zacharyshire</t>
  </si>
  <si>
    <t>Former grow opportunity daughter before.</t>
  </si>
  <si>
    <t>Dominic</t>
  </si>
  <si>
    <t>edwinanderson@example.org</t>
  </si>
  <si>
    <t>364.648.5879x9463</t>
  </si>
  <si>
    <t>7812 Martin Road Suite 823</t>
  </si>
  <si>
    <t>Vargashaven</t>
  </si>
  <si>
    <t>Way road benefit wide any major sure.</t>
  </si>
  <si>
    <t>leelisa@example.org</t>
  </si>
  <si>
    <t>(599)353-7388x98791</t>
  </si>
  <si>
    <t>58346 Brown Turnpike Apt. 111</t>
  </si>
  <si>
    <t>Cynthiachester</t>
  </si>
  <si>
    <t>South enjoy my shake play son though book.</t>
  </si>
  <si>
    <t>hperry@example.org</t>
  </si>
  <si>
    <t>001-650-674-7561x66471</t>
  </si>
  <si>
    <t>73109 Allison Flat</t>
  </si>
  <si>
    <t>Port Stephanie</t>
  </si>
  <si>
    <t>Religious design land military maybe town.</t>
  </si>
  <si>
    <t>vburns@example.net</t>
  </si>
  <si>
    <t>(732)400-9706x96039</t>
  </si>
  <si>
    <t>430 James Shore</t>
  </si>
  <si>
    <t>Harrisburgh</t>
  </si>
  <si>
    <t>Two operation why walk.</t>
  </si>
  <si>
    <t>Schwartz</t>
  </si>
  <si>
    <t>kellymendoza@example.com</t>
  </si>
  <si>
    <t>(413)862-8021</t>
  </si>
  <si>
    <t>9289 Angelica Ville</t>
  </si>
  <si>
    <t>West Tracy</t>
  </si>
  <si>
    <t>Medical kitchen evening subject plan.</t>
  </si>
  <si>
    <t>renee53@example.org</t>
  </si>
  <si>
    <t>874-236-7325</t>
  </si>
  <si>
    <t>4294 Jean Rapids Apt. 299</t>
  </si>
  <si>
    <t>Richardview</t>
  </si>
  <si>
    <t>Discuss energy return seem travel more law.</t>
  </si>
  <si>
    <t>Fisher</t>
  </si>
  <si>
    <t>kevin64@example.org</t>
  </si>
  <si>
    <t>(750)937-8295x0032</t>
  </si>
  <si>
    <t>256 Allen Plain</t>
  </si>
  <si>
    <t>Port Angela</t>
  </si>
  <si>
    <t>Card mission order experience.</t>
  </si>
  <si>
    <t>dlowe@example.com</t>
  </si>
  <si>
    <t>(635)601-0015</t>
  </si>
  <si>
    <t>534 Black Fork Suite 768</t>
  </si>
  <si>
    <t>South Marc</t>
  </si>
  <si>
    <t>Lot ok look next professor positive.</t>
  </si>
  <si>
    <t>joshua14@example.org</t>
  </si>
  <si>
    <t>+1-685-287-6846x745</t>
  </si>
  <si>
    <t>10805 Orozco Freeway Apt. 831</t>
  </si>
  <si>
    <t>Reginamouth</t>
  </si>
  <si>
    <t>Key important education second school crime deep across.</t>
  </si>
  <si>
    <t>amanda06@example.com</t>
  </si>
  <si>
    <t>649-958-3340x494</t>
  </si>
  <si>
    <t>672 Barnes Islands</t>
  </si>
  <si>
    <t>Emilymouth</t>
  </si>
  <si>
    <t>Instead animal beautiful similar or.</t>
  </si>
  <si>
    <t>edavis@example.org</t>
  </si>
  <si>
    <t>(786)287-3353</t>
  </si>
  <si>
    <t>4116 Wells Knoll Apt. 698</t>
  </si>
  <si>
    <t>Bonnieshire</t>
  </si>
  <si>
    <t>Research where air large.</t>
  </si>
  <si>
    <t>zevans@example.org</t>
  </si>
  <si>
    <t>001-992-725-8881x2038</t>
  </si>
  <si>
    <t>795 Pearson Stream Apt. 727</t>
  </si>
  <si>
    <t>Lake Christopherberg</t>
  </si>
  <si>
    <t>Six movement also.</t>
  </si>
  <si>
    <t>christina96@example.org</t>
  </si>
  <si>
    <t>+1-457-395-9829x2495</t>
  </si>
  <si>
    <t>421 Miller Streets</t>
  </si>
  <si>
    <t>Amberland</t>
  </si>
  <si>
    <t>Open quality bit part push brother society three.</t>
  </si>
  <si>
    <t>ssmith@example.net</t>
  </si>
  <si>
    <t>575.607.5179</t>
  </si>
  <si>
    <t>2926 Anderson Squares</t>
  </si>
  <si>
    <t>West Catherinefort</t>
  </si>
  <si>
    <t>Option great buy apply stay career me.</t>
  </si>
  <si>
    <t>matthewmartinez@example.com</t>
  </si>
  <si>
    <t>983-369-0877</t>
  </si>
  <si>
    <t>0473 Sherry Junction</t>
  </si>
  <si>
    <t>Bring conference six.</t>
  </si>
  <si>
    <t>taylorburns@example.com</t>
  </si>
  <si>
    <t>(819)611-4418</t>
  </si>
  <si>
    <t>959 Lawson Island</t>
  </si>
  <si>
    <t>Jillton</t>
  </si>
  <si>
    <t>Nothing natural could explain benefit.</t>
  </si>
  <si>
    <t>robertjohnston@example.com</t>
  </si>
  <si>
    <t>001-884-948-7527x27507</t>
  </si>
  <si>
    <t>9476 Fletcher Prairie Suite 828</t>
  </si>
  <si>
    <t>Richardbury</t>
  </si>
  <si>
    <t>Participant skin red owner five.</t>
  </si>
  <si>
    <t>alewis@example.com</t>
  </si>
  <si>
    <t>684 Susan Coves</t>
  </si>
  <si>
    <t>Leg age foreign rate.</t>
  </si>
  <si>
    <t>alejandro08@example.com</t>
  </si>
  <si>
    <t>(711)460-9614x1540</t>
  </si>
  <si>
    <t>46170 April Causeway Suite 914</t>
  </si>
  <si>
    <t>Adamsberg</t>
  </si>
  <si>
    <t>Professor young onto cultural career evidence arm.</t>
  </si>
  <si>
    <t>swoodward@example.org</t>
  </si>
  <si>
    <t>001-411-838-5661</t>
  </si>
  <si>
    <t>4535 Antonio Mountain Apt. 112</t>
  </si>
  <si>
    <t>Beardton</t>
  </si>
  <si>
    <t>Moment though quickly response.</t>
  </si>
  <si>
    <t>brownbecky@example.net</t>
  </si>
  <si>
    <t>001-493-900-9698x359</t>
  </si>
  <si>
    <t>5639 Elizabeth Circle</t>
  </si>
  <si>
    <t>Savageland</t>
  </si>
  <si>
    <t>Development power save unit second.</t>
  </si>
  <si>
    <t>jessicahughes@example.com</t>
  </si>
  <si>
    <t>(699)494-3611x6804</t>
  </si>
  <si>
    <t>99205 Scott Light</t>
  </si>
  <si>
    <t>Shawland</t>
  </si>
  <si>
    <t>Office worker defense program.</t>
  </si>
  <si>
    <t>benjamin32@example.com</t>
  </si>
  <si>
    <t>(757)643-2936x941</t>
  </si>
  <si>
    <t>385 Margaret Junctions</t>
  </si>
  <si>
    <t>South Erinbury</t>
  </si>
  <si>
    <t>Less most article stand successful.</t>
  </si>
  <si>
    <t>whiteheadbobby@example.org</t>
  </si>
  <si>
    <t>391-536-1554</t>
  </si>
  <si>
    <t>2962 Cox Parkways</t>
  </si>
  <si>
    <t>Low ten identify fine skin about.</t>
  </si>
  <si>
    <t>kholland@example.net</t>
  </si>
  <si>
    <t>+1-534-541-4610x65352</t>
  </si>
  <si>
    <t>48454 Strickland Pine</t>
  </si>
  <si>
    <t>East Mitchell</t>
  </si>
  <si>
    <t>Whole pay itself its in operation.</t>
  </si>
  <si>
    <t>wjenkins@example.org</t>
  </si>
  <si>
    <t>934.502.5527</t>
  </si>
  <si>
    <t>8957 Dean Brook Suite 845</t>
  </si>
  <si>
    <t>South Kimberlyborough</t>
  </si>
  <si>
    <t>Bed effort usually cost write into lawyer.</t>
  </si>
  <si>
    <t>nicholasrobinson@example.com</t>
  </si>
  <si>
    <t>811-395-3307</t>
  </si>
  <si>
    <t>071 Jacobs Knoll</t>
  </si>
  <si>
    <t>New Dana</t>
  </si>
  <si>
    <t>Financial hold discussion response agent season item.</t>
  </si>
  <si>
    <t>amandakim@example.com</t>
  </si>
  <si>
    <t>97793 Frederick Viaduct</t>
  </si>
  <si>
    <t>Lake Dana</t>
  </si>
  <si>
    <t>All almost outside just foot.</t>
  </si>
  <si>
    <t>ndavis@example.com</t>
  </si>
  <si>
    <t>001-570-284-3108x155</t>
  </si>
  <si>
    <t>8517 Heidi Village</t>
  </si>
  <si>
    <t>Port Brianna</t>
  </si>
  <si>
    <t>Career point indeed if century.</t>
  </si>
  <si>
    <t>gabriellajones@example.net</t>
  </si>
  <si>
    <t>(315)985-8810</t>
  </si>
  <si>
    <t>3603 Drew Pine</t>
  </si>
  <si>
    <t>Racheltown</t>
  </si>
  <si>
    <t>Character chair now fight.</t>
  </si>
  <si>
    <t>nguyenkatherine@example.org</t>
  </si>
  <si>
    <t>344.678.6200x31840</t>
  </si>
  <si>
    <t>454 Francis Lock Apt. 386</t>
  </si>
  <si>
    <t>Brandonbury</t>
  </si>
  <si>
    <t>Prepare stand according when.</t>
  </si>
  <si>
    <t>jessica45@example.org</t>
  </si>
  <si>
    <t>208.442.3430</t>
  </si>
  <si>
    <t>370 Jenkins Well</t>
  </si>
  <si>
    <t>Anthonyshire</t>
  </si>
  <si>
    <t>Term stop around home.</t>
  </si>
  <si>
    <t>lindseynelson@example.net</t>
  </si>
  <si>
    <t>001-881-688-9867x67994</t>
  </si>
  <si>
    <t>58451 Munoz Stravenue</t>
  </si>
  <si>
    <t>Dennisburgh</t>
  </si>
  <si>
    <t>Poor outside play and.</t>
  </si>
  <si>
    <t>adam80@example.net</t>
  </si>
  <si>
    <t>(957)255-9294</t>
  </si>
  <si>
    <t>121 Joseph Gardens Apt. 553</t>
  </si>
  <si>
    <t>Davisbury</t>
  </si>
  <si>
    <t>Mind special anyone factor send last.</t>
  </si>
  <si>
    <t>anthony83@example.org</t>
  </si>
  <si>
    <t>+1-517-303-9391x6557</t>
  </si>
  <si>
    <t>64698 John Heights</t>
  </si>
  <si>
    <t>Alyssaborough</t>
  </si>
  <si>
    <t>That fine collection explain.</t>
  </si>
  <si>
    <t>laura00@example.net</t>
  </si>
  <si>
    <t>+1-270-886-1607x8999</t>
  </si>
  <si>
    <t>9172 Calhoun Mission Apt. 210</t>
  </si>
  <si>
    <t>South Kylechester</t>
  </si>
  <si>
    <t>Single foreign watch itself.</t>
  </si>
  <si>
    <t>deanna66@example.org</t>
  </si>
  <si>
    <t>04077 Shea Pine</t>
  </si>
  <si>
    <t>West Ginabury</t>
  </si>
  <si>
    <t>Pass author interesting less thus.</t>
  </si>
  <si>
    <t>wrightwhitney@example.com</t>
  </si>
  <si>
    <t>+1-717-275-7479x4275</t>
  </si>
  <si>
    <t>5367 Martinez Summit</t>
  </si>
  <si>
    <t>Huntfurt</t>
  </si>
  <si>
    <t>Too coach turn know since Congress media.</t>
  </si>
  <si>
    <t>antoniosmith@example.com</t>
  </si>
  <si>
    <t>(480)369-2373</t>
  </si>
  <si>
    <t>47083 King Roads Suite 234</t>
  </si>
  <si>
    <t>South Ruben</t>
  </si>
  <si>
    <t>Sign tough benefit world get event.</t>
  </si>
  <si>
    <t>hgreer@example.com</t>
  </si>
  <si>
    <t>001-312-216-8586x60560</t>
  </si>
  <si>
    <t>6591 Michelle Harbor</t>
  </si>
  <si>
    <t>Add beat score tax explain.</t>
  </si>
  <si>
    <t>amythompson@example.com</t>
  </si>
  <si>
    <t>648-214-1378x1355</t>
  </si>
  <si>
    <t>00102 Eric Drive</t>
  </si>
  <si>
    <t>Wilkinsonfort</t>
  </si>
  <si>
    <t>Gas cause though again cut discover begin.</t>
  </si>
  <si>
    <t>sandersnathaniel@example.org</t>
  </si>
  <si>
    <t>(892)221-0137x91890</t>
  </si>
  <si>
    <t>858 Bowen Manors</t>
  </si>
  <si>
    <t>Join responsibility three claim beyond standard.</t>
  </si>
  <si>
    <t>Vicki</t>
  </si>
  <si>
    <t>jodi04@example.net</t>
  </si>
  <si>
    <t>+1-977-555-0540x760</t>
  </si>
  <si>
    <t>14390 Doris Ports</t>
  </si>
  <si>
    <t>Nielsenshire</t>
  </si>
  <si>
    <t>Phone bring well police approach safe player.</t>
  </si>
  <si>
    <t>wesleybutler@example.org</t>
  </si>
  <si>
    <t>(838)944-2515</t>
  </si>
  <si>
    <t>6761 Jones Stream</t>
  </si>
  <si>
    <t>Quinntown</t>
  </si>
  <si>
    <t>Them PM cost rule not summer.</t>
  </si>
  <si>
    <t>bdavis@example.org</t>
  </si>
  <si>
    <t>001-640-752-5402</t>
  </si>
  <si>
    <t>0406 Rose Row Suite 414</t>
  </si>
  <si>
    <t>Port Natasha</t>
  </si>
  <si>
    <t>Price build simply we radio.</t>
  </si>
  <si>
    <t>kyle28@example.net</t>
  </si>
  <si>
    <t>547.580.4216</t>
  </si>
  <si>
    <t>26926 White Skyway Apt. 266</t>
  </si>
  <si>
    <t>Agent and week difference however fight.</t>
  </si>
  <si>
    <t>betharroyo@example.com</t>
  </si>
  <si>
    <t>(486)793-2953x02454</t>
  </si>
  <si>
    <t>71754 Mary Creek</t>
  </si>
  <si>
    <t>Forward gun particular reason of agency worker artist.</t>
  </si>
  <si>
    <t>allen47@example.net</t>
  </si>
  <si>
    <t>(906)781-4709</t>
  </si>
  <si>
    <t>1159 Harris Center Suite 313</t>
  </si>
  <si>
    <t>Sandersfurt</t>
  </si>
  <si>
    <t>Thought indicate explain Republican college itself.</t>
  </si>
  <si>
    <t>bbrown@example.net</t>
  </si>
  <si>
    <t>(714)990-9981x290</t>
  </si>
  <si>
    <t>4930 Griffin Mall Suite 253</t>
  </si>
  <si>
    <t>Garzachester</t>
  </si>
  <si>
    <t>Central beautiful majority parent career.</t>
  </si>
  <si>
    <t>Cherry</t>
  </si>
  <si>
    <t>cristinastone@example.net</t>
  </si>
  <si>
    <t>(809)860-2418x0477</t>
  </si>
  <si>
    <t>535 Marshall Avenue</t>
  </si>
  <si>
    <t>West Leetown</t>
  </si>
  <si>
    <t>Western down same performance foreign east.</t>
  </si>
  <si>
    <t>kerrysuarez@example.net</t>
  </si>
  <si>
    <t>(605)236-9636</t>
  </si>
  <si>
    <t>214 Pope Course Apt. 455</t>
  </si>
  <si>
    <t>Sanchezborough</t>
  </si>
  <si>
    <t>Effort media for tell assume practice dog.</t>
  </si>
  <si>
    <t>sheliabennett@example.org</t>
  </si>
  <si>
    <t>637.674.5469</t>
  </si>
  <si>
    <t>25629 Campos Forge</t>
  </si>
  <si>
    <t>New Luisview</t>
  </si>
  <si>
    <t>People water ball unit artist.</t>
  </si>
  <si>
    <t>ncarter@example.org</t>
  </si>
  <si>
    <t>001-823-834-4508x20050</t>
  </si>
  <si>
    <t>66380 Maxwell Centers Apt. 754</t>
  </si>
  <si>
    <t>Ground long game base.</t>
  </si>
  <si>
    <t>ashley03@example.net</t>
  </si>
  <si>
    <t>+1-914-982-6799x1357</t>
  </si>
  <si>
    <t>76376 Sanchez Plaza Apt. 161</t>
  </si>
  <si>
    <t>Kevinside</t>
  </si>
  <si>
    <t>Respond cover music design southern hold.</t>
  </si>
  <si>
    <t>victoriaturner@example.org</t>
  </si>
  <si>
    <t>825.658.1948</t>
  </si>
  <si>
    <t>7253 Fernandez Greens Suite 139</t>
  </si>
  <si>
    <t>Miabury</t>
  </si>
  <si>
    <t>Option win often garden deal safe.</t>
  </si>
  <si>
    <t>ggarcia@example.net</t>
  </si>
  <si>
    <t>(699)617-0004x06383</t>
  </si>
  <si>
    <t>036 Ward Port</t>
  </si>
  <si>
    <t>Williamfurt</t>
  </si>
  <si>
    <t>Safe investment modern everybody property.</t>
  </si>
  <si>
    <t>browndaniel@example.com</t>
  </si>
  <si>
    <t>(271)389-6352</t>
  </si>
  <si>
    <t>1692 Barr Greens Apt. 406</t>
  </si>
  <si>
    <t>Everyone base rate professional.</t>
  </si>
  <si>
    <t>nathan42@example.org</t>
  </si>
  <si>
    <t>+1-791-810-5944x6287</t>
  </si>
  <si>
    <t>67295 Donovan Loaf</t>
  </si>
  <si>
    <t>East Jasonberg</t>
  </si>
  <si>
    <t>Successful rather across way significant actually own score.</t>
  </si>
  <si>
    <t>davisdiane@example.net</t>
  </si>
  <si>
    <t>+1-701-523-6983x38638</t>
  </si>
  <si>
    <t>729 Virginia Wall Apt. 310</t>
  </si>
  <si>
    <t>Charlotteland</t>
  </si>
  <si>
    <t>Bag black decide interview happy over effect.</t>
  </si>
  <si>
    <t>floresbryce@example.net</t>
  </si>
  <si>
    <t>833-213-4527x4272</t>
  </si>
  <si>
    <t>575 Nelson Station Apt. 243</t>
  </si>
  <si>
    <t>Port Sydneyton</t>
  </si>
  <si>
    <t>Where make animal such him.</t>
  </si>
  <si>
    <t>timothy35@example.com</t>
  </si>
  <si>
    <t>751-411-0643x096</t>
  </si>
  <si>
    <t>04583 Leah Ranch</t>
  </si>
  <si>
    <t>Knappstad</t>
  </si>
  <si>
    <t>Someone ok decision religious author again.</t>
  </si>
  <si>
    <t>Ho</t>
  </si>
  <si>
    <t>lthompson@example.com</t>
  </si>
  <si>
    <t>953.285.2627</t>
  </si>
  <si>
    <t>29875 Trevor Vista Suite 066</t>
  </si>
  <si>
    <t>Millerstad</t>
  </si>
  <si>
    <t>Last develop good as some tend able simply.</t>
  </si>
  <si>
    <t>dylanbrandt@example.net</t>
  </si>
  <si>
    <t>(966)566-0431</t>
  </si>
  <si>
    <t>2571 Patel Radial Apt. 026</t>
  </si>
  <si>
    <t>Gabriellestad</t>
  </si>
  <si>
    <t>Us manager soon kitchen.</t>
  </si>
  <si>
    <t>danielmorrison@example.org</t>
  </si>
  <si>
    <t>240.517.7282</t>
  </si>
  <si>
    <t>92597 Diane Forges</t>
  </si>
  <si>
    <t>Frederickborough</t>
  </si>
  <si>
    <t>Few that box.</t>
  </si>
  <si>
    <t>thomasrachel@example.net</t>
  </si>
  <si>
    <t>(479)361-9830x041</t>
  </si>
  <si>
    <t>59174 Joseph Mount Apt. 536</t>
  </si>
  <si>
    <t>East Codyberg</t>
  </si>
  <si>
    <t>Human door also radio.</t>
  </si>
  <si>
    <t>donald45@example.net</t>
  </si>
  <si>
    <t>491.631.5392</t>
  </si>
  <si>
    <t>86881 Karen Estates</t>
  </si>
  <si>
    <t>Jasonburgh</t>
  </si>
  <si>
    <t>Represent trade property about close inside.</t>
  </si>
  <si>
    <t>pphillips@example.org</t>
  </si>
  <si>
    <t>890-731-2189x07298</t>
  </si>
  <si>
    <t>98717 Jackie Run</t>
  </si>
  <si>
    <t>East Deborahville</t>
  </si>
  <si>
    <t>Help evidence data voice employee together space.</t>
  </si>
  <si>
    <t>Hubbard</t>
  </si>
  <si>
    <t>kcross@example.org</t>
  </si>
  <si>
    <t>804-518-8959x8482</t>
  </si>
  <si>
    <t>10661 Laura Isle Apt. 253</t>
  </si>
  <si>
    <t>Mossfort</t>
  </si>
  <si>
    <t>Eight successful tell hear film picture.</t>
  </si>
  <si>
    <t>Irwin</t>
  </si>
  <si>
    <t>ykeller@example.com</t>
  </si>
  <si>
    <t>(681)245-4554</t>
  </si>
  <si>
    <t>776 Carrillo Walks Suite 864</t>
  </si>
  <si>
    <t>Thomasburgh</t>
  </si>
  <si>
    <t>Store know building yes traditional quickly learn.</t>
  </si>
  <si>
    <t>karen51@example.org</t>
  </si>
  <si>
    <t>+1-985-792-5462x604</t>
  </si>
  <si>
    <t>381 Robert Valley</t>
  </si>
  <si>
    <t>North Monicaborough</t>
  </si>
  <si>
    <t>History place inside analysis.</t>
  </si>
  <si>
    <t>joe29@example.com</t>
  </si>
  <si>
    <t>359-867-5841x9757</t>
  </si>
  <si>
    <t>28417 Adam Manors</t>
  </si>
  <si>
    <t>Petersenstad</t>
  </si>
  <si>
    <t>Coach condition member rather hand explain.</t>
  </si>
  <si>
    <t>williamslauren@example.org</t>
  </si>
  <si>
    <t>(530)532-4111x7435</t>
  </si>
  <si>
    <t>160 Matthew Lake Suite 462</t>
  </si>
  <si>
    <t>East Elaine</t>
  </si>
  <si>
    <t>President industry live position him.</t>
  </si>
  <si>
    <t>wcobb@example.com</t>
  </si>
  <si>
    <t>368.361.4653</t>
  </si>
  <si>
    <t>995 Adkins Mission Suite 992</t>
  </si>
  <si>
    <t>Jasmineberg</t>
  </si>
  <si>
    <t>Shoulder three environment area record expert leave difference.</t>
  </si>
  <si>
    <t>amber82@example.net</t>
  </si>
  <si>
    <t>001-298-979-9519x230</t>
  </si>
  <si>
    <t>0305 Sims Cliffs</t>
  </si>
  <si>
    <t>Phillipsville</t>
  </si>
  <si>
    <t>Right would glass anyone bed society across.</t>
  </si>
  <si>
    <t>steven02@example.net</t>
  </si>
  <si>
    <t>945-338-8869x606</t>
  </si>
  <si>
    <t>5261 Torres Centers Apt. 658</t>
  </si>
  <si>
    <t>Lake Donnaton</t>
  </si>
  <si>
    <t>Two voice east watch during glass process product.</t>
  </si>
  <si>
    <t>wilsonjanice@example.com</t>
  </si>
  <si>
    <t>001-702-961-8444x005</t>
  </si>
  <si>
    <t>08735 Daniel Summit</t>
  </si>
  <si>
    <t>Lake Jessica</t>
  </si>
  <si>
    <t>Present tonight along authority.</t>
  </si>
  <si>
    <t>christianstewart@example.org</t>
  </si>
  <si>
    <t>224.408.7789</t>
  </si>
  <si>
    <t>9631 Burgess Fords Apt. 088</t>
  </si>
  <si>
    <t>Cathystad</t>
  </si>
  <si>
    <t>Yet middle newspaper those.</t>
  </si>
  <si>
    <t>robert88@example.org</t>
  </si>
  <si>
    <t>001-460-323-2201</t>
  </si>
  <si>
    <t>07927 Alvarado Manors</t>
  </si>
  <si>
    <t>Jacobbury</t>
  </si>
  <si>
    <t>Newspaper forward thought bag.</t>
  </si>
  <si>
    <t>vclark@example.net</t>
  </si>
  <si>
    <t>996-322-6884</t>
  </si>
  <si>
    <t>819 Rachel Cliffs</t>
  </si>
  <si>
    <t>Timothyland</t>
  </si>
  <si>
    <t>Arm challenge still fill.</t>
  </si>
  <si>
    <t>gward@example.org</t>
  </si>
  <si>
    <t>(952)678-4747x12247</t>
  </si>
  <si>
    <t>868 Davis Isle</t>
  </si>
  <si>
    <t>Floydberg</t>
  </si>
  <si>
    <t>Ever single onto see what my.</t>
  </si>
  <si>
    <t>reedwilliam@example.com</t>
  </si>
  <si>
    <t>+1-905-482-4854x598</t>
  </si>
  <si>
    <t>6133 Jones Wells</t>
  </si>
  <si>
    <t>Port Lisa</t>
  </si>
  <si>
    <t>These culture or system building name president.</t>
  </si>
  <si>
    <t>michaelnichols@example.net</t>
  </si>
  <si>
    <t>(680)567-8953x8816</t>
  </si>
  <si>
    <t>95048 Diamond Gardens Apt. 620</t>
  </si>
  <si>
    <t>West Tiffanyhaven</t>
  </si>
  <si>
    <t>Movement green class situation these budget we difficult.</t>
  </si>
  <si>
    <t>Fitzpatrick</t>
  </si>
  <si>
    <t>gprice@example.org</t>
  </si>
  <si>
    <t>433-841-8588x688</t>
  </si>
  <si>
    <t>63488 Randall Springs</t>
  </si>
  <si>
    <t>Tamaraburgh</t>
  </si>
  <si>
    <t>Center sense catch me end shake factor.</t>
  </si>
  <si>
    <t>xhenry@example.net</t>
  </si>
  <si>
    <t>001-268-467-1967x20520</t>
  </si>
  <si>
    <t>6518 Smith Greens Apt. 491</t>
  </si>
  <si>
    <t>Jonathanmouth</t>
  </si>
  <si>
    <t>World sell onto opportunity.</t>
  </si>
  <si>
    <t>sandovalcarol@example.com</t>
  </si>
  <si>
    <t>875-482-6718</t>
  </si>
  <si>
    <t>65360 Alexander River Apt. 014</t>
  </si>
  <si>
    <t>Adamsview</t>
  </si>
  <si>
    <t>Man generation about spend.</t>
  </si>
  <si>
    <t>gpowers@example.com</t>
  </si>
  <si>
    <t>650.351.3092x025</t>
  </si>
  <si>
    <t>80966 Adam Village</t>
  </si>
  <si>
    <t>Port Nicoleborough</t>
  </si>
  <si>
    <t>Oil rock forget.</t>
  </si>
  <si>
    <t>Boyer</t>
  </si>
  <si>
    <t>daviskelly@example.net</t>
  </si>
  <si>
    <t>92436 Nguyen Route Apt. 794</t>
  </si>
  <si>
    <t>Kochside</t>
  </si>
  <si>
    <t>Adult simply stuff door yard happen.</t>
  </si>
  <si>
    <t>guzmancarrie@example.com</t>
  </si>
  <si>
    <t>+1-255-373-0684x5072</t>
  </si>
  <si>
    <t>0827 Garrett Spur</t>
  </si>
  <si>
    <t>South Nathanielmouth</t>
  </si>
  <si>
    <t>Child behind baby break.</t>
  </si>
  <si>
    <t>jenniferblake@example.com</t>
  </si>
  <si>
    <t>9084 Bean Centers</t>
  </si>
  <si>
    <t>Westtown</t>
  </si>
  <si>
    <t>But school concern force their.</t>
  </si>
  <si>
    <t>xcarter@example.net</t>
  </si>
  <si>
    <t>980-744-8634x719</t>
  </si>
  <si>
    <t>428 Sean Flats</t>
  </si>
  <si>
    <t>Kimton</t>
  </si>
  <si>
    <t>Stay main only citizen.</t>
  </si>
  <si>
    <t>johnsonedward@example.net</t>
  </si>
  <si>
    <t>001-720-603-0354x770</t>
  </si>
  <si>
    <t>3733 Thomas Lights</t>
  </si>
  <si>
    <t>Port Lisamouth</t>
  </si>
  <si>
    <t>Break throughout live above through others find.</t>
  </si>
  <si>
    <t>kathy95@example.com</t>
  </si>
  <si>
    <t>382.867.9698</t>
  </si>
  <si>
    <t>412 Hughes Field</t>
  </si>
  <si>
    <t>Whose official possible land fear time.</t>
  </si>
  <si>
    <t>gcarroll@example.net</t>
  </si>
  <si>
    <t>751.748.4580x3074</t>
  </si>
  <si>
    <t>7830 Davis Turnpike</t>
  </si>
  <si>
    <t>North Tracymouth</t>
  </si>
  <si>
    <t>Feeling unit play lay set education.</t>
  </si>
  <si>
    <t>fernandezfrances@example.net</t>
  </si>
  <si>
    <t>(716)372-1649</t>
  </si>
  <si>
    <t>898 Michelle Hollow</t>
  </si>
  <si>
    <t>Lake Samuelmouth</t>
  </si>
  <si>
    <t>Bad seek system college trial until base.</t>
  </si>
  <si>
    <t>scott62@example.net</t>
  </si>
  <si>
    <t>(722)530-1118</t>
  </si>
  <si>
    <t>691 Rogers Way Apt. 042</t>
  </si>
  <si>
    <t>Sharonshire</t>
  </si>
  <si>
    <t>Local building rise stand ahead series best decade.</t>
  </si>
  <si>
    <t>george17@example.com</t>
  </si>
  <si>
    <t>+1-571-560-9183x138</t>
  </si>
  <si>
    <t>45078 White Dam</t>
  </si>
  <si>
    <t>Matthewville</t>
  </si>
  <si>
    <t>Data entire newspaper pretty number.</t>
  </si>
  <si>
    <t>robin19@example.com</t>
  </si>
  <si>
    <t>(478)557-0972x5156</t>
  </si>
  <si>
    <t>0021 Pacheco Port</t>
  </si>
  <si>
    <t>Justinberg</t>
  </si>
  <si>
    <t>Smile ever guy in.</t>
  </si>
  <si>
    <t>caroline65@example.net</t>
  </si>
  <si>
    <t>220-405-5023x49391</t>
  </si>
  <si>
    <t>0132 Alan Mountains Apt. 897</t>
  </si>
  <si>
    <t>Matthewport</t>
  </si>
  <si>
    <t>Sign road employee manager evening part.</t>
  </si>
  <si>
    <t>tgoodwin@example.com</t>
  </si>
  <si>
    <t>(281)320-3109x7175</t>
  </si>
  <si>
    <t>2657 Walker Island</t>
  </si>
  <si>
    <t>Fordburgh</t>
  </si>
  <si>
    <t>Action million from chair nearly.</t>
  </si>
  <si>
    <t>johnsonbailey@example.net</t>
  </si>
  <si>
    <t>45517 Alexander Hollow</t>
  </si>
  <si>
    <t>Fryhaven</t>
  </si>
  <si>
    <t>Stuff about miss dark put ball.</t>
  </si>
  <si>
    <t>jasoncastillo@example.com</t>
  </si>
  <si>
    <t>(295)713-5414x5768</t>
  </si>
  <si>
    <t>646 York Walks</t>
  </si>
  <si>
    <t>Steeleland</t>
  </si>
  <si>
    <t>Maybe loss win training teacher.</t>
  </si>
  <si>
    <t>kelsey92@example.com</t>
  </si>
  <si>
    <t>+1-890-860-3298x7582</t>
  </si>
  <si>
    <t>2771 Matthew Brook Apt. 078</t>
  </si>
  <si>
    <t>North Lindaland</t>
  </si>
  <si>
    <t>Visit you office guy drop reality.</t>
  </si>
  <si>
    <t>lunacameron@example.com</t>
  </si>
  <si>
    <t>(568)240-6556x2946</t>
  </si>
  <si>
    <t>25725 Cruz Ports Suite 187</t>
  </si>
  <si>
    <t>South Amber</t>
  </si>
  <si>
    <t>Natural student approach fact.</t>
  </si>
  <si>
    <t>megan83@example.net</t>
  </si>
  <si>
    <t>+1-409-819-3989x214</t>
  </si>
  <si>
    <t>382 Kennedy Green Suite 337</t>
  </si>
  <si>
    <t>Lake Joshuabury</t>
  </si>
  <si>
    <t>Against stuff speech conference camera only beautiful program.</t>
  </si>
  <si>
    <t>garciasarah@example.org</t>
  </si>
  <si>
    <t>(204)610-6910x45484</t>
  </si>
  <si>
    <t>998 Hayden Road</t>
  </si>
  <si>
    <t>Jennamouth</t>
  </si>
  <si>
    <t>Itself war pass thank man choose.</t>
  </si>
  <si>
    <t>williamsanford@example.com</t>
  </si>
  <si>
    <t>487-541-6063x701</t>
  </si>
  <si>
    <t>5948 Murphy Mission</t>
  </si>
  <si>
    <t>Phelpsborough</t>
  </si>
  <si>
    <t>Table discover source little.</t>
  </si>
  <si>
    <t>josephbarnes@example.com</t>
  </si>
  <si>
    <t>363.593.5204</t>
  </si>
  <si>
    <t>5362 Smith Green Apt. 928</t>
  </si>
  <si>
    <t>Knowledge each language budget parent any central although.</t>
  </si>
  <si>
    <t>jmoody@example.net</t>
  </si>
  <si>
    <t>001-455-325-9153</t>
  </si>
  <si>
    <t>52108 Brandy Alley</t>
  </si>
  <si>
    <t>North Yeseniahaven</t>
  </si>
  <si>
    <t>Wait by human many standard shake form policy.</t>
  </si>
  <si>
    <t>robert26@example.org</t>
  </si>
  <si>
    <t>587.653.6159x2496</t>
  </si>
  <si>
    <t>5516 Thomas Knoll Suite 199</t>
  </si>
  <si>
    <t>Common side fill side option others future ask.</t>
  </si>
  <si>
    <t>glenda61@example.com</t>
  </si>
  <si>
    <t>(715)473-7944</t>
  </si>
  <si>
    <t>696 Jason Hills</t>
  </si>
  <si>
    <t>Laurabury</t>
  </si>
  <si>
    <t>Million respond force throughout model company.</t>
  </si>
  <si>
    <t>Salinas</t>
  </si>
  <si>
    <t>youngsarah@example.com</t>
  </si>
  <si>
    <t>3666 Garcia Orchard</t>
  </si>
  <si>
    <t>Davidbury</t>
  </si>
  <si>
    <t>Three not term send reason conference pretty name.</t>
  </si>
  <si>
    <t>Kramer</t>
  </si>
  <si>
    <t>alicia54@example.org</t>
  </si>
  <si>
    <t>9150 Leonard Canyon</t>
  </si>
  <si>
    <t>Discover little soldier together main.</t>
  </si>
  <si>
    <t>chadobrien@example.org</t>
  </si>
  <si>
    <t>984-610-7298x981</t>
  </si>
  <si>
    <t>764 Sandra Stream</t>
  </si>
  <si>
    <t>Employee we inside skin return audience.</t>
  </si>
  <si>
    <t>hannah48@example.org</t>
  </si>
  <si>
    <t>(782)500-5860</t>
  </si>
  <si>
    <t>652 Mathew Point Apt. 607</t>
  </si>
  <si>
    <t>North Tonya</t>
  </si>
  <si>
    <t>Behind argue game quite.</t>
  </si>
  <si>
    <t>Spence</t>
  </si>
  <si>
    <t>theresafoster@example.net</t>
  </si>
  <si>
    <t>373.942.4582</t>
  </si>
  <si>
    <t>2380 Philip Mountains</t>
  </si>
  <si>
    <t>South Dennisburgh</t>
  </si>
  <si>
    <t>Almost kid deep over voice relationship run.</t>
  </si>
  <si>
    <t>fhall@example.com</t>
  </si>
  <si>
    <t>03280 Kelly Lodge Apt. 011</t>
  </si>
  <si>
    <t>Michaelside</t>
  </si>
  <si>
    <t>Finally discuss ready Mr.</t>
  </si>
  <si>
    <t>lawrencemartinez@example.net</t>
  </si>
  <si>
    <t>001-419-892-2397x861</t>
  </si>
  <si>
    <t>68158 Burke Skyway Apt. 762</t>
  </si>
  <si>
    <t>Robintown</t>
  </si>
  <si>
    <t>Base visit way use always decade.</t>
  </si>
  <si>
    <t>dhunter@example.net</t>
  </si>
  <si>
    <t>(802)646-6199x4484</t>
  </si>
  <si>
    <t>521 Christina Motorway</t>
  </si>
  <si>
    <t>Melissachester</t>
  </si>
  <si>
    <t>To these most summer nice.</t>
  </si>
  <si>
    <t>tinacollins@example.net</t>
  </si>
  <si>
    <t>631-217-6583x4588</t>
  </si>
  <si>
    <t>5616 Lee Rapid</t>
  </si>
  <si>
    <t>West Kaitlyntown</t>
  </si>
  <si>
    <t>Owner possible standard know candidate analysis.</t>
  </si>
  <si>
    <t>Ochoa</t>
  </si>
  <si>
    <t>oserrano@example.org</t>
  </si>
  <si>
    <t>(969)531-5583</t>
  </si>
  <si>
    <t>271 Timothy Plaza</t>
  </si>
  <si>
    <t>Stuff alone allow eat amount young.</t>
  </si>
  <si>
    <t>Camacho</t>
  </si>
  <si>
    <t>kristen79@example.org</t>
  </si>
  <si>
    <t>(837)951-2961</t>
  </si>
  <si>
    <t>5203 Dudley Turnpike Apt. 478</t>
  </si>
  <si>
    <t>Eugeneshire</t>
  </si>
  <si>
    <t>Morning success effect small condition.</t>
  </si>
  <si>
    <t>james22@example.org</t>
  </si>
  <si>
    <t>(343)370-8762</t>
  </si>
  <si>
    <t>641 Timothy Parkways Apt. 864</t>
  </si>
  <si>
    <t>South Deborahstad</t>
  </si>
  <si>
    <t>Four security smile shoulder individual particular.</t>
  </si>
  <si>
    <t>prodgers@example.org</t>
  </si>
  <si>
    <t>439.559.7281</t>
  </si>
  <si>
    <t>5460 Gilbert Isle Apt. 279</t>
  </si>
  <si>
    <t>Kevinmouth</t>
  </si>
  <si>
    <t>Radio close night loss.</t>
  </si>
  <si>
    <t>jonathankim@example.com</t>
  </si>
  <si>
    <t>001-461-992-2424</t>
  </si>
  <si>
    <t>231 Walker Fields</t>
  </si>
  <si>
    <t>Coxton</t>
  </si>
  <si>
    <t>Act natural mission will assume far western.</t>
  </si>
  <si>
    <t>jason53@example.net</t>
  </si>
  <si>
    <t>(268)894-3919x5090</t>
  </si>
  <si>
    <t>29996 Braun Orchard Suite 329</t>
  </si>
  <si>
    <t>South Hector</t>
  </si>
  <si>
    <t>Never state clearly yourself stay already themselves.</t>
  </si>
  <si>
    <t>zwest@example.com</t>
  </si>
  <si>
    <t>(990)498-5862</t>
  </si>
  <si>
    <t>0478 Flores Heights Suite 746</t>
  </si>
  <si>
    <t>New Karen</t>
  </si>
  <si>
    <t>Five visit bit character knowledge member.</t>
  </si>
  <si>
    <t>jonesabigail@example.com</t>
  </si>
  <si>
    <t>7410 Kelly Lane Apt. 384</t>
  </si>
  <si>
    <t>Rosefort</t>
  </si>
  <si>
    <t>Resource figure five staff cut.</t>
  </si>
  <si>
    <t>hannahreynolds@example.net</t>
  </si>
  <si>
    <t>(627)670-4762</t>
  </si>
  <si>
    <t>689 Todd Walks</t>
  </si>
  <si>
    <t>Grayland</t>
  </si>
  <si>
    <t>Detail before national.</t>
  </si>
  <si>
    <t>shermananthony@example.com</t>
  </si>
  <si>
    <t>1252 Brandon Passage</t>
  </si>
  <si>
    <t>Mccannburgh</t>
  </si>
  <si>
    <t>Wind culture bad use officer action structure maybe.</t>
  </si>
  <si>
    <t>alexander53@example.net</t>
  </si>
  <si>
    <t>984-548-0983x14121</t>
  </si>
  <si>
    <t>7194 Christian Street Apt. 033</t>
  </si>
  <si>
    <t>Robersonhaven</t>
  </si>
  <si>
    <t>Industry performance system himself exactly sea.</t>
  </si>
  <si>
    <t>smithloretta@example.net</t>
  </si>
  <si>
    <t>001-644-998-8109x52647</t>
  </si>
  <si>
    <t>45247 White Skyway</t>
  </si>
  <si>
    <t>Ernestview</t>
  </si>
  <si>
    <t>Style total national blood base final laugh.</t>
  </si>
  <si>
    <t>sarah75@example.net</t>
  </si>
  <si>
    <t>(719)836-2975</t>
  </si>
  <si>
    <t>51348 Hammond Mill Apt. 117</t>
  </si>
  <si>
    <t>Lake Paul</t>
  </si>
  <si>
    <t>Teach fill market quickly inside face state.</t>
  </si>
  <si>
    <t>samanthadixon@example.org</t>
  </si>
  <si>
    <t>58076 Charles Creek Suite 463</t>
  </si>
  <si>
    <t>West Carolynhaven</t>
  </si>
  <si>
    <t>Toward authority from down.</t>
  </si>
  <si>
    <t>joseph58@example.com</t>
  </si>
  <si>
    <t>766-890-1257x9747</t>
  </si>
  <si>
    <t>67828 Love Courts</t>
  </si>
  <si>
    <t>Bellchester</t>
  </si>
  <si>
    <t>Will in generation religious family toward your.</t>
  </si>
  <si>
    <t>torreswilliam@example.com</t>
  </si>
  <si>
    <t>969.827.8930x386</t>
  </si>
  <si>
    <t>3000 Robert Parkways Suite 613</t>
  </si>
  <si>
    <t>Six relationship red mouth.</t>
  </si>
  <si>
    <t>mary11@example.com</t>
  </si>
  <si>
    <t>001-595-917-1547</t>
  </si>
  <si>
    <t>52081 Parks Fords</t>
  </si>
  <si>
    <t>Cuevaschester</t>
  </si>
  <si>
    <t>Without behind main force those husband focus.</t>
  </si>
  <si>
    <t>jordanchristopher@example.net</t>
  </si>
  <si>
    <t>581-709-8947x22611</t>
  </si>
  <si>
    <t>610 Nelson Ranch Apt. 659</t>
  </si>
  <si>
    <t>South Nicole</t>
  </si>
  <si>
    <t>Way sometimes drug camera.</t>
  </si>
  <si>
    <t>bpowell@example.com</t>
  </si>
  <si>
    <t>001-692-888-0976x612</t>
  </si>
  <si>
    <t>5129 Michael Fields Apt. 688</t>
  </si>
  <si>
    <t>East Michaelton</t>
  </si>
  <si>
    <t>Outside direction live foot fly these cell.</t>
  </si>
  <si>
    <t>026 Scott Motorway Apt. 190</t>
  </si>
  <si>
    <t>North Russell</t>
  </si>
  <si>
    <t>Bar treatment firm education red.</t>
  </si>
  <si>
    <t>christopherjohnson@example.net</t>
  </si>
  <si>
    <t>(311)929-6941</t>
  </si>
  <si>
    <t>604 Herring Haven Suite 152</t>
  </si>
  <si>
    <t>Individual rule director story during perform place.</t>
  </si>
  <si>
    <t>Frazier</t>
  </si>
  <si>
    <t>darren86@example.org</t>
  </si>
  <si>
    <t>957-789-6578</t>
  </si>
  <si>
    <t>82115 Jessica Knoll</t>
  </si>
  <si>
    <t>Could various four role situation decision.</t>
  </si>
  <si>
    <t>dsingh@example.com</t>
  </si>
  <si>
    <t>001-893-436-9408x901</t>
  </si>
  <si>
    <t>63382 Michele Meadow Apt. 872</t>
  </si>
  <si>
    <t>South Matthewland</t>
  </si>
  <si>
    <t>Again science figure six quality.</t>
  </si>
  <si>
    <t>odelacruz@example.org</t>
  </si>
  <si>
    <t>660.262.5463</t>
  </si>
  <si>
    <t>63699 Kirk Summit</t>
  </si>
  <si>
    <t>Jasonport</t>
  </si>
  <si>
    <t>Local may example new heavy expert part.</t>
  </si>
  <si>
    <t>thomas24@example.org</t>
  </si>
  <si>
    <t>461-739-5121x668</t>
  </si>
  <si>
    <t>6368 Peter Falls</t>
  </si>
  <si>
    <t>Turnermouth</t>
  </si>
  <si>
    <t>Remember indicate cost girl air former Congress.</t>
  </si>
  <si>
    <t>gregory90@example.org</t>
  </si>
  <si>
    <t>(853)734-0561</t>
  </si>
  <si>
    <t>9593 Deborah Port</t>
  </si>
  <si>
    <t>Heatherport</t>
  </si>
  <si>
    <t>Cover everyone plant dark wear can yourself hope.</t>
  </si>
  <si>
    <t>sarahcarpenter@example.net</t>
  </si>
  <si>
    <t>741-620-4697</t>
  </si>
  <si>
    <t>54551 Christine Views</t>
  </si>
  <si>
    <t>West Timothyfurt</t>
  </si>
  <si>
    <t>Design check answer step history.</t>
  </si>
  <si>
    <t>gkim@example.com</t>
  </si>
  <si>
    <t>563.881.4535x598</t>
  </si>
  <si>
    <t>55659 York Square</t>
  </si>
  <si>
    <t>East Larry</t>
  </si>
  <si>
    <t>Hand sound home prepare.</t>
  </si>
  <si>
    <t>megancook@example.org</t>
  </si>
  <si>
    <t>339.786.5697</t>
  </si>
  <si>
    <t>15911 Novak Brooks</t>
  </si>
  <si>
    <t>Chloeton</t>
  </si>
  <si>
    <t>Throw attack sell country.</t>
  </si>
  <si>
    <t>taylordaniel@example.net</t>
  </si>
  <si>
    <t>(448)791-3513</t>
  </si>
  <si>
    <t>33711 Duffy Plaza</t>
  </si>
  <si>
    <t>South Michelle</t>
  </si>
  <si>
    <t>Laugh protect some maybe dog.</t>
  </si>
  <si>
    <t>foxamy@example.com</t>
  </si>
  <si>
    <t>2760 Cox Plaza</t>
  </si>
  <si>
    <t>Karlamouth</t>
  </si>
  <si>
    <t>Sort large add glass professor money family.</t>
  </si>
  <si>
    <t>fmorris@example.com</t>
  </si>
  <si>
    <t>955-707-5387x00609</t>
  </si>
  <si>
    <t>7374 Jenkins Loaf Suite 472</t>
  </si>
  <si>
    <t>East Erikshire</t>
  </si>
  <si>
    <t>Media we system month them close these.</t>
  </si>
  <si>
    <t>tammy31@example.net</t>
  </si>
  <si>
    <t>282-375-8975x6467</t>
  </si>
  <si>
    <t>21353 Arnold Valley</t>
  </si>
  <si>
    <t>Port Rebekah</t>
  </si>
  <si>
    <t>Talk dream situation policy PM beautiful notice.</t>
  </si>
  <si>
    <t>jessicaherrera@example.org</t>
  </si>
  <si>
    <t>(892)850-7025x4142</t>
  </si>
  <si>
    <t>5245 Lara Run Suite 008</t>
  </si>
  <si>
    <t>South Alexander</t>
  </si>
  <si>
    <t>Force administration campaign family network between.</t>
  </si>
  <si>
    <t>kristiramos@example.com</t>
  </si>
  <si>
    <t>486 Robinson Stravenue</t>
  </si>
  <si>
    <t>South Antoniomouth</t>
  </si>
  <si>
    <t>Property although western recognize or central product rise.</t>
  </si>
  <si>
    <t>heidi62@example.com</t>
  </si>
  <si>
    <t>001-556-224-0312x490</t>
  </si>
  <si>
    <t>57352 Sandra Locks Suite 249</t>
  </si>
  <si>
    <t>Villaville</t>
  </si>
  <si>
    <t>Get many result carry open government how.</t>
  </si>
  <si>
    <t>nicolascross@example.com</t>
  </si>
  <si>
    <t>14268 Contreras Lights</t>
  </si>
  <si>
    <t>Hickston</t>
  </si>
  <si>
    <t>Least enter he traditional personal land.</t>
  </si>
  <si>
    <t>howard25@example.com</t>
  </si>
  <si>
    <t>001-589-794-8597x442</t>
  </si>
  <si>
    <t>897 Kerry Springs Suite 442</t>
  </si>
  <si>
    <t>Wilsonville</t>
  </si>
  <si>
    <t>Million foreign language current nearly him discover.</t>
  </si>
  <si>
    <t>lstevenson@example.org</t>
  </si>
  <si>
    <t>19079 Nicole Street</t>
  </si>
  <si>
    <t>East Veronica</t>
  </si>
  <si>
    <t>Cultural growth green whole.</t>
  </si>
  <si>
    <t>reynoldsbryan@example.com</t>
  </si>
  <si>
    <t>610.916.9644x943</t>
  </si>
  <si>
    <t>704 Chan Mission</t>
  </si>
  <si>
    <t>Victoriaton</t>
  </si>
  <si>
    <t>Offer point account dinner.</t>
  </si>
  <si>
    <t>ldavis@example.org</t>
  </si>
  <si>
    <t>+1-920-604-9243x9997</t>
  </si>
  <si>
    <t>406 Melanie Corner Apt. 259</t>
  </si>
  <si>
    <t>Allenbury</t>
  </si>
  <si>
    <t>Three discussion management many end trip list.</t>
  </si>
  <si>
    <t>jacksonbradley@example.net</t>
  </si>
  <si>
    <t>518.573.3790x384</t>
  </si>
  <si>
    <t>156 Dennis Throughway</t>
  </si>
  <si>
    <t>Lake Angela</t>
  </si>
  <si>
    <t>Such task run forget administration face condition.</t>
  </si>
  <si>
    <t>julia80@example.org</t>
  </si>
  <si>
    <t>(596)476-2457x20826</t>
  </si>
  <si>
    <t>74229 Norman Station Suite 535</t>
  </si>
  <si>
    <t>Mccallstad</t>
  </si>
  <si>
    <t>Remember design it edge.</t>
  </si>
  <si>
    <t>pfields@example.com</t>
  </si>
  <si>
    <t>(357)646-4431x5207</t>
  </si>
  <si>
    <t>36434 Delacruz Points</t>
  </si>
  <si>
    <t>Codybury</t>
  </si>
  <si>
    <t>Grow raise to improve learn recently.</t>
  </si>
  <si>
    <t>dominguezgabriela@example.org</t>
  </si>
  <si>
    <t>258.745.7025x0739</t>
  </si>
  <si>
    <t>8985 David Plain</t>
  </si>
  <si>
    <t>New Samueltown</t>
  </si>
  <si>
    <t>Word despite other learn game teach newspaper.</t>
  </si>
  <si>
    <t>johnsonmelissa@example.net</t>
  </si>
  <si>
    <t>693 Davis Squares</t>
  </si>
  <si>
    <t>Keithborough</t>
  </si>
  <si>
    <t>Fear three as again exactly.</t>
  </si>
  <si>
    <t>dennismorris@example.net</t>
  </si>
  <si>
    <t>558.726.4464x656</t>
  </si>
  <si>
    <t>95657 Dean Mission Apt. 559</t>
  </si>
  <si>
    <t>Kimberlyberg</t>
  </si>
  <si>
    <t>Watch apply phone travel unit environment father article.</t>
  </si>
  <si>
    <t>Hoover</t>
  </si>
  <si>
    <t>gutierrezolivia@example.com</t>
  </si>
  <si>
    <t>001-588-840-9368x7935</t>
  </si>
  <si>
    <t>47940 Jennifer Place Suite 247</t>
  </si>
  <si>
    <t>Tend best player establish.</t>
  </si>
  <si>
    <t>qrangel@example.net</t>
  </si>
  <si>
    <t>221-385-5008x7798</t>
  </si>
  <si>
    <t>94608 Williams Manors Suite 512</t>
  </si>
  <si>
    <t>New Jonathantown</t>
  </si>
  <si>
    <t>Before notice eat loss place.</t>
  </si>
  <si>
    <t>brucegibson@example.com</t>
  </si>
  <si>
    <t>528.425.5933x68870</t>
  </si>
  <si>
    <t>573 Taylor Village Suite 979</t>
  </si>
  <si>
    <t>Arroyofort</t>
  </si>
  <si>
    <t>Scientist few put control.</t>
  </si>
  <si>
    <t>taylortammy@example.net</t>
  </si>
  <si>
    <t>(712)934-2901x7881</t>
  </si>
  <si>
    <t>82569 Townsend Knolls</t>
  </si>
  <si>
    <t>Thorntonville</t>
  </si>
  <si>
    <t>Nearly compare discussion ready door quite difficult.</t>
  </si>
  <si>
    <t>christopherjohnson@example.com</t>
  </si>
  <si>
    <t>(320)295-0145</t>
  </si>
  <si>
    <t>128 Nelson Land Suite 252</t>
  </si>
  <si>
    <t>Davidville</t>
  </si>
  <si>
    <t>Factor decision compare wish evening front market.</t>
  </si>
  <si>
    <t>jonathanbridges@example.com</t>
  </si>
  <si>
    <t>(615)597-3697x7140</t>
  </si>
  <si>
    <t>6983 Daniel Light Apt. 519</t>
  </si>
  <si>
    <t>Rosalesside</t>
  </si>
  <si>
    <t>Late bed carry lay me.</t>
  </si>
  <si>
    <t>csanders@example.org</t>
  </si>
  <si>
    <t>+1-666-493-4972x594</t>
  </si>
  <si>
    <t>62413 Allison Port</t>
  </si>
  <si>
    <t>Geraldton</t>
  </si>
  <si>
    <t>East natural control Congress describe explain surface rise.</t>
  </si>
  <si>
    <t>adrianparker@example.com</t>
  </si>
  <si>
    <t>(449)541-7344</t>
  </si>
  <si>
    <t>852 Dunn Parkway Apt. 965</t>
  </si>
  <si>
    <t>Matthewhaven</t>
  </si>
  <si>
    <t>Will information have economic interest.</t>
  </si>
  <si>
    <t>saundersamber@example.com</t>
  </si>
  <si>
    <t>972.557.8025</t>
  </si>
  <si>
    <t>0275 Wade Cliff Suite 741</t>
  </si>
  <si>
    <t>East Chadhaven</t>
  </si>
  <si>
    <t>Heart not instead particularly eat type remember.</t>
  </si>
  <si>
    <t>osbornejennifer@example.com</t>
  </si>
  <si>
    <t>+1-743-259-0811x2452</t>
  </si>
  <si>
    <t>37761 Donald Light</t>
  </si>
  <si>
    <t>Hot knowledge there themselves.</t>
  </si>
  <si>
    <t>kimberly52@example.net</t>
  </si>
  <si>
    <t>554.401.3360x892</t>
  </si>
  <si>
    <t>911 Martin Summit Suite 129</t>
  </si>
  <si>
    <t>South Marissa</t>
  </si>
  <si>
    <t>Let crime of grow imagine check four.</t>
  </si>
  <si>
    <t>leah37@example.com</t>
  </si>
  <si>
    <t>(549)997-1038x634</t>
  </si>
  <si>
    <t>948 Parrish Extensions</t>
  </si>
  <si>
    <t>Book require military wait positive see security floor.</t>
  </si>
  <si>
    <t>Browning</t>
  </si>
  <si>
    <t>kimberlypatterson@example.com</t>
  </si>
  <si>
    <t>(874)262-3896</t>
  </si>
  <si>
    <t>824 Case Knoll</t>
  </si>
  <si>
    <t>Martinburgh</t>
  </si>
  <si>
    <t>Expert responsibility democratic figure cause among be.</t>
  </si>
  <si>
    <t>boothrodney@example.net</t>
  </si>
  <si>
    <t>420.519.1005x83023</t>
  </si>
  <si>
    <t>20448 Bailey Burgs</t>
  </si>
  <si>
    <t>West Sierrafurt</t>
  </si>
  <si>
    <t>Big religious song section financial.</t>
  </si>
  <si>
    <t>stephen69@example.com</t>
  </si>
  <si>
    <t>407-689-7676x2606</t>
  </si>
  <si>
    <t>070 Franco Stream</t>
  </si>
  <si>
    <t>Stanleyton</t>
  </si>
  <si>
    <t>Business administration claim people style focus.</t>
  </si>
  <si>
    <t>Stanley</t>
  </si>
  <si>
    <t>Franco</t>
  </si>
  <si>
    <t>anthonydonaldson@example.com</t>
  </si>
  <si>
    <t>0009 Douglas Views Suite 871</t>
  </si>
  <si>
    <t>Central value news to mouth stage.</t>
  </si>
  <si>
    <t>lunalauren@example.net</t>
  </si>
  <si>
    <t>0906 Howard Stravenue</t>
  </si>
  <si>
    <t>Fine another rate check analysis relationship.</t>
  </si>
  <si>
    <t>lisa30@example.com</t>
  </si>
  <si>
    <t>756-569-5418x2798</t>
  </si>
  <si>
    <t>708 Baldwin Pine Apt. 196</t>
  </si>
  <si>
    <t>Tinaland</t>
  </si>
  <si>
    <t>Happen media position study.</t>
  </si>
  <si>
    <t>bellrichard@example.org</t>
  </si>
  <si>
    <t>(580)610-7231</t>
  </si>
  <si>
    <t>6796 Sims Mall</t>
  </si>
  <si>
    <t>West Reginaborough</t>
  </si>
  <si>
    <t>Cell radio player either responsibility.</t>
  </si>
  <si>
    <t>johnsonjessica@example.net</t>
  </si>
  <si>
    <t>248-479-0034</t>
  </si>
  <si>
    <t>22439 David Rapids</t>
  </si>
  <si>
    <t>Left course start hour per true.</t>
  </si>
  <si>
    <t>keyeric@example.org</t>
  </si>
  <si>
    <t>(356)384-3297x86064</t>
  </si>
  <si>
    <t>1251 Fuentes Station</t>
  </si>
  <si>
    <t>Port Danielport</t>
  </si>
  <si>
    <t>Nice offer animal entire against garden.</t>
  </si>
  <si>
    <t>kristensummers@example.org</t>
  </si>
  <si>
    <t>001-434-624-0251x7094</t>
  </si>
  <si>
    <t>0064 Amy Stream Suite 793</t>
  </si>
  <si>
    <t>Fisherborough</t>
  </si>
  <si>
    <t>Pretty question require everyone.</t>
  </si>
  <si>
    <t>jillpreston@example.com</t>
  </si>
  <si>
    <t>416-742-6258</t>
  </si>
  <si>
    <t>520 Melissa Locks</t>
  </si>
  <si>
    <t>Stock go hope wear owner consider hair.</t>
  </si>
  <si>
    <t>nicole11@example.org</t>
  </si>
  <si>
    <t>+1-234-602-6622x8863</t>
  </si>
  <si>
    <t>11628 Nichols Light</t>
  </si>
  <si>
    <t>New Brianport</t>
  </si>
  <si>
    <t>Name simply rate purpose.</t>
  </si>
  <si>
    <t>bradfordwilliam@example.org</t>
  </si>
  <si>
    <t>(960)761-0038x423</t>
  </si>
  <si>
    <t>3757 Jamie Prairie Suite 148</t>
  </si>
  <si>
    <t>Karenton</t>
  </si>
  <si>
    <t>Door significant commercial bill test also bag.</t>
  </si>
  <si>
    <t>erinbauer@example.org</t>
  </si>
  <si>
    <t>252.283.4516x60878</t>
  </si>
  <si>
    <t>28232 Ernest Forks Suite 660</t>
  </si>
  <si>
    <t>Lake Gregorymouth</t>
  </si>
  <si>
    <t>Rock pretty kind likely task easy cell and.</t>
  </si>
  <si>
    <t>Peck</t>
  </si>
  <si>
    <t>greendaniel@example.org</t>
  </si>
  <si>
    <t>001-591-311-7023x0952</t>
  </si>
  <si>
    <t>079 Julie Course</t>
  </si>
  <si>
    <t>New Donald</t>
  </si>
  <si>
    <t>Student few rule often debate a.</t>
  </si>
  <si>
    <t>jonathan15@example.com</t>
  </si>
  <si>
    <t>683.597.5996x3620</t>
  </si>
  <si>
    <t>440 Thomas Extension Suite 061</t>
  </si>
  <si>
    <t>Marieville</t>
  </si>
  <si>
    <t>Impact cut perhaps very art summer late.</t>
  </si>
  <si>
    <t>Jocelyn</t>
  </si>
  <si>
    <t>jenny47@example.net</t>
  </si>
  <si>
    <t>5104 Rivera Fork</t>
  </si>
  <si>
    <t>East Christopher</t>
  </si>
  <si>
    <t>Civil development senior both nation front practice particular.</t>
  </si>
  <si>
    <t>mhammond@example.net</t>
  </si>
  <si>
    <t>+1-639-929-4788x8234</t>
  </si>
  <si>
    <t>591 Figueroa Wall</t>
  </si>
  <si>
    <t>South Robertside</t>
  </si>
  <si>
    <t>School development through better score among do.</t>
  </si>
  <si>
    <t>kelseychan@example.net</t>
  </si>
  <si>
    <t>(896)934-5952</t>
  </si>
  <si>
    <t>234 Lynn Lakes Suite 554</t>
  </si>
  <si>
    <t>Cannonshire</t>
  </si>
  <si>
    <t>Public there also finish fund accept state.</t>
  </si>
  <si>
    <t>hannahperkins@example.net</t>
  </si>
  <si>
    <t>85197 Raven Ports</t>
  </si>
  <si>
    <t>Port Deanna</t>
  </si>
  <si>
    <t>War teach pull can yet sell particular.</t>
  </si>
  <si>
    <t>anthony45@example.net</t>
  </si>
  <si>
    <t>26874 Martin Drive</t>
  </si>
  <si>
    <t>Port Nathanielville</t>
  </si>
  <si>
    <t>Stop pass public direction student parent attention.</t>
  </si>
  <si>
    <t>jeffery54@example.net</t>
  </si>
  <si>
    <t>001-321-523-1354x942</t>
  </si>
  <si>
    <t>81363 Garza Valleys</t>
  </si>
  <si>
    <t>Jonathanchester</t>
  </si>
  <si>
    <t>Before believe address card agent standard.</t>
  </si>
  <si>
    <t>gilleric@example.org</t>
  </si>
  <si>
    <t>+1-791-817-5701x461</t>
  </si>
  <si>
    <t>5520 April Via</t>
  </si>
  <si>
    <t>New Cheyenne</t>
  </si>
  <si>
    <t>Southern toward role old.</t>
  </si>
  <si>
    <t>fowlerjoseph@example.net</t>
  </si>
  <si>
    <t>393-659-5001</t>
  </si>
  <si>
    <t>27782 Jerome Course</t>
  </si>
  <si>
    <t>Alexberg</t>
  </si>
  <si>
    <t>Dark fight son size technology degree floor participant.</t>
  </si>
  <si>
    <t>Jake</t>
  </si>
  <si>
    <t>christine40@example.org</t>
  </si>
  <si>
    <t>+1-920-326-9715x41781</t>
  </si>
  <si>
    <t>154 Dennis Green</t>
  </si>
  <si>
    <t>Lanestad</t>
  </si>
  <si>
    <t>As mother marriage reach red process.</t>
  </si>
  <si>
    <t>zachary28@example.net</t>
  </si>
  <si>
    <t>(746)966-3019x10455</t>
  </si>
  <si>
    <t>57915 Angela Bypass</t>
  </si>
  <si>
    <t>West Brenthaven</t>
  </si>
  <si>
    <t>Sing fear technology same.</t>
  </si>
  <si>
    <t>jenningsjaclyn@example.net</t>
  </si>
  <si>
    <t>549.758.8634x65204</t>
  </si>
  <si>
    <t>7641 Bautista Forest Suite 035</t>
  </si>
  <si>
    <t>Anthonyfort</t>
  </si>
  <si>
    <t>Million lay next fire into.</t>
  </si>
  <si>
    <t>johnny20@example.org</t>
  </si>
  <si>
    <t>+1-624-243-5236x91270</t>
  </si>
  <si>
    <t>40538 Lisa Green</t>
  </si>
  <si>
    <t>Move second once sure learn too.</t>
  </si>
  <si>
    <t>Hailey</t>
  </si>
  <si>
    <t>richmondclinton@example.org</t>
  </si>
  <si>
    <t>476.659.0619x5199</t>
  </si>
  <si>
    <t>04856 Sarah Prairie Apt. 898</t>
  </si>
  <si>
    <t>Doyleville</t>
  </si>
  <si>
    <t>Unit anyone put later available.</t>
  </si>
  <si>
    <t>scarroll@example.com</t>
  </si>
  <si>
    <t>808.514.3920</t>
  </si>
  <si>
    <t>7817 Stephanie Via Suite 928</t>
  </si>
  <si>
    <t>Meghanfort</t>
  </si>
  <si>
    <t>Compare party suffer stop stock how.</t>
  </si>
  <si>
    <t>stephaniemcgee@example.org</t>
  </si>
  <si>
    <t>(484)316-2364</t>
  </si>
  <si>
    <t>25505 Michelle Trail</t>
  </si>
  <si>
    <t>New Jeanetteton</t>
  </si>
  <si>
    <t>Know improve detail stop each animal.</t>
  </si>
  <si>
    <t>Odonnell</t>
  </si>
  <si>
    <t>anthonyjackson@example.org</t>
  </si>
  <si>
    <t>731-778-1122x148</t>
  </si>
  <si>
    <t>710 Nguyen Well Apt. 533</t>
  </si>
  <si>
    <t>Smithburgh</t>
  </si>
  <si>
    <t>Morning last common development drug.</t>
  </si>
  <si>
    <t>josephromero@example.com</t>
  </si>
  <si>
    <t>(567)891-0676x71492</t>
  </si>
  <si>
    <t>0952 Villanueva Mall Suite 010</t>
  </si>
  <si>
    <t>Just we week market.</t>
  </si>
  <si>
    <t>kelli96@example.com</t>
  </si>
  <si>
    <t>601-243-6093</t>
  </si>
  <si>
    <t>507 Smith Crest</t>
  </si>
  <si>
    <t>North Maryland</t>
  </si>
  <si>
    <t>Guy explain charge win I.</t>
  </si>
  <si>
    <t>adiaz@example.net</t>
  </si>
  <si>
    <t>(723)236-0623x8284</t>
  </si>
  <si>
    <t>581 John Mountains Apt. 262</t>
  </si>
  <si>
    <t>Langshire</t>
  </si>
  <si>
    <t>Industry away guy.</t>
  </si>
  <si>
    <t>marcus95@example.net</t>
  </si>
  <si>
    <t>999.374.3874x600</t>
  </si>
  <si>
    <t>85516 Brewer Trail</t>
  </si>
  <si>
    <t>West Heatherbury</t>
  </si>
  <si>
    <t>Common market outside writer.</t>
  </si>
  <si>
    <t>theresa00@example.org</t>
  </si>
  <si>
    <t>92581 Goodwin Union Apt. 835</t>
  </si>
  <si>
    <t>North Susan</t>
  </si>
  <si>
    <t>Consider community line.</t>
  </si>
  <si>
    <t>matthewsjoseph@example.net</t>
  </si>
  <si>
    <t>001-795-438-4929x6246</t>
  </si>
  <si>
    <t>972 Moon Mill Suite 575</t>
  </si>
  <si>
    <t>Lake Danielmouth</t>
  </si>
  <si>
    <t>Visit boy response successful.</t>
  </si>
  <si>
    <t>lisa58@example.com</t>
  </si>
  <si>
    <t>887-782-5307x80400</t>
  </si>
  <si>
    <t>51726 Randall Courts</t>
  </si>
  <si>
    <t>North Elizabethland</t>
  </si>
  <si>
    <t>Quality son color final cut clear stay even.</t>
  </si>
  <si>
    <t>christine24@example.net</t>
  </si>
  <si>
    <t>+1-266-929-7851x929</t>
  </si>
  <si>
    <t>3399 Brian Rue Apt. 914</t>
  </si>
  <si>
    <t>Bobtown</t>
  </si>
  <si>
    <t>Some bank employee yet.</t>
  </si>
  <si>
    <t>petersonmary@example.com</t>
  </si>
  <si>
    <t>387.478.4303x541</t>
  </si>
  <si>
    <t>8278 Nathan Road Suite 617</t>
  </si>
  <si>
    <t>Donaldtown</t>
  </si>
  <si>
    <t>Break office never me himself small.</t>
  </si>
  <si>
    <t>katherine76@example.com</t>
  </si>
  <si>
    <t>421-492-1918x218</t>
  </si>
  <si>
    <t>8164 King Lake Suite 657</t>
  </si>
  <si>
    <t>Simsside</t>
  </si>
  <si>
    <t>Wear analysis if take financial.</t>
  </si>
  <si>
    <t>arodgers@example.com</t>
  </si>
  <si>
    <t>996-623-3576x65843</t>
  </si>
  <si>
    <t>17276 Martin Ways</t>
  </si>
  <si>
    <t>Leonardstad</t>
  </si>
  <si>
    <t>Door part similar identify question.</t>
  </si>
  <si>
    <t>rarmstrong@example.net</t>
  </si>
  <si>
    <t>802.846.8958x094</t>
  </si>
  <si>
    <t>4872 Norris Trafficway</t>
  </si>
  <si>
    <t>Novakshire</t>
  </si>
  <si>
    <t>Property itself road yourself executive.</t>
  </si>
  <si>
    <t>Wiggins</t>
  </si>
  <si>
    <t>campbellmatthew@example.org</t>
  </si>
  <si>
    <t>001-929-289-6817x3130</t>
  </si>
  <si>
    <t>2092 Hanna Road</t>
  </si>
  <si>
    <t>East Angeltown</t>
  </si>
  <si>
    <t>Resource decade create almost wish practice unit per.</t>
  </si>
  <si>
    <t>scottrobert@example.com</t>
  </si>
  <si>
    <t>(233)815-1737x4618</t>
  </si>
  <si>
    <t>060 Clark Inlet Suite 775</t>
  </si>
  <si>
    <t>Again leg laugh.</t>
  </si>
  <si>
    <t>jgriffin@example.org</t>
  </si>
  <si>
    <t>58098 Sherry Islands</t>
  </si>
  <si>
    <t>New Melanie</t>
  </si>
  <si>
    <t>Because public staff sport apply idea.</t>
  </si>
  <si>
    <t>Bonnie</t>
  </si>
  <si>
    <t>qhughes@example.com</t>
  </si>
  <si>
    <t>+1-988-229-4433x5287</t>
  </si>
  <si>
    <t>412 Amy Views</t>
  </si>
  <si>
    <t>North Leslieburgh</t>
  </si>
  <si>
    <t>Democratic approach two learn.</t>
  </si>
  <si>
    <t>randall94@example.net</t>
  </si>
  <si>
    <t>+1-303-444-8270x5120</t>
  </si>
  <si>
    <t>17138 Turner Plain Apt. 194</t>
  </si>
  <si>
    <t>Reynoldsberg</t>
  </si>
  <si>
    <t>Economic west almost someone.</t>
  </si>
  <si>
    <t>veronica53@example.org</t>
  </si>
  <si>
    <t>(330)859-9118x818</t>
  </si>
  <si>
    <t>1093 Brewer Shore</t>
  </si>
  <si>
    <t>Hendersonside</t>
  </si>
  <si>
    <t>Often discuss serve along environment election goal.</t>
  </si>
  <si>
    <t>victor58@example.net</t>
  </si>
  <si>
    <t>442-316-9226</t>
  </si>
  <si>
    <t>13635 Russell Brook Suite 097</t>
  </si>
  <si>
    <t>Port Carmen</t>
  </si>
  <si>
    <t>Control yes plan about finish.</t>
  </si>
  <si>
    <t>Bates</t>
  </si>
  <si>
    <t>srichardson@example.com</t>
  </si>
  <si>
    <t>(244)338-4176</t>
  </si>
  <si>
    <t>320 Charles Bridge</t>
  </si>
  <si>
    <t>Williamshire</t>
  </si>
  <si>
    <t>Should dinner fine strong.</t>
  </si>
  <si>
    <t>stephaniemiller@example.com</t>
  </si>
  <si>
    <t>5998 Cruz Canyon Apt. 819</t>
  </si>
  <si>
    <t>Central interesting pay experience employee.</t>
  </si>
  <si>
    <t>marissajefferson@example.org</t>
  </si>
  <si>
    <t>278-445-5200</t>
  </si>
  <si>
    <t>6339 Davis Spring Apt. 423</t>
  </si>
  <si>
    <t>Area oil home.</t>
  </si>
  <si>
    <t>sbryant@example.org</t>
  </si>
  <si>
    <t>(900)275-6069x2081</t>
  </si>
  <si>
    <t>6489 Jorge Overpass</t>
  </si>
  <si>
    <t>Create our every now give administration.</t>
  </si>
  <si>
    <t>hartroger@example.net</t>
  </si>
  <si>
    <t>812.213.9198x30507</t>
  </si>
  <si>
    <t>05317 Adrian Neck</t>
  </si>
  <si>
    <t>Kyleberg</t>
  </si>
  <si>
    <t>When put effort door expect management type.</t>
  </si>
  <si>
    <t>Kaitlin</t>
  </si>
  <si>
    <t>terry84@example.net</t>
  </si>
  <si>
    <t>001-630-761-6744x3604</t>
  </si>
  <si>
    <t>037 Karen Ferry Apt. 790</t>
  </si>
  <si>
    <t>Attorney smile writer computer deep.</t>
  </si>
  <si>
    <t>Greer</t>
  </si>
  <si>
    <t>qwood@example.org</t>
  </si>
  <si>
    <t>936.689.6216x3351</t>
  </si>
  <si>
    <t>33910 Jose Light Suite 220</t>
  </si>
  <si>
    <t>Gambleberg</t>
  </si>
  <si>
    <t>Should law down trial also exactly party.</t>
  </si>
  <si>
    <t>leah29@example.org</t>
  </si>
  <si>
    <t>775-885-4809x73419</t>
  </si>
  <si>
    <t>1068 Sanchez Trail</t>
  </si>
  <si>
    <t>South Tiffany</t>
  </si>
  <si>
    <t>Power class hard something thank full personal.</t>
  </si>
  <si>
    <t>michelle73@example.com</t>
  </si>
  <si>
    <t>(591)991-4997</t>
  </si>
  <si>
    <t>0648 Williams Landing</t>
  </si>
  <si>
    <t>Rileyfurt</t>
  </si>
  <si>
    <t>Word benefit chair protect industry identify radio.</t>
  </si>
  <si>
    <t>robert75@example.com</t>
  </si>
  <si>
    <t>(876)810-0476x24808</t>
  </si>
  <si>
    <t>058 Lopez Plaza</t>
  </si>
  <si>
    <t>Late short answer accept person three war.</t>
  </si>
  <si>
    <t>christinarobertson@example.org</t>
  </si>
  <si>
    <t>001-710-430-0258x93355</t>
  </si>
  <si>
    <t>0419 Barrera Stravenue Suite 806</t>
  </si>
  <si>
    <t>Hallfort</t>
  </si>
  <si>
    <t>Need at phone section.</t>
  </si>
  <si>
    <t>paul90@example.net</t>
  </si>
  <si>
    <t>416-504-4333x4727</t>
  </si>
  <si>
    <t>581 Jake Common</t>
  </si>
  <si>
    <t>Bryanport</t>
  </si>
  <si>
    <t>Coach almost especially baby draw wish bad.</t>
  </si>
  <si>
    <t>Cesar</t>
  </si>
  <si>
    <t>hfarley@example.net</t>
  </si>
  <si>
    <t>(612)753-5194</t>
  </si>
  <si>
    <t>85382 Richardson Forks</t>
  </si>
  <si>
    <t>Thomasshire</t>
  </si>
  <si>
    <t>International ready cover.</t>
  </si>
  <si>
    <t>melinda09@example.net</t>
  </si>
  <si>
    <t>329.221.3171</t>
  </si>
  <si>
    <t>35336 Crystal Island Apt. 434</t>
  </si>
  <si>
    <t>Derrickberg</t>
  </si>
  <si>
    <t>Lot sing product whole meet approach success seem.</t>
  </si>
  <si>
    <t>christopher54@example.org</t>
  </si>
  <si>
    <t>(382)499-7761x4533</t>
  </si>
  <si>
    <t>675 Christine Bypass Suite 299</t>
  </si>
  <si>
    <t>East Anthony</t>
  </si>
  <si>
    <t>Nor official administration fish.</t>
  </si>
  <si>
    <t>brandon47@example.com</t>
  </si>
  <si>
    <t>(795)837-3160</t>
  </si>
  <si>
    <t>12068 Owens Trace Apt. 350</t>
  </si>
  <si>
    <t>Scottville</t>
  </si>
  <si>
    <t>Economy create such phone compare college market.</t>
  </si>
  <si>
    <t>deannamoreno@example.com</t>
  </si>
  <si>
    <t>(822)372-3757</t>
  </si>
  <si>
    <t>7797 Brian Trail</t>
  </si>
  <si>
    <t>Montesview</t>
  </si>
  <si>
    <t>Day else however seat drug grow organization.</t>
  </si>
  <si>
    <t>raysara@example.net</t>
  </si>
  <si>
    <t>842.307.5382x7347</t>
  </si>
  <si>
    <t>267 White Lock</t>
  </si>
  <si>
    <t>Jessicaview</t>
  </si>
  <si>
    <t>Face issue seem similar couple event ago.</t>
  </si>
  <si>
    <t>xgarcia@example.net</t>
  </si>
  <si>
    <t>606-288-8517x9606</t>
  </si>
  <si>
    <t>91157 Love Prairie</t>
  </si>
  <si>
    <t>Wilsonburgh</t>
  </si>
  <si>
    <t>Suddenly coach use care while it set break.</t>
  </si>
  <si>
    <t>caitlin33@example.org</t>
  </si>
  <si>
    <t>(669)470-5356</t>
  </si>
  <si>
    <t>5269 Shannon Isle</t>
  </si>
  <si>
    <t>Baldwinport</t>
  </si>
  <si>
    <t>Certainly at side her share especially spring.</t>
  </si>
  <si>
    <t>jedwards@example.com</t>
  </si>
  <si>
    <t>+1-549-930-3487x238</t>
  </si>
  <si>
    <t>37320 Doyle Trace Suite 327</t>
  </si>
  <si>
    <t>Deborahstad</t>
  </si>
  <si>
    <t>Trade have there technology beyond night current.</t>
  </si>
  <si>
    <t>richardalejandra@example.org</t>
  </si>
  <si>
    <t>001-229-594-6839x96079</t>
  </si>
  <si>
    <t>6181 Chase Mountain Apt. 317</t>
  </si>
  <si>
    <t>Ericview</t>
  </si>
  <si>
    <t>Until talk strong image test forward.</t>
  </si>
  <si>
    <t>Newman</t>
  </si>
  <si>
    <t>holdennicole@example.net</t>
  </si>
  <si>
    <t>762-436-2890x52134</t>
  </si>
  <si>
    <t>14406 Mary Mission</t>
  </si>
  <si>
    <t>West Paulborough</t>
  </si>
  <si>
    <t>Property down raise everyone there final others.</t>
  </si>
  <si>
    <t>grayrebecca@example.org</t>
  </si>
  <si>
    <t>+1-985-576-2355x86036</t>
  </si>
  <si>
    <t>062 Osborn Course</t>
  </si>
  <si>
    <t>Lake Stephenfurt</t>
  </si>
  <si>
    <t>Tax foreign training my.</t>
  </si>
  <si>
    <t>james60@example.com</t>
  </si>
  <si>
    <t>905.394.5981</t>
  </si>
  <si>
    <t>95997 Jill Corner</t>
  </si>
  <si>
    <t>Kaylamouth</t>
  </si>
  <si>
    <t>Amount imagine speak require factor.</t>
  </si>
  <si>
    <t>brittanyblanchard@example.com</t>
  </si>
  <si>
    <t>001-969-360-0296x05647</t>
  </si>
  <si>
    <t>8943 Mark Junctions</t>
  </si>
  <si>
    <t>Carmenton</t>
  </si>
  <si>
    <t>Wait doctor bank catch collection build.</t>
  </si>
  <si>
    <t>oabbott@example.org</t>
  </si>
  <si>
    <t>+1-375-281-3865x1431</t>
  </si>
  <si>
    <t>999 Mcdonald Ways Apt. 768</t>
  </si>
  <si>
    <t>West Nicholasmouth</t>
  </si>
  <si>
    <t>Perform test learn blood necessary challenge.</t>
  </si>
  <si>
    <t>ipatrick@example.com</t>
  </si>
  <si>
    <t>768-712-6527x43706</t>
  </si>
  <si>
    <t>22971 Hawkins Coves</t>
  </si>
  <si>
    <t>Mariamouth</t>
  </si>
  <si>
    <t>Travel despite cost throughout civil cup.</t>
  </si>
  <si>
    <t>clarkvictor@example.net</t>
  </si>
  <si>
    <t>(953)481-0216x28208</t>
  </si>
  <si>
    <t>1042 Schultz Drives Apt. 079</t>
  </si>
  <si>
    <t>East Tinaton</t>
  </si>
  <si>
    <t>Adult explain example stock economy order wrong instead.</t>
  </si>
  <si>
    <t>butlergabriel@example.com</t>
  </si>
  <si>
    <t>826-269-6601</t>
  </si>
  <si>
    <t>05954 Michael Route Apt. 881</t>
  </si>
  <si>
    <t>South Adam</t>
  </si>
  <si>
    <t>Indicate hard grow they.</t>
  </si>
  <si>
    <t>xcastaneda@example.org</t>
  </si>
  <si>
    <t>+1-939-260-9154x030</t>
  </si>
  <si>
    <t>2547 Brown Turnpike</t>
  </si>
  <si>
    <t>New Travis</t>
  </si>
  <si>
    <t>Despite born reflect prevent heart police floor sometimes.</t>
  </si>
  <si>
    <t>634-870-0055</t>
  </si>
  <si>
    <t>754 Hurley Corner</t>
  </si>
  <si>
    <t>Lake Savannahland</t>
  </si>
  <si>
    <t>Although common character fight for traditional street.</t>
  </si>
  <si>
    <t>millerteresa@example.net</t>
  </si>
  <si>
    <t>423-284-8365</t>
  </si>
  <si>
    <t>64241 Richard Shoal Apt. 090</t>
  </si>
  <si>
    <t>Robertland</t>
  </si>
  <si>
    <t>Family mind modern street fear.</t>
  </si>
  <si>
    <t>wthompson@example.com</t>
  </si>
  <si>
    <t>605.846.2376</t>
  </si>
  <si>
    <t>725 Beth Squares</t>
  </si>
  <si>
    <t>West Jaredfort</t>
  </si>
  <si>
    <t>Toward store listen hard which.</t>
  </si>
  <si>
    <t>cartercheryl@example.org</t>
  </si>
  <si>
    <t>317.984.8541x3447</t>
  </si>
  <si>
    <t>995 Amy Cape</t>
  </si>
  <si>
    <t>North Danaborough</t>
  </si>
  <si>
    <t>Store describe arm push capital.</t>
  </si>
  <si>
    <t>andersonjeffrey@example.net</t>
  </si>
  <si>
    <t>478-786-3582</t>
  </si>
  <si>
    <t>2000 Morgan Highway Apt. 358</t>
  </si>
  <si>
    <t>Port Olivia</t>
  </si>
  <si>
    <t>Chance word building.</t>
  </si>
  <si>
    <t>Davenport</t>
  </si>
  <si>
    <t>dwaynethompson@example.org</t>
  </si>
  <si>
    <t>544-798-5536</t>
  </si>
  <si>
    <t>5482 Anderson Dale Apt. 862</t>
  </si>
  <si>
    <t>Stricklandside</t>
  </si>
  <si>
    <t>Age history investment six.</t>
  </si>
  <si>
    <t>michael36@example.com</t>
  </si>
  <si>
    <t>12596 Joy Mount</t>
  </si>
  <si>
    <t>Ryanhaven</t>
  </si>
  <si>
    <t>At southern rest.</t>
  </si>
  <si>
    <t>yperez@example.net</t>
  </si>
  <si>
    <t>+1-678-674-6438x2039</t>
  </si>
  <si>
    <t>2179 Charles Mountain Suite 883</t>
  </si>
  <si>
    <t>Wernerburgh</t>
  </si>
  <si>
    <t>Even such exactly why once view.</t>
  </si>
  <si>
    <t>rhodesshelby@example.org</t>
  </si>
  <si>
    <t>292.760.8596x4842</t>
  </si>
  <si>
    <t>84630 Phillips Pass Apt. 086</t>
  </si>
  <si>
    <t>Table would enough national him news necessary your.</t>
  </si>
  <si>
    <t>vcasey@example.com</t>
  </si>
  <si>
    <t>+1-434-241-9010x097</t>
  </si>
  <si>
    <t>3798 Moore Wells</t>
  </si>
  <si>
    <t>Melanieton</t>
  </si>
  <si>
    <t>Treatment research any analysis early face.</t>
  </si>
  <si>
    <t>lopezjasmine@example.org</t>
  </si>
  <si>
    <t>961-567-5120x553</t>
  </si>
  <si>
    <t>15613 Mary Locks Apt. 656</t>
  </si>
  <si>
    <t>Away pull exactly list whom.</t>
  </si>
  <si>
    <t>qhenderson@example.com</t>
  </si>
  <si>
    <t>9885 Snyder Spur Apt. 141</t>
  </si>
  <si>
    <t>Dunnview</t>
  </si>
  <si>
    <t>History security compare democratic.</t>
  </si>
  <si>
    <t>thomasrhodes@example.net</t>
  </si>
  <si>
    <t>73837 Craig Parkways</t>
  </si>
  <si>
    <t>Miss turn employee weight.</t>
  </si>
  <si>
    <t>htownsend@example.net</t>
  </si>
  <si>
    <t>+1-543-278-2529x9913</t>
  </si>
  <si>
    <t>19404 Johnson Village Apt. 528</t>
  </si>
  <si>
    <t>Lake Nina</t>
  </si>
  <si>
    <t>Store very interesting real statement put major.</t>
  </si>
  <si>
    <t>hhoward@example.net</t>
  </si>
  <si>
    <t>479.773.1704x59040</t>
  </si>
  <si>
    <t>5806 Charles Groves Apt. 170</t>
  </si>
  <si>
    <t>North Maria</t>
  </si>
  <si>
    <t>Security which behavior table book a table.</t>
  </si>
  <si>
    <t>cochrankenneth@example.com</t>
  </si>
  <si>
    <t>07521 Cochran Plain</t>
  </si>
  <si>
    <t>Krystaltown</t>
  </si>
  <si>
    <t>Score offer never capital.</t>
  </si>
  <si>
    <t>15156 Moore Plain Apt. 781</t>
  </si>
  <si>
    <t>Donnamouth</t>
  </si>
  <si>
    <t>We management source nothing technology.</t>
  </si>
  <si>
    <t>maymichael@example.com</t>
  </si>
  <si>
    <t>(787)599-1158</t>
  </si>
  <si>
    <t>35334 George Plaza Suite 312</t>
  </si>
  <si>
    <t>Abigailport</t>
  </si>
  <si>
    <t>Project at whether four identify pass energy.</t>
  </si>
  <si>
    <t>001-811-549-0229</t>
  </si>
  <si>
    <t>594 Marvin Cliff</t>
  </si>
  <si>
    <t>Alexandratown</t>
  </si>
  <si>
    <t>Owner country first speak response standard I.</t>
  </si>
  <si>
    <t>ibooker@example.net</t>
  </si>
  <si>
    <t>+1-351-620-7531x423</t>
  </si>
  <si>
    <t>94293 Kara Springs Suite 662</t>
  </si>
  <si>
    <t>Annamouth</t>
  </si>
  <si>
    <t>Pass community budget fall concern perform.</t>
  </si>
  <si>
    <t>thomasrose@example.org</t>
  </si>
  <si>
    <t>(498)738-0304</t>
  </si>
  <si>
    <t>9409 Johnson Plains Apt. 999</t>
  </si>
  <si>
    <t>North Annaport</t>
  </si>
  <si>
    <t>Value leg apply small drop director.</t>
  </si>
  <si>
    <t>sandersrichard@example.net</t>
  </si>
  <si>
    <t>(539)587-5706x6627</t>
  </si>
  <si>
    <t>90336 Brian Parks</t>
  </si>
  <si>
    <t>West Joshuabury</t>
  </si>
  <si>
    <t>Apply street water no similar.</t>
  </si>
  <si>
    <t>peterreid@example.net</t>
  </si>
  <si>
    <t>(693)303-3943</t>
  </si>
  <si>
    <t>6075 Noah Unions Suite 069</t>
  </si>
  <si>
    <t>Lake Kevinchester</t>
  </si>
  <si>
    <t>Discover sort politics majority billion hospital white.</t>
  </si>
  <si>
    <t>Carl</t>
  </si>
  <si>
    <t>robin66@example.net</t>
  </si>
  <si>
    <t>217-563-9307</t>
  </si>
  <si>
    <t>2379 Anthony Plaza Apt. 977</t>
  </si>
  <si>
    <t>Lake Colleenhaven</t>
  </si>
  <si>
    <t>Method modern degree course able perhaps turn someone.</t>
  </si>
  <si>
    <t>julieward@example.org</t>
  </si>
  <si>
    <t>285.688.0202x1266</t>
  </si>
  <si>
    <t>113 Scott Fork Suite 060</t>
  </si>
  <si>
    <t>Police than daughter decision.</t>
  </si>
  <si>
    <t>tbanks@example.net</t>
  </si>
  <si>
    <t>353.300.4325x1716</t>
  </si>
  <si>
    <t>2880 Kimberly Divide</t>
  </si>
  <si>
    <t>Port Saratown</t>
  </si>
  <si>
    <t>Argue into report education she education style.</t>
  </si>
  <si>
    <t>Bridget</t>
  </si>
  <si>
    <t>jennifermccullough@example.net</t>
  </si>
  <si>
    <t>001-907-208-1432</t>
  </si>
  <si>
    <t>32245 Bradley Plain Apt. 409</t>
  </si>
  <si>
    <t>Richardsonbury</t>
  </si>
  <si>
    <t>Coach garden significant interest central news tend exactly.</t>
  </si>
  <si>
    <t>usmith@example.com</t>
  </si>
  <si>
    <t>+1-350-689-6851x2995</t>
  </si>
  <si>
    <t>799 Kline Corner</t>
  </si>
  <si>
    <t>Graybury</t>
  </si>
  <si>
    <t>Ability five old career nothing do could.</t>
  </si>
  <si>
    <t>karen41@example.com</t>
  </si>
  <si>
    <t>931.422.0976x499</t>
  </si>
  <si>
    <t>5935 Julian Overpass Apt. 213</t>
  </si>
  <si>
    <t>Jonesburgh</t>
  </si>
  <si>
    <t>Work interview society agree full trip language.</t>
  </si>
  <si>
    <t>lyoder@example.com</t>
  </si>
  <si>
    <t>001-641-674-6020</t>
  </si>
  <si>
    <t>058 Laura Cove Suite 552</t>
  </si>
  <si>
    <t>West Gregory</t>
  </si>
  <si>
    <t>Line yes book color.</t>
  </si>
  <si>
    <t>karadoyle@example.com</t>
  </si>
  <si>
    <t>(453)843-3208x098</t>
  </si>
  <si>
    <t>406 Turner Pines</t>
  </si>
  <si>
    <t>South Angelastad</t>
  </si>
  <si>
    <t>Political medical election chance on.</t>
  </si>
  <si>
    <t>Bethany</t>
  </si>
  <si>
    <t>rebeccarhodes@example.com</t>
  </si>
  <si>
    <t>+1-820-669-3014x414</t>
  </si>
  <si>
    <t>0285 Ramirez Motorway Suite 244</t>
  </si>
  <si>
    <t>Troyfort</t>
  </si>
  <si>
    <t>Two success until will I serious.</t>
  </si>
  <si>
    <t>ygibson@example.net</t>
  </si>
  <si>
    <t>280.416.4039</t>
  </si>
  <si>
    <t>515 David Overpass Apt. 960</t>
  </si>
  <si>
    <t>Lindaland</t>
  </si>
  <si>
    <t>Tax direction second rule probably religious.</t>
  </si>
  <si>
    <t>riggsjoshua@example.org</t>
  </si>
  <si>
    <t>622.784.7364</t>
  </si>
  <si>
    <t>573 Marilyn Branch</t>
  </si>
  <si>
    <t>Mention explain hand part oil environmental sometimes.</t>
  </si>
  <si>
    <t>billy84@example.com</t>
  </si>
  <si>
    <t>691-966-6937x197</t>
  </si>
  <si>
    <t>39231 Gregory Isle</t>
  </si>
  <si>
    <t>West Elizabeth</t>
  </si>
  <si>
    <t>Field man mind community recently.</t>
  </si>
  <si>
    <t>lewiskyle@example.com</t>
  </si>
  <si>
    <t>312.532.0816x51916</t>
  </si>
  <si>
    <t>10061 Christensen Stravenue Suite 881</t>
  </si>
  <si>
    <t>Performance song head wrong more.</t>
  </si>
  <si>
    <t>Laurie</t>
  </si>
  <si>
    <t>harttodd@example.net</t>
  </si>
  <si>
    <t>(381)860-1383</t>
  </si>
  <si>
    <t>1505 Lopez Throughway</t>
  </si>
  <si>
    <t>Can quite computer already strong.</t>
  </si>
  <si>
    <t>annegaines@example.com</t>
  </si>
  <si>
    <t>+1-237-394-7772x2172</t>
  </si>
  <si>
    <t>64566 Juan Fort</t>
  </si>
  <si>
    <t>Andradeside</t>
  </si>
  <si>
    <t>Let cultural result strategy site impact positive.</t>
  </si>
  <si>
    <t>ojoyce@example.net</t>
  </si>
  <si>
    <t>(285)904-7729</t>
  </si>
  <si>
    <t>30725 Alexander Expressway</t>
  </si>
  <si>
    <t>Paulland</t>
  </si>
  <si>
    <t>Police half employee policy doctor.</t>
  </si>
  <si>
    <t>amandaclay@example.net</t>
  </si>
  <si>
    <t>(293)431-0863</t>
  </si>
  <si>
    <t>114 Megan Harbors</t>
  </si>
  <si>
    <t>Joefurt</t>
  </si>
  <si>
    <t>Main wrong peace fear believe rate rest.</t>
  </si>
  <si>
    <t>timothyhill@example.com</t>
  </si>
  <si>
    <t>576-847-0925x59048</t>
  </si>
  <si>
    <t>67114 Chavez Brooks</t>
  </si>
  <si>
    <t>Lake Joycehaven</t>
  </si>
  <si>
    <t>Your position class phone value do system bar.</t>
  </si>
  <si>
    <t>harveypatricia@example.com</t>
  </si>
  <si>
    <t>(381)851-0195x306</t>
  </si>
  <si>
    <t>563 Elizabeth Bypass</t>
  </si>
  <si>
    <t>Mistyport</t>
  </si>
  <si>
    <t>Pick whose tend model practice ahead fall.</t>
  </si>
  <si>
    <t>zjennings@example.org</t>
  </si>
  <si>
    <t>0632 Jessica Springs</t>
  </si>
  <si>
    <t>Williamport</t>
  </si>
  <si>
    <t>Which name provide yet school stage.</t>
  </si>
  <si>
    <t>yerickson@example.org</t>
  </si>
  <si>
    <t>416.666.7612</t>
  </si>
  <si>
    <t>128 Jackson Rue</t>
  </si>
  <si>
    <t>Martinchester</t>
  </si>
  <si>
    <t>Book notice light ask child support.</t>
  </si>
  <si>
    <t>vevans@example.net</t>
  </si>
  <si>
    <t>001-894-822-8548x21922</t>
  </si>
  <si>
    <t>0144 Alexander Knoll</t>
  </si>
  <si>
    <t>Chamberston</t>
  </si>
  <si>
    <t>Cause tell rich when.</t>
  </si>
  <si>
    <t>ucastro@example.com</t>
  </si>
  <si>
    <t>(820)438-6856x374</t>
  </si>
  <si>
    <t>84607 Jackson Mountains Apt. 781</t>
  </si>
  <si>
    <t>Port Erinfort</t>
  </si>
  <si>
    <t>Process cost into our strong stand action.</t>
  </si>
  <si>
    <t>george01@example.net</t>
  </si>
  <si>
    <t>(801)350-9256x6661</t>
  </si>
  <si>
    <t>610 Michael Place Suite 871</t>
  </si>
  <si>
    <t>Role personal debate decade.</t>
  </si>
  <si>
    <t>tommy00@example.com</t>
  </si>
  <si>
    <t>266.706.1300</t>
  </si>
  <si>
    <t>868 Maria Plain Suite 938</t>
  </si>
  <si>
    <t>Remain possible above might whom Republican between.</t>
  </si>
  <si>
    <t>fherrera@example.net</t>
  </si>
  <si>
    <t>001-742-280-8072x44502</t>
  </si>
  <si>
    <t>2393 Christian Manors</t>
  </si>
  <si>
    <t>South Mirandafort</t>
  </si>
  <si>
    <t>North north industry short.</t>
  </si>
  <si>
    <t>Tammie</t>
  </si>
  <si>
    <t>974-955-9894x79579</t>
  </si>
  <si>
    <t>5943 Price Gateway</t>
  </si>
  <si>
    <t>New Casey</t>
  </si>
  <si>
    <t>Send those never subject Republican.</t>
  </si>
  <si>
    <t>johnmccoy@example.com</t>
  </si>
  <si>
    <t>001-723-699-0893</t>
  </si>
  <si>
    <t>450 Wilson Terrace Suite 550</t>
  </si>
  <si>
    <t>Final school pay school.</t>
  </si>
  <si>
    <t>thompsonadriana@example.org</t>
  </si>
  <si>
    <t>86051 Cameron Burg Apt. 295</t>
  </si>
  <si>
    <t>Randolphtown</t>
  </si>
  <si>
    <t>High skin song office war.</t>
  </si>
  <si>
    <t>parkerlucas@example.com</t>
  </si>
  <si>
    <t>001-755-346-9208</t>
  </si>
  <si>
    <t>2368 Melanie Key Suite 751</t>
  </si>
  <si>
    <t>South table use center.</t>
  </si>
  <si>
    <t>Cordova</t>
  </si>
  <si>
    <t>laura56@example.com</t>
  </si>
  <si>
    <t>001-852-754-0507x47551</t>
  </si>
  <si>
    <t>5638 Amber Mountains Apt. 262</t>
  </si>
  <si>
    <t>Read step at responsibility white so.</t>
  </si>
  <si>
    <t>nbaker@example.net</t>
  </si>
  <si>
    <t>001-286-284-7304x5129</t>
  </si>
  <si>
    <t>040 Walker Drive</t>
  </si>
  <si>
    <t>See want cold much agent across put.</t>
  </si>
  <si>
    <t>johnsonjeffrey@example.net</t>
  </si>
  <si>
    <t>(397)337-6962</t>
  </si>
  <si>
    <t>89759 Ross Streets</t>
  </si>
  <si>
    <t>Lake Sydneyton</t>
  </si>
  <si>
    <t>Turn majority piece sport long career.</t>
  </si>
  <si>
    <t>jennifer30@example.com</t>
  </si>
  <si>
    <t>702.829.6104x50537</t>
  </si>
  <si>
    <t>34513 Ashley Bypass</t>
  </si>
  <si>
    <t>North Nancymouth</t>
  </si>
  <si>
    <t>Treat lay great office effort day environment.</t>
  </si>
  <si>
    <t>greenjacqueline@example.net</t>
  </si>
  <si>
    <t>841.834.1098x892</t>
  </si>
  <si>
    <t>885 Casey Way</t>
  </si>
  <si>
    <t>Nothing political wait hard reveal health reduce different.</t>
  </si>
  <si>
    <t>jacobsonclifford@example.net</t>
  </si>
  <si>
    <t>368-705-9842x4001</t>
  </si>
  <si>
    <t>926 Williams Plaza</t>
  </si>
  <si>
    <t>Theodoreville</t>
  </si>
  <si>
    <t>Fight first blue commercial.</t>
  </si>
  <si>
    <t>garciasheena@example.org</t>
  </si>
  <si>
    <t>+1-310-372-1895x9475</t>
  </si>
  <si>
    <t>253 Jessica Vista</t>
  </si>
  <si>
    <t>Riverastad</t>
  </si>
  <si>
    <t>Admit reason administration special different pull late expect.</t>
  </si>
  <si>
    <t>hannamichael@example.org</t>
  </si>
  <si>
    <t>845-538-9191x6609</t>
  </si>
  <si>
    <t>515 Guerra Haven</t>
  </si>
  <si>
    <t>Evansbury</t>
  </si>
  <si>
    <t>Save election ask grow.</t>
  </si>
  <si>
    <t>bennettzachary@example.com</t>
  </si>
  <si>
    <t>513-212-9377</t>
  </si>
  <si>
    <t>5166 Christopher Points</t>
  </si>
  <si>
    <t>Port Nicole</t>
  </si>
  <si>
    <t>Himself program the improve simple within.</t>
  </si>
  <si>
    <t>milleramanda@example.net</t>
  </si>
  <si>
    <t>(292)407-1020</t>
  </si>
  <si>
    <t>8567 Cantrell Cape Apt. 576</t>
  </si>
  <si>
    <t>These wait yard staff.</t>
  </si>
  <si>
    <t>smithmelissa@example.net</t>
  </si>
  <si>
    <t>030 Kim Bridge</t>
  </si>
  <si>
    <t>Woman statement thought.</t>
  </si>
  <si>
    <t>cmurphy@example.org</t>
  </si>
  <si>
    <t>+1-983-786-2890x3345</t>
  </si>
  <si>
    <t>695 Linda Grove</t>
  </si>
  <si>
    <t>Sure may nice practice share billion summer.</t>
  </si>
  <si>
    <t>campbelldaniel@example.net</t>
  </si>
  <si>
    <t>+1-307-935-1781x170</t>
  </si>
  <si>
    <t>442 Marshall Junction Apt. 646</t>
  </si>
  <si>
    <t>South Michael</t>
  </si>
  <si>
    <t>Sister expect heavy through after.</t>
  </si>
  <si>
    <t>wjackson@example.org</t>
  </si>
  <si>
    <t>(999)271-3368</t>
  </si>
  <si>
    <t>3561 Thomas Land</t>
  </si>
  <si>
    <t>Laraland</t>
  </si>
  <si>
    <t>Lawyer computer side ask per.</t>
  </si>
  <si>
    <t>colin06@example.com</t>
  </si>
  <si>
    <t>668.314.0337x0105</t>
  </si>
  <si>
    <t>420 Jose Row</t>
  </si>
  <si>
    <t>Pattonchester</t>
  </si>
  <si>
    <t>Condition put world throughout finally oil yet.</t>
  </si>
  <si>
    <t>baldwingary@example.com</t>
  </si>
  <si>
    <t>(325)222-5832</t>
  </si>
  <si>
    <t>81416 Patricia Isle Apt. 988</t>
  </si>
  <si>
    <t>North Rhonda</t>
  </si>
  <si>
    <t>Spring example professor fly where keep network final.</t>
  </si>
  <si>
    <t>amyrivera@example.net</t>
  </si>
  <si>
    <t>(633)376-7010</t>
  </si>
  <si>
    <t>1782 Ricky Spurs Apt. 148</t>
  </si>
  <si>
    <t>Tylershire</t>
  </si>
  <si>
    <t>Blood course wait audience computer.</t>
  </si>
  <si>
    <t>darrell80@example.net</t>
  </si>
  <si>
    <t>001-518-368-0904x6057</t>
  </si>
  <si>
    <t>39491 Zuniga Meadow Apt. 197</t>
  </si>
  <si>
    <t>Alone find add write particular serious.</t>
  </si>
  <si>
    <t>sjohnson@example.net</t>
  </si>
  <si>
    <t>605.437.4659</t>
  </si>
  <si>
    <t>85691 Walter Isle Suite 759</t>
  </si>
  <si>
    <t>East Jonathan</t>
  </si>
  <si>
    <t>Leg type current.</t>
  </si>
  <si>
    <t>erinerickson@example.com</t>
  </si>
  <si>
    <t>2139 Guerrero Rest Apt. 392</t>
  </si>
  <si>
    <t>Wareland</t>
  </si>
  <si>
    <t>Debate where final someone range.</t>
  </si>
  <si>
    <t>joelhale@example.com</t>
  </si>
  <si>
    <t>001-436-208-1403x563</t>
  </si>
  <si>
    <t>21083 Flowers Mountain</t>
  </si>
  <si>
    <t>Become office series whole.</t>
  </si>
  <si>
    <t>lisamyers@example.com</t>
  </si>
  <si>
    <t>73300 Lawrence Mission Suite 765</t>
  </si>
  <si>
    <t>Welchmouth</t>
  </si>
  <si>
    <t>The each quickly station.</t>
  </si>
  <si>
    <t>alexandra35@example.org</t>
  </si>
  <si>
    <t>357.774.9851x79386</t>
  </si>
  <si>
    <t>58436 Elizabeth Roads</t>
  </si>
  <si>
    <t>Jocelynville</t>
  </si>
  <si>
    <t>Property plant position.</t>
  </si>
  <si>
    <t>joshua89@example.com</t>
  </si>
  <si>
    <t>956-973-2205</t>
  </si>
  <si>
    <t>97634 Kim Lake</t>
  </si>
  <si>
    <t>South Shannon</t>
  </si>
  <si>
    <t>Range election our week entire.</t>
  </si>
  <si>
    <t>thomas84@example.com</t>
  </si>
  <si>
    <t>69405 Dodson Dam Suite 861</t>
  </si>
  <si>
    <t>North Darrylborough</t>
  </si>
  <si>
    <t>Certainly far leg amount fall wrong.</t>
  </si>
  <si>
    <t>woodsmegan@example.net</t>
  </si>
  <si>
    <t>771-392-4445</t>
  </si>
  <si>
    <t>7931 Sims Trail</t>
  </si>
  <si>
    <t>Center truth your week eight white.</t>
  </si>
  <si>
    <t>Wiley</t>
  </si>
  <si>
    <t>umendoza@example.com</t>
  </si>
  <si>
    <t>(209)931-3729</t>
  </si>
  <si>
    <t>0927 Kelley Radial</t>
  </si>
  <si>
    <t>Alejandrastad</t>
  </si>
  <si>
    <t>Nor memory size pick less.</t>
  </si>
  <si>
    <t>emily78@example.com</t>
  </si>
  <si>
    <t>(666)607-1760</t>
  </si>
  <si>
    <t>34580 Vanessa Estates</t>
  </si>
  <si>
    <t>Turnershire</t>
  </si>
  <si>
    <t>Common law although contain family beautiful how.</t>
  </si>
  <si>
    <t>matthewmonroe@example.com</t>
  </si>
  <si>
    <t>(576)397-5586x748</t>
  </si>
  <si>
    <t>18115 Danielle Circles Suite 994</t>
  </si>
  <si>
    <t>North Nicholas</t>
  </si>
  <si>
    <t>These behavior garden road consumer seat radio rise.</t>
  </si>
  <si>
    <t>benjamin68@example.org</t>
  </si>
  <si>
    <t>001-295-711-3427x97914</t>
  </si>
  <si>
    <t>3205 Donald Station Suite 332</t>
  </si>
  <si>
    <t>Chance year sign week source.</t>
  </si>
  <si>
    <t>jeremy67@example.net</t>
  </si>
  <si>
    <t>820-332-5477</t>
  </si>
  <si>
    <t>412 Watson Circle</t>
  </si>
  <si>
    <t>Radio much election ten.</t>
  </si>
  <si>
    <t>carlamartin@example.net</t>
  </si>
  <si>
    <t>922-987-0297x034</t>
  </si>
  <si>
    <t>50386 Mueller Greens Apt. 834</t>
  </si>
  <si>
    <t>North Isaac</t>
  </si>
  <si>
    <t>Issue himself foreign around about until.</t>
  </si>
  <si>
    <t>marquezjulie@example.com</t>
  </si>
  <si>
    <t>328.267.0260</t>
  </si>
  <si>
    <t>7742 Blankenship Ways</t>
  </si>
  <si>
    <t>Gillmouth</t>
  </si>
  <si>
    <t>Only plan strong maintain prevent oil.</t>
  </si>
  <si>
    <t>hmontgomery@example.com</t>
  </si>
  <si>
    <t>(726)720-5100</t>
  </si>
  <si>
    <t>395 Ian Summit</t>
  </si>
  <si>
    <t>Meganport</t>
  </si>
  <si>
    <t>Live attack value establish country nation management early.</t>
  </si>
  <si>
    <t>lvasquez@example.net</t>
  </si>
  <si>
    <t>001-201-523-4341x075</t>
  </si>
  <si>
    <t>21874 Jeremy Rapid Suite 390</t>
  </si>
  <si>
    <t>Lake Melindashire</t>
  </si>
  <si>
    <t>Also interesting not likely themselves home.</t>
  </si>
  <si>
    <t>ffranco@example.net</t>
  </si>
  <si>
    <t>296-299-7141x633</t>
  </si>
  <si>
    <t>279 Bobby View</t>
  </si>
  <si>
    <t>Mr class type professional against.</t>
  </si>
  <si>
    <t>Traci</t>
  </si>
  <si>
    <t>emilymedina@example.org</t>
  </si>
  <si>
    <t>805.252.7445</t>
  </si>
  <si>
    <t>223 Angela Forest</t>
  </si>
  <si>
    <t>South Charlesborough</t>
  </si>
  <si>
    <t>Positive first again how easy end military list.</t>
  </si>
  <si>
    <t>rdiaz@example.org</t>
  </si>
  <si>
    <t>722.585.3455</t>
  </si>
  <si>
    <t>66272 Anne Pine Suite 206</t>
  </si>
  <si>
    <t>Matthewton</t>
  </si>
  <si>
    <t>Meet environment stop rock particularly care.</t>
  </si>
  <si>
    <t>gonzalezmelissa@example.com</t>
  </si>
  <si>
    <t>60577 Trevino Fords</t>
  </si>
  <si>
    <t>Lindseyshire</t>
  </si>
  <si>
    <t>Own yourself former explain ability compare edge.</t>
  </si>
  <si>
    <t>marcusbailey@example.net</t>
  </si>
  <si>
    <t>07943 Wilson Squares Apt. 552</t>
  </si>
  <si>
    <t>Rodriguezbury</t>
  </si>
  <si>
    <t>Effort social war food various medical.</t>
  </si>
  <si>
    <t>nburke@example.org</t>
  </si>
  <si>
    <t>(612)725-0999x563</t>
  </si>
  <si>
    <t>823 Lawrence Falls</t>
  </si>
  <si>
    <t>North Patrick</t>
  </si>
  <si>
    <t>Many Republican card majority imagine possible.</t>
  </si>
  <si>
    <t>chavezjennifer@example.com</t>
  </si>
  <si>
    <t>410-620-1343</t>
  </si>
  <si>
    <t>1209 Joseph Parks Suite 971</t>
  </si>
  <si>
    <t>Joshuahaven</t>
  </si>
  <si>
    <t>Then customer half police.</t>
  </si>
  <si>
    <t>Tracie</t>
  </si>
  <si>
    <t>vstevens@example.com</t>
  </si>
  <si>
    <t>001-778-903-1466x219</t>
  </si>
  <si>
    <t>5329 Henry Trail Apt. 697</t>
  </si>
  <si>
    <t>South Kathleenview</t>
  </si>
  <si>
    <t>Fire draw class responsibility model commercial friend believe.</t>
  </si>
  <si>
    <t>brichard@example.com</t>
  </si>
  <si>
    <t>(766)473-2572x9078</t>
  </si>
  <si>
    <t>3477 Jamie Islands</t>
  </si>
  <si>
    <t>New Robert</t>
  </si>
  <si>
    <t>Perform college line onto responsibility color.</t>
  </si>
  <si>
    <t>lsalazar@example.org</t>
  </si>
  <si>
    <t>490.426.6603x6483</t>
  </si>
  <si>
    <t>2379 Keith Glen</t>
  </si>
  <si>
    <t>New Julieport</t>
  </si>
  <si>
    <t>Stand section success.</t>
  </si>
  <si>
    <t>grimesrobert@example.com</t>
  </si>
  <si>
    <t>4780 Ray Meadows Apt. 765</t>
  </si>
  <si>
    <t>South Julieshire</t>
  </si>
  <si>
    <t>Somebody leader deep would bag appear least.</t>
  </si>
  <si>
    <t>jtorres@example.org</t>
  </si>
  <si>
    <t>334-328-1225</t>
  </si>
  <si>
    <t>4717 Johnny Gardens Suite 722</t>
  </si>
  <si>
    <t>Woodton</t>
  </si>
  <si>
    <t>Certain college fear push garden exactly service.</t>
  </si>
  <si>
    <t>kara68@example.org</t>
  </si>
  <si>
    <t>(363)664-4549x9422</t>
  </si>
  <si>
    <t>1759 Molina Keys</t>
  </si>
  <si>
    <t>North Melanie</t>
  </si>
  <si>
    <t>Reason area friend hand partner behind.</t>
  </si>
  <si>
    <t>bauerjennifer@example.org</t>
  </si>
  <si>
    <t>669-716-0343x81357</t>
  </si>
  <si>
    <t>086 Lopez Throughway Suite 440</t>
  </si>
  <si>
    <t>South Jenniferburgh</t>
  </si>
  <si>
    <t>West score particular significant around small.</t>
  </si>
  <si>
    <t>luis63@example.org</t>
  </si>
  <si>
    <t>738-964-0847x2116</t>
  </si>
  <si>
    <t>21307 Flores Fort</t>
  </si>
  <si>
    <t>Davidberg</t>
  </si>
  <si>
    <t>Possible attorney down vote.</t>
  </si>
  <si>
    <t>athomas@example.com</t>
  </si>
  <si>
    <t>791.650.8009x930</t>
  </si>
  <si>
    <t>1696 Phillips Mountain Apt. 536</t>
  </si>
  <si>
    <t>Amandamouth</t>
  </si>
  <si>
    <t>Cold go with gas.</t>
  </si>
  <si>
    <t>millschristopher@example.com</t>
  </si>
  <si>
    <t>+1-413-552-6392x828</t>
  </si>
  <si>
    <t>869 Wilson Key</t>
  </si>
  <si>
    <t>East Traci</t>
  </si>
  <si>
    <t>Coach institution lay professor tonight.</t>
  </si>
  <si>
    <t>dennisvictoria@example.com</t>
  </si>
  <si>
    <t>8326 Bradley Court Suite 312</t>
  </si>
  <si>
    <t>Environment drive certain special big too sell peace.</t>
  </si>
  <si>
    <t>bryce63@example.com</t>
  </si>
  <si>
    <t>350 Mason Manor</t>
  </si>
  <si>
    <t>Amberton</t>
  </si>
  <si>
    <t>Degree return light claim coach discover.</t>
  </si>
  <si>
    <t>Bonilla</t>
  </si>
  <si>
    <t>mward@example.com</t>
  </si>
  <si>
    <t>(803)397-6882x15659</t>
  </si>
  <si>
    <t>243 Douglas Via Apt. 485</t>
  </si>
  <si>
    <t>Market become require eat reality site.</t>
  </si>
  <si>
    <t>iolson@example.org</t>
  </si>
  <si>
    <t>+1-640-978-7297x005</t>
  </si>
  <si>
    <t>5800 Johnson Forge Suite 775</t>
  </si>
  <si>
    <t>South Andrewfort</t>
  </si>
  <si>
    <t>Everybody doctor owner seat.</t>
  </si>
  <si>
    <t>kathleen64@example.net</t>
  </si>
  <si>
    <t>001-434-869-6686x10078</t>
  </si>
  <si>
    <t>678 Desiree Road</t>
  </si>
  <si>
    <t>South Eric</t>
  </si>
  <si>
    <t>Also federal charge leader.</t>
  </si>
  <si>
    <t>joshua54@example.com</t>
  </si>
  <si>
    <t>559-338-3061x8471</t>
  </si>
  <si>
    <t>792 Howard Light Suite 343</t>
  </si>
  <si>
    <t>Executive huge strategy letter now gas ball.</t>
  </si>
  <si>
    <t>rberry@example.com</t>
  </si>
  <si>
    <t>92638 Janice Radial</t>
  </si>
  <si>
    <t>Soon company carry later any issue family.</t>
  </si>
  <si>
    <t>staceychung@example.net</t>
  </si>
  <si>
    <t>608-866-2008x2486</t>
  </si>
  <si>
    <t>6547 Hogan Forks</t>
  </si>
  <si>
    <t>North Brent</t>
  </si>
  <si>
    <t>Price police relate wait.</t>
  </si>
  <si>
    <t>juliesanchez@example.org</t>
  </si>
  <si>
    <t>539.604.8182</t>
  </si>
  <si>
    <t>83406 Lang Plains</t>
  </si>
  <si>
    <t>Hartside</t>
  </si>
  <si>
    <t>Cup will black program direction.</t>
  </si>
  <si>
    <t>Farmer</t>
  </si>
  <si>
    <t>tony79@example.net</t>
  </si>
  <si>
    <t>+1-389-795-4537x3527</t>
  </si>
  <si>
    <t>9059 Patrick Plain Suite 551</t>
  </si>
  <si>
    <t>Choose oil and compare bit activity month.</t>
  </si>
  <si>
    <t>hallrobert@example.com</t>
  </si>
  <si>
    <t>392-340-1951</t>
  </si>
  <si>
    <t>9339 Corey Plaza</t>
  </si>
  <si>
    <t>Port Shawn</t>
  </si>
  <si>
    <t>Upon possible sit moment.</t>
  </si>
  <si>
    <t>mcontreras@example.com</t>
  </si>
  <si>
    <t>+1-248-444-3387x5235</t>
  </si>
  <si>
    <t>6299 Williams Avenue Apt. 102</t>
  </si>
  <si>
    <t>Mcculloughport</t>
  </si>
  <si>
    <t>Foot population two hospital.</t>
  </si>
  <si>
    <t>xmathis@example.com</t>
  </si>
  <si>
    <t>001-303-846-6711x3078</t>
  </si>
  <si>
    <t>83038 Stanley Cape</t>
  </si>
  <si>
    <t>Herringport</t>
  </si>
  <si>
    <t>Everybody fire community agreement fish.</t>
  </si>
  <si>
    <t>buckleykelly@example.net</t>
  </si>
  <si>
    <t>001-745-270-5912</t>
  </si>
  <si>
    <t>0807 Ronald Plains Suite 252</t>
  </si>
  <si>
    <t>Port Michaelshire</t>
  </si>
  <si>
    <t>Public less thank few read there yard.</t>
  </si>
  <si>
    <t>heatherweaver@example.net</t>
  </si>
  <si>
    <t>501.502.4798x6801</t>
  </si>
  <si>
    <t>16501 Gomez Hills Apt. 333</t>
  </si>
  <si>
    <t>North Carlos</t>
  </si>
  <si>
    <t>Sea first generation attorney employee plan lose.</t>
  </si>
  <si>
    <t>brandi61@example.com</t>
  </si>
  <si>
    <t>890-956-4200x1206</t>
  </si>
  <si>
    <t>077 Tracy Passage</t>
  </si>
  <si>
    <t>Real skin however general wind measure.</t>
  </si>
  <si>
    <t>rcox@example.net</t>
  </si>
  <si>
    <t>360.930.9496</t>
  </si>
  <si>
    <t>987 Brandon Crest Suite 020</t>
  </si>
  <si>
    <t>New Teresashire</t>
  </si>
  <si>
    <t>Soon anyone and.</t>
  </si>
  <si>
    <t>whall@example.org</t>
  </si>
  <si>
    <t>001-306-464-1739x54498</t>
  </si>
  <si>
    <t>91427 Ethan Squares</t>
  </si>
  <si>
    <t>East Kristinafort</t>
  </si>
  <si>
    <t>Them cold loss other.</t>
  </si>
  <si>
    <t>xball@example.net</t>
  </si>
  <si>
    <t>001-383-653-3361x17499</t>
  </si>
  <si>
    <t>60411 Hughes Parkways</t>
  </si>
  <si>
    <t>Mosleychester</t>
  </si>
  <si>
    <t>By dark inside usually service.</t>
  </si>
  <si>
    <t>Adrian</t>
  </si>
  <si>
    <t>bwilliams@example.com</t>
  </si>
  <si>
    <t>(488)393-4434x860</t>
  </si>
  <si>
    <t>581 Henderson Lodge Suite 202</t>
  </si>
  <si>
    <t>West Kelly</t>
  </si>
  <si>
    <t>Budget amount set admit job top.</t>
  </si>
  <si>
    <t>kristenwood@example.net</t>
  </si>
  <si>
    <t>+1-560-277-5532x24737</t>
  </si>
  <si>
    <t>4957 Wesley Brooks</t>
  </si>
  <si>
    <t>Lake Tracey</t>
  </si>
  <si>
    <t>Camera price add.</t>
  </si>
  <si>
    <t>jamesbrown@example.net</t>
  </si>
  <si>
    <t>(803)204-7979x9579</t>
  </si>
  <si>
    <t>17630 Kyle Alley</t>
  </si>
  <si>
    <t>Kingfort</t>
  </si>
  <si>
    <t>Magazine camera vote rise.</t>
  </si>
  <si>
    <t>nmurillo@example.net</t>
  </si>
  <si>
    <t>697-303-0079x0754</t>
  </si>
  <si>
    <t>6614 William Pike</t>
  </si>
  <si>
    <t>North Charlesland</t>
  </si>
  <si>
    <t>Outside attack firm view.</t>
  </si>
  <si>
    <t>qhorn@example.com</t>
  </si>
  <si>
    <t>(932)290-4911</t>
  </si>
  <si>
    <t>1280 Susan Ville Suite 308</t>
  </si>
  <si>
    <t>West Melvinfurt</t>
  </si>
  <si>
    <t>Raise rule where interesting next.</t>
  </si>
  <si>
    <t>turnerapril@example.com</t>
  </si>
  <si>
    <t>402.745.7382x49782</t>
  </si>
  <si>
    <t>930 Bradley Land Apt. 249</t>
  </si>
  <si>
    <t>North Monicafort</t>
  </si>
  <si>
    <t>Side tend southern throughout force.</t>
  </si>
  <si>
    <t>kingjustin@example.com</t>
  </si>
  <si>
    <t>+1-398-797-1169x9272</t>
  </si>
  <si>
    <t>9060 Debra Trail</t>
  </si>
  <si>
    <t>Port Matthewtown</t>
  </si>
  <si>
    <t>Fire pass dream analysis coach sell opportunity.</t>
  </si>
  <si>
    <t>kyle08@example.org</t>
  </si>
  <si>
    <t>653.713.4559x548</t>
  </si>
  <si>
    <t>6391 Tammy Club Apt. 203</t>
  </si>
  <si>
    <t>Try chair study agency best.</t>
  </si>
  <si>
    <t>petersonjoanne@example.net</t>
  </si>
  <si>
    <t>931.637.7178</t>
  </si>
  <si>
    <t>10444 Williams Lodge</t>
  </si>
  <si>
    <t>South Cameronport</t>
  </si>
  <si>
    <t>Suddenly in only institution hard.</t>
  </si>
  <si>
    <t>Meadows</t>
  </si>
  <si>
    <t>njenkins@example.net</t>
  </si>
  <si>
    <t>67705 Johnson Drive Suite 999</t>
  </si>
  <si>
    <t>Griffithmouth</t>
  </si>
  <si>
    <t>Camera language too far list personal.</t>
  </si>
  <si>
    <t>nielsenkaren@example.org</t>
  </si>
  <si>
    <t>(916)922-9626</t>
  </si>
  <si>
    <t>247 Mccarty Expressway Apt. 952</t>
  </si>
  <si>
    <t>Majority what fill end pay set.</t>
  </si>
  <si>
    <t>brianalvarado@example.com</t>
  </si>
  <si>
    <t>61808 Howell Corner</t>
  </si>
  <si>
    <t>Brittneyton</t>
  </si>
  <si>
    <t>Six turn step court first.</t>
  </si>
  <si>
    <t>ryananderson@example.net</t>
  </si>
  <si>
    <t>454-593-8027x477</t>
  </si>
  <si>
    <t>71495 Gonzalez Prairie Suite 883</t>
  </si>
  <si>
    <t>Port Ruth</t>
  </si>
  <si>
    <t>Explain source country stand region third them.</t>
  </si>
  <si>
    <t>michelealexander@example.com</t>
  </si>
  <si>
    <t>+1-494-797-2633x4639</t>
  </si>
  <si>
    <t>57751 Robinson Inlet Apt. 838</t>
  </si>
  <si>
    <t>Answer hold security they difference.</t>
  </si>
  <si>
    <t>rsalazar@example.com</t>
  </si>
  <si>
    <t>+1-523-415-5869x667</t>
  </si>
  <si>
    <t>1429 Jonathan Ramp</t>
  </si>
  <si>
    <t>Kimside</t>
  </si>
  <si>
    <t>Heart create director technology anything lead tough.</t>
  </si>
  <si>
    <t>gaydrew@example.net</t>
  </si>
  <si>
    <t>525.546.6466x5745</t>
  </si>
  <si>
    <t>8544 Anderson Burgs</t>
  </si>
  <si>
    <t>Stephensberg</t>
  </si>
  <si>
    <t>Little treat color southern lose.</t>
  </si>
  <si>
    <t>zcrane@example.org</t>
  </si>
  <si>
    <t>555 Peters Shoals</t>
  </si>
  <si>
    <t>Letter change quality south man.</t>
  </si>
  <si>
    <t>carriegomez@example.net</t>
  </si>
  <si>
    <t>382.752.6552x30758</t>
  </si>
  <si>
    <t>774 Julia Extensions Apt. 530</t>
  </si>
  <si>
    <t>New Kevin</t>
  </si>
  <si>
    <t>Their major return address skill rise own.</t>
  </si>
  <si>
    <t>lindamatthews@example.net</t>
  </si>
  <si>
    <t>328.995.9598x9610</t>
  </si>
  <si>
    <t>84453 Tony Passage</t>
  </si>
  <si>
    <t>Petertown</t>
  </si>
  <si>
    <t>Central particularly stay worker stage visit government.</t>
  </si>
  <si>
    <t>Judy</t>
  </si>
  <si>
    <t>lauramartin@example.com</t>
  </si>
  <si>
    <t>2425 Mata Bridge Suite 852</t>
  </si>
  <si>
    <t>Teresaberg</t>
  </si>
  <si>
    <t>Face include service culture manage.</t>
  </si>
  <si>
    <t>mark13@example.org</t>
  </si>
  <si>
    <t>429 Gutierrez Rapids Apt. 873</t>
  </si>
  <si>
    <t>Rebeccatown</t>
  </si>
  <si>
    <t>After believe more senior serve measure American artist.</t>
  </si>
  <si>
    <t>jason60@example.net</t>
  </si>
  <si>
    <t>271.941.8901x440</t>
  </si>
  <si>
    <t>6653 Morris Neck</t>
  </si>
  <si>
    <t>Dark present happen visit Mr room.</t>
  </si>
  <si>
    <t>Moss</t>
  </si>
  <si>
    <t>jessica66@example.com</t>
  </si>
  <si>
    <t>+1-711-504-1333x50518</t>
  </si>
  <si>
    <t>4340 Warren Underpass</t>
  </si>
  <si>
    <t>Randyside</t>
  </si>
  <si>
    <t>Front fine figure industry detail could bed.</t>
  </si>
  <si>
    <t>shawn99@example.com</t>
  </si>
  <si>
    <t>72652 Megan Orchard Suite 924</t>
  </si>
  <si>
    <t>North Gregstad</t>
  </si>
  <si>
    <t>They which party hour my no.</t>
  </si>
  <si>
    <t>Huffman</t>
  </si>
  <si>
    <t>uberry@example.net</t>
  </si>
  <si>
    <t>(560)965-3187x78889</t>
  </si>
  <si>
    <t>78313 Jensen Fields Suite 121</t>
  </si>
  <si>
    <t>Port Barbarafurt</t>
  </si>
  <si>
    <t>Mr spring home.</t>
  </si>
  <si>
    <t>jasonpayne@example.com</t>
  </si>
  <si>
    <t>001-775-628-6187</t>
  </si>
  <si>
    <t>59930 Kristina Squares Apt. 090</t>
  </si>
  <si>
    <t>Mollytown</t>
  </si>
  <si>
    <t>Policy cell participant interview.</t>
  </si>
  <si>
    <t>Kerri</t>
  </si>
  <si>
    <t>stephenreilly@example.net</t>
  </si>
  <si>
    <t>849.302.2119</t>
  </si>
  <si>
    <t>9669 Donaldson Highway Suite 914</t>
  </si>
  <si>
    <t>East Samuelshire</t>
  </si>
  <si>
    <t>Line dark he pretty quality hard finally rate.</t>
  </si>
  <si>
    <t>kaylee14@example.org</t>
  </si>
  <si>
    <t>218 Nancy Ports</t>
  </si>
  <si>
    <t>Stephenfort</t>
  </si>
  <si>
    <t>If pick food PM himself.</t>
  </si>
  <si>
    <t>sarahsmith@example.net</t>
  </si>
  <si>
    <t>673.346.7380x82289</t>
  </si>
  <si>
    <t>382 Rios Avenue Suite 657</t>
  </si>
  <si>
    <t>Fish onto article able seven campaign.</t>
  </si>
  <si>
    <t>jharmon@example.org</t>
  </si>
  <si>
    <t>+1-659-809-2087x27606</t>
  </si>
  <si>
    <t>0528 Cannon Shoal Suite 904</t>
  </si>
  <si>
    <t>Port Dylan</t>
  </si>
  <si>
    <t>Explain choose than arrive easy.</t>
  </si>
  <si>
    <t>wbowers@example.org</t>
  </si>
  <si>
    <t>501.719.8488</t>
  </si>
  <si>
    <t>522 Christopher Rapids Suite 664</t>
  </si>
  <si>
    <t>Julieport</t>
  </si>
  <si>
    <t>President perhaps side itself around her pick.</t>
  </si>
  <si>
    <t>cortezcassandra@example.com</t>
  </si>
  <si>
    <t>585-623-8023x43885</t>
  </si>
  <si>
    <t>52337 Jacob Garden</t>
  </si>
  <si>
    <t>Jasonton</t>
  </si>
  <si>
    <t>Job dog thought oil list.</t>
  </si>
  <si>
    <t>Phelps</t>
  </si>
  <si>
    <t>pennymyers@example.com</t>
  </si>
  <si>
    <t>808-279-5361</t>
  </si>
  <si>
    <t>6646 John Estates</t>
  </si>
  <si>
    <t>Morrisborough</t>
  </si>
  <si>
    <t>Listen administration say always.</t>
  </si>
  <si>
    <t>michelle68@example.net</t>
  </si>
  <si>
    <t>+1-693-892-3327x48254</t>
  </si>
  <si>
    <t>6973 Zimmerman Rest</t>
  </si>
  <si>
    <t>Ruizton</t>
  </si>
  <si>
    <t>Responsibility these set light production.</t>
  </si>
  <si>
    <t>cordovalaura@example.com</t>
  </si>
  <si>
    <t>573-770-6023x326</t>
  </si>
  <si>
    <t>992 Miller Way</t>
  </si>
  <si>
    <t>Kellybury</t>
  </si>
  <si>
    <t>Whose particularly real.</t>
  </si>
  <si>
    <t>pconway@example.com</t>
  </si>
  <si>
    <t>793.597.9320x813</t>
  </si>
  <si>
    <t>557 Stewart Throughway</t>
  </si>
  <si>
    <t>New Jennifer</t>
  </si>
  <si>
    <t>Ever nature certain.</t>
  </si>
  <si>
    <t>petersontammy@example.com</t>
  </si>
  <si>
    <t>116 Bradley Rapids Apt. 642</t>
  </si>
  <si>
    <t>West Stevenberg</t>
  </si>
  <si>
    <t>Feel bring particular respond west civil.</t>
  </si>
  <si>
    <t>wilkinsonmanuel@example.com</t>
  </si>
  <si>
    <t>001-880-872-1445x95365</t>
  </si>
  <si>
    <t>67514 Adams Lock Apt. 698</t>
  </si>
  <si>
    <t>West Edward</t>
  </si>
  <si>
    <t>School manage size other four indeed.</t>
  </si>
  <si>
    <t>lauren79@example.org</t>
  </si>
  <si>
    <t>247-511-1513x77487</t>
  </si>
  <si>
    <t>9618 Kara Tunnel</t>
  </si>
  <si>
    <t>North Hannahfort</t>
  </si>
  <si>
    <t>Assume film short clearly argue.</t>
  </si>
  <si>
    <t>amandamiller@example.net</t>
  </si>
  <si>
    <t>001-653-730-7634x021</t>
  </si>
  <si>
    <t>66709 Betty Spring</t>
  </si>
  <si>
    <t>Amyland</t>
  </si>
  <si>
    <t>These including may clearly she always design.</t>
  </si>
  <si>
    <t>grayjeffrey@example.net</t>
  </si>
  <si>
    <t>81764 Turner Corners Apt. 685</t>
  </si>
  <si>
    <t>Before threat before big firm edge.</t>
  </si>
  <si>
    <t>001-693-676-9567x745</t>
  </si>
  <si>
    <t>6534 Eric Burgs</t>
  </si>
  <si>
    <t>East Stephanietown</t>
  </si>
  <si>
    <t>In drug forward sport method son.</t>
  </si>
  <si>
    <t>murphygina@example.com</t>
  </si>
  <si>
    <t>481.206.2010</t>
  </si>
  <si>
    <t>17219 Collier Radial</t>
  </si>
  <si>
    <t>East Judy</t>
  </si>
  <si>
    <t>Teach cold prove no of near since.</t>
  </si>
  <si>
    <t>smithangela@example.org</t>
  </si>
  <si>
    <t>478-605-6262</t>
  </si>
  <si>
    <t>05437 Patrick Run</t>
  </si>
  <si>
    <t>West Jeanneport</t>
  </si>
  <si>
    <t>Recent suddenly ahead so.</t>
  </si>
  <si>
    <t>Frost</t>
  </si>
  <si>
    <t>kingelizabeth@example.com</t>
  </si>
  <si>
    <t>30510 Donna Fort Apt. 372</t>
  </si>
  <si>
    <t>Kevinport</t>
  </si>
  <si>
    <t>Everyone not board night economic new garden.</t>
  </si>
  <si>
    <t>kingcrystal@example.com</t>
  </si>
  <si>
    <t>6682 Robert Junction</t>
  </si>
  <si>
    <t>Williamsshire</t>
  </si>
  <si>
    <t>Assume vote huge.</t>
  </si>
  <si>
    <t>pfoster@example.org</t>
  </si>
  <si>
    <t>(903)736-7433</t>
  </si>
  <si>
    <t>6993 Pierce Overpass Apt. 607</t>
  </si>
  <si>
    <t>Robertton</t>
  </si>
  <si>
    <t>Wish world movie lay rate last young.</t>
  </si>
  <si>
    <t>deborah91@example.org</t>
  </si>
  <si>
    <t>2858 Thornton Mills</t>
  </si>
  <si>
    <t>Veronicaberg</t>
  </si>
  <si>
    <t>Training during southern real.</t>
  </si>
  <si>
    <t>harrisamy@example.net</t>
  </si>
  <si>
    <t>898.625.2587</t>
  </si>
  <si>
    <t>101 Hunter Walks</t>
  </si>
  <si>
    <t>New Joseph</t>
  </si>
  <si>
    <t>Science environment site about.</t>
  </si>
  <si>
    <t>Jade</t>
  </si>
  <si>
    <t>jensenlaura@example.com</t>
  </si>
  <si>
    <t>(359)968-2435</t>
  </si>
  <si>
    <t>2942 John Ports</t>
  </si>
  <si>
    <t>Shannonmouth</t>
  </si>
  <si>
    <t>Resource day certain dark middle run friend.</t>
  </si>
  <si>
    <t>melissa95@example.com</t>
  </si>
  <si>
    <t>(896)242-5793x4568</t>
  </si>
  <si>
    <t>032 Hill Center</t>
  </si>
  <si>
    <t>New Sharonview</t>
  </si>
  <si>
    <t>Carry blue lay total.</t>
  </si>
  <si>
    <t>jonsmith@example.org</t>
  </si>
  <si>
    <t>992 Theresa Heights</t>
  </si>
  <si>
    <t>Put answer event fly view dinner.</t>
  </si>
  <si>
    <t>wallsmelanie@example.net</t>
  </si>
  <si>
    <t>+1-436-932-6291x3507</t>
  </si>
  <si>
    <t>785 Jessica Vista</t>
  </si>
  <si>
    <t>Watsonhaven</t>
  </si>
  <si>
    <t>Goal involve sister admit.</t>
  </si>
  <si>
    <t>Chan</t>
  </si>
  <si>
    <t>reevesjose@example.com</t>
  </si>
  <si>
    <t>626.356.1722x794</t>
  </si>
  <si>
    <t>19493 Patton Extensions</t>
  </si>
  <si>
    <t>Huntertown</t>
  </si>
  <si>
    <t>And discuss role the agent true yourself.</t>
  </si>
  <si>
    <t>xthomas@example.org</t>
  </si>
  <si>
    <t>449.533.5603x135</t>
  </si>
  <si>
    <t>2405 Kayla Garden</t>
  </si>
  <si>
    <t>West Austinfurt</t>
  </si>
  <si>
    <t>We no the east whose well.</t>
  </si>
  <si>
    <t>palvarez@example.org</t>
  </si>
  <si>
    <t>001-461-373-3955x077</t>
  </si>
  <si>
    <t>194 Beck Bridge</t>
  </si>
  <si>
    <t>Youngstad</t>
  </si>
  <si>
    <t>Building so those game.</t>
  </si>
  <si>
    <t>tsingh@example.com</t>
  </si>
  <si>
    <t>(768)660-5289</t>
  </si>
  <si>
    <t>397 Bauer Stream</t>
  </si>
  <si>
    <t>Lake Nathan</t>
  </si>
  <si>
    <t>Left really least.</t>
  </si>
  <si>
    <t>omoore@example.net</t>
  </si>
  <si>
    <t>001-587-435-7627x3295</t>
  </si>
  <si>
    <t>580 Dixon Mall</t>
  </si>
  <si>
    <t>Century game responsibility different.</t>
  </si>
  <si>
    <t>ygarner@example.com</t>
  </si>
  <si>
    <t>(836)301-6870x076</t>
  </si>
  <si>
    <t>75167 Todd Locks</t>
  </si>
  <si>
    <t>East Kimtown</t>
  </si>
  <si>
    <t>Think star know soldier law.</t>
  </si>
  <si>
    <t>juliehenry@example.org</t>
  </si>
  <si>
    <t>001-213-202-9218x485</t>
  </si>
  <si>
    <t>175 Abbott Island Apt. 546</t>
  </si>
  <si>
    <t>Arielberg</t>
  </si>
  <si>
    <t>Rock reach respond cause.</t>
  </si>
  <si>
    <t>awagner@example.net</t>
  </si>
  <si>
    <t>001-719-274-4906x03439</t>
  </si>
  <si>
    <t>472 Joseph Camp Suite 631</t>
  </si>
  <si>
    <t>Police bad sign fish west.</t>
  </si>
  <si>
    <t>schmidtmary@example.com</t>
  </si>
  <si>
    <t>640 Barrett Rest</t>
  </si>
  <si>
    <t>Michelleview</t>
  </si>
  <si>
    <t>Line same fall try perform door pay science.</t>
  </si>
  <si>
    <t>amandamiddleton@example.net</t>
  </si>
  <si>
    <t>001-720-890-3781</t>
  </si>
  <si>
    <t>184 Frey Isle</t>
  </si>
  <si>
    <t>Pm find economy ground area station national.</t>
  </si>
  <si>
    <t>mccarthyjoshua@example.org</t>
  </si>
  <si>
    <t>(361)693-8083x980</t>
  </si>
  <si>
    <t>865 Proctor Green Suite 984</t>
  </si>
  <si>
    <t>Arielshire</t>
  </si>
  <si>
    <t>Other now true about.</t>
  </si>
  <si>
    <t>sweber@example.com</t>
  </si>
  <si>
    <t>001-828-496-7156</t>
  </si>
  <si>
    <t>31883 Dennis Light</t>
  </si>
  <si>
    <t>New Joe</t>
  </si>
  <si>
    <t>Individual next board ok stage.</t>
  </si>
  <si>
    <t>rebecca38@example.net</t>
  </si>
  <si>
    <t>860.676.9358x2405</t>
  </si>
  <si>
    <t>5894 Thomas Trafficway Suite 964</t>
  </si>
  <si>
    <t>Collinmouth</t>
  </si>
  <si>
    <t>Child toward cost girl care party.</t>
  </si>
  <si>
    <t>calebandersen@example.com</t>
  </si>
  <si>
    <t>830 Amy Villages</t>
  </si>
  <si>
    <t>North Kristin</t>
  </si>
  <si>
    <t>Near child law change.</t>
  </si>
  <si>
    <t>michaelford@example.com</t>
  </si>
  <si>
    <t>598-878-0273</t>
  </si>
  <si>
    <t>241 Hawkins Vista Suite 418</t>
  </si>
  <si>
    <t>Susanhaven</t>
  </si>
  <si>
    <t>Site anything simple professor edge condition too.</t>
  </si>
  <si>
    <t>Julian</t>
  </si>
  <si>
    <t>casejoe@example.com</t>
  </si>
  <si>
    <t>(836)685-0057</t>
  </si>
  <si>
    <t>2278 Ballard Groves</t>
  </si>
  <si>
    <t>Lake Beckychester</t>
  </si>
  <si>
    <t>Nature place develop western unit form shoulder.</t>
  </si>
  <si>
    <t>nicoleflores@example.org</t>
  </si>
  <si>
    <t>96779 Robert Meadow</t>
  </si>
  <si>
    <t>Someone together various according likely identify front.</t>
  </si>
  <si>
    <t>Kurt</t>
  </si>
  <si>
    <t>xmolina@example.org</t>
  </si>
  <si>
    <t>+1-388-821-4861x28334</t>
  </si>
  <si>
    <t>3477 Clark Neck Suite 515</t>
  </si>
  <si>
    <t>Port Thomasstad</t>
  </si>
  <si>
    <t>Piece wait impact almost speak report.</t>
  </si>
  <si>
    <t>Berg</t>
  </si>
  <si>
    <t>jody48@example.net</t>
  </si>
  <si>
    <t>478-450-4783</t>
  </si>
  <si>
    <t>76161 Cruz Lock Suite 832</t>
  </si>
  <si>
    <t>South Douglasmouth</t>
  </si>
  <si>
    <t>Daughter every tell poor type key.</t>
  </si>
  <si>
    <t>atapia@example.com</t>
  </si>
  <si>
    <t>+1-426-587-9916x781</t>
  </si>
  <si>
    <t>6249 Thompson Gateway Apt. 930</t>
  </si>
  <si>
    <t>Valenzuelaton</t>
  </si>
  <si>
    <t>During positive mother believe get citizen.</t>
  </si>
  <si>
    <t>jordanrebecca@example.org</t>
  </si>
  <si>
    <t>222-496-8903</t>
  </si>
  <si>
    <t>79366 Nguyen River Suite 303</t>
  </si>
  <si>
    <t>Christinemouth</t>
  </si>
  <si>
    <t>Stage despite buy strategy happen.</t>
  </si>
  <si>
    <t>jaymorgan@example.org</t>
  </si>
  <si>
    <t>780-628-5384x195</t>
  </si>
  <si>
    <t>2367 Avila Ways</t>
  </si>
  <si>
    <t>Simmonsberg</t>
  </si>
  <si>
    <t>Win factor lose including range tax design.</t>
  </si>
  <si>
    <t>Isabella</t>
  </si>
  <si>
    <t>charlescampbell@example.org</t>
  </si>
  <si>
    <t>378.941.7199x9661</t>
  </si>
  <si>
    <t>8752 Hayes Harbor</t>
  </si>
  <si>
    <t>Port Alisha</t>
  </si>
  <si>
    <t>Should training heart create.</t>
  </si>
  <si>
    <t>orozcomandy@example.org</t>
  </si>
  <si>
    <t>653-257-2712</t>
  </si>
  <si>
    <t>3434 Robinson Cape Apt. 406</t>
  </si>
  <si>
    <t>Everybody here skin man forward compare camera.</t>
  </si>
  <si>
    <t>phillipmoore@example.net</t>
  </si>
  <si>
    <t>001-921-740-5929x230</t>
  </si>
  <si>
    <t>6452 Michaela Fords</t>
  </si>
  <si>
    <t>Houstontown</t>
  </si>
  <si>
    <t>Cause nothing man will compare fund start style.</t>
  </si>
  <si>
    <t>jessicasmith@example.com</t>
  </si>
  <si>
    <t>246.229.3713</t>
  </si>
  <si>
    <t>78960 Vanessa Streets</t>
  </si>
  <si>
    <t>New Jane</t>
  </si>
  <si>
    <t>Member beat public brother end.</t>
  </si>
  <si>
    <t>jreed@example.org</t>
  </si>
  <si>
    <t>577.560.0396</t>
  </si>
  <si>
    <t>6345 Thornton Crescent</t>
  </si>
  <si>
    <t>Dustinton</t>
  </si>
  <si>
    <t>Play thing report myself sometimes.</t>
  </si>
  <si>
    <t>pmurray@example.org</t>
  </si>
  <si>
    <t>+1-898-502-0727x26829</t>
  </si>
  <si>
    <t>92218 Kevin Vista</t>
  </si>
  <si>
    <t>Human still oil factor increase his.</t>
  </si>
  <si>
    <t>Deleon</t>
  </si>
  <si>
    <t>guyobrien@example.org</t>
  </si>
  <si>
    <t>550.567.0229</t>
  </si>
  <si>
    <t>7727 Ward Pines</t>
  </si>
  <si>
    <t>Hallton</t>
  </si>
  <si>
    <t>Base lead executive.</t>
  </si>
  <si>
    <t>danielsanchez@example.net</t>
  </si>
  <si>
    <t>206-536-2620</t>
  </si>
  <si>
    <t>45463 Jordan Spring Suite 675</t>
  </si>
  <si>
    <t>Include can you position difficult magazine amount.</t>
  </si>
  <si>
    <t>spencerlogan@example.org</t>
  </si>
  <si>
    <t>275-246-2666x0545</t>
  </si>
  <si>
    <t>8745 Omar Ramp</t>
  </si>
  <si>
    <t>Kellyville</t>
  </si>
  <si>
    <t>Sometimes certain sport add nation drug push because.</t>
  </si>
  <si>
    <t>jonesjames@example.org</t>
  </si>
  <si>
    <t>201.551.7204</t>
  </si>
  <si>
    <t>001 White Alley Apt. 078</t>
  </si>
  <si>
    <t>Kathyville</t>
  </si>
  <si>
    <t>Meeting particular treatment involve.</t>
  </si>
  <si>
    <t>carlos33@example.org</t>
  </si>
  <si>
    <t>001-961-778-9354x3147</t>
  </si>
  <si>
    <t>03804 Miller Court Suite 354</t>
  </si>
  <si>
    <t>Huangberg</t>
  </si>
  <si>
    <t>Budget eat should this.</t>
  </si>
  <si>
    <t>Karla</t>
  </si>
  <si>
    <t>fmorse@example.net</t>
  </si>
  <si>
    <t>721-743-0193</t>
  </si>
  <si>
    <t>63947 Amanda Squares Apt. 879</t>
  </si>
  <si>
    <t>Lake Maryland</t>
  </si>
  <si>
    <t>Network bit painting reduce.</t>
  </si>
  <si>
    <t>Landry</t>
  </si>
  <si>
    <t>lewissue@example.net</t>
  </si>
  <si>
    <t>001-768-436-8917x5831</t>
  </si>
  <si>
    <t>7942 Williams Roads</t>
  </si>
  <si>
    <t>West Christianview</t>
  </si>
  <si>
    <t>Part occur probably condition once however.</t>
  </si>
  <si>
    <t>averycolleen@example.net</t>
  </si>
  <si>
    <t>(910)733-9498x508</t>
  </si>
  <si>
    <t>7583 Charles Tunnel Suite 493</t>
  </si>
  <si>
    <t>Port Melissatown</t>
  </si>
  <si>
    <t>Management usually past newspaper region center.</t>
  </si>
  <si>
    <t>marilyn79@example.net</t>
  </si>
  <si>
    <t>695-548-4062x5916</t>
  </si>
  <si>
    <t>82323 Joshua Flat</t>
  </si>
  <si>
    <t>Millerfurt</t>
  </si>
  <si>
    <t>Only see song big.</t>
  </si>
  <si>
    <t>Robles</t>
  </si>
  <si>
    <t>xmitchell@example.com</t>
  </si>
  <si>
    <t>640-864-3734</t>
  </si>
  <si>
    <t>83932 Moore Estates Apt. 792</t>
  </si>
  <si>
    <t>Welchchester</t>
  </si>
  <si>
    <t>Help half offer heart fast.</t>
  </si>
  <si>
    <t>grose@example.net</t>
  </si>
  <si>
    <t>+1-950-249-3499x997</t>
  </si>
  <si>
    <t>4375 Snyder Square</t>
  </si>
  <si>
    <t>South Troy</t>
  </si>
  <si>
    <t>Apply personal born sound well sport rate summer.</t>
  </si>
  <si>
    <t>kpaul@example.org</t>
  </si>
  <si>
    <t>803.780.9485</t>
  </si>
  <si>
    <t>0637 Dakota Forks</t>
  </si>
  <si>
    <t>New Samanthaland</t>
  </si>
  <si>
    <t>Pattern science close one challenge significant indicate.</t>
  </si>
  <si>
    <t>sethhopkins@example.net</t>
  </si>
  <si>
    <t>001-670-775-1896x62941</t>
  </si>
  <si>
    <t>6366 Williams Creek Apt. 300</t>
  </si>
  <si>
    <t>Loriside</t>
  </si>
  <si>
    <t>Building control she leg.</t>
  </si>
  <si>
    <t>brandonsalas@example.org</t>
  </si>
  <si>
    <t>521-904-8237</t>
  </si>
  <si>
    <t>49973 Sullivan Square</t>
  </si>
  <si>
    <t>Burchside</t>
  </si>
  <si>
    <t>Its much though.</t>
  </si>
  <si>
    <t>805-363-9134x0067</t>
  </si>
  <si>
    <t>99061 Baker Divide Suite 647</t>
  </si>
  <si>
    <t>Bradleyland</t>
  </si>
  <si>
    <t>There audience ball well.</t>
  </si>
  <si>
    <t>hballard@example.org</t>
  </si>
  <si>
    <t>001-561-558-8619</t>
  </si>
  <si>
    <t>6543 Lewis Alley</t>
  </si>
  <si>
    <t>Whitehaven</t>
  </si>
  <si>
    <t>Seat never personal home pass gun.</t>
  </si>
  <si>
    <t>xroberts@example.org</t>
  </si>
  <si>
    <t>(323)585-8270x15326</t>
  </si>
  <si>
    <t>277 Hansen Meadows</t>
  </si>
  <si>
    <t>Flowersberg</t>
  </si>
  <si>
    <t>Training growth sit professor worry.</t>
  </si>
  <si>
    <t>ibrown@example.net</t>
  </si>
  <si>
    <t>955.903.0705x3571</t>
  </si>
  <si>
    <t>3860 Mills Crossing Suite 392</t>
  </si>
  <si>
    <t>Michellechester</t>
  </si>
  <si>
    <t>Easy school argue shoulder person house.</t>
  </si>
  <si>
    <t>amandanunez@example.com</t>
  </si>
  <si>
    <t>853.793.5434</t>
  </si>
  <si>
    <t>5822 Palmer Fork</t>
  </si>
  <si>
    <t>Michelleborough</t>
  </si>
  <si>
    <t>Realize shake listen under.</t>
  </si>
  <si>
    <t>eduncan@example.net</t>
  </si>
  <si>
    <t>001-773-723-2370</t>
  </si>
  <si>
    <t>2978 Jones Views Suite 255</t>
  </si>
  <si>
    <t>Thank business amount security boy cell.</t>
  </si>
  <si>
    <t>qmorris@example.net</t>
  </si>
  <si>
    <t>+1-443-339-4978x85681</t>
  </si>
  <si>
    <t>6880 Michele Cliffs Apt. 113</t>
  </si>
  <si>
    <t>West Johnchester</t>
  </si>
  <si>
    <t>Husband always focus stand.</t>
  </si>
  <si>
    <t>cheryl63@example.net</t>
  </si>
  <si>
    <t>859-648-1897</t>
  </si>
  <si>
    <t>0195 Hughes Lake Apt. 613</t>
  </si>
  <si>
    <t>Julieburgh</t>
  </si>
  <si>
    <t>Finish onto skin same executive.</t>
  </si>
  <si>
    <t>Oneill</t>
  </si>
  <si>
    <t>hernandezsandra@example.com</t>
  </si>
  <si>
    <t>915.709.8665</t>
  </si>
  <si>
    <t>270 Mcmillan Brook</t>
  </si>
  <si>
    <t>Lake Marcusland</t>
  </si>
  <si>
    <t>Condition actually usually see attention.</t>
  </si>
  <si>
    <t>dianegreen@example.net</t>
  </si>
  <si>
    <t>554.550.2282x60664</t>
  </si>
  <si>
    <t>21033 Lindsay Garden</t>
  </si>
  <si>
    <t>Lake Tony</t>
  </si>
  <si>
    <t>Situation both health amount everybody paper whatever.</t>
  </si>
  <si>
    <t>Drake</t>
  </si>
  <si>
    <t>bellrobin@example.org</t>
  </si>
  <si>
    <t>913-735-8154x95098</t>
  </si>
  <si>
    <t>52159 Arias Streets</t>
  </si>
  <si>
    <t>East Michellehaven</t>
  </si>
  <si>
    <t>Crime those me gas finally easy.</t>
  </si>
  <si>
    <t>oford@example.org</t>
  </si>
  <si>
    <t>+1-662-817-2875x2661</t>
  </si>
  <si>
    <t>46424 Rivas Streets</t>
  </si>
  <si>
    <t>Oil eight as cause place.</t>
  </si>
  <si>
    <t>uherrera@example.org</t>
  </si>
  <si>
    <t>540-507-5742x81721</t>
  </si>
  <si>
    <t>38519 Nathan Mission</t>
  </si>
  <si>
    <t>Goldenbury</t>
  </si>
  <si>
    <t>Draw seem want beat itself.</t>
  </si>
  <si>
    <t>kimberlyclark@example.org</t>
  </si>
  <si>
    <t>674.479.4877x81660</t>
  </si>
  <si>
    <t>3551 Eric Manor</t>
  </si>
  <si>
    <t>Port Emily</t>
  </si>
  <si>
    <t>Meet range season loss assume.</t>
  </si>
  <si>
    <t>garciamichelle@example.net</t>
  </si>
  <si>
    <t>(679)790-1974</t>
  </si>
  <si>
    <t>05901 Dawn Freeway Apt. 896</t>
  </si>
  <si>
    <t>North Randy</t>
  </si>
  <si>
    <t>By indeed game usually baby improve class.</t>
  </si>
  <si>
    <t>heather47@example.net</t>
  </si>
  <si>
    <t>+1-345-327-5543x0108</t>
  </si>
  <si>
    <t>0482 Patrick Key</t>
  </si>
  <si>
    <t>West Michaeltown</t>
  </si>
  <si>
    <t>Thank poor machine movie glass.</t>
  </si>
  <si>
    <t>Karl</t>
  </si>
  <si>
    <t>217-741-1309x13933</t>
  </si>
  <si>
    <t>84711 Angela Lights Apt. 716</t>
  </si>
  <si>
    <t>North Terri</t>
  </si>
  <si>
    <t>Deep either guess.</t>
  </si>
  <si>
    <t>jrobinson@example.net</t>
  </si>
  <si>
    <t>+1-590-390-3919x5967</t>
  </si>
  <si>
    <t>51267 Carroll Square</t>
  </si>
  <si>
    <t>Silvamouth</t>
  </si>
  <si>
    <t>Daughter past land carry face.</t>
  </si>
  <si>
    <t>fgarrison@example.com</t>
  </si>
  <si>
    <t>(450)658-0151x5424</t>
  </si>
  <si>
    <t>3198 Walker Court Apt. 856</t>
  </si>
  <si>
    <t>New Angela</t>
  </si>
  <si>
    <t>Little air price woman day.</t>
  </si>
  <si>
    <t>nwelch@example.org</t>
  </si>
  <si>
    <t>(395)499-2043</t>
  </si>
  <si>
    <t>0519 Maureen Corner</t>
  </si>
  <si>
    <t>Raymondfort</t>
  </si>
  <si>
    <t>Whose improve responsibility fire these support.</t>
  </si>
  <si>
    <t>susananderson@example.org</t>
  </si>
  <si>
    <t>596 Mark Forks</t>
  </si>
  <si>
    <t>East Aprilville</t>
  </si>
  <si>
    <t>Rule over born option per voice.</t>
  </si>
  <si>
    <t>ztravis@example.org</t>
  </si>
  <si>
    <t>001-474-860-7358x9310</t>
  </si>
  <si>
    <t>73081 Kelly Inlet</t>
  </si>
  <si>
    <t>Glennshire</t>
  </si>
  <si>
    <t>Manager pay hundred most doctor.</t>
  </si>
  <si>
    <t>robertsthomas@example.org</t>
  </si>
  <si>
    <t>001-960-456-3909x041</t>
  </si>
  <si>
    <t>69029 Bryant Locks</t>
  </si>
  <si>
    <t>Pittmanfort</t>
  </si>
  <si>
    <t>Pass cut instead probably kitchen we.</t>
  </si>
  <si>
    <t>dmorgan@example.net</t>
  </si>
  <si>
    <t>(705)803-5738</t>
  </si>
  <si>
    <t>3430 Daniel Port Suite 386</t>
  </si>
  <si>
    <t>Kyleland</t>
  </si>
  <si>
    <t>More writer image serve.</t>
  </si>
  <si>
    <t>fred32@example.net</t>
  </si>
  <si>
    <t>14936 Nelson Track Suite 707</t>
  </si>
  <si>
    <t>Antonioville</t>
  </si>
  <si>
    <t>Recently way or another wife.</t>
  </si>
  <si>
    <t>melissawilson@example.net</t>
  </si>
  <si>
    <t>001-688-909-6769x89282</t>
  </si>
  <si>
    <t>2972 Brandi Shores Suite 877</t>
  </si>
  <si>
    <t>Littleberg</t>
  </si>
  <si>
    <t>Hope cup bit child action involve.</t>
  </si>
  <si>
    <t>carriebryant@example.com</t>
  </si>
  <si>
    <t>333.722.8841</t>
  </si>
  <si>
    <t>0227 Hernandez Club</t>
  </si>
  <si>
    <t>Brianstad</t>
  </si>
  <si>
    <t>When response true both heavy.</t>
  </si>
  <si>
    <t>paynekristen@example.net</t>
  </si>
  <si>
    <t>(806)792-4339x87057</t>
  </si>
  <si>
    <t>1408 Jared Crest Apt. 638</t>
  </si>
  <si>
    <t>Conference usually education under voice.</t>
  </si>
  <si>
    <t>brendasanchez@example.com</t>
  </si>
  <si>
    <t>331 Monica Villages Apt. 588</t>
  </si>
  <si>
    <t>Bakerbury</t>
  </si>
  <si>
    <t>Collection consider thank quality usually about.</t>
  </si>
  <si>
    <t>melissajohnson@example.org</t>
  </si>
  <si>
    <t>(786)896-4236</t>
  </si>
  <si>
    <t>528 Palmer Corner Apt. 951</t>
  </si>
  <si>
    <t>South Angela</t>
  </si>
  <si>
    <t>It culture offer exist more.</t>
  </si>
  <si>
    <t>john33@example.net</t>
  </si>
  <si>
    <t>809-793-0742x3253</t>
  </si>
  <si>
    <t>5600 Robinson Extensions Apt. 727</t>
  </si>
  <si>
    <t>Mother go music Congress about behind.</t>
  </si>
  <si>
    <t>marie37@example.org</t>
  </si>
  <si>
    <t>001-356-914-6524x88482</t>
  </si>
  <si>
    <t>5916 Young Flats</t>
  </si>
  <si>
    <t>Johnsonton</t>
  </si>
  <si>
    <t>Especially practice even again page eight.</t>
  </si>
  <si>
    <t>ymiller@example.com</t>
  </si>
  <si>
    <t>+1-449-995-1293x07235</t>
  </si>
  <si>
    <t>6390 Matthew Shoal Apt. 170</t>
  </si>
  <si>
    <t>Port Tracy</t>
  </si>
  <si>
    <t>Interview old question.</t>
  </si>
  <si>
    <t>burgessjeffrey@example.org</t>
  </si>
  <si>
    <t>001-226-890-9697</t>
  </si>
  <si>
    <t>767 Mason Inlet</t>
  </si>
  <si>
    <t>Alexandraview</t>
  </si>
  <si>
    <t>Others player enough unit sport daughter.</t>
  </si>
  <si>
    <t>kimberly63@example.org</t>
  </si>
  <si>
    <t>337.825.5168</t>
  </si>
  <si>
    <t>3494 Rodriguez Street Apt. 333</t>
  </si>
  <si>
    <t>Lawyer cover system media here draw.</t>
  </si>
  <si>
    <t>Stafford</t>
  </si>
  <si>
    <t>maria43@example.org</t>
  </si>
  <si>
    <t>406.380.3328</t>
  </si>
  <si>
    <t>258 Logan Crossroad Apt. 322</t>
  </si>
  <si>
    <t>New Sheilashire</t>
  </si>
  <si>
    <t>Sign trial establish head role establish she cell.</t>
  </si>
  <si>
    <t>karen94@example.net</t>
  </si>
  <si>
    <t>(634)468-9517x1014</t>
  </si>
  <si>
    <t>123 Kelly Burg</t>
  </si>
  <si>
    <t>South Timothy</t>
  </si>
  <si>
    <t>Young remain seek rate.</t>
  </si>
  <si>
    <t>julianstokes@example.org</t>
  </si>
  <si>
    <t>696 Donovan Lane Suite 903</t>
  </si>
  <si>
    <t>West Nicoleburgh</t>
  </si>
  <si>
    <t>Hot Mrs exactly defense term break dream.</t>
  </si>
  <si>
    <t>robertwinters@example.com</t>
  </si>
  <si>
    <t>001-779-985-4180x832</t>
  </si>
  <si>
    <t>1258 Moore Burg</t>
  </si>
  <si>
    <t>Lynchstad</t>
  </si>
  <si>
    <t>Able single be station.</t>
  </si>
  <si>
    <t>danielmurphy@example.net</t>
  </si>
  <si>
    <t>(422)759-7752x43745</t>
  </si>
  <si>
    <t>649 David Forest Suite 294</t>
  </si>
  <si>
    <t>West Ashley</t>
  </si>
  <si>
    <t>Image world on need while office.</t>
  </si>
  <si>
    <t>rrichardson@example.net</t>
  </si>
  <si>
    <t>534 Perry Prairie Apt. 388</t>
  </si>
  <si>
    <t>Haydenmouth</t>
  </si>
  <si>
    <t>View family evening learn.</t>
  </si>
  <si>
    <t>nicole56@example.org</t>
  </si>
  <si>
    <t>+1-446-994-5821x2798</t>
  </si>
  <si>
    <t>89815 Dawn Squares</t>
  </si>
  <si>
    <t>New Anthonyburgh</t>
  </si>
  <si>
    <t>Mission anything adult here because continue letter.</t>
  </si>
  <si>
    <t>kristin27@example.net</t>
  </si>
  <si>
    <t>(601)319-4708x4193</t>
  </si>
  <si>
    <t>3811 Ellison Club Suite 102</t>
  </si>
  <si>
    <t>South Taylorchester</t>
  </si>
  <si>
    <t>Read mean affect citizen act sister.</t>
  </si>
  <si>
    <t>hillelizabeth@example.org</t>
  </si>
  <si>
    <t>001-252-206-5790x818</t>
  </si>
  <si>
    <t>11468 Scott Cove</t>
  </si>
  <si>
    <t>State prepare outside nice onto.</t>
  </si>
  <si>
    <t>alisonsmith@example.net</t>
  </si>
  <si>
    <t>963.659.6484x6153</t>
  </si>
  <si>
    <t>6961 Ryan Turnpike Suite 700</t>
  </si>
  <si>
    <t>New Dawnport</t>
  </si>
  <si>
    <t>She Republican near approach partner recognize life cup.</t>
  </si>
  <si>
    <t>harriselizabeth@example.net</t>
  </si>
  <si>
    <t>001-899-784-7365x844</t>
  </si>
  <si>
    <t>86169 Rodney Valleys</t>
  </si>
  <si>
    <t>Perryburgh</t>
  </si>
  <si>
    <t>Family him find drive.</t>
  </si>
  <si>
    <t>jcain@example.org</t>
  </si>
  <si>
    <t>4790 Jeffrey Manor</t>
  </si>
  <si>
    <t>Baldwinside</t>
  </si>
  <si>
    <t>Customer low three nation begin and.</t>
  </si>
  <si>
    <t>walkernathan@example.com</t>
  </si>
  <si>
    <t>2877 Booth Street</t>
  </si>
  <si>
    <t>New Jonathanberg</t>
  </si>
  <si>
    <t>Sure represent growth already.</t>
  </si>
  <si>
    <t>deanpaul@example.org</t>
  </si>
  <si>
    <t>846-567-6176</t>
  </si>
  <si>
    <t>19610 Johnson Branch Apt. 548</t>
  </si>
  <si>
    <t>Brandonstad</t>
  </si>
  <si>
    <t>Bit store trouble into.</t>
  </si>
  <si>
    <t>michael82@example.com</t>
  </si>
  <si>
    <t>001-457-723-7340x692</t>
  </si>
  <si>
    <t>20934 Matthew Hills</t>
  </si>
  <si>
    <t>Stephensonmouth</t>
  </si>
  <si>
    <t>Order speak expect machine.</t>
  </si>
  <si>
    <t>jonathan80@example.org</t>
  </si>
  <si>
    <t>385.513.9625x02813</t>
  </si>
  <si>
    <t>53669 Stephanie Squares</t>
  </si>
  <si>
    <t>Daltonfurt</t>
  </si>
  <si>
    <t>Type item rather recently century explain history.</t>
  </si>
  <si>
    <t>nfinley@example.net</t>
  </si>
  <si>
    <t>001-426-421-1562x343</t>
  </si>
  <si>
    <t>914 Davis Coves</t>
  </si>
  <si>
    <t>Edwinton</t>
  </si>
  <si>
    <t>Benefit might where individual.</t>
  </si>
  <si>
    <t>ahickman@example.org</t>
  </si>
  <si>
    <t>(361)252-4454</t>
  </si>
  <si>
    <t>42590 Lucas Pass Suite 962</t>
  </si>
  <si>
    <t>Boyleport</t>
  </si>
  <si>
    <t>Somebody chance leave home you.</t>
  </si>
  <si>
    <t>alvin82@example.net</t>
  </si>
  <si>
    <t>(989)621-3543x008</t>
  </si>
  <si>
    <t>00110 Justin Viaduct</t>
  </si>
  <si>
    <t>Smithfurt</t>
  </si>
  <si>
    <t>Air arm be need develop.</t>
  </si>
  <si>
    <t>vshannon@example.net</t>
  </si>
  <si>
    <t>263-566-8871</t>
  </si>
  <si>
    <t>448 Debra Squares Apt. 032</t>
  </si>
  <si>
    <t>Pooleville</t>
  </si>
  <si>
    <t>Doctor turn fine everyone early skill exist on.</t>
  </si>
  <si>
    <t>Derrick</t>
  </si>
  <si>
    <t>johnsonkimberly@example.com</t>
  </si>
  <si>
    <t>001-914-925-1624x6212</t>
  </si>
  <si>
    <t>968 Odom Groves Suite 703</t>
  </si>
  <si>
    <t>Riddlemouth</t>
  </si>
  <si>
    <t>Evening gun wide customer community.</t>
  </si>
  <si>
    <t>grayheather@example.com</t>
  </si>
  <si>
    <t>+1-641-480-4690x9471</t>
  </si>
  <si>
    <t>695 Robles Plains</t>
  </si>
  <si>
    <t>Kimtown</t>
  </si>
  <si>
    <t>He majority try around often board.</t>
  </si>
  <si>
    <t>Higgins</t>
  </si>
  <si>
    <t>marcus46@example.org</t>
  </si>
  <si>
    <t>001-372-965-9464x686</t>
  </si>
  <si>
    <t>412 Timothy Gateway Apt. 460</t>
  </si>
  <si>
    <t>Kirkburgh</t>
  </si>
  <si>
    <t>Off those arm no.</t>
  </si>
  <si>
    <t>jenkinsstephanie@example.net</t>
  </si>
  <si>
    <t>(898)343-3795</t>
  </si>
  <si>
    <t>28596 John Highway Apt. 938</t>
  </si>
  <si>
    <t>Mcdanielbury</t>
  </si>
  <si>
    <t>Election each he product however until.</t>
  </si>
  <si>
    <t>brianvega@example.com</t>
  </si>
  <si>
    <t>001-346-690-7229x209</t>
  </si>
  <si>
    <t>342 Christina Highway Apt. 530</t>
  </si>
  <si>
    <t>Mullinsfort</t>
  </si>
  <si>
    <t>That kitchen else seek certainly why sea somebody.</t>
  </si>
  <si>
    <t>youngronald@example.net</t>
  </si>
  <si>
    <t>(670)684-9808x9944</t>
  </si>
  <si>
    <t>67794 Mejia Oval</t>
  </si>
  <si>
    <t>South Alicia</t>
  </si>
  <si>
    <t>Choice among particular end.</t>
  </si>
  <si>
    <t>gstewart@example.com</t>
  </si>
  <si>
    <t>642-822-9566x36435</t>
  </si>
  <si>
    <t>70245 Smith Island Suite 866</t>
  </si>
  <si>
    <t>East Jorge</t>
  </si>
  <si>
    <t>Watch trade long development my again resource benefit.</t>
  </si>
  <si>
    <t>barbara88@example.net</t>
  </si>
  <si>
    <t>615-806-0667</t>
  </si>
  <si>
    <t>68966 Aimee Cape Suite 365</t>
  </si>
  <si>
    <t>North Laurenside</t>
  </si>
  <si>
    <t>Check teach bring front official indeed with.</t>
  </si>
  <si>
    <t>marthathomas@example.net</t>
  </si>
  <si>
    <t>+1-820-564-6680x467</t>
  </si>
  <si>
    <t>41848 Erin Club Apt. 171</t>
  </si>
  <si>
    <t>Lake Dianafurt</t>
  </si>
  <si>
    <t>Thank focus turn sense almost determine purpose.</t>
  </si>
  <si>
    <t>badams@example.net</t>
  </si>
  <si>
    <t>001-985-421-5075x862</t>
  </si>
  <si>
    <t>7128 Steven Unions</t>
  </si>
  <si>
    <t>Lopezside</t>
  </si>
  <si>
    <t>Gas accept no if federal own.</t>
  </si>
  <si>
    <t>370-462-7905x20144</t>
  </si>
  <si>
    <t>793 Jasmine Parkways</t>
  </si>
  <si>
    <t>North Joseph</t>
  </si>
  <si>
    <t>Movement far thought national.</t>
  </si>
  <si>
    <t>avelez@example.net</t>
  </si>
  <si>
    <t>(635)297-9363</t>
  </si>
  <si>
    <t>5522 Kyle Gateway</t>
  </si>
  <si>
    <t>North Lawrenceshire</t>
  </si>
  <si>
    <t>Save his far will their light speak travel.</t>
  </si>
  <si>
    <t>Sheryl</t>
  </si>
  <si>
    <t>courtneyhayes@example.net</t>
  </si>
  <si>
    <t>560-222-4449</t>
  </si>
  <si>
    <t>817 Michelle Glens</t>
  </si>
  <si>
    <t>Justinfurt</t>
  </si>
  <si>
    <t>There leader town buy watch administration trial audience.</t>
  </si>
  <si>
    <t>mphillips@example.net</t>
  </si>
  <si>
    <t>001-790-634-2860x166</t>
  </si>
  <si>
    <t>5583 Tonya Harbor</t>
  </si>
  <si>
    <t>New Donaldborough</t>
  </si>
  <si>
    <t>Wind able quickly true human.</t>
  </si>
  <si>
    <t>ricardospencer@example.org</t>
  </si>
  <si>
    <t>(921)290-1310</t>
  </si>
  <si>
    <t>8365 Jamie Forges</t>
  </si>
  <si>
    <t>South Amyton</t>
  </si>
  <si>
    <t>Air southern still dinner.</t>
  </si>
  <si>
    <t>evansjennifer@example.net</t>
  </si>
  <si>
    <t>001-301-378-4627x5969</t>
  </si>
  <si>
    <t>309 Mccarthy Garden</t>
  </si>
  <si>
    <t>Lambertfurt</t>
  </si>
  <si>
    <t>Manager there American your beautiful building least.</t>
  </si>
  <si>
    <t>(374)422-8263x03068</t>
  </si>
  <si>
    <t>082 Smith Tunnel Suite 077</t>
  </si>
  <si>
    <t>Kimberlymouth</t>
  </si>
  <si>
    <t>Movement door believe commercial your speech.</t>
  </si>
  <si>
    <t>bjones@example.net</t>
  </si>
  <si>
    <t>(754)814-6593x044</t>
  </si>
  <si>
    <t>1641 Berry Isle Apt. 899</t>
  </si>
  <si>
    <t>East Monica</t>
  </si>
  <si>
    <t>Hair pay continue teach much party travel on.</t>
  </si>
  <si>
    <t>graveswilliam@example.com</t>
  </si>
  <si>
    <t>519-765-3672x68926</t>
  </si>
  <si>
    <t>1101 Joshua Extensions</t>
  </si>
  <si>
    <t>Davismouth</t>
  </si>
  <si>
    <t>Image provide which Mrs.</t>
  </si>
  <si>
    <t>gina04@example.net</t>
  </si>
  <si>
    <t>606-888-9211</t>
  </si>
  <si>
    <t>026 Lewis Village Suite 954</t>
  </si>
  <si>
    <t>Port Angel</t>
  </si>
  <si>
    <t>Throughout country ever summer director.</t>
  </si>
  <si>
    <t>rasmussencatherine@example.org</t>
  </si>
  <si>
    <t>810-292-1377x8045</t>
  </si>
  <si>
    <t>83002 Brian Estates</t>
  </si>
  <si>
    <t>Anything daughter letter man.</t>
  </si>
  <si>
    <t>taylorandrew@example.net</t>
  </si>
  <si>
    <t>(840)332-0669</t>
  </si>
  <si>
    <t>17694 Jessica Loaf</t>
  </si>
  <si>
    <t>Bryantburgh</t>
  </si>
  <si>
    <t>Itself at animal leader organization sense look change.</t>
  </si>
  <si>
    <t>gking@example.net</t>
  </si>
  <si>
    <t>001-764-516-4495x407</t>
  </si>
  <si>
    <t>87481 Hughes Fort Suite 396</t>
  </si>
  <si>
    <t>Obrienport</t>
  </si>
  <si>
    <t>Despite allow rather option face.</t>
  </si>
  <si>
    <t>shafferchad@example.com</t>
  </si>
  <si>
    <t>(726)553-9629</t>
  </si>
  <si>
    <t>92301 Hensley Trafficway Suite 310</t>
  </si>
  <si>
    <t>Rock woman establish field nothing yes rule.</t>
  </si>
  <si>
    <t>linda04@example.com</t>
  </si>
  <si>
    <t>892-902-4215</t>
  </si>
  <si>
    <t>20899 Lee Falls</t>
  </si>
  <si>
    <t>South Thomasbury</t>
  </si>
  <si>
    <t>Audience ok tonight cut.</t>
  </si>
  <si>
    <t>qwatson@example.net</t>
  </si>
  <si>
    <t>601-602-5261</t>
  </si>
  <si>
    <t>7597 Cross Shoals</t>
  </si>
  <si>
    <t>Campbellburgh</t>
  </si>
  <si>
    <t>Office particularly possible at whose size.</t>
  </si>
  <si>
    <t>harrisdaniel@example.net</t>
  </si>
  <si>
    <t>731-202-3685x5845</t>
  </si>
  <si>
    <t>416 Young Mountains</t>
  </si>
  <si>
    <t>Katherinechester</t>
  </si>
  <si>
    <t>Impact forget old range.</t>
  </si>
  <si>
    <t>lisahawkins@example.com</t>
  </si>
  <si>
    <t>508 Deanna Lodge Apt. 494</t>
  </si>
  <si>
    <t>Pressure present list care couple college interesting.</t>
  </si>
  <si>
    <t>rodriguezchristopher@example.org</t>
  </si>
  <si>
    <t>001-250-916-7771x96875</t>
  </si>
  <si>
    <t>8928 Huang Forks</t>
  </si>
  <si>
    <t>Jacobborough</t>
  </si>
  <si>
    <t>Develop yes itself crime.</t>
  </si>
  <si>
    <t>Eaton</t>
  </si>
  <si>
    <t>sbenson@example.org</t>
  </si>
  <si>
    <t>3810 Thomas Port Apt. 781</t>
  </si>
  <si>
    <t>South Victorbury</t>
  </si>
  <si>
    <t>Easy available one.</t>
  </si>
  <si>
    <t>wlynch@example.net</t>
  </si>
  <si>
    <t>001-361-372-1111x5320</t>
  </si>
  <si>
    <t>5516 Carl Orchard</t>
  </si>
  <si>
    <t>Lopezton</t>
  </si>
  <si>
    <t>Decision somebody black mean employee.</t>
  </si>
  <si>
    <t>weaverbrian@example.org</t>
  </si>
  <si>
    <t>404-940-0038</t>
  </si>
  <si>
    <t>7598 Moore Vista</t>
  </si>
  <si>
    <t>Maryburgh</t>
  </si>
  <si>
    <t>Company cover resource course statement rate.</t>
  </si>
  <si>
    <t>barajaschristian@example.org</t>
  </si>
  <si>
    <t>934.686.0214</t>
  </si>
  <si>
    <t>81764 Sanchez Circle Suite 823</t>
  </si>
  <si>
    <t>Thomastown</t>
  </si>
  <si>
    <t>Anyone performance other figure Mr market benefit.</t>
  </si>
  <si>
    <t>mcdanieljoshua@example.com</t>
  </si>
  <si>
    <t>303-419-5706</t>
  </si>
  <si>
    <t>06343 Elizabeth Prairie</t>
  </si>
  <si>
    <t>Protect sense reflect likely citizen drop how artist.</t>
  </si>
  <si>
    <t>ashley82@example.org</t>
  </si>
  <si>
    <t>260.559.5321x64446</t>
  </si>
  <si>
    <t>46152 Holt Gardens</t>
  </si>
  <si>
    <t>Mother case war think force ball local special.</t>
  </si>
  <si>
    <t>richardhernandez@example.net</t>
  </si>
  <si>
    <t>001-683-866-0495</t>
  </si>
  <si>
    <t>6685 Mark Lake</t>
  </si>
  <si>
    <t>Graystad</t>
  </si>
  <si>
    <t>Two court letter heavy.</t>
  </si>
  <si>
    <t>pneal@example.org</t>
  </si>
  <si>
    <t>814.270.5776x5868</t>
  </si>
  <si>
    <t>0919 Mark Gateway</t>
  </si>
  <si>
    <t>New Carolyn</t>
  </si>
  <si>
    <t>Determine some space score exist throughout moment.</t>
  </si>
  <si>
    <t>zbutler@example.net</t>
  </si>
  <si>
    <t>(401)237-6504x704</t>
  </si>
  <si>
    <t>62426 Robinson Pass</t>
  </si>
  <si>
    <t>Leonardfort</t>
  </si>
  <si>
    <t>Seven arrive stuff sit ask human local employee.</t>
  </si>
  <si>
    <t>vcox@example.com</t>
  </si>
  <si>
    <t>671-315-5694x1223</t>
  </si>
  <si>
    <t>69745 Brian Fork</t>
  </si>
  <si>
    <t>Danview</t>
  </si>
  <si>
    <t>Per wait line beat another start kid night.</t>
  </si>
  <si>
    <t>lewisapril@example.com</t>
  </si>
  <si>
    <t>348.378.6542</t>
  </si>
  <si>
    <t>43247 Jacob Rest Apt. 145</t>
  </si>
  <si>
    <t>Cynthiaport</t>
  </si>
  <si>
    <t>Important threat hospital structure recent gun man.</t>
  </si>
  <si>
    <t>(818)974-2729x065</t>
  </si>
  <si>
    <t>331 Martin Via Suite 226</t>
  </si>
  <si>
    <t>Herreraberg</t>
  </si>
  <si>
    <t>Represent friend since every recently old debate.</t>
  </si>
  <si>
    <t>brian10@example.net</t>
  </si>
  <si>
    <t>659.500.9134x008</t>
  </si>
  <si>
    <t>28629 Nicole Mill</t>
  </si>
  <si>
    <t>Military clear size quickly section morning either article.</t>
  </si>
  <si>
    <t>bfreeman@example.net</t>
  </si>
  <si>
    <t>(639)250-9191x9924</t>
  </si>
  <si>
    <t>9741 Tiffany Circle Apt. 904</t>
  </si>
  <si>
    <t>Jessicatown</t>
  </si>
  <si>
    <t>Tend fly race why little point.</t>
  </si>
  <si>
    <t>oroberts@example.org</t>
  </si>
  <si>
    <t>249-913-6807</t>
  </si>
  <si>
    <t>90277 Mendez Summit Apt. 902</t>
  </si>
  <si>
    <t>Artist couple guy place through enjoy particularly us.</t>
  </si>
  <si>
    <t>susan19@example.org</t>
  </si>
  <si>
    <t>001-527-311-8199x226</t>
  </si>
  <si>
    <t>702 Jane Dam</t>
  </si>
  <si>
    <t>Kathleenshire</t>
  </si>
  <si>
    <t>Significant growth if.</t>
  </si>
  <si>
    <t>jonathonriggs@example.com</t>
  </si>
  <si>
    <t>(214)868-9100x3193</t>
  </si>
  <si>
    <t>764 Lucas Fall Suite 303</t>
  </si>
  <si>
    <t>Including program consider itself.</t>
  </si>
  <si>
    <t>Chang</t>
  </si>
  <si>
    <t>patricialee@example.com</t>
  </si>
  <si>
    <t>(308)400-0848</t>
  </si>
  <si>
    <t>75265 Rich Expressway Suite 138</t>
  </si>
  <si>
    <t>Jonesborough</t>
  </si>
  <si>
    <t>Close system beyond bring world.</t>
  </si>
  <si>
    <t>maryyoung@example.net</t>
  </si>
  <si>
    <t>+1-549-827-4837x3134</t>
  </si>
  <si>
    <t>73815 Samantha Manor Suite 502</t>
  </si>
  <si>
    <t>East Michael</t>
  </si>
  <si>
    <t>Nor risk whether into because.</t>
  </si>
  <si>
    <t>christymunoz@example.org</t>
  </si>
  <si>
    <t>001-508-868-4231x27691</t>
  </si>
  <si>
    <t>052 Myers Junctions</t>
  </si>
  <si>
    <t>East Brandybury</t>
  </si>
  <si>
    <t>Thank enough the catch drug high indicate.</t>
  </si>
  <si>
    <t>anna22@example.com</t>
  </si>
  <si>
    <t>001-378-243-0686</t>
  </si>
  <si>
    <t>61070 Butler Knoll Apt. 764</t>
  </si>
  <si>
    <t>East Debbiefort</t>
  </si>
  <si>
    <t>Friend with kid much sometimes population.</t>
  </si>
  <si>
    <t>sgomez@example.com</t>
  </si>
  <si>
    <t>987-268-2192x32149</t>
  </si>
  <si>
    <t>6852 Sherry Oval Apt. 395</t>
  </si>
  <si>
    <t>Port Joseshire</t>
  </si>
  <si>
    <t>International put want find.</t>
  </si>
  <si>
    <t>mabbott@example.net</t>
  </si>
  <si>
    <t>(612)385-3999x467</t>
  </si>
  <si>
    <t>5071 Potter Run Suite 317</t>
  </si>
  <si>
    <t>Michaelville</t>
  </si>
  <si>
    <t>Newspaper arrive window find off.</t>
  </si>
  <si>
    <t>harrisonamber@example.org</t>
  </si>
  <si>
    <t>340-494-0525x13655</t>
  </si>
  <si>
    <t>0280 Walker Village</t>
  </si>
  <si>
    <t>Everyone care friend entire strong real.</t>
  </si>
  <si>
    <t>srogers@example.com</t>
  </si>
  <si>
    <t>252.338.8932x3831</t>
  </si>
  <si>
    <t>58553 Kyle Station Suite 058</t>
  </si>
  <si>
    <t>Factor old wide else responsibility evening.</t>
  </si>
  <si>
    <t>grahamamanda@example.com</t>
  </si>
  <si>
    <t>(707)850-0127</t>
  </si>
  <si>
    <t>23454 Gray Gardens</t>
  </si>
  <si>
    <t>Williamston</t>
  </si>
  <si>
    <t>Ahead family sell identify candidate address purpose.</t>
  </si>
  <si>
    <t>Whitaker</t>
  </si>
  <si>
    <t>carla33@example.com</t>
  </si>
  <si>
    <t>622 Mcbride Ville Suite 585</t>
  </si>
  <si>
    <t>Learn suggest before science.</t>
  </si>
  <si>
    <t>Bradshaw</t>
  </si>
  <si>
    <t>kathyjohnson@example.org</t>
  </si>
  <si>
    <t>661-702-2296x3184</t>
  </si>
  <si>
    <t>74200 Hernandez Stravenue Suite 084</t>
  </si>
  <si>
    <t>Unit beat real if increase expert.</t>
  </si>
  <si>
    <t>amanda07@example.com</t>
  </si>
  <si>
    <t>+1-415-900-9532x7412</t>
  </si>
  <si>
    <t>071 Gina Squares</t>
  </si>
  <si>
    <t>Port Benjaminside</t>
  </si>
  <si>
    <t>Your detail child kid.</t>
  </si>
  <si>
    <t>tiffanygreen@example.org</t>
  </si>
  <si>
    <t>(636)522-2417</t>
  </si>
  <si>
    <t>43998 Bryan Flat Apt. 376</t>
  </si>
  <si>
    <t>Sextonborough</t>
  </si>
  <si>
    <t>If magazine occur performance look teach growth.</t>
  </si>
  <si>
    <t>mialopez@example.com</t>
  </si>
  <si>
    <t>608.636.8896</t>
  </si>
  <si>
    <t>39284 Phillips Isle</t>
  </si>
  <si>
    <t>South Chrisstad</t>
  </si>
  <si>
    <t>Protect send left know themselves cell education.</t>
  </si>
  <si>
    <t>wweber@example.com</t>
  </si>
  <si>
    <t>(812)650-0939x69844</t>
  </si>
  <si>
    <t>5194 Graham Flat</t>
  </si>
  <si>
    <t>Jessicastad</t>
  </si>
  <si>
    <t>Dinner yeah scientist dream industry.</t>
  </si>
  <si>
    <t>kevin02@example.org</t>
  </si>
  <si>
    <t>32158 Ball Lake Suite 182</t>
  </si>
  <si>
    <t>New Cynthiafurt</t>
  </si>
  <si>
    <t>Painting huge local air area night light.</t>
  </si>
  <si>
    <t>douglaslee@example.com</t>
  </si>
  <si>
    <t>001-623-640-1958x7271</t>
  </si>
  <si>
    <t>3192 Powell Ville Suite 880</t>
  </si>
  <si>
    <t>Lake Matthewhaven</t>
  </si>
  <si>
    <t>Many or determine rise real suggest start.</t>
  </si>
  <si>
    <t>hendersonmarie@example.com</t>
  </si>
  <si>
    <t>917-984-5518</t>
  </si>
  <si>
    <t>498 Allison Causeway</t>
  </si>
  <si>
    <t>Wardfurt</t>
  </si>
  <si>
    <t>Reflect month cover degree she these measure.</t>
  </si>
  <si>
    <t>vaughnkrista@example.com</t>
  </si>
  <si>
    <t>(209)955-8420x804</t>
  </si>
  <si>
    <t>738 Steven Tunnel</t>
  </si>
  <si>
    <t>Cindyshire</t>
  </si>
  <si>
    <t>Audience smile traditional pay like media none.</t>
  </si>
  <si>
    <t>447.382.3816x79935</t>
  </si>
  <si>
    <t>113 Robert Pass Suite 684</t>
  </si>
  <si>
    <t>Port Joshua</t>
  </si>
  <si>
    <t>Coach represent where down.</t>
  </si>
  <si>
    <t>rhodesdestiny@example.org</t>
  </si>
  <si>
    <t>692.241.6374x645</t>
  </si>
  <si>
    <t>62380 Denise Valleys</t>
  </si>
  <si>
    <t>Hannahshire</t>
  </si>
  <si>
    <t>Successful ten list place customer weight entire.</t>
  </si>
  <si>
    <t>ewatson@example.org</t>
  </si>
  <si>
    <t>840-785-4481x7588</t>
  </si>
  <si>
    <t>3642 Mcdaniel Glens Suite 451</t>
  </si>
  <si>
    <t>Pm professor Democrat never mouth.</t>
  </si>
  <si>
    <t>kaitlin91@example.net</t>
  </si>
  <si>
    <t>787-201-2760x39602</t>
  </si>
  <si>
    <t>433 Lauren Stravenue Apt. 639</t>
  </si>
  <si>
    <t>Jessicamouth</t>
  </si>
  <si>
    <t>Hour response character have share a network kid.</t>
  </si>
  <si>
    <t>jordan51@example.org</t>
  </si>
  <si>
    <t>001-332-856-0066x4281</t>
  </si>
  <si>
    <t>072 Dominic Grove</t>
  </si>
  <si>
    <t>Around moment rich group interesting risk sister.</t>
  </si>
  <si>
    <t>xcook@example.org</t>
  </si>
  <si>
    <t>272.731.3400x1122</t>
  </si>
  <si>
    <t>81067 Jonathan Brooks Apt. 907</t>
  </si>
  <si>
    <t>Great charge simple kitchen beat gun star.</t>
  </si>
  <si>
    <t>molly25@example.net</t>
  </si>
  <si>
    <t>668.908.0120x35016</t>
  </si>
  <si>
    <t>9233 Kim Camp</t>
  </si>
  <si>
    <t>South Andrewport</t>
  </si>
  <si>
    <t>Space morning wish those.</t>
  </si>
  <si>
    <t>pauljeffrey@example.com</t>
  </si>
  <si>
    <t>563.639.3946</t>
  </si>
  <si>
    <t>0059 Shepherd Drive Suite 410</t>
  </si>
  <si>
    <t>Martinezmouth</t>
  </si>
  <si>
    <t>Receive top reason finally.</t>
  </si>
  <si>
    <t>suzanne92@example.net</t>
  </si>
  <si>
    <t>58445 Kelly Land</t>
  </si>
  <si>
    <t>Improve why from step contain phone bit.</t>
  </si>
  <si>
    <t>susan15@example.com</t>
  </si>
  <si>
    <t>(971)219-0343</t>
  </si>
  <si>
    <t>924 Harris Forks</t>
  </si>
  <si>
    <t>New Lisatown</t>
  </si>
  <si>
    <t>Talk change involve old.</t>
  </si>
  <si>
    <t>tapiavictoria@example.com</t>
  </si>
  <si>
    <t>+1-421-479-1783x0870</t>
  </si>
  <si>
    <t>06653 Casey Terrace Suite 934</t>
  </si>
  <si>
    <t>Wilsonstad</t>
  </si>
  <si>
    <t>Statement me spend believe mouth.</t>
  </si>
  <si>
    <t>srodriguez@example.net</t>
  </si>
  <si>
    <t>891-260-9230</t>
  </si>
  <si>
    <t>226 Washington View Suite 271</t>
  </si>
  <si>
    <t>Smithberg</t>
  </si>
  <si>
    <t>Loss stand my discussion spend will.</t>
  </si>
  <si>
    <t>jamesdiaz@example.org</t>
  </si>
  <si>
    <t>(545)948-4995x2858</t>
  </si>
  <si>
    <t>44680 William Keys Apt. 840</t>
  </si>
  <si>
    <t>System born somebody main capital ability tough.</t>
  </si>
  <si>
    <t>cdaniels@example.net</t>
  </si>
  <si>
    <t>001-428-926-1108</t>
  </si>
  <si>
    <t>416 Padilla Mountains</t>
  </si>
  <si>
    <t>Carolinebury</t>
  </si>
  <si>
    <t>Human item join food.</t>
  </si>
  <si>
    <t>lroberson@example.com</t>
  </si>
  <si>
    <t>233.738.7857x978</t>
  </si>
  <si>
    <t>2799 Diaz Motorway Suite 377</t>
  </si>
  <si>
    <t>Woodsland</t>
  </si>
  <si>
    <t>Compare those away on positive blood physical.</t>
  </si>
  <si>
    <t>charles57@example.com</t>
  </si>
  <si>
    <t>335-297-0596x81998</t>
  </si>
  <si>
    <t>125 Stokes Mill Suite 405</t>
  </si>
  <si>
    <t>Victoriaburgh</t>
  </si>
  <si>
    <t>Personal so somebody.</t>
  </si>
  <si>
    <t>christopher59@example.com</t>
  </si>
  <si>
    <t>541.303.0974</t>
  </si>
  <si>
    <t>09449 Williams Harbor</t>
  </si>
  <si>
    <t>North Deanna</t>
  </si>
  <si>
    <t>Energy best authority source provide movement.</t>
  </si>
  <si>
    <t>fholmes@example.net</t>
  </si>
  <si>
    <t>001-713-996-0873x72768</t>
  </si>
  <si>
    <t>77653 Joseph Grove Suite 114</t>
  </si>
  <si>
    <t>Weeksstad</t>
  </si>
  <si>
    <t>Upon able teach society soldier response stop current.</t>
  </si>
  <si>
    <t>luke24@example.net</t>
  </si>
  <si>
    <t>001-996-915-9548x12291</t>
  </si>
  <si>
    <t>2764 Walker Port</t>
  </si>
  <si>
    <t>Also institution practice find many.</t>
  </si>
  <si>
    <t>Stark</t>
  </si>
  <si>
    <t>sheila69@example.org</t>
  </si>
  <si>
    <t>+1-235-823-8937x563</t>
  </si>
  <si>
    <t>75387 Robert Ranch</t>
  </si>
  <si>
    <t>Sure crime its base treat.</t>
  </si>
  <si>
    <t>stewartjohn@example.org</t>
  </si>
  <si>
    <t>001-203-848-8437x808</t>
  </si>
  <si>
    <t>651 Nicholas Skyway Apt. 080</t>
  </si>
  <si>
    <t>New Ryan</t>
  </si>
  <si>
    <t>Beat offer benefit force over product participant.</t>
  </si>
  <si>
    <t>vdominguez@example.net</t>
  </si>
  <si>
    <t>(503)353-7822x851</t>
  </si>
  <si>
    <t>45923 Timothy Road Apt. 841</t>
  </si>
  <si>
    <t>Appear national notice try media last similar management.</t>
  </si>
  <si>
    <t>janderson@example.com</t>
  </si>
  <si>
    <t>774.323.3209x2070</t>
  </si>
  <si>
    <t>46715 Zachary Walk Suite 827</t>
  </si>
  <si>
    <t>Lake Lisa</t>
  </si>
  <si>
    <t>Ahead help itself wide on party.</t>
  </si>
  <si>
    <t>emily47@example.org</t>
  </si>
  <si>
    <t>691-770-2892</t>
  </si>
  <si>
    <t>4870 Robbins Locks Suite 327</t>
  </si>
  <si>
    <t>East Christineview</t>
  </si>
  <si>
    <t>Unit try receive day kind approach else.</t>
  </si>
  <si>
    <t>sarahfischer@example.com</t>
  </si>
  <si>
    <t>(725)550-5735x96190</t>
  </si>
  <si>
    <t>7272 Nancy Junction</t>
  </si>
  <si>
    <t>West Cameronchester</t>
  </si>
  <si>
    <t>Pay politics security join look painting long.</t>
  </si>
  <si>
    <t>donnawatson@example.com</t>
  </si>
  <si>
    <t>049 Ryan Place Apt. 175</t>
  </si>
  <si>
    <t>East Timothy</t>
  </si>
  <si>
    <t>Visit yeah city we several along per.</t>
  </si>
  <si>
    <t>kathryn75@example.net</t>
  </si>
  <si>
    <t>3060 Yates Club</t>
  </si>
  <si>
    <t>Patriciabury</t>
  </si>
  <si>
    <t>Example anyone international.</t>
  </si>
  <si>
    <t>amanda73@example.org</t>
  </si>
  <si>
    <t>933-828-7067</t>
  </si>
  <si>
    <t>177 Karl Wall</t>
  </si>
  <si>
    <t>West Williamberg</t>
  </si>
  <si>
    <t>Cell could six site receive stop at.</t>
  </si>
  <si>
    <t>336-999-0321x4908</t>
  </si>
  <si>
    <t>031 Greene Manor</t>
  </si>
  <si>
    <t>South Garrettfurt</t>
  </si>
  <si>
    <t>Serve who hard impact agreement represent parent.</t>
  </si>
  <si>
    <t>oreyes@example.org</t>
  </si>
  <si>
    <t>001-808-867-4848x03677</t>
  </si>
  <si>
    <t>14383 David Centers Suite 992</t>
  </si>
  <si>
    <t>Shawnborough</t>
  </si>
  <si>
    <t>Maintain recognize soldier product model show ball.</t>
  </si>
  <si>
    <t>corylewis@example.com</t>
  </si>
  <si>
    <t>639-487-2849</t>
  </si>
  <si>
    <t>4963 Danny Common Suite 955</t>
  </si>
  <si>
    <t>New Dave</t>
  </si>
  <si>
    <t>Bring fast act.</t>
  </si>
  <si>
    <t>stewartdana@example.org</t>
  </si>
  <si>
    <t>(470)777-3641x5477</t>
  </si>
  <si>
    <t>38356 Smith Shoals Suite 195</t>
  </si>
  <si>
    <t>Marieton</t>
  </si>
  <si>
    <t>Personal address case side could very PM statement.</t>
  </si>
  <si>
    <t>Brendan</t>
  </si>
  <si>
    <t>paulraymond@example.org</t>
  </si>
  <si>
    <t>001-585-937-4244</t>
  </si>
  <si>
    <t>65808 Ward Villages</t>
  </si>
  <si>
    <t>Sherryfort</t>
  </si>
  <si>
    <t>Under by bring.</t>
  </si>
  <si>
    <t>rmack@example.org</t>
  </si>
  <si>
    <t>(991)299-2291x0779</t>
  </si>
  <si>
    <t>94244 Winters Islands</t>
  </si>
  <si>
    <t>Martinezberg</t>
  </si>
  <si>
    <t>Sell certainly agree with meet writer door.</t>
  </si>
  <si>
    <t>kjohnson@example.net</t>
  </si>
  <si>
    <t>(377)776-4076x512</t>
  </si>
  <si>
    <t>7954 Rogers Springs Apt. 191</t>
  </si>
  <si>
    <t>View out art success process situation economic.</t>
  </si>
  <si>
    <t>warnernathan@example.com</t>
  </si>
  <si>
    <t>+1-792-263-2487x811</t>
  </si>
  <si>
    <t>04947 Hogan Mountains Suite 765</t>
  </si>
  <si>
    <t>Lake Eric</t>
  </si>
  <si>
    <t>Yet themselves than them indicate.</t>
  </si>
  <si>
    <t>hmartin@example.com</t>
  </si>
  <si>
    <t>+1-468-640-5418x21097</t>
  </si>
  <si>
    <t>682 Michael Field</t>
  </si>
  <si>
    <t>Color daughter would cultural when success book church.</t>
  </si>
  <si>
    <t>sarah34@example.com</t>
  </si>
  <si>
    <t>001-813-549-1301x9553</t>
  </si>
  <si>
    <t>13338 Alvarado Lights</t>
  </si>
  <si>
    <t>Monicaside</t>
  </si>
  <si>
    <t>Yes yard yes from hold husband you eat.</t>
  </si>
  <si>
    <t>jkelley@example.net</t>
  </si>
  <si>
    <t>473-440-3852</t>
  </si>
  <si>
    <t>9160 Clark Plain Apt. 949</t>
  </si>
  <si>
    <t>North Courtney</t>
  </si>
  <si>
    <t>Billion expert structure election.</t>
  </si>
  <si>
    <t>sabrinascott@example.com</t>
  </si>
  <si>
    <t>(598)829-8071</t>
  </si>
  <si>
    <t>4334 Heather Streets</t>
  </si>
  <si>
    <t>Lake Mary</t>
  </si>
  <si>
    <t>Research while after want with.</t>
  </si>
  <si>
    <t>marklawson@example.org</t>
  </si>
  <si>
    <t>+1-468-332-3387x7994</t>
  </si>
  <si>
    <t>59911 Zachary Manors</t>
  </si>
  <si>
    <t>North Bryan</t>
  </si>
  <si>
    <t>Administration go artist food three four trouble.</t>
  </si>
  <si>
    <t>gkim@example.org</t>
  </si>
  <si>
    <t>781 Kelly Estates</t>
  </si>
  <si>
    <t>South Jason</t>
  </si>
  <si>
    <t>Doctor however hold dinner eat.</t>
  </si>
  <si>
    <t>tammy96@example.com</t>
  </si>
  <si>
    <t>(851)483-8449x4186</t>
  </si>
  <si>
    <t>3846 Angela Village</t>
  </si>
  <si>
    <t>New Angelamouth</t>
  </si>
  <si>
    <t>Wife onto purpose two trip.</t>
  </si>
  <si>
    <t>nancywalker@example.net</t>
  </si>
  <si>
    <t>(867)454-1736x6009</t>
  </si>
  <si>
    <t>5290 Heather Road</t>
  </si>
  <si>
    <t>Leonland</t>
  </si>
  <si>
    <t>Never fast improve dark also stock well.</t>
  </si>
  <si>
    <t>stevenhayes@example.com</t>
  </si>
  <si>
    <t>469.869.7207x620</t>
  </si>
  <si>
    <t>3110 Jermaine Fords Apt. 432</t>
  </si>
  <si>
    <t>New Richardburgh</t>
  </si>
  <si>
    <t>Education certain miss consumer population thus.</t>
  </si>
  <si>
    <t>matthew60@example.com</t>
  </si>
  <si>
    <t>001-431-295-7574x99648</t>
  </si>
  <si>
    <t>415 Montgomery Views</t>
  </si>
  <si>
    <t>Lake Brooke</t>
  </si>
  <si>
    <t>Society agency operation really.</t>
  </si>
  <si>
    <t>bhall@example.net</t>
  </si>
  <si>
    <t>458.314.2021</t>
  </si>
  <si>
    <t>0515 Mcgee Heights Apt. 911</t>
  </si>
  <si>
    <t>West Garrettborough</t>
  </si>
  <si>
    <t>Color for join yes service source.</t>
  </si>
  <si>
    <t>rachelcurtis@example.net</t>
  </si>
  <si>
    <t>001-939-782-1048</t>
  </si>
  <si>
    <t>28672 Nicole Pine</t>
  </si>
  <si>
    <t>West Aaron</t>
  </si>
  <si>
    <t>Rule so large attorney call hard water.</t>
  </si>
  <si>
    <t>melissapeters@example.org</t>
  </si>
  <si>
    <t>(842)236-2955x0916</t>
  </si>
  <si>
    <t>73026 Welch Garden</t>
  </si>
  <si>
    <t>Gaychester</t>
  </si>
  <si>
    <t>Action morning course note else direction actually.</t>
  </si>
  <si>
    <t>ellisamanda@example.org</t>
  </si>
  <si>
    <t>558.226.3824x5898</t>
  </si>
  <si>
    <t>46995 Brandon Glen</t>
  </si>
  <si>
    <t>Crystalbury</t>
  </si>
  <si>
    <t>Lawyer onto require difficult million.</t>
  </si>
  <si>
    <t>wjimenez@example.org</t>
  </si>
  <si>
    <t>539.506.9717x41099</t>
  </si>
  <si>
    <t>702 Shannon Highway</t>
  </si>
  <si>
    <t>Carsonstad</t>
  </si>
  <si>
    <t>Campaign financial high teacher control weight.</t>
  </si>
  <si>
    <t>Theodore</t>
  </si>
  <si>
    <t>njones@example.net</t>
  </si>
  <si>
    <t>001-410-444-8143x96662</t>
  </si>
  <si>
    <t>437 Lisa Glens</t>
  </si>
  <si>
    <t>Media hear event allow world summer.</t>
  </si>
  <si>
    <t>mark70@example.com</t>
  </si>
  <si>
    <t>(200)538-7194x144</t>
  </si>
  <si>
    <t>723 Emily Locks</t>
  </si>
  <si>
    <t>East Patrick</t>
  </si>
  <si>
    <t>Radio few begin.</t>
  </si>
  <si>
    <t>gordonlisa@example.com</t>
  </si>
  <si>
    <t>+1-902-526-6032x155</t>
  </si>
  <si>
    <t>48182 Amy Island</t>
  </si>
  <si>
    <t>Moranbury</t>
  </si>
  <si>
    <t>Year could way though few Mr level.</t>
  </si>
  <si>
    <t>757-307-0459x11261</t>
  </si>
  <si>
    <t>3876 Smith Mountain Suite 443</t>
  </si>
  <si>
    <t>Grayberg</t>
  </si>
  <si>
    <t>Away work trial policy single score name finally.</t>
  </si>
  <si>
    <t>pamelastokes@example.net</t>
  </si>
  <si>
    <t>475.835.1437x690</t>
  </si>
  <si>
    <t>30955 Kimberly Land Suite 269</t>
  </si>
  <si>
    <t>North Mary</t>
  </si>
  <si>
    <t>Left performance per move.</t>
  </si>
  <si>
    <t>qlowery@example.net</t>
  </si>
  <si>
    <t>610-840-4946x745</t>
  </si>
  <si>
    <t>4787 Mann Path</t>
  </si>
  <si>
    <t>South Brent</t>
  </si>
  <si>
    <t>Order structure budget fire ground attorney hand.</t>
  </si>
  <si>
    <t>graykaren@example.com</t>
  </si>
  <si>
    <t>+1-692-683-7512x22674</t>
  </si>
  <si>
    <t>4841 Brandon Court</t>
  </si>
  <si>
    <t>South Jermaine</t>
  </si>
  <si>
    <t>Power idea he hand hot moment.</t>
  </si>
  <si>
    <t>laurenhampton@example.com</t>
  </si>
  <si>
    <t>001-896-277-6104x9799</t>
  </si>
  <si>
    <t>650 Pruitt Row</t>
  </si>
  <si>
    <t>New Stefanie</t>
  </si>
  <si>
    <t>Security against nothing argue factor.</t>
  </si>
  <si>
    <t>breannahernandez@example.com</t>
  </si>
  <si>
    <t>764-275-4910x5990</t>
  </si>
  <si>
    <t>214 Maddox Landing Suite 017</t>
  </si>
  <si>
    <t>East Nichole</t>
  </si>
  <si>
    <t>Open professional current left.</t>
  </si>
  <si>
    <t>zjohnson@example.com</t>
  </si>
  <si>
    <t>9246 Martin Dam Apt. 080</t>
  </si>
  <si>
    <t>Vasquezshire</t>
  </si>
  <si>
    <t>Section daughter author become best material through.</t>
  </si>
  <si>
    <t>riceaaron@example.com</t>
  </si>
  <si>
    <t>710.475.6036</t>
  </si>
  <si>
    <t>864 Carpenter Shoal Suite 855</t>
  </si>
  <si>
    <t>Dawntown</t>
  </si>
  <si>
    <t>Church interview billion talk.</t>
  </si>
  <si>
    <t>richard80@example.com</t>
  </si>
  <si>
    <t>719-973-2244</t>
  </si>
  <si>
    <t>2629 Laura Circles Apt. 127</t>
  </si>
  <si>
    <t>East Williamhaven</t>
  </si>
  <si>
    <t>Support could serious behavior.</t>
  </si>
  <si>
    <t>christina50@example.net</t>
  </si>
  <si>
    <t>001-389-392-3131x261</t>
  </si>
  <si>
    <t>177 Wood Mountains Suite 450</t>
  </si>
  <si>
    <t>Adamview</t>
  </si>
  <si>
    <t>Matter trouble suggest decide type serve.</t>
  </si>
  <si>
    <t>gregoryashley@example.net</t>
  </si>
  <si>
    <t>2749 Cory Land Suite 359</t>
  </si>
  <si>
    <t>East Morganhaven</t>
  </si>
  <si>
    <t>Ground more power performance term.</t>
  </si>
  <si>
    <t>anthonypearson@example.net</t>
  </si>
  <si>
    <t>291-610-7025x0461</t>
  </si>
  <si>
    <t>413 Maria Lodge Apt. 779</t>
  </si>
  <si>
    <t>New Alyssaport</t>
  </si>
  <si>
    <t>Country environment officer suddenly actually serve cell.</t>
  </si>
  <si>
    <t>deannamarshall@example.com</t>
  </si>
  <si>
    <t>+1-978-869-5190x559</t>
  </si>
  <si>
    <t>8857 Arnold Inlet</t>
  </si>
  <si>
    <t>Moniquehaven</t>
  </si>
  <si>
    <t>Something instead poor recently.</t>
  </si>
  <si>
    <t>michaeltaylor@example.com</t>
  </si>
  <si>
    <t>(733)789-5021</t>
  </si>
  <si>
    <t>86256 Keller Curve Apt. 249</t>
  </si>
  <si>
    <t>Institution later yourself need.</t>
  </si>
  <si>
    <t>tina44@example.net</t>
  </si>
  <si>
    <t>001-900-958-6534</t>
  </si>
  <si>
    <t>741 Roach Parks Suite 542</t>
  </si>
  <si>
    <t>West Madeline</t>
  </si>
  <si>
    <t>I data voice safe.</t>
  </si>
  <si>
    <t>rross@example.net</t>
  </si>
  <si>
    <t>9865 Paul Rue Suite 583</t>
  </si>
  <si>
    <t>Chloeland</t>
  </si>
  <si>
    <t>Difference Democrat poor suddenly firm American.</t>
  </si>
  <si>
    <t>kayla69@example.org</t>
  </si>
  <si>
    <t>001-493-876-2090x513</t>
  </si>
  <si>
    <t>4955 Carr Extension</t>
  </si>
  <si>
    <t>Be key American authority.</t>
  </si>
  <si>
    <t>michaelwilliamson@example.org</t>
  </si>
  <si>
    <t>748.810.0354x5870</t>
  </si>
  <si>
    <t>72132 Rodgers Springs Suite 154</t>
  </si>
  <si>
    <t>Remain mention well wish American study dark.</t>
  </si>
  <si>
    <t>thompsonrobert@example.org</t>
  </si>
  <si>
    <t>368-958-5486</t>
  </si>
  <si>
    <t>79371 Cody Village</t>
  </si>
  <si>
    <t>South Teresa</t>
  </si>
  <si>
    <t>Political born many house.</t>
  </si>
  <si>
    <t>ashleydavis@example.net</t>
  </si>
  <si>
    <t>983.262.4441x0453</t>
  </si>
  <si>
    <t>658 Calvin Lane</t>
  </si>
  <si>
    <t>Humphreystad</t>
  </si>
  <si>
    <t>Important national media serious property impact industry list.</t>
  </si>
  <si>
    <t>ballarddwayne@example.net</t>
  </si>
  <si>
    <t>577 Cross Park</t>
  </si>
  <si>
    <t>Powersport</t>
  </si>
  <si>
    <t>Hospital agent model.</t>
  </si>
  <si>
    <t>Lamb</t>
  </si>
  <si>
    <t>erinmcknight@example.com</t>
  </si>
  <si>
    <t>(949)352-2421x5955</t>
  </si>
  <si>
    <t>647 Maldonado Light</t>
  </si>
  <si>
    <t>New Kim</t>
  </si>
  <si>
    <t>Both cell time air officer medical.</t>
  </si>
  <si>
    <t>melaniebishop@example.com</t>
  </si>
  <si>
    <t>001-375-827-2756x2524</t>
  </si>
  <si>
    <t>137 Austin Plains</t>
  </si>
  <si>
    <t>Alexanderburgh</t>
  </si>
  <si>
    <t>Media really decision prove choice piece argue.</t>
  </si>
  <si>
    <t>jaredtucker@example.net</t>
  </si>
  <si>
    <t>+1-477-518-9474x8233</t>
  </si>
  <si>
    <t>134 Angela Vista Apt. 660</t>
  </si>
  <si>
    <t>Billion contain artist east some fall.</t>
  </si>
  <si>
    <t>426.570.2144x46279</t>
  </si>
  <si>
    <t>323 Brian Forge</t>
  </si>
  <si>
    <t>Center body hold admit.</t>
  </si>
  <si>
    <t>hmiller@example.com</t>
  </si>
  <si>
    <t>435-385-0313x3829</t>
  </si>
  <si>
    <t>221 Christie Squares Apt. 081</t>
  </si>
  <si>
    <t>Rayside</t>
  </si>
  <si>
    <t>Step responsibility management perhaps hit relationship.</t>
  </si>
  <si>
    <t>guerrerojeremy@example.org</t>
  </si>
  <si>
    <t>+1-529-379-8141x8822</t>
  </si>
  <si>
    <t>9280 Allison Ranch Apt. 636</t>
  </si>
  <si>
    <t>Taylorton</t>
  </si>
  <si>
    <t>Attorney fast tough above eye.</t>
  </si>
  <si>
    <t>wrogers@example.org</t>
  </si>
  <si>
    <t>001-724-963-2722</t>
  </si>
  <si>
    <t>095 Sandra Vista</t>
  </si>
  <si>
    <t>Douglasberg</t>
  </si>
  <si>
    <t>Reach ready goal.</t>
  </si>
  <si>
    <t>colemanryan@example.net</t>
  </si>
  <si>
    <t>+1-611-554-6744x38073</t>
  </si>
  <si>
    <t>69898 Susan Views Apt. 495</t>
  </si>
  <si>
    <t>Rodriguezborough</t>
  </si>
  <si>
    <t>General which drop appear week.</t>
  </si>
  <si>
    <t>lhooper@example.org</t>
  </si>
  <si>
    <t>552.574.6785</t>
  </si>
  <si>
    <t>30918 Moore Ridge Apt. 472</t>
  </si>
  <si>
    <t>North Jeremiah</t>
  </si>
  <si>
    <t>Term agent end decade check.</t>
  </si>
  <si>
    <t>jamiemueller@example.com</t>
  </si>
  <si>
    <t>+1-209-354-8111x3943</t>
  </si>
  <si>
    <t>5485 Leslie Throughway Apt. 233</t>
  </si>
  <si>
    <t>West Debra</t>
  </si>
  <si>
    <t>Set moment Democrat human.</t>
  </si>
  <si>
    <t>chapmanheather@example.net</t>
  </si>
  <si>
    <t>842.741.5431x5205</t>
  </si>
  <si>
    <t>4138 James Park Apt. 721</t>
  </si>
  <si>
    <t>Morseport</t>
  </si>
  <si>
    <t>Lot which detail argue agree on dream.</t>
  </si>
  <si>
    <t>zellison@example.com</t>
  </si>
  <si>
    <t>(606)941-6792x12736</t>
  </si>
  <si>
    <t>50302 Riddle Street Apt. 653</t>
  </si>
  <si>
    <t>North Andrealand</t>
  </si>
  <si>
    <t>Morning young easy candidate lay water movement current.</t>
  </si>
  <si>
    <t>francoamanda@example.org</t>
  </si>
  <si>
    <t>253.244.9789</t>
  </si>
  <si>
    <t>8179 Roberts Fords Suite 985</t>
  </si>
  <si>
    <t>Skill young spend security.</t>
  </si>
  <si>
    <t>brianna56@example.org</t>
  </si>
  <si>
    <t>001-783-731-8586x84451</t>
  </si>
  <si>
    <t>749 Goodwin Port Apt. 391</t>
  </si>
  <si>
    <t>New Sherrymouth</t>
  </si>
  <si>
    <t>Industry five industry free foot must.</t>
  </si>
  <si>
    <t>john83@example.org</t>
  </si>
  <si>
    <t>001-970-895-7378</t>
  </si>
  <si>
    <t>3949 Kurt Road</t>
  </si>
  <si>
    <t>Nataliefurt</t>
  </si>
  <si>
    <t>Win many ahead attention detail security.</t>
  </si>
  <si>
    <t>(919)507-6675</t>
  </si>
  <si>
    <t>890 Malone Shores</t>
  </si>
  <si>
    <t>World big artist require.</t>
  </si>
  <si>
    <t>nicholastorres@example.net</t>
  </si>
  <si>
    <t>721-357-8681</t>
  </si>
  <si>
    <t>139 Hodges Radial Apt. 188</t>
  </si>
  <si>
    <t>Brownhaven</t>
  </si>
  <si>
    <t>Guy back anything all nation.</t>
  </si>
  <si>
    <t>jeremycervantes@example.net</t>
  </si>
  <si>
    <t>(493)350-0726</t>
  </si>
  <si>
    <t>2613 Payne Walks Suite 325</t>
  </si>
  <si>
    <t>North Jessicaview</t>
  </si>
  <si>
    <t>Century security central morning company plan.</t>
  </si>
  <si>
    <t>wanda26@example.org</t>
  </si>
  <si>
    <t>+1-467-926-3523x4757</t>
  </si>
  <si>
    <t>50068 Carlson Ramp Apt. 152</t>
  </si>
  <si>
    <t>To notice risk protect single without statement.</t>
  </si>
  <si>
    <t>grandall@example.net</t>
  </si>
  <si>
    <t>001-341-312-5658x316</t>
  </si>
  <si>
    <t>45103 Garcia Lodge</t>
  </si>
  <si>
    <t>Whose after produce wide fear less common.</t>
  </si>
  <si>
    <t>rjefferson@example.org</t>
  </si>
  <si>
    <t>779.470.8023x63186</t>
  </si>
  <si>
    <t>91448 Rivas Estate Suite 706</t>
  </si>
  <si>
    <t>Keithview</t>
  </si>
  <si>
    <t>Light sure part oil however.</t>
  </si>
  <si>
    <t>riverachristopher@example.net</t>
  </si>
  <si>
    <t>(719)697-0739</t>
  </si>
  <si>
    <t>6661 Zachary Mission</t>
  </si>
  <si>
    <t>Gonzalezport</t>
  </si>
  <si>
    <t>Theory someone him wall campaign.</t>
  </si>
  <si>
    <t>amber73@example.org</t>
  </si>
  <si>
    <t>(627)980-4333x13733</t>
  </si>
  <si>
    <t>855 Price Loaf</t>
  </si>
  <si>
    <t>New Whitney</t>
  </si>
  <si>
    <t>Moment could environmental agency employee.</t>
  </si>
  <si>
    <t>staylor@example.org</t>
  </si>
  <si>
    <t>(278)204-3200x9416</t>
  </si>
  <si>
    <t>711 Ryan Points</t>
  </si>
  <si>
    <t>Andrewland</t>
  </si>
  <si>
    <t>Media three push fire threat.</t>
  </si>
  <si>
    <t>christopher87@example.org</t>
  </si>
  <si>
    <t>001-277-681-4187</t>
  </si>
  <si>
    <t>5909 Megan Lock</t>
  </si>
  <si>
    <t>Fowlerland</t>
  </si>
  <si>
    <t>Where serve mission agency sense environmental.</t>
  </si>
  <si>
    <t>hwalter@example.com</t>
  </si>
  <si>
    <t>582 Chelsea Ridge</t>
  </si>
  <si>
    <t>Dixonberg</t>
  </si>
  <si>
    <t>Car behind toward give.</t>
  </si>
  <si>
    <t>hilldominic@example.org</t>
  </si>
  <si>
    <t>138 Delgado Heights</t>
  </si>
  <si>
    <t>South Scott</t>
  </si>
  <si>
    <t>Skill prove effect maybe word use.</t>
  </si>
  <si>
    <t>natalie83@example.org</t>
  </si>
  <si>
    <t>262.777.6904</t>
  </si>
  <si>
    <t>722 King Meadows</t>
  </si>
  <si>
    <t>South Davidview</t>
  </si>
  <si>
    <t>Third fly per lose difficult.</t>
  </si>
  <si>
    <t>zscott@example.com</t>
  </si>
  <si>
    <t>001-961-323-4270x42047</t>
  </si>
  <si>
    <t>9001 Jason Underpass</t>
  </si>
  <si>
    <t>New Jenniferberg</t>
  </si>
  <si>
    <t>Box remain trouble guess issue.</t>
  </si>
  <si>
    <t>jeffreypitts@example.org</t>
  </si>
  <si>
    <t>(386)318-6083</t>
  </si>
  <si>
    <t>90993 Martinez Walks</t>
  </si>
  <si>
    <t>West Davidton</t>
  </si>
  <si>
    <t>Occur ok sit college.</t>
  </si>
  <si>
    <t>jennifer37@example.com</t>
  </si>
  <si>
    <t>479.623.9400</t>
  </si>
  <si>
    <t>7757 Cynthia Walks</t>
  </si>
  <si>
    <t>Lake Michellehaven</t>
  </si>
  <si>
    <t>Speech reveal level administration ok able.</t>
  </si>
  <si>
    <t>cmiller@example.org</t>
  </si>
  <si>
    <t>20349 Thomas Freeway</t>
  </si>
  <si>
    <t>Andrewsland</t>
  </si>
  <si>
    <t>These option away federal lawyer build.</t>
  </si>
  <si>
    <t>hectorfuller@example.org</t>
  </si>
  <si>
    <t>622-948-6307</t>
  </si>
  <si>
    <t>562 Jennifer Forks Apt. 006</t>
  </si>
  <si>
    <t>West Johnland</t>
  </si>
  <si>
    <t>Approach green tonight respond public.</t>
  </si>
  <si>
    <t>laurenliu@example.net</t>
  </si>
  <si>
    <t>001-422-536-9183x2058</t>
  </si>
  <si>
    <t>291 Smith Inlet</t>
  </si>
  <si>
    <t>Skinnerhaven</t>
  </si>
  <si>
    <t>Quite bag senior author long near or.</t>
  </si>
  <si>
    <t>richard94@example.net</t>
  </si>
  <si>
    <t>658.764.0038x247</t>
  </si>
  <si>
    <t>969 Nelson Loop Apt. 837</t>
  </si>
  <si>
    <t>Russellfort</t>
  </si>
  <si>
    <t>Not another again piece century film.</t>
  </si>
  <si>
    <t>martinezkevin@example.net</t>
  </si>
  <si>
    <t>001-760-801-1985</t>
  </si>
  <si>
    <t>9652 Gonzalez Squares Suite 926</t>
  </si>
  <si>
    <t>Jackland</t>
  </si>
  <si>
    <t>Should reason ball base may his decision.</t>
  </si>
  <si>
    <t>baldwingina@example.net</t>
  </si>
  <si>
    <t>(360)738-0679</t>
  </si>
  <si>
    <t>0835 Stevens Mountains</t>
  </si>
  <si>
    <t>North Patriciaberg</t>
  </si>
  <si>
    <t>Already if social begin over rate certainly.</t>
  </si>
  <si>
    <t>gibbsrandy@example.org</t>
  </si>
  <si>
    <t>497-301-2326x52307</t>
  </si>
  <si>
    <t>91673 Morales Grove</t>
  </si>
  <si>
    <t>Lake Jeffreyview</t>
  </si>
  <si>
    <t>Speech just machine response station mind computer.</t>
  </si>
  <si>
    <t>andrea71@example.net</t>
  </si>
  <si>
    <t>890-335-6787</t>
  </si>
  <si>
    <t>112 Howard Mall</t>
  </si>
  <si>
    <t>Adamsmouth</t>
  </si>
  <si>
    <t>Save save make particularly clear performance position.</t>
  </si>
  <si>
    <t>wallschristian@example.com</t>
  </si>
  <si>
    <t>577.456.9730x4867</t>
  </si>
  <si>
    <t>16726 Brady Knoll</t>
  </si>
  <si>
    <t>Service then people still offer suggest.</t>
  </si>
  <si>
    <t>Melvin</t>
  </si>
  <si>
    <t>ericmcintyre@example.com</t>
  </si>
  <si>
    <t>(927)968-8444</t>
  </si>
  <si>
    <t>835 Parker Green</t>
  </si>
  <si>
    <t>West Isaiah</t>
  </si>
  <si>
    <t>Blood teach only listen.</t>
  </si>
  <si>
    <t>melissa08@example.org</t>
  </si>
  <si>
    <t>+1-589-495-3182x28177</t>
  </si>
  <si>
    <t>06436 Edward Highway Apt. 005</t>
  </si>
  <si>
    <t>New Jackieside</t>
  </si>
  <si>
    <t>Space democratic increase ground.</t>
  </si>
  <si>
    <t>foxmichelle@example.net</t>
  </si>
  <si>
    <t>380-831-6321</t>
  </si>
  <si>
    <t>1975 Robert Views</t>
  </si>
  <si>
    <t>North Amyfort</t>
  </si>
  <si>
    <t>Point truth effect bar just.</t>
  </si>
  <si>
    <t>erikbrown@example.com</t>
  </si>
  <si>
    <t>692-322-5610x50832</t>
  </si>
  <si>
    <t>433 Jones Center</t>
  </si>
  <si>
    <t>Lake Sandraport</t>
  </si>
  <si>
    <t>Major onto Democrat medical world.</t>
  </si>
  <si>
    <t>mcmahonantonio@example.org</t>
  </si>
  <si>
    <t>518 Taylor Flats Apt. 227</t>
  </si>
  <si>
    <t>Comptonbury</t>
  </si>
  <si>
    <t>Others few spend husband after.</t>
  </si>
  <si>
    <t>johncarney@example.com</t>
  </si>
  <si>
    <t>491-233-0922</t>
  </si>
  <si>
    <t>77146 Dennis Center</t>
  </si>
  <si>
    <t>North Melissa</t>
  </si>
  <si>
    <t>Perhaps represent teacher author.</t>
  </si>
  <si>
    <t>mrodriguez@example.net</t>
  </si>
  <si>
    <t>357-781-7336x4295</t>
  </si>
  <si>
    <t>7265 Davidson Lodge</t>
  </si>
  <si>
    <t>Aguilarton</t>
  </si>
  <si>
    <t>Recognize speech begin PM.</t>
  </si>
  <si>
    <t>eadams@example.com</t>
  </si>
  <si>
    <t>(956)943-8302x68552</t>
  </si>
  <si>
    <t>131 Wilson Glens</t>
  </si>
  <si>
    <t>Elizabethview</t>
  </si>
  <si>
    <t>May address reach service to.</t>
  </si>
  <si>
    <t>barreraelizabeth@example.org</t>
  </si>
  <si>
    <t>4816 Mcmillan Summit</t>
  </si>
  <si>
    <t>West Amberstad</t>
  </si>
  <si>
    <t>Focus message protect artist relationship fight hand student.</t>
  </si>
  <si>
    <t>garciajonathan@example.com</t>
  </si>
  <si>
    <t>650.525.8107x24997</t>
  </si>
  <si>
    <t>105 White Springs Suite 271</t>
  </si>
  <si>
    <t>Smile out field form her key nature.</t>
  </si>
  <si>
    <t>christophergray@example.com</t>
  </si>
  <si>
    <t>106 Linda Park</t>
  </si>
  <si>
    <t>Evanside</t>
  </si>
  <si>
    <t>Include peace section role.</t>
  </si>
  <si>
    <t>butlerpatrick@example.com</t>
  </si>
  <si>
    <t>+1-266-638-2609x6735</t>
  </si>
  <si>
    <t>67596 Nichole Motorway</t>
  </si>
  <si>
    <t>Management certain type inside short town.</t>
  </si>
  <si>
    <t>millershelly@example.com</t>
  </si>
  <si>
    <t>+1-409-333-2948x96416</t>
  </si>
  <si>
    <t>14576 Stacy Island</t>
  </si>
  <si>
    <t>Former anything light tree travel debate recognize.</t>
  </si>
  <si>
    <t>crawfordmatthew@example.com</t>
  </si>
  <si>
    <t>001-377-631-0569x2823</t>
  </si>
  <si>
    <t>92326 Deborah Expressway Apt. 264</t>
  </si>
  <si>
    <t>Maryborough</t>
  </si>
  <si>
    <t>Ever scene car evening room six bill.</t>
  </si>
  <si>
    <t>bbaker@example.com</t>
  </si>
  <si>
    <t>533.991.2816</t>
  </si>
  <si>
    <t>4701 Banks Views Suite 595</t>
  </si>
  <si>
    <t>South Ronald</t>
  </si>
  <si>
    <t>Large green throughout situation maybe.</t>
  </si>
  <si>
    <t>kthomas@example.net</t>
  </si>
  <si>
    <t>444-973-1380x130</t>
  </si>
  <si>
    <t>41308 King Dale</t>
  </si>
  <si>
    <t>Shellyborough</t>
  </si>
  <si>
    <t>Appear fast Republican they at toward who.</t>
  </si>
  <si>
    <t>kevinwright@example.org</t>
  </si>
  <si>
    <t>556-565-7164</t>
  </si>
  <si>
    <t>767 Larson Glens Suite 456</t>
  </si>
  <si>
    <t>East Kennethstad</t>
  </si>
  <si>
    <t>Mouth task draw.</t>
  </si>
  <si>
    <t>sarah92@example.net</t>
  </si>
  <si>
    <t>601 Lynch Trace</t>
  </si>
  <si>
    <t>Taylorberg</t>
  </si>
  <si>
    <t>Piece even newspaper body side adult choose.</t>
  </si>
  <si>
    <t>paulpennington@example.org</t>
  </si>
  <si>
    <t>595-546-0523</t>
  </si>
  <si>
    <t>149 Carter Point</t>
  </si>
  <si>
    <t>New Charleschester</t>
  </si>
  <si>
    <t>Red culture form they business think field herself.</t>
  </si>
  <si>
    <t>sean22@example.org</t>
  </si>
  <si>
    <t>+1-828-270-8210x0047</t>
  </si>
  <si>
    <t>535 Jackson Prairie</t>
  </si>
  <si>
    <t>Williammouth</t>
  </si>
  <si>
    <t>President drive spring public.</t>
  </si>
  <si>
    <t>bonnievaughan@example.net</t>
  </si>
  <si>
    <t>+1-532-990-7102x2463</t>
  </si>
  <si>
    <t>6909 Flores Path Suite 551</t>
  </si>
  <si>
    <t>Describe nor smile foot investment.</t>
  </si>
  <si>
    <t>joebush@example.org</t>
  </si>
  <si>
    <t>+1-513-902-6629x0366</t>
  </si>
  <si>
    <t>577 Leonard Dam Suite 056</t>
  </si>
  <si>
    <t>Shoulder painting know defense.</t>
  </si>
  <si>
    <t>derek96@example.org</t>
  </si>
  <si>
    <t>001-994-368-0345</t>
  </si>
  <si>
    <t>37253 Timothy Key</t>
  </si>
  <si>
    <t>College growth either find would.</t>
  </si>
  <si>
    <t>marshallnicolas@example.com</t>
  </si>
  <si>
    <t>749-751-4619x390</t>
  </si>
  <si>
    <t>745 Oliver Falls</t>
  </si>
  <si>
    <t>Kaufmanberg</t>
  </si>
  <si>
    <t>Make policy allow his until get history.</t>
  </si>
  <si>
    <t>jeffrey92@example.net</t>
  </si>
  <si>
    <t>001-647-398-7416x548</t>
  </si>
  <si>
    <t>0575 Jenkins Run Apt. 075</t>
  </si>
  <si>
    <t>Jenkinsport</t>
  </si>
  <si>
    <t>Risk happy data drop themselves.</t>
  </si>
  <si>
    <t>ronaldgonzalez@example.org</t>
  </si>
  <si>
    <t>430-535-5125x5624</t>
  </si>
  <si>
    <t>5094 Stacey Cove Suite 802</t>
  </si>
  <si>
    <t>North Lisatown</t>
  </si>
  <si>
    <t>Teacher indeed keep number research.</t>
  </si>
  <si>
    <t>johnwilliams@example.net</t>
  </si>
  <si>
    <t>829-549-4466x8754</t>
  </si>
  <si>
    <t>732 Stewart Harbors Apt. 608</t>
  </si>
  <si>
    <t>North Shawnland</t>
  </si>
  <si>
    <t>Modern participant role role walk close.</t>
  </si>
  <si>
    <t>julieroberts@example.com</t>
  </si>
  <si>
    <t>931.674.9959</t>
  </si>
  <si>
    <t>146 Dana Way Suite 016</t>
  </si>
  <si>
    <t>West Jenniferstad</t>
  </si>
  <si>
    <t>Knowledge forward hope result drop.</t>
  </si>
  <si>
    <t>jimmyreeves@example.net</t>
  </si>
  <si>
    <t>289-315-4256x106</t>
  </si>
  <si>
    <t>06192 Smith Canyon Apt. 080</t>
  </si>
  <si>
    <t>Scottshire</t>
  </si>
  <si>
    <t>Finish fly manage hit quickly pay.</t>
  </si>
  <si>
    <t>jonathan90@example.net</t>
  </si>
  <si>
    <t>37380 Kristy Ramp Apt. 934</t>
  </si>
  <si>
    <t>Cunninghamburgh</t>
  </si>
  <si>
    <t>Measure his fund how leave bad myself.</t>
  </si>
  <si>
    <t>mitchellmills@example.org</t>
  </si>
  <si>
    <t>001-662-355-4117x19452</t>
  </si>
  <si>
    <t>74478 Douglas Roads Suite 133</t>
  </si>
  <si>
    <t>Jackview</t>
  </si>
  <si>
    <t>Federal deep quality firm not under.</t>
  </si>
  <si>
    <t>wforbes@example.org</t>
  </si>
  <si>
    <t>363 Jamie Manors</t>
  </si>
  <si>
    <t>New Christopher</t>
  </si>
  <si>
    <t>And play image probably its short.</t>
  </si>
  <si>
    <t>cynthia66@example.com</t>
  </si>
  <si>
    <t>861 Christopher Lodge Suite 279</t>
  </si>
  <si>
    <t>Katiestad</t>
  </si>
  <si>
    <t>Recently specific set stand customer hit consumer.</t>
  </si>
  <si>
    <t>christopher86@example.com</t>
  </si>
  <si>
    <t>(738)338-7066</t>
  </si>
  <si>
    <t>13042 Christine Port</t>
  </si>
  <si>
    <t>Kirstenfurt</t>
  </si>
  <si>
    <t>Yeah skin skill remember management.</t>
  </si>
  <si>
    <t>aguilarstephen@example.org</t>
  </si>
  <si>
    <t>307.778.7113</t>
  </si>
  <si>
    <t>460 Ryan Mall Apt. 400</t>
  </si>
  <si>
    <t>Taylorfort</t>
  </si>
  <si>
    <t>Serious tend serious family technology.</t>
  </si>
  <si>
    <t>fcollins@example.net</t>
  </si>
  <si>
    <t>+1-938-816-5025x55285</t>
  </si>
  <si>
    <t>662 Stacey Parks</t>
  </si>
  <si>
    <t>Represent perform despite land himself sit gas.</t>
  </si>
  <si>
    <t>hebertjames@example.net</t>
  </si>
  <si>
    <t>925.266.8508</t>
  </si>
  <si>
    <t>4492 Zachary Locks Apt. 611</t>
  </si>
  <si>
    <t>Heatherland</t>
  </si>
  <si>
    <t>Visit support kid defense rise receive.</t>
  </si>
  <si>
    <t>michaelgill@example.net</t>
  </si>
  <si>
    <t>332 Campbell Valley</t>
  </si>
  <si>
    <t>Raytown</t>
  </si>
  <si>
    <t>Hundred because stay relationship spring hair.</t>
  </si>
  <si>
    <t>qriley@example.org</t>
  </si>
  <si>
    <t>001-405-688-2767x9108</t>
  </si>
  <si>
    <t>78467 Carolyn Glen Apt. 614</t>
  </si>
  <si>
    <t>Irwinborough</t>
  </si>
  <si>
    <t>Then activity least.</t>
  </si>
  <si>
    <t>yhernandez@example.org</t>
  </si>
  <si>
    <t>589-800-9687</t>
  </si>
  <si>
    <t>394 Brandy Falls Apt. 004</t>
  </si>
  <si>
    <t>Cherylstad</t>
  </si>
  <si>
    <t>Clear Mrs seek.</t>
  </si>
  <si>
    <t>michelle93@example.com</t>
  </si>
  <si>
    <t>(263)960-2591x435</t>
  </si>
  <si>
    <t>77216 Victoria Glen Apt. 591</t>
  </si>
  <si>
    <t>Effect quickly film summer community through.</t>
  </si>
  <si>
    <t>romerojames@example.net</t>
  </si>
  <si>
    <t>(499)760-7182x314</t>
  </si>
  <si>
    <t>092 Christopher Loaf</t>
  </si>
  <si>
    <t>Randallborough</t>
  </si>
  <si>
    <t>Car response position kind need protect party.</t>
  </si>
  <si>
    <t>ericlogan@example.org</t>
  </si>
  <si>
    <t>+1-994-843-2742x01276</t>
  </si>
  <si>
    <t>2613 Kenneth Villages Apt. 873</t>
  </si>
  <si>
    <t>Rogerfurt</t>
  </si>
  <si>
    <t>Cost especially old month range.</t>
  </si>
  <si>
    <t>vargasrussell@example.org</t>
  </si>
  <si>
    <t>+1-204-343-8917x0672</t>
  </si>
  <si>
    <t>870 Harris Stream</t>
  </si>
  <si>
    <t>Liuborough</t>
  </si>
  <si>
    <t>Investment might must south federal peace.</t>
  </si>
  <si>
    <t>nelsonmegan@example.net</t>
  </si>
  <si>
    <t>867-454-6151x0858</t>
  </si>
  <si>
    <t>859 Wendy Ridge Suite 203</t>
  </si>
  <si>
    <t>Blairstad</t>
  </si>
  <si>
    <t>Boy manager here single put itself.</t>
  </si>
  <si>
    <t>rachel53@example.org</t>
  </si>
  <si>
    <t>001-563-339-0570x8251</t>
  </si>
  <si>
    <t>377 Thomas Club</t>
  </si>
  <si>
    <t>New Allison</t>
  </si>
  <si>
    <t>Risk too beautiful any.</t>
  </si>
  <si>
    <t>james15@example.org</t>
  </si>
  <si>
    <t>443.674.5451x275</t>
  </si>
  <si>
    <t>8793 Joshua Meadows</t>
  </si>
  <si>
    <t>North Amyport</t>
  </si>
  <si>
    <t>Amount example end southern cultural.</t>
  </si>
  <si>
    <t>Alejandro</t>
  </si>
  <si>
    <t>milesdavid@example.com</t>
  </si>
  <si>
    <t>777.570.1279x2146</t>
  </si>
  <si>
    <t>1565 Spears Spurs Suite 744</t>
  </si>
  <si>
    <t>West Benjamin</t>
  </si>
  <si>
    <t>Television card somebody hundred or ground show respond.</t>
  </si>
  <si>
    <t>yphillips@example.net</t>
  </si>
  <si>
    <t>437.879.3614</t>
  </si>
  <si>
    <t>0599 Johnny Unions</t>
  </si>
  <si>
    <t>Port Sherry</t>
  </si>
  <si>
    <t>Skill second if development leg minute.</t>
  </si>
  <si>
    <t>michelle78@example.net</t>
  </si>
  <si>
    <t>+1-487-935-6195x6952</t>
  </si>
  <si>
    <t>32782 Keith Summit</t>
  </si>
  <si>
    <t>Harrisberg</t>
  </si>
  <si>
    <t>Write up only gun fire manager I.</t>
  </si>
  <si>
    <t>Jonathon</t>
  </si>
  <si>
    <t>kphillips@example.org</t>
  </si>
  <si>
    <t>+1-330-210-3244x8121</t>
  </si>
  <si>
    <t>07131 Hale Brooks</t>
  </si>
  <si>
    <t>Heatherchester</t>
  </si>
  <si>
    <t>Space head impact ground.</t>
  </si>
  <si>
    <t>carneywanda@example.com</t>
  </si>
  <si>
    <t>(591)334-9996x5852</t>
  </si>
  <si>
    <t>5492 Taylor Summit</t>
  </si>
  <si>
    <t>South Jade</t>
  </si>
  <si>
    <t>Generation dinner country.</t>
  </si>
  <si>
    <t>levans@example.org</t>
  </si>
  <si>
    <t>374-708-1490</t>
  </si>
  <si>
    <t>936 Murray Via Suite 699</t>
  </si>
  <si>
    <t>Port Timothystad</t>
  </si>
  <si>
    <t>American play program sport anything.</t>
  </si>
  <si>
    <t>aaronwaters@example.com</t>
  </si>
  <si>
    <t>658-879-7986</t>
  </si>
  <si>
    <t>5251 Debra Tunnel</t>
  </si>
  <si>
    <t>Degree least improve none TV southern economy.</t>
  </si>
  <si>
    <t>gordonteresa@example.org</t>
  </si>
  <si>
    <t>889.335.0910x76544</t>
  </si>
  <si>
    <t>7583 Kevin Inlet</t>
  </si>
  <si>
    <t>Port Jessicaton</t>
  </si>
  <si>
    <t>Want land performance on have.</t>
  </si>
  <si>
    <t>james08@example.org</t>
  </si>
  <si>
    <t>001-865-475-6343</t>
  </si>
  <si>
    <t>660 Robert Summit Apt. 338</t>
  </si>
  <si>
    <t>Alejandrotown</t>
  </si>
  <si>
    <t>Decade mouth discover else safe.</t>
  </si>
  <si>
    <t>nelsonamanda@example.com</t>
  </si>
  <si>
    <t>001-308-406-7778</t>
  </si>
  <si>
    <t>628 Amber Fall Suite 820</t>
  </si>
  <si>
    <t>South Sara</t>
  </si>
  <si>
    <t>Fund set career data why learn.</t>
  </si>
  <si>
    <t>wilsonandrea@example.com</t>
  </si>
  <si>
    <t>922.688.7908x353</t>
  </si>
  <si>
    <t>955 Bryan Pike Apt. 319</t>
  </si>
  <si>
    <t>Gordonland</t>
  </si>
  <si>
    <t>Eye continue between lead service.</t>
  </si>
  <si>
    <t>martinezmichelle@example.net</t>
  </si>
  <si>
    <t>41883 Sarah Ports Apt. 892</t>
  </si>
  <si>
    <t>Spencefurt</t>
  </si>
  <si>
    <t>Mouth big message rather.</t>
  </si>
  <si>
    <t>jon75@example.net</t>
  </si>
  <si>
    <t>493.562.7530</t>
  </si>
  <si>
    <t>163 Jackson Brooks</t>
  </si>
  <si>
    <t>Bag these throw.</t>
  </si>
  <si>
    <t>sherryschmidt@example.net</t>
  </si>
  <si>
    <t>(559)693-1629</t>
  </si>
  <si>
    <t>62581 Miller View Apt. 039</t>
  </si>
  <si>
    <t>Fitzgeraldberg</t>
  </si>
  <si>
    <t>Cut marriage section around edge business.</t>
  </si>
  <si>
    <t>umiller@example.com</t>
  </si>
  <si>
    <t>(847)293-9285</t>
  </si>
  <si>
    <t>631 Lee Trail</t>
  </si>
  <si>
    <t>Gutierrezland</t>
  </si>
  <si>
    <t>Ten loss whatever baby couple seem.</t>
  </si>
  <si>
    <t>Chelsey</t>
  </si>
  <si>
    <t>sullivanlouis@example.net</t>
  </si>
  <si>
    <t>(464)377-2455x74574</t>
  </si>
  <si>
    <t>789 Hebert Turnpike</t>
  </si>
  <si>
    <t>Hernandezfort</t>
  </si>
  <si>
    <t>Office product PM whom cultural member camera.</t>
  </si>
  <si>
    <t>johnsonjohn@example.com</t>
  </si>
  <si>
    <t>+1-793-566-8444x26902</t>
  </si>
  <si>
    <t>1977 Lydia Trace</t>
  </si>
  <si>
    <t>Board training institution low.</t>
  </si>
  <si>
    <t>markjones@example.org</t>
  </si>
  <si>
    <t>(318)932-3295</t>
  </si>
  <si>
    <t>538 Pineda Cliffs</t>
  </si>
  <si>
    <t>South Jeffrey</t>
  </si>
  <si>
    <t>Sea possible difficult cost without minute.</t>
  </si>
  <si>
    <t>anthonybaker@example.net</t>
  </si>
  <si>
    <t>450.685.7402</t>
  </si>
  <si>
    <t>2503 Adams Cove</t>
  </si>
  <si>
    <t>Perform discuss white wall hundred gun could.</t>
  </si>
  <si>
    <t>laurierice@example.org</t>
  </si>
  <si>
    <t>773.632.6885x74594</t>
  </si>
  <si>
    <t>31724 White Forks Apt. 703</t>
  </si>
  <si>
    <t>South Jessestad</t>
  </si>
  <si>
    <t>Two interesting system for just operation once simple.</t>
  </si>
  <si>
    <t>Walls</t>
  </si>
  <si>
    <t>jennifergibson@example.com</t>
  </si>
  <si>
    <t>222.604.6928x8648</t>
  </si>
  <si>
    <t>6207 Huang Roads</t>
  </si>
  <si>
    <t>Deep little fill model.</t>
  </si>
  <si>
    <t>amber74@example.net</t>
  </si>
  <si>
    <t>(358)901-1342x881</t>
  </si>
  <si>
    <t>99031 Taylor Valleys</t>
  </si>
  <si>
    <t>East Jacob</t>
  </si>
  <si>
    <t>Information age believe similar strategy concern my.</t>
  </si>
  <si>
    <t>Melendez</t>
  </si>
  <si>
    <t>davidbrown@example.org</t>
  </si>
  <si>
    <t>(324)677-3255</t>
  </si>
  <si>
    <t>60922 Bobby Radial</t>
  </si>
  <si>
    <t>West Billymouth</t>
  </si>
  <si>
    <t>Treat city admit attack.</t>
  </si>
  <si>
    <t>danielwatts@example.com</t>
  </si>
  <si>
    <t>001-330-935-7659x78237</t>
  </si>
  <si>
    <t>874 Derrick Freeway</t>
  </si>
  <si>
    <t>Simpsonburgh</t>
  </si>
  <si>
    <t>Avoid nation new cell skill.</t>
  </si>
  <si>
    <t>thomas47@example.net</t>
  </si>
  <si>
    <t>810-230-9488x77741</t>
  </si>
  <si>
    <t>3227 Logan Creek Apt. 043</t>
  </si>
  <si>
    <t>Gregoryshire</t>
  </si>
  <si>
    <t>Lot read billion pressure knowledge wide likely might.</t>
  </si>
  <si>
    <t>whopkins@example.org</t>
  </si>
  <si>
    <t>+1-858-485-8477x38064</t>
  </si>
  <si>
    <t>1246 Lee Tunnel Suite 971</t>
  </si>
  <si>
    <t>Lake Yvette</t>
  </si>
  <si>
    <t>Less writer other again management right skill.</t>
  </si>
  <si>
    <t>ksummers@example.org</t>
  </si>
  <si>
    <t>(981)403-2893x422</t>
  </si>
  <si>
    <t>68530 Angela Trace</t>
  </si>
  <si>
    <t>Harperbury</t>
  </si>
  <si>
    <t>Born project edge determine final other.</t>
  </si>
  <si>
    <t>paul82@example.net</t>
  </si>
  <si>
    <t>267.321.0691x1295</t>
  </si>
  <si>
    <t>92521 Woodard Cape</t>
  </si>
  <si>
    <t>Lake Kennethland</t>
  </si>
  <si>
    <t>Ready she include success.</t>
  </si>
  <si>
    <t>molly42@example.org</t>
  </si>
  <si>
    <t>+1-200-786-3134x47790</t>
  </si>
  <si>
    <t>9945 Christopher Islands Suite 900</t>
  </si>
  <si>
    <t>East Anitaview</t>
  </si>
  <si>
    <t>Choose situation man oil garden almost end dream.</t>
  </si>
  <si>
    <t>richardsoncolin@example.net</t>
  </si>
  <si>
    <t>894 Gray Lane Apt. 292</t>
  </si>
  <si>
    <t>Nancystad</t>
  </si>
  <si>
    <t>Establish computer everybody finally positive record at.</t>
  </si>
  <si>
    <t>janet41@example.net</t>
  </si>
  <si>
    <t>(405)731-5960</t>
  </si>
  <si>
    <t>291 Jessica Parks</t>
  </si>
  <si>
    <t>Jasmineville</t>
  </si>
  <si>
    <t>Material blood mouth number summer gun decide story.</t>
  </si>
  <si>
    <t>tyler75@example.org</t>
  </si>
  <si>
    <t>615 Abbott Knolls</t>
  </si>
  <si>
    <t>Wheelerburgh</t>
  </si>
  <si>
    <t>History understand cost few cut sound debate.</t>
  </si>
  <si>
    <t>ofarrell@example.org</t>
  </si>
  <si>
    <t>+1-313-546-3969x75671</t>
  </si>
  <si>
    <t>826 Stephanie Mall</t>
  </si>
  <si>
    <t>Lake Christinachester</t>
  </si>
  <si>
    <t>Less without address child book.</t>
  </si>
  <si>
    <t>aford@example.org</t>
  </si>
  <si>
    <t>001-739-396-3975x730</t>
  </si>
  <si>
    <t>136 Erika Harbors Apt. 803</t>
  </si>
  <si>
    <t>West Jamesport</t>
  </si>
  <si>
    <t>Project too learn figure ready wall.</t>
  </si>
  <si>
    <t>tracysanchez@example.org</t>
  </si>
  <si>
    <t>477-772-5231x116</t>
  </si>
  <si>
    <t>7864 Melanie Keys Suite 268</t>
  </si>
  <si>
    <t>Kristinmouth</t>
  </si>
  <si>
    <t>Make hundred family debate front continue often hand.</t>
  </si>
  <si>
    <t>wangelizabeth@example.org</t>
  </si>
  <si>
    <t>985.851.4434x9075</t>
  </si>
  <si>
    <t>030 Mitchell Place</t>
  </si>
  <si>
    <t>South Danny</t>
  </si>
  <si>
    <t>Writer that look among only.</t>
  </si>
  <si>
    <t>sarah64@example.net</t>
  </si>
  <si>
    <t>001-969-482-2674</t>
  </si>
  <si>
    <t>41562 Kevin Path</t>
  </si>
  <si>
    <t>West Maryburgh</t>
  </si>
  <si>
    <t>Yet see southern recently we especially rich whole.</t>
  </si>
  <si>
    <t>Mack</t>
  </si>
  <si>
    <t>qdavila@example.com</t>
  </si>
  <si>
    <t>470-335-4153x0094</t>
  </si>
  <si>
    <t>42037 Sydney Junction</t>
  </si>
  <si>
    <t>Geraldtown</t>
  </si>
  <si>
    <t>Mrs reflect all become because.</t>
  </si>
  <si>
    <t>nicole20@example.net</t>
  </si>
  <si>
    <t>001-383-475-4184</t>
  </si>
  <si>
    <t>81269 Joanna Extension Suite 239</t>
  </si>
  <si>
    <t>Boydville</t>
  </si>
  <si>
    <t>Couple add even either education.</t>
  </si>
  <si>
    <t>thompsonkevin@example.net</t>
  </si>
  <si>
    <t>001-427-364-5479x660</t>
  </si>
  <si>
    <t>61077 Jacob Estate</t>
  </si>
  <si>
    <t>Black detail sort table begin speech age.</t>
  </si>
  <si>
    <t>erin93@example.org</t>
  </si>
  <si>
    <t>580.347.8227</t>
  </si>
  <si>
    <t>954 Acosta Lane Suite 748</t>
  </si>
  <si>
    <t>Port Christinetown</t>
  </si>
  <si>
    <t>Also move try letter occur type best.</t>
  </si>
  <si>
    <t>tjohnson@example.com</t>
  </si>
  <si>
    <t>248.718.2972</t>
  </si>
  <si>
    <t>16832 Bowers Fall Apt. 013</t>
  </si>
  <si>
    <t>Scottberg</t>
  </si>
  <si>
    <t>Month Congress black production.</t>
  </si>
  <si>
    <t>bergaaron@example.com</t>
  </si>
  <si>
    <t>(516)305-2520</t>
  </si>
  <si>
    <t>7548 Pamela Parks Apt. 913</t>
  </si>
  <si>
    <t>North Kathleen</t>
  </si>
  <si>
    <t>Research financial miss worker Democrat board.</t>
  </si>
  <si>
    <t>ntravis@example.org</t>
  </si>
  <si>
    <t>(305)900-1821x9195</t>
  </si>
  <si>
    <t>523 King Freeway Suite 688</t>
  </si>
  <si>
    <t>Vincentberg</t>
  </si>
  <si>
    <t>How toward clearly perform son degree protect.</t>
  </si>
  <si>
    <t>christian61@example.com</t>
  </si>
  <si>
    <t>+1-209-951-2485x145</t>
  </si>
  <si>
    <t>7835 Erica Gardens</t>
  </si>
  <si>
    <t>Powellbury</t>
  </si>
  <si>
    <t>Best significant society value example watch treatment.</t>
  </si>
  <si>
    <t>robertrodriguez@example.com</t>
  </si>
  <si>
    <t>983.702.4362x1039</t>
  </si>
  <si>
    <t>228 Kirk Cliffs</t>
  </si>
  <si>
    <t>Act hear service letter kind.</t>
  </si>
  <si>
    <t>wolsen@example.net</t>
  </si>
  <si>
    <t>(935)329-5542x1713</t>
  </si>
  <si>
    <t>814 Patel Greens Apt. 949</t>
  </si>
  <si>
    <t>Wilsonbury</t>
  </si>
  <si>
    <t>Question weight line happen.</t>
  </si>
  <si>
    <t>raymond33@example.org</t>
  </si>
  <si>
    <t>242.562.4816</t>
  </si>
  <si>
    <t>658 Joseph Camp Suite 881</t>
  </si>
  <si>
    <t>Woman drop speak herself increase.</t>
  </si>
  <si>
    <t>briannamoore@example.org</t>
  </si>
  <si>
    <t>001-798-271-2583x901</t>
  </si>
  <si>
    <t>74393 Kelley Place</t>
  </si>
  <si>
    <t>South Maryport</t>
  </si>
  <si>
    <t>Job left agent decade international into market.</t>
  </si>
  <si>
    <t>001-745-770-1199x25793</t>
  </si>
  <si>
    <t>68926 Bradley Lake Apt. 639</t>
  </si>
  <si>
    <t>Campbellberg</t>
  </si>
  <si>
    <t>Ground Mrs word out significant.</t>
  </si>
  <si>
    <t>middletonluis@example.com</t>
  </si>
  <si>
    <t>573-835-2246</t>
  </si>
  <si>
    <t>101 Jose Path</t>
  </si>
  <si>
    <t>Lake Robin</t>
  </si>
  <si>
    <t>Simple nor choose yard.</t>
  </si>
  <si>
    <t>cynthiajackson@example.org</t>
  </si>
  <si>
    <t>479-974-6860</t>
  </si>
  <si>
    <t>384 Eric Pine Apt. 946</t>
  </si>
  <si>
    <t>Mccormicktown</t>
  </si>
  <si>
    <t>News behind develop kid.</t>
  </si>
  <si>
    <t>jeffrey83@example.com</t>
  </si>
  <si>
    <t>001-495-347-0852x2976</t>
  </si>
  <si>
    <t>415 Peterson Streets Apt. 057</t>
  </si>
  <si>
    <t>Abbottfort</t>
  </si>
  <si>
    <t>Thought decade wear age turn summer.</t>
  </si>
  <si>
    <t>charlottebennett@example.com</t>
  </si>
  <si>
    <t>(223)991-4584x0395</t>
  </si>
  <si>
    <t>7603 Rose Forges Apt. 662</t>
  </si>
  <si>
    <t>Kathleenchester</t>
  </si>
  <si>
    <t>Woman organization return evidence ability case scene.</t>
  </si>
  <si>
    <t>hchristensen@example.org</t>
  </si>
  <si>
    <t>001-937-734-6545</t>
  </si>
  <si>
    <t>4030 Stevenson Heights</t>
  </si>
  <si>
    <t>East William</t>
  </si>
  <si>
    <t>Box clearly call section year professional.</t>
  </si>
  <si>
    <t>smurray@example.net</t>
  </si>
  <si>
    <t>760-675-0364</t>
  </si>
  <si>
    <t>7701 Smith Centers Apt. 270</t>
  </si>
  <si>
    <t>Tinatown</t>
  </si>
  <si>
    <t>Feeling else nearly girl.</t>
  </si>
  <si>
    <t>gutierrezsharon@example.com</t>
  </si>
  <si>
    <t>872.751.2384</t>
  </si>
  <si>
    <t>541 Brooks Flat</t>
  </si>
  <si>
    <t>East Jeremy</t>
  </si>
  <si>
    <t>Similar surface enough great may.</t>
  </si>
  <si>
    <t>emilymoreno@example.org</t>
  </si>
  <si>
    <t>473.365.6821x1334</t>
  </si>
  <si>
    <t>674 Edwards Heights Suite 983</t>
  </si>
  <si>
    <t>East Curtistown</t>
  </si>
  <si>
    <t>Director never protect share.</t>
  </si>
  <si>
    <t>christinemartinez@example.com</t>
  </si>
  <si>
    <t>(210)913-6737x6439</t>
  </si>
  <si>
    <t>9670 Penny Fords Suite 255</t>
  </si>
  <si>
    <t>Current health together movement drug discuss author.</t>
  </si>
  <si>
    <t>alyssareed@example.org</t>
  </si>
  <si>
    <t>801-865-8422</t>
  </si>
  <si>
    <t>6939 Mary Way Suite 582</t>
  </si>
  <si>
    <t>Lauraville</t>
  </si>
  <si>
    <t>Such card section sound born impact.</t>
  </si>
  <si>
    <t>stuart79@example.net</t>
  </si>
  <si>
    <t>511.608.1008</t>
  </si>
  <si>
    <t>8693 Nelson Drive Suite 409</t>
  </si>
  <si>
    <t>Hectorfort</t>
  </si>
  <si>
    <t>Research raise special significant side.</t>
  </si>
  <si>
    <t>vreeves@example.com</t>
  </si>
  <si>
    <t>789-442-5311x21355</t>
  </si>
  <si>
    <t>9396 Rodriguez Ville</t>
  </si>
  <si>
    <t>South Andrew</t>
  </si>
  <si>
    <t>Thing blood economic.</t>
  </si>
  <si>
    <t>bianca22@example.com</t>
  </si>
  <si>
    <t>(978)583-6320x41264</t>
  </si>
  <si>
    <t>2975 Woods Knolls Suite 042</t>
  </si>
  <si>
    <t>Thing responsibility pull word hand.</t>
  </si>
  <si>
    <t>austin19@example.com</t>
  </si>
  <si>
    <t>001-646-207-0646x49947</t>
  </si>
  <si>
    <t>471 Andrew Branch</t>
  </si>
  <si>
    <t>North Andreaton</t>
  </si>
  <si>
    <t>Suffer yeah item defense fish design pretty break.</t>
  </si>
  <si>
    <t>dannydiaz@example.net</t>
  </si>
  <si>
    <t>+1-453-817-0745x534</t>
  </si>
  <si>
    <t>37936 Williams Land Apt. 803</t>
  </si>
  <si>
    <t>New Elizabeth</t>
  </si>
  <si>
    <t>Difference police speak seek quickly new.</t>
  </si>
  <si>
    <t>snyderrichard@example.net</t>
  </si>
  <si>
    <t>(749)431-5322</t>
  </si>
  <si>
    <t>864 Peter Springs</t>
  </si>
  <si>
    <t>Lisaton</t>
  </si>
  <si>
    <t>Value first control up.</t>
  </si>
  <si>
    <t>Whitehead</t>
  </si>
  <si>
    <t>blairjoshua@example.org</t>
  </si>
  <si>
    <t>(898)699-7080x068</t>
  </si>
  <si>
    <t>8032 Donna Ville Suite 366</t>
  </si>
  <si>
    <t>Defense sometimes some class above face live big.</t>
  </si>
  <si>
    <t>mary89@example.org</t>
  </si>
  <si>
    <t>001-409-738-7475</t>
  </si>
  <si>
    <t>713 Ronald Burg Suite 059</t>
  </si>
  <si>
    <t>Ellisonshire</t>
  </si>
  <si>
    <t>Ready bill including mind late action north.</t>
  </si>
  <si>
    <t>mrodriguez@example.com</t>
  </si>
  <si>
    <t>560-550-8882x351</t>
  </si>
  <si>
    <t>28194 Jones Burgs</t>
  </si>
  <si>
    <t>Six its dark term step participant.</t>
  </si>
  <si>
    <t>williamsalan@example.com</t>
  </si>
  <si>
    <t>+1-925-575-1747x659</t>
  </si>
  <si>
    <t>15482 Linda Freeway Suite 691</t>
  </si>
  <si>
    <t>Bondmouth</t>
  </si>
  <si>
    <t>Like account not street.</t>
  </si>
  <si>
    <t>Combs</t>
  </si>
  <si>
    <t>vrodriguez@example.com</t>
  </si>
  <si>
    <t>(949)672-2510</t>
  </si>
  <si>
    <t>622 Christopher Walk</t>
  </si>
  <si>
    <t>Kennethmouth</t>
  </si>
  <si>
    <t>Be want us after.</t>
  </si>
  <si>
    <t>joshuaschwartz@example.org</t>
  </si>
  <si>
    <t>(701)840-6243x1501</t>
  </si>
  <si>
    <t>57800 Perez Mountain</t>
  </si>
  <si>
    <t>Moyerberg</t>
  </si>
  <si>
    <t>Watch type radio environmental course technology fall.</t>
  </si>
  <si>
    <t>nguyenashley@example.org</t>
  </si>
  <si>
    <t>445-928-8573</t>
  </si>
  <si>
    <t>50707 Hernandez Road</t>
  </si>
  <si>
    <t>Parkton</t>
  </si>
  <si>
    <t>Quite better sell six.</t>
  </si>
  <si>
    <t>joelcarter@example.org</t>
  </si>
  <si>
    <t>26568 Castro Glens</t>
  </si>
  <si>
    <t>Share charge office image miss.</t>
  </si>
  <si>
    <t>morganjenny@example.net</t>
  </si>
  <si>
    <t>714 Rebecca Street Apt. 757</t>
  </si>
  <si>
    <t>Population group camera card scene.</t>
  </si>
  <si>
    <t>allison56@example.com</t>
  </si>
  <si>
    <t>577-758-9141</t>
  </si>
  <si>
    <t>371 Diaz Summit Apt. 067</t>
  </si>
  <si>
    <t>Lake Johnport</t>
  </si>
  <si>
    <t>Message production many suddenly whole military.</t>
  </si>
  <si>
    <t>phiggins@example.net</t>
  </si>
  <si>
    <t>494.871.2742x490</t>
  </si>
  <si>
    <t>8118 Alexander Stream Apt. 060</t>
  </si>
  <si>
    <t>Community anything apply.</t>
  </si>
  <si>
    <t>hcobb@example.org</t>
  </si>
  <si>
    <t>479.765.4708x30709</t>
  </si>
  <si>
    <t>33903 Lopez Ford</t>
  </si>
  <si>
    <t>Port Emilyland</t>
  </si>
  <si>
    <t>Control maintain eye worry add.</t>
  </si>
  <si>
    <t>lorraine94@example.net</t>
  </si>
  <si>
    <t>962-573-0139</t>
  </si>
  <si>
    <t>182 Gibson Mall Suite 770</t>
  </si>
  <si>
    <t>Evansland</t>
  </si>
  <si>
    <t>Ability effect thing.</t>
  </si>
  <si>
    <t>michelepowell@example.org</t>
  </si>
  <si>
    <t>+1-251-431-8649x8269</t>
  </si>
  <si>
    <t>9141 Perkins Crossroad</t>
  </si>
  <si>
    <t>Avoid sit push method.</t>
  </si>
  <si>
    <t>flynnwilliam@example.net</t>
  </si>
  <si>
    <t>963.771.0544x26248</t>
  </si>
  <si>
    <t>26224 Sarah Curve</t>
  </si>
  <si>
    <t>Amandaland</t>
  </si>
  <si>
    <t>Energy always almost bed suggest sort.</t>
  </si>
  <si>
    <t>christopher59@example.net</t>
  </si>
  <si>
    <t>001-308-959-7946</t>
  </si>
  <si>
    <t>152 Sawyer Village</t>
  </si>
  <si>
    <t>Wilkinsonton</t>
  </si>
  <si>
    <t>Represent economic that with.</t>
  </si>
  <si>
    <t>fisherangela@example.org</t>
  </si>
  <si>
    <t>001-946-387-2188x02119</t>
  </si>
  <si>
    <t>80819 Crystal Ranch</t>
  </si>
  <si>
    <t>North Zacharyport</t>
  </si>
  <si>
    <t>Agent new surface just out election less.</t>
  </si>
  <si>
    <t>ramseyaustin@example.net</t>
  </si>
  <si>
    <t>891-668-6144x59897</t>
  </si>
  <si>
    <t>132 Diane Villages Apt. 380</t>
  </si>
  <si>
    <t>Kyleville</t>
  </si>
  <si>
    <t>Dog growth goal movement personal summer country.</t>
  </si>
  <si>
    <t>colegilbert@example.org</t>
  </si>
  <si>
    <t>655-328-0301</t>
  </si>
  <si>
    <t>26042 Miller Roads Apt. 539</t>
  </si>
  <si>
    <t>Scotthaven</t>
  </si>
  <si>
    <t>Present away must boy share be.</t>
  </si>
  <si>
    <t>jill28@example.com</t>
  </si>
  <si>
    <t>001-751-290-9792</t>
  </si>
  <si>
    <t>481 Avery Meadows</t>
  </si>
  <si>
    <t>Jilltown</t>
  </si>
  <si>
    <t>There inside step teach push.</t>
  </si>
  <si>
    <t>hintonsamuel@example.com</t>
  </si>
  <si>
    <t>(291)383-2059x89585</t>
  </si>
  <si>
    <t>06506 Huff Mews Apt. 951</t>
  </si>
  <si>
    <t>Have public reflect.</t>
  </si>
  <si>
    <t>garciachristina@example.org</t>
  </si>
  <si>
    <t>486.326.7468x89395</t>
  </si>
  <si>
    <t>07433 Brandon Lake</t>
  </si>
  <si>
    <t>Walkerfurt</t>
  </si>
  <si>
    <t>Each list window behind.</t>
  </si>
  <si>
    <t>pennyolsen@example.com</t>
  </si>
  <si>
    <t>001-814-366-9669x6192</t>
  </si>
  <si>
    <t>6825 Cobb Drive</t>
  </si>
  <si>
    <t>Leeton</t>
  </si>
  <si>
    <t>Probably if participant land everybody nor.</t>
  </si>
  <si>
    <t>denniscollins@example.net</t>
  </si>
  <si>
    <t>809.724.3522x3602</t>
  </si>
  <si>
    <t>86851 Fernandez Curve</t>
  </si>
  <si>
    <t>Savagebury</t>
  </si>
  <si>
    <t>Economic fight reason put fall message.</t>
  </si>
  <si>
    <t>nicolecarter@example.net</t>
  </si>
  <si>
    <t>553-359-5862</t>
  </si>
  <si>
    <t>60643 Jesse Wall</t>
  </si>
  <si>
    <t>Too total scene model.</t>
  </si>
  <si>
    <t>michellecoleman@example.net</t>
  </si>
  <si>
    <t>69511 Jenkins Mission Apt. 897</t>
  </si>
  <si>
    <t>Brittanyberg</t>
  </si>
  <si>
    <t>Ahead wall dinner home interest purpose particular.</t>
  </si>
  <si>
    <t>omitchell@example.com</t>
  </si>
  <si>
    <t>36806 Weaver Mission Suite 589</t>
  </si>
  <si>
    <t>Jillburgh</t>
  </si>
  <si>
    <t>On trip half range next when.</t>
  </si>
  <si>
    <t>kathleenfrey@example.org</t>
  </si>
  <si>
    <t>(397)324-3817</t>
  </si>
  <si>
    <t>3639 Amy Hills</t>
  </si>
  <si>
    <t>Lake William</t>
  </si>
  <si>
    <t>Behavior commercial letter.</t>
  </si>
  <si>
    <t>cmelendez@example.com</t>
  </si>
  <si>
    <t>973-806-4645x3194</t>
  </si>
  <si>
    <t>2063 Lewis Mill</t>
  </si>
  <si>
    <t>Lake Isabelland</t>
  </si>
  <si>
    <t>Boy serve region fine discussion then.</t>
  </si>
  <si>
    <t>tammymartin@example.com</t>
  </si>
  <si>
    <t>+1-265-463-8026x2593</t>
  </si>
  <si>
    <t>989 Robertson Highway</t>
  </si>
  <si>
    <t>Lake Emilyton</t>
  </si>
  <si>
    <t>Pick write describe sea color choice Mrs.</t>
  </si>
  <si>
    <t>newmanjason@example.com</t>
  </si>
  <si>
    <t>+1-525-867-3416x920</t>
  </si>
  <si>
    <t>998 Gutierrez Cliffs Suite 332</t>
  </si>
  <si>
    <t>Port Matthewside</t>
  </si>
  <si>
    <t>Without customer occur need production institution.</t>
  </si>
  <si>
    <t>rodriguezkristine@example.net</t>
  </si>
  <si>
    <t>24197 Johnson Trace Suite 364</t>
  </si>
  <si>
    <t>East Karen</t>
  </si>
  <si>
    <t>Worry government section red five find couple.</t>
  </si>
  <si>
    <t>ktanner@example.net</t>
  </si>
  <si>
    <t>+1-246-402-5433x028</t>
  </si>
  <si>
    <t>317 Vazquez Island</t>
  </si>
  <si>
    <t>Riddlehaven</t>
  </si>
  <si>
    <t>Service man drop standard nation air.</t>
  </si>
  <si>
    <t>Woodard</t>
  </si>
  <si>
    <t>kennethgarcia@example.net</t>
  </si>
  <si>
    <t>073 Matthew Route Suite 450</t>
  </si>
  <si>
    <t>Argue oil service oil onto end project ever.</t>
  </si>
  <si>
    <t>jonathannelson@example.org</t>
  </si>
  <si>
    <t>(482)723-3543x33810</t>
  </si>
  <si>
    <t>03014 Becker Glens Apt. 618</t>
  </si>
  <si>
    <t>Rushfurt</t>
  </si>
  <si>
    <t>Audience thing test note board.</t>
  </si>
  <si>
    <t>klevy@example.org</t>
  </si>
  <si>
    <t>239-337-7541</t>
  </si>
  <si>
    <t>853 Jeremy Forge</t>
  </si>
  <si>
    <t>Elizabethchester</t>
  </si>
  <si>
    <t>Off network site push agreement wonder.</t>
  </si>
  <si>
    <t>lauren38@example.net</t>
  </si>
  <si>
    <t>+1-673-888-9708x47242</t>
  </si>
  <si>
    <t>3165 Morris Key Suite 369</t>
  </si>
  <si>
    <t>Treatment sing nothing.</t>
  </si>
  <si>
    <t>gregwalker@example.net</t>
  </si>
  <si>
    <t>880.906.0881x11134</t>
  </si>
  <si>
    <t>244 Henry Rue Suite 801</t>
  </si>
  <si>
    <t>Stacymouth</t>
  </si>
  <si>
    <t>Loss prepare soon cell.</t>
  </si>
  <si>
    <t>ularsen@example.net</t>
  </si>
  <si>
    <t>9890 Mark Forks Apt. 794</t>
  </si>
  <si>
    <t>Member player politics husband news seven sign.</t>
  </si>
  <si>
    <t>amyparker@example.com</t>
  </si>
  <si>
    <t>616-607-9547x488</t>
  </si>
  <si>
    <t>89771 Ryan Ways Apt. 662</t>
  </si>
  <si>
    <t>Knighthaven</t>
  </si>
  <si>
    <t>Benefit figure difficult.</t>
  </si>
  <si>
    <t>michael92@example.com</t>
  </si>
  <si>
    <t>896.556.4790x6134</t>
  </si>
  <si>
    <t>68768 Rojas Cliff Suite 863</t>
  </si>
  <si>
    <t>Lake Justin</t>
  </si>
  <si>
    <t>Computer along everyone audience can always that.</t>
  </si>
  <si>
    <t>zfrederick@example.com</t>
  </si>
  <si>
    <t>649-354-1978</t>
  </si>
  <si>
    <t>212 Sara Fords Apt. 347</t>
  </si>
  <si>
    <t>Hamiltonton</t>
  </si>
  <si>
    <t>Remember score exist sort home speech.</t>
  </si>
  <si>
    <t>erin00@example.net</t>
  </si>
  <si>
    <t>426-523-8093x6255</t>
  </si>
  <si>
    <t>1857 Crane Views Suite 069</t>
  </si>
  <si>
    <t>Prove establish safe act only sure current prepare.</t>
  </si>
  <si>
    <t>portereric@example.com</t>
  </si>
  <si>
    <t>+1-408-966-7757x8136</t>
  </si>
  <si>
    <t>52003 Eric Mission</t>
  </si>
  <si>
    <t>West Ryan</t>
  </si>
  <si>
    <t>Realize although from able board.</t>
  </si>
  <si>
    <t>tuckernicole@example.org</t>
  </si>
  <si>
    <t>595.867.2936x478</t>
  </si>
  <si>
    <t>4383 Crystal Loaf Apt. 244</t>
  </si>
  <si>
    <t>Andreamouth</t>
  </si>
  <si>
    <t>Focus military wait.</t>
  </si>
  <si>
    <t>carla62@example.net</t>
  </si>
  <si>
    <t>931.706.4130x725</t>
  </si>
  <si>
    <t>340 Mills Prairie</t>
  </si>
  <si>
    <t>Measure pass but wait.</t>
  </si>
  <si>
    <t>ashleyobrien@example.net</t>
  </si>
  <si>
    <t>419-931-8381x29411</t>
  </si>
  <si>
    <t>312 Christopher Inlet Apt. 527</t>
  </si>
  <si>
    <t>True else some.</t>
  </si>
  <si>
    <t>elizabethkramer@example.com</t>
  </si>
  <si>
    <t>001-778-635-7347x112</t>
  </si>
  <si>
    <t>596 Murray Squares</t>
  </si>
  <si>
    <t>New Edwin</t>
  </si>
  <si>
    <t>Fast well expert main set learn evening.</t>
  </si>
  <si>
    <t>timothy72@example.org</t>
  </si>
  <si>
    <t>(709)329-4265x766</t>
  </si>
  <si>
    <t>9340 Valenzuela Village Suite 195</t>
  </si>
  <si>
    <t>Butlertown</t>
  </si>
  <si>
    <t>Discuss kitchen they break.</t>
  </si>
  <si>
    <t>frances01@example.net</t>
  </si>
  <si>
    <t>259.452.9037x553</t>
  </si>
  <si>
    <t>24031 Taylor Station Apt. 326</t>
  </si>
  <si>
    <t>Watsonfort</t>
  </si>
  <si>
    <t>Drug old north institution country.</t>
  </si>
  <si>
    <t>christina62@example.net</t>
  </si>
  <si>
    <t>10961 Taylor Spring</t>
  </si>
  <si>
    <t>Lindaburgh</t>
  </si>
  <si>
    <t>Hotel community interest among.</t>
  </si>
  <si>
    <t>hebertwilliam@example.org</t>
  </si>
  <si>
    <t>(386)201-5700</t>
  </si>
  <si>
    <t>578 Bennett Valley</t>
  </si>
  <si>
    <t>Brucemouth</t>
  </si>
  <si>
    <t>Culture for want structure.</t>
  </si>
  <si>
    <t>jeffrey11@example.net</t>
  </si>
  <si>
    <t>0869 Chen Prairie</t>
  </si>
  <si>
    <t>South Anaburgh</t>
  </si>
  <si>
    <t>Lose section always pattern require either six.</t>
  </si>
  <si>
    <t>lawrence81@example.com</t>
  </si>
  <si>
    <t>361-675-4174</t>
  </si>
  <si>
    <t>2493 Miller Villages Apt. 426</t>
  </si>
  <si>
    <t>Dustinview</t>
  </si>
  <si>
    <t>Course or wide.</t>
  </si>
  <si>
    <t>williamsstephen@example.net</t>
  </si>
  <si>
    <t>(784)905-7022x35057</t>
  </si>
  <si>
    <t>808 Frank Path</t>
  </si>
  <si>
    <t>Brittanybury</t>
  </si>
  <si>
    <t>Once perhaps mind truth.</t>
  </si>
  <si>
    <t>fmckay@example.com</t>
  </si>
  <si>
    <t>001-348-226-7965x94550</t>
  </si>
  <si>
    <t>774 Tracy Ford</t>
  </si>
  <si>
    <t>Office which indeed land high health network.</t>
  </si>
  <si>
    <t>joseph07@example.net</t>
  </si>
  <si>
    <t>935.377.3767x753</t>
  </si>
  <si>
    <t>68032 Kim Rue</t>
  </si>
  <si>
    <t>Allenstad</t>
  </si>
  <si>
    <t>Out prevent news world case floor specific.</t>
  </si>
  <si>
    <t>jennifer87@example.net</t>
  </si>
  <si>
    <t>+1-286-913-1994x88711</t>
  </si>
  <si>
    <t>39656 Crystal Trace</t>
  </si>
  <si>
    <t>West Carrieton</t>
  </si>
  <si>
    <t>Fight happy including despite spring foot sign.</t>
  </si>
  <si>
    <t>jonathanbrown@example.net</t>
  </si>
  <si>
    <t>(243)449-6413x9310</t>
  </si>
  <si>
    <t>3636 Cindy Fall</t>
  </si>
  <si>
    <t>East Heather</t>
  </si>
  <si>
    <t>Involve decide rich important assume.</t>
  </si>
  <si>
    <t>kellyoconnor@example.com</t>
  </si>
  <si>
    <t>689.851.1740x71383</t>
  </si>
  <si>
    <t>964 Haley Locks</t>
  </si>
  <si>
    <t>North Markton</t>
  </si>
  <si>
    <t>Pm customer somebody along enough within develop.</t>
  </si>
  <si>
    <t>spencerchristine@example.net</t>
  </si>
  <si>
    <t>(502)332-2121x9967</t>
  </si>
  <si>
    <t>814 Andrew Spurs Apt. 444</t>
  </si>
  <si>
    <t>Jenniferhaven</t>
  </si>
  <si>
    <t>Against news idea mind simply.</t>
  </si>
  <si>
    <t>kevinsimmons@example.net</t>
  </si>
  <si>
    <t>881.652.8672x1985</t>
  </si>
  <si>
    <t>173 Knox Run</t>
  </si>
  <si>
    <t>Coleview</t>
  </si>
  <si>
    <t>Everything machine color risk.</t>
  </si>
  <si>
    <t>Sandy</t>
  </si>
  <si>
    <t>richardreeves@example.com</t>
  </si>
  <si>
    <t>968.394.8870x6048</t>
  </si>
  <si>
    <t>982 Dawson Center</t>
  </si>
  <si>
    <t>Agreement skin write practice same our.</t>
  </si>
  <si>
    <t>reyesmichael@example.net</t>
  </si>
  <si>
    <t>56664 Robert Cove Suite 675</t>
  </si>
  <si>
    <t>Port Lucasshire</t>
  </si>
  <si>
    <t>Likely energy in most.</t>
  </si>
  <si>
    <t>kristinacarter@example.net</t>
  </si>
  <si>
    <t>7330 Phillips Lake</t>
  </si>
  <si>
    <t>Martinberg</t>
  </si>
  <si>
    <t>Own drop wait do.</t>
  </si>
  <si>
    <t>jrobinson@example.com</t>
  </si>
  <si>
    <t>387.413.8779x6003</t>
  </si>
  <si>
    <t>51120 Michael Extensions</t>
  </si>
  <si>
    <t>South Desireefort</t>
  </si>
  <si>
    <t>Either certain life wife successful everybody travel understand.</t>
  </si>
  <si>
    <t>Hopkins</t>
  </si>
  <si>
    <t>woodwardshane@example.com</t>
  </si>
  <si>
    <t>720.688.9936x7100</t>
  </si>
  <si>
    <t>271 Krystal Valley Suite 134</t>
  </si>
  <si>
    <t>South Ericberg</t>
  </si>
  <si>
    <t>One look happy relate task yourself.</t>
  </si>
  <si>
    <t>leslieskinner@example.org</t>
  </si>
  <si>
    <t>001-345-717-8157x44103</t>
  </si>
  <si>
    <t>9009 Williams Locks Suite 798</t>
  </si>
  <si>
    <t>West Paul</t>
  </si>
  <si>
    <t>Order upon apply happen.</t>
  </si>
  <si>
    <t>kimraymond@example.net</t>
  </si>
  <si>
    <t>403.401.2922x910</t>
  </si>
  <si>
    <t>11127 Molly Crossing</t>
  </si>
  <si>
    <t>Buchananside</t>
  </si>
  <si>
    <t>Nice history whose.</t>
  </si>
  <si>
    <t>gyoung@example.net</t>
  </si>
  <si>
    <t>(728)821-6608x379</t>
  </si>
  <si>
    <t>197 Thomas Port Apt. 725</t>
  </si>
  <si>
    <t>Brandyland</t>
  </si>
  <si>
    <t>Eight majority design total need.</t>
  </si>
  <si>
    <t>aaronbriggs@example.com</t>
  </si>
  <si>
    <t>839-869-1557x42121</t>
  </si>
  <si>
    <t>03465 Barron Gardens Apt. 394</t>
  </si>
  <si>
    <t>Blue discussion everyone trip thank right technology.</t>
  </si>
  <si>
    <t>hudsonandrea@example.org</t>
  </si>
  <si>
    <t>(381)539-8908</t>
  </si>
  <si>
    <t>84569 Contreras Shoal Apt. 718</t>
  </si>
  <si>
    <t>Dianebury</t>
  </si>
  <si>
    <t>Pay understand almost ability away.</t>
  </si>
  <si>
    <t>lintim@example.com</t>
  </si>
  <si>
    <t>001-742-234-1019</t>
  </si>
  <si>
    <t>68050 James Club Suite 884</t>
  </si>
  <si>
    <t>Lake Luis</t>
  </si>
  <si>
    <t>Save day thing bring police.</t>
  </si>
  <si>
    <t>Salas</t>
  </si>
  <si>
    <t>kevin50@example.com</t>
  </si>
  <si>
    <t>(481)398-0289</t>
  </si>
  <si>
    <t>763 Christian Views Apt. 632</t>
  </si>
  <si>
    <t>Clementstown</t>
  </si>
  <si>
    <t>Including bag season drug to.</t>
  </si>
  <si>
    <t>jimenezronnie@example.org</t>
  </si>
  <si>
    <t>965.863.8519x10447</t>
  </si>
  <si>
    <t>77409 Gaines Hills</t>
  </si>
  <si>
    <t>Guess trouble stuff too.</t>
  </si>
  <si>
    <t>ofranklin@example.net</t>
  </si>
  <si>
    <t>001-414-716-8701x987</t>
  </si>
  <si>
    <t>866 Brenda Roads</t>
  </si>
  <si>
    <t>Lake Johntown</t>
  </si>
  <si>
    <t>American prevent allow sure court method what.</t>
  </si>
  <si>
    <t>xwalters@example.net</t>
  </si>
  <si>
    <t>001-690-522-5514x42935</t>
  </si>
  <si>
    <t>5358 Leslie Courts Apt. 644</t>
  </si>
  <si>
    <t>Donovanfurt</t>
  </si>
  <si>
    <t>Per while director season huge.</t>
  </si>
  <si>
    <t>peggytucker@example.org</t>
  </si>
  <si>
    <t>698.964.7312x94998</t>
  </si>
  <si>
    <t>3168 Anderson Place Apt. 183</t>
  </si>
  <si>
    <t>Manningberg</t>
  </si>
  <si>
    <t>Side practice pretty area.</t>
  </si>
  <si>
    <t>williamsdaniel@example.net</t>
  </si>
  <si>
    <t>975-616-3588</t>
  </si>
  <si>
    <t>749 Emily Islands Apt. 065</t>
  </si>
  <si>
    <t>East Jason</t>
  </si>
  <si>
    <t>Level instead take then.</t>
  </si>
  <si>
    <t>justinwalker@example.org</t>
  </si>
  <si>
    <t>(379)211-5920</t>
  </si>
  <si>
    <t>32286 Mackenzie Shoal</t>
  </si>
  <si>
    <t>Score determine consider direction catch peace TV street.</t>
  </si>
  <si>
    <t>dudleyteresa@example.org</t>
  </si>
  <si>
    <t>897.409.6922</t>
  </si>
  <si>
    <t>72808 Nguyen Viaduct Suite 863</t>
  </si>
  <si>
    <t>Place figure service worker heart size style treatment.</t>
  </si>
  <si>
    <t>kylesmith@example.net</t>
  </si>
  <si>
    <t>+1-746-593-0181x557</t>
  </si>
  <si>
    <t>18503 Belinda Well</t>
  </si>
  <si>
    <t>Acostabury</t>
  </si>
  <si>
    <t>Suffer happen wish rise fly land.</t>
  </si>
  <si>
    <t>kennethwhite@example.com</t>
  </si>
  <si>
    <t>+1-344-635-9945x045</t>
  </si>
  <si>
    <t>982 Young Hill</t>
  </si>
  <si>
    <t>South Josephville</t>
  </si>
  <si>
    <t>Modern training high member commercial.</t>
  </si>
  <si>
    <t>marisa85@example.com</t>
  </si>
  <si>
    <t>001-570-494-3812</t>
  </si>
  <si>
    <t>029 Shields Trace</t>
  </si>
  <si>
    <t>Cruzfort</t>
  </si>
  <si>
    <t>Organization wife miss down.</t>
  </si>
  <si>
    <t>joshuamendez@example.org</t>
  </si>
  <si>
    <t>(564)348-4612x909</t>
  </si>
  <si>
    <t>88182 John Port</t>
  </si>
  <si>
    <t>Port Kylefort</t>
  </si>
  <si>
    <t>Weight someone paper affect majority here include every.</t>
  </si>
  <si>
    <t>kristy08@example.org</t>
  </si>
  <si>
    <t>(692)566-4807</t>
  </si>
  <si>
    <t>1806 Davis Vista</t>
  </si>
  <si>
    <t>Follow call quality ago morning network.</t>
  </si>
  <si>
    <t>susan41@example.com</t>
  </si>
  <si>
    <t>(426)523-0911x09779</t>
  </si>
  <si>
    <t>41671 Kramer Flat Apt. 343</t>
  </si>
  <si>
    <t>Forget station former trial interest outside.</t>
  </si>
  <si>
    <t>mejiatanner@example.org</t>
  </si>
  <si>
    <t>89991 Garrett Park Apt. 358</t>
  </si>
  <si>
    <t>Port Andrewmouth</t>
  </si>
  <si>
    <t>Door offer example compare.</t>
  </si>
  <si>
    <t>Mikayla</t>
  </si>
  <si>
    <t>jsimpson@example.org</t>
  </si>
  <si>
    <t>(785)888-9019x5089</t>
  </si>
  <si>
    <t>918 Lopez Rest</t>
  </si>
  <si>
    <t>Elizabethport</t>
  </si>
  <si>
    <t>Your before often certain.</t>
  </si>
  <si>
    <t>joseph11@example.com</t>
  </si>
  <si>
    <t>+1-573-262-6530x63924</t>
  </si>
  <si>
    <t>709 Christine Street</t>
  </si>
  <si>
    <t>South Curtis</t>
  </si>
  <si>
    <t>Back adult like rather operation ever.</t>
  </si>
  <si>
    <t>onealkaren@example.com</t>
  </si>
  <si>
    <t>235.330.4330x37066</t>
  </si>
  <si>
    <t>1266 Harper Loop Suite 103</t>
  </si>
  <si>
    <t>Port Adammouth</t>
  </si>
  <si>
    <t>Red big show friend.</t>
  </si>
  <si>
    <t>janet68@example.net</t>
  </si>
  <si>
    <t>(782)779-7116x350</t>
  </si>
  <si>
    <t>083 Daniel Village</t>
  </si>
  <si>
    <t>Melanieville</t>
  </si>
  <si>
    <t>Strong lead them want market.</t>
  </si>
  <si>
    <t>joneserin@example.com</t>
  </si>
  <si>
    <t>271-375-0122x023</t>
  </si>
  <si>
    <t>577 Vazquez Prairie Suite 233</t>
  </si>
  <si>
    <t>New Davidshire</t>
  </si>
  <si>
    <t>Treatment senior road enough rich spend sea.</t>
  </si>
  <si>
    <t>Joan</t>
  </si>
  <si>
    <t>leahrandolph@example.net</t>
  </si>
  <si>
    <t>700.739.0192x41723</t>
  </si>
  <si>
    <t>6121 Pamela Village</t>
  </si>
  <si>
    <t>Noahview</t>
  </si>
  <si>
    <t>Republican successful war base fire apply as more.</t>
  </si>
  <si>
    <t>christine37@example.org</t>
  </si>
  <si>
    <t>78219 Keith Place</t>
  </si>
  <si>
    <t>Nation number road candidate hear company.</t>
  </si>
  <si>
    <t>ggriffin@example.net</t>
  </si>
  <si>
    <t>401-889-5506</t>
  </si>
  <si>
    <t>89292 Michelle Fork</t>
  </si>
  <si>
    <t>Fine dog view trade ahead.</t>
  </si>
  <si>
    <t>nicholasharris@example.org</t>
  </si>
  <si>
    <t>922.275.2569x936</t>
  </si>
  <si>
    <t>383 Garcia Underpass</t>
  </si>
  <si>
    <t>Webbport</t>
  </si>
  <si>
    <t>Brother four total TV.</t>
  </si>
  <si>
    <t>anna60@example.net</t>
  </si>
  <si>
    <t>241.624.5198x525</t>
  </si>
  <si>
    <t>013 Stephanie Cliffs Apt. 473</t>
  </si>
  <si>
    <t>Per ten protect employee marriage almost.</t>
  </si>
  <si>
    <t>owolf@example.org</t>
  </si>
  <si>
    <t>001-911-531-4552x40753</t>
  </si>
  <si>
    <t>1022 Richard Lodge</t>
  </si>
  <si>
    <t>Perkinsview</t>
  </si>
  <si>
    <t>Action heart anyone fact.</t>
  </si>
  <si>
    <t>Buckley</t>
  </si>
  <si>
    <t>matthewspencer@example.org</t>
  </si>
  <si>
    <t>(709)981-0275x041</t>
  </si>
  <si>
    <t>71602 Rollins Fords</t>
  </si>
  <si>
    <t>Masonville</t>
  </si>
  <si>
    <t>Event still today produce information leader world risk.</t>
  </si>
  <si>
    <t>deniseanderson@example.net</t>
  </si>
  <si>
    <t>686-968-8381x58310</t>
  </si>
  <si>
    <t>57273 Courtney Brooks</t>
  </si>
  <si>
    <t>Bradyburgh</t>
  </si>
  <si>
    <t>Identify local collection machine fish.</t>
  </si>
  <si>
    <t>danielgarcia@example.net</t>
  </si>
  <si>
    <t>342-645-2180x61143</t>
  </si>
  <si>
    <t>30645 Ruiz Turnpike Suite 266</t>
  </si>
  <si>
    <t>Port Albertport</t>
  </si>
  <si>
    <t>Whose nor daughter weight hit animal.</t>
  </si>
  <si>
    <t>hallbrittany@example.net</t>
  </si>
  <si>
    <t>485-441-9566</t>
  </si>
  <si>
    <t>36113 Philip Isle</t>
  </si>
  <si>
    <t>South Kathleen</t>
  </si>
  <si>
    <t>Step officer by example guy travel age.</t>
  </si>
  <si>
    <t>thompsongary@example.org</t>
  </si>
  <si>
    <t>75813 Friedman Highway Suite 466</t>
  </si>
  <si>
    <t>North Stephanieville</t>
  </si>
  <si>
    <t>Help worry term community life.</t>
  </si>
  <si>
    <t>changeric@example.org</t>
  </si>
  <si>
    <t>600-755-3286</t>
  </si>
  <si>
    <t>1315 Candice Glen</t>
  </si>
  <si>
    <t>West Cynthia</t>
  </si>
  <si>
    <t>Tend employee politics should.</t>
  </si>
  <si>
    <t>scottbanks@example.com</t>
  </si>
  <si>
    <t>001-635-644-6585x67920</t>
  </si>
  <si>
    <t>1455 Johnson Lodge Apt. 805</t>
  </si>
  <si>
    <t>West Darrenton</t>
  </si>
  <si>
    <t>Political support certain young.</t>
  </si>
  <si>
    <t>vhenry@example.org</t>
  </si>
  <si>
    <t>+1-558-430-2184x94399</t>
  </si>
  <si>
    <t>22745 Hughes Crest Suite 266</t>
  </si>
  <si>
    <t>Agency strategy trade day.</t>
  </si>
  <si>
    <t>hsmith@example.org</t>
  </si>
  <si>
    <t>599-303-7107</t>
  </si>
  <si>
    <t>88140 Alan Stream Suite 708</t>
  </si>
  <si>
    <t>Melissamouth</t>
  </si>
  <si>
    <t>Heart PM interesting as style.</t>
  </si>
  <si>
    <t>luis25@example.org</t>
  </si>
  <si>
    <t>286.964.2158x997</t>
  </si>
  <si>
    <t>574 Tyler Manor</t>
  </si>
  <si>
    <t>North Jacobfurt</t>
  </si>
  <si>
    <t>Center expect though how.</t>
  </si>
  <si>
    <t>cindy32@example.org</t>
  </si>
  <si>
    <t>(495)548-4923x69925</t>
  </si>
  <si>
    <t>1115 Anderson Mountains</t>
  </si>
  <si>
    <t>West Samuelmouth</t>
  </si>
  <si>
    <t>Yet fight wind attention adult college.</t>
  </si>
  <si>
    <t>michaelmoore@example.org</t>
  </si>
  <si>
    <t>408.681.2819</t>
  </si>
  <si>
    <t>13073 Reid Park</t>
  </si>
  <si>
    <t>New Rebeccafurt</t>
  </si>
  <si>
    <t>Trial watch your in time so protect.</t>
  </si>
  <si>
    <t>michellehaynes@example.org</t>
  </si>
  <si>
    <t>334-687-4932x785</t>
  </si>
  <si>
    <t>806 Kramer Island</t>
  </si>
  <si>
    <t>Word huge choice sort really.</t>
  </si>
  <si>
    <t>anthony23@example.org</t>
  </si>
  <si>
    <t>001-824-624-0820x90490</t>
  </si>
  <si>
    <t>33554 Tammy Key</t>
  </si>
  <si>
    <t>Turnerton</t>
  </si>
  <si>
    <t>He your picture.</t>
  </si>
  <si>
    <t>courtney05@example.com</t>
  </si>
  <si>
    <t>609-417-6730x8911</t>
  </si>
  <si>
    <t>77193 Joanna Manors</t>
  </si>
  <si>
    <t>Gregorymouth</t>
  </si>
  <si>
    <t>Large television machine someone still.</t>
  </si>
  <si>
    <t>Arellano</t>
  </si>
  <si>
    <t>rcoleman@example.net</t>
  </si>
  <si>
    <t>352-203-1739x86817</t>
  </si>
  <si>
    <t>4949 Joe Dale</t>
  </si>
  <si>
    <t>North Shawntown</t>
  </si>
  <si>
    <t>Later or money blood room.</t>
  </si>
  <si>
    <t>william38@example.org</t>
  </si>
  <si>
    <t>001-778-241-2184x792</t>
  </si>
  <si>
    <t>7531 Barbara Locks Suite 110</t>
  </si>
  <si>
    <t>South Jerryland</t>
  </si>
  <si>
    <t>Serious thought road its fly consider resource.</t>
  </si>
  <si>
    <t>Gibbs</t>
  </si>
  <si>
    <t>susan29@example.net</t>
  </si>
  <si>
    <t>001-465-681-2197x79008</t>
  </si>
  <si>
    <t>37770 Beverly Way Suite 911</t>
  </si>
  <si>
    <t>West Jim</t>
  </si>
  <si>
    <t>Long range indicate line.</t>
  </si>
  <si>
    <t>jeremy81@example.org</t>
  </si>
  <si>
    <t>760.891.8144</t>
  </si>
  <si>
    <t>11625 Denise Gateway Suite 297</t>
  </si>
  <si>
    <t>Cynthialand</t>
  </si>
  <si>
    <t>Sometimes option deep sport young hear relate.</t>
  </si>
  <si>
    <t>ashleyrivera@example.net</t>
  </si>
  <si>
    <t>620.608.9615x741</t>
  </si>
  <si>
    <t>67475 Lisa Falls Apt. 301</t>
  </si>
  <si>
    <t>Wrightborough</t>
  </si>
  <si>
    <t>Positive year box.</t>
  </si>
  <si>
    <t>steelebarbara@example.net</t>
  </si>
  <si>
    <t>245-209-5629x240</t>
  </si>
  <si>
    <t>35283 Newman Branch Apt. 881</t>
  </si>
  <si>
    <t>Memory artist first.</t>
  </si>
  <si>
    <t>hhall@example.com</t>
  </si>
  <si>
    <t>666.638.4887x8671</t>
  </si>
  <si>
    <t>5757 Michele Lakes Suite 286</t>
  </si>
  <si>
    <t>Clintonside</t>
  </si>
  <si>
    <t>Include size board movie.</t>
  </si>
  <si>
    <t>victoriaarellano@example.com</t>
  </si>
  <si>
    <t>071 Nancy Ridges Suite 106</t>
  </si>
  <si>
    <t>Nelsonchester</t>
  </si>
  <si>
    <t>Make training whose middle edge four wife.</t>
  </si>
  <si>
    <t>newmanvalerie@example.com</t>
  </si>
  <si>
    <t>+1-698-257-6507x46032</t>
  </si>
  <si>
    <t>51729 Kevin Center Apt. 573</t>
  </si>
  <si>
    <t>Mclaughlintown</t>
  </si>
  <si>
    <t>Soldier may garden window never.</t>
  </si>
  <si>
    <t>lewislinda@example.com</t>
  </si>
  <si>
    <t>(825)547-3799</t>
  </si>
  <si>
    <t>79564 Parker Ford</t>
  </si>
  <si>
    <t>New Coreyborough</t>
  </si>
  <si>
    <t>Relationship project machine free.</t>
  </si>
  <si>
    <t>jonathan26@example.com</t>
  </si>
  <si>
    <t>001-725-664-2257x695</t>
  </si>
  <si>
    <t>8904 Amy Stravenue Suite 093</t>
  </si>
  <si>
    <t>North Janetshire</t>
  </si>
  <si>
    <t>Give product sell social.</t>
  </si>
  <si>
    <t>calebcunningham@example.com</t>
  </si>
  <si>
    <t>(295)398-7790x61435</t>
  </si>
  <si>
    <t>7482 Monica Points</t>
  </si>
  <si>
    <t>Erinside</t>
  </si>
  <si>
    <t>Ahead address event.</t>
  </si>
  <si>
    <t>reneemays@example.net</t>
  </si>
  <si>
    <t>+1-317-573-9340x5013</t>
  </si>
  <si>
    <t>33127 Black Rapids Suite 380</t>
  </si>
  <si>
    <t>Martinezhaven</t>
  </si>
  <si>
    <t>Rich hear phone.</t>
  </si>
  <si>
    <t>tonyafoster@example.net</t>
  </si>
  <si>
    <t>001-604-231-1193x482</t>
  </si>
  <si>
    <t>800 Emily Radial Suite 426</t>
  </si>
  <si>
    <t>East Brent</t>
  </si>
  <si>
    <t>Artist whether these scientist.</t>
  </si>
  <si>
    <t>williammolina@example.com</t>
  </si>
  <si>
    <t>001-499-660-9069x4883</t>
  </si>
  <si>
    <t>4982 Andrew Divide</t>
  </si>
  <si>
    <t>South Shirleymouth</t>
  </si>
  <si>
    <t>Should third chair through short along among might.</t>
  </si>
  <si>
    <t>masonjames@example.net</t>
  </si>
  <si>
    <t>(771)382-5980x627</t>
  </si>
  <si>
    <t>524 Armstrong Isle Suite 271</t>
  </si>
  <si>
    <t>New Wesleyburgh</t>
  </si>
  <si>
    <t>Reveal between unit result.</t>
  </si>
  <si>
    <t>kevin57@example.net</t>
  </si>
  <si>
    <t>001-397-342-4909</t>
  </si>
  <si>
    <t>806 Virginia Rue Apt. 337</t>
  </si>
  <si>
    <t>South Sandra</t>
  </si>
  <si>
    <t>Red federal moment find fight floor me.</t>
  </si>
  <si>
    <t>lisa87@example.net</t>
  </si>
  <si>
    <t>+1-725-493-6342x55343</t>
  </si>
  <si>
    <t>848 Joseph Flats</t>
  </si>
  <si>
    <t>Wattsberg</t>
  </si>
  <si>
    <t>Such follow population final report since article.</t>
  </si>
  <si>
    <t>ugould@example.net</t>
  </si>
  <si>
    <t>592.454.7312</t>
  </si>
  <si>
    <t>39635 Christine Gardens Apt. 396</t>
  </si>
  <si>
    <t>Markbury</t>
  </si>
  <si>
    <t>Scientist oil condition.</t>
  </si>
  <si>
    <t>nicholasmoore@example.com</t>
  </si>
  <si>
    <t>759.881.6780x501</t>
  </si>
  <si>
    <t>803 Roberts Parkways Suite 756</t>
  </si>
  <si>
    <t>Chavezstad</t>
  </si>
  <si>
    <t>Beyond pattern bar activity character.</t>
  </si>
  <si>
    <t>tanya44@example.com</t>
  </si>
  <si>
    <t>+1-563-380-1091x363</t>
  </si>
  <si>
    <t>298 Blake Ford Suite 544</t>
  </si>
  <si>
    <t>Warnerbury</t>
  </si>
  <si>
    <t>Head form cell arm every rule.</t>
  </si>
  <si>
    <t>jennifer40@example.org</t>
  </si>
  <si>
    <t>(245)314-0554</t>
  </si>
  <si>
    <t>005 Donald Mount</t>
  </si>
  <si>
    <t>Port William</t>
  </si>
  <si>
    <t>Memory sing growth want cover.</t>
  </si>
  <si>
    <t>Jared</t>
  </si>
  <si>
    <t>Briggs</t>
  </si>
  <si>
    <t>babbott@example.net</t>
  </si>
  <si>
    <t>696-457-2906x6744</t>
  </si>
  <si>
    <t>1856 Jessica Parkways</t>
  </si>
  <si>
    <t>Yvonnehaven</t>
  </si>
  <si>
    <t>Yes design very expect next.</t>
  </si>
  <si>
    <t>xpowell@example.com</t>
  </si>
  <si>
    <t>(503)686-1923</t>
  </si>
  <si>
    <t>548 Lori Mountain Apt. 119</t>
  </si>
  <si>
    <t>South Brendamouth</t>
  </si>
  <si>
    <t>Serious son phone.</t>
  </si>
  <si>
    <t>+1-940-218-0051x184</t>
  </si>
  <si>
    <t>25394 Glenda Green Suite 856</t>
  </si>
  <si>
    <t>Port Stephenville</t>
  </si>
  <si>
    <t>Bill protect lead kid.</t>
  </si>
  <si>
    <t>paulakim@example.com</t>
  </si>
  <si>
    <t>885 Morales Mountains Apt. 408</t>
  </si>
  <si>
    <t>Sotofort</t>
  </si>
  <si>
    <t>Culture society single challenge.</t>
  </si>
  <si>
    <t>hharris@example.net</t>
  </si>
  <si>
    <t>(397)325-6381x31648</t>
  </si>
  <si>
    <t>141 Scott Knoll Apt. 599</t>
  </si>
  <si>
    <t>Vanessatown</t>
  </si>
  <si>
    <t>Raise else everybody though.</t>
  </si>
  <si>
    <t>james68@example.org</t>
  </si>
  <si>
    <t>710.430.0653x9472</t>
  </si>
  <si>
    <t>584 Anthony Shoal Suite 427</t>
  </si>
  <si>
    <t>South Kristi</t>
  </si>
  <si>
    <t>Rate company air present necessary history.</t>
  </si>
  <si>
    <t>clarence36@example.org</t>
  </si>
  <si>
    <t>001-509-363-3496</t>
  </si>
  <si>
    <t>96010 Julia Square Suite 537</t>
  </si>
  <si>
    <t>North Catherineborough</t>
  </si>
  <si>
    <t>Learn capital green everything popular live time.</t>
  </si>
  <si>
    <t>stevenmartin@example.net</t>
  </si>
  <si>
    <t>001-414-508-5626x931</t>
  </si>
  <si>
    <t>6801 Joseph Island Suite 261</t>
  </si>
  <si>
    <t>South Heathermouth</t>
  </si>
  <si>
    <t>Money grow now hope among spring likely.</t>
  </si>
  <si>
    <t>clarkchristopher@example.com</t>
  </si>
  <si>
    <t>(305)601-3707</t>
  </si>
  <si>
    <t>583 Mitchell Row</t>
  </si>
  <si>
    <t>Joannaberg</t>
  </si>
  <si>
    <t>Record while including tell.</t>
  </si>
  <si>
    <t>william75@example.com</t>
  </si>
  <si>
    <t>616-838-3083x193</t>
  </si>
  <si>
    <t>9490 Connie Inlet Suite 926</t>
  </si>
  <si>
    <t>Baxterport</t>
  </si>
  <si>
    <t>Might all his impact history compare behind.</t>
  </si>
  <si>
    <t>tiffanyfitzgerald@example.net</t>
  </si>
  <si>
    <t>237-417-4367x1377</t>
  </si>
  <si>
    <t>0981 Amy Spring</t>
  </si>
  <si>
    <t>Jacobside</t>
  </si>
  <si>
    <t>Way sure performance.</t>
  </si>
  <si>
    <t>farrellkayla@example.net</t>
  </si>
  <si>
    <t>(921)794-9636x8849</t>
  </si>
  <si>
    <t>731 Mcdonald Oval Suite 927</t>
  </si>
  <si>
    <t>Often drop agency our occur box race.</t>
  </si>
  <si>
    <t>cookedavid@example.net</t>
  </si>
  <si>
    <t>6816 Kimberly Pass</t>
  </si>
  <si>
    <t>Lake Aliciaton</t>
  </si>
  <si>
    <t>Red idea conference help I.</t>
  </si>
  <si>
    <t>jillian09@example.org</t>
  </si>
  <si>
    <t>456 Annette Grove Apt. 913</t>
  </si>
  <si>
    <t>Bellside</t>
  </si>
  <si>
    <t>Painting court various attention item send.</t>
  </si>
  <si>
    <t>mmartin@example.org</t>
  </si>
  <si>
    <t>593.297.7766x3926</t>
  </si>
  <si>
    <t>164 Alec Road</t>
  </si>
  <si>
    <t>Spring space radio picture call off.</t>
  </si>
  <si>
    <t>Fred</t>
  </si>
  <si>
    <t>vanessa59@example.com</t>
  </si>
  <si>
    <t>894-760-6014x223</t>
  </si>
  <si>
    <t>183 Ernest Highway Suite 531</t>
  </si>
  <si>
    <t>Port Ryan</t>
  </si>
  <si>
    <t>Practice people car hot investment age challenge.</t>
  </si>
  <si>
    <t>ctrujillo@example.org</t>
  </si>
  <si>
    <t>330-559-0350</t>
  </si>
  <si>
    <t>03497 Jennifer Lodge Apt. 671</t>
  </si>
  <si>
    <t>Watsonshire</t>
  </si>
  <si>
    <t>Indicate they dark understand physical yard green you.</t>
  </si>
  <si>
    <t>Omar</t>
  </si>
  <si>
    <t>aferguson@example.net</t>
  </si>
  <si>
    <t>966 Wilson Island</t>
  </si>
  <si>
    <t>South Shane</t>
  </si>
  <si>
    <t>Production threat little east management reveal.</t>
  </si>
  <si>
    <t>rachaelwoodard@example.com</t>
  </si>
  <si>
    <t>+1-706-511-8540x5832</t>
  </si>
  <si>
    <t>43375 Sarah Parkways Apt. 006</t>
  </si>
  <si>
    <t>Destinyton</t>
  </si>
  <si>
    <t>May compare because power watch under relationship.</t>
  </si>
  <si>
    <t>Pope</t>
  </si>
  <si>
    <t>thompsonmelissa@example.org</t>
  </si>
  <si>
    <t>001-683-631-8561x041</t>
  </si>
  <si>
    <t>646 Gilbert Crescent</t>
  </si>
  <si>
    <t>South Joshua</t>
  </si>
  <si>
    <t>Health question sound across all letter anything.</t>
  </si>
  <si>
    <t>dsmith@example.net</t>
  </si>
  <si>
    <t>537.388.9889x55335</t>
  </si>
  <si>
    <t>96665 Mcdonald Crest Suite 985</t>
  </si>
  <si>
    <t>Maldonadoburgh</t>
  </si>
  <si>
    <t>Hospital hair teacher option.</t>
  </si>
  <si>
    <t>marvinsmith@example.com</t>
  </si>
  <si>
    <t>(332)659-2683x17683</t>
  </si>
  <si>
    <t>1131 Watkins Walks</t>
  </si>
  <si>
    <t>Schneiderbury</t>
  </si>
  <si>
    <t>Outside physical process president firm such.</t>
  </si>
  <si>
    <t>allisongonzalez@example.org</t>
  </si>
  <si>
    <t>001-725-707-0349x2172</t>
  </si>
  <si>
    <t>59912 Parker Streets</t>
  </si>
  <si>
    <t>South Kenneth</t>
  </si>
  <si>
    <t>End take away than.</t>
  </si>
  <si>
    <t>vgreen@example.net</t>
  </si>
  <si>
    <t>898-681-9469</t>
  </si>
  <si>
    <t>427 Melissa Circle</t>
  </si>
  <si>
    <t>Sarahfort</t>
  </si>
  <si>
    <t>Machine despite student seem always production.</t>
  </si>
  <si>
    <t>jenniferevans@example.org</t>
  </si>
  <si>
    <t>001-617-383-7171x8492</t>
  </si>
  <si>
    <t>6606 Schmidt Alley</t>
  </si>
  <si>
    <t>West Rachelton</t>
  </si>
  <si>
    <t>Floor blue arm firm data interesting where.</t>
  </si>
  <si>
    <t>levinekelly@example.org</t>
  </si>
  <si>
    <t>(760)824-0335x9034</t>
  </si>
  <si>
    <t>9097 Kenneth Forks</t>
  </si>
  <si>
    <t>Land southern pick ago husband history event.</t>
  </si>
  <si>
    <t>brian84@example.org</t>
  </si>
  <si>
    <t>2840 Zavala Roads</t>
  </si>
  <si>
    <t>Bradleyburgh</t>
  </si>
  <si>
    <t>Social speech board level person authority affect.</t>
  </si>
  <si>
    <t>zpatterson@example.org</t>
  </si>
  <si>
    <t>593.687.7724</t>
  </si>
  <si>
    <t>425 Alexa Roads Suite 204</t>
  </si>
  <si>
    <t>South Yvonnechester</t>
  </si>
  <si>
    <t>Care accept present rather.</t>
  </si>
  <si>
    <t>bbrooks@example.org</t>
  </si>
  <si>
    <t>(948)430-8799</t>
  </si>
  <si>
    <t>08350 Jonathan Drive Suite 792</t>
  </si>
  <si>
    <t>Taylorland</t>
  </si>
  <si>
    <t>Able evidence traditional step.</t>
  </si>
  <si>
    <t>joshuaheath@example.net</t>
  </si>
  <si>
    <t>829-789-3852</t>
  </si>
  <si>
    <t>441 Pollard Points</t>
  </si>
  <si>
    <t>Wait fight point identify would.</t>
  </si>
  <si>
    <t>jmoore@example.com</t>
  </si>
  <si>
    <t>5167 Jason Harbors Suite 515</t>
  </si>
  <si>
    <t>Lake Joshuashire</t>
  </si>
  <si>
    <t>Guy over spend century evening week wife dark.</t>
  </si>
  <si>
    <t>devin95@example.net</t>
  </si>
  <si>
    <t>+1-584-811-9782x65276</t>
  </si>
  <si>
    <t>96971 Chandler Way Apt. 276</t>
  </si>
  <si>
    <t>Port Julia</t>
  </si>
  <si>
    <t>Someone apply some nature race.</t>
  </si>
  <si>
    <t>Malik</t>
  </si>
  <si>
    <t>lejohn@example.org</t>
  </si>
  <si>
    <t>(732)506-2112x83597</t>
  </si>
  <si>
    <t>756 Samantha Trafficway Suite 177</t>
  </si>
  <si>
    <t>North Soniaside</t>
  </si>
  <si>
    <t>Step prove billion page.</t>
  </si>
  <si>
    <t>lglenn@example.com</t>
  </si>
  <si>
    <t>+1-229-803-9916x2072</t>
  </si>
  <si>
    <t>82441 Michelle Crescent Apt. 844</t>
  </si>
  <si>
    <t>Port Jamesport</t>
  </si>
  <si>
    <t>Training lay election yard happy.</t>
  </si>
  <si>
    <t>johnsonjessica@example.com</t>
  </si>
  <si>
    <t>220.802.9494x7473</t>
  </si>
  <si>
    <t>8824 Stanley Lock</t>
  </si>
  <si>
    <t>Consumer care appear ability course view population probably.</t>
  </si>
  <si>
    <t>richardallen@example.com</t>
  </si>
  <si>
    <t>77473 Zimmerman Field Suite 651</t>
  </si>
  <si>
    <t>Clear sport each mouth break.</t>
  </si>
  <si>
    <t>ooliver@example.net</t>
  </si>
  <si>
    <t>838.582.9579</t>
  </si>
  <si>
    <t>29846 Yates Junction Suite 667</t>
  </si>
  <si>
    <t>New George</t>
  </si>
  <si>
    <t>Yourself nor card card scene issue the concern.</t>
  </si>
  <si>
    <t>edwin50@example.org</t>
  </si>
  <si>
    <t>3020 Parsons Falls</t>
  </si>
  <si>
    <t>Burnettview</t>
  </si>
  <si>
    <t>Second affect Mrs religious sometimes single why.</t>
  </si>
  <si>
    <t>millercharles@example.org</t>
  </si>
  <si>
    <t>(373)513-4711</t>
  </si>
  <si>
    <t>061 Ballard Lakes Apt. 778</t>
  </si>
  <si>
    <t>Ashleychester</t>
  </si>
  <si>
    <t>Will other dream agree.</t>
  </si>
  <si>
    <t>xchavez@example.net</t>
  </si>
  <si>
    <t>395-797-3877x7755</t>
  </si>
  <si>
    <t>28743 Ho Plains</t>
  </si>
  <si>
    <t>Aaronchester</t>
  </si>
  <si>
    <t>Measure common beat could.</t>
  </si>
  <si>
    <t>maynardbrenda@example.net</t>
  </si>
  <si>
    <t>001-751-765-0110x4695</t>
  </si>
  <si>
    <t>38296 Green Route Suite 956</t>
  </si>
  <si>
    <t>New Madison</t>
  </si>
  <si>
    <t>Reality result the travel.</t>
  </si>
  <si>
    <t>kristywilliams@example.net</t>
  </si>
  <si>
    <t>10433 Nguyen Islands Apt. 394</t>
  </si>
  <si>
    <t>North Erik</t>
  </si>
  <si>
    <t>Beyond relationship dinner break reflect she.</t>
  </si>
  <si>
    <t>gwendolynknight@example.net</t>
  </si>
  <si>
    <t>334-742-7348</t>
  </si>
  <si>
    <t>3670 Ashley Mill</t>
  </si>
  <si>
    <t>Staceymouth</t>
  </si>
  <si>
    <t>Parent vote again maintain.</t>
  </si>
  <si>
    <t>tmartin@example.org</t>
  </si>
  <si>
    <t>(560)938-4384x1529</t>
  </si>
  <si>
    <t>8915 Harper Mountains Suite 575</t>
  </si>
  <si>
    <t>Address clearly adult position pretty.</t>
  </si>
  <si>
    <t>Lowery</t>
  </si>
  <si>
    <t>williamssharon@example.com</t>
  </si>
  <si>
    <t>+1-750-548-7779x96529</t>
  </si>
  <si>
    <t>3525 Holland Stravenue</t>
  </si>
  <si>
    <t>Jonesfort</t>
  </si>
  <si>
    <t>Floor benefit prevent Mr.</t>
  </si>
  <si>
    <t>tanya29@example.org</t>
  </si>
  <si>
    <t>001-647-376-5258x16517</t>
  </si>
  <si>
    <t>091 Holmes Hollow Apt. 277</t>
  </si>
  <si>
    <t>Port Andrewton</t>
  </si>
  <si>
    <t>Open no kid ask yeah.</t>
  </si>
  <si>
    <t>davislee@example.org</t>
  </si>
  <si>
    <t>(248)476-4970</t>
  </si>
  <si>
    <t>8060 Kent Isle</t>
  </si>
  <si>
    <t>Richardburgh</t>
  </si>
  <si>
    <t>Cause job score something before.</t>
  </si>
  <si>
    <t>jenniferhubbard@example.org</t>
  </si>
  <si>
    <t>(718)941-3073x680</t>
  </si>
  <si>
    <t>44243 Mitchell Point Apt. 851</t>
  </si>
  <si>
    <t>Danielside</t>
  </si>
  <si>
    <t>Buy Democrat spend chair woman.</t>
  </si>
  <si>
    <t>curtisisaac@example.com</t>
  </si>
  <si>
    <t>001-653-275-9233x7834</t>
  </si>
  <si>
    <t>31747 Jim Mountains Apt. 171</t>
  </si>
  <si>
    <t>Richardland</t>
  </si>
  <si>
    <t>Green message east drug.</t>
  </si>
  <si>
    <t>nlin@example.org</t>
  </si>
  <si>
    <t>839-671-1528x5506</t>
  </si>
  <si>
    <t>07141 Christine Island Suite 593</t>
  </si>
  <si>
    <t>Darylmouth</t>
  </si>
  <si>
    <t>West child realize on keep.</t>
  </si>
  <si>
    <t>garyramirez@example.net</t>
  </si>
  <si>
    <t>(343)952-6140</t>
  </si>
  <si>
    <t>0187 Samantha Harbor Apt. 580</t>
  </si>
  <si>
    <t>North Carolyn</t>
  </si>
  <si>
    <t>Everybody ago both eight wind.</t>
  </si>
  <si>
    <t>Snow</t>
  </si>
  <si>
    <t>oliverjennifer@example.org</t>
  </si>
  <si>
    <t>624-425-1356x9978</t>
  </si>
  <si>
    <t>113 William Village</t>
  </si>
  <si>
    <t>Buy growth blue property various agree financial.</t>
  </si>
  <si>
    <t>thomasclark@example.net</t>
  </si>
  <si>
    <t>001-779-982-6940x96454</t>
  </si>
  <si>
    <t>88188 Wilson Pass Suite 471</t>
  </si>
  <si>
    <t>East Davidville</t>
  </si>
  <si>
    <t>Congress close exist center discussion.</t>
  </si>
  <si>
    <t>parkersabrina@example.com</t>
  </si>
  <si>
    <t>(730)926-2338x347</t>
  </si>
  <si>
    <t>190 Christopher Ridge Apt. 508</t>
  </si>
  <si>
    <t>West Jeffreymouth</t>
  </si>
  <si>
    <t>Interest training international woman those reveal discover.</t>
  </si>
  <si>
    <t>qparker@example.net</t>
  </si>
  <si>
    <t>001-823-662-7123x813</t>
  </si>
  <si>
    <t>08608 Karen Brook</t>
  </si>
  <si>
    <t>Snyderborough</t>
  </si>
  <si>
    <t>Understand even Mrs.</t>
  </si>
  <si>
    <t>jenniferroberts@example.org</t>
  </si>
  <si>
    <t>7723 Alexander Valley Suite 877</t>
  </si>
  <si>
    <t>New Preston</t>
  </si>
  <si>
    <t>Doctor appear culture must court news type.</t>
  </si>
  <si>
    <t>christophermaxwell@example.com</t>
  </si>
  <si>
    <t>580.459.1291</t>
  </si>
  <si>
    <t>0251 Timothy Plain</t>
  </si>
  <si>
    <t>East Mariaport</t>
  </si>
  <si>
    <t>Rather participant fly style.</t>
  </si>
  <si>
    <t>lambertsabrina@example.net</t>
  </si>
  <si>
    <t>59423 Edwards Lodge</t>
  </si>
  <si>
    <t>Some stage author program floor yard.</t>
  </si>
  <si>
    <t>steelelinda@example.org</t>
  </si>
  <si>
    <t>07873 Sonya Way</t>
  </si>
  <si>
    <t>Vanessaberg</t>
  </si>
  <si>
    <t>Anything such discussion trial offer away technology.</t>
  </si>
  <si>
    <t>jordansmith@example.net</t>
  </si>
  <si>
    <t>(912)444-7007x1576</t>
  </si>
  <si>
    <t>6620 Amy Knolls</t>
  </si>
  <si>
    <t>Prevent writer brother western start.</t>
  </si>
  <si>
    <t>wbennett@example.org</t>
  </si>
  <si>
    <t>447-660-6799</t>
  </si>
  <si>
    <t>2487 Brittany Route</t>
  </si>
  <si>
    <t>Lake Stephenchester</t>
  </si>
  <si>
    <t>Type tell green health eye off today.</t>
  </si>
  <si>
    <t>simpsondavid@example.com</t>
  </si>
  <si>
    <t>303-993-3066</t>
  </si>
  <si>
    <t>20674 Malone Tunnel</t>
  </si>
  <si>
    <t>Vincentfurt</t>
  </si>
  <si>
    <t>Teacher itself television best thousand occur radio.</t>
  </si>
  <si>
    <t>cduke@example.com</t>
  </si>
  <si>
    <t>355-697-0198</t>
  </si>
  <si>
    <t>4318 Joseph Extension Suite 912</t>
  </si>
  <si>
    <t>West Steven</t>
  </si>
  <si>
    <t>Energy cost product wrong after situation.</t>
  </si>
  <si>
    <t>huberjordan@example.net</t>
  </si>
  <si>
    <t>(572)930-7284</t>
  </si>
  <si>
    <t>7406 Richard Spurs</t>
  </si>
  <si>
    <t>Lake Pamelatown</t>
  </si>
  <si>
    <t>Eat production join.</t>
  </si>
  <si>
    <t>millermichael@example.org</t>
  </si>
  <si>
    <t>375-500-2164</t>
  </si>
  <si>
    <t>60242 Davis Fork</t>
  </si>
  <si>
    <t>Port Jacob</t>
  </si>
  <si>
    <t>Society car since he true.</t>
  </si>
  <si>
    <t>wiseryan@example.com</t>
  </si>
  <si>
    <t>752.350.3265</t>
  </si>
  <si>
    <t>47491 Donna Shore Apt. 663</t>
  </si>
  <si>
    <t>Bill size main me.</t>
  </si>
  <si>
    <t>stonedennis@example.net</t>
  </si>
  <si>
    <t>859.351.5149x32513</t>
  </si>
  <si>
    <t>7093 Jackson Junction Suite 834</t>
  </si>
  <si>
    <t>East Bryan</t>
  </si>
  <si>
    <t>Also medical of.</t>
  </si>
  <si>
    <t>rodgersjennifer@example.org</t>
  </si>
  <si>
    <t>501-688-2023</t>
  </si>
  <si>
    <t>107 Ashley Village Apt. 400</t>
  </si>
  <si>
    <t>Port Jeffrey</t>
  </si>
  <si>
    <t>Involve why whom professional laugh everyone.</t>
  </si>
  <si>
    <t>pgonzalez@example.com</t>
  </si>
  <si>
    <t>(533)329-5372</t>
  </si>
  <si>
    <t>325 Carrillo Estates Suite 805</t>
  </si>
  <si>
    <t>South Heather</t>
  </si>
  <si>
    <t>Book answer wide happen bar.</t>
  </si>
  <si>
    <t>cjimenez@example.com</t>
  </si>
  <si>
    <t>746.522.8102</t>
  </si>
  <si>
    <t>86341 Bray Prairie Apt. 543</t>
  </si>
  <si>
    <t>My official day six mean woman will.</t>
  </si>
  <si>
    <t>morenochristina@example.org</t>
  </si>
  <si>
    <t>(673)835-7559</t>
  </si>
  <si>
    <t>216 Ibarra Expressway Suite 924</t>
  </si>
  <si>
    <t>Cost us bar body.</t>
  </si>
  <si>
    <t>Colin</t>
  </si>
  <si>
    <t>stevensonlonnie@example.org</t>
  </si>
  <si>
    <t>226-688-3837</t>
  </si>
  <si>
    <t>7243 Ryan Heights Apt. 235</t>
  </si>
  <si>
    <t>Port Perryborough</t>
  </si>
  <si>
    <t>View near stop relationship least environmental go.</t>
  </si>
  <si>
    <t>scott28@example.org</t>
  </si>
  <si>
    <t>001-836-476-0153x3622</t>
  </si>
  <si>
    <t>85836 Jimenez Parkways Apt. 647</t>
  </si>
  <si>
    <t>Tamaraland</t>
  </si>
  <si>
    <t>Respond data drive build TV institution factor which.</t>
  </si>
  <si>
    <t>gconner@example.com</t>
  </si>
  <si>
    <t>(750)332-1806</t>
  </si>
  <si>
    <t>915 Turner Squares</t>
  </si>
  <si>
    <t>East Robinmouth</t>
  </si>
  <si>
    <t>Woman class claim money attorney lot reach.</t>
  </si>
  <si>
    <t>umurphy@example.com</t>
  </si>
  <si>
    <t>091 Kenneth Crossroad</t>
  </si>
  <si>
    <t>Kevinborough</t>
  </si>
  <si>
    <t>Major coach draw security citizen.</t>
  </si>
  <si>
    <t>brentlong@example.org</t>
  </si>
  <si>
    <t>701-277-3465x097</t>
  </si>
  <si>
    <t>3693 Mario Springs Suite 953</t>
  </si>
  <si>
    <t>Brianside</t>
  </si>
  <si>
    <t>Amount skin simple little why top.</t>
  </si>
  <si>
    <t>barry75@example.com</t>
  </si>
  <si>
    <t>(786)980-5481x016</t>
  </si>
  <si>
    <t>44874 Waller Well</t>
  </si>
  <si>
    <t>Scottborough</t>
  </si>
  <si>
    <t>Sell accept interview seek response.</t>
  </si>
  <si>
    <t>annabrown@example.org</t>
  </si>
  <si>
    <t>757-207-4825x22380</t>
  </si>
  <si>
    <t>72123 Moore Alley Apt. 590</t>
  </si>
  <si>
    <t>North Anthony</t>
  </si>
  <si>
    <t>Instead black two sell ball help we.</t>
  </si>
  <si>
    <t>fcarr@example.com</t>
  </si>
  <si>
    <t>+1-775-895-5875x974</t>
  </si>
  <si>
    <t>30595 Ramirez Locks Suite 207</t>
  </si>
  <si>
    <t>Montoyaville</t>
  </si>
  <si>
    <t>But today ask act process build study free.</t>
  </si>
  <si>
    <t>kristen57@example.net</t>
  </si>
  <si>
    <t>493.260.0478x161</t>
  </si>
  <si>
    <t>287 Case Walk</t>
  </si>
  <si>
    <t>New Justin</t>
  </si>
  <si>
    <t>Community particular hope region section TV.</t>
  </si>
  <si>
    <t>rodriguezwilliam@example.com</t>
  </si>
  <si>
    <t>272-785-2359x668</t>
  </si>
  <si>
    <t>7676 Chan Mill</t>
  </si>
  <si>
    <t>Gordonfort</t>
  </si>
  <si>
    <t>Bill large visit.</t>
  </si>
  <si>
    <t>kwilliams@example.com</t>
  </si>
  <si>
    <t>464.602.3704x127</t>
  </si>
  <si>
    <t>4788 Perez Stream Suite 092</t>
  </si>
  <si>
    <t>Salasville</t>
  </si>
  <si>
    <t>Theory water happy whose while draw.</t>
  </si>
  <si>
    <t>swright@example.com</t>
  </si>
  <si>
    <t>887.263.4129x65897</t>
  </si>
  <si>
    <t>079 Mckinney Locks Apt. 108</t>
  </si>
  <si>
    <t>East Susanhaven</t>
  </si>
  <si>
    <t>Off particular recently something.</t>
  </si>
  <si>
    <t>dramos@example.net</t>
  </si>
  <si>
    <t>778-580-0284</t>
  </si>
  <si>
    <t>9653 Paul Plains Apt. 313</t>
  </si>
  <si>
    <t>Bed out best main ask own.</t>
  </si>
  <si>
    <t>kcastillo@example.com</t>
  </si>
  <si>
    <t>750.851.8032x826</t>
  </si>
  <si>
    <t>7103 Parrish Streets</t>
  </si>
  <si>
    <t>Ground seven yes many production population shoulder.</t>
  </si>
  <si>
    <t>phubbard@example.org</t>
  </si>
  <si>
    <t>001-473-280-3651x4681</t>
  </si>
  <si>
    <t>5289 Carlson Port</t>
  </si>
  <si>
    <t>South Noahtown</t>
  </si>
  <si>
    <t>Sometimes everyone girl whose pull trade majority.</t>
  </si>
  <si>
    <t>eclark@example.org</t>
  </si>
  <si>
    <t>+1-913-847-4922x870</t>
  </si>
  <si>
    <t>678 Brenda Station</t>
  </si>
  <si>
    <t>West Stacyside</t>
  </si>
  <si>
    <t>Poor nature the truth.</t>
  </si>
  <si>
    <t>Meghan</t>
  </si>
  <si>
    <t>ymorton@example.com</t>
  </si>
  <si>
    <t>714-846-0317x594</t>
  </si>
  <si>
    <t>46669 Timothy Mount Apt. 545</t>
  </si>
  <si>
    <t>Duncanshire</t>
  </si>
  <si>
    <t>Direction PM film college.</t>
  </si>
  <si>
    <t>dustincruz@example.net</t>
  </si>
  <si>
    <t>805.909.5868</t>
  </si>
  <si>
    <t>6201 Andrew Mill</t>
  </si>
  <si>
    <t>North Sarahton</t>
  </si>
  <si>
    <t>Share report recent try although moment produce.</t>
  </si>
  <si>
    <t>joanfreeman@example.net</t>
  </si>
  <si>
    <t>(257)922-2077x2313</t>
  </si>
  <si>
    <t>701 Melissa Cape Suite 691</t>
  </si>
  <si>
    <t>We break time move truth get not deal.</t>
  </si>
  <si>
    <t>jeremy30@example.net</t>
  </si>
  <si>
    <t>+1-440-811-5247x765</t>
  </si>
  <si>
    <t>91030 Justin Valleys Apt. 885</t>
  </si>
  <si>
    <t>Jayshire</t>
  </si>
  <si>
    <t>Always event everything hospital city stuff.</t>
  </si>
  <si>
    <t>stephaniebush@example.net</t>
  </si>
  <si>
    <t>241 Ward Village Apt. 960</t>
  </si>
  <si>
    <t>Katieview</t>
  </si>
  <si>
    <t>Past color certain hit interview.</t>
  </si>
  <si>
    <t>foleymatthew@example.org</t>
  </si>
  <si>
    <t>382-375-9430</t>
  </si>
  <si>
    <t>02948 James Mall</t>
  </si>
  <si>
    <t>Maryton</t>
  </si>
  <si>
    <t>Daughter lead friend rate bring discover several close.</t>
  </si>
  <si>
    <t>Mcfarland</t>
  </si>
  <si>
    <t>imcbride@example.net</t>
  </si>
  <si>
    <t>(328)585-8520x7347</t>
  </si>
  <si>
    <t>868 Franco River Apt. 373</t>
  </si>
  <si>
    <t>Political among question work report when.</t>
  </si>
  <si>
    <t>johnpierce@example.net</t>
  </si>
  <si>
    <t>608.574.6279x660</t>
  </si>
  <si>
    <t>566 Kenneth Mission</t>
  </si>
  <si>
    <t>State unit friend.</t>
  </si>
  <si>
    <t>lkemp@example.net</t>
  </si>
  <si>
    <t>518-250-3999</t>
  </si>
  <si>
    <t>58315 Cathy Brook</t>
  </si>
  <si>
    <t>Lake Cindy</t>
  </si>
  <si>
    <t>Southern medical teacher give others under.</t>
  </si>
  <si>
    <t>mandyspencer@example.org</t>
  </si>
  <si>
    <t>+1-944-203-0476x0717</t>
  </si>
  <si>
    <t>60480 Kristopher Way</t>
  </si>
  <si>
    <t>Physical provide else father country beat development.</t>
  </si>
  <si>
    <t>sheilanguyen@example.org</t>
  </si>
  <si>
    <t>2663 Perez Stream Apt. 463</t>
  </si>
  <si>
    <t>Realize note a.</t>
  </si>
  <si>
    <t>betty93@example.net</t>
  </si>
  <si>
    <t>(948)668-9232x13266</t>
  </si>
  <si>
    <t>17134 Kyle Loaf Apt. 801</t>
  </si>
  <si>
    <t>Port George</t>
  </si>
  <si>
    <t>Mention industry many enter.</t>
  </si>
  <si>
    <t>Compton</t>
  </si>
  <si>
    <t>ostevens@example.com</t>
  </si>
  <si>
    <t>(212)979-2336x390</t>
  </si>
  <si>
    <t>139 Fernandez Mall Apt. 651</t>
  </si>
  <si>
    <t>Ashleyburgh</t>
  </si>
  <si>
    <t>Data century hair treatment technology.</t>
  </si>
  <si>
    <t>bshaw@example.com</t>
  </si>
  <si>
    <t>483.256.2261</t>
  </si>
  <si>
    <t>4565 Leon Views</t>
  </si>
  <si>
    <t>East Dennis</t>
  </si>
  <si>
    <t>Sit chair brother relationship customer light rule.</t>
  </si>
  <si>
    <t>brenda66@example.com</t>
  </si>
  <si>
    <t>227-852-5928x7053</t>
  </si>
  <si>
    <t>0802 Cooke Circles</t>
  </si>
  <si>
    <t>Tylerfurt</t>
  </si>
  <si>
    <t>Allow chance let you him plant responsibility city.</t>
  </si>
  <si>
    <t>wendy51@example.net</t>
  </si>
  <si>
    <t>304-640-9163x897</t>
  </si>
  <si>
    <t>7835 Erica Fords</t>
  </si>
  <si>
    <t>Brandonview</t>
  </si>
  <si>
    <t>Feeling impact try need country build ability far.</t>
  </si>
  <si>
    <t>thomas17@example.org</t>
  </si>
  <si>
    <t>001-715-399-5232x08320</t>
  </si>
  <si>
    <t>7115 Jim Forge</t>
  </si>
  <si>
    <t>Lake Christian</t>
  </si>
  <si>
    <t>Figure want no or.</t>
  </si>
  <si>
    <t>paul72@example.com</t>
  </si>
  <si>
    <t>226-210-7004x0655</t>
  </si>
  <si>
    <t>0791 Perry Cliffs</t>
  </si>
  <si>
    <t>Smithshire</t>
  </si>
  <si>
    <t>Foreign draw manager site.</t>
  </si>
  <si>
    <t>donaldsonjohn@example.net</t>
  </si>
  <si>
    <t>984.881.2900x193</t>
  </si>
  <si>
    <t>6073 Benitez Branch</t>
  </si>
  <si>
    <t>Port Katherineton</t>
  </si>
  <si>
    <t>History line course site.</t>
  </si>
  <si>
    <t>omanning@example.com</t>
  </si>
  <si>
    <t>001-802-563-1204x603</t>
  </si>
  <si>
    <t>435 Dale Dale</t>
  </si>
  <si>
    <t>East Benjaminton</t>
  </si>
  <si>
    <t>System civil if protect pull none will.</t>
  </si>
  <si>
    <t>douglasevans@example.net</t>
  </si>
  <si>
    <t>467-333-3970</t>
  </si>
  <si>
    <t>6976 Christina Valleys Suite 188</t>
  </si>
  <si>
    <t>Stuff loss past book base open.</t>
  </si>
  <si>
    <t>alexisowens@example.com</t>
  </si>
  <si>
    <t>5094 Jacobs Lodge Suite 822</t>
  </si>
  <si>
    <t>North Sherri</t>
  </si>
  <si>
    <t>Fund suffer paper.</t>
  </si>
  <si>
    <t>evelyngonzalez@example.com</t>
  </si>
  <si>
    <t>566-638-0926x4793</t>
  </si>
  <si>
    <t>610 James Extensions</t>
  </si>
  <si>
    <t>Through magazine sometimes skill.</t>
  </si>
  <si>
    <t>alisha75@example.com</t>
  </si>
  <si>
    <t>27747 Davis Island Apt. 415</t>
  </si>
  <si>
    <t>Jakeburgh</t>
  </si>
  <si>
    <t>Apply happy well.</t>
  </si>
  <si>
    <t>fostermichael@example.net</t>
  </si>
  <si>
    <t>001-729-475-0056</t>
  </si>
  <si>
    <t>80467 Edwards Terrace Suite 171</t>
  </si>
  <si>
    <t>Phillipschester</t>
  </si>
  <si>
    <t>Play whatever what.</t>
  </si>
  <si>
    <t>gcoleman@example.net</t>
  </si>
  <si>
    <t>001-594-684-0613x173</t>
  </si>
  <si>
    <t>59624 Chavez Shores</t>
  </si>
  <si>
    <t>Property TV through rule central wife second.</t>
  </si>
  <si>
    <t>brandi81@example.net</t>
  </si>
  <si>
    <t>039 Stephanie Park</t>
  </si>
  <si>
    <t>Samanthaport</t>
  </si>
  <si>
    <t>Idea may director early medical eight.</t>
  </si>
  <si>
    <t>martha07@example.org</t>
  </si>
  <si>
    <t>(519)699-6510x434</t>
  </si>
  <si>
    <t>29901 Katrina Courts Apt. 552</t>
  </si>
  <si>
    <t>Politics never reveal beyond its.</t>
  </si>
  <si>
    <t>ortizleslie@example.org</t>
  </si>
  <si>
    <t>377.635.7639x87951</t>
  </si>
  <si>
    <t>51793 Salazar Prairie</t>
  </si>
  <si>
    <t>Hard point nice ever.</t>
  </si>
  <si>
    <t>lallen@example.net</t>
  </si>
  <si>
    <t>001-830-545-5394</t>
  </si>
  <si>
    <t>728 Petersen Lodge</t>
  </si>
  <si>
    <t>New Tammy</t>
  </si>
  <si>
    <t>Tough factor seven yet act.</t>
  </si>
  <si>
    <t>Peggy</t>
  </si>
  <si>
    <t>walter07@example.net</t>
  </si>
  <si>
    <t>001-206-930-9967</t>
  </si>
  <si>
    <t>93012 Williams Shoals Apt. 875</t>
  </si>
  <si>
    <t>Barberchester</t>
  </si>
  <si>
    <t>Star degree sing down establish.</t>
  </si>
  <si>
    <t>utapia@example.net</t>
  </si>
  <si>
    <t>463.856.1938x28354</t>
  </si>
  <si>
    <t>71251 Brittany Park</t>
  </si>
  <si>
    <t>New Benjamin</t>
  </si>
  <si>
    <t>Note trip short case allow choose bad economy.</t>
  </si>
  <si>
    <t>edward50@example.org</t>
  </si>
  <si>
    <t>377-825-5603</t>
  </si>
  <si>
    <t>939 James Brooks Suite 212</t>
  </si>
  <si>
    <t>Ahead soon professional.</t>
  </si>
  <si>
    <t>castanedamariah@example.org</t>
  </si>
  <si>
    <t>214.413.4308x21045</t>
  </si>
  <si>
    <t>5800 Sean Manor</t>
  </si>
  <si>
    <t>Lake Rebecca</t>
  </si>
  <si>
    <t>Run Mrs available sell talk.</t>
  </si>
  <si>
    <t>laurenbarrera@example.com</t>
  </si>
  <si>
    <t>(538)867-4025x208</t>
  </si>
  <si>
    <t>5810 Leach Field Suite 258</t>
  </si>
  <si>
    <t>Fletcherberg</t>
  </si>
  <si>
    <t>Maybe guess current city indeed degree tonight.</t>
  </si>
  <si>
    <t>geoffrey79@example.net</t>
  </si>
  <si>
    <t>001-770-766-7128x819</t>
  </si>
  <si>
    <t>808 James Drive</t>
  </si>
  <si>
    <t>Willisside</t>
  </si>
  <si>
    <t>Be interest look avoid thing.</t>
  </si>
  <si>
    <t>jamesanthony@example.net</t>
  </si>
  <si>
    <t>921-761-9197x2111</t>
  </si>
  <si>
    <t>09776 Amanda Mountains</t>
  </si>
  <si>
    <t>Left relationship each either sport red specific.</t>
  </si>
  <si>
    <t>nancyferguson@example.net</t>
  </si>
  <si>
    <t>898-800-6381</t>
  </si>
  <si>
    <t>774 Adriana Lodge</t>
  </si>
  <si>
    <t>Since technology show test firm.</t>
  </si>
  <si>
    <t>alexandrahayes@example.org</t>
  </si>
  <si>
    <t>463.334.5523x91153</t>
  </si>
  <si>
    <t>47082 Soto Dam</t>
  </si>
  <si>
    <t>North Harold</t>
  </si>
  <si>
    <t>Recent network that degree myself.</t>
  </si>
  <si>
    <t>hwest@example.com</t>
  </si>
  <si>
    <t>(752)436-0838</t>
  </si>
  <si>
    <t>9108 Krystal Plains Apt. 669</t>
  </si>
  <si>
    <t>West Kyleland</t>
  </si>
  <si>
    <t>Feeling third executive economy blood during.</t>
  </si>
  <si>
    <t>brittany45@example.net</t>
  </si>
  <si>
    <t>001-782-516-6881x69009</t>
  </si>
  <si>
    <t>397 Olivia Crest</t>
  </si>
  <si>
    <t>Wigginsmouth</t>
  </si>
  <si>
    <t>Physical president behind day.</t>
  </si>
  <si>
    <t>natalie28@example.org</t>
  </si>
  <si>
    <t>001-428-717-8831x2968</t>
  </si>
  <si>
    <t>2339 Angel Passage Suite 269</t>
  </si>
  <si>
    <t>Lake Kristina</t>
  </si>
  <si>
    <t>Beyond baby evening assume relationship senior tough.</t>
  </si>
  <si>
    <t>urollins@example.net</t>
  </si>
  <si>
    <t>450.614.1073x54403</t>
  </si>
  <si>
    <t>397 Nicole Shoals</t>
  </si>
  <si>
    <t>East Alexville</t>
  </si>
  <si>
    <t>Real yourself house treat have still morning painting.</t>
  </si>
  <si>
    <t>heather36@example.com</t>
  </si>
  <si>
    <t>001-725-479-2694x0931</t>
  </si>
  <si>
    <t>94471 Russell Plain</t>
  </si>
  <si>
    <t>Edwardberg</t>
  </si>
  <si>
    <t>Wish from expert see each various throw front.</t>
  </si>
  <si>
    <t>stephenschelsea@example.org</t>
  </si>
  <si>
    <t>(228)764-7972</t>
  </si>
  <si>
    <t>0720 Williamson Mill</t>
  </si>
  <si>
    <t>Lake Tyler</t>
  </si>
  <si>
    <t>Toward rise remain always continue husband score.</t>
  </si>
  <si>
    <t>sullivanmichael@example.net</t>
  </si>
  <si>
    <t>578 Pamela Manor Apt. 867</t>
  </si>
  <si>
    <t>New Nancy</t>
  </si>
  <si>
    <t>Section indeed rich town doctor.</t>
  </si>
  <si>
    <t>taylorjoseph@example.com</t>
  </si>
  <si>
    <t>576-209-3311x360</t>
  </si>
  <si>
    <t>38155 Sydney Mews</t>
  </si>
  <si>
    <t>North Danielville</t>
  </si>
  <si>
    <t>Wife rich in friend yes response argue.</t>
  </si>
  <si>
    <t>Hendrix</t>
  </si>
  <si>
    <t>williamstravis@example.com</t>
  </si>
  <si>
    <t>001-218-687-0174x8586</t>
  </si>
  <si>
    <t>3247 Leslie Rue</t>
  </si>
  <si>
    <t>Mitchellland</t>
  </si>
  <si>
    <t>Growth describe fast travel develop weight whatever.</t>
  </si>
  <si>
    <t>jperez@example.com</t>
  </si>
  <si>
    <t>90452 James Terrace Apt. 595</t>
  </si>
  <si>
    <t>North Ralphchester</t>
  </si>
  <si>
    <t>Assume rich magazine.</t>
  </si>
  <si>
    <t>michelleblackwell@example.com</t>
  </si>
  <si>
    <t>519.625.7095</t>
  </si>
  <si>
    <t>0323 Green Overpass Apt. 763</t>
  </si>
  <si>
    <t>Movie civil citizen card trip same save body.</t>
  </si>
  <si>
    <t>kempmelissa@example.org</t>
  </si>
  <si>
    <t>953-270-8223</t>
  </si>
  <si>
    <t>287 Erin Street</t>
  </si>
  <si>
    <t>East Matthewmouth</t>
  </si>
  <si>
    <t>Why my plant out wrong research blue artist.</t>
  </si>
  <si>
    <t>forbesjose@example.net</t>
  </si>
  <si>
    <t>25464 Cooke Hollow Apt. 616</t>
  </si>
  <si>
    <t>Painting must close like.</t>
  </si>
  <si>
    <t>sdean@example.net</t>
  </si>
  <si>
    <t>001-806-423-9610</t>
  </si>
  <si>
    <t>077 Cooper Cove</t>
  </si>
  <si>
    <t>Gailville</t>
  </si>
  <si>
    <t>Close series laugh pick space event.</t>
  </si>
  <si>
    <t>Paige</t>
  </si>
  <si>
    <t>cmcdowell@example.org</t>
  </si>
  <si>
    <t>001-638-317-9046</t>
  </si>
  <si>
    <t>611 Gallegos Way Suite 936</t>
  </si>
  <si>
    <t>Maybe kitchen none fire until.</t>
  </si>
  <si>
    <t>ashley41@example.com</t>
  </si>
  <si>
    <t>(941)521-6739x7388</t>
  </si>
  <si>
    <t>37490 Gates Parkway</t>
  </si>
  <si>
    <t>Major than design rich nor foreign across.</t>
  </si>
  <si>
    <t>scottjennifer@example.org</t>
  </si>
  <si>
    <t>668.425.4074x2867</t>
  </si>
  <si>
    <t>43736 Smith Islands</t>
  </si>
  <si>
    <t>Riceview</t>
  </si>
  <si>
    <t>Increase weight population east picture movie.</t>
  </si>
  <si>
    <t>davisamy@example.com</t>
  </si>
  <si>
    <t>389.617.2179</t>
  </si>
  <si>
    <t>978 Lam Mission Suite 505</t>
  </si>
  <si>
    <t>Amandahaven</t>
  </si>
  <si>
    <t>Campaign effect let.</t>
  </si>
  <si>
    <t>teresa03@example.net</t>
  </si>
  <si>
    <t>001-601-392-0755x500</t>
  </si>
  <si>
    <t>00249 Brad Wall</t>
  </si>
  <si>
    <t>West Justinbury</t>
  </si>
  <si>
    <t>Cup recognize public beyond without.</t>
  </si>
  <si>
    <t>evansdaniel@example.com</t>
  </si>
  <si>
    <t>519-531-4072</t>
  </si>
  <si>
    <t>9278 Troy Centers Apt. 523</t>
  </si>
  <si>
    <t>New Mariebury</t>
  </si>
  <si>
    <t>Build there stock daughter choice both back sit.</t>
  </si>
  <si>
    <t>denise20@example.com</t>
  </si>
  <si>
    <t>(505)310-5595x59907</t>
  </si>
  <si>
    <t>0658 Benson Crescent</t>
  </si>
  <si>
    <t>Omarberg</t>
  </si>
  <si>
    <t>Task enter base home TV.</t>
  </si>
  <si>
    <t>twilliams@example.com</t>
  </si>
  <si>
    <t>326.264.3909</t>
  </si>
  <si>
    <t>66762 Ray Dale Apt. 977</t>
  </si>
  <si>
    <t>East Jasonfurt</t>
  </si>
  <si>
    <t>Fall religious agency anyone.</t>
  </si>
  <si>
    <t>alexandra82@example.com</t>
  </si>
  <si>
    <t>(737)980-7898x2716</t>
  </si>
  <si>
    <t>58672 Dorothy Lodge Suite 861</t>
  </si>
  <si>
    <t>New Suemouth</t>
  </si>
  <si>
    <t>Decide produce job.</t>
  </si>
  <si>
    <t>nicole28@example.com</t>
  </si>
  <si>
    <t>279.802.6795</t>
  </si>
  <si>
    <t>3276 Shelby Squares</t>
  </si>
  <si>
    <t>Port Carlosmouth</t>
  </si>
  <si>
    <t>Always vote effort specific.</t>
  </si>
  <si>
    <t>benjaminford@example.org</t>
  </si>
  <si>
    <t>(591)439-5816</t>
  </si>
  <si>
    <t>288 Glenn Drive Suite 758</t>
  </si>
  <si>
    <t>Lake Staceyfort</t>
  </si>
  <si>
    <t>Minute season foreign these high security.</t>
  </si>
  <si>
    <t>davidbailey@example.net</t>
  </si>
  <si>
    <t>+1-403-367-2490x5917</t>
  </si>
  <si>
    <t>494 Steven Ridges</t>
  </si>
  <si>
    <t>North Kristenborough</t>
  </si>
  <si>
    <t>Fast book total particular.</t>
  </si>
  <si>
    <t>jesseramirez@example.net</t>
  </si>
  <si>
    <t>(816)331-0670x34513</t>
  </si>
  <si>
    <t>16243 Mark Walk</t>
  </si>
  <si>
    <t>New Janeport</t>
  </si>
  <si>
    <t>System follow sort then theory call.</t>
  </si>
  <si>
    <t>Wilcox</t>
  </si>
  <si>
    <t>debra67@example.org</t>
  </si>
  <si>
    <t>410.301.5838</t>
  </si>
  <si>
    <t>3284 Anthony Villages Apt. 438</t>
  </si>
  <si>
    <t>Jasmineland</t>
  </si>
  <si>
    <t>Able class million we line cut.</t>
  </si>
  <si>
    <t>christine74@example.net</t>
  </si>
  <si>
    <t>892-204-1760</t>
  </si>
  <si>
    <t>271 Clarke Curve</t>
  </si>
  <si>
    <t>Hansontown</t>
  </si>
  <si>
    <t>Leader light against skill available you.</t>
  </si>
  <si>
    <t>ocooley@example.com</t>
  </si>
  <si>
    <t>+1-815-873-8976x43639</t>
  </si>
  <si>
    <t>826 Brewer Parks Apt. 831</t>
  </si>
  <si>
    <t>South Katherinemouth</t>
  </si>
  <si>
    <t>Lot production act better inside course win marriage.</t>
  </si>
  <si>
    <t>brianmartinez@example.org</t>
  </si>
  <si>
    <t>001-566-485-8128x6562</t>
  </si>
  <si>
    <t>9558 Wood Well Suite 753</t>
  </si>
  <si>
    <t>Rest fear rich central.</t>
  </si>
  <si>
    <t>mccoyalexis@example.net</t>
  </si>
  <si>
    <t>448-620-9935x92957</t>
  </si>
  <si>
    <t>448 Olson Underpass Apt. 353</t>
  </si>
  <si>
    <t>Port Cindychester</t>
  </si>
  <si>
    <t>Study try today whole wall player crime.</t>
  </si>
  <si>
    <t>rdean@example.com</t>
  </si>
  <si>
    <t>631.280.5435</t>
  </si>
  <si>
    <t>5600 Theresa Dam</t>
  </si>
  <si>
    <t>Fire this glass no individual evidence.</t>
  </si>
  <si>
    <t>virginia36@example.com</t>
  </si>
  <si>
    <t>509.373.1506x099</t>
  </si>
  <si>
    <t>672 Burton Rest</t>
  </si>
  <si>
    <t>Lake Jefferyburgh</t>
  </si>
  <si>
    <t>Order challenge control voice.</t>
  </si>
  <si>
    <t>earmstrong@example.com</t>
  </si>
  <si>
    <t>895-885-7201</t>
  </si>
  <si>
    <t>6593 Steven Glen</t>
  </si>
  <si>
    <t>Port Morgan</t>
  </si>
  <si>
    <t>No final nothing each now message itself position.</t>
  </si>
  <si>
    <t>jessica43@example.net</t>
  </si>
  <si>
    <t>393.991.4584</t>
  </si>
  <si>
    <t>98803 John Mill Apt. 685</t>
  </si>
  <si>
    <t>Cynthiastad</t>
  </si>
  <si>
    <t>Town risk respond reality.</t>
  </si>
  <si>
    <t>mariagarcia@example.net</t>
  </si>
  <si>
    <t>669-209-5506</t>
  </si>
  <si>
    <t>28116 George Fall Apt. 483</t>
  </si>
  <si>
    <t>Thomasview</t>
  </si>
  <si>
    <t>Quite center according world dinner can pick.</t>
  </si>
  <si>
    <t>edward99@example.net</t>
  </si>
  <si>
    <t>8059 Fletcher Station Apt. 325</t>
  </si>
  <si>
    <t>Port Marymouth</t>
  </si>
  <si>
    <t>First really four defense those simple.</t>
  </si>
  <si>
    <t>mary31@example.net</t>
  </si>
  <si>
    <t>+1-682-782-8962x9343</t>
  </si>
  <si>
    <t>573 Aimee Valleys Suite 776</t>
  </si>
  <si>
    <t>Lake Bradley</t>
  </si>
  <si>
    <t>Green war lot meeting everything information.</t>
  </si>
  <si>
    <t>tpollard@example.net</t>
  </si>
  <si>
    <t>492-493-1276</t>
  </si>
  <si>
    <t>8707 Meadows Garden</t>
  </si>
  <si>
    <t>West Charles</t>
  </si>
  <si>
    <t>Show life garden chance there west community.</t>
  </si>
  <si>
    <t>staceysantiago@example.net</t>
  </si>
  <si>
    <t>001-666-301-7760x8907</t>
  </si>
  <si>
    <t>501 Perkins Ramp</t>
  </si>
  <si>
    <t>Lake Luisstad</t>
  </si>
  <si>
    <t>Consider scene society.</t>
  </si>
  <si>
    <t>prestonkimberly@example.org</t>
  </si>
  <si>
    <t>(352)889-4711x790</t>
  </si>
  <si>
    <t>094 Taylor Cove</t>
  </si>
  <si>
    <t>East Ashleymouth</t>
  </si>
  <si>
    <t>Though year where possible relate military small.</t>
  </si>
  <si>
    <t>terry93@example.net</t>
  </si>
  <si>
    <t>(821)657-1520x838</t>
  </si>
  <si>
    <t>6412 Good Dam Apt. 247</t>
  </si>
  <si>
    <t>Meet before describe Congress ability value live.</t>
  </si>
  <si>
    <t>william00@example.net</t>
  </si>
  <si>
    <t>725.729.4511x4601</t>
  </si>
  <si>
    <t>692 Scott Expressway</t>
  </si>
  <si>
    <t>East Meganfort</t>
  </si>
  <si>
    <t>Water official walk tough purpose plant dark.</t>
  </si>
  <si>
    <t>tracyrosales@example.org</t>
  </si>
  <si>
    <t>001-234-345-5798x747</t>
  </si>
  <si>
    <t>97773 Cunningham Junctions Apt. 743</t>
  </si>
  <si>
    <t>East Jimmyberg</t>
  </si>
  <si>
    <t>Environment spend expect.</t>
  </si>
  <si>
    <t>brenda99@example.net</t>
  </si>
  <si>
    <t>001-843-391-2890</t>
  </si>
  <si>
    <t>9735 Jacqueline Land</t>
  </si>
  <si>
    <t>Together eye pattern kitchen if politics style.</t>
  </si>
  <si>
    <t>carla47@example.org</t>
  </si>
  <si>
    <t>794-282-7079</t>
  </si>
  <si>
    <t>2101 Alvarez Expressway</t>
  </si>
  <si>
    <t>North Crystal</t>
  </si>
  <si>
    <t>Yeah control decade off seat draw information player.</t>
  </si>
  <si>
    <t>huynhjason@example.net</t>
  </si>
  <si>
    <t>+1-421-807-4816x1494</t>
  </si>
  <si>
    <t>371 Johnson Plain Apt. 347</t>
  </si>
  <si>
    <t>Vanessaville</t>
  </si>
  <si>
    <t>Response head discuss election establish position that.</t>
  </si>
  <si>
    <t>harold59@example.com</t>
  </si>
  <si>
    <t>001-383-510-2405x81837</t>
  </si>
  <si>
    <t>626 Amanda Curve</t>
  </si>
  <si>
    <t>Port Calebmouth</t>
  </si>
  <si>
    <t>Wide fill pattern sign final party between.</t>
  </si>
  <si>
    <t>gperry@example.net</t>
  </si>
  <si>
    <t>(902)645-7931x17942</t>
  </si>
  <si>
    <t>876 Kevin Island</t>
  </si>
  <si>
    <t>Kellyview</t>
  </si>
  <si>
    <t>White after whether study perhaps natural better.</t>
  </si>
  <si>
    <t>xcolon@example.net</t>
  </si>
  <si>
    <t>589.355.1485</t>
  </si>
  <si>
    <t>9211 Green Vista Apt. 451</t>
  </si>
  <si>
    <t>Port Brettton</t>
  </si>
  <si>
    <t>Push save reveal training this.</t>
  </si>
  <si>
    <t>vincentrandall@example.com</t>
  </si>
  <si>
    <t>+1-694-973-0806x56046</t>
  </si>
  <si>
    <t>58478 Mary Crescent</t>
  </si>
  <si>
    <t>Wandamouth</t>
  </si>
  <si>
    <t>How effect campaign treatment.</t>
  </si>
  <si>
    <t>greencole@example.com</t>
  </si>
  <si>
    <t>413-681-9468x108</t>
  </si>
  <si>
    <t>0504 Madison Hills</t>
  </si>
  <si>
    <t>Approach market city put start bad pretty.</t>
  </si>
  <si>
    <t>mbaker@example.com</t>
  </si>
  <si>
    <t>679 Alison Green Suite 635</t>
  </si>
  <si>
    <t>Janettown</t>
  </si>
  <si>
    <t>Special describe art shoulder discover week others.</t>
  </si>
  <si>
    <t>jcarpenter@example.com</t>
  </si>
  <si>
    <t>746.945.4495</t>
  </si>
  <si>
    <t>726 Sullivan Fall Suite 480</t>
  </si>
  <si>
    <t>South Carlport</t>
  </si>
  <si>
    <t>Agreement else safe drive nothing west its.</t>
  </si>
  <si>
    <t>mbyrd@example.net</t>
  </si>
  <si>
    <t>700.276.0962</t>
  </si>
  <si>
    <t>20963 Richard Overpass</t>
  </si>
  <si>
    <t>Alexanderborough</t>
  </si>
  <si>
    <t>Bring policy newspaper suddenly cell kitchen method.</t>
  </si>
  <si>
    <t>ortizdennis@example.net</t>
  </si>
  <si>
    <t>001-556-457-1373x72577</t>
  </si>
  <si>
    <t>7058 Johnson Mount</t>
  </si>
  <si>
    <t>However happy four factor to true set.</t>
  </si>
  <si>
    <t>franklinkathy@example.com</t>
  </si>
  <si>
    <t>001-583-369-6994x056</t>
  </si>
  <si>
    <t>771 Brooke Corner Suite 641</t>
  </si>
  <si>
    <t>Port Lindachester</t>
  </si>
  <si>
    <t>Section win bring wall.</t>
  </si>
  <si>
    <t>eric39@example.com</t>
  </si>
  <si>
    <t>337.254.4516x657</t>
  </si>
  <si>
    <t>37080 Perez Mount</t>
  </si>
  <si>
    <t>West Amber</t>
  </si>
  <si>
    <t>Sister prevent ability foot.</t>
  </si>
  <si>
    <t>tamaraguerrero@example.net</t>
  </si>
  <si>
    <t>225-564-8558x709</t>
  </si>
  <si>
    <t>84301 Vanessa Bridge Apt. 240</t>
  </si>
  <si>
    <t>Matthewside</t>
  </si>
  <si>
    <t>Whatever buy interview range.</t>
  </si>
  <si>
    <t>cynthia72@example.org</t>
  </si>
  <si>
    <t>+1-446-445-4929x591</t>
  </si>
  <si>
    <t>598 Kendra Well</t>
  </si>
  <si>
    <t>North Deborah</t>
  </si>
  <si>
    <t>Article baby order history large seem.</t>
  </si>
  <si>
    <t>howardmark@example.net</t>
  </si>
  <si>
    <t>804.299.1771x53711</t>
  </si>
  <si>
    <t>82593 Monroe Lodge</t>
  </si>
  <si>
    <t>Bennettside</t>
  </si>
  <si>
    <t>Support attack treat sell.</t>
  </si>
  <si>
    <t>pchambers@example.net</t>
  </si>
  <si>
    <t>(230)485-1373</t>
  </si>
  <si>
    <t>256 Day Valley Apt. 970</t>
  </si>
  <si>
    <t>Port Jesus</t>
  </si>
  <si>
    <t>Even doctor if yeah just local across.</t>
  </si>
  <si>
    <t>benjaminmaddox@example.net</t>
  </si>
  <si>
    <t>822.204.4990x43783</t>
  </si>
  <si>
    <t>39290 Nash Lock Suite 580</t>
  </si>
  <si>
    <t>South Kathleenland</t>
  </si>
  <si>
    <t>Issue much upon region condition.</t>
  </si>
  <si>
    <t>jessechapman@example.net</t>
  </si>
  <si>
    <t>491-633-2999x826</t>
  </si>
  <si>
    <t>8365 Matthew Meadows</t>
  </si>
  <si>
    <t>West Mariaville</t>
  </si>
  <si>
    <t>Strategy senior say force TV identify.</t>
  </si>
  <si>
    <t>davismelvin@example.org</t>
  </si>
  <si>
    <t>+1-310-725-0140x79078</t>
  </si>
  <si>
    <t>45925 Stephanie Wall</t>
  </si>
  <si>
    <t>It focus sit discuss.</t>
  </si>
  <si>
    <t>lhall@example.net</t>
  </si>
  <si>
    <t>001-770-949-5233x263</t>
  </si>
  <si>
    <t>36218 Gonzalez Overpass Suite 070</t>
  </si>
  <si>
    <t>Mckenziebury</t>
  </si>
  <si>
    <t>Southern for growth industry me each service teacher.</t>
  </si>
  <si>
    <t>gcunningham@example.net</t>
  </si>
  <si>
    <t>0634 Alex Cliff</t>
  </si>
  <si>
    <t>Port Abigailfurt</t>
  </si>
  <si>
    <t>Quickly perform Mr well leg the.</t>
  </si>
  <si>
    <t>brandi86@example.net</t>
  </si>
  <si>
    <t>+1-347-327-3337x7149</t>
  </si>
  <si>
    <t>50894 Adkins Landing Suite 490</t>
  </si>
  <si>
    <t>Lake Stevenport</t>
  </si>
  <si>
    <t>No successful boy billion increase.</t>
  </si>
  <si>
    <t>kdiaz@example.net</t>
  </si>
  <si>
    <t>588-923-1642x4598</t>
  </si>
  <si>
    <t>9696 Derek Shoals</t>
  </si>
  <si>
    <t>Andreaburgh</t>
  </si>
  <si>
    <t>Article born size us these.</t>
  </si>
  <si>
    <t>zsmith@example.com</t>
  </si>
  <si>
    <t>001-972-762-9523x9841</t>
  </si>
  <si>
    <t>8316 Turner Burg Apt. 649</t>
  </si>
  <si>
    <t>West Teresaport</t>
  </si>
  <si>
    <t>Newspaper painting blood executive politics though keep whatever.</t>
  </si>
  <si>
    <t>marcusking@example.org</t>
  </si>
  <si>
    <t>1400 Duran Stream Suite 245</t>
  </si>
  <si>
    <t>Movie keep be tell past sing open soon.</t>
  </si>
  <si>
    <t>bpaul@example.com</t>
  </si>
  <si>
    <t>835.992.8145x1611</t>
  </si>
  <si>
    <t>27164 Middleton Drive</t>
  </si>
  <si>
    <t>Will huge leave who market add.</t>
  </si>
  <si>
    <t>daniellebuck@example.net</t>
  </si>
  <si>
    <t>(305)665-1953</t>
  </si>
  <si>
    <t>368 Barker Fort</t>
  </si>
  <si>
    <t>Duncanhaven</t>
  </si>
  <si>
    <t>Garden blue building.</t>
  </si>
  <si>
    <t>bethford@example.org</t>
  </si>
  <si>
    <t>374.420.3401x2208</t>
  </si>
  <si>
    <t>156 Joe Valley</t>
  </si>
  <si>
    <t>Reach really pattern interesting language unit husband.</t>
  </si>
  <si>
    <t>gbarajas@example.org</t>
  </si>
  <si>
    <t>953.436.8018x75024</t>
  </si>
  <si>
    <t>2885 Hale Forge Apt. 645</t>
  </si>
  <si>
    <t>South Amandamouth</t>
  </si>
  <si>
    <t>News thank who out.</t>
  </si>
  <si>
    <t>Joe</t>
  </si>
  <si>
    <t>sheltonerin@example.com</t>
  </si>
  <si>
    <t>33030 Lyons Streets Apt. 890</t>
  </si>
  <si>
    <t>South Linda</t>
  </si>
  <si>
    <t>Increase letter ask every.</t>
  </si>
  <si>
    <t>aaronjackson@example.com</t>
  </si>
  <si>
    <t>535-902-0532</t>
  </si>
  <si>
    <t>152 Kyle Lake Apt. 962</t>
  </si>
  <si>
    <t>West Timothy</t>
  </si>
  <si>
    <t>Pressure product nearly change when significant successful.</t>
  </si>
  <si>
    <t>combsamy@example.com</t>
  </si>
  <si>
    <t>452-942-9608x5147</t>
  </si>
  <si>
    <t>524 Nicole Islands</t>
  </si>
  <si>
    <t>Port Travismouth</t>
  </si>
  <si>
    <t>Good fear stop floor my though kitchen nothing.</t>
  </si>
  <si>
    <t>Rita</t>
  </si>
  <si>
    <t>samanthaaustin@example.com</t>
  </si>
  <si>
    <t>(441)864-6006</t>
  </si>
  <si>
    <t>49805 Ward Court</t>
  </si>
  <si>
    <t>Rise address coach market go rise.</t>
  </si>
  <si>
    <t>xsmith@example.com</t>
  </si>
  <si>
    <t>1102 Brown Lakes Suite 907</t>
  </si>
  <si>
    <t>Important produce character as rich add over.</t>
  </si>
  <si>
    <t>orrtyler@example.com</t>
  </si>
  <si>
    <t>88683 Rachel Drives</t>
  </si>
  <si>
    <t>Aliciaview</t>
  </si>
  <si>
    <t>Around oil go land hotel city.</t>
  </si>
  <si>
    <t>christina85@example.net</t>
  </si>
  <si>
    <t>+1-855-324-6158x271</t>
  </si>
  <si>
    <t>79116 Tasha Hills</t>
  </si>
  <si>
    <t>South Joseph</t>
  </si>
  <si>
    <t>Region could let small near hospital.</t>
  </si>
  <si>
    <t>stephensonrobert@example.net</t>
  </si>
  <si>
    <t>+1-972-991-9610x76775</t>
  </si>
  <si>
    <t>965 Deborah Run</t>
  </si>
  <si>
    <t>South Latoya</t>
  </si>
  <si>
    <t>Director environmental she hear.</t>
  </si>
  <si>
    <t>spencermichael@example.net</t>
  </si>
  <si>
    <t>292.831.2136</t>
  </si>
  <si>
    <t>4203 Singh Locks</t>
  </si>
  <si>
    <t>Say four style.</t>
  </si>
  <si>
    <t>owells@example.net</t>
  </si>
  <si>
    <t>714-205-5652</t>
  </si>
  <si>
    <t>3397 Randy Key Suite 421</t>
  </si>
  <si>
    <t>Lake Davidstad</t>
  </si>
  <si>
    <t>Suggest TV property.</t>
  </si>
  <si>
    <t>alejandro69@example.org</t>
  </si>
  <si>
    <t>(251)844-7590</t>
  </si>
  <si>
    <t>8693 Zimmerman Views Suite 603</t>
  </si>
  <si>
    <t>Lisachester</t>
  </si>
  <si>
    <t>Rock special happy maybe.</t>
  </si>
  <si>
    <t>doughertydenise@example.com</t>
  </si>
  <si>
    <t>712 Aguilar Path</t>
  </si>
  <si>
    <t>Nor base hundred through part.</t>
  </si>
  <si>
    <t>kentsteven@example.org</t>
  </si>
  <si>
    <t>37307 Wilkinson Turnpike</t>
  </si>
  <si>
    <t>Port Carrieview</t>
  </si>
  <si>
    <t>Answer cultural key today forward democratic choice.</t>
  </si>
  <si>
    <t>zachary36@example.net</t>
  </si>
  <si>
    <t>632.462.7518x62766</t>
  </si>
  <si>
    <t>32096 Barbara Shoal Suite 834</t>
  </si>
  <si>
    <t>Griffithfort</t>
  </si>
  <si>
    <t>Factor before mean peace family.</t>
  </si>
  <si>
    <t>brian01@example.com</t>
  </si>
  <si>
    <t>+1-705-292-7912x22431</t>
  </si>
  <si>
    <t>449 Johnson Forges Apt. 678</t>
  </si>
  <si>
    <t>Eye either early claim quite.</t>
  </si>
  <si>
    <t>amberknight@example.org</t>
  </si>
  <si>
    <t>789-858-8204x06281</t>
  </si>
  <si>
    <t>27537 Lynn Estates Suite 931</t>
  </si>
  <si>
    <t>Dunnberg</t>
  </si>
  <si>
    <t>Test management prove bit thought one value.</t>
  </si>
  <si>
    <t>jonathan06@example.net</t>
  </si>
  <si>
    <t>784.956.6181</t>
  </si>
  <si>
    <t>6001 Fletcher Mountains Apt. 315</t>
  </si>
  <si>
    <t>Hullfurt</t>
  </si>
  <si>
    <t>Republican without moment call who free.</t>
  </si>
  <si>
    <t>samuel94@example.com</t>
  </si>
  <si>
    <t>729-738-9362x783</t>
  </si>
  <si>
    <t>203 Brady Gardens</t>
  </si>
  <si>
    <t>Term night region garden special cup.</t>
  </si>
  <si>
    <t>melinda66@example.net</t>
  </si>
  <si>
    <t>001-575-756-5470x0603</t>
  </si>
  <si>
    <t>378 Michele Ports</t>
  </si>
  <si>
    <t>Thomasstad</t>
  </si>
  <si>
    <t>Amount set cover.</t>
  </si>
  <si>
    <t>Maurice</t>
  </si>
  <si>
    <t>youngelizabeth@example.net</t>
  </si>
  <si>
    <t>715-704-0931x14255</t>
  </si>
  <si>
    <t>1359 Megan Spur Suite 716</t>
  </si>
  <si>
    <t>Fact green where lose human thank.</t>
  </si>
  <si>
    <t>gburke@example.org</t>
  </si>
  <si>
    <t>001-913-568-6573</t>
  </si>
  <si>
    <t>581 Martinez Shoal</t>
  </si>
  <si>
    <t>Collection face clear on interview.</t>
  </si>
  <si>
    <t>Ayala</t>
  </si>
  <si>
    <t>kho@example.net</t>
  </si>
  <si>
    <t>+1-226-669-6324x7773</t>
  </si>
  <si>
    <t>8007 Tina Lights Apt. 571</t>
  </si>
  <si>
    <t>Fosterside</t>
  </si>
  <si>
    <t>Or sit peace able product.</t>
  </si>
  <si>
    <t>denise61@example.net</t>
  </si>
  <si>
    <t>633-852-9398</t>
  </si>
  <si>
    <t>2054 Miller Pines</t>
  </si>
  <si>
    <t>Chadburgh</t>
  </si>
  <si>
    <t>Else power leg fire business sign here.</t>
  </si>
  <si>
    <t>taylorgilbert@example.org</t>
  </si>
  <si>
    <t>+1-373-733-0160x6812</t>
  </si>
  <si>
    <t>610 Todd Branch</t>
  </si>
  <si>
    <t>West Heathershire</t>
  </si>
  <si>
    <t>Key worker evidence speech continue after task.</t>
  </si>
  <si>
    <t>Cathy</t>
  </si>
  <si>
    <t>ryan37@example.net</t>
  </si>
  <si>
    <t>+1-673-413-5436x3991</t>
  </si>
  <si>
    <t>2057 Guerrero Meadow Apt. 132</t>
  </si>
  <si>
    <t>Describe win collection how.</t>
  </si>
  <si>
    <t>deborahpeterson@example.net</t>
  </si>
  <si>
    <t>001-339-591-1886x3023</t>
  </si>
  <si>
    <t>7618 Jonathan Club Apt. 317</t>
  </si>
  <si>
    <t>Lake Lisashire</t>
  </si>
  <si>
    <t>While administration tonight.</t>
  </si>
  <si>
    <t>william43@example.net</t>
  </si>
  <si>
    <t>+1-807-726-7264x128</t>
  </si>
  <si>
    <t>76833 Ewing Islands Suite 283</t>
  </si>
  <si>
    <t>Lake Natalie</t>
  </si>
  <si>
    <t>Community happen yourself degree.</t>
  </si>
  <si>
    <t>shannon44@example.net</t>
  </si>
  <si>
    <t>959-877-6821</t>
  </si>
  <si>
    <t>2919 Watson Park</t>
  </si>
  <si>
    <t>North Christopher</t>
  </si>
  <si>
    <t>Mission expect value seem.</t>
  </si>
  <si>
    <t>julianfernandez@example.net</t>
  </si>
  <si>
    <t>546.254.8706x06598</t>
  </si>
  <si>
    <t>36710 Casey Viaduct Apt. 037</t>
  </si>
  <si>
    <t>You treatment low.</t>
  </si>
  <si>
    <t>danielwilson@example.org</t>
  </si>
  <si>
    <t>(236)371-3095x64238</t>
  </si>
  <si>
    <t>162 Li Trail</t>
  </si>
  <si>
    <t>Week heavy foot.</t>
  </si>
  <si>
    <t>hchase@example.org</t>
  </si>
  <si>
    <t>+1-910-484-9199x06428</t>
  </si>
  <si>
    <t>931 Donald Locks Suite 176</t>
  </si>
  <si>
    <t>West Kristinabury</t>
  </si>
  <si>
    <t>Relate prove team draw help fish detail.</t>
  </si>
  <si>
    <t>dana81@example.com</t>
  </si>
  <si>
    <t>977-634-3642x96834</t>
  </si>
  <si>
    <t>9830 Kevin Meadow</t>
  </si>
  <si>
    <t>Parent away likely million scientist see benefit.</t>
  </si>
  <si>
    <t>hsanders@example.com</t>
  </si>
  <si>
    <t>+1-611-535-5478x65009</t>
  </si>
  <si>
    <t>19428 Anna Hollow Apt. 041</t>
  </si>
  <si>
    <t>New Rebeccafort</t>
  </si>
  <si>
    <t>Writer gun eat film.</t>
  </si>
  <si>
    <t>katherine78@example.org</t>
  </si>
  <si>
    <t>(976)498-8538x467</t>
  </si>
  <si>
    <t>97078 Joshua Cape</t>
  </si>
  <si>
    <t>South Vanessafurt</t>
  </si>
  <si>
    <t>Side thought reason ever necessary.</t>
  </si>
  <si>
    <t>gbonilla@example.com</t>
  </si>
  <si>
    <t>503-456-9837x31806</t>
  </si>
  <si>
    <t>0291 Brittney Mountain Suite 352</t>
  </si>
  <si>
    <t>New Autumn</t>
  </si>
  <si>
    <t>Bit my practice raise commercial.</t>
  </si>
  <si>
    <t>qnewton@example.com</t>
  </si>
  <si>
    <t>151 Sara Vista Suite 632</t>
  </si>
  <si>
    <t>New Rebecca</t>
  </si>
  <si>
    <t>International treat relationship benefit general use four television.</t>
  </si>
  <si>
    <t>eddiepalmer@example.com</t>
  </si>
  <si>
    <t>+1-269-489-5694x155</t>
  </si>
  <si>
    <t>452 Moore Summit</t>
  </si>
  <si>
    <t>Fryehaven</t>
  </si>
  <si>
    <t>Represent section either pull practice case.</t>
  </si>
  <si>
    <t>josephlaura@example.net</t>
  </si>
  <si>
    <t>913.583.8325x5835</t>
  </si>
  <si>
    <t>2132 Michele Crest</t>
  </si>
  <si>
    <t>Jeremyview</t>
  </si>
  <si>
    <t>Lead tough mission.</t>
  </si>
  <si>
    <t>christopher41@example.net</t>
  </si>
  <si>
    <t>6804 Richmond Radial</t>
  </si>
  <si>
    <t>Bowenmouth</t>
  </si>
  <si>
    <t>While care charge husband situation good stand.</t>
  </si>
  <si>
    <t>annescott@example.org</t>
  </si>
  <si>
    <t>840-259-5822x7883</t>
  </si>
  <si>
    <t>4128 Kirk Alley Apt. 529</t>
  </si>
  <si>
    <t>Daltonchester</t>
  </si>
  <si>
    <t>Five PM talk already newspaper send piece western.</t>
  </si>
  <si>
    <t>dominiquenash@example.net</t>
  </si>
  <si>
    <t>847.911.3179</t>
  </si>
  <si>
    <t>0999 Greene Keys</t>
  </si>
  <si>
    <t>Port Ritamouth</t>
  </si>
  <si>
    <t>Hundred white but do kitchen ask.</t>
  </si>
  <si>
    <t>brian79@example.com</t>
  </si>
  <si>
    <t>675-517-2001x019</t>
  </si>
  <si>
    <t>53798 Gardner Causeway</t>
  </si>
  <si>
    <t>Jasonville</t>
  </si>
  <si>
    <t>Likely movement discuss.</t>
  </si>
  <si>
    <t>rhodesbrooke@example.com</t>
  </si>
  <si>
    <t>(471)834-6712x0094</t>
  </si>
  <si>
    <t>49101 Nicholas Orchard Suite 383</t>
  </si>
  <si>
    <t>South Amandaburgh</t>
  </si>
  <si>
    <t>He explain work region then organization project.</t>
  </si>
  <si>
    <t>patelchristine@example.net</t>
  </si>
  <si>
    <t>(627)204-7691</t>
  </si>
  <si>
    <t>99402 Gary Summit</t>
  </si>
  <si>
    <t>Port Ashleychester</t>
  </si>
  <si>
    <t>Character one large maintain.</t>
  </si>
  <si>
    <t>bguerrero@example.org</t>
  </si>
  <si>
    <t>612-631-8387x7795</t>
  </si>
  <si>
    <t>46767 Love Isle</t>
  </si>
  <si>
    <t>North Stacymouth</t>
  </si>
  <si>
    <t>Such film focus character sort organization body.</t>
  </si>
  <si>
    <t>bartlettjoseph@example.net</t>
  </si>
  <si>
    <t>768-205-1300</t>
  </si>
  <si>
    <t>79757 Nancy Course</t>
  </si>
  <si>
    <t>New Raymondbury</t>
  </si>
  <si>
    <t>Partner rate here book.</t>
  </si>
  <si>
    <t>mariatanner@example.net</t>
  </si>
  <si>
    <t>001-387-640-4532x070</t>
  </si>
  <si>
    <t>7206 Linda Fords</t>
  </si>
  <si>
    <t>Jenniferport</t>
  </si>
  <si>
    <t>Land discuss decision.</t>
  </si>
  <si>
    <t>brownamanda@example.com</t>
  </si>
  <si>
    <t>563.274.0392</t>
  </si>
  <si>
    <t>3956 Nathan Crescent Apt. 923</t>
  </si>
  <si>
    <t>Growth pressure appear glass blood create.</t>
  </si>
  <si>
    <t>zamorarebecca@example.org</t>
  </si>
  <si>
    <t>001-646-763-2459x352</t>
  </si>
  <si>
    <t>868 Don Valley Apt. 365</t>
  </si>
  <si>
    <t>Jaredshire</t>
  </si>
  <si>
    <t>Though training station them design task.</t>
  </si>
  <si>
    <t>hortoncourtney@example.org</t>
  </si>
  <si>
    <t>231-842-3584x372</t>
  </si>
  <si>
    <t>966 Savage Crest Suite 335</t>
  </si>
  <si>
    <t>Cost performance environmental look wife car actually.</t>
  </si>
  <si>
    <t>sstewart@example.com</t>
  </si>
  <si>
    <t>787-912-3468</t>
  </si>
  <si>
    <t>644 Hall Burgs</t>
  </si>
  <si>
    <t>Long shake military either.</t>
  </si>
  <si>
    <t>emilybryant@example.net</t>
  </si>
  <si>
    <t>001-844-469-7344x24057</t>
  </si>
  <si>
    <t>10840 James Knolls Apt. 470</t>
  </si>
  <si>
    <t>Throughout bed sure relate value chair.</t>
  </si>
  <si>
    <t>itaylor@example.org</t>
  </si>
  <si>
    <t>(269)728-1755x89662</t>
  </si>
  <si>
    <t>44703 Laurie Locks Apt. 662</t>
  </si>
  <si>
    <t>Justinbury</t>
  </si>
  <si>
    <t>Everything last evening smile physical together teacher.</t>
  </si>
  <si>
    <t>wgarcia@example.net</t>
  </si>
  <si>
    <t>540.921.0962x1324</t>
  </si>
  <si>
    <t>3254 Thomas Fords</t>
  </si>
  <si>
    <t>Jenniferchester</t>
  </si>
  <si>
    <t>Million share up cut anything thousand.</t>
  </si>
  <si>
    <t>svaughan@example.com</t>
  </si>
  <si>
    <t>+1-236-403-1405x89267</t>
  </si>
  <si>
    <t>61786 Frazier Fort Suite 033</t>
  </si>
  <si>
    <t>Port Cynthia</t>
  </si>
  <si>
    <t>Their this walk side money central church.</t>
  </si>
  <si>
    <t>perezjoseph@example.com</t>
  </si>
  <si>
    <t>+1-343-627-0290x8409</t>
  </si>
  <si>
    <t>87500 Donna Cove</t>
  </si>
  <si>
    <t>West Amyton</t>
  </si>
  <si>
    <t>Finally deep old whatever close what.</t>
  </si>
  <si>
    <t>jamesparker@example.com</t>
  </si>
  <si>
    <t>+1-311-787-0640x169</t>
  </si>
  <si>
    <t>0878 Dana Rapid</t>
  </si>
  <si>
    <t>Clarkborough</t>
  </si>
  <si>
    <t>Student responsibility road hard for exactly opportunity.</t>
  </si>
  <si>
    <t>nathanielperkins@example.net</t>
  </si>
  <si>
    <t>333 Rebecca Alley</t>
  </si>
  <si>
    <t>East Williamshire</t>
  </si>
  <si>
    <t>Various politics at join forward large.</t>
  </si>
  <si>
    <t>derekbates@example.com</t>
  </si>
  <si>
    <t>212-722-4758</t>
  </si>
  <si>
    <t>52606 Booth Square</t>
  </si>
  <si>
    <t>North Derekfort</t>
  </si>
  <si>
    <t>Catch spend capital four which trial.</t>
  </si>
  <si>
    <t>ronaldbuchanan@example.net</t>
  </si>
  <si>
    <t>752-494-4390</t>
  </si>
  <si>
    <t>2219 Johnson Extension Suite 917</t>
  </si>
  <si>
    <t>Proctorton</t>
  </si>
  <si>
    <t>There summer foot.</t>
  </si>
  <si>
    <t>ryan74@example.org</t>
  </si>
  <si>
    <t>50777 Jennifer Landing</t>
  </si>
  <si>
    <t>West Tony</t>
  </si>
  <si>
    <t>Special foreign with he.</t>
  </si>
  <si>
    <t>569-579-7610</t>
  </si>
  <si>
    <t>1067 Jason Parks</t>
  </si>
  <si>
    <t>Jenniferbury</t>
  </si>
  <si>
    <t>Note prevent south weight common.</t>
  </si>
  <si>
    <t>rhondarichards@example.net</t>
  </si>
  <si>
    <t>514.578.9807</t>
  </si>
  <si>
    <t>10447 Mitchell Walks Suite 989</t>
  </si>
  <si>
    <t>Cruzmouth</t>
  </si>
  <si>
    <t>Or possible line knowledge require.</t>
  </si>
  <si>
    <t>michael67@example.net</t>
  </si>
  <si>
    <t>766-938-0351x414</t>
  </si>
  <si>
    <t>60326 Fuller Village</t>
  </si>
  <si>
    <t>West Patriciashire</t>
  </si>
  <si>
    <t>Down thought physical environmental story top.</t>
  </si>
  <si>
    <t>fmarshall@example.com</t>
  </si>
  <si>
    <t>+1-383-840-0756x810</t>
  </si>
  <si>
    <t>3468 Gray Drives Suite 196</t>
  </si>
  <si>
    <t>New Gregory</t>
  </si>
  <si>
    <t>Wall model tax skill arm itself.</t>
  </si>
  <si>
    <t>shaun97@example.org</t>
  </si>
  <si>
    <t>1437 Michael Summit Apt. 667</t>
  </si>
  <si>
    <t>Hayesbury</t>
  </si>
  <si>
    <t>Another worker method pass pull range.</t>
  </si>
  <si>
    <t>erikandersen@example.net</t>
  </si>
  <si>
    <t>001-816-594-5578x429</t>
  </si>
  <si>
    <t>789 Martinez Lock</t>
  </si>
  <si>
    <t>East Staceyhaven</t>
  </si>
  <si>
    <t>Art account enter all.</t>
  </si>
  <si>
    <t>julie26@example.org</t>
  </si>
  <si>
    <t>441-350-3294</t>
  </si>
  <si>
    <t>9614 Rachel Crest Apt. 899</t>
  </si>
  <si>
    <t>Davidsonborough</t>
  </si>
  <si>
    <t>Or live what protect check alone tend.</t>
  </si>
  <si>
    <t>whitemary@example.org</t>
  </si>
  <si>
    <t>(537)328-1679</t>
  </si>
  <si>
    <t>02714 Frank Keys</t>
  </si>
  <si>
    <t>Port Jameston</t>
  </si>
  <si>
    <t>Guy set blood upon.</t>
  </si>
  <si>
    <t>fieldsnancy@example.com</t>
  </si>
  <si>
    <t>(710)749-0803</t>
  </si>
  <si>
    <t>5269 Huang Locks</t>
  </si>
  <si>
    <t>Anyone middle sit behind skin.</t>
  </si>
  <si>
    <t>juliakelly@example.org</t>
  </si>
  <si>
    <t>6194 Diaz Radial</t>
  </si>
  <si>
    <t>Lake Karenberg</t>
  </si>
  <si>
    <t>Pass article great technology down movie.</t>
  </si>
  <si>
    <t>Giles</t>
  </si>
  <si>
    <t>david60@example.com</t>
  </si>
  <si>
    <t>661.252.2022x5617</t>
  </si>
  <si>
    <t>26179 Serrano Points</t>
  </si>
  <si>
    <t>Wolfport</t>
  </si>
  <si>
    <t>Above arm discussion skill people explain.</t>
  </si>
  <si>
    <t>vincentpatton@example.net</t>
  </si>
  <si>
    <t>001-682-214-9790x949</t>
  </si>
  <si>
    <t>19977 Briana Pike Suite 112</t>
  </si>
  <si>
    <t>South Shawn</t>
  </si>
  <si>
    <t>North room full them sit.</t>
  </si>
  <si>
    <t>alexandrarivera@example.org</t>
  </si>
  <si>
    <t>677-302-8331x660</t>
  </si>
  <si>
    <t>82844 Nathan Gateway Apt. 159</t>
  </si>
  <si>
    <t>Jaimeside</t>
  </si>
  <si>
    <t>Daughter where short vote lead.</t>
  </si>
  <si>
    <t>nbowman@example.org</t>
  </si>
  <si>
    <t>549-828-1295x5056</t>
  </si>
  <si>
    <t>923 Maria Rapid</t>
  </si>
  <si>
    <t>Others leader can population light voice bit yet.</t>
  </si>
  <si>
    <t>qcunningham@example.net</t>
  </si>
  <si>
    <t>(248)948-1587</t>
  </si>
  <si>
    <t>220 Joseph Park</t>
  </si>
  <si>
    <t>Red happy cause morning.</t>
  </si>
  <si>
    <t>jesse43@example.org</t>
  </si>
  <si>
    <t>898-965-9315</t>
  </si>
  <si>
    <t>096 Sara Ferry</t>
  </si>
  <si>
    <t>Jonland</t>
  </si>
  <si>
    <t>Hard report scene we old question leader send.</t>
  </si>
  <si>
    <t>gduncan@example.org</t>
  </si>
  <si>
    <t>(838)479-3102</t>
  </si>
  <si>
    <t>70853 Carrie Extensions Apt. 553</t>
  </si>
  <si>
    <t>Watkinston</t>
  </si>
  <si>
    <t>Many add heavy.</t>
  </si>
  <si>
    <t>christopher54@example.com</t>
  </si>
  <si>
    <t>(613)828-5215x892</t>
  </si>
  <si>
    <t>2610 Henderson Way Apt. 713</t>
  </si>
  <si>
    <t>Port Jeff</t>
  </si>
  <si>
    <t>Environmental soldier inside clearly treatment necessary rich kind.</t>
  </si>
  <si>
    <t>valenciacraig@example.net</t>
  </si>
  <si>
    <t>(336)459-1905</t>
  </si>
  <si>
    <t>6820 Holmes Lakes Suite 936</t>
  </si>
  <si>
    <t>Without standard happy fill.</t>
  </si>
  <si>
    <t>brendacarlson@example.net</t>
  </si>
  <si>
    <t>+1-700-340-7780x80865</t>
  </si>
  <si>
    <t>3903 Christopher Meadows</t>
  </si>
  <si>
    <t>Harrisborough</t>
  </si>
  <si>
    <t>Shake cold during among.</t>
  </si>
  <si>
    <t>rick94@example.net</t>
  </si>
  <si>
    <t>001-248-453-8609</t>
  </si>
  <si>
    <t>13813 Henson River Apt. 090</t>
  </si>
  <si>
    <t>Teresastad</t>
  </si>
  <si>
    <t>Anything government onto.</t>
  </si>
  <si>
    <t>Devon</t>
  </si>
  <si>
    <t>marshmatthew@example.org</t>
  </si>
  <si>
    <t>+1-704-867-1553x87947</t>
  </si>
  <si>
    <t>248 Andrew Parkway Apt. 205</t>
  </si>
  <si>
    <t>South Jackmouth</t>
  </si>
  <si>
    <t>Treatment smile right enjoy try run get.</t>
  </si>
  <si>
    <t>christopher91@example.org</t>
  </si>
  <si>
    <t>613-465-8674</t>
  </si>
  <si>
    <t>0192 Carlson Center Apt. 584</t>
  </si>
  <si>
    <t>Port Alex</t>
  </si>
  <si>
    <t>Camera yeah in southern line admit.</t>
  </si>
  <si>
    <t>mmitchell@example.net</t>
  </si>
  <si>
    <t>576 Jeffrey Street</t>
  </si>
  <si>
    <t>West Bryanstad</t>
  </si>
  <si>
    <t>Place quite ready analysis.</t>
  </si>
  <si>
    <t>watsonrussell@example.net</t>
  </si>
  <si>
    <t>001-557-537-8726x129</t>
  </si>
  <si>
    <t>0586 King Lane Suite 030</t>
  </si>
  <si>
    <t>Hoodchester</t>
  </si>
  <si>
    <t>Month once not.</t>
  </si>
  <si>
    <t>danaflores@example.com</t>
  </si>
  <si>
    <t>+1-450-879-2329x1757</t>
  </si>
  <si>
    <t>983 Baker Road</t>
  </si>
  <si>
    <t>Lake Lori</t>
  </si>
  <si>
    <t>Minute change it surface society case teach nature.</t>
  </si>
  <si>
    <t>codybanks@example.net</t>
  </si>
  <si>
    <t>+1-766-284-7791x809</t>
  </si>
  <si>
    <t>454 Sosa Ways Apt. 974</t>
  </si>
  <si>
    <t>Brianberg</t>
  </si>
  <si>
    <t>Movie dog community people cup.</t>
  </si>
  <si>
    <t>mferguson@example.org</t>
  </si>
  <si>
    <t>001-266-903-4758x6979</t>
  </si>
  <si>
    <t>97956 Welch Roads</t>
  </si>
  <si>
    <t>Nicholasburgh</t>
  </si>
  <si>
    <t>Book on task fund worry.</t>
  </si>
  <si>
    <t>bridget69@example.net</t>
  </si>
  <si>
    <t>962-394-2024x0340</t>
  </si>
  <si>
    <t>495 Johnson Villages Suite 676</t>
  </si>
  <si>
    <t>Johnfort</t>
  </si>
  <si>
    <t>Southern speak out attention type while discover ok.</t>
  </si>
  <si>
    <t>Jacobson</t>
  </si>
  <si>
    <t>joneskevin@example.org</t>
  </si>
  <si>
    <t>959.595.3529</t>
  </si>
  <si>
    <t>186 Phillips Hills Apt. 668</t>
  </si>
  <si>
    <t>Richardsonstad</t>
  </si>
  <si>
    <t>Hold sure contain ago whom system scene significant.</t>
  </si>
  <si>
    <t>shawnmurray@example.net</t>
  </si>
  <si>
    <t>843-811-7307x90875</t>
  </si>
  <si>
    <t>308 Debbie Crest</t>
  </si>
  <si>
    <t>Blackburgh</t>
  </si>
  <si>
    <t>Move owner push course mouth serve sort politics.</t>
  </si>
  <si>
    <t>fuentesanthony@example.net</t>
  </si>
  <si>
    <t>339.972.8097</t>
  </si>
  <si>
    <t>833 Kim Ranch</t>
  </si>
  <si>
    <t>Lindseytown</t>
  </si>
  <si>
    <t>Bill appear turn candidate.</t>
  </si>
  <si>
    <t>fmartin@example.net</t>
  </si>
  <si>
    <t>001-783-229-9550x3679</t>
  </si>
  <si>
    <t>85489 Brian Vista</t>
  </si>
  <si>
    <t>Kruegerberg</t>
  </si>
  <si>
    <t>Set dog drop key give movie bring.</t>
  </si>
  <si>
    <t>katherine70@example.com</t>
  </si>
  <si>
    <t>937-260-7603x5236</t>
  </si>
  <si>
    <t>66550 Garcia Freeway Suite 216</t>
  </si>
  <si>
    <t>Run then court movement information threat.</t>
  </si>
  <si>
    <t>dawsongina@example.org</t>
  </si>
  <si>
    <t>(210)873-6158x42377</t>
  </si>
  <si>
    <t>20443 Douglas Ways Apt. 796</t>
  </si>
  <si>
    <t>South Vanessa</t>
  </si>
  <si>
    <t>His establish someone.</t>
  </si>
  <si>
    <t>Gwendolyn</t>
  </si>
  <si>
    <t>frank74@example.net</t>
  </si>
  <si>
    <t>(363)255-6265x00387</t>
  </si>
  <si>
    <t>2934 William Forks Suite 125</t>
  </si>
  <si>
    <t>Johnport</t>
  </si>
  <si>
    <t>Scientist feel article.</t>
  </si>
  <si>
    <t>bward@example.org</t>
  </si>
  <si>
    <t>(598)509-7151x1410</t>
  </si>
  <si>
    <t>3566 Thompson Neck Suite 917</t>
  </si>
  <si>
    <t>Seanchester</t>
  </si>
  <si>
    <t>Possible law whose father sound head.</t>
  </si>
  <si>
    <t>whitebrooke@example.net</t>
  </si>
  <si>
    <t>455-799-8091</t>
  </si>
  <si>
    <t>041 Marie Walks</t>
  </si>
  <si>
    <t>Perrytown</t>
  </si>
  <si>
    <t>Create culture consumer actually size those start.</t>
  </si>
  <si>
    <t>glendawilson@example.com</t>
  </si>
  <si>
    <t>895.765.9685</t>
  </si>
  <si>
    <t>9439 Mcbride Lights Suite 770</t>
  </si>
  <si>
    <t>South Justinside</t>
  </si>
  <si>
    <t>They defense with.</t>
  </si>
  <si>
    <t>osbornenicole@example.net</t>
  </si>
  <si>
    <t>588-639-6112x80129</t>
  </si>
  <si>
    <t>162 Wendy Wells Suite 032</t>
  </si>
  <si>
    <t>Port Michaelfurt</t>
  </si>
  <si>
    <t>Smile common establish ready should determine.</t>
  </si>
  <si>
    <t>tracey70@example.org</t>
  </si>
  <si>
    <t>14861 Laura Path</t>
  </si>
  <si>
    <t>Mother happy traditional.</t>
  </si>
  <si>
    <t>btaylor@example.net</t>
  </si>
  <si>
    <t>+1-419-482-6619x9934</t>
  </si>
  <si>
    <t>92696 Jordan Brooks Suite 821</t>
  </si>
  <si>
    <t>South Walterland</t>
  </si>
  <si>
    <t>Collection sport value quite service.</t>
  </si>
  <si>
    <t>hannahjoyce@example.com</t>
  </si>
  <si>
    <t>001-798-616-0201x76980</t>
  </si>
  <si>
    <t>54246 Gates Rapid Suite 057</t>
  </si>
  <si>
    <t>East Kimberlystad</t>
  </si>
  <si>
    <t>Share camera before kind he.</t>
  </si>
  <si>
    <t>zritter@example.org</t>
  </si>
  <si>
    <t>+1-469-243-2760x6067</t>
  </si>
  <si>
    <t>5120 Sanchez Landing</t>
  </si>
  <si>
    <t>Able around good too capital.</t>
  </si>
  <si>
    <t>annefrancis@example.net</t>
  </si>
  <si>
    <t>694 Boyle Forges</t>
  </si>
  <si>
    <t>East Samantha</t>
  </si>
  <si>
    <t>Defense second themselves trial.</t>
  </si>
  <si>
    <t>christopher08@example.net</t>
  </si>
  <si>
    <t>523-741-8043x0510</t>
  </si>
  <si>
    <t>0678 Amanda Landing</t>
  </si>
  <si>
    <t>Drug father about prepare them old.</t>
  </si>
  <si>
    <t>daniel15@example.com</t>
  </si>
  <si>
    <t>429.363.2989x45746</t>
  </si>
  <si>
    <t>3021 Rodriguez Plains Suite 914</t>
  </si>
  <si>
    <t>Christophermouth</t>
  </si>
  <si>
    <t>Measure material always.</t>
  </si>
  <si>
    <t>melendezeduardo@example.com</t>
  </si>
  <si>
    <t>573-390-3402x880</t>
  </si>
  <si>
    <t>27373 Chad Course Suite 072</t>
  </si>
  <si>
    <t>Majority unit home.</t>
  </si>
  <si>
    <t>christensenlori@example.net</t>
  </si>
  <si>
    <t>+1-883-932-3296x813</t>
  </si>
  <si>
    <t>3681 Fisher Forge</t>
  </si>
  <si>
    <t>Jasonstad</t>
  </si>
  <si>
    <t>Remember apply tree describe.</t>
  </si>
  <si>
    <t>perezjeremy@example.net</t>
  </si>
  <si>
    <t>666-566-1366x9408</t>
  </si>
  <si>
    <t>07044 Garcia Hollow Suite 839</t>
  </si>
  <si>
    <t>Upon consumer remember adult remember outside chair.</t>
  </si>
  <si>
    <t>jesusallen@example.net</t>
  </si>
  <si>
    <t>001-998-673-0307</t>
  </si>
  <si>
    <t>9735 Mendoza Terrace Suite 363</t>
  </si>
  <si>
    <t>Josephberg</t>
  </si>
  <si>
    <t>Give parent foot themselves claim.</t>
  </si>
  <si>
    <t>lamjohn@example.net</t>
  </si>
  <si>
    <t>(716)528-1449x36904</t>
  </si>
  <si>
    <t>570 Nelson Neck Suite 747</t>
  </si>
  <si>
    <t>Ruizberg</t>
  </si>
  <si>
    <t>Ball simply action everything entire particular turn.</t>
  </si>
  <si>
    <t>ryan71@example.net</t>
  </si>
  <si>
    <t>+1-468-838-6484x2050</t>
  </si>
  <si>
    <t>409 Crystal Stream Apt. 099</t>
  </si>
  <si>
    <t>East Dianaview</t>
  </si>
  <si>
    <t>Pull hotel safe situation attention.</t>
  </si>
  <si>
    <t>timothy21@example.com</t>
  </si>
  <si>
    <t>(645)323-2420</t>
  </si>
  <si>
    <t>5785 Pacheco Plaza Apt. 166</t>
  </si>
  <si>
    <t>Lake Sandrabury</t>
  </si>
  <si>
    <t>Whole success here event understand art list.</t>
  </si>
  <si>
    <t>bobbyrose@example.com</t>
  </si>
  <si>
    <t>+1-904-355-8651x1099</t>
  </si>
  <si>
    <t>168 Hoffman Expressway</t>
  </si>
  <si>
    <t>South Amy</t>
  </si>
  <si>
    <t>Economic course teach everyone continue if.</t>
  </si>
  <si>
    <t>jonathanrogers@example.net</t>
  </si>
  <si>
    <t>99412 Jeffrey Stravenue Suite 148</t>
  </si>
  <si>
    <t>West Danielside</t>
  </si>
  <si>
    <t>Game answer economic still opportunity.</t>
  </si>
  <si>
    <t>tanya67@example.com</t>
  </si>
  <si>
    <t>(594)356-2667x5513</t>
  </si>
  <si>
    <t>277 Thomas Course Apt. 340</t>
  </si>
  <si>
    <t>Lake Ericstad</t>
  </si>
  <si>
    <t>Sing prepare fish information team.</t>
  </si>
  <si>
    <t>timothyblake@example.com</t>
  </si>
  <si>
    <t>417.626.5657</t>
  </si>
  <si>
    <t>67370 Gary Tunnel</t>
  </si>
  <si>
    <t>North Melissaside</t>
  </si>
  <si>
    <t>Everyone follow entire involve continue model great.</t>
  </si>
  <si>
    <t>adamsjoseph@example.org</t>
  </si>
  <si>
    <t>9627 Villanueva Shores Apt. 192</t>
  </si>
  <si>
    <t>Present may professional effort professor degree marriage.</t>
  </si>
  <si>
    <t>meltonmatthew@example.com</t>
  </si>
  <si>
    <t>+1-650-653-9673x625</t>
  </si>
  <si>
    <t>98652 Kenneth Spurs Suite 393</t>
  </si>
  <si>
    <t>East Darrellberg</t>
  </si>
  <si>
    <t>Wait system half trip plan.</t>
  </si>
  <si>
    <t>bonillayolanda@example.net</t>
  </si>
  <si>
    <t>412.406.2555x7755</t>
  </si>
  <si>
    <t>411 Patrick Mount Suite 363</t>
  </si>
  <si>
    <t>New Adamland</t>
  </si>
  <si>
    <t>College north six fine.</t>
  </si>
  <si>
    <t>taracarlson@example.net</t>
  </si>
  <si>
    <t>770-526-9620</t>
  </si>
  <si>
    <t>545 Dustin Route Apt. 312</t>
  </si>
  <si>
    <t>Andrewfort</t>
  </si>
  <si>
    <t>Truth identify strategy would.</t>
  </si>
  <si>
    <t>anita55@example.org</t>
  </si>
  <si>
    <t>001-634-636-1319x1844</t>
  </si>
  <si>
    <t>68507 Patrick Flats</t>
  </si>
  <si>
    <t>Hartfort</t>
  </si>
  <si>
    <t>Move method hundred ever after Congress.</t>
  </si>
  <si>
    <t>ayersjohn@example.org</t>
  </si>
  <si>
    <t>+1-309-673-0643x7640</t>
  </si>
  <si>
    <t>9673 Dawn Spur Apt. 347</t>
  </si>
  <si>
    <t>Port Williamview</t>
  </si>
  <si>
    <t>Or degree help hospital hair.</t>
  </si>
  <si>
    <t>michael98@example.org</t>
  </si>
  <si>
    <t>886.276.0360x7882</t>
  </si>
  <si>
    <t>68315 Williams Trail</t>
  </si>
  <si>
    <t>Standard and activity if institution as else natural.</t>
  </si>
  <si>
    <t>reynoldsmark@example.com</t>
  </si>
  <si>
    <t>(434)843-0547x6426</t>
  </si>
  <si>
    <t>20607 Lambert Place Suite 195</t>
  </si>
  <si>
    <t>North Tyler</t>
  </si>
  <si>
    <t>As whatever reduce current present offer protect a.</t>
  </si>
  <si>
    <t>nancynelson@example.org</t>
  </si>
  <si>
    <t>(225)498-3294x579</t>
  </si>
  <si>
    <t>031 Kristina Isle Apt. 046</t>
  </si>
  <si>
    <t>Middletonmouth</t>
  </si>
  <si>
    <t>Step power state town affect.</t>
  </si>
  <si>
    <t>Chloe</t>
  </si>
  <si>
    <t>simpsonmarissa@example.com</t>
  </si>
  <si>
    <t>(954)335-1160</t>
  </si>
  <si>
    <t>1021 Steven Neck Apt. 887</t>
  </si>
  <si>
    <t>East Rebeccafort</t>
  </si>
  <si>
    <t>Floor interest run happen because pay return crime.</t>
  </si>
  <si>
    <t>deborah70@example.net</t>
  </si>
  <si>
    <t>+1-819-737-9625x43630</t>
  </si>
  <si>
    <t>996 Eileen Village Suite 059</t>
  </si>
  <si>
    <t>Debrabury</t>
  </si>
  <si>
    <t>Air natural thousand painting through camera with.</t>
  </si>
  <si>
    <t>melindanewton@example.net</t>
  </si>
  <si>
    <t>749-251-7579</t>
  </si>
  <si>
    <t>978 Perez Ridges</t>
  </si>
  <si>
    <t>Dylanton</t>
  </si>
  <si>
    <t>Cause service base painting.</t>
  </si>
  <si>
    <t>zroman@example.com</t>
  </si>
  <si>
    <t>618.879.9288x920</t>
  </si>
  <si>
    <t>459 Adam Islands</t>
  </si>
  <si>
    <t>New Shawnburgh</t>
  </si>
  <si>
    <t>From difficult ok develop sometimes glass.</t>
  </si>
  <si>
    <t>margaretdelgado@example.com</t>
  </si>
  <si>
    <t>08290 Carrie Ports</t>
  </si>
  <si>
    <t>North Gary</t>
  </si>
  <si>
    <t>System during increase city long.</t>
  </si>
  <si>
    <t>nnguyen@example.net</t>
  </si>
  <si>
    <t>+1-940-691-3560x93724</t>
  </si>
  <si>
    <t>21340 Webster Square</t>
  </si>
  <si>
    <t>Feliciafurt</t>
  </si>
  <si>
    <t>Including challenge road itself student.</t>
  </si>
  <si>
    <t>penningtonjohn@example.com</t>
  </si>
  <si>
    <t>001-208-448-1589x0827</t>
  </si>
  <si>
    <t>10796 Alison Way Suite 884</t>
  </si>
  <si>
    <t>Garciaberg</t>
  </si>
  <si>
    <t>Some drop big focus middle enjoy.</t>
  </si>
  <si>
    <t>ogarcia@example.net</t>
  </si>
  <si>
    <t>001-400-545-0811</t>
  </si>
  <si>
    <t>54070 Burns Tunnel</t>
  </si>
  <si>
    <t>North Ashleyshire</t>
  </si>
  <si>
    <t>Standard hospital police station.</t>
  </si>
  <si>
    <t>garyturner@example.net</t>
  </si>
  <si>
    <t>(902)681-2403</t>
  </si>
  <si>
    <t>90566 Courtney Skyway Suite 759</t>
  </si>
  <si>
    <t>West Adrian</t>
  </si>
  <si>
    <t>Fly four bill another low reveal Congress.</t>
  </si>
  <si>
    <t>buchananheather@example.org</t>
  </si>
  <si>
    <t>763.309.3397x306</t>
  </si>
  <si>
    <t>803 Rachel Inlet</t>
  </si>
  <si>
    <t>Port Rhondafort</t>
  </si>
  <si>
    <t>Congress debate pretty shake reveal lay film.</t>
  </si>
  <si>
    <t>ritterangela@example.com</t>
  </si>
  <si>
    <t>578.713.3722x573</t>
  </si>
  <si>
    <t>7709 Michelle Common</t>
  </si>
  <si>
    <t>Hartburgh</t>
  </si>
  <si>
    <t>Direction heart goal defense ok draw.</t>
  </si>
  <si>
    <t>eric83@example.com</t>
  </si>
  <si>
    <t>789-895-6476x42531</t>
  </si>
  <si>
    <t>433 Jason Route</t>
  </si>
  <si>
    <t>Port Jacobtown</t>
  </si>
  <si>
    <t>Institution whom over send focus.</t>
  </si>
  <si>
    <t>nferguson@example.org</t>
  </si>
  <si>
    <t>77143 Lindsay Mountains</t>
  </si>
  <si>
    <t>Kristybury</t>
  </si>
  <si>
    <t>Very during everybody reality.</t>
  </si>
  <si>
    <t>russojeffery@example.org</t>
  </si>
  <si>
    <t>001-851-372-6087x811</t>
  </si>
  <si>
    <t>9073 Kelley Trafficway</t>
  </si>
  <si>
    <t>East Walter</t>
  </si>
  <si>
    <t>Couple easy bar much all generation least.</t>
  </si>
  <si>
    <t>chelsea39@example.net</t>
  </si>
  <si>
    <t>694 Jackson Point Apt. 571</t>
  </si>
  <si>
    <t>Carlashire</t>
  </si>
  <si>
    <t>Spring early cost herself memory threat.</t>
  </si>
  <si>
    <t>robertsjeremy@example.net</t>
  </si>
  <si>
    <t>+1-422-625-6476x2260</t>
  </si>
  <si>
    <t>2992 Watts Squares</t>
  </si>
  <si>
    <t>Randallchester</t>
  </si>
  <si>
    <t>Rate hand ever citizen eat rather.</t>
  </si>
  <si>
    <t>melanie26@example.org</t>
  </si>
  <si>
    <t>305.460.4655x06064</t>
  </si>
  <si>
    <t>70156 Charlotte Mountain Suite 347</t>
  </si>
  <si>
    <t>Jonathanborough</t>
  </si>
  <si>
    <t>Machine political themselves improve back air.</t>
  </si>
  <si>
    <t>Leroy</t>
  </si>
  <si>
    <t>lisa91@example.net</t>
  </si>
  <si>
    <t>(452)337-5641</t>
  </si>
  <si>
    <t>872 Elizabeth Haven</t>
  </si>
  <si>
    <t>South Kimberlyport</t>
  </si>
  <si>
    <t>Article career we yourself college.</t>
  </si>
  <si>
    <t>tom61@example.net</t>
  </si>
  <si>
    <t>530 Wong Fords</t>
  </si>
  <si>
    <t>Assume officer society garden sister good.</t>
  </si>
  <si>
    <t>hamptonanthony@example.com</t>
  </si>
  <si>
    <t>880.324.3242x051</t>
  </si>
  <si>
    <t>6570 Berger Way Suite 217</t>
  </si>
  <si>
    <t>South Kristy</t>
  </si>
  <si>
    <t>Stuff dark she raise.</t>
  </si>
  <si>
    <t>charlene55@example.org</t>
  </si>
  <si>
    <t>823-613-2202</t>
  </si>
  <si>
    <t>5144 Gardner Track Suite 007</t>
  </si>
  <si>
    <t>Williamton</t>
  </si>
  <si>
    <t>Prove fund forget knowledge loss these rather study.</t>
  </si>
  <si>
    <t>derek51@example.com</t>
  </si>
  <si>
    <t>+1-269-391-7106x569</t>
  </si>
  <si>
    <t>086 Johnson Crest</t>
  </si>
  <si>
    <t>Response too accept.</t>
  </si>
  <si>
    <t>imiller@example.com</t>
  </si>
  <si>
    <t>001-401-816-4496</t>
  </si>
  <si>
    <t>16944 Dana Trafficway Suite 330</t>
  </si>
  <si>
    <t>South Timothyport</t>
  </si>
  <si>
    <t>Politics director machine space.</t>
  </si>
  <si>
    <t>dperez@example.org</t>
  </si>
  <si>
    <t>001-271-478-0823x35204</t>
  </si>
  <si>
    <t>823 Powers Lake</t>
  </si>
  <si>
    <t>Threat land but democratic either side.</t>
  </si>
  <si>
    <t>coxlauren@example.net</t>
  </si>
  <si>
    <t>492 Justin Walks Suite 082</t>
  </si>
  <si>
    <t>Better institution few clear.</t>
  </si>
  <si>
    <t>jean02@example.net</t>
  </si>
  <si>
    <t>+1-756-900-5381x014</t>
  </si>
  <si>
    <t>9388 Alexander Estates Apt. 138</t>
  </si>
  <si>
    <t>Whitefort</t>
  </si>
  <si>
    <t>Place cost view later answer tough.</t>
  </si>
  <si>
    <t>mortonlisa@example.com</t>
  </si>
  <si>
    <t>804-509-8493x043</t>
  </si>
  <si>
    <t>59558 Brittany Extensions Suite 096</t>
  </si>
  <si>
    <t>Hensonview</t>
  </si>
  <si>
    <t>Send send fall glass suggest help.</t>
  </si>
  <si>
    <t>fgreen@example.com</t>
  </si>
  <si>
    <t>(839)642-8829x405</t>
  </si>
  <si>
    <t>45268 Harris Walks Apt. 507</t>
  </si>
  <si>
    <t>Most admit identify law machine model.</t>
  </si>
  <si>
    <t>daniellelee@example.com</t>
  </si>
  <si>
    <t>673.934.2372</t>
  </si>
  <si>
    <t>328 Diane Expressway</t>
  </si>
  <si>
    <t>Take sister foot take minute.</t>
  </si>
  <si>
    <t>rdavidson@example.com</t>
  </si>
  <si>
    <t>486 Kenneth Forest</t>
  </si>
  <si>
    <t>Letter energy cut dinner present administration prove list.</t>
  </si>
  <si>
    <t>bmullins@example.org</t>
  </si>
  <si>
    <t>888-890-8409x49259</t>
  </si>
  <si>
    <t>1092 Pearson Forges Apt. 574</t>
  </si>
  <si>
    <t>Barrymouth</t>
  </si>
  <si>
    <t>Exist situation environment weight free check.</t>
  </si>
  <si>
    <t>tracyflores@example.org</t>
  </si>
  <si>
    <t>591.400.1042x8196</t>
  </si>
  <si>
    <t>1209 Love Parkways</t>
  </si>
  <si>
    <t>Check black something practice study.</t>
  </si>
  <si>
    <t>lauren62@example.org</t>
  </si>
  <si>
    <t>(898)721-2275</t>
  </si>
  <si>
    <t>972 Riley Plaza Suite 918</t>
  </si>
  <si>
    <t>Ellisview</t>
  </si>
  <si>
    <t>Cold pay other loss another hour team.</t>
  </si>
  <si>
    <t>mclaughlinkristy@example.net</t>
  </si>
  <si>
    <t>(831)734-3779</t>
  </si>
  <si>
    <t>885 Jessica Spur</t>
  </si>
  <si>
    <t>Osbornehaven</t>
  </si>
  <si>
    <t>Top difficult about.</t>
  </si>
  <si>
    <t>harperwayne@example.org</t>
  </si>
  <si>
    <t>586.253.3125</t>
  </si>
  <si>
    <t>2542 Hill Drive Suite 133</t>
  </si>
  <si>
    <t>Port Christopherhaven</t>
  </si>
  <si>
    <t>Deep soldier administration tonight.</t>
  </si>
  <si>
    <t>michaelwiley@example.com</t>
  </si>
  <si>
    <t>905.322.4089</t>
  </si>
  <si>
    <t>7508 Hunter Ridge Apt. 536</t>
  </si>
  <si>
    <t>Dillonton</t>
  </si>
  <si>
    <t>Require home contain special though interesting life marriage.</t>
  </si>
  <si>
    <t>kbarron@example.org</t>
  </si>
  <si>
    <t>+1-353-779-1991x8853</t>
  </si>
  <si>
    <t>091 Brittany Flat Suite 648</t>
  </si>
  <si>
    <t>Port Lisaton</t>
  </si>
  <si>
    <t>From contain soon character really food.</t>
  </si>
  <si>
    <t>gdavis@example.net</t>
  </si>
  <si>
    <t>001-741-895-0518x03442</t>
  </si>
  <si>
    <t>919 Heather Grove Suite 710</t>
  </si>
  <si>
    <t>Nicholasborough</t>
  </si>
  <si>
    <t>Culture which author arrive specific site.</t>
  </si>
  <si>
    <t>Hatfield</t>
  </si>
  <si>
    <t>barkerwilliam@example.com</t>
  </si>
  <si>
    <t>751.767.9918x82351</t>
  </si>
  <si>
    <t>957 Benjamin Landing</t>
  </si>
  <si>
    <t>Machine everything positive indeed determine.</t>
  </si>
  <si>
    <t>thomas22@example.org</t>
  </si>
  <si>
    <t>+1-411-365-9043x7029</t>
  </si>
  <si>
    <t>655 Patrick Garden</t>
  </si>
  <si>
    <t>Lake Michealburgh</t>
  </si>
  <si>
    <t>Too environment mention top.</t>
  </si>
  <si>
    <t>brownalicia@example.net</t>
  </si>
  <si>
    <t>(236)527-8163</t>
  </si>
  <si>
    <t>0046 Lauren Gardens</t>
  </si>
  <si>
    <t>West Jamesborough</t>
  </si>
  <si>
    <t>Themselves market mission expect if age.</t>
  </si>
  <si>
    <t>joyce21@example.org</t>
  </si>
  <si>
    <t>(382)293-6957</t>
  </si>
  <si>
    <t>1308 Parker Keys Apt. 979</t>
  </si>
  <si>
    <t>Black head indicate series together discuss.</t>
  </si>
  <si>
    <t>alexandriarobertson@example.net</t>
  </si>
  <si>
    <t>252 Gregory Bypass Suite 267</t>
  </si>
  <si>
    <t>Guerratown</t>
  </si>
  <si>
    <t>Example color sell player station.</t>
  </si>
  <si>
    <t>brenda89@example.org</t>
  </si>
  <si>
    <t>937.874.2641x7193</t>
  </si>
  <si>
    <t>831 Jimenez Junction</t>
  </si>
  <si>
    <t>South Carrieside</t>
  </si>
  <si>
    <t>Minute do painting administration pass industry once.</t>
  </si>
  <si>
    <t>charles50@example.com</t>
  </si>
  <si>
    <t>(489)839-5372x5094</t>
  </si>
  <si>
    <t>2098 Jennifer Throughway Suite 019</t>
  </si>
  <si>
    <t>Blue should space suggest day.</t>
  </si>
  <si>
    <t>justin20@example.net</t>
  </si>
  <si>
    <t>+1-968-871-6109x774</t>
  </si>
  <si>
    <t>817 Moore Fords Apt. 345</t>
  </si>
  <si>
    <t>West Crystalstad</t>
  </si>
  <si>
    <t>Shoulder treatment from short adult debate.</t>
  </si>
  <si>
    <t>arthur18@example.net</t>
  </si>
  <si>
    <t>866.979.4409x860</t>
  </si>
  <si>
    <t>3856 Karla Coves Apt. 618</t>
  </si>
  <si>
    <t>South Christopherburgh</t>
  </si>
  <si>
    <t>Everything view paper foreign rule simply price money.</t>
  </si>
  <si>
    <t>mossamy@example.com</t>
  </si>
  <si>
    <t>+1-954-265-7147x3547</t>
  </si>
  <si>
    <t>7213 Douglas Streets</t>
  </si>
  <si>
    <t>Item my think senior.</t>
  </si>
  <si>
    <t>daniel33@example.com</t>
  </si>
  <si>
    <t>440-794-0177x9096</t>
  </si>
  <si>
    <t>40790 Andrew Crossing</t>
  </si>
  <si>
    <t>Jeanetteport</t>
  </si>
  <si>
    <t>Hear ready force drive few board.</t>
  </si>
  <si>
    <t>ortizangela@example.net</t>
  </si>
  <si>
    <t>6384 Reed Overpass Apt. 588</t>
  </si>
  <si>
    <t>Themselves expert ten present point thousand collection.</t>
  </si>
  <si>
    <t>jacob14@example.org</t>
  </si>
  <si>
    <t>001-852-247-1292x979</t>
  </si>
  <si>
    <t>60814 Melissa Square Suite 017</t>
  </si>
  <si>
    <t>North Christophermouth</t>
  </si>
  <si>
    <t>Although budget west bag single.</t>
  </si>
  <si>
    <t>kristastewart@example.org</t>
  </si>
  <si>
    <t>+1-493-468-7171x30071</t>
  </si>
  <si>
    <t>529 Watson Creek</t>
  </si>
  <si>
    <t>Model cup table special parent.</t>
  </si>
  <si>
    <t>torresmatthew@example.org</t>
  </si>
  <si>
    <t>(433)494-7417x35396</t>
  </si>
  <si>
    <t>51425 Angela Brook Suite 540</t>
  </si>
  <si>
    <t>Olsonberg</t>
  </si>
  <si>
    <t>Much spend quite close.</t>
  </si>
  <si>
    <t>qmaddox@example.com</t>
  </si>
  <si>
    <t>78030 Michelle Mills Suite 270</t>
  </si>
  <si>
    <t>Tonyton</t>
  </si>
  <si>
    <t>Science try seven north state.</t>
  </si>
  <si>
    <t>morenochristian@example.org</t>
  </si>
  <si>
    <t>(359)215-4595x6160</t>
  </si>
  <si>
    <t>11555 Karen Crossroad Suite 186</t>
  </si>
  <si>
    <t>North Taraport</t>
  </si>
  <si>
    <t>Bag relate field moment each son argue note.</t>
  </si>
  <si>
    <t>Tommy</t>
  </si>
  <si>
    <t>alisonedwards@example.net</t>
  </si>
  <si>
    <t>453.434.9189</t>
  </si>
  <si>
    <t>86729 Clarke Garden</t>
  </si>
  <si>
    <t>Leachmouth</t>
  </si>
  <si>
    <t>Protect draw instead hour first hospital.</t>
  </si>
  <si>
    <t>gabrielahughes@example.net</t>
  </si>
  <si>
    <t>001-399-746-2467x5419</t>
  </si>
  <si>
    <t>95511 Emily Stravenue Suite 361</t>
  </si>
  <si>
    <t>Garciachester</t>
  </si>
  <si>
    <t>Piece teacher material assume maybe beat yes.</t>
  </si>
  <si>
    <t>goodmanmaria@example.com</t>
  </si>
  <si>
    <t>(749)275-8492x537</t>
  </si>
  <si>
    <t>1682 Beasley Locks Suite 415</t>
  </si>
  <si>
    <t>Jeremyborough</t>
  </si>
  <si>
    <t>Since try but war ahead could door.</t>
  </si>
  <si>
    <t>emilymiller@example.org</t>
  </si>
  <si>
    <t>988.848.4926x97322</t>
  </si>
  <si>
    <t>73798 Christina Prairie Apt. 587</t>
  </si>
  <si>
    <t>Security customer hope enter smile production administration.</t>
  </si>
  <si>
    <t>kevin58@example.net</t>
  </si>
  <si>
    <t>(672)765-6423x49697</t>
  </si>
  <si>
    <t>49869 Craig Canyon</t>
  </si>
  <si>
    <t>Say area resource imagine all pattern include.</t>
  </si>
  <si>
    <t>mhoover@example.net</t>
  </si>
  <si>
    <t>372.894.2295x399</t>
  </si>
  <si>
    <t>6709 Amy Avenue</t>
  </si>
  <si>
    <t>Despite onto single husband bit necessary adult lay.</t>
  </si>
  <si>
    <t>phillip19@example.com</t>
  </si>
  <si>
    <t>(704)879-5969x307</t>
  </si>
  <si>
    <t>1212 Bianca Mission Apt. 670</t>
  </si>
  <si>
    <t>Every anyone take.</t>
  </si>
  <si>
    <t>shelby84@example.net</t>
  </si>
  <si>
    <t>(296)852-8222x6210</t>
  </si>
  <si>
    <t>94449 Weiss Prairie Apt. 399</t>
  </si>
  <si>
    <t>Floydbury</t>
  </si>
  <si>
    <t>During two move effect.</t>
  </si>
  <si>
    <t>fmitchell@example.net</t>
  </si>
  <si>
    <t>305.417.7736x07597</t>
  </si>
  <si>
    <t>45323 Ballard Gateway</t>
  </si>
  <si>
    <t>West Michaelberg</t>
  </si>
  <si>
    <t>Kind eat ten brother.</t>
  </si>
  <si>
    <t>brittney75@example.com</t>
  </si>
  <si>
    <t>20927 Keith Park</t>
  </si>
  <si>
    <t>South Josephberg</t>
  </si>
  <si>
    <t>Call significant this popular.</t>
  </si>
  <si>
    <t>cavila@example.org</t>
  </si>
  <si>
    <t>517-239-2587x8557</t>
  </si>
  <si>
    <t>90282 Cooper Junctions</t>
  </si>
  <si>
    <t>Amount these imagine and continue.</t>
  </si>
  <si>
    <t>jenningsphilip@example.org</t>
  </si>
  <si>
    <t>398-339-9984</t>
  </si>
  <si>
    <t>9096 Robert Stravenue Apt. 609</t>
  </si>
  <si>
    <t>Stacieton</t>
  </si>
  <si>
    <t>Front piece they daughter anything should last physical.</t>
  </si>
  <si>
    <t>reginachan@example.net</t>
  </si>
  <si>
    <t>460-297-8957x335</t>
  </si>
  <si>
    <t>6014 Tiffany Highway Suite 082</t>
  </si>
  <si>
    <t>Manager laugh him someone wonder everyone.</t>
  </si>
  <si>
    <t>Pruitt</t>
  </si>
  <si>
    <t>ellen42@example.net</t>
  </si>
  <si>
    <t>676.334.3612</t>
  </si>
  <si>
    <t>9726 Lisa Corner</t>
  </si>
  <si>
    <t>East Ericshire</t>
  </si>
  <si>
    <t>Heavy tough lawyer agent attention others general.</t>
  </si>
  <si>
    <t>pdodson@example.com</t>
  </si>
  <si>
    <t>(427)664-7286x8043</t>
  </si>
  <si>
    <t>0293 Price Rue</t>
  </si>
  <si>
    <t>Remember pretty guy form institution everyone.</t>
  </si>
  <si>
    <t>(284)533-4574</t>
  </si>
  <si>
    <t>9801 Cheyenne Village</t>
  </si>
  <si>
    <t>South Adammouth</t>
  </si>
  <si>
    <t>Next local political last.</t>
  </si>
  <si>
    <t>vbaldwin@example.org</t>
  </si>
  <si>
    <t>(396)256-3687</t>
  </si>
  <si>
    <t>34662 Curtis Radial Suite 878</t>
  </si>
  <si>
    <t>Brooksmouth</t>
  </si>
  <si>
    <t>Life agree story responsibility rise others environmental.</t>
  </si>
  <si>
    <t>mendozajessica@example.org</t>
  </si>
  <si>
    <t>925.523.1352x5606</t>
  </si>
  <si>
    <t>8085 Billy Expressway Apt. 523</t>
  </si>
  <si>
    <t>Lake Darrell</t>
  </si>
  <si>
    <t>Western military dark leader sound must him.</t>
  </si>
  <si>
    <t>woodjacob@example.org</t>
  </si>
  <si>
    <t>365.546.0419x182</t>
  </si>
  <si>
    <t>9651 Butler Radial</t>
  </si>
  <si>
    <t>Valdezburgh</t>
  </si>
  <si>
    <t>Picture democratic serve high much recent.</t>
  </si>
  <si>
    <t>gailsloan@example.org</t>
  </si>
  <si>
    <t>(367)884-0271x18190</t>
  </si>
  <si>
    <t>83590 Rodriguez Turnpike Apt. 283</t>
  </si>
  <si>
    <t>Matthewborough</t>
  </si>
  <si>
    <t>Wish open father.</t>
  </si>
  <si>
    <t>7302 Anthony Keys</t>
  </si>
  <si>
    <t>North Lindamouth</t>
  </si>
  <si>
    <t>Benefit dark region cut water couple drive.</t>
  </si>
  <si>
    <t>tim48@example.org</t>
  </si>
  <si>
    <t>(951)526-2077x4144</t>
  </si>
  <si>
    <t>069 Smith Extension Suite 536</t>
  </si>
  <si>
    <t>South Nancy</t>
  </si>
  <si>
    <t>Firm space our official woman.</t>
  </si>
  <si>
    <t>tiffanyjohnson@example.com</t>
  </si>
  <si>
    <t>001-570-641-9665x82054</t>
  </si>
  <si>
    <t>09164 Jonathan Green Apt. 255</t>
  </si>
  <si>
    <t>South Michelleton</t>
  </si>
  <si>
    <t>Exactly interesting church plant along country.</t>
  </si>
  <si>
    <t>Booker</t>
  </si>
  <si>
    <t>haley84@example.org</t>
  </si>
  <si>
    <t>344 Mary Bypass</t>
  </si>
  <si>
    <t>Lynchfort</t>
  </si>
  <si>
    <t>Despite sound affect major leader country.</t>
  </si>
  <si>
    <t>jennifer04@example.org</t>
  </si>
  <si>
    <t>+1-723-299-6034x26888</t>
  </si>
  <si>
    <t>3962 James Motorway</t>
  </si>
  <si>
    <t>Dark likely wrong long save.</t>
  </si>
  <si>
    <t>floresnicholas@example.com</t>
  </si>
  <si>
    <t>001-239-794-0213x226</t>
  </si>
  <si>
    <t>921 Kevin Oval Suite 678</t>
  </si>
  <si>
    <t>Lake Nicholas</t>
  </si>
  <si>
    <t>Impact force indicate position.</t>
  </si>
  <si>
    <t>lwang@example.net</t>
  </si>
  <si>
    <t>58052 Woods Circles</t>
  </si>
  <si>
    <t>New Maria</t>
  </si>
  <si>
    <t>Can situation never left while speak.</t>
  </si>
  <si>
    <t>annettebishop@example.org</t>
  </si>
  <si>
    <t>330-664-9454</t>
  </si>
  <si>
    <t>972 Willie Dam</t>
  </si>
  <si>
    <t>Tammyburgh</t>
  </si>
  <si>
    <t>From discover cell less forward.</t>
  </si>
  <si>
    <t>gcobb@example.org</t>
  </si>
  <si>
    <t>472.956.8413</t>
  </si>
  <si>
    <t>989 Tiffany Extension Apt. 029</t>
  </si>
  <si>
    <t>Hillville</t>
  </si>
  <si>
    <t>Process increase score share.</t>
  </si>
  <si>
    <t>turnerjuan@example.org</t>
  </si>
  <si>
    <t>805-313-8987x608</t>
  </si>
  <si>
    <t>01673 John Lights</t>
  </si>
  <si>
    <t>Recently happy argue science part benefit.</t>
  </si>
  <si>
    <t>harpercarrie@example.net</t>
  </si>
  <si>
    <t>804-827-3510x17461</t>
  </si>
  <si>
    <t>70701 Dean Spurs Apt. 275</t>
  </si>
  <si>
    <t>Beckside</t>
  </si>
  <si>
    <t>Gun building seven determine.</t>
  </si>
  <si>
    <t>(293)280-9520</t>
  </si>
  <si>
    <t>528 Samantha Curve Suite 987</t>
  </si>
  <si>
    <t>Brewerstad</t>
  </si>
  <si>
    <t>Accept bar down establish any.</t>
  </si>
  <si>
    <t>fitzgeraldlindsey@example.net</t>
  </si>
  <si>
    <t>(220)467-3857</t>
  </si>
  <si>
    <t>679 Robert Forest</t>
  </si>
  <si>
    <t>Hendersonfurt</t>
  </si>
  <si>
    <t>Attention question politics.</t>
  </si>
  <si>
    <t>campbellrobert@example.com</t>
  </si>
  <si>
    <t>(554)480-8276x6728</t>
  </si>
  <si>
    <t>5204 Richard Motorway Suite 927</t>
  </si>
  <si>
    <t>High none risk side impact prepare.</t>
  </si>
  <si>
    <t>danielcalderon@example.com</t>
  </si>
  <si>
    <t>001-513-268-1040x75462</t>
  </si>
  <si>
    <t>6920 Trujillo Canyon</t>
  </si>
  <si>
    <t>Port Shannonfurt</t>
  </si>
  <si>
    <t>Same thought wall control can.</t>
  </si>
  <si>
    <t>derekhess@example.org</t>
  </si>
  <si>
    <t>(952)635-4051x501</t>
  </si>
  <si>
    <t>704 Moss Plaza</t>
  </si>
  <si>
    <t>Johnstad</t>
  </si>
  <si>
    <t>Despite action free.</t>
  </si>
  <si>
    <t>reginald41@example.net</t>
  </si>
  <si>
    <t>974.984.2781</t>
  </si>
  <si>
    <t>29543 Craig Inlet Suite 140</t>
  </si>
  <si>
    <t>West Jonathanville</t>
  </si>
  <si>
    <t>Allow four get through certainly.</t>
  </si>
  <si>
    <t>kthompson@example.org</t>
  </si>
  <si>
    <t>001-755-556-2448x12622</t>
  </si>
  <si>
    <t>73685 Hicks Ways</t>
  </si>
  <si>
    <t>Per yet class describe worker system language begin.</t>
  </si>
  <si>
    <t>jacob37@example.org</t>
  </si>
  <si>
    <t>561-865-5717</t>
  </si>
  <si>
    <t>9953 Robert Mills</t>
  </si>
  <si>
    <t>Aguilarhaven</t>
  </si>
  <si>
    <t>Dinner report brother impact with individual mission.</t>
  </si>
  <si>
    <t>lisa26@example.com</t>
  </si>
  <si>
    <t>373-914-1798x3629</t>
  </si>
  <si>
    <t>9294 Duane Camp Suite 135</t>
  </si>
  <si>
    <t>Port Ericaland</t>
  </si>
  <si>
    <t>Evidence government most newspaper animal.</t>
  </si>
  <si>
    <t>kevinswanson@example.net</t>
  </si>
  <si>
    <t>(990)226-5277</t>
  </si>
  <si>
    <t>294 Carol Circle Apt. 571</t>
  </si>
  <si>
    <t>Treatment do development water join recently should.</t>
  </si>
  <si>
    <t>michael69@example.org</t>
  </si>
  <si>
    <t>(480)804-1322</t>
  </si>
  <si>
    <t>3120 Manuel Ridges</t>
  </si>
  <si>
    <t>Hunterbury</t>
  </si>
  <si>
    <t>Develop west light science pay value economy nothing.</t>
  </si>
  <si>
    <t>victoria06@example.com</t>
  </si>
  <si>
    <t>480.351.7276</t>
  </si>
  <si>
    <t>5902 Kevin Loop Apt. 418</t>
  </si>
  <si>
    <t>Respond away have word thousand middle capital.</t>
  </si>
  <si>
    <t>coleeugene@example.org</t>
  </si>
  <si>
    <t>001-293-555-6673x52534</t>
  </si>
  <si>
    <t>40346 Kevin Keys</t>
  </si>
  <si>
    <t>South Anthonyshire</t>
  </si>
  <si>
    <t>Hundred financial field brother important professor establish rule.</t>
  </si>
  <si>
    <t>wellscarrie@example.org</t>
  </si>
  <si>
    <t>454-427-0451</t>
  </si>
  <si>
    <t>2200 Johnson Ford Apt. 121</t>
  </si>
  <si>
    <t>North Bonnie</t>
  </si>
  <si>
    <t>Doctor million explain garden.</t>
  </si>
  <si>
    <t>sanchezlaurie@example.org</t>
  </si>
  <si>
    <t>+1-307-852-1452x1000</t>
  </si>
  <si>
    <t>7564 Williamson Wells</t>
  </si>
  <si>
    <t>Foot first serious really girl.</t>
  </si>
  <si>
    <t>xmartinez@example.net</t>
  </si>
  <si>
    <t>496.491.1623</t>
  </si>
  <si>
    <t>3269 William Drive Suite 948</t>
  </si>
  <si>
    <t>New Daniellestad</t>
  </si>
  <si>
    <t>According enjoy family her.</t>
  </si>
  <si>
    <t>josephmoore@example.org</t>
  </si>
  <si>
    <t>(641)362-1190x419</t>
  </si>
  <si>
    <t>24436 Lopez Summit</t>
  </si>
  <si>
    <t>South Malik</t>
  </si>
  <si>
    <t>Though past possible.</t>
  </si>
  <si>
    <t>woodandrea@example.org</t>
  </si>
  <si>
    <t>(510)645-6798x238</t>
  </si>
  <si>
    <t>1660 Noble Curve Suite 676</t>
  </si>
  <si>
    <t>Trevorhaven</t>
  </si>
  <si>
    <t>Security wall board lay nor.</t>
  </si>
  <si>
    <t>Calvin</t>
  </si>
  <si>
    <t>goodwinaustin@example.com</t>
  </si>
  <si>
    <t>496.441.1959x8394</t>
  </si>
  <si>
    <t>24477 Perry Hollow Suite 666</t>
  </si>
  <si>
    <t>New Lisaside</t>
  </si>
  <si>
    <t>Beautiful billion him significant environmental.</t>
  </si>
  <si>
    <t>troy65@example.net</t>
  </si>
  <si>
    <t>001-894-358-0713</t>
  </si>
  <si>
    <t>66949 Thomas Street Suite 822</t>
  </si>
  <si>
    <t>Lake Danielle</t>
  </si>
  <si>
    <t>Pm both green record.</t>
  </si>
  <si>
    <t>boyeralison@example.net</t>
  </si>
  <si>
    <t>(235)880-7893x9834</t>
  </si>
  <si>
    <t>992 Dana Avenue</t>
  </si>
  <si>
    <t>Line whole happen.</t>
  </si>
  <si>
    <t>sherricampbell@example.org</t>
  </si>
  <si>
    <t>183 Taylor Stravenue</t>
  </si>
  <si>
    <t>Port Cherylmouth</t>
  </si>
  <si>
    <t>System learn cultural tough check sell different.</t>
  </si>
  <si>
    <t>Farrell</t>
  </si>
  <si>
    <t>andersonkurt@example.net</t>
  </si>
  <si>
    <t>45731 Weber Port Suite 030</t>
  </si>
  <si>
    <t>Guy fact still environmental fish environmental really because.</t>
  </si>
  <si>
    <t>Bowman</t>
  </si>
  <si>
    <t>christopherevans@example.org</t>
  </si>
  <si>
    <t>460.589.7369x5823</t>
  </si>
  <si>
    <t>568 Noah Walks Apt. 499</t>
  </si>
  <si>
    <t>Wiseside</t>
  </si>
  <si>
    <t>Other front fund teacher career.</t>
  </si>
  <si>
    <t>katieingram@example.com</t>
  </si>
  <si>
    <t>(503)735-2156</t>
  </si>
  <si>
    <t>112 Timothy Streets</t>
  </si>
  <si>
    <t>Timothyshire</t>
  </si>
  <si>
    <t>Movement production themselves ok should choice.</t>
  </si>
  <si>
    <t>Ralph</t>
  </si>
  <si>
    <t>christopherhill@example.net</t>
  </si>
  <si>
    <t>954-599-9071x9406</t>
  </si>
  <si>
    <t>9648 Anderson Brooks</t>
  </si>
  <si>
    <t>East Kim</t>
  </si>
  <si>
    <t>Card word back fast clear sort black.</t>
  </si>
  <si>
    <t>tadams@example.com</t>
  </si>
  <si>
    <t>719.422.2458x4443</t>
  </si>
  <si>
    <t>36014 Justin Court Suite 346</t>
  </si>
  <si>
    <t>Smithmouth</t>
  </si>
  <si>
    <t>Piece wrong society result evidence close.</t>
  </si>
  <si>
    <t>spencerelizabeth@example.net</t>
  </si>
  <si>
    <t>+1-733-897-1557x52328</t>
  </si>
  <si>
    <t>929 Mariah Plain</t>
  </si>
  <si>
    <t>Leave thus particular hot.</t>
  </si>
  <si>
    <t>yweber@example.org</t>
  </si>
  <si>
    <t>(207)458-7148x49230</t>
  </si>
  <si>
    <t>041 Smith Islands</t>
  </si>
  <si>
    <t>Bruceport</t>
  </si>
  <si>
    <t>Marriage same them left former I.</t>
  </si>
  <si>
    <t>candicehayes@example.com</t>
  </si>
  <si>
    <t>217.556.5374</t>
  </si>
  <si>
    <t>86071 Brett Plaza</t>
  </si>
  <si>
    <t>Lay interest over figure eye identify race take.</t>
  </si>
  <si>
    <t>whitekimberly@example.net</t>
  </si>
  <si>
    <t>285-416-0876x2114</t>
  </si>
  <si>
    <t>0724 Paul Mountain</t>
  </si>
  <si>
    <t>North Karenberg</t>
  </si>
  <si>
    <t>Still religious produce miss only pressure.</t>
  </si>
  <si>
    <t>787-488-7854</t>
  </si>
  <si>
    <t>783 Ryan Ville Suite 570</t>
  </si>
  <si>
    <t>Wall responsibility official.</t>
  </si>
  <si>
    <t>byang@example.org</t>
  </si>
  <si>
    <t>(613)674-7520</t>
  </si>
  <si>
    <t>0953 David Green Apt. 603</t>
  </si>
  <si>
    <t>East Kevinberg</t>
  </si>
  <si>
    <t>Guess travel read.</t>
  </si>
  <si>
    <t>Cline</t>
  </si>
  <si>
    <t>ljones@example.net</t>
  </si>
  <si>
    <t>248-374-3639x698</t>
  </si>
  <si>
    <t>7352 Dustin Branch</t>
  </si>
  <si>
    <t>His religious good choice fight little.</t>
  </si>
  <si>
    <t>smithlauren@example.org</t>
  </si>
  <si>
    <t>+1-712-665-8918x258</t>
  </si>
  <si>
    <t>5578 Caleb Cape</t>
  </si>
  <si>
    <t>New Ronald</t>
  </si>
  <si>
    <t>Successful since probably city collection under.</t>
  </si>
  <si>
    <t>umitchell@example.com</t>
  </si>
  <si>
    <t>774.827.1583x3796</t>
  </si>
  <si>
    <t>749 Jamie Mission Apt. 721</t>
  </si>
  <si>
    <t>Caitlinberg</t>
  </si>
  <si>
    <t>Modern available message east star move.</t>
  </si>
  <si>
    <t>glassblake@example.net</t>
  </si>
  <si>
    <t>266-345-4812</t>
  </si>
  <si>
    <t>039 Montoya Orchard Suite 029</t>
  </si>
  <si>
    <t>Christymouth</t>
  </si>
  <si>
    <t>Address idea sport easy Congress particularly begin.</t>
  </si>
  <si>
    <t>morganamanda@example.net</t>
  </si>
  <si>
    <t>428.479.8038x4543</t>
  </si>
  <si>
    <t>113 Ellison Fords</t>
  </si>
  <si>
    <t>Collinsview</t>
  </si>
  <si>
    <t>Cause teach weight degree seven than.</t>
  </si>
  <si>
    <t>denisethomas@example.org</t>
  </si>
  <si>
    <t>(828)791-9943x03036</t>
  </si>
  <si>
    <t>326 Smith Springs</t>
  </si>
  <si>
    <t>Fosterburgh</t>
  </si>
  <si>
    <t>She never nearly skin fill.</t>
  </si>
  <si>
    <t>marcus59@example.com</t>
  </si>
  <si>
    <t>(883)780-8575x35084</t>
  </si>
  <si>
    <t>122 Dean Place</t>
  </si>
  <si>
    <t>Whitneyfurt</t>
  </si>
  <si>
    <t>Yeah wrong as factor some.</t>
  </si>
  <si>
    <t>chasemark@example.net</t>
  </si>
  <si>
    <t>+1-765-565-6439x14434</t>
  </si>
  <si>
    <t>2923 Benjamin Spurs</t>
  </si>
  <si>
    <t>These push music production learn maybe test.</t>
  </si>
  <si>
    <t>anthonypatrick@example.com</t>
  </si>
  <si>
    <t>001-661-335-6187x08273</t>
  </si>
  <si>
    <t>730 Reed Plaza Suite 289</t>
  </si>
  <si>
    <t>Sheabury</t>
  </si>
  <si>
    <t>Responsibility environmental wrong card term fund debate.</t>
  </si>
  <si>
    <t>angela38@example.net</t>
  </si>
  <si>
    <t>(814)219-5813x009</t>
  </si>
  <si>
    <t>80567 Lewis Stravenue</t>
  </si>
  <si>
    <t>South Jonathan</t>
  </si>
  <si>
    <t>Sea happy always and her various.</t>
  </si>
  <si>
    <t>victor59@example.net</t>
  </si>
  <si>
    <t>669-779-3863</t>
  </si>
  <si>
    <t>8497 Porter Course Suite 202</t>
  </si>
  <si>
    <t>South Dylanside</t>
  </si>
  <si>
    <t>Decision entire point simple truth free.</t>
  </si>
  <si>
    <t>tsellers@example.org</t>
  </si>
  <si>
    <t>678 Moore Mill</t>
  </si>
  <si>
    <t>Samuelview</t>
  </si>
  <si>
    <t>Ever simply discover stay painting husband man.</t>
  </si>
  <si>
    <t>christinabeard@example.com</t>
  </si>
  <si>
    <t>726-697-4806</t>
  </si>
  <si>
    <t>287 Charles Curve Apt. 142</t>
  </si>
  <si>
    <t>Choice population family.</t>
  </si>
  <si>
    <t>779-805-4016x692</t>
  </si>
  <si>
    <t>5947 Christopher Freeway</t>
  </si>
  <si>
    <t>Eugeneton</t>
  </si>
  <si>
    <t>Indicate form school teacher.</t>
  </si>
  <si>
    <t>wdeleon@example.com</t>
  </si>
  <si>
    <t>952-396-2849x3067</t>
  </si>
  <si>
    <t>0550 Megan Loop Suite 678</t>
  </si>
  <si>
    <t>New Ariana</t>
  </si>
  <si>
    <t>Near cup ground remain on author.</t>
  </si>
  <si>
    <t>luis24@example.net</t>
  </si>
  <si>
    <t>+1-411-560-0316x2711</t>
  </si>
  <si>
    <t>366 Michelle Isle</t>
  </si>
  <si>
    <t>Johnsonside</t>
  </si>
  <si>
    <t>Less art participant source sign dinner maybe participant.</t>
  </si>
  <si>
    <t>tatemary@example.net</t>
  </si>
  <si>
    <t>(232)802-6734x572</t>
  </si>
  <si>
    <t>861 Miller Common Suite 963</t>
  </si>
  <si>
    <t>Within direction style low data.</t>
  </si>
  <si>
    <t>evanschristopher@example.org</t>
  </si>
  <si>
    <t>212-507-9699x7173</t>
  </si>
  <si>
    <t>14702 Tina Ville</t>
  </si>
  <si>
    <t>North Eric</t>
  </si>
  <si>
    <t>Way science difference community.</t>
  </si>
  <si>
    <t>ann16@example.net</t>
  </si>
  <si>
    <t>(233)809-4694</t>
  </si>
  <si>
    <t>256 Karen Dam Suite 113</t>
  </si>
  <si>
    <t>Win heavy form business who.</t>
  </si>
  <si>
    <t>trodriguez@example.org</t>
  </si>
  <si>
    <t>264-560-9986</t>
  </si>
  <si>
    <t>8281 Rachel Unions Suite 953</t>
  </si>
  <si>
    <t>Already five reduce tell speak.</t>
  </si>
  <si>
    <t>reynoldsangelica@example.com</t>
  </si>
  <si>
    <t>+1-555-607-8716x386</t>
  </si>
  <si>
    <t>9913 Rodriguez Mission</t>
  </si>
  <si>
    <t>Lake Evanberg</t>
  </si>
  <si>
    <t>Available team meet data.</t>
  </si>
  <si>
    <t>jgallagher@example.org</t>
  </si>
  <si>
    <t>(433)673-8986x19354</t>
  </si>
  <si>
    <t>46386 Byrd Via Apt. 996</t>
  </si>
  <si>
    <t>Alanton</t>
  </si>
  <si>
    <t>Assume close else wife sign.</t>
  </si>
  <si>
    <t>sarah53@example.com</t>
  </si>
  <si>
    <t>001-798-840-2727x910</t>
  </si>
  <si>
    <t>4800 Ronald Way</t>
  </si>
  <si>
    <t>Get report accept large care perform best.</t>
  </si>
  <si>
    <t>denisejohnson@example.net</t>
  </si>
  <si>
    <t>511-428-3159x5747</t>
  </si>
  <si>
    <t>6128 Kelly Highway</t>
  </si>
  <si>
    <t>Tell reach office would human.</t>
  </si>
  <si>
    <t>rossteresa@example.net</t>
  </si>
  <si>
    <t>570-510-4805</t>
  </si>
  <si>
    <t>9228 Lee Parkway Apt. 020</t>
  </si>
  <si>
    <t>West Scott</t>
  </si>
  <si>
    <t>Father positive rest.</t>
  </si>
  <si>
    <t>michaelmitchell@example.org</t>
  </si>
  <si>
    <t>(977)859-4421x834</t>
  </si>
  <si>
    <t>8788 David Fort</t>
  </si>
  <si>
    <t>Lake Edward</t>
  </si>
  <si>
    <t>Before thus main sport animal.</t>
  </si>
  <si>
    <t>amandacontreras@example.org</t>
  </si>
  <si>
    <t>(860)262-1975x98867</t>
  </si>
  <si>
    <t>8960 Natasha Ville</t>
  </si>
  <si>
    <t>West Vanessa</t>
  </si>
  <si>
    <t>Claim condition picture beat.</t>
  </si>
  <si>
    <t>uhess@example.org</t>
  </si>
  <si>
    <t>(507)215-7030</t>
  </si>
  <si>
    <t>438 Stephanie Ford</t>
  </si>
  <si>
    <t>Dawnberg</t>
  </si>
  <si>
    <t>Effort order apply gun community.</t>
  </si>
  <si>
    <t>cardenaslori@example.com</t>
  </si>
  <si>
    <t>66852 Michelle Pike</t>
  </si>
  <si>
    <t>West Lisamouth</t>
  </si>
  <si>
    <t>Must machine lawyer yes down.</t>
  </si>
  <si>
    <t>greenrichard@example.net</t>
  </si>
  <si>
    <t>780.749.5958x562</t>
  </si>
  <si>
    <t>11586 Kari Ranch Apt. 431</t>
  </si>
  <si>
    <t>Large may executive blue trade.</t>
  </si>
  <si>
    <t>dburnett@example.org</t>
  </si>
  <si>
    <t>889-957-5982x43685</t>
  </si>
  <si>
    <t>4137 Elizabeth Roads</t>
  </si>
  <si>
    <t>Scottside</t>
  </si>
  <si>
    <t>Fear billion approach more little approach maybe.</t>
  </si>
  <si>
    <t>acarter@example.com</t>
  </si>
  <si>
    <t>001-827-352-8641x0144</t>
  </si>
  <si>
    <t>47477 Stephen Corners</t>
  </si>
  <si>
    <t>West Raymondburgh</t>
  </si>
  <si>
    <t>Back even pressure world dog determine throw continue.</t>
  </si>
  <si>
    <t>bowersjeffrey@example.com</t>
  </si>
  <si>
    <t>845-345-1658</t>
  </si>
  <si>
    <t>6965 Karen Estates Apt. 039</t>
  </si>
  <si>
    <t>West Francisco</t>
  </si>
  <si>
    <t>Wrong along painting your.</t>
  </si>
  <si>
    <t>chenlaurie@example.net</t>
  </si>
  <si>
    <t>945-659-9548x684</t>
  </si>
  <si>
    <t>7705 Burgess Lights Apt. 392</t>
  </si>
  <si>
    <t>Lake Todd</t>
  </si>
  <si>
    <t>Itself attention carry economy only increase pass.</t>
  </si>
  <si>
    <t>walkerlarry@example.org</t>
  </si>
  <si>
    <t>+1-895-436-0093x280</t>
  </si>
  <si>
    <t>39310 Gonzalez Ridge Suite 091</t>
  </si>
  <si>
    <t>Burchton</t>
  </si>
  <si>
    <t>Short player notice reality.</t>
  </si>
  <si>
    <t>codyhumphrey@example.net</t>
  </si>
  <si>
    <t>594.754.1862x0941</t>
  </si>
  <si>
    <t>60870 Bruce Parkway</t>
  </si>
  <si>
    <t>New Kimberlyburgh</t>
  </si>
  <si>
    <t>Middle doctor fear foot.</t>
  </si>
  <si>
    <t>tbeasley@example.net</t>
  </si>
  <si>
    <t>001-589-693-4315x3441</t>
  </si>
  <si>
    <t>100 Cardenas Trace</t>
  </si>
  <si>
    <t>Reginachester</t>
  </si>
  <si>
    <t>Study young impact hundred animal wife.</t>
  </si>
  <si>
    <t>caitlynmartinez@example.net</t>
  </si>
  <si>
    <t>+1-567-493-8893x58956</t>
  </si>
  <si>
    <t>45459 David Hills</t>
  </si>
  <si>
    <t>Sarahside</t>
  </si>
  <si>
    <t>Book admit environmental director plant air.</t>
  </si>
  <si>
    <t>josephkramer@example.org</t>
  </si>
  <si>
    <t>+1-520-982-7624x7169</t>
  </si>
  <si>
    <t>179 Tracy Drive Suite 016</t>
  </si>
  <si>
    <t>Ericborough</t>
  </si>
  <si>
    <t>Wonder glass help soon quality.</t>
  </si>
  <si>
    <t>rterry@example.net</t>
  </si>
  <si>
    <t>439.336.5208x232</t>
  </si>
  <si>
    <t>2233 Kelly Mountain Suite 791</t>
  </si>
  <si>
    <t>Andersonfurt</t>
  </si>
  <si>
    <t>Next gun national list.</t>
  </si>
  <si>
    <t>adrian25@example.net</t>
  </si>
  <si>
    <t>(209)882-1866x0954</t>
  </si>
  <si>
    <t>61700 Kimberly Dam Apt. 412</t>
  </si>
  <si>
    <t>Clarkland</t>
  </si>
  <si>
    <t>Present close artist total.</t>
  </si>
  <si>
    <t>Fox</t>
  </si>
  <si>
    <t>heathermorris@example.com</t>
  </si>
  <si>
    <t>+1-278-950-9525x16539</t>
  </si>
  <si>
    <t>865 Dennis Manor Suite 722</t>
  </si>
  <si>
    <t>New Miranda</t>
  </si>
  <si>
    <t>Onto star buy explain authority six no.</t>
  </si>
  <si>
    <t>kellirichards@example.org</t>
  </si>
  <si>
    <t>671.350.2202x1016</t>
  </si>
  <si>
    <t>99487 Mark Avenue</t>
  </si>
  <si>
    <t>South Stephen</t>
  </si>
  <si>
    <t>Camera painting old couple sure account.</t>
  </si>
  <si>
    <t>michael45@example.org</t>
  </si>
  <si>
    <t>286-888-4415</t>
  </si>
  <si>
    <t>2423 Riley Trail</t>
  </si>
  <si>
    <t>Port Anthony</t>
  </si>
  <si>
    <t>Modern fight too close thousand.</t>
  </si>
  <si>
    <t>benjamin53@example.org</t>
  </si>
  <si>
    <t>0366 Scott Estates</t>
  </si>
  <si>
    <t>Development improve involve power again executive public.</t>
  </si>
  <si>
    <t>sclark@example.org</t>
  </si>
  <si>
    <t>981.805.2859</t>
  </si>
  <si>
    <t>85872 James Prairie</t>
  </si>
  <si>
    <t>Burnsfurt</t>
  </si>
  <si>
    <t>Skill sure particularly huge.</t>
  </si>
  <si>
    <t>hannah17@example.org</t>
  </si>
  <si>
    <t>917.536.2446</t>
  </si>
  <si>
    <t>02501 Perkins Creek Suite 683</t>
  </si>
  <si>
    <t>Marystad</t>
  </si>
  <si>
    <t>Notice believe impact space.</t>
  </si>
  <si>
    <t>alvarezangela@example.net</t>
  </si>
  <si>
    <t>675.511.4514</t>
  </si>
  <si>
    <t>556 Gray Junctions</t>
  </si>
  <si>
    <t>Baldwinberg</t>
  </si>
  <si>
    <t>Interesting law suggest ball.</t>
  </si>
  <si>
    <t>cjenkins@example.net</t>
  </si>
  <si>
    <t>(242)232-0663x853</t>
  </si>
  <si>
    <t>8635 Billy Way</t>
  </si>
  <si>
    <t>Lake Samanthastad</t>
  </si>
  <si>
    <t>Child type coach.</t>
  </si>
  <si>
    <t>632.240.6810</t>
  </si>
  <si>
    <t>5796 Bethany Plains Apt. 261</t>
  </si>
  <si>
    <t>House culture land bed great including price.</t>
  </si>
  <si>
    <t>michelle89@example.org</t>
  </si>
  <si>
    <t>(566)694-7236x102</t>
  </si>
  <si>
    <t>27803 King Cape</t>
  </si>
  <si>
    <t>Anthonyview</t>
  </si>
  <si>
    <t>Read across test budget method letter.</t>
  </si>
  <si>
    <t>hermanbrenda@example.net</t>
  </si>
  <si>
    <t>(472)322-1737</t>
  </si>
  <si>
    <t>4101 James Throughway</t>
  </si>
  <si>
    <t>East Cheryl</t>
  </si>
  <si>
    <t>Soldier wonder player source.</t>
  </si>
  <si>
    <t>lopezaustin@example.net</t>
  </si>
  <si>
    <t>21928 James Walk Suite 890</t>
  </si>
  <si>
    <t>Millerside</t>
  </si>
  <si>
    <t>American best region source reality wonder myself.</t>
  </si>
  <si>
    <t>chelsea77@example.com</t>
  </si>
  <si>
    <t>304-664-3178x7231</t>
  </si>
  <si>
    <t>055 Simmons Ferry Suite 243</t>
  </si>
  <si>
    <t>Interview you once information customer.</t>
  </si>
  <si>
    <t>jeffreywiley@example.org</t>
  </si>
  <si>
    <t>(518)262-7628x316</t>
  </si>
  <si>
    <t>671 Roberts Flats</t>
  </si>
  <si>
    <t>Catch try camera.</t>
  </si>
  <si>
    <t>olsonjeremy@example.com</t>
  </si>
  <si>
    <t>65740 Amanda Port</t>
  </si>
  <si>
    <t>Morganborough</t>
  </si>
  <si>
    <t>Number represent describe reveal certain language hundred.</t>
  </si>
  <si>
    <t>urichards@example.org</t>
  </si>
  <si>
    <t>946.647.5953x36105</t>
  </si>
  <si>
    <t>1661 Salazar Rest</t>
  </si>
  <si>
    <t>Port Christina</t>
  </si>
  <si>
    <t>Claim animal involve history main never.</t>
  </si>
  <si>
    <t>eguzman@example.net</t>
  </si>
  <si>
    <t>(752)736-0076x2814</t>
  </si>
  <si>
    <t>5998 William Heights</t>
  </si>
  <si>
    <t>New Jason</t>
  </si>
  <si>
    <t>Authority leave including write remember apply while.</t>
  </si>
  <si>
    <t>kimberlyrobinson@example.com</t>
  </si>
  <si>
    <t>767.330.9669</t>
  </si>
  <si>
    <t>349 Collier Grove</t>
  </si>
  <si>
    <t>Else seven sea.</t>
  </si>
  <si>
    <t>carterallen@example.com</t>
  </si>
  <si>
    <t>001-808-952-9116x12562</t>
  </si>
  <si>
    <t>84684 Anthony Junctions Apt. 966</t>
  </si>
  <si>
    <t>Chair mission office community mind her partner.</t>
  </si>
  <si>
    <t>bentleyalexis@example.org</t>
  </si>
  <si>
    <t>717-962-1951x9349</t>
  </si>
  <si>
    <t>7342 David Ports Suite 263</t>
  </si>
  <si>
    <t>Osbornebury</t>
  </si>
  <si>
    <t>Work trade benefit window point.</t>
  </si>
  <si>
    <t>bestjoseph@example.net</t>
  </si>
  <si>
    <t>243-985-9812</t>
  </si>
  <si>
    <t>45813 Brewer Stream</t>
  </si>
  <si>
    <t>Suarezchester</t>
  </si>
  <si>
    <t>Tax close whatever city hotel company society.</t>
  </si>
  <si>
    <t>Nichole</t>
  </si>
  <si>
    <t>eberger@example.net</t>
  </si>
  <si>
    <t>+1-690-731-1163x18918</t>
  </si>
  <si>
    <t>117 Meyer Prairie</t>
  </si>
  <si>
    <t>Guess general own green glass.</t>
  </si>
  <si>
    <t>rperkins@example.org</t>
  </si>
  <si>
    <t>376-760-1216</t>
  </si>
  <si>
    <t>33734 Chambers Mews Apt. 815</t>
  </si>
  <si>
    <t>West Lori</t>
  </si>
  <si>
    <t>Party everything likely girl.</t>
  </si>
  <si>
    <t>davisjohn@example.com</t>
  </si>
  <si>
    <t>446-331-2099</t>
  </si>
  <si>
    <t>3679 Nicole Circles</t>
  </si>
  <si>
    <t>Morrisbury</t>
  </si>
  <si>
    <t>Particular direction democratic under between.</t>
  </si>
  <si>
    <t>martinezdustin@example.com</t>
  </si>
  <si>
    <t>263-224-2948x1731</t>
  </si>
  <si>
    <t>049 Mendoza Lodge Suite 278</t>
  </si>
  <si>
    <t>East Shawnside</t>
  </si>
  <si>
    <t>Attack into they us.</t>
  </si>
  <si>
    <t>gooderica@example.org</t>
  </si>
  <si>
    <t>(731)617-1799x9212</t>
  </si>
  <si>
    <t>024 Lawson Wall Apt. 348</t>
  </si>
  <si>
    <t>New Timothyville</t>
  </si>
  <si>
    <t>Certain fund challenge mother.</t>
  </si>
  <si>
    <t>derrickparker@example.net</t>
  </si>
  <si>
    <t>001-516-295-6169</t>
  </si>
  <si>
    <t>625 Andrade Stravenue Apt. 841</t>
  </si>
  <si>
    <t>Port Randy</t>
  </si>
  <si>
    <t>Reveal general energy stock hit and nature.</t>
  </si>
  <si>
    <t>bfarmer@example.org</t>
  </si>
  <si>
    <t>001-769-861-4610x4584</t>
  </si>
  <si>
    <t>66436 Hartman Mill</t>
  </si>
  <si>
    <t>Gonzalezville</t>
  </si>
  <si>
    <t>Risk charge shake enough.</t>
  </si>
  <si>
    <t>Conrad</t>
  </si>
  <si>
    <t>davidjackson@example.net</t>
  </si>
  <si>
    <t>001-381-274-3413x2020</t>
  </si>
  <si>
    <t>837 Justin Island</t>
  </si>
  <si>
    <t>Adult state doctor.</t>
  </si>
  <si>
    <t>lynchchristopher@example.org</t>
  </si>
  <si>
    <t>434.444.2162</t>
  </si>
  <si>
    <t>193 Tracy Inlet</t>
  </si>
  <si>
    <t>Weaverville</t>
  </si>
  <si>
    <t>Operation another somebody continue all commercial several deal.</t>
  </si>
  <si>
    <t>penajessica@example.org</t>
  </si>
  <si>
    <t>629-926-1764</t>
  </si>
  <si>
    <t>82696 Kelly Creek Apt. 501</t>
  </si>
  <si>
    <t>South Andrewville</t>
  </si>
  <si>
    <t>Cut direction teacher foot.</t>
  </si>
  <si>
    <t>veronicahodges@example.com</t>
  </si>
  <si>
    <t>401.253.1962</t>
  </si>
  <si>
    <t>8702 Larry Passage Suite 414</t>
  </si>
  <si>
    <t>Home myself weight which decade nice.</t>
  </si>
  <si>
    <t>angelaturner@example.org</t>
  </si>
  <si>
    <t>552.853.7517</t>
  </si>
  <si>
    <t>72055 Robert Drive</t>
  </si>
  <si>
    <t>Lake Janetland</t>
  </si>
  <si>
    <t>Enjoy fall local change.</t>
  </si>
  <si>
    <t>shawnaweaver@example.com</t>
  </si>
  <si>
    <t>001-266-643-7426x4480</t>
  </si>
  <si>
    <t>7032 Haley Landing</t>
  </si>
  <si>
    <t>Garrettborough</t>
  </si>
  <si>
    <t>Wrong future minute out tend direction opportunity.</t>
  </si>
  <si>
    <t>garciathomas@example.net</t>
  </si>
  <si>
    <t>(394)691-0868</t>
  </si>
  <si>
    <t>9750 Cunningham Manors Apt. 270</t>
  </si>
  <si>
    <t>Holderton</t>
  </si>
  <si>
    <t>Result moment indicate nature hope job.</t>
  </si>
  <si>
    <t>shawncarr@example.org</t>
  </si>
  <si>
    <t>(347)247-8602</t>
  </si>
  <si>
    <t>574 Cody Lake</t>
  </si>
  <si>
    <t>Coreyville</t>
  </si>
  <si>
    <t>Low enjoy speak mouth let student.</t>
  </si>
  <si>
    <t>nguyenchristopher@example.com</t>
  </si>
  <si>
    <t>(791)950-3254</t>
  </si>
  <si>
    <t>538 Austin Isle</t>
  </si>
  <si>
    <t>Enough by speech.</t>
  </si>
  <si>
    <t>elizabeth85@example.com</t>
  </si>
  <si>
    <t>001-943-733-6031x49920</t>
  </si>
  <si>
    <t>609 Edward Green Apt. 242</t>
  </si>
  <si>
    <t>Taraport</t>
  </si>
  <si>
    <t>Indicate marriage figure way.</t>
  </si>
  <si>
    <t>bradleyroger@example.net</t>
  </si>
  <si>
    <t>375-714-5962</t>
  </si>
  <si>
    <t>46270 Joshua Wells Suite 246</t>
  </si>
  <si>
    <t>West Kayla</t>
  </si>
  <si>
    <t>Have market ready when then.</t>
  </si>
  <si>
    <t>raymond97@example.com</t>
  </si>
  <si>
    <t>37659 Brittney Village Apt. 779</t>
  </si>
  <si>
    <t>Port Michealborough</t>
  </si>
  <si>
    <t>New their follow product bag war game.</t>
  </si>
  <si>
    <t>brownwilliam@example.com</t>
  </si>
  <si>
    <t>992-589-0645x34052</t>
  </si>
  <si>
    <t>46139 Katherine Orchard Apt. 249</t>
  </si>
  <si>
    <t>Wattston</t>
  </si>
  <si>
    <t>Officer parent about those father less.</t>
  </si>
  <si>
    <t>joshuacarson@example.net</t>
  </si>
  <si>
    <t>+1-498-214-1886x4361</t>
  </si>
  <si>
    <t>80663 Jones Spur Suite 770</t>
  </si>
  <si>
    <t>Sandersfort</t>
  </si>
  <si>
    <t>Name so others should drug eat drug two.</t>
  </si>
  <si>
    <t>trevoryoung@example.org</t>
  </si>
  <si>
    <t>(672)607-4272x37112</t>
  </si>
  <si>
    <t>597 Reid Curve</t>
  </si>
  <si>
    <t>Lake Robertburgh</t>
  </si>
  <si>
    <t>However perhaps entire also open.</t>
  </si>
  <si>
    <t>Sherri</t>
  </si>
  <si>
    <t>markchan@example.net</t>
  </si>
  <si>
    <t>217 Wright Meadow</t>
  </si>
  <si>
    <t>Susanfort</t>
  </si>
  <si>
    <t>Tree tax cause pay.</t>
  </si>
  <si>
    <t>robindaniel@example.com</t>
  </si>
  <si>
    <t>+1-939-509-1174x909</t>
  </si>
  <si>
    <t>00623 Sherman Isle Apt. 493</t>
  </si>
  <si>
    <t>Jensenchester</t>
  </si>
  <si>
    <t>Effect group if you arm debate hundred.</t>
  </si>
  <si>
    <t>michael35@example.org</t>
  </si>
  <si>
    <t>+1-749-436-2050x695</t>
  </si>
  <si>
    <t>4230 Scott Stream Suite 340</t>
  </si>
  <si>
    <t>Spring discuss account.</t>
  </si>
  <si>
    <t>vscott@example.com</t>
  </si>
  <si>
    <t>001-419-359-3144x769</t>
  </si>
  <si>
    <t>346 Erica Islands</t>
  </si>
  <si>
    <t>North Travismouth</t>
  </si>
  <si>
    <t>White number class sing total surface.</t>
  </si>
  <si>
    <t>valerie95@example.com</t>
  </si>
  <si>
    <t>(858)846-0173x24832</t>
  </si>
  <si>
    <t>52831 Reed Hills</t>
  </si>
  <si>
    <t>Dunnfurt</t>
  </si>
  <si>
    <t>Must of as increase defense.</t>
  </si>
  <si>
    <t>franklinheather@example.net</t>
  </si>
  <si>
    <t>566-213-3496x44818</t>
  </si>
  <si>
    <t>476 Martinez Turnpike Suite 155</t>
  </si>
  <si>
    <t>Andrewtown</t>
  </si>
  <si>
    <t>View event majority leg.</t>
  </si>
  <si>
    <t>Mccarty</t>
  </si>
  <si>
    <t>lorihardin@example.com</t>
  </si>
  <si>
    <t>001-306-605-1021</t>
  </si>
  <si>
    <t>3588 James Row Suite 726</t>
  </si>
  <si>
    <t>Wyattchester</t>
  </si>
  <si>
    <t>Call ago learn ok check center religious.</t>
  </si>
  <si>
    <t>christopherperez@example.net</t>
  </si>
  <si>
    <t>9291 Martin Run</t>
  </si>
  <si>
    <t>Try example long easy.</t>
  </si>
  <si>
    <t>stephanie68@example.org</t>
  </si>
  <si>
    <t>(534)773-1394x062</t>
  </si>
  <si>
    <t>3269 Flores Dale</t>
  </si>
  <si>
    <t>Ahead painting usually thus bit might floor modern.</t>
  </si>
  <si>
    <t>brownolivia@example.com</t>
  </si>
  <si>
    <t>234-482-8456</t>
  </si>
  <si>
    <t>73803 Jonathan Mountains Apt. 771</t>
  </si>
  <si>
    <t>Westland</t>
  </si>
  <si>
    <t>Able point thousand work policy there.</t>
  </si>
  <si>
    <t>brandistone@example.net</t>
  </si>
  <si>
    <t>001-485-539-4755x256</t>
  </si>
  <si>
    <t>09814 Timothy Spring Suite 439</t>
  </si>
  <si>
    <t>New David</t>
  </si>
  <si>
    <t>Require wear however thing class sit reality.</t>
  </si>
  <si>
    <t>kjones@example.com</t>
  </si>
  <si>
    <t>001-674-762-3535x36389</t>
  </si>
  <si>
    <t>29355 King Burg Apt. 691</t>
  </si>
  <si>
    <t>Education show much will just.</t>
  </si>
  <si>
    <t>hansenmatthew@example.net</t>
  </si>
  <si>
    <t>783-980-5719x24069</t>
  </si>
  <si>
    <t>4600 Andrew Coves Apt. 255</t>
  </si>
  <si>
    <t>Fisherton</t>
  </si>
  <si>
    <t>Somebody relationship education sense.</t>
  </si>
  <si>
    <t>zthomas@example.org</t>
  </si>
  <si>
    <t>(747)630-5410x901</t>
  </si>
  <si>
    <t>48777 Angela Knoll</t>
  </si>
  <si>
    <t>Santosburgh</t>
  </si>
  <si>
    <t>Court south decide day indicate present court.</t>
  </si>
  <si>
    <t>uleon@example.org</t>
  </si>
  <si>
    <t>753-505-5135x3036</t>
  </si>
  <si>
    <t>2422 Joan Port Suite 540</t>
  </si>
  <si>
    <t>Lake Thomaston</t>
  </si>
  <si>
    <t>Final example support age.</t>
  </si>
  <si>
    <t>jlong@example.org</t>
  </si>
  <si>
    <t>740-400-8726</t>
  </si>
  <si>
    <t>8723 Jennifer Ways Suite 611</t>
  </si>
  <si>
    <t>New Kaylee</t>
  </si>
  <si>
    <t>Much sometimes reduce for center.</t>
  </si>
  <si>
    <t>finleysamantha@example.net</t>
  </si>
  <si>
    <t>718-414-1742x8513</t>
  </si>
  <si>
    <t>702 Williams Dam</t>
  </si>
  <si>
    <t>Robertshire</t>
  </si>
  <si>
    <t>Oil character short field brother save.</t>
  </si>
  <si>
    <t>Shari</t>
  </si>
  <si>
    <t>Davila</t>
  </si>
  <si>
    <t>estradabernard@example.com</t>
  </si>
  <si>
    <t>+1-474-891-8401x9219</t>
  </si>
  <si>
    <t>42266 Karen Lock</t>
  </si>
  <si>
    <t>May type couple concern.</t>
  </si>
  <si>
    <t>906-447-2737</t>
  </si>
  <si>
    <t>226 Randall Passage</t>
  </si>
  <si>
    <t>Andrewchester</t>
  </si>
  <si>
    <t>Indicate staff network.</t>
  </si>
  <si>
    <t>ychang@example.net</t>
  </si>
  <si>
    <t>001-697-555-9935x3227</t>
  </si>
  <si>
    <t>1743 Tracy Prairie</t>
  </si>
  <si>
    <t>Richardsonville</t>
  </si>
  <si>
    <t>According now agency chance.</t>
  </si>
  <si>
    <t>zjones@example.org</t>
  </si>
  <si>
    <t>3351 Michael Vista</t>
  </si>
  <si>
    <t>Davidton</t>
  </si>
  <si>
    <t>Unit heart visit event center.</t>
  </si>
  <si>
    <t>barbara61@example.org</t>
  </si>
  <si>
    <t>(436)592-5280x891</t>
  </si>
  <si>
    <t>92822 Torres Roads</t>
  </si>
  <si>
    <t>Middle industry take there week set read summer.</t>
  </si>
  <si>
    <t>shannonbeasley@example.com</t>
  </si>
  <si>
    <t>(870)978-1596x552</t>
  </si>
  <si>
    <t>941 Sutton Estate</t>
  </si>
  <si>
    <t>Bad thought fill record including.</t>
  </si>
  <si>
    <t>hartmanlauren@example.com</t>
  </si>
  <si>
    <t>471-226-3212</t>
  </si>
  <si>
    <t>836 Wesley Walks Suite 688</t>
  </si>
  <si>
    <t>Mccoyburgh</t>
  </si>
  <si>
    <t>Likely difficult read ground employee them young rate.</t>
  </si>
  <si>
    <t>kenneth22@example.org</t>
  </si>
  <si>
    <t>(891)440-4298</t>
  </si>
  <si>
    <t>33695 Adams Crossroad</t>
  </si>
  <si>
    <t>Perezborough</t>
  </si>
  <si>
    <t>Bit ready well energy moment operation economy.</t>
  </si>
  <si>
    <t>tracicain@example.com</t>
  </si>
  <si>
    <t>7580 Stephanie Cliffs Apt. 932</t>
  </si>
  <si>
    <t>Back federal at.</t>
  </si>
  <si>
    <t>pamela42@example.com</t>
  </si>
  <si>
    <t>837-964-9683x5550</t>
  </si>
  <si>
    <t>3916 Jeffrey Inlet</t>
  </si>
  <si>
    <t>Ok dark ahead recently want office spend.</t>
  </si>
  <si>
    <t>jesusbowman@example.org</t>
  </si>
  <si>
    <t>928-639-9711x4371</t>
  </si>
  <si>
    <t>310 Nguyen Knolls Apt. 253</t>
  </si>
  <si>
    <t>Jonesfurt</t>
  </si>
  <si>
    <t>Term represent hear.</t>
  </si>
  <si>
    <t>vodom@example.com</t>
  </si>
  <si>
    <t>59666 Rodney Estates</t>
  </si>
  <si>
    <t>Hopkinshaven</t>
  </si>
  <si>
    <t>Crime wait stay.</t>
  </si>
  <si>
    <t>yglover@example.org</t>
  </si>
  <si>
    <t>283.972.0024x0831</t>
  </si>
  <si>
    <t>96281 Erik Estates</t>
  </si>
  <si>
    <t>New Kevinland</t>
  </si>
  <si>
    <t>Admit ahead price hit society able.</t>
  </si>
  <si>
    <t>582.643.2957</t>
  </si>
  <si>
    <t>0917 Chapman Lane Suite 437</t>
  </si>
  <si>
    <t>Meadowsview</t>
  </si>
  <si>
    <t>Car PM smile old explain very.</t>
  </si>
  <si>
    <t>robertchavez@example.com</t>
  </si>
  <si>
    <t>(688)840-2076x642</t>
  </si>
  <si>
    <t>97414 Nathaniel Isle Suite 913</t>
  </si>
  <si>
    <t>Nathanielport</t>
  </si>
  <si>
    <t>North view audience imagine process.</t>
  </si>
  <si>
    <t>teresa39@example.org</t>
  </si>
  <si>
    <t>001-231-754-8008</t>
  </si>
  <si>
    <t>371 Jonathan Key</t>
  </si>
  <si>
    <t>White end fall citizen.</t>
  </si>
  <si>
    <t>john88@example.org</t>
  </si>
  <si>
    <t>(892)972-7973x1176</t>
  </si>
  <si>
    <t>90961 Diaz Plaza Apt. 386</t>
  </si>
  <si>
    <t>Like put receive radio back pressure share about.</t>
  </si>
  <si>
    <t>canderson@example.com</t>
  </si>
  <si>
    <t>754 Hoffman Run Apt. 737</t>
  </si>
  <si>
    <t>Darrenbury</t>
  </si>
  <si>
    <t>Thus similar beat challenge control only.</t>
  </si>
  <si>
    <t>marywebb@example.com</t>
  </si>
  <si>
    <t>646.478.6397</t>
  </si>
  <si>
    <t>28814 Winters Drive</t>
  </si>
  <si>
    <t>Rogerschester</t>
  </si>
  <si>
    <t>Night risk affect the subject red when article.</t>
  </si>
  <si>
    <t>ballarddaniel@example.org</t>
  </si>
  <si>
    <t>721.717.9675x378</t>
  </si>
  <si>
    <t>0827 Hannah Court Apt. 320</t>
  </si>
  <si>
    <t>Riosstad</t>
  </si>
  <si>
    <t>Bag tree attorney lose say before sea practice.</t>
  </si>
  <si>
    <t>scott67@example.net</t>
  </si>
  <si>
    <t>307-961-3224x1056</t>
  </si>
  <si>
    <t>26072 Matthew Alley</t>
  </si>
  <si>
    <t>Isaacbury</t>
  </si>
  <si>
    <t>Exactly sign news soon with brother quickly.</t>
  </si>
  <si>
    <t>griffinkathryn@example.org</t>
  </si>
  <si>
    <t>409.996.9891x6636</t>
  </si>
  <si>
    <t>1641 Daniel Junctions</t>
  </si>
  <si>
    <t>Democratic current task result more article serious position.</t>
  </si>
  <si>
    <t>nortonmadison@example.net</t>
  </si>
  <si>
    <t>(436)754-3921x513</t>
  </si>
  <si>
    <t>15025 Emily Square</t>
  </si>
  <si>
    <t>New Thomasport</t>
  </si>
  <si>
    <t>Home market wife threat defense.</t>
  </si>
  <si>
    <t>lphillips@example.net</t>
  </si>
  <si>
    <t>849.822.0806</t>
  </si>
  <si>
    <t>021 Bennett Isle</t>
  </si>
  <si>
    <t>East Jennifer</t>
  </si>
  <si>
    <t>Tough society win human but able first.</t>
  </si>
  <si>
    <t>phutchinson@example.org</t>
  </si>
  <si>
    <t>874-654-5271</t>
  </si>
  <si>
    <t>9863 Odonnell Glen</t>
  </si>
  <si>
    <t>Jonport</t>
  </si>
  <si>
    <t>Hard team stock nature race class other.</t>
  </si>
  <si>
    <t>Fry</t>
  </si>
  <si>
    <t>vickidavies@example.com</t>
  </si>
  <si>
    <t>875-964-0247x914</t>
  </si>
  <si>
    <t>5740 Jeff Mission Suite 074</t>
  </si>
  <si>
    <t>Karenshire</t>
  </si>
  <si>
    <t>Budget idea I born identify rich forget.</t>
  </si>
  <si>
    <t>jackie63@example.com</t>
  </si>
  <si>
    <t>630-946-7738</t>
  </si>
  <si>
    <t>3140 Taylor Field Apt. 598</t>
  </si>
  <si>
    <t>West Rachelmouth</t>
  </si>
  <si>
    <t>His green even evidence drop hot.</t>
  </si>
  <si>
    <t>allenautumn@example.net</t>
  </si>
  <si>
    <t>344.884.1131</t>
  </si>
  <si>
    <t>491 Burch Islands</t>
  </si>
  <si>
    <t>New Christinehaven</t>
  </si>
  <si>
    <t>Technology choose account dinner.</t>
  </si>
  <si>
    <t>ryan25@example.com</t>
  </si>
  <si>
    <t>+1-584-391-3248x883</t>
  </si>
  <si>
    <t>570 Meyer Hollow</t>
  </si>
  <si>
    <t>Lake Courtneyport</t>
  </si>
  <si>
    <t>Forward form contain second need.</t>
  </si>
  <si>
    <t>smithronald@example.com</t>
  </si>
  <si>
    <t>(915)644-9781</t>
  </si>
  <si>
    <t>9304 Patrick Alley Apt. 957</t>
  </si>
  <si>
    <t>Rickmouth</t>
  </si>
  <si>
    <t>Add add join ready although month.</t>
  </si>
  <si>
    <t>ncurtis@example.com</t>
  </si>
  <si>
    <t>(554)884-6774</t>
  </si>
  <si>
    <t>3676 Craig Mountain</t>
  </si>
  <si>
    <t>Alone where body degree actually.</t>
  </si>
  <si>
    <t>lowedavid@example.com</t>
  </si>
  <si>
    <t>467.315.2436x83603</t>
  </si>
  <si>
    <t>243 Ford Ferry Suite 965</t>
  </si>
  <si>
    <t>East Ginaborough</t>
  </si>
  <si>
    <t>This interesting cold difference.</t>
  </si>
  <si>
    <t>ginawatts@example.net</t>
  </si>
  <si>
    <t>001-325-602-8071x598</t>
  </si>
  <si>
    <t>2430 Kelley Flat</t>
  </si>
  <si>
    <t>Sueberg</t>
  </si>
  <si>
    <t>Focus name hotel oil business would.</t>
  </si>
  <si>
    <t>gregorysimmons@example.org</t>
  </si>
  <si>
    <t>764.481.6410</t>
  </si>
  <si>
    <t>2668 Day Throughway</t>
  </si>
  <si>
    <t>Wadefurt</t>
  </si>
  <si>
    <t>Again according start than mission establish physical garden.</t>
  </si>
  <si>
    <t>gwheeler@example.com</t>
  </si>
  <si>
    <t>+1-653-932-5610x079</t>
  </si>
  <si>
    <t>478 Smith Path</t>
  </si>
  <si>
    <t>Republican who when drive see together.</t>
  </si>
  <si>
    <t>yorktheresa@example.net</t>
  </si>
  <si>
    <t>971-386-3956x302</t>
  </si>
  <si>
    <t>317 Anderson Square Suite 467</t>
  </si>
  <si>
    <t>Contain water technology ready question.</t>
  </si>
  <si>
    <t>kpalmer@example.org</t>
  </si>
  <si>
    <t>541-962-0475x74262</t>
  </si>
  <si>
    <t>899 Stephen Walks</t>
  </si>
  <si>
    <t>Whiteborough</t>
  </si>
  <si>
    <t>Fly heavy respond cut.</t>
  </si>
  <si>
    <t>hpotts@example.org</t>
  </si>
  <si>
    <t>+1-899-451-9913x6519</t>
  </si>
  <si>
    <t>2256 Cook Springs</t>
  </si>
  <si>
    <t>South Amytown</t>
  </si>
  <si>
    <t>Law former policy business.</t>
  </si>
  <si>
    <t>nedwards@example.net</t>
  </si>
  <si>
    <t>001-921-469-1578x22146</t>
  </si>
  <si>
    <t>59889 Michelle Courts Suite 430</t>
  </si>
  <si>
    <t>Port Samanthafort</t>
  </si>
  <si>
    <t>Himself interesting nation.</t>
  </si>
  <si>
    <t>gneal@example.org</t>
  </si>
  <si>
    <t>239-429-3531</t>
  </si>
  <si>
    <t>912 Alan Mews Apt. 851</t>
  </si>
  <si>
    <t>North Linda</t>
  </si>
  <si>
    <t>Add attention cover result determine drug.</t>
  </si>
  <si>
    <t>qhammond@example.com</t>
  </si>
  <si>
    <t>353.836.7660x4511</t>
  </si>
  <si>
    <t>048 Martinez Courts</t>
  </si>
  <si>
    <t>Lake Jonathanmouth</t>
  </si>
  <si>
    <t>Political between century easy.</t>
  </si>
  <si>
    <t>pwoodard@example.net</t>
  </si>
  <si>
    <t>897-454-0330x91298</t>
  </si>
  <si>
    <t>083 Michael Manor Apt. 295</t>
  </si>
  <si>
    <t>Port Sharonfort</t>
  </si>
  <si>
    <t>Dinner behind number beat early end.</t>
  </si>
  <si>
    <t>Davies</t>
  </si>
  <si>
    <t>jean92@example.com</t>
  </si>
  <si>
    <t>(450)817-9988</t>
  </si>
  <si>
    <t>0151 Nelson Streets</t>
  </si>
  <si>
    <t>Dunnport</t>
  </si>
  <si>
    <t>Word save player painting place.</t>
  </si>
  <si>
    <t>brian39@example.org</t>
  </si>
  <si>
    <t>001-453-540-0647x1872</t>
  </si>
  <si>
    <t>715 Oneill Canyon Apt. 283</t>
  </si>
  <si>
    <t>East Kevin</t>
  </si>
  <si>
    <t>Lose create agree myself send strategy amount foot.</t>
  </si>
  <si>
    <t>lararebecca@example.com</t>
  </si>
  <si>
    <t>908-769-9510x584</t>
  </si>
  <si>
    <t>3419 Julie Course</t>
  </si>
  <si>
    <t>North Melindaborough</t>
  </si>
  <si>
    <t>Hold specific west still.</t>
  </si>
  <si>
    <t>jacksongloria@example.com</t>
  </si>
  <si>
    <t>+1-257-515-6876x32583</t>
  </si>
  <si>
    <t>80847 Stephanie Forge</t>
  </si>
  <si>
    <t>Lake Vicki</t>
  </si>
  <si>
    <t>Teacher seek dark employee recent property send hold.</t>
  </si>
  <si>
    <t>jessica63@example.net</t>
  </si>
  <si>
    <t>225.305.0659x22958</t>
  </si>
  <si>
    <t>55551 William Cape Apt. 999</t>
  </si>
  <si>
    <t>West Elizabethville</t>
  </si>
  <si>
    <t>Another use system drop early.</t>
  </si>
  <si>
    <t>oramirez@example.org</t>
  </si>
  <si>
    <t>001-962-767-8805x233</t>
  </si>
  <si>
    <t>03129 Davis Vista</t>
  </si>
  <si>
    <t>Carterstad</t>
  </si>
  <si>
    <t>Hospital pick spring huge.</t>
  </si>
  <si>
    <t>amcbride@example.net</t>
  </si>
  <si>
    <t>+1-365-973-0065x75933</t>
  </si>
  <si>
    <t>37069 Peterson Canyon Suite 005</t>
  </si>
  <si>
    <t>Along market trial describe create grow many little.</t>
  </si>
  <si>
    <t>howardangela@example.com</t>
  </si>
  <si>
    <t>560-781-7758x574</t>
  </si>
  <si>
    <t>1206 Johnson Mountain</t>
  </si>
  <si>
    <t>Ryanton</t>
  </si>
  <si>
    <t>Season little enough investment bar strategy yes.</t>
  </si>
  <si>
    <t>bellcarol@example.net</t>
  </si>
  <si>
    <t>517.254.6564</t>
  </si>
  <si>
    <t>68220 Martinez Inlet</t>
  </si>
  <si>
    <t>Guy source national leave pretty data ok.</t>
  </si>
  <si>
    <t>robertsdustin@example.com</t>
  </si>
  <si>
    <t>305.297.2478</t>
  </si>
  <si>
    <t>085 Warner Hills Apt. 635</t>
  </si>
  <si>
    <t>Lisabury</t>
  </si>
  <si>
    <t>School any produce card last sea war.</t>
  </si>
  <si>
    <t>michellepotter@example.com</t>
  </si>
  <si>
    <t>+1-445-952-3792x5483</t>
  </si>
  <si>
    <t>405 White Keys Suite 562</t>
  </si>
  <si>
    <t>South Johnland</t>
  </si>
  <si>
    <t>Teach stop ask image.</t>
  </si>
  <si>
    <t>ethanthomas@example.org</t>
  </si>
  <si>
    <t>64341 Howard Isle</t>
  </si>
  <si>
    <t>Julianchester</t>
  </si>
  <si>
    <t>Region consider what.</t>
  </si>
  <si>
    <t>ocunningham@example.org</t>
  </si>
  <si>
    <t>501-534-5559x26978</t>
  </si>
  <si>
    <t>5131 Charles Port</t>
  </si>
  <si>
    <t>South Melissaport</t>
  </si>
  <si>
    <t>Body traditional trade.</t>
  </si>
  <si>
    <t>osimpson@example.org</t>
  </si>
  <si>
    <t>52841 Kelly Lane Suite 313</t>
  </si>
  <si>
    <t>East Meghanstad</t>
  </si>
  <si>
    <t>Whom agree huge imagine item way most.</t>
  </si>
  <si>
    <t>christophersims@example.net</t>
  </si>
  <si>
    <t>001-331-565-6720x88380</t>
  </si>
  <si>
    <t>404 Kathryn Pine Suite 632</t>
  </si>
  <si>
    <t>Port Kaitlyn</t>
  </si>
  <si>
    <t>Glass surface human something.</t>
  </si>
  <si>
    <t>joshua00@example.com</t>
  </si>
  <si>
    <t>(528)839-4468</t>
  </si>
  <si>
    <t>93724 Bradley Club Suite 227</t>
  </si>
  <si>
    <t>New Dianaport</t>
  </si>
  <si>
    <t>Finally agree fill wonder know.</t>
  </si>
  <si>
    <t>wyang@example.com</t>
  </si>
  <si>
    <t>590.794.4537</t>
  </si>
  <si>
    <t>70888 Reynolds Crossroad</t>
  </si>
  <si>
    <t>Bonnieland</t>
  </si>
  <si>
    <t>Conference class coach suddenly push capital.</t>
  </si>
  <si>
    <t>qrussell@example.com</t>
  </si>
  <si>
    <t>+1-821-948-2517x78232</t>
  </si>
  <si>
    <t>2867 Collins Lights</t>
  </si>
  <si>
    <t>Frankchester</t>
  </si>
  <si>
    <t>Wonder health whole.</t>
  </si>
  <si>
    <t>ericmeyer@example.net</t>
  </si>
  <si>
    <t>840-674-5043</t>
  </si>
  <si>
    <t>6012 Deborah Wall Apt. 107</t>
  </si>
  <si>
    <t>Lake Kathrynshire</t>
  </si>
  <si>
    <t>Different run opportunity.</t>
  </si>
  <si>
    <t>dennisjohnson@example.com</t>
  </si>
  <si>
    <t>247-258-4943x239</t>
  </si>
  <si>
    <t>6414 Brandi Ramp Suite 698</t>
  </si>
  <si>
    <t>Government imagine nor factor maintain.</t>
  </si>
  <si>
    <t>smithcarolyn@example.org</t>
  </si>
  <si>
    <t>6786 Shaffer Pass</t>
  </si>
  <si>
    <t>Chelseamouth</t>
  </si>
  <si>
    <t>Nature bag our name.</t>
  </si>
  <si>
    <t>berrywilliam@example.org</t>
  </si>
  <si>
    <t>001-222-414-1554</t>
  </si>
  <si>
    <t>960 Jeff Throughway Apt. 995</t>
  </si>
  <si>
    <t>West Elizabethshire</t>
  </si>
  <si>
    <t>Hear discussion peace.</t>
  </si>
  <si>
    <t>pspencer@example.org</t>
  </si>
  <si>
    <t>879.471.1116x474</t>
  </si>
  <si>
    <t>23297 Craig Place</t>
  </si>
  <si>
    <t>Simonton</t>
  </si>
  <si>
    <t>Sea summer million beat poor event guess.</t>
  </si>
  <si>
    <t>washingtonamanda@example.com</t>
  </si>
  <si>
    <t>001-435-807-1892x078</t>
  </si>
  <si>
    <t>64406 Stuart Haven</t>
  </si>
  <si>
    <t>Pattern hair exist military make keep turn.</t>
  </si>
  <si>
    <t>jbarrett@example.org</t>
  </si>
  <si>
    <t>+1-350-394-3783x7249</t>
  </si>
  <si>
    <t>203 Richards Branch</t>
  </si>
  <si>
    <t>New Marcside</t>
  </si>
  <si>
    <t>Nice institution anyone anything far power door sure.</t>
  </si>
  <si>
    <t>bensonkristen@example.com</t>
  </si>
  <si>
    <t>+1-550-989-5155x6936</t>
  </si>
  <si>
    <t>635 Andrew Brook Apt. 547</t>
  </si>
  <si>
    <t>Word dark everyone senior first bad say father.</t>
  </si>
  <si>
    <t>uwilson@example.org</t>
  </si>
  <si>
    <t>460.658.6220x6644</t>
  </si>
  <si>
    <t>580 Andrew Oval Suite 682</t>
  </si>
  <si>
    <t>Munozfort</t>
  </si>
  <si>
    <t>Improve important instead reflect team position art.</t>
  </si>
  <si>
    <t>kristinchapman@example.com</t>
  </si>
  <si>
    <t>23126 King Station Apt. 158</t>
  </si>
  <si>
    <t>Marioberg</t>
  </si>
  <si>
    <t>Protect like win or.</t>
  </si>
  <si>
    <t>keithmason@example.org</t>
  </si>
  <si>
    <t>504-762-4665</t>
  </si>
  <si>
    <t>751 Mora Plain</t>
  </si>
  <si>
    <t>Youngborough</t>
  </si>
  <si>
    <t>Firm particularly program Congress take.</t>
  </si>
  <si>
    <t>loricruz@example.org</t>
  </si>
  <si>
    <t>(835)665-2196</t>
  </si>
  <si>
    <t>0381 Harrison Summit</t>
  </si>
  <si>
    <t>New Benjaminfort</t>
  </si>
  <si>
    <t>Main special leave community.</t>
  </si>
  <si>
    <t>wmorris@example.net</t>
  </si>
  <si>
    <t>+1-886-598-0480x49349</t>
  </si>
  <si>
    <t>663 Sherman Manors</t>
  </si>
  <si>
    <t>Firm about arrive research coach unit.</t>
  </si>
  <si>
    <t>ginavargas@example.net</t>
  </si>
  <si>
    <t>276.874.7921x1725</t>
  </si>
  <si>
    <t>9898 Case Points Apt. 333</t>
  </si>
  <si>
    <t>South Erica</t>
  </si>
  <si>
    <t>Enjoy international light while about.</t>
  </si>
  <si>
    <t>mortonjonathan@example.com</t>
  </si>
  <si>
    <t>001-598-294-0234x19472</t>
  </si>
  <si>
    <t>2087 Brown Locks Apt. 618</t>
  </si>
  <si>
    <t>West Bryan</t>
  </si>
  <si>
    <t>Well something if.</t>
  </si>
  <si>
    <t>christopher78@example.com</t>
  </si>
  <si>
    <t>599-310-9222x71099</t>
  </si>
  <si>
    <t>18697 Anna Drive</t>
  </si>
  <si>
    <t>Hernandezstad</t>
  </si>
  <si>
    <t>Behind age establish can amount southern type.</t>
  </si>
  <si>
    <t>melindaharris@example.org</t>
  </si>
  <si>
    <t>554.492.4649</t>
  </si>
  <si>
    <t>981 Kelley Ranch</t>
  </si>
  <si>
    <t>Lake Johnview</t>
  </si>
  <si>
    <t>Source threat local friend opportunity author kid.</t>
  </si>
  <si>
    <t>douglas00@example.org</t>
  </si>
  <si>
    <t>371.428.9983x38039</t>
  </si>
  <si>
    <t>0486 Williams Viaduct</t>
  </si>
  <si>
    <t>Tammyhaven</t>
  </si>
  <si>
    <t>Recent including reason draw blue.</t>
  </si>
  <si>
    <t>jacksonmark@example.com</t>
  </si>
  <si>
    <t>563-656-4611x70399</t>
  </si>
  <si>
    <t>889 Owens Parkways</t>
  </si>
  <si>
    <t>Society prepare building inside.</t>
  </si>
  <si>
    <t>melissa97@example.org</t>
  </si>
  <si>
    <t>601-739-2844</t>
  </si>
  <si>
    <t>720 Mark Flat Apt. 183</t>
  </si>
  <si>
    <t>Pricebury</t>
  </si>
  <si>
    <t>Several law least herself him.</t>
  </si>
  <si>
    <t>padillaallison@example.org</t>
  </si>
  <si>
    <t>3226 Jeffrey Turnpike Suite 080</t>
  </si>
  <si>
    <t>Donaldberg</t>
  </si>
  <si>
    <t>Agency thousand paper fly themselves thousand century.</t>
  </si>
  <si>
    <t>sherrychase@example.com</t>
  </si>
  <si>
    <t>(558)965-5436x96585</t>
  </si>
  <si>
    <t>9436 Diaz Island</t>
  </si>
  <si>
    <t>Continue since whose plant.</t>
  </si>
  <si>
    <t>torressteven@example.com</t>
  </si>
  <si>
    <t>448-286-1192x7116</t>
  </si>
  <si>
    <t>65076 Morris Inlet Suite 032</t>
  </si>
  <si>
    <t>West Whitneystad</t>
  </si>
  <si>
    <t>Hard bad serious commercial usually.</t>
  </si>
  <si>
    <t>colenatalie@example.net</t>
  </si>
  <si>
    <t>426-865-5592x24532</t>
  </si>
  <si>
    <t>7995 Carney Keys Apt. 367</t>
  </si>
  <si>
    <t>North Tammy</t>
  </si>
  <si>
    <t>Expect threat customer push agree southern scene.</t>
  </si>
  <si>
    <t>hendersonreginald@example.net</t>
  </si>
  <si>
    <t>217.269.1497</t>
  </si>
  <si>
    <t>744 Gibson Loop Suite 914</t>
  </si>
  <si>
    <t>East Michaelberg</t>
  </si>
  <si>
    <t>Enough choice positive fly history begin that.</t>
  </si>
  <si>
    <t>mstein@example.com</t>
  </si>
  <si>
    <t>273-806-6065</t>
  </si>
  <si>
    <t>595 Brown Port</t>
  </si>
  <si>
    <t>Cathyburgh</t>
  </si>
  <si>
    <t>Table may drug evidence allow life modern.</t>
  </si>
  <si>
    <t>bethany47@example.org</t>
  </si>
  <si>
    <t>(898)416-3869x651</t>
  </si>
  <si>
    <t>4128 Harold Mount</t>
  </si>
  <si>
    <t>Olsonburgh</t>
  </si>
  <si>
    <t>Option raise claim up PM discuss piece.</t>
  </si>
  <si>
    <t>mcintoshgregory@example.org</t>
  </si>
  <si>
    <t>001-580-840-7719x494</t>
  </si>
  <si>
    <t>205 Mindy Forge Suite 099</t>
  </si>
  <si>
    <t>Lake Anthonyfurt</t>
  </si>
  <si>
    <t>State side act within Republican technology process home.</t>
  </si>
  <si>
    <t>xhenry@example.org</t>
  </si>
  <si>
    <t>001-228-855-8734x55017</t>
  </si>
  <si>
    <t>770 White Mill Apt. 421</t>
  </si>
  <si>
    <t>Dawnport</t>
  </si>
  <si>
    <t>Stage wind fund ten your mean property.</t>
  </si>
  <si>
    <t>zgill@example.net</t>
  </si>
  <si>
    <t>2534 Vasquez Causeway</t>
  </si>
  <si>
    <t>Perezshire</t>
  </si>
  <si>
    <t>Night help without now.</t>
  </si>
  <si>
    <t>vstrickland@example.net</t>
  </si>
  <si>
    <t>792.274.3794x18931</t>
  </si>
  <si>
    <t>113 Jorge Rapid Apt. 539</t>
  </si>
  <si>
    <t>Francesberg</t>
  </si>
  <si>
    <t>Collection base store enough follow sister into.</t>
  </si>
  <si>
    <t>hectortodd@example.org</t>
  </si>
  <si>
    <t>+1-684-346-3543x87841</t>
  </si>
  <si>
    <t>89996 Kyle Road</t>
  </si>
  <si>
    <t>Lake Martin</t>
  </si>
  <si>
    <t>Health expert learn serve require training.</t>
  </si>
  <si>
    <t>tiffanywatson@example.com</t>
  </si>
  <si>
    <t>695-960-6935x8417</t>
  </si>
  <si>
    <t>04408 Dominguez Haven</t>
  </si>
  <si>
    <t>Cindyhaven</t>
  </si>
  <si>
    <t>Doctor as state decade situation simple them.</t>
  </si>
  <si>
    <t>kingkatelyn@example.org</t>
  </si>
  <si>
    <t>591-291-7019</t>
  </si>
  <si>
    <t>789 Sara Shoal Apt. 158</t>
  </si>
  <si>
    <t>Charlestown</t>
  </si>
  <si>
    <t>Then area prevent way.</t>
  </si>
  <si>
    <t>cherylsmith@example.com</t>
  </si>
  <si>
    <t>870-606-9784x52482</t>
  </si>
  <si>
    <t>599 Elizabeth Village</t>
  </si>
  <si>
    <t>Port Matthewstad</t>
  </si>
  <si>
    <t>Next community father option somebody husband stand.</t>
  </si>
  <si>
    <t>Merritt</t>
  </si>
  <si>
    <t>marie03@example.net</t>
  </si>
  <si>
    <t>546-928-7693</t>
  </si>
  <si>
    <t>8526 Guzman Ferry Apt. 666</t>
  </si>
  <si>
    <t>Jessicaport</t>
  </si>
  <si>
    <t>Rest dog whose check or.</t>
  </si>
  <si>
    <t>martinmark@example.net</t>
  </si>
  <si>
    <t>(573)326-9121x771</t>
  </si>
  <si>
    <t>44480 Richards Ford</t>
  </si>
  <si>
    <t>Edwardsbury</t>
  </si>
  <si>
    <t>Particularly film election agreement score role while middle.</t>
  </si>
  <si>
    <t>nrosales@example.com</t>
  </si>
  <si>
    <t>(455)500-1461</t>
  </si>
  <si>
    <t>32622 Daniel View</t>
  </si>
  <si>
    <t>North Valerie</t>
  </si>
  <si>
    <t>Bad former threat trade.</t>
  </si>
  <si>
    <t>nicole85@example.net</t>
  </si>
  <si>
    <t>001-950-599-2709x3690</t>
  </si>
  <si>
    <t>574 Justin Rapids Suite 729</t>
  </si>
  <si>
    <t>Aaronville</t>
  </si>
  <si>
    <t>Hour him some down bank some decision someone.</t>
  </si>
  <si>
    <t>jennifercook@example.org</t>
  </si>
  <si>
    <t>742.266.3897</t>
  </si>
  <si>
    <t>792 Michael Mount Suite 169</t>
  </si>
  <si>
    <t>Nunezmouth</t>
  </si>
  <si>
    <t>Behind close so add.</t>
  </si>
  <si>
    <t>jeffreysantiago@example.net</t>
  </si>
  <si>
    <t>515.499.1030x7952</t>
  </si>
  <si>
    <t>90721 Richard Locks</t>
  </si>
  <si>
    <t>Meghanstad</t>
  </si>
  <si>
    <t>Alone meet care record almost.</t>
  </si>
  <si>
    <t>rrios@example.com</t>
  </si>
  <si>
    <t>001-812-776-4299x555</t>
  </si>
  <si>
    <t>7965 Brown Knoll</t>
  </si>
  <si>
    <t>Andrewport</t>
  </si>
  <si>
    <t>Success different age discussion.</t>
  </si>
  <si>
    <t>pscott@example.net</t>
  </si>
  <si>
    <t>604.349.7112x2373</t>
  </si>
  <si>
    <t>046 Poole Green Apt. 766</t>
  </si>
  <si>
    <t>Port Monicaberg</t>
  </si>
  <si>
    <t>Participant course check successful.</t>
  </si>
  <si>
    <t>keith54@example.com</t>
  </si>
  <si>
    <t>+1-559-944-9867x76932</t>
  </si>
  <si>
    <t>864 Kelsey Course</t>
  </si>
  <si>
    <t>Without eye get provide can.</t>
  </si>
  <si>
    <t>Mayer</t>
  </si>
  <si>
    <t>melissahernandez@example.com</t>
  </si>
  <si>
    <t>+1-400-957-8872x97301</t>
  </si>
  <si>
    <t>621 Tara Drives Apt. 876</t>
  </si>
  <si>
    <t>Fly range structure.</t>
  </si>
  <si>
    <t>tfitzpatrick@example.com</t>
  </si>
  <si>
    <t>0575 Andrew Inlet</t>
  </si>
  <si>
    <t>Grayburgh</t>
  </si>
  <si>
    <t>Skin magazine meeting write special cold.</t>
  </si>
  <si>
    <t>matthew40@example.org</t>
  </si>
  <si>
    <t>247.702.6426</t>
  </si>
  <si>
    <t>593 Amy Road Suite 117</t>
  </si>
  <si>
    <t>Lake Brian</t>
  </si>
  <si>
    <t>Draw reduce choose paper team from.</t>
  </si>
  <si>
    <t>matthew21@example.net</t>
  </si>
  <si>
    <t>225.555.4114</t>
  </si>
  <si>
    <t>86958 Michael Loop Suite 929</t>
  </si>
  <si>
    <t>East Steven</t>
  </si>
  <si>
    <t>Late build sit.</t>
  </si>
  <si>
    <t>adam03@example.org</t>
  </si>
  <si>
    <t>956-316-4247x415</t>
  </si>
  <si>
    <t>66125 Keith Heights</t>
  </si>
  <si>
    <t>Ready type police sure sing party position.</t>
  </si>
  <si>
    <t>estewart@example.org</t>
  </si>
  <si>
    <t>852-648-6272x387</t>
  </si>
  <si>
    <t>6952 Harvey Rest</t>
  </si>
  <si>
    <t>New Justinton</t>
  </si>
  <si>
    <t>Answer fire wife office government tonight speak.</t>
  </si>
  <si>
    <t>randallharris@example.org</t>
  </si>
  <si>
    <t>01826 Mathis Villages Suite 059</t>
  </si>
  <si>
    <t>Lake Paige</t>
  </si>
  <si>
    <t>Pass and clear science.</t>
  </si>
  <si>
    <t>sbranch@example.net</t>
  </si>
  <si>
    <t>296-693-1349x031</t>
  </si>
  <si>
    <t>555 Evans Terrace Suite 086</t>
  </si>
  <si>
    <t>Jonesbury</t>
  </si>
  <si>
    <t>Quickly either some.</t>
  </si>
  <si>
    <t>portiz@example.com</t>
  </si>
  <si>
    <t>16005 Bell Road</t>
  </si>
  <si>
    <t>Lake Dannyshire</t>
  </si>
  <si>
    <t>Election food board gas strong.</t>
  </si>
  <si>
    <t>gina57@example.org</t>
  </si>
  <si>
    <t>793.568.5503x48860</t>
  </si>
  <si>
    <t>3769 Brian Knolls</t>
  </si>
  <si>
    <t>North Mckenzieberg</t>
  </si>
  <si>
    <t>Until teacher power little up.</t>
  </si>
  <si>
    <t>berrychristopher@example.com</t>
  </si>
  <si>
    <t>703.797.0080</t>
  </si>
  <si>
    <t>721 Daisy Club Suite 546</t>
  </si>
  <si>
    <t>Sharonstad</t>
  </si>
  <si>
    <t>Sea cell cost tree long quickly environment.</t>
  </si>
  <si>
    <t>marymendoza@example.com</t>
  </si>
  <si>
    <t>323.860.6687</t>
  </si>
  <si>
    <t>18222 Dawn Estate</t>
  </si>
  <si>
    <t>East Courtney</t>
  </si>
  <si>
    <t>Generation onto organization debate generation hospital half health.</t>
  </si>
  <si>
    <t>rodriguezmadison@example.org</t>
  </si>
  <si>
    <t>679-374-4956x8022</t>
  </si>
  <si>
    <t>715 Ponce Junctions Suite 025</t>
  </si>
  <si>
    <t>Marciaberg</t>
  </si>
  <si>
    <t>Tough land share threat politics service deal.</t>
  </si>
  <si>
    <t>goodwinandrew@example.net</t>
  </si>
  <si>
    <t>436-366-1188</t>
  </si>
  <si>
    <t>1921 Clark Fall Suite 429</t>
  </si>
  <si>
    <t>Port Ginaville</t>
  </si>
  <si>
    <t>Every common focus sort half party.</t>
  </si>
  <si>
    <t>johnsonkevin@example.com</t>
  </si>
  <si>
    <t>+1-868-939-5944x2691</t>
  </si>
  <si>
    <t>27513 Woods Common Suite 251</t>
  </si>
  <si>
    <t>Modern different market be discover just.</t>
  </si>
  <si>
    <t>zachary78@example.net</t>
  </si>
  <si>
    <t>239-369-7648x1709</t>
  </si>
  <si>
    <t>310 Mark Court Suite 914</t>
  </si>
  <si>
    <t>Mccoychester</t>
  </si>
  <si>
    <t>Myself participant talk.</t>
  </si>
  <si>
    <t>hthomas@example.net</t>
  </si>
  <si>
    <t>6051 Ronald Village Suite 098</t>
  </si>
  <si>
    <t>Dennismouth</t>
  </si>
  <si>
    <t>Little western system source us product.</t>
  </si>
  <si>
    <t>stephen42@example.net</t>
  </si>
  <si>
    <t>+1-932-395-6689x3254</t>
  </si>
  <si>
    <t>46651 Sarah Parks</t>
  </si>
  <si>
    <t>East Vickieburgh</t>
  </si>
  <si>
    <t>Herself young yeah such sometimes team.</t>
  </si>
  <si>
    <t>michaelmitchell@example.net</t>
  </si>
  <si>
    <t>(503)656-8632x77025</t>
  </si>
  <si>
    <t>082 Julia Brooks Suite 459</t>
  </si>
  <si>
    <t>North Juanberg</t>
  </si>
  <si>
    <t>Nothing build early lay image maybe long.</t>
  </si>
  <si>
    <t>ruthblack@example.com</t>
  </si>
  <si>
    <t>559-441-8091x9904</t>
  </si>
  <si>
    <t>593 Thomas Views</t>
  </si>
  <si>
    <t>Lake Susanview</t>
  </si>
  <si>
    <t>Face claim technology white ok but.</t>
  </si>
  <si>
    <t>uturner@example.net</t>
  </si>
  <si>
    <t>309-266-7543x98261</t>
  </si>
  <si>
    <t>17071 Hancock Forks</t>
  </si>
  <si>
    <t>South Stephaniemouth</t>
  </si>
  <si>
    <t>Our floor bring character.</t>
  </si>
  <si>
    <t>donald82@example.net</t>
  </si>
  <si>
    <t>8328 Rachel Burgs</t>
  </si>
  <si>
    <t>South Sandraburgh</t>
  </si>
  <si>
    <t>Natural candidate bar inside.</t>
  </si>
  <si>
    <t>coxjon@example.org</t>
  </si>
  <si>
    <t>1943 Laura Mill Apt. 507</t>
  </si>
  <si>
    <t>Partner book group.</t>
  </si>
  <si>
    <t>watsonshawn@example.net</t>
  </si>
  <si>
    <t>001-493-741-7258</t>
  </si>
  <si>
    <t>43146 Floyd Brooks</t>
  </si>
  <si>
    <t>Leslieport</t>
  </si>
  <si>
    <t>Change line drive smile.</t>
  </si>
  <si>
    <t>parkersarah@example.org</t>
  </si>
  <si>
    <t>347-982-7593x43206</t>
  </si>
  <si>
    <t>12962 Smith Ridges</t>
  </si>
  <si>
    <t>Thomasbury</t>
  </si>
  <si>
    <t>Thousand enter discuss tell third vote common.</t>
  </si>
  <si>
    <t>kellie27@example.net</t>
  </si>
  <si>
    <t>7470 Adams Hills Suite 333</t>
  </si>
  <si>
    <t>Port Toddview</t>
  </si>
  <si>
    <t>Still send power especially.</t>
  </si>
  <si>
    <t>emorris@example.org</t>
  </si>
  <si>
    <t>577-912-3278</t>
  </si>
  <si>
    <t>739 Hannah Turnpike Apt. 743</t>
  </si>
  <si>
    <t>Watsonfurt</t>
  </si>
  <si>
    <t>Good challenge citizen order.</t>
  </si>
  <si>
    <t>baldwinlinda@example.net</t>
  </si>
  <si>
    <t>+1-445-588-0074x5178</t>
  </si>
  <si>
    <t>182 Lindsey Shores</t>
  </si>
  <si>
    <t>North Shawn</t>
  </si>
  <si>
    <t>Thank color event your them cup.</t>
  </si>
  <si>
    <t>framirez@example.com</t>
  </si>
  <si>
    <t>310-569-2315</t>
  </si>
  <si>
    <t>14193 Cervantes Viaduct Apt. 555</t>
  </si>
  <si>
    <t>North Jeremymouth</t>
  </si>
  <si>
    <t>Suffer project air indicate positive against physical.</t>
  </si>
  <si>
    <t>thomas06@example.org</t>
  </si>
  <si>
    <t>726.952.6249x604</t>
  </si>
  <si>
    <t>3611 Foley Lights</t>
  </si>
  <si>
    <t>Lambertstad</t>
  </si>
  <si>
    <t>Parent entire truth blood born room us past.</t>
  </si>
  <si>
    <t>Blanchard</t>
  </si>
  <si>
    <t>001-321-856-8752x075</t>
  </si>
  <si>
    <t>6712 Keller Stravenue</t>
  </si>
  <si>
    <t>New Sara</t>
  </si>
  <si>
    <t>Thousand might federal light maybe question.</t>
  </si>
  <si>
    <t>isaacherman@example.net</t>
  </si>
  <si>
    <t>795.252.6499</t>
  </si>
  <si>
    <t>087 Price Burg Suite 792</t>
  </si>
  <si>
    <t>Lake Sandra</t>
  </si>
  <si>
    <t>Trip watch language within join energy.</t>
  </si>
  <si>
    <t>bateseric@example.net</t>
  </si>
  <si>
    <t>2200 Diaz Streets Apt. 260</t>
  </si>
  <si>
    <t>Smithstad</t>
  </si>
  <si>
    <t>Actually open government yes buy foot official.</t>
  </si>
  <si>
    <t>tonychristensen@example.net</t>
  </si>
  <si>
    <t>306-538-5538</t>
  </si>
  <si>
    <t>25680 Cox Branch</t>
  </si>
  <si>
    <t>Mariastad</t>
  </si>
  <si>
    <t>List until use economic best.</t>
  </si>
  <si>
    <t>cnorton@example.com</t>
  </si>
  <si>
    <t>305-230-2724</t>
  </si>
  <si>
    <t>14525 Andrew Walks Apt. 980</t>
  </si>
  <si>
    <t>Port Williamport</t>
  </si>
  <si>
    <t>Record also rule fast.</t>
  </si>
  <si>
    <t>pamela12@example.com</t>
  </si>
  <si>
    <t>357.426.4903x157</t>
  </si>
  <si>
    <t>2970 Justin Vista Suite 044</t>
  </si>
  <si>
    <t>Him remain include weight approach.</t>
  </si>
  <si>
    <t>youngdavid@example.net</t>
  </si>
  <si>
    <t>731.507.2201</t>
  </si>
  <si>
    <t>9862 David Plaza</t>
  </si>
  <si>
    <t>Hensonport</t>
  </si>
  <si>
    <t>Also federal current language he.</t>
  </si>
  <si>
    <t>burnsamy@example.com</t>
  </si>
  <si>
    <t>(305)622-8951x42449</t>
  </si>
  <si>
    <t>89736 Tracy Parkway</t>
  </si>
  <si>
    <t>Dianeborough</t>
  </si>
  <si>
    <t>Job establish budget million old between.</t>
  </si>
  <si>
    <t>vserrano@example.com</t>
  </si>
  <si>
    <t>386-861-2484</t>
  </si>
  <si>
    <t>0899 Roman Club Suite 120</t>
  </si>
  <si>
    <t>Clarkchester</t>
  </si>
  <si>
    <t>Series star defense idea.</t>
  </si>
  <si>
    <t>jeffrey92@example.com</t>
  </si>
  <si>
    <t>5188 Luis Pass Suite 917</t>
  </si>
  <si>
    <t>Karenberg</t>
  </si>
  <si>
    <t>Challenge source either film response.</t>
  </si>
  <si>
    <t>dhernandez@example.com</t>
  </si>
  <si>
    <t>(809)904-6138x93010</t>
  </si>
  <si>
    <t>1238 Joanne Knolls</t>
  </si>
  <si>
    <t>Jeanettetown</t>
  </si>
  <si>
    <t>Pull your anyone bring write seem possible.</t>
  </si>
  <si>
    <t>walterglover@example.com</t>
  </si>
  <si>
    <t>(350)973-0212</t>
  </si>
  <si>
    <t>1911 Hicks Ways Apt. 032</t>
  </si>
  <si>
    <t>Larryburgh</t>
  </si>
  <si>
    <t>Situation guess process beyond.</t>
  </si>
  <si>
    <t>james52@example.com</t>
  </si>
  <si>
    <t>735-715-6096x0903</t>
  </si>
  <si>
    <t>408 Tiffany Gardens Apt. 796</t>
  </si>
  <si>
    <t>Friend project police great nation.</t>
  </si>
  <si>
    <t>matthewwalker@example.com</t>
  </si>
  <si>
    <t>(768)656-8178</t>
  </si>
  <si>
    <t>97977 Linda Plaza Apt. 193</t>
  </si>
  <si>
    <t>West Ronniestad</t>
  </si>
  <si>
    <t>Yeah quickly necessary friend always article cost.</t>
  </si>
  <si>
    <t>trantheresa@example.org</t>
  </si>
  <si>
    <t>001-268-247-3144</t>
  </si>
  <si>
    <t>6924 Timothy Underpass</t>
  </si>
  <si>
    <t>New Nicholastown</t>
  </si>
  <si>
    <t>Hand everything fine politics move its brother.</t>
  </si>
  <si>
    <t>william40@example.net</t>
  </si>
  <si>
    <t>262.894.6042</t>
  </si>
  <si>
    <t>128 Arias Plains Suite 002</t>
  </si>
  <si>
    <t>South Mary</t>
  </si>
  <si>
    <t>Couple response certain clear.</t>
  </si>
  <si>
    <t>monique27@example.com</t>
  </si>
  <si>
    <t>+1-313-766-2626x229</t>
  </si>
  <si>
    <t>030 Scott Rest Apt. 159</t>
  </si>
  <si>
    <t>Lake Joshua</t>
  </si>
  <si>
    <t>Major exist understand figure American forward only.</t>
  </si>
  <si>
    <t>phyllis62@example.org</t>
  </si>
  <si>
    <t>211.416.9746</t>
  </si>
  <si>
    <t>56126 Justin Loaf</t>
  </si>
  <si>
    <t>Kristinton</t>
  </si>
  <si>
    <t>Go phone write know rate prove together whatever.</t>
  </si>
  <si>
    <t>ethanrogers@example.org</t>
  </si>
  <si>
    <t>232 Laurie Mount</t>
  </si>
  <si>
    <t>Dianaville</t>
  </si>
  <si>
    <t>Paper money certainly first myself inside describe.</t>
  </si>
  <si>
    <t>ashleefigueroa@example.org</t>
  </si>
  <si>
    <t>+1-669-954-3468x030</t>
  </si>
  <si>
    <t>853 Ryan Cliff</t>
  </si>
  <si>
    <t>Pooleland</t>
  </si>
  <si>
    <t>Group spend fund black appear great many.</t>
  </si>
  <si>
    <t>nicholas30@example.net</t>
  </si>
  <si>
    <t>612.441.8685</t>
  </si>
  <si>
    <t>6289 Kimberly Drive Apt. 691</t>
  </si>
  <si>
    <t>West Ericside</t>
  </si>
  <si>
    <t>Leader technology better citizen our generation.</t>
  </si>
  <si>
    <t>lisabarker@example.org</t>
  </si>
  <si>
    <t>+1-757-855-2282x8770</t>
  </si>
  <si>
    <t>60241 Travis Point Suite 348</t>
  </si>
  <si>
    <t>Interview do local no notice.</t>
  </si>
  <si>
    <t>medinakathleen@example.org</t>
  </si>
  <si>
    <t>701-609-5063x4635</t>
  </si>
  <si>
    <t>269 Dalton Manors</t>
  </si>
  <si>
    <t>Aguirremouth</t>
  </si>
  <si>
    <t>Become none notice risk.</t>
  </si>
  <si>
    <t>tchen@example.org</t>
  </si>
  <si>
    <t>548.373.7185x668</t>
  </si>
  <si>
    <t>3406 Sandra Pines</t>
  </si>
  <si>
    <t>Carneymouth</t>
  </si>
  <si>
    <t>Sell class generation way receive seek.</t>
  </si>
  <si>
    <t>walkerrobert@example.com</t>
  </si>
  <si>
    <t>10240 Heath Junctions</t>
  </si>
  <si>
    <t>Reginaldton</t>
  </si>
  <si>
    <t>Everyone anything bar window effort professor.</t>
  </si>
  <si>
    <t>marcia79@example.com</t>
  </si>
  <si>
    <t>(598)423-9506x994</t>
  </si>
  <si>
    <t>83095 Cook Throughway Suite 334</t>
  </si>
  <si>
    <t>Direction line hard movie call some responsibility.</t>
  </si>
  <si>
    <t>jacquelinekline@example.org</t>
  </si>
  <si>
    <t>603-555-5011x5412</t>
  </si>
  <si>
    <t>2864 Brewer Square</t>
  </si>
  <si>
    <t>Free together marriage air.</t>
  </si>
  <si>
    <t>terryterri@example.net</t>
  </si>
  <si>
    <t>(614)790-9494</t>
  </si>
  <si>
    <t>72003 Jay Falls</t>
  </si>
  <si>
    <t>Chelseabury</t>
  </si>
  <si>
    <t>Fact send only cut six indeed.</t>
  </si>
  <si>
    <t>mmiranda@example.net</t>
  </si>
  <si>
    <t>001-939-786-7569</t>
  </si>
  <si>
    <t>6018 Gonzalez Rest</t>
  </si>
  <si>
    <t>He effort court.</t>
  </si>
  <si>
    <t>ewells@example.com</t>
  </si>
  <si>
    <t>575.431.2080</t>
  </si>
  <si>
    <t>50794 Wayne Ford</t>
  </si>
  <si>
    <t>Port Marissaville</t>
  </si>
  <si>
    <t>Sea western growth dog indicate house foreign.</t>
  </si>
  <si>
    <t>michelle15@example.org</t>
  </si>
  <si>
    <t>497.636.8057</t>
  </si>
  <si>
    <t>095 David Passage Suite 495</t>
  </si>
  <si>
    <t>Johnborough</t>
  </si>
  <si>
    <t>Smile total alone figure center four accept buy.</t>
  </si>
  <si>
    <t>odavis@example.com</t>
  </si>
  <si>
    <t>(838)277-3547</t>
  </si>
  <si>
    <t>7371 Fischer Road Apt. 754</t>
  </si>
  <si>
    <t>Rebeccaburgh</t>
  </si>
  <si>
    <t>History she weight town.</t>
  </si>
  <si>
    <t>hobbsbarbara@example.org</t>
  </si>
  <si>
    <t>472-428-2767x22093</t>
  </si>
  <si>
    <t>628 Cole Underpass Apt. 714</t>
  </si>
  <si>
    <t>West Garyport</t>
  </si>
  <si>
    <t>Professor individual feel recent recently prevent finally.</t>
  </si>
  <si>
    <t>plogan@example.net</t>
  </si>
  <si>
    <t>(690)987-2750</t>
  </si>
  <si>
    <t>72094 Weber Hills</t>
  </si>
  <si>
    <t>Port Annstad</t>
  </si>
  <si>
    <t>Personal nothing north heart win expect.</t>
  </si>
  <si>
    <t>laura50@example.org</t>
  </si>
  <si>
    <t>602-505-5041x01876</t>
  </si>
  <si>
    <t>18972 Elizabeth Haven Suite 277</t>
  </si>
  <si>
    <t>Expect catch fear season law meeting.</t>
  </si>
  <si>
    <t>ugriffin@example.net</t>
  </si>
  <si>
    <t>001-938-876-9722x164</t>
  </si>
  <si>
    <t>4793 Howell Brooks</t>
  </si>
  <si>
    <t>Christineview</t>
  </si>
  <si>
    <t>These former dream challenge black light score.</t>
  </si>
  <si>
    <t>smithcraig@example.org</t>
  </si>
  <si>
    <t>665-720-6694x376</t>
  </si>
  <si>
    <t>525 Antonio Lake</t>
  </si>
  <si>
    <t>East Matthew</t>
  </si>
  <si>
    <t>Quite many discuss understand our itself.</t>
  </si>
  <si>
    <t>derrick02@example.com</t>
  </si>
  <si>
    <t>723-268-7416x658</t>
  </si>
  <si>
    <t>269 Howard Isle</t>
  </si>
  <si>
    <t>Moorestad</t>
  </si>
  <si>
    <t>Put husband early vote watch.</t>
  </si>
  <si>
    <t>audreynolan@example.org</t>
  </si>
  <si>
    <t>777-755-0756</t>
  </si>
  <si>
    <t>874 Emily Prairie</t>
  </si>
  <si>
    <t>West Lindsey</t>
  </si>
  <si>
    <t>Shake daughter million paper baby.</t>
  </si>
  <si>
    <t>douglas50@example.org</t>
  </si>
  <si>
    <t>648 Benjamin Extension</t>
  </si>
  <si>
    <t>Guerreroburgh</t>
  </si>
  <si>
    <t>Commercial reason personal probably show magazine.</t>
  </si>
  <si>
    <t>craig26@example.net</t>
  </si>
  <si>
    <t>(439)744-1532x01301</t>
  </si>
  <si>
    <t>405 Cox Parkways</t>
  </si>
  <si>
    <t>Port Jillmouth</t>
  </si>
  <si>
    <t>Worry common opportunity sit me challenge instead someone.</t>
  </si>
  <si>
    <t>joshua11@example.org</t>
  </si>
  <si>
    <t>001-815-675-8073x1040</t>
  </si>
  <si>
    <t>81074 Morrow Extension</t>
  </si>
  <si>
    <t>Jerrymouth</t>
  </si>
  <si>
    <t>Field even name development news design exactly.</t>
  </si>
  <si>
    <t>hallyvonne@example.com</t>
  </si>
  <si>
    <t>(870)930-8261x5438</t>
  </si>
  <si>
    <t>1277 Amanda Views Suite 579</t>
  </si>
  <si>
    <t>New John</t>
  </si>
  <si>
    <t>Impact carry question former.</t>
  </si>
  <si>
    <t>psimmons@example.net</t>
  </si>
  <si>
    <t>435-408-5923x078</t>
  </si>
  <si>
    <t>17385 Clark Coves Suite 155</t>
  </si>
  <si>
    <t>Port Jodi</t>
  </si>
  <si>
    <t>Ok provide similar Mrs various word compare laugh.</t>
  </si>
  <si>
    <t>hwright@example.com</t>
  </si>
  <si>
    <t>780 Johnson Mountain</t>
  </si>
  <si>
    <t>New Markview</t>
  </si>
  <si>
    <t>Change election rule pretty reality trip.</t>
  </si>
  <si>
    <t>nmiller@example.com</t>
  </si>
  <si>
    <t>001-512-401-8452x43066</t>
  </si>
  <si>
    <t>5707 Christopher River Apt. 740</t>
  </si>
  <si>
    <t>Macdonaldbury</t>
  </si>
  <si>
    <t>Paper song computer always series with whose.</t>
  </si>
  <si>
    <t>kristinhernandez@example.net</t>
  </si>
  <si>
    <t>+1-859-576-7362x35780</t>
  </si>
  <si>
    <t>845 Campbell River</t>
  </si>
  <si>
    <t>South Kristen</t>
  </si>
  <si>
    <t>Response also bring drug car.</t>
  </si>
  <si>
    <t>julia49@example.net</t>
  </si>
  <si>
    <t>+1-491-807-0459x81386</t>
  </si>
  <si>
    <t>897 Grace Plains</t>
  </si>
  <si>
    <t>Carolineville</t>
  </si>
  <si>
    <t>Method phone full PM.</t>
  </si>
  <si>
    <t>harrisonstephanie@example.org</t>
  </si>
  <si>
    <t>41761 Brandon Route Suite 337</t>
  </si>
  <si>
    <t>Meyermouth</t>
  </si>
  <si>
    <t>Area send who thing campaign.</t>
  </si>
  <si>
    <t>shill@example.org</t>
  </si>
  <si>
    <t>(884)238-4108</t>
  </si>
  <si>
    <t>2860 Hall Road</t>
  </si>
  <si>
    <t>East Brad</t>
  </si>
  <si>
    <t>Determine must owner trial stop quickly friend.</t>
  </si>
  <si>
    <t>reyesbrittany@example.net</t>
  </si>
  <si>
    <t>001-908-380-7917x156</t>
  </si>
  <si>
    <t>86614 Levy Heights Apt. 549</t>
  </si>
  <si>
    <t>Benjaminchester</t>
  </si>
  <si>
    <t>Want save television beat truth fine.</t>
  </si>
  <si>
    <t>jsingh@example.org</t>
  </si>
  <si>
    <t>11686 Lee Dam Suite 576</t>
  </si>
  <si>
    <t>East Pam</t>
  </si>
  <si>
    <t>Wind how wear.</t>
  </si>
  <si>
    <t>mikaylawalker@example.com</t>
  </si>
  <si>
    <t>001-457-810-9850x52199</t>
  </si>
  <si>
    <t>647 David Pine</t>
  </si>
  <si>
    <t>Morrisfort</t>
  </si>
  <si>
    <t>Offer experience thank face.</t>
  </si>
  <si>
    <t>jamesthomas@example.com</t>
  </si>
  <si>
    <t>476-372-8743</t>
  </si>
  <si>
    <t>93443 Michele Harbor</t>
  </si>
  <si>
    <t>South Charleshaven</t>
  </si>
  <si>
    <t>Focus easy present improve relate physical management future.</t>
  </si>
  <si>
    <t>Farley</t>
  </si>
  <si>
    <t>charles85@example.com</t>
  </si>
  <si>
    <t>6751 Brenda Course</t>
  </si>
  <si>
    <t>Behind shoulder responsibility citizen animal church risk.</t>
  </si>
  <si>
    <t>Townsend</t>
  </si>
  <si>
    <t>fullergary@example.org</t>
  </si>
  <si>
    <t>221-794-0024</t>
  </si>
  <si>
    <t>39094 Brewer Hills Suite 092</t>
  </si>
  <si>
    <t>Lesterburgh</t>
  </si>
  <si>
    <t>Have open tend must so physical.</t>
  </si>
  <si>
    <t>erin51@example.net</t>
  </si>
  <si>
    <t>(221)295-4981</t>
  </si>
  <si>
    <t>2279 Holland Gateway Suite 768</t>
  </si>
  <si>
    <t>Kramermouth</t>
  </si>
  <si>
    <t>Begin adult game stock well fine cause.</t>
  </si>
  <si>
    <t>wfreeman@example.org</t>
  </si>
  <si>
    <t>969-627-5605</t>
  </si>
  <si>
    <t>2008 Carla Harbor Apt. 247</t>
  </si>
  <si>
    <t>Shawnaton</t>
  </si>
  <si>
    <t>Group read another become small theory.</t>
  </si>
  <si>
    <t>leonarddouglas@example.net</t>
  </si>
  <si>
    <t>898.521.1739x514</t>
  </si>
  <si>
    <t>610 Hannah Garden Apt. 387</t>
  </si>
  <si>
    <t>Particularly around condition.</t>
  </si>
  <si>
    <t>joshua99@example.com</t>
  </si>
  <si>
    <t>785-931-4300x528</t>
  </si>
  <si>
    <t>9373 Rose Parks</t>
  </si>
  <si>
    <t>Jeffersonside</t>
  </si>
  <si>
    <t>Medical generation go news no single alone through.</t>
  </si>
  <si>
    <t>Frye</t>
  </si>
  <si>
    <t>rhernandez@example.com</t>
  </si>
  <si>
    <t>774-702-6386x16260</t>
  </si>
  <si>
    <t>486 Williams Estate</t>
  </si>
  <si>
    <t>Hamiltonmouth</t>
  </si>
  <si>
    <t>Race many teach risk finally condition.</t>
  </si>
  <si>
    <t>spencer74@example.com</t>
  </si>
  <si>
    <t>+1-887-421-4031x4477</t>
  </si>
  <si>
    <t>333 Ryan Wall</t>
  </si>
  <si>
    <t>West Nicoleville</t>
  </si>
  <si>
    <t>Direction every him course high right.</t>
  </si>
  <si>
    <t>thomasdylan@example.net</t>
  </si>
  <si>
    <t>+1-640-326-7718x8242</t>
  </si>
  <si>
    <t>11304 Fowler Lakes</t>
  </si>
  <si>
    <t>North Davidmouth</t>
  </si>
  <si>
    <t>Environmental understand public short.</t>
  </si>
  <si>
    <t>ucollins@example.com</t>
  </si>
  <si>
    <t>(372)262-1535x53573</t>
  </si>
  <si>
    <t>2922 Zimmerman Avenue</t>
  </si>
  <si>
    <t>New Brettchester</t>
  </si>
  <si>
    <t>Suddenly energy hospital strategy.</t>
  </si>
  <si>
    <t>theresa78@example.net</t>
  </si>
  <si>
    <t>894-952-6167</t>
  </si>
  <si>
    <t>8910 Booth Ford Suite 444</t>
  </si>
  <si>
    <t>East George</t>
  </si>
  <si>
    <t>Thank audience traditional establish scene since development.</t>
  </si>
  <si>
    <t>ataylor@example.net</t>
  </si>
  <si>
    <t>750.801.3264</t>
  </si>
  <si>
    <t>88974 Alexandra Fork Apt. 987</t>
  </si>
  <si>
    <t>Ericmouth</t>
  </si>
  <si>
    <t>Free thousand result.</t>
  </si>
  <si>
    <t>jhoward@example.net</t>
  </si>
  <si>
    <t>91516 Eric Springs</t>
  </si>
  <si>
    <t>West Philip</t>
  </si>
  <si>
    <t>Spend forward hear heart operation.</t>
  </si>
  <si>
    <t>frances90@example.net</t>
  </si>
  <si>
    <t>714.367.2417x75920</t>
  </si>
  <si>
    <t>8432 Brett Villages Suite 436</t>
  </si>
  <si>
    <t>Exist produce couple western thing.</t>
  </si>
  <si>
    <t>llopez@example.com</t>
  </si>
  <si>
    <t>932.214.4451</t>
  </si>
  <si>
    <t>2291 Jessica Branch Apt. 283</t>
  </si>
  <si>
    <t>Katherinehaven</t>
  </si>
  <si>
    <t>Million standard stop Congress letter church.</t>
  </si>
  <si>
    <t>patriciamcintosh@example.com</t>
  </si>
  <si>
    <t>001-665-427-6763x2361</t>
  </si>
  <si>
    <t>56979 Rivera Junctions Apt. 940</t>
  </si>
  <si>
    <t>East Edward</t>
  </si>
  <si>
    <t>Dog theory personal good either.</t>
  </si>
  <si>
    <t>sean53@example.com</t>
  </si>
  <si>
    <t>273.940.4944x57270</t>
  </si>
  <si>
    <t>82900 Micheal Shoals Suite 936</t>
  </si>
  <si>
    <t>South Martha</t>
  </si>
  <si>
    <t>Both cultural door eye.</t>
  </si>
  <si>
    <t>stephensjeffrey@example.org</t>
  </si>
  <si>
    <t>854.290.8285x6037</t>
  </si>
  <si>
    <t>053 Delgado Burgs Apt. 009</t>
  </si>
  <si>
    <t>Patriciaburgh</t>
  </si>
  <si>
    <t>At certain social standard program.</t>
  </si>
  <si>
    <t>ajones@example.net</t>
  </si>
  <si>
    <t>660.436.3263x643</t>
  </si>
  <si>
    <t>01654 Hernandez Keys Suite 508</t>
  </si>
  <si>
    <t>East Edwardmouth</t>
  </si>
  <si>
    <t>Today effect pick sport wish candidate collection.</t>
  </si>
  <si>
    <t>lpaul@example.net</t>
  </si>
  <si>
    <t>+1-377-680-6527x86313</t>
  </si>
  <si>
    <t>690 Turner Ramp Suite 160</t>
  </si>
  <si>
    <t>Christinefort</t>
  </si>
  <si>
    <t>Pretty moment course garden one.</t>
  </si>
  <si>
    <t>(253)213-7718x3224</t>
  </si>
  <si>
    <t>5586 Trujillo Loop</t>
  </si>
  <si>
    <t>Difference include though these.</t>
  </si>
  <si>
    <t>john17@example.org</t>
  </si>
  <si>
    <t>(706)926-3361</t>
  </si>
  <si>
    <t>3442 Bowen Plain Suite 343</t>
  </si>
  <si>
    <t>Port Maryhaven</t>
  </si>
  <si>
    <t>Game none later knowledge.</t>
  </si>
  <si>
    <t>knewman@example.net</t>
  </si>
  <si>
    <t>771.415.9207x31973</t>
  </si>
  <si>
    <t>75716 Ryan Pine</t>
  </si>
  <si>
    <t>Fullerfurt</t>
  </si>
  <si>
    <t>Mission sort animal never.</t>
  </si>
  <si>
    <t>samantha32@example.org</t>
  </si>
  <si>
    <t>8771 Adrienne Overpass</t>
  </si>
  <si>
    <t>New Melissaton</t>
  </si>
  <si>
    <t>Gas little audience sea control marriage.</t>
  </si>
  <si>
    <t>halechristopher@example.net</t>
  </si>
  <si>
    <t>574.226.2678x34221</t>
  </si>
  <si>
    <t>983 David Drive</t>
  </si>
  <si>
    <t>South Jeffborough</t>
  </si>
  <si>
    <t>First walk style politics a draw authority.</t>
  </si>
  <si>
    <t>hharrell@example.com</t>
  </si>
  <si>
    <t>(900)437-5927x9175</t>
  </si>
  <si>
    <t>407 Julie Islands Apt. 536</t>
  </si>
  <si>
    <t>East Emilyburgh</t>
  </si>
  <si>
    <t>Every interest property history.</t>
  </si>
  <si>
    <t>Kirsten</t>
  </si>
  <si>
    <t>garciamichelle@example.com</t>
  </si>
  <si>
    <t>+1-328-648-6624x60506</t>
  </si>
  <si>
    <t>0467 Perez Mews</t>
  </si>
  <si>
    <t>Here would pick.</t>
  </si>
  <si>
    <t>taylorgabriela@example.com</t>
  </si>
  <si>
    <t>318.221.5478x634</t>
  </si>
  <si>
    <t>141 Brown Pines</t>
  </si>
  <si>
    <t>Heatherstad</t>
  </si>
  <si>
    <t>But at lot early poor majority base.</t>
  </si>
  <si>
    <t>derek82@example.org</t>
  </si>
  <si>
    <t>001-486-555-0144x4526</t>
  </si>
  <si>
    <t>55903 Bryan Turnpike</t>
  </si>
  <si>
    <t>Garrisonville</t>
  </si>
  <si>
    <t>Word leg task.</t>
  </si>
  <si>
    <t>655.228.3086</t>
  </si>
  <si>
    <t>17685 Sabrina Mills Suite 336</t>
  </si>
  <si>
    <t>Lake Jeffreychester</t>
  </si>
  <si>
    <t>Change three my measure strong call ground state.</t>
  </si>
  <si>
    <t>lisafoster@example.com</t>
  </si>
  <si>
    <t>818.876.3652x6265</t>
  </si>
  <si>
    <t>86255 Foster Trafficway Suite 216</t>
  </si>
  <si>
    <t>East Eric</t>
  </si>
  <si>
    <t>Leave painting can book.</t>
  </si>
  <si>
    <t>scross@example.org</t>
  </si>
  <si>
    <t>345-727-3729</t>
  </si>
  <si>
    <t>166 Tyler Vista Suite 139</t>
  </si>
  <si>
    <t>Entire pass scene lay family pretty what.</t>
  </si>
  <si>
    <t>matthewkennedy@example.com</t>
  </si>
  <si>
    <t>260-335-2152x22317</t>
  </si>
  <si>
    <t>03312 Leon Roads</t>
  </si>
  <si>
    <t>Begin ok society American training yet top.</t>
  </si>
  <si>
    <t>joanneobrien@example.com</t>
  </si>
  <si>
    <t>999-589-6995x460</t>
  </si>
  <si>
    <t>6711 Kathleen Crossroad Suite 207</t>
  </si>
  <si>
    <t>Lake Troybury</t>
  </si>
  <si>
    <t>Sign election throw worker life.</t>
  </si>
  <si>
    <t>jamesfleming@example.org</t>
  </si>
  <si>
    <t>001-745-655-7002x236</t>
  </si>
  <si>
    <t>349 Ashley Manor Suite 128</t>
  </si>
  <si>
    <t>South Bryanstad</t>
  </si>
  <si>
    <t>Treatment morning up to another player training.</t>
  </si>
  <si>
    <t>angela39@example.net</t>
  </si>
  <si>
    <t>+1-826-981-8199x4652</t>
  </si>
  <si>
    <t>714 Hunt Circles Apt. 724</t>
  </si>
  <si>
    <t>West Tammy</t>
  </si>
  <si>
    <t>Military often for despite situation.</t>
  </si>
  <si>
    <t>sespinoza@example.net</t>
  </si>
  <si>
    <t>001-270-433-7369</t>
  </si>
  <si>
    <t>40118 Jacob Ville Suite 705</t>
  </si>
  <si>
    <t>Billyshire</t>
  </si>
  <si>
    <t>Television increase you conference husband.</t>
  </si>
  <si>
    <t>david14@example.net</t>
  </si>
  <si>
    <t>001-318-475-1682x13732</t>
  </si>
  <si>
    <t>3040 Choi Burgs</t>
  </si>
  <si>
    <t>East Josephfurt</t>
  </si>
  <si>
    <t>Recognize despite draw anything us significant key.</t>
  </si>
  <si>
    <t>ningram@example.org</t>
  </si>
  <si>
    <t>001-253-906-1997x66114</t>
  </si>
  <si>
    <t>77166 Jones View</t>
  </si>
  <si>
    <t>Dayberg</t>
  </si>
  <si>
    <t>Evidence gas culture store knowledge final who.</t>
  </si>
  <si>
    <t>smithkathleen@example.com</t>
  </si>
  <si>
    <t>41146 Jasmine Mill Apt. 422</t>
  </si>
  <si>
    <t>Birdstad</t>
  </si>
  <si>
    <t>Grow though certain ago.</t>
  </si>
  <si>
    <t>ofrank@example.com</t>
  </si>
  <si>
    <t>438 Samantha Passage</t>
  </si>
  <si>
    <t>Lake Angelabury</t>
  </si>
  <si>
    <t>Huge southern break listen.</t>
  </si>
  <si>
    <t>ageorge@example.com</t>
  </si>
  <si>
    <t>427-280-1508x45326</t>
  </si>
  <si>
    <t>4291 Gardner Expressway</t>
  </si>
  <si>
    <t>East Kimberlymouth</t>
  </si>
  <si>
    <t>Town white part appear right together chance.</t>
  </si>
  <si>
    <t>showe@example.net</t>
  </si>
  <si>
    <t>(302)223-1541</t>
  </si>
  <si>
    <t>081 Mccoy Run Suite 831</t>
  </si>
  <si>
    <t>Williamsland</t>
  </si>
  <si>
    <t>Clearly family include friend member Mrs.</t>
  </si>
  <si>
    <t>erin79@example.org</t>
  </si>
  <si>
    <t>816.276.2216</t>
  </si>
  <si>
    <t>6438 Michael Meadow Suite 786</t>
  </si>
  <si>
    <t>Osborntown</t>
  </si>
  <si>
    <t>Phone relationship popular rest religious.</t>
  </si>
  <si>
    <t>silvalucas@example.net</t>
  </si>
  <si>
    <t>899-890-4220</t>
  </si>
  <si>
    <t>9410 Thomas Way Suite 336</t>
  </si>
  <si>
    <t>Lake Willie</t>
  </si>
  <si>
    <t>Culture throughout interesting TV through age well.</t>
  </si>
  <si>
    <t>danielpope@example.com</t>
  </si>
  <si>
    <t>740.652.2701</t>
  </si>
  <si>
    <t>7422 Terry Place</t>
  </si>
  <si>
    <t>Port Martinville</t>
  </si>
  <si>
    <t>Agree down but they international security Democrat.</t>
  </si>
  <si>
    <t>andersonchristopher@example.org</t>
  </si>
  <si>
    <t>(562)292-4352x59526</t>
  </si>
  <si>
    <t>4324 Olivia Shoal Apt. 569</t>
  </si>
  <si>
    <t>Traceyton</t>
  </si>
  <si>
    <t>Animal hundred prevent fear.</t>
  </si>
  <si>
    <t>julian29@example.com</t>
  </si>
  <si>
    <t>(393)810-3005</t>
  </si>
  <si>
    <t>290 Bennett Crest</t>
  </si>
  <si>
    <t>Store conference base well send.</t>
  </si>
  <si>
    <t>jessica37@example.org</t>
  </si>
  <si>
    <t>892.587.2771x84715</t>
  </si>
  <si>
    <t>045 Monica Plains</t>
  </si>
  <si>
    <t>Lake Jenniferburgh</t>
  </si>
  <si>
    <t>Approach before central important nothing organization.</t>
  </si>
  <si>
    <t>(235)497-0206</t>
  </si>
  <si>
    <t>6138 John Mews</t>
  </si>
  <si>
    <t>Cooperview</t>
  </si>
  <si>
    <t>Perform research player different determine court wife.</t>
  </si>
  <si>
    <t>tinaperkins@example.net</t>
  </si>
  <si>
    <t>+1-531-409-2299x2551</t>
  </si>
  <si>
    <t>81783 Nelson Mission Apt. 877</t>
  </si>
  <si>
    <t>Elizabethbury</t>
  </si>
  <si>
    <t>Network race want on never job responsibility.</t>
  </si>
  <si>
    <t>tolson@example.org</t>
  </si>
  <si>
    <t>001-594-490-4062</t>
  </si>
  <si>
    <t>540 Sherry Circle Apt. 424</t>
  </si>
  <si>
    <t>Sheilafurt</t>
  </si>
  <si>
    <t>Ready growth economic floor skill idea.</t>
  </si>
  <si>
    <t>dakotaballard@example.com</t>
  </si>
  <si>
    <t>362.842.7221</t>
  </si>
  <si>
    <t>816 Cox Knolls</t>
  </si>
  <si>
    <t>West Nicolemouth</t>
  </si>
  <si>
    <t>Toward deal pick surface suddenly back sound.</t>
  </si>
  <si>
    <t>heather54@example.net</t>
  </si>
  <si>
    <t>828-778-8824x437</t>
  </si>
  <si>
    <t>281 Young Coves</t>
  </si>
  <si>
    <t>Impact so send hard group concern consider goal.</t>
  </si>
  <si>
    <t>lindamccarthy@example.com</t>
  </si>
  <si>
    <t>74972 Graham Plain Suite 434</t>
  </si>
  <si>
    <t>Arnoldfort</t>
  </si>
  <si>
    <t>Mention nothing choose.</t>
  </si>
  <si>
    <t>petermurphy@example.net</t>
  </si>
  <si>
    <t>2711 Karen Springs</t>
  </si>
  <si>
    <t>East Caitlyn</t>
  </si>
  <si>
    <t>College page out wind approach.</t>
  </si>
  <si>
    <t>brianbrock@example.net</t>
  </si>
  <si>
    <t>+1-344-235-1447x034</t>
  </si>
  <si>
    <t>8543 Sean Wall Suite 561</t>
  </si>
  <si>
    <t>Joshuabury</t>
  </si>
  <si>
    <t>Maintain top record natural per.</t>
  </si>
  <si>
    <t>john80@example.net</t>
  </si>
  <si>
    <t>(764)654-7756x5055</t>
  </si>
  <si>
    <t>0207 Boone Throughway</t>
  </si>
  <si>
    <t>North Brianton</t>
  </si>
  <si>
    <t>Away research this pretty.</t>
  </si>
  <si>
    <t>stevenhiggins@example.org</t>
  </si>
  <si>
    <t>202-535-2575x392</t>
  </si>
  <si>
    <t>45780 Abigail Route Suite 912</t>
  </si>
  <si>
    <t>Serious director citizen fire discuss.</t>
  </si>
  <si>
    <t>juliesmith@example.org</t>
  </si>
  <si>
    <t>320.220.4434</t>
  </si>
  <si>
    <t>681 Russell Port</t>
  </si>
  <si>
    <t>Tammyport</t>
  </si>
  <si>
    <t>Check car require poor else theory charge.</t>
  </si>
  <si>
    <t>colethomas@example.net</t>
  </si>
  <si>
    <t>323-379-3459</t>
  </si>
  <si>
    <t>871 Yesenia Ridge</t>
  </si>
  <si>
    <t>East Benjamin</t>
  </si>
  <si>
    <t>Attack conference exactly order around paper our generation.</t>
  </si>
  <si>
    <t>megan37@example.org</t>
  </si>
  <si>
    <t>719-531-0351</t>
  </si>
  <si>
    <t>17867 Franklin Neck</t>
  </si>
  <si>
    <t>South John</t>
  </si>
  <si>
    <t>Newspaper Mr by themselves walk.</t>
  </si>
  <si>
    <t>Yolanda</t>
  </si>
  <si>
    <t>jensendavid@example.net</t>
  </si>
  <si>
    <t>+1-683-911-0483x88389</t>
  </si>
  <si>
    <t>806 Gonzales Trail Suite 527</t>
  </si>
  <si>
    <t>North Jakeshire</t>
  </si>
  <si>
    <t>Rest six agree do create agreement.</t>
  </si>
  <si>
    <t>robinanderson@example.net</t>
  </si>
  <si>
    <t>433.423.7051x0230</t>
  </si>
  <si>
    <t>737 Johnson Village</t>
  </si>
  <si>
    <t>Christopherside</t>
  </si>
  <si>
    <t>Specific whole thousand.</t>
  </si>
  <si>
    <t>cgolden@example.com</t>
  </si>
  <si>
    <t>960.484.7056x568</t>
  </si>
  <si>
    <t>21482 Simon Ford Apt. 099</t>
  </si>
  <si>
    <t>Wardland</t>
  </si>
  <si>
    <t>Can general team major.</t>
  </si>
  <si>
    <t>353-280-1621x134</t>
  </si>
  <si>
    <t>48269 Johnson Parkway</t>
  </si>
  <si>
    <t>Pooleside</t>
  </si>
  <si>
    <t>Today international practice others wrong sit animal.</t>
  </si>
  <si>
    <t>jsanders@example.net</t>
  </si>
  <si>
    <t>001-328-864-0032x38976</t>
  </si>
  <si>
    <t>4954 Steven Turnpike</t>
  </si>
  <si>
    <t>Batesberg</t>
  </si>
  <si>
    <t>As end money a Mr sound standard.</t>
  </si>
  <si>
    <t>bookerjoe@example.org</t>
  </si>
  <si>
    <t>001-409-668-7493x5643</t>
  </si>
  <si>
    <t>34610 Harrell Road Apt. 524</t>
  </si>
  <si>
    <t>Larryville</t>
  </si>
  <si>
    <t>Discussion character nothing hot.</t>
  </si>
  <si>
    <t>tamaraduncan@example.org</t>
  </si>
  <si>
    <t>(306)920-7621</t>
  </si>
  <si>
    <t>1291 Jeffery Loaf</t>
  </si>
  <si>
    <t>Security data trade economic artist budget.</t>
  </si>
  <si>
    <t>william18@example.com</t>
  </si>
  <si>
    <t>(745)690-3397x83831</t>
  </si>
  <si>
    <t>80404 Mcguire Underpass Apt. 610</t>
  </si>
  <si>
    <t>Natalieland</t>
  </si>
  <si>
    <t>Somebody score people hotel bed per.</t>
  </si>
  <si>
    <t>carla94@example.com</t>
  </si>
  <si>
    <t>001-356-251-3696x563</t>
  </si>
  <si>
    <t>353 Steven Villages</t>
  </si>
  <si>
    <t>Janeside</t>
  </si>
  <si>
    <t>Simply together everything goal until single stay.</t>
  </si>
  <si>
    <t>sharmon@example.com</t>
  </si>
  <si>
    <t>842-550-2889</t>
  </si>
  <si>
    <t>0223 Jonathan Junction Apt. 803</t>
  </si>
  <si>
    <t>Gonzalezchester</t>
  </si>
  <si>
    <t>Born plant box price partner peace.</t>
  </si>
  <si>
    <t>sbarker@example.net</t>
  </si>
  <si>
    <t>306-345-8152x7782</t>
  </si>
  <si>
    <t>80962 Jeremy Street Apt. 826</t>
  </si>
  <si>
    <t>North Robert</t>
  </si>
  <si>
    <t>Paper force room both be perhaps course various.</t>
  </si>
  <si>
    <t>amy77@example.org</t>
  </si>
  <si>
    <t>(949)820-0604</t>
  </si>
  <si>
    <t>94211 Parsons Freeway Suite 827</t>
  </si>
  <si>
    <t>Lake Ginabury</t>
  </si>
  <si>
    <t>Down want return expect real reason surface.</t>
  </si>
  <si>
    <t>vbradley@example.net</t>
  </si>
  <si>
    <t>508.877.3438</t>
  </si>
  <si>
    <t>10212 Holmes Rue Apt. 179</t>
  </si>
  <si>
    <t>Mathewsville</t>
  </si>
  <si>
    <t>Our make Congress art.</t>
  </si>
  <si>
    <t>Saunders</t>
  </si>
  <si>
    <t>pweiss@example.org</t>
  </si>
  <si>
    <t>069 Martin Isle Apt. 355</t>
  </si>
  <si>
    <t>Port Oliviaborough</t>
  </si>
  <si>
    <t>Hot find president television sister current already.</t>
  </si>
  <si>
    <t>david86@example.com</t>
  </si>
  <si>
    <t>299.893.7872</t>
  </si>
  <si>
    <t>73320 Miller Trail Suite 908</t>
  </si>
  <si>
    <t>Mezamouth</t>
  </si>
  <si>
    <t>What identify poor.</t>
  </si>
  <si>
    <t>jennifer58@example.net</t>
  </si>
  <si>
    <t>468.554.7424x108</t>
  </si>
  <si>
    <t>268 Wagner Run Apt. 361</t>
  </si>
  <si>
    <t>Material sometimes edge relate young doctor phone necessary.</t>
  </si>
  <si>
    <t>jessestafford@example.com</t>
  </si>
  <si>
    <t>(728)255-9100</t>
  </si>
  <si>
    <t>759 Hawkins Shoal Suite 645</t>
  </si>
  <si>
    <t>Port Williammouth</t>
  </si>
  <si>
    <t>Note nor manager employee word task.</t>
  </si>
  <si>
    <t>danielsjohn@example.com</t>
  </si>
  <si>
    <t>(390)738-6586x294</t>
  </si>
  <si>
    <t>98444 Wilson Mountains</t>
  </si>
  <si>
    <t>New Tammie</t>
  </si>
  <si>
    <t>Mean chair personal none.</t>
  </si>
  <si>
    <t>bellalan@example.net</t>
  </si>
  <si>
    <t>(270)270-5320</t>
  </si>
  <si>
    <t>027 Black Mission</t>
  </si>
  <si>
    <t>New Patriciafurt</t>
  </si>
  <si>
    <t>President animal doctor nice blue voice control sure.</t>
  </si>
  <si>
    <t>chasethomas@example.org</t>
  </si>
  <si>
    <t>+1-649-900-9356x13895</t>
  </si>
  <si>
    <t>79063 Doyle Gateway Apt. 783</t>
  </si>
  <si>
    <t>North Raymond</t>
  </si>
  <si>
    <t>Theory give guess candidate.</t>
  </si>
  <si>
    <t>brandon42@example.org</t>
  </si>
  <si>
    <t>239.760.5162</t>
  </si>
  <si>
    <t>9154 Baker Stream</t>
  </si>
  <si>
    <t>Into someone PM focus best.</t>
  </si>
  <si>
    <t>heathdavid@example.org</t>
  </si>
  <si>
    <t>769.560.5112x1221</t>
  </si>
  <si>
    <t>6862 Gary Dam</t>
  </si>
  <si>
    <t>Berryborough</t>
  </si>
  <si>
    <t>Wonder similar analysis per.</t>
  </si>
  <si>
    <t>crawfordkyle@example.org</t>
  </si>
  <si>
    <t>001-659-263-3251x80535</t>
  </si>
  <si>
    <t>74830 James Locks Suite 083</t>
  </si>
  <si>
    <t>Jasonchester</t>
  </si>
  <si>
    <t>Already usually four here necessary kind.</t>
  </si>
  <si>
    <t>jonathon85@example.org</t>
  </si>
  <si>
    <t>42833 Alexander Falls</t>
  </si>
  <si>
    <t>Line law before.</t>
  </si>
  <si>
    <t>Leblanc</t>
  </si>
  <si>
    <t>johnvillarreal@example.org</t>
  </si>
  <si>
    <t>931-508-1366x08985</t>
  </si>
  <si>
    <t>6861 Jimenez Stravenue Apt. 494</t>
  </si>
  <si>
    <t>West Caitlin</t>
  </si>
  <si>
    <t>Seat ask light approach stuff group.</t>
  </si>
  <si>
    <t>scottkatherine@example.net</t>
  </si>
  <si>
    <t>672-542-5860x916</t>
  </si>
  <si>
    <t>2252 Bauer Throughway Apt. 586</t>
  </si>
  <si>
    <t>Eight remain morning.</t>
  </si>
  <si>
    <t>lisa80@example.org</t>
  </si>
  <si>
    <t>428.349.4100x54493</t>
  </si>
  <si>
    <t>4122 Rebecca Cove</t>
  </si>
  <si>
    <t>Nathanfurt</t>
  </si>
  <si>
    <t>About first religious argue assume.</t>
  </si>
  <si>
    <t>jenniferdavis@example.com</t>
  </si>
  <si>
    <t>(547)714-2980x6405</t>
  </si>
  <si>
    <t>217 Morris Trace Apt. 586</t>
  </si>
  <si>
    <t>Cynthiabury</t>
  </si>
  <si>
    <t>Young make parent low laugh report work.</t>
  </si>
  <si>
    <t>kelly11@example.net</t>
  </si>
  <si>
    <t>285.494.1599x199</t>
  </si>
  <si>
    <t>571 Williams Circles Apt. 012</t>
  </si>
  <si>
    <t>Sell name administration minute clearly offer.</t>
  </si>
  <si>
    <t>youngantonio@example.net</t>
  </si>
  <si>
    <t>30376 Vance Walks</t>
  </si>
  <si>
    <t>Pay product food.</t>
  </si>
  <si>
    <t>sheriwilcox@example.com</t>
  </si>
  <si>
    <t>(232)280-0123</t>
  </si>
  <si>
    <t>736 Perez Via</t>
  </si>
  <si>
    <t>Lake Roberttown</t>
  </si>
  <si>
    <t>Door seem door speak.</t>
  </si>
  <si>
    <t>jasonrogers@example.org</t>
  </si>
  <si>
    <t>25212 Goodman Camp</t>
  </si>
  <si>
    <t>Port Gabriela</t>
  </si>
  <si>
    <t>Mouth mind student center assume military new.</t>
  </si>
  <si>
    <t>001-985-568-4596x86468</t>
  </si>
  <si>
    <t>308 Albert Meadow Apt. 233</t>
  </si>
  <si>
    <t>Sanderschester</t>
  </si>
  <si>
    <t>Consider money serve central.</t>
  </si>
  <si>
    <t>imcpherson@example.com</t>
  </si>
  <si>
    <t>82525 Jessica Estates Apt. 734</t>
  </si>
  <si>
    <t>Fund century realize finish claim animal ahead leader.</t>
  </si>
  <si>
    <t>Javier</t>
  </si>
  <si>
    <t>sydney44@example.com</t>
  </si>
  <si>
    <t>(514)347-6704</t>
  </si>
  <si>
    <t>689 Dustin Walks Apt. 498</t>
  </si>
  <si>
    <t>Style experience short act cut this believe.</t>
  </si>
  <si>
    <t>pierceanthony@example.net</t>
  </si>
  <si>
    <t>+1-650-405-0729x492</t>
  </si>
  <si>
    <t>06314 Bright Springs</t>
  </si>
  <si>
    <t>Nathanstad</t>
  </si>
  <si>
    <t>Democrat identify shoulder executive.</t>
  </si>
  <si>
    <t>lunachristian@example.org</t>
  </si>
  <si>
    <t>001-916-346-3783x993</t>
  </si>
  <si>
    <t>616 Greer Center</t>
  </si>
  <si>
    <t>South Daniellefurt</t>
  </si>
  <si>
    <t>Early market have water hundred.</t>
  </si>
  <si>
    <t>mcphersonethan@example.com</t>
  </si>
  <si>
    <t>+1-562-901-2659x04740</t>
  </si>
  <si>
    <t>05578 Bonilla Inlet</t>
  </si>
  <si>
    <t>Erikaland</t>
  </si>
  <si>
    <t>Control phone candidate after message.</t>
  </si>
  <si>
    <t>gomezjodi@example.org</t>
  </si>
  <si>
    <t>854-951-6887</t>
  </si>
  <si>
    <t>238 Lisa Harbors Apt. 793</t>
  </si>
  <si>
    <t>Difference media then know various.</t>
  </si>
  <si>
    <t>qsilva@example.com</t>
  </si>
  <si>
    <t>+1-798-513-1301x483</t>
  </si>
  <si>
    <t>6982 Rivas Plaza</t>
  </si>
  <si>
    <t>North my sea later government range letter beat.</t>
  </si>
  <si>
    <t>leealyssa@example.org</t>
  </si>
  <si>
    <t>001-339-577-8522</t>
  </si>
  <si>
    <t>11562 Knight Court Apt. 328</t>
  </si>
  <si>
    <t>South Garrett</t>
  </si>
  <si>
    <t>Baby them item close building charge line trade.</t>
  </si>
  <si>
    <t>gloriajohnson@example.net</t>
  </si>
  <si>
    <t>001-490-514-2807x063</t>
  </si>
  <si>
    <t>7696 Gross Island</t>
  </si>
  <si>
    <t>Port Phillipmouth</t>
  </si>
  <si>
    <t>Arm turn newspaper professional our foreign account.</t>
  </si>
  <si>
    <t>jcarr@example.net</t>
  </si>
  <si>
    <t>223 Cochran Drive Apt. 543</t>
  </si>
  <si>
    <t>Dominiqueport</t>
  </si>
  <si>
    <t>Suddenly store tree computer us myself.</t>
  </si>
  <si>
    <t>kevinrodriguez@example.net</t>
  </si>
  <si>
    <t>349-512-6115</t>
  </si>
  <si>
    <t>7406 Ryan Ways</t>
  </si>
  <si>
    <t>Donaldfort</t>
  </si>
  <si>
    <t>Push beyond adult hotel suffer send.</t>
  </si>
  <si>
    <t>blairshari@example.net</t>
  </si>
  <si>
    <t>586-770-0566x8481</t>
  </si>
  <si>
    <t>49837 Roberts Spur Suite 051</t>
  </si>
  <si>
    <t>Petersfurt</t>
  </si>
  <si>
    <t>Miss per hold information research people.</t>
  </si>
  <si>
    <t>tristanmiranda@example.net</t>
  </si>
  <si>
    <t>001-458-219-6908x02590</t>
  </si>
  <si>
    <t>14241 Espinoza Trafficway</t>
  </si>
  <si>
    <t>East Zacharyfort</t>
  </si>
  <si>
    <t>Way those though me interview.</t>
  </si>
  <si>
    <t>longjames@example.com</t>
  </si>
  <si>
    <t>860-209-8682</t>
  </si>
  <si>
    <t>2542 Morgan Manor</t>
  </si>
  <si>
    <t>Anthonyhaven</t>
  </si>
  <si>
    <t>Age defense consumer guy pull government.</t>
  </si>
  <si>
    <t>amyaustin@example.com</t>
  </si>
  <si>
    <t>+1-306-864-5682x631</t>
  </si>
  <si>
    <t>5015 Chase Greens Apt. 083</t>
  </si>
  <si>
    <t>South Brandonland</t>
  </si>
  <si>
    <t>Later stop nor speech.</t>
  </si>
  <si>
    <t>wortiz@example.org</t>
  </si>
  <si>
    <t>(922)695-6490x1790</t>
  </si>
  <si>
    <t>406 Ronald Tunnel</t>
  </si>
  <si>
    <t>North Leon</t>
  </si>
  <si>
    <t>Everybody usually national pattern morning themselves.</t>
  </si>
  <si>
    <t>Gardner</t>
  </si>
  <si>
    <t>floresadam@example.com</t>
  </si>
  <si>
    <t>948.656.3077x6323</t>
  </si>
  <si>
    <t>82020 Debra Views</t>
  </si>
  <si>
    <t>Youngbury</t>
  </si>
  <si>
    <t>Same cut around thing loss.</t>
  </si>
  <si>
    <t>brooksdanielle@example.com</t>
  </si>
  <si>
    <t>241-713-0357x0108</t>
  </si>
  <si>
    <t>90345 Billy Meadows Suite 024</t>
  </si>
  <si>
    <t>Port Johnton</t>
  </si>
  <si>
    <t>Economic office whose describe.</t>
  </si>
  <si>
    <t>robinsonanthony@example.org</t>
  </si>
  <si>
    <t>864.847.8139x653</t>
  </si>
  <si>
    <t>86076 Bailey Road</t>
  </si>
  <si>
    <t>New Aaronton</t>
  </si>
  <si>
    <t>Court have white community trade course.</t>
  </si>
  <si>
    <t>kristenthompson@example.org</t>
  </si>
  <si>
    <t>387.356.4488</t>
  </si>
  <si>
    <t>46737 Christopher Fall Apt. 721</t>
  </si>
  <si>
    <t>West Angela</t>
  </si>
  <si>
    <t>West event soldier television.</t>
  </si>
  <si>
    <t>ogarcia@example.com</t>
  </si>
  <si>
    <t>+1-960-866-7189x98151</t>
  </si>
  <si>
    <t>1822 Alison Mountains Suite 780</t>
  </si>
  <si>
    <t>Or act phone oil all.</t>
  </si>
  <si>
    <t>colton68@example.org</t>
  </si>
  <si>
    <t>+1-795-927-8493x0031</t>
  </si>
  <si>
    <t>2995 Collier Green Apt. 188</t>
  </si>
  <si>
    <t>East Angelica</t>
  </si>
  <si>
    <t>Remain determine feeling walk.</t>
  </si>
  <si>
    <t>iwilliams@example.com</t>
  </si>
  <si>
    <t>(779)374-0008x94694</t>
  </si>
  <si>
    <t>9389 Butler Parkways Apt. 789</t>
  </si>
  <si>
    <t>East Michellefort</t>
  </si>
  <si>
    <t>Leave in inside value.</t>
  </si>
  <si>
    <t>wramirez@example.org</t>
  </si>
  <si>
    <t>001-227-319-5678x497</t>
  </si>
  <si>
    <t>9352 Murphy Villages</t>
  </si>
  <si>
    <t>Port Emma</t>
  </si>
  <si>
    <t>Do life billion against ball security.</t>
  </si>
  <si>
    <t>stephanie14@example.org</t>
  </si>
  <si>
    <t>+1-664-733-8290x221</t>
  </si>
  <si>
    <t>07642 Clark Road</t>
  </si>
  <si>
    <t>Moment say recently room during pretty.</t>
  </si>
  <si>
    <t>Mackenzie</t>
  </si>
  <si>
    <t>jonathanduran@example.org</t>
  </si>
  <si>
    <t>001-247-254-4464</t>
  </si>
  <si>
    <t>7942 Romero Cliffs Apt. 633</t>
  </si>
  <si>
    <t>South Angelaville</t>
  </si>
  <si>
    <t>Consumer to amount fight culture support thank onto.</t>
  </si>
  <si>
    <t>angelica84@example.com</t>
  </si>
  <si>
    <t>001-975-839-1784x0374</t>
  </si>
  <si>
    <t>61109 Cain Streets Suite 820</t>
  </si>
  <si>
    <t>Port Ray</t>
  </si>
  <si>
    <t>Sort upon young.</t>
  </si>
  <si>
    <t>john41@example.net</t>
  </si>
  <si>
    <t>938.452.9402x7623</t>
  </si>
  <si>
    <t>33114 Oliver Throughway</t>
  </si>
  <si>
    <t>White conference will fall room moment positive.</t>
  </si>
  <si>
    <t>413-348-1417</t>
  </si>
  <si>
    <t>575 Diane Plains</t>
  </si>
  <si>
    <t>East Georgeland</t>
  </si>
  <si>
    <t>If treat sort tell single various check.</t>
  </si>
  <si>
    <t>olivershawn@example.com</t>
  </si>
  <si>
    <t>+1-760-400-5348x4642</t>
  </si>
  <si>
    <t>96225 Walter Center</t>
  </si>
  <si>
    <t>North Haroldhaven</t>
  </si>
  <si>
    <t>Behavior their knowledge including friend.</t>
  </si>
  <si>
    <t>thomascollins@example.net</t>
  </si>
  <si>
    <t>857.434.3611x3979</t>
  </si>
  <si>
    <t>3316 Chelsea Inlet</t>
  </si>
  <si>
    <t>Jamestown</t>
  </si>
  <si>
    <t>Statement speech program build pretty garden.</t>
  </si>
  <si>
    <t>mauricebradley@example.com</t>
  </si>
  <si>
    <t>893-213-9612</t>
  </si>
  <si>
    <t>96523 Anthony River Apt. 369</t>
  </si>
  <si>
    <t>Total ago wall past wind line.</t>
  </si>
  <si>
    <t>Shaun</t>
  </si>
  <si>
    <t>jonathan23@example.com</t>
  </si>
  <si>
    <t>+1-530-273-7384x9195</t>
  </si>
  <si>
    <t>458 Robert Rue</t>
  </si>
  <si>
    <t>West Derek</t>
  </si>
  <si>
    <t>Toward we box bar.</t>
  </si>
  <si>
    <t>Breanna</t>
  </si>
  <si>
    <t>arnolderin@example.com</t>
  </si>
  <si>
    <t>334.715.0882x8106</t>
  </si>
  <si>
    <t>585 Pace Ports Suite 009</t>
  </si>
  <si>
    <t>West Trevorborough</t>
  </si>
  <si>
    <t>Will across adult success.</t>
  </si>
  <si>
    <t>gdurham@example.net</t>
  </si>
  <si>
    <t>755-983-9897x6993</t>
  </si>
  <si>
    <t>35256 Heather Squares Suite 510</t>
  </si>
  <si>
    <t>Against work establish top glass.</t>
  </si>
  <si>
    <t>lwilliamson@example.net</t>
  </si>
  <si>
    <t>17186 Burgess Port</t>
  </si>
  <si>
    <t>Return side himself family coach affect term Mrs.</t>
  </si>
  <si>
    <t>lyonsrobert@example.net</t>
  </si>
  <si>
    <t>(244)269-3773x89404</t>
  </si>
  <si>
    <t>188 Morrow Ferry</t>
  </si>
  <si>
    <t>Solisberg</t>
  </si>
  <si>
    <t>Prove floor election quickly understand.</t>
  </si>
  <si>
    <t>jillwilliams@example.com</t>
  </si>
  <si>
    <t>51438 Nelson Rest Suite 593</t>
  </si>
  <si>
    <t>Agent fly several.</t>
  </si>
  <si>
    <t>scottcourtney@example.com</t>
  </si>
  <si>
    <t>(467)260-5601</t>
  </si>
  <si>
    <t>86248 Tiffany Road</t>
  </si>
  <si>
    <t>New Bonnie</t>
  </si>
  <si>
    <t>Adult from product service.</t>
  </si>
  <si>
    <t>Rangel</t>
  </si>
  <si>
    <t>brettwelch@example.com</t>
  </si>
  <si>
    <t>657-243-1570</t>
  </si>
  <si>
    <t>38809 Paul Ridge Suite 093</t>
  </si>
  <si>
    <t>On language she all cold force.</t>
  </si>
  <si>
    <t>michaelsmith@example.org</t>
  </si>
  <si>
    <t>376.330.5831</t>
  </si>
  <si>
    <t>650 Michael Landing Apt. 112</t>
  </si>
  <si>
    <t>Chelseyfort</t>
  </si>
  <si>
    <t>Congress with we whether force week claim everyone.</t>
  </si>
  <si>
    <t>michelle28@example.net</t>
  </si>
  <si>
    <t>(979)574-9623</t>
  </si>
  <si>
    <t>8217 David Key Suite 118</t>
  </si>
  <si>
    <t>Lake Nicholastown</t>
  </si>
  <si>
    <t>Factor first feeling simply decision gas.</t>
  </si>
  <si>
    <t>vsolis@example.net</t>
  </si>
  <si>
    <t>001-681-849-7913x09682</t>
  </si>
  <si>
    <t>30384 Brian Rapid Apt. 110</t>
  </si>
  <si>
    <t>South Colin</t>
  </si>
  <si>
    <t>Both successful third age reality.</t>
  </si>
  <si>
    <t>rjohnson@example.org</t>
  </si>
  <si>
    <t>+1-617-469-7950x5143</t>
  </si>
  <si>
    <t>5231 Carson Mission</t>
  </si>
  <si>
    <t>West Elizabethbury</t>
  </si>
  <si>
    <t>Article mission knowledge attack.</t>
  </si>
  <si>
    <t>david07@example.net</t>
  </si>
  <si>
    <t>001-284-654-6338x8700</t>
  </si>
  <si>
    <t>7650 Evans Course Suite 941</t>
  </si>
  <si>
    <t>North Miguelborough</t>
  </si>
  <si>
    <t>Main church morning include still election as meeting.</t>
  </si>
  <si>
    <t>reynoldsnoah@example.org</t>
  </si>
  <si>
    <t>+1-834-816-5704x907</t>
  </si>
  <si>
    <t>983 Hale Turnpike Apt. 605</t>
  </si>
  <si>
    <t>Watkinstown</t>
  </si>
  <si>
    <t>Remember never oil hand claim call set far.</t>
  </si>
  <si>
    <t>qjacobs@example.net</t>
  </si>
  <si>
    <t>+1-935-507-6615x598</t>
  </si>
  <si>
    <t>97429 White Burg</t>
  </si>
  <si>
    <t>West Tyler</t>
  </si>
  <si>
    <t>Day safe really current well forward throw.</t>
  </si>
  <si>
    <t>pattersonriley@example.net</t>
  </si>
  <si>
    <t>+1-828-827-9605x739</t>
  </si>
  <si>
    <t>06411 David Plains</t>
  </si>
  <si>
    <t>Robertchester</t>
  </si>
  <si>
    <t>Nature anything surface system.</t>
  </si>
  <si>
    <t>mccannmichelle@example.org</t>
  </si>
  <si>
    <t>001-868-611-6541</t>
  </si>
  <si>
    <t>602 Alison Throughway Apt. 318</t>
  </si>
  <si>
    <t>Valeriefort</t>
  </si>
  <si>
    <t>Economic for imagine order present.</t>
  </si>
  <si>
    <t>williamsbrittany@example.net</t>
  </si>
  <si>
    <t>+1-972-528-9054x9930</t>
  </si>
  <si>
    <t>565 Jackson Lodge</t>
  </si>
  <si>
    <t>One we treat young.</t>
  </si>
  <si>
    <t>jesse92@example.com</t>
  </si>
  <si>
    <t>+1-247-365-0919x311</t>
  </si>
  <si>
    <t>7948 Antonio Mission Apt. 224</t>
  </si>
  <si>
    <t>Jacquelinestad</t>
  </si>
  <si>
    <t>Three size check church radio.</t>
  </si>
  <si>
    <t>Philip</t>
  </si>
  <si>
    <t>vnovak@example.com</t>
  </si>
  <si>
    <t>(943)857-9133x0630</t>
  </si>
  <si>
    <t>6311 Tiffany Groves</t>
  </si>
  <si>
    <t>Gas read wall worker.</t>
  </si>
  <si>
    <t>janet31@example.org</t>
  </si>
  <si>
    <t>567-727-1880</t>
  </si>
  <si>
    <t>176 Hernandez Cape Suite 685</t>
  </si>
  <si>
    <t>North Johnchester</t>
  </si>
  <si>
    <t>Spring number where hot.</t>
  </si>
  <si>
    <t>jermaine41@example.org</t>
  </si>
  <si>
    <t>001-925-640-0566x79035</t>
  </si>
  <si>
    <t>034 Vickie Forge Apt. 853</t>
  </si>
  <si>
    <t>Adamsfurt</t>
  </si>
  <si>
    <t>Then thus high son.</t>
  </si>
  <si>
    <t>burtonandrew@example.net</t>
  </si>
  <si>
    <t>(342)383-9720x052</t>
  </si>
  <si>
    <t>17945 Nixon Tunnel</t>
  </si>
  <si>
    <t>Samanthaborough</t>
  </si>
  <si>
    <t>Maintain foreign choice work.</t>
  </si>
  <si>
    <t>erinwright@example.net</t>
  </si>
  <si>
    <t>001-364-436-0435x05477</t>
  </si>
  <si>
    <t>630 Wells Islands</t>
  </si>
  <si>
    <t>Lake Valerie</t>
  </si>
  <si>
    <t>Truth staff begin candidate half structure dark.</t>
  </si>
  <si>
    <t>Velez</t>
  </si>
  <si>
    <t>gfernandez@example.net</t>
  </si>
  <si>
    <t>12631 Theresa Club</t>
  </si>
  <si>
    <t>College theory could century identify indeed leg.</t>
  </si>
  <si>
    <t>266-500-6358x9530</t>
  </si>
  <si>
    <t>95472 Ramirez Skyway</t>
  </si>
  <si>
    <t>Olsonfurt</t>
  </si>
  <si>
    <t>Manager yes much should.</t>
  </si>
  <si>
    <t>nealmichele@example.net</t>
  </si>
  <si>
    <t>574-580-3331x69285</t>
  </si>
  <si>
    <t>947 Kelsey Club</t>
  </si>
  <si>
    <t>Gabrielmouth</t>
  </si>
  <si>
    <t>Realize police become get test.</t>
  </si>
  <si>
    <t>kristine73@example.com</t>
  </si>
  <si>
    <t>(897)876-5820x1574</t>
  </si>
  <si>
    <t>6700 Kaitlyn Lane Apt. 923</t>
  </si>
  <si>
    <t>New Andrechester</t>
  </si>
  <si>
    <t>Forward firm firm Democrat.</t>
  </si>
  <si>
    <t>clarkbrandon@example.com</t>
  </si>
  <si>
    <t>942-717-7762x616</t>
  </si>
  <si>
    <t>0145 Hailey Canyon Suite 679</t>
  </si>
  <si>
    <t>Dylanbury</t>
  </si>
  <si>
    <t>Parent water set he western.</t>
  </si>
  <si>
    <t>amorrison@example.org</t>
  </si>
  <si>
    <t>345 Davies Mountains</t>
  </si>
  <si>
    <t>Port Tonya</t>
  </si>
  <si>
    <t>Sell field more lose language camera.</t>
  </si>
  <si>
    <t>sharon77@example.net</t>
  </si>
  <si>
    <t>001-575-931-2976</t>
  </si>
  <si>
    <t>0787 Welch Rapid Suite 078</t>
  </si>
  <si>
    <t>Lose head positive success hot operation bad.</t>
  </si>
  <si>
    <t>kevin47@example.com</t>
  </si>
  <si>
    <t>536.292.6601</t>
  </si>
  <si>
    <t>43669 Jensen Trail</t>
  </si>
  <si>
    <t>Tonichester</t>
  </si>
  <si>
    <t>Seat difference window they Republican night just evening.</t>
  </si>
  <si>
    <t>(847)909-9921x15234</t>
  </si>
  <si>
    <t>96104 Tyler Hollow Suite 532</t>
  </si>
  <si>
    <t>North Brandonchester</t>
  </si>
  <si>
    <t>Wrong guess wall discuss strategy free.</t>
  </si>
  <si>
    <t>antoniorobinson@example.com</t>
  </si>
  <si>
    <t>456.943.0411x3906</t>
  </si>
  <si>
    <t>091 King Tunnel</t>
  </si>
  <si>
    <t>Little safe popular talk senior radio through.</t>
  </si>
  <si>
    <t>lucerobrandon@example.org</t>
  </si>
  <si>
    <t>001-349-872-4943x21994</t>
  </si>
  <si>
    <t>70491 Goodwin Dam Apt. 720</t>
  </si>
  <si>
    <t>North Daniel</t>
  </si>
  <si>
    <t>Rest result image seem that land no.</t>
  </si>
  <si>
    <t>cynthia43@example.org</t>
  </si>
  <si>
    <t>(938)752-8888x8331</t>
  </si>
  <si>
    <t>2984 Robert Pine Suite 199</t>
  </si>
  <si>
    <t>Lauriechester</t>
  </si>
  <si>
    <t>Sit their boy several.</t>
  </si>
  <si>
    <t>Werner</t>
  </si>
  <si>
    <t>smithjoseph@example.net</t>
  </si>
  <si>
    <t>631.860.4700</t>
  </si>
  <si>
    <t>308 Powers Port</t>
  </si>
  <si>
    <t>Port Amberberg</t>
  </si>
  <si>
    <t>Political point as market little traditional catch.</t>
  </si>
  <si>
    <t>bentleysusan@example.com</t>
  </si>
  <si>
    <t>0377 Francisco Mission Apt. 270</t>
  </si>
  <si>
    <t>Port Austinstad</t>
  </si>
  <si>
    <t>Stage pay day drug.</t>
  </si>
  <si>
    <t>nicole84@example.org</t>
  </si>
  <si>
    <t>(864)355-7826x9857</t>
  </si>
  <si>
    <t>3550 Lauren Lodge Apt. 285</t>
  </si>
  <si>
    <t>South Lorichester</t>
  </si>
  <si>
    <t>Safe red at bad forget.</t>
  </si>
  <si>
    <t>rwebster@example.com</t>
  </si>
  <si>
    <t>76972 Heidi Viaduct</t>
  </si>
  <si>
    <t>Herrerafort</t>
  </si>
  <si>
    <t>Say employee billion to.</t>
  </si>
  <si>
    <t>qnorris@example.net</t>
  </si>
  <si>
    <t>+1-407-454-4016x6777</t>
  </si>
  <si>
    <t>5465 Boyer Inlet Apt. 887</t>
  </si>
  <si>
    <t>Howardborough</t>
  </si>
  <si>
    <t>Hear seat rate begin partner.</t>
  </si>
  <si>
    <t>nrandolph@example.net</t>
  </si>
  <si>
    <t>001-286-522-1932</t>
  </si>
  <si>
    <t>31557 Lopez Flat</t>
  </si>
  <si>
    <t>Susanland</t>
  </si>
  <si>
    <t>Particular office field weight easy.</t>
  </si>
  <si>
    <t>codymartin@example.org</t>
  </si>
  <si>
    <t>(280)343-2587x007</t>
  </si>
  <si>
    <t>3242 Perkins Field Apt. 751</t>
  </si>
  <si>
    <t>Kellyport</t>
  </si>
  <si>
    <t>Culture run if he.</t>
  </si>
  <si>
    <t>clayton73@example.org</t>
  </si>
  <si>
    <t>(283)709-8708x4935</t>
  </si>
  <si>
    <t>7686 Mandy Key Suite 865</t>
  </si>
  <si>
    <t>Petersontown</t>
  </si>
  <si>
    <t>Everything act argue provide act.</t>
  </si>
  <si>
    <t>xcox@example.com</t>
  </si>
  <si>
    <t>520.201.3319x5558</t>
  </si>
  <si>
    <t>167 Ann Crossroad</t>
  </si>
  <si>
    <t>Sell white whose not daughter base hand.</t>
  </si>
  <si>
    <t>davidblair@example.com</t>
  </si>
  <si>
    <t>(591)307-2108x37290</t>
  </si>
  <si>
    <t>1805 Thompson Manor Suite 300</t>
  </si>
  <si>
    <t>Wilkersonberg</t>
  </si>
  <si>
    <t>Ago place can purpose accept home account.</t>
  </si>
  <si>
    <t>quinnmichael@example.net</t>
  </si>
  <si>
    <t>69727 Foley Roads Suite 659</t>
  </si>
  <si>
    <t>Share also hot many follow.</t>
  </si>
  <si>
    <t>lucasheather@example.org</t>
  </si>
  <si>
    <t>237-901-5249x10188</t>
  </si>
  <si>
    <t>40390 Jacob Circle</t>
  </si>
  <si>
    <t>Resource seem whose.</t>
  </si>
  <si>
    <t>marcus32@example.net</t>
  </si>
  <si>
    <t>001-937-766-4320x49059</t>
  </si>
  <si>
    <t>64606 Mcdowell Crest</t>
  </si>
  <si>
    <t>Ball issue ask truth candidate let.</t>
  </si>
  <si>
    <t>henryshane@example.com</t>
  </si>
  <si>
    <t>001-939-651-3652</t>
  </si>
  <si>
    <t>58766 Jones Knolls Suite 548</t>
  </si>
  <si>
    <t>South Jaime</t>
  </si>
  <si>
    <t>It word walk road worry some those foreign.</t>
  </si>
  <si>
    <t>melissa60@example.com</t>
  </si>
  <si>
    <t>417-433-2596x24578</t>
  </si>
  <si>
    <t>84446 Tanya Square Apt. 581</t>
  </si>
  <si>
    <t>Rock top young half action.</t>
  </si>
  <si>
    <t>garciamichael@example.net</t>
  </si>
  <si>
    <t>001-903-947-9613x37214</t>
  </si>
  <si>
    <t>8197 Shannon Manors</t>
  </si>
  <si>
    <t>Jeffreyshire</t>
  </si>
  <si>
    <t>Establish only him.</t>
  </si>
  <si>
    <t>michael93@example.net</t>
  </si>
  <si>
    <t>858-393-6454x95031</t>
  </si>
  <si>
    <t>291 Ruth Points</t>
  </si>
  <si>
    <t>Sherryside</t>
  </si>
  <si>
    <t>Take cost case method yes vote million.</t>
  </si>
  <si>
    <t>fortega@example.org</t>
  </si>
  <si>
    <t>746-225-7031</t>
  </si>
  <si>
    <t>491 Jason Alley</t>
  </si>
  <si>
    <t>Bit because tree out song east.</t>
  </si>
  <si>
    <t>melaniegutierrez@example.net</t>
  </si>
  <si>
    <t>(977)595-8251x38941</t>
  </si>
  <si>
    <t>721 Rogers Fork</t>
  </si>
  <si>
    <t>Back church theory.</t>
  </si>
  <si>
    <t>brittneytaylor@example.org</t>
  </si>
  <si>
    <t>001-570-975-0480x756</t>
  </si>
  <si>
    <t>1016 Jorge Flat</t>
  </si>
  <si>
    <t>North Alyssashire</t>
  </si>
  <si>
    <t>American news plant gas.</t>
  </si>
  <si>
    <t>andrewcarter@example.com</t>
  </si>
  <si>
    <t>(209)462-0590</t>
  </si>
  <si>
    <t>32275 Bates Terrace</t>
  </si>
  <si>
    <t>Individual never film message majority note.</t>
  </si>
  <si>
    <t>lalvarado@example.org</t>
  </si>
  <si>
    <t>396.309.3064x531</t>
  </si>
  <si>
    <t>310 Blake Center</t>
  </si>
  <si>
    <t>Taramouth</t>
  </si>
  <si>
    <t>Doctor my quickly.</t>
  </si>
  <si>
    <t>calhounronnie@example.com</t>
  </si>
  <si>
    <t>977.237.9511x129</t>
  </si>
  <si>
    <t>4374 Lee Parkway</t>
  </si>
  <si>
    <t>Josephfort</t>
  </si>
  <si>
    <t>Or improve pattern growth young if.</t>
  </si>
  <si>
    <t>smithdennis@example.net</t>
  </si>
  <si>
    <t>(792)992-5879x1917</t>
  </si>
  <si>
    <t>78639 Gary Roads</t>
  </si>
  <si>
    <t>Interesting medical training Mr.</t>
  </si>
  <si>
    <t>johnward@example.org</t>
  </si>
  <si>
    <t>580-940-2142</t>
  </si>
  <si>
    <t>852 Nelson Glens Apt. 876</t>
  </si>
  <si>
    <t>Oliverland</t>
  </si>
  <si>
    <t>Identify energy concern memory entire.</t>
  </si>
  <si>
    <t>cookantonio@example.com</t>
  </si>
  <si>
    <t>(384)397-6600</t>
  </si>
  <si>
    <t>5996 Alexis Greens Apt. 382</t>
  </si>
  <si>
    <t>Jamieburgh</t>
  </si>
  <si>
    <t>Early seat interest send court manager.</t>
  </si>
  <si>
    <t>frankarias@example.com</t>
  </si>
  <si>
    <t>55077 Bob Extension Apt. 594</t>
  </si>
  <si>
    <t>Against water suffer much specific.</t>
  </si>
  <si>
    <t>cwelch@example.com</t>
  </si>
  <si>
    <t>001-523-630-2934x835</t>
  </si>
  <si>
    <t>292 Quinn Mountain Suite 410</t>
  </si>
  <si>
    <t>Kristamouth</t>
  </si>
  <si>
    <t>Report glass charge available.</t>
  </si>
  <si>
    <t>restrada@example.com</t>
  </si>
  <si>
    <t>(551)373-7846x6324</t>
  </si>
  <si>
    <t>180 Elizabeth Radial</t>
  </si>
  <si>
    <t>New Jasonfurt</t>
  </si>
  <si>
    <t>Break your billion cup.</t>
  </si>
  <si>
    <t>+1-614-839-5481x4512</t>
  </si>
  <si>
    <t>83186 Lopez Ridge Suite 893</t>
  </si>
  <si>
    <t>Richardfurt</t>
  </si>
  <si>
    <t>Option step thing kid forget enjoy vote.</t>
  </si>
  <si>
    <t>rebeccajohnson@example.org</t>
  </si>
  <si>
    <t>(497)381-8897</t>
  </si>
  <si>
    <t>91216 Schmidt Manor Suite 355</t>
  </si>
  <si>
    <t>North Michaelmouth</t>
  </si>
  <si>
    <t>Themselves simple figure left government kind.</t>
  </si>
  <si>
    <t>rachelkirby@example.org</t>
  </si>
  <si>
    <t>(321)587-3385x781</t>
  </si>
  <si>
    <t>4195 Denise Gardens</t>
  </si>
  <si>
    <t>Maureenberg</t>
  </si>
  <si>
    <t>Establish child medical into task conference.</t>
  </si>
  <si>
    <t>ukelly@example.com</t>
  </si>
  <si>
    <t>001-502-613-0835x5731</t>
  </si>
  <si>
    <t>515 Patricia Burgs Suite 229</t>
  </si>
  <si>
    <t>Conference difficult improve cut summer during fall.</t>
  </si>
  <si>
    <t>lynchzachary@example.com</t>
  </si>
  <si>
    <t>(368)383-2585x81688</t>
  </si>
  <si>
    <t>20660 Day Ridge</t>
  </si>
  <si>
    <t>Port Roberttown</t>
  </si>
  <si>
    <t>Your new customer.</t>
  </si>
  <si>
    <t>michael89@example.net</t>
  </si>
  <si>
    <t>001-423-815-8347x69405</t>
  </si>
  <si>
    <t>62315 Garrison Squares</t>
  </si>
  <si>
    <t>East Jeffside</t>
  </si>
  <si>
    <t>On something science five bit leg cover.</t>
  </si>
  <si>
    <t>christine49@example.net</t>
  </si>
  <si>
    <t>758-302-9709</t>
  </si>
  <si>
    <t>7971 Ellis Greens Apt. 051</t>
  </si>
  <si>
    <t>New Sean</t>
  </si>
  <si>
    <t>Change pretty skill only off difference.</t>
  </si>
  <si>
    <t>maxwellgarner@example.com</t>
  </si>
  <si>
    <t>29943 Lopez Corner Suite 281</t>
  </si>
  <si>
    <t>Pattonfort</t>
  </si>
  <si>
    <t>With believe painting hair end approach.</t>
  </si>
  <si>
    <t>masonjeremiah@example.net</t>
  </si>
  <si>
    <t>752-740-0070</t>
  </si>
  <si>
    <t>5956 Stafford Neck</t>
  </si>
  <si>
    <t>New Douglasshire</t>
  </si>
  <si>
    <t>Just bill main there like.</t>
  </si>
  <si>
    <t>barnettjason@example.com</t>
  </si>
  <si>
    <t>001-680-850-7676x07707</t>
  </si>
  <si>
    <t>5523 Myers Hills Apt. 944</t>
  </si>
  <si>
    <t>South Jackland</t>
  </si>
  <si>
    <t>Election authority improve scene hospital key this its.</t>
  </si>
  <si>
    <t>juliefigueroa@example.net</t>
  </si>
  <si>
    <t>001-944-326-2270x82306</t>
  </si>
  <si>
    <t>63852 Tran Pass</t>
  </si>
  <si>
    <t>Michaelhaven</t>
  </si>
  <si>
    <t>Across reason better account.</t>
  </si>
  <si>
    <t>rojasshelly@example.net</t>
  </si>
  <si>
    <t>(312)383-0109x17586</t>
  </si>
  <si>
    <t>54115 Carr Union Apt. 492</t>
  </si>
  <si>
    <t>Port Nicoleport</t>
  </si>
  <si>
    <t>Large each method method response win.</t>
  </si>
  <si>
    <t>julie53@example.org</t>
  </si>
  <si>
    <t>8391 James Village Apt. 808</t>
  </si>
  <si>
    <t>Welchfort</t>
  </si>
  <si>
    <t>Think several always environmental even son think.</t>
  </si>
  <si>
    <t>hartnina@example.org</t>
  </si>
  <si>
    <t>001-565-339-0657x45763</t>
  </si>
  <si>
    <t>18184 Clark Loop</t>
  </si>
  <si>
    <t>West Mistyfort</t>
  </si>
  <si>
    <t>Entire capital skill draw economic happen behind capital.</t>
  </si>
  <si>
    <t>urocha@example.com</t>
  </si>
  <si>
    <t>555 Nancy Hills</t>
  </si>
  <si>
    <t>Mind agreement picture.</t>
  </si>
  <si>
    <t>kcruz@example.net</t>
  </si>
  <si>
    <t>406-291-6518</t>
  </si>
  <si>
    <t>8916 Ritter Trace</t>
  </si>
  <si>
    <t>Cameronmouth</t>
  </si>
  <si>
    <t>South condition road service.</t>
  </si>
  <si>
    <t>osuarez@example.org</t>
  </si>
  <si>
    <t>485.387.0837x3685</t>
  </si>
  <si>
    <t>93205 Christopher Lock Suite 987</t>
  </si>
  <si>
    <t>Dianemouth</t>
  </si>
  <si>
    <t>Street radio treat tend cost training including.</t>
  </si>
  <si>
    <t>teresa25@example.com</t>
  </si>
  <si>
    <t>615.226.3661x824</t>
  </si>
  <si>
    <t>99820 Annette Station</t>
  </si>
  <si>
    <t>Me treat word wish recognize follow black Mrs.</t>
  </si>
  <si>
    <t>evelyn90@example.net</t>
  </si>
  <si>
    <t>(814)830-8219x9381</t>
  </si>
  <si>
    <t>7152 Anthony Pines</t>
  </si>
  <si>
    <t>Patrickberg</t>
  </si>
  <si>
    <t>Benefit stop play water almost also.</t>
  </si>
  <si>
    <t>ashley68@example.com</t>
  </si>
  <si>
    <t>(697)699-3975x59712</t>
  </si>
  <si>
    <t>6199 Alyssa Shoal Suite 097</t>
  </si>
  <si>
    <t>Mitchellview</t>
  </si>
  <si>
    <t>Your plant apply hope fact.</t>
  </si>
  <si>
    <t>michael39@example.com</t>
  </si>
  <si>
    <t>716.918.8334</t>
  </si>
  <si>
    <t>69991 Brooks Mount</t>
  </si>
  <si>
    <t>Carry protect rock start.</t>
  </si>
  <si>
    <t>wolfebrittney@example.org</t>
  </si>
  <si>
    <t>504-647-9997x75147</t>
  </si>
  <si>
    <t>034 Long Roads Apt. 776</t>
  </si>
  <si>
    <t>School firm wait could land body leave.</t>
  </si>
  <si>
    <t>pruittdawn@example.org</t>
  </si>
  <si>
    <t>001-596-753-0468</t>
  </si>
  <si>
    <t>732 Murphy Gardens Apt. 159</t>
  </si>
  <si>
    <t>Harrellfort</t>
  </si>
  <si>
    <t>With apply suggest she end.</t>
  </si>
  <si>
    <t>ugardner@example.com</t>
  </si>
  <si>
    <t>227.702.2135</t>
  </si>
  <si>
    <t>96082 Ward Mill Suite 938</t>
  </si>
  <si>
    <t>Rosebury</t>
  </si>
  <si>
    <t>Reveal hold matter if.</t>
  </si>
  <si>
    <t>anitacontreras@example.org</t>
  </si>
  <si>
    <t>(693)437-5645x198</t>
  </si>
  <si>
    <t>798 Hughes Plaza</t>
  </si>
  <si>
    <t>Lake Kennethport</t>
  </si>
  <si>
    <t>Old oil pay.</t>
  </si>
  <si>
    <t>smcgrath@example.net</t>
  </si>
  <si>
    <t>09251 Renee Junction Apt. 597</t>
  </si>
  <si>
    <t>Karenville</t>
  </si>
  <si>
    <t>Leg production once hair Mrs major risk effect.</t>
  </si>
  <si>
    <t>marymontgomery@example.net</t>
  </si>
  <si>
    <t>506.836.0459</t>
  </si>
  <si>
    <t>38004 Lewis Walk</t>
  </si>
  <si>
    <t>Federal somebody stop firm.</t>
  </si>
  <si>
    <t>brianblackburn@example.org</t>
  </si>
  <si>
    <t>001-903-852-3180x11902</t>
  </si>
  <si>
    <t>1129 Pierce Points</t>
  </si>
  <si>
    <t>Nelsonstad</t>
  </si>
  <si>
    <t>Book after edge hundred hand.</t>
  </si>
  <si>
    <t>medinajared@example.com</t>
  </si>
  <si>
    <t>975-601-5897x568</t>
  </si>
  <si>
    <t>2900 Kevin Tunnel</t>
  </si>
  <si>
    <t>About six wish meeting.</t>
  </si>
  <si>
    <t>briancarter@example.net</t>
  </si>
  <si>
    <t>(733)625-8832</t>
  </si>
  <si>
    <t>9827 Davidson Extension</t>
  </si>
  <si>
    <t>East Jenniferbury</t>
  </si>
  <si>
    <t>Ask position serious event month.</t>
  </si>
  <si>
    <t>Holloway</t>
  </si>
  <si>
    <t>johnhart@example.net</t>
  </si>
  <si>
    <t>659.284.9112x099</t>
  </si>
  <si>
    <t>754 Joshua Vista</t>
  </si>
  <si>
    <t>Castilloberg</t>
  </si>
  <si>
    <t>Audience choice mouth marriage study woman.</t>
  </si>
  <si>
    <t>kaitlynrandolph@example.net</t>
  </si>
  <si>
    <t>561.949.0479</t>
  </si>
  <si>
    <t>10036 Lee Fords</t>
  </si>
  <si>
    <t>West Robin</t>
  </si>
  <si>
    <t>Memory example power newspaper white third.</t>
  </si>
  <si>
    <t>jason95@example.com</t>
  </si>
  <si>
    <t>496-610-4028</t>
  </si>
  <si>
    <t>08302 Nguyen Overpass</t>
  </si>
  <si>
    <t>Lake Lindseyfurt</t>
  </si>
  <si>
    <t>Anyone imagine yourself my defense debate there.</t>
  </si>
  <si>
    <t>joseph26@example.com</t>
  </si>
  <si>
    <t>719.440.7102</t>
  </si>
  <si>
    <t>758 Gonzalez Oval Apt. 576</t>
  </si>
  <si>
    <t>New possible dream fact door different.</t>
  </si>
  <si>
    <t>vspencer@example.org</t>
  </si>
  <si>
    <t>+1-912-531-7396x19410</t>
  </si>
  <si>
    <t>405 Elliott Inlet Suite 476</t>
  </si>
  <si>
    <t>New Edwinhaven</t>
  </si>
  <si>
    <t>Tough billion on defense explain.</t>
  </si>
  <si>
    <t>allendanielle@example.org</t>
  </si>
  <si>
    <t>+1-516-778-0000x26165</t>
  </si>
  <si>
    <t>14529 Cross Falls</t>
  </si>
  <si>
    <t>North Antonio</t>
  </si>
  <si>
    <t>Sister animal strategy reflect least another lay.</t>
  </si>
  <si>
    <t>kbaird@example.org</t>
  </si>
  <si>
    <t>(313)485-3486</t>
  </si>
  <si>
    <t>56815 Jason Mill</t>
  </si>
  <si>
    <t>Edge take down first trade better car.</t>
  </si>
  <si>
    <t>sbaird@example.org</t>
  </si>
  <si>
    <t>001-339-875-6113</t>
  </si>
  <si>
    <t>146 Mcpherson Spur Suite 907</t>
  </si>
  <si>
    <t>Thompsontown</t>
  </si>
  <si>
    <t>Go from chance score sense manager head.</t>
  </si>
  <si>
    <t>schneiderelizabeth@example.net</t>
  </si>
  <si>
    <t>(629)808-0794</t>
  </si>
  <si>
    <t>8786 Johnson Radial Apt. 589</t>
  </si>
  <si>
    <t>Port Brandon</t>
  </si>
  <si>
    <t>Today old imagine evening collection anything.</t>
  </si>
  <si>
    <t>350.924.2363x167</t>
  </si>
  <si>
    <t>3875 Heather Mission Apt. 056</t>
  </si>
  <si>
    <t>Hardinfurt</t>
  </si>
  <si>
    <t>Discussion future event head worker.</t>
  </si>
  <si>
    <t>qmartin@example.com</t>
  </si>
  <si>
    <t>(641)233-4110x719</t>
  </si>
  <si>
    <t>548 Allison Row Apt. 426</t>
  </si>
  <si>
    <t>Wallacetown</t>
  </si>
  <si>
    <t>Provide method long interest.</t>
  </si>
  <si>
    <t>chelseaoneill@example.com</t>
  </si>
  <si>
    <t>(979)209-4204x637</t>
  </si>
  <si>
    <t>9125 Susan Viaduct Apt. 321</t>
  </si>
  <si>
    <t>Molinaville</t>
  </si>
  <si>
    <t>Tough figure listen whom job character.</t>
  </si>
  <si>
    <t>vrhodes@example.com</t>
  </si>
  <si>
    <t>(576)910-4547x45133</t>
  </si>
  <si>
    <t>0367 Cummings Centers Apt. 539</t>
  </si>
  <si>
    <t>Port Cynthiastad</t>
  </si>
  <si>
    <t>Treatment light response especially board sister environment customer.</t>
  </si>
  <si>
    <t>justin05@example.org</t>
  </si>
  <si>
    <t>(323)523-8359x24319</t>
  </si>
  <si>
    <t>71682 Kenneth Stream Suite 667</t>
  </si>
  <si>
    <t>Other full PM bar.</t>
  </si>
  <si>
    <t>lauren66@example.org</t>
  </si>
  <si>
    <t>583.725.7906x9038</t>
  </si>
  <si>
    <t>962 Timothy Ramp Suite 064</t>
  </si>
  <si>
    <t>Tannerfurt</t>
  </si>
  <si>
    <t>Them answer its though way past.</t>
  </si>
  <si>
    <t>joshuadavenport@example.net</t>
  </si>
  <si>
    <t>33459 Cheryl Park Suite 299</t>
  </si>
  <si>
    <t>New Traceymouth</t>
  </si>
  <si>
    <t>Sport east article least million.</t>
  </si>
  <si>
    <t>april38@example.com</t>
  </si>
  <si>
    <t>(297)655-3896x9798</t>
  </si>
  <si>
    <t>1482 Davis Views</t>
  </si>
  <si>
    <t>Former story out own yard.</t>
  </si>
  <si>
    <t>brewerjames@example.org</t>
  </si>
  <si>
    <t>209-508-6712x00977</t>
  </si>
  <si>
    <t>5217 Tyler Stream Apt. 448</t>
  </si>
  <si>
    <t>Lake Sharonberg</t>
  </si>
  <si>
    <t>Sound newspaper reach gun prevent.</t>
  </si>
  <si>
    <t>Candace</t>
  </si>
  <si>
    <t>Haney</t>
  </si>
  <si>
    <t>ashleykim@example.net</t>
  </si>
  <si>
    <t>625.510.9751</t>
  </si>
  <si>
    <t>35201 Robin Brooks</t>
  </si>
  <si>
    <t>Robertamouth</t>
  </si>
  <si>
    <t>Morning each defense later certainly situation back.</t>
  </si>
  <si>
    <t>brenda70@example.net</t>
  </si>
  <si>
    <t>271.402.0993x6774</t>
  </si>
  <si>
    <t>954 Swanson Green</t>
  </si>
  <si>
    <t>Lake Markburgh</t>
  </si>
  <si>
    <t>Financial voice training instead size reveal.</t>
  </si>
  <si>
    <t>Caitlyn</t>
  </si>
  <si>
    <t>Crosby</t>
  </si>
  <si>
    <t>tfox@example.net</t>
  </si>
  <si>
    <t>588.646.3410x8109</t>
  </si>
  <si>
    <t>566 John Plaza</t>
  </si>
  <si>
    <t>Port Kaylaport</t>
  </si>
  <si>
    <t>May return once operation.</t>
  </si>
  <si>
    <t>espinozajoel@example.org</t>
  </si>
  <si>
    <t>45269 Williams Roads</t>
  </si>
  <si>
    <t>Nicolebury</t>
  </si>
  <si>
    <t>Condition happy writer vote always society sea.</t>
  </si>
  <si>
    <t>justin16@example.com</t>
  </si>
  <si>
    <t>(758)616-2455</t>
  </si>
  <si>
    <t>268 John Keys</t>
  </si>
  <si>
    <t>Lake Stephaniehaven</t>
  </si>
  <si>
    <t>Authority ready of including me senior area.</t>
  </si>
  <si>
    <t>patrickscott@example.com</t>
  </si>
  <si>
    <t>(380)555-0515x378</t>
  </si>
  <si>
    <t>767 William Port</t>
  </si>
  <si>
    <t>Port Katelynstad</t>
  </si>
  <si>
    <t>Page imagine green cost rise activity.</t>
  </si>
  <si>
    <t>karenmoore@example.com</t>
  </si>
  <si>
    <t>347.974.5027x25018</t>
  </si>
  <si>
    <t>131 David Wall</t>
  </si>
  <si>
    <t>East Leechester</t>
  </si>
  <si>
    <t>Throw particularly scene environment just scientist statement.</t>
  </si>
  <si>
    <t>bhartman@example.org</t>
  </si>
  <si>
    <t>287.944.7314</t>
  </si>
  <si>
    <t>278 Vanessa Station Suite 582</t>
  </si>
  <si>
    <t>Debratown</t>
  </si>
  <si>
    <t>Trip voice a.</t>
  </si>
  <si>
    <t>dennisgrant@example.org</t>
  </si>
  <si>
    <t>(204)301-0573</t>
  </si>
  <si>
    <t>262 Sandra Views Apt. 414</t>
  </si>
  <si>
    <t>Notice full television customer fly.</t>
  </si>
  <si>
    <t>sjarvis@example.org</t>
  </si>
  <si>
    <t>274-860-1009x59983</t>
  </si>
  <si>
    <t>335 Jeanette Path</t>
  </si>
  <si>
    <t>Kimberlyshire</t>
  </si>
  <si>
    <t>Manage mean few name western free.</t>
  </si>
  <si>
    <t>christopherbrock@example.net</t>
  </si>
  <si>
    <t>001-872-492-9309x4961</t>
  </si>
  <si>
    <t>3420 Janet Haven</t>
  </si>
  <si>
    <t>Policy computer affect attorney product number join.</t>
  </si>
  <si>
    <t>xthompson@example.com</t>
  </si>
  <si>
    <t>488-233-2702x46081</t>
  </si>
  <si>
    <t>527 Stacey Park Apt. 409</t>
  </si>
  <si>
    <t>Arianaport</t>
  </si>
  <si>
    <t>By different pressure night fly evening paper.</t>
  </si>
  <si>
    <t>lauracoleman@example.net</t>
  </si>
  <si>
    <t>(224)881-8832x30616</t>
  </si>
  <si>
    <t>6972 Robinson Plain Suite 594</t>
  </si>
  <si>
    <t>North Johnnybury</t>
  </si>
  <si>
    <t>Manager dog decade compare degree phone.</t>
  </si>
  <si>
    <t>john32@example.com</t>
  </si>
  <si>
    <t>001-667-396-9660x475</t>
  </si>
  <si>
    <t>4713 Jackson Shoal Apt. 036</t>
  </si>
  <si>
    <t>Lake Jesse</t>
  </si>
  <si>
    <t>Assume pay security card federal per interest.</t>
  </si>
  <si>
    <t>stuartalbert@example.com</t>
  </si>
  <si>
    <t>(610)776-6324</t>
  </si>
  <si>
    <t>7785 Hill Prairie</t>
  </si>
  <si>
    <t>Port Rebecca</t>
  </si>
  <si>
    <t>Lay case it similar conference simple reason.</t>
  </si>
  <si>
    <t>harringtonamber@example.net</t>
  </si>
  <si>
    <t>(382)484-0405x693</t>
  </si>
  <si>
    <t>9580 Anderson Freeway</t>
  </si>
  <si>
    <t>East Markfort</t>
  </si>
  <si>
    <t>Up as with air study foreign from.</t>
  </si>
  <si>
    <t>mary84@example.com</t>
  </si>
  <si>
    <t>(360)995-0797</t>
  </si>
  <si>
    <t>8984 Farmer Extension</t>
  </si>
  <si>
    <t>Face interview economic population carry gas.</t>
  </si>
  <si>
    <t>Lang</t>
  </si>
  <si>
    <t>susan63@example.com</t>
  </si>
  <si>
    <t>001-412-454-9429x225</t>
  </si>
  <si>
    <t>577 Alisha Points Suite 335</t>
  </si>
  <si>
    <t>Television final role industry resource enter next.</t>
  </si>
  <si>
    <t>petersonchristina@example.com</t>
  </si>
  <si>
    <t>324-972-7842x4468</t>
  </si>
  <si>
    <t>4854 Meadows Union</t>
  </si>
  <si>
    <t>Lake Annettehaven</t>
  </si>
  <si>
    <t>Receive forget store goal local.</t>
  </si>
  <si>
    <t>oshannon@example.org</t>
  </si>
  <si>
    <t>923-310-4489x27237</t>
  </si>
  <si>
    <t>6552 Durham Bypass Suite 320</t>
  </si>
  <si>
    <t>Her artist it else argue design now.</t>
  </si>
  <si>
    <t>gina60@example.net</t>
  </si>
  <si>
    <t>001-444-811-6561x05555</t>
  </si>
  <si>
    <t>699 Jeffrey Valleys Suite 674</t>
  </si>
  <si>
    <t>South Darlene</t>
  </si>
  <si>
    <t>Trade between operation value treat able fall authority.</t>
  </si>
  <si>
    <t>melindarobinson@example.com</t>
  </si>
  <si>
    <t>(480)631-8403</t>
  </si>
  <si>
    <t>1931 David Fork Suite 302</t>
  </si>
  <si>
    <t>Soldier unit future Mrs.</t>
  </si>
  <si>
    <t>wmyers@example.net</t>
  </si>
  <si>
    <t>543.590.9774x4575</t>
  </si>
  <si>
    <t>9131 Janice Villages</t>
  </si>
  <si>
    <t>Cameronberg</t>
  </si>
  <si>
    <t>Visit per dinner cover.</t>
  </si>
  <si>
    <t>christopher01@example.com</t>
  </si>
  <si>
    <t>465.269.3761</t>
  </si>
  <si>
    <t>092 Coleman Junction</t>
  </si>
  <si>
    <t>East Donna</t>
  </si>
  <si>
    <t>Section pass Mrs PM.</t>
  </si>
  <si>
    <t>davisgregory@example.org</t>
  </si>
  <si>
    <t>001-788-851-4038x383</t>
  </si>
  <si>
    <t>3891 Cory Avenue</t>
  </si>
  <si>
    <t>Lake Brendaberg</t>
  </si>
  <si>
    <t>Beyond interview crime minute.</t>
  </si>
  <si>
    <t>lewisvincent@example.com</t>
  </si>
  <si>
    <t>643.438.1219x06251</t>
  </si>
  <si>
    <t>599 Taylor Orchard Apt. 370</t>
  </si>
  <si>
    <t>Leblancport</t>
  </si>
  <si>
    <t>Movie follow fund detail.</t>
  </si>
  <si>
    <t>posborn@example.net</t>
  </si>
  <si>
    <t>001-913-524-5842x85611</t>
  </si>
  <si>
    <t>106 Cassandra Hills</t>
  </si>
  <si>
    <t>Jordanstad</t>
  </si>
  <si>
    <t>Can sing door later plan edge guess.</t>
  </si>
  <si>
    <t>ofleming@example.net</t>
  </si>
  <si>
    <t>792-922-3412x7244</t>
  </si>
  <si>
    <t>2558 Lucas Terrace</t>
  </si>
  <si>
    <t>Far wife order bring across study pass.</t>
  </si>
  <si>
    <t>brandonnicholson@example.net</t>
  </si>
  <si>
    <t>(470)471-0867</t>
  </si>
  <si>
    <t>1189 Keller Plains</t>
  </si>
  <si>
    <t>Simpsonville</t>
  </si>
  <si>
    <t>Know over pass certainly will difficult.</t>
  </si>
  <si>
    <t>bradyduane@example.org</t>
  </si>
  <si>
    <t>001-309-884-1560x531</t>
  </si>
  <si>
    <t>27266 Mcgrath Fords Suite 876</t>
  </si>
  <si>
    <t>Port Destinyfurt</t>
  </si>
  <si>
    <t>Because information up imagine.</t>
  </si>
  <si>
    <t>kathryn35@example.com</t>
  </si>
  <si>
    <t>725 Vang Drive Suite 761</t>
  </si>
  <si>
    <t>Barbaraton</t>
  </si>
  <si>
    <t>Always artist group school eight.</t>
  </si>
  <si>
    <t>michaeljarvis@example.com</t>
  </si>
  <si>
    <t>259-418-5208</t>
  </si>
  <si>
    <t>16101 Shawn Alley Suite 688</t>
  </si>
  <si>
    <t>West Sue</t>
  </si>
  <si>
    <t>And eight lay.</t>
  </si>
  <si>
    <t>wilsonjohn@example.com</t>
  </si>
  <si>
    <t>+1-941-794-4578x4713</t>
  </si>
  <si>
    <t>2718 Jocelyn Expressway</t>
  </si>
  <si>
    <t>Thought happen line art.</t>
  </si>
  <si>
    <t>palmermegan@example.com</t>
  </si>
  <si>
    <t>(237)444-5185</t>
  </si>
  <si>
    <t>3203 Steven Circles</t>
  </si>
  <si>
    <t>Ramoston</t>
  </si>
  <si>
    <t>Approach marriage economy.</t>
  </si>
  <si>
    <t>pjames@example.org</t>
  </si>
  <si>
    <t>001-674-564-7263x3873</t>
  </si>
  <si>
    <t>73177 Odom Light Apt. 570</t>
  </si>
  <si>
    <t>Gutierrezfort</t>
  </si>
  <si>
    <t>Remember threat serious mention.</t>
  </si>
  <si>
    <t>andrewsdarrell@example.org</t>
  </si>
  <si>
    <t>624 Burgess Crossing Apt. 478</t>
  </si>
  <si>
    <t>Up mission opportunity budget culture enter.</t>
  </si>
  <si>
    <t>laura38@example.com</t>
  </si>
  <si>
    <t>986-256-4780x11290</t>
  </si>
  <si>
    <t>669 Robert Via Apt. 850</t>
  </si>
  <si>
    <t>Port Kevinborough</t>
  </si>
  <si>
    <t>West event full entire.</t>
  </si>
  <si>
    <t>joshuarichardson@example.com</t>
  </si>
  <si>
    <t>739-721-0231x3369</t>
  </si>
  <si>
    <t>075 Davis Islands</t>
  </si>
  <si>
    <t>New Nicholasport</t>
  </si>
  <si>
    <t>Consider far high.</t>
  </si>
  <si>
    <t>hannah78@example.net</t>
  </si>
  <si>
    <t>+1-544-647-7325x3715</t>
  </si>
  <si>
    <t>02176 Villanueva Garden</t>
  </si>
  <si>
    <t>Christianfort</t>
  </si>
  <si>
    <t>Media break upon attorney seek catch exist church.</t>
  </si>
  <si>
    <t>ryansteele@example.com</t>
  </si>
  <si>
    <t>345.571.6168</t>
  </si>
  <si>
    <t>239 Jose Stravenue</t>
  </si>
  <si>
    <t>Lake Billystad</t>
  </si>
  <si>
    <t>Information buy interview only theory two true.</t>
  </si>
  <si>
    <t>torresbrian@example.net</t>
  </si>
  <si>
    <t>8380 Eric Lights Apt. 311</t>
  </si>
  <si>
    <t>Karenview</t>
  </si>
  <si>
    <t>Reach throw summer upon street.</t>
  </si>
  <si>
    <t>jandrews@example.org</t>
  </si>
  <si>
    <t>(275)493-1623</t>
  </si>
  <si>
    <t>434 Bradley Green Suite 028</t>
  </si>
  <si>
    <t>West Tiffanyview</t>
  </si>
  <si>
    <t>Civil some maybe surface summer stand.</t>
  </si>
  <si>
    <t>phelpsdestiny@example.com</t>
  </si>
  <si>
    <t>(657)561-2685</t>
  </si>
  <si>
    <t>43764 Fischer Causeway</t>
  </si>
  <si>
    <t>Consider one long open.</t>
  </si>
  <si>
    <t>craig45@example.org</t>
  </si>
  <si>
    <t>(679)385-0268</t>
  </si>
  <si>
    <t>6021 Latoya Rapid</t>
  </si>
  <si>
    <t>Patrickton</t>
  </si>
  <si>
    <t>Foreign box not Congress different class mother.</t>
  </si>
  <si>
    <t>brookerodriguez@example.net</t>
  </si>
  <si>
    <t>+1-617-963-4157x1291</t>
  </si>
  <si>
    <t>5955 Kimberly Avenue Apt. 335</t>
  </si>
  <si>
    <t>Jeffreyfort</t>
  </si>
  <si>
    <t>Fire may sit hundred.</t>
  </si>
  <si>
    <t>christopherhardin@example.org</t>
  </si>
  <si>
    <t>218 Sharon Estate</t>
  </si>
  <si>
    <t>Jacksonburgh</t>
  </si>
  <si>
    <t>Note there hour significant.</t>
  </si>
  <si>
    <t>Shah</t>
  </si>
  <si>
    <t>714.603.6400x61323</t>
  </si>
  <si>
    <t>4909 Mary Estate</t>
  </si>
  <si>
    <t>East Lisachester</t>
  </si>
  <si>
    <t>Through story work modern more though generation.</t>
  </si>
  <si>
    <t>medinacassandra@example.net</t>
  </si>
  <si>
    <t>(806)773-5415x37026</t>
  </si>
  <si>
    <t>9684 Emily Shoal Suite 578</t>
  </si>
  <si>
    <t>Bettymouth</t>
  </si>
  <si>
    <t>Sea popular phone according.</t>
  </si>
  <si>
    <t>johngarrison@example.net</t>
  </si>
  <si>
    <t>326.749.8237x31927</t>
  </si>
  <si>
    <t>494 Joyce Island Suite 391</t>
  </si>
  <si>
    <t>South Josephbury</t>
  </si>
  <si>
    <t>Quickly less wind performance.</t>
  </si>
  <si>
    <t>ashleygarza@example.com</t>
  </si>
  <si>
    <t>+1-508-605-2245x09177</t>
  </si>
  <si>
    <t>5344 Lawrence Field Suite 884</t>
  </si>
  <si>
    <t>Susanmouth</t>
  </si>
  <si>
    <t>Activity break land must pay.</t>
  </si>
  <si>
    <t>garciatheresa@example.com</t>
  </si>
  <si>
    <t>8537 Pam Mount Apt. 093</t>
  </si>
  <si>
    <t>Save dark music.</t>
  </si>
  <si>
    <t>ihernandez@example.org</t>
  </si>
  <si>
    <t>868-901-4972x36368</t>
  </si>
  <si>
    <t>09830 Crystal Points</t>
  </si>
  <si>
    <t>Kingborough</t>
  </si>
  <si>
    <t>Our food probably itself unit.</t>
  </si>
  <si>
    <t>vmorton@example.org</t>
  </si>
  <si>
    <t>(855)539-6309x994</t>
  </si>
  <si>
    <t>7175 Bridget Vista Suite 243</t>
  </si>
  <si>
    <t>East Jamesside</t>
  </si>
  <si>
    <t>Movie shake place why she part upon.</t>
  </si>
  <si>
    <t>victoriacharles@example.com</t>
  </si>
  <si>
    <t>966-610-8426</t>
  </si>
  <si>
    <t>486 Matthew Walks Apt. 125</t>
  </si>
  <si>
    <t>Above black say language interesting mouth.</t>
  </si>
  <si>
    <t>shannon22@example.org</t>
  </si>
  <si>
    <t>625-763-5739</t>
  </si>
  <si>
    <t>981 Nicole Point Apt. 353</t>
  </si>
  <si>
    <t>Garciafort</t>
  </si>
  <si>
    <t>Seek picture avoid require.</t>
  </si>
  <si>
    <t>braunmegan@example.net</t>
  </si>
  <si>
    <t>212-662-3750x68489</t>
  </si>
  <si>
    <t>5898 Parsons Roads Suite 323</t>
  </si>
  <si>
    <t>Lake Sara</t>
  </si>
  <si>
    <t>Out agreement message word race happen.</t>
  </si>
  <si>
    <t>qballard@example.net</t>
  </si>
  <si>
    <t>579.582.9362x6712</t>
  </si>
  <si>
    <t>7578 Harry Trafficway Suite 403</t>
  </si>
  <si>
    <t>Port Deborahland</t>
  </si>
  <si>
    <t>Though get little effect thus question next.</t>
  </si>
  <si>
    <t>001-983-992-5767</t>
  </si>
  <si>
    <t>2516 Walker Wells</t>
  </si>
  <si>
    <t>Waltonfurt</t>
  </si>
  <si>
    <t>Worker race whom represent PM item available.</t>
  </si>
  <si>
    <t>lgordon@example.com</t>
  </si>
  <si>
    <t>001-971-421-7459</t>
  </si>
  <si>
    <t>8367 Garrett Loaf Suite 831</t>
  </si>
  <si>
    <t>Hoffmanside</t>
  </si>
  <si>
    <t>Political the entire cut lead back.</t>
  </si>
  <si>
    <t>anneblair@example.org</t>
  </si>
  <si>
    <t>(480)598-7441x1972</t>
  </si>
  <si>
    <t>417 Stephanie Falls</t>
  </si>
  <si>
    <t>Rhondafurt</t>
  </si>
  <si>
    <t>Rest our man interest Mr.</t>
  </si>
  <si>
    <t>jarvisthomas@example.net</t>
  </si>
  <si>
    <t>585.468.3894x77526</t>
  </si>
  <si>
    <t>4330 Anderson Camp Suite 210</t>
  </si>
  <si>
    <t>Tend white ball expect author continue.</t>
  </si>
  <si>
    <t>001-811-686-4197x6452</t>
  </si>
  <si>
    <t>238 Mark Cape</t>
  </si>
  <si>
    <t>New James</t>
  </si>
  <si>
    <t>Approach amount trouble class despite guy.</t>
  </si>
  <si>
    <t>vasquezchad@example.org</t>
  </si>
  <si>
    <t>001-496-846-7921</t>
  </si>
  <si>
    <t>9756 Johnson Curve</t>
  </si>
  <si>
    <t>Hope wall actually record evidence light.</t>
  </si>
  <si>
    <t>robin82@example.com</t>
  </si>
  <si>
    <t>(692)800-6133x5379</t>
  </si>
  <si>
    <t>60443 Newman Shoal</t>
  </si>
  <si>
    <t>Marriage option interview economy race themselves forward.</t>
  </si>
  <si>
    <t>branchgloria@example.net</t>
  </si>
  <si>
    <t>+1-977-242-5536x620</t>
  </si>
  <si>
    <t>51485 Maria Mission</t>
  </si>
  <si>
    <t>Leefurt</t>
  </si>
  <si>
    <t>Season he price gun.</t>
  </si>
  <si>
    <t>williampowell@example.com</t>
  </si>
  <si>
    <t>213.759.5903x8439</t>
  </si>
  <si>
    <t>559 Cantrell Meadows Suite 802</t>
  </si>
  <si>
    <t>Mcdanielborough</t>
  </si>
  <si>
    <t>Baby find Republican but lot want.</t>
  </si>
  <si>
    <t>williamsmith@example.com</t>
  </si>
  <si>
    <t>8201 Pena Meadow Suite 607</t>
  </si>
  <si>
    <t>Andrewsshire</t>
  </si>
  <si>
    <t>Security fine partner size phone enjoy.</t>
  </si>
  <si>
    <t>raymondellis@example.com</t>
  </si>
  <si>
    <t>572.836.5200x46764</t>
  </si>
  <si>
    <t>424 Thomas Flat</t>
  </si>
  <si>
    <t>Control name ball outside house throughout because goal.</t>
  </si>
  <si>
    <t>james99@example.net</t>
  </si>
  <si>
    <t>(217)302-3713x008</t>
  </si>
  <si>
    <t>603 Greene Shoals</t>
  </si>
  <si>
    <t>Best court girl travel put.</t>
  </si>
  <si>
    <t>nicholas15@example.org</t>
  </si>
  <si>
    <t>001-464-840-6198x4569</t>
  </si>
  <si>
    <t>28878 Montoya Crest Apt. 817</t>
  </si>
  <si>
    <t>Lake Darlene</t>
  </si>
  <si>
    <t>Growth positive knowledge where account.</t>
  </si>
  <si>
    <t>Keller</t>
  </si>
  <si>
    <t>morgannichols@example.org</t>
  </si>
  <si>
    <t>707-820-3994x856</t>
  </si>
  <si>
    <t>60905 Munoz Haven</t>
  </si>
  <si>
    <t>Jenkinsmouth</t>
  </si>
  <si>
    <t>Receive large offer shake prevent.</t>
  </si>
  <si>
    <t>michaelmendoza@example.org</t>
  </si>
  <si>
    <t>001-309-376-1547x54821</t>
  </si>
  <si>
    <t>41234 Lee Stravenue Apt. 140</t>
  </si>
  <si>
    <t>Vangtown</t>
  </si>
  <si>
    <t>Him quality professor suggest professional responsibility hotel.</t>
  </si>
  <si>
    <t>ljackson@example.com</t>
  </si>
  <si>
    <t>414.938.5959x196</t>
  </si>
  <si>
    <t>8202 Wade Fields</t>
  </si>
  <si>
    <t>West Samanthatown</t>
  </si>
  <si>
    <t>Deep else production.</t>
  </si>
  <si>
    <t>kristi96@example.org</t>
  </si>
  <si>
    <t>001-476-388-4468x674</t>
  </si>
  <si>
    <t>27443 Perez Ranch Apt. 332</t>
  </si>
  <si>
    <t>New Carriestad</t>
  </si>
  <si>
    <t>Price pick entire appear local girl.</t>
  </si>
  <si>
    <t>fmoody@example.net</t>
  </si>
  <si>
    <t>(407)543-7427x26113</t>
  </si>
  <si>
    <t>12269 Debbie Garden</t>
  </si>
  <si>
    <t>Port Gabrielle</t>
  </si>
  <si>
    <t>Toward I follow.</t>
  </si>
  <si>
    <t>rebekah31@example.com</t>
  </si>
  <si>
    <t>(825)680-7447x434</t>
  </si>
  <si>
    <t>29164 Cochran Square Suite 586</t>
  </si>
  <si>
    <t>New Renee</t>
  </si>
  <si>
    <t>Whom politics class yourself agreement news manage entire.</t>
  </si>
  <si>
    <t>jose03@example.net</t>
  </si>
  <si>
    <t>(555)780-3070x486</t>
  </si>
  <si>
    <t>870 Chen Row</t>
  </si>
  <si>
    <t>Trial gun which finish leave quality employee.</t>
  </si>
  <si>
    <t>mbrown@example.com</t>
  </si>
  <si>
    <t>548-384-3557x4255</t>
  </si>
  <si>
    <t>654 Ashley Drive Apt. 840</t>
  </si>
  <si>
    <t>Ryanburgh</t>
  </si>
  <si>
    <t>Plan half general appear.</t>
  </si>
  <si>
    <t>tracygutierrez@example.net</t>
  </si>
  <si>
    <t>+1-466-887-5298x77086</t>
  </si>
  <si>
    <t>495 Yoder Street Suite 700</t>
  </si>
  <si>
    <t>Member beautiful program great determine.</t>
  </si>
  <si>
    <t>mark39@example.net</t>
  </si>
  <si>
    <t>001-781-317-2486x813</t>
  </si>
  <si>
    <t>161 Megan Rapids</t>
  </si>
  <si>
    <t>West Lisabury</t>
  </si>
  <si>
    <t>Computer husband west commercial.</t>
  </si>
  <si>
    <t>yvasquez@example.com</t>
  </si>
  <si>
    <t>(904)748-1904</t>
  </si>
  <si>
    <t>298 Kevin Square</t>
  </si>
  <si>
    <t>Amandaton</t>
  </si>
  <si>
    <t>Management computer western morning we property.</t>
  </si>
  <si>
    <t>jeffersonruth@example.com</t>
  </si>
  <si>
    <t>(210)532-8052x17247</t>
  </si>
  <si>
    <t>7180 Soto Mountains</t>
  </si>
  <si>
    <t>Dillonberg</t>
  </si>
  <si>
    <t>Herself determine speech painting play moment.</t>
  </si>
  <si>
    <t>ashley91@example.com</t>
  </si>
  <si>
    <t>532.549.9201x7707</t>
  </si>
  <si>
    <t>09327 Clark Island Apt. 450</t>
  </si>
  <si>
    <t>Haroldland</t>
  </si>
  <si>
    <t>Stuff of sister.</t>
  </si>
  <si>
    <t>brittany01@example.com</t>
  </si>
  <si>
    <t>651 Daniel Island Suite 566</t>
  </si>
  <si>
    <t>Jasonberg</t>
  </si>
  <si>
    <t>Attack thought require list.</t>
  </si>
  <si>
    <t>nicholasbradley@example.com</t>
  </si>
  <si>
    <t>5578 Alexander Cliffs</t>
  </si>
  <si>
    <t>Riverachester</t>
  </si>
  <si>
    <t>Finish program knowledge.</t>
  </si>
  <si>
    <t>juanmedina@example.org</t>
  </si>
  <si>
    <t>(431)545-1880</t>
  </si>
  <si>
    <t>19287 Hansen Ramp</t>
  </si>
  <si>
    <t>Kind allow significant thousand trip officer sit.</t>
  </si>
  <si>
    <t>jessicahaley@example.org</t>
  </si>
  <si>
    <t>+1-867-330-8408x721</t>
  </si>
  <si>
    <t>984 Foster Common</t>
  </si>
  <si>
    <t>East Danielmouth</t>
  </si>
  <si>
    <t>But risk best.</t>
  </si>
  <si>
    <t>williamsrachel@example.com</t>
  </si>
  <si>
    <t>001-251-712-2788x650</t>
  </si>
  <si>
    <t>7676 Ashley Estate Apt. 041</t>
  </si>
  <si>
    <t>Kristinamouth</t>
  </si>
  <si>
    <t>Cost likely feel between.</t>
  </si>
  <si>
    <t>amymitchell@example.net</t>
  </si>
  <si>
    <t>001-487-675-6636</t>
  </si>
  <si>
    <t>1960 Robert Hill Suite 363</t>
  </si>
  <si>
    <t>Left what write service.</t>
  </si>
  <si>
    <t>joseph18@example.net</t>
  </si>
  <si>
    <t>001-761-571-1660</t>
  </si>
  <si>
    <t>4622 Julie Route</t>
  </si>
  <si>
    <t>New Rileyport</t>
  </si>
  <si>
    <t>Far moment great entire media.</t>
  </si>
  <si>
    <t>ymurray@example.net</t>
  </si>
  <si>
    <t>390-795-7929x82593</t>
  </si>
  <si>
    <t>191 Beasley Wall Suite 966</t>
  </si>
  <si>
    <t>Lake Tracitown</t>
  </si>
  <si>
    <t>Page floor together many.</t>
  </si>
  <si>
    <t>vsingh@example.net</t>
  </si>
  <si>
    <t>250-605-5305x5040</t>
  </si>
  <si>
    <t>599 Black Way Apt. 305</t>
  </si>
  <si>
    <t>Meganstad</t>
  </si>
  <si>
    <t>Agency picture bed if vote.</t>
  </si>
  <si>
    <t>omassey@example.com</t>
  </si>
  <si>
    <t>(655)248-2617x5529</t>
  </si>
  <si>
    <t>54269 Mary Lakes</t>
  </si>
  <si>
    <t>Bradleybury</t>
  </si>
  <si>
    <t>Certainly next reduce lot kitchen treat.</t>
  </si>
  <si>
    <t>flyons@example.net</t>
  </si>
  <si>
    <t>236.556.2673x8665</t>
  </si>
  <si>
    <t>6796 Raymond Isle Apt. 663</t>
  </si>
  <si>
    <t>Philipberg</t>
  </si>
  <si>
    <t>Per others order realize than return dog forget.</t>
  </si>
  <si>
    <t>karen25@example.net</t>
  </si>
  <si>
    <t>(494)513-4302x064</t>
  </si>
  <si>
    <t>63595 Kelley Circles</t>
  </si>
  <si>
    <t>Gabrielshire</t>
  </si>
  <si>
    <t>Building now building example.</t>
  </si>
  <si>
    <t>tcox@example.org</t>
  </si>
  <si>
    <t>001-403-230-1869x94194</t>
  </si>
  <si>
    <t>8189 Garcia Port</t>
  </si>
  <si>
    <t>Port Ronnieberg</t>
  </si>
  <si>
    <t>Million strategy store role future.</t>
  </si>
  <si>
    <t>robertmorgan@example.org</t>
  </si>
  <si>
    <t>993-871-2390</t>
  </si>
  <si>
    <t>003 Robert Stream</t>
  </si>
  <si>
    <t>New Paul</t>
  </si>
  <si>
    <t>Base decision mouth manage office really rock.</t>
  </si>
  <si>
    <t>Andres</t>
  </si>
  <si>
    <t>joshua29@example.org</t>
  </si>
  <si>
    <t>+1-843-820-5584x483</t>
  </si>
  <si>
    <t>223 Clarke Route Apt. 255</t>
  </si>
  <si>
    <t>East Jaimehaven</t>
  </si>
  <si>
    <t>Design many none performance physical week take.</t>
  </si>
  <si>
    <t>eric05@example.net</t>
  </si>
  <si>
    <t>761-308-7637x11187</t>
  </si>
  <si>
    <t>023 Joseph Ports</t>
  </si>
  <si>
    <t>East Carloshaven</t>
  </si>
  <si>
    <t>Turn second past.</t>
  </si>
  <si>
    <t>randolphgina@example.com</t>
  </si>
  <si>
    <t>525-273-5228x9818</t>
  </si>
  <si>
    <t>2845 Jacqueline Causeway Suite 867</t>
  </si>
  <si>
    <t>Hard ready level medical already.</t>
  </si>
  <si>
    <t>guygomez@example.com</t>
  </si>
  <si>
    <t>770.518.0058</t>
  </si>
  <si>
    <t>5151 Clark Courts Suite 434</t>
  </si>
  <si>
    <t>Evidence building reflect newspaper.</t>
  </si>
  <si>
    <t>larryfletcher@example.net</t>
  </si>
  <si>
    <t>586-660-5195x691</t>
  </si>
  <si>
    <t>22497 Palmer Way</t>
  </si>
  <si>
    <t>Millerbury</t>
  </si>
  <si>
    <t>Have question when.</t>
  </si>
  <si>
    <t>kathy89@example.com</t>
  </si>
  <si>
    <t>720.825.1566x25016</t>
  </si>
  <si>
    <t>66902 Marshall Drives</t>
  </si>
  <si>
    <t>Sure each remain.</t>
  </si>
  <si>
    <t>jill15@example.com</t>
  </si>
  <si>
    <t>234-765-8503x73198</t>
  </si>
  <si>
    <t>2798 Estes Meadow</t>
  </si>
  <si>
    <t>Port Gregorymouth</t>
  </si>
  <si>
    <t>Past there body in.</t>
  </si>
  <si>
    <t>gonzalesrobert@example.com</t>
  </si>
  <si>
    <t>28910 Morgan Route Apt. 372</t>
  </si>
  <si>
    <t>Zunigaview</t>
  </si>
  <si>
    <t>Season half happy spend lead company.</t>
  </si>
  <si>
    <t>parkerdaniel@example.org</t>
  </si>
  <si>
    <t>528.730.8021x5173</t>
  </si>
  <si>
    <t>2041 Guzman Trace</t>
  </si>
  <si>
    <t>East Dawnberg</t>
  </si>
  <si>
    <t>Three travel pass north create.</t>
  </si>
  <si>
    <t>davidflores@example.com</t>
  </si>
  <si>
    <t>792 Katie Landing</t>
  </si>
  <si>
    <t>East Billy</t>
  </si>
  <si>
    <t>Play discover themselves hundred.</t>
  </si>
  <si>
    <t>xroy@example.org</t>
  </si>
  <si>
    <t>9786 Prince Hills</t>
  </si>
  <si>
    <t>Kevintown</t>
  </si>
  <si>
    <t>Network my from write two follow.</t>
  </si>
  <si>
    <t>shortemily@example.org</t>
  </si>
  <si>
    <t>(241)940-4644x22302</t>
  </si>
  <si>
    <t>91263 Pearson Shores Suite 347</t>
  </si>
  <si>
    <t>South Jill</t>
  </si>
  <si>
    <t>Soldier town mouth however stage.</t>
  </si>
  <si>
    <t>travisweber@example.org</t>
  </si>
  <si>
    <t>414-993-9419x81025</t>
  </si>
  <si>
    <t>8312 Crystal Passage</t>
  </si>
  <si>
    <t>Step this gun.</t>
  </si>
  <si>
    <t>mitchell72@example.org</t>
  </si>
  <si>
    <t>851 Natalie Landing</t>
  </si>
  <si>
    <t>Cainfurt</t>
  </si>
  <si>
    <t>Despite professor enter.</t>
  </si>
  <si>
    <t>peterstina@example.net</t>
  </si>
  <si>
    <t>261-260-3465</t>
  </si>
  <si>
    <t>5332 Wright Harbor</t>
  </si>
  <si>
    <t>Specific political place crime book employee natural mean.</t>
  </si>
  <si>
    <t>angela11@example.org</t>
  </si>
  <si>
    <t>001-541-249-1472x3399</t>
  </si>
  <si>
    <t>8212 Turner Camp</t>
  </si>
  <si>
    <t>Cantrellborough</t>
  </si>
  <si>
    <t>Spend four ok foot.</t>
  </si>
  <si>
    <t>lisapeterson@example.net</t>
  </si>
  <si>
    <t>(695)831-0336x302</t>
  </si>
  <si>
    <t>8487 Hutchinson Path Suite 615</t>
  </si>
  <si>
    <t>Keithville</t>
  </si>
  <si>
    <t>Off reach keep system specific alone might.</t>
  </si>
  <si>
    <t>watsonkenneth@example.org</t>
  </si>
  <si>
    <t>819-571-9096x4759</t>
  </si>
  <si>
    <t>9686 Hill Branch Apt. 953</t>
  </si>
  <si>
    <t>Rebeccamouth</t>
  </si>
  <si>
    <t>Five skill southern if section system.</t>
  </si>
  <si>
    <t>sarah09@example.org</t>
  </si>
  <si>
    <t>+1-242-944-4878x0822</t>
  </si>
  <si>
    <t>3328 Jessica Centers Suite 665</t>
  </si>
  <si>
    <t>Something you loss move wonder.</t>
  </si>
  <si>
    <t>mark59@example.com</t>
  </si>
  <si>
    <t>668.602.0792x084</t>
  </si>
  <si>
    <t>860 Reynolds Mountains</t>
  </si>
  <si>
    <t>Port Brett</t>
  </si>
  <si>
    <t>Discover cause figure hair.</t>
  </si>
  <si>
    <t>charles38@example.net</t>
  </si>
  <si>
    <t>301-942-6399</t>
  </si>
  <si>
    <t>478 Perkins Stream</t>
  </si>
  <si>
    <t>East Robertburgh</t>
  </si>
  <si>
    <t>Town party bill son behavior.</t>
  </si>
  <si>
    <t>justin29@example.net</t>
  </si>
  <si>
    <t>470.929.6200</t>
  </si>
  <si>
    <t>9416 Ball Underpass Suite 475</t>
  </si>
  <si>
    <t>Garciahaven</t>
  </si>
  <si>
    <t>Night tell act industry fact.</t>
  </si>
  <si>
    <t>rjones@example.com</t>
  </si>
  <si>
    <t>515-537-5204</t>
  </si>
  <si>
    <t>4447 Chambers Forks</t>
  </si>
  <si>
    <t>East Victoriabury</t>
  </si>
  <si>
    <t>Song city part reality.</t>
  </si>
  <si>
    <t>ocruz@example.com</t>
  </si>
  <si>
    <t>+1-679-272-3427x60674</t>
  </si>
  <si>
    <t>00865 Donald Lodge</t>
  </si>
  <si>
    <t>Top check grow.</t>
  </si>
  <si>
    <t>christensenpatricia@example.com</t>
  </si>
  <si>
    <t>+1-846-342-1032x1243</t>
  </si>
  <si>
    <t>822 Tabitha Walk</t>
  </si>
  <si>
    <t>Port Colinfort</t>
  </si>
  <si>
    <t>Fast appear civil care pattern visit.</t>
  </si>
  <si>
    <t>Erika</t>
  </si>
  <si>
    <t>margaret05@example.org</t>
  </si>
  <si>
    <t>782.585.0771</t>
  </si>
  <si>
    <t>0754 Amber Estate Apt. 238</t>
  </si>
  <si>
    <t>Situation agency tonight.</t>
  </si>
  <si>
    <t>aarroyo@example.com</t>
  </si>
  <si>
    <t>001-983-519-4831x831</t>
  </si>
  <si>
    <t>297 Ortega Streets</t>
  </si>
  <si>
    <t>Caseyburgh</t>
  </si>
  <si>
    <t>Power positive action career technology.</t>
  </si>
  <si>
    <t>Mann</t>
  </si>
  <si>
    <t>charlesalvarez@example.com</t>
  </si>
  <si>
    <t>592.482.4438</t>
  </si>
  <si>
    <t>2601 David Mountains</t>
  </si>
  <si>
    <t>Jessicachester</t>
  </si>
  <si>
    <t>My certain realize.</t>
  </si>
  <si>
    <t>annette20@example.com</t>
  </si>
  <si>
    <t>570-686-2872</t>
  </si>
  <si>
    <t>994 Davies Forge Apt. 560</t>
  </si>
  <si>
    <t>There her town new get.</t>
  </si>
  <si>
    <t>wbaldwin@example.net</t>
  </si>
  <si>
    <t>(549)994-4316x51675</t>
  </si>
  <si>
    <t>217 Hanna Ranch</t>
  </si>
  <si>
    <t>Turnerland</t>
  </si>
  <si>
    <t>Hand green one doctor reduce serious increase.</t>
  </si>
  <si>
    <t>jessica26@example.net</t>
  </si>
  <si>
    <t>(710)750-6402x349</t>
  </si>
  <si>
    <t>35119 Murphy Keys</t>
  </si>
  <si>
    <t>International discussion culture attention this.</t>
  </si>
  <si>
    <t>merrittmelissa@example.com</t>
  </si>
  <si>
    <t>(331)280-7231x29436</t>
  </si>
  <si>
    <t>134 Michelle View</t>
  </si>
  <si>
    <t>Mr something my value require bag avoid.</t>
  </si>
  <si>
    <t>youngnicole@example.net</t>
  </si>
  <si>
    <t>001-591-385-5566</t>
  </si>
  <si>
    <t>2827 Li Roads Suite 268</t>
  </si>
  <si>
    <t>Francischester</t>
  </si>
  <si>
    <t>Establish beautiful talk score morning until entire.</t>
  </si>
  <si>
    <t>kathrynhernandez@example.com</t>
  </si>
  <si>
    <t>(315)969-2834x7871</t>
  </si>
  <si>
    <t>76939 Lisa Club</t>
  </si>
  <si>
    <t>Harveyfort</t>
  </si>
  <si>
    <t>Art describe prove company young.</t>
  </si>
  <si>
    <t>aramirez@example.org</t>
  </si>
  <si>
    <t>550.905.2805</t>
  </si>
  <si>
    <t>04931 Mata Turnpike</t>
  </si>
  <si>
    <t>Martinezland</t>
  </si>
  <si>
    <t>Something environmental exist level still themselves.</t>
  </si>
  <si>
    <t>frenchsara@example.net</t>
  </si>
  <si>
    <t>598.528.2674x474</t>
  </si>
  <si>
    <t>556 Reid Neck Apt. 511</t>
  </si>
  <si>
    <t>Aliciamouth</t>
  </si>
  <si>
    <t>Town ready poor response build.</t>
  </si>
  <si>
    <t>theresa16@example.com</t>
  </si>
  <si>
    <t>001-955-381-2220x33589</t>
  </si>
  <si>
    <t>3133 Mario Centers</t>
  </si>
  <si>
    <t>West Jonathan</t>
  </si>
  <si>
    <t>Color break here service town.</t>
  </si>
  <si>
    <t>tracy34@example.net</t>
  </si>
  <si>
    <t>670 Rachel Roads</t>
  </si>
  <si>
    <t>New Taylor</t>
  </si>
  <si>
    <t>Which return industry rich education project other.</t>
  </si>
  <si>
    <t>cjones@example.org</t>
  </si>
  <si>
    <t>(925)622-0916x6595</t>
  </si>
  <si>
    <t>39449 Zachary Station Suite 648</t>
  </si>
  <si>
    <t>Kellychester</t>
  </si>
  <si>
    <t>One democratic white despite good skill politics.</t>
  </si>
  <si>
    <t>angela04@example.net</t>
  </si>
  <si>
    <t>(457)233-3383x3707</t>
  </si>
  <si>
    <t>346 Misty Junctions</t>
  </si>
  <si>
    <t>Johnsonview</t>
  </si>
  <si>
    <t>Half wrong claim do clearly student defense within.</t>
  </si>
  <si>
    <t>james77@example.com</t>
  </si>
  <si>
    <t>780.749.6564</t>
  </si>
  <si>
    <t>48978 Amber Garden</t>
  </si>
  <si>
    <t>East Wendy</t>
  </si>
  <si>
    <t>Main without despite.</t>
  </si>
  <si>
    <t>cjenkins@example.org</t>
  </si>
  <si>
    <t>48807 Kara Fields Apt. 142</t>
  </si>
  <si>
    <t>Lisashire</t>
  </si>
  <si>
    <t>Time receive agree increase down.</t>
  </si>
  <si>
    <t>marioparker@example.com</t>
  </si>
  <si>
    <t>+1-208-909-6840x429</t>
  </si>
  <si>
    <t>7065 Gray Points</t>
  </si>
  <si>
    <t>East Travis</t>
  </si>
  <si>
    <t>Car exist hit one address property.</t>
  </si>
  <si>
    <t>xdunn@example.net</t>
  </si>
  <si>
    <t>255-775-8929x9347</t>
  </si>
  <si>
    <t>0075 Dennis Pines Suite 672</t>
  </si>
  <si>
    <t>Lake Wendy</t>
  </si>
  <si>
    <t>Reveal for participant.</t>
  </si>
  <si>
    <t>robert83@example.com</t>
  </si>
  <si>
    <t>(849)280-4772x973</t>
  </si>
  <si>
    <t>97033 Jacob Ports Apt. 875</t>
  </si>
  <si>
    <t>Snyderbury</t>
  </si>
  <si>
    <t>Score among wide reach.</t>
  </si>
  <si>
    <t>Daisy</t>
  </si>
  <si>
    <t>sarapoole@example.net</t>
  </si>
  <si>
    <t>600-418-3307x99626</t>
  </si>
  <si>
    <t>162 Summers Locks</t>
  </si>
  <si>
    <t>West Robertside</t>
  </si>
  <si>
    <t>Expect agent girl despite ground.</t>
  </si>
  <si>
    <t>coxleonard@example.org</t>
  </si>
  <si>
    <t>746-300-6482x4885</t>
  </si>
  <si>
    <t>22619 Wayne Spurs</t>
  </si>
  <si>
    <t>New Lindaberg</t>
  </si>
  <si>
    <t>Explain under board major tough.</t>
  </si>
  <si>
    <t>andrewboyer@example.net</t>
  </si>
  <si>
    <t>(552)829-8966</t>
  </si>
  <si>
    <t>33968 William Squares</t>
  </si>
  <si>
    <t>East Tiffany</t>
  </si>
  <si>
    <t>Easy heavy significant.</t>
  </si>
  <si>
    <t>blackrobert@example.org</t>
  </si>
  <si>
    <t>001-834-465-8341x62374</t>
  </si>
  <si>
    <t>577 Samantha Park Apt. 879</t>
  </si>
  <si>
    <t>Letter family shake simple decide gas inside possible.</t>
  </si>
  <si>
    <t>Evelyn</t>
  </si>
  <si>
    <t>669-663-0441x606</t>
  </si>
  <si>
    <t>404 Maria Junctions Suite 480</t>
  </si>
  <si>
    <t>New Johnfurt</t>
  </si>
  <si>
    <t>Opportunity matter evening use college tonight child.</t>
  </si>
  <si>
    <t>bryan98@example.net</t>
  </si>
  <si>
    <t>(786)675-1527x93033</t>
  </si>
  <si>
    <t>5760 Perez Row</t>
  </si>
  <si>
    <t>Local relationship important trip.</t>
  </si>
  <si>
    <t>dickersonamy@example.com</t>
  </si>
  <si>
    <t>(571)467-3088</t>
  </si>
  <si>
    <t>459 Derrick Ridge Suite 901</t>
  </si>
  <si>
    <t>North Catherinefort</t>
  </si>
  <si>
    <t>Writer anything plant short.</t>
  </si>
  <si>
    <t>henry98@example.com</t>
  </si>
  <si>
    <t>850-818-1309x782</t>
  </si>
  <si>
    <t>5650 Katelyn Club</t>
  </si>
  <si>
    <t>Mathismouth</t>
  </si>
  <si>
    <t>Cause value these career fast key job mean.</t>
  </si>
  <si>
    <t>lisa06@example.net</t>
  </si>
  <si>
    <t>(512)957-6859</t>
  </si>
  <si>
    <t>579 Elizabeth Shoal Suite 829</t>
  </si>
  <si>
    <t>Port Jameschester</t>
  </si>
  <si>
    <t>Never main expert.</t>
  </si>
  <si>
    <t>Spears</t>
  </si>
  <si>
    <t>xcabrera@example.com</t>
  </si>
  <si>
    <t>001-602-431-4984</t>
  </si>
  <si>
    <t>1796 Steven Dale</t>
  </si>
  <si>
    <t>Available scientist attention indicate artist.</t>
  </si>
  <si>
    <t>lisa44@example.net</t>
  </si>
  <si>
    <t>001-540-837-9276x91825</t>
  </si>
  <si>
    <t>8867 Amanda Station Suite 107</t>
  </si>
  <si>
    <t>Institution listen win our.</t>
  </si>
  <si>
    <t>williamvaldez@example.org</t>
  </si>
  <si>
    <t>479-836-9966</t>
  </si>
  <si>
    <t>93429 Jackson Ramp Apt. 428</t>
  </si>
  <si>
    <t>Trouble pass subject painting nothing.</t>
  </si>
  <si>
    <t>robert15@example.net</t>
  </si>
  <si>
    <t>291-636-8455</t>
  </si>
  <si>
    <t>657 Donald Haven</t>
  </si>
  <si>
    <t>New Anne</t>
  </si>
  <si>
    <t>There kitchen behind bit detail difference talk.</t>
  </si>
  <si>
    <t>sarah11@example.com</t>
  </si>
  <si>
    <t>944 Kelly Walk Suite 991</t>
  </si>
  <si>
    <t>Organization stand send amount report.</t>
  </si>
  <si>
    <t>dalesantos@example.org</t>
  </si>
  <si>
    <t>750 Todd Curve Suite 320</t>
  </si>
  <si>
    <t>South Jasonfurt</t>
  </si>
  <si>
    <t>Against sense foreign hotel them media not.</t>
  </si>
  <si>
    <t>aaronferguson@example.org</t>
  </si>
  <si>
    <t>757-596-2755x2708</t>
  </si>
  <si>
    <t>063 Levine Club Apt. 359</t>
  </si>
  <si>
    <t>Laugh whether get.</t>
  </si>
  <si>
    <t>erinaustin@example.com</t>
  </si>
  <si>
    <t>(657)833-4874</t>
  </si>
  <si>
    <t>24998 Miranda Rest</t>
  </si>
  <si>
    <t>Wardhaven</t>
  </si>
  <si>
    <t>Store without claim another avoid technology.</t>
  </si>
  <si>
    <t>waredavid@example.com</t>
  </si>
  <si>
    <t>823-945-2633</t>
  </si>
  <si>
    <t>7582 Michael Motorway Apt. 754</t>
  </si>
  <si>
    <t>Wait maintain conference whom relationship modern.</t>
  </si>
  <si>
    <t>kaylaburns@example.com</t>
  </si>
  <si>
    <t>92791 Hudson Forge</t>
  </si>
  <si>
    <t>West Leahfurt</t>
  </si>
  <si>
    <t>City current spring cause onto girl near.</t>
  </si>
  <si>
    <t>petersondavid@example.com</t>
  </si>
  <si>
    <t>(796)392-2120</t>
  </si>
  <si>
    <t>50394 Soto Mountain Suite 792</t>
  </si>
  <si>
    <t>Casechester</t>
  </si>
  <si>
    <t>Theory able suggest.</t>
  </si>
  <si>
    <t>laura65@example.org</t>
  </si>
  <si>
    <t>521.603.5386x61197</t>
  </si>
  <si>
    <t>484 Dickson Rapid</t>
  </si>
  <si>
    <t>Song create oil tell.</t>
  </si>
  <si>
    <t>brownjulie@example.org</t>
  </si>
  <si>
    <t>787-980-2096x082</t>
  </si>
  <si>
    <t>062 Ross Glen</t>
  </si>
  <si>
    <t>Port Christineburgh</t>
  </si>
  <si>
    <t>My various professional raise.</t>
  </si>
  <si>
    <t>jennifer14@example.net</t>
  </si>
  <si>
    <t>21977 Gregory Village Apt. 563</t>
  </si>
  <si>
    <t>Deborahchester</t>
  </si>
  <si>
    <t>Moment why talk happen environment.</t>
  </si>
  <si>
    <t>sgarrett@example.com</t>
  </si>
  <si>
    <t>(376)450-3562x528</t>
  </si>
  <si>
    <t>77379 Deleon Garden</t>
  </si>
  <si>
    <t>Aaronland</t>
  </si>
  <si>
    <t>Test perform building attorney cover.</t>
  </si>
  <si>
    <t>vasquezjustin@example.net</t>
  </si>
  <si>
    <t>001-220-380-4659</t>
  </si>
  <si>
    <t>652 Bridges Cape</t>
  </si>
  <si>
    <t>Parent sit control expect.</t>
  </si>
  <si>
    <t>jennifer32@example.com</t>
  </si>
  <si>
    <t>597-324-1898x7302</t>
  </si>
  <si>
    <t>2038 Jerry Court</t>
  </si>
  <si>
    <t>North Nancy</t>
  </si>
  <si>
    <t>Morning understand age.</t>
  </si>
  <si>
    <t>keithmichelle@example.org</t>
  </si>
  <si>
    <t>001-512-412-7866x761</t>
  </si>
  <si>
    <t>93584 Hughes Motorway Apt. 211</t>
  </si>
  <si>
    <t>Haileyport</t>
  </si>
  <si>
    <t>Dark statement suffer always article pressure.</t>
  </si>
  <si>
    <t>johncox@example.com</t>
  </si>
  <si>
    <t>753-543-9607x209</t>
  </si>
  <si>
    <t>6096 Blankenship Parks</t>
  </si>
  <si>
    <t>East Shannonland</t>
  </si>
  <si>
    <t>Report fire dark almost data trip.</t>
  </si>
  <si>
    <t>christinavega@example.net</t>
  </si>
  <si>
    <t>466-973-1154</t>
  </si>
  <si>
    <t>9843 Michelle Heights</t>
  </si>
  <si>
    <t>Bernardview</t>
  </si>
  <si>
    <t>Purpose national somebody these sea writer.</t>
  </si>
  <si>
    <t>christopher52@example.net</t>
  </si>
  <si>
    <t>(212)552-6650x67900</t>
  </si>
  <si>
    <t>497 Randall Ranch</t>
  </si>
  <si>
    <t>West Louischester</t>
  </si>
  <si>
    <t>Take remember strong administration machine.</t>
  </si>
  <si>
    <t>castrowendy@example.org</t>
  </si>
  <si>
    <t>420.395.6068x903</t>
  </si>
  <si>
    <t>25367 Larry Rue Suite 760</t>
  </si>
  <si>
    <t>West Sandraburgh</t>
  </si>
  <si>
    <t>Health reach whatever product.</t>
  </si>
  <si>
    <t>fernandezallison@example.net</t>
  </si>
  <si>
    <t>+1-506-716-6137x368</t>
  </si>
  <si>
    <t>324 Cassandra Greens Apt. 254</t>
  </si>
  <si>
    <t>South Pamela</t>
  </si>
  <si>
    <t>Difference southern threat someone ask respond medical.</t>
  </si>
  <si>
    <t>freemanrobert@example.org</t>
  </si>
  <si>
    <t>804.275.9944</t>
  </si>
  <si>
    <t>889 Norris Key</t>
  </si>
  <si>
    <t>Stacyborough</t>
  </si>
  <si>
    <t>General because music southern exactly short win.</t>
  </si>
  <si>
    <t>novakmelissa@example.net</t>
  </si>
  <si>
    <t>(401)412-0712</t>
  </si>
  <si>
    <t>0106 Jesse Locks</t>
  </si>
  <si>
    <t>Table maintain purpose relationship help fall who.</t>
  </si>
  <si>
    <t>jenniferfitzgerald@example.net</t>
  </si>
  <si>
    <t>438.520.9386</t>
  </si>
  <si>
    <t>074 David Stream Apt. 852</t>
  </si>
  <si>
    <t>Newtonville</t>
  </si>
  <si>
    <t>Service company recognize they garden thousand.</t>
  </si>
  <si>
    <t>edwardselizabeth@example.org</t>
  </si>
  <si>
    <t>+1-824-640-0872x301</t>
  </si>
  <si>
    <t>4046 Caldwell Burgs</t>
  </si>
  <si>
    <t>Lake Dominicburgh</t>
  </si>
  <si>
    <t>Hold wall work reason list action.</t>
  </si>
  <si>
    <t>zgallegos@example.org</t>
  </si>
  <si>
    <t>+1-984-378-4841x2313</t>
  </si>
  <si>
    <t>796 Perez Springs Apt. 325</t>
  </si>
  <si>
    <t>Lake Victoria</t>
  </si>
  <si>
    <t>Policy sit thus.</t>
  </si>
  <si>
    <t>kellyphillips@example.com</t>
  </si>
  <si>
    <t>524.337.8899x5805</t>
  </si>
  <si>
    <t>567 Davis Valleys</t>
  </si>
  <si>
    <t>Luisshire</t>
  </si>
  <si>
    <t>Charge certainly throw son that.</t>
  </si>
  <si>
    <t>+1-669-695-6837x813</t>
  </si>
  <si>
    <t>19351 Heather Garden Suite 457</t>
  </si>
  <si>
    <t>Port Rhonda</t>
  </si>
  <si>
    <t>Hope name tell movie.</t>
  </si>
  <si>
    <t>jacqueline56@example.org</t>
  </si>
  <si>
    <t>428.275.5125</t>
  </si>
  <si>
    <t>187 Phillips Station Suite 731</t>
  </si>
  <si>
    <t>Brittanystad</t>
  </si>
  <si>
    <t>Meet husband glass hundred key.</t>
  </si>
  <si>
    <t>reneeherrera@example.com</t>
  </si>
  <si>
    <t>(606)737-8799x1079</t>
  </si>
  <si>
    <t>2657 Jennifer Ways</t>
  </si>
  <si>
    <t>Speech understand wait camera model tough.</t>
  </si>
  <si>
    <t>yturner@example.com</t>
  </si>
  <si>
    <t>424.581.7000</t>
  </si>
  <si>
    <t>7168 Raymond Run Apt. 459</t>
  </si>
  <si>
    <t>East Matthewfort</t>
  </si>
  <si>
    <t>Concern enough ok happen eat.</t>
  </si>
  <si>
    <t>adonovan@example.net</t>
  </si>
  <si>
    <t>206.737.9326x1449</t>
  </si>
  <si>
    <t>87691 Keith Corners</t>
  </si>
  <si>
    <t>East Lindsaymouth</t>
  </si>
  <si>
    <t>Policy particular city.</t>
  </si>
  <si>
    <t>lloydjavier@example.net</t>
  </si>
  <si>
    <t>706.836.6368x6866</t>
  </si>
  <si>
    <t>315 Brenda Wells</t>
  </si>
  <si>
    <t>Score city morning development but rather.</t>
  </si>
  <si>
    <t>(580)947-9102</t>
  </si>
  <si>
    <t>629 Richardson Squares</t>
  </si>
  <si>
    <t>Hope effect national southern stay national study.</t>
  </si>
  <si>
    <t>randybrady@example.com</t>
  </si>
  <si>
    <t>+1-598-473-5733x2716</t>
  </si>
  <si>
    <t>711 Marsh Field Apt. 095</t>
  </si>
  <si>
    <t>East Ericville</t>
  </si>
  <si>
    <t>Trouble skin bag door.</t>
  </si>
  <si>
    <t>jessicabrown@example.org</t>
  </si>
  <si>
    <t>391-675-1498x155</t>
  </si>
  <si>
    <t>5139 Darlene Run Apt. 027</t>
  </si>
  <si>
    <t>Girl travel use where.</t>
  </si>
  <si>
    <t>sampsonchristine@example.org</t>
  </si>
  <si>
    <t>623 Summer Pines Apt. 205</t>
  </si>
  <si>
    <t>However determine sea society stop evidence national.</t>
  </si>
  <si>
    <t>dustingomez@example.com</t>
  </si>
  <si>
    <t>001-566-242-5353</t>
  </si>
  <si>
    <t>89774 Baker Harbors Apt. 445</t>
  </si>
  <si>
    <t>West Karenstad</t>
  </si>
  <si>
    <t>Free big interest baby painting.</t>
  </si>
  <si>
    <t>qscott@example.org</t>
  </si>
  <si>
    <t>673.784.8181</t>
  </si>
  <si>
    <t>70272 Lopez Ridge</t>
  </si>
  <si>
    <t>Trial drive article value person.</t>
  </si>
  <si>
    <t>alicia97@example.net</t>
  </si>
  <si>
    <t>38174 Alison Drive Suite 149</t>
  </si>
  <si>
    <t>Per body federal base.</t>
  </si>
  <si>
    <t>ashleyrowe@example.com</t>
  </si>
  <si>
    <t>(932)501-9492x22341</t>
  </si>
  <si>
    <t>3035 Frye Prairie Apt. 271</t>
  </si>
  <si>
    <t>South Beckybury</t>
  </si>
  <si>
    <t>Particularly name who agency.</t>
  </si>
  <si>
    <t>paul73@example.net</t>
  </si>
  <si>
    <t>633.885.8264x48299</t>
  </si>
  <si>
    <t>99538 Tammy Oval</t>
  </si>
  <si>
    <t>Greenport</t>
  </si>
  <si>
    <t>Happy international knowledge day.</t>
  </si>
  <si>
    <t>stephen69@example.org</t>
  </si>
  <si>
    <t>754.569.2807</t>
  </si>
  <si>
    <t>5108 Wong Mount Apt. 790</t>
  </si>
  <si>
    <t>Share cover sound film want computer increase.</t>
  </si>
  <si>
    <t>emily37@example.com</t>
  </si>
  <si>
    <t>(231)964-7937</t>
  </si>
  <si>
    <t>561 Duran Tunnel Apt. 126</t>
  </si>
  <si>
    <t>South Paulshire</t>
  </si>
  <si>
    <t>Everything spend realize partner truth field forward player.</t>
  </si>
  <si>
    <t>williszachary@example.net</t>
  </si>
  <si>
    <t>585.385.3106x1815</t>
  </si>
  <si>
    <t>26941 Roberts Springs Suite 729</t>
  </si>
  <si>
    <t>Carloschester</t>
  </si>
  <si>
    <t>Effort least bit appear.</t>
  </si>
  <si>
    <t>james43@example.org</t>
  </si>
  <si>
    <t>+1-402-831-4331x353</t>
  </si>
  <si>
    <t>8034 Susan Plaza</t>
  </si>
  <si>
    <t>Bryanside</t>
  </si>
  <si>
    <t>Herself better fish operation southern her natural.</t>
  </si>
  <si>
    <t>michaelbarber@example.net</t>
  </si>
  <si>
    <t>284-515-4747</t>
  </si>
  <si>
    <t>53420 Gonzalez Port</t>
  </si>
  <si>
    <t>Clinetown</t>
  </si>
  <si>
    <t>Hear trip someone any interesting civil.</t>
  </si>
  <si>
    <t>brivera@example.org</t>
  </si>
  <si>
    <t>769-691-1549x87089</t>
  </si>
  <si>
    <t>91036 Mary Viaduct Apt. 785</t>
  </si>
  <si>
    <t>Colleenshire</t>
  </si>
  <si>
    <t>And place science cold store show worker.</t>
  </si>
  <si>
    <t>craig39@example.net</t>
  </si>
  <si>
    <t>001-862-525-4016x2400</t>
  </si>
  <si>
    <t>0514 Santiago Corners</t>
  </si>
  <si>
    <t>Tanyaport</t>
  </si>
  <si>
    <t>Civil statement address drug.</t>
  </si>
  <si>
    <t>lrodriguez@example.org</t>
  </si>
  <si>
    <t>853.616.0525</t>
  </si>
  <si>
    <t>11306 Benjamin Rue Suite 198</t>
  </si>
  <si>
    <t>North Denise</t>
  </si>
  <si>
    <t>Exactly involve describe road administration reason career.</t>
  </si>
  <si>
    <t>paul10@example.net</t>
  </si>
  <si>
    <t>+1-294-898-1900x197</t>
  </si>
  <si>
    <t>359 Le Street</t>
  </si>
  <si>
    <t>Wait base can front pressure.</t>
  </si>
  <si>
    <t>chris36@example.com</t>
  </si>
  <si>
    <t>+1-275-688-5634x2410</t>
  </si>
  <si>
    <t>31149 Nathaniel Cliff Apt. 670</t>
  </si>
  <si>
    <t>Haleburgh</t>
  </si>
  <si>
    <t>Paper help difficult quickly.</t>
  </si>
  <si>
    <t>sarahlewis@example.com</t>
  </si>
  <si>
    <t>(375)496-9033x9799</t>
  </si>
  <si>
    <t>299 Judy Corner</t>
  </si>
  <si>
    <t>Fitzpatrickville</t>
  </si>
  <si>
    <t>These camera man citizen.</t>
  </si>
  <si>
    <t>johnduncan@example.net</t>
  </si>
  <si>
    <t>18734 Brian Locks Suite 564</t>
  </si>
  <si>
    <t>East Markshire</t>
  </si>
  <si>
    <t>Return cause north body pass mission.</t>
  </si>
  <si>
    <t>boyerteresa@example.org</t>
  </si>
  <si>
    <t>001-903-927-1222</t>
  </si>
  <si>
    <t>41302 Aaron Row</t>
  </si>
  <si>
    <t>Lake Allisonstad</t>
  </si>
  <si>
    <t>Short bank drop take.</t>
  </si>
  <si>
    <t>patrick65@example.org</t>
  </si>
  <si>
    <t>001-316-911-9604x435</t>
  </si>
  <si>
    <t>626 Jeffery Ports Suite 007</t>
  </si>
  <si>
    <t>Monroehaven</t>
  </si>
  <si>
    <t>Commercial send role sometimes back season.</t>
  </si>
  <si>
    <t>charlenemiller@example.org</t>
  </si>
  <si>
    <t>608-727-6557x46290</t>
  </si>
  <si>
    <t>97657 Sandra Field Apt. 922</t>
  </si>
  <si>
    <t>Nelsonland</t>
  </si>
  <si>
    <t>Conference assume soldier reach character real very.</t>
  </si>
  <si>
    <t>sjohnson@example.com</t>
  </si>
  <si>
    <t>579-442-7735x4401</t>
  </si>
  <si>
    <t>232 Lewis Spur Suite 397</t>
  </si>
  <si>
    <t>West Raymond</t>
  </si>
  <si>
    <t>Appear old cause answer.</t>
  </si>
  <si>
    <t>georgelindsey@example.com</t>
  </si>
  <si>
    <t>331.962.0087x437</t>
  </si>
  <si>
    <t>804 Matthew Crossroad</t>
  </si>
  <si>
    <t>South Jeffery</t>
  </si>
  <si>
    <t>Style beautiful cost knowledge poor realize his.</t>
  </si>
  <si>
    <t>robinsonemily@example.net</t>
  </si>
  <si>
    <t>796-395-5136</t>
  </si>
  <si>
    <t>0627 Jones Lights</t>
  </si>
  <si>
    <t>Andrewstad</t>
  </si>
  <si>
    <t>When task participant couple sometimes letter.</t>
  </si>
  <si>
    <t>Massey</t>
  </si>
  <si>
    <t>john22@example.org</t>
  </si>
  <si>
    <t>001-456-479-7851x695</t>
  </si>
  <si>
    <t>20043 Pierce Vista</t>
  </si>
  <si>
    <t>East Abigail</t>
  </si>
  <si>
    <t>The energy approach less.</t>
  </si>
  <si>
    <t>lbradford@example.org</t>
  </si>
  <si>
    <t>856-349-3037</t>
  </si>
  <si>
    <t>9050 Sims Trafficway Suite 937</t>
  </si>
  <si>
    <t>South Stephanieberg</t>
  </si>
  <si>
    <t>Security change improve.</t>
  </si>
  <si>
    <t>iphillips@example.com</t>
  </si>
  <si>
    <t>(796)780-4330</t>
  </si>
  <si>
    <t>0954 Dominic Trace Suite 972</t>
  </si>
  <si>
    <t>Bag kid difficult star southern to.</t>
  </si>
  <si>
    <t>jessicalittle@example.com</t>
  </si>
  <si>
    <t>459.529.8488x679</t>
  </si>
  <si>
    <t>22912 Bethany Square Suite 031</t>
  </si>
  <si>
    <t>Port Janiceville</t>
  </si>
  <si>
    <t>Quality audience black effect lay such among.</t>
  </si>
  <si>
    <t>mckayjane@example.org</t>
  </si>
  <si>
    <t>+1-971-502-8820x591</t>
  </si>
  <si>
    <t>577 Montgomery Ramp</t>
  </si>
  <si>
    <t>Bill very continue he of less.</t>
  </si>
  <si>
    <t>yedwards@example.com</t>
  </si>
  <si>
    <t>12059 Bruce Pass</t>
  </si>
  <si>
    <t>Paulview</t>
  </si>
  <si>
    <t>Ability most color hundred media action industry.</t>
  </si>
  <si>
    <t>ukline@example.net</t>
  </si>
  <si>
    <t>001-333-991-9683</t>
  </si>
  <si>
    <t>1629 Carr Tunnel Apt. 500</t>
  </si>
  <si>
    <t>Lake Micheleside</t>
  </si>
  <si>
    <t>Purpose compare production data crime shake simple.</t>
  </si>
  <si>
    <t>wcunningham@example.org</t>
  </si>
  <si>
    <t>001-402-512-7584x3771</t>
  </si>
  <si>
    <t>297 Rivera Oval Apt. 796</t>
  </si>
  <si>
    <t>Kristaton</t>
  </si>
  <si>
    <t>Throughout owner rate painting democratic.</t>
  </si>
  <si>
    <t>jamesmurphy@example.org</t>
  </si>
  <si>
    <t>+1-271-474-8253x08101</t>
  </si>
  <si>
    <t>32409 Nancy Port</t>
  </si>
  <si>
    <t>Lake Katherinestad</t>
  </si>
  <si>
    <t>Make name thus million huge.</t>
  </si>
  <si>
    <t>mary72@example.net</t>
  </si>
  <si>
    <t>837.731.9793</t>
  </si>
  <si>
    <t>64480 Robert Road Suite 000</t>
  </si>
  <si>
    <t>Christineland</t>
  </si>
  <si>
    <t>I despite house project technology.</t>
  </si>
  <si>
    <t>yoderapril@example.net</t>
  </si>
  <si>
    <t>(546)548-3526x592</t>
  </si>
  <si>
    <t>6120 Garcia Keys</t>
  </si>
  <si>
    <t>Sandovalport</t>
  </si>
  <si>
    <t>Sing list federal culture language on.</t>
  </si>
  <si>
    <t>kathleen35@example.com</t>
  </si>
  <si>
    <t>708-820-4373</t>
  </si>
  <si>
    <t>7694 Gary Route Apt. 792</t>
  </si>
  <si>
    <t>Dennisside</t>
  </si>
  <si>
    <t>Organization level make rock leave.</t>
  </si>
  <si>
    <t>Kirby</t>
  </si>
  <si>
    <t>cochranchristopher@example.net</t>
  </si>
  <si>
    <t>(672)838-1786x066</t>
  </si>
  <si>
    <t>597 Thomas Stravenue Suite 693</t>
  </si>
  <si>
    <t>West Tara</t>
  </si>
  <si>
    <t>Compare TV either rich usually.</t>
  </si>
  <si>
    <t>jameslewis@example.com</t>
  </si>
  <si>
    <t>819.639.5862x26195</t>
  </si>
  <si>
    <t>6463 Tyler Burg</t>
  </si>
  <si>
    <t>Courtneyville</t>
  </si>
  <si>
    <t>Few deep race force particularly both.</t>
  </si>
  <si>
    <t>michelle22@example.org</t>
  </si>
  <si>
    <t>845.326.1319</t>
  </si>
  <si>
    <t>1179 Brock Estates Suite 833</t>
  </si>
  <si>
    <t>West Davidshire</t>
  </si>
  <si>
    <t>Member be need plant they challenge return energy.</t>
  </si>
  <si>
    <t>courtney15@example.net</t>
  </si>
  <si>
    <t>(734)590-9036x90650</t>
  </si>
  <si>
    <t>579 Jennifer Course</t>
  </si>
  <si>
    <t>North Seth</t>
  </si>
  <si>
    <t>Protect cup respond organization.</t>
  </si>
  <si>
    <t>aprilthompson@example.org</t>
  </si>
  <si>
    <t>781.865.1464x64629</t>
  </si>
  <si>
    <t>1259 Melissa Trail</t>
  </si>
  <si>
    <t>East Sandraborough</t>
  </si>
  <si>
    <t>Become Democrat candidate ability new fight.</t>
  </si>
  <si>
    <t>meltonbilly@example.net</t>
  </si>
  <si>
    <t>365-352-5282x67856</t>
  </si>
  <si>
    <t>3579 Michael Parkways Apt. 289</t>
  </si>
  <si>
    <t>Garciaton</t>
  </si>
  <si>
    <t>Those particular population doctor.</t>
  </si>
  <si>
    <t>rebecca16@example.com</t>
  </si>
  <si>
    <t>864-929-5145x587</t>
  </si>
  <si>
    <t>11045 Jocelyn Crossing Suite 423</t>
  </si>
  <si>
    <t>North Shaneland</t>
  </si>
  <si>
    <t>Such meet big remember reach official hit.</t>
  </si>
  <si>
    <t>lamberttimothy@example.net</t>
  </si>
  <si>
    <t>975.683.2241</t>
  </si>
  <si>
    <t>9232 Lewis Extension</t>
  </si>
  <si>
    <t>Tax station call building.</t>
  </si>
  <si>
    <t>whitney71@example.net</t>
  </si>
  <si>
    <t>1477 Edwards Drives</t>
  </si>
  <si>
    <t>West Monique</t>
  </si>
  <si>
    <t>Really customer instead stop seat type.</t>
  </si>
  <si>
    <t>rmayer@example.com</t>
  </si>
  <si>
    <t>420-281-2402x2814</t>
  </si>
  <si>
    <t>64215 Lisa Green</t>
  </si>
  <si>
    <t>Price education who gas head.</t>
  </si>
  <si>
    <t>bairddiane@example.org</t>
  </si>
  <si>
    <t>951-431-5521</t>
  </si>
  <si>
    <t>26684 Samuel Manor Suite 100</t>
  </si>
  <si>
    <t>Lake Jamieside</t>
  </si>
  <si>
    <t>Prepare form enough write.</t>
  </si>
  <si>
    <t>donnanelson@example.org</t>
  </si>
  <si>
    <t>037 Julie Summit</t>
  </si>
  <si>
    <t>New Andreaside</t>
  </si>
  <si>
    <t>Factor size picture local need stay.</t>
  </si>
  <si>
    <t>cruzsarah@example.org</t>
  </si>
  <si>
    <t>(655)366-0047</t>
  </si>
  <si>
    <t>9591 Jessica Islands Apt. 521</t>
  </si>
  <si>
    <t>Control even west friend left soon.</t>
  </si>
  <si>
    <t>rlewis@example.com</t>
  </si>
  <si>
    <t>338.468.6143</t>
  </si>
  <si>
    <t>6632 Jeffrey Street</t>
  </si>
  <si>
    <t>Tinashire</t>
  </si>
  <si>
    <t>Score table ability hot job.</t>
  </si>
  <si>
    <t>jprice@example.net</t>
  </si>
  <si>
    <t>(627)896-6638x315</t>
  </si>
  <si>
    <t>9303 Spencer Way Apt. 557</t>
  </si>
  <si>
    <t>North Dalefort</t>
  </si>
  <si>
    <t>Simple sort later.</t>
  </si>
  <si>
    <t>zachary14@example.org</t>
  </si>
  <si>
    <t>+1-995-621-0376x9042</t>
  </si>
  <si>
    <t>57670 Mccullough Course Apt. 421</t>
  </si>
  <si>
    <t>North Erikmouth</t>
  </si>
  <si>
    <t>Maybe ok total board receive return send.</t>
  </si>
  <si>
    <t>fford@example.org</t>
  </si>
  <si>
    <t>001-807-539-0016</t>
  </si>
  <si>
    <t>89213 Joshua Rest Suite 411</t>
  </si>
  <si>
    <t>Robertbury</t>
  </si>
  <si>
    <t>Behind relationship could.</t>
  </si>
  <si>
    <t>mitchelljared@example.org</t>
  </si>
  <si>
    <t>+1-495-992-5839x873</t>
  </si>
  <si>
    <t>81091 Chad Loaf Apt. 764</t>
  </si>
  <si>
    <t>Stevenfurt</t>
  </si>
  <si>
    <t>Challenge great technology world possible back.</t>
  </si>
  <si>
    <t>underwooddaniel@example.net</t>
  </si>
  <si>
    <t>532.724.2986</t>
  </si>
  <si>
    <t>65013 Jennifer Tunnel Apt. 737</t>
  </si>
  <si>
    <t>Lake Carlland</t>
  </si>
  <si>
    <t>Gun floor however drop arrive save certainly whom.</t>
  </si>
  <si>
    <t>ysingh@example.com</t>
  </si>
  <si>
    <t>506-446-2995</t>
  </si>
  <si>
    <t>48111 Love Drive</t>
  </si>
  <si>
    <t>South Danielle</t>
  </si>
  <si>
    <t>Able agreement fear should force sort poor guess.</t>
  </si>
  <si>
    <t>Dunlap</t>
  </si>
  <si>
    <t>crystaljohnson@example.net</t>
  </si>
  <si>
    <t>(631)333-2484x08433</t>
  </si>
  <si>
    <t>6726 Adrienne Walks</t>
  </si>
  <si>
    <t>Way so issue soon late sometimes perform.</t>
  </si>
  <si>
    <t>ashley73@example.com</t>
  </si>
  <si>
    <t>001-504-452-9360x67017</t>
  </si>
  <si>
    <t>74100 John Expressway</t>
  </si>
  <si>
    <t>Bairdtown</t>
  </si>
  <si>
    <t>Talk else soon board out I whom.</t>
  </si>
  <si>
    <t>melvin77@example.com</t>
  </si>
  <si>
    <t>+1-247-669-0023x64724</t>
  </si>
  <si>
    <t>78115 Barbara Green</t>
  </si>
  <si>
    <t>West Ericfurt</t>
  </si>
  <si>
    <t>Indeed they without letter too.</t>
  </si>
  <si>
    <t>andrewstark@example.org</t>
  </si>
  <si>
    <t>251.526.8679</t>
  </si>
  <si>
    <t>593 Cross Lodge Suite 190</t>
  </si>
  <si>
    <t>Area wife subject knowledge.</t>
  </si>
  <si>
    <t>362-244-4753x363</t>
  </si>
  <si>
    <t>76309 Gray Views Suite 820</t>
  </si>
  <si>
    <t>Christinaburgh</t>
  </si>
  <si>
    <t>Itself staff important though.</t>
  </si>
  <si>
    <t>ashleyhayes@example.net</t>
  </si>
  <si>
    <t>296-413-0880</t>
  </si>
  <si>
    <t>9629 Wheeler Estates</t>
  </si>
  <si>
    <t>North Williamview</t>
  </si>
  <si>
    <t>Great budget success region inside character president.</t>
  </si>
  <si>
    <t>pwaters@example.org</t>
  </si>
  <si>
    <t>375-464-7029</t>
  </si>
  <si>
    <t>25296 Velasquez Isle</t>
  </si>
  <si>
    <t>Figure laugh particularly us.</t>
  </si>
  <si>
    <t>tfischer@example.net</t>
  </si>
  <si>
    <t>(614)460-0521</t>
  </si>
  <si>
    <t>46085 Gabriel River Apt. 284</t>
  </si>
  <si>
    <t>Melanieburgh</t>
  </si>
  <si>
    <t>Best travel candidate reach growth.</t>
  </si>
  <si>
    <t>vlamb@example.org</t>
  </si>
  <si>
    <t>507.959.0494x69673</t>
  </si>
  <si>
    <t>399 Patrick Island</t>
  </si>
  <si>
    <t>New Frankhaven</t>
  </si>
  <si>
    <t>Charge team could fish himself machine.</t>
  </si>
  <si>
    <t>zgamble@example.net</t>
  </si>
  <si>
    <t>(287)370-4004x327</t>
  </si>
  <si>
    <t>6537 Amy Ford Apt. 134</t>
  </si>
  <si>
    <t>East Angiestad</t>
  </si>
  <si>
    <t>Avoid since money change fly.</t>
  </si>
  <si>
    <t>reyesgabrielle@example.org</t>
  </si>
  <si>
    <t>201.356.5635</t>
  </si>
  <si>
    <t>430 Sanchez Square</t>
  </si>
  <si>
    <t>Support how run.</t>
  </si>
  <si>
    <t>Mercedes</t>
  </si>
  <si>
    <t>nmorales@example.org</t>
  </si>
  <si>
    <t>423-358-1376x5199</t>
  </si>
  <si>
    <t>416 Daniel Ville Suite 857</t>
  </si>
  <si>
    <t>Pettyville</t>
  </si>
  <si>
    <t>Statement since hospital food month.</t>
  </si>
  <si>
    <t>jennifer82@example.org</t>
  </si>
  <si>
    <t>891.977.1510</t>
  </si>
  <si>
    <t>746 Anthony Drives Apt. 306</t>
  </si>
  <si>
    <t>Some positive job such run model.</t>
  </si>
  <si>
    <t>oliviamartin@example.net</t>
  </si>
  <si>
    <t>001-844-977-1594x31877</t>
  </si>
  <si>
    <t>8903 Jones Dale</t>
  </si>
  <si>
    <t>Major society low edge make live lot.</t>
  </si>
  <si>
    <t>pamelawhite@example.org</t>
  </si>
  <si>
    <t>+1-872-853-1463x597</t>
  </si>
  <si>
    <t>78415 Martin Summit</t>
  </si>
  <si>
    <t>Angelicamouth</t>
  </si>
  <si>
    <t>Blue during season in sort yourself choice.</t>
  </si>
  <si>
    <t>jeremyroy@example.org</t>
  </si>
  <si>
    <t>753 Jacob Neck Apt. 256</t>
  </si>
  <si>
    <t>Wrong bad bill range quite people woman likely.</t>
  </si>
  <si>
    <t>shannonlarson@example.net</t>
  </si>
  <si>
    <t>544-543-2890x952</t>
  </si>
  <si>
    <t>436 Webster Fall</t>
  </si>
  <si>
    <t>Elizabethville</t>
  </si>
  <si>
    <t>Everyone subject model shoulder difference.</t>
  </si>
  <si>
    <t>nathan40@example.net</t>
  </si>
  <si>
    <t>(965)510-4311x874</t>
  </si>
  <si>
    <t>500 Claudia Prairie</t>
  </si>
  <si>
    <t>Richardsshire</t>
  </si>
  <si>
    <t>Reason point hold son case agree.</t>
  </si>
  <si>
    <t>psmith@example.org</t>
  </si>
  <si>
    <t>597-877-9089x93565</t>
  </si>
  <si>
    <t>360 Courtney Wells</t>
  </si>
  <si>
    <t>New Francisco</t>
  </si>
  <si>
    <t>Buy interview surface official.</t>
  </si>
  <si>
    <t>becky66@example.com</t>
  </si>
  <si>
    <t>+1-468-659-1318x605</t>
  </si>
  <si>
    <t>7027 Hess Cliff</t>
  </si>
  <si>
    <t>Port Janice</t>
  </si>
  <si>
    <t>With continue as firm beautiful as.</t>
  </si>
  <si>
    <t>aprice@example.net</t>
  </si>
  <si>
    <t>204-996-1647x310</t>
  </si>
  <si>
    <t>03955 Tyler Plain Suite 213</t>
  </si>
  <si>
    <t>North Kellytown</t>
  </si>
  <si>
    <t>Suffer attention kitchen exist.</t>
  </si>
  <si>
    <t>joneslynn@example.net</t>
  </si>
  <si>
    <t>591.924.3126</t>
  </si>
  <si>
    <t>0753 Alexander Square</t>
  </si>
  <si>
    <t>Derekstad</t>
  </si>
  <si>
    <t>Per must camera.</t>
  </si>
  <si>
    <t>Bartlett</t>
  </si>
  <si>
    <t>wrich@example.org</t>
  </si>
  <si>
    <t>(428)368-8881x7582</t>
  </si>
  <si>
    <t>828 Waller Heights</t>
  </si>
  <si>
    <t>West Barbaraville</t>
  </si>
  <si>
    <t>Good military view term.</t>
  </si>
  <si>
    <t>thenderson@example.org</t>
  </si>
  <si>
    <t>(992)328-0663</t>
  </si>
  <si>
    <t>8535 Casey Isle</t>
  </si>
  <si>
    <t>Thorntonborough</t>
  </si>
  <si>
    <t>Fly risk growth officer former.</t>
  </si>
  <si>
    <t>dbaker@example.net</t>
  </si>
  <si>
    <t>38309 Alvarado Union Suite 739</t>
  </si>
  <si>
    <t>Holmesview</t>
  </si>
  <si>
    <t>Project make feel identify eye trial country.</t>
  </si>
  <si>
    <t>(465)716-1484x1913</t>
  </si>
  <si>
    <t>038 Weaver Crest</t>
  </si>
  <si>
    <t>Magazine common hotel present.</t>
  </si>
  <si>
    <t>brianna98@example.net</t>
  </si>
  <si>
    <t>(742)355-8608</t>
  </si>
  <si>
    <t>603 King Port Apt. 425</t>
  </si>
  <si>
    <t>Claytonchester</t>
  </si>
  <si>
    <t>College bit answer alone on section protect.</t>
  </si>
  <si>
    <t>bharris@example.org</t>
  </si>
  <si>
    <t>396-380-7999x63298</t>
  </si>
  <si>
    <t>429 Shannon Terrace</t>
  </si>
  <si>
    <t>Port Lanceport</t>
  </si>
  <si>
    <t>Sometimes picture federal final.</t>
  </si>
  <si>
    <t>dwatts@example.org</t>
  </si>
  <si>
    <t>+1-232-323-5265x3991</t>
  </si>
  <si>
    <t>136 Dean Oval Suite 831</t>
  </si>
  <si>
    <t>Tanyachester</t>
  </si>
  <si>
    <t>Really letter senior card.</t>
  </si>
  <si>
    <t>douglaswatson@example.com</t>
  </si>
  <si>
    <t>80310 Suzanne Glens Suite 515</t>
  </si>
  <si>
    <t>Joshuaside</t>
  </si>
  <si>
    <t>Position able participant fight you beautiful wish.</t>
  </si>
  <si>
    <t>Kiara</t>
  </si>
  <si>
    <t>stephanie77@example.net</t>
  </si>
  <si>
    <t>001-257-666-9588x184</t>
  </si>
  <si>
    <t>94388 Stephanie Via</t>
  </si>
  <si>
    <t>East Daniellebury</t>
  </si>
  <si>
    <t>At seat beautiful pass short environment democratic.</t>
  </si>
  <si>
    <t>jpowers@example.net</t>
  </si>
  <si>
    <t>001-379-870-3344x1169</t>
  </si>
  <si>
    <t>288 Thompson Villages Apt. 989</t>
  </si>
  <si>
    <t>Port Tina</t>
  </si>
  <si>
    <t>Together help main another.</t>
  </si>
  <si>
    <t>walkerzachary@example.org</t>
  </si>
  <si>
    <t>707.408.2922x64606</t>
  </si>
  <si>
    <t>02750 Alexander Landing</t>
  </si>
  <si>
    <t>Bowmanview</t>
  </si>
  <si>
    <t>Popular phone spend form gas clearly total.</t>
  </si>
  <si>
    <t>gregorydunn@example.net</t>
  </si>
  <si>
    <t>892.976.7660x398</t>
  </si>
  <si>
    <t>9363 Angela Cliff</t>
  </si>
  <si>
    <t>East Kimberlyview</t>
  </si>
  <si>
    <t>Letter senior magazine court wish option.</t>
  </si>
  <si>
    <t>greenstephanie@example.com</t>
  </si>
  <si>
    <t>928.258.2965x61627</t>
  </si>
  <si>
    <t>7380 Julie Glen</t>
  </si>
  <si>
    <t>Allenchester</t>
  </si>
  <si>
    <t>Value effect lot southern trouble write discussion.</t>
  </si>
  <si>
    <t>dbender@example.com</t>
  </si>
  <si>
    <t>260-841-7372x0058</t>
  </si>
  <si>
    <t>147 Juan Mountains</t>
  </si>
  <si>
    <t>Robbinsshire</t>
  </si>
  <si>
    <t>Dinner future soon build.</t>
  </si>
  <si>
    <t>jaimetapia@example.com</t>
  </si>
  <si>
    <t>001-644-326-0083</t>
  </si>
  <si>
    <t>1063 Joshua Trail</t>
  </si>
  <si>
    <t>Herself size small man.</t>
  </si>
  <si>
    <t>robert94@example.net</t>
  </si>
  <si>
    <t>836 Lambert Parks Suite 611</t>
  </si>
  <si>
    <t>Sparksberg</t>
  </si>
  <si>
    <t>Physical agree during notice method school himself.</t>
  </si>
  <si>
    <t>barnettsarah@example.org</t>
  </si>
  <si>
    <t>675.779.9798x117</t>
  </si>
  <si>
    <t>12362 Christensen Ports Suite 001</t>
  </si>
  <si>
    <t>Hernandezville</t>
  </si>
  <si>
    <t>Later director carry sometimes.</t>
  </si>
  <si>
    <t>millerlawrence@example.org</t>
  </si>
  <si>
    <t>001-731-486-8739x0820</t>
  </si>
  <si>
    <t>0997 Howard Crossing Suite 364</t>
  </si>
  <si>
    <t>Listen however tell season city follow.</t>
  </si>
  <si>
    <t>sheryl27@example.org</t>
  </si>
  <si>
    <t>690.471.5562x474</t>
  </si>
  <si>
    <t>8077 Thompson Corners Apt. 124</t>
  </si>
  <si>
    <t>Popeshire</t>
  </si>
  <si>
    <t>Technology carry health others.</t>
  </si>
  <si>
    <t>angelayork@example.com</t>
  </si>
  <si>
    <t>(379)984-4072</t>
  </si>
  <si>
    <t>968 Cox Lights</t>
  </si>
  <si>
    <t>Coach several decision eight thing.</t>
  </si>
  <si>
    <t>gwatkins@example.org</t>
  </si>
  <si>
    <t>654 Morris Expressway Suite 683</t>
  </si>
  <si>
    <t>Fisherfurt</t>
  </si>
  <si>
    <t>Measure not identify customer.</t>
  </si>
  <si>
    <t>garrettdavenport@example.org</t>
  </si>
  <si>
    <t>603-216-9282</t>
  </si>
  <si>
    <t>4746 Schaefer Run</t>
  </si>
  <si>
    <t>Schmidtview</t>
  </si>
  <si>
    <t>Several maybe administration easy it station.</t>
  </si>
  <si>
    <t>derrick27@example.com</t>
  </si>
  <si>
    <t>(836)990-4676x353</t>
  </si>
  <si>
    <t>43747 Mackenzie Squares Suite 693</t>
  </si>
  <si>
    <t>Receive heart risk data past human.</t>
  </si>
  <si>
    <t>Cuevas</t>
  </si>
  <si>
    <t>635.876.6696</t>
  </si>
  <si>
    <t>00469 Simpson Bypass Apt. 169</t>
  </si>
  <si>
    <t>Velasquezbury</t>
  </si>
  <si>
    <t>Any student several bed production in.</t>
  </si>
  <si>
    <t>paige40@example.org</t>
  </si>
  <si>
    <t>990.454.8460x2556</t>
  </si>
  <si>
    <t>39910 Fitzgerald Throughway Suite 728</t>
  </si>
  <si>
    <t>Wardfort</t>
  </si>
  <si>
    <t>Safe particular certainly yourself body long.</t>
  </si>
  <si>
    <t>dustinjones@example.com</t>
  </si>
  <si>
    <t>276-585-3409x780</t>
  </si>
  <si>
    <t>341 Brittany Place Suite 236</t>
  </si>
  <si>
    <t>Bakerville</t>
  </si>
  <si>
    <t>New age understand employee rock.</t>
  </si>
  <si>
    <t>stacy75@example.com</t>
  </si>
  <si>
    <t>001-584-330-7181</t>
  </si>
  <si>
    <t>74699 Rodgers Shoal</t>
  </si>
  <si>
    <t>Reyeston</t>
  </si>
  <si>
    <t>Contain even fight woman whom according.</t>
  </si>
  <si>
    <t>eddiejohnson@example.org</t>
  </si>
  <si>
    <t>001-848-399-3894x439</t>
  </si>
  <si>
    <t>72496 Brandon Squares Apt. 878</t>
  </si>
  <si>
    <t>South Jenny</t>
  </si>
  <si>
    <t>Force per but coach area.</t>
  </si>
  <si>
    <t>Crane</t>
  </si>
  <si>
    <t>garrettgreene@example.net</t>
  </si>
  <si>
    <t>+1-316-856-7259x93055</t>
  </si>
  <si>
    <t>03034 Valerie Grove Suite 292</t>
  </si>
  <si>
    <t>New Nataliehaven</t>
  </si>
  <si>
    <t>Kind near never occur former four.</t>
  </si>
  <si>
    <t>mgray@example.net</t>
  </si>
  <si>
    <t>+1-358-479-0195x0620</t>
  </si>
  <si>
    <t>359 Chan Light</t>
  </si>
  <si>
    <t>West Melissa</t>
  </si>
  <si>
    <t>Catch base consider unit.</t>
  </si>
  <si>
    <t>sanchezjason@example.org</t>
  </si>
  <si>
    <t>(488)720-7641</t>
  </si>
  <si>
    <t>378 Mitchell Shoals Apt. 285</t>
  </si>
  <si>
    <t>Haydenland</t>
  </si>
  <si>
    <t>There leave management type say door.</t>
  </si>
  <si>
    <t>patrick10@example.org</t>
  </si>
  <si>
    <t>001-885-349-4022</t>
  </si>
  <si>
    <t>90039 Michael Lane</t>
  </si>
  <si>
    <t>Garciatown</t>
  </si>
  <si>
    <t>Candidate certainly song interesting detail.</t>
  </si>
  <si>
    <t>brian90@example.net</t>
  </si>
  <si>
    <t>545-277-7330x9577</t>
  </si>
  <si>
    <t>317 Moss Terrace Apt. 918</t>
  </si>
  <si>
    <t>Involve yourself yet garden somebody he.</t>
  </si>
  <si>
    <t>harmonsarah@example.net</t>
  </si>
  <si>
    <t>001-559-507-3545x29797</t>
  </si>
  <si>
    <t>905 Patricia Locks Apt. 830</t>
  </si>
  <si>
    <t>New Leslie</t>
  </si>
  <si>
    <t>Region involve issue adult production company who.</t>
  </si>
  <si>
    <t>michaelfritz@example.com</t>
  </si>
  <si>
    <t>876.227.5314x17562</t>
  </si>
  <si>
    <t>893 Lucas Centers</t>
  </si>
  <si>
    <t>Moodybury</t>
  </si>
  <si>
    <t>Democrat voice however sit.</t>
  </si>
  <si>
    <t>christopher45@example.net</t>
  </si>
  <si>
    <t>+1-521-449-4956x1091</t>
  </si>
  <si>
    <t>4177 Spencer Loop</t>
  </si>
  <si>
    <t>Kevinhaven</t>
  </si>
  <si>
    <t>In government hear pretty successful benefit.</t>
  </si>
  <si>
    <t>susanbrown@example.net</t>
  </si>
  <si>
    <t>+1-558-995-7249x7547</t>
  </si>
  <si>
    <t>3900 Valencia Ports Apt. 083</t>
  </si>
  <si>
    <t>Barrychester</t>
  </si>
  <si>
    <t>Maintain these business will.</t>
  </si>
  <si>
    <t>Lance</t>
  </si>
  <si>
    <t>sarahross@example.com</t>
  </si>
  <si>
    <t>(378)374-8484</t>
  </si>
  <si>
    <t>932 Mary Land</t>
  </si>
  <si>
    <t>Lisaside</t>
  </si>
  <si>
    <t>Country many whether account world upon pull out.</t>
  </si>
  <si>
    <t>diazlisa@example.net</t>
  </si>
  <si>
    <t>(359)895-8151</t>
  </si>
  <si>
    <t>927 Philip Junction Suite 107</t>
  </si>
  <si>
    <t>Continue for administration stuff will investment involve.</t>
  </si>
  <si>
    <t>cliffordchapman@example.org</t>
  </si>
  <si>
    <t>444-717-7274</t>
  </si>
  <si>
    <t>0565 Walker Lane</t>
  </si>
  <si>
    <t>Port Sandraland</t>
  </si>
  <si>
    <t>Possible court play some of from most.</t>
  </si>
  <si>
    <t>christophergriffin@example.net</t>
  </si>
  <si>
    <t>+1-365-792-7290x876</t>
  </si>
  <si>
    <t>029 Alicia Harbor Apt. 976</t>
  </si>
  <si>
    <t>Barnesborough</t>
  </si>
  <si>
    <t>Pressure nature year chance.</t>
  </si>
  <si>
    <t>igarza@example.com</t>
  </si>
  <si>
    <t>802-640-8720x79188</t>
  </si>
  <si>
    <t>49807 Carol Pines Apt. 996</t>
  </si>
  <si>
    <t>Kennethbury</t>
  </si>
  <si>
    <t>Someone list cell.</t>
  </si>
  <si>
    <t>gouldelizabeth@example.org</t>
  </si>
  <si>
    <t>441-995-9509x08245</t>
  </si>
  <si>
    <t>46565 Norton Ports</t>
  </si>
  <si>
    <t>Skinnerfort</t>
  </si>
  <si>
    <t>Imagine rate player black of own science.</t>
  </si>
  <si>
    <t>robinsonfrancisco@example.net</t>
  </si>
  <si>
    <t>957.594.4787x583</t>
  </si>
  <si>
    <t>1829 Tucker Radial</t>
  </si>
  <si>
    <t>Lake Ashleyhaven</t>
  </si>
  <si>
    <t>Support force would blood room.</t>
  </si>
  <si>
    <t>twang@example.com</t>
  </si>
  <si>
    <t>894-889-4315x06878</t>
  </si>
  <si>
    <t>61497 Ramos Place Apt. 898</t>
  </si>
  <si>
    <t>East Hannahtown</t>
  </si>
  <si>
    <t>American Mrs American road glass contain.</t>
  </si>
  <si>
    <t>williamsmichelle@example.org</t>
  </si>
  <si>
    <t>+1-644-332-6194x80468</t>
  </si>
  <si>
    <t>860 Henry Crossroad Suite 078</t>
  </si>
  <si>
    <t>Occur challenge six resource know indicate measure certainly.</t>
  </si>
  <si>
    <t>katherinemedina@example.net</t>
  </si>
  <si>
    <t>001-580-651-1448</t>
  </si>
  <si>
    <t>504 Hull Wells Suite 471</t>
  </si>
  <si>
    <t>Natashatown</t>
  </si>
  <si>
    <t>Clearly door future now during coach.</t>
  </si>
  <si>
    <t>david03@example.net</t>
  </si>
  <si>
    <t>001-611-291-2292x53606</t>
  </si>
  <si>
    <t>55601 Carey Fords Suite 473</t>
  </si>
  <si>
    <t>Petersport</t>
  </si>
  <si>
    <t>Risk employee suddenly local wall piece energy.</t>
  </si>
  <si>
    <t>hendersonshannon@example.com</t>
  </si>
  <si>
    <t>+1-324-921-2320x6893</t>
  </si>
  <si>
    <t>84321 Tim Islands</t>
  </si>
  <si>
    <t>West Richardland</t>
  </si>
  <si>
    <t>Answer law tell design.</t>
  </si>
  <si>
    <t>ghanson@example.net</t>
  </si>
  <si>
    <t>426.816.7006</t>
  </si>
  <si>
    <t>466 Lawson Pines Suite 555</t>
  </si>
  <si>
    <t>True the debate lawyer wish.</t>
  </si>
  <si>
    <t>Brock</t>
  </si>
  <si>
    <t>jocelyn20@example.org</t>
  </si>
  <si>
    <t>921-718-0330</t>
  </si>
  <si>
    <t>3520 Thomas Plaza Suite 220</t>
  </si>
  <si>
    <t>Floor step necessary newspaper because air.</t>
  </si>
  <si>
    <t>allison53@example.org</t>
  </si>
  <si>
    <t>66896 William Canyon</t>
  </si>
  <si>
    <t>Carlsonfort</t>
  </si>
  <si>
    <t>Father sure entire management two deep.</t>
  </si>
  <si>
    <t>jenniferboyer@example.com</t>
  </si>
  <si>
    <t>+1-205-532-7771x145</t>
  </si>
  <si>
    <t>622 Baker Springs Apt. 388</t>
  </si>
  <si>
    <t>East Sylviaview</t>
  </si>
  <si>
    <t>Impact town yeah land.</t>
  </si>
  <si>
    <t>andersonmary@example.net</t>
  </si>
  <si>
    <t>(620)566-1496</t>
  </si>
  <si>
    <t>77842 Colin Plain Suite 076</t>
  </si>
  <si>
    <t>Raymondland</t>
  </si>
  <si>
    <t>Bed somebody central similar may.</t>
  </si>
  <si>
    <t>brent77@example.net</t>
  </si>
  <si>
    <t>844-657-5446</t>
  </si>
  <si>
    <t>342 Wayne Street Apt. 543</t>
  </si>
  <si>
    <t>New Craigton</t>
  </si>
  <si>
    <t>Within degree name.</t>
  </si>
  <si>
    <t>michael38@example.net</t>
  </si>
  <si>
    <t>(896)612-0059</t>
  </si>
  <si>
    <t>0518 Lindsay Mountains Suite 365</t>
  </si>
  <si>
    <t>Port Markstad</t>
  </si>
  <si>
    <t>Process floor likely impact TV.</t>
  </si>
  <si>
    <t>esandoval@example.com</t>
  </si>
  <si>
    <t>(246)605-8288</t>
  </si>
  <si>
    <t>84213 Jeffery Mount Suite 020</t>
  </si>
  <si>
    <t>North Jodistad</t>
  </si>
  <si>
    <t>Remember edge all prepare.</t>
  </si>
  <si>
    <t>vturner@example.net</t>
  </si>
  <si>
    <t>416-771-2367x04616</t>
  </si>
  <si>
    <t>5888 Savannah Track Apt. 917</t>
  </si>
  <si>
    <t>Lake Patricktown</t>
  </si>
  <si>
    <t>Reason other push national job agreement yet.</t>
  </si>
  <si>
    <t>richard03@example.com</t>
  </si>
  <si>
    <t>2092 Henry Road</t>
  </si>
  <si>
    <t>People many carry west lead operation trouble.</t>
  </si>
  <si>
    <t>patricialee@example.org</t>
  </si>
  <si>
    <t>904.654.7536x24275</t>
  </si>
  <si>
    <t>923 Shane Spring</t>
  </si>
  <si>
    <t>New Steven</t>
  </si>
  <si>
    <t>Civil find blue through mention allow.</t>
  </si>
  <si>
    <t>schmittrobert@example.org</t>
  </si>
  <si>
    <t>(772)567-1215x42638</t>
  </si>
  <si>
    <t>39344 Alexandra Forge</t>
  </si>
  <si>
    <t>Never situation million central.</t>
  </si>
  <si>
    <t>pdavis@example.com</t>
  </si>
  <si>
    <t>955-520-1947x00060</t>
  </si>
  <si>
    <t>3313 Khan Roads Apt. 584</t>
  </si>
  <si>
    <t>Lisatown</t>
  </si>
  <si>
    <t>Alone office suddenly.</t>
  </si>
  <si>
    <t>ygomez@example.com</t>
  </si>
  <si>
    <t>001-378-803-1827</t>
  </si>
  <si>
    <t>9447 Devin Port Suite 952</t>
  </si>
  <si>
    <t>Lake Sarah</t>
  </si>
  <si>
    <t>Agent central way above.</t>
  </si>
  <si>
    <t>anthonylopez@example.org</t>
  </si>
  <si>
    <t>532.337.7815x011</t>
  </si>
  <si>
    <t>925 Collins Via Suite 447</t>
  </si>
  <si>
    <t>Gabriellastad</t>
  </si>
  <si>
    <t>Receive plan type attack move history.</t>
  </si>
  <si>
    <t>peterdavis@example.com</t>
  </si>
  <si>
    <t>(508)880-5694x517</t>
  </si>
  <si>
    <t>793 Mark Mall Suite 559</t>
  </si>
  <si>
    <t>Juarezmouth</t>
  </si>
  <si>
    <t>Rule man pick machine.</t>
  </si>
  <si>
    <t>karentaylor@example.net</t>
  </si>
  <si>
    <t>5991 Robert Hill</t>
  </si>
  <si>
    <t>Lake Steve</t>
  </si>
  <si>
    <t>Community speak respond mean price determine.</t>
  </si>
  <si>
    <t>sherri69@example.org</t>
  </si>
  <si>
    <t>469 Wright Meadow Suite 916</t>
  </si>
  <si>
    <t>Lake George</t>
  </si>
  <si>
    <t>To audience car.</t>
  </si>
  <si>
    <t>allencolon@example.com</t>
  </si>
  <si>
    <t>(591)835-4341</t>
  </si>
  <si>
    <t>8513 Reid Unions</t>
  </si>
  <si>
    <t>Loganton</t>
  </si>
  <si>
    <t>How shoulder young watch.</t>
  </si>
  <si>
    <t>bruce62@example.net</t>
  </si>
  <si>
    <t>875.992.1471x33967</t>
  </si>
  <si>
    <t>461 Alan Estate Apt. 465</t>
  </si>
  <si>
    <t>Sandersside</t>
  </si>
  <si>
    <t>Spend speak peace together.</t>
  </si>
  <si>
    <t>amber04@example.com</t>
  </si>
  <si>
    <t>001-824-833-5334x9899</t>
  </si>
  <si>
    <t>4997 Lewis Valleys Suite 959</t>
  </si>
  <si>
    <t>North Jenniferside</t>
  </si>
  <si>
    <t>Size huge impact office type rich hour.</t>
  </si>
  <si>
    <t>melissa10@example.net</t>
  </si>
  <si>
    <t>(742)742-8640x958</t>
  </si>
  <si>
    <t>6934 Angie Springs Apt. 782</t>
  </si>
  <si>
    <t>Dream somebody tax tax.</t>
  </si>
  <si>
    <t>knguyen@example.com</t>
  </si>
  <si>
    <t>001-580-254-1925x553</t>
  </si>
  <si>
    <t>138 Hunter Meadow Suite 285</t>
  </si>
  <si>
    <t>New Marilynmouth</t>
  </si>
  <si>
    <t>Spend chair wish drive forget indicate.</t>
  </si>
  <si>
    <t>joygray@example.net</t>
  </si>
  <si>
    <t>001-837-497-6282</t>
  </si>
  <si>
    <t>02649 Ramos Prairie Apt. 020</t>
  </si>
  <si>
    <t>West Kristen</t>
  </si>
  <si>
    <t>Memory pass goal from firm affect.</t>
  </si>
  <si>
    <t>grojas@example.org</t>
  </si>
  <si>
    <t>+1-746-763-0045x450</t>
  </si>
  <si>
    <t>55389 Ryan Mountains Apt. 790</t>
  </si>
  <si>
    <t>West Julia</t>
  </si>
  <si>
    <t>Role peace establish particular language floor.</t>
  </si>
  <si>
    <t>johnhughes@example.com</t>
  </si>
  <si>
    <t>(668)468-7474</t>
  </si>
  <si>
    <t>2959 Cole Run Apt. 589</t>
  </si>
  <si>
    <t>Trade adult drop billion guess sure.</t>
  </si>
  <si>
    <t>hlong@example.net</t>
  </si>
  <si>
    <t>853.246.8456x5270</t>
  </si>
  <si>
    <t>31192 Michael Inlet Apt. 836</t>
  </si>
  <si>
    <t>Lake Aprilville</t>
  </si>
  <si>
    <t>Response page same officer star camera.</t>
  </si>
  <si>
    <t>andersonvictoria@example.net</t>
  </si>
  <si>
    <t>(442)288-8161x8359</t>
  </si>
  <si>
    <t>910 Smith Freeway Suite 123</t>
  </si>
  <si>
    <t>Account expert middle door happen give can.</t>
  </si>
  <si>
    <t>brycemcneil@example.com</t>
  </si>
  <si>
    <t>42908 Joseph Court Suite 427</t>
  </si>
  <si>
    <t>Franklinborough</t>
  </si>
  <si>
    <t>Design onto yet doctor then.</t>
  </si>
  <si>
    <t>uhenderson@example.com</t>
  </si>
  <si>
    <t>907-797-9504</t>
  </si>
  <si>
    <t>2216 Sean Station Suite 374</t>
  </si>
  <si>
    <t>Amount meeting thought describe force.</t>
  </si>
  <si>
    <t>palmerchristina@example.com</t>
  </si>
  <si>
    <t>522-556-5163x56437</t>
  </si>
  <si>
    <t>0352 Emily Rest</t>
  </si>
  <si>
    <t>Lake Stephen</t>
  </si>
  <si>
    <t>Today rule moment knowledge interesting prepare understand leg.</t>
  </si>
  <si>
    <t>christopher96@example.net</t>
  </si>
  <si>
    <t>386-980-1147</t>
  </si>
  <si>
    <t>78430 Wall Manor Suite 478</t>
  </si>
  <si>
    <t>Jenniferburgh</t>
  </si>
  <si>
    <t>Plant raise pick truth answer whole.</t>
  </si>
  <si>
    <t>bmccoy@example.com</t>
  </si>
  <si>
    <t>(950)526-7829</t>
  </si>
  <si>
    <t>4207 Sanchez Ferry</t>
  </si>
  <si>
    <t>Hartport</t>
  </si>
  <si>
    <t>Many least yeah property.</t>
  </si>
  <si>
    <t>Ruben</t>
  </si>
  <si>
    <t>melissa29@example.com</t>
  </si>
  <si>
    <t>(801)596-0378</t>
  </si>
  <si>
    <t>72635 Rangel Flat</t>
  </si>
  <si>
    <t>Romanburgh</t>
  </si>
  <si>
    <t>Ground range institution pay.</t>
  </si>
  <si>
    <t>kevinhoffman@example.org</t>
  </si>
  <si>
    <t>712-773-9282x89467</t>
  </si>
  <si>
    <t>12423 Deborah Club</t>
  </si>
  <si>
    <t>Port Beth</t>
  </si>
  <si>
    <t>Create police much they.</t>
  </si>
  <si>
    <t>robertsandrew@example.org</t>
  </si>
  <si>
    <t>+1-939-309-8146x05476</t>
  </si>
  <si>
    <t>9779 William Knolls</t>
  </si>
  <si>
    <t>North Georgeview</t>
  </si>
  <si>
    <t>Mind language drive apply capital success from.</t>
  </si>
  <si>
    <t>stacytaylor@example.org</t>
  </si>
  <si>
    <t>450.408.8167</t>
  </si>
  <si>
    <t>659 Phillip Stream Apt. 584</t>
  </si>
  <si>
    <t>Rosariofurt</t>
  </si>
  <si>
    <t>Strategy fire walk product of yeah.</t>
  </si>
  <si>
    <t>ktorres@example.org</t>
  </si>
  <si>
    <t>662.280.2734</t>
  </si>
  <si>
    <t>891 Oscar Square</t>
  </si>
  <si>
    <t>Hallborough</t>
  </si>
  <si>
    <t>Eat land individual Congress yeah.</t>
  </si>
  <si>
    <t>crawfordmichael@example.org</t>
  </si>
  <si>
    <t>+1-558-764-2934x2693</t>
  </si>
  <si>
    <t>5425 Natasha Cliff</t>
  </si>
  <si>
    <t>Jenniferberg</t>
  </si>
  <si>
    <t>Head letter direction leg beat mean miss.</t>
  </si>
  <si>
    <t>francis38@example.com</t>
  </si>
  <si>
    <t>483-540-8513x48428</t>
  </si>
  <si>
    <t>358 Emily Avenue</t>
  </si>
  <si>
    <t>Traditional remain true of.</t>
  </si>
  <si>
    <t>Mcintyre</t>
  </si>
  <si>
    <t>michaelperez@example.org</t>
  </si>
  <si>
    <t>3956 Linda Hills</t>
  </si>
  <si>
    <t>Serious leave Congress station room their group.</t>
  </si>
  <si>
    <t>kara84@example.org</t>
  </si>
  <si>
    <t>001-825-626-9429x4748</t>
  </si>
  <si>
    <t>4663 Morris Union Suite 801</t>
  </si>
  <si>
    <t>Lake Tiffanyview</t>
  </si>
  <si>
    <t>Middle summer it will end.</t>
  </si>
  <si>
    <t>christopher25@example.org</t>
  </si>
  <si>
    <t>4385 Daniel Row Suite 841</t>
  </si>
  <si>
    <t>Stevenschester</t>
  </si>
  <si>
    <t>Entire win develop hotel all about.</t>
  </si>
  <si>
    <t>fmoyer@example.org</t>
  </si>
  <si>
    <t>970.645.3475x6225</t>
  </si>
  <si>
    <t>4523 Guerrero Rest Apt. 634</t>
  </si>
  <si>
    <t>National ground leave meeting enter appear.</t>
  </si>
  <si>
    <t>curtisclaudia@example.org</t>
  </si>
  <si>
    <t>(914)717-5074</t>
  </si>
  <si>
    <t>2509 Joseph Drives</t>
  </si>
  <si>
    <t>North Samuelhaven</t>
  </si>
  <si>
    <t>Consider often market team all describe hand.</t>
  </si>
  <si>
    <t>yho@example.net</t>
  </si>
  <si>
    <t>701.404.5362x8440</t>
  </si>
  <si>
    <t>2684 Keller Spring Apt. 477</t>
  </si>
  <si>
    <t>Rogersside</t>
  </si>
  <si>
    <t>Wall whether candidate Mr trouble exist two.</t>
  </si>
  <si>
    <t>john36@example.org</t>
  </si>
  <si>
    <t>(431)284-5225x8541</t>
  </si>
  <si>
    <t>8191 Daniel Island</t>
  </si>
  <si>
    <t>Larsenside</t>
  </si>
  <si>
    <t>Quality from best public stuff wide.</t>
  </si>
  <si>
    <t>vasquezapril@example.org</t>
  </si>
  <si>
    <t>001-613-253-4028x2160</t>
  </si>
  <si>
    <t>34135 Long Landing Apt. 204</t>
  </si>
  <si>
    <t>Ryanshire</t>
  </si>
  <si>
    <t>Player many treat off.</t>
  </si>
  <si>
    <t>matthew42@example.com</t>
  </si>
  <si>
    <t>07037 White Path</t>
  </si>
  <si>
    <t>Lake Derek</t>
  </si>
  <si>
    <t>Thus Democrat once general describe.</t>
  </si>
  <si>
    <t>drivas@example.com</t>
  </si>
  <si>
    <t>001-394-804-6942x03477</t>
  </si>
  <si>
    <t>396 Proctor Throughway</t>
  </si>
  <si>
    <t>South Keithberg</t>
  </si>
  <si>
    <t>Control third huge.</t>
  </si>
  <si>
    <t>qward@example.net</t>
  </si>
  <si>
    <t>+1-469-538-0845x689</t>
  </si>
  <si>
    <t>6376 Brown Point Apt. 551</t>
  </si>
  <si>
    <t>West Michaelborough</t>
  </si>
  <si>
    <t>Parent even check during green.</t>
  </si>
  <si>
    <t>robertsteresa@example.com</t>
  </si>
  <si>
    <t>498.916.8808x3215</t>
  </si>
  <si>
    <t>97838 Ross Centers Suite 172</t>
  </si>
  <si>
    <t>Kruegerstad</t>
  </si>
  <si>
    <t>Pattern information soon option.</t>
  </si>
  <si>
    <t>Vernon</t>
  </si>
  <si>
    <t>castanedamaureen@example.org</t>
  </si>
  <si>
    <t>(628)476-7307x1158</t>
  </si>
  <si>
    <t>82060 Heather Freeway Suite 506</t>
  </si>
  <si>
    <t>Lake Crystalton</t>
  </si>
  <si>
    <t>Behavior ten budget wall.</t>
  </si>
  <si>
    <t>michele70@example.org</t>
  </si>
  <si>
    <t>840-882-9611x31062</t>
  </si>
  <si>
    <t>757 Lisa Green Suite 237</t>
  </si>
  <si>
    <t>Jeffreyland</t>
  </si>
  <si>
    <t>Whether though rock town teach.</t>
  </si>
  <si>
    <t>anthonyshannon@example.org</t>
  </si>
  <si>
    <t>867.759.3887x16218</t>
  </si>
  <si>
    <t>3713 Cameron Spring</t>
  </si>
  <si>
    <t>New Scottbury</t>
  </si>
  <si>
    <t>Per enter garden cup work child.</t>
  </si>
  <si>
    <t>lindasutton@example.org</t>
  </si>
  <si>
    <t>(754)699-4574x86526</t>
  </si>
  <si>
    <t>63348 Kimberly Oval</t>
  </si>
  <si>
    <t>South Zoeland</t>
  </si>
  <si>
    <t>Campaign mission nothing heart something serious.</t>
  </si>
  <si>
    <t>greenronald@example.com</t>
  </si>
  <si>
    <t>387-665-6899x947</t>
  </si>
  <si>
    <t>40314 Carolyn Manors Suite 555</t>
  </si>
  <si>
    <t>Charleshaven</t>
  </si>
  <si>
    <t>Both loss toward her treat realize happy man.</t>
  </si>
  <si>
    <t>johnhamilton@example.net</t>
  </si>
  <si>
    <t>923.431.6154x01041</t>
  </si>
  <si>
    <t>890 Padilla Lock Apt. 020</t>
  </si>
  <si>
    <t>East Victoria</t>
  </si>
  <si>
    <t>Report voice run billion size.</t>
  </si>
  <si>
    <t>ypatterson@example.org</t>
  </si>
  <si>
    <t>+1-834-282-7377x5947</t>
  </si>
  <si>
    <t>5668 Emily Squares</t>
  </si>
  <si>
    <t>High executive until until man appear.</t>
  </si>
  <si>
    <t>johnarnold@example.org</t>
  </si>
  <si>
    <t>699-371-5685x19173</t>
  </si>
  <si>
    <t>9914 Dustin Valley</t>
  </si>
  <si>
    <t>Port Billy</t>
  </si>
  <si>
    <t>Gun most interesting officer.</t>
  </si>
  <si>
    <t>Jody</t>
  </si>
  <si>
    <t>zacharyhall@example.org</t>
  </si>
  <si>
    <t>474.495.8402</t>
  </si>
  <si>
    <t>63208 Hoffman Mill Suite 255</t>
  </si>
  <si>
    <t>Pressure manager where education piece into speech.</t>
  </si>
  <si>
    <t>william40@example.org</t>
  </si>
  <si>
    <t>527-265-5358x028</t>
  </si>
  <si>
    <t>737 Foster Shore Suite 490</t>
  </si>
  <si>
    <t>Act able carry eight field.</t>
  </si>
  <si>
    <t>aking@example.com</t>
  </si>
  <si>
    <t>+1-963-277-8733x1437</t>
  </si>
  <si>
    <t>8991 Welch Manors</t>
  </si>
  <si>
    <t>Off arrive claim want.</t>
  </si>
  <si>
    <t>rogersalicia@example.org</t>
  </si>
  <si>
    <t>001-203-778-2157</t>
  </si>
  <si>
    <t>093 Marissa Vista</t>
  </si>
  <si>
    <t>Role air everything pass.</t>
  </si>
  <si>
    <t>rebecca10@example.com</t>
  </si>
  <si>
    <t>(434)519-2852</t>
  </si>
  <si>
    <t>9604 Debbie Village</t>
  </si>
  <si>
    <t>Above apply when close although know attention.</t>
  </si>
  <si>
    <t>tommyolson@example.net</t>
  </si>
  <si>
    <t>(547)969-3645x0182</t>
  </si>
  <si>
    <t>9844 Kelly Common</t>
  </si>
  <si>
    <t>Hollyburgh</t>
  </si>
  <si>
    <t>Analysis trouble food sing explain open why.</t>
  </si>
  <si>
    <t>24538 Brian Mission</t>
  </si>
  <si>
    <t>Sanchezfort</t>
  </si>
  <si>
    <t>Table one employee focus clearly wall.</t>
  </si>
  <si>
    <t>stacy79@example.com</t>
  </si>
  <si>
    <t>40335 Evan Plain</t>
  </si>
  <si>
    <t>Thomasland</t>
  </si>
  <si>
    <t>Begin trip natural may color remember community.</t>
  </si>
  <si>
    <t>evelyn60@example.net</t>
  </si>
  <si>
    <t>001-934-381-0898x07575</t>
  </si>
  <si>
    <t>11612 Moore Spring</t>
  </si>
  <si>
    <t>Bergshire</t>
  </si>
  <si>
    <t>Upon perhaps national piece year.</t>
  </si>
  <si>
    <t>gregorylarry@example.org</t>
  </si>
  <si>
    <t>(474)777-5061x845</t>
  </si>
  <si>
    <t>9045 Danielle Lane Apt. 777</t>
  </si>
  <si>
    <t>Powersbury</t>
  </si>
  <si>
    <t>Gas low ok major indeed.</t>
  </si>
  <si>
    <t>megan33@example.net</t>
  </si>
  <si>
    <t>319.728.0552</t>
  </si>
  <si>
    <t>611 Holmes Club</t>
  </si>
  <si>
    <t>Lake Austin</t>
  </si>
  <si>
    <t>Tv trip hundred religious someone take.</t>
  </si>
  <si>
    <t>petersonstephanie@example.com</t>
  </si>
  <si>
    <t>758-302-3509</t>
  </si>
  <si>
    <t>7884 Taylor Forest Suite 839</t>
  </si>
  <si>
    <t>North Rachel</t>
  </si>
  <si>
    <t>Money late general work employee meet scientist contain.</t>
  </si>
  <si>
    <t>ehinton@example.org</t>
  </si>
  <si>
    <t>203.501.3484x9150</t>
  </si>
  <si>
    <t>610 Brianna Burgs</t>
  </si>
  <si>
    <t>American smile little stuff seek economic cup.</t>
  </si>
  <si>
    <t>katie14@example.com</t>
  </si>
  <si>
    <t>470-721-6924x34842</t>
  </si>
  <si>
    <t>32652 Hall Dale</t>
  </si>
  <si>
    <t>Christinastad</t>
  </si>
  <si>
    <t>Ground herself simply college left western involve.</t>
  </si>
  <si>
    <t>tchavez@example.org</t>
  </si>
  <si>
    <t>827.277.1381x261</t>
  </si>
  <si>
    <t>6935 Ryan Ferry Suite 722</t>
  </si>
  <si>
    <t>Jamesstad</t>
  </si>
  <si>
    <t>Upon pass popular truth price.</t>
  </si>
  <si>
    <t>gnelson@example.com</t>
  </si>
  <si>
    <t>994-604-9280x79493</t>
  </si>
  <si>
    <t>34249 Vasquez Bridge</t>
  </si>
  <si>
    <t>South against anyone skin modern star ten.</t>
  </si>
  <si>
    <t>amason@example.com</t>
  </si>
  <si>
    <t>516.927.1620</t>
  </si>
  <si>
    <t>0948 Felicia Plaza Suite 907</t>
  </si>
  <si>
    <t>Brandyshire</t>
  </si>
  <si>
    <t>Contain tree mission television.</t>
  </si>
  <si>
    <t>christopherhoward@example.org</t>
  </si>
  <si>
    <t>(757)748-2210x975</t>
  </si>
  <si>
    <t>609 Tracy Crest Suite 981</t>
  </si>
  <si>
    <t>Thompsonhaven</t>
  </si>
  <si>
    <t>Activity guess her again.</t>
  </si>
  <si>
    <t>Ana</t>
  </si>
  <si>
    <t>zowens@example.net</t>
  </si>
  <si>
    <t>001-380-340-8589</t>
  </si>
  <si>
    <t>9650 Davis Overpass Apt. 325</t>
  </si>
  <si>
    <t>Murphytown</t>
  </si>
  <si>
    <t>Talk first usually indeed result.</t>
  </si>
  <si>
    <t>nguyenfrancisco@example.com</t>
  </si>
  <si>
    <t>001-448-699-7136x549</t>
  </si>
  <si>
    <t>45629 Brian Curve</t>
  </si>
  <si>
    <t>Port Brittany</t>
  </si>
  <si>
    <t>Miss pretty enter actually.</t>
  </si>
  <si>
    <t>dustincarpenter@example.com</t>
  </si>
  <si>
    <t>(959)490-5594x017</t>
  </si>
  <si>
    <t>35132 Jane Square</t>
  </si>
  <si>
    <t>East Joel</t>
  </si>
  <si>
    <t>Game on especially ago among center why.</t>
  </si>
  <si>
    <t>lroman@example.org</t>
  </si>
  <si>
    <t>(524)662-6249x9606</t>
  </si>
  <si>
    <t>2772 Michael Knoll</t>
  </si>
  <si>
    <t>Mataville</t>
  </si>
  <si>
    <t>Purpose small next ahead design.</t>
  </si>
  <si>
    <t>hendricksjoseph@example.org</t>
  </si>
  <si>
    <t>(692)839-1575</t>
  </si>
  <si>
    <t>39000 Zimmerman Mills</t>
  </si>
  <si>
    <t>Assume wait whatever couple after sea.</t>
  </si>
  <si>
    <t>ubanks@example.net</t>
  </si>
  <si>
    <t>(512)615-5244</t>
  </si>
  <si>
    <t>301 James Key</t>
  </si>
  <si>
    <t>Marriage live least wide involve down suffer.</t>
  </si>
  <si>
    <t>zwilliamson@example.net</t>
  </si>
  <si>
    <t>289.349.4404x521</t>
  </si>
  <si>
    <t>94246 Shane Port</t>
  </si>
  <si>
    <t>Pollardmouth</t>
  </si>
  <si>
    <t>Threat part item defense police.</t>
  </si>
  <si>
    <t>ymay@example.org</t>
  </si>
  <si>
    <t>528-299-3305x02149</t>
  </si>
  <si>
    <t>43407 Kane Extensions</t>
  </si>
  <si>
    <t>South Jennifertown</t>
  </si>
  <si>
    <t>Condition election woman mouth before which.</t>
  </si>
  <si>
    <t>Zuniga</t>
  </si>
  <si>
    <t>johnmarshall@example.com</t>
  </si>
  <si>
    <t>+1-644-539-6179x55325</t>
  </si>
  <si>
    <t>440 Steven Gardens Apt. 281</t>
  </si>
  <si>
    <t>Kristyland</t>
  </si>
  <si>
    <t>Impact born study hear close first.</t>
  </si>
  <si>
    <t>kaitlyn30@example.com</t>
  </si>
  <si>
    <t>(821)421-2223</t>
  </si>
  <si>
    <t>88575 Vargas Forge Apt. 142</t>
  </si>
  <si>
    <t>Taratown</t>
  </si>
  <si>
    <t>Former case center deal.</t>
  </si>
  <si>
    <t>matthew62@example.net</t>
  </si>
  <si>
    <t>884.795.9572</t>
  </si>
  <si>
    <t>124 Reyes Ports Suite 577</t>
  </si>
  <si>
    <t>South Dawnport</t>
  </si>
  <si>
    <t>Western environmental less indeed.</t>
  </si>
  <si>
    <t>sarah16@example.org</t>
  </si>
  <si>
    <t>548-447-3171x187</t>
  </si>
  <si>
    <t>2156 Adam Stravenue</t>
  </si>
  <si>
    <t>South Ronaldmouth</t>
  </si>
  <si>
    <t>Include future while country experience respond.</t>
  </si>
  <si>
    <t>frankscott@example.com</t>
  </si>
  <si>
    <t>(208)291-7397x766</t>
  </si>
  <si>
    <t>304 Stephens Forges</t>
  </si>
  <si>
    <t>Such effect without physical add main glass.</t>
  </si>
  <si>
    <t>clarktammy@example.org</t>
  </si>
  <si>
    <t>001-967-911-7377</t>
  </si>
  <si>
    <t>54921 Edwards Prairie Suite 897</t>
  </si>
  <si>
    <t>Important phone record firm similar high.</t>
  </si>
  <si>
    <t>andrewevans@example.net</t>
  </si>
  <si>
    <t>001-704-287-1731x52813</t>
  </si>
  <si>
    <t>200 Benjamin Summit Suite 183</t>
  </si>
  <si>
    <t>Toddfort</t>
  </si>
  <si>
    <t>Day draw dream ok do.</t>
  </si>
  <si>
    <t>ewebb@example.org</t>
  </si>
  <si>
    <t>335-978-9980</t>
  </si>
  <si>
    <t>0686 Brooks Flat Suite 917</t>
  </si>
  <si>
    <t>Tammyland</t>
  </si>
  <si>
    <t>Him from explain writer traditional.</t>
  </si>
  <si>
    <t>rmorris@example.net</t>
  </si>
  <si>
    <t>588.730.7333x13266</t>
  </si>
  <si>
    <t>8387 Stacy Ville Apt. 936</t>
  </si>
  <si>
    <t>New Raymondville</t>
  </si>
  <si>
    <t>Model standard education group shoulder.</t>
  </si>
  <si>
    <t>whitepatricia@example.org</t>
  </si>
  <si>
    <t>(441)449-3516</t>
  </si>
  <si>
    <t>5265 Michelle Village</t>
  </si>
  <si>
    <t>South Danatown</t>
  </si>
  <si>
    <t>Little institution phone network Democrat produce worker.</t>
  </si>
  <si>
    <t>bushnicholas@example.com</t>
  </si>
  <si>
    <t>001-756-783-6237x5425</t>
  </si>
  <si>
    <t>483 Lopez Estates</t>
  </si>
  <si>
    <t>Number write teacher investment none whole.</t>
  </si>
  <si>
    <t>veronica50@example.org</t>
  </si>
  <si>
    <t>244-434-5093x4412</t>
  </si>
  <si>
    <t>967 Lauren Meadows Apt. 330</t>
  </si>
  <si>
    <t>Port Dustintown</t>
  </si>
  <si>
    <t>Week trip music ground business third fire.</t>
  </si>
  <si>
    <t>Calderon</t>
  </si>
  <si>
    <t>madison78@example.net</t>
  </si>
  <si>
    <t>398-840-0902x6843</t>
  </si>
  <si>
    <t>63158 Castillo Creek</t>
  </si>
  <si>
    <t>Report step interest eat.</t>
  </si>
  <si>
    <t>caseyandrew@example.net</t>
  </si>
  <si>
    <t>556.368.2130</t>
  </si>
  <si>
    <t>91623 Moran Brook</t>
  </si>
  <si>
    <t>East Angelastad</t>
  </si>
  <si>
    <t>Wind sport thus cause scientist bad.</t>
  </si>
  <si>
    <t>pittsashley@example.com</t>
  </si>
  <si>
    <t>001-662-794-4919x48333</t>
  </si>
  <si>
    <t>656 Black Union</t>
  </si>
  <si>
    <t>Amount common win hard east safe despite.</t>
  </si>
  <si>
    <t>michellepittman@example.net</t>
  </si>
  <si>
    <t>(731)237-3275x6103</t>
  </si>
  <si>
    <t>96364 Jennifer Well</t>
  </si>
  <si>
    <t>Leg right improve home.</t>
  </si>
  <si>
    <t>scottmichaela@example.net</t>
  </si>
  <si>
    <t>844.495.5530</t>
  </si>
  <si>
    <t>870 Amanda Crescent</t>
  </si>
  <si>
    <t>East Shelly</t>
  </si>
  <si>
    <t>Attention within international discussion.</t>
  </si>
  <si>
    <t>candice01@example.net</t>
  </si>
  <si>
    <t>(664)279-7309x5195</t>
  </si>
  <si>
    <t>7224 Ashley Knolls Suite 631</t>
  </si>
  <si>
    <t>Shermanville</t>
  </si>
  <si>
    <t>Could enter middle during.</t>
  </si>
  <si>
    <t>brownwesley@example.net</t>
  </si>
  <si>
    <t>+1-401-722-9109x55669</t>
  </si>
  <si>
    <t>38296 Barber Fort Apt. 704</t>
  </si>
  <si>
    <t>Laneside</t>
  </si>
  <si>
    <t>Level perform hand because decade.</t>
  </si>
  <si>
    <t>deborahcarter@example.com</t>
  </si>
  <si>
    <t>(984)286-2221x09135</t>
  </si>
  <si>
    <t>5780 Charles Ville</t>
  </si>
  <si>
    <t>North Martha</t>
  </si>
  <si>
    <t>Feeling investment base.</t>
  </si>
  <si>
    <t>frank22@example.org</t>
  </si>
  <si>
    <t>411 Nicholas Landing Suite 130</t>
  </si>
  <si>
    <t>Port Melaniestad</t>
  </si>
  <si>
    <t>For here poor meeting everyone bad reduce.</t>
  </si>
  <si>
    <t>zsilva@example.org</t>
  </si>
  <si>
    <t>+1-292-744-2657x3101</t>
  </si>
  <si>
    <t>290 Candace Hollow</t>
  </si>
  <si>
    <t>Port Hayden</t>
  </si>
  <si>
    <t>Land middle mother include adult.</t>
  </si>
  <si>
    <t>jenniferpope@example.org</t>
  </si>
  <si>
    <t>343.293.0861x4869</t>
  </si>
  <si>
    <t>73326 Stephen Pines Apt. 373</t>
  </si>
  <si>
    <t>Port Danielton</t>
  </si>
  <si>
    <t>Two piece certainly affect song stage past.</t>
  </si>
  <si>
    <t>jessicawoods@example.com</t>
  </si>
  <si>
    <t>(668)209-7106</t>
  </si>
  <si>
    <t>4872 John Unions Apt. 688</t>
  </si>
  <si>
    <t>Amandafort</t>
  </si>
  <si>
    <t>End medical own service try stock model.</t>
  </si>
  <si>
    <t>christopher25@example.net</t>
  </si>
  <si>
    <t>+1-878-717-4460x00943</t>
  </si>
  <si>
    <t>01304 David Hills</t>
  </si>
  <si>
    <t>North Christopherville</t>
  </si>
  <si>
    <t>Bar trial use feel letter piece field.</t>
  </si>
  <si>
    <t>tonyhughes@example.net</t>
  </si>
  <si>
    <t>1459 Rodriguez Crest</t>
  </si>
  <si>
    <t>Remember against visit.</t>
  </si>
  <si>
    <t>thomasriley@example.com</t>
  </si>
  <si>
    <t>653.802.0852x50645</t>
  </si>
  <si>
    <t>65974 Sullivan Ridges</t>
  </si>
  <si>
    <t>Changborough</t>
  </si>
  <si>
    <t>Their team area loss field white consumer.</t>
  </si>
  <si>
    <t>petersjoseph@example.net</t>
  </si>
  <si>
    <t>666.588.5015x2317</t>
  </si>
  <si>
    <t>808 Michael Motorway</t>
  </si>
  <si>
    <t>Grow green house away throw.</t>
  </si>
  <si>
    <t>ashley63@example.com</t>
  </si>
  <si>
    <t>270-480-2471x0183</t>
  </si>
  <si>
    <t>394 Hernandez Estate Suite 668</t>
  </si>
  <si>
    <t>Much space pretty.</t>
  </si>
  <si>
    <t>calvinhoover@example.org</t>
  </si>
  <si>
    <t>(907)422-6551</t>
  </si>
  <si>
    <t>126 Johnson Corner Suite 612</t>
  </si>
  <si>
    <t>East Kimberlyland</t>
  </si>
  <si>
    <t>Sell direction subject modern.</t>
  </si>
  <si>
    <t>vblack@example.net</t>
  </si>
  <si>
    <t>(492)253-6253x8436</t>
  </si>
  <si>
    <t>69830 Taylor Trail</t>
  </si>
  <si>
    <t>Larryview</t>
  </si>
  <si>
    <t>Billion fear keep quickly prove standard indicate.</t>
  </si>
  <si>
    <t>jerry52@example.org</t>
  </si>
  <si>
    <t>(622)803-3218x508</t>
  </si>
  <si>
    <t>0033 Haynes Place Apt. 836</t>
  </si>
  <si>
    <t>Particular something year history.</t>
  </si>
  <si>
    <t>deborahwhite@example.net</t>
  </si>
  <si>
    <t>(391)400-5080</t>
  </si>
  <si>
    <t>270 William Orchard</t>
  </si>
  <si>
    <t>Perryfort</t>
  </si>
  <si>
    <t>Investment institution a knowledge house.</t>
  </si>
  <si>
    <t>lisahughes@example.org</t>
  </si>
  <si>
    <t>891-836-1517</t>
  </si>
  <si>
    <t>52140 Mitchell Shoals</t>
  </si>
  <si>
    <t>West Deborahton</t>
  </si>
  <si>
    <t>Pick marriage our peace card card challenge manage.</t>
  </si>
  <si>
    <t>upowell@example.com</t>
  </si>
  <si>
    <t>(905)205-8558</t>
  </si>
  <si>
    <t>28150 Joshua Mission Apt. 229</t>
  </si>
  <si>
    <t>South Sonyastad</t>
  </si>
  <si>
    <t>Player policy quality tend hundred again participant.</t>
  </si>
  <si>
    <t>fkeith@example.net</t>
  </si>
  <si>
    <t>846.205.7264</t>
  </si>
  <si>
    <t>93777 Byrd Locks Suite 128</t>
  </si>
  <si>
    <t>South Heatherfurt</t>
  </si>
  <si>
    <t>Attorney I role such.</t>
  </si>
  <si>
    <t>egarcia@example.org</t>
  </si>
  <si>
    <t>500.201.6900x48090</t>
  </si>
  <si>
    <t>9116 Susan Port</t>
  </si>
  <si>
    <t>Brendanberg</t>
  </si>
  <si>
    <t>Trouble personal appear near receive.</t>
  </si>
  <si>
    <t>kimberly73@example.org</t>
  </si>
  <si>
    <t>(573)647-3666x900</t>
  </si>
  <si>
    <t>922 Hamilton Isle</t>
  </si>
  <si>
    <t>West Patrickfurt</t>
  </si>
  <si>
    <t>Lead capital bad road sure.</t>
  </si>
  <si>
    <t>xsilva@example.net</t>
  </si>
  <si>
    <t>960.543.2417</t>
  </si>
  <si>
    <t>67116 Contreras Knolls</t>
  </si>
  <si>
    <t>Down real opportunity tax management as meet arrive.</t>
  </si>
  <si>
    <t>mprince@example.com</t>
  </si>
  <si>
    <t>+1-432-949-5856x75713</t>
  </si>
  <si>
    <t>960 Janet Crossroad Suite 494</t>
  </si>
  <si>
    <t>Treat factor man less.</t>
  </si>
  <si>
    <t>matthewprice@example.org</t>
  </si>
  <si>
    <t>+1-861-777-5059x682</t>
  </si>
  <si>
    <t>7631 Kathleen Groves Suite 645</t>
  </si>
  <si>
    <t>Whiteville</t>
  </si>
  <si>
    <t>Common high guess go than write.</t>
  </si>
  <si>
    <t>bryantchristopher@example.com</t>
  </si>
  <si>
    <t>950-871-0514x1755</t>
  </si>
  <si>
    <t>93895 Stark Hill Apt. 836</t>
  </si>
  <si>
    <t>West Kristenfort</t>
  </si>
  <si>
    <t>Financial clearly young PM during nature red.</t>
  </si>
  <si>
    <t>matthewking@example.org</t>
  </si>
  <si>
    <t>565-560-8405</t>
  </si>
  <si>
    <t>72715 Waters Throughway Apt. 151</t>
  </si>
  <si>
    <t>Watsonbury</t>
  </si>
  <si>
    <t>Garden lawyer picture wall those.</t>
  </si>
  <si>
    <t>tmooney@example.org</t>
  </si>
  <si>
    <t>202 Welch Ford Suite 380</t>
  </si>
  <si>
    <t>South Rebecca</t>
  </si>
  <si>
    <t>Radio experience base help cost century water.</t>
  </si>
  <si>
    <t>melissawall@example.net</t>
  </si>
  <si>
    <t>+1-223-272-1207x3530</t>
  </si>
  <si>
    <t>94873 James Forge Apt. 875</t>
  </si>
  <si>
    <t>Port Jonathan</t>
  </si>
  <si>
    <t>Upon me effect.</t>
  </si>
  <si>
    <t>eddie30@example.net</t>
  </si>
  <si>
    <t>+1-956-553-6322x265</t>
  </si>
  <si>
    <t>50519 Melanie Dam</t>
  </si>
  <si>
    <t>Lake Samuelberg</t>
  </si>
  <si>
    <t>I yeah majority late voice mean.</t>
  </si>
  <si>
    <t>npeters@example.org</t>
  </si>
  <si>
    <t>948.738.9569x002</t>
  </si>
  <si>
    <t>79963 Anthony Spring</t>
  </si>
  <si>
    <t>Least behind purpose least few.</t>
  </si>
  <si>
    <t>martinromero@example.com</t>
  </si>
  <si>
    <t>725.708.6593x1134</t>
  </si>
  <si>
    <t>11604 Waters Junction Suite 183</t>
  </si>
  <si>
    <t>New Donaldmouth</t>
  </si>
  <si>
    <t>See point parent nature other beyond student.</t>
  </si>
  <si>
    <t>cramos@example.com</t>
  </si>
  <si>
    <t>456-714-1089x4969</t>
  </si>
  <si>
    <t>070 Griffith Locks</t>
  </si>
  <si>
    <t>Johnshire</t>
  </si>
  <si>
    <t>College hand result weight director drop.</t>
  </si>
  <si>
    <t>melanie48@example.com</t>
  </si>
  <si>
    <t>854 Jones Valleys</t>
  </si>
  <si>
    <t>Port Austinside</t>
  </si>
  <si>
    <t>Deal concern statement.</t>
  </si>
  <si>
    <t>camposandres@example.net</t>
  </si>
  <si>
    <t>284.674.6488x19093</t>
  </si>
  <si>
    <t>5947 Durham Causeway</t>
  </si>
  <si>
    <t>Recently although ask sea name then must.</t>
  </si>
  <si>
    <t>danielle92@example.net</t>
  </si>
  <si>
    <t>555.442.0325</t>
  </si>
  <si>
    <t>5034 Kyle Keys Apt. 108</t>
  </si>
  <si>
    <t>West Isaiahborough</t>
  </si>
  <si>
    <t>Name since probably service.</t>
  </si>
  <si>
    <t>kenneth52@example.net</t>
  </si>
  <si>
    <t>575-279-9672x269</t>
  </si>
  <si>
    <t>318 Torres Lane Apt. 092</t>
  </si>
  <si>
    <t>Rachelbury</t>
  </si>
  <si>
    <t>Statement school allow there than group own.</t>
  </si>
  <si>
    <t>ashleyavila@example.com</t>
  </si>
  <si>
    <t>503.304.6009x424</t>
  </si>
  <si>
    <t>56964 Tiffany Underpass</t>
  </si>
  <si>
    <t>Harmonmouth</t>
  </si>
  <si>
    <t>Hundred exactly easy car turn.</t>
  </si>
  <si>
    <t>pricenicole@example.org</t>
  </si>
  <si>
    <t>(844)959-4850</t>
  </si>
  <si>
    <t>7803 Penny Stravenue</t>
  </si>
  <si>
    <t>Paper identify Mr science.</t>
  </si>
  <si>
    <t>kennethedwards@example.org</t>
  </si>
  <si>
    <t>556-717-1989x27265</t>
  </si>
  <si>
    <t>126 Molina Parkways</t>
  </si>
  <si>
    <t>Amystad</t>
  </si>
  <si>
    <t>By democratic test five today watch.</t>
  </si>
  <si>
    <t>allentammy@example.org</t>
  </si>
  <si>
    <t>659.872.7681</t>
  </si>
  <si>
    <t>7464 Chad Pines Apt. 919</t>
  </si>
  <si>
    <t>East Laurenmouth</t>
  </si>
  <si>
    <t>Together heavy themselves wide magazine beautiful.</t>
  </si>
  <si>
    <t>ivaldez@example.org</t>
  </si>
  <si>
    <t>0128 Cynthia Flat</t>
  </si>
  <si>
    <t>East Jasonmouth</t>
  </si>
  <si>
    <t>Threat region throughout indeed four third media.</t>
  </si>
  <si>
    <t>sheavanessa@example.com</t>
  </si>
  <si>
    <t>603.274.3341x6265</t>
  </si>
  <si>
    <t>227 Gamble Springs</t>
  </si>
  <si>
    <t>Port Brianland</t>
  </si>
  <si>
    <t>White attorney history itself four change buy.</t>
  </si>
  <si>
    <t>danielholmes@example.net</t>
  </si>
  <si>
    <t>370-431-8679x077</t>
  </si>
  <si>
    <t>0909 Bernard Course Apt. 275</t>
  </si>
  <si>
    <t>Force save drug local.</t>
  </si>
  <si>
    <t>craigtrujillo@example.org</t>
  </si>
  <si>
    <t>(482)486-8823</t>
  </si>
  <si>
    <t>37857 Hernandez Gateway</t>
  </si>
  <si>
    <t>East Rachelland</t>
  </si>
  <si>
    <t>Daughter lead level several.</t>
  </si>
  <si>
    <t>flopez@example.org</t>
  </si>
  <si>
    <t>973-634-5920</t>
  </si>
  <si>
    <t>46996 Manuel Forest Suite 217</t>
  </si>
  <si>
    <t>Race car on lawyer put throw.</t>
  </si>
  <si>
    <t>jenningscraig@example.com</t>
  </si>
  <si>
    <t>(916)973-2378x31341</t>
  </si>
  <si>
    <t>65529 Johnson Lodge</t>
  </si>
  <si>
    <t>Gonzalezstad</t>
  </si>
  <si>
    <t>Piece town past hospital.</t>
  </si>
  <si>
    <t>kyle66@example.com</t>
  </si>
  <si>
    <t>001-606-690-8201x7918</t>
  </si>
  <si>
    <t>122 Richard Island Suite 723</t>
  </si>
  <si>
    <t>Martinezfurt</t>
  </si>
  <si>
    <t>Fast interview by.</t>
  </si>
  <si>
    <t>gavila@example.com</t>
  </si>
  <si>
    <t>984.458.5680x174</t>
  </si>
  <si>
    <t>5681 Eric Camp Apt. 114</t>
  </si>
  <si>
    <t>Hillshire</t>
  </si>
  <si>
    <t>Send case shake claim leader.</t>
  </si>
  <si>
    <t>lawrenceolivia@example.com</t>
  </si>
  <si>
    <t>518.503.4190x68094</t>
  </si>
  <si>
    <t>982 Mcmillan Gateway</t>
  </si>
  <si>
    <t>Lake Scottborough</t>
  </si>
  <si>
    <t>Law stop century feeling theory consumer.</t>
  </si>
  <si>
    <t>dwelch@example.net</t>
  </si>
  <si>
    <t>233.663.4864x256</t>
  </si>
  <si>
    <t>97382 Tracy Ramp Apt. 172</t>
  </si>
  <si>
    <t>Amount trade government better.</t>
  </si>
  <si>
    <t>jessica93@example.net</t>
  </si>
  <si>
    <t>722-360-3063x4553</t>
  </si>
  <si>
    <t>015 Alexis Keys Apt. 931</t>
  </si>
  <si>
    <t>Port Jessica</t>
  </si>
  <si>
    <t>Situation understand hard whom determine.</t>
  </si>
  <si>
    <t>hendersonsteven@example.org</t>
  </si>
  <si>
    <t>+1-478-397-2073x035</t>
  </si>
  <si>
    <t>6039 Michael Fords Suite 155</t>
  </si>
  <si>
    <t>West Robertport</t>
  </si>
  <si>
    <t>Three fact dog middle myself forward newspaper building.</t>
  </si>
  <si>
    <t>pmatthews@example.com</t>
  </si>
  <si>
    <t>550.920.1607x466</t>
  </si>
  <si>
    <t>6926 Veronica Land</t>
  </si>
  <si>
    <t>East Maryhaven</t>
  </si>
  <si>
    <t>Section say fill agreement.</t>
  </si>
  <si>
    <t>ajenkins@example.com</t>
  </si>
  <si>
    <t>(899)697-7766</t>
  </si>
  <si>
    <t>29039 Cynthia Oval Apt. 621</t>
  </si>
  <si>
    <t>Virginiafort</t>
  </si>
  <si>
    <t>Major until myself receive sister.</t>
  </si>
  <si>
    <t>jennifer68@example.org</t>
  </si>
  <si>
    <t>(773)368-1863x825</t>
  </si>
  <si>
    <t>82392 Little Parkway</t>
  </si>
  <si>
    <t>At mind performance blue experience partner.</t>
  </si>
  <si>
    <t>joconnor@example.net</t>
  </si>
  <si>
    <t>001-622-338-3186x04121</t>
  </si>
  <si>
    <t>7267 Nicholas Prairie</t>
  </si>
  <si>
    <t>Lunaside</t>
  </si>
  <si>
    <t>Game take letter budget out get fast.</t>
  </si>
  <si>
    <t>cainamy@example.org</t>
  </si>
  <si>
    <t>658.842.0233x35337</t>
  </si>
  <si>
    <t>8523 Alexander Ville</t>
  </si>
  <si>
    <t>Else trouble industry class institution.</t>
  </si>
  <si>
    <t>leelance@example.net</t>
  </si>
  <si>
    <t>287.968.9379</t>
  </si>
  <si>
    <t>408 Christopher Village</t>
  </si>
  <si>
    <t>Scientist physical ten deep.</t>
  </si>
  <si>
    <t>carteralicia@example.net</t>
  </si>
  <si>
    <t>6407 Kristi River Apt. 511</t>
  </si>
  <si>
    <t>South Davidtown</t>
  </si>
  <si>
    <t>Eye good concern six.</t>
  </si>
  <si>
    <t>ubates@example.com</t>
  </si>
  <si>
    <t>(562)735-2237x21553</t>
  </si>
  <si>
    <t>5089 Benjamin Loop Suite 058</t>
  </si>
  <si>
    <t>New Linda</t>
  </si>
  <si>
    <t>Alone suggest tonight set wife consider.</t>
  </si>
  <si>
    <t>murphythomas@example.net</t>
  </si>
  <si>
    <t>001-434-464-7488x279</t>
  </si>
  <si>
    <t>86562 Samantha Lake Suite 535</t>
  </si>
  <si>
    <t>Jacksontown</t>
  </si>
  <si>
    <t>Table fire total suddenly.</t>
  </si>
  <si>
    <t>darren15@example.com</t>
  </si>
  <si>
    <t>(846)597-2329</t>
  </si>
  <si>
    <t>83984 Johnson Run</t>
  </si>
  <si>
    <t>Lynnshire</t>
  </si>
  <si>
    <t>Rest want not certain east while know.</t>
  </si>
  <si>
    <t>ltaylor@example.com</t>
  </si>
  <si>
    <t>5317 Ashley Glens Apt. 230</t>
  </si>
  <si>
    <t>West Nicholasburgh</t>
  </si>
  <si>
    <t>Candidate become financial service yes must own.</t>
  </si>
  <si>
    <t>christopher88@example.org</t>
  </si>
  <si>
    <t>001-655-290-6015x97981</t>
  </si>
  <si>
    <t>67943 Becky Junctions Suite 467</t>
  </si>
  <si>
    <t>Ortegaland</t>
  </si>
  <si>
    <t>Candidate son actually oil result political along.</t>
  </si>
  <si>
    <t>nathan43@example.net</t>
  </si>
  <si>
    <t>29804 Shannon Estate</t>
  </si>
  <si>
    <t>Very doctor record.</t>
  </si>
  <si>
    <t>Morse</t>
  </si>
  <si>
    <t>qrobinson@example.org</t>
  </si>
  <si>
    <t>02426 Palmer Parkways Suite 080</t>
  </si>
  <si>
    <t>Mackbury</t>
  </si>
  <si>
    <t>Continue always political.</t>
  </si>
  <si>
    <t>hensleyjacob@example.net</t>
  </si>
  <si>
    <t>910.863.5907x29782</t>
  </si>
  <si>
    <t>934 Kennedy Meadow</t>
  </si>
  <si>
    <t>East Rebecca</t>
  </si>
  <si>
    <t>Hand suffer politics even after state.</t>
  </si>
  <si>
    <t>mckinneychristy@example.org</t>
  </si>
  <si>
    <t>+1-475-445-4743x449</t>
  </si>
  <si>
    <t>6993 Eddie Rapids Apt. 013</t>
  </si>
  <si>
    <t>Building view theory open key economic thing indeed.</t>
  </si>
  <si>
    <t>emily45@example.org</t>
  </si>
  <si>
    <t>001-269-809-3233</t>
  </si>
  <si>
    <t>5717 Tyler Bypass</t>
  </si>
  <si>
    <t>South Vanessamouth</t>
  </si>
  <si>
    <t>Consider matter bag serve short answer.</t>
  </si>
  <si>
    <t>barbaramoore@example.org</t>
  </si>
  <si>
    <t>001-815-974-3112</t>
  </si>
  <si>
    <t>207 Shelly Circles</t>
  </si>
  <si>
    <t>Jonesville</t>
  </si>
  <si>
    <t>Add physical summer response well tree lay PM.</t>
  </si>
  <si>
    <t>diane32@example.org</t>
  </si>
  <si>
    <t>323 Derek Cape</t>
  </si>
  <si>
    <t>North Leonardside</t>
  </si>
  <si>
    <t>Find evidence reach money remember amount begin.</t>
  </si>
  <si>
    <t>809.949.8738x27400</t>
  </si>
  <si>
    <t>63870 Valdez Radial Suite 242</t>
  </si>
  <si>
    <t>Nearly analysis several position power rest determine.</t>
  </si>
  <si>
    <t>walter14@example.org</t>
  </si>
  <si>
    <t>0862 Joshua Circle</t>
  </si>
  <si>
    <t>Brooksville</t>
  </si>
  <si>
    <t>We open fly police current century help.</t>
  </si>
  <si>
    <t>delacruzmichael@example.com</t>
  </si>
  <si>
    <t>(407)289-7507x55039</t>
  </si>
  <si>
    <t>5605 Eaton Stream Apt. 170</t>
  </si>
  <si>
    <t>North Amber</t>
  </si>
  <si>
    <t>Pressure staff less admit environmental ten design.</t>
  </si>
  <si>
    <t>jamie68@example.net</t>
  </si>
  <si>
    <t>+1-799-723-7492x3424</t>
  </si>
  <si>
    <t>03867 Cooper Underpass Apt. 714</t>
  </si>
  <si>
    <t>West Isabella</t>
  </si>
  <si>
    <t>Why meeting miss the mind international forget article.</t>
  </si>
  <si>
    <t>lithomas@example.net</t>
  </si>
  <si>
    <t>001-592-644-6832x337</t>
  </si>
  <si>
    <t>819 Jason Greens</t>
  </si>
  <si>
    <t>Trevorchester</t>
  </si>
  <si>
    <t>Build public across hair yeah everyone.</t>
  </si>
  <si>
    <t>eric48@example.com</t>
  </si>
  <si>
    <t>(679)480-9021x6194</t>
  </si>
  <si>
    <t>476 Brock Avenue Suite 893</t>
  </si>
  <si>
    <t>Bar wonder scene technology.</t>
  </si>
  <si>
    <t>meganmartin@example.net</t>
  </si>
  <si>
    <t>+1-519-438-0972x8554</t>
  </si>
  <si>
    <t>883 Stacey Square Apt. 756</t>
  </si>
  <si>
    <t>Affect continue wear media collection nearly.</t>
  </si>
  <si>
    <t>stephenlewis@example.net</t>
  </si>
  <si>
    <t>777.784.5615x3710</t>
  </si>
  <si>
    <t>09797 Gray Light</t>
  </si>
  <si>
    <t>East Robertmouth</t>
  </si>
  <si>
    <t>Final lot risk structure put receive by public.</t>
  </si>
  <si>
    <t>qnunez@example.com</t>
  </si>
  <si>
    <t>(353)497-7791x31703</t>
  </si>
  <si>
    <t>348 Hawkins Forges Suite 986</t>
  </si>
  <si>
    <t>Bakerhaven</t>
  </si>
  <si>
    <t>Program policy deal exactly nice know story sea.</t>
  </si>
  <si>
    <t>Hodge</t>
  </si>
  <si>
    <t>lawrencespence@example.com</t>
  </si>
  <si>
    <t>(725)726-3691</t>
  </si>
  <si>
    <t>52026 David Passage</t>
  </si>
  <si>
    <t>Zacharystad</t>
  </si>
  <si>
    <t>Something loss without likely team range age strong.</t>
  </si>
  <si>
    <t>griffinrandy@example.org</t>
  </si>
  <si>
    <t>(378)816-6051x705</t>
  </si>
  <si>
    <t>6662 Townsend Turnpike Suite 169</t>
  </si>
  <si>
    <t>North Cheyenne</t>
  </si>
  <si>
    <t>Bed new increase later also weight method responsibility.</t>
  </si>
  <si>
    <t>jill64@example.com</t>
  </si>
  <si>
    <t>+1-555-519-1238x3065</t>
  </si>
  <si>
    <t>23819 Smith Skyway</t>
  </si>
  <si>
    <t>Last herself chance sit.</t>
  </si>
  <si>
    <t>xrichards@example.com</t>
  </si>
  <si>
    <t>599-966-6444</t>
  </si>
  <si>
    <t>374 Sandra Springs Suite 686</t>
  </si>
  <si>
    <t>South Jamesberg</t>
  </si>
  <si>
    <t>Set character relationship former.</t>
  </si>
  <si>
    <t>eric26@example.org</t>
  </si>
  <si>
    <t>+1-607-326-3922x5745</t>
  </si>
  <si>
    <t>328 Mason Plains</t>
  </si>
  <si>
    <t>Heidistad</t>
  </si>
  <si>
    <t>Eye interesting foot long.</t>
  </si>
  <si>
    <t>andreajames@example.net</t>
  </si>
  <si>
    <t>+1-880-635-6645x97889</t>
  </si>
  <si>
    <t>66722 Emily Plain Suite 766</t>
  </si>
  <si>
    <t>East Jenniferville</t>
  </si>
  <si>
    <t>Check bit technology citizen.</t>
  </si>
  <si>
    <t>toddbennett@example.org</t>
  </si>
  <si>
    <t>001-270-222-0936x56312</t>
  </si>
  <si>
    <t>1611 Hector Camp</t>
  </si>
  <si>
    <t>Lake Lauren</t>
  </si>
  <si>
    <t>Anything degree drop management onto local cause site.</t>
  </si>
  <si>
    <t>cooperandrew@example.org</t>
  </si>
  <si>
    <t>001-783-454-5732x6694</t>
  </si>
  <si>
    <t>14743 Lawrence Keys</t>
  </si>
  <si>
    <t>Avoid across find success.</t>
  </si>
  <si>
    <t>michaelhamilton@example.com</t>
  </si>
  <si>
    <t>617-654-0481</t>
  </si>
  <si>
    <t>17936 Hendrix Center Suite 207</t>
  </si>
  <si>
    <t>Stevenport</t>
  </si>
  <si>
    <t>I commercial blue leader listen.</t>
  </si>
  <si>
    <t>diazjennifer@example.net</t>
  </si>
  <si>
    <t>583-845-6892</t>
  </si>
  <si>
    <t>81836 Matthew Dale</t>
  </si>
  <si>
    <t>Necessary factor order senior measure.</t>
  </si>
  <si>
    <t>woodalice@example.com</t>
  </si>
  <si>
    <t>(774)342-9373</t>
  </si>
  <si>
    <t>734 Wong Lakes Suite 501</t>
  </si>
  <si>
    <t>Of institution draw face sense behind.</t>
  </si>
  <si>
    <t>tyler67@example.net</t>
  </si>
  <si>
    <t>864-505-3025</t>
  </si>
  <si>
    <t>1444 Ramirez Square Apt. 804</t>
  </si>
  <si>
    <t>Harrisland</t>
  </si>
  <si>
    <t>Star heart unit leader.</t>
  </si>
  <si>
    <t>derrickgarcia@example.com</t>
  </si>
  <si>
    <t>954-779-9758x231</t>
  </si>
  <si>
    <t>059 Anthony Plains</t>
  </si>
  <si>
    <t>Careyhaven</t>
  </si>
  <si>
    <t>Tend our green again our majority sure.</t>
  </si>
  <si>
    <t>laura16@example.com</t>
  </si>
  <si>
    <t>597-208-1691</t>
  </si>
  <si>
    <t>43681 Gary Orchard Apt. 237</t>
  </si>
  <si>
    <t>West Cherylside</t>
  </si>
  <si>
    <t>Tree air sound film piece minute life.</t>
  </si>
  <si>
    <t>williamsdeborah@example.org</t>
  </si>
  <si>
    <t>27295 Janet Falls</t>
  </si>
  <si>
    <t>Two mouth picture field ago check.</t>
  </si>
  <si>
    <t>reedpedro@example.org</t>
  </si>
  <si>
    <t>236-744-8818</t>
  </si>
  <si>
    <t>325 Vasquez Light Apt. 140</t>
  </si>
  <si>
    <t>Davisburgh</t>
  </si>
  <si>
    <t>Financial family Congress perform.</t>
  </si>
  <si>
    <t>rebecca34@example.com</t>
  </si>
  <si>
    <t>747.559.6381x1944</t>
  </si>
  <si>
    <t>8338 Frank Square Apt. 096</t>
  </si>
  <si>
    <t>South Amandaton</t>
  </si>
  <si>
    <t>Make family wide prove both hour.</t>
  </si>
  <si>
    <t>wangwilliam@example.net</t>
  </si>
  <si>
    <t>(395)763-7000x112</t>
  </si>
  <si>
    <t>359 Willie Dam Apt. 147</t>
  </si>
  <si>
    <t>Cherylville</t>
  </si>
  <si>
    <t>Country industry interesting.</t>
  </si>
  <si>
    <t>gomezrussell@example.com</t>
  </si>
  <si>
    <t>001-573-647-5006x777</t>
  </si>
  <si>
    <t>6256 Andres Overpass</t>
  </si>
  <si>
    <t>South Ashley</t>
  </si>
  <si>
    <t>Media seat treatment pretty true attorney.</t>
  </si>
  <si>
    <t>hancockbrendan@example.com</t>
  </si>
  <si>
    <t>001-834-536-9617x1370</t>
  </si>
  <si>
    <t>804 Barton Forges Suite 427</t>
  </si>
  <si>
    <t>Josephchester</t>
  </si>
  <si>
    <t>Relate issue southern subject indeed recent international.</t>
  </si>
  <si>
    <t>Elijah</t>
  </si>
  <si>
    <t>david26@example.com</t>
  </si>
  <si>
    <t>919-848-9919</t>
  </si>
  <si>
    <t>6527 Rose Overpass</t>
  </si>
  <si>
    <t>West Ryanbury</t>
  </si>
  <si>
    <t>Young force impact drug.</t>
  </si>
  <si>
    <t>priley@example.org</t>
  </si>
  <si>
    <t>717.354.4426x903</t>
  </si>
  <si>
    <t>75596 Wheeler Way</t>
  </si>
  <si>
    <t>Dustinburgh</t>
  </si>
  <si>
    <t>Law theory necessary sea science.</t>
  </si>
  <si>
    <t>robert58@example.net</t>
  </si>
  <si>
    <t>001-828-995-1158</t>
  </si>
  <si>
    <t>40356 Alvarado Valleys</t>
  </si>
  <si>
    <t>Seven scientist fall pretty top push.</t>
  </si>
  <si>
    <t>csmith@example.org</t>
  </si>
  <si>
    <t>762.909.0266</t>
  </si>
  <si>
    <t>7398 John Mount</t>
  </si>
  <si>
    <t>Port Jasonberg</t>
  </si>
  <si>
    <t>Role society form choice.</t>
  </si>
  <si>
    <t>Frey</t>
  </si>
  <si>
    <t>acevedomarvin@example.com</t>
  </si>
  <si>
    <t>348.349.0230x8763</t>
  </si>
  <si>
    <t>74592 Billy Spurs</t>
  </si>
  <si>
    <t>Half see radio set particularly case game.</t>
  </si>
  <si>
    <t>rebeccamcmahon@example.net</t>
  </si>
  <si>
    <t>(452)298-4343x8148</t>
  </si>
  <si>
    <t>73290 Jason Island</t>
  </si>
  <si>
    <t>Andreaberg</t>
  </si>
  <si>
    <t>Top day my these million.</t>
  </si>
  <si>
    <t>rachaeljohnson@example.net</t>
  </si>
  <si>
    <t>842.896.1408x924</t>
  </si>
  <si>
    <t>4435 Mendoza Burgs Suite 378</t>
  </si>
  <si>
    <t>Tristanland</t>
  </si>
  <si>
    <t>Production play of member identify.</t>
  </si>
  <si>
    <t>imitchell@example.org</t>
  </si>
  <si>
    <t>(470)674-7586</t>
  </si>
  <si>
    <t>6846 Myers Meadows</t>
  </si>
  <si>
    <t>Lake Johnnyview</t>
  </si>
  <si>
    <t>Coach million rise among community price international may.</t>
  </si>
  <si>
    <t>brittneygarcia@example.net</t>
  </si>
  <si>
    <t>602.916.3273</t>
  </si>
  <si>
    <t>6849 Vance Land Suite 962</t>
  </si>
  <si>
    <t>North Priscilla</t>
  </si>
  <si>
    <t>Memory prove age choose allow new.</t>
  </si>
  <si>
    <t>walterwalker@example.net</t>
  </si>
  <si>
    <t>763 White Ways</t>
  </si>
  <si>
    <t>West Mark</t>
  </si>
  <si>
    <t>Large cost police seek partner.</t>
  </si>
  <si>
    <t>pgoodman@example.org</t>
  </si>
  <si>
    <t>355-525-6737x289</t>
  </si>
  <si>
    <t>2266 Miller Falls</t>
  </si>
  <si>
    <t>Port Ronald</t>
  </si>
  <si>
    <t>Have laugh parent room seek.</t>
  </si>
  <si>
    <t>smithdaniel@example.org</t>
  </si>
  <si>
    <t>001-869-546-0151x0317</t>
  </si>
  <si>
    <t>66345 Hernandez Fort Apt. 012</t>
  </si>
  <si>
    <t>West Johnathan</t>
  </si>
  <si>
    <t>Development would particularly just else.</t>
  </si>
  <si>
    <t>richard93@example.net</t>
  </si>
  <si>
    <t>485 Jason Knoll Suite 699</t>
  </si>
  <si>
    <t>Tiffanystad</t>
  </si>
  <si>
    <t>Here course firm community.</t>
  </si>
  <si>
    <t>richard12@example.org</t>
  </si>
  <si>
    <t>959.808.2672x04038</t>
  </si>
  <si>
    <t>246 Alexander Manor</t>
  </si>
  <si>
    <t>Port Melanie</t>
  </si>
  <si>
    <t>Understand trade for strong role north put.</t>
  </si>
  <si>
    <t>haley48@example.com</t>
  </si>
  <si>
    <t>001-912-413-7585x702</t>
  </si>
  <si>
    <t>4848 Shelley Extension Apt. 215</t>
  </si>
  <si>
    <t>Kaylaville</t>
  </si>
  <si>
    <t>Physical mean wish play ever at arm improve.</t>
  </si>
  <si>
    <t>michael96@example.com</t>
  </si>
  <si>
    <t>(470)930-6364</t>
  </si>
  <si>
    <t>943 Michelle Corners Suite 908</t>
  </si>
  <si>
    <t>Hot if capital factor.</t>
  </si>
  <si>
    <t>ellismeredith@example.net</t>
  </si>
  <si>
    <t>891.983.4923x919</t>
  </si>
  <si>
    <t>26998 Amanda Spring</t>
  </si>
  <si>
    <t>West Michaelfurt</t>
  </si>
  <si>
    <t>Law election science clearly your contain true.</t>
  </si>
  <si>
    <t>holteric@example.org</t>
  </si>
  <si>
    <t>266-278-9307x71105</t>
  </si>
  <si>
    <t>401 Blake Knoll Suite 797</t>
  </si>
  <si>
    <t>Bryanfort</t>
  </si>
  <si>
    <t>Else your local.</t>
  </si>
  <si>
    <t>fjohnson@example.com</t>
  </si>
  <si>
    <t>(233)367-8716x35761</t>
  </si>
  <si>
    <t>9881 Ricky Junction</t>
  </si>
  <si>
    <t>Port Miguel</t>
  </si>
  <si>
    <t>Partner across spend avoid apply even sense process.</t>
  </si>
  <si>
    <t>christopher28@example.com</t>
  </si>
  <si>
    <t>362.918.9414</t>
  </si>
  <si>
    <t>17827 Sanchez Square</t>
  </si>
  <si>
    <t>Pick unit surface other could law long fine.</t>
  </si>
  <si>
    <t>bsantiago@example.net</t>
  </si>
  <si>
    <t>001-832-393-4705</t>
  </si>
  <si>
    <t>414 Dwayne Greens</t>
  </si>
  <si>
    <t>New Peterchester</t>
  </si>
  <si>
    <t>Look top book popular number today place letter.</t>
  </si>
  <si>
    <t>matthewbradley@example.org</t>
  </si>
  <si>
    <t>001-824-739-4619x06908</t>
  </si>
  <si>
    <t>5729 Miller Plains</t>
  </si>
  <si>
    <t>Mathewshire</t>
  </si>
  <si>
    <t>Student research soon.</t>
  </si>
  <si>
    <t>hjordan@example.org</t>
  </si>
  <si>
    <t>(944)798-3869x50095</t>
  </si>
  <si>
    <t>6584 Long Falls Apt. 701</t>
  </si>
  <si>
    <t>Soldier of treat treatment.</t>
  </si>
  <si>
    <t>randolphcarol@example.net</t>
  </si>
  <si>
    <t>210.355.6622</t>
  </si>
  <si>
    <t>28970 Malone Wells Suite 209</t>
  </si>
  <si>
    <t>Stoneland</t>
  </si>
  <si>
    <t>Available wide necessary southern everything environmental against.</t>
  </si>
  <si>
    <t>todd02@example.net</t>
  </si>
  <si>
    <t>515.448.7339x08815</t>
  </si>
  <si>
    <t>2941 Travis Parks</t>
  </si>
  <si>
    <t>West Jacob</t>
  </si>
  <si>
    <t>Size far entire bit.</t>
  </si>
  <si>
    <t>asmith@example.com</t>
  </si>
  <si>
    <t>770.992.4831x38057</t>
  </si>
  <si>
    <t>342 Lee Canyon Apt. 158</t>
  </si>
  <si>
    <t>Katherineside</t>
  </si>
  <si>
    <t>Onto nice back fight site development early particular.</t>
  </si>
  <si>
    <t>ericgarcia@example.org</t>
  </si>
  <si>
    <t>747.891.7903x932</t>
  </si>
  <si>
    <t>9719 Carlos Orchard Apt. 088</t>
  </si>
  <si>
    <t>West Tracyborough</t>
  </si>
  <si>
    <t>Rich make yet let eight structure physical.</t>
  </si>
  <si>
    <t>krystalturner@example.org</t>
  </si>
  <si>
    <t>394.881.0776x59738</t>
  </si>
  <si>
    <t>87499 Elizabeth Turnpike Suite 983</t>
  </si>
  <si>
    <t>West Brittanyshire</t>
  </si>
  <si>
    <t>Theory entire available discussion positive early space my.</t>
  </si>
  <si>
    <t>Destiny</t>
  </si>
  <si>
    <t>keith57@example.com</t>
  </si>
  <si>
    <t>001-200-273-9834</t>
  </si>
  <si>
    <t>231 Courtney Forges Apt. 851</t>
  </si>
  <si>
    <t>South Kristinberg</t>
  </si>
  <si>
    <t>Can agency cultural edge national them.</t>
  </si>
  <si>
    <t>qritter@example.org</t>
  </si>
  <si>
    <t>443-347-1875x8126</t>
  </si>
  <si>
    <t>427 Nash Wells Apt. 322</t>
  </si>
  <si>
    <t>West Christopherstad</t>
  </si>
  <si>
    <t>Girl leader house someone field.</t>
  </si>
  <si>
    <t>xmanning@example.com</t>
  </si>
  <si>
    <t>+1-825-654-0156x761</t>
  </si>
  <si>
    <t>108 Tran Place</t>
  </si>
  <si>
    <t>Lake Stephanieport</t>
  </si>
  <si>
    <t>Wind they often remember himself people.</t>
  </si>
  <si>
    <t>michelle32@example.com</t>
  </si>
  <si>
    <t>541.973.9049x65819</t>
  </si>
  <si>
    <t>75259 Long Walk Apt. 127</t>
  </si>
  <si>
    <t>South Allison</t>
  </si>
  <si>
    <t>Real relate media care.</t>
  </si>
  <si>
    <t>dunnamanda@example.net</t>
  </si>
  <si>
    <t>(774)588-2893x436</t>
  </si>
  <si>
    <t>349 Alexander Underpass</t>
  </si>
  <si>
    <t>North Megan</t>
  </si>
  <si>
    <t>Fire ability why fear something whom we.</t>
  </si>
  <si>
    <t>seanbautista@example.com</t>
  </si>
  <si>
    <t>(618)529-3396</t>
  </si>
  <si>
    <t>0219 Smith Road</t>
  </si>
  <si>
    <t>Computer idea red out process.</t>
  </si>
  <si>
    <t>chaynes@example.org</t>
  </si>
  <si>
    <t>001-928-659-3296x58069</t>
  </si>
  <si>
    <t>3483 Elizabeth Throughway</t>
  </si>
  <si>
    <t>Roberthaven</t>
  </si>
  <si>
    <t>Change avoid will generation.</t>
  </si>
  <si>
    <t>huntercody@example.org</t>
  </si>
  <si>
    <t>001-612-904-0054x3862</t>
  </si>
  <si>
    <t>7068 Jack Pike</t>
  </si>
  <si>
    <t>Bill bring employee rock again fine.</t>
  </si>
  <si>
    <t>steven27@example.com</t>
  </si>
  <si>
    <t>+1-392-261-8704x93063</t>
  </si>
  <si>
    <t>943 Courtney Corners</t>
  </si>
  <si>
    <t>Sandersburgh</t>
  </si>
  <si>
    <t>Ball put improve piece price.</t>
  </si>
  <si>
    <t>heatheryoung@example.com</t>
  </si>
  <si>
    <t>940.371.1450x6008</t>
  </si>
  <si>
    <t>91075 Huynh Summit</t>
  </si>
  <si>
    <t>Partner main all throw system home happen.</t>
  </si>
  <si>
    <t>shawthomas@example.net</t>
  </si>
  <si>
    <t>(824)716-3733x6001</t>
  </si>
  <si>
    <t>2153 Jaime Prairie</t>
  </si>
  <si>
    <t>East Darrenmouth</t>
  </si>
  <si>
    <t>Capital ahead evening law.</t>
  </si>
  <si>
    <t>garcialisa@example.com</t>
  </si>
  <si>
    <t>5156 Ronald Ranch</t>
  </si>
  <si>
    <t>Mistyfurt</t>
  </si>
  <si>
    <t>Answer song provide attention these.</t>
  </si>
  <si>
    <t>johnmoore@example.net</t>
  </si>
  <si>
    <t>747-689-9790x703</t>
  </si>
  <si>
    <t>0451 Davis Pass</t>
  </si>
  <si>
    <t>Port Carolynshire</t>
  </si>
  <si>
    <t>Sign little both us improve.</t>
  </si>
  <si>
    <t>misty53@example.com</t>
  </si>
  <si>
    <t>001-421-220-4940x2977</t>
  </si>
  <si>
    <t>78872 Barbara Junctions Apt. 520</t>
  </si>
  <si>
    <t>Level lay half use.</t>
  </si>
  <si>
    <t>nochoa@example.com</t>
  </si>
  <si>
    <t>668-382-3939</t>
  </si>
  <si>
    <t>104 Crawford Throughway</t>
  </si>
  <si>
    <t>Sheltonmouth</t>
  </si>
  <si>
    <t>Industry for behind success church.</t>
  </si>
  <si>
    <t>Joanne</t>
  </si>
  <si>
    <t>hawkinsheather@example.org</t>
  </si>
  <si>
    <t>948-688-3935</t>
  </si>
  <si>
    <t>160 Wiggins Locks Suite 206</t>
  </si>
  <si>
    <t>Brownbury</t>
  </si>
  <si>
    <t>Push recent amount.</t>
  </si>
  <si>
    <t>sloanwilliam@example.com</t>
  </si>
  <si>
    <t>(280)250-1819</t>
  </si>
  <si>
    <t>208 Ward Stream</t>
  </si>
  <si>
    <t>Peace part push push.</t>
  </si>
  <si>
    <t>bbarrett@example.com</t>
  </si>
  <si>
    <t>(336)593-0684x561</t>
  </si>
  <si>
    <t>84989 Sharp Union Suite 955</t>
  </si>
  <si>
    <t>Beyond low subject which support if example.</t>
  </si>
  <si>
    <t>phampeter@example.net</t>
  </si>
  <si>
    <t>638.949.7811x50680</t>
  </si>
  <si>
    <t>02757 Mark Field Apt. 297</t>
  </si>
  <si>
    <t>North Jenniferport</t>
  </si>
  <si>
    <t>Ever medical lay almost information.</t>
  </si>
  <si>
    <t>douglas86@example.com</t>
  </si>
  <si>
    <t>96661 Benjamin Expressway Suite 213</t>
  </si>
  <si>
    <t>Jamesland</t>
  </si>
  <si>
    <t>Thought alone he successful.</t>
  </si>
  <si>
    <t>wbest@example.net</t>
  </si>
  <si>
    <t>934.823.0511</t>
  </si>
  <si>
    <t>3221 Wood Hollow Apt. 185</t>
  </si>
  <si>
    <t>Quite eye dark set fact.</t>
  </si>
  <si>
    <t>dawnwood@example.net</t>
  </si>
  <si>
    <t>535.315.3848</t>
  </si>
  <si>
    <t>53614 Erin Mountains Apt. 916</t>
  </si>
  <si>
    <t>Throughout know if weight.</t>
  </si>
  <si>
    <t>zjenkins@example.org</t>
  </si>
  <si>
    <t>(407)687-9628x38221</t>
  </si>
  <si>
    <t>3333 Beasley Crescent Suite 203</t>
  </si>
  <si>
    <t>New Danielleshire</t>
  </si>
  <si>
    <t>Suffer go about start generation letter.</t>
  </si>
  <si>
    <t>tgarza@example.net</t>
  </si>
  <si>
    <t>+1-817-314-9093x669</t>
  </si>
  <si>
    <t>5211 Robertson Knoll</t>
  </si>
  <si>
    <t>Joshuamouth</t>
  </si>
  <si>
    <t>Lose value themselves improve successful follow that.</t>
  </si>
  <si>
    <t>woodstephanie@example.org</t>
  </si>
  <si>
    <t>(644)670-9904x3949</t>
  </si>
  <si>
    <t>0628 Felicia Trail</t>
  </si>
  <si>
    <t>Mission trip what treat.</t>
  </si>
  <si>
    <t>wrightjohn@example.net</t>
  </si>
  <si>
    <t>001-249-331-0216x873</t>
  </si>
  <si>
    <t>166 Jorge Prairie Suite 436</t>
  </si>
  <si>
    <t>Lawrenceshire</t>
  </si>
  <si>
    <t>Theory accept base benefit both.</t>
  </si>
  <si>
    <t>bettycoleman@example.org</t>
  </si>
  <si>
    <t>(206)998-0814x46030</t>
  </si>
  <si>
    <t>00695 White Knoll</t>
  </si>
  <si>
    <t>South Colleenland</t>
  </si>
  <si>
    <t>Know side voice second wait.</t>
  </si>
  <si>
    <t>sarahcrawford@example.com</t>
  </si>
  <si>
    <t>(224)496-1982x266</t>
  </si>
  <si>
    <t>61475 Maria Hill</t>
  </si>
  <si>
    <t>Alisonhaven</t>
  </si>
  <si>
    <t>Already different way.</t>
  </si>
  <si>
    <t>william52@example.net</t>
  </si>
  <si>
    <t>962-925-5723x66047</t>
  </si>
  <si>
    <t>141 Tracy Motorway</t>
  </si>
  <si>
    <t>Life contain court officer total.</t>
  </si>
  <si>
    <t>tblair@example.net</t>
  </si>
  <si>
    <t>001-441-214-2552x2134</t>
  </si>
  <si>
    <t>21996 Hunter Junctions Apt. 814</t>
  </si>
  <si>
    <t>Vasquezmouth</t>
  </si>
  <si>
    <t>From anyone show attorney.</t>
  </si>
  <si>
    <t>nhudson@example.org</t>
  </si>
  <si>
    <t>225-731-5169x56917</t>
  </si>
  <si>
    <t>38133 Dyer Underpass Apt. 227</t>
  </si>
  <si>
    <t>North Michaelside</t>
  </si>
  <si>
    <t>Plant ground treatment realize someone short world never.</t>
  </si>
  <si>
    <t>stevenward@example.net</t>
  </si>
  <si>
    <t>001-635-437-6013x01379</t>
  </si>
  <si>
    <t>256 Michael Valley</t>
  </si>
  <si>
    <t>Grayton</t>
  </si>
  <si>
    <t>Mrs item process wish unit win.</t>
  </si>
  <si>
    <t>scott82@example.net</t>
  </si>
  <si>
    <t>01683 Barbara Run Apt. 744</t>
  </si>
  <si>
    <t>Never term own thank similar.</t>
  </si>
  <si>
    <t>sarahbarton@example.net</t>
  </si>
  <si>
    <t>725.901.2838</t>
  </si>
  <si>
    <t>1799 Edwin Walk</t>
  </si>
  <si>
    <t>Riveramouth</t>
  </si>
  <si>
    <t>Provide child arrive Mrs through.</t>
  </si>
  <si>
    <t>april61@example.org</t>
  </si>
  <si>
    <t>420.611.9567</t>
  </si>
  <si>
    <t>61568 Blair Wall Suite 457</t>
  </si>
  <si>
    <t>Tiffanybury</t>
  </si>
  <si>
    <t>Think can nature feel reflect big TV.</t>
  </si>
  <si>
    <t>fjackson@example.net</t>
  </si>
  <si>
    <t>959.506.9884x8582</t>
  </si>
  <si>
    <t>0183 Noah Club</t>
  </si>
  <si>
    <t>North Kyle</t>
  </si>
  <si>
    <t>General manage property fill fall cut.</t>
  </si>
  <si>
    <t>carrollheather@example.net</t>
  </si>
  <si>
    <t>607 Lauren Mission Suite 524</t>
  </si>
  <si>
    <t>Almost gun now.</t>
  </si>
  <si>
    <t>reeddustin@example.org</t>
  </si>
  <si>
    <t>+1-697-419-4863x53310</t>
  </si>
  <si>
    <t>896 Madison Stream</t>
  </si>
  <si>
    <t>Stoutland</t>
  </si>
  <si>
    <t>Physical little eat activity like evidence.</t>
  </si>
  <si>
    <t>xyoder@example.com</t>
  </si>
  <si>
    <t>881-337-2844x9917</t>
  </si>
  <si>
    <t>8016 Stephen Isle</t>
  </si>
  <si>
    <t>Adamton</t>
  </si>
  <si>
    <t>Only region whom keep while trial.</t>
  </si>
  <si>
    <t>bespinoza@example.net</t>
  </si>
  <si>
    <t>944.618.2487</t>
  </si>
  <si>
    <t>1441 Anderson Divide</t>
  </si>
  <si>
    <t>South Amandachester</t>
  </si>
  <si>
    <t>North show approach pattern strategy small seat.</t>
  </si>
  <si>
    <t>ityler@example.com</t>
  </si>
  <si>
    <t>516.979.9501x6869</t>
  </si>
  <si>
    <t>04499 Leah Tunnel</t>
  </si>
  <si>
    <t>West Georgeside</t>
  </si>
  <si>
    <t>Important nearly production participant industry may.</t>
  </si>
  <si>
    <t>tgordon@example.com</t>
  </si>
  <si>
    <t>369.806.3858</t>
  </si>
  <si>
    <t>916 Blake Grove</t>
  </si>
  <si>
    <t>New Richardton</t>
  </si>
  <si>
    <t>Experience notice exactly by mouth describe.</t>
  </si>
  <si>
    <t>sberger@example.net</t>
  </si>
  <si>
    <t>442 Jonathan Cape Apt. 429</t>
  </si>
  <si>
    <t>Boydburgh</t>
  </si>
  <si>
    <t>Speech remain begin before marriage.</t>
  </si>
  <si>
    <t>ariel26@example.com</t>
  </si>
  <si>
    <t>001-969-512-6418</t>
  </si>
  <si>
    <t>04432 Maureen Island</t>
  </si>
  <si>
    <t>Wardton</t>
  </si>
  <si>
    <t>Feel later tell serve each number then.</t>
  </si>
  <si>
    <t>528-483-9497x7704</t>
  </si>
  <si>
    <t>78210 Bernard Walks Suite 344</t>
  </si>
  <si>
    <t>Medical type point recognize want coach view.</t>
  </si>
  <si>
    <t>robert48@example.com</t>
  </si>
  <si>
    <t>671-738-2467</t>
  </si>
  <si>
    <t>1090 Cheryl Cove Suite 517</t>
  </si>
  <si>
    <t>Wadeland</t>
  </si>
  <si>
    <t>Concern member me time.</t>
  </si>
  <si>
    <t>karina52@example.net</t>
  </si>
  <si>
    <t>874.485.1761x0773</t>
  </si>
  <si>
    <t>5456 Anderson Lakes Apt. 412</t>
  </si>
  <si>
    <t>Mclaughlinton</t>
  </si>
  <si>
    <t>Notice same high rather address on carry.</t>
  </si>
  <si>
    <t>michael52@example.org</t>
  </si>
  <si>
    <t>+1-609-232-8037x07420</t>
  </si>
  <si>
    <t>2544 Melissa Villages</t>
  </si>
  <si>
    <t>Shepherdshire</t>
  </si>
  <si>
    <t>Home so skill usually rock newspaper four sense.</t>
  </si>
  <si>
    <t>amy83@example.org</t>
  </si>
  <si>
    <t>(686)941-8560x416</t>
  </si>
  <si>
    <t>2970 Young Throughway Suite 503</t>
  </si>
  <si>
    <t>Valenzuelastad</t>
  </si>
  <si>
    <t>Media wife development far they.</t>
  </si>
  <si>
    <t>allenbriana@example.org</t>
  </si>
  <si>
    <t>834.859.3186x59458</t>
  </si>
  <si>
    <t>96037 Rios Causeway Suite 931</t>
  </si>
  <si>
    <t>East Alexandriastad</t>
  </si>
  <si>
    <t>Music sign cell describe.</t>
  </si>
  <si>
    <t>chase60@example.org</t>
  </si>
  <si>
    <t>185 Wood Corner</t>
  </si>
  <si>
    <t>North Jonathanburgh</t>
  </si>
  <si>
    <t>All measure when third.</t>
  </si>
  <si>
    <t>melissabrown@example.org</t>
  </si>
  <si>
    <t>764.581.5589</t>
  </si>
  <si>
    <t>10533 Zachary Ranch Suite 082</t>
  </si>
  <si>
    <t>Sweeneyland</t>
  </si>
  <si>
    <t>Commercial budget party.</t>
  </si>
  <si>
    <t>warroyo@example.org</t>
  </si>
  <si>
    <t>76062 Smith Stravenue Suite 193</t>
  </si>
  <si>
    <t>East Tina</t>
  </si>
  <si>
    <t>May establish hope model I idea early.</t>
  </si>
  <si>
    <t>briangonzalez@example.org</t>
  </si>
  <si>
    <t>528 Morton Curve</t>
  </si>
  <si>
    <t>South Craigmouth</t>
  </si>
  <si>
    <t>Free for newspaper crime civil establish opportunity.</t>
  </si>
  <si>
    <t>leejoseph@example.org</t>
  </si>
  <si>
    <t>001-673-228-9107</t>
  </si>
  <si>
    <t>347 Stone Dale Suite 938</t>
  </si>
  <si>
    <t>Open consumer age probably.</t>
  </si>
  <si>
    <t>benjamin79@example.net</t>
  </si>
  <si>
    <t>001-657-534-0640x6037</t>
  </si>
  <si>
    <t>368 Zachary Way</t>
  </si>
  <si>
    <t>Determine east pattern gas group candidate.</t>
  </si>
  <si>
    <t>charles84@example.org</t>
  </si>
  <si>
    <t>(450)556-5690</t>
  </si>
  <si>
    <t>8650 Garza Islands Apt. 208</t>
  </si>
  <si>
    <t>Nicoleborough</t>
  </si>
  <si>
    <t>None often star theory people.</t>
  </si>
  <si>
    <t>younghannah@example.org</t>
  </si>
  <si>
    <t>+1-931-874-9808x148</t>
  </si>
  <si>
    <t>171 Weiss Junction</t>
  </si>
  <si>
    <t>Fill feel drive able.</t>
  </si>
  <si>
    <t>eingram@example.net</t>
  </si>
  <si>
    <t>001-797-643-2676x8426</t>
  </si>
  <si>
    <t>7847 Jones Springs Suite 850</t>
  </si>
  <si>
    <t>Writer scientist national Mr seven cold imagine.</t>
  </si>
  <si>
    <t>stonestephen@example.com</t>
  </si>
  <si>
    <t>465 Ann Lock Suite 051</t>
  </si>
  <si>
    <t>Lake Williammouth</t>
  </si>
  <si>
    <t>Minute majority admit above never specific sure.</t>
  </si>
  <si>
    <t>brendan20@example.org</t>
  </si>
  <si>
    <t>001-911-866-7734x575</t>
  </si>
  <si>
    <t>3406 Carroll Walk Suite 206</t>
  </si>
  <si>
    <t>South Brianstad</t>
  </si>
  <si>
    <t>Try team relate skin dinner stock seven guess.</t>
  </si>
  <si>
    <t>Carney</t>
  </si>
  <si>
    <t>rcummings@example.net</t>
  </si>
  <si>
    <t>001-353-752-3194</t>
  </si>
  <si>
    <t>829 Hannah Mountain Apt. 837</t>
  </si>
  <si>
    <t>Walterville</t>
  </si>
  <si>
    <t>Enjoy eye most peace risk push.</t>
  </si>
  <si>
    <t>emejia@example.com</t>
  </si>
  <si>
    <t>216-238-0719x7092</t>
  </si>
  <si>
    <t>00636 Ricardo Shore Apt. 185</t>
  </si>
  <si>
    <t>North Sandra</t>
  </si>
  <si>
    <t>Minute actually man think.</t>
  </si>
  <si>
    <t>vbooth@example.org</t>
  </si>
  <si>
    <t>(390)252-1725</t>
  </si>
  <si>
    <t>58947 Gordon Mountains</t>
  </si>
  <si>
    <t>Lake Toni</t>
  </si>
  <si>
    <t>Doctor try door husband off.</t>
  </si>
  <si>
    <t>sanchezzachary@example.net</t>
  </si>
  <si>
    <t>929-927-0122x2535</t>
  </si>
  <si>
    <t>948 Crystal Hills Suite 764</t>
  </si>
  <si>
    <t>Lake Stephenville</t>
  </si>
  <si>
    <t>There other never another agreement.</t>
  </si>
  <si>
    <t>rachel09@example.net</t>
  </si>
  <si>
    <t>685-841-1108x535</t>
  </si>
  <si>
    <t>6230 Debra Valley Apt. 418</t>
  </si>
  <si>
    <t>Hamiltonhaven</t>
  </si>
  <si>
    <t>Anyone season whose whose sit money.</t>
  </si>
  <si>
    <t>joshuaelliott@example.net</t>
  </si>
  <si>
    <t>203-901-9831</t>
  </si>
  <si>
    <t>698 Evans Groves</t>
  </si>
  <si>
    <t>Model investment this generation.</t>
  </si>
  <si>
    <t>nicholasbrown@example.com</t>
  </si>
  <si>
    <t>206-981-7114</t>
  </si>
  <si>
    <t>3717 Williamson River Apt. 040</t>
  </si>
  <si>
    <t>North Nicolestad</t>
  </si>
  <si>
    <t>Kitchen serious memory what table.</t>
  </si>
  <si>
    <t>michael16@example.com</t>
  </si>
  <si>
    <t>001-973-623-3295x1366</t>
  </si>
  <si>
    <t>0066 Jessica Turnpike Apt. 802</t>
  </si>
  <si>
    <t>Frenchton</t>
  </si>
  <si>
    <t>Sometimes husband across outside fish left.</t>
  </si>
  <si>
    <t>gregorymitchell@example.com</t>
  </si>
  <si>
    <t>652.515.0040x14426</t>
  </si>
  <si>
    <t>1680 Erica Land Suite 433</t>
  </si>
  <si>
    <t>Williemouth</t>
  </si>
  <si>
    <t>Fact must child energy nice whether.</t>
  </si>
  <si>
    <t>paulthornton@example.net</t>
  </si>
  <si>
    <t>+1-476-478-7822x179</t>
  </si>
  <si>
    <t>1366 Walters Estate Apt. 677</t>
  </si>
  <si>
    <t>Garden Republican cold suddenly we debate usually.</t>
  </si>
  <si>
    <t>rileylogan@example.com</t>
  </si>
  <si>
    <t>528-870-6968x1285</t>
  </si>
  <si>
    <t>53238 Fox Terrace Apt. 769</t>
  </si>
  <si>
    <t>Michelleburgh</t>
  </si>
  <si>
    <t>Most job final position would because.</t>
  </si>
  <si>
    <t>lammarie@example.net</t>
  </si>
  <si>
    <t>3143 Alec Ferry Suite 587</t>
  </si>
  <si>
    <t>Claudiaborough</t>
  </si>
  <si>
    <t>Participant staff couple deep section.</t>
  </si>
  <si>
    <t>michellesanders@example.net</t>
  </si>
  <si>
    <t>660-215-3979</t>
  </si>
  <si>
    <t>10280 George Skyway</t>
  </si>
  <si>
    <t>Justinview</t>
  </si>
  <si>
    <t>Manage of sort their Democrat certainly size.</t>
  </si>
  <si>
    <t>phillipseric@example.org</t>
  </si>
  <si>
    <t>646.721.7441x986</t>
  </si>
  <si>
    <t>8806 Benson Gateway</t>
  </si>
  <si>
    <t>Care it may.</t>
  </si>
  <si>
    <t>scottgloria@example.com</t>
  </si>
  <si>
    <t>76935 Larry Square</t>
  </si>
  <si>
    <t>Jessehaven</t>
  </si>
  <si>
    <t>Range these determine wrong level.</t>
  </si>
  <si>
    <t>pattersonjustin@example.net</t>
  </si>
  <si>
    <t>835.773.6431x32854</t>
  </si>
  <si>
    <t>5119 Pena Hill</t>
  </si>
  <si>
    <t>Port Gina</t>
  </si>
  <si>
    <t>Away until heavy.</t>
  </si>
  <si>
    <t>jason70@example.com</t>
  </si>
  <si>
    <t>(371)519-8842x932</t>
  </si>
  <si>
    <t>8391 Stephanie Terrace</t>
  </si>
  <si>
    <t>With minute strategy people ball local process.</t>
  </si>
  <si>
    <t>zsullivan@example.org</t>
  </si>
  <si>
    <t>001-653-453-2391x86516</t>
  </si>
  <si>
    <t>1595 Gallagher Underpass Apt. 250</t>
  </si>
  <si>
    <t>Martinfort</t>
  </si>
  <si>
    <t>Marriage raise perhaps green on.</t>
  </si>
  <si>
    <t>burnseric@example.com</t>
  </si>
  <si>
    <t>568-998-3426x3959</t>
  </si>
  <si>
    <t>119 Thompson Manor</t>
  </si>
  <si>
    <t>Rest industry research poor artist.</t>
  </si>
  <si>
    <t>Wilkerson</t>
  </si>
  <si>
    <t>colemanconnor@example.org</t>
  </si>
  <si>
    <t>9206 Alex Mews</t>
  </si>
  <si>
    <t>Barkerville</t>
  </si>
  <si>
    <t>Identify energy conference while actually open impact.</t>
  </si>
  <si>
    <t>melinda04@example.com</t>
  </si>
  <si>
    <t>(930)824-7400</t>
  </si>
  <si>
    <t>3968 Shannon Trail</t>
  </si>
  <si>
    <t>Morrisview</t>
  </si>
  <si>
    <t>Give order cultural executive.</t>
  </si>
  <si>
    <t>aaron96@example.net</t>
  </si>
  <si>
    <t>213-991-6520x8420</t>
  </si>
  <si>
    <t>5070 Regina Forges Apt. 696</t>
  </si>
  <si>
    <t>Board nearly produce rather call.</t>
  </si>
  <si>
    <t>Darryl</t>
  </si>
  <si>
    <t>natalie14@example.net</t>
  </si>
  <si>
    <t>518-932-7060</t>
  </si>
  <si>
    <t>6456 Davis Viaduct</t>
  </si>
  <si>
    <t>New Seth</t>
  </si>
  <si>
    <t>Not fish tonight own surface capital.</t>
  </si>
  <si>
    <t>calderondonald@example.com</t>
  </si>
  <si>
    <t>225-394-9691x699</t>
  </si>
  <si>
    <t>4688 Caleb Corners</t>
  </si>
  <si>
    <t>Brandiland</t>
  </si>
  <si>
    <t>For minute range.</t>
  </si>
  <si>
    <t>jillcoffey@example.net</t>
  </si>
  <si>
    <t>430.786.7481x66708</t>
  </si>
  <si>
    <t>7152 Owens Meadows Apt. 412</t>
  </si>
  <si>
    <t>East Robin</t>
  </si>
  <si>
    <t>Better simply world claim these spring.</t>
  </si>
  <si>
    <t>kathleencohen@example.net</t>
  </si>
  <si>
    <t>(284)558-3363x33537</t>
  </si>
  <si>
    <t>85111 Marcus Bridge</t>
  </si>
  <si>
    <t>Lake Megan</t>
  </si>
  <si>
    <t>Old bed mention other.</t>
  </si>
  <si>
    <t>bennettbradley@example.com</t>
  </si>
  <si>
    <t>+1-610-230-1738x9013</t>
  </si>
  <si>
    <t>1194 Wilson Manors Suite 593</t>
  </si>
  <si>
    <t>Mr beyond whose soldier national better.</t>
  </si>
  <si>
    <t>tonya15@example.org</t>
  </si>
  <si>
    <t>822.508.1394</t>
  </si>
  <si>
    <t>43187 Andrew Via</t>
  </si>
  <si>
    <t>North Amyborough</t>
  </si>
  <si>
    <t>However today sea off.</t>
  </si>
  <si>
    <t>marshcody@example.net</t>
  </si>
  <si>
    <t>204-247-3420x020</t>
  </si>
  <si>
    <t>9575 Pennington Lake Apt. 347</t>
  </si>
  <si>
    <t>Stephensonstad</t>
  </si>
  <si>
    <t>Into case discuss baby positive.</t>
  </si>
  <si>
    <t>flane@example.net</t>
  </si>
  <si>
    <t>(214)869-1800x23391</t>
  </si>
  <si>
    <t>02703 Jennifer Mount Suite 332</t>
  </si>
  <si>
    <t>Nancymouth</t>
  </si>
  <si>
    <t>Bring company catch add take herself.</t>
  </si>
  <si>
    <t>williamjones@example.org</t>
  </si>
  <si>
    <t>(351)649-5216x13224</t>
  </si>
  <si>
    <t>543 Jackson Curve</t>
  </si>
  <si>
    <t>Yet effect street win take person easy.</t>
  </si>
  <si>
    <t>jennifernguyen@example.org</t>
  </si>
  <si>
    <t>569-579-9352</t>
  </si>
  <si>
    <t>66904 Pace Hills</t>
  </si>
  <si>
    <t>Victorstad</t>
  </si>
  <si>
    <t>Spend see arm send their effort beautiful summer.</t>
  </si>
  <si>
    <t>morrisonkatherine@example.net</t>
  </si>
  <si>
    <t>(645)744-0799x6421</t>
  </si>
  <si>
    <t>85406 Adams Mews</t>
  </si>
  <si>
    <t>New Rodneyfort</t>
  </si>
  <si>
    <t>Positive everyone writer police machine cover two.</t>
  </si>
  <si>
    <t>wrightnicholas@example.org</t>
  </si>
  <si>
    <t>001-924-493-9952</t>
  </si>
  <si>
    <t>9519 Short Gateway Suite 421</t>
  </si>
  <si>
    <t>Gardnermouth</t>
  </si>
  <si>
    <t>Too red try base trade her.</t>
  </si>
  <si>
    <t>qkhan@example.net</t>
  </si>
  <si>
    <t>001-367-233-8360x4181</t>
  </si>
  <si>
    <t>6177 Clark Valley</t>
  </si>
  <si>
    <t>Josephstad</t>
  </si>
  <si>
    <t>Artist region try enjoy ground foreign of born.</t>
  </si>
  <si>
    <t>michael79@example.com</t>
  </si>
  <si>
    <t>933-250-9573</t>
  </si>
  <si>
    <t>6989 Webb Row</t>
  </si>
  <si>
    <t>East Jacobtown</t>
  </si>
  <si>
    <t>Theory camera never some head talk.</t>
  </si>
  <si>
    <t>jamieporter@example.org</t>
  </si>
  <si>
    <t>001-386-627-0169x088</t>
  </si>
  <si>
    <t>75701 Bowen Shoals Apt. 395</t>
  </si>
  <si>
    <t>Understand court factor out usually wait remember car.</t>
  </si>
  <si>
    <t>adamsjeffrey@example.org</t>
  </si>
  <si>
    <t>001-261-618-7975x19514</t>
  </si>
  <si>
    <t>6909 Peter Parks Apt. 419</t>
  </si>
  <si>
    <t>Webbton</t>
  </si>
  <si>
    <t>Already discuss difficult market.</t>
  </si>
  <si>
    <t>amber59@example.org</t>
  </si>
  <si>
    <t>567.676.2465x00000</t>
  </si>
  <si>
    <t>44293 Anne Common</t>
  </si>
  <si>
    <t>Greerton</t>
  </si>
  <si>
    <t>Serve ahead commercial none.</t>
  </si>
  <si>
    <t>davidcortez@example.com</t>
  </si>
  <si>
    <t>6654 Travis Pike Apt. 653</t>
  </si>
  <si>
    <t>People major guy.</t>
  </si>
  <si>
    <t>psmith@example.com</t>
  </si>
  <si>
    <t>571.903.2985x89259</t>
  </si>
  <si>
    <t>546 Morgan Glen</t>
  </si>
  <si>
    <t>Meganmouth</t>
  </si>
  <si>
    <t>Difference bit happen provide power.</t>
  </si>
  <si>
    <t>holson@example.com</t>
  </si>
  <si>
    <t>001-375-675-0313</t>
  </si>
  <si>
    <t>0673 Johnson Lakes</t>
  </si>
  <si>
    <t>Jonesshire</t>
  </si>
  <si>
    <t>Investment where who opportunity skill mouth room.</t>
  </si>
  <si>
    <t>jasmine46@example.com</t>
  </si>
  <si>
    <t>(844)202-8953x2223</t>
  </si>
  <si>
    <t>677 Henry Extensions Apt. 548</t>
  </si>
  <si>
    <t>West Alisha</t>
  </si>
  <si>
    <t>Fill owner relationship.</t>
  </si>
  <si>
    <t>vazquezsamuel@example.net</t>
  </si>
  <si>
    <t>(332)889-6567x70917</t>
  </si>
  <si>
    <t>39516 Chelsea Corners</t>
  </si>
  <si>
    <t>New Arthur</t>
  </si>
  <si>
    <t>Son property understand work beyond.</t>
  </si>
  <si>
    <t>alexanderlacey@example.org</t>
  </si>
  <si>
    <t>+1-274-968-4423x443</t>
  </si>
  <si>
    <t>58142 Paul Fort</t>
  </si>
  <si>
    <t>North Philip</t>
  </si>
  <si>
    <t>White low deal ready power stay morning.</t>
  </si>
  <si>
    <t>johnharmon@example.com</t>
  </si>
  <si>
    <t>+1-276-788-8446x885</t>
  </si>
  <si>
    <t>8284 Charlotte Forges</t>
  </si>
  <si>
    <t>North Krystal</t>
  </si>
  <si>
    <t>Century of sense treatment.</t>
  </si>
  <si>
    <t>benjaminmcguire@example.org</t>
  </si>
  <si>
    <t>50121 James Roads Apt. 234</t>
  </si>
  <si>
    <t>Port Reneeland</t>
  </si>
  <si>
    <t>Material movement raise place learn season.</t>
  </si>
  <si>
    <t>brownhenry@example.net</t>
  </si>
  <si>
    <t>445-262-2129x786</t>
  </si>
  <si>
    <t>326 Lisa Tunnel</t>
  </si>
  <si>
    <t>Mullinston</t>
  </si>
  <si>
    <t>Save campaign nature far.</t>
  </si>
  <si>
    <t>amandagrant@example.net</t>
  </si>
  <si>
    <t>941-975-3282</t>
  </si>
  <si>
    <t>08263 Debra Square</t>
  </si>
  <si>
    <t>West Thomasport</t>
  </si>
  <si>
    <t>Father office American own tough way.</t>
  </si>
  <si>
    <t>sheilawalker@example.net</t>
  </si>
  <si>
    <t>760.880.6471x3996</t>
  </si>
  <si>
    <t>8964 Juan Island Suite 921</t>
  </si>
  <si>
    <t>South Michelleborough</t>
  </si>
  <si>
    <t>Claim leave financial morning protect listen.</t>
  </si>
  <si>
    <t>michael58@example.net</t>
  </si>
  <si>
    <t>998-333-6460x5807</t>
  </si>
  <si>
    <t>76887 Miranda Inlet Apt. 840</t>
  </si>
  <si>
    <t>Alexchester</t>
  </si>
  <si>
    <t>None audience heart now.</t>
  </si>
  <si>
    <t>suzanne88@example.com</t>
  </si>
  <si>
    <t>(865)564-2851</t>
  </si>
  <si>
    <t>421 Washington Loaf</t>
  </si>
  <si>
    <t>Brooksshire</t>
  </si>
  <si>
    <t>Economic out story behavior draw network anyone.</t>
  </si>
  <si>
    <t>amber38@example.net</t>
  </si>
  <si>
    <t>997.589.5325x148</t>
  </si>
  <si>
    <t>141 Mcknight Island</t>
  </si>
  <si>
    <t>New Marcusfort</t>
  </si>
  <si>
    <t>National discover card alone leg power.</t>
  </si>
  <si>
    <t>bgilmore@example.org</t>
  </si>
  <si>
    <t>924 Savannah Dale Suite 018</t>
  </si>
  <si>
    <t>South Jesseshire</t>
  </si>
  <si>
    <t>Mind purpose bill cultural.</t>
  </si>
  <si>
    <t>mossjill@example.com</t>
  </si>
  <si>
    <t>001-478-850-5422</t>
  </si>
  <si>
    <t>82893 Blackburn Trafficway</t>
  </si>
  <si>
    <t>Cookhaven</t>
  </si>
  <si>
    <t>Media safe couple know sell.</t>
  </si>
  <si>
    <t>nicole46@example.com</t>
  </si>
  <si>
    <t>001-939-231-4326x0153</t>
  </si>
  <si>
    <t>955 Rhonda Locks Suite 416</t>
  </si>
  <si>
    <t>Stephaniefurt</t>
  </si>
  <si>
    <t>Exist mind challenge coach office.</t>
  </si>
  <si>
    <t>brad28@example.org</t>
  </si>
  <si>
    <t>830-704-0962</t>
  </si>
  <si>
    <t>6136 Dennis Circles Suite 651</t>
  </si>
  <si>
    <t>Salazarmouth</t>
  </si>
  <si>
    <t>Process fill cut.</t>
  </si>
  <si>
    <t>cory92@example.com</t>
  </si>
  <si>
    <t>555.640.7958x78455</t>
  </si>
  <si>
    <t>134 Dale Mountain Suite 654</t>
  </si>
  <si>
    <t>Parkerberg</t>
  </si>
  <si>
    <t>Whether within pass offer try.</t>
  </si>
  <si>
    <t>heatherharrison@example.net</t>
  </si>
  <si>
    <t>(932)304-6590</t>
  </si>
  <si>
    <t>1314 Hernandez Walks Apt. 404</t>
  </si>
  <si>
    <t>Holderville</t>
  </si>
  <si>
    <t>Body mean note this character.</t>
  </si>
  <si>
    <t>corymooney@example.net</t>
  </si>
  <si>
    <t>(351)673-2293x014</t>
  </si>
  <si>
    <t>340 Shannon Fords</t>
  </si>
  <si>
    <t>Activity head myself could everybody.</t>
  </si>
  <si>
    <t>showard@example.net</t>
  </si>
  <si>
    <t>(976)788-1699x890</t>
  </si>
  <si>
    <t>584 Jeffrey Branch Apt. 651</t>
  </si>
  <si>
    <t>Moniqueberg</t>
  </si>
  <si>
    <t>Yes head radio arrive.</t>
  </si>
  <si>
    <t>craig85@example.net</t>
  </si>
  <si>
    <t>(675)869-8766</t>
  </si>
  <si>
    <t>2150 Jeremy Stravenue</t>
  </si>
  <si>
    <t>Snowberg</t>
  </si>
  <si>
    <t>Author what computer media.</t>
  </si>
  <si>
    <t>michael56@example.com</t>
  </si>
  <si>
    <t>81935 Francis Dam Suite 568</t>
  </si>
  <si>
    <t>Danielsberg</t>
  </si>
  <si>
    <t>Talk away day money big pass claim if.</t>
  </si>
  <si>
    <t>martinstephanie@example.org</t>
  </si>
  <si>
    <t>001-751-682-3450x8745</t>
  </si>
  <si>
    <t>9535 Christian Oval</t>
  </si>
  <si>
    <t>Dog challenge million PM too check someone.</t>
  </si>
  <si>
    <t>sandra93@example.com</t>
  </si>
  <si>
    <t>203.370.9308</t>
  </si>
  <si>
    <t>49843 Stewart Mountain Suite 920</t>
  </si>
  <si>
    <t>Acevedoville</t>
  </si>
  <si>
    <t>Kitchen law building product.</t>
  </si>
  <si>
    <t>jobridges@example.org</t>
  </si>
  <si>
    <t>001-705-286-1115</t>
  </si>
  <si>
    <t>711 David Pass</t>
  </si>
  <si>
    <t>Wallfurt</t>
  </si>
  <si>
    <t>Consumer country structure door player.</t>
  </si>
  <si>
    <t>sscott@example.com</t>
  </si>
  <si>
    <t>(939)336-6921x341</t>
  </si>
  <si>
    <t>01830 Eaton Branch Apt. 944</t>
  </si>
  <si>
    <t>These coach anything explain consider country parent.</t>
  </si>
  <si>
    <t>thomasnixon@example.net</t>
  </si>
  <si>
    <t>714-228-5277</t>
  </si>
  <si>
    <t>2225 Michele View</t>
  </si>
  <si>
    <t>Ruizfurt</t>
  </si>
  <si>
    <t>Take personal show.</t>
  </si>
  <si>
    <t>melissa00@example.org</t>
  </si>
  <si>
    <t>001-401-964-5781x551</t>
  </si>
  <si>
    <t>4157 Andrew Ports Suite 624</t>
  </si>
  <si>
    <t>Require perhaps hear way with score power.</t>
  </si>
  <si>
    <t>khenry@example.com</t>
  </si>
  <si>
    <t>747-501-2315x06621</t>
  </si>
  <si>
    <t>56560 Phillip Brooks Apt. 101</t>
  </si>
  <si>
    <t>South Sheila</t>
  </si>
  <si>
    <t>Edge outside when after rest consumer indeed.</t>
  </si>
  <si>
    <t>clarktiffany@example.com</t>
  </si>
  <si>
    <t>09105 Danielle Rest</t>
  </si>
  <si>
    <t>Port Wanda</t>
  </si>
  <si>
    <t>Movement region father father eight individual fast college.</t>
  </si>
  <si>
    <t>sarahpoole@example.org</t>
  </si>
  <si>
    <t>838.222.2094</t>
  </si>
  <si>
    <t>3574 Martin Center</t>
  </si>
  <si>
    <t>Car someone paper situation role site bit room.</t>
  </si>
  <si>
    <t>alexander42@example.org</t>
  </si>
  <si>
    <t>070 Adams Ports Apt. 140</t>
  </si>
  <si>
    <t>Port Julie</t>
  </si>
  <si>
    <t>Serious option option run.</t>
  </si>
  <si>
    <t>hgarrison@example.org</t>
  </si>
  <si>
    <t>(604)431-6359x6924</t>
  </si>
  <si>
    <t>5023 John Crossroad Apt. 699</t>
  </si>
  <si>
    <t>Lake Alexander</t>
  </si>
  <si>
    <t>Instead finish about simple window think.</t>
  </si>
  <si>
    <t>walter13@example.org</t>
  </si>
  <si>
    <t>(940)486-0057x83389</t>
  </si>
  <si>
    <t>052 Ballard Freeway</t>
  </si>
  <si>
    <t>Littleborough</t>
  </si>
  <si>
    <t>History hope office.</t>
  </si>
  <si>
    <t>carolynreyes@example.com</t>
  </si>
  <si>
    <t>+1-327-233-7955x84991</t>
  </si>
  <si>
    <t>1716 Beverly Square</t>
  </si>
  <si>
    <t>Meaganshire</t>
  </si>
  <si>
    <t>Step short cup.</t>
  </si>
  <si>
    <t>vwolf@example.com</t>
  </si>
  <si>
    <t>0962 Erin Trail</t>
  </si>
  <si>
    <t>East Gregory</t>
  </si>
  <si>
    <t>Environment during writer central check.</t>
  </si>
  <si>
    <t>flara@example.net</t>
  </si>
  <si>
    <t>539-249-9610x536</t>
  </si>
  <si>
    <t>50116 Patricia Flat Suite 614</t>
  </si>
  <si>
    <t>Natural check hard firm trade anything.</t>
  </si>
  <si>
    <t>robertsimmons@example.net</t>
  </si>
  <si>
    <t>346.545.2999x5052</t>
  </si>
  <si>
    <t>894 Christopher Keys Suite 633</t>
  </si>
  <si>
    <t>Cell memory imagine treatment.</t>
  </si>
  <si>
    <t>ejames@example.com</t>
  </si>
  <si>
    <t>8767 Hopkins Mount</t>
  </si>
  <si>
    <t>North Haleyfort</t>
  </si>
  <si>
    <t>Now yourself force box suffer business able.</t>
  </si>
  <si>
    <t>Macias</t>
  </si>
  <si>
    <t>hayesjasmin@example.org</t>
  </si>
  <si>
    <t>366-567-1885x13936</t>
  </si>
  <si>
    <t>055 Stout Springs</t>
  </si>
  <si>
    <t>Dream administration drive company.</t>
  </si>
  <si>
    <t>ledeborah@example.net</t>
  </si>
  <si>
    <t>001-741-323-4937x8338</t>
  </si>
  <si>
    <t>0058 Calhoun Summit</t>
  </si>
  <si>
    <t>South Angel</t>
  </si>
  <si>
    <t>Bring each those million against movement benefit.</t>
  </si>
  <si>
    <t>chasejimenez@example.org</t>
  </si>
  <si>
    <t>776-984-6429x45249</t>
  </si>
  <si>
    <t>817 Christine Plain Suite 072</t>
  </si>
  <si>
    <t>Lake Robertville</t>
  </si>
  <si>
    <t>Security participant set inside next discussion.</t>
  </si>
  <si>
    <t>snguyen@example.com</t>
  </si>
  <si>
    <t>938-214-0323</t>
  </si>
  <si>
    <t>4488 Evans Forges</t>
  </si>
  <si>
    <t>Quinnview</t>
  </si>
  <si>
    <t>Cost time design each walk.</t>
  </si>
  <si>
    <t>dustinbass@example.net</t>
  </si>
  <si>
    <t>(376)331-4502x597</t>
  </si>
  <si>
    <t>26395 Flores Lane Apt. 497</t>
  </si>
  <si>
    <t>New Nicholasmouth</t>
  </si>
  <si>
    <t>Per poor girl describe free.</t>
  </si>
  <si>
    <t>melissapowell@example.net</t>
  </si>
  <si>
    <t>001-708-810-6129x80091</t>
  </si>
  <si>
    <t>124 Lorraine Inlet Apt. 218</t>
  </si>
  <si>
    <t>North John</t>
  </si>
  <si>
    <t>Action why college off.</t>
  </si>
  <si>
    <t>bautistaannette@example.com</t>
  </si>
  <si>
    <t>903-896-1654</t>
  </si>
  <si>
    <t>9573 Middleton Divide</t>
  </si>
  <si>
    <t>Juanport</t>
  </si>
  <si>
    <t>Attention too move method each.</t>
  </si>
  <si>
    <t>jessicafreeman@example.com</t>
  </si>
  <si>
    <t>372-817-3557x409</t>
  </si>
  <si>
    <t>407 Christopher Drive</t>
  </si>
  <si>
    <t>Lake Emily</t>
  </si>
  <si>
    <t>Watch nature deal director.</t>
  </si>
  <si>
    <t>igomez@example.org</t>
  </si>
  <si>
    <t>+1-605-547-3217x75846</t>
  </si>
  <si>
    <t>9933 Green Lights</t>
  </si>
  <si>
    <t>Robertabury</t>
  </si>
  <si>
    <t>Audience civil while again attack more.</t>
  </si>
  <si>
    <t>solistanya@example.org</t>
  </si>
  <si>
    <t>(966)489-9056x8042</t>
  </si>
  <si>
    <t>940 Ward Parkway</t>
  </si>
  <si>
    <t>West Karla</t>
  </si>
  <si>
    <t>Face degree black.</t>
  </si>
  <si>
    <t>fweaver@example.org</t>
  </si>
  <si>
    <t>001-505-330-5686x175</t>
  </si>
  <si>
    <t>56632 Christina Groves Suite 293</t>
  </si>
  <si>
    <t>East Michaelburgh</t>
  </si>
  <si>
    <t>Prepare official return parent memory.</t>
  </si>
  <si>
    <t>jeremyblack@example.com</t>
  </si>
  <si>
    <t>811.938.6244x9719</t>
  </si>
  <si>
    <t>794 Sharon Crossing</t>
  </si>
  <si>
    <t>Science then central start.</t>
  </si>
  <si>
    <t>bstevens@example.net</t>
  </si>
  <si>
    <t>906-244-2592x52460</t>
  </si>
  <si>
    <t>9487 Kelly Mountains</t>
  </si>
  <si>
    <t>West Wendyside</t>
  </si>
  <si>
    <t>Assume again husband drug.</t>
  </si>
  <si>
    <t>mramsey@example.net</t>
  </si>
  <si>
    <t>(564)660-9338x521</t>
  </si>
  <si>
    <t>2940 Sullivan Fort Suite 395</t>
  </si>
  <si>
    <t>Silvaburgh</t>
  </si>
  <si>
    <t>Simply different step want.</t>
  </si>
  <si>
    <t>xmay@example.net</t>
  </si>
  <si>
    <t>353.722.1638</t>
  </si>
  <si>
    <t>794 Larson Field</t>
  </si>
  <si>
    <t>Employee large sense site film yeah forget statement.</t>
  </si>
  <si>
    <t>staffordashley@example.org</t>
  </si>
  <si>
    <t>602.664.3576</t>
  </si>
  <si>
    <t>540 Hughes Corners</t>
  </si>
  <si>
    <t>Early truth business book safe staff concern say.</t>
  </si>
  <si>
    <t>jamienichols@example.org</t>
  </si>
  <si>
    <t>652-613-5731x4184</t>
  </si>
  <si>
    <t>232 Mary Turnpike Suite 275</t>
  </si>
  <si>
    <t>Nothing page court front live experience nice you.</t>
  </si>
  <si>
    <t>fevans@example.com</t>
  </si>
  <si>
    <t>11134 Swanson Square Apt. 517</t>
  </si>
  <si>
    <t>Security particular decision anyone over.</t>
  </si>
  <si>
    <t>buchananebony@example.net</t>
  </si>
  <si>
    <t>177 Tiffany Flat</t>
  </si>
  <si>
    <t>Port Tiffanyfurt</t>
  </si>
  <si>
    <t>Quickly clearly note.</t>
  </si>
  <si>
    <t>jacobmurray@example.org</t>
  </si>
  <si>
    <t>+1-610-753-1552x04795</t>
  </si>
  <si>
    <t>91768 Stephanie Mission</t>
  </si>
  <si>
    <t>Bryanchester</t>
  </si>
  <si>
    <t>Hotel how list sea power.</t>
  </si>
  <si>
    <t>jason63@example.net</t>
  </si>
  <si>
    <t>265 Peggy Inlet</t>
  </si>
  <si>
    <t>Approach entire wrong system herself hour.</t>
  </si>
  <si>
    <t>annemclaughlin@example.org</t>
  </si>
  <si>
    <t>5649 Brian Fords</t>
  </si>
  <si>
    <t>South Christopherborough</t>
  </si>
  <si>
    <t>Me someone report Republican challenge focus property price.</t>
  </si>
  <si>
    <t>shanelewis@example.net</t>
  </si>
  <si>
    <t>001-441-574-1472x3359</t>
  </si>
  <si>
    <t>384 Jackson Estate</t>
  </si>
  <si>
    <t>Energy cold town since white respond partner.</t>
  </si>
  <si>
    <t>amy88@example.net</t>
  </si>
  <si>
    <t>81249 Rosales Key Suite 546</t>
  </si>
  <si>
    <t>West Stacymouth</t>
  </si>
  <si>
    <t>Clearly so story exist court.</t>
  </si>
  <si>
    <t>scott15@example.com</t>
  </si>
  <si>
    <t>743.241.5140x725</t>
  </si>
  <si>
    <t>79113 Baker Turnpike Apt. 449</t>
  </si>
  <si>
    <t>List mention view respond physical turn.</t>
  </si>
  <si>
    <t>163 Rebecca Lights Apt. 174</t>
  </si>
  <si>
    <t>New Vanessa</t>
  </si>
  <si>
    <t>Dinner return movement why policy bed fish.</t>
  </si>
  <si>
    <t>perkinsalexandra@example.net</t>
  </si>
  <si>
    <t>(929)240-4537x61745</t>
  </si>
  <si>
    <t>01760 Benjamin Extension</t>
  </si>
  <si>
    <t>Ramirezport</t>
  </si>
  <si>
    <t>World join wide million perform song dog.</t>
  </si>
  <si>
    <t>robert06@example.com</t>
  </si>
  <si>
    <t>(694)807-3797x5762</t>
  </si>
  <si>
    <t>53410 Karen Mall Apt. 519</t>
  </si>
  <si>
    <t>Huangbury</t>
  </si>
  <si>
    <t>Drive fish maybe team write.</t>
  </si>
  <si>
    <t>jerry40@example.net</t>
  </si>
  <si>
    <t>+1-956-915-1915x097</t>
  </si>
  <si>
    <t>996 James Streets Apt. 994</t>
  </si>
  <si>
    <t>Harrismouth</t>
  </si>
  <si>
    <t>Financial none coach statement first.</t>
  </si>
  <si>
    <t>christina33@example.org</t>
  </si>
  <si>
    <t>921-353-6862x26493</t>
  </si>
  <si>
    <t>82563 Mathew Centers Apt. 736</t>
  </si>
  <si>
    <t>Jamietown</t>
  </si>
  <si>
    <t>Call board whole door.</t>
  </si>
  <si>
    <t>301.750.4887x8497</t>
  </si>
  <si>
    <t>64911 Phillip Courts</t>
  </si>
  <si>
    <t>Aprilmouth</t>
  </si>
  <si>
    <t>Imagine sport behavior help report ground that.</t>
  </si>
  <si>
    <t>maria85@example.org</t>
  </si>
  <si>
    <t>778.851.4125x28396</t>
  </si>
  <si>
    <t>0066 Ronald Mission Apt. 190</t>
  </si>
  <si>
    <t>West Sharonchester</t>
  </si>
  <si>
    <t>Time medical others military.</t>
  </si>
  <si>
    <t>vcabrera@example.org</t>
  </si>
  <si>
    <t>001-516-991-9424x296</t>
  </si>
  <si>
    <t>0460 Lauren Drive Suite 675</t>
  </si>
  <si>
    <t>Sit address listen simply reveal second.</t>
  </si>
  <si>
    <t>lawsonjon@example.com</t>
  </si>
  <si>
    <t>832-359-2680x55970</t>
  </si>
  <si>
    <t>4515 Proctor Mission</t>
  </si>
  <si>
    <t>Lake Kimberlyshire</t>
  </si>
  <si>
    <t>Black Republican operation.</t>
  </si>
  <si>
    <t>julia50@example.net</t>
  </si>
  <si>
    <t>(434)380-0264</t>
  </si>
  <si>
    <t>4570 Stephen Loop</t>
  </si>
  <si>
    <t>Paulburgh</t>
  </si>
  <si>
    <t>Leave computer space customer great radio.</t>
  </si>
  <si>
    <t>simschad@example.org</t>
  </si>
  <si>
    <t>001-211-450-8969</t>
  </si>
  <si>
    <t>45201 Donald Trafficway</t>
  </si>
  <si>
    <t>Grahamstad</t>
  </si>
  <si>
    <t>Ask decade program seven weight.</t>
  </si>
  <si>
    <t>ncharles@example.org</t>
  </si>
  <si>
    <t>878-591-6261</t>
  </si>
  <si>
    <t>3967 Patrick Point Apt. 192</t>
  </si>
  <si>
    <t>Bridgesmouth</t>
  </si>
  <si>
    <t>Everything doctor we continue west piece whom.</t>
  </si>
  <si>
    <t>taramcbride@example.com</t>
  </si>
  <si>
    <t>266-530-7741</t>
  </si>
  <si>
    <t>93188 Caitlyn Glens Apt. 283</t>
  </si>
  <si>
    <t>Lake Timothy</t>
  </si>
  <si>
    <t>Good beat bank.</t>
  </si>
  <si>
    <t>polson@example.net</t>
  </si>
  <si>
    <t>+1-699-801-5807x09891</t>
  </si>
  <si>
    <t>350 Wesley Loaf Suite 891</t>
  </si>
  <si>
    <t>Richardfort</t>
  </si>
  <si>
    <t>Three after couple car way parent.</t>
  </si>
  <si>
    <t>william08@example.net</t>
  </si>
  <si>
    <t>360-816-9846x3961</t>
  </si>
  <si>
    <t>8684 Gabriel Burg Suite 212</t>
  </si>
  <si>
    <t>Walkerside</t>
  </si>
  <si>
    <t>Agree dark would of raise thousand.</t>
  </si>
  <si>
    <t>thomasmitchell@example.com</t>
  </si>
  <si>
    <t>332.436.3999</t>
  </si>
  <si>
    <t>9434 Yang View Suite 804</t>
  </si>
  <si>
    <t>East Danielle</t>
  </si>
  <si>
    <t>Out himself inside admit.</t>
  </si>
  <si>
    <t>uwiley@example.com</t>
  </si>
  <si>
    <t>+1-281-223-8297x0692</t>
  </si>
  <si>
    <t>327 Lloyd Alley Suite 025</t>
  </si>
  <si>
    <t>Tammymouth</t>
  </si>
  <si>
    <t>Peace again democratic cover song.</t>
  </si>
  <si>
    <t>denisegarza@example.org</t>
  </si>
  <si>
    <t>476.631.3538</t>
  </si>
  <si>
    <t>333 Charles Fort</t>
  </si>
  <si>
    <t>Front scene establish almost.</t>
  </si>
  <si>
    <t>ajohnson@example.com</t>
  </si>
  <si>
    <t>964 Marissa Squares</t>
  </si>
  <si>
    <t>Kristinaborough</t>
  </si>
  <si>
    <t>Month from size.</t>
  </si>
  <si>
    <t>wilsonallison@example.com</t>
  </si>
  <si>
    <t>(663)741-1701</t>
  </si>
  <si>
    <t>277 Collier Row Suite 259</t>
  </si>
  <si>
    <t>Penahaven</t>
  </si>
  <si>
    <t>Night hotel treatment prevent consumer.</t>
  </si>
  <si>
    <t>isabel62@example.com</t>
  </si>
  <si>
    <t>477.368.8973</t>
  </si>
  <si>
    <t>167 Travis Manor</t>
  </si>
  <si>
    <t>Return story technology other force.</t>
  </si>
  <si>
    <t>ryan10@example.net</t>
  </si>
  <si>
    <t>(693)987-2373</t>
  </si>
  <si>
    <t>8711 Miles Plaza Apt. 035</t>
  </si>
  <si>
    <t>Balltown</t>
  </si>
  <si>
    <t>Past career information our something.</t>
  </si>
  <si>
    <t>tsherman@example.net</t>
  </si>
  <si>
    <t>679-298-2384x26355</t>
  </si>
  <si>
    <t>6282 Karen Cliff Suite 980</t>
  </si>
  <si>
    <t>Voice with perform main.</t>
  </si>
  <si>
    <t>rogerspaul@example.org</t>
  </si>
  <si>
    <t>+1-330-904-1719x1791</t>
  </si>
  <si>
    <t>6420 Scott Fords Suite 195</t>
  </si>
  <si>
    <t>Three later order prevent network.</t>
  </si>
  <si>
    <t>Faith</t>
  </si>
  <si>
    <t>carpenterdavid@example.org</t>
  </si>
  <si>
    <t>001-519-415-6959</t>
  </si>
  <si>
    <t>446 Kyle Stravenue Suite 282</t>
  </si>
  <si>
    <t>Live control apply challenge himself.</t>
  </si>
  <si>
    <t>dixonlauren@example.com</t>
  </si>
  <si>
    <t>+1-610-941-4932x43285</t>
  </si>
  <si>
    <t>179 Knight Ramp</t>
  </si>
  <si>
    <t>Mission conference performance rock alone six a.</t>
  </si>
  <si>
    <t>acannon@example.net</t>
  </si>
  <si>
    <t>+1-449-831-0963x553</t>
  </si>
  <si>
    <t>271 Salazar Shores</t>
  </si>
  <si>
    <t>Current plan plan traditional him catch.</t>
  </si>
  <si>
    <t>vramos@example.com</t>
  </si>
  <si>
    <t>001-589-872-8320x36381</t>
  </si>
  <si>
    <t>85618 Craig Glen Apt. 384</t>
  </si>
  <si>
    <t>Quite including Mrs performance.</t>
  </si>
  <si>
    <t>jesus05@example.net</t>
  </si>
  <si>
    <t>+1-691-536-1304x86195</t>
  </si>
  <si>
    <t>379 Douglas Camp</t>
  </si>
  <si>
    <t>East Bryanfurt</t>
  </si>
  <si>
    <t>Mr meeting whose police true budget.</t>
  </si>
  <si>
    <t>ftucker@example.org</t>
  </si>
  <si>
    <t>+1-442-537-7371x442</t>
  </si>
  <si>
    <t>58455 Matthew Fort Suite 254</t>
  </si>
  <si>
    <t>Exist tell feeling test floor another.</t>
  </si>
  <si>
    <t>evelynmcpherson@example.com</t>
  </si>
  <si>
    <t>(436)554-2244</t>
  </si>
  <si>
    <t>97376 John Brook</t>
  </si>
  <si>
    <t>Carrollstad</t>
  </si>
  <si>
    <t>Stage politics black particularly choose send.</t>
  </si>
  <si>
    <t>duncankeith@example.org</t>
  </si>
  <si>
    <t>+1-751-678-6906x3797</t>
  </si>
  <si>
    <t>27390 Alexander Canyon Suite 945</t>
  </si>
  <si>
    <t>Past individual provide bar.</t>
  </si>
  <si>
    <t>rrobinson@example.net</t>
  </si>
  <si>
    <t>56056 Reyes Common</t>
  </si>
  <si>
    <t>Important probably wrong establish training beautiful whether.</t>
  </si>
  <si>
    <t>Knapp</t>
  </si>
  <si>
    <t>rhondanash@example.org</t>
  </si>
  <si>
    <t>001-758-597-0947x1315</t>
  </si>
  <si>
    <t>228 Gregory Stream</t>
  </si>
  <si>
    <t>Port Russellland</t>
  </si>
  <si>
    <t>Camera suddenly which just leg visit cover.</t>
  </si>
  <si>
    <t>ndorsey@example.com</t>
  </si>
  <si>
    <t>868.482.8850</t>
  </si>
  <si>
    <t>13237 Leonard Pine Suite 138</t>
  </si>
  <si>
    <t>Represent expect over world oil market trip.</t>
  </si>
  <si>
    <t>jamiejohnson@example.com</t>
  </si>
  <si>
    <t>(597)724-2178x6059</t>
  </si>
  <si>
    <t>78508 David Unions</t>
  </si>
  <si>
    <t>News rate front.</t>
  </si>
  <si>
    <t>robert92@example.com</t>
  </si>
  <si>
    <t>197 Jasmine Summit</t>
  </si>
  <si>
    <t>Tiffanyhaven</t>
  </si>
  <si>
    <t>Down whom detail indicate suddenly decision sport.</t>
  </si>
  <si>
    <t>sanchezjennifer@example.com</t>
  </si>
  <si>
    <t>001-851-441-5282x0617</t>
  </si>
  <si>
    <t>463 Marie River</t>
  </si>
  <si>
    <t>Pull great respond nearly.</t>
  </si>
  <si>
    <t>lindahunt@example.org</t>
  </si>
  <si>
    <t>613-797-7402x4226</t>
  </si>
  <si>
    <t>0976 Chen Gateway Suite 234</t>
  </si>
  <si>
    <t>No information evidence only pressure car.</t>
  </si>
  <si>
    <t>mhunter@example.com</t>
  </si>
  <si>
    <t>266.501.2514x373</t>
  </si>
  <si>
    <t>16635 Adam Stravenue Apt. 577</t>
  </si>
  <si>
    <t>South Tony</t>
  </si>
  <si>
    <t>Finally according ten work American skill.</t>
  </si>
  <si>
    <t>aaron00@example.org</t>
  </si>
  <si>
    <t>893-508-9003x0629</t>
  </si>
  <si>
    <t>0698 Little Points</t>
  </si>
  <si>
    <t>Rossberg</t>
  </si>
  <si>
    <t>Across toward others machine.</t>
  </si>
  <si>
    <t>yhenson@example.net</t>
  </si>
  <si>
    <t>278-405-8318x62179</t>
  </si>
  <si>
    <t>56619 Jimenez Lane</t>
  </si>
  <si>
    <t>New Amy</t>
  </si>
  <si>
    <t>Hot store only compare.</t>
  </si>
  <si>
    <t>robert86@example.net</t>
  </si>
  <si>
    <t>(362)828-4470x673</t>
  </si>
  <si>
    <t>482 Johnson Forks</t>
  </si>
  <si>
    <t>Lead executive military.</t>
  </si>
  <si>
    <t>fbyrd@example.net</t>
  </si>
  <si>
    <t>604-296-3401x45982</t>
  </si>
  <si>
    <t>638 Boyd Greens</t>
  </si>
  <si>
    <t>Riverstown</t>
  </si>
  <si>
    <t>Peace always whose sit certain.</t>
  </si>
  <si>
    <t>jennifervillarreal@example.com</t>
  </si>
  <si>
    <t>484.439.3826x8623</t>
  </si>
  <si>
    <t>2560 Vanessa Trail</t>
  </si>
  <si>
    <t>Smithchester</t>
  </si>
  <si>
    <t>Figure night show quite.</t>
  </si>
  <si>
    <t>dscott@example.net</t>
  </si>
  <si>
    <t>(904)878-2285x1574</t>
  </si>
  <si>
    <t>694 Mary Camp</t>
  </si>
  <si>
    <t>Port Johnmouth</t>
  </si>
  <si>
    <t>Service identify tonight three interest every part born.</t>
  </si>
  <si>
    <t>hray@example.org</t>
  </si>
  <si>
    <t>516.996.3690x93652</t>
  </si>
  <si>
    <t>3907 Harrell Port Suite 624</t>
  </si>
  <si>
    <t>Wrighthaven</t>
  </si>
  <si>
    <t>Some move director pull.</t>
  </si>
  <si>
    <t>dbailey@example.net</t>
  </si>
  <si>
    <t>452.641.6756x826</t>
  </si>
  <si>
    <t>5576 Ayala Overpass Apt. 803</t>
  </si>
  <si>
    <t>Saundersborough</t>
  </si>
  <si>
    <t>Politics add onto.</t>
  </si>
  <si>
    <t>ejohnson@example.com</t>
  </si>
  <si>
    <t>496.268.7489x9303</t>
  </si>
  <si>
    <t>96183 Mark Landing</t>
  </si>
  <si>
    <t>New Haileyborough</t>
  </si>
  <si>
    <t>Arm attack record like purpose.</t>
  </si>
  <si>
    <t>susan30@example.net</t>
  </si>
  <si>
    <t>810-304-2430</t>
  </si>
  <si>
    <t>83017 Barbara Course</t>
  </si>
  <si>
    <t>Lauraton</t>
  </si>
  <si>
    <t>Participant month interest wife edge.</t>
  </si>
  <si>
    <t>mark19@example.net</t>
  </si>
  <si>
    <t>994.909.6698</t>
  </si>
  <si>
    <t>84322 Smith Creek Suite 862</t>
  </si>
  <si>
    <t>North Jessicaside</t>
  </si>
  <si>
    <t>Next field long fall.</t>
  </si>
  <si>
    <t>sydney51@example.com</t>
  </si>
  <si>
    <t>001-726-632-7074x75036</t>
  </si>
  <si>
    <t>974 Hannah Pass</t>
  </si>
  <si>
    <t>New Jeff</t>
  </si>
  <si>
    <t>Conference all Democrat that toward rich.</t>
  </si>
  <si>
    <t>ibarron@example.net</t>
  </si>
  <si>
    <t>(598)539-5460</t>
  </si>
  <si>
    <t>4761 Sims Route</t>
  </si>
  <si>
    <t>And same painting trouble.</t>
  </si>
  <si>
    <t>nathanjohnson@example.com</t>
  </si>
  <si>
    <t>801.488.8268x798</t>
  </si>
  <si>
    <t>91010 Sharon Avenue Suite 121</t>
  </si>
  <si>
    <t>North Anthonyshire</t>
  </si>
  <si>
    <t>Think serve husband left young.</t>
  </si>
  <si>
    <t>rachelfoster@example.com</t>
  </si>
  <si>
    <t>563.959.8571</t>
  </si>
  <si>
    <t>425 Robertson Run Apt. 580</t>
  </si>
  <si>
    <t>North Christinetown</t>
  </si>
  <si>
    <t>Easy always reveal reveal million ahead.</t>
  </si>
  <si>
    <t>amber06@example.net</t>
  </si>
  <si>
    <t>436-325-6272</t>
  </si>
  <si>
    <t>5011 Sarah Garden Suite 109</t>
  </si>
  <si>
    <t>New Mercedes</t>
  </si>
  <si>
    <t>Here direction language sit everyone opportunity.</t>
  </si>
  <si>
    <t>jschroeder@example.org</t>
  </si>
  <si>
    <t>598.764.6283</t>
  </si>
  <si>
    <t>745 Barnes Station Suite 540</t>
  </si>
  <si>
    <t>New Walter</t>
  </si>
  <si>
    <t>Generation degree animal stock.</t>
  </si>
  <si>
    <t>hperez@example.net</t>
  </si>
  <si>
    <t>(361)995-1130x19356</t>
  </si>
  <si>
    <t>1699 Thomas Overpass Apt. 012</t>
  </si>
  <si>
    <t>East Stevenmouth</t>
  </si>
  <si>
    <t>Tree onto west rate peace possible suggest.</t>
  </si>
  <si>
    <t>rnicholson@example.org</t>
  </si>
  <si>
    <t>964.528.8539x626</t>
  </si>
  <si>
    <t>75522 Ritter Cliffs</t>
  </si>
  <si>
    <t>South Joannberg</t>
  </si>
  <si>
    <t>Perhaps house arrive environmental.</t>
  </si>
  <si>
    <t>nicole86@example.com</t>
  </si>
  <si>
    <t>(349)536-8474x8957</t>
  </si>
  <si>
    <t>114 Jessica Path Apt. 795</t>
  </si>
  <si>
    <t>East Susanchester</t>
  </si>
  <si>
    <t>Law mind drive have majority.</t>
  </si>
  <si>
    <t>hectorburnett@example.net</t>
  </si>
  <si>
    <t>308.689.6676</t>
  </si>
  <si>
    <t>4890 Olson Groves Suite 317</t>
  </si>
  <si>
    <t>New Jessicashire</t>
  </si>
  <si>
    <t>Back its student.</t>
  </si>
  <si>
    <t>swansonstephanie@example.net</t>
  </si>
  <si>
    <t>(234)269-1617x99997</t>
  </si>
  <si>
    <t>32014 Billy Port</t>
  </si>
  <si>
    <t>South Crystal</t>
  </si>
  <si>
    <t>Authority senior civil pretty operation stuff author minute.</t>
  </si>
  <si>
    <t>meadowsjimmy@example.org</t>
  </si>
  <si>
    <t>268.876.6272</t>
  </si>
  <si>
    <t>18246 Carter Street Suite 313</t>
  </si>
  <si>
    <t>Weaverburgh</t>
  </si>
  <si>
    <t>Near suddenly degree they.</t>
  </si>
  <si>
    <t>swise@example.org</t>
  </si>
  <si>
    <t>001-838-542-4613x535</t>
  </si>
  <si>
    <t>81995 James Creek Suite 107</t>
  </si>
  <si>
    <t>North Sierrafort</t>
  </si>
  <si>
    <t>Door near child himself.</t>
  </si>
  <si>
    <t>bperez@example.net</t>
  </si>
  <si>
    <t>438-274-6666</t>
  </si>
  <si>
    <t>79736 Jones Loaf</t>
  </si>
  <si>
    <t>East Pamelamouth</t>
  </si>
  <si>
    <t>Particular improve bill idea people.</t>
  </si>
  <si>
    <t>vsullivan@example.org</t>
  </si>
  <si>
    <t>368-233-2739</t>
  </si>
  <si>
    <t>258 Ramirez Crescent</t>
  </si>
  <si>
    <t>New Kenneth</t>
  </si>
  <si>
    <t>Inside third for guy difference.</t>
  </si>
  <si>
    <t>516 Melanie Causeway Apt. 561</t>
  </si>
  <si>
    <t>East Angelaburgh</t>
  </si>
  <si>
    <t>Pick almost finally until tough probably fire structure.</t>
  </si>
  <si>
    <t>lisathompson@example.net</t>
  </si>
  <si>
    <t>(761)635-3039x820</t>
  </si>
  <si>
    <t>6181 Janet Plains Suite 784</t>
  </si>
  <si>
    <t>Dianaport</t>
  </si>
  <si>
    <t>Sound candidate month rock response.</t>
  </si>
  <si>
    <t>freese@example.net</t>
  </si>
  <si>
    <t>638-513-2753x491</t>
  </si>
  <si>
    <t>6499 Angela Plain Suite 203</t>
  </si>
  <si>
    <t>Feeling no foreign.</t>
  </si>
  <si>
    <t>marciakennedy@example.org</t>
  </si>
  <si>
    <t>520-476-5659</t>
  </si>
  <si>
    <t>425 Travis Fords</t>
  </si>
  <si>
    <t>Policy of mind beautiful view.</t>
  </si>
  <si>
    <t>stevensmadeline@example.org</t>
  </si>
  <si>
    <t>001-641-825-3489x46885</t>
  </si>
  <si>
    <t>1289 Diaz Ridges</t>
  </si>
  <si>
    <t>Henryborough</t>
  </si>
  <si>
    <t>Newspaper picture fund human so support there someone.</t>
  </si>
  <si>
    <t>gonzalesbobby@example.net</t>
  </si>
  <si>
    <t>545-832-8524x275</t>
  </si>
  <si>
    <t>6929 Juarez Square</t>
  </si>
  <si>
    <t>Kimberlyview</t>
  </si>
  <si>
    <t>Our other brother human something president computer.</t>
  </si>
  <si>
    <t>piercetaylor@example.org</t>
  </si>
  <si>
    <t>+1-208-361-7551x3401</t>
  </si>
  <si>
    <t>2214 Munoz Locks</t>
  </si>
  <si>
    <t>South Katie</t>
  </si>
  <si>
    <t>Three maybe age task.</t>
  </si>
  <si>
    <t>Murillo</t>
  </si>
  <si>
    <t>harrisdarius@example.net</t>
  </si>
  <si>
    <t>001-422-823-1499</t>
  </si>
  <si>
    <t>39162 Stephanie Forks Suite 783</t>
  </si>
  <si>
    <t>Action always Republican take easy.</t>
  </si>
  <si>
    <t>jeffery71@example.net</t>
  </si>
  <si>
    <t>213-697-7502</t>
  </si>
  <si>
    <t>140 Perez Spurs Apt. 387</t>
  </si>
  <si>
    <t>Larsonville</t>
  </si>
  <si>
    <t>Everything discuss firm must center effort project.</t>
  </si>
  <si>
    <t>blake79@example.com</t>
  </si>
  <si>
    <t>321.785.9239x003</t>
  </si>
  <si>
    <t>737 Suzanne Corners Apt. 365</t>
  </si>
  <si>
    <t>Thing quickly choice body action.</t>
  </si>
  <si>
    <t>xmedina@example.net</t>
  </si>
  <si>
    <t>616 Anthony Harbor</t>
  </si>
  <si>
    <t>Ashleyshire</t>
  </si>
  <si>
    <t>Particular wish view president her show stand.</t>
  </si>
  <si>
    <t>chelsea63@example.com</t>
  </si>
  <si>
    <t>001-583-817-5315x72716</t>
  </si>
  <si>
    <t>23305 Miller Fords</t>
  </si>
  <si>
    <t>West Lauraview</t>
  </si>
  <si>
    <t>Few trade close somebody today without work.</t>
  </si>
  <si>
    <t>hdoyle@example.com</t>
  </si>
  <si>
    <t>001-475-892-3552</t>
  </si>
  <si>
    <t>76953 Singh Mountains Apt. 145</t>
  </si>
  <si>
    <t>Villarrealshire</t>
  </si>
  <si>
    <t>Staff day machine sure green hot add.</t>
  </si>
  <si>
    <t>sherri50@example.com</t>
  </si>
  <si>
    <t>336-605-2492</t>
  </si>
  <si>
    <t>68762 Joel Hollow Apt. 276</t>
  </si>
  <si>
    <t>Port Theresafort</t>
  </si>
  <si>
    <t>Our debate think finish what.</t>
  </si>
  <si>
    <t>campbellamanda@example.com</t>
  </si>
  <si>
    <t>(247)630-6999</t>
  </si>
  <si>
    <t>83262 Wilson Village Apt. 184</t>
  </si>
  <si>
    <t>Sullivanberg</t>
  </si>
  <si>
    <t>Lead act none.</t>
  </si>
  <si>
    <t>lellis@example.net</t>
  </si>
  <si>
    <t>510 Clark Estate</t>
  </si>
  <si>
    <t>Again maintain radio.</t>
  </si>
  <si>
    <t>reyeslaura@example.com</t>
  </si>
  <si>
    <t>0579 Jane Ways</t>
  </si>
  <si>
    <t>Campaign watch machine thousand.</t>
  </si>
  <si>
    <t>austin26@example.com</t>
  </si>
  <si>
    <t>001-851-414-0039x1198</t>
  </si>
  <si>
    <t>038 Mata Place</t>
  </si>
  <si>
    <t>Hardinshire</t>
  </si>
  <si>
    <t>Sea be season sing throw.</t>
  </si>
  <si>
    <t>porterrobert@example.com</t>
  </si>
  <si>
    <t>(836)556-5719x5668</t>
  </si>
  <si>
    <t>1296 Jesse Inlet Suite 827</t>
  </si>
  <si>
    <t>Letter suffer box art pressure.</t>
  </si>
  <si>
    <t>vyork@example.net</t>
  </si>
  <si>
    <t>001-586-800-2284x30856</t>
  </si>
  <si>
    <t>48529 Carpenter Branch</t>
  </si>
  <si>
    <t>South Charlesmouth</t>
  </si>
  <si>
    <t>Product act market scene color.</t>
  </si>
  <si>
    <t>daltonmaria@example.net</t>
  </si>
  <si>
    <t>880.429.0011</t>
  </si>
  <si>
    <t>2876 Sue Center Suite 398</t>
  </si>
  <si>
    <t>Carrieport</t>
  </si>
  <si>
    <t>Republican international police suddenly these activity another.</t>
  </si>
  <si>
    <t>chris95@example.com</t>
  </si>
  <si>
    <t>289-260-2024x7642</t>
  </si>
  <si>
    <t>84822 Robert Fields Suite 329</t>
  </si>
  <si>
    <t>Josemouth</t>
  </si>
  <si>
    <t>Value develop gun couple.</t>
  </si>
  <si>
    <t>matthewsalyssa@example.net</t>
  </si>
  <si>
    <t>287 Cynthia Neck Suite 019</t>
  </si>
  <si>
    <t>New Jim</t>
  </si>
  <si>
    <t>Hospital fact administration almost contain understand.</t>
  </si>
  <si>
    <t>lisa54@example.com</t>
  </si>
  <si>
    <t>246 Cole Pass</t>
  </si>
  <si>
    <t>Lake Jonathanchester</t>
  </si>
  <si>
    <t>Most first wife who member clearly share.</t>
  </si>
  <si>
    <t>brandon92@example.net</t>
  </si>
  <si>
    <t>478-678-9065x22254</t>
  </si>
  <si>
    <t>399 Adam Curve</t>
  </si>
  <si>
    <t>Interview our very win long finally assume.</t>
  </si>
  <si>
    <t>xhall@example.com</t>
  </si>
  <si>
    <t>001-631-496-9354x645</t>
  </si>
  <si>
    <t>8712 Mcfarland Overpass</t>
  </si>
  <si>
    <t>New Christinaburgh</t>
  </si>
  <si>
    <t>Simple us writer represent source offer scientist.</t>
  </si>
  <si>
    <t>qnolan@example.org</t>
  </si>
  <si>
    <t>(606)994-7224</t>
  </si>
  <si>
    <t>1857 Barry Prairie Suite 963</t>
  </si>
  <si>
    <t>Port Jose</t>
  </si>
  <si>
    <t>Thing laugh matter space agent range.</t>
  </si>
  <si>
    <t>nicholas80@example.com</t>
  </si>
  <si>
    <t>001-443-255-8047</t>
  </si>
  <si>
    <t>60084 Evans Path Apt. 052</t>
  </si>
  <si>
    <t>Card cut sit fill a.</t>
  </si>
  <si>
    <t>greenjason@example.com</t>
  </si>
  <si>
    <t>556-460-0167</t>
  </si>
  <si>
    <t>513 Megan Drive Apt. 566</t>
  </si>
  <si>
    <t>New Randall</t>
  </si>
  <si>
    <t>Likely challenge information early upon.</t>
  </si>
  <si>
    <t>ehogan@example.com</t>
  </si>
  <si>
    <t>+1-545-211-4124x42474</t>
  </si>
  <si>
    <t>54726 Benjamin Isle Suite 040</t>
  </si>
  <si>
    <t>Fall history film anyone several like song risk.</t>
  </si>
  <si>
    <t>Gloria</t>
  </si>
  <si>
    <t>lisamckenzie@example.org</t>
  </si>
  <si>
    <t>(950)705-0420</t>
  </si>
  <si>
    <t>94291 Jacobs Corners</t>
  </si>
  <si>
    <t>New Shelly</t>
  </si>
  <si>
    <t>Time purpose radio some care example.</t>
  </si>
  <si>
    <t>ayoung@example.net</t>
  </si>
  <si>
    <t>650.254.7492x5217</t>
  </si>
  <si>
    <t>722 Harris Mall Suite 322</t>
  </si>
  <si>
    <t>Morganside</t>
  </si>
  <si>
    <t>Section cut reason political seem structure.</t>
  </si>
  <si>
    <t>ashley21@example.com</t>
  </si>
  <si>
    <t>001-390-652-7149</t>
  </si>
  <si>
    <t>07872 Elizabeth Loaf Apt. 024</t>
  </si>
  <si>
    <t>Philiphaven</t>
  </si>
  <si>
    <t>Edge traditional only front specific claim today support.</t>
  </si>
  <si>
    <t>thompsonshannon@example.com</t>
  </si>
  <si>
    <t>001-268-889-2010x3223</t>
  </si>
  <si>
    <t>43489 Johnson Land Suite 076</t>
  </si>
  <si>
    <t>Money assume miss strategy during prove.</t>
  </si>
  <si>
    <t>galvarado@example.org</t>
  </si>
  <si>
    <t>931-617-9159x0840</t>
  </si>
  <si>
    <t>045 Chad Fort</t>
  </si>
  <si>
    <t>Grimesborough</t>
  </si>
  <si>
    <t>Purpose I economic worry you former.</t>
  </si>
  <si>
    <t>thompsonnathan@example.org</t>
  </si>
  <si>
    <t>284.986.7929x174</t>
  </si>
  <si>
    <t>311 Leah Centers</t>
  </si>
  <si>
    <t>Us performance tonight while night nation.</t>
  </si>
  <si>
    <t>Helen</t>
  </si>
  <si>
    <t>jameswelch@example.com</t>
  </si>
  <si>
    <t>03590 Samantha Unions Apt. 199</t>
  </si>
  <si>
    <t>Willischester</t>
  </si>
  <si>
    <t>News world site while age whole she.</t>
  </si>
  <si>
    <t>jasongates@example.net</t>
  </si>
  <si>
    <t>836-921-1993x4260</t>
  </si>
  <si>
    <t>034 Danielle Villages Suite 802</t>
  </si>
  <si>
    <t>Owner happy upon score actually charge ok.</t>
  </si>
  <si>
    <t>fpruitt@example.org</t>
  </si>
  <si>
    <t>489-686-2238</t>
  </si>
  <si>
    <t>55446 Victoria Knoll</t>
  </si>
  <si>
    <t>Material chance will her or among.</t>
  </si>
  <si>
    <t>wwade@example.org</t>
  </si>
  <si>
    <t>932-257-7899x763</t>
  </si>
  <si>
    <t>5916 Troy Isle Suite 164</t>
  </si>
  <si>
    <t>New Timothyberg</t>
  </si>
  <si>
    <t>Off project in suggest sister ability.</t>
  </si>
  <si>
    <t>paulsingleton@example.com</t>
  </si>
  <si>
    <t>41870 Lisa Course</t>
  </si>
  <si>
    <t>Participant blood thousand mind reduce tough.</t>
  </si>
  <si>
    <t>yjuarez@example.com</t>
  </si>
  <si>
    <t>920.623.6173</t>
  </si>
  <si>
    <t>11026 Rebecca Terrace</t>
  </si>
  <si>
    <t>Worker around how call stop.</t>
  </si>
  <si>
    <t>sarahkidd@example.org</t>
  </si>
  <si>
    <t>892-651-7911x6875</t>
  </si>
  <si>
    <t>5472 Anita Drives</t>
  </si>
  <si>
    <t>East Emmaberg</t>
  </si>
  <si>
    <t>Executive picture war piece student practice.</t>
  </si>
  <si>
    <t>fvalentine@example.org</t>
  </si>
  <si>
    <t>612-708-5889</t>
  </si>
  <si>
    <t>539 Austin Mall Apt. 586</t>
  </si>
  <si>
    <t>Turn national space hit final.</t>
  </si>
  <si>
    <t>floresjoshua@example.org</t>
  </si>
  <si>
    <t>690.678.2118</t>
  </si>
  <si>
    <t>7189 Stone Plain</t>
  </si>
  <si>
    <t>West Trevor</t>
  </si>
  <si>
    <t>Safe to six wrong.</t>
  </si>
  <si>
    <t>ryanhall@example.net</t>
  </si>
  <si>
    <t>618-650-8085x39694</t>
  </si>
  <si>
    <t>923 Carlos Brook</t>
  </si>
  <si>
    <t>Joelfurt</t>
  </si>
  <si>
    <t>Term bit right music or not benefit.</t>
  </si>
  <si>
    <t>curtisnicole@example.org</t>
  </si>
  <si>
    <t>(352)794-5387x9008</t>
  </si>
  <si>
    <t>1918 White Crossroad Apt. 189</t>
  </si>
  <si>
    <t>As person community class kid black option return.</t>
  </si>
  <si>
    <t>hancockbrittany@example.com</t>
  </si>
  <si>
    <t>337-263-4522x03317</t>
  </si>
  <si>
    <t>93484 Watson Mountain Apt. 175</t>
  </si>
  <si>
    <t>Crystalberg</t>
  </si>
  <si>
    <t>Well sing certainly appear type.</t>
  </si>
  <si>
    <t>fuentesjohn@example.org</t>
  </si>
  <si>
    <t>498-859-3608x4830</t>
  </si>
  <si>
    <t>00315 Katie Dam Apt. 407</t>
  </si>
  <si>
    <t>Braunberg</t>
  </si>
  <si>
    <t>Weight budget message turn.</t>
  </si>
  <si>
    <t>bobby00@example.org</t>
  </si>
  <si>
    <t>001-227-487-4649x97517</t>
  </si>
  <si>
    <t>8218 Snyder Groves Suite 005</t>
  </si>
  <si>
    <t>East Derekshire</t>
  </si>
  <si>
    <t>Front group expect hold language perform.</t>
  </si>
  <si>
    <t>hmcintyre@example.net</t>
  </si>
  <si>
    <t>243.617.8194x44450</t>
  </si>
  <si>
    <t>6724 Jeffery Station</t>
  </si>
  <si>
    <t>State relate whether hospital.</t>
  </si>
  <si>
    <t>cmartinez@example.net</t>
  </si>
  <si>
    <t>(702)258-3683x6664</t>
  </si>
  <si>
    <t>8614 Ronald Route</t>
  </si>
  <si>
    <t>Experience like magazine wide animal.</t>
  </si>
  <si>
    <t>carol27@example.net</t>
  </si>
  <si>
    <t>378.952.1282x1331</t>
  </si>
  <si>
    <t>650 Clayton Causeway</t>
  </si>
  <si>
    <t>South Emilymouth</t>
  </si>
  <si>
    <t>Fire however certainly mother.</t>
  </si>
  <si>
    <t>biancaparker@example.com</t>
  </si>
  <si>
    <t>322-759-0401x811</t>
  </si>
  <si>
    <t>3130 Pollard Plains Suite 884</t>
  </si>
  <si>
    <t>Dawsonmouth</t>
  </si>
  <si>
    <t>What environment parent official road something.</t>
  </si>
  <si>
    <t>lucaswilliams@example.com</t>
  </si>
  <si>
    <t>583-699-8558x562</t>
  </si>
  <si>
    <t>35894 Jonathan Mission</t>
  </si>
  <si>
    <t>South Gregorytown</t>
  </si>
  <si>
    <t>Six party Republican scientist.</t>
  </si>
  <si>
    <t>Pugh</t>
  </si>
  <si>
    <t>gwendolynhiggins@example.com</t>
  </si>
  <si>
    <t>(283)588-7077x817</t>
  </si>
  <si>
    <t>145 Chad Shores</t>
  </si>
  <si>
    <t>Gomeztown</t>
  </si>
  <si>
    <t>Piece truth point audience create garden much.</t>
  </si>
  <si>
    <t>devin68@example.net</t>
  </si>
  <si>
    <t>503.754.5038x11455</t>
  </si>
  <si>
    <t>0639 Paige Mall</t>
  </si>
  <si>
    <t>East Amandaville</t>
  </si>
  <si>
    <t>Save second have result knowledge money anything.</t>
  </si>
  <si>
    <t>sandra08@example.com</t>
  </si>
  <si>
    <t>(747)417-0857x35012</t>
  </si>
  <si>
    <t>533 Cody Roads</t>
  </si>
  <si>
    <t>Experience method save federal finish.</t>
  </si>
  <si>
    <t>erinjohnson@example.com</t>
  </si>
  <si>
    <t>+1-420-757-8310x547</t>
  </si>
  <si>
    <t>1932 Elliott Plaza</t>
  </si>
  <si>
    <t>Port Shannonstad</t>
  </si>
  <si>
    <t>Run federal late hundred building after.</t>
  </si>
  <si>
    <t>sayers@example.net</t>
  </si>
  <si>
    <t>001-732-522-9576x83412</t>
  </si>
  <si>
    <t>4836 Brittany Streets</t>
  </si>
  <si>
    <t>Radio kind sing door still different.</t>
  </si>
  <si>
    <t>grant62@example.net</t>
  </si>
  <si>
    <t>001-876-622-0945x40613</t>
  </si>
  <si>
    <t>33208 Tonya Inlet Apt. 743</t>
  </si>
  <si>
    <t>Could three argue southern mother nation law.</t>
  </si>
  <si>
    <t>mitchellheather@example.com</t>
  </si>
  <si>
    <t>001-921-796-9652x07391</t>
  </si>
  <si>
    <t>4216 Wilson Mountain Suite 293</t>
  </si>
  <si>
    <t>South Susanshire</t>
  </si>
  <si>
    <t>Thing understand specific source institution eight one prevent.</t>
  </si>
  <si>
    <t>ucampbell@example.net</t>
  </si>
  <si>
    <t>+1-370-573-0621x9944</t>
  </si>
  <si>
    <t>128 Donna Ville</t>
  </si>
  <si>
    <t>Natural instead picture half much walk.</t>
  </si>
  <si>
    <t>ewhite@example.org</t>
  </si>
  <si>
    <t>599-315-5300x463</t>
  </si>
  <si>
    <t>881 Jacob Squares Suite 529</t>
  </si>
  <si>
    <t>Owner degree detail.</t>
  </si>
  <si>
    <t>jody39@example.org</t>
  </si>
  <si>
    <t>534-760-2661x461</t>
  </si>
  <si>
    <t>4074 Velazquez Plains</t>
  </si>
  <si>
    <t>Frazierview</t>
  </si>
  <si>
    <t>Final industry relate quickly.</t>
  </si>
  <si>
    <t>cyoung@example.com</t>
  </si>
  <si>
    <t>(723)871-1031x5148</t>
  </si>
  <si>
    <t>8512 Gary Glens Suite 355</t>
  </si>
  <si>
    <t>Large hear director require everybody economic.</t>
  </si>
  <si>
    <t>alexandrablack@example.net</t>
  </si>
  <si>
    <t>422 Heather Ranch</t>
  </si>
  <si>
    <t>Victoriaberg</t>
  </si>
  <si>
    <t>Shoulder far discover live.</t>
  </si>
  <si>
    <t>vwoods@example.com</t>
  </si>
  <si>
    <t>27576 Robert Gardens Suite 634</t>
  </si>
  <si>
    <t>Port Katherinehaven</t>
  </si>
  <si>
    <t>Contain instead quite opportunity born best.</t>
  </si>
  <si>
    <t>jonesamy@example.com</t>
  </si>
  <si>
    <t>334.748.0364x3246</t>
  </si>
  <si>
    <t>045 Sanchez Estates</t>
  </si>
  <si>
    <t>Andrewville</t>
  </si>
  <si>
    <t>Bill step final type.</t>
  </si>
  <si>
    <t>michaelmyers@example.com</t>
  </si>
  <si>
    <t>497-475-0577</t>
  </si>
  <si>
    <t>0605 Mccall Mountains</t>
  </si>
  <si>
    <t>North Robinburgh</t>
  </si>
  <si>
    <t>Contain record outside under.</t>
  </si>
  <si>
    <t>gwood@example.net</t>
  </si>
  <si>
    <t>+1-713-295-9841x853</t>
  </si>
  <si>
    <t>306 Harvey Cliffs</t>
  </si>
  <si>
    <t>Gainesberg</t>
  </si>
  <si>
    <t>Wish site yourself staff most boy couple weight.</t>
  </si>
  <si>
    <t>sanderson@example.net</t>
  </si>
  <si>
    <t>345.387.1096x075</t>
  </si>
  <si>
    <t>59555 Lucas Row</t>
  </si>
  <si>
    <t>Cost indicate election people.</t>
  </si>
  <si>
    <t>matthewsalazar@example.com</t>
  </si>
  <si>
    <t>(829)417-8019x45697</t>
  </si>
  <si>
    <t>740 Johnson Vista Apt. 385</t>
  </si>
  <si>
    <t>Stock move a various six these provide.</t>
  </si>
  <si>
    <t>charles18@example.com</t>
  </si>
  <si>
    <t>(408)637-1329x3721</t>
  </si>
  <si>
    <t>53465 Bean Extension Apt. 762</t>
  </si>
  <si>
    <t>Russellside</t>
  </si>
  <si>
    <t>Save figure idea mission again memory.</t>
  </si>
  <si>
    <t>bryan86@example.net</t>
  </si>
  <si>
    <t>6667 Walters Points Suite 853</t>
  </si>
  <si>
    <t>West Tracyville</t>
  </si>
  <si>
    <t>Thing interest father record.</t>
  </si>
  <si>
    <t>English</t>
  </si>
  <si>
    <t>angelabrown@example.com</t>
  </si>
  <si>
    <t>519-252-6391x26377</t>
  </si>
  <si>
    <t>638 Scott Crescent</t>
  </si>
  <si>
    <t>Feeling fire talk hospital goal lawyer.</t>
  </si>
  <si>
    <t>douglas87@example.net</t>
  </si>
  <si>
    <t>203.348.4118x43033</t>
  </si>
  <si>
    <t>874 Steven Plains</t>
  </si>
  <si>
    <t>Garnermouth</t>
  </si>
  <si>
    <t>Shake throughout response fast large budget.</t>
  </si>
  <si>
    <t>hayden47@example.net</t>
  </si>
  <si>
    <t>+1-488-230-3806x5205</t>
  </si>
  <si>
    <t>31554 Shane Crossing</t>
  </si>
  <si>
    <t>Coreymouth</t>
  </si>
  <si>
    <t>Us movie might town.</t>
  </si>
  <si>
    <t>jonathan56@example.org</t>
  </si>
  <si>
    <t>805-952-2863</t>
  </si>
  <si>
    <t>75435 Maxwell Camp</t>
  </si>
  <si>
    <t>Very brother world give partner.</t>
  </si>
  <si>
    <t>rsparks@example.org</t>
  </si>
  <si>
    <t>(872)597-1992x970</t>
  </si>
  <si>
    <t>6267 Brooks Route</t>
  </si>
  <si>
    <t>North Coreyton</t>
  </si>
  <si>
    <t>Middle response pass.</t>
  </si>
  <si>
    <t>jason83@example.net</t>
  </si>
  <si>
    <t>001-455-379-8227x406</t>
  </si>
  <si>
    <t>3122 Tate Valley Apt. 562</t>
  </si>
  <si>
    <t>East Jeffrey</t>
  </si>
  <si>
    <t>Report wind simply take.</t>
  </si>
  <si>
    <t>chadtucker@example.net</t>
  </si>
  <si>
    <t>908.913.2218x2955</t>
  </si>
  <si>
    <t>28267 Paul Tunnel</t>
  </si>
  <si>
    <t>Hendersonborough</t>
  </si>
  <si>
    <t>Direction future eat thought age identify land.</t>
  </si>
  <si>
    <t>prattbonnie@example.com</t>
  </si>
  <si>
    <t>+1-620-751-9606x4731</t>
  </si>
  <si>
    <t>9896 Kelly Lock</t>
  </si>
  <si>
    <t>Port Michaelberg</t>
  </si>
  <si>
    <t>Reason decade follow pretty across.</t>
  </si>
  <si>
    <t>sarahhernandez@example.org</t>
  </si>
  <si>
    <t>(504)769-6881</t>
  </si>
  <si>
    <t>87665 Harris Greens Apt. 088</t>
  </si>
  <si>
    <t>Yodermouth</t>
  </si>
  <si>
    <t>They must rich blood stay understand perform tend.</t>
  </si>
  <si>
    <t>maddoxcolleen@example.org</t>
  </si>
  <si>
    <t>001-818-626-4920x85708</t>
  </si>
  <si>
    <t>8106 Edwards Circle</t>
  </si>
  <si>
    <t>Harrisville</t>
  </si>
  <si>
    <t>Son conference stuff market challenge see.</t>
  </si>
  <si>
    <t>gjones@example.net</t>
  </si>
  <si>
    <t>001-542-667-1210x7077</t>
  </si>
  <si>
    <t>899 Timothy Motorway Suite 346</t>
  </si>
  <si>
    <t>Shelleyhaven</t>
  </si>
  <si>
    <t>Up break quickly consumer western.</t>
  </si>
  <si>
    <t>elizabeth44@example.org</t>
  </si>
  <si>
    <t>00706 William Dam Suite 233</t>
  </si>
  <si>
    <t>New Jose</t>
  </si>
  <si>
    <t>First coach all education usually real.</t>
  </si>
  <si>
    <t>garciahailey@example.com</t>
  </si>
  <si>
    <t>323-732-3944</t>
  </si>
  <si>
    <t>613 Jennifer Green</t>
  </si>
  <si>
    <t>West Carol</t>
  </si>
  <si>
    <t>Process explain teacher finish three field fire.</t>
  </si>
  <si>
    <t>stanleycoffey@example.org</t>
  </si>
  <si>
    <t>311-509-4678</t>
  </si>
  <si>
    <t>2233 Chen Garden</t>
  </si>
  <si>
    <t>Jenniferborough</t>
  </si>
  <si>
    <t>Collection record speech produce election value three daughter.</t>
  </si>
  <si>
    <t>Joann</t>
  </si>
  <si>
    <t>danielsjennifer@example.com</t>
  </si>
  <si>
    <t>+1-269-360-1559x74577</t>
  </si>
  <si>
    <t>00261 Daniel Views Suite 275</t>
  </si>
  <si>
    <t>Stephentown</t>
  </si>
  <si>
    <t>State seek lot.</t>
  </si>
  <si>
    <t>gonzalezdavid@example.org</t>
  </si>
  <si>
    <t>923.330.0044x974</t>
  </si>
  <si>
    <t>972 Tiffany Knoll Apt. 649</t>
  </si>
  <si>
    <t>New Danamouth</t>
  </si>
  <si>
    <t>Affect others also throughout state young do why.</t>
  </si>
  <si>
    <t>richardperry@example.org</t>
  </si>
  <si>
    <t>+1-266-982-9031x92293</t>
  </si>
  <si>
    <t>4895 Martin Trafficway Suite 718</t>
  </si>
  <si>
    <t>North Daltonstad</t>
  </si>
  <si>
    <t>Value buy direction expect future total yeah large.</t>
  </si>
  <si>
    <t>princeryan@example.net</t>
  </si>
  <si>
    <t>001-635-718-4131x1523</t>
  </si>
  <si>
    <t>665 Ramirez Harbor Suite 176</t>
  </si>
  <si>
    <t>East Hunter</t>
  </si>
  <si>
    <t>Agree Mr cultural office.</t>
  </si>
  <si>
    <t>hillerica@example.com</t>
  </si>
  <si>
    <t>400.944.2730x644</t>
  </si>
  <si>
    <t>78937 Carrie Court</t>
  </si>
  <si>
    <t>New Adamview</t>
  </si>
  <si>
    <t>Story offer rest rock task use require.</t>
  </si>
  <si>
    <t>scottkyle@example.com</t>
  </si>
  <si>
    <t>+1-972-707-2160x46420</t>
  </si>
  <si>
    <t>804 Karen Camp</t>
  </si>
  <si>
    <t>South Dylanburgh</t>
  </si>
  <si>
    <t>Significant man consumer the plan option able.</t>
  </si>
  <si>
    <t>mary35@example.com</t>
  </si>
  <si>
    <t>+1-756-251-6400x67858</t>
  </si>
  <si>
    <t>04801 Douglas Drive</t>
  </si>
  <si>
    <t>Port Brianaview</t>
  </si>
  <si>
    <t>Election decade media attack want democratic foreign.</t>
  </si>
  <si>
    <t>tina51@example.com</t>
  </si>
  <si>
    <t>75078 Kristopher Mission</t>
  </si>
  <si>
    <t>Turn conference five manage him trip.</t>
  </si>
  <si>
    <t>beckertimothy@example.com</t>
  </si>
  <si>
    <t>88484 Cortez Junctions Suite 676</t>
  </si>
  <si>
    <t>Longville</t>
  </si>
  <si>
    <t>Move cultural room money attack sort.</t>
  </si>
  <si>
    <t>aguirrebrian@example.com</t>
  </si>
  <si>
    <t>(388)554-5620x231</t>
  </si>
  <si>
    <t>81235 Alan Villages Suite 393</t>
  </si>
  <si>
    <t>Jasonshire</t>
  </si>
  <si>
    <t>Heart floor choose north culture report great.</t>
  </si>
  <si>
    <t>martinbrianna@example.com</t>
  </si>
  <si>
    <t>0005 Aaron Union Suite 755</t>
  </si>
  <si>
    <t>Austinville</t>
  </si>
  <si>
    <t>Great deep wish.</t>
  </si>
  <si>
    <t>ambergarner@example.com</t>
  </si>
  <si>
    <t>452-221-5304x56219</t>
  </si>
  <si>
    <t>39421 Jose Estates Apt. 763</t>
  </si>
  <si>
    <t>Levinebury</t>
  </si>
  <si>
    <t>Deep force remember happy.</t>
  </si>
  <si>
    <t>williamsangela@example.net</t>
  </si>
  <si>
    <t>001-402-352-8047x7497</t>
  </si>
  <si>
    <t>21291 Rose Mews Suite 904</t>
  </si>
  <si>
    <t>Alexfurt</t>
  </si>
  <si>
    <t>Large site become eat participant.</t>
  </si>
  <si>
    <t>ujones@example.net</t>
  </si>
  <si>
    <t>11223 Jonathan Coves</t>
  </si>
  <si>
    <t>Coxbury</t>
  </si>
  <si>
    <t>Age mention which keep special describe.</t>
  </si>
  <si>
    <t>dochoa@example.com</t>
  </si>
  <si>
    <t>001-952-266-1964x3177</t>
  </si>
  <si>
    <t>3911 Cummings Streets</t>
  </si>
  <si>
    <t>Traceymouth</t>
  </si>
  <si>
    <t>Represent five voice end do.</t>
  </si>
  <si>
    <t>perezjonathan@example.com</t>
  </si>
  <si>
    <t>(648)767-8397x067</t>
  </si>
  <si>
    <t>18535 Miller Plains Suite 070</t>
  </si>
  <si>
    <t>Support close outside low baby whole.</t>
  </si>
  <si>
    <t>cjones@example.com</t>
  </si>
  <si>
    <t>(755)386-8739x608</t>
  </si>
  <si>
    <t>766 Joshua Glen</t>
  </si>
  <si>
    <t>Bad blue strong cause.</t>
  </si>
  <si>
    <t>erika22@example.net</t>
  </si>
  <si>
    <t>001-369-775-1197x71620</t>
  </si>
  <si>
    <t>8978 Samantha Islands</t>
  </si>
  <si>
    <t>Paulfurt</t>
  </si>
  <si>
    <t>Seat stop social word southern believe.</t>
  </si>
  <si>
    <t>robert96@example.net</t>
  </si>
  <si>
    <t>79614 Sara Fork</t>
  </si>
  <si>
    <t>Kellyfurt</t>
  </si>
  <si>
    <t>Drop friend treat soon option color week.</t>
  </si>
  <si>
    <t>lance35@example.com</t>
  </si>
  <si>
    <t>(279)304-7081x827</t>
  </si>
  <si>
    <t>13060 White Spur Apt. 634</t>
  </si>
  <si>
    <t>Brooksview</t>
  </si>
  <si>
    <t>Smile bring pass.</t>
  </si>
  <si>
    <t>jensenryan@example.net</t>
  </si>
  <si>
    <t>001-293-585-1887x816</t>
  </si>
  <si>
    <t>55109 King Port</t>
  </si>
  <si>
    <t>Ellenberg</t>
  </si>
  <si>
    <t>Chance foot out agency inside nor general.</t>
  </si>
  <si>
    <t>daniellegomez@example.com</t>
  </si>
  <si>
    <t>+1-414-871-7751x9211</t>
  </si>
  <si>
    <t>7641 Tina Village</t>
  </si>
  <si>
    <t>Kingshire</t>
  </si>
  <si>
    <t>Wish right ability old song explain.</t>
  </si>
  <si>
    <t>kross@example.com</t>
  </si>
  <si>
    <t>293.867.7418x263</t>
  </si>
  <si>
    <t>007 Davis Mission Suite 869</t>
  </si>
  <si>
    <t>East Lee</t>
  </si>
  <si>
    <t>Ready guess southern near.</t>
  </si>
  <si>
    <t>vkelley@example.net</t>
  </si>
  <si>
    <t>967-447-7403x560</t>
  </si>
  <si>
    <t>86229 Smith Ways</t>
  </si>
  <si>
    <t>Meyersberg</t>
  </si>
  <si>
    <t>Certainly left end.</t>
  </si>
  <si>
    <t>xmanning@example.org</t>
  </si>
  <si>
    <t>841.845.0173</t>
  </si>
  <si>
    <t>29408 Armstrong Freeway Apt. 745</t>
  </si>
  <si>
    <t>Mallorychester</t>
  </si>
  <si>
    <t>Size boy seem boy guy contain.</t>
  </si>
  <si>
    <t>tylerstevens@example.org</t>
  </si>
  <si>
    <t>486.725.2183x536</t>
  </si>
  <si>
    <t>4197 Kevin Unions</t>
  </si>
  <si>
    <t>Officer front enough past.</t>
  </si>
  <si>
    <t>collinstristan@example.com</t>
  </si>
  <si>
    <t>275.690.3373x8515</t>
  </si>
  <si>
    <t>211 Anthony Forges</t>
  </si>
  <si>
    <t>New Heathermouth</t>
  </si>
  <si>
    <t>Message structure nor lose.</t>
  </si>
  <si>
    <t>brownjessica@example.org</t>
  </si>
  <si>
    <t>980.387.4410</t>
  </si>
  <si>
    <t>7008 Sanchez Vista Apt. 859</t>
  </si>
  <si>
    <t>Adrianafurt</t>
  </si>
  <si>
    <t>Skill keep one never life media.</t>
  </si>
  <si>
    <t>ysmith@example.net</t>
  </si>
  <si>
    <t>+1-965-633-4606x531</t>
  </si>
  <si>
    <t>75308 Lee Crest</t>
  </si>
  <si>
    <t>Barbaraland</t>
  </si>
  <si>
    <t>Event maybe ask scientist score project.</t>
  </si>
  <si>
    <t>mendozaanna@example.net</t>
  </si>
  <si>
    <t>393-598-8245</t>
  </si>
  <si>
    <t>8887 Jacob Burg</t>
  </si>
  <si>
    <t>Find ability agree statement.</t>
  </si>
  <si>
    <t>(620)228-3879x557</t>
  </si>
  <si>
    <t>6206 Andrea Trafficway Suite 695</t>
  </si>
  <si>
    <t>Port Patrickstad</t>
  </si>
  <si>
    <t>Rather practice inside opportunity among.</t>
  </si>
  <si>
    <t>taylorrachel@example.com</t>
  </si>
  <si>
    <t>001-204-643-8939</t>
  </si>
  <si>
    <t>71697 Williams Mountain</t>
  </si>
  <si>
    <t>North Gailhaven</t>
  </si>
  <si>
    <t>Some back wide government.</t>
  </si>
  <si>
    <t>jcastaneda@example.org</t>
  </si>
  <si>
    <t>289-836-5073x97064</t>
  </si>
  <si>
    <t>721 Amanda Springs Apt. 301</t>
  </si>
  <si>
    <t>Margaretborough</t>
  </si>
  <si>
    <t>Idea rule knowledge throw the.</t>
  </si>
  <si>
    <t>david30@example.net</t>
  </si>
  <si>
    <t>963.262.1000x3933</t>
  </si>
  <si>
    <t>307 Belinda Orchard</t>
  </si>
  <si>
    <t>South Jessica</t>
  </si>
  <si>
    <t>What rule author step charge later along.</t>
  </si>
  <si>
    <t>jacob33@example.org</t>
  </si>
  <si>
    <t>922-525-5712</t>
  </si>
  <si>
    <t>530 Wright Wall Apt. 795</t>
  </si>
  <si>
    <t>Lake Stephaniestad</t>
  </si>
  <si>
    <t>Program field later.</t>
  </si>
  <si>
    <t>whitefelicia@example.com</t>
  </si>
  <si>
    <t>708.893.6019</t>
  </si>
  <si>
    <t>09009 Joshua Crest</t>
  </si>
  <si>
    <t>Jodyberg</t>
  </si>
  <si>
    <t>Commercial attorney eye herself also environmental.</t>
  </si>
  <si>
    <t>letracy@example.com</t>
  </si>
  <si>
    <t>+1-474-934-2162x983</t>
  </si>
  <si>
    <t>14416 Gonzalez Stream Apt. 436</t>
  </si>
  <si>
    <t>Brettstad</t>
  </si>
  <si>
    <t>Bad enough him.</t>
  </si>
  <si>
    <t>isimon@example.com</t>
  </si>
  <si>
    <t>756-484-2782</t>
  </si>
  <si>
    <t>003 James Light</t>
  </si>
  <si>
    <t>Charlesfurt</t>
  </si>
  <si>
    <t>Course outside although outside write seek power.</t>
  </si>
  <si>
    <t>steven50@example.net</t>
  </si>
  <si>
    <t>699-742-2632x45157</t>
  </si>
  <si>
    <t>4088 Carolyn Locks</t>
  </si>
  <si>
    <t>New Christinaland</t>
  </si>
  <si>
    <t>For Congress sound business.</t>
  </si>
  <si>
    <t>santossteven@example.net</t>
  </si>
  <si>
    <t>780.842.3173x09702</t>
  </si>
  <si>
    <t>483 Gray Court Suite 652</t>
  </si>
  <si>
    <t>South Lawrence</t>
  </si>
  <si>
    <t>Grow might general.</t>
  </si>
  <si>
    <t>ihardin@example.org</t>
  </si>
  <si>
    <t>(885)682-5593</t>
  </si>
  <si>
    <t>008 Nicole Mill Suite 257</t>
  </si>
  <si>
    <t>Matthewtown</t>
  </si>
  <si>
    <t>Seem phone weight.</t>
  </si>
  <si>
    <t>holtbrittney@example.net</t>
  </si>
  <si>
    <t>348 Richard Stravenue Suite 378</t>
  </si>
  <si>
    <t>Dunnland</t>
  </si>
  <si>
    <t>Never company herself much two ability.</t>
  </si>
  <si>
    <t>davidpena@example.net</t>
  </si>
  <si>
    <t>505-381-7540</t>
  </si>
  <si>
    <t>3457 Morris Isle</t>
  </si>
  <si>
    <t>New Hunterfort</t>
  </si>
  <si>
    <t>Rock modern view image agree kid.</t>
  </si>
  <si>
    <t>darryl99@example.com</t>
  </si>
  <si>
    <t>369.895.9812x96013</t>
  </si>
  <si>
    <t>82897 Taylor Loop</t>
  </si>
  <si>
    <t>South Tabitha</t>
  </si>
  <si>
    <t>Join I least set.</t>
  </si>
  <si>
    <t>ashleyrichardson@example.com</t>
  </si>
  <si>
    <t>(997)662-4496x069</t>
  </si>
  <si>
    <t>365 Anna Mountain</t>
  </si>
  <si>
    <t>East Sarachester</t>
  </si>
  <si>
    <t>Set with seven someone yourself traditional need.</t>
  </si>
  <si>
    <t>amiller@example.net</t>
  </si>
  <si>
    <t>001-481-603-6986x438</t>
  </si>
  <si>
    <t>16903 Shane Squares Suite 921</t>
  </si>
  <si>
    <t>Unit must law big lose piece hundred ability.</t>
  </si>
  <si>
    <t>blowe@example.net</t>
  </si>
  <si>
    <t>490-621-6377x07027</t>
  </si>
  <si>
    <t>87815 Reed Plaza Apt. 283</t>
  </si>
  <si>
    <t>South Nancyshire</t>
  </si>
  <si>
    <t>These language form idea wait husband.</t>
  </si>
  <si>
    <t>donald56@example.com</t>
  </si>
  <si>
    <t>588-416-7719</t>
  </si>
  <si>
    <t>49171 William Squares Apt. 112</t>
  </si>
  <si>
    <t>East Aaron</t>
  </si>
  <si>
    <t>Far law professor.</t>
  </si>
  <si>
    <t>aaron38@example.com</t>
  </si>
  <si>
    <t>001-385-243-0385x93455</t>
  </si>
  <si>
    <t>6496 Gonzales Branch</t>
  </si>
  <si>
    <t>Tv possible among scientist gun minute.</t>
  </si>
  <si>
    <t>traceyknight@example.net</t>
  </si>
  <si>
    <t>001-723-942-5779x68120</t>
  </si>
  <si>
    <t>7405 Garcia Avenue</t>
  </si>
  <si>
    <t>East Crystalfurt</t>
  </si>
  <si>
    <t>Maintain increase doctor ground.</t>
  </si>
  <si>
    <t>ramirezjon@example.com</t>
  </si>
  <si>
    <t>283-512-4959x951</t>
  </si>
  <si>
    <t>2974 Buck Harbors Apt. 674</t>
  </si>
  <si>
    <t>Great while product could something guy people.</t>
  </si>
  <si>
    <t>vwhite@example.com</t>
  </si>
  <si>
    <t>(312)971-0987x36516</t>
  </si>
  <si>
    <t>7574 Patricia Villages Suite 795</t>
  </si>
  <si>
    <t>East Jennatown</t>
  </si>
  <si>
    <t>Fund field ground policy.</t>
  </si>
  <si>
    <t>frank22@example.com</t>
  </si>
  <si>
    <t>706.856.6449</t>
  </si>
  <si>
    <t>0165 Joseph Fork</t>
  </si>
  <si>
    <t>Energy may option result term.</t>
  </si>
  <si>
    <t>wendy54@example.net</t>
  </si>
  <si>
    <t>776-725-2629x7661</t>
  </si>
  <si>
    <t>28645 Edward Place Apt. 104</t>
  </si>
  <si>
    <t>Order news sit.</t>
  </si>
  <si>
    <t>ryanrios@example.com</t>
  </si>
  <si>
    <t>(299)972-2603x147</t>
  </si>
  <si>
    <t>093 Robert Oval</t>
  </si>
  <si>
    <t>Alexanderville</t>
  </si>
  <si>
    <t>Training share leg at.</t>
  </si>
  <si>
    <t>angela89@example.org</t>
  </si>
  <si>
    <t>04347 Brian Haven Apt. 491</t>
  </si>
  <si>
    <t>Cruzside</t>
  </si>
  <si>
    <t>Personal three remember most.</t>
  </si>
  <si>
    <t>yolanda23@example.net</t>
  </si>
  <si>
    <t>(629)296-7552x9255</t>
  </si>
  <si>
    <t>426 Sanchez Mountain Apt. 882</t>
  </si>
  <si>
    <t>Perkinsburgh</t>
  </si>
  <si>
    <t>Effect evidence generation generation.</t>
  </si>
  <si>
    <t>carterkevin@example.net</t>
  </si>
  <si>
    <t>(720)472-7754</t>
  </si>
  <si>
    <t>868 Gabrielle Course</t>
  </si>
  <si>
    <t>New Ashleyfort</t>
  </si>
  <si>
    <t>Explain toward past whole do late.</t>
  </si>
  <si>
    <t>batesjames@example.net</t>
  </si>
  <si>
    <t>(399)747-6249</t>
  </si>
  <si>
    <t>37727 Linda Route</t>
  </si>
  <si>
    <t>Emilychester</t>
  </si>
  <si>
    <t>Want own whose class begin age.</t>
  </si>
  <si>
    <t>Bond</t>
  </si>
  <si>
    <t>donaldrusso@example.org</t>
  </si>
  <si>
    <t>(541)987-3955x6599</t>
  </si>
  <si>
    <t>78670 Eric Throughway Apt. 944</t>
  </si>
  <si>
    <t>New Caroline</t>
  </si>
  <si>
    <t>Next under resource up detail responsibility letter.</t>
  </si>
  <si>
    <t>tracychen@example.org</t>
  </si>
  <si>
    <t>280-498-8233</t>
  </si>
  <si>
    <t>1008 Ortega Isle</t>
  </si>
  <si>
    <t>Kelseychester</t>
  </si>
  <si>
    <t>Sea PM first skill push.</t>
  </si>
  <si>
    <t>michaelphillips@example.com</t>
  </si>
  <si>
    <t>001-950-651-0232x6385</t>
  </si>
  <si>
    <t>6983 Allen Vista Apt. 160</t>
  </si>
  <si>
    <t>Pressure training name apply bank while.</t>
  </si>
  <si>
    <t>markgraves@example.net</t>
  </si>
  <si>
    <t>26193 Silva Crescent Apt. 539</t>
  </si>
  <si>
    <t>Difference institution professional support red.</t>
  </si>
  <si>
    <t>matthew57@example.org</t>
  </si>
  <si>
    <t>(935)716-2421x48065</t>
  </si>
  <si>
    <t>983 Martin Walk</t>
  </si>
  <si>
    <t>Stoutmouth</t>
  </si>
  <si>
    <t>Model for or might.</t>
  </si>
  <si>
    <t>johncarr@example.com</t>
  </si>
  <si>
    <t>(595)873-1845x891</t>
  </si>
  <si>
    <t>25895 Angela Skyway Apt. 434</t>
  </si>
  <si>
    <t>Randyland</t>
  </si>
  <si>
    <t>Bag financial find hotel turn bar foot.</t>
  </si>
  <si>
    <t>joseph93@example.org</t>
  </si>
  <si>
    <t>484-573-8221x9314</t>
  </si>
  <si>
    <t>00144 Jimmy Brooks Apt. 098</t>
  </si>
  <si>
    <t>Positive after until either outside.</t>
  </si>
  <si>
    <t>Marilyn</t>
  </si>
  <si>
    <t>michaelfrazier@example.org</t>
  </si>
  <si>
    <t>877-504-7785</t>
  </si>
  <si>
    <t>7161 Desiree Lakes</t>
  </si>
  <si>
    <t>Bank special former science next about future.</t>
  </si>
  <si>
    <t>zgarcia@example.com</t>
  </si>
  <si>
    <t>001-584-815-8982x7080</t>
  </si>
  <si>
    <t>5290 Ana Glen</t>
  </si>
  <si>
    <t>Mccormickbury</t>
  </si>
  <si>
    <t>Make condition consumer project employee dog.</t>
  </si>
  <si>
    <t>gmatthews@example.com</t>
  </si>
  <si>
    <t>001-751-446-6271x80357</t>
  </si>
  <si>
    <t>15737 Cook Summit Suite 685</t>
  </si>
  <si>
    <t>East Robert</t>
  </si>
  <si>
    <t>Road west deal.</t>
  </si>
  <si>
    <t>qwilliams@example.org</t>
  </si>
  <si>
    <t>(511)263-7326</t>
  </si>
  <si>
    <t>9639 Phillips Keys</t>
  </si>
  <si>
    <t>Time impact here should than.</t>
  </si>
  <si>
    <t>thompsonrichard@example.net</t>
  </si>
  <si>
    <t>419.619.0462x19435</t>
  </si>
  <si>
    <t>46740 Weeks Mission</t>
  </si>
  <si>
    <t>Richardsland</t>
  </si>
  <si>
    <t>What stage school call hotel.</t>
  </si>
  <si>
    <t>osuarez@example.net</t>
  </si>
  <si>
    <t>909-975-1767x76617</t>
  </si>
  <si>
    <t>8608 Castillo Fords Apt. 243</t>
  </si>
  <si>
    <t>Weaverport</t>
  </si>
  <si>
    <t>Gun although station compare.</t>
  </si>
  <si>
    <t>mccallthomas@example.com</t>
  </si>
  <si>
    <t>+1-248-896-5814x011</t>
  </si>
  <si>
    <t>946 Hernandez Flats</t>
  </si>
  <si>
    <t>Local a relationship account.</t>
  </si>
  <si>
    <t>tpoole@example.org</t>
  </si>
  <si>
    <t>+1-315-450-4412x9432</t>
  </si>
  <si>
    <t>3303 Valdez Summit</t>
  </si>
  <si>
    <t>Riveraside</t>
  </si>
  <si>
    <t>Difference offer especially trial.</t>
  </si>
  <si>
    <t>ronald58@example.net</t>
  </si>
  <si>
    <t>001-259-501-8350x181</t>
  </si>
  <si>
    <t>907 Stacy Extensions Apt. 774</t>
  </si>
  <si>
    <t>Indeed degree animal wall themselves hotel contain.</t>
  </si>
  <si>
    <t>yolandawarner@example.com</t>
  </si>
  <si>
    <t>+1-900-438-8788x0285</t>
  </si>
  <si>
    <t>96820 Hudson Street Suite 002</t>
  </si>
  <si>
    <t>Wall place movement improve ground.</t>
  </si>
  <si>
    <t>christopher29@example.net</t>
  </si>
  <si>
    <t>955-209-6642</t>
  </si>
  <si>
    <t>5471 Russell Wells</t>
  </si>
  <si>
    <t>Rothfurt</t>
  </si>
  <si>
    <t>Wonder think maybe day sing clear.</t>
  </si>
  <si>
    <t>frankcollins@example.org</t>
  </si>
  <si>
    <t>869.292.3579x116</t>
  </si>
  <si>
    <t>92773 John Port</t>
  </si>
  <si>
    <t>Port Andrewville</t>
  </si>
  <si>
    <t>His pass economic term back.</t>
  </si>
  <si>
    <t>jennifer69@example.net</t>
  </si>
  <si>
    <t>(709)977-2131x161</t>
  </si>
  <si>
    <t>9704 Andrew Stravenue Apt. 091</t>
  </si>
  <si>
    <t>Lake Alejandrofort</t>
  </si>
  <si>
    <t>Cultural third city response always end.</t>
  </si>
  <si>
    <t>patrickrobert@example.com</t>
  </si>
  <si>
    <t>(688)641-5465x4615</t>
  </si>
  <si>
    <t>019 Garcia Forest Apt. 096</t>
  </si>
  <si>
    <t>Paulmouth</t>
  </si>
  <si>
    <t>Hand that south fire nothing close.</t>
  </si>
  <si>
    <t>chendevon@example.org</t>
  </si>
  <si>
    <t>392-774-8534x49511</t>
  </si>
  <si>
    <t>1496 Manuel Burgs</t>
  </si>
  <si>
    <t>Lake Laurie</t>
  </si>
  <si>
    <t>Set history floor.</t>
  </si>
  <si>
    <t>gabrielbeasley@example.com</t>
  </si>
  <si>
    <t>959-981-5577x8622</t>
  </si>
  <si>
    <t>5855 Christopher Drives Suite 888</t>
  </si>
  <si>
    <t>Jasonside</t>
  </si>
  <si>
    <t>Turn resource body raise.</t>
  </si>
  <si>
    <t>amandarobinson@example.com</t>
  </si>
  <si>
    <t>+1-661-926-5939x04295</t>
  </si>
  <si>
    <t>053 Ellis Prairie Apt. 485</t>
  </si>
  <si>
    <t>North Jessicaton</t>
  </si>
  <si>
    <t>Not what crime tax will player laugh.</t>
  </si>
  <si>
    <t>dsherman@example.net</t>
  </si>
  <si>
    <t>001-938-226-2642x826</t>
  </si>
  <si>
    <t>6987 Russell Junction Apt. 134</t>
  </si>
  <si>
    <t>Popular member low possible.</t>
  </si>
  <si>
    <t>bdalton@example.net</t>
  </si>
  <si>
    <t>+1-201-776-0331x84573</t>
  </si>
  <si>
    <t>85801 John Cliffs Apt. 401</t>
  </si>
  <si>
    <t>West Jose</t>
  </si>
  <si>
    <t>No right information.</t>
  </si>
  <si>
    <t>markbishop@example.com</t>
  </si>
  <si>
    <t>299.814.7504x584</t>
  </si>
  <si>
    <t>09323 Lopez Land Apt. 413</t>
  </si>
  <si>
    <t>South Lisaside</t>
  </si>
  <si>
    <t>Economy think draw today.</t>
  </si>
  <si>
    <t>samuel66@example.com</t>
  </si>
  <si>
    <t>209-543-7260x4235</t>
  </si>
  <si>
    <t>9154 Mark Squares</t>
  </si>
  <si>
    <t>East Stephanieville</t>
  </si>
  <si>
    <t>Report ten number future.</t>
  </si>
  <si>
    <t>heidi25@example.com</t>
  </si>
  <si>
    <t>436.288.4030x11298</t>
  </si>
  <si>
    <t>58430 Conway Summit</t>
  </si>
  <si>
    <t>Lake Shelia</t>
  </si>
  <si>
    <t>Teach lawyer fast order exist raise.</t>
  </si>
  <si>
    <t>udiaz@example.com</t>
  </si>
  <si>
    <t>00532 Soto Fork</t>
  </si>
  <si>
    <t>New Justinborough</t>
  </si>
  <si>
    <t>Miss window outside democratic ground range.</t>
  </si>
  <si>
    <t>guerramichael@example.net</t>
  </si>
  <si>
    <t>232-282-8118x189</t>
  </si>
  <si>
    <t>604 Coleman Shores</t>
  </si>
  <si>
    <t>Randytown</t>
  </si>
  <si>
    <t>General radio but run stop although father.</t>
  </si>
  <si>
    <t>jgarza@example.com</t>
  </si>
  <si>
    <t>001-309-291-6079x09185</t>
  </si>
  <si>
    <t>466 Phillips Brooks</t>
  </si>
  <si>
    <t>South Brandyside</t>
  </si>
  <si>
    <t>Same major pretty already.</t>
  </si>
  <si>
    <t>sethalvarado@example.net</t>
  </si>
  <si>
    <t>672-585-5624</t>
  </si>
  <si>
    <t>37720 Marcus Street</t>
  </si>
  <si>
    <t>Pamelachester</t>
  </si>
  <si>
    <t>Around conference consider the.</t>
  </si>
  <si>
    <t>690-917-2560x00165</t>
  </si>
  <si>
    <t>38214 Gallagher Circles Suite 858</t>
  </si>
  <si>
    <t>Lake Krista</t>
  </si>
  <si>
    <t>Enough director during democratic describe report mission property.</t>
  </si>
  <si>
    <t>Finley</t>
  </si>
  <si>
    <t>catherinegraham@example.net</t>
  </si>
  <si>
    <t>001-243-413-5359x7974</t>
  </si>
  <si>
    <t>7047 Escobar Spur</t>
  </si>
  <si>
    <t>Perhaps lead full indicate bed popular eight accept.</t>
  </si>
  <si>
    <t>josephramirez@example.com</t>
  </si>
  <si>
    <t>001-801-902-3666x477</t>
  </si>
  <si>
    <t>32674 Michael Union Apt. 086</t>
  </si>
  <si>
    <t>Push teacher kitchen water however.</t>
  </si>
  <si>
    <t>Harding</t>
  </si>
  <si>
    <t>kellyhenry@example.com</t>
  </si>
  <si>
    <t>425-346-7871x456</t>
  </si>
  <si>
    <t>627 Christopher Lights</t>
  </si>
  <si>
    <t>East Mckenzie</t>
  </si>
  <si>
    <t>Assume find image between.</t>
  </si>
  <si>
    <t>tiffany30@example.net</t>
  </si>
  <si>
    <t>001-451-947-2028x49264</t>
  </si>
  <si>
    <t>587 Pamela Hollow</t>
  </si>
  <si>
    <t>South Coltontown</t>
  </si>
  <si>
    <t>Type certain detail shoulder.</t>
  </si>
  <si>
    <t>ashley96@example.net</t>
  </si>
  <si>
    <t>00944 Paul Route</t>
  </si>
  <si>
    <t>Aprilstad</t>
  </si>
  <si>
    <t>Off feel despite few shoulder.</t>
  </si>
  <si>
    <t>Gabrielle</t>
  </si>
  <si>
    <t>zbrown@example.net</t>
  </si>
  <si>
    <t>(920)814-8320</t>
  </si>
  <si>
    <t>70046 Justin Point</t>
  </si>
  <si>
    <t>Buchananhaven</t>
  </si>
  <si>
    <t>Experience rule fast campaign dark near card seven.</t>
  </si>
  <si>
    <t>april91@example.com</t>
  </si>
  <si>
    <t>001-788-987-6903x34181</t>
  </si>
  <si>
    <t>49325 Bryant Loop</t>
  </si>
  <si>
    <t>Tv with summer from PM.</t>
  </si>
  <si>
    <t>Singleton</t>
  </si>
  <si>
    <t>john61@example.com</t>
  </si>
  <si>
    <t>(456)678-7971x2804</t>
  </si>
  <si>
    <t>3044 Moore Track</t>
  </si>
  <si>
    <t>Shawton</t>
  </si>
  <si>
    <t>Such his need heavy.</t>
  </si>
  <si>
    <t>matthewjensen@example.net</t>
  </si>
  <si>
    <t>+1-746-471-7776x621</t>
  </si>
  <si>
    <t>0234 Jason Common Suite 020</t>
  </si>
  <si>
    <t>Moralesmouth</t>
  </si>
  <si>
    <t>Drive sense amount since.</t>
  </si>
  <si>
    <t>brendaperry@example.org</t>
  </si>
  <si>
    <t>553.457.7537</t>
  </si>
  <si>
    <t>07638 Cline Roads Suite 555</t>
  </si>
  <si>
    <t>East Joanborough</t>
  </si>
  <si>
    <t>Paper happy must reality data stuff meeting.</t>
  </si>
  <si>
    <t>longrodney@example.com</t>
  </si>
  <si>
    <t>(566)743-3561x250</t>
  </si>
  <si>
    <t>592 Williams Keys Apt. 518</t>
  </si>
  <si>
    <t>Cost business magazine movie above fact up great.</t>
  </si>
  <si>
    <t>pamelagallagher@example.com</t>
  </si>
  <si>
    <t>001-878-253-1901x5035</t>
  </si>
  <si>
    <t>851 Jordan Unions</t>
  </si>
  <si>
    <t>Austinburgh</t>
  </si>
  <si>
    <t>Sell agent image happy enter instead.</t>
  </si>
  <si>
    <t>kharmon@example.net</t>
  </si>
  <si>
    <t>+1-525-753-8202x35403</t>
  </si>
  <si>
    <t>03569 Kane Trafficway Suite 733</t>
  </si>
  <si>
    <t>West Kelseyhaven</t>
  </si>
  <si>
    <t>Fact season later bit.</t>
  </si>
  <si>
    <t>stacey84@example.org</t>
  </si>
  <si>
    <t>864 Patricia Branch</t>
  </si>
  <si>
    <t>Kimborough</t>
  </si>
  <si>
    <t>Table six room local measure.</t>
  </si>
  <si>
    <t>tonyjacobson@example.org</t>
  </si>
  <si>
    <t>+1-458-390-2667x9599</t>
  </si>
  <si>
    <t>9995 Sergio Tunnel Suite 511</t>
  </si>
  <si>
    <t>Port Vickifurt</t>
  </si>
  <si>
    <t>Table professional stuff affect.</t>
  </si>
  <si>
    <t>crystal89@example.net</t>
  </si>
  <si>
    <t>+1-875-220-6754x75944</t>
  </si>
  <si>
    <t>50147 Jeanne Cape Suite 596</t>
  </si>
  <si>
    <t>Small police vote state support section international.</t>
  </si>
  <si>
    <t>steven02@example.org</t>
  </si>
  <si>
    <t>373-642-5444x6728</t>
  </si>
  <si>
    <t>6043 Cook Terrace</t>
  </si>
  <si>
    <t>Perezland</t>
  </si>
  <si>
    <t>Close somebody serve these rock.</t>
  </si>
  <si>
    <t>vaughnchristopher@example.org</t>
  </si>
  <si>
    <t>(334)960-9002</t>
  </si>
  <si>
    <t>5004 Gail Spring Apt. 615</t>
  </si>
  <si>
    <t>East Timothyfort</t>
  </si>
  <si>
    <t>Course drop phone establish.</t>
  </si>
  <si>
    <t>sandra29@example.com</t>
  </si>
  <si>
    <t>001-580-571-3223</t>
  </si>
  <si>
    <t>836 Mary Point Apt. 033</t>
  </si>
  <si>
    <t>Hotel keep assume important.</t>
  </si>
  <si>
    <t>unguyen@example.net</t>
  </si>
  <si>
    <t>+1-867-537-1630x644</t>
  </si>
  <si>
    <t>348 Fields Stream Apt. 361</t>
  </si>
  <si>
    <t>Toward serve big nice recognize.</t>
  </si>
  <si>
    <t>cynthia73@example.com</t>
  </si>
  <si>
    <t>850.897.0795</t>
  </si>
  <si>
    <t>600 Kimberly Roads Apt. 005</t>
  </si>
  <si>
    <t>East Ian</t>
  </si>
  <si>
    <t>Ever oil themselves throw customer measure lay.</t>
  </si>
  <si>
    <t>bridgesdiane@example.net</t>
  </si>
  <si>
    <t>777.861.1641x45709</t>
  </si>
  <si>
    <t>03953 Stephen Roads</t>
  </si>
  <si>
    <t>Guess current national ground.</t>
  </si>
  <si>
    <t>iarmstrong@example.com</t>
  </si>
  <si>
    <t>(516)954-5653x476</t>
  </si>
  <si>
    <t>7058 Jennings Court Suite 905</t>
  </si>
  <si>
    <t>Mcintyrebury</t>
  </si>
  <si>
    <t>Common price market trouble leg.</t>
  </si>
  <si>
    <t>tcollins@example.com</t>
  </si>
  <si>
    <t>5873 Lee Via Suite 606</t>
  </si>
  <si>
    <t>So tonight stock then of smile blue.</t>
  </si>
  <si>
    <t>christophermartin@example.org</t>
  </si>
  <si>
    <t>(528)543-9417x6159</t>
  </si>
  <si>
    <t>781 Mcknight Throughway Suite 924</t>
  </si>
  <si>
    <t>New Matthew</t>
  </si>
  <si>
    <t>Reflect wrong course almost base before.</t>
  </si>
  <si>
    <t>justin39@example.org</t>
  </si>
  <si>
    <t>707.427.2287x88057</t>
  </si>
  <si>
    <t>524 Fleming Falls</t>
  </si>
  <si>
    <t>Oneillchester</t>
  </si>
  <si>
    <t>Purpose TV law old pass catch line.</t>
  </si>
  <si>
    <t>frank93@example.com</t>
  </si>
  <si>
    <t>+1-223-978-4555x1821</t>
  </si>
  <si>
    <t>015 Jones Drive</t>
  </si>
  <si>
    <t>Dalemouth</t>
  </si>
  <si>
    <t>Tree white explain mention me.</t>
  </si>
  <si>
    <t>smithshawn@example.com</t>
  </si>
  <si>
    <t>001-741-750-2852</t>
  </si>
  <si>
    <t>63441 Jones Forges</t>
  </si>
  <si>
    <t>List sea inside.</t>
  </si>
  <si>
    <t>marcoharrington@example.com</t>
  </si>
  <si>
    <t>434.900.8150x0270</t>
  </si>
  <si>
    <t>669 Gilbert Fall Apt. 494</t>
  </si>
  <si>
    <t>South Travisfurt</t>
  </si>
  <si>
    <t>Sit true each he music expert.</t>
  </si>
  <si>
    <t>mirandaalexandra@example.org</t>
  </si>
  <si>
    <t>916.206.2330</t>
  </si>
  <si>
    <t>67275 Steven Court</t>
  </si>
  <si>
    <t>Hayleystad</t>
  </si>
  <si>
    <t>Company material today good.</t>
  </si>
  <si>
    <t>monique80@example.net</t>
  </si>
  <si>
    <t>+1-916-271-2613x33053</t>
  </si>
  <si>
    <t>48939 Courtney Haven</t>
  </si>
  <si>
    <t>East Teresaport</t>
  </si>
  <si>
    <t>Upon management spring imagine seem price short.</t>
  </si>
  <si>
    <t>jasonhughes@example.com</t>
  </si>
  <si>
    <t>892.774.1579x6981</t>
  </si>
  <si>
    <t>28320 Allen Club Suite 662</t>
  </si>
  <si>
    <t>Determine benefit store type evidence wear ability.</t>
  </si>
  <si>
    <t>williamsdorothy@example.org</t>
  </si>
  <si>
    <t>001-348-873-6883x0980</t>
  </si>
  <si>
    <t>091 Kristi Bridge</t>
  </si>
  <si>
    <t>Imagine give try information already forward year.</t>
  </si>
  <si>
    <t>lscott@example.com</t>
  </si>
  <si>
    <t>271-315-8827</t>
  </si>
  <si>
    <t>82533 James Rest</t>
  </si>
  <si>
    <t>Lake Chelseaville</t>
  </si>
  <si>
    <t>Owner interview next year man.</t>
  </si>
  <si>
    <t>raymond80@example.org</t>
  </si>
  <si>
    <t>477.486.1698x70044</t>
  </si>
  <si>
    <t>4892 Mendez Ville Apt. 025</t>
  </si>
  <si>
    <t>Brandonfort</t>
  </si>
  <si>
    <t>Improve become apply ball.</t>
  </si>
  <si>
    <t>gmoore@example.net</t>
  </si>
  <si>
    <t>(251)660-6846</t>
  </si>
  <si>
    <t>964 Brown Ferry</t>
  </si>
  <si>
    <t>Court now still.</t>
  </si>
  <si>
    <t>xmartin@example.com</t>
  </si>
  <si>
    <t>816-747-0653</t>
  </si>
  <si>
    <t>39833 Lopez Court Suite 345</t>
  </si>
  <si>
    <t>East Kenneth</t>
  </si>
  <si>
    <t>Develop catch process.</t>
  </si>
  <si>
    <t>kingmark@example.org</t>
  </si>
  <si>
    <t>(698)879-9065x8633</t>
  </si>
  <si>
    <t>1896 Johns Walk</t>
  </si>
  <si>
    <t>East Christianstad</t>
  </si>
  <si>
    <t>Model economic fill field though throw.</t>
  </si>
  <si>
    <t>mitchellshannon@example.com</t>
  </si>
  <si>
    <t>505.555.1251</t>
  </si>
  <si>
    <t>966 Antonio Spring Apt. 568</t>
  </si>
  <si>
    <t>House then painting space cost.</t>
  </si>
  <si>
    <t>baileysharon@example.org</t>
  </si>
  <si>
    <t>001-553-920-0920</t>
  </si>
  <si>
    <t>5174 Lopez Stravenue Apt. 922</t>
  </si>
  <si>
    <t>Reduce thousand player.</t>
  </si>
  <si>
    <t>ahubbard@example.com</t>
  </si>
  <si>
    <t>337-549-4146</t>
  </si>
  <si>
    <t>46163 Michael Road</t>
  </si>
  <si>
    <t>Leonmouth</t>
  </si>
  <si>
    <t>Many base whole.</t>
  </si>
  <si>
    <t>athomas@example.net</t>
  </si>
  <si>
    <t>6559 Stephens Key</t>
  </si>
  <si>
    <t>Example join nothing.</t>
  </si>
  <si>
    <t>wongadam@example.org</t>
  </si>
  <si>
    <t>387.459.3056x55092</t>
  </si>
  <si>
    <t>2949 Holt Trail Apt. 133</t>
  </si>
  <si>
    <t>Port Donnaton</t>
  </si>
  <si>
    <t>I certainly send usually late news work.</t>
  </si>
  <si>
    <t>wellsvictoria@example.org</t>
  </si>
  <si>
    <t>+1-924-351-6998x394</t>
  </si>
  <si>
    <t>817 Melissa Flats</t>
  </si>
  <si>
    <t>Travisbury</t>
  </si>
  <si>
    <t>Care movie practice shake notice.</t>
  </si>
  <si>
    <t>cheryl74@example.com</t>
  </si>
  <si>
    <t>(201)258-7178x5600</t>
  </si>
  <si>
    <t>50378 Garrison Radial</t>
  </si>
  <si>
    <t>East Debra</t>
  </si>
  <si>
    <t>Skin much pretty media half performance support.</t>
  </si>
  <si>
    <t>griffithstacey@example.com</t>
  </si>
  <si>
    <t>689 John Lodge</t>
  </si>
  <si>
    <t>Washingtonstad</t>
  </si>
  <si>
    <t>Religious specific certain might and.</t>
  </si>
  <si>
    <t>pwoods@example.com</t>
  </si>
  <si>
    <t>368.603.1842x9872</t>
  </si>
  <si>
    <t>365 Rodriguez Walk Suite 193</t>
  </si>
  <si>
    <t>New Kendra</t>
  </si>
  <si>
    <t>Wall age line.</t>
  </si>
  <si>
    <t>spencer10@example.com</t>
  </si>
  <si>
    <t>+1-793-938-5351x89219</t>
  </si>
  <si>
    <t>1209 Nelson Passage Suite 524</t>
  </si>
  <si>
    <t>North Tiffanymouth</t>
  </si>
  <si>
    <t>Trade themselves tough Mr.</t>
  </si>
  <si>
    <t>jennifer07@example.com</t>
  </si>
  <si>
    <t>3426 Jack Vista</t>
  </si>
  <si>
    <t>Donstad</t>
  </si>
  <si>
    <t>Able team term necessary seem water special.</t>
  </si>
  <si>
    <t>erikabauer@example.net</t>
  </si>
  <si>
    <t>816.249.7280</t>
  </si>
  <si>
    <t>224 Andrew Ways</t>
  </si>
  <si>
    <t>Lake Richardton</t>
  </si>
  <si>
    <t>Compare same respond fight.</t>
  </si>
  <si>
    <t>mullinsstephen@example.org</t>
  </si>
  <si>
    <t>365-872-9993x95908</t>
  </si>
  <si>
    <t>54499 Alicia Square</t>
  </si>
  <si>
    <t>Chance can thank only avoid.</t>
  </si>
  <si>
    <t>harveygeorge@example.com</t>
  </si>
  <si>
    <t>(548)506-6780</t>
  </si>
  <si>
    <t>5565 Fox Squares</t>
  </si>
  <si>
    <t>Sure if outside remember.</t>
  </si>
  <si>
    <t>igonzalez@example.com</t>
  </si>
  <si>
    <t>995-674-8591x24871</t>
  </si>
  <si>
    <t>2301 Melanie Lodge Apt. 727</t>
  </si>
  <si>
    <t>Lake Joyton</t>
  </si>
  <si>
    <t>Worker voice to garden computer or third.</t>
  </si>
  <si>
    <t>zkerr@example.com</t>
  </si>
  <si>
    <t>878.475.7735x653</t>
  </si>
  <si>
    <t>83703 House Flat Apt. 445</t>
  </si>
  <si>
    <t>Victoriastad</t>
  </si>
  <si>
    <t>Off analysis treat laugh ahead.</t>
  </si>
  <si>
    <t>beckererin@example.com</t>
  </si>
  <si>
    <t>5448 Brooks Ville</t>
  </si>
  <si>
    <t>Hoffmanfurt</t>
  </si>
  <si>
    <t>Picture two away apply.</t>
  </si>
  <si>
    <t>hrose@example.net</t>
  </si>
  <si>
    <t>799.953.9809</t>
  </si>
  <si>
    <t>55595 Anderson Isle</t>
  </si>
  <si>
    <t>East Justinborough</t>
  </si>
  <si>
    <t>Late onto attorney only sure.</t>
  </si>
  <si>
    <t>laguilar@example.net</t>
  </si>
  <si>
    <t>247.810.2363</t>
  </si>
  <si>
    <t>328 Rodriguez Green Suite 497</t>
  </si>
  <si>
    <t>Interesting raise former product summer.</t>
  </si>
  <si>
    <t>Mathis</t>
  </si>
  <si>
    <t>sanchezbenjamin@example.net</t>
  </si>
  <si>
    <t>343.522.0828x7446</t>
  </si>
  <si>
    <t>32635 Edwards Motorway</t>
  </si>
  <si>
    <t>Port Courtneyshire</t>
  </si>
  <si>
    <t>Lot mother ago especially bit.</t>
  </si>
  <si>
    <t>rebeccacunningham@example.com</t>
  </si>
  <si>
    <t>(863)635-1784</t>
  </si>
  <si>
    <t>94777 Andrew Trail</t>
  </si>
  <si>
    <t>Priceville</t>
  </si>
  <si>
    <t>Eight final first head various life ability quite.</t>
  </si>
  <si>
    <t>taylorjohn@example.org</t>
  </si>
  <si>
    <t>255-988-4573x2736</t>
  </si>
  <si>
    <t>40393 Daniel Ranch</t>
  </si>
  <si>
    <t>Powellmouth</t>
  </si>
  <si>
    <t>Maybe provide treat cause by.</t>
  </si>
  <si>
    <t>dmoore@example.org</t>
  </si>
  <si>
    <t>379-280-6389x0697</t>
  </si>
  <si>
    <t>51906 Hernandez Parkway Apt. 594</t>
  </si>
  <si>
    <t>Number I different job article drive same.</t>
  </si>
  <si>
    <t>michael39@example.org</t>
  </si>
  <si>
    <t>(616)387-6299</t>
  </si>
  <si>
    <t>0761 Derek Ridges</t>
  </si>
  <si>
    <t>Lake Donald</t>
  </si>
  <si>
    <t>Personal hot natural perform picture situation full.</t>
  </si>
  <si>
    <t>danielsarah@example.org</t>
  </si>
  <si>
    <t>496-881-7577x204</t>
  </si>
  <si>
    <t>7903 Graham Junctions Apt. 906</t>
  </si>
  <si>
    <t>Majority tax kind church main life mention.</t>
  </si>
  <si>
    <t>shannon92@example.net</t>
  </si>
  <si>
    <t>701-450-3931</t>
  </si>
  <si>
    <t>91755 Ruth Street</t>
  </si>
  <si>
    <t>Sarahhaven</t>
  </si>
  <si>
    <t>Address loss drive contain.</t>
  </si>
  <si>
    <t>ksandoval@example.com</t>
  </si>
  <si>
    <t>46614 Jackson Heights</t>
  </si>
  <si>
    <t>Support difficult charge election child.</t>
  </si>
  <si>
    <t>christopherperez@example.com</t>
  </si>
  <si>
    <t>001-668-583-0103x111</t>
  </si>
  <si>
    <t>23575 Craig Summit</t>
  </si>
  <si>
    <t>Per continue court resource.</t>
  </si>
  <si>
    <t>paul02@example.com</t>
  </si>
  <si>
    <t>001-546-308-1806x6944</t>
  </si>
  <si>
    <t>26627 Ashley Station</t>
  </si>
  <si>
    <t>Already purpose maintain hear cold operation.</t>
  </si>
  <si>
    <t>petersmith@example.net</t>
  </si>
  <si>
    <t>402.417.4597x320</t>
  </si>
  <si>
    <t>481 Quinn Isle</t>
  </si>
  <si>
    <t>Randallmouth</t>
  </si>
  <si>
    <t>Accept oil stock success know pull win rest.</t>
  </si>
  <si>
    <t>troy56@example.net</t>
  </si>
  <si>
    <t>942 Harrison Junction Suite 883</t>
  </si>
  <si>
    <t>West Sarahport</t>
  </si>
  <si>
    <t>Day prove nature enter key.</t>
  </si>
  <si>
    <t>kimberly43@example.net</t>
  </si>
  <si>
    <t>395-210-0732x06368</t>
  </si>
  <si>
    <t>603 David Vista</t>
  </si>
  <si>
    <t>East Lauraburgh</t>
  </si>
  <si>
    <t>Maintain wrong above cause.</t>
  </si>
  <si>
    <t>william46@example.org</t>
  </si>
  <si>
    <t>551.553.8883x5249</t>
  </si>
  <si>
    <t>28978 Chen Mountains</t>
  </si>
  <si>
    <t>North Duaneport</t>
  </si>
  <si>
    <t>Edge little clearly trouble case.</t>
  </si>
  <si>
    <t>jamesmiller@example.net</t>
  </si>
  <si>
    <t>+1-732-774-4883x860</t>
  </si>
  <si>
    <t>03011 Mary View Suite 557</t>
  </si>
  <si>
    <t>Mr team ahead worker page travel money.</t>
  </si>
  <si>
    <t>Richmond</t>
  </si>
  <si>
    <t>chad64@example.org</t>
  </si>
  <si>
    <t>001-567-263-2761</t>
  </si>
  <si>
    <t>664 Williams Streets Suite 340</t>
  </si>
  <si>
    <t>East Elizabethhaven</t>
  </si>
  <si>
    <t>Week trouble be five base address.</t>
  </si>
  <si>
    <t>joshuarogers@example.org</t>
  </si>
  <si>
    <t>869.727.8101</t>
  </si>
  <si>
    <t>12246 Mark Land Suite 872</t>
  </si>
  <si>
    <t>East Kevinfurt</t>
  </si>
  <si>
    <t>All hit military mention today near trial.</t>
  </si>
  <si>
    <t>heidijohnson@example.org</t>
  </si>
  <si>
    <t>+1-894-996-2847x68233</t>
  </si>
  <si>
    <t>898 Brown Court</t>
  </si>
  <si>
    <t>East Jenniferview</t>
  </si>
  <si>
    <t>National it rise region crime themselves open.</t>
  </si>
  <si>
    <t>adamsmelanie@example.com</t>
  </si>
  <si>
    <t>001-921-419-6417x097</t>
  </si>
  <si>
    <t>235 Pamela Spur Suite 821</t>
  </si>
  <si>
    <t>West Kimport</t>
  </si>
  <si>
    <t>Carry serious manage strategy.</t>
  </si>
  <si>
    <t>bobby26@example.net</t>
  </si>
  <si>
    <t>001-961-909-8124x8728</t>
  </si>
  <si>
    <t>30887 Whitehead Lakes Suite 686</t>
  </si>
  <si>
    <t>Reeseton</t>
  </si>
  <si>
    <t>Along I among road show.</t>
  </si>
  <si>
    <t>vwalters@example.com</t>
  </si>
  <si>
    <t>463-968-9192x402</t>
  </si>
  <si>
    <t>26213 Brenda Hollow Suite 878</t>
  </si>
  <si>
    <t>Dylanfurt</t>
  </si>
  <si>
    <t>Deal account process.</t>
  </si>
  <si>
    <t>michael20@example.com</t>
  </si>
  <si>
    <t>001-631-482-9473x59017</t>
  </si>
  <si>
    <t>093 Green Station Apt. 151</t>
  </si>
  <si>
    <t>Georgeport</t>
  </si>
  <si>
    <t>Wonder stock out explain particular several rich serious.</t>
  </si>
  <si>
    <t>chaseadam@example.com</t>
  </si>
  <si>
    <t>001-702-814-2533</t>
  </si>
  <si>
    <t>61542 Anthony Spurs</t>
  </si>
  <si>
    <t>East Antonio</t>
  </si>
  <si>
    <t>White new wind middle high try practice.</t>
  </si>
  <si>
    <t>Gamble</t>
  </si>
  <si>
    <t>zscott@example.net</t>
  </si>
  <si>
    <t>001-312-759-6909x1199</t>
  </si>
  <si>
    <t>1864 Andrew Coves Apt. 078</t>
  </si>
  <si>
    <t>South Kendrahaven</t>
  </si>
  <si>
    <t>Machine already show current watch section red.</t>
  </si>
  <si>
    <t>cheyennebarron@example.org</t>
  </si>
  <si>
    <t>57061 Stacy Trace Suite 384</t>
  </si>
  <si>
    <t>Murraystad</t>
  </si>
  <si>
    <t>Heavy foot activity blood of.</t>
  </si>
  <si>
    <t>howardlori@example.net</t>
  </si>
  <si>
    <t>(273)734-9444x875</t>
  </si>
  <si>
    <t>26897 Wolfe River Suite 878</t>
  </si>
  <si>
    <t>South Lauramouth</t>
  </si>
  <si>
    <t>Discuss carry why near watch choose defense.</t>
  </si>
  <si>
    <t>pmaldonado@example.org</t>
  </si>
  <si>
    <t>(252)775-1205</t>
  </si>
  <si>
    <t>61835 Lynch Court</t>
  </si>
  <si>
    <t>Robinsonside</t>
  </si>
  <si>
    <t>Strong system capital spring.</t>
  </si>
  <si>
    <t>moraleslinda@example.net</t>
  </si>
  <si>
    <t>(369)211-8797x1047</t>
  </si>
  <si>
    <t>4781 Mccoy Pike</t>
  </si>
  <si>
    <t>Possible this point.</t>
  </si>
  <si>
    <t>kgraham@example.org</t>
  </si>
  <si>
    <t>+1-472-523-7352x3680</t>
  </si>
  <si>
    <t>2119 Tiffany Brooks</t>
  </si>
  <si>
    <t>Tonyamouth</t>
  </si>
  <si>
    <t>Box last bill customer firm charge concern strong.</t>
  </si>
  <si>
    <t>victoria42@example.org</t>
  </si>
  <si>
    <t>001-818-464-2339x140</t>
  </si>
  <si>
    <t>388 Ferguson Club Apt. 618</t>
  </si>
  <si>
    <t>Range us here it up stock face.</t>
  </si>
  <si>
    <t>Reginald</t>
  </si>
  <si>
    <t>william90@example.net</t>
  </si>
  <si>
    <t>(841)738-8616</t>
  </si>
  <si>
    <t>8062 Kirsten Shoal</t>
  </si>
  <si>
    <t>Act detail level hard others imagine industry.</t>
  </si>
  <si>
    <t>brendansharp@example.com</t>
  </si>
  <si>
    <t>377.888.6772x179</t>
  </si>
  <si>
    <t>059 Lisa Street</t>
  </si>
  <si>
    <t>Mcdonaldburgh</t>
  </si>
  <si>
    <t>Carry through appear organization wish.</t>
  </si>
  <si>
    <t>burnslisa@example.net</t>
  </si>
  <si>
    <t>913-644-7244x7236</t>
  </si>
  <si>
    <t>4147 Kimberly Fields</t>
  </si>
  <si>
    <t>Morsemouth</t>
  </si>
  <si>
    <t>Choose color beat glass participant.</t>
  </si>
  <si>
    <t>Stacie</t>
  </si>
  <si>
    <t>ymcclain@example.com</t>
  </si>
  <si>
    <t>0333 Julie Rue Suite 051</t>
  </si>
  <si>
    <t>Zacharychester</t>
  </si>
  <si>
    <t>Mean consider something let watch worker pressure.</t>
  </si>
  <si>
    <t>peterschad@example.net</t>
  </si>
  <si>
    <t>255-694-6962x249</t>
  </si>
  <si>
    <t>865 Brown Squares Apt. 182</t>
  </si>
  <si>
    <t>Keithside</t>
  </si>
  <si>
    <t>Compare benefit significant boy son southern.</t>
  </si>
  <si>
    <t>ariastonya@example.org</t>
  </si>
  <si>
    <t>(698)812-3292</t>
  </si>
  <si>
    <t>32352 Joel Passage</t>
  </si>
  <si>
    <t>New Charlesstad</t>
  </si>
  <si>
    <t>Approach every able drug door news close.</t>
  </si>
  <si>
    <t>zberger@example.net</t>
  </si>
  <si>
    <t>549-527-0153</t>
  </si>
  <si>
    <t>6245 Regina Ramp Suite 074</t>
  </si>
  <si>
    <t>Sawyerburgh</t>
  </si>
  <si>
    <t>Street successful town student painting bit.</t>
  </si>
  <si>
    <t>ljones@example.com</t>
  </si>
  <si>
    <t>623.781.9994x00921</t>
  </si>
  <si>
    <t>00991 Hall Causeway</t>
  </si>
  <si>
    <t>Lake Alejandra</t>
  </si>
  <si>
    <t>Agree none money.</t>
  </si>
  <si>
    <t>nelsonaustin@example.com</t>
  </si>
  <si>
    <t>001-260-434-5780x839</t>
  </si>
  <si>
    <t>4102 Derrick Plaza Apt. 546</t>
  </si>
  <si>
    <t>Owensville</t>
  </si>
  <si>
    <t>Protect however born writer summer method.</t>
  </si>
  <si>
    <t>Leach</t>
  </si>
  <si>
    <t>sdavis@example.org</t>
  </si>
  <si>
    <t>(262)280-7852x092</t>
  </si>
  <si>
    <t>7374 Poole Courts</t>
  </si>
  <si>
    <t>South Vanessaberg</t>
  </si>
  <si>
    <t>Both question wrong perhaps.</t>
  </si>
  <si>
    <t>walshjoel@example.org</t>
  </si>
  <si>
    <t>(587)287-2874x42792</t>
  </si>
  <si>
    <t>7566 Taylor Courts</t>
  </si>
  <si>
    <t>Reneemouth</t>
  </si>
  <si>
    <t>Citizen important case citizen.</t>
  </si>
  <si>
    <t>dawn32@example.org</t>
  </si>
  <si>
    <t>898-796-0950</t>
  </si>
  <si>
    <t>8861 Rios Expressway</t>
  </si>
  <si>
    <t>Lake Oscar</t>
  </si>
  <si>
    <t>Hair hope show out.</t>
  </si>
  <si>
    <t>heather63@example.com</t>
  </si>
  <si>
    <t>606-990-9009</t>
  </si>
  <si>
    <t>9229 Romero Lock</t>
  </si>
  <si>
    <t>Vargasland</t>
  </si>
  <si>
    <t>Represent treatment risk child whole.</t>
  </si>
  <si>
    <t>crodriguez@example.net</t>
  </si>
  <si>
    <t>+1-472-372-0452x39262</t>
  </si>
  <si>
    <t>888 Martin Gateway</t>
  </si>
  <si>
    <t>East Jeremymouth</t>
  </si>
  <si>
    <t>Both sister indicate alone manage care moment share.</t>
  </si>
  <si>
    <t>kenneth20@example.org</t>
  </si>
  <si>
    <t>685.414.4736</t>
  </si>
  <si>
    <t>11558 Walton Cliffs</t>
  </si>
  <si>
    <t>Leetown</t>
  </si>
  <si>
    <t>Above opportunity quality own bag.</t>
  </si>
  <si>
    <t>raymondmoore@example.net</t>
  </si>
  <si>
    <t>(479)329-8377</t>
  </si>
  <si>
    <t>8666 Gregory Course Suite 405</t>
  </si>
  <si>
    <t>Chavezview</t>
  </si>
  <si>
    <t>Mission go agreement main word enjoy walk.</t>
  </si>
  <si>
    <t>monique49@example.org</t>
  </si>
  <si>
    <t>403-426-5802x8552</t>
  </si>
  <si>
    <t>8833 Aaron Port Suite 356</t>
  </si>
  <si>
    <t>Holtside</t>
  </si>
  <si>
    <t>Hundred then step series war able.</t>
  </si>
  <si>
    <t>ismith@example.net</t>
  </si>
  <si>
    <t>(446)743-7422x20334</t>
  </si>
  <si>
    <t>5139 Morgan Groves</t>
  </si>
  <si>
    <t>Cardenastown</t>
  </si>
  <si>
    <t>Seem opportunity brother anything international deep although woman.</t>
  </si>
  <si>
    <t>pday@example.net</t>
  </si>
  <si>
    <t>001-564-241-9139</t>
  </si>
  <si>
    <t>455 Karen Parks</t>
  </si>
  <si>
    <t>Impact nice maintain manager magazine.</t>
  </si>
  <si>
    <t>smithjames@example.org</t>
  </si>
  <si>
    <t>971-917-6319x72730</t>
  </si>
  <si>
    <t>2095 Cassandra Squares</t>
  </si>
  <si>
    <t>Thing specific staff event would nor between.</t>
  </si>
  <si>
    <t>urobinson@example.com</t>
  </si>
  <si>
    <t>001-875-726-9604x0523</t>
  </si>
  <si>
    <t>0852 Jenkins Manors</t>
  </si>
  <si>
    <t>Also couple attack resource behind produce born.</t>
  </si>
  <si>
    <t>petersonchristopher@example.net</t>
  </si>
  <si>
    <t>+1-533-554-6197x35583</t>
  </si>
  <si>
    <t>06532 Scott Haven Apt. 988</t>
  </si>
  <si>
    <t>Julieton</t>
  </si>
  <si>
    <t>Water loss main could hand where party.</t>
  </si>
  <si>
    <t>erinmendez@example.org</t>
  </si>
  <si>
    <t>3528 Case Grove</t>
  </si>
  <si>
    <t>Lake Markville</t>
  </si>
  <si>
    <t>Natural whether bed he southern together run.</t>
  </si>
  <si>
    <t>reedterri@example.org</t>
  </si>
  <si>
    <t>89748 Kristina Trail</t>
  </si>
  <si>
    <t>North Stephenton</t>
  </si>
  <si>
    <t>Campaign institution recognize vote imagine modern blue real.</t>
  </si>
  <si>
    <t>william72@example.org</t>
  </si>
  <si>
    <t>896.978.1930x684</t>
  </si>
  <si>
    <t>09971 Jennifer Parkway Suite 203</t>
  </si>
  <si>
    <t>Move thus year culture leave husband.</t>
  </si>
  <si>
    <t>Pineda</t>
  </si>
  <si>
    <t>qmann@example.org</t>
  </si>
  <si>
    <t>233-817-0314x96511</t>
  </si>
  <si>
    <t>15592 Cruz Mission Apt. 221</t>
  </si>
  <si>
    <t>Lake Barry</t>
  </si>
  <si>
    <t>Drive degree very goal.</t>
  </si>
  <si>
    <t>charles13@example.com</t>
  </si>
  <si>
    <t>273-558-4082x23394</t>
  </si>
  <si>
    <t>506 Snyder Square</t>
  </si>
  <si>
    <t>Stand soon add experience as baby power not.</t>
  </si>
  <si>
    <t>williamcook@example.com</t>
  </si>
  <si>
    <t>498-774-7651x689</t>
  </si>
  <si>
    <t>4657 Jeanne Plains Suite 161</t>
  </si>
  <si>
    <t>Kruegerfurt</t>
  </si>
  <si>
    <t>Serve bad media after.</t>
  </si>
  <si>
    <t>nathaniel75@example.org</t>
  </si>
  <si>
    <t>+1-288-234-6811x714</t>
  </si>
  <si>
    <t>0560 Hawkins Springs Apt. 974</t>
  </si>
  <si>
    <t>Bruceside</t>
  </si>
  <si>
    <t>Home before choose want development.</t>
  </si>
  <si>
    <t>christopher55@example.net</t>
  </si>
  <si>
    <t>(484)837-3294x35630</t>
  </si>
  <si>
    <t>98819 Ian Crossroad</t>
  </si>
  <si>
    <t>Blakemouth</t>
  </si>
  <si>
    <t>Shake hour several court else shake prepare.</t>
  </si>
  <si>
    <t>martinpatrick@example.com</t>
  </si>
  <si>
    <t>(223)516-9176x196</t>
  </si>
  <si>
    <t>416 Danielle Way Apt. 549</t>
  </si>
  <si>
    <t>Lake Robertfurt</t>
  </si>
  <si>
    <t>Resource item group concern cause person station.</t>
  </si>
  <si>
    <t>laurenstephens@example.org</t>
  </si>
  <si>
    <t>228-436-7271</t>
  </si>
  <si>
    <t>2389 Karen Manor Suite 291</t>
  </si>
  <si>
    <t>Port Lisafurt</t>
  </si>
  <si>
    <t>Strong his because authority staff she Mr bring.</t>
  </si>
  <si>
    <t>hmartin@example.net</t>
  </si>
  <si>
    <t>052 Martinez Trail Suite 237</t>
  </si>
  <si>
    <t>Hallhaven</t>
  </si>
  <si>
    <t>Enough hard he end provide table.</t>
  </si>
  <si>
    <t>herrerajohn@example.com</t>
  </si>
  <si>
    <t>604-827-4247x414</t>
  </si>
  <si>
    <t>594 Gregory Locks Apt. 876</t>
  </si>
  <si>
    <t>East Mariechester</t>
  </si>
  <si>
    <t>Single finally hundred well.</t>
  </si>
  <si>
    <t>nathanmoreno@example.net</t>
  </si>
  <si>
    <t>642.908.9419x207</t>
  </si>
  <si>
    <t>0569 Stacey Station</t>
  </si>
  <si>
    <t>Clarencebury</t>
  </si>
  <si>
    <t>Kitchen hour according individual subject.</t>
  </si>
  <si>
    <t>bcombs@example.com</t>
  </si>
  <si>
    <t>001-891-976-5291</t>
  </si>
  <si>
    <t>50371 Joshua Haven Apt. 598</t>
  </si>
  <si>
    <t>Christopherfort</t>
  </si>
  <si>
    <t>Road Democrat owner administration high outside who century.</t>
  </si>
  <si>
    <t>carrieosborne@example.org</t>
  </si>
  <si>
    <t>934.422.6486x4436</t>
  </si>
  <si>
    <t>1086 Casey Extensions Suite 122</t>
  </si>
  <si>
    <t>Its share movie industry cause win.</t>
  </si>
  <si>
    <t>paul39@example.com</t>
  </si>
  <si>
    <t>(840)445-4692x80586</t>
  </si>
  <si>
    <t>6660 Bauer Fork</t>
  </si>
  <si>
    <t>New Amyhaven</t>
  </si>
  <si>
    <t>Reach plan rate go market per.</t>
  </si>
  <si>
    <t>benjamin70@example.net</t>
  </si>
  <si>
    <t>330-712-1969x34092</t>
  </si>
  <si>
    <t>1454 John Lodge Apt. 010</t>
  </si>
  <si>
    <t>Carlosborough</t>
  </si>
  <si>
    <t>Set although good city.</t>
  </si>
  <si>
    <t>alyssa13@example.net</t>
  </si>
  <si>
    <t>001-816-572-1482</t>
  </si>
  <si>
    <t>3421 Boone Rue Apt. 285</t>
  </si>
  <si>
    <t>West Adamchester</t>
  </si>
  <si>
    <t>Newspaper mention gun within seem opportunity student table.</t>
  </si>
  <si>
    <t>frankfrazier@example.net</t>
  </si>
  <si>
    <t>984.328.7650x94934</t>
  </si>
  <si>
    <t>154 Natalie Spurs Apt. 629</t>
  </si>
  <si>
    <t>East Jameshaven</t>
  </si>
  <si>
    <t>Protect top never generation ok visit her.</t>
  </si>
  <si>
    <t>andrewwells@example.com</t>
  </si>
  <si>
    <t>+1-432-811-8287x95908</t>
  </si>
  <si>
    <t>39322 Victoria Trail</t>
  </si>
  <si>
    <t>East Jaime</t>
  </si>
  <si>
    <t>Ready although stop religious they mention push.</t>
  </si>
  <si>
    <t>ccaldwell@example.org</t>
  </si>
  <si>
    <t>(354)958-3953</t>
  </si>
  <si>
    <t>703 Melissa Summit</t>
  </si>
  <si>
    <t>East Shannon</t>
  </si>
  <si>
    <t>Usually door employee once threat control.</t>
  </si>
  <si>
    <t>julie18@example.com</t>
  </si>
  <si>
    <t>850-732-0175x3146</t>
  </si>
  <si>
    <t>05763 Pamela View Apt. 194</t>
  </si>
  <si>
    <t>Since main suggest small lot send.</t>
  </si>
  <si>
    <t>allison13@example.net</t>
  </si>
  <si>
    <t>6171 Wendy Plain</t>
  </si>
  <si>
    <t>Part issue maybe production write.</t>
  </si>
  <si>
    <t>blynch@example.org</t>
  </si>
  <si>
    <t>336-251-5403</t>
  </si>
  <si>
    <t>2083 Luis Branch Apt. 625</t>
  </si>
  <si>
    <t>South Adamport</t>
  </si>
  <si>
    <t>Firm worker then assume contain plan.</t>
  </si>
  <si>
    <t>joliver@example.net</t>
  </si>
  <si>
    <t>765.524.7029</t>
  </si>
  <si>
    <t>69103 William Gateway Suite 331</t>
  </si>
  <si>
    <t>This especially blood mouth current.</t>
  </si>
  <si>
    <t>jchapman@example.net</t>
  </si>
  <si>
    <t>001-310-633-2093x41394</t>
  </si>
  <si>
    <t>31748 Thomas Loop</t>
  </si>
  <si>
    <t>West Christopher</t>
  </si>
  <si>
    <t>Design nor sense evidence class might.</t>
  </si>
  <si>
    <t>jamescook@example.net</t>
  </si>
  <si>
    <t>(355)999-6174</t>
  </si>
  <si>
    <t>877 Miller Row</t>
  </si>
  <si>
    <t>North Garrett</t>
  </si>
  <si>
    <t>Too so blue conference.</t>
  </si>
  <si>
    <t>daniel50@example.net</t>
  </si>
  <si>
    <t>847-204-5614x4988</t>
  </si>
  <si>
    <t>0351 Combs Crescent Suite 501</t>
  </si>
  <si>
    <t>Lake Jonathan</t>
  </si>
  <si>
    <t>He hour political painting pass across.</t>
  </si>
  <si>
    <t>watsonkevin@example.org</t>
  </si>
  <si>
    <t>(496)510-4327x775</t>
  </si>
  <si>
    <t>56686 Boyd Manors Suite 347</t>
  </si>
  <si>
    <t>Ariasfort</t>
  </si>
  <si>
    <t>Herself with shake adult each business could rather.</t>
  </si>
  <si>
    <t>htate@example.net</t>
  </si>
  <si>
    <t>(879)210-4205</t>
  </si>
  <si>
    <t>02465 Hale Track Suite 731</t>
  </si>
  <si>
    <t>Kaitlinmouth</t>
  </si>
  <si>
    <t>Might evening accept decide defense nor party.</t>
  </si>
  <si>
    <t>jenniferknox@example.com</t>
  </si>
  <si>
    <t>768.428.8729</t>
  </si>
  <si>
    <t>4436 Irwin Terrace</t>
  </si>
  <si>
    <t>North Jamesburgh</t>
  </si>
  <si>
    <t>Rise learn such than first both.</t>
  </si>
  <si>
    <t>wburns@example.net</t>
  </si>
  <si>
    <t>(449)886-6049</t>
  </si>
  <si>
    <t>2126 Matthew Meadow Apt. 373</t>
  </si>
  <si>
    <t>North Jamesstad</t>
  </si>
  <si>
    <t>Less son wrong teacher wife bank.</t>
  </si>
  <si>
    <t>robinsonalicia@example.net</t>
  </si>
  <si>
    <t>+1-756-657-3109x84344</t>
  </si>
  <si>
    <t>49607 Cynthia Spur</t>
  </si>
  <si>
    <t>Stephanieburgh</t>
  </si>
  <si>
    <t>Whatever before house care hot side cultural live.</t>
  </si>
  <si>
    <t>hortonderrick@example.com</t>
  </si>
  <si>
    <t>(889)874-1973x608</t>
  </si>
  <si>
    <t>887 Matthew Plain</t>
  </si>
  <si>
    <t>Seanbury</t>
  </si>
  <si>
    <t>Early large may however here movie season.</t>
  </si>
  <si>
    <t>lfoster@example.com</t>
  </si>
  <si>
    <t>212 Austin Village</t>
  </si>
  <si>
    <t>Julianport</t>
  </si>
  <si>
    <t>During important kind candidate common hot explain.</t>
  </si>
  <si>
    <t>darryl34@example.org</t>
  </si>
  <si>
    <t>437.490.1410</t>
  </si>
  <si>
    <t>9908 Joseph Meadows Apt. 547</t>
  </si>
  <si>
    <t>Porterview</t>
  </si>
  <si>
    <t>Particularly front player each focus.</t>
  </si>
  <si>
    <t>wendylara@example.org</t>
  </si>
  <si>
    <t>+1-274-778-7579x72197</t>
  </si>
  <si>
    <t>89965 Riley Junctions</t>
  </si>
  <si>
    <t>Lake Zacharystad</t>
  </si>
  <si>
    <t>Successful together recent card like natural stuff.</t>
  </si>
  <si>
    <t>ghudson@example.org</t>
  </si>
  <si>
    <t>001-996-903-7188</t>
  </si>
  <si>
    <t>4103 Gardner Circles Suite 930</t>
  </si>
  <si>
    <t>East Michaelview</t>
  </si>
  <si>
    <t>Week card make serious argue training.</t>
  </si>
  <si>
    <t>boliver@example.net</t>
  </si>
  <si>
    <t>777.361.2970x49760</t>
  </si>
  <si>
    <t>593 Brown Cove Suite 712</t>
  </si>
  <si>
    <t>Window special nor color book.</t>
  </si>
  <si>
    <t>stephen75@example.net</t>
  </si>
  <si>
    <t>+1-332-858-4843x634</t>
  </si>
  <si>
    <t>44141 Rodriguez Falls</t>
  </si>
  <si>
    <t>Tonyaside</t>
  </si>
  <si>
    <t>Career word various away from very word.</t>
  </si>
  <si>
    <t>sloanmichael@example.com</t>
  </si>
  <si>
    <t>648.702.2380x82840</t>
  </si>
  <si>
    <t>978 Holland Lane Apt. 411</t>
  </si>
  <si>
    <t>West Allisonview</t>
  </si>
  <si>
    <t>Approach manager onto success mean information trade.</t>
  </si>
  <si>
    <t>millerrobin@example.com</t>
  </si>
  <si>
    <t>685-252-5533x73478</t>
  </si>
  <si>
    <t>67816 Justin Fall</t>
  </si>
  <si>
    <t>Sanchezburgh</t>
  </si>
  <si>
    <t>Well turn turn hot young well.</t>
  </si>
  <si>
    <t>hancockandrew@example.com</t>
  </si>
  <si>
    <t>387.945.0806x6673</t>
  </si>
  <si>
    <t>3429 Robert Cape Suite 177</t>
  </si>
  <si>
    <t>Down end system seat maintain.</t>
  </si>
  <si>
    <t>robert45@example.net</t>
  </si>
  <si>
    <t>5130 Adams Oval</t>
  </si>
  <si>
    <t>Wardburgh</t>
  </si>
  <si>
    <t>Seem set image six character.</t>
  </si>
  <si>
    <t>lisawilliamson@example.net</t>
  </si>
  <si>
    <t>53471 Perry Parkways</t>
  </si>
  <si>
    <t>Lake Angelaton</t>
  </si>
  <si>
    <t>Process upon thing process give reveal close.</t>
  </si>
  <si>
    <t>650.972.1656x42666</t>
  </si>
  <si>
    <t>5850 Roberson Radial Suite 841</t>
  </si>
  <si>
    <t>Bennettchester</t>
  </si>
  <si>
    <t>Environment they process himself east.</t>
  </si>
  <si>
    <t>daniel01@example.net</t>
  </si>
  <si>
    <t>446.789.4731x331</t>
  </si>
  <si>
    <t>3385 Black Pines</t>
  </si>
  <si>
    <t>North Heather</t>
  </si>
  <si>
    <t>Body teacher business none important section role remember.</t>
  </si>
  <si>
    <t>dhiggins@example.org</t>
  </si>
  <si>
    <t>+1-677-695-1995x3345</t>
  </si>
  <si>
    <t>8762 Bradley Lake</t>
  </si>
  <si>
    <t>Me ok raise.</t>
  </si>
  <si>
    <t>markssylvia@example.com</t>
  </si>
  <si>
    <t>0889 Elizabeth Fort</t>
  </si>
  <si>
    <t>Diazside</t>
  </si>
  <si>
    <t>When couple nothing nation personal production return.</t>
  </si>
  <si>
    <t>joanna49@example.org</t>
  </si>
  <si>
    <t>+1-764-961-6142x3015</t>
  </si>
  <si>
    <t>6925 Miguel Point</t>
  </si>
  <si>
    <t>And subject record service.</t>
  </si>
  <si>
    <t>tjacobs@example.com</t>
  </si>
  <si>
    <t>001-664-555-6062x085</t>
  </si>
  <si>
    <t>95965 Foster Crossroad Suite 395</t>
  </si>
  <si>
    <t>About make point decision themselves behavior already.</t>
  </si>
  <si>
    <t>richardrobinson@example.net</t>
  </si>
  <si>
    <t>906.421.0575</t>
  </si>
  <si>
    <t>622 Roberts Expressway Suite 551</t>
  </si>
  <si>
    <t>Port Chase</t>
  </si>
  <si>
    <t>Rise its he large four forward travel.</t>
  </si>
  <si>
    <t>Kaiser</t>
  </si>
  <si>
    <t>jeffreykhan@example.net</t>
  </si>
  <si>
    <t>001-708-604-0555x626</t>
  </si>
  <si>
    <t>81121 Gilbert Port</t>
  </si>
  <si>
    <t>Start they use tree actually.</t>
  </si>
  <si>
    <t>katherine73@example.net</t>
  </si>
  <si>
    <t>992.943.1277</t>
  </si>
  <si>
    <t>643 Williams Dam</t>
  </si>
  <si>
    <t>History firm voice carry community.</t>
  </si>
  <si>
    <t>sarah55@example.org</t>
  </si>
  <si>
    <t>(249)401-2567x7269</t>
  </si>
  <si>
    <t>255 Mccarthy Port Suite 882</t>
  </si>
  <si>
    <t>North Stephenstad</t>
  </si>
  <si>
    <t>Score idea one individual first.</t>
  </si>
  <si>
    <t>ecook@example.net</t>
  </si>
  <si>
    <t>(453)765-5124x9599</t>
  </si>
  <si>
    <t>51029 Carly Grove Suite 490</t>
  </si>
  <si>
    <t>Price find race store language high create measure.</t>
  </si>
  <si>
    <t>christopher12@example.com</t>
  </si>
  <si>
    <t>+1-707-360-4348x4800</t>
  </si>
  <si>
    <t>556 Baldwin Shoals</t>
  </si>
  <si>
    <t>Deannastad</t>
  </si>
  <si>
    <t>Apply thank stay from field federal cell.</t>
  </si>
  <si>
    <t>smithbrenda@example.net</t>
  </si>
  <si>
    <t>001-456-502-8758x098</t>
  </si>
  <si>
    <t>7424 Bonnie Passage</t>
  </si>
  <si>
    <t>Subject Republican lose character themselves.</t>
  </si>
  <si>
    <t>murphykeith@example.net</t>
  </si>
  <si>
    <t>508-560-8806</t>
  </si>
  <si>
    <t>3426 Bradford Parkway Suite 806</t>
  </si>
  <si>
    <t>Its tell five need still single house.</t>
  </si>
  <si>
    <t>willismichael@example.net</t>
  </si>
  <si>
    <t>277-683-5728x4459</t>
  </si>
  <si>
    <t>076 Christopher Club</t>
  </si>
  <si>
    <t>Candaceville</t>
  </si>
  <si>
    <t>Garden off carry moment fly design around.</t>
  </si>
  <si>
    <t>reneerobles@example.net</t>
  </si>
  <si>
    <t>(841)225-2698x24044</t>
  </si>
  <si>
    <t>5470 Holly Squares</t>
  </si>
  <si>
    <t>Three past media skin professional pick rule number.</t>
  </si>
  <si>
    <t>ashley32@example.net</t>
  </si>
  <si>
    <t>001-912-489-0201</t>
  </si>
  <si>
    <t>28749 Ryan Fall Suite 318</t>
  </si>
  <si>
    <t>Port Christinafurt</t>
  </si>
  <si>
    <t>Record Mrs attack top father must eye.</t>
  </si>
  <si>
    <t>donna13@example.com</t>
  </si>
  <si>
    <t>743.335.2636x27615</t>
  </si>
  <si>
    <t>495 Jackson Grove</t>
  </si>
  <si>
    <t>East Williamborough</t>
  </si>
  <si>
    <t>Any word look simple him staff although.</t>
  </si>
  <si>
    <t>hunterjames@example.net</t>
  </si>
  <si>
    <t>+1-550-878-3560x435</t>
  </si>
  <si>
    <t>80126 Miller Lodge Apt. 956</t>
  </si>
  <si>
    <t>Tiffanyton</t>
  </si>
  <si>
    <t>High operation soldier pass true find.</t>
  </si>
  <si>
    <t>Alec</t>
  </si>
  <si>
    <t>james65@example.net</t>
  </si>
  <si>
    <t>977 Matthew Stravenue</t>
  </si>
  <si>
    <t>North Carol</t>
  </si>
  <si>
    <t>Environment understand win small third many national.</t>
  </si>
  <si>
    <t>bradleyweeks@example.net</t>
  </si>
  <si>
    <t>709-878-3219x55650</t>
  </si>
  <si>
    <t>8968 Hicks Parks</t>
  </si>
  <si>
    <t>Sarashire</t>
  </si>
  <si>
    <t>Account window culture treat many drive visit.</t>
  </si>
  <si>
    <t>castrojeanette@example.org</t>
  </si>
  <si>
    <t>779.869.3626x8484</t>
  </si>
  <si>
    <t>583 Patricia Coves Suite 987</t>
  </si>
  <si>
    <t>Point arrive sing it art consider herself.</t>
  </si>
  <si>
    <t>lesternathaniel@example.net</t>
  </si>
  <si>
    <t>854-786-9851x7768</t>
  </si>
  <si>
    <t>57041 Kathleen Hollow Apt. 725</t>
  </si>
  <si>
    <t>Attention police fire west series left tend.</t>
  </si>
  <si>
    <t>001-836-605-3099</t>
  </si>
  <si>
    <t>862 Bruce Burg Apt. 869</t>
  </si>
  <si>
    <t>North Laurenport</t>
  </si>
  <si>
    <t>Example PM job he good.</t>
  </si>
  <si>
    <t>hgibson@example.net</t>
  </si>
  <si>
    <t>925.849.8670</t>
  </si>
  <si>
    <t>68991 Ryan Oval Apt. 471</t>
  </si>
  <si>
    <t>Carolview</t>
  </si>
  <si>
    <t>Recently have standard focus attorney church chance property.</t>
  </si>
  <si>
    <t>wrighttravis@example.com</t>
  </si>
  <si>
    <t>001-782-312-7929</t>
  </si>
  <si>
    <t>3837 Tammie Park Suite 848</t>
  </si>
  <si>
    <t>Lose social they common ball evidence.</t>
  </si>
  <si>
    <t>hullpatricia@example.net</t>
  </si>
  <si>
    <t>+1-738-389-2579x440</t>
  </si>
  <si>
    <t>3329 Gutierrez Drive</t>
  </si>
  <si>
    <t>New Benjaminview</t>
  </si>
  <si>
    <t>Never where skill specific.</t>
  </si>
  <si>
    <t>melissa21@example.com</t>
  </si>
  <si>
    <t>(861)907-2101</t>
  </si>
  <si>
    <t>3946 Smith Rest</t>
  </si>
  <si>
    <t>Today land director where sea oil dog both.</t>
  </si>
  <si>
    <t>lawsontrevor@example.com</t>
  </si>
  <si>
    <t>(306)969-4683x7773</t>
  </si>
  <si>
    <t>995 Marisa Rest</t>
  </si>
  <si>
    <t>Manage produce sister expert maintain believe arm anyone.</t>
  </si>
  <si>
    <t>shawnmclaughlin@example.net</t>
  </si>
  <si>
    <t>305.495.1195x028</t>
  </si>
  <si>
    <t>3108 Jackson Branch Suite 593</t>
  </si>
  <si>
    <t>Smithhaven</t>
  </si>
  <si>
    <t>Long Congress notice benefit while thousand.</t>
  </si>
  <si>
    <t>nunezsherry@example.org</t>
  </si>
  <si>
    <t>9212 April Underpass</t>
  </si>
  <si>
    <t>Sawyerberg</t>
  </si>
  <si>
    <t>Travel whole final back somebody heavy fly.</t>
  </si>
  <si>
    <t>ohenry@example.com</t>
  </si>
  <si>
    <t>(968)738-3610</t>
  </si>
  <si>
    <t>5829 Alicia Fords</t>
  </si>
  <si>
    <t>Johnsonville</t>
  </si>
  <si>
    <t>Base phone matter still goal clearly.</t>
  </si>
  <si>
    <t>zwilcox@example.com</t>
  </si>
  <si>
    <t>(908)252-2668x61663</t>
  </si>
  <si>
    <t>2865 Stewart Fields</t>
  </si>
  <si>
    <t>Same race detail down them development could.</t>
  </si>
  <si>
    <t>chaneydenise@example.org</t>
  </si>
  <si>
    <t>+1-610-388-0171x32817</t>
  </si>
  <si>
    <t>616 Davis Lock Apt. 911</t>
  </si>
  <si>
    <t>Schneiderstad</t>
  </si>
  <si>
    <t>Thought listen increase boy tax.</t>
  </si>
  <si>
    <t>walkercrystal@example.com</t>
  </si>
  <si>
    <t>736-383-4304</t>
  </si>
  <si>
    <t>41132 Luis Key Apt. 772</t>
  </si>
  <si>
    <t>Lawsonville</t>
  </si>
  <si>
    <t>Store card science statement.</t>
  </si>
  <si>
    <t>castilloelizabeth@example.org</t>
  </si>
  <si>
    <t>001-560-389-5847x718</t>
  </si>
  <si>
    <t>70697 Tristan Springs</t>
  </si>
  <si>
    <t>New Kathy</t>
  </si>
  <si>
    <t>Whose appear million goal bank action also professor.</t>
  </si>
  <si>
    <t>pearsonheidi@example.com</t>
  </si>
  <si>
    <t>756.414.6936x8323</t>
  </si>
  <si>
    <t>7300 Ibarra Causeway Suite 959</t>
  </si>
  <si>
    <t>South Darrenchester</t>
  </si>
  <si>
    <t>That include model down.</t>
  </si>
  <si>
    <t>gomezerik@example.com</t>
  </si>
  <si>
    <t>(909)847-9552</t>
  </si>
  <si>
    <t>31151 Thomas Islands</t>
  </si>
  <si>
    <t>Lambstad</t>
  </si>
  <si>
    <t>Player mission word camera close everything.</t>
  </si>
  <si>
    <t>danamccall@example.com</t>
  </si>
  <si>
    <t>673.715.4032x783</t>
  </si>
  <si>
    <t>66859 Glenda Underpass</t>
  </si>
  <si>
    <t>Port Crystalmouth</t>
  </si>
  <si>
    <t>Anything attorney enough read but strong shoulder situation.</t>
  </si>
  <si>
    <t>annrice@example.net</t>
  </si>
  <si>
    <t>647-823-2520x8266</t>
  </si>
  <si>
    <t>4210 Gillespie Squares</t>
  </si>
  <si>
    <t>Port Taylor</t>
  </si>
  <si>
    <t>Mention way provide deal range site red.</t>
  </si>
  <si>
    <t>miguel33@example.net</t>
  </si>
  <si>
    <t>(255)954-6407x788</t>
  </si>
  <si>
    <t>03203 Madison Green</t>
  </si>
  <si>
    <t>Port Kayleemouth</t>
  </si>
  <si>
    <t>Thing myself represent list.</t>
  </si>
  <si>
    <t>tonydavis@example.org</t>
  </si>
  <si>
    <t>(742)272-9115x01894</t>
  </si>
  <si>
    <t>51839 Reeves Centers Apt. 613</t>
  </si>
  <si>
    <t>Professional early modern able fly.</t>
  </si>
  <si>
    <t>Mckee</t>
  </si>
  <si>
    <t>carrollallison@example.org</t>
  </si>
  <si>
    <t>722-318-5034x0006</t>
  </si>
  <si>
    <t>3506 Johnson Well Apt. 035</t>
  </si>
  <si>
    <t>Agreement speech though culture trouble mission view.</t>
  </si>
  <si>
    <t>tleach@example.net</t>
  </si>
  <si>
    <t>386-581-3928</t>
  </si>
  <si>
    <t>949 Zachary Mountains Apt. 079</t>
  </si>
  <si>
    <t>South Joannemouth</t>
  </si>
  <si>
    <t>Measure within boy hard church debate.</t>
  </si>
  <si>
    <t>bradley52@example.net</t>
  </si>
  <si>
    <t>(698)826-4727x270</t>
  </si>
  <si>
    <t>18975 Bautista Trail Apt. 701</t>
  </si>
  <si>
    <t>Boylestad</t>
  </si>
  <si>
    <t>Capital property resource network good serious price.</t>
  </si>
  <si>
    <t>todd71@example.com</t>
  </si>
  <si>
    <t>+1-246-721-0418x940</t>
  </si>
  <si>
    <t>2894 James Mountain Suite 406</t>
  </si>
  <si>
    <t>Martinview</t>
  </si>
  <si>
    <t>Add home watch interesting wind debate media owner.</t>
  </si>
  <si>
    <t>Oconnell</t>
  </si>
  <si>
    <t>jenkinsmatthew@example.com</t>
  </si>
  <si>
    <t>+1-651-863-8278x6951</t>
  </si>
  <si>
    <t>67627 Cole Neck Apt. 586</t>
  </si>
  <si>
    <t>Port Sharonburgh</t>
  </si>
  <si>
    <t>Listen skin your more two.</t>
  </si>
  <si>
    <t>zcannon@example.com</t>
  </si>
  <si>
    <t>492.774.0432</t>
  </si>
  <si>
    <t>0315 Nathaniel Lodge</t>
  </si>
  <si>
    <t>East Kimberlyborough</t>
  </si>
  <si>
    <t>Way federal key.</t>
  </si>
  <si>
    <t>richjessica@example.org</t>
  </si>
  <si>
    <t>+1-636-760-0810x27038</t>
  </si>
  <si>
    <t>645 Hurley Cliff Suite 975</t>
  </si>
  <si>
    <t>Again reality hear increase similar treat inside.</t>
  </si>
  <si>
    <t>505.999.9841x353</t>
  </si>
  <si>
    <t>73710 Rhonda Prairie</t>
  </si>
  <si>
    <t>Lake Karen</t>
  </si>
  <si>
    <t>Suffer from cut will concern.</t>
  </si>
  <si>
    <t>matthewmendez@example.com</t>
  </si>
  <si>
    <t>001-560-585-6756</t>
  </si>
  <si>
    <t>3680 Shannon Greens Apt. 483</t>
  </si>
  <si>
    <t>South Emily</t>
  </si>
  <si>
    <t>Unit build common against ahead.</t>
  </si>
  <si>
    <t>+1-646-687-8328x0330</t>
  </si>
  <si>
    <t>7193 Rios Valley Suite 046</t>
  </si>
  <si>
    <t>Charlesville</t>
  </si>
  <si>
    <t>Media customer full military task behavior mission.</t>
  </si>
  <si>
    <t>brittanysparks@example.net</t>
  </si>
  <si>
    <t>715.363.0595</t>
  </si>
  <si>
    <t>77599 Davenport Ranch Suite 666</t>
  </si>
  <si>
    <t>Donaldton</t>
  </si>
  <si>
    <t>Southern base leg discuss.</t>
  </si>
  <si>
    <t>murraystephanie@example.net</t>
  </si>
  <si>
    <t>+1-918-680-2110x5661</t>
  </si>
  <si>
    <t>42578 Robert Burg</t>
  </si>
  <si>
    <t>Seek shoulder age.</t>
  </si>
  <si>
    <t>caseypotter@example.org</t>
  </si>
  <si>
    <t>(739)938-6918</t>
  </si>
  <si>
    <t>21693 Rice Mountain</t>
  </si>
  <si>
    <t>And in another gun marriage.</t>
  </si>
  <si>
    <t>lindsey09@example.org</t>
  </si>
  <si>
    <t>987.418.3093</t>
  </si>
  <si>
    <t>51209 Alexander Street</t>
  </si>
  <si>
    <t>Lake Matthewberg</t>
  </si>
  <si>
    <t>Need tough perhaps bring specific TV decide.</t>
  </si>
  <si>
    <t>fulleralan@example.net</t>
  </si>
  <si>
    <t>707.848.1484x06852</t>
  </si>
  <si>
    <t>963 Christopher Tunnel</t>
  </si>
  <si>
    <t>Gonzalesburgh</t>
  </si>
  <si>
    <t>Nor herself identify off sometimes young.</t>
  </si>
  <si>
    <t>lisawilliams@example.net</t>
  </si>
  <si>
    <t>(815)977-3360x1296</t>
  </si>
  <si>
    <t>32058 Garza Vista Suite 036</t>
  </si>
  <si>
    <t>Trade respond relate get her.</t>
  </si>
  <si>
    <t>uarellano@example.org</t>
  </si>
  <si>
    <t>202.622.6477</t>
  </si>
  <si>
    <t>197 Robert Curve</t>
  </si>
  <si>
    <t>South Kennethside</t>
  </si>
  <si>
    <t>Character employee open more.</t>
  </si>
  <si>
    <t>maryscott@example.net</t>
  </si>
  <si>
    <t>001-369-323-5028x6794</t>
  </si>
  <si>
    <t>270 Bradley Grove</t>
  </si>
  <si>
    <t>Annetteshire</t>
  </si>
  <si>
    <t>Sometimes floor tonight go view adult knowledge.</t>
  </si>
  <si>
    <t>ebarber@example.com</t>
  </si>
  <si>
    <t>(985)863-6642</t>
  </si>
  <si>
    <t>290 Erika Hill</t>
  </si>
  <si>
    <t>Morenoberg</t>
  </si>
  <si>
    <t>Throughout box prepare its season relate.</t>
  </si>
  <si>
    <t>colegina@example.com</t>
  </si>
  <si>
    <t>775.666.8230</t>
  </si>
  <si>
    <t>479 Edwards Plain Suite 509</t>
  </si>
  <si>
    <t>Collierbury</t>
  </si>
  <si>
    <t>Bed perform history resource coach.</t>
  </si>
  <si>
    <t>tmartinez@example.com</t>
  </si>
  <si>
    <t>704.618.1120</t>
  </si>
  <si>
    <t>88056 Kim Roads</t>
  </si>
  <si>
    <t>Bill myself son year recognize week.</t>
  </si>
  <si>
    <t>walterdavis@example.org</t>
  </si>
  <si>
    <t>869.958.4507x74046</t>
  </si>
  <si>
    <t>52180 Tanya Ville</t>
  </si>
  <si>
    <t>Certainly else accept.</t>
  </si>
  <si>
    <t>robertharris@example.org</t>
  </si>
  <si>
    <t>299.393.9307x301</t>
  </si>
  <si>
    <t>90063 Jackson Crossing Suite 875</t>
  </si>
  <si>
    <t>Close nature try easy with.</t>
  </si>
  <si>
    <t>megan42@example.com</t>
  </si>
  <si>
    <t>516-371-2825x6900</t>
  </si>
  <si>
    <t>56904 Dana Creek</t>
  </si>
  <si>
    <t>Rachelhaven</t>
  </si>
  <si>
    <t>Dark happy face across.</t>
  </si>
  <si>
    <t>orivera@example.net</t>
  </si>
  <si>
    <t>458-418-0591</t>
  </si>
  <si>
    <t>52991 Devin Mountains</t>
  </si>
  <si>
    <t>Port Mariehaven</t>
  </si>
  <si>
    <t>Last finally tree maintain every.</t>
  </si>
  <si>
    <t>megan59@example.org</t>
  </si>
  <si>
    <t>5330 Daniel Trafficway Suite 531</t>
  </si>
  <si>
    <t>Erinborough</t>
  </si>
  <si>
    <t>Magazine age military shoulder.</t>
  </si>
  <si>
    <t>megan40@example.net</t>
  </si>
  <si>
    <t>552.516.5179x6010</t>
  </si>
  <si>
    <t>3450 Jaime Island</t>
  </si>
  <si>
    <t>Josephtown</t>
  </si>
  <si>
    <t>Imagine piece language fear though popular.</t>
  </si>
  <si>
    <t>anthony18@example.net</t>
  </si>
  <si>
    <t>73473 Montoya Road Apt. 472</t>
  </si>
  <si>
    <t>Also interview body mother light piece.</t>
  </si>
  <si>
    <t>001-961-350-0516x8970</t>
  </si>
  <si>
    <t>6663 Rogers Plaza</t>
  </si>
  <si>
    <t>Port Stevestad</t>
  </si>
  <si>
    <t>Focus pick in result.</t>
  </si>
  <si>
    <t>johnmeyer@example.net</t>
  </si>
  <si>
    <t>+1-327-784-8231x27497</t>
  </si>
  <si>
    <t>603 Phyllis Camp Suite 282</t>
  </si>
  <si>
    <t>Grossbury</t>
  </si>
  <si>
    <t>Safe plant increase money I month toward.</t>
  </si>
  <si>
    <t>hperkins@example.com</t>
  </si>
  <si>
    <t>92450 David Camp Suite 309</t>
  </si>
  <si>
    <t>Caitlinville</t>
  </si>
  <si>
    <t>Almost strong beat agent wish area.</t>
  </si>
  <si>
    <t>xjohnson@example.net</t>
  </si>
  <si>
    <t>001-483-580-9595</t>
  </si>
  <si>
    <t>252 Alicia Mill</t>
  </si>
  <si>
    <t>Shortberg</t>
  </si>
  <si>
    <t>Final she seven.</t>
  </si>
  <si>
    <t>alvaradomelinda@example.com</t>
  </si>
  <si>
    <t>688-298-9697x01127</t>
  </si>
  <si>
    <t>688 Tonya Haven</t>
  </si>
  <si>
    <t>Learn affect year career.</t>
  </si>
  <si>
    <t>alexanderjacob@example.com</t>
  </si>
  <si>
    <t>1317 Linda Run Apt. 384</t>
  </si>
  <si>
    <t>Window mouth position spring thing development growth.</t>
  </si>
  <si>
    <t>johnreyes@example.com</t>
  </si>
  <si>
    <t>(293)359-1165</t>
  </si>
  <si>
    <t>385 Christina Walks Suite 605</t>
  </si>
  <si>
    <t>Point boy choice recognize.</t>
  </si>
  <si>
    <t>Archer</t>
  </si>
  <si>
    <t>mmiller@example.org</t>
  </si>
  <si>
    <t>491.721.7407</t>
  </si>
  <si>
    <t>6129 Sanchez Fords</t>
  </si>
  <si>
    <t>Samuelborough</t>
  </si>
  <si>
    <t>Behavior such billion value million agree everything.</t>
  </si>
  <si>
    <t>vortiz@example.org</t>
  </si>
  <si>
    <t>(308)889-9240</t>
  </si>
  <si>
    <t>495 Tucker Courts</t>
  </si>
  <si>
    <t>Feel play yeah best move.</t>
  </si>
  <si>
    <t>williamsonphillip@example.org</t>
  </si>
  <si>
    <t>001-287-204-0575x1834</t>
  </si>
  <si>
    <t>491 Amy Tunnel Apt. 656</t>
  </si>
  <si>
    <t>North Tonyside</t>
  </si>
  <si>
    <t>Try meeting notice themselves.</t>
  </si>
  <si>
    <t>reynoldskathleen@example.com</t>
  </si>
  <si>
    <t>767-343-8233</t>
  </si>
  <si>
    <t>6854 Robinson River Suite 389</t>
  </si>
  <si>
    <t>Ginaport</t>
  </si>
  <si>
    <t>Care still second tough.</t>
  </si>
  <si>
    <t>Huynh</t>
  </si>
  <si>
    <t>joshua53@example.org</t>
  </si>
  <si>
    <t>+1-474-503-5091x8163</t>
  </si>
  <si>
    <t>99793 Michelle Passage</t>
  </si>
  <si>
    <t>Andersonmouth</t>
  </si>
  <si>
    <t>City worry popular poor fly blood.</t>
  </si>
  <si>
    <t>mark82@example.net</t>
  </si>
  <si>
    <t>709-550-9135</t>
  </si>
  <si>
    <t>00393 Jason Summit Apt. 950</t>
  </si>
  <si>
    <t>North Emma</t>
  </si>
  <si>
    <t>Husband space dog as treat without toward.</t>
  </si>
  <si>
    <t>thomas37@example.org</t>
  </si>
  <si>
    <t>(926)584-6763x45985</t>
  </si>
  <si>
    <t>65089 Cindy Falls</t>
  </si>
  <si>
    <t>Four lose speak hold rock expert.</t>
  </si>
  <si>
    <t>shannon38@example.net</t>
  </si>
  <si>
    <t>(981)776-2897x29335</t>
  </si>
  <si>
    <t>3102 Manuel Union</t>
  </si>
  <si>
    <t>East Robertville</t>
  </si>
  <si>
    <t>Decide enjoy event little how water large.</t>
  </si>
  <si>
    <t>zstewart@example.org</t>
  </si>
  <si>
    <t>2219 Ian Court</t>
  </si>
  <si>
    <t>Forget become various go health participant wide bank.</t>
  </si>
  <si>
    <t>joe24@example.net</t>
  </si>
  <si>
    <t>(296)888-3673x039</t>
  </si>
  <si>
    <t>057 Cox Ford</t>
  </si>
  <si>
    <t>South Maryborough</t>
  </si>
  <si>
    <t>Run east meet.</t>
  </si>
  <si>
    <t>coreywilson@example.com</t>
  </si>
  <si>
    <t>+1-983-453-9165x709</t>
  </si>
  <si>
    <t>370 Debra Parkways Apt. 418</t>
  </si>
  <si>
    <t>Lake Toddstad</t>
  </si>
  <si>
    <t>Million part whether senior religious artist cost.</t>
  </si>
  <si>
    <t>brandiharris@example.org</t>
  </si>
  <si>
    <t>(632)253-2312x497</t>
  </si>
  <si>
    <t>6290 Tiffany Locks</t>
  </si>
  <si>
    <t>New Howardtown</t>
  </si>
  <si>
    <t>Law former play arm fine.</t>
  </si>
  <si>
    <t>joyceharrison@example.com</t>
  </si>
  <si>
    <t>+1-558-991-5678x878</t>
  </si>
  <si>
    <t>233 Robinson Ridge</t>
  </si>
  <si>
    <t>Sellershaven</t>
  </si>
  <si>
    <t>My task customer figure.</t>
  </si>
  <si>
    <t>romerobrittany@example.org</t>
  </si>
  <si>
    <t>264.395.1448x45872</t>
  </si>
  <si>
    <t>759 Terrell Avenue</t>
  </si>
  <si>
    <t>West Anita</t>
  </si>
  <si>
    <t>Discuss method if not.</t>
  </si>
  <si>
    <t>kelly56@example.org</t>
  </si>
  <si>
    <t>(854)585-6304</t>
  </si>
  <si>
    <t>20795 Lyons Views Apt. 239</t>
  </si>
  <si>
    <t>Hensleyland</t>
  </si>
  <si>
    <t>Tonight boy PM real professor.</t>
  </si>
  <si>
    <t>davidthomas@example.org</t>
  </si>
  <si>
    <t>47403 Walker Course</t>
  </si>
  <si>
    <t>Box fight cold reduce.</t>
  </si>
  <si>
    <t>walterkelly@example.net</t>
  </si>
  <si>
    <t>929.588.2923x416</t>
  </si>
  <si>
    <t>4879 Sullivan Skyway</t>
  </si>
  <si>
    <t>North Marktown</t>
  </si>
  <si>
    <t>Check reduce claim message brother.</t>
  </si>
  <si>
    <t>delacruztodd@example.com</t>
  </si>
  <si>
    <t>(460)943-2737x444</t>
  </si>
  <si>
    <t>331 Ryan Spurs</t>
  </si>
  <si>
    <t>Size operation no professional she.</t>
  </si>
  <si>
    <t>nsantiago@example.org</t>
  </si>
  <si>
    <t>641-810-0875x0667</t>
  </si>
  <si>
    <t>0454 Bradley Estates</t>
  </si>
  <si>
    <t>Derekmouth</t>
  </si>
  <si>
    <t>Read rate song hand crime best hospital.</t>
  </si>
  <si>
    <t>ohernandez@example.org</t>
  </si>
  <si>
    <t>846-762-7554</t>
  </si>
  <si>
    <t>9885 Barnes Centers</t>
  </si>
  <si>
    <t>Port Alejandro</t>
  </si>
  <si>
    <t>Cell wonder both international close miss game.</t>
  </si>
  <si>
    <t>regina72@example.net</t>
  </si>
  <si>
    <t>976.528.1538x8185</t>
  </si>
  <si>
    <t>900 Gutierrez Throughway</t>
  </si>
  <si>
    <t>Jamiefort</t>
  </si>
  <si>
    <t>Catch factor believe fill stuff professor whom head.</t>
  </si>
  <si>
    <t>michaelpatterson@example.com</t>
  </si>
  <si>
    <t>838-518-9669x98776</t>
  </si>
  <si>
    <t>631 Carolyn Place</t>
  </si>
  <si>
    <t>Tonyport</t>
  </si>
  <si>
    <t>Conference others face great.</t>
  </si>
  <si>
    <t>bradymonica@example.org</t>
  </si>
  <si>
    <t>3513 Timothy Passage Suite 906</t>
  </si>
  <si>
    <t>Reedshire</t>
  </si>
  <si>
    <t>Identify deal sister know.</t>
  </si>
  <si>
    <t>dixonsarah@example.org</t>
  </si>
  <si>
    <t>374-825-7697</t>
  </si>
  <si>
    <t>85345 Kevin Knolls Apt. 535</t>
  </si>
  <si>
    <t>Hold become money public thing next.</t>
  </si>
  <si>
    <t>+1-984-673-8800x44806</t>
  </si>
  <si>
    <t>002 James Ville Suite 480</t>
  </si>
  <si>
    <t>Be federal program beautiful create.</t>
  </si>
  <si>
    <t>mark98@example.org</t>
  </si>
  <si>
    <t>975-844-2205x207</t>
  </si>
  <si>
    <t>3734 Kelsey Ways Suite 215</t>
  </si>
  <si>
    <t>South Candicechester</t>
  </si>
  <si>
    <t>Two news per build.</t>
  </si>
  <si>
    <t>seanrandall@example.net</t>
  </si>
  <si>
    <t>613-364-9164x658</t>
  </si>
  <si>
    <t>54379 Martin Fork</t>
  </si>
  <si>
    <t>East Jonathanbury</t>
  </si>
  <si>
    <t>Article during drop wall sister main.</t>
  </si>
  <si>
    <t>omorris@example.org</t>
  </si>
  <si>
    <t>+1-892-423-5012x538</t>
  </si>
  <si>
    <t>180 Kevin Station</t>
  </si>
  <si>
    <t>Defense almost person my herself.</t>
  </si>
  <si>
    <t>jillianlewis@example.org</t>
  </si>
  <si>
    <t>880.219.1245x766</t>
  </si>
  <si>
    <t>517 Heather Haven</t>
  </si>
  <si>
    <t>Lake Cynthia</t>
  </si>
  <si>
    <t>Figure drop than phone hard.</t>
  </si>
  <si>
    <t>heathergray@example.com</t>
  </si>
  <si>
    <t>207.801.8586x156</t>
  </si>
  <si>
    <t>4264 Victor Walk</t>
  </si>
  <si>
    <t>Security detail build wind operation purpose imagine management.</t>
  </si>
  <si>
    <t>wagnerkenneth@example.com</t>
  </si>
  <si>
    <t>557.681.0254x08584</t>
  </si>
  <si>
    <t>566 Joseph Pass Suite 390</t>
  </si>
  <si>
    <t>Talk first establish relate child board.</t>
  </si>
  <si>
    <t>laurenhardin@example.com</t>
  </si>
  <si>
    <t>202-921-7639x780</t>
  </si>
  <si>
    <t>2655 Oconnor Meadows Suite 206</t>
  </si>
  <si>
    <t>Wrightshire</t>
  </si>
  <si>
    <t>First provide across think call.</t>
  </si>
  <si>
    <t>Wilkinson</t>
  </si>
  <si>
    <t>carol93@example.org</t>
  </si>
  <si>
    <t>001-914-992-3673</t>
  </si>
  <si>
    <t>8124 Williams Curve Apt. 559</t>
  </si>
  <si>
    <t>Deanhaven</t>
  </si>
  <si>
    <t>Inside while usually benefit great might under.</t>
  </si>
  <si>
    <t>marymendez@example.org</t>
  </si>
  <si>
    <t>001-953-859-3450x1192</t>
  </si>
  <si>
    <t>022 Shepard Mall</t>
  </si>
  <si>
    <t>Lisafort</t>
  </si>
  <si>
    <t>Rule weight government similar.</t>
  </si>
  <si>
    <t>whahn@example.org</t>
  </si>
  <si>
    <t>755.945.7241x28134</t>
  </si>
  <si>
    <t>416 Lee Summit Apt. 167</t>
  </si>
  <si>
    <t>West Evan</t>
  </si>
  <si>
    <t>Chance force blood campaign enter collection executive.</t>
  </si>
  <si>
    <t>dramos@example.com</t>
  </si>
  <si>
    <t>(775)244-5907</t>
  </si>
  <si>
    <t>25963 Rose Rapid Apt. 975</t>
  </si>
  <si>
    <t>East Stevechester</t>
  </si>
  <si>
    <t>Sign development successful everybody cell man responsibility.</t>
  </si>
  <si>
    <t>bjackson@example.net</t>
  </si>
  <si>
    <t>988.437.6388x05194</t>
  </si>
  <si>
    <t>316 Sean Pass Apt. 762</t>
  </si>
  <si>
    <t>Identify staff teacher.</t>
  </si>
  <si>
    <t>klopez@example.com</t>
  </si>
  <si>
    <t>470-483-4217</t>
  </si>
  <si>
    <t>3726 Whitney Plaza</t>
  </si>
  <si>
    <t>White property begin himself vote.</t>
  </si>
  <si>
    <t>eric87@example.com</t>
  </si>
  <si>
    <t>(992)587-2929x20101</t>
  </si>
  <si>
    <t>824 Rebecca Center Apt. 752</t>
  </si>
  <si>
    <t>Jennifershire</t>
  </si>
  <si>
    <t>Any clearly south analysis all buy media.</t>
  </si>
  <si>
    <t>youngcharles@example.com</t>
  </si>
  <si>
    <t>564-648-6368</t>
  </si>
  <si>
    <t>576 Gibson Lodge Suite 491</t>
  </si>
  <si>
    <t>Kramerfurt</t>
  </si>
  <si>
    <t>Suddenly cell social work common.</t>
  </si>
  <si>
    <t>reginaldmartin@example.com</t>
  </si>
  <si>
    <t>511-822-3694</t>
  </si>
  <si>
    <t>325 Benjamin Green</t>
  </si>
  <si>
    <t>Port Hollyland</t>
  </si>
  <si>
    <t>Part help box down candidate beautiful investment.</t>
  </si>
  <si>
    <t>chad40@example.com</t>
  </si>
  <si>
    <t>(207)611-6321x24245</t>
  </si>
  <si>
    <t>90011 Jessica Harbor</t>
  </si>
  <si>
    <t>Work wonder sometimes nature.</t>
  </si>
  <si>
    <t>daniel67@example.org</t>
  </si>
  <si>
    <t>947-601-7867</t>
  </si>
  <si>
    <t>918 Darrell Islands Suite 524</t>
  </si>
  <si>
    <t>Gardnerberg</t>
  </si>
  <si>
    <t>Public future option coach yourself hope policy soon.</t>
  </si>
  <si>
    <t>Huber</t>
  </si>
  <si>
    <t>wangbrian@example.com</t>
  </si>
  <si>
    <t>(546)944-1598x93052</t>
  </si>
  <si>
    <t>028 Timothy Cliff Apt. 575</t>
  </si>
  <si>
    <t>Condition resource pick edge age.</t>
  </si>
  <si>
    <t>johnandersen@example.net</t>
  </si>
  <si>
    <t>413-278-1014</t>
  </si>
  <si>
    <t>68741 Spencer Manor</t>
  </si>
  <si>
    <t>Nicholasshire</t>
  </si>
  <si>
    <t>Be floor likely to.</t>
  </si>
  <si>
    <t>eric26@example.com</t>
  </si>
  <si>
    <t>001-551-858-6610x655</t>
  </si>
  <si>
    <t>86046 Christopher Club Apt. 860</t>
  </si>
  <si>
    <t>Man always become one fill.</t>
  </si>
  <si>
    <t>dlopez@example.net</t>
  </si>
  <si>
    <t>+1-920-629-4361x63110</t>
  </si>
  <si>
    <t>33651 Larry Squares</t>
  </si>
  <si>
    <t>Callahanberg</t>
  </si>
  <si>
    <t>Her be cup watch forget carry note.</t>
  </si>
  <si>
    <t>sandracain@example.net</t>
  </si>
  <si>
    <t>(819)626-7487</t>
  </si>
  <si>
    <t>2161 Jones Forks Apt. 954</t>
  </si>
  <si>
    <t>Cooperfurt</t>
  </si>
  <si>
    <t>Director lay eye child later goal movement.</t>
  </si>
  <si>
    <t>248 Vasquez Run</t>
  </si>
  <si>
    <t>New Richardshire</t>
  </si>
  <si>
    <t>Live deal off company family dark investment both.</t>
  </si>
  <si>
    <t>nicholsthomas@example.net</t>
  </si>
  <si>
    <t>970.890.4896</t>
  </si>
  <si>
    <t>9936 Johns Spur Suite 599</t>
  </si>
  <si>
    <t>Porterhaven</t>
  </si>
  <si>
    <t>There town authority serious important fund test.</t>
  </si>
  <si>
    <t>fwoodard@example.com</t>
  </si>
  <si>
    <t>941.686.5605x61649</t>
  </si>
  <si>
    <t>3959 Mary Port</t>
  </si>
  <si>
    <t>Lake Leeton</t>
  </si>
  <si>
    <t>Real today including wrong school treat.</t>
  </si>
  <si>
    <t>justin83@example.com</t>
  </si>
  <si>
    <t>+1-387-928-6254x9121</t>
  </si>
  <si>
    <t>8282 Briana Rest</t>
  </si>
  <si>
    <t>Port Richardmouth</t>
  </si>
  <si>
    <t>Never marriage local shoulder direction me.</t>
  </si>
  <si>
    <t>crystalvaldez@example.org</t>
  </si>
  <si>
    <t>992.582.8398</t>
  </si>
  <si>
    <t>600 Jason Freeway</t>
  </si>
  <si>
    <t>Contrerasfort</t>
  </si>
  <si>
    <t>Fire democratic ball to whether prove line hear.</t>
  </si>
  <si>
    <t>laura71@example.net</t>
  </si>
  <si>
    <t>863-549-4047</t>
  </si>
  <si>
    <t>752 Smith Islands</t>
  </si>
  <si>
    <t>Enough realize west leave fish.</t>
  </si>
  <si>
    <t>richardweaver@example.org</t>
  </si>
  <si>
    <t>383-465-1336</t>
  </si>
  <si>
    <t>27880 Bethany Hollow Apt. 583</t>
  </si>
  <si>
    <t>Science above worker officer environment garden fall.</t>
  </si>
  <si>
    <t>toddkendra@example.com</t>
  </si>
  <si>
    <t>698-562-7371x7532</t>
  </si>
  <si>
    <t>10759 Jacqueline Run Apt. 067</t>
  </si>
  <si>
    <t>South Jenniferport</t>
  </si>
  <si>
    <t>Catch future sell fight thousand question energy forward.</t>
  </si>
  <si>
    <t>edwardsanthony@example.net</t>
  </si>
  <si>
    <t>+1-436-577-0707x90433</t>
  </si>
  <si>
    <t>278 Gibson Mountain Suite 174</t>
  </si>
  <si>
    <t>Lake Kevinmouth</t>
  </si>
  <si>
    <t>Personal herself present area.</t>
  </si>
  <si>
    <t>dsmith@example.org</t>
  </si>
  <si>
    <t>(856)216-9207</t>
  </si>
  <si>
    <t>4667 Angela Ports Apt. 122</t>
  </si>
  <si>
    <t>South Robertfurt</t>
  </si>
  <si>
    <t>Let spring guy middle agent interview whatever.</t>
  </si>
  <si>
    <t>garzamolly@example.org</t>
  </si>
  <si>
    <t>320-303-6215x6458</t>
  </si>
  <si>
    <t>62695 Larry Port</t>
  </si>
  <si>
    <t>Toddtown</t>
  </si>
  <si>
    <t>Necessary compare certainly car production.</t>
  </si>
  <si>
    <t>debbie01@example.org</t>
  </si>
  <si>
    <t>637-395-8299</t>
  </si>
  <si>
    <t>90508 Rodriguez Spurs</t>
  </si>
  <si>
    <t>New Gwendolyn</t>
  </si>
  <si>
    <t>Up already exist eight.</t>
  </si>
  <si>
    <t>craig37@example.com</t>
  </si>
  <si>
    <t>280-737-8495</t>
  </si>
  <si>
    <t>436 Garner Wall Suite 771</t>
  </si>
  <si>
    <t>Finish training choice scene American key writer.</t>
  </si>
  <si>
    <t>colleenmcneil@example.org</t>
  </si>
  <si>
    <t>02470 Gregory Loop</t>
  </si>
  <si>
    <t>Jacobport</t>
  </si>
  <si>
    <t>Myself newspaper somebody concern.</t>
  </si>
  <si>
    <t>currychristopher@example.com</t>
  </si>
  <si>
    <t>(240)340-6141</t>
  </si>
  <si>
    <t>603 Mary Drive Apt. 098</t>
  </si>
  <si>
    <t>Ricardoberg</t>
  </si>
  <si>
    <t>Expect low should remember chance necessary tough argue.</t>
  </si>
  <si>
    <t>alyssa64@example.com</t>
  </si>
  <si>
    <t>563.884.1846x901</t>
  </si>
  <si>
    <t>4069 Valerie Union</t>
  </si>
  <si>
    <t>Lake Carolynville</t>
  </si>
  <si>
    <t>Meet clear second contain large dog bank.</t>
  </si>
  <si>
    <t>meganmendez@example.net</t>
  </si>
  <si>
    <t>92427 William Fall</t>
  </si>
  <si>
    <t>Jessicaland</t>
  </si>
  <si>
    <t>Language husband data important.</t>
  </si>
  <si>
    <t>austin08@example.net</t>
  </si>
  <si>
    <t>540-746-9357x816</t>
  </si>
  <si>
    <t>687 Brown Inlet Apt. 513</t>
  </si>
  <si>
    <t>Kimport</t>
  </si>
  <si>
    <t>Argue exactly husband seat nature explain game.</t>
  </si>
  <si>
    <t>ericksonlori@example.net</t>
  </si>
  <si>
    <t>221.819.8929x765</t>
  </si>
  <si>
    <t>458 Larry Spur Suite 881</t>
  </si>
  <si>
    <t>East Robertbury</t>
  </si>
  <si>
    <t>Everybody bad particular much culture significant decide.</t>
  </si>
  <si>
    <t>rhampton@example.net</t>
  </si>
  <si>
    <t>+1-814-463-8468x1880</t>
  </si>
  <si>
    <t>39056 Lam Throughway Apt. 485</t>
  </si>
  <si>
    <t>Port Brandonfort</t>
  </si>
  <si>
    <t>Around rest shake fund town tell.</t>
  </si>
  <si>
    <t>Galloway</t>
  </si>
  <si>
    <t>maria59@example.org</t>
  </si>
  <si>
    <t>201-323-5739x07940</t>
  </si>
  <si>
    <t>9953 Johnson Crossing</t>
  </si>
  <si>
    <t>Vote single whose might five.</t>
  </si>
  <si>
    <t>tyler80@example.org</t>
  </si>
  <si>
    <t>617.442.4970</t>
  </si>
  <si>
    <t>15301 Cunningham Dam</t>
  </si>
  <si>
    <t>Lake Kevin</t>
  </si>
  <si>
    <t>Health large page least structure become like.</t>
  </si>
  <si>
    <t>lloydgregory@example.net</t>
  </si>
  <si>
    <t>6596 Justin Cape</t>
  </si>
  <si>
    <t>Lake Tanya</t>
  </si>
  <si>
    <t>Spring put blood tree assume over girl.</t>
  </si>
  <si>
    <t>ramseylaurie@example.com</t>
  </si>
  <si>
    <t>835-236-7083x605</t>
  </si>
  <si>
    <t>28238 Orozco Fields Apt. 214</t>
  </si>
  <si>
    <t>It certain leave point teach.</t>
  </si>
  <si>
    <t>johnstonmichael@example.net</t>
  </si>
  <si>
    <t>812.922.9629x02011</t>
  </si>
  <si>
    <t>01049 Kelly Harbors Apt. 275</t>
  </si>
  <si>
    <t>South Stephanie</t>
  </si>
  <si>
    <t>Environmental reach impact east yes add hit.</t>
  </si>
  <si>
    <t>erikmiller@example.org</t>
  </si>
  <si>
    <t>001-584-526-2899</t>
  </si>
  <si>
    <t>50161 Christopher Valleys Apt. 802</t>
  </si>
  <si>
    <t>South Nicoleview</t>
  </si>
  <si>
    <t>Your sit hotel necessary mission American dog.</t>
  </si>
  <si>
    <t>angelicaharris@example.net</t>
  </si>
  <si>
    <t>774.876.2871</t>
  </si>
  <si>
    <t>8158 Jennifer Overpass</t>
  </si>
  <si>
    <t>New Tracyfort</t>
  </si>
  <si>
    <t>Myself seem final kid commercial.</t>
  </si>
  <si>
    <t>mwood@example.net</t>
  </si>
  <si>
    <t>749.853.0647</t>
  </si>
  <si>
    <t>91224 Butler Mills Suite 066</t>
  </si>
  <si>
    <t>Millerhaven</t>
  </si>
  <si>
    <t>Admit deal world tough.</t>
  </si>
  <si>
    <t>tyler17@example.com</t>
  </si>
  <si>
    <t>555 Zachary Rapids Apt. 526</t>
  </si>
  <si>
    <t>West Deniseport</t>
  </si>
  <si>
    <t>Add never think interesting.</t>
  </si>
  <si>
    <t>johnhawkins@example.net</t>
  </si>
  <si>
    <t>001-493-815-4417x3145</t>
  </si>
  <si>
    <t>635 Lee Pass Apt. 770</t>
  </si>
  <si>
    <t>Lauraburgh</t>
  </si>
  <si>
    <t>Need keep floor what.</t>
  </si>
  <si>
    <t>zacosta@example.org</t>
  </si>
  <si>
    <t>991.798.6815x507</t>
  </si>
  <si>
    <t>985 Jackson Causeway</t>
  </si>
  <si>
    <t>Small program or worker have.</t>
  </si>
  <si>
    <t>kramirez@example.org</t>
  </si>
  <si>
    <t>001-746-901-0148x819</t>
  </si>
  <si>
    <t>2409 Elizabeth Gardens Suite 670</t>
  </si>
  <si>
    <t>Gibsonhaven</t>
  </si>
  <si>
    <t>Himself final during quickly human officer lose.</t>
  </si>
  <si>
    <t>warrendaniel@example.net</t>
  </si>
  <si>
    <t>848.836.0607x3857</t>
  </si>
  <si>
    <t>37329 Mike Roads Apt. 706</t>
  </si>
  <si>
    <t>Charlesport</t>
  </si>
  <si>
    <t>Sing include politics great.</t>
  </si>
  <si>
    <t>harperjohn@example.com</t>
  </si>
  <si>
    <t>324.980.6926x53173</t>
  </si>
  <si>
    <t>3812 Jones Burgs Suite 785</t>
  </si>
  <si>
    <t>South Christopherfurt</t>
  </si>
  <si>
    <t>Small next off Mrs rest produce old management.</t>
  </si>
  <si>
    <t>jack24@example.org</t>
  </si>
  <si>
    <t>791-995-5455x78806</t>
  </si>
  <si>
    <t>045 Smith Forge Suite 673</t>
  </si>
  <si>
    <t>Carpentermouth</t>
  </si>
  <si>
    <t>Others loss address chance clear.</t>
  </si>
  <si>
    <t>sweeneytodd@example.org</t>
  </si>
  <si>
    <t>894.306.4731x532</t>
  </si>
  <si>
    <t>536 Bell Spring Apt. 448</t>
  </si>
  <si>
    <t>West Billyville</t>
  </si>
  <si>
    <t>Step capital body produce risk agree.</t>
  </si>
  <si>
    <t>fmorales@example.com</t>
  </si>
  <si>
    <t>908.315.3033</t>
  </si>
  <si>
    <t>24354 Alan Mall</t>
  </si>
  <si>
    <t>Store anything certain pull Democrat suggest.</t>
  </si>
  <si>
    <t>jonesrichard@example.net</t>
  </si>
  <si>
    <t>80697 Ashley Branch Apt. 702</t>
  </si>
  <si>
    <t>Karimouth</t>
  </si>
  <si>
    <t>Case style bit best.</t>
  </si>
  <si>
    <t>olivia49@example.com</t>
  </si>
  <si>
    <t>216.349.2591x52799</t>
  </si>
  <si>
    <t>73975 George Pike Apt. 665</t>
  </si>
  <si>
    <t>Spend tonight sound anything onto this he.</t>
  </si>
  <si>
    <t>ihouse@example.com</t>
  </si>
  <si>
    <t>332-879-1035x9809</t>
  </si>
  <si>
    <t>21340 Susan Dale</t>
  </si>
  <si>
    <t>Fischerstad</t>
  </si>
  <si>
    <t>Often also start reason town point.</t>
  </si>
  <si>
    <t>tammyboyd@example.org</t>
  </si>
  <si>
    <t>904-293-9501x110</t>
  </si>
  <si>
    <t>188 Robert Radial</t>
  </si>
  <si>
    <t>Agent here feeling some type everything.</t>
  </si>
  <si>
    <t>kristingarcia@example.com</t>
  </si>
  <si>
    <t>867-871-6235</t>
  </si>
  <si>
    <t>6634 John Unions</t>
  </si>
  <si>
    <t>West Stevenburgh</t>
  </si>
  <si>
    <t>Somebody either step.</t>
  </si>
  <si>
    <t>kenneth32@example.com</t>
  </si>
  <si>
    <t>329-632-0102</t>
  </si>
  <si>
    <t>899 Williams Plains</t>
  </si>
  <si>
    <t>Hillview</t>
  </si>
  <si>
    <t>Join start sport particular.</t>
  </si>
  <si>
    <t>thompsonkeith@example.net</t>
  </si>
  <si>
    <t>001-447-633-9226</t>
  </si>
  <si>
    <t>013 Christopher Knoll</t>
  </si>
  <si>
    <t>Lake Laurenfurt</t>
  </si>
  <si>
    <t>Manage spend already even service.</t>
  </si>
  <si>
    <t>+1-756-216-7377x55835</t>
  </si>
  <si>
    <t>57758 Joel Burgs</t>
  </si>
  <si>
    <t>Bryantfurt</t>
  </si>
  <si>
    <t>Ahead page reflect business.</t>
  </si>
  <si>
    <t>lgrant@example.net</t>
  </si>
  <si>
    <t>593-621-9269</t>
  </si>
  <si>
    <t>6409 Bowen Cape Apt. 421</t>
  </si>
  <si>
    <t>Stand rate pay west Mr dark act.</t>
  </si>
  <si>
    <t>chadhansen@example.net</t>
  </si>
  <si>
    <t>780 David Heights</t>
  </si>
  <si>
    <t>Lake Shawnville</t>
  </si>
  <si>
    <t>Once magazine despite begin continue.</t>
  </si>
  <si>
    <t>juankennedy@example.net</t>
  </si>
  <si>
    <t>(878)783-3208</t>
  </si>
  <si>
    <t>4255 Morris Street</t>
  </si>
  <si>
    <t>Port Kimmouth</t>
  </si>
  <si>
    <t>Deep lead may ok appear film.</t>
  </si>
  <si>
    <t>cristina96@example.org</t>
  </si>
  <si>
    <t>(864)796-5604x45612</t>
  </si>
  <si>
    <t>97606 Mark Fields</t>
  </si>
  <si>
    <t>Lake Claytonview</t>
  </si>
  <si>
    <t>Data your dark book sort go gun.</t>
  </si>
  <si>
    <t>qberry@example.org</t>
  </si>
  <si>
    <t>644-577-0309x57686</t>
  </si>
  <si>
    <t>907 Patrick Plain Suite 725</t>
  </si>
  <si>
    <t>Moralesshire</t>
  </si>
  <si>
    <t>Point focus guess religious really onto.</t>
  </si>
  <si>
    <t>xflores@example.com</t>
  </si>
  <si>
    <t>(263)886-0103x166</t>
  </si>
  <si>
    <t>640 Amy Camp Suite 681</t>
  </si>
  <si>
    <t>Situation young ball social little people.</t>
  </si>
  <si>
    <t>nunezerica@example.net</t>
  </si>
  <si>
    <t>207 Alexander Greens Suite 665</t>
  </si>
  <si>
    <t>Woodsfurt</t>
  </si>
  <si>
    <t>Stock government serve girl though end.</t>
  </si>
  <si>
    <t>nwilliamson@example.org</t>
  </si>
  <si>
    <t>995.620.4414x063</t>
  </si>
  <si>
    <t>93984 Rice Mountains Suite 798</t>
  </si>
  <si>
    <t>Clearly kid event charge.</t>
  </si>
  <si>
    <t>jenniferrobinson@example.com</t>
  </si>
  <si>
    <t>001-554-592-2365x518</t>
  </si>
  <si>
    <t>45884 Brown Grove Suite 998</t>
  </si>
  <si>
    <t>West Hollyport</t>
  </si>
  <si>
    <t>Color evening push ready former set.</t>
  </si>
  <si>
    <t>milessusan@example.com</t>
  </si>
  <si>
    <t>+1-916-505-5607x65152</t>
  </si>
  <si>
    <t>52077 John Plaza Suite 656</t>
  </si>
  <si>
    <t>Alone once relationship price language design similar.</t>
  </si>
  <si>
    <t>nday@example.net</t>
  </si>
  <si>
    <t>860-815-2107</t>
  </si>
  <si>
    <t>0436 Emily Cliff Suite 367</t>
  </si>
  <si>
    <t>Gillchester</t>
  </si>
  <si>
    <t>Production behind a any.</t>
  </si>
  <si>
    <t>carlajohnson@example.net</t>
  </si>
  <si>
    <t>(852)754-4277x407</t>
  </si>
  <si>
    <t>23644 Lori Garden Apt. 367</t>
  </si>
  <si>
    <t>West Barbaramouth</t>
  </si>
  <si>
    <t>Short pay stock notice.</t>
  </si>
  <si>
    <t>suzanne24@example.net</t>
  </si>
  <si>
    <t>001-259-851-0823x02078</t>
  </si>
  <si>
    <t>562 Stephanie Way</t>
  </si>
  <si>
    <t>Port Evanshire</t>
  </si>
  <si>
    <t>Movement day level nation finally few themselves.</t>
  </si>
  <si>
    <t>hallrobert@example.net</t>
  </si>
  <si>
    <t>324.543.3611</t>
  </si>
  <si>
    <t>1400 Amanda Green Suite 228</t>
  </si>
  <si>
    <t>Marquezshire</t>
  </si>
  <si>
    <t>Coach leg best.</t>
  </si>
  <si>
    <t>wilsonedward@example.com</t>
  </si>
  <si>
    <t>688-613-8496</t>
  </si>
  <si>
    <t>6042 Castillo Drive</t>
  </si>
  <si>
    <t>Campbellfurt</t>
  </si>
  <si>
    <t>Ability drive top bank economy.</t>
  </si>
  <si>
    <t>colemandavid@example.com</t>
  </si>
  <si>
    <t>82344 Norton Points Suite 270</t>
  </si>
  <si>
    <t>East Paul</t>
  </si>
  <si>
    <t>Ask address scientist pull across continue.</t>
  </si>
  <si>
    <t>jjones@example.net</t>
  </si>
  <si>
    <t>(523)293-0863</t>
  </si>
  <si>
    <t>700 Eric Locks Suite 698</t>
  </si>
  <si>
    <t>Gregoryview</t>
  </si>
  <si>
    <t>Record walk truth politics them design.</t>
  </si>
  <si>
    <t>charles62@example.org</t>
  </si>
  <si>
    <t>(543)647-8733x82580</t>
  </si>
  <si>
    <t>89521 Cook Points Apt. 293</t>
  </si>
  <si>
    <t>Wendyville</t>
  </si>
  <si>
    <t>National relationship organization main myself under.</t>
  </si>
  <si>
    <t>garrettmccoy@example.com</t>
  </si>
  <si>
    <t>001-232-765-2283x0285</t>
  </si>
  <si>
    <t>1374 Wyatt Pine</t>
  </si>
  <si>
    <t>Pattern word goal its heart.</t>
  </si>
  <si>
    <t>stacy13@example.net</t>
  </si>
  <si>
    <t>001-856-754-1459x69997</t>
  </si>
  <si>
    <t>1741 Robert Fork</t>
  </si>
  <si>
    <t>Brianborough</t>
  </si>
  <si>
    <t>Carry weight prepare public.</t>
  </si>
  <si>
    <t>rebeccarose@example.com</t>
  </si>
  <si>
    <t>+1-695-680-6372x447</t>
  </si>
  <si>
    <t>0419 Mary Islands</t>
  </si>
  <si>
    <t>North Adamberg</t>
  </si>
  <si>
    <t>Move head anything school eat.</t>
  </si>
  <si>
    <t>floresjessica@example.net</t>
  </si>
  <si>
    <t>001-575-910-2444</t>
  </si>
  <si>
    <t>6865 Sonya Drive Apt. 889</t>
  </si>
  <si>
    <t>North Sherriberg</t>
  </si>
  <si>
    <t>Reach per one similar.</t>
  </si>
  <si>
    <t>rwilliams@example.org</t>
  </si>
  <si>
    <t>(971)746-2480x62117</t>
  </si>
  <si>
    <t>4102 Michael Circles</t>
  </si>
  <si>
    <t>Realize itself whose new north down difference.</t>
  </si>
  <si>
    <t>angelica63@example.com</t>
  </si>
  <si>
    <t>867.809.7264</t>
  </si>
  <si>
    <t>0606 Walter Brook Suite 311</t>
  </si>
  <si>
    <t>Angelaburgh</t>
  </si>
  <si>
    <t>Series particular agreement.</t>
  </si>
  <si>
    <t>morrismariah@example.net</t>
  </si>
  <si>
    <t>001-675-777-5838</t>
  </si>
  <si>
    <t>25315 Nicole Lodge Suite 927</t>
  </si>
  <si>
    <t>West Deborahhaven</t>
  </si>
  <si>
    <t>Room same popular glass window every.</t>
  </si>
  <si>
    <t>jjacobs@example.com</t>
  </si>
  <si>
    <t>377-415-5303</t>
  </si>
  <si>
    <t>722 Boyle Meadows Apt. 381</t>
  </si>
  <si>
    <t>Country appear reflect mother.</t>
  </si>
  <si>
    <t>april53@example.org</t>
  </si>
  <si>
    <t>(472)966-5699</t>
  </si>
  <si>
    <t>194 Christopher Circle Suite 341</t>
  </si>
  <si>
    <t>Vargasmouth</t>
  </si>
  <si>
    <t>Low glass key collection painting say might.</t>
  </si>
  <si>
    <t>martinezsummer@example.net</t>
  </si>
  <si>
    <t>001-793-821-7072</t>
  </si>
  <si>
    <t>214 Brown Garden Apt. 985</t>
  </si>
  <si>
    <t>Port Robertbury</t>
  </si>
  <si>
    <t>Watch term culture already world position still.</t>
  </si>
  <si>
    <t>jenkinsjessica@example.com</t>
  </si>
  <si>
    <t>902.633.1612</t>
  </si>
  <si>
    <t>6815 Walker Springs Apt. 821</t>
  </si>
  <si>
    <t>Traditional term behind stock.</t>
  </si>
  <si>
    <t>jasmin68@example.org</t>
  </si>
  <si>
    <t>(938)754-4212x20124</t>
  </si>
  <si>
    <t>831 Emily Junctions</t>
  </si>
  <si>
    <t>North Christianview</t>
  </si>
  <si>
    <t>Figure type deal law begin at agent.</t>
  </si>
  <si>
    <t>jerrychandler@example.com</t>
  </si>
  <si>
    <t>598 Nathan Trail Apt. 406</t>
  </si>
  <si>
    <t>Sandrachester</t>
  </si>
  <si>
    <t>Protect near suggest.</t>
  </si>
  <si>
    <t>kvazquez@example.com</t>
  </si>
  <si>
    <t>+1-249-933-9032x4381</t>
  </si>
  <si>
    <t>92134 Amber Extensions</t>
  </si>
  <si>
    <t>Mooreshire</t>
  </si>
  <si>
    <t>Whole note three bag now hard will.</t>
  </si>
  <si>
    <t>summer67@example.org</t>
  </si>
  <si>
    <t>759.449.8955</t>
  </si>
  <si>
    <t>679 Davis Village Apt. 767</t>
  </si>
  <si>
    <t>Port Jessicaside</t>
  </si>
  <si>
    <t>Professor opportunity fall economy will piece.</t>
  </si>
  <si>
    <t>jill64@example.net</t>
  </si>
  <si>
    <t>379-783-8063x5299</t>
  </si>
  <si>
    <t>8567 Hunter Motorway</t>
  </si>
  <si>
    <t>West Courtney</t>
  </si>
  <si>
    <t>Smile individual behind role key story.</t>
  </si>
  <si>
    <t>jimmy51@example.org</t>
  </si>
  <si>
    <t>001-514-635-7564</t>
  </si>
  <si>
    <t>3666 Matthew Bypass</t>
  </si>
  <si>
    <t>Patelfurt</t>
  </si>
  <si>
    <t>Idea like because dog close home visit.</t>
  </si>
  <si>
    <t>brian20@example.com</t>
  </si>
  <si>
    <t>281-414-5001</t>
  </si>
  <si>
    <t>0392 William Club Apt. 618</t>
  </si>
  <si>
    <t>Samuelhaven</t>
  </si>
  <si>
    <t>One hope four relationship way social.</t>
  </si>
  <si>
    <t>rarellano@example.org</t>
  </si>
  <si>
    <t>959-802-8797x078</t>
  </si>
  <si>
    <t>562 Smith Mountain</t>
  </si>
  <si>
    <t>Lake Johnathanborough</t>
  </si>
  <si>
    <t>Fill camera long.</t>
  </si>
  <si>
    <t>thomas58@example.org</t>
  </si>
  <si>
    <t>001-982-511-5972x846</t>
  </si>
  <si>
    <t>30096 Danielle Light Suite 853</t>
  </si>
  <si>
    <t>Webbburgh</t>
  </si>
  <si>
    <t>Election successful two weight five.</t>
  </si>
  <si>
    <t>ryanwalker@example.com</t>
  </si>
  <si>
    <t>+1-839-407-2711x624</t>
  </si>
  <si>
    <t>45794 Melendez Courts Suite 971</t>
  </si>
  <si>
    <t>Nguyenburgh</t>
  </si>
  <si>
    <t>Morning show trade number.</t>
  </si>
  <si>
    <t>melissa03@example.net</t>
  </si>
  <si>
    <t>+1-326-400-1789x25924</t>
  </si>
  <si>
    <t>336 Dennis Loop Suite 987</t>
  </si>
  <si>
    <t>West Thomas</t>
  </si>
  <si>
    <t>Where assume car stop deal.</t>
  </si>
  <si>
    <t>Yoder</t>
  </si>
  <si>
    <t>garzanicole@example.com</t>
  </si>
  <si>
    <t>(932)476-3964x237</t>
  </si>
  <si>
    <t>0771 Joshua Mission Apt. 935</t>
  </si>
  <si>
    <t>Kristiville</t>
  </si>
  <si>
    <t>Public majority positive south executive.</t>
  </si>
  <si>
    <t>kimberly10@example.net</t>
  </si>
  <si>
    <t>333 Ramirez Stream</t>
  </si>
  <si>
    <t>Nation exactly financial shake back tell.</t>
  </si>
  <si>
    <t>gmurphy@example.com</t>
  </si>
  <si>
    <t>(233)226-8294x05431</t>
  </si>
  <si>
    <t>7149 Richardson Fields</t>
  </si>
  <si>
    <t>Dream three take eight.</t>
  </si>
  <si>
    <t>shopkins@example.net</t>
  </si>
  <si>
    <t>001-440-673-9049</t>
  </si>
  <si>
    <t>953 Christopher Throughway Suite 506</t>
  </si>
  <si>
    <t>Yatesburgh</t>
  </si>
  <si>
    <t>Beautiful wonder big drug morning employee.</t>
  </si>
  <si>
    <t>matthewmontgomery@example.org</t>
  </si>
  <si>
    <t>+1-966-403-5412x76617</t>
  </si>
  <si>
    <t>4422 Jay Expressway Suite 533</t>
  </si>
  <si>
    <t>Roybury</t>
  </si>
  <si>
    <t>Discussion positive card less finish.</t>
  </si>
  <si>
    <t>jamesfisher@example.org</t>
  </si>
  <si>
    <t>264.326.9192</t>
  </si>
  <si>
    <t>9209 Stephen Pine</t>
  </si>
  <si>
    <t>Forward red especially course many western.</t>
  </si>
  <si>
    <t>younglydia@example.net</t>
  </si>
  <si>
    <t>308-822-1964x28080</t>
  </si>
  <si>
    <t>43363 Garza Dale Suite 103</t>
  </si>
  <si>
    <t>Martinbury</t>
  </si>
  <si>
    <t>Hear age important support happy.</t>
  </si>
  <si>
    <t>robertdaniels@example.org</t>
  </si>
  <si>
    <t>+1-549-273-6230x802</t>
  </si>
  <si>
    <t>42408 Paul Port Apt. 193</t>
  </si>
  <si>
    <t>Story name through pick turn admit direction religious.</t>
  </si>
  <si>
    <t>jbishop@example.net</t>
  </si>
  <si>
    <t>(776)843-0287x51098</t>
  </si>
  <si>
    <t>91909 Thomas Loaf</t>
  </si>
  <si>
    <t>Model really behind society toward price.</t>
  </si>
  <si>
    <t>thomas00@example.com</t>
  </si>
  <si>
    <t>651.261.2870x2089</t>
  </si>
  <si>
    <t>71978 Patel Point</t>
  </si>
  <si>
    <t>West Christina</t>
  </si>
  <si>
    <t>Road surface agent site former occur.</t>
  </si>
  <si>
    <t>egregory@example.net</t>
  </si>
  <si>
    <t>926.946.2286</t>
  </si>
  <si>
    <t>155 Williams Burg Apt. 611</t>
  </si>
  <si>
    <t>Port Abigail</t>
  </si>
  <si>
    <t>Hair sometimes year use.</t>
  </si>
  <si>
    <t>millerjeff@example.org</t>
  </si>
  <si>
    <t>(636)425-2647x21147</t>
  </si>
  <si>
    <t>3273 Philip Crossing Apt. 747</t>
  </si>
  <si>
    <t>Usually throw relate black animal top far imagine.</t>
  </si>
  <si>
    <t>sfrazier@example.org</t>
  </si>
  <si>
    <t>001-777-581-9603x191</t>
  </si>
  <si>
    <t>03794 Watson Junctions Suite 278</t>
  </si>
  <si>
    <t>New Sabrinachester</t>
  </si>
  <si>
    <t>Indeed available issue year ask together.</t>
  </si>
  <si>
    <t>amytaylor@example.org</t>
  </si>
  <si>
    <t>(416)589-9995</t>
  </si>
  <si>
    <t>11054 Brown Street</t>
  </si>
  <si>
    <t>Around PM son improve young.</t>
  </si>
  <si>
    <t>raymonderica@example.org</t>
  </si>
  <si>
    <t>694.827.9255</t>
  </si>
  <si>
    <t>9641 Jordan Turnpike Suite 836</t>
  </si>
  <si>
    <t>Jeffreybury</t>
  </si>
  <si>
    <t>Read live about former likely ok born enjoy.</t>
  </si>
  <si>
    <t>jennifer15@example.com</t>
  </si>
  <si>
    <t>23658 Brianna Port</t>
  </si>
  <si>
    <t>Easy sort those remain.</t>
  </si>
  <si>
    <t>morenolisa@example.com</t>
  </si>
  <si>
    <t>9412 Hart Fields</t>
  </si>
  <si>
    <t>Port Kyle</t>
  </si>
  <si>
    <t>Fast which report month exist scene.</t>
  </si>
  <si>
    <t>alexandra76@example.com</t>
  </si>
  <si>
    <t>(572)439-1233x2880</t>
  </si>
  <si>
    <t>495 Danielle Roads</t>
  </si>
  <si>
    <t>Port Jillbury</t>
  </si>
  <si>
    <t>Family fill travel.</t>
  </si>
  <si>
    <t>jacquelinerodriguez@example.com</t>
  </si>
  <si>
    <t>001-988-418-1513x317</t>
  </si>
  <si>
    <t>0316 Lang Crest Apt. 121</t>
  </si>
  <si>
    <t>House performance itself bag fine capital.</t>
  </si>
  <si>
    <t>ymcdonald@example.com</t>
  </si>
  <si>
    <t>(827)555-5090x6410</t>
  </si>
  <si>
    <t>32734 Chan Junctions</t>
  </si>
  <si>
    <t>Once themselves until standard concern.</t>
  </si>
  <si>
    <t>jmason@example.net</t>
  </si>
  <si>
    <t>+1-471-821-6201x400</t>
  </si>
  <si>
    <t>3285 Stephen Trafficway</t>
  </si>
  <si>
    <t>Cassandrafort</t>
  </si>
  <si>
    <t>Own stand expect need local just.</t>
  </si>
  <si>
    <t>loriporter@example.org</t>
  </si>
  <si>
    <t>+1-444-971-6122x666</t>
  </si>
  <si>
    <t>2454 Mitchell Knoll Apt. 102</t>
  </si>
  <si>
    <t>Stevenmouth</t>
  </si>
  <si>
    <t>Activity class far he.</t>
  </si>
  <si>
    <t>esullivan@example.org</t>
  </si>
  <si>
    <t>451.505.7240x2600</t>
  </si>
  <si>
    <t>7974 Anthony Cliffs</t>
  </si>
  <si>
    <t>Leonberg</t>
  </si>
  <si>
    <t>Act moment baby especially.</t>
  </si>
  <si>
    <t>carneyjoel@example.org</t>
  </si>
  <si>
    <t>516 Mccormick Light</t>
  </si>
  <si>
    <t>New Janet</t>
  </si>
  <si>
    <t>New traditional question general industry at.</t>
  </si>
  <si>
    <t>tracysmith@example.net</t>
  </si>
  <si>
    <t>(711)633-9969</t>
  </si>
  <si>
    <t>5159 Erica Springs</t>
  </si>
  <si>
    <t>Keep wish think high.</t>
  </si>
  <si>
    <t>kylereed@example.net</t>
  </si>
  <si>
    <t>974-887-8623x2147</t>
  </si>
  <si>
    <t>42004 Baker Trail Suite 662</t>
  </si>
  <si>
    <t>Top across consider worry car later minute.</t>
  </si>
  <si>
    <t>morriscurtis@example.com</t>
  </si>
  <si>
    <t>493-825-0001x098</t>
  </si>
  <si>
    <t>854 Hester Flat Suite 151</t>
  </si>
  <si>
    <t>Port Barbara</t>
  </si>
  <si>
    <t>Eat indicate drive.</t>
  </si>
  <si>
    <t>johnreyes@example.org</t>
  </si>
  <si>
    <t>001-373-461-3730x6033</t>
  </si>
  <si>
    <t>587 Jodi Bridge Apt. 799</t>
  </si>
  <si>
    <t>Port Christinastad</t>
  </si>
  <si>
    <t>Wait want laugh responsibility.</t>
  </si>
  <si>
    <t>smithbrian@example.com</t>
  </si>
  <si>
    <t>756-246-9111x9445</t>
  </si>
  <si>
    <t>7169 Peter Centers Suite 523</t>
  </si>
  <si>
    <t>Lake Seanville</t>
  </si>
  <si>
    <t>Machine light weight police.</t>
  </si>
  <si>
    <t>jenniferlane@example.net</t>
  </si>
  <si>
    <t>168 Fitzpatrick Parkways Suite 527</t>
  </si>
  <si>
    <t>North Zacharyshire</t>
  </si>
  <si>
    <t>Alone president Congress level do civil person memory.</t>
  </si>
  <si>
    <t>shannonespinoza@example.org</t>
  </si>
  <si>
    <t>(767)917-0930</t>
  </si>
  <si>
    <t>50167 Newman Dale</t>
  </si>
  <si>
    <t>South Seanton</t>
  </si>
  <si>
    <t>Seven federal bank peace exist nearly medical back.</t>
  </si>
  <si>
    <t>ncobb@example.org</t>
  </si>
  <si>
    <t>(935)753-7911x77816</t>
  </si>
  <si>
    <t>693 Shelton Lodge Apt. 642</t>
  </si>
  <si>
    <t>Christinatown</t>
  </si>
  <si>
    <t>Knowledge administration remember social current.</t>
  </si>
  <si>
    <t>castanedaelizabeth@example.net</t>
  </si>
  <si>
    <t>(582)941-6096</t>
  </si>
  <si>
    <t>162 Molina Trail Apt. 173</t>
  </si>
  <si>
    <t>Rayhaven</t>
  </si>
  <si>
    <t>Student home imagine budget.</t>
  </si>
  <si>
    <t>shane24@example.net</t>
  </si>
  <si>
    <t>961-990-0639x721</t>
  </si>
  <si>
    <t>982 Brittany Unions</t>
  </si>
  <si>
    <t>Amychester</t>
  </si>
  <si>
    <t>With street couple when election.</t>
  </si>
  <si>
    <t>alicialee@example.net</t>
  </si>
  <si>
    <t>(591)687-8188</t>
  </si>
  <si>
    <t>9114 Julie Summit</t>
  </si>
  <si>
    <t>Sophialand</t>
  </si>
  <si>
    <t>Collection religious newspaper law yeah face.</t>
  </si>
  <si>
    <t>david44@example.com</t>
  </si>
  <si>
    <t>(205)211-4867x688</t>
  </si>
  <si>
    <t>34595 Mcguire Spring Suite 752</t>
  </si>
  <si>
    <t>Ask unit thus serve less.</t>
  </si>
  <si>
    <t>wendybishop@example.net</t>
  </si>
  <si>
    <t>001-912-260-0262x25864</t>
  </si>
  <si>
    <t>468 Harper Common Suite 240</t>
  </si>
  <si>
    <t>New Roymouth</t>
  </si>
  <si>
    <t>Thousand month world.</t>
  </si>
  <si>
    <t>yroth@example.com</t>
  </si>
  <si>
    <t>926-324-7359</t>
  </si>
  <si>
    <t>1551 Christopher Ford</t>
  </si>
  <si>
    <t>Kingmouth</t>
  </si>
  <si>
    <t>Start cold environmental return executive truth.</t>
  </si>
  <si>
    <t>brennanlynn@example.com</t>
  </si>
  <si>
    <t>564 Jenkins Corner</t>
  </si>
  <si>
    <t>Cameronport</t>
  </si>
  <si>
    <t>Serious where dream decide chance card teacher.</t>
  </si>
  <si>
    <t>raven34@example.net</t>
  </si>
  <si>
    <t>690-361-2330x626</t>
  </si>
  <si>
    <t>967 Alejandra Cove Suite 279</t>
  </si>
  <si>
    <t>Wide pick left society center since production.</t>
  </si>
  <si>
    <t>matthew50@example.org</t>
  </si>
  <si>
    <t>001-430-242-8147x99338</t>
  </si>
  <si>
    <t>134 Buckley Light Apt. 342</t>
  </si>
  <si>
    <t>Prove capital husband young.</t>
  </si>
  <si>
    <t>ewilson@example.org</t>
  </si>
  <si>
    <t>(476)283-0046x1762</t>
  </si>
  <si>
    <t>10929 Jerry Square Apt. 149</t>
  </si>
  <si>
    <t>North Tammiechester</t>
  </si>
  <si>
    <t>Authority land a.</t>
  </si>
  <si>
    <t>syang@example.net</t>
  </si>
  <si>
    <t>(433)214-3190</t>
  </si>
  <si>
    <t>4971 David Extension Apt. 106</t>
  </si>
  <si>
    <t>Port Christopherview</t>
  </si>
  <si>
    <t>Hit goal such effect them century partner.</t>
  </si>
  <si>
    <t>kellymorrison@example.org</t>
  </si>
  <si>
    <t>001-704-725-8887</t>
  </si>
  <si>
    <t>206 Houston Rue Apt. 455</t>
  </si>
  <si>
    <t>West Billyshire</t>
  </si>
  <si>
    <t>Idea accept democratic focus sort.</t>
  </si>
  <si>
    <t>fernandezemily@example.net</t>
  </si>
  <si>
    <t>831.446.6590x1574</t>
  </si>
  <si>
    <t>96250 Morris Bypass Suite 277</t>
  </si>
  <si>
    <t>Cost middle hot door woman.</t>
  </si>
  <si>
    <t>hallkelsey@example.com</t>
  </si>
  <si>
    <t>841.845.2484x300</t>
  </si>
  <si>
    <t>342 Juan Wells Suite 775</t>
  </si>
  <si>
    <t>For green high must out couple.</t>
  </si>
  <si>
    <t>dariuswashington@example.org</t>
  </si>
  <si>
    <t>57046 Edwards Summit Suite 211</t>
  </si>
  <si>
    <t>East Timside</t>
  </si>
  <si>
    <t>Truth assume human worry.</t>
  </si>
  <si>
    <t>megancastro@example.org</t>
  </si>
  <si>
    <t>800.201.5872x2304</t>
  </si>
  <si>
    <t>16601 Jonathan Shoal Suite 105</t>
  </si>
  <si>
    <t>New Amber</t>
  </si>
  <si>
    <t>Throughout think result because.</t>
  </si>
  <si>
    <t>michael01@example.net</t>
  </si>
  <si>
    <t>558.884.9459</t>
  </si>
  <si>
    <t>355 Warren Walks Apt. 887</t>
  </si>
  <si>
    <t>Steventon</t>
  </si>
  <si>
    <t>Local quality former place thing full.</t>
  </si>
  <si>
    <t>alexis53@example.net</t>
  </si>
  <si>
    <t>(285)248-9148</t>
  </si>
  <si>
    <t>47270 Wendy Island</t>
  </si>
  <si>
    <t>East Gary</t>
  </si>
  <si>
    <t>Great writer as.</t>
  </si>
  <si>
    <t>debra08@example.com</t>
  </si>
  <si>
    <t>558 Lisa Estate</t>
  </si>
  <si>
    <t>Clinefort</t>
  </si>
  <si>
    <t>Business hear when prevent simple.</t>
  </si>
  <si>
    <t>zwelch@example.net</t>
  </si>
  <si>
    <t>310-610-9902</t>
  </si>
  <si>
    <t>44150 Katie Junction</t>
  </si>
  <si>
    <t>Phillipsland</t>
  </si>
  <si>
    <t>Fire your into change surface part.</t>
  </si>
  <si>
    <t>thomasgalloway@example.com</t>
  </si>
  <si>
    <t>205.491.0760x4957</t>
  </si>
  <si>
    <t>45806 Jonathan Mill Suite 254</t>
  </si>
  <si>
    <t>West Victoriashire</t>
  </si>
  <si>
    <t>Leg same trouble check.</t>
  </si>
  <si>
    <t>cobbkim@example.net</t>
  </si>
  <si>
    <t>(724)919-8109</t>
  </si>
  <si>
    <t>89302 Robert Locks Suite 420</t>
  </si>
  <si>
    <t>Garyfurt</t>
  </si>
  <si>
    <t>New section inside or allow surface.</t>
  </si>
  <si>
    <t>rebecca90@example.net</t>
  </si>
  <si>
    <t>577 Tracy Streets Apt. 086</t>
  </si>
  <si>
    <t>West Pamela</t>
  </si>
  <si>
    <t>Son its story audience reduce born second.</t>
  </si>
  <si>
    <t>shelley54@example.org</t>
  </si>
  <si>
    <t>64034 Cruz Turnpike Apt. 915</t>
  </si>
  <si>
    <t>Hansonhaven</t>
  </si>
  <si>
    <t>Eat several open take.</t>
  </si>
  <si>
    <t>onguyen@example.net</t>
  </si>
  <si>
    <t>878-692-1815</t>
  </si>
  <si>
    <t>9144 John Park Apt. 262</t>
  </si>
  <si>
    <t>Port Patricia</t>
  </si>
  <si>
    <t>Nearly hit night wide.</t>
  </si>
  <si>
    <t>ginamorrison@example.com</t>
  </si>
  <si>
    <t>374-398-5590</t>
  </si>
  <si>
    <t>1780 Richard Shoal Apt. 543</t>
  </si>
  <si>
    <t>New Heather</t>
  </si>
  <si>
    <t>Executive car follow food left air.</t>
  </si>
  <si>
    <t>krameramanda@example.org</t>
  </si>
  <si>
    <t>842.933.9472x19706</t>
  </si>
  <si>
    <t>69956 Jackson Via Apt. 314</t>
  </si>
  <si>
    <t>Whole far finish lead allow.</t>
  </si>
  <si>
    <t>noah07@example.com</t>
  </si>
  <si>
    <t>(212)392-4249</t>
  </si>
  <si>
    <t>97332 Strickland Plains Suite 177</t>
  </si>
  <si>
    <t>West Chadtown</t>
  </si>
  <si>
    <t>Arrive different nothing mission half service baby people.</t>
  </si>
  <si>
    <t>strongdavid@example.org</t>
  </si>
  <si>
    <t>450-392-3296x0012</t>
  </si>
  <si>
    <t>58399 Mary Cliffs</t>
  </si>
  <si>
    <t>Wrightberg</t>
  </si>
  <si>
    <t>Worker fish him respond defense across look.</t>
  </si>
  <si>
    <t>thomas32@example.com</t>
  </si>
  <si>
    <t>(353)430-6409x54957</t>
  </si>
  <si>
    <t>806 Ronald Valley Suite 001</t>
  </si>
  <si>
    <t>Mendezfurt</t>
  </si>
  <si>
    <t>Whether speak change best.</t>
  </si>
  <si>
    <t>ekelly@example.com</t>
  </si>
  <si>
    <t>+1-436-213-6787x83015</t>
  </si>
  <si>
    <t>563 Neal Brooks Suite 646</t>
  </si>
  <si>
    <t>Approach form treat sea let us.</t>
  </si>
  <si>
    <t>robert97@example.net</t>
  </si>
  <si>
    <t>384.313.7410</t>
  </si>
  <si>
    <t>08318 Daniel Parkway</t>
  </si>
  <si>
    <t>South Nichole</t>
  </si>
  <si>
    <t>Soldier itself high wall tree.</t>
  </si>
  <si>
    <t>ruizmark@example.org</t>
  </si>
  <si>
    <t>001-929-845-2958x87005</t>
  </si>
  <si>
    <t>273 Roberts Shoal</t>
  </si>
  <si>
    <t>Meganton</t>
  </si>
  <si>
    <t>Avoid share story term summer few.</t>
  </si>
  <si>
    <t>ramirezsteve@example.net</t>
  </si>
  <si>
    <t>(996)901-6256</t>
  </si>
  <si>
    <t>206 Joseph Park</t>
  </si>
  <si>
    <t>Leehaven</t>
  </si>
  <si>
    <t>Sister of allow leave deep.</t>
  </si>
  <si>
    <t>ujimenez@example.com</t>
  </si>
  <si>
    <t>001-653-738-1449x044</t>
  </si>
  <si>
    <t>566 Rodney Meadows Suite 839</t>
  </si>
  <si>
    <t>My administration sister success within.</t>
  </si>
  <si>
    <t>johnrivas@example.org</t>
  </si>
  <si>
    <t>(768)632-9020</t>
  </si>
  <si>
    <t>8582 Harris Passage Apt. 428</t>
  </si>
  <si>
    <t>Lake Heathermouth</t>
  </si>
  <si>
    <t>Matter participant pattern as everyone which tax.</t>
  </si>
  <si>
    <t>whitakerdanny@example.com</t>
  </si>
  <si>
    <t>977-430-7767x1113</t>
  </si>
  <si>
    <t>286 Bean Oval</t>
  </si>
  <si>
    <t>Back Congress soon conference smile.</t>
  </si>
  <si>
    <t>jennifer29@example.com</t>
  </si>
  <si>
    <t>642.728.4710</t>
  </si>
  <si>
    <t>9169 Garcia Forges</t>
  </si>
  <si>
    <t>North Kristenhaven</t>
  </si>
  <si>
    <t>Agent director agency staff experience per.</t>
  </si>
  <si>
    <t>ryan92@example.com</t>
  </si>
  <si>
    <t>+1-914-227-7586x44111</t>
  </si>
  <si>
    <t>5722 Stone Walk Suite 492</t>
  </si>
  <si>
    <t>Martinezborough</t>
  </si>
  <si>
    <t>Indeed night me true affect around order very.</t>
  </si>
  <si>
    <t>mccarthymarc@example.net</t>
  </si>
  <si>
    <t>375.862.5343</t>
  </si>
  <si>
    <t>91940 Kristine Center</t>
  </si>
  <si>
    <t>Bishopchester</t>
  </si>
  <si>
    <t>Face above help quality effort perform.</t>
  </si>
  <si>
    <t>zmiles@example.org</t>
  </si>
  <si>
    <t>269-851-3780</t>
  </si>
  <si>
    <t>2538 Taylor Mall Apt. 673</t>
  </si>
  <si>
    <t>West Jenniferborough</t>
  </si>
  <si>
    <t>There stand central.</t>
  </si>
  <si>
    <t>gonzalesjerry@example.net</t>
  </si>
  <si>
    <t>+1-558-324-1433x2601</t>
  </si>
  <si>
    <t>3321 Powell View</t>
  </si>
  <si>
    <t>North Kimberly</t>
  </si>
  <si>
    <t>Institution degree voice decade hit investment business.</t>
  </si>
  <si>
    <t>001-682-537-8473x908</t>
  </si>
  <si>
    <t>71195 Hayes Mission</t>
  </si>
  <si>
    <t>Sandraside</t>
  </si>
  <si>
    <t>Argue campaign seem pressure.</t>
  </si>
  <si>
    <t>steven11@example.org</t>
  </si>
  <si>
    <t>570-379-9197x307</t>
  </si>
  <si>
    <t>02336 Stephanie Avenue Suite 831</t>
  </si>
  <si>
    <t>Nathanielshire</t>
  </si>
  <si>
    <t>Adult very summer really respond then.</t>
  </si>
  <si>
    <t>williamsmelissa@example.com</t>
  </si>
  <si>
    <t>001-826-546-4308x962</t>
  </si>
  <si>
    <t>580 Walter Fort Apt. 338</t>
  </si>
  <si>
    <t>Chance mind friend line rather left amount.</t>
  </si>
  <si>
    <t>Rubio</t>
  </si>
  <si>
    <t>hernandeztroy@example.org</t>
  </si>
  <si>
    <t>(240)811-5607x006</t>
  </si>
  <si>
    <t>8987 Long Creek</t>
  </si>
  <si>
    <t>Hendersonport</t>
  </si>
  <si>
    <t>Partner painting degree say.</t>
  </si>
  <si>
    <t>stevennichols@example.org</t>
  </si>
  <si>
    <t>+1-406-293-7112x97175</t>
  </si>
  <si>
    <t>68160 Sandra Stravenue Suite 136</t>
  </si>
  <si>
    <t>View central identify do necessary.</t>
  </si>
  <si>
    <t>ustark@example.org</t>
  </si>
  <si>
    <t>001-244-273-4386x44768</t>
  </si>
  <si>
    <t>50274 Mcdonald Crest</t>
  </si>
  <si>
    <t>East Colebury</t>
  </si>
  <si>
    <t>Air money bank thousand sister.</t>
  </si>
  <si>
    <t>brooksdebra@example.net</t>
  </si>
  <si>
    <t>+1-964-302-2160x1772</t>
  </si>
  <si>
    <t>535 Jonathan Views Apt. 779</t>
  </si>
  <si>
    <t>North Brittanyfort</t>
  </si>
  <si>
    <t>Other area relationship.</t>
  </si>
  <si>
    <t>laurabell@example.org</t>
  </si>
  <si>
    <t>001-263-485-1516x029</t>
  </si>
  <si>
    <t>4158 Emily Port Suite 346</t>
  </si>
  <si>
    <t>Science ready ago general senior.</t>
  </si>
  <si>
    <t>karenhuynh@example.net</t>
  </si>
  <si>
    <t>50993 Andrew Corner Apt. 851</t>
  </si>
  <si>
    <t>New Willie</t>
  </si>
  <si>
    <t>Believe build learn able hot along material.</t>
  </si>
  <si>
    <t>smcdowell@example.net</t>
  </si>
  <si>
    <t>55161 Renee Knolls Suite 351</t>
  </si>
  <si>
    <t>Toddburgh</t>
  </si>
  <si>
    <t>Soldier military different old mean certain dog interview.</t>
  </si>
  <si>
    <t>megan69@example.org</t>
  </si>
  <si>
    <t>+1-691-634-0737x827</t>
  </si>
  <si>
    <t>70454 Hancock Stream</t>
  </si>
  <si>
    <t>North Tammybury</t>
  </si>
  <si>
    <t>Magazine heavy major community or center especially grow.</t>
  </si>
  <si>
    <t>singletonmelanie@example.org</t>
  </si>
  <si>
    <t>+1-251-381-0942x2402</t>
  </si>
  <si>
    <t>47864 Walton Village</t>
  </si>
  <si>
    <t>Much go result like whole once.</t>
  </si>
  <si>
    <t>nancy53@example.com</t>
  </si>
  <si>
    <t>001-551-760-1854</t>
  </si>
  <si>
    <t>169 Floyd Estate</t>
  </si>
  <si>
    <t>Henryton</t>
  </si>
  <si>
    <t>Song activity need artist rise impact woman almost.</t>
  </si>
  <si>
    <t>uwarren@example.com</t>
  </si>
  <si>
    <t>988.880.7015x00739</t>
  </si>
  <si>
    <t>434 Smith Hollow Suite 021</t>
  </si>
  <si>
    <t>Away news feel if.</t>
  </si>
  <si>
    <t>ldaniels@example.com</t>
  </si>
  <si>
    <t>(448)824-9024</t>
  </si>
  <si>
    <t>44380 Jessica Underpass</t>
  </si>
  <si>
    <t>Along middle able compare bring line all.</t>
  </si>
  <si>
    <t>palmersteven@example.org</t>
  </si>
  <si>
    <t>001-732-767-3569x3457</t>
  </si>
  <si>
    <t>001 Renee Glen Apt. 289</t>
  </si>
  <si>
    <t>Phillipston</t>
  </si>
  <si>
    <t>Purpose clear raise number recently.</t>
  </si>
  <si>
    <t>jeff12@example.org</t>
  </si>
  <si>
    <t>728.828.5951x067</t>
  </si>
  <si>
    <t>099 Jessica Estates Apt. 409</t>
  </si>
  <si>
    <t>New Davidbury</t>
  </si>
  <si>
    <t>Space benefit where.</t>
  </si>
  <si>
    <t>nicholskelli@example.org</t>
  </si>
  <si>
    <t>(755)598-9069x09344</t>
  </si>
  <si>
    <t>911 Patrick Hollow Apt. 480</t>
  </si>
  <si>
    <t>Shoulder office site experience while see I society.</t>
  </si>
  <si>
    <t>lancewood@example.com</t>
  </si>
  <si>
    <t>408-980-4562</t>
  </si>
  <si>
    <t>502 Christopher Spurs Apt. 147</t>
  </si>
  <si>
    <t>Saramouth</t>
  </si>
  <si>
    <t>Poor organization raise role themselves project huge.</t>
  </si>
  <si>
    <t>jenna74@example.net</t>
  </si>
  <si>
    <t>01007 Rebecca Flats</t>
  </si>
  <si>
    <t>None me left wall three green.</t>
  </si>
  <si>
    <t>willisjon@example.net</t>
  </si>
  <si>
    <t>433 Megan Estates</t>
  </si>
  <si>
    <t>Tiffanychester</t>
  </si>
  <si>
    <t>Feel thousand able knowledge buy feeling enjoy.</t>
  </si>
  <si>
    <t>agonzalez@example.com</t>
  </si>
  <si>
    <t>001-622-551-6305</t>
  </si>
  <si>
    <t>05319 James Radial Suite 674</t>
  </si>
  <si>
    <t>New Rodneyview</t>
  </si>
  <si>
    <t>Find court increase side green prevent.</t>
  </si>
  <si>
    <t>hobbsvanessa@example.org</t>
  </si>
  <si>
    <t>(919)750-1386</t>
  </si>
  <si>
    <t>260 Butler Streets Apt. 038</t>
  </si>
  <si>
    <t>Early east institution hotel how water become.</t>
  </si>
  <si>
    <t>pmoreno@example.com</t>
  </si>
  <si>
    <t>607.896.2979x639</t>
  </si>
  <si>
    <t>31784 Stacey Mills Suite 334</t>
  </si>
  <si>
    <t>Lake Lisachester</t>
  </si>
  <si>
    <t>Area management against sea.</t>
  </si>
  <si>
    <t>gonzalezteresa@example.net</t>
  </si>
  <si>
    <t>337-902-1070x09069</t>
  </si>
  <si>
    <t>7722 Heidi Meadows</t>
  </si>
  <si>
    <t>South Taylor</t>
  </si>
  <si>
    <t>Stop high generation director physical.</t>
  </si>
  <si>
    <t>uwebb@example.org</t>
  </si>
  <si>
    <t>001-308-484-3980</t>
  </si>
  <si>
    <t>79257 Jennifer Underpass</t>
  </si>
  <si>
    <t>Campbellborough</t>
  </si>
  <si>
    <t>Would both avoid final.</t>
  </si>
  <si>
    <t>ryanmarshall@example.net</t>
  </si>
  <si>
    <t>(803)964-6003</t>
  </si>
  <si>
    <t>015 Guerrero Dale</t>
  </si>
  <si>
    <t>Lake Joannatown</t>
  </si>
  <si>
    <t>Late choice enjoy lose hear in sing.</t>
  </si>
  <si>
    <t>campbelldeborah@example.org</t>
  </si>
  <si>
    <t>001-720-958-0814x8296</t>
  </si>
  <si>
    <t>4867 Manuel Wells Apt. 020</t>
  </si>
  <si>
    <t>New Jeffrey</t>
  </si>
  <si>
    <t>Rise at watch.</t>
  </si>
  <si>
    <t>victor77@example.org</t>
  </si>
  <si>
    <t>987.751.0118</t>
  </si>
  <si>
    <t>61305 Jimenez Causeway</t>
  </si>
  <si>
    <t>Send TV most single against.</t>
  </si>
  <si>
    <t>brianmckee@example.com</t>
  </si>
  <si>
    <t>685.509.5874x475</t>
  </si>
  <si>
    <t>1290 Lee Mountain</t>
  </si>
  <si>
    <t>Port Kimberlymouth</t>
  </si>
  <si>
    <t>Near without ability fish whatever world up by.</t>
  </si>
  <si>
    <t>jhall@example.net</t>
  </si>
  <si>
    <t>001-467-950-5541</t>
  </si>
  <si>
    <t>25780 Kennedy Port Apt. 749</t>
  </si>
  <si>
    <t>Craigstad</t>
  </si>
  <si>
    <t>Writer report effect turn center movement save.</t>
  </si>
  <si>
    <t>russell78@example.org</t>
  </si>
  <si>
    <t>001-974-835-2597</t>
  </si>
  <si>
    <t>240 Bailey Radial</t>
  </si>
  <si>
    <t>Abigailmouth</t>
  </si>
  <si>
    <t>Trip security toward support.</t>
  </si>
  <si>
    <t>christopher04@example.org</t>
  </si>
  <si>
    <t>(993)483-9639x8968</t>
  </si>
  <si>
    <t>508 Brown Streets</t>
  </si>
  <si>
    <t>Suggest account heavy it common rate.</t>
  </si>
  <si>
    <t>cheyennedyer@example.net</t>
  </si>
  <si>
    <t>002 Walker Fort</t>
  </si>
  <si>
    <t>Economy buy tree.</t>
  </si>
  <si>
    <t>jerry58@example.com</t>
  </si>
  <si>
    <t>+1-882-356-7842x46008</t>
  </si>
  <si>
    <t>938 Ingram Prairie Suite 125</t>
  </si>
  <si>
    <t>Brianland</t>
  </si>
  <si>
    <t>Happen seem reach eye.</t>
  </si>
  <si>
    <t>millerelizabeth@example.net</t>
  </si>
  <si>
    <t>(275)868-8943x862</t>
  </si>
  <si>
    <t>9900 David Village</t>
  </si>
  <si>
    <t>Detail policy do theory he.</t>
  </si>
  <si>
    <t>markwalker@example.net</t>
  </si>
  <si>
    <t>724-265-7489x4362</t>
  </si>
  <si>
    <t>211 Miller Meadow Suite 096</t>
  </si>
  <si>
    <t>Petersonshire</t>
  </si>
  <si>
    <t>Major get girl seek guess together performance.</t>
  </si>
  <si>
    <t>fcolon@example.org</t>
  </si>
  <si>
    <t>7388 Travis Summit</t>
  </si>
  <si>
    <t>North Kristen</t>
  </si>
  <si>
    <t>Perform decide view policy decade head.</t>
  </si>
  <si>
    <t>mark22@example.org</t>
  </si>
  <si>
    <t>(510)973-9639x78589</t>
  </si>
  <si>
    <t>0585 Thomas Loop Apt. 474</t>
  </si>
  <si>
    <t>Food threat year marriage such prove later.</t>
  </si>
  <si>
    <t>joshua37@example.net</t>
  </si>
  <si>
    <t>229.699.1313x0077</t>
  </si>
  <si>
    <t>06719 Adam Curve</t>
  </si>
  <si>
    <t>Victorside</t>
  </si>
  <si>
    <t>Hair technology group.</t>
  </si>
  <si>
    <t>grantpeter@example.net</t>
  </si>
  <si>
    <t>(450)758-3785</t>
  </si>
  <si>
    <t>5910 Candice Rest Suite 469</t>
  </si>
  <si>
    <t>Rodriguezmouth</t>
  </si>
  <si>
    <t>Cover born fill.</t>
  </si>
  <si>
    <t>justinmoore@example.com</t>
  </si>
  <si>
    <t>(698)933-0817x804</t>
  </si>
  <si>
    <t>3266 Kathryn Fort Suite 902</t>
  </si>
  <si>
    <t>Human assume floor detail mean stuff threat.</t>
  </si>
  <si>
    <t>gravesjames@example.net</t>
  </si>
  <si>
    <t>001-289-803-5089x3918</t>
  </si>
  <si>
    <t>852 John Crescent</t>
  </si>
  <si>
    <t>Here likely choose walk scene plant.</t>
  </si>
  <si>
    <t>michael61@example.org</t>
  </si>
  <si>
    <t>+1-695-220-0587x597</t>
  </si>
  <si>
    <t>79710 Jeffrey Hollow Apt. 158</t>
  </si>
  <si>
    <t>Raymondview</t>
  </si>
  <si>
    <t>Black serve billion realize exactly research.</t>
  </si>
  <si>
    <t>vhunter@example.com</t>
  </si>
  <si>
    <t>(245)889-7106</t>
  </si>
  <si>
    <t>16228 Stacy Coves Apt. 154</t>
  </si>
  <si>
    <t>South Michaelburgh</t>
  </si>
  <si>
    <t>Rest growth case treatment leg important.</t>
  </si>
  <si>
    <t>clarkbrian@example.com</t>
  </si>
  <si>
    <t>+1-469-704-2212x9034</t>
  </si>
  <si>
    <t>248 Melissa Unions</t>
  </si>
  <si>
    <t>Peace resource senior a.</t>
  </si>
  <si>
    <t>marydeleon@example.com</t>
  </si>
  <si>
    <t>31028 Timothy Ranch Suite 305</t>
  </si>
  <si>
    <t>Record end adult consider.</t>
  </si>
  <si>
    <t>hamiltonvirginia@example.org</t>
  </si>
  <si>
    <t>(405)729-6501x233</t>
  </si>
  <si>
    <t>823 Marissa Park</t>
  </si>
  <si>
    <t>East Omarhaven</t>
  </si>
  <si>
    <t>High before eat television bed wrong at money.</t>
  </si>
  <si>
    <t>jimmygreer@example.org</t>
  </si>
  <si>
    <t>604-928-0013x644</t>
  </si>
  <si>
    <t>159 Jamie Harbors Suite 065</t>
  </si>
  <si>
    <t>West Justinmouth</t>
  </si>
  <si>
    <t>Spring need artist here.</t>
  </si>
  <si>
    <t>gomezashley@example.org</t>
  </si>
  <si>
    <t>001-649-261-5283</t>
  </si>
  <si>
    <t>2155 Gray Inlet Suite 587</t>
  </si>
  <si>
    <t>South Vincentmouth</t>
  </si>
  <si>
    <t>Operation career message trip responsibility morning.</t>
  </si>
  <si>
    <t>wcarney@example.org</t>
  </si>
  <si>
    <t>04125 Garza Expressway</t>
  </si>
  <si>
    <t>Lake Kyle</t>
  </si>
  <si>
    <t>Morning play new.</t>
  </si>
  <si>
    <t>theresa77@example.com</t>
  </si>
  <si>
    <t>(384)208-5546x559</t>
  </si>
  <si>
    <t>5114 Davis Well</t>
  </si>
  <si>
    <t>South Elijah</t>
  </si>
  <si>
    <t>Candidate throw thank position catch voice sea mean.</t>
  </si>
  <si>
    <t>melissabradley@example.org</t>
  </si>
  <si>
    <t>294.685.0601x53896</t>
  </si>
  <si>
    <t>819 Jennifer Forges</t>
  </si>
  <si>
    <t>Eight else international team religious all chair.</t>
  </si>
  <si>
    <t>omiller@example.org</t>
  </si>
  <si>
    <t>578.959.7098x06881</t>
  </si>
  <si>
    <t>16919 Johnston River</t>
  </si>
  <si>
    <t>Morganfort</t>
  </si>
  <si>
    <t>Field until issue.</t>
  </si>
  <si>
    <t>pmoss@example.net</t>
  </si>
  <si>
    <t>914.511.9693x0883</t>
  </si>
  <si>
    <t>277 Heather Viaduct Apt. 616</t>
  </si>
  <si>
    <t>Fear like partner participant treatment.</t>
  </si>
  <si>
    <t>ugreen@example.net</t>
  </si>
  <si>
    <t>001-823-292-6923x8751</t>
  </si>
  <si>
    <t>39684 Allen Island Suite 232</t>
  </si>
  <si>
    <t>North Corey</t>
  </si>
  <si>
    <t>Evidence cut exactly simple.</t>
  </si>
  <si>
    <t>kevindavis@example.com</t>
  </si>
  <si>
    <t>(895)228-8395</t>
  </si>
  <si>
    <t>213 Sanchez Wall</t>
  </si>
  <si>
    <t>West Bradleyberg</t>
  </si>
  <si>
    <t>Attack job a western trial majority.</t>
  </si>
  <si>
    <t>williamwalker@example.org</t>
  </si>
  <si>
    <t>819.386.5991x4047</t>
  </si>
  <si>
    <t>43954 Kathryn Knolls Suite 121</t>
  </si>
  <si>
    <t>East Lisatown</t>
  </si>
  <si>
    <t>Certainly staff item various culture.</t>
  </si>
  <si>
    <t>villarrealtravis@example.org</t>
  </si>
  <si>
    <t>65678 Cardenas Mountains</t>
  </si>
  <si>
    <t>Series section become big mouth member similar.</t>
  </si>
  <si>
    <t>reynoldsalex@example.com</t>
  </si>
  <si>
    <t>64080 Cassandra Spur</t>
  </si>
  <si>
    <t>Jennyshire</t>
  </si>
  <si>
    <t>Already win reflect.</t>
  </si>
  <si>
    <t>hfranklin@example.org</t>
  </si>
  <si>
    <t>588-777-0273x4174</t>
  </si>
  <si>
    <t>7812 Carson Square</t>
  </si>
  <si>
    <t>Port Lisahaven</t>
  </si>
  <si>
    <t>Outside early stuff prove her chance.</t>
  </si>
  <si>
    <t>dominique53@example.com</t>
  </si>
  <si>
    <t>001-759-464-6924x4288</t>
  </si>
  <si>
    <t>82890 Burton Rest Suite 181</t>
  </si>
  <si>
    <t>Ryantown</t>
  </si>
  <si>
    <t>Community generation per when spring source decide.</t>
  </si>
  <si>
    <t>mark17@example.net</t>
  </si>
  <si>
    <t>558-218-4371</t>
  </si>
  <si>
    <t>40977 Brett Divide</t>
  </si>
  <si>
    <t>East Brucehaven</t>
  </si>
  <si>
    <t>Leader brother outside science fund.</t>
  </si>
  <si>
    <t>johnwright@example.net</t>
  </si>
  <si>
    <t>001-288-741-7990x3638</t>
  </si>
  <si>
    <t>627 Jason Mount Suite 779</t>
  </si>
  <si>
    <t>Stevenview</t>
  </si>
  <si>
    <t>Position line might talk.</t>
  </si>
  <si>
    <t>lbailey@example.net</t>
  </si>
  <si>
    <t>774.902.9598x45738</t>
  </si>
  <si>
    <t>95661 Henry Ford</t>
  </si>
  <si>
    <t>Cynthiaburgh</t>
  </si>
  <si>
    <t>Hour several song event last movie.</t>
  </si>
  <si>
    <t>ymartin@example.org</t>
  </si>
  <si>
    <t>220-489-5377</t>
  </si>
  <si>
    <t>17105 Acosta Shoals</t>
  </si>
  <si>
    <t>Harryburgh</t>
  </si>
  <si>
    <t>Understand public gas physical.</t>
  </si>
  <si>
    <t>Savannah</t>
  </si>
  <si>
    <t>nicole69@example.com</t>
  </si>
  <si>
    <t>(572)736-5685</t>
  </si>
  <si>
    <t>152 Mitchell Groves Apt. 394</t>
  </si>
  <si>
    <t>Malonetown</t>
  </si>
  <si>
    <t>Know wear politics.</t>
  </si>
  <si>
    <t>ccox@example.com</t>
  </si>
  <si>
    <t>763.471.8331x0808</t>
  </si>
  <si>
    <t>6814 Eric Fort</t>
  </si>
  <si>
    <t>Brownmouth</t>
  </si>
  <si>
    <t>Here point go support never.</t>
  </si>
  <si>
    <t>benjaminroberts@example.net</t>
  </si>
  <si>
    <t>001-517-552-0292x4388</t>
  </si>
  <si>
    <t>1516 Brown Harbor</t>
  </si>
  <si>
    <t>Garciaville</t>
  </si>
  <si>
    <t>We scene after total affect.</t>
  </si>
  <si>
    <t>saradavis@example.org</t>
  </si>
  <si>
    <t>(407)505-3491x42892</t>
  </si>
  <si>
    <t>762 Kimberly Ridge</t>
  </si>
  <si>
    <t>Since no rest run.</t>
  </si>
  <si>
    <t>eromero@example.org</t>
  </si>
  <si>
    <t>437.319.8447x3687</t>
  </si>
  <si>
    <t>2251 Jasmine Burgs</t>
  </si>
  <si>
    <t>Start media truth suddenly off country.</t>
  </si>
  <si>
    <t>sandraevans@example.com</t>
  </si>
  <si>
    <t>299.742.6410</t>
  </si>
  <si>
    <t>63663 Marquez Unions Apt. 406</t>
  </si>
  <si>
    <t>Phillipsfurt</t>
  </si>
  <si>
    <t>Cell single usually.</t>
  </si>
  <si>
    <t>cooperrobert@example.com</t>
  </si>
  <si>
    <t>623.948.0493</t>
  </si>
  <si>
    <t>04534 Ramos Knoll Apt. 145</t>
  </si>
  <si>
    <t>North Michelleberg</t>
  </si>
  <si>
    <t>Management realize large me want.</t>
  </si>
  <si>
    <t>juliewilliams@example.net</t>
  </si>
  <si>
    <t>001-660-230-8373x4288</t>
  </si>
  <si>
    <t>782 Kyle Burg</t>
  </si>
  <si>
    <t>Top new catch determine owner rest religious.</t>
  </si>
  <si>
    <t>tonyayers@example.org</t>
  </si>
  <si>
    <t>(220)304-7940</t>
  </si>
  <si>
    <t>9956 Harris Green Apt. 083</t>
  </si>
  <si>
    <t>Dennisstad</t>
  </si>
  <si>
    <t>Short test represent.</t>
  </si>
  <si>
    <t>patriciabryant@example.net</t>
  </si>
  <si>
    <t>(437)774-8635</t>
  </si>
  <si>
    <t>891 Taylor Courts</t>
  </si>
  <si>
    <t>Price another table instead.</t>
  </si>
  <si>
    <t>amberbush@example.net</t>
  </si>
  <si>
    <t>001-900-593-8942x87005</t>
  </si>
  <si>
    <t>3986 Gregory Walks Apt. 131</t>
  </si>
  <si>
    <t>Mitchellberg</t>
  </si>
  <si>
    <t>Training free among worry race option goal.</t>
  </si>
  <si>
    <t>davissteven@example.com</t>
  </si>
  <si>
    <t>626.349.2377</t>
  </si>
  <si>
    <t>8165 Sharon Plains Apt. 786</t>
  </si>
  <si>
    <t>South Alexandra</t>
  </si>
  <si>
    <t>Usually fire prevent.</t>
  </si>
  <si>
    <t>stacyhuynh@example.com</t>
  </si>
  <si>
    <t>853.824.0998x1655</t>
  </si>
  <si>
    <t>212 Warner Skyway Suite 602</t>
  </si>
  <si>
    <t>Derekton</t>
  </si>
  <si>
    <t>Enter evening save of detail president.</t>
  </si>
  <si>
    <t>parrishjermaine@example.com</t>
  </si>
  <si>
    <t>752-784-2087x190</t>
  </si>
  <si>
    <t>099 Kyle Rue</t>
  </si>
  <si>
    <t>By throughout than population.</t>
  </si>
  <si>
    <t>kellywoodward@example.com</t>
  </si>
  <si>
    <t>001-467-727-8478x2216</t>
  </si>
  <si>
    <t>32183 Ronnie Mall</t>
  </si>
  <si>
    <t>Develop increase little hospital power central.</t>
  </si>
  <si>
    <t>gmorrow@example.net</t>
  </si>
  <si>
    <t>001-215-209-2232</t>
  </si>
  <si>
    <t>6280 Johnson Path Suite 559</t>
  </si>
  <si>
    <t>Matthewland</t>
  </si>
  <si>
    <t>Economy benefit last push level Congress.</t>
  </si>
  <si>
    <t>+1-373-375-8969x289</t>
  </si>
  <si>
    <t>187 Antonio Mountain</t>
  </si>
  <si>
    <t>Port Javier</t>
  </si>
  <si>
    <t>Kitchen series travel provide mention protect.</t>
  </si>
  <si>
    <t>virginiaallen@example.org</t>
  </si>
  <si>
    <t>001-472-917-7379x93951</t>
  </si>
  <si>
    <t>434 Rodriguez Squares Suite 355</t>
  </si>
  <si>
    <t>Keithfurt</t>
  </si>
  <si>
    <t>Act pretty hard simply last build away.</t>
  </si>
  <si>
    <t>bennettdana@example.net</t>
  </si>
  <si>
    <t>375-386-6022</t>
  </si>
  <si>
    <t>3113 Coleman Lights</t>
  </si>
  <si>
    <t>Hendersonmouth</t>
  </si>
  <si>
    <t>Analysis soon smile indicate instead many.</t>
  </si>
  <si>
    <t>sydneymitchell@example.net</t>
  </si>
  <si>
    <t>339.257.8051</t>
  </si>
  <si>
    <t>655 Campbell Squares</t>
  </si>
  <si>
    <t>East Danielshire</t>
  </si>
  <si>
    <t>Series race final personal beyond pretty.</t>
  </si>
  <si>
    <t>opowell@example.com</t>
  </si>
  <si>
    <t>531-909-7937</t>
  </si>
  <si>
    <t>3304 Mark Lodge Suite 826</t>
  </si>
  <si>
    <t>Carlsonborough</t>
  </si>
  <si>
    <t>A claim recognize later song.</t>
  </si>
  <si>
    <t>brittanysanchez@example.net</t>
  </si>
  <si>
    <t>735-593-1450x9945</t>
  </si>
  <si>
    <t>1141 Martin Springs Apt. 898</t>
  </si>
  <si>
    <t>Riddlefurt</t>
  </si>
  <si>
    <t>Far impact risk.</t>
  </si>
  <si>
    <t>emma42@example.net</t>
  </si>
  <si>
    <t>001-725-268-9982x018</t>
  </si>
  <si>
    <t>551 John View Apt. 177</t>
  </si>
  <si>
    <t>Hobbsborough</t>
  </si>
  <si>
    <t>Consider check population last game into.</t>
  </si>
  <si>
    <t>justinmarsh@example.org</t>
  </si>
  <si>
    <t>001-895-777-4501</t>
  </si>
  <si>
    <t>210 Rogers Plains</t>
  </si>
  <si>
    <t>Romanbury</t>
  </si>
  <si>
    <t>Value whole once so theory machine cup human.</t>
  </si>
  <si>
    <t>christinagardner@example.com</t>
  </si>
  <si>
    <t>001-887-433-4495x95400</t>
  </si>
  <si>
    <t>10175 Christie Station</t>
  </si>
  <si>
    <t>Home other score others send walk.</t>
  </si>
  <si>
    <t>nathaniel91@example.net</t>
  </si>
  <si>
    <t>4401 Young Manors</t>
  </si>
  <si>
    <t>South Cindy</t>
  </si>
  <si>
    <t>Prepare such research network data control song.</t>
  </si>
  <si>
    <t>delacruzjessica@example.org</t>
  </si>
  <si>
    <t>(479)652-0282x9421</t>
  </si>
  <si>
    <t>054 Martin Courts Apt. 736</t>
  </si>
  <si>
    <t>Lauriefurt</t>
  </si>
  <si>
    <t>Build ever cup across friend as.</t>
  </si>
  <si>
    <t>ballbrian@example.com</t>
  </si>
  <si>
    <t>001-550-498-4032x4027</t>
  </si>
  <si>
    <t>067 Hampton Overpass Suite 305</t>
  </si>
  <si>
    <t>Travisview</t>
  </si>
  <si>
    <t>Wrong age condition natural.</t>
  </si>
  <si>
    <t>gwerner@example.com</t>
  </si>
  <si>
    <t>824.455.1193x7199</t>
  </si>
  <si>
    <t>654 Tate Ranch</t>
  </si>
  <si>
    <t>Marisaland</t>
  </si>
  <si>
    <t>First here determine baby success administration western.</t>
  </si>
  <si>
    <t>david64@example.org</t>
  </si>
  <si>
    <t>001-389-589-0419x7071</t>
  </si>
  <si>
    <t>219 James Island Suite 964</t>
  </si>
  <si>
    <t>Millerville</t>
  </si>
  <si>
    <t>Once early term.</t>
  </si>
  <si>
    <t>ycox@example.com</t>
  </si>
  <si>
    <t>259-771-0606</t>
  </si>
  <si>
    <t>4908 Velez Terrace Apt. 991</t>
  </si>
  <si>
    <t>Anthonyville</t>
  </si>
  <si>
    <t>One standard that task red.</t>
  </si>
  <si>
    <t>anthonymiles@example.com</t>
  </si>
  <si>
    <t>567.673.9465x77346</t>
  </si>
  <si>
    <t>9665 Donna Place</t>
  </si>
  <si>
    <t>Lake Royberg</t>
  </si>
  <si>
    <t>Already left production later including.</t>
  </si>
  <si>
    <t>ibarnett@example.com</t>
  </si>
  <si>
    <t>220.321.4954</t>
  </si>
  <si>
    <t>457 Christopher View Suite 450</t>
  </si>
  <si>
    <t>Schaeferside</t>
  </si>
  <si>
    <t>South improve you we discover term second.</t>
  </si>
  <si>
    <t>ywatts@example.com</t>
  </si>
  <si>
    <t>892.833.3300</t>
  </si>
  <si>
    <t>56099 Burns Forge</t>
  </si>
  <si>
    <t>South Adamhaven</t>
  </si>
  <si>
    <t>Movie magazine us expert fine.</t>
  </si>
  <si>
    <t>everettcharles@example.net</t>
  </si>
  <si>
    <t>824.997.0564</t>
  </si>
  <si>
    <t>01974 James Row Suite 820</t>
  </si>
  <si>
    <t>Williamsside</t>
  </si>
  <si>
    <t>Just use whole until career how.</t>
  </si>
  <si>
    <t>cwilson@example.net</t>
  </si>
  <si>
    <t>59250 Reyes Ramp</t>
  </si>
  <si>
    <t>New Alexhaven</t>
  </si>
  <si>
    <t>White do people idea something expert might.</t>
  </si>
  <si>
    <t>wphillips@example.org</t>
  </si>
  <si>
    <t>11730 Holden Summit</t>
  </si>
  <si>
    <t>Campaign middle very beyond.</t>
  </si>
  <si>
    <t>victoria84@example.com</t>
  </si>
  <si>
    <t>(263)871-7379x13340</t>
  </si>
  <si>
    <t>85372 Robert Street Apt. 785</t>
  </si>
  <si>
    <t>Ericabury</t>
  </si>
  <si>
    <t>Upon everybody tend deal good beat blue rich.</t>
  </si>
  <si>
    <t>tanya50@example.net</t>
  </si>
  <si>
    <t>001-351-286-6605x25670</t>
  </si>
  <si>
    <t>05513 Mcdonald Mission</t>
  </si>
  <si>
    <t>Orrburgh</t>
  </si>
  <si>
    <t>Friend past cost power mean consumer myself.</t>
  </si>
  <si>
    <t>caroldiaz@example.com</t>
  </si>
  <si>
    <t>001-510-428-9658</t>
  </si>
  <si>
    <t>548 Wright Run Suite 323</t>
  </si>
  <si>
    <t>Murphyland</t>
  </si>
  <si>
    <t>Commercial less card pass.</t>
  </si>
  <si>
    <t>cartermonica@example.net</t>
  </si>
  <si>
    <t>2848 Cindy Turnpike Apt. 347</t>
  </si>
  <si>
    <t>Bradton</t>
  </si>
  <si>
    <t>Morning generation of sort computer rest.</t>
  </si>
  <si>
    <t>claire36@example.com</t>
  </si>
  <si>
    <t>353-314-2182</t>
  </si>
  <si>
    <t>63720 Mitchell Rue</t>
  </si>
  <si>
    <t>Tax real they better foreign light.</t>
  </si>
  <si>
    <t>roseallen@example.com</t>
  </si>
  <si>
    <t>(499)647-1067</t>
  </si>
  <si>
    <t>938 Ryan Glen</t>
  </si>
  <si>
    <t>Tammytown</t>
  </si>
  <si>
    <t>Guy seek leg.</t>
  </si>
  <si>
    <t>willissara@example.com</t>
  </si>
  <si>
    <t>1026 John Springs</t>
  </si>
  <si>
    <t>Lawyer red learn research.</t>
  </si>
  <si>
    <t>mark67@example.org</t>
  </si>
  <si>
    <t>499.643.6860x4273</t>
  </si>
  <si>
    <t>52281 Shane Circle Suite 125</t>
  </si>
  <si>
    <t>New Lisamouth</t>
  </si>
  <si>
    <t>History rate let long structure form.</t>
  </si>
  <si>
    <t>gallowayjonathan@example.org</t>
  </si>
  <si>
    <t>(488)623-3419</t>
  </si>
  <si>
    <t>1668 Matthew Ports Apt. 525</t>
  </si>
  <si>
    <t>Stage ground may season.</t>
  </si>
  <si>
    <t>tammy28@example.net</t>
  </si>
  <si>
    <t>(729)419-9034</t>
  </si>
  <si>
    <t>5756 Walters Drives Suite 494</t>
  </si>
  <si>
    <t>Douglasfort</t>
  </si>
  <si>
    <t>Bank role successful trade against effort.</t>
  </si>
  <si>
    <t>landerson@example.com</t>
  </si>
  <si>
    <t>(551)433-0210</t>
  </si>
  <si>
    <t>881 Elliott Plaza</t>
  </si>
  <si>
    <t>Gas allow left provide church professional fund.</t>
  </si>
  <si>
    <t>williamssydney@example.org</t>
  </si>
  <si>
    <t>001-674-648-5478x15523</t>
  </si>
  <si>
    <t>707 Michael Orchard</t>
  </si>
  <si>
    <t>Perezmouth</t>
  </si>
  <si>
    <t>Blood young pressure how edge resource information.</t>
  </si>
  <si>
    <t>smithelizabeth@example.com</t>
  </si>
  <si>
    <t>272 Mata Squares</t>
  </si>
  <si>
    <t>Smithbury</t>
  </si>
  <si>
    <t>Behind skill order wife.</t>
  </si>
  <si>
    <t>sandradougherty@example.org</t>
  </si>
  <si>
    <t>(275)525-9837x05620</t>
  </si>
  <si>
    <t>351 Walsh Branch</t>
  </si>
  <si>
    <t>Pull writer which role.</t>
  </si>
  <si>
    <t>petersbrianna@example.net</t>
  </si>
  <si>
    <t>(510)353-0404x658</t>
  </si>
  <si>
    <t>24891 Brown Lodge Apt. 777</t>
  </si>
  <si>
    <t>Son stand hotel option Congress.</t>
  </si>
  <si>
    <t>+1-843-967-4100x67717</t>
  </si>
  <si>
    <t>994 Nguyen Mews</t>
  </si>
  <si>
    <t>Baby poor find official recognize simple.</t>
  </si>
  <si>
    <t>gjacobs@example.net</t>
  </si>
  <si>
    <t>(787)793-7333x38613</t>
  </si>
  <si>
    <t>45582 Stewart Viaduct</t>
  </si>
  <si>
    <t>Among entire push of note.</t>
  </si>
  <si>
    <t>brownmark@example.net</t>
  </si>
  <si>
    <t>001-424-590-0467</t>
  </si>
  <si>
    <t>36206 Michelle Valleys Suite 351</t>
  </si>
  <si>
    <t>North Danielstad</t>
  </si>
  <si>
    <t>Into term agency line century yard.</t>
  </si>
  <si>
    <t>zadams@example.net</t>
  </si>
  <si>
    <t>(946)704-7355x603</t>
  </si>
  <si>
    <t>587 Garcia Harbor Apt. 559</t>
  </si>
  <si>
    <t>Deleonbury</t>
  </si>
  <si>
    <t>Region religious voice truth camera.</t>
  </si>
  <si>
    <t>wlopez@example.org</t>
  </si>
  <si>
    <t>346-402-7711x993</t>
  </si>
  <si>
    <t>72780 Lane Mills Apt. 660</t>
  </si>
  <si>
    <t>New Hectorfort</t>
  </si>
  <si>
    <t>Teach pretty office recently nor myself until either.</t>
  </si>
  <si>
    <t>bradsellers@example.com</t>
  </si>
  <si>
    <t>001-982-693-6122x1490</t>
  </si>
  <si>
    <t>19401 Christopher Isle Apt. 890</t>
  </si>
  <si>
    <t>Courtneystad</t>
  </si>
  <si>
    <t>Key pretty somebody cell challenge nor develop.</t>
  </si>
  <si>
    <t>middletonsusan@example.com</t>
  </si>
  <si>
    <t>(407)280-4047x764</t>
  </si>
  <si>
    <t>3008 Thomas Plaza</t>
  </si>
  <si>
    <t>West Shaun</t>
  </si>
  <si>
    <t>Provide up add can.</t>
  </si>
  <si>
    <t>glenthomas@example.com</t>
  </si>
  <si>
    <t>642-818-6321x223</t>
  </si>
  <si>
    <t>6485 Timothy Locks</t>
  </si>
  <si>
    <t>Lake Caitlin</t>
  </si>
  <si>
    <t>Physical score section chance.</t>
  </si>
  <si>
    <t>adamsandrew@example.net</t>
  </si>
  <si>
    <t>606.559.7611x20897</t>
  </si>
  <si>
    <t>89746 John Point Suite 382</t>
  </si>
  <si>
    <t>Lake Jeremyside</t>
  </si>
  <si>
    <t>Work throw others chance add west thought pretty.</t>
  </si>
  <si>
    <t>mary53@example.com</t>
  </si>
  <si>
    <t>+1-901-268-9263x3806</t>
  </si>
  <si>
    <t>044 Stephens Ports Apt. 832</t>
  </si>
  <si>
    <t>Wolfton</t>
  </si>
  <si>
    <t>Should physical play quickly.</t>
  </si>
  <si>
    <t>catherine96@example.org</t>
  </si>
  <si>
    <t>455-432-4334</t>
  </si>
  <si>
    <t>04514 Krueger Mill</t>
  </si>
  <si>
    <t>Jodyport</t>
  </si>
  <si>
    <t>Owner interest responsibility young throughout modern firm.</t>
  </si>
  <si>
    <t>kristinglass@example.org</t>
  </si>
  <si>
    <t>+1-337-887-4010x311</t>
  </si>
  <si>
    <t>0976 May Shore Apt. 420</t>
  </si>
  <si>
    <t>Reillyside</t>
  </si>
  <si>
    <t>Affect everything ten.</t>
  </si>
  <si>
    <t>xchen@example.net</t>
  </si>
  <si>
    <t>801-241-1158</t>
  </si>
  <si>
    <t>452 Randall Cove</t>
  </si>
  <si>
    <t>Campaign fall million scientist film.</t>
  </si>
  <si>
    <t>jgibbs@example.org</t>
  </si>
  <si>
    <t>(258)322-7053x423</t>
  </si>
  <si>
    <t>903 Gregory Ports Apt. 135</t>
  </si>
  <si>
    <t>Port Rachelville</t>
  </si>
  <si>
    <t>Design ball lawyer main hold.</t>
  </si>
  <si>
    <t>Koch</t>
  </si>
  <si>
    <t>huangteresa@example.org</t>
  </si>
  <si>
    <t>310.468.9869</t>
  </si>
  <si>
    <t>6398 Carter Ways</t>
  </si>
  <si>
    <t>Watsonberg</t>
  </si>
  <si>
    <t>Quite tax table past service claim environmental.</t>
  </si>
  <si>
    <t>pwelch@example.org</t>
  </si>
  <si>
    <t>(716)694-0988x0184</t>
  </si>
  <si>
    <t>766 Merritt Isle</t>
  </si>
  <si>
    <t>West Makaylafurt</t>
  </si>
  <si>
    <t>Tend agree they concern reveal.</t>
  </si>
  <si>
    <t>stephanie63@example.org</t>
  </si>
  <si>
    <t>762.820.1316</t>
  </si>
  <si>
    <t>297 Aaron Causeway</t>
  </si>
  <si>
    <t>North Carolyntown</t>
  </si>
  <si>
    <t>Company forget avoid knowledge high significant.</t>
  </si>
  <si>
    <t>carpenterjessica@example.net</t>
  </si>
  <si>
    <t>905.941.6930</t>
  </si>
  <si>
    <t>6641 Rios Station</t>
  </si>
  <si>
    <t>New Jaredside</t>
  </si>
  <si>
    <t>Late trouble finally do age enjoy.</t>
  </si>
  <si>
    <t>wleonard@example.net</t>
  </si>
  <si>
    <t>7341 Wagner Isle</t>
  </si>
  <si>
    <t>North Jordan</t>
  </si>
  <si>
    <t>Material or believe.</t>
  </si>
  <si>
    <t>alicialane@example.com</t>
  </si>
  <si>
    <t>625-207-8851x24453</t>
  </si>
  <si>
    <t>3797 Nunez Greens Apt. 587</t>
  </si>
  <si>
    <t>Alyssaburgh</t>
  </si>
  <si>
    <t>Suggest event news there project well idea bring.</t>
  </si>
  <si>
    <t>xsmith@example.org</t>
  </si>
  <si>
    <t>344-360-3339x6487</t>
  </si>
  <si>
    <t>3709 Jeff Isle Suite 506</t>
  </si>
  <si>
    <t>Smile much move indeed continue leave.</t>
  </si>
  <si>
    <t>mariaconrad@example.org</t>
  </si>
  <si>
    <t>882-281-3488x00767</t>
  </si>
  <si>
    <t>37246 Thomas Fields Apt. 466</t>
  </si>
  <si>
    <t>South Nancyhaven</t>
  </si>
  <si>
    <t>Soldier citizen behind condition drive three life common.</t>
  </si>
  <si>
    <t>markmcknight@example.org</t>
  </si>
  <si>
    <t>594-429-6906x1491</t>
  </si>
  <si>
    <t>9698 Jackson Row</t>
  </si>
  <si>
    <t>Lake Meganfurt</t>
  </si>
  <si>
    <t>Get else news foot institution former scientist dark.</t>
  </si>
  <si>
    <t>dbailey@example.org</t>
  </si>
  <si>
    <t>(603)624-7801</t>
  </si>
  <si>
    <t>20138 Lindsey Prairie</t>
  </si>
  <si>
    <t>To reflect painting door order always.</t>
  </si>
  <si>
    <t>bwilkins@example.com</t>
  </si>
  <si>
    <t>001-854-996-0215x108</t>
  </si>
  <si>
    <t>1789 Jessica Lights</t>
  </si>
  <si>
    <t>Boy stock military.</t>
  </si>
  <si>
    <t>jeremiahwarner@example.com</t>
  </si>
  <si>
    <t>834.665.2464</t>
  </si>
  <si>
    <t>17820 Tracy Street</t>
  </si>
  <si>
    <t>Level north decide product there.</t>
  </si>
  <si>
    <t>rperez@example.org</t>
  </si>
  <si>
    <t>83650 Brian Pines</t>
  </si>
  <si>
    <t>West Markbury</t>
  </si>
  <si>
    <t>Include story big movement both.</t>
  </si>
  <si>
    <t>rhonda95@example.org</t>
  </si>
  <si>
    <t>+1-823-550-7940x1383</t>
  </si>
  <si>
    <t>6697 Stephanie Fields</t>
  </si>
  <si>
    <t>Lake Jameschester</t>
  </si>
  <si>
    <t>Garden wear whom race wonder once.</t>
  </si>
  <si>
    <t>michael28@example.org</t>
  </si>
  <si>
    <t>001-288-296-1817x3802</t>
  </si>
  <si>
    <t>764 Gary Ford</t>
  </si>
  <si>
    <t>Positive stock either job option major southern.</t>
  </si>
  <si>
    <t>herringchristopher@example.net</t>
  </si>
  <si>
    <t>001-353-330-0369</t>
  </si>
  <si>
    <t>2174 Christina Junction Suite 228</t>
  </si>
  <si>
    <t>Joshuaville</t>
  </si>
  <si>
    <t>Road us bring response next discover.</t>
  </si>
  <si>
    <t>cisneroselizabeth@example.net</t>
  </si>
  <si>
    <t>932.630.7777</t>
  </si>
  <si>
    <t>27121 Maxwell Pike Suite 625</t>
  </si>
  <si>
    <t>Hicksport</t>
  </si>
  <si>
    <t>Doctor understand second case.</t>
  </si>
  <si>
    <t>whitebrenda@example.net</t>
  </si>
  <si>
    <t>222.802.6799</t>
  </si>
  <si>
    <t>4314 Summer Mountain</t>
  </si>
  <si>
    <t>Higginsville</t>
  </si>
  <si>
    <t>Reason officer song final read hand.</t>
  </si>
  <si>
    <t>998.213.5719</t>
  </si>
  <si>
    <t>98037 Robert Rapid</t>
  </si>
  <si>
    <t>While size nearly region by voice.</t>
  </si>
  <si>
    <t>xgarcia@example.com</t>
  </si>
  <si>
    <t>(890)753-8545x9991</t>
  </si>
  <si>
    <t>807 Shannon Junctions</t>
  </si>
  <si>
    <t>Virginiamouth</t>
  </si>
  <si>
    <t>Structure two skin both certainly.</t>
  </si>
  <si>
    <t>marcuswood@example.net</t>
  </si>
  <si>
    <t>60098 Jennifer Grove</t>
  </si>
  <si>
    <t>Camera blood ask fine maybe.</t>
  </si>
  <si>
    <t>erik16@example.com</t>
  </si>
  <si>
    <t>267-721-7424</t>
  </si>
  <si>
    <t>49042 Todd Shores Suite 169</t>
  </si>
  <si>
    <t>Johnsonfurt</t>
  </si>
  <si>
    <t>Thought catch run nearly.</t>
  </si>
  <si>
    <t>scott61@example.net</t>
  </si>
  <si>
    <t>001-855-571-6207x864</t>
  </si>
  <si>
    <t>1852 White Underpass</t>
  </si>
  <si>
    <t>Meeting wind us most.</t>
  </si>
  <si>
    <t>timothy41@example.org</t>
  </si>
  <si>
    <t>292.617.5578x3851</t>
  </si>
  <si>
    <t>6555 Rogers Street</t>
  </si>
  <si>
    <t>Memory create stuff Mrs benefit area difference.</t>
  </si>
  <si>
    <t>agallegos@example.org</t>
  </si>
  <si>
    <t>(592)906-0278</t>
  </si>
  <si>
    <t>98729 Peggy Place Apt. 550</t>
  </si>
  <si>
    <t>South Jane</t>
  </si>
  <si>
    <t>Once state benefit somebody.</t>
  </si>
  <si>
    <t>carpentersherri@example.com</t>
  </si>
  <si>
    <t>306-980-0947</t>
  </si>
  <si>
    <t>117 Dylan Meadow Apt. 857</t>
  </si>
  <si>
    <t>Port Jenniferfort</t>
  </si>
  <si>
    <t>Itself candidate study.</t>
  </si>
  <si>
    <t>dawsonthomas@example.org</t>
  </si>
  <si>
    <t>001-836-724-8710x185</t>
  </si>
  <si>
    <t>6326 Mills Mountain Apt. 765</t>
  </si>
  <si>
    <t>Howeborough</t>
  </si>
  <si>
    <t>Maintain speech work so across since among.</t>
  </si>
  <si>
    <t>theresa76@example.org</t>
  </si>
  <si>
    <t>001-388-831-5613x7834</t>
  </si>
  <si>
    <t>39319 Salas Light Suite 818</t>
  </si>
  <si>
    <t>South Sherry</t>
  </si>
  <si>
    <t>Dinner record another.</t>
  </si>
  <si>
    <t>matthewmiller@example.com</t>
  </si>
  <si>
    <t>(232)515-4871</t>
  </si>
  <si>
    <t>1835 York Oval Suite 311</t>
  </si>
  <si>
    <t>Eight whatever care how.</t>
  </si>
  <si>
    <t>whitejennifer@example.net</t>
  </si>
  <si>
    <t>+1-966-963-7046x42638</t>
  </si>
  <si>
    <t>504 Brown Lock</t>
  </si>
  <si>
    <t>New Kristinburgh</t>
  </si>
  <si>
    <t>Speech assume rich ground market billion.</t>
  </si>
  <si>
    <t>jillsmith@example.com</t>
  </si>
  <si>
    <t>(929)251-9297</t>
  </si>
  <si>
    <t>1201 Hall Shoals</t>
  </si>
  <si>
    <t>East Jasmineville</t>
  </si>
  <si>
    <t>Special suffer opportunity.</t>
  </si>
  <si>
    <t>skeith@example.com</t>
  </si>
  <si>
    <t>001-307-643-6739x945</t>
  </si>
  <si>
    <t>3229 Kevin Corner Suite 891</t>
  </si>
  <si>
    <t>East Justin</t>
  </si>
  <si>
    <t>Purpose assume others ready heavy chance large.</t>
  </si>
  <si>
    <t>ffields@example.net</t>
  </si>
  <si>
    <t>+1-559-537-1438x909</t>
  </si>
  <si>
    <t>52670 Reed Prairie</t>
  </si>
  <si>
    <t>North Margaretstad</t>
  </si>
  <si>
    <t>Radio today recently throughout keep.</t>
  </si>
  <si>
    <t>travis29@example.net</t>
  </si>
  <si>
    <t>581.712.5880x102</t>
  </si>
  <si>
    <t>253 Arthur Neck</t>
  </si>
  <si>
    <t>West Garyville</t>
  </si>
  <si>
    <t>Should tonight capital student president late.</t>
  </si>
  <si>
    <t>wwebb@example.com</t>
  </si>
  <si>
    <t>788.911.4317x4280</t>
  </si>
  <si>
    <t>7158 Ruiz Square Apt. 775</t>
  </si>
  <si>
    <t>Win time music deal edge history.</t>
  </si>
  <si>
    <t>michael84@example.org</t>
  </si>
  <si>
    <t>2307 Morris Pike</t>
  </si>
  <si>
    <t>North Dannyland</t>
  </si>
  <si>
    <t>Decade before out rock wear travel run.</t>
  </si>
  <si>
    <t>kelsey35@example.net</t>
  </si>
  <si>
    <t>(714)648-1014x529</t>
  </si>
  <si>
    <t>328 Andrew Field Suite 971</t>
  </si>
  <si>
    <t>Family scientist or establish million along kind.</t>
  </si>
  <si>
    <t>gerald56@example.com</t>
  </si>
  <si>
    <t>001-766-204-2674x51509</t>
  </si>
  <si>
    <t>84045 Natalie Branch Apt. 104</t>
  </si>
  <si>
    <t>Andrewhaven</t>
  </si>
  <si>
    <t>Three during total be serve probably rest marriage.</t>
  </si>
  <si>
    <t>kimberly86@example.com</t>
  </si>
  <si>
    <t>(257)966-9356</t>
  </si>
  <si>
    <t>188 Anita Estate Apt. 729</t>
  </si>
  <si>
    <t>Susanchester</t>
  </si>
  <si>
    <t>Live peace poor bill blood national wish thank.</t>
  </si>
  <si>
    <t>amandasalinas@example.org</t>
  </si>
  <si>
    <t>9032 Gregory Ferry Apt. 825</t>
  </si>
  <si>
    <t>Parent word way show raise whom safe do.</t>
  </si>
  <si>
    <t>iowen@example.com</t>
  </si>
  <si>
    <t>+1-400-415-9801x86736</t>
  </si>
  <si>
    <t>439 Michelle Falls Apt. 932</t>
  </si>
  <si>
    <t>Natashafort</t>
  </si>
  <si>
    <t>Reality offer through capital since meeting vote pay.</t>
  </si>
  <si>
    <t>bradytara@example.org</t>
  </si>
  <si>
    <t>749-604-1234x9367</t>
  </si>
  <si>
    <t>49679 Theresa Wells</t>
  </si>
  <si>
    <t>Melissafort</t>
  </si>
  <si>
    <t>Break threat magazine mother argue church.</t>
  </si>
  <si>
    <t>carol62@example.org</t>
  </si>
  <si>
    <t>302.475.8202x983</t>
  </si>
  <si>
    <t>796 Case Mountains Apt. 339</t>
  </si>
  <si>
    <t>South Jacquelinebury</t>
  </si>
  <si>
    <t>Hit manager business too own hundred middle.</t>
  </si>
  <si>
    <t>taguilar@example.net</t>
  </si>
  <si>
    <t>6357 Frost Tunnel</t>
  </si>
  <si>
    <t>West Haileymouth</t>
  </si>
  <si>
    <t>Store perform gun moment east center poor.</t>
  </si>
  <si>
    <t>psmith@example.net</t>
  </si>
  <si>
    <t>778.445.2614</t>
  </si>
  <si>
    <t>851 Colleen Drives Suite 403</t>
  </si>
  <si>
    <t>East Frederickmouth</t>
  </si>
  <si>
    <t>Old show little measure future campaign.</t>
  </si>
  <si>
    <t>ycarroll@example.net</t>
  </si>
  <si>
    <t>998 Evans Throughway</t>
  </si>
  <si>
    <t>Thomasfort</t>
  </si>
  <si>
    <t>So among half its.</t>
  </si>
  <si>
    <t>walter90@example.net</t>
  </si>
  <si>
    <t>001-314-357-1140x3718</t>
  </si>
  <si>
    <t>70823 Lisa Springs</t>
  </si>
  <si>
    <t>South Ricardo</t>
  </si>
  <si>
    <t>Few few claim between near letter yourself.</t>
  </si>
  <si>
    <t>michael43@example.org</t>
  </si>
  <si>
    <t>974.718.7247</t>
  </si>
  <si>
    <t>707 Johnson Plain</t>
  </si>
  <si>
    <t>Port Tracey</t>
  </si>
  <si>
    <t>Physical how third face become south finally.</t>
  </si>
  <si>
    <t>paulmoore@example.com</t>
  </si>
  <si>
    <t>+1-590-940-3282x67464</t>
  </si>
  <si>
    <t>964 Stacey Fork Suite 008</t>
  </si>
  <si>
    <t>Country hit system purpose build.</t>
  </si>
  <si>
    <t>bbrown@example.com</t>
  </si>
  <si>
    <t>+1-489-823-9192x8661</t>
  </si>
  <si>
    <t>36165 Swanson Estate Suite 865</t>
  </si>
  <si>
    <t>Lucashaven</t>
  </si>
  <si>
    <t>Attention you bring magazine stock.</t>
  </si>
  <si>
    <t>christine69@example.org</t>
  </si>
  <si>
    <t>(764)362-2737</t>
  </si>
  <si>
    <t>39541 Tanya Crossing Apt. 585</t>
  </si>
  <si>
    <t>Port Pamelastad</t>
  </si>
  <si>
    <t>Movement small blue task receive store.</t>
  </si>
  <si>
    <t>tuckercarol@example.org</t>
  </si>
  <si>
    <t>718-885-1065</t>
  </si>
  <si>
    <t>20124 Rivers Route Apt. 183</t>
  </si>
  <si>
    <t>Tinaborough</t>
  </si>
  <si>
    <t>Spring fire southern part necessary into yeah.</t>
  </si>
  <si>
    <t>davidwong@example.org</t>
  </si>
  <si>
    <t>694 Thomas Haven</t>
  </si>
  <si>
    <t>Policy begin another minute.</t>
  </si>
  <si>
    <t>ralphrodriguez@example.com</t>
  </si>
  <si>
    <t>366.809.4725</t>
  </si>
  <si>
    <t>449 Parsons Glens Apt. 827</t>
  </si>
  <si>
    <t>Participant decade only difficult least approach good.</t>
  </si>
  <si>
    <t>carolynashley@example.com</t>
  </si>
  <si>
    <t>(879)983-6322x878</t>
  </si>
  <si>
    <t>1221 Cohen Villages Apt. 276</t>
  </si>
  <si>
    <t>Annestad</t>
  </si>
  <si>
    <t>Decade within data job learn against her.</t>
  </si>
  <si>
    <t>kimberlywest@example.net</t>
  </si>
  <si>
    <t>(962)342-2648x6983</t>
  </si>
  <si>
    <t>9365 Gerald Squares Suite 441</t>
  </si>
  <si>
    <t>Want model base either white life.</t>
  </si>
  <si>
    <t>dannymartinez@example.net</t>
  </si>
  <si>
    <t>+1-701-939-8944x09795</t>
  </si>
  <si>
    <t>3362 Parker Ranch Suite 193</t>
  </si>
  <si>
    <t>Attention point democratic clear.</t>
  </si>
  <si>
    <t>Ivan</t>
  </si>
  <si>
    <t>wattsnicole@example.org</t>
  </si>
  <si>
    <t>5932 Matthew Plain</t>
  </si>
  <si>
    <t>Finally east many foreign moment forget message technology.</t>
  </si>
  <si>
    <t>khamilton@example.com</t>
  </si>
  <si>
    <t>423-847-4565x3493</t>
  </si>
  <si>
    <t>65196 Mann Loaf</t>
  </si>
  <si>
    <t>West Caleb</t>
  </si>
  <si>
    <t>Game city exactly practice accept notice.</t>
  </si>
  <si>
    <t>along@example.org</t>
  </si>
  <si>
    <t>001-485-456-8865x052</t>
  </si>
  <si>
    <t>2577 Smith Crest</t>
  </si>
  <si>
    <t>Samanthabury</t>
  </si>
  <si>
    <t>Cultural purpose sign assume.</t>
  </si>
  <si>
    <t>amybryant@example.net</t>
  </si>
  <si>
    <t>984-208-6900</t>
  </si>
  <si>
    <t>2520 Rebecca Ranch Suite 735</t>
  </si>
  <si>
    <t>Here range ability season last create author.</t>
  </si>
  <si>
    <t>ernest29@example.net</t>
  </si>
  <si>
    <t>273-596-9800</t>
  </si>
  <si>
    <t>350 Kristin Knolls</t>
  </si>
  <si>
    <t>Westhaven</t>
  </si>
  <si>
    <t>Role across drug senior.</t>
  </si>
  <si>
    <t>georgeleslie@example.com</t>
  </si>
  <si>
    <t>576-255-1824x012</t>
  </si>
  <si>
    <t>9402 Dixon Motorway Suite 399</t>
  </si>
  <si>
    <t>Woodsville</t>
  </si>
  <si>
    <t>Benefit way indeed citizen.</t>
  </si>
  <si>
    <t>michaelsteele@example.com</t>
  </si>
  <si>
    <t>633-827-0156</t>
  </si>
  <si>
    <t>649 Russo Ridges Apt. 582</t>
  </si>
  <si>
    <t>South Deannamouth</t>
  </si>
  <si>
    <t>Few whole part.</t>
  </si>
  <si>
    <t>wfry@example.com</t>
  </si>
  <si>
    <t>78221 Hannah Glens</t>
  </si>
  <si>
    <t>Weaverborough</t>
  </si>
  <si>
    <t>Save become commercial international score.</t>
  </si>
  <si>
    <t>aguirrebilly@example.org</t>
  </si>
  <si>
    <t>0761 Lamb Street Suite 478</t>
  </si>
  <si>
    <t>Of party old letter mother.</t>
  </si>
  <si>
    <t>nicholasbutler@example.net</t>
  </si>
  <si>
    <t>6493 Chad Parks</t>
  </si>
  <si>
    <t>Robertburgh</t>
  </si>
  <si>
    <t>Even player word leave customer.</t>
  </si>
  <si>
    <t>ronaldsmith@example.net</t>
  </si>
  <si>
    <t>(945)578-9535x567</t>
  </si>
  <si>
    <t>551 Maria Glen</t>
  </si>
  <si>
    <t>North William</t>
  </si>
  <si>
    <t>Agree product machine expect specific feeling economy grow.</t>
  </si>
  <si>
    <t>vhernandez@example.com</t>
  </si>
  <si>
    <t>330.916.1727</t>
  </si>
  <si>
    <t>8833 Jeffrey Shore Apt. 976</t>
  </si>
  <si>
    <t>Robinsontown</t>
  </si>
  <si>
    <t>Food audience term miss trial one.</t>
  </si>
  <si>
    <t>rochalinda@example.net</t>
  </si>
  <si>
    <t>001-655-243-1849x375</t>
  </si>
  <si>
    <t>88783 Stephanie Mill</t>
  </si>
  <si>
    <t>Sense claim event pass glass study.</t>
  </si>
  <si>
    <t>staceyrasmussen@example.net</t>
  </si>
  <si>
    <t>001-968-567-0833x0824</t>
  </si>
  <si>
    <t>0212 Whitney Fall</t>
  </si>
  <si>
    <t>New Kaitlintown</t>
  </si>
  <si>
    <t>Around purpose walk house across this.</t>
  </si>
  <si>
    <t>andreapope@example.net</t>
  </si>
  <si>
    <t>+1-724-771-5251x13083</t>
  </si>
  <si>
    <t>273 Danny Freeway Apt. 261</t>
  </si>
  <si>
    <t>Mullenburgh</t>
  </si>
  <si>
    <t>Also customer follow real without protect Democrat.</t>
  </si>
  <si>
    <t>jason91@example.com</t>
  </si>
  <si>
    <t>305.805.6103x581</t>
  </si>
  <si>
    <t>28282 Peter Passage Suite 900</t>
  </si>
  <si>
    <t>Raymondside</t>
  </si>
  <si>
    <t>Behind for throw create general beyond pull.</t>
  </si>
  <si>
    <t>jessica75@example.com</t>
  </si>
  <si>
    <t>(273)640-5132x3409</t>
  </si>
  <si>
    <t>715 Brittany Walks</t>
  </si>
  <si>
    <t>Duncantown</t>
  </si>
  <si>
    <t>Visit last along wish top this this.</t>
  </si>
  <si>
    <t>brownkathy@example.org</t>
  </si>
  <si>
    <t>(536)922-6132</t>
  </si>
  <si>
    <t>52965 Bryant Branch</t>
  </si>
  <si>
    <t>Agency impact style yard during concern.</t>
  </si>
  <si>
    <t>edwardbennett@example.net</t>
  </si>
  <si>
    <t>+1-513-911-0008x2338</t>
  </si>
  <si>
    <t>680 Rebecca Cove</t>
  </si>
  <si>
    <t>Trouble film tax smile bed catch most.</t>
  </si>
  <si>
    <t>mmunoz@example.net</t>
  </si>
  <si>
    <t>61131 Cheryl Circles Apt. 754</t>
  </si>
  <si>
    <t>Ericfurt</t>
  </si>
  <si>
    <t>Building around green hotel study fish.</t>
  </si>
  <si>
    <t>dana59@example.net</t>
  </si>
  <si>
    <t>569.942.0427</t>
  </si>
  <si>
    <t>8100 Johnson Wall</t>
  </si>
  <si>
    <t>North Jessica</t>
  </si>
  <si>
    <t>Oil sport along.</t>
  </si>
  <si>
    <t>lthompson@example.net</t>
  </si>
  <si>
    <t>001-490-967-8598</t>
  </si>
  <si>
    <t>03071 Rachel River</t>
  </si>
  <si>
    <t>Bryanborough</t>
  </si>
  <si>
    <t>Responsibility time cultural whatever soon old.</t>
  </si>
  <si>
    <t>wcameron@example.com</t>
  </si>
  <si>
    <t>015 Amy Lights Suite 271</t>
  </si>
  <si>
    <t>East Juliestad</t>
  </si>
  <si>
    <t>School tough value time blood hit.</t>
  </si>
  <si>
    <t>pamelahernandez@example.org</t>
  </si>
  <si>
    <t>517.876.2755</t>
  </si>
  <si>
    <t>2504 Steven Forks</t>
  </si>
  <si>
    <t>North Bill</t>
  </si>
  <si>
    <t>Rich forward black development.</t>
  </si>
  <si>
    <t>lovekatie@example.com</t>
  </si>
  <si>
    <t>(280)533-7922</t>
  </si>
  <si>
    <t>2884 Adam Shoals</t>
  </si>
  <si>
    <t>West Jessicaport</t>
  </si>
  <si>
    <t>Land bill matter spend.</t>
  </si>
  <si>
    <t>jacobweiss@example.com</t>
  </si>
  <si>
    <t>421.787.1832x26609</t>
  </si>
  <si>
    <t>5215 Morris Views</t>
  </si>
  <si>
    <t>Ramosport</t>
  </si>
  <si>
    <t>By center enough family since.</t>
  </si>
  <si>
    <t>lewisjeffrey@example.com</t>
  </si>
  <si>
    <t>(217)446-8510</t>
  </si>
  <si>
    <t>4941 Greene Highway</t>
  </si>
  <si>
    <t>Lake Donnachester</t>
  </si>
  <si>
    <t>Born hot former parent article guy social.</t>
  </si>
  <si>
    <t>emily25@example.org</t>
  </si>
  <si>
    <t>875.612.4478x057</t>
  </si>
  <si>
    <t>5004 Jacqueline Cliff Apt. 149</t>
  </si>
  <si>
    <t>Six great where child style statement.</t>
  </si>
  <si>
    <t>jenkinsjoann@example.com</t>
  </si>
  <si>
    <t>+1-435-423-6225x109</t>
  </si>
  <si>
    <t>60837 Dean Mews</t>
  </si>
  <si>
    <t>Oil west we whom data check.</t>
  </si>
  <si>
    <t>hannahbass@example.com</t>
  </si>
  <si>
    <t>(488)344-5966x79950</t>
  </si>
  <si>
    <t>5096 Adam Stravenue Apt. 082</t>
  </si>
  <si>
    <t>Action include cultural where poor.</t>
  </si>
  <si>
    <t>lcaldwell@example.com</t>
  </si>
  <si>
    <t>001-892-758-2780x4571</t>
  </si>
  <si>
    <t>01453 Morgan Village Suite 565</t>
  </si>
  <si>
    <t>West Laura</t>
  </si>
  <si>
    <t>Enjoy anyone cover administration.</t>
  </si>
  <si>
    <t>kristina72@example.org</t>
  </si>
  <si>
    <t>3075 Gilbert Unions</t>
  </si>
  <si>
    <t>Kaylashire</t>
  </si>
  <si>
    <t>Ok company number detail choice follow well reach.</t>
  </si>
  <si>
    <t>flowersandrew@example.net</t>
  </si>
  <si>
    <t>+1-369-426-4884x605</t>
  </si>
  <si>
    <t>900 James Extensions</t>
  </si>
  <si>
    <t>Allisonbury</t>
  </si>
  <si>
    <t>Few left note keep.</t>
  </si>
  <si>
    <t>monica04@example.org</t>
  </si>
  <si>
    <t>+1-622-662-4817x804</t>
  </si>
  <si>
    <t>929 Matthew Greens Apt. 080</t>
  </si>
  <si>
    <t>Lewisburgh</t>
  </si>
  <si>
    <t>There ok item nearly each.</t>
  </si>
  <si>
    <t>harringtonashley@example.org</t>
  </si>
  <si>
    <t>(593)350-7734x833</t>
  </si>
  <si>
    <t>1809 Leslie Roads Apt. 189</t>
  </si>
  <si>
    <t>Should add lawyer democratic some.</t>
  </si>
  <si>
    <t>monique30@example.com</t>
  </si>
  <si>
    <t>281.822.1800x771</t>
  </si>
  <si>
    <t>606 Hurst Skyway Suite 419</t>
  </si>
  <si>
    <t>Seat reveal itself entire try management short.</t>
  </si>
  <si>
    <t>leecraig@example.com</t>
  </si>
  <si>
    <t>053 Erin Walks Suite 677</t>
  </si>
  <si>
    <t>Age brother can free.</t>
  </si>
  <si>
    <t>hermanheather@example.com</t>
  </si>
  <si>
    <t>697.256.4107x21665</t>
  </si>
  <si>
    <t>7691 May Vista</t>
  </si>
  <si>
    <t>North Jacobshire</t>
  </si>
  <si>
    <t>Quite woman line line.</t>
  </si>
  <si>
    <t>antonio75@example.net</t>
  </si>
  <si>
    <t>415.489.1920x66653</t>
  </si>
  <si>
    <t>553 Moore Inlet</t>
  </si>
  <si>
    <t>Wide opportunity or age why election.</t>
  </si>
  <si>
    <t>ebony15@example.com</t>
  </si>
  <si>
    <t>+1-446-232-0193x07869</t>
  </si>
  <si>
    <t>155 William View</t>
  </si>
  <si>
    <t>Port Charlesshire</t>
  </si>
  <si>
    <t>Today discover huge note state section.</t>
  </si>
  <si>
    <t>ewang@example.org</t>
  </si>
  <si>
    <t>660-488-0239</t>
  </si>
  <si>
    <t>7968 Brittney Forest Apt. 966</t>
  </si>
  <si>
    <t>Janetfort</t>
  </si>
  <si>
    <t>Discuss arm game nor every.</t>
  </si>
  <si>
    <t>ogilbert@example.com</t>
  </si>
  <si>
    <t>+1-449-672-8068x6245</t>
  </si>
  <si>
    <t>386 Stone Harbors Suite 334</t>
  </si>
  <si>
    <t>Lake Henryfurt</t>
  </si>
  <si>
    <t>Computer later understand way north our class today.</t>
  </si>
  <si>
    <t>christopher92@example.net</t>
  </si>
  <si>
    <t>(772)789-9340</t>
  </si>
  <si>
    <t>62970 Charles Junction Suite 874</t>
  </si>
  <si>
    <t>Water hit window send order pass far.</t>
  </si>
  <si>
    <t>xreid@example.com</t>
  </si>
  <si>
    <t>+1-470-945-2412x3279</t>
  </si>
  <si>
    <t>8492 Patricia Springs Suite 167</t>
  </si>
  <si>
    <t>Oliverview</t>
  </si>
  <si>
    <t>Pretty kid but sea live note.</t>
  </si>
  <si>
    <t>ericwalker@example.com</t>
  </si>
  <si>
    <t>(405)994-8141</t>
  </si>
  <si>
    <t>343 Zachary Village Apt. 929</t>
  </si>
  <si>
    <t>Port Courtneychester</t>
  </si>
  <si>
    <t>Attorney cover eight share every.</t>
  </si>
  <si>
    <t>aaronbean@example.org</t>
  </si>
  <si>
    <t>(799)681-5430</t>
  </si>
  <si>
    <t>094 Williams Road</t>
  </si>
  <si>
    <t>South Codymouth</t>
  </si>
  <si>
    <t>Back receive by girl start strong grow.</t>
  </si>
  <si>
    <t>olsenmary@example.org</t>
  </si>
  <si>
    <t>001-250-639-7237x191</t>
  </si>
  <si>
    <t>634 Thompson River</t>
  </si>
  <si>
    <t>Hutchinsonbury</t>
  </si>
  <si>
    <t>Administration man heavy above.</t>
  </si>
  <si>
    <t>murilloryan@example.com</t>
  </si>
  <si>
    <t>443.838.9278x98595</t>
  </si>
  <si>
    <t>5687 Hernandez Valleys Suite 868</t>
  </si>
  <si>
    <t>Merrittburgh</t>
  </si>
  <si>
    <t>Capital our democratic suffer religious up star.</t>
  </si>
  <si>
    <t>weaverjames@example.org</t>
  </si>
  <si>
    <t>465-960-2032x96783</t>
  </si>
  <si>
    <t>1682 Cindy Junction</t>
  </si>
  <si>
    <t>Dunnchester</t>
  </si>
  <si>
    <t>People quickly use activity true until.</t>
  </si>
  <si>
    <t>nrobinson@example.net</t>
  </si>
  <si>
    <t>841.959.0685x03742</t>
  </si>
  <si>
    <t>0929 Stone Branch Suite 172</t>
  </si>
  <si>
    <t>Chavezhaven</t>
  </si>
  <si>
    <t>Beat agency method research themselves room child music.</t>
  </si>
  <si>
    <t>timothy55@example.com</t>
  </si>
  <si>
    <t>911.242.8542x648</t>
  </si>
  <si>
    <t>95122 Alexa Extensions Apt. 788</t>
  </si>
  <si>
    <t>Port Tammy</t>
  </si>
  <si>
    <t>Similar price home structure main expert debate.</t>
  </si>
  <si>
    <t>christopher46@example.org</t>
  </si>
  <si>
    <t>(991)802-5176</t>
  </si>
  <si>
    <t>6069 Manning Camp Apt. 628</t>
  </si>
  <si>
    <t>Public our decide consider TV life.</t>
  </si>
  <si>
    <t>mark28@example.com</t>
  </si>
  <si>
    <t>08453 John Summit</t>
  </si>
  <si>
    <t>Bairdville</t>
  </si>
  <si>
    <t>Grow education safe wrong.</t>
  </si>
  <si>
    <t>xjohnson@example.org</t>
  </si>
  <si>
    <t>(765)798-8930x1366</t>
  </si>
  <si>
    <t>650 Johnson Road Suite 145</t>
  </si>
  <si>
    <t>New Amanda</t>
  </si>
  <si>
    <t>Job something view child.</t>
  </si>
  <si>
    <t>rjackson@example.net</t>
  </si>
  <si>
    <t>871.488.3756</t>
  </si>
  <si>
    <t>9013 Erin Village</t>
  </si>
  <si>
    <t>Ellisshire</t>
  </si>
  <si>
    <t>Law sound quite letter learn.</t>
  </si>
  <si>
    <t>michelle20@example.org</t>
  </si>
  <si>
    <t>307-264-7249x678</t>
  </si>
  <si>
    <t>606 Davis Trace</t>
  </si>
  <si>
    <t>Wheelerland</t>
  </si>
  <si>
    <t>Movement those teacher rule debate.</t>
  </si>
  <si>
    <t>beckwilliam@example.net</t>
  </si>
  <si>
    <t>(391)663-9674</t>
  </si>
  <si>
    <t>983 Hunt Terrace Suite 369</t>
  </si>
  <si>
    <t>Gamblefort</t>
  </si>
  <si>
    <t>Whether course your herself course else day.</t>
  </si>
  <si>
    <t>taylorrivera@example.com</t>
  </si>
  <si>
    <t>935.408.9562</t>
  </si>
  <si>
    <t>356 Jeff Spurs</t>
  </si>
  <si>
    <t>North Christinaton</t>
  </si>
  <si>
    <t>Media surface true indeed case.</t>
  </si>
  <si>
    <t>susan77@example.org</t>
  </si>
  <si>
    <t>879.379.9187x803</t>
  </si>
  <si>
    <t>0569 Dustin Terrace Suite 455</t>
  </si>
  <si>
    <t>Theodoreborough</t>
  </si>
  <si>
    <t>Type reveal themselves poor race case worry.</t>
  </si>
  <si>
    <t>linda17@example.org</t>
  </si>
  <si>
    <t>+1-435-218-3981x70941</t>
  </si>
  <si>
    <t>44827 Crystal Manors Suite 988</t>
  </si>
  <si>
    <t>Manuelhaven</t>
  </si>
  <si>
    <t>Onto big much send.</t>
  </si>
  <si>
    <t>fwalsh@example.com</t>
  </si>
  <si>
    <t>(346)716-2159x85166</t>
  </si>
  <si>
    <t>14909 Deborah Prairie</t>
  </si>
  <si>
    <t>North Thomas</t>
  </si>
  <si>
    <t>Dream method ten single.</t>
  </si>
  <si>
    <t>andersondenise@example.net</t>
  </si>
  <si>
    <t>001-381-615-7310</t>
  </si>
  <si>
    <t>81035 Vasquez Greens</t>
  </si>
  <si>
    <t>Ingramchester</t>
  </si>
  <si>
    <t>Camera agreement without race serious.</t>
  </si>
  <si>
    <t>rebeccavillarreal@example.com</t>
  </si>
  <si>
    <t>367-922-1995</t>
  </si>
  <si>
    <t>7986 Lucas Brooks</t>
  </si>
  <si>
    <t>Port Sandraside</t>
  </si>
  <si>
    <t>Key already commercial ask note store.</t>
  </si>
  <si>
    <t>ashley94@example.org</t>
  </si>
  <si>
    <t>001-861-711-7191x8625</t>
  </si>
  <si>
    <t>721 Brown Turnpike Suite 928</t>
  </si>
  <si>
    <t>Karenchester</t>
  </si>
  <si>
    <t>Hard increase concern new happen where author.</t>
  </si>
  <si>
    <t>jessica74@example.com</t>
  </si>
  <si>
    <t>944-340-5371</t>
  </si>
  <si>
    <t>03512 Cortez Cove Apt. 759</t>
  </si>
  <si>
    <t>Brettside</t>
  </si>
  <si>
    <t>Organization popular which movie individual.</t>
  </si>
  <si>
    <t>edeleon@example.com</t>
  </si>
  <si>
    <t>001-348-210-1199x528</t>
  </si>
  <si>
    <t>121 Adams Club Suite 374</t>
  </si>
  <si>
    <t>Pamelaport</t>
  </si>
  <si>
    <t>Require including tell appear.</t>
  </si>
  <si>
    <t>gpowers@example.net</t>
  </si>
  <si>
    <t>9086 Mark Ways Suite 207</t>
  </si>
  <si>
    <t>Box guess allow later.</t>
  </si>
  <si>
    <t>duncanbernard@example.org</t>
  </si>
  <si>
    <t>+1-557-928-4139x373</t>
  </si>
  <si>
    <t>88469 Tonya Lights Apt. 071</t>
  </si>
  <si>
    <t>Castilloville</t>
  </si>
  <si>
    <t>Protect project impact boy strategy huge.</t>
  </si>
  <si>
    <t>fgregory@example.org</t>
  </si>
  <si>
    <t>856.925.9531x77309</t>
  </si>
  <si>
    <t>1672 Shawn Islands</t>
  </si>
  <si>
    <t>Often sit me focus pretty.</t>
  </si>
  <si>
    <t>Mercado</t>
  </si>
  <si>
    <t>yschmitt@example.net</t>
  </si>
  <si>
    <t>594-659-4186x71130</t>
  </si>
  <si>
    <t>0983 Karen Shores Apt. 062</t>
  </si>
  <si>
    <t>Actually after agreement network next field exist.</t>
  </si>
  <si>
    <t>brichmond@example.org</t>
  </si>
  <si>
    <t>561-448-0765x0584</t>
  </si>
  <si>
    <t>8905 Nichole Spur Apt. 317</t>
  </si>
  <si>
    <t>Hopkinsborough</t>
  </si>
  <si>
    <t>Issue must line final fire apply.</t>
  </si>
  <si>
    <t>nathanpatel@example.org</t>
  </si>
  <si>
    <t>+1-329-539-9440x5983</t>
  </si>
  <si>
    <t>794 Justin Avenue</t>
  </si>
  <si>
    <t>Amyview</t>
  </si>
  <si>
    <t>Meeting often especially movie party entire miss.</t>
  </si>
  <si>
    <t>ogriffin@example.com</t>
  </si>
  <si>
    <t>(314)609-1567</t>
  </si>
  <si>
    <t>69890 Clarke Oval</t>
  </si>
  <si>
    <t>Port Benjaminberg</t>
  </si>
  <si>
    <t>Now themselves size charge into stay today establish.</t>
  </si>
  <si>
    <t>adam79@example.com</t>
  </si>
  <si>
    <t>+1-741-509-6855x7760</t>
  </si>
  <si>
    <t>00036 Gregory Fall</t>
  </si>
  <si>
    <t>West Brenda</t>
  </si>
  <si>
    <t>Least fall mission industry.</t>
  </si>
  <si>
    <t>amyandrews@example.com</t>
  </si>
  <si>
    <t>001-781-245-1233x603</t>
  </si>
  <si>
    <t>33386 Berry Radial</t>
  </si>
  <si>
    <t>Business off its your tree student court quite.</t>
  </si>
  <si>
    <t>boyerbonnie@example.org</t>
  </si>
  <si>
    <t>11681 Mark Mills Apt. 782</t>
  </si>
  <si>
    <t>Kathleenburgh</t>
  </si>
  <si>
    <t>Central may enter southern would mother.</t>
  </si>
  <si>
    <t>kellerteresa@example.org</t>
  </si>
  <si>
    <t>484.458.3149x431</t>
  </si>
  <si>
    <t>6085 Hayes Freeway</t>
  </si>
  <si>
    <t>While yeah court actually audience former sign garden.</t>
  </si>
  <si>
    <t>vbryant@example.org</t>
  </si>
  <si>
    <t>458 Timothy Plains</t>
  </si>
  <si>
    <t>West Michelleberg</t>
  </si>
  <si>
    <t>Suddenly each street force life.</t>
  </si>
  <si>
    <t>ibell@example.com</t>
  </si>
  <si>
    <t>3392 Carpenter Crescent</t>
  </si>
  <si>
    <t>Lindaport</t>
  </si>
  <si>
    <t>Responsibility season important have several.</t>
  </si>
  <si>
    <t>(423)357-0401x2721</t>
  </si>
  <si>
    <t>7549 Bailey Ports Apt. 270</t>
  </si>
  <si>
    <t>Caitlintown</t>
  </si>
  <si>
    <t>Imagine community threat ago total subject.</t>
  </si>
  <si>
    <t>cmorris@example.com</t>
  </si>
  <si>
    <t>61599 Powell Mall</t>
  </si>
  <si>
    <t>Lake Davidtown</t>
  </si>
  <si>
    <t>Indicate draw information.</t>
  </si>
  <si>
    <t>albert88@example.com</t>
  </si>
  <si>
    <t>422-739-0729</t>
  </si>
  <si>
    <t>0530 Aguilar Parks Apt. 697</t>
  </si>
  <si>
    <t>West Greggfort</t>
  </si>
  <si>
    <t>Sign head floor.</t>
  </si>
  <si>
    <t>caleb51@example.org</t>
  </si>
  <si>
    <t>677-469-6243</t>
  </si>
  <si>
    <t>0088 Christopher Cliff</t>
  </si>
  <si>
    <t>Fall cut set economy tax they art.</t>
  </si>
  <si>
    <t>robertpaul@example.net</t>
  </si>
  <si>
    <t>001-807-973-6858x8379</t>
  </si>
  <si>
    <t>389 Washington Throughway Suite 415</t>
  </si>
  <si>
    <t>Father rise receive Republican everything there occur benefit.</t>
  </si>
  <si>
    <t>sarahill@example.org</t>
  </si>
  <si>
    <t>551.669.8362x805</t>
  </si>
  <si>
    <t>95144 Dustin Grove</t>
  </si>
  <si>
    <t>Wrightside</t>
  </si>
  <si>
    <t>Coach rate impact kid white.</t>
  </si>
  <si>
    <t>mcdonaldjulia@example.org</t>
  </si>
  <si>
    <t>418.577.5464x56064</t>
  </si>
  <si>
    <t>7130 Michelle Burg Apt. 411</t>
  </si>
  <si>
    <t>Scientist south dream time stock with especially.</t>
  </si>
  <si>
    <t>racheltaylor@example.net</t>
  </si>
  <si>
    <t>302.897.8123x57953</t>
  </si>
  <si>
    <t>818 Johnson Spurs Suite 696</t>
  </si>
  <si>
    <t>South Kristopher</t>
  </si>
  <si>
    <t>Black act skin painting eye stay he.</t>
  </si>
  <si>
    <t>callahankristin@example.org</t>
  </si>
  <si>
    <t>407.907.7655x29037</t>
  </si>
  <si>
    <t>329 Ashley Summit</t>
  </si>
  <si>
    <t>North Bryanberg</t>
  </si>
  <si>
    <t>Wall case network.</t>
  </si>
  <si>
    <t>millerrachel@example.net</t>
  </si>
  <si>
    <t>768-874-0032x13769</t>
  </si>
  <si>
    <t>98949 Baldwin Orchard</t>
  </si>
  <si>
    <t>Hayleymouth</t>
  </si>
  <si>
    <t>Government address huge window choose interest reason.</t>
  </si>
  <si>
    <t>kevinfox@example.org</t>
  </si>
  <si>
    <t>563-771-4087x0020</t>
  </si>
  <si>
    <t>004 Tricia Gateway Apt. 727</t>
  </si>
  <si>
    <t>East Brianna</t>
  </si>
  <si>
    <t>Per give defense employee follow where.</t>
  </si>
  <si>
    <t>lindsey55@example.net</t>
  </si>
  <si>
    <t>633.297.9945x020</t>
  </si>
  <si>
    <t>71180 Craig Stravenue Apt. 591</t>
  </si>
  <si>
    <t>Walkershire</t>
  </si>
  <si>
    <t>Everyone buy safe history begin.</t>
  </si>
  <si>
    <t>john54@example.net</t>
  </si>
  <si>
    <t>(398)743-4899</t>
  </si>
  <si>
    <t>547 Denise Trail Apt. 338</t>
  </si>
  <si>
    <t>Tracyhaven</t>
  </si>
  <si>
    <t>Company plan through our stay song tree.</t>
  </si>
  <si>
    <t>karenclark@example.org</t>
  </si>
  <si>
    <t>275-685-9295x2905</t>
  </si>
  <si>
    <t>51645 Schmidt Burg Suite 180</t>
  </si>
  <si>
    <t>Kingburgh</t>
  </si>
  <si>
    <t>Upon show power.</t>
  </si>
  <si>
    <t>robertsonjessica@example.com</t>
  </si>
  <si>
    <t>001-235-259-5431x37277</t>
  </si>
  <si>
    <t>18515 Randy Estates</t>
  </si>
  <si>
    <t>New Travisport</t>
  </si>
  <si>
    <t>Discuss player week responsibility five.</t>
  </si>
  <si>
    <t>ehenderson@example.org</t>
  </si>
  <si>
    <t>366.973.3049x932</t>
  </si>
  <si>
    <t>4199 Diana Ports Apt. 504</t>
  </si>
  <si>
    <t>Lake Sherryton</t>
  </si>
  <si>
    <t>Century reach inside brother even ever.</t>
  </si>
  <si>
    <t>michelleharrison@example.net</t>
  </si>
  <si>
    <t>654-200-9119x02120</t>
  </si>
  <si>
    <t>683 Nichole Hollow Suite 594</t>
  </si>
  <si>
    <t>Commercial research if chance star health really.</t>
  </si>
  <si>
    <t>loricrosby@example.org</t>
  </si>
  <si>
    <t>914-916-0960</t>
  </si>
  <si>
    <t>59709 Joshua Cove</t>
  </si>
  <si>
    <t>North Jessicatown</t>
  </si>
  <si>
    <t>Media all among.</t>
  </si>
  <si>
    <t>todd92@example.net</t>
  </si>
  <si>
    <t>(510)304-0503x471</t>
  </si>
  <si>
    <t>241 Barnes Village</t>
  </si>
  <si>
    <t>Saundersberg</t>
  </si>
  <si>
    <t>Dog actually front instead gun.</t>
  </si>
  <si>
    <t>donald33@example.org</t>
  </si>
  <si>
    <t>(455)816-5595</t>
  </si>
  <si>
    <t>167 Shannon Prairie</t>
  </si>
  <si>
    <t>New Larryland</t>
  </si>
  <si>
    <t>Economic method sea letter foot.</t>
  </si>
  <si>
    <t>willisnathan@example.com</t>
  </si>
  <si>
    <t>954-369-6386x572</t>
  </si>
  <si>
    <t>78268 Anthony Mountains</t>
  </si>
  <si>
    <t>Karenhaven</t>
  </si>
  <si>
    <t>Responsibility theory safe natural best civil star.</t>
  </si>
  <si>
    <t>Terrance</t>
  </si>
  <si>
    <t>stephanie04@example.net</t>
  </si>
  <si>
    <t>(263)553-9179</t>
  </si>
  <si>
    <t>9170 Wayne Shore</t>
  </si>
  <si>
    <t>North Michellemouth</t>
  </si>
  <si>
    <t>Power anything free news white sense.</t>
  </si>
  <si>
    <t>danieljoshua@example.net</t>
  </si>
  <si>
    <t>(622)324-9370x224</t>
  </si>
  <si>
    <t>6465 Rose Stravenue Apt. 064</t>
  </si>
  <si>
    <t>West John</t>
  </si>
  <si>
    <t>Network hundred rise establish scientist poor they similar.</t>
  </si>
  <si>
    <t>ryanmaria@example.com</t>
  </si>
  <si>
    <t>48625 Marie Valleys</t>
  </si>
  <si>
    <t>New Davidfurt</t>
  </si>
  <si>
    <t>Phone hospital suffer minute.</t>
  </si>
  <si>
    <t>afuller@example.com</t>
  </si>
  <si>
    <t>451-915-9417x29750</t>
  </si>
  <si>
    <t>6721 Rebecca Meadows Suite 706</t>
  </si>
  <si>
    <t>Leslieburgh</t>
  </si>
  <si>
    <t>Eat student test option wall.</t>
  </si>
  <si>
    <t>jacqueline20@example.com</t>
  </si>
  <si>
    <t>001-697-324-8309x6345</t>
  </si>
  <si>
    <t>5119 James Dam</t>
  </si>
  <si>
    <t>East Shannontown</t>
  </si>
  <si>
    <t>All shoulder sense sign their use green true.</t>
  </si>
  <si>
    <t>griffinanna@example.net</t>
  </si>
  <si>
    <t>(602)794-7096x0240</t>
  </si>
  <si>
    <t>085 Weber Mount Suite 182</t>
  </si>
  <si>
    <t>Happen eat memory final different can contain culture.</t>
  </si>
  <si>
    <t>millerjulie@example.net</t>
  </si>
  <si>
    <t>911.293.4381x0128</t>
  </si>
  <si>
    <t>499 James Glens</t>
  </si>
  <si>
    <t>Johnathanburgh</t>
  </si>
  <si>
    <t>Practice amount skin prepare summer.</t>
  </si>
  <si>
    <t>hansonthomas@example.org</t>
  </si>
  <si>
    <t>536.845.3823x51559</t>
  </si>
  <si>
    <t>2573 Simon Place</t>
  </si>
  <si>
    <t>South Jesus</t>
  </si>
  <si>
    <t>Cell human final follow.</t>
  </si>
  <si>
    <t>seth72@example.net</t>
  </si>
  <si>
    <t>911-693-8335</t>
  </si>
  <si>
    <t>09576 Hall Walks Apt. 348</t>
  </si>
  <si>
    <t>East Bailey</t>
  </si>
  <si>
    <t>Goal down near child until.</t>
  </si>
  <si>
    <t>jonesmichael@example.net</t>
  </si>
  <si>
    <t>27909 Schmidt Plains Suite 660</t>
  </si>
  <si>
    <t>Jeremiahfurt</t>
  </si>
  <si>
    <t>Company Congress build system little Republican home.</t>
  </si>
  <si>
    <t>001-601-830-1349x7320</t>
  </si>
  <si>
    <t>26281 Luis River</t>
  </si>
  <si>
    <t>North Jeffrey</t>
  </si>
  <si>
    <t>Born sing blood street current any seem.</t>
  </si>
  <si>
    <t>porterkaitlyn@example.net</t>
  </si>
  <si>
    <t>+1-255-986-9229x1935</t>
  </si>
  <si>
    <t>49256 John Squares Apt. 888</t>
  </si>
  <si>
    <t>Barajastown</t>
  </si>
  <si>
    <t>Organization see night growth.</t>
  </si>
  <si>
    <t>markgibbs@example.com</t>
  </si>
  <si>
    <t>001-203-296-7739</t>
  </si>
  <si>
    <t>985 Matthew Gardens Suite 937</t>
  </si>
  <si>
    <t>Port Jenniferburgh</t>
  </si>
  <si>
    <t>Mouth heavy partner season.</t>
  </si>
  <si>
    <t>edward65@example.net</t>
  </si>
  <si>
    <t>19207 Stanley Inlet Suite 300</t>
  </si>
  <si>
    <t>Lake Kristy</t>
  </si>
  <si>
    <t>Manage fine food mission different.</t>
  </si>
  <si>
    <t>xgonzalez@example.org</t>
  </si>
  <si>
    <t>969-423-6622x77421</t>
  </si>
  <si>
    <t>616 Bennett Tunnel</t>
  </si>
  <si>
    <t>Owenschester</t>
  </si>
  <si>
    <t>Pattern deep line.</t>
  </si>
  <si>
    <t>robertpage@example.org</t>
  </si>
  <si>
    <t>001-430-398-9750</t>
  </si>
  <si>
    <t>39821 Philip Neck Apt. 161</t>
  </si>
  <si>
    <t>West Kimberlymouth</t>
  </si>
  <si>
    <t>Fire too arm.</t>
  </si>
  <si>
    <t>cooleycatherine@example.net</t>
  </si>
  <si>
    <t>431.784.8202</t>
  </si>
  <si>
    <t>3842 Morris Orchard Suite 811</t>
  </si>
  <si>
    <t>West Robertbury</t>
  </si>
  <si>
    <t>Condition skin town trip boy agency difference.</t>
  </si>
  <si>
    <t>eric25@example.org</t>
  </si>
  <si>
    <t>1481 Espinoza Falls Suite 911</t>
  </si>
  <si>
    <t>New Theresa</t>
  </si>
  <si>
    <t>Those my important feel stage.</t>
  </si>
  <si>
    <t>jennifer93@example.net</t>
  </si>
  <si>
    <t>001-574-887-4905x9393</t>
  </si>
  <si>
    <t>88925 Tyler Islands Apt. 432</t>
  </si>
  <si>
    <t>Veronicaland</t>
  </si>
  <si>
    <t>East water trouble attorney run minute hospital.</t>
  </si>
  <si>
    <t>wmartinez@example.org</t>
  </si>
  <si>
    <t>420.241.5807x74730</t>
  </si>
  <si>
    <t>39600 Singleton Trafficway Apt. 195</t>
  </si>
  <si>
    <t>Me he road establish game window outside pattern.</t>
  </si>
  <si>
    <t>rowlandelizabeth@example.org</t>
  </si>
  <si>
    <t>(642)361-0176</t>
  </si>
  <si>
    <t>6907 Sandra Fords Apt. 207</t>
  </si>
  <si>
    <t>Victoriaville</t>
  </si>
  <si>
    <t>Establish officer someone gas hit suffer.</t>
  </si>
  <si>
    <t>dwagner@example.net</t>
  </si>
  <si>
    <t>001-282-631-6000x40915</t>
  </si>
  <si>
    <t>76377 Stevens Mission</t>
  </si>
  <si>
    <t>Port Sandra</t>
  </si>
  <si>
    <t>Career myself also hear.</t>
  </si>
  <si>
    <t>cynthiabush@example.com</t>
  </si>
  <si>
    <t>918-513-6306</t>
  </si>
  <si>
    <t>9587 Julie Plains Apt. 448</t>
  </si>
  <si>
    <t>East Jenniferberg</t>
  </si>
  <si>
    <t>Both which agreement color.</t>
  </si>
  <si>
    <t>webbheather@example.com</t>
  </si>
  <si>
    <t>(460)504-1498x869</t>
  </si>
  <si>
    <t>105 Black Alley Apt. 709</t>
  </si>
  <si>
    <t>Voice short book school beat.</t>
  </si>
  <si>
    <t>matthew97@example.org</t>
  </si>
  <si>
    <t>001-390-337-5664x2470</t>
  </si>
  <si>
    <t>061 Smith Well Suite 611</t>
  </si>
  <si>
    <t>Mejiaview</t>
  </si>
  <si>
    <t>Project main foreign author party per must.</t>
  </si>
  <si>
    <t>qbartlett@example.net</t>
  </si>
  <si>
    <t>613.987.2053x8008</t>
  </si>
  <si>
    <t>430 Warren Prairie</t>
  </si>
  <si>
    <t>New Sethland</t>
  </si>
  <si>
    <t>On my finish yard attack get.</t>
  </si>
  <si>
    <t>johnsonpatricia@example.com</t>
  </si>
  <si>
    <t>001-420-746-4808x065</t>
  </si>
  <si>
    <t>6858 Greer Port Suite 566</t>
  </si>
  <si>
    <t>Reneetown</t>
  </si>
  <si>
    <t>Social fact yes laugh play.</t>
  </si>
  <si>
    <t>tkelly@example.net</t>
  </si>
  <si>
    <t>129 Becky Ridges</t>
  </si>
  <si>
    <t>Wendystad</t>
  </si>
  <si>
    <t>Environment minute mind treat huge compare item place.</t>
  </si>
  <si>
    <t>carterricky@example.org</t>
  </si>
  <si>
    <t>573.365.7305</t>
  </si>
  <si>
    <t>9701 Susan Flats</t>
  </si>
  <si>
    <t>West Dennisbury</t>
  </si>
  <si>
    <t>Then every couple unit term pattern suffer.</t>
  </si>
  <si>
    <t>samanthahampton@example.com</t>
  </si>
  <si>
    <t>(933)613-2047x4605</t>
  </si>
  <si>
    <t>812 Rodney Fords Apt. 731</t>
  </si>
  <si>
    <t>Ambershire</t>
  </si>
  <si>
    <t>Throw any property side star.</t>
  </si>
  <si>
    <t>nathan32@example.org</t>
  </si>
  <si>
    <t>570-250-7323</t>
  </si>
  <si>
    <t>60404 Arroyo Drive Suite 082</t>
  </si>
  <si>
    <t>Warrenton</t>
  </si>
  <si>
    <t>Certainly left morning.</t>
  </si>
  <si>
    <t>candicefowler@example.com</t>
  </si>
  <si>
    <t>3154 Anderson Parkway Suite 248</t>
  </si>
  <si>
    <t>Western last election minute pressure travel let someone.</t>
  </si>
  <si>
    <t>danny41@example.com</t>
  </si>
  <si>
    <t>28836 Jeffrey Bridge</t>
  </si>
  <si>
    <t>Weaverfort</t>
  </si>
  <si>
    <t>Dinner class green plan herself.</t>
  </si>
  <si>
    <t>christopherespinoza@example.com</t>
  </si>
  <si>
    <t>001-627-398-4166</t>
  </si>
  <si>
    <t>3605 Fischer Harbors</t>
  </si>
  <si>
    <t>Aprilbury</t>
  </si>
  <si>
    <t>Material space theory fight like talk region everybody.</t>
  </si>
  <si>
    <t>wyates@example.org</t>
  </si>
  <si>
    <t>00294 Duane Center Apt. 344</t>
  </si>
  <si>
    <t>Eye our always phone significant.</t>
  </si>
  <si>
    <t>brownclinton@example.org</t>
  </si>
  <si>
    <t>(951)641-3142x18672</t>
  </si>
  <si>
    <t>0168 Fox Knoll</t>
  </si>
  <si>
    <t>Isabellaport</t>
  </si>
  <si>
    <t>Although through every.</t>
  </si>
  <si>
    <t>mpaul@example.org</t>
  </si>
  <si>
    <t>476-489-6280</t>
  </si>
  <si>
    <t>49908 Amanda Drives Apt. 024</t>
  </si>
  <si>
    <t>Lake Lisatown</t>
  </si>
  <si>
    <t>While success least whole.</t>
  </si>
  <si>
    <t>rachelchaney@example.com</t>
  </si>
  <si>
    <t>+1-623-455-8311x8818</t>
  </si>
  <si>
    <t>904 Brian Cove Apt. 236</t>
  </si>
  <si>
    <t>South Gary</t>
  </si>
  <si>
    <t>Between kid whatever these purpose focus able.</t>
  </si>
  <si>
    <t>tanya75@example.com</t>
  </si>
  <si>
    <t>3319 Steven Mount Apt. 159</t>
  </si>
  <si>
    <t>Muellerberg</t>
  </si>
  <si>
    <t>Nearly total compare stock win.</t>
  </si>
  <si>
    <t>yholmes@example.net</t>
  </si>
  <si>
    <t>+1-972-632-0839x0409</t>
  </si>
  <si>
    <t>32526 Bell Parkways</t>
  </si>
  <si>
    <t>South Steve</t>
  </si>
  <si>
    <t>Lead challenge candidate leave see.</t>
  </si>
  <si>
    <t>alexis55@example.net</t>
  </si>
  <si>
    <t>+1-987-577-1533x74662</t>
  </si>
  <si>
    <t>56154 White Avenue</t>
  </si>
  <si>
    <t>Kaylafort</t>
  </si>
  <si>
    <t>Staff wind pattern remember message actually yet.</t>
  </si>
  <si>
    <t>jenniferboone@example.org</t>
  </si>
  <si>
    <t>+1-200-596-4847x520</t>
  </si>
  <si>
    <t>976 Green Spring Apt. 231</t>
  </si>
  <si>
    <t>New Samanthafurt</t>
  </si>
  <si>
    <t>Respond material day financial tell surface after.</t>
  </si>
  <si>
    <t>eknight@example.net</t>
  </si>
  <si>
    <t>(821)241-4039</t>
  </si>
  <si>
    <t>73167 Pham Crest Suite 257</t>
  </si>
  <si>
    <t>Melindaton</t>
  </si>
  <si>
    <t>Everything collection manager along activity among none tend.</t>
  </si>
  <si>
    <t>thompsonjulie@example.net</t>
  </si>
  <si>
    <t>(527)632-4673x9077</t>
  </si>
  <si>
    <t>1819 Caldwell Row Apt. 612</t>
  </si>
  <si>
    <t>Television box form word great.</t>
  </si>
  <si>
    <t>bakerdalton@example.com</t>
  </si>
  <si>
    <t>(893)965-9709x1915</t>
  </si>
  <si>
    <t>518 Cody Village</t>
  </si>
  <si>
    <t>East Kelli</t>
  </si>
  <si>
    <t>Peace within today national deep tree.</t>
  </si>
  <si>
    <t>edwardsbryan@example.com</t>
  </si>
  <si>
    <t>(795)636-3214</t>
  </si>
  <si>
    <t>622 Mills Mountains</t>
  </si>
  <si>
    <t>Usually religious officer picture could.</t>
  </si>
  <si>
    <t>Beltran</t>
  </si>
  <si>
    <t>wandamaynard@example.net</t>
  </si>
  <si>
    <t>905-374-0817x647</t>
  </si>
  <si>
    <t>359 Perez Vista</t>
  </si>
  <si>
    <t>Hartmantown</t>
  </si>
  <si>
    <t>Sort report collection.</t>
  </si>
  <si>
    <t>michael66@example.org</t>
  </si>
  <si>
    <t>(568)713-4673</t>
  </si>
  <si>
    <t>308 Linda Hills</t>
  </si>
  <si>
    <t>South Rachelbury</t>
  </si>
  <si>
    <t>East plant than above entire someone machine.</t>
  </si>
  <si>
    <t>brewerlindsay@example.com</t>
  </si>
  <si>
    <t>001-716-840-3133x3251</t>
  </si>
  <si>
    <t>3657 Martinez Camp Apt. 104</t>
  </si>
  <si>
    <t>Norristown</t>
  </si>
  <si>
    <t>Rate put though two spring evidence.</t>
  </si>
  <si>
    <t>571.618.1335</t>
  </si>
  <si>
    <t>9706 Tammy Garden Apt. 167</t>
  </si>
  <si>
    <t>South Cassandrashire</t>
  </si>
  <si>
    <t>Set them paper herself out similar.</t>
  </si>
  <si>
    <t>pbennett@example.org</t>
  </si>
  <si>
    <t>452-530-1539x7309</t>
  </si>
  <si>
    <t>9635 Carpenter Trace</t>
  </si>
  <si>
    <t>Coreyside</t>
  </si>
  <si>
    <t>Which news push democratic treat second.</t>
  </si>
  <si>
    <t>znavarro@example.com</t>
  </si>
  <si>
    <t>546.960.8982</t>
  </si>
  <si>
    <t>2626 Woodard Keys Apt. 803</t>
  </si>
  <si>
    <t>Jameshaven</t>
  </si>
  <si>
    <t>Number author where know down nice.</t>
  </si>
  <si>
    <t>donaldle@example.com</t>
  </si>
  <si>
    <t>835.555.6250</t>
  </si>
  <si>
    <t>5757 Henry Rue Suite 493</t>
  </si>
  <si>
    <t>Peterstad</t>
  </si>
  <si>
    <t>Mention safe investment half.</t>
  </si>
  <si>
    <t>kimberly68@example.net</t>
  </si>
  <si>
    <t>+1-412-663-8962x6820</t>
  </si>
  <si>
    <t>9509 Travis Highway Apt. 224</t>
  </si>
  <si>
    <t>Baileyport</t>
  </si>
  <si>
    <t>Summer particularly owner someone trade board.</t>
  </si>
  <si>
    <t>jane50@example.org</t>
  </si>
  <si>
    <t>30451 Christopher Stream Suite 869</t>
  </si>
  <si>
    <t>Port Jamie</t>
  </si>
  <si>
    <t>The professor ability way third.</t>
  </si>
  <si>
    <t>nicole14@example.com</t>
  </si>
  <si>
    <t>001-590-974-6848x31315</t>
  </si>
  <si>
    <t>536 Corey Estates Suite 813</t>
  </si>
  <si>
    <t>Traviston</t>
  </si>
  <si>
    <t>Year simple wife eight every.</t>
  </si>
  <si>
    <t>stephensonlori@example.com</t>
  </si>
  <si>
    <t>(418)417-5273x068</t>
  </si>
  <si>
    <t>790 Larson Station</t>
  </si>
  <si>
    <t>Port Krystalmouth</t>
  </si>
  <si>
    <t>Member dream marriage forward baby wrong money.</t>
  </si>
  <si>
    <t>pattersoncaitlyn@example.com</t>
  </si>
  <si>
    <t>(857)513-6103x3255</t>
  </si>
  <si>
    <t>782 Holland Isle Apt. 562</t>
  </si>
  <si>
    <t>Claudiaside</t>
  </si>
  <si>
    <t>Organization history agent.</t>
  </si>
  <si>
    <t>jasonanderson@example.net</t>
  </si>
  <si>
    <t>14813 Foley Parks Apt. 680</t>
  </si>
  <si>
    <t>East Michelleberg</t>
  </si>
  <si>
    <t>Easy former yeah move interview community mouth.</t>
  </si>
  <si>
    <t>jasonzavala@example.net</t>
  </si>
  <si>
    <t>812.449.9818x742</t>
  </si>
  <si>
    <t>1012 Michelle Parks</t>
  </si>
  <si>
    <t>Book sound type late political language.</t>
  </si>
  <si>
    <t>9609 Blake Crossing</t>
  </si>
  <si>
    <t>Hunterton</t>
  </si>
  <si>
    <t>Indeed sort somebody easy cost method music.</t>
  </si>
  <si>
    <t>jill79@example.com</t>
  </si>
  <si>
    <t>607 Hernandez Crossing Suite 747</t>
  </si>
  <si>
    <t>Katherineberg</t>
  </si>
  <si>
    <t>Street black growth security coach most late.</t>
  </si>
  <si>
    <t>bodonnell@example.com</t>
  </si>
  <si>
    <t>423.339.2169</t>
  </si>
  <si>
    <t>11440 Moore Cove Suite 811</t>
  </si>
  <si>
    <t>New Judithtown</t>
  </si>
  <si>
    <t>Notice five involve table.</t>
  </si>
  <si>
    <t>3041 Moyer Rapids Apt. 082</t>
  </si>
  <si>
    <t>Lanceville</t>
  </si>
  <si>
    <t>Term study around.</t>
  </si>
  <si>
    <t>elainethomas@example.net</t>
  </si>
  <si>
    <t>+1-438-920-2711x9951</t>
  </si>
  <si>
    <t>00080 Aaron Squares</t>
  </si>
  <si>
    <t>North Cesar</t>
  </si>
  <si>
    <t>Note four give cover.</t>
  </si>
  <si>
    <t>Noble</t>
  </si>
  <si>
    <t>daniel55@example.net</t>
  </si>
  <si>
    <t>(635)674-4705x171</t>
  </si>
  <si>
    <t>310 Colton Row Apt. 627</t>
  </si>
  <si>
    <t>Payneberg</t>
  </si>
  <si>
    <t>New protect maybe education.</t>
  </si>
  <si>
    <t>evansrodney@example.org</t>
  </si>
  <si>
    <t>82875 King Fords Suite 878</t>
  </si>
  <si>
    <t>Shawnmouth</t>
  </si>
  <si>
    <t>Some every movement college.</t>
  </si>
  <si>
    <t>howardcochran@example.com</t>
  </si>
  <si>
    <t>(679)532-7264x25765</t>
  </si>
  <si>
    <t>0768 Taylor Summit Apt. 572</t>
  </si>
  <si>
    <t>High until after.</t>
  </si>
  <si>
    <t>robin13@example.net</t>
  </si>
  <si>
    <t>815-610-1828</t>
  </si>
  <si>
    <t>675 Catherine Highway Apt. 447</t>
  </si>
  <si>
    <t>Kingville</t>
  </si>
  <si>
    <t>Special notice room appear.</t>
  </si>
  <si>
    <t>derekclark@example.net</t>
  </si>
  <si>
    <t>001-502-645-0798</t>
  </si>
  <si>
    <t>29076 Miller Expressway</t>
  </si>
  <si>
    <t>Lake Michellebury</t>
  </si>
  <si>
    <t>You term least information beyond wrong key.</t>
  </si>
  <si>
    <t>wilsonmichael@example.org</t>
  </si>
  <si>
    <t>04504 Rodriguez Course</t>
  </si>
  <si>
    <t>Dianeburgh</t>
  </si>
  <si>
    <t>Official me fast adult second.</t>
  </si>
  <si>
    <t>seanvelasquez@example.com</t>
  </si>
  <si>
    <t>+1-345-218-1705x96834</t>
  </si>
  <si>
    <t>6466 Michael Point Suite 709</t>
  </si>
  <si>
    <t>Kellerfort</t>
  </si>
  <si>
    <t>Follow part teacher recently top.</t>
  </si>
  <si>
    <t>heathermatthews@example.com</t>
  </si>
  <si>
    <t>499-740-5921x678</t>
  </si>
  <si>
    <t>48881 Bennett Mountain</t>
  </si>
  <si>
    <t>Leg lead table call season ok.</t>
  </si>
  <si>
    <t>dmendoza@example.org</t>
  </si>
  <si>
    <t>055 Richard Estates Apt. 514</t>
  </si>
  <si>
    <t>West Denise</t>
  </si>
  <si>
    <t>People loss piece coach.</t>
  </si>
  <si>
    <t>leedarren@example.org</t>
  </si>
  <si>
    <t>001-905-333-4457x309</t>
  </si>
  <si>
    <t>573 Amber Orchard</t>
  </si>
  <si>
    <t>Collierhaven</t>
  </si>
  <si>
    <t>Night blood center us event.</t>
  </si>
  <si>
    <t>335 Higgins Plaza</t>
  </si>
  <si>
    <t>Michaelburgh</t>
  </si>
  <si>
    <t>Economy wide have edge east.</t>
  </si>
  <si>
    <t>kristenhernandez@example.net</t>
  </si>
  <si>
    <t>925-580-6832</t>
  </si>
  <si>
    <t>1516 Patton Landing Suite 344</t>
  </si>
  <si>
    <t>Record never recent current method focus order term.</t>
  </si>
  <si>
    <t>craig28@example.org</t>
  </si>
  <si>
    <t>380 Luke Cliffs</t>
  </si>
  <si>
    <t>Use away peace method imagine sell religious.</t>
  </si>
  <si>
    <t>wongnathan@example.com</t>
  </si>
  <si>
    <t>869.574.0408x768</t>
  </si>
  <si>
    <t>88437 Perez Mount</t>
  </si>
  <si>
    <t>Night wife past.</t>
  </si>
  <si>
    <t>rodriguezjohnathan@example.org</t>
  </si>
  <si>
    <t>001-269-865-3222</t>
  </si>
  <si>
    <t>346 Carpenter Inlet Apt. 344</t>
  </si>
  <si>
    <t>South Lynnborough</t>
  </si>
  <si>
    <t>Experience bar likely chance even worker law.</t>
  </si>
  <si>
    <t>tatepaige@example.com</t>
  </si>
  <si>
    <t>82752 Porter Knolls Suite 462</t>
  </si>
  <si>
    <t>Markville</t>
  </si>
  <si>
    <t>Concern southern might upon.</t>
  </si>
  <si>
    <t>sanchezamy@example.org</t>
  </si>
  <si>
    <t>775-472-5796x3531</t>
  </si>
  <si>
    <t>0826 Smith Mills Suite 795</t>
  </si>
  <si>
    <t>Loriburgh</t>
  </si>
  <si>
    <t>About deep career bed.</t>
  </si>
  <si>
    <t>michellereyes@example.com</t>
  </si>
  <si>
    <t>(391)438-7692x4986</t>
  </si>
  <si>
    <t>8114 Soto Shore Suite 373</t>
  </si>
  <si>
    <t>Emmashire</t>
  </si>
  <si>
    <t>Edge movement indeed list learn.</t>
  </si>
  <si>
    <t>hendrickscatherine@example.com</t>
  </si>
  <si>
    <t>699-968-7613x22372</t>
  </si>
  <si>
    <t>2488 Lopez Village</t>
  </si>
  <si>
    <t>Writer may discuss local.</t>
  </si>
  <si>
    <t>timothy79@example.org</t>
  </si>
  <si>
    <t>461.600.7209x9879</t>
  </si>
  <si>
    <t>1129 Daniels Tunnel</t>
  </si>
  <si>
    <t>Process let add energy suffer tell price.</t>
  </si>
  <si>
    <t>bcontreras@example.com</t>
  </si>
  <si>
    <t>64383 Evans Rapids Apt. 953</t>
  </si>
  <si>
    <t>Tonyside</t>
  </si>
  <si>
    <t>None kid find.</t>
  </si>
  <si>
    <t>rcarpenter@example.com</t>
  </si>
  <si>
    <t>913.447.1815</t>
  </si>
  <si>
    <t>45266 Maldonado Shoal Apt. 490</t>
  </si>
  <si>
    <t>Consumer stock modern event large forget.</t>
  </si>
  <si>
    <t>dave40@example.net</t>
  </si>
  <si>
    <t>889.266.0558</t>
  </si>
  <si>
    <t>09470 Bruce Hills Apt. 108</t>
  </si>
  <si>
    <t>Player still factor one believe director.</t>
  </si>
  <si>
    <t>sarah38@example.net</t>
  </si>
  <si>
    <t>933-307-2170</t>
  </si>
  <si>
    <t>072 Gina Motorway Apt. 183</t>
  </si>
  <si>
    <t>New Matthewport</t>
  </si>
  <si>
    <t>Hear him feel live clearly include.</t>
  </si>
  <si>
    <t>ldavis@example.net</t>
  </si>
  <si>
    <t>340 Sanchez Creek Suite 086</t>
  </si>
  <si>
    <t>Capital voice find which.</t>
  </si>
  <si>
    <t>alyssa86@example.org</t>
  </si>
  <si>
    <t>214-296-5054</t>
  </si>
  <si>
    <t>1724 Sanchez Stream</t>
  </si>
  <si>
    <t>New Christopherville</t>
  </si>
  <si>
    <t>Practice concern shake specific hear.</t>
  </si>
  <si>
    <t>agarcia@example.com</t>
  </si>
  <si>
    <t>(358)252-1633</t>
  </si>
  <si>
    <t>04615 Stafford Villages</t>
  </si>
  <si>
    <t>New Brittneyberg</t>
  </si>
  <si>
    <t>Scene total staff state.</t>
  </si>
  <si>
    <t>sarahwood@example.net</t>
  </si>
  <si>
    <t>118 Carmen Rue</t>
  </si>
  <si>
    <t>Training wife president prevent information fish.</t>
  </si>
  <si>
    <t>simmonsmary@example.net</t>
  </si>
  <si>
    <t>(690)586-6462</t>
  </si>
  <si>
    <t>8714 Baker Expressway Suite 887</t>
  </si>
  <si>
    <t>Christopherview</t>
  </si>
  <si>
    <t>Marriage a citizen side vote federal.</t>
  </si>
  <si>
    <t>wrightbenjamin@example.org</t>
  </si>
  <si>
    <t>32787 Judith Forges Apt. 556</t>
  </si>
  <si>
    <t>Relationship five bill voice third.</t>
  </si>
  <si>
    <t>gshannon@example.org</t>
  </si>
  <si>
    <t>424.704.4312x28782</t>
  </si>
  <si>
    <t>97421 Cynthia Crossing Suite 788</t>
  </si>
  <si>
    <t>Jonesport</t>
  </si>
  <si>
    <t>Nature admit ground accept city several.</t>
  </si>
  <si>
    <t>markolson@example.org</t>
  </si>
  <si>
    <t>752-394-4264</t>
  </si>
  <si>
    <t>452 Kimberly Plains</t>
  </si>
  <si>
    <t>Suzannemouth</t>
  </si>
  <si>
    <t>Stand catch majority offer war staff wait.</t>
  </si>
  <si>
    <t>rmiller@example.net</t>
  </si>
  <si>
    <t>228-531-8934</t>
  </si>
  <si>
    <t>08100 Ochoa Fall</t>
  </si>
  <si>
    <t>Amandatown</t>
  </si>
  <si>
    <t>Old organization total successful.</t>
  </si>
  <si>
    <t>jonathan06@example.org</t>
  </si>
  <si>
    <t>(982)213-0987</t>
  </si>
  <si>
    <t>022 Hoffman Union Apt. 099</t>
  </si>
  <si>
    <t>Jenniferfort</t>
  </si>
  <si>
    <t>Whom goal professional piece.</t>
  </si>
  <si>
    <t>ashleymoore@example.org</t>
  </si>
  <si>
    <t>377-744-2789</t>
  </si>
  <si>
    <t>5606 Nicole Spur</t>
  </si>
  <si>
    <t>North Anna</t>
  </si>
  <si>
    <t>Time capital care simply card away.</t>
  </si>
  <si>
    <t>michellehorton@example.com</t>
  </si>
  <si>
    <t>333-295-1558</t>
  </si>
  <si>
    <t>6150 Brown Stream Apt. 703</t>
  </si>
  <si>
    <t>Interest student tough leg.</t>
  </si>
  <si>
    <t>nicholashartman@example.com</t>
  </si>
  <si>
    <t>943.445.1676</t>
  </si>
  <si>
    <t>567 Blake Radial Suite 339</t>
  </si>
  <si>
    <t>Melanieview</t>
  </si>
  <si>
    <t>Expert start why other now anything big.</t>
  </si>
  <si>
    <t>alexis45@example.org</t>
  </si>
  <si>
    <t>718-723-2129</t>
  </si>
  <si>
    <t>35336 Paul Shoals</t>
  </si>
  <si>
    <t>East Bonniehaven</t>
  </si>
  <si>
    <t>Range now party beautiful clearly above.</t>
  </si>
  <si>
    <t>susanfritz@example.com</t>
  </si>
  <si>
    <t>+1-279-689-8188x0666</t>
  </si>
  <si>
    <t>96482 Mark Trafficway</t>
  </si>
  <si>
    <t>Lake Anthonychester</t>
  </si>
  <si>
    <t>Song fill note until.</t>
  </si>
  <si>
    <t>scott94@example.com</t>
  </si>
  <si>
    <t>333 Danny Roads Suite 853</t>
  </si>
  <si>
    <t>Laurafort</t>
  </si>
  <si>
    <t>Early affect word road fall role.</t>
  </si>
  <si>
    <t>todd98@example.com</t>
  </si>
  <si>
    <t>001-991-367-9254</t>
  </si>
  <si>
    <t>38438 Justin Crescent Apt. 696</t>
  </si>
  <si>
    <t>Lake Jeffreystad</t>
  </si>
  <si>
    <t>High father expect indeed born with.</t>
  </si>
  <si>
    <t>stefanie93@example.org</t>
  </si>
  <si>
    <t>295-476-8432</t>
  </si>
  <si>
    <t>6048 Claudia Ville Apt. 335</t>
  </si>
  <si>
    <t>Population question international eat add unit treatment mind.</t>
  </si>
  <si>
    <t>aaron84@example.com</t>
  </si>
  <si>
    <t>816.974.4823x1199</t>
  </si>
  <si>
    <t>3122 Miller Curve</t>
  </si>
  <si>
    <t>Stevenfort</t>
  </si>
  <si>
    <t>Forward result traditional.</t>
  </si>
  <si>
    <t>larsenjason@example.com</t>
  </si>
  <si>
    <t>+1-704-644-8466x924</t>
  </si>
  <si>
    <t>83500 Parrish Cliff</t>
  </si>
  <si>
    <t>Melanieborough</t>
  </si>
  <si>
    <t>Popular party design section Mrs receive suddenly.</t>
  </si>
  <si>
    <t>garzawillie@example.org</t>
  </si>
  <si>
    <t>001-616-253-7941x05096</t>
  </si>
  <si>
    <t>856 Doris Station</t>
  </si>
  <si>
    <t>Milestown</t>
  </si>
  <si>
    <t>Democrat research party statement add also.</t>
  </si>
  <si>
    <t>kyle24@example.org</t>
  </si>
  <si>
    <t>+1-218-395-4848x1951</t>
  </si>
  <si>
    <t>96682 Calderon Passage Apt. 702</t>
  </si>
  <si>
    <t>South Rachel</t>
  </si>
  <si>
    <t>Daughter song fact no pass.</t>
  </si>
  <si>
    <t>verickson@example.org</t>
  </si>
  <si>
    <t>500-492-1934</t>
  </si>
  <si>
    <t>01687 Klein Islands</t>
  </si>
  <si>
    <t>Petersonside</t>
  </si>
  <si>
    <t>Edge popular very thousand trial.</t>
  </si>
  <si>
    <t>meyerwanda@example.com</t>
  </si>
  <si>
    <t>+1-516-513-3988x24625</t>
  </si>
  <si>
    <t>757 Larry Ramp</t>
  </si>
  <si>
    <t>Lake Daleville</t>
  </si>
  <si>
    <t>Among member young concern dark.</t>
  </si>
  <si>
    <t>elizabethmacias@example.org</t>
  </si>
  <si>
    <t>001-658-213-4451x67468</t>
  </si>
  <si>
    <t>1132 Contreras Ways Suite 628</t>
  </si>
  <si>
    <t>Butlerhaven</t>
  </si>
  <si>
    <t>Field various yourself prove investment marriage debate.</t>
  </si>
  <si>
    <t>marissa70@example.net</t>
  </si>
  <si>
    <t>+1-467-284-2518x80549</t>
  </si>
  <si>
    <t>01676 Moore Ranch</t>
  </si>
  <si>
    <t>Edwardsstad</t>
  </si>
  <si>
    <t>Water plant relationship career.</t>
  </si>
  <si>
    <t>qwilliams@example.net</t>
  </si>
  <si>
    <t>(822)240-5390</t>
  </si>
  <si>
    <t>82596 Daniel Parkway</t>
  </si>
  <si>
    <t>Masonton</t>
  </si>
  <si>
    <t>And lot but whether establish authority offer ok.</t>
  </si>
  <si>
    <t>collinsmarc@example.com</t>
  </si>
  <si>
    <t>(848)492-3531</t>
  </si>
  <si>
    <t>7197 Moore Lane Suite 703</t>
  </si>
  <si>
    <t>North Michaelhaven</t>
  </si>
  <si>
    <t>Artist service official PM realize station strong natural.</t>
  </si>
  <si>
    <t>mnichols@example.com</t>
  </si>
  <si>
    <t>001-634-564-3118x88314</t>
  </si>
  <si>
    <t>4671 Johnny Plaza</t>
  </si>
  <si>
    <t>Brownfort</t>
  </si>
  <si>
    <t>Add politics meeting event need project.</t>
  </si>
  <si>
    <t>Mccormick</t>
  </si>
  <si>
    <t>gtaylor@example.com</t>
  </si>
  <si>
    <t>001-855-410-5185x179</t>
  </si>
  <si>
    <t>9302 Lauren Estates Apt. 606</t>
  </si>
  <si>
    <t>Product news growth account street raise rate collection.</t>
  </si>
  <si>
    <t>walkerkathy@example.net</t>
  </si>
  <si>
    <t>426-395-0776x3660</t>
  </si>
  <si>
    <t>9559 Hamilton Street Suite 043</t>
  </si>
  <si>
    <t>Stevensland</t>
  </si>
  <si>
    <t>Stop camera nice glass.</t>
  </si>
  <si>
    <t>amanda54@example.org</t>
  </si>
  <si>
    <t>8735 Bradley Locks Apt. 306</t>
  </si>
  <si>
    <t>Sing baby series study hospital method.</t>
  </si>
  <si>
    <t>elizabethbrown@example.org</t>
  </si>
  <si>
    <t>300-766-8467x9376</t>
  </si>
  <si>
    <t>6917 Lee Harbors</t>
  </si>
  <si>
    <t>Early read lay discussion term even newspaper last.</t>
  </si>
  <si>
    <t>jperry@example.org</t>
  </si>
  <si>
    <t>001-904-532-0213</t>
  </si>
  <si>
    <t>5208 Dennis Inlet Suite 206</t>
  </si>
  <si>
    <t>Respond activity her ball customer almost.</t>
  </si>
  <si>
    <t>robertroberts@example.org</t>
  </si>
  <si>
    <t>641-273-5488x748</t>
  </si>
  <si>
    <t>012 Taylor Light Apt. 721</t>
  </si>
  <si>
    <t>East Sarah</t>
  </si>
  <si>
    <t>Your claim site.</t>
  </si>
  <si>
    <t>drodriguez@example.net</t>
  </si>
  <si>
    <t>512.553.4332x8398</t>
  </si>
  <si>
    <t>447 David Coves</t>
  </si>
  <si>
    <t>Condition family yard.</t>
  </si>
  <si>
    <t>vaughnkelly@example.net</t>
  </si>
  <si>
    <t>001-287-645-4160x51681</t>
  </si>
  <si>
    <t>68672 Lauren Square Suite 076</t>
  </si>
  <si>
    <t>New Victoria</t>
  </si>
  <si>
    <t>Million run bit series.</t>
  </si>
  <si>
    <t>369-698-4423x56716</t>
  </si>
  <si>
    <t>95756 John Neck</t>
  </si>
  <si>
    <t>Message fact plant leg everyone.</t>
  </si>
  <si>
    <t>cherylpotts@example.net</t>
  </si>
  <si>
    <t>+1-724-979-3845x2872</t>
  </si>
  <si>
    <t>86766 Mark Vista Apt. 351</t>
  </si>
  <si>
    <t>Lake Reneehaven</t>
  </si>
  <si>
    <t>Room picture Congress none.</t>
  </si>
  <si>
    <t>schmidtdiana@example.org</t>
  </si>
  <si>
    <t>001-601-856-7949x90152</t>
  </si>
  <si>
    <t>20497 Powell Highway</t>
  </si>
  <si>
    <t>Lesterton</t>
  </si>
  <si>
    <t>Reason morning song feeling I.</t>
  </si>
  <si>
    <t>moralesbrianna@example.com</t>
  </si>
  <si>
    <t>001-602-590-6567</t>
  </si>
  <si>
    <t>5433 Pena Plaza</t>
  </si>
  <si>
    <t>Kaitlinfurt</t>
  </si>
  <si>
    <t>Market under weight suggest knowledge.</t>
  </si>
  <si>
    <t>jacquelinebrown@example.com</t>
  </si>
  <si>
    <t>997-870-1326x4950</t>
  </si>
  <si>
    <t>82576 Carpenter Garden Suite 160</t>
  </si>
  <si>
    <t>West Terranceberg</t>
  </si>
  <si>
    <t>Sell tough maybe religious road or.</t>
  </si>
  <si>
    <t>etran@example.net</t>
  </si>
  <si>
    <t>323-556-1572x880</t>
  </si>
  <si>
    <t>61297 Arthur Parkways</t>
  </si>
  <si>
    <t>Port Joelbury</t>
  </si>
  <si>
    <t>Myself research later ball discussion short.</t>
  </si>
  <si>
    <t>Collin</t>
  </si>
  <si>
    <t>suttonemily@example.net</t>
  </si>
  <si>
    <t>319-626-1984x0894</t>
  </si>
  <si>
    <t>0313 Solomon Haven Suite 001</t>
  </si>
  <si>
    <t>Lake Tylerfort</t>
  </si>
  <si>
    <t>Ago evidence national experience family some.</t>
  </si>
  <si>
    <t>hawkinsmegan@example.net</t>
  </si>
  <si>
    <t>821-620-2254x2839</t>
  </si>
  <si>
    <t>60702 Hernandez Stravenue</t>
  </si>
  <si>
    <t>Until effect organization support.</t>
  </si>
  <si>
    <t>iblair@example.com</t>
  </si>
  <si>
    <t>(378)657-4018x55101</t>
  </si>
  <si>
    <t>94739 Christine Isle Apt. 129</t>
  </si>
  <si>
    <t>Million operation land hair what business change but.</t>
  </si>
  <si>
    <t>stefanie47@example.org</t>
  </si>
  <si>
    <t>490-262-4690x23338</t>
  </si>
  <si>
    <t>8742 Black Bridge</t>
  </si>
  <si>
    <t>Crystalton</t>
  </si>
  <si>
    <t>Seven minute school challenge.</t>
  </si>
  <si>
    <t>Jo</t>
  </si>
  <si>
    <t>graceevans@example.org</t>
  </si>
  <si>
    <t>+1-607-991-3227x752</t>
  </si>
  <si>
    <t>613 Eric Manor Suite 874</t>
  </si>
  <si>
    <t>Port Charles</t>
  </si>
  <si>
    <t>Between dark top market nature opportunity yes.</t>
  </si>
  <si>
    <t>debbie29@example.org</t>
  </si>
  <si>
    <t>+1-895-798-4838x66456</t>
  </si>
  <si>
    <t>3702 Robert Camp Apt. 429</t>
  </si>
  <si>
    <t>Jacobmouth</t>
  </si>
  <si>
    <t>Red guess simply administration must wind.</t>
  </si>
  <si>
    <t>davisvictoria@example.net</t>
  </si>
  <si>
    <t>001-648-820-3367x687</t>
  </si>
  <si>
    <t>142 Sean Creek</t>
  </si>
  <si>
    <t>Jeremyburgh</t>
  </si>
  <si>
    <t>Partner maybe call husband particularly.</t>
  </si>
  <si>
    <t>james64@example.org</t>
  </si>
  <si>
    <t>(577)514-7632x0609</t>
  </si>
  <si>
    <t>5256 Scott Orchard</t>
  </si>
  <si>
    <t>South Andrea</t>
  </si>
  <si>
    <t>Share beautiful down but economy.</t>
  </si>
  <si>
    <t>bowmanalexander@example.com</t>
  </si>
  <si>
    <t>398.438.9174</t>
  </si>
  <si>
    <t>211 Brown Radial Apt. 535</t>
  </si>
  <si>
    <t>Rest case fine front want word.</t>
  </si>
  <si>
    <t>wjohnson@example.com</t>
  </si>
  <si>
    <t>(657)989-7129x2064</t>
  </si>
  <si>
    <t>7713 Smith Inlet</t>
  </si>
  <si>
    <t>Callahanhaven</t>
  </si>
  <si>
    <t>Less investment last fine include.</t>
  </si>
  <si>
    <t>amurray@example.com</t>
  </si>
  <si>
    <t>505.491.8237</t>
  </si>
  <si>
    <t>019 Chavez Creek Suite 656</t>
  </si>
  <si>
    <t>True end clear I.</t>
  </si>
  <si>
    <t>ashley78@example.net</t>
  </si>
  <si>
    <t>653.328.5419x539</t>
  </si>
  <si>
    <t>424 Alex Crescent</t>
  </si>
  <si>
    <t>Priceburgh</t>
  </si>
  <si>
    <t>Benefit campaign strong first provide green education perhaps.</t>
  </si>
  <si>
    <t>silvasean@example.net</t>
  </si>
  <si>
    <t>258.915.3772x851</t>
  </si>
  <si>
    <t>96344 Megan Turnpike</t>
  </si>
  <si>
    <t>Lake Mikebury</t>
  </si>
  <si>
    <t>Job watch condition respond line central.</t>
  </si>
  <si>
    <t>cameron83@example.net</t>
  </si>
  <si>
    <t>(336)594-8227</t>
  </si>
  <si>
    <t>2391 Emily Point</t>
  </si>
  <si>
    <t>Sarahchester</t>
  </si>
  <si>
    <t>News player room entire attorney.</t>
  </si>
  <si>
    <t>davidnguyen@example.com</t>
  </si>
  <si>
    <t>968-921-3209</t>
  </si>
  <si>
    <t>350 Stephen Course</t>
  </si>
  <si>
    <t>Light support war.</t>
  </si>
  <si>
    <t>marisamyers@example.org</t>
  </si>
  <si>
    <t>001-792-846-4365</t>
  </si>
  <si>
    <t>16699 Bowman Island</t>
  </si>
  <si>
    <t>South Vincent</t>
  </si>
  <si>
    <t>Next past soldier people century hotel mother.</t>
  </si>
  <si>
    <t>robin87@example.org</t>
  </si>
  <si>
    <t>336-203-3501x680</t>
  </si>
  <si>
    <t>7985 Williams Junction</t>
  </si>
  <si>
    <t>Hannahmouth</t>
  </si>
  <si>
    <t>Strong dream every born.</t>
  </si>
  <si>
    <t>joanna85@example.net</t>
  </si>
  <si>
    <t>001-976-448-3594x470</t>
  </si>
  <si>
    <t>0561 Hayes Fords Apt. 538</t>
  </si>
  <si>
    <t>Ethanshire</t>
  </si>
  <si>
    <t>Shoulder star able thousand century peace world.</t>
  </si>
  <si>
    <t>megan98@example.net</t>
  </si>
  <si>
    <t>+1-358-698-6424x1467</t>
  </si>
  <si>
    <t>934 Fernando Alley Suite 069</t>
  </si>
  <si>
    <t>Over house blood season.</t>
  </si>
  <si>
    <t>(635)468-7211x82306</t>
  </si>
  <si>
    <t>0738 William Trafficway</t>
  </si>
  <si>
    <t>Brookehaven</t>
  </si>
  <si>
    <t>Building continue author.</t>
  </si>
  <si>
    <t>solomongeorge@example.com</t>
  </si>
  <si>
    <t>(220)945-5786</t>
  </si>
  <si>
    <t>3518 Daniel Plaza</t>
  </si>
  <si>
    <t>South Lynnshire</t>
  </si>
  <si>
    <t>Despite cost field movie big high conference rise.</t>
  </si>
  <si>
    <t>charles32@example.org</t>
  </si>
  <si>
    <t>+1-422-802-2519x723</t>
  </si>
  <si>
    <t>45009 Sarah Bypass Suite 966</t>
  </si>
  <si>
    <t>Savagehaven</t>
  </si>
  <si>
    <t>What like growth assume heavy value employee.</t>
  </si>
  <si>
    <t>katherinehall@example.com</t>
  </si>
  <si>
    <t>001-543-809-1677x7265</t>
  </si>
  <si>
    <t>6438 Braun Valley</t>
  </si>
  <si>
    <t>New Gabriellaview</t>
  </si>
  <si>
    <t>Care take president health culture according.</t>
  </si>
  <si>
    <t>steve45@example.org</t>
  </si>
  <si>
    <t>720-215-3083x392</t>
  </si>
  <si>
    <t>6831 Andrews Harbors</t>
  </si>
  <si>
    <t>Smithborough</t>
  </si>
  <si>
    <t>Early various enough herself responsibility house.</t>
  </si>
  <si>
    <t>fstephens@example.net</t>
  </si>
  <si>
    <t>486.896.9124</t>
  </si>
  <si>
    <t>0655 Fletcher Station Apt. 418</t>
  </si>
  <si>
    <t>Wilkersonmouth</t>
  </si>
  <si>
    <t>Increase maybe relate after close final none minute.</t>
  </si>
  <si>
    <t>robert76@example.org</t>
  </si>
  <si>
    <t>(406)800-6531x1106</t>
  </si>
  <si>
    <t>5967 Melissa Vista</t>
  </si>
  <si>
    <t>Matthewshire</t>
  </si>
  <si>
    <t>Lawyer price case.</t>
  </si>
  <si>
    <t>stewartjoshua@example.org</t>
  </si>
  <si>
    <t>+1-501-456-4829x44629</t>
  </si>
  <si>
    <t>9860 Jeffrey Point Suite 066</t>
  </si>
  <si>
    <t>Of floor look example best.</t>
  </si>
  <si>
    <t>jryan@example.com</t>
  </si>
  <si>
    <t>850-632-1234</t>
  </si>
  <si>
    <t>042 Alicia Ramp Apt. 742</t>
  </si>
  <si>
    <t>Effect pretty activity leader.</t>
  </si>
  <si>
    <t>erosario@example.net</t>
  </si>
  <si>
    <t>+1-259-436-0030x4652</t>
  </si>
  <si>
    <t>097 Ross Manor Apt. 860</t>
  </si>
  <si>
    <t>Robinside</t>
  </si>
  <si>
    <t>Political bill agency bring minute Mrs.</t>
  </si>
  <si>
    <t>lawrence45@example.org</t>
  </si>
  <si>
    <t>660-475-9068x359</t>
  </si>
  <si>
    <t>5482 Danny Ports Apt. 458</t>
  </si>
  <si>
    <t>North Victorfurt</t>
  </si>
  <si>
    <t>Ten laugh in spring simple before by gun.</t>
  </si>
  <si>
    <t>jennifersmith@example.com</t>
  </si>
  <si>
    <t>664-630-9690x7067</t>
  </si>
  <si>
    <t>519 Lee Mall</t>
  </si>
  <si>
    <t>Kevinstad</t>
  </si>
  <si>
    <t>Key individual hear.</t>
  </si>
  <si>
    <t>jessicawheeler@example.com</t>
  </si>
  <si>
    <t>974.981.9685x7412</t>
  </si>
  <si>
    <t>6350 David Isle Suite 159</t>
  </si>
  <si>
    <t>Form benefit body throw generation party become.</t>
  </si>
  <si>
    <t>crystal30@example.org</t>
  </si>
  <si>
    <t>467-554-8194x93203</t>
  </si>
  <si>
    <t>48919 Carrillo Village</t>
  </si>
  <si>
    <t>South Wayne</t>
  </si>
  <si>
    <t>Trip page remain industry his.</t>
  </si>
  <si>
    <t>dfoster@example.com</t>
  </si>
  <si>
    <t>031 Christopher Run</t>
  </si>
  <si>
    <t>Jeffersonstad</t>
  </si>
  <si>
    <t>Experience oil red.</t>
  </si>
  <si>
    <t>marcianunez@example.org</t>
  </si>
  <si>
    <t>11476 Timothy Falls</t>
  </si>
  <si>
    <t>East Victoriamouth</t>
  </si>
  <si>
    <t>For explain red them.</t>
  </si>
  <si>
    <t>rallen@example.net</t>
  </si>
  <si>
    <t>+1-222-875-1413x854</t>
  </si>
  <si>
    <t>8392 Warren Circles Suite 762</t>
  </si>
  <si>
    <t>Bakerchester</t>
  </si>
  <si>
    <t>Study remain quality computer field series.</t>
  </si>
  <si>
    <t>amanda54@example.net</t>
  </si>
  <si>
    <t>+1-732-520-9201x95726</t>
  </si>
  <si>
    <t>5178 Vanessa Stream</t>
  </si>
  <si>
    <t>North Randymouth</t>
  </si>
  <si>
    <t>More any painting.</t>
  </si>
  <si>
    <t>pamela58@example.com</t>
  </si>
  <si>
    <t>76394 Susan Manor Suite 325</t>
  </si>
  <si>
    <t>West Jerryburgh</t>
  </si>
  <si>
    <t>Set together eye throw subject choose order.</t>
  </si>
  <si>
    <t>michael32@example.net</t>
  </si>
  <si>
    <t>(221)874-5930</t>
  </si>
  <si>
    <t>5172 Adriana Ville</t>
  </si>
  <si>
    <t>Ryanland</t>
  </si>
  <si>
    <t>Glass enjoy seat significant.</t>
  </si>
  <si>
    <t>xponce@example.net</t>
  </si>
  <si>
    <t>+1-775-863-5501x020</t>
  </si>
  <si>
    <t>70667 Sherman Center</t>
  </si>
  <si>
    <t>Schwartzbury</t>
  </si>
  <si>
    <t>Change huge class economic.</t>
  </si>
  <si>
    <t>dpruitt@example.com</t>
  </si>
  <si>
    <t>+1-684-417-4391x649</t>
  </si>
  <si>
    <t>722 Maria Haven Suite 756</t>
  </si>
  <si>
    <t>Analysis matter age group.</t>
  </si>
  <si>
    <t>eatkins@example.com</t>
  </si>
  <si>
    <t>616-307-7046</t>
  </si>
  <si>
    <t>269 Paul Squares Suite 635</t>
  </si>
  <si>
    <t>Lake Tina</t>
  </si>
  <si>
    <t>Majority couple foreign discussion trip decide.</t>
  </si>
  <si>
    <t>nancy65@example.com</t>
  </si>
  <si>
    <t>793-751-3415</t>
  </si>
  <si>
    <t>757 John Prairie Suite 578</t>
  </si>
  <si>
    <t>North Nathan</t>
  </si>
  <si>
    <t>Model picture sound.</t>
  </si>
  <si>
    <t>calderonandrea@example.com</t>
  </si>
  <si>
    <t>0442 Anthony Overpass</t>
  </si>
  <si>
    <t>West Logan</t>
  </si>
  <si>
    <t>Interesting rest develop grow.</t>
  </si>
  <si>
    <t>smendez@example.org</t>
  </si>
  <si>
    <t>240-233-7731x960</t>
  </si>
  <si>
    <t>49844 Little Loaf Suite 736</t>
  </si>
  <si>
    <t>New Lucasland</t>
  </si>
  <si>
    <t>Six building court important in.</t>
  </si>
  <si>
    <t>bgordon@example.net</t>
  </si>
  <si>
    <t>548-243-3522</t>
  </si>
  <si>
    <t>0803 Ian Inlet</t>
  </si>
  <si>
    <t>Lake Veronica</t>
  </si>
  <si>
    <t>Likely citizen hand cup young you.</t>
  </si>
  <si>
    <t>Curry</t>
  </si>
  <si>
    <t>klinekevin@example.com</t>
  </si>
  <si>
    <t>499.412.1114x9706</t>
  </si>
  <si>
    <t>326 Anderson Springs Apt. 318</t>
  </si>
  <si>
    <t>Stacyberg</t>
  </si>
  <si>
    <t>Cover investment trade continue fast during.</t>
  </si>
  <si>
    <t>jamie21@example.net</t>
  </si>
  <si>
    <t>593 Patricia Shore Suite 221</t>
  </si>
  <si>
    <t>Martinstad</t>
  </si>
  <si>
    <t>Guy country day red.</t>
  </si>
  <si>
    <t>zhughes@example.org</t>
  </si>
  <si>
    <t>+1-608-866-2426x55185</t>
  </si>
  <si>
    <t>53017 Nancy Prairie</t>
  </si>
  <si>
    <t>Port Jeanette</t>
  </si>
  <si>
    <t>Industry wind type.</t>
  </si>
  <si>
    <t>Lorraine</t>
  </si>
  <si>
    <t>vincent79@example.com</t>
  </si>
  <si>
    <t>727-729-1335x6524</t>
  </si>
  <si>
    <t>846 Ramos Harbors Apt. 978</t>
  </si>
  <si>
    <t>Parrishbury</t>
  </si>
  <si>
    <t>Hotel owner region collection force.</t>
  </si>
  <si>
    <t>shawnreed@example.org</t>
  </si>
  <si>
    <t>555.827.1967</t>
  </si>
  <si>
    <t>260 Adam Islands Suite 727</t>
  </si>
  <si>
    <t>Lake Laura</t>
  </si>
  <si>
    <t>Sister try data property.</t>
  </si>
  <si>
    <t>qramirez@example.com</t>
  </si>
  <si>
    <t>(222)752-5127</t>
  </si>
  <si>
    <t>82923 Steven Stravenue Suite 363</t>
  </si>
  <si>
    <t>East Lynn</t>
  </si>
  <si>
    <t>Series boy reach may finish.</t>
  </si>
  <si>
    <t>katherine24@example.com</t>
  </si>
  <si>
    <t>991-525-6079x102</t>
  </si>
  <si>
    <t>02585 Sarah Hills</t>
  </si>
  <si>
    <t>Cut however include.</t>
  </si>
  <si>
    <t>merickson@example.com</t>
  </si>
  <si>
    <t>624-377-7447x82537</t>
  </si>
  <si>
    <t>1051 Paula Route</t>
  </si>
  <si>
    <t>Port Michaelborough</t>
  </si>
  <si>
    <t>Step prepare write under manage produce public fight.</t>
  </si>
  <si>
    <t>jlewis@example.org</t>
  </si>
  <si>
    <t>501-622-7939x5692</t>
  </si>
  <si>
    <t>46883 Perry Village Apt. 644</t>
  </si>
  <si>
    <t>East Kaylaton</t>
  </si>
  <si>
    <t>Cost person tell glass.</t>
  </si>
  <si>
    <t>krojas@example.com</t>
  </si>
  <si>
    <t>4661 Bradley Inlet Suite 040</t>
  </si>
  <si>
    <t>New Paigefurt</t>
  </si>
  <si>
    <t>Full later increase consumer pull smile between.</t>
  </si>
  <si>
    <t>carrollkrystal@example.com</t>
  </si>
  <si>
    <t>001-365-864-8641x407</t>
  </si>
  <si>
    <t>518 Elizabeth Parks Apt. 408</t>
  </si>
  <si>
    <t>Reedview</t>
  </si>
  <si>
    <t>Great write school loss whose better toward many.</t>
  </si>
  <si>
    <t>douglas46@example.net</t>
  </si>
  <si>
    <t>401.466.4290x900</t>
  </si>
  <si>
    <t>420 Holloway Village Suite 095</t>
  </si>
  <si>
    <t>Wilkersonstad</t>
  </si>
  <si>
    <t>And level nearly policy key experience.</t>
  </si>
  <si>
    <t>vzhang@example.com</t>
  </si>
  <si>
    <t>001-220-926-8274x2730</t>
  </si>
  <si>
    <t>99356 Tyler Lights</t>
  </si>
  <si>
    <t>Natural speech senior price.</t>
  </si>
  <si>
    <t>pattersonalex@example.com</t>
  </si>
  <si>
    <t>001-671-628-9245</t>
  </si>
  <si>
    <t>266 Tyler Heights Suite 705</t>
  </si>
  <si>
    <t>East Cory</t>
  </si>
  <si>
    <t>Wife talk bring collection behind.</t>
  </si>
  <si>
    <t>npotts@example.net</t>
  </si>
  <si>
    <t>(426)218-6705x16754</t>
  </si>
  <si>
    <t>243 Jackson Dale</t>
  </si>
  <si>
    <t>Deniseville</t>
  </si>
  <si>
    <t>The win current.</t>
  </si>
  <si>
    <t>uellis@example.org</t>
  </si>
  <si>
    <t>825-319-9955x429</t>
  </si>
  <si>
    <t>527 Edwards Parkway Apt. 325</t>
  </si>
  <si>
    <t>Tarahaven</t>
  </si>
  <si>
    <t>Ten while some participant.</t>
  </si>
  <si>
    <t>gvelasquez@example.org</t>
  </si>
  <si>
    <t>001-369-914-7574</t>
  </si>
  <si>
    <t>1697 Kelly Inlet</t>
  </si>
  <si>
    <t>Jeffreyborough</t>
  </si>
  <si>
    <t>Film blood get hundred station letter yard short.</t>
  </si>
  <si>
    <t>ramirezjoshua@example.org</t>
  </si>
  <si>
    <t>391-297-8136x794</t>
  </si>
  <si>
    <t>3555 Barton Valley Suite 636</t>
  </si>
  <si>
    <t>West Darrellfort</t>
  </si>
  <si>
    <t>Night here news.</t>
  </si>
  <si>
    <t>jordanmelissa@example.net</t>
  </si>
  <si>
    <t>238-401-7065</t>
  </si>
  <si>
    <t>4054 Teresa Summit</t>
  </si>
  <si>
    <t>Exactly from determine operation tough.</t>
  </si>
  <si>
    <t>jonathandaniel@example.org</t>
  </si>
  <si>
    <t>886.519.0351</t>
  </si>
  <si>
    <t>02186 Timothy Ramp Apt. 523</t>
  </si>
  <si>
    <t>Mcneilside</t>
  </si>
  <si>
    <t>Thank enjoy final eat.</t>
  </si>
  <si>
    <t>dana92@example.org</t>
  </si>
  <si>
    <t>(580)466-6398x00191</t>
  </si>
  <si>
    <t>8808 Robert Flat Apt. 742</t>
  </si>
  <si>
    <t>Joneston</t>
  </si>
  <si>
    <t>Any any tax fear.</t>
  </si>
  <si>
    <t>haley14@example.net</t>
  </si>
  <si>
    <t>918.317.0988x090</t>
  </si>
  <si>
    <t>84870 Jose Tunnel</t>
  </si>
  <si>
    <t>Treat check impact personal operation.</t>
  </si>
  <si>
    <t>morrisonthomas@example.net</t>
  </si>
  <si>
    <t>+1-404-772-6593x7564</t>
  </si>
  <si>
    <t>83312 Jarvis Corner</t>
  </si>
  <si>
    <t>Eat think PM half need father ready.</t>
  </si>
  <si>
    <t>thomas67@example.net</t>
  </si>
  <si>
    <t>336.343.8064x9966</t>
  </si>
  <si>
    <t>7392 Lutz Canyon Apt. 954</t>
  </si>
  <si>
    <t>Risk study person wind finally.</t>
  </si>
  <si>
    <t>jennystephens@example.com</t>
  </si>
  <si>
    <t>001-578-729-4571x35988</t>
  </si>
  <si>
    <t>6926 Benjamin Crossing</t>
  </si>
  <si>
    <t>Fund certainly industry blue son.</t>
  </si>
  <si>
    <t>perezluis@example.com</t>
  </si>
  <si>
    <t>001-393-857-8001</t>
  </si>
  <si>
    <t>932 Smith Burgs</t>
  </si>
  <si>
    <t>Port Aliciachester</t>
  </si>
  <si>
    <t>Music treatment effect smile act clearly.</t>
  </si>
  <si>
    <t>stephennguyen@example.org</t>
  </si>
  <si>
    <t>201 Scott Junctions Suite 135</t>
  </si>
  <si>
    <t>Ready down despite quality above development your.</t>
  </si>
  <si>
    <t>santiagokatherine@example.net</t>
  </si>
  <si>
    <t>001-956-850-7549x808</t>
  </si>
  <si>
    <t>871 Rosales Mission</t>
  </si>
  <si>
    <t>Josephhaven</t>
  </si>
  <si>
    <t>Animal final might anyone letter window street.</t>
  </si>
  <si>
    <t>watsoncarly@example.net</t>
  </si>
  <si>
    <t>001-916-609-9592x5762</t>
  </si>
  <si>
    <t>13314 Christine Parkway Apt. 719</t>
  </si>
  <si>
    <t>School special space star event.</t>
  </si>
  <si>
    <t>kendra29@example.net</t>
  </si>
  <si>
    <t>708-897-4473x5542</t>
  </si>
  <si>
    <t>1175 Holmes Rue Suite 164</t>
  </si>
  <si>
    <t>Behavior bad group shoulder against.</t>
  </si>
  <si>
    <t>mistytaylor@example.com</t>
  </si>
  <si>
    <t>001-649-420-2002x973</t>
  </si>
  <si>
    <t>854 Wayne Crest Apt. 731</t>
  </si>
  <si>
    <t>Only majority owner answer.</t>
  </si>
  <si>
    <t>hurstjoseph@example.org</t>
  </si>
  <si>
    <t>001-864-697-0016</t>
  </si>
  <si>
    <t>01860 Amy Parkways</t>
  </si>
  <si>
    <t>Century wear everything anyone office.</t>
  </si>
  <si>
    <t>snyderbilly@example.org</t>
  </si>
  <si>
    <t>+1-970-400-1686x48017</t>
  </si>
  <si>
    <t>772 Johnson Cliffs</t>
  </si>
  <si>
    <t>North Elaine</t>
  </si>
  <si>
    <t>Together writer of degree at east.</t>
  </si>
  <si>
    <t>pricejennifer@example.com</t>
  </si>
  <si>
    <t>+1-363-788-0144x74156</t>
  </si>
  <si>
    <t>31370 Evans Plaza Suite 372</t>
  </si>
  <si>
    <t>Impact old sit more natural.</t>
  </si>
  <si>
    <t>rachelprice@example.net</t>
  </si>
  <si>
    <t>540-556-3667x8519</t>
  </si>
  <si>
    <t>25371 Travis Bypass</t>
  </si>
  <si>
    <t>Blue do apply public month.</t>
  </si>
  <si>
    <t>timothyphillips@example.com</t>
  </si>
  <si>
    <t>771.276.5407</t>
  </si>
  <si>
    <t>8793 Nelson Camp</t>
  </si>
  <si>
    <t>North Donaldmouth</t>
  </si>
  <si>
    <t>Middle share force save.</t>
  </si>
  <si>
    <t>qromero@example.com</t>
  </si>
  <si>
    <t>334.619.9730x16804</t>
  </si>
  <si>
    <t>149 Lisa Spurs</t>
  </si>
  <si>
    <t>South Stephenburgh</t>
  </si>
  <si>
    <t>Live continue old wife approach plan hair person.</t>
  </si>
  <si>
    <t>mary77@example.org</t>
  </si>
  <si>
    <t>894-869-4668x82036</t>
  </si>
  <si>
    <t>5027 Long Route Suite 530</t>
  </si>
  <si>
    <t>Although out fact bit technology.</t>
  </si>
  <si>
    <t>westcarol@example.net</t>
  </si>
  <si>
    <t>469-975-6330x9135</t>
  </si>
  <si>
    <t>8554 Humphrey Loop</t>
  </si>
  <si>
    <t>West Dawnbury</t>
  </si>
  <si>
    <t>Politics analysis score low threat age.</t>
  </si>
  <si>
    <t>petersmith@example.com</t>
  </si>
  <si>
    <t>(561)901-8313</t>
  </si>
  <si>
    <t>064 Bauer Branch Suite 859</t>
  </si>
  <si>
    <t>Stay newspaper down evidence letter.</t>
  </si>
  <si>
    <t>william96@example.org</t>
  </si>
  <si>
    <t>461.635.9218x9171</t>
  </si>
  <si>
    <t>23075 Katherine Ferry</t>
  </si>
  <si>
    <t>Sanchezchester</t>
  </si>
  <si>
    <t>Study room almost how product worker course.</t>
  </si>
  <si>
    <t>pjones@example.com</t>
  </si>
  <si>
    <t>(914)904-0279</t>
  </si>
  <si>
    <t>539 Gibson Lake Suite 994</t>
  </si>
  <si>
    <t>North Laura</t>
  </si>
  <si>
    <t>Month identify hope sometimes.</t>
  </si>
  <si>
    <t>kayla91@example.org</t>
  </si>
  <si>
    <t>001-230-223-8033x47359</t>
  </si>
  <si>
    <t>255 Mark Rapid Apt. 404</t>
  </si>
  <si>
    <t>North Andrewville</t>
  </si>
  <si>
    <t>Body could pull left popular east.</t>
  </si>
  <si>
    <t>tonya45@example.net</t>
  </si>
  <si>
    <t>697-578-0506x58817</t>
  </si>
  <si>
    <t>37833 Richardson Ways Apt. 482</t>
  </si>
  <si>
    <t>Into because indicate everybody despite she glass.</t>
  </si>
  <si>
    <t>luiscortez@example.org</t>
  </si>
  <si>
    <t>413-416-1709x402</t>
  </si>
  <si>
    <t>40115 Cooper Station Apt. 048</t>
  </si>
  <si>
    <t>Port Sarahborough</t>
  </si>
  <si>
    <t>Attorney part song science fly.</t>
  </si>
  <si>
    <t>combsjerry@example.com</t>
  </si>
  <si>
    <t>+1-345-248-6819x13348</t>
  </si>
  <si>
    <t>715 Danielle Spring</t>
  </si>
  <si>
    <t>Acevedoborough</t>
  </si>
  <si>
    <t>Trouble easy front future design must trip cell.</t>
  </si>
  <si>
    <t>sawyerkelly@example.com</t>
  </si>
  <si>
    <t>+1-227-413-0164x3708</t>
  </si>
  <si>
    <t>1474 Lee Ways</t>
  </si>
  <si>
    <t>East Frank</t>
  </si>
  <si>
    <t>Beyond usually former ahead focus case short.</t>
  </si>
  <si>
    <t>monica66@example.net</t>
  </si>
  <si>
    <t>437.485.8278x700</t>
  </si>
  <si>
    <t>958 Wright Pines</t>
  </si>
  <si>
    <t>Lindaborough</t>
  </si>
  <si>
    <t>Difference development sit.</t>
  </si>
  <si>
    <t>michaelhouston@example.org</t>
  </si>
  <si>
    <t>(476)950-9895x073</t>
  </si>
  <si>
    <t>95733 Byrd Light</t>
  </si>
  <si>
    <t>Teacher enjoy success make Democrat assume still total.</t>
  </si>
  <si>
    <t>roberthamilton@example.org</t>
  </si>
  <si>
    <t>594.909.3591x2867</t>
  </si>
  <si>
    <t>9829 Bryant Glens</t>
  </si>
  <si>
    <t>Macdonaldmouth</t>
  </si>
  <si>
    <t>Oil value husband however rock process drive.</t>
  </si>
  <si>
    <t>ericparker@example.net</t>
  </si>
  <si>
    <t>+1-485-597-2047x608</t>
  </si>
  <si>
    <t>108 Robles Terrace Suite 064</t>
  </si>
  <si>
    <t>Port Karenshire</t>
  </si>
  <si>
    <t>Room yet here option.</t>
  </si>
  <si>
    <t>wthomas@example.net</t>
  </si>
  <si>
    <t>(407)234-8779</t>
  </si>
  <si>
    <t>46137 Diana Crest</t>
  </si>
  <si>
    <t>Alone how describe building before.</t>
  </si>
  <si>
    <t>dennishiggins@example.com</t>
  </si>
  <si>
    <t>(568)636-5013x927</t>
  </si>
  <si>
    <t>0742 Dorsey Drives Suite 936</t>
  </si>
  <si>
    <t>Conniebury</t>
  </si>
  <si>
    <t>At hotel people people.</t>
  </si>
  <si>
    <t>kwilson@example.org</t>
  </si>
  <si>
    <t>001-474-771-6289x895</t>
  </si>
  <si>
    <t>509 Patrick Village Suite 898</t>
  </si>
  <si>
    <t>Nearly determine move edge one.</t>
  </si>
  <si>
    <t>montgomerycraig@example.org</t>
  </si>
  <si>
    <t>0123 Fernandez Route</t>
  </si>
  <si>
    <t>Improve tough teach.</t>
  </si>
  <si>
    <t>schneiderstephen@example.com</t>
  </si>
  <si>
    <t>974 Jason Lakes</t>
  </si>
  <si>
    <t>South Joelhaven</t>
  </si>
  <si>
    <t>Three challenge then instead they.</t>
  </si>
  <si>
    <t>kellyyoung@example.com</t>
  </si>
  <si>
    <t>145 Peggy Square Apt. 661</t>
  </si>
  <si>
    <t>West Williamville</t>
  </si>
  <si>
    <t>Ability wall safe message record beat grow both.</t>
  </si>
  <si>
    <t>tdaniels@example.net</t>
  </si>
  <si>
    <t>(967)570-1977x203</t>
  </si>
  <si>
    <t>154 Jones Union</t>
  </si>
  <si>
    <t>Ready guy better country poor tax.</t>
  </si>
  <si>
    <t>tbond@example.org</t>
  </si>
  <si>
    <t>924-973-8134x166</t>
  </si>
  <si>
    <t>230 Matthew Row Suite 225</t>
  </si>
  <si>
    <t>Port Derek</t>
  </si>
  <si>
    <t>Sometimes watch true strong.</t>
  </si>
  <si>
    <t>ashleyjohnson@example.org</t>
  </si>
  <si>
    <t>+1-434-856-5909x295</t>
  </si>
  <si>
    <t>8326 Deanna Islands</t>
  </si>
  <si>
    <t>Former law body sea cut wife base green.</t>
  </si>
  <si>
    <t>ndouglas@example.org</t>
  </si>
  <si>
    <t>289-872-6308</t>
  </si>
  <si>
    <t>396 Whitney Pike Suite 011</t>
  </si>
  <si>
    <t>Ianville</t>
  </si>
  <si>
    <t>Foot authority inside common own without community.</t>
  </si>
  <si>
    <t>daniel99@example.com</t>
  </si>
  <si>
    <t>(764)419-4438</t>
  </si>
  <si>
    <t>81516 Sabrina Glen Apt. 331</t>
  </si>
  <si>
    <t>Source thousand party way.</t>
  </si>
  <si>
    <t>theresa02@example.com</t>
  </si>
  <si>
    <t>868-219-7506</t>
  </si>
  <si>
    <t>930 Amy Lock Suite 740</t>
  </si>
  <si>
    <t>Debate until design course style.</t>
  </si>
  <si>
    <t>hlee@example.org</t>
  </si>
  <si>
    <t>273-663-9887</t>
  </si>
  <si>
    <t>1723 Shepherd Corners</t>
  </si>
  <si>
    <t>Lake Adamview</t>
  </si>
  <si>
    <t>Develop probably pull stand whether indeed product.</t>
  </si>
  <si>
    <t>martinkathy@example.org</t>
  </si>
  <si>
    <t>+1-564-460-8613x02466</t>
  </si>
  <si>
    <t>3070 Russell Mount</t>
  </si>
  <si>
    <t>Sweeneychester</t>
  </si>
  <si>
    <t>Month eye include guess mind card suffer.</t>
  </si>
  <si>
    <t>adam91@example.com</t>
  </si>
  <si>
    <t>825.927.8188x3008</t>
  </si>
  <si>
    <t>93750 Martin Mews</t>
  </si>
  <si>
    <t>North Regina</t>
  </si>
  <si>
    <t>Bag employee executive behind almost as.</t>
  </si>
  <si>
    <t>emorales@example.net</t>
  </si>
  <si>
    <t>(230)555-9775</t>
  </si>
  <si>
    <t>250 Martin Islands Apt. 179</t>
  </si>
  <si>
    <t>North Laurahaven</t>
  </si>
  <si>
    <t>Recognize window this above ahead.</t>
  </si>
  <si>
    <t>xramirez@example.net</t>
  </si>
  <si>
    <t>315.711.9721x64206</t>
  </si>
  <si>
    <t>786 Love Freeway</t>
  </si>
  <si>
    <t>Energy life over during interesting.</t>
  </si>
  <si>
    <t>josemcclain@example.net</t>
  </si>
  <si>
    <t>(354)835-2815x283</t>
  </si>
  <si>
    <t>81432 Charles Avenue Suite 142</t>
  </si>
  <si>
    <t>Davidsonside</t>
  </si>
  <si>
    <t>Better form future effort right note.</t>
  </si>
  <si>
    <t>lorijackson@example.com</t>
  </si>
  <si>
    <t>967-921-7235x5018</t>
  </si>
  <si>
    <t>75557 Eaton Bridge</t>
  </si>
  <si>
    <t>Howardstad</t>
  </si>
  <si>
    <t>Fund soldier table spend.</t>
  </si>
  <si>
    <t>thomasjohnston@example.com</t>
  </si>
  <si>
    <t>543-274-3853</t>
  </si>
  <si>
    <t>44327 Wilson Meadows Suite 235</t>
  </si>
  <si>
    <t>Care cell take.</t>
  </si>
  <si>
    <t>awolf@example.com</t>
  </si>
  <si>
    <t>658.458.1725</t>
  </si>
  <si>
    <t>48104 Rivera Walks Suite 106</t>
  </si>
  <si>
    <t>East Steveview</t>
  </si>
  <si>
    <t>First pass whatever girl worker individual.</t>
  </si>
  <si>
    <t>mcgratharthur@example.org</t>
  </si>
  <si>
    <t>311-378-3162</t>
  </si>
  <si>
    <t>137 Hale Fall</t>
  </si>
  <si>
    <t>Believe summer would visit social system several.</t>
  </si>
  <si>
    <t>cassandra79@example.net</t>
  </si>
  <si>
    <t>371.375.4784x30969</t>
  </si>
  <si>
    <t>50811 Julie Highway</t>
  </si>
  <si>
    <t>Less watch future difficult.</t>
  </si>
  <si>
    <t>william37@example.com</t>
  </si>
  <si>
    <t>356-234-7936x956</t>
  </si>
  <si>
    <t>50993 Richardson Course</t>
  </si>
  <si>
    <t>Administration wish indeed line really.</t>
  </si>
  <si>
    <t>sara85@example.com</t>
  </si>
  <si>
    <t>475.216.2242</t>
  </si>
  <si>
    <t>222 Samantha Plains Apt. 363</t>
  </si>
  <si>
    <t>Receive always for interview property somebody.</t>
  </si>
  <si>
    <t>maria40@example.org</t>
  </si>
  <si>
    <t>843-732-3787</t>
  </si>
  <si>
    <t>2786 Connie Squares</t>
  </si>
  <si>
    <t>West Brentchester</t>
  </si>
  <si>
    <t>Establish thought paper its forward.</t>
  </si>
  <si>
    <t>lloyddavid@example.net</t>
  </si>
  <si>
    <t>665.733.7929x62771</t>
  </si>
  <si>
    <t>9859 Andrea Views Suite 303</t>
  </si>
  <si>
    <t>New Kaitlyn</t>
  </si>
  <si>
    <t>Wait art shake air state even walk not.</t>
  </si>
  <si>
    <t>jacobwilliams@example.org</t>
  </si>
  <si>
    <t>+1-468-590-1284x88908</t>
  </si>
  <si>
    <t>163 Stokes Crossroad</t>
  </si>
  <si>
    <t>Duncanborough</t>
  </si>
  <si>
    <t>Food figure anything industry eat summer throw place.</t>
  </si>
  <si>
    <t>bradleywilliams@example.com</t>
  </si>
  <si>
    <t>+1-366-835-7885x068</t>
  </si>
  <si>
    <t>74908 Anthony Islands Apt. 603</t>
  </si>
  <si>
    <t>Walterfurt</t>
  </si>
  <si>
    <t>Ask perhaps data town new building.</t>
  </si>
  <si>
    <t>ipugh@example.com</t>
  </si>
  <si>
    <t>001-684-322-0680</t>
  </si>
  <si>
    <t>85509 Rebecca Plaza Suite 871</t>
  </si>
  <si>
    <t>Bring visit answer.</t>
  </si>
  <si>
    <t>noah43@example.com</t>
  </si>
  <si>
    <t>+1-362-832-7733x77112</t>
  </si>
  <si>
    <t>226 Adam Land</t>
  </si>
  <si>
    <t>Karamouth</t>
  </si>
  <si>
    <t>Rather fly reality theory race among tree.</t>
  </si>
  <si>
    <t>gutierrezjames@example.org</t>
  </si>
  <si>
    <t>36828 Phillip Court</t>
  </si>
  <si>
    <t>American soldier worry someone many why.</t>
  </si>
  <si>
    <t>blackburnerika@example.net</t>
  </si>
  <si>
    <t>558-415-5434x51468</t>
  </si>
  <si>
    <t>51770 Melissa Station</t>
  </si>
  <si>
    <t>Lindachester</t>
  </si>
  <si>
    <t>Science standard item sure change policy.</t>
  </si>
  <si>
    <t>igarcia@example.org</t>
  </si>
  <si>
    <t>847-443-8398x17646</t>
  </si>
  <si>
    <t>6174 Stacy Path</t>
  </si>
  <si>
    <t>Well threat stand bad sort.</t>
  </si>
  <si>
    <t>(819)216-2885</t>
  </si>
  <si>
    <t>877 Juan Ports Suite 013</t>
  </si>
  <si>
    <t>Humphreyton</t>
  </si>
  <si>
    <t>Down interest shoulder.</t>
  </si>
  <si>
    <t>laurawilliams@example.com</t>
  </si>
  <si>
    <t>+1-634-694-2699x19368</t>
  </si>
  <si>
    <t>68974 Patricia Isle Suite 800</t>
  </si>
  <si>
    <t>Mcgeeborough</t>
  </si>
  <si>
    <t>Very attorney never create option dark own.</t>
  </si>
  <si>
    <t>ksellers@example.net</t>
  </si>
  <si>
    <t>(320)751-6711x162</t>
  </si>
  <si>
    <t>234 Ball Ranch Apt. 435</t>
  </si>
  <si>
    <t>Davisville</t>
  </si>
  <si>
    <t>To simple central beat.</t>
  </si>
  <si>
    <t>wcooper@example.net</t>
  </si>
  <si>
    <t>(944)256-7825</t>
  </si>
  <si>
    <t>6256 Benson Dale</t>
  </si>
  <si>
    <t>Cochranburgh</t>
  </si>
  <si>
    <t>Upon get point.</t>
  </si>
  <si>
    <t>iporter@example.net</t>
  </si>
  <si>
    <t>+1-845-647-8702x38078</t>
  </si>
  <si>
    <t>129 Espinoza Corner</t>
  </si>
  <si>
    <t>West Jacqueline</t>
  </si>
  <si>
    <t>Must exist green firm.</t>
  </si>
  <si>
    <t>jennifer55@example.com</t>
  </si>
  <si>
    <t>(792)555-3280x393</t>
  </si>
  <si>
    <t>3523 Joseph Fall Apt. 894</t>
  </si>
  <si>
    <t>Shake soldier three.</t>
  </si>
  <si>
    <t>jamesreyes@example.com</t>
  </si>
  <si>
    <t>720-920-5466x797</t>
  </si>
  <si>
    <t>091 Isabel Station</t>
  </si>
  <si>
    <t>Ryanville</t>
  </si>
  <si>
    <t>Magazine must practice trial choose international thus.</t>
  </si>
  <si>
    <t>wilsonchristopher@example.org</t>
  </si>
  <si>
    <t>001-787-479-0304x244</t>
  </si>
  <si>
    <t>8201 Brianna Fork</t>
  </si>
  <si>
    <t>Peterstown</t>
  </si>
  <si>
    <t>Item great like first.</t>
  </si>
  <si>
    <t>reynoldskatrina@example.com</t>
  </si>
  <si>
    <t>352.275.5015x509</t>
  </si>
  <si>
    <t>4366 Peters Pass Suite 594</t>
  </si>
  <si>
    <t>Herreraport</t>
  </si>
  <si>
    <t>Mother matter yet writer age wait.</t>
  </si>
  <si>
    <t>amanda80@example.com</t>
  </si>
  <si>
    <t>+1-942-774-8633x29450</t>
  </si>
  <si>
    <t>8009 Brandon View</t>
  </si>
  <si>
    <t>Bassview</t>
  </si>
  <si>
    <t>Forget fear do PM professor few official.</t>
  </si>
  <si>
    <t>pricetammy@example.net</t>
  </si>
  <si>
    <t>+1-842-541-0592x4845</t>
  </si>
  <si>
    <t>8354 Russell Tunnel Suite 549</t>
  </si>
  <si>
    <t>Everybody finish position economy but total lot or.</t>
  </si>
  <si>
    <t>ryan40@example.net</t>
  </si>
  <si>
    <t>001-270-549-1832x37259</t>
  </si>
  <si>
    <t>44840 Christine Skyway</t>
  </si>
  <si>
    <t>Kathyshire</t>
  </si>
  <si>
    <t>Citizen program then visit manager less people base.</t>
  </si>
  <si>
    <t>judytaylor@example.org</t>
  </si>
  <si>
    <t>(245)364-5545x9636</t>
  </si>
  <si>
    <t>48063 Kimberly Locks</t>
  </si>
  <si>
    <t>Deniseport</t>
  </si>
  <si>
    <t>Catch throughout artist peace church.</t>
  </si>
  <si>
    <t>uhughes@example.net</t>
  </si>
  <si>
    <t>2186 Louis Center</t>
  </si>
  <si>
    <t>Rodgersfurt</t>
  </si>
  <si>
    <t>Even customer second everything money.</t>
  </si>
  <si>
    <t>kennedyjonathan@example.org</t>
  </si>
  <si>
    <t>(732)386-6871</t>
  </si>
  <si>
    <t>72599 Duarte Ports Apt. 466</t>
  </si>
  <si>
    <t>East Tonyton</t>
  </si>
  <si>
    <t>Box sell break he yard.</t>
  </si>
  <si>
    <t>owensrachel@example.net</t>
  </si>
  <si>
    <t>+1-825-592-5898x7041</t>
  </si>
  <si>
    <t>198 Kevin Cliffs Apt. 261</t>
  </si>
  <si>
    <t>Let message dinner move.</t>
  </si>
  <si>
    <t>shortjacob@example.com</t>
  </si>
  <si>
    <t>673.871.9747x4268</t>
  </si>
  <si>
    <t>7342 Joanna Greens</t>
  </si>
  <si>
    <t>Rayfort</t>
  </si>
  <si>
    <t>Almost point American enough person history.</t>
  </si>
  <si>
    <t>qhouse@example.net</t>
  </si>
  <si>
    <t>001-879-235-8392x9309</t>
  </si>
  <si>
    <t>0407 Collins Knolls Suite 579</t>
  </si>
  <si>
    <t>Increase away on people.</t>
  </si>
  <si>
    <t>laura76@example.net</t>
  </si>
  <si>
    <t>760-689-6912</t>
  </si>
  <si>
    <t>786 Joanne Prairie</t>
  </si>
  <si>
    <t>Port Tony</t>
  </si>
  <si>
    <t>Until music mention boy relate government over suddenly.</t>
  </si>
  <si>
    <t>reneelee@example.com</t>
  </si>
  <si>
    <t>(752)597-7192x1983</t>
  </si>
  <si>
    <t>54247 Brian Extension Apt. 971</t>
  </si>
  <si>
    <t>Choice save most street bar stock.</t>
  </si>
  <si>
    <t>krosario@example.net</t>
  </si>
  <si>
    <t>+1-432-786-1433x37894</t>
  </si>
  <si>
    <t>3805 William Hill Suite 785</t>
  </si>
  <si>
    <t>Hernandezchester</t>
  </si>
  <si>
    <t>Direction chair soldier although take see.</t>
  </si>
  <si>
    <t>petersashley@example.net</t>
  </si>
  <si>
    <t>522-821-1091x765</t>
  </si>
  <si>
    <t>4600 Green Union</t>
  </si>
  <si>
    <t>Hamiltonside</t>
  </si>
  <si>
    <t>Consumer area such back group make seek.</t>
  </si>
  <si>
    <t>pgrant@example.com</t>
  </si>
  <si>
    <t>409.457.0342x8537</t>
  </si>
  <si>
    <t>77896 Kyle Meadows Apt. 377</t>
  </si>
  <si>
    <t>South Josephchester</t>
  </si>
  <si>
    <t>Health animal material president for ability food finish.</t>
  </si>
  <si>
    <t>aaron47@example.org</t>
  </si>
  <si>
    <t>(791)613-1539</t>
  </si>
  <si>
    <t>35585 Kerri Junction Suite 770</t>
  </si>
  <si>
    <t>Kelleyborough</t>
  </si>
  <si>
    <t>Rather pressure result.</t>
  </si>
  <si>
    <t>jacksonjeffrey@example.net</t>
  </si>
  <si>
    <t>(881)295-0037x34284</t>
  </si>
  <si>
    <t>842 Haley View Suite 645</t>
  </si>
  <si>
    <t>Justinland</t>
  </si>
  <si>
    <t>Explain democratic attack.</t>
  </si>
  <si>
    <t>blakekidd@example.com</t>
  </si>
  <si>
    <t>001-533-675-5948x6968</t>
  </si>
  <si>
    <t>79608 Cowan Ridges Apt. 660</t>
  </si>
  <si>
    <t>Ever amount house fact fear dream.</t>
  </si>
  <si>
    <t>jaredpope@example.com</t>
  </si>
  <si>
    <t>001-952-930-0178x34555</t>
  </si>
  <si>
    <t>81915 Greg Mill Suite 729</t>
  </si>
  <si>
    <t>Ramirezburgh</t>
  </si>
  <si>
    <t>Maintain by close beyond center.</t>
  </si>
  <si>
    <t>pcollier@example.com</t>
  </si>
  <si>
    <t>+1-478-819-7354x545</t>
  </si>
  <si>
    <t>101 Guerrero Valley</t>
  </si>
  <si>
    <t>North Davidville</t>
  </si>
  <si>
    <t>Media recognize food from employee item.</t>
  </si>
  <si>
    <t>dominiquepark@example.com</t>
  </si>
  <si>
    <t>326.615.7468x071</t>
  </si>
  <si>
    <t>97301 Dudley Cove</t>
  </si>
  <si>
    <t>Within hot something bill oil house there.</t>
  </si>
  <si>
    <t>obriendebra@example.net</t>
  </si>
  <si>
    <t>(522)802-6169x78344</t>
  </si>
  <si>
    <t>1147 Hardin Vista Suite 026</t>
  </si>
  <si>
    <t>Red realize no measure indicate language care.</t>
  </si>
  <si>
    <t>jdavis@example.org</t>
  </si>
  <si>
    <t>714.629.8087x48686</t>
  </si>
  <si>
    <t>29748 Patton Street</t>
  </si>
  <si>
    <t>Bowenstad</t>
  </si>
  <si>
    <t>Include blue read her street maybe dog word.</t>
  </si>
  <si>
    <t>uwilliams@example.net</t>
  </si>
  <si>
    <t>908.671.8963</t>
  </si>
  <si>
    <t>816 George Parkways</t>
  </si>
  <si>
    <t>Baileyton</t>
  </si>
  <si>
    <t>Factor nation than effect contain.</t>
  </si>
  <si>
    <t>thomas47@example.com</t>
  </si>
  <si>
    <t>001-449-577-6955x40750</t>
  </si>
  <si>
    <t>1157 Glover Summit Apt. 997</t>
  </si>
  <si>
    <t>Bar current site more join computer music.</t>
  </si>
  <si>
    <t>michael99@example.net</t>
  </si>
  <si>
    <t>749-822-6963</t>
  </si>
  <si>
    <t>77879 Pham Parks</t>
  </si>
  <si>
    <t>Go write opportunity man.</t>
  </si>
  <si>
    <t>ronaldpeters@example.org</t>
  </si>
  <si>
    <t>001-711-889-1093x74633</t>
  </si>
  <si>
    <t>82276 Christopher Trail</t>
  </si>
  <si>
    <t>Port Carrie</t>
  </si>
  <si>
    <t>Maintain difficult former whatever cold option operation.</t>
  </si>
  <si>
    <t>leejoshua@example.org</t>
  </si>
  <si>
    <t>286.233.2343x559</t>
  </si>
  <si>
    <t>6643 Timothy Station</t>
  </si>
  <si>
    <t>Memory each conference work response.</t>
  </si>
  <si>
    <t>001-308-314-6361</t>
  </si>
  <si>
    <t>177 Matthew Lock Suite 191</t>
  </si>
  <si>
    <t>Night cause dinner American change product act wonder.</t>
  </si>
  <si>
    <t>uray@example.net</t>
  </si>
  <si>
    <t>(993)470-9125x2628</t>
  </si>
  <si>
    <t>93991 Williams Centers</t>
  </si>
  <si>
    <t>Jacksonview</t>
  </si>
  <si>
    <t>Quite still perform guy send indeed Republican.</t>
  </si>
  <si>
    <t>jasonsanchez@example.com</t>
  </si>
  <si>
    <t>682.752.0081</t>
  </si>
  <si>
    <t>955 Davis Rest</t>
  </si>
  <si>
    <t>Port Maxwellhaven</t>
  </si>
  <si>
    <t>If teacher successful national.</t>
  </si>
  <si>
    <t>lorraine92@example.net</t>
  </si>
  <si>
    <t>001-598-948-0512x47140</t>
  </si>
  <si>
    <t>559 Liu Mission Apt. 295</t>
  </si>
  <si>
    <t>South Theresaton</t>
  </si>
  <si>
    <t>Mean pay pass officer.</t>
  </si>
  <si>
    <t>ellenmiller@example.org</t>
  </si>
  <si>
    <t>273-379-8553</t>
  </si>
  <si>
    <t>58951 Sally Way Suite 736</t>
  </si>
  <si>
    <t>Aliciaborough</t>
  </si>
  <si>
    <t>Theory success she collection light.</t>
  </si>
  <si>
    <t>hmitchell@example.com</t>
  </si>
  <si>
    <t>(707)613-0546</t>
  </si>
  <si>
    <t>0096 Thomas Island</t>
  </si>
  <si>
    <t>Russellview</t>
  </si>
  <si>
    <t>Baby prove go work teacher sort item.</t>
  </si>
  <si>
    <t>sflores@example.org</t>
  </si>
  <si>
    <t>(948)836-2944</t>
  </si>
  <si>
    <t>2862 Fox Squares Apt. 108</t>
  </si>
  <si>
    <t>Michelleville</t>
  </si>
  <si>
    <t>Movie again serve threat.</t>
  </si>
  <si>
    <t>cindy16@example.com</t>
  </si>
  <si>
    <t>001-810-866-1966x457</t>
  </si>
  <si>
    <t>568 Samantha Spur Apt. 403</t>
  </si>
  <si>
    <t>Port Sarahville</t>
  </si>
  <si>
    <t>Provide task seven attack get career.</t>
  </si>
  <si>
    <t>calderonsuzanne@example.com</t>
  </si>
  <si>
    <t>(590)702-4472x6015</t>
  </si>
  <si>
    <t>62993 Steven Expressway Apt. 020</t>
  </si>
  <si>
    <t>Pick carry accept present listen later.</t>
  </si>
  <si>
    <t>sanderskurt@example.org</t>
  </si>
  <si>
    <t>(489)915-3174x5150</t>
  </si>
  <si>
    <t>764 Diane Roads</t>
  </si>
  <si>
    <t>Lake Phillipfurt</t>
  </si>
  <si>
    <t>Open event own prepare.</t>
  </si>
  <si>
    <t>jessicacarter@example.com</t>
  </si>
  <si>
    <t>(462)835-2643x8059</t>
  </si>
  <si>
    <t>2533 Tonya Mountains</t>
  </si>
  <si>
    <t>East Shaunfort</t>
  </si>
  <si>
    <t>Security others issue quickly gas either born would.</t>
  </si>
  <si>
    <t>842-782-6741x49936</t>
  </si>
  <si>
    <t>25973 Moore Orchard</t>
  </si>
  <si>
    <t>Suttonburgh</t>
  </si>
  <si>
    <t>Production contain need later deal.</t>
  </si>
  <si>
    <t>mirandahenry@example.com</t>
  </si>
  <si>
    <t>(698)550-8785x544</t>
  </si>
  <si>
    <t>48542 Eric Cove Apt. 963</t>
  </si>
  <si>
    <t>Garystad</t>
  </si>
  <si>
    <t>Response star east box recently trip rule.</t>
  </si>
  <si>
    <t>fordmatthew@example.com</t>
  </si>
  <si>
    <t>495-774-6252</t>
  </si>
  <si>
    <t>56544 Hubbard Locks Suite 444</t>
  </si>
  <si>
    <t>Port Jasmine</t>
  </si>
  <si>
    <t>Couple operation pretty example administration.</t>
  </si>
  <si>
    <t>david96@example.net</t>
  </si>
  <si>
    <t>(892)664-3507</t>
  </si>
  <si>
    <t>6282 Mosley Fork</t>
  </si>
  <si>
    <t>West Bradleyhaven</t>
  </si>
  <si>
    <t>Could in both score.</t>
  </si>
  <si>
    <t>michaelweiss@example.org</t>
  </si>
  <si>
    <t>935-802-1607x8013</t>
  </si>
  <si>
    <t>20562 Philip Harbor</t>
  </si>
  <si>
    <t>Tend information forget trade class nation Congress.</t>
  </si>
  <si>
    <t>patriciarichardson@example.net</t>
  </si>
  <si>
    <t>(755)747-3745x15436</t>
  </si>
  <si>
    <t>0575 Dean Lights</t>
  </si>
  <si>
    <t>Stephanieland</t>
  </si>
  <si>
    <t>View store quality interesting together nation.</t>
  </si>
  <si>
    <t>jennifer94@example.com</t>
  </si>
  <si>
    <t>443.500.2136</t>
  </si>
  <si>
    <t>628 Daniel Gardens</t>
  </si>
  <si>
    <t>Keyborough</t>
  </si>
  <si>
    <t>Somebody turn finish pressure suddenly.</t>
  </si>
  <si>
    <t>greenedawn@example.net</t>
  </si>
  <si>
    <t>(515)284-5444x20227</t>
  </si>
  <si>
    <t>8346 Smith Park</t>
  </si>
  <si>
    <t>Protect main out rise response.</t>
  </si>
  <si>
    <t>ysmith@example.org</t>
  </si>
  <si>
    <t>001-705-766-7481x34086</t>
  </si>
  <si>
    <t>1107 Melissa Heights Apt. 420</t>
  </si>
  <si>
    <t>Jarvisland</t>
  </si>
  <si>
    <t>Effort provide economy community size help.</t>
  </si>
  <si>
    <t>ybell@example.com</t>
  </si>
  <si>
    <t>426-659-7640x538</t>
  </si>
  <si>
    <t>3448 Acevedo Freeway</t>
  </si>
  <si>
    <t>Area no billion ability thousand middle.</t>
  </si>
  <si>
    <t>sgray@example.com</t>
  </si>
  <si>
    <t>462 Baker Inlet Suite 691</t>
  </si>
  <si>
    <t>Port Annaside</t>
  </si>
  <si>
    <t>Thought history far.</t>
  </si>
  <si>
    <t>danielpotter@example.com</t>
  </si>
  <si>
    <t>+1-216-291-9291x27716</t>
  </si>
  <si>
    <t>369 Andrea Mill Suite 461</t>
  </si>
  <si>
    <t>Sheriside</t>
  </si>
  <si>
    <t>Guess father between fund join.</t>
  </si>
  <si>
    <t>leblancashley@example.org</t>
  </si>
  <si>
    <t>001-286-428-1010x20255</t>
  </si>
  <si>
    <t>96778 Hayden Tunnel Apt. 446</t>
  </si>
  <si>
    <t>Lake Kristin</t>
  </si>
  <si>
    <t>Officer American debate protect popular market specific beautiful.</t>
  </si>
  <si>
    <t>johnsonjavier@example.com</t>
  </si>
  <si>
    <t>026 Thomas Path</t>
  </si>
  <si>
    <t>Charleneview</t>
  </si>
  <si>
    <t>Security agree what accept crime writer blood.</t>
  </si>
  <si>
    <t>arnoldaaron@example.org</t>
  </si>
  <si>
    <t>(208)330-9126</t>
  </si>
  <si>
    <t>7250 Steven Street</t>
  </si>
  <si>
    <t>East Kristinamouth</t>
  </si>
  <si>
    <t>Investment if some just.</t>
  </si>
  <si>
    <t>Foley</t>
  </si>
  <si>
    <t>davidholloway@example.org</t>
  </si>
  <si>
    <t>50550 Steven Via Apt. 274</t>
  </si>
  <si>
    <t>Floresport</t>
  </si>
  <si>
    <t>Garden special since determine just subject its station.</t>
  </si>
  <si>
    <t>davidstephens@example.net</t>
  </si>
  <si>
    <t>001-859-835-6802</t>
  </si>
  <si>
    <t>1604 Teresa Skyway</t>
  </si>
  <si>
    <t>Glennhaven</t>
  </si>
  <si>
    <t>Set word spend firm respond base kid.</t>
  </si>
  <si>
    <t>cooleydaniel@example.org</t>
  </si>
  <si>
    <t>(846)341-4132x1736</t>
  </si>
  <si>
    <t>70454 Dodson Point Suite 998</t>
  </si>
  <si>
    <t>Tuckerside</t>
  </si>
  <si>
    <t>Quality or throw child.</t>
  </si>
  <si>
    <t>aware@example.com</t>
  </si>
  <si>
    <t>397-708-0850x6880</t>
  </si>
  <si>
    <t>558 Ortiz Street</t>
  </si>
  <si>
    <t>East Samuel</t>
  </si>
  <si>
    <t>Store land number lead tree sometimes play perhaps.</t>
  </si>
  <si>
    <t>christopher40@example.org</t>
  </si>
  <si>
    <t>901-314-1236</t>
  </si>
  <si>
    <t>6440 Lewis Crossing</t>
  </si>
  <si>
    <t>Let through wide color listen.</t>
  </si>
  <si>
    <t>toddtate@example.com</t>
  </si>
  <si>
    <t>0449 Stewart Villages</t>
  </si>
  <si>
    <t>South Jamesside</t>
  </si>
  <si>
    <t>Goal mind risk employee might.</t>
  </si>
  <si>
    <t>maryanderson@example.net</t>
  </si>
  <si>
    <t>(492)443-1116x3466</t>
  </si>
  <si>
    <t>8638 Stark Burgs</t>
  </si>
  <si>
    <t>Tell doctor answer.</t>
  </si>
  <si>
    <t>carriemason@example.net</t>
  </si>
  <si>
    <t>264.614.1928</t>
  </si>
  <si>
    <t>62094 Anthony Summit</t>
  </si>
  <si>
    <t>Port Robertchester</t>
  </si>
  <si>
    <t>Religious let west civil.</t>
  </si>
  <si>
    <t>taylorweber@example.com</t>
  </si>
  <si>
    <t>(731)673-7777x333</t>
  </si>
  <si>
    <t>368 Hart Haven</t>
  </si>
  <si>
    <t>Roseside</t>
  </si>
  <si>
    <t>Series training final forward scene wall.</t>
  </si>
  <si>
    <t>kelly68@example.net</t>
  </si>
  <si>
    <t>929.200.0324x792</t>
  </si>
  <si>
    <t>0291 Andrew Mountains Suite 867</t>
  </si>
  <si>
    <t>Lake Marilyntown</t>
  </si>
  <si>
    <t>Student north indeed interest power campaign big finish.</t>
  </si>
  <si>
    <t>wmartin@example.net</t>
  </si>
  <si>
    <t>571.459.8793x274</t>
  </si>
  <si>
    <t>0334 Vasquez Inlet</t>
  </si>
  <si>
    <t>Begin represent once.</t>
  </si>
  <si>
    <t>shannon52@example.com</t>
  </si>
  <si>
    <t>001-241-550-8544</t>
  </si>
  <si>
    <t>30342 Rebecca Corner</t>
  </si>
  <si>
    <t>Watsonburgh</t>
  </si>
  <si>
    <t>The star these people piece role stock near.</t>
  </si>
  <si>
    <t>banderson@example.net</t>
  </si>
  <si>
    <t>07004 Armstrong Drives Apt. 525</t>
  </si>
  <si>
    <t>Goal really head close people.</t>
  </si>
  <si>
    <t>eward@example.com</t>
  </si>
  <si>
    <t>(213)960-9180</t>
  </si>
  <si>
    <t>61605 Garcia Row Apt. 889</t>
  </si>
  <si>
    <t>Them would part.</t>
  </si>
  <si>
    <t>kelleyrichard@example.net</t>
  </si>
  <si>
    <t>(502)978-0731x655</t>
  </si>
  <si>
    <t>0658 Michelle Camp Suite 668</t>
  </si>
  <si>
    <t>Marcview</t>
  </si>
  <si>
    <t>Traditional something area alone citizen person.</t>
  </si>
  <si>
    <t>deborah53@example.com</t>
  </si>
  <si>
    <t>918-527-2446x364</t>
  </si>
  <si>
    <t>605 Brown Mountains</t>
  </si>
  <si>
    <t>East Josephmouth</t>
  </si>
  <si>
    <t>Since situation treat home whole quality do.</t>
  </si>
  <si>
    <t>ashleygray@example.com</t>
  </si>
  <si>
    <t>001-409-998-6891x67938</t>
  </si>
  <si>
    <t>050 Cory Estate</t>
  </si>
  <si>
    <t>Russochester</t>
  </si>
  <si>
    <t>Common remain country sometimes decade green.</t>
  </si>
  <si>
    <t>vasquezlaura@example.org</t>
  </si>
  <si>
    <t>(714)959-2482</t>
  </si>
  <si>
    <t>819 Jamie Point Apt. 801</t>
  </si>
  <si>
    <t>Michellestad</t>
  </si>
  <si>
    <t>Recently never body owner continue technology.</t>
  </si>
  <si>
    <t>morenosteven@example.net</t>
  </si>
  <si>
    <t>(720)873-6586</t>
  </si>
  <si>
    <t>100 Shannon Fords Suite 643</t>
  </si>
  <si>
    <t>Lake Sonyaton</t>
  </si>
  <si>
    <t>Put challenge kid stuff per media.</t>
  </si>
  <si>
    <t>kimbaker@example.com</t>
  </si>
  <si>
    <t>379-391-9811x98696</t>
  </si>
  <si>
    <t>4144 Collins Parkways Apt. 521</t>
  </si>
  <si>
    <t>Andreland</t>
  </si>
  <si>
    <t>Indeed rate past provide activity challenge drug.</t>
  </si>
  <si>
    <t>wlogan@example.com</t>
  </si>
  <si>
    <t>(896)309-3587x862</t>
  </si>
  <si>
    <t>249 Christopher Estate Suite 165</t>
  </si>
  <si>
    <t>Leebury</t>
  </si>
  <si>
    <t>Reason forward admit build fine determine stand.</t>
  </si>
  <si>
    <t>nicoleparker@example.com</t>
  </si>
  <si>
    <t>001-909-742-4981x844</t>
  </si>
  <si>
    <t>28887 Susan Squares</t>
  </si>
  <si>
    <t>West Brookebury</t>
  </si>
  <si>
    <t>Summer reality point often artist husband word.</t>
  </si>
  <si>
    <t>lindaholland@example.net</t>
  </si>
  <si>
    <t>(615)314-9363x7033</t>
  </si>
  <si>
    <t>65787 Dixon Extensions</t>
  </si>
  <si>
    <t>Amount exist business mouth concern shake.</t>
  </si>
  <si>
    <t>danaguilar@example.com</t>
  </si>
  <si>
    <t>(786)841-6669</t>
  </si>
  <si>
    <t>67206 Trujillo Highway Apt. 158</t>
  </si>
  <si>
    <t>Port Nathanland</t>
  </si>
  <si>
    <t>Citizen price easy stay rather.</t>
  </si>
  <si>
    <t>vroman@example.com</t>
  </si>
  <si>
    <t>670-612-0036</t>
  </si>
  <si>
    <t>538 Antonio Throughway</t>
  </si>
  <si>
    <t>Quickly base star charge within bed.</t>
  </si>
  <si>
    <t>fishersabrina@example.net</t>
  </si>
  <si>
    <t>248-295-9989</t>
  </si>
  <si>
    <t>9258 Hughes Glens Apt. 351</t>
  </si>
  <si>
    <t>Range step may sound sell exactly head first.</t>
  </si>
  <si>
    <t>jeremy70@example.com</t>
  </si>
  <si>
    <t>+1-852-535-8919x72964</t>
  </si>
  <si>
    <t>59968 Nicole Run Apt. 308</t>
  </si>
  <si>
    <t>Abigailton</t>
  </si>
  <si>
    <t>Beat indicate imagine agreement.</t>
  </si>
  <si>
    <t>jduarte@example.net</t>
  </si>
  <si>
    <t>001-266-535-0324x29155</t>
  </si>
  <si>
    <t>7058 Brandon Stravenue Apt. 045</t>
  </si>
  <si>
    <t>Water music consumer condition.</t>
  </si>
  <si>
    <t>cochrantina@example.com</t>
  </si>
  <si>
    <t>001-842-392-4947x18472</t>
  </si>
  <si>
    <t>997 Wright Parkway</t>
  </si>
  <si>
    <t>Kristafurt</t>
  </si>
  <si>
    <t>Mother economy about example perhaps require.</t>
  </si>
  <si>
    <t>cynthia69@example.com</t>
  </si>
  <si>
    <t>(486)448-1641</t>
  </si>
  <si>
    <t>85214 Hernandez Road</t>
  </si>
  <si>
    <t>Richardsonhaven</t>
  </si>
  <si>
    <t>Finally list relate.</t>
  </si>
  <si>
    <t>joshua48@example.net</t>
  </si>
  <si>
    <t>286-943-1666</t>
  </si>
  <si>
    <t>2275 Kaitlin Street</t>
  </si>
  <si>
    <t>Tonyaville</t>
  </si>
  <si>
    <t>Whom college tell kid myself decision ask.</t>
  </si>
  <si>
    <t>coopercristina@example.net</t>
  </si>
  <si>
    <t>(818)972-3968</t>
  </si>
  <si>
    <t>1365 Meyer Court</t>
  </si>
  <si>
    <t>Johnnyton</t>
  </si>
  <si>
    <t>Standard toward apply certain shake.</t>
  </si>
  <si>
    <t>villanuevajoshua@example.org</t>
  </si>
  <si>
    <t>560.795.1164</t>
  </si>
  <si>
    <t>942 Andersen Garden Apt. 409</t>
  </si>
  <si>
    <t>Lake Gregoryshire</t>
  </si>
  <si>
    <t>Upon political care character.</t>
  </si>
  <si>
    <t>763.832.3066x80532</t>
  </si>
  <si>
    <t>20110 Jenny Mills Suite 252</t>
  </si>
  <si>
    <t>Patriciaborough</t>
  </si>
  <si>
    <t>Never outside man occur special.</t>
  </si>
  <si>
    <t>+1-958-385-7260x3801</t>
  </si>
  <si>
    <t>338 Natalie Mission</t>
  </si>
  <si>
    <t>Baileyburgh</t>
  </si>
  <si>
    <t>Suddenly offer ago leader discover particularly what board.</t>
  </si>
  <si>
    <t>jasminemyers@example.net</t>
  </si>
  <si>
    <t>904-929-4636x52604</t>
  </si>
  <si>
    <t>8305 Ashley Spur Suite 398</t>
  </si>
  <si>
    <t>West Jessica</t>
  </si>
  <si>
    <t>Begin page although chair these cost own reach.</t>
  </si>
  <si>
    <t>coxcraig@example.net</t>
  </si>
  <si>
    <t>466-444-2918</t>
  </si>
  <si>
    <t>7667 Alvarez Rue Suite 101</t>
  </si>
  <si>
    <t>Lake Richardfurt</t>
  </si>
  <si>
    <t>Prepare risk you authority month matter perhaps.</t>
  </si>
  <si>
    <t>jamesmiller@example.org</t>
  </si>
  <si>
    <t>10269 Angela Lakes Suite 586</t>
  </si>
  <si>
    <t>Annetteton</t>
  </si>
  <si>
    <t>Remain huge marriage crime technology relationship data.</t>
  </si>
  <si>
    <t>Herman</t>
  </si>
  <si>
    <t>3392 Rogers Branch</t>
  </si>
  <si>
    <t>South Lindsey</t>
  </si>
  <si>
    <t>Effort paper property right short skill.</t>
  </si>
  <si>
    <t>paulleblanc@example.org</t>
  </si>
  <si>
    <t>42183 Melissa Lock</t>
  </si>
  <si>
    <t>Despite position identify term face wait.</t>
  </si>
  <si>
    <t>garciapatty@example.com</t>
  </si>
  <si>
    <t>1109 Natalie Ports Suite 534</t>
  </si>
  <si>
    <t>Already should wear meeting college present will.</t>
  </si>
  <si>
    <t>shelbyhall@example.com</t>
  </si>
  <si>
    <t>793-920-3915x4018</t>
  </si>
  <si>
    <t>6984 Natalie Manors</t>
  </si>
  <si>
    <t>Schaeferland</t>
  </si>
  <si>
    <t>Attack live table song threat court evening allow.</t>
  </si>
  <si>
    <t>amberhenderson@example.net</t>
  </si>
  <si>
    <t>864.837.9162</t>
  </si>
  <si>
    <t>4053 Greene Stream Suite 734</t>
  </si>
  <si>
    <t>Jonathanfort</t>
  </si>
  <si>
    <t>Push start notice newspaper majority low.</t>
  </si>
  <si>
    <t>ghorne@example.org</t>
  </si>
  <si>
    <t>+1-659-440-4250x09661</t>
  </si>
  <si>
    <t>127 Rodriguez Rapids</t>
  </si>
  <si>
    <t>Bateshaven</t>
  </si>
  <si>
    <t>Culture number main hard all particularly.</t>
  </si>
  <si>
    <t>mooremegan@example.org</t>
  </si>
  <si>
    <t>826-302-9493</t>
  </si>
  <si>
    <t>4288 Williams Mount</t>
  </si>
  <si>
    <t>Dianeton</t>
  </si>
  <si>
    <t>Baby military less.</t>
  </si>
  <si>
    <t>marknichols@example.com</t>
  </si>
  <si>
    <t>53918 David Viaduct</t>
  </si>
  <si>
    <t>East Cameronland</t>
  </si>
  <si>
    <t>Trial yet report identify.</t>
  </si>
  <si>
    <t>npatel@example.com</t>
  </si>
  <si>
    <t>586.734.4923x046</t>
  </si>
  <si>
    <t>3478 Sharp Circle Apt. 187</t>
  </si>
  <si>
    <t>Ericberg</t>
  </si>
  <si>
    <t>Well simple quickly investment run only perform.</t>
  </si>
  <si>
    <t>xbell@example.org</t>
  </si>
  <si>
    <t>216-386-1558x0585</t>
  </si>
  <si>
    <t>700 Christopher Hollow</t>
  </si>
  <si>
    <t>Collinschester</t>
  </si>
  <si>
    <t>Situation onto research this magazine stuff.</t>
  </si>
  <si>
    <t>brittany20@example.org</t>
  </si>
  <si>
    <t>59025 Mendoza Keys Apt. 299</t>
  </si>
  <si>
    <t>Brother change seat resource whole practice sea.</t>
  </si>
  <si>
    <t>martinvanessa@example.com</t>
  </si>
  <si>
    <t>840.919.0266</t>
  </si>
  <si>
    <t>952 Courtney Well</t>
  </si>
  <si>
    <t>North Angela</t>
  </si>
  <si>
    <t>See suffer agreement never.</t>
  </si>
  <si>
    <t>sharonbean@example.com</t>
  </si>
  <si>
    <t>827.931.9238x604</t>
  </si>
  <si>
    <t>568 Schmitt Shoal</t>
  </si>
  <si>
    <t>Port Nicholasfort</t>
  </si>
  <si>
    <t>Tv better main visit.</t>
  </si>
  <si>
    <t>donaldjimenez@example.org</t>
  </si>
  <si>
    <t>(553)786-1077</t>
  </si>
  <si>
    <t>973 Brian Locks Apt. 264</t>
  </si>
  <si>
    <t>Anthonyside</t>
  </si>
  <si>
    <t>Law Mr visit attack bill.</t>
  </si>
  <si>
    <t>andrewbutler@example.org</t>
  </si>
  <si>
    <t>(298)763-8377x01738</t>
  </si>
  <si>
    <t>95757 Beverly Knolls Apt. 211</t>
  </si>
  <si>
    <t>Opportunity statement window win little mission indeed nation.</t>
  </si>
  <si>
    <t>kari31@example.net</t>
  </si>
  <si>
    <t>928-886-7427</t>
  </si>
  <si>
    <t>8533 Angela Heights Apt. 207</t>
  </si>
  <si>
    <t>Current born recent effect middle.</t>
  </si>
  <si>
    <t>Morton</t>
  </si>
  <si>
    <t>theresapowell@example.org</t>
  </si>
  <si>
    <t>39309 Ricky Terrace Apt. 786</t>
  </si>
  <si>
    <t>Thank forward nice partner.</t>
  </si>
  <si>
    <t>michelle43@example.org</t>
  </si>
  <si>
    <t>910.765.5674x67925</t>
  </si>
  <si>
    <t>57968 Dixon Plain</t>
  </si>
  <si>
    <t>Ballstad</t>
  </si>
  <si>
    <t>Particularly year consider current of option sit.</t>
  </si>
  <si>
    <t>thompsonrachel@example.org</t>
  </si>
  <si>
    <t>(766)404-3206x30196</t>
  </si>
  <si>
    <t>393 Austin Street Apt. 370</t>
  </si>
  <si>
    <t>Environmental behind stop approach.</t>
  </si>
  <si>
    <t>breannawhite@example.net</t>
  </si>
  <si>
    <t>001-781-787-7453x059</t>
  </si>
  <si>
    <t>527 Michael Orchard Apt. 239</t>
  </si>
  <si>
    <t>Leonardside</t>
  </si>
  <si>
    <t>He media already deep big.</t>
  </si>
  <si>
    <t>913.558.3458x008</t>
  </si>
  <si>
    <t>733 Vaughn Terrace Suite 290</t>
  </si>
  <si>
    <t>Jacobfurt</t>
  </si>
  <si>
    <t>Test reduce with.</t>
  </si>
  <si>
    <t>jordanlaurie@example.com</t>
  </si>
  <si>
    <t>(720)288-9456</t>
  </si>
  <si>
    <t>891 Lynch Inlet</t>
  </si>
  <si>
    <t>Range tough later smile teach which picture.</t>
  </si>
  <si>
    <t>chase52@example.org</t>
  </si>
  <si>
    <t>001-285-948-8292x3962</t>
  </si>
  <si>
    <t>572 Watson Shoal</t>
  </si>
  <si>
    <t>Howardhaven</t>
  </si>
  <si>
    <t>Size garden time reality boy picture.</t>
  </si>
  <si>
    <t>umadden@example.com</t>
  </si>
  <si>
    <t>886-849-8784</t>
  </si>
  <si>
    <t>6285 Gonzalez Street</t>
  </si>
  <si>
    <t>South Stephanieside</t>
  </si>
  <si>
    <t>Protect amount the sing.</t>
  </si>
  <si>
    <t>robin40@example.com</t>
  </si>
  <si>
    <t>001-531-344-7433x58502</t>
  </si>
  <si>
    <t>2391 Linda Cape</t>
  </si>
  <si>
    <t>South Jillchester</t>
  </si>
  <si>
    <t>In military generation.</t>
  </si>
  <si>
    <t>cray@example.net</t>
  </si>
  <si>
    <t>288-689-5172x719</t>
  </si>
  <si>
    <t>7646 Michael Ways Suite 357</t>
  </si>
  <si>
    <t>Parrishstad</t>
  </si>
  <si>
    <t>Go no ready TV.</t>
  </si>
  <si>
    <t>torresdenise@example.org</t>
  </si>
  <si>
    <t>642 Christina Fork Suite 481</t>
  </si>
  <si>
    <t>Newtonburgh</t>
  </si>
  <si>
    <t>Important like sit others red show land.</t>
  </si>
  <si>
    <t>sandrameyers@example.net</t>
  </si>
  <si>
    <t>871.590.4646</t>
  </si>
  <si>
    <t>2043 Cheryl Brooks Apt. 513</t>
  </si>
  <si>
    <t>Morrisonchester</t>
  </si>
  <si>
    <t>Investment certain research fast some.</t>
  </si>
  <si>
    <t>thomas31@example.com</t>
  </si>
  <si>
    <t>392-366-3557x4096</t>
  </si>
  <si>
    <t>20016 Clark Cove Apt. 175</t>
  </si>
  <si>
    <t>Samanthachester</t>
  </si>
  <si>
    <t>Book employee sing like raise great past.</t>
  </si>
  <si>
    <t>josephmunoz@example.org</t>
  </si>
  <si>
    <t>892.900.7909x190</t>
  </si>
  <si>
    <t>0280 Robin Radial Suite 390</t>
  </si>
  <si>
    <t>Brewerhaven</t>
  </si>
  <si>
    <t>Enjoy as road reduce indicate back point.</t>
  </si>
  <si>
    <t>charles26@example.org</t>
  </si>
  <si>
    <t>948-941-5949x0890</t>
  </si>
  <si>
    <t>6683 Beard Station</t>
  </si>
  <si>
    <t>Chenfurt</t>
  </si>
  <si>
    <t>Black fill social close leg almost kitchen.</t>
  </si>
  <si>
    <t>kyle89@example.org</t>
  </si>
  <si>
    <t>001-563-208-3995</t>
  </si>
  <si>
    <t>8482 Todd Camp</t>
  </si>
  <si>
    <t>Lake Richardmouth</t>
  </si>
  <si>
    <t>Buy meet push money future.</t>
  </si>
  <si>
    <t>gbennett@example.com</t>
  </si>
  <si>
    <t>811.448.8132x781</t>
  </si>
  <si>
    <t>091 Ryan Falls Suite 780</t>
  </si>
  <si>
    <t>East Zacharyborough</t>
  </si>
  <si>
    <t>Artist some worker wish region.</t>
  </si>
  <si>
    <t>michaelsoto@example.org</t>
  </si>
  <si>
    <t>(273)615-6867x7965</t>
  </si>
  <si>
    <t>59619 Melissa Burg</t>
  </si>
  <si>
    <t>Mcphersonton</t>
  </si>
  <si>
    <t>Term either between same television middle maybe prepare.</t>
  </si>
  <si>
    <t>lshepherd@example.org</t>
  </si>
  <si>
    <t>572.411.4113x087</t>
  </si>
  <si>
    <t>86027 Richard Village Suite 731</t>
  </si>
  <si>
    <t>Lake Patrick</t>
  </si>
  <si>
    <t>Exactly them health bank space.</t>
  </si>
  <si>
    <t>uhernandez@example.com</t>
  </si>
  <si>
    <t>001-850-380-0734x49205</t>
  </si>
  <si>
    <t>603 Holmes Forges Suite 435</t>
  </si>
  <si>
    <t>Decision thought cost often position lose.</t>
  </si>
  <si>
    <t>morenostephen@example.com</t>
  </si>
  <si>
    <t>001-488-253-0835x6638</t>
  </si>
  <si>
    <t>603 Sandra Forest Apt. 184</t>
  </si>
  <si>
    <t>Lake Oliviaton</t>
  </si>
  <si>
    <t>Its it about difficult you staff recently.</t>
  </si>
  <si>
    <t>mark80@example.net</t>
  </si>
  <si>
    <t>+1-213-494-2230x84481</t>
  </si>
  <si>
    <t>1845 Hogan Fort Apt. 348</t>
  </si>
  <si>
    <t>Sanchezton</t>
  </si>
  <si>
    <t>College exist happy follow if drive.</t>
  </si>
  <si>
    <t>greenbrian@example.com</t>
  </si>
  <si>
    <t>(965)403-7609x4606</t>
  </si>
  <si>
    <t>300 Landry Groves</t>
  </si>
  <si>
    <t>Lynnport</t>
  </si>
  <si>
    <t>Husband when sort one bank.</t>
  </si>
  <si>
    <t>johnsoncrystal@example.com</t>
  </si>
  <si>
    <t>750.339.7291x74816</t>
  </si>
  <si>
    <t>30518 Harrell Roads Apt. 577</t>
  </si>
  <si>
    <t>Hernandeztown</t>
  </si>
  <si>
    <t>Hit especially she herself plant fish focus.</t>
  </si>
  <si>
    <t>ucampbell@example.org</t>
  </si>
  <si>
    <t>+1-772-971-1083x19225</t>
  </si>
  <si>
    <t>4732 Erica Shore</t>
  </si>
  <si>
    <t>Time enjoy far I somebody city record.</t>
  </si>
  <si>
    <t>udyer@example.org</t>
  </si>
  <si>
    <t>631 Joseph Vista</t>
  </si>
  <si>
    <t>Thought ability thousand loss well senior always.</t>
  </si>
  <si>
    <t>pearsonjasmin@example.net</t>
  </si>
  <si>
    <t>480.806.2191</t>
  </si>
  <si>
    <t>5079 Vanessa Court Suite 315</t>
  </si>
  <si>
    <t>Meeting share environment face gas ever treat.</t>
  </si>
  <si>
    <t>tarabrooks@example.net</t>
  </si>
  <si>
    <t>810-613-6819</t>
  </si>
  <si>
    <t>3878 Nixon Locks Apt. 209</t>
  </si>
  <si>
    <t>Robertfort</t>
  </si>
  <si>
    <t>Important measure between firm better various professional.</t>
  </si>
  <si>
    <t>thomasrobinson@example.org</t>
  </si>
  <si>
    <t>001-698-378-8220</t>
  </si>
  <si>
    <t>35653 Sullivan Harbor</t>
  </si>
  <si>
    <t>South Ritafort</t>
  </si>
  <si>
    <t>High away class eye direction whether laugh.</t>
  </si>
  <si>
    <t>perezdevon@example.com</t>
  </si>
  <si>
    <t>599-234-3404x17718</t>
  </si>
  <si>
    <t>878 Short Creek Apt. 944</t>
  </si>
  <si>
    <t>Port Vincent</t>
  </si>
  <si>
    <t>Serve culture build time.</t>
  </si>
  <si>
    <t>nancycampbell@example.com</t>
  </si>
  <si>
    <t>670.495.1790</t>
  </si>
  <si>
    <t>6220 Patterson Spring Suite 105</t>
  </si>
  <si>
    <t>Always particularly magazine number huge.</t>
  </si>
  <si>
    <t>meghan69@example.com</t>
  </si>
  <si>
    <t>+1-254-532-9832x2538</t>
  </si>
  <si>
    <t>845 Zachary Groves</t>
  </si>
  <si>
    <t>Lake Davidmouth</t>
  </si>
  <si>
    <t>Land civil score road establish stay.</t>
  </si>
  <si>
    <t>ibowman@example.org</t>
  </si>
  <si>
    <t>980.905.7491</t>
  </si>
  <si>
    <t>656 Torres Plaza</t>
  </si>
  <si>
    <t>Car his thank possible through right.</t>
  </si>
  <si>
    <t>marialong@example.org</t>
  </si>
  <si>
    <t>536-838-3134</t>
  </si>
  <si>
    <t>6067 Matthew Canyon</t>
  </si>
  <si>
    <t>Official figure study firm friend.</t>
  </si>
  <si>
    <t>ericshort@example.net</t>
  </si>
  <si>
    <t>574-907-0350x08867</t>
  </si>
  <si>
    <t>1433 Gregory Pine</t>
  </si>
  <si>
    <t>Graveston</t>
  </si>
  <si>
    <t>Report goal bad ten group.</t>
  </si>
  <si>
    <t>karen04@example.org</t>
  </si>
  <si>
    <t>591.551.6469x765</t>
  </si>
  <si>
    <t>916 Jeanne Knoll</t>
  </si>
  <si>
    <t>Shirleymouth</t>
  </si>
  <si>
    <t>Such same perhaps rich.</t>
  </si>
  <si>
    <t>fsilva@example.org</t>
  </si>
  <si>
    <t>413-952-4828</t>
  </si>
  <si>
    <t>082 Lori Plains</t>
  </si>
  <si>
    <t>Port Sheila</t>
  </si>
  <si>
    <t>Such imagine financial year think.</t>
  </si>
  <si>
    <t>perezcarol@example.net</t>
  </si>
  <si>
    <t>695-755-3317x19976</t>
  </si>
  <si>
    <t>8173 Kim Drive</t>
  </si>
  <si>
    <t>Jamesfurt</t>
  </si>
  <si>
    <t>Claim middle which southern chair.</t>
  </si>
  <si>
    <t>rjimenez@example.com</t>
  </si>
  <si>
    <t>(423)861-4706x25752</t>
  </si>
  <si>
    <t>36423 Bennett Lodge</t>
  </si>
  <si>
    <t>North Markbury</t>
  </si>
  <si>
    <t>Real go environment.</t>
  </si>
  <si>
    <t>henryoconnell@example.com</t>
  </si>
  <si>
    <t>565.664.2036</t>
  </si>
  <si>
    <t>680 Martinez Ford</t>
  </si>
  <si>
    <t>Port Frances</t>
  </si>
  <si>
    <t>Majority top factor.</t>
  </si>
  <si>
    <t>alexandrapotter@example.net</t>
  </si>
  <si>
    <t>(582)568-5996x1186</t>
  </si>
  <si>
    <t>53047 Charles Dam</t>
  </si>
  <si>
    <t>Freyport</t>
  </si>
  <si>
    <t>Official despite development art measure very water.</t>
  </si>
  <si>
    <t>olivia90@example.com</t>
  </si>
  <si>
    <t>001-476-548-0113x1425</t>
  </si>
  <si>
    <t>469 Parker Center</t>
  </si>
  <si>
    <t>Port Elizabethside</t>
  </si>
  <si>
    <t>Natural test born huge available carry suddenly middle.</t>
  </si>
  <si>
    <t>rivasjustin@example.com</t>
  </si>
  <si>
    <t>972-629-7323x5238</t>
  </si>
  <si>
    <t>9810 Melissa Crossroad</t>
  </si>
  <si>
    <t>Nealbury</t>
  </si>
  <si>
    <t>Ability ball fight.</t>
  </si>
  <si>
    <t>tlee@example.net</t>
  </si>
  <si>
    <t>+1-608-895-2487x371</t>
  </si>
  <si>
    <t>56693 Sanchez Vista</t>
  </si>
  <si>
    <t>Structure charge she technology everything bring.</t>
  </si>
  <si>
    <t>bmanning@example.net</t>
  </si>
  <si>
    <t>001-787-275-2017</t>
  </si>
  <si>
    <t>378 Breanna Isle Apt. 996</t>
  </si>
  <si>
    <t>Gateschester</t>
  </si>
  <si>
    <t>Include former look take over.</t>
  </si>
  <si>
    <t>stevenclark@example.net</t>
  </si>
  <si>
    <t>(614)564-8747x99628</t>
  </si>
  <si>
    <t>43001 Matthew Spurs</t>
  </si>
  <si>
    <t>East Alison</t>
  </si>
  <si>
    <t>Huge ask real last which deep.</t>
  </si>
  <si>
    <t>katiecook@example.org</t>
  </si>
  <si>
    <t>001-598-263-1442</t>
  </si>
  <si>
    <t>898 Hood Bridge Suite 052</t>
  </si>
  <si>
    <t>Shawborough</t>
  </si>
  <si>
    <t>Baby sense law final herself debate might must.</t>
  </si>
  <si>
    <t>timothybaker@example.com</t>
  </si>
  <si>
    <t>001-911-877-6546x9033</t>
  </si>
  <si>
    <t>0751 William Bridge</t>
  </si>
  <si>
    <t>Throughout middle prove stuff.</t>
  </si>
  <si>
    <t>yhall@example.com</t>
  </si>
  <si>
    <t>001-434-217-4104</t>
  </si>
  <si>
    <t>2460 Sherry Locks</t>
  </si>
  <si>
    <t>Low like contain war without.</t>
  </si>
  <si>
    <t>olsonsavannah@example.net</t>
  </si>
  <si>
    <t>278.407.6647x80533</t>
  </si>
  <si>
    <t>32849 Gina Junctions Suite 962</t>
  </si>
  <si>
    <t>Lot know according bed money at million.</t>
  </si>
  <si>
    <t>gonzalesgina@example.org</t>
  </si>
  <si>
    <t>0059 Carter Viaduct</t>
  </si>
  <si>
    <t>West Marcuschester</t>
  </si>
  <si>
    <t>Power themselves past majority the your.</t>
  </si>
  <si>
    <t>kimberly97@example.net</t>
  </si>
  <si>
    <t>(632)900-4432x698</t>
  </si>
  <si>
    <t>529 Costa Road</t>
  </si>
  <si>
    <t>South Rebeccafort</t>
  </si>
  <si>
    <t>In professional win partner song what human.</t>
  </si>
  <si>
    <t>tanya87@example.org</t>
  </si>
  <si>
    <t>(994)373-4401</t>
  </si>
  <si>
    <t>56668 Ayala Plains</t>
  </si>
  <si>
    <t>Caldwellview</t>
  </si>
  <si>
    <t>Prove top international cell.</t>
  </si>
  <si>
    <t>elarson@example.net</t>
  </si>
  <si>
    <t>001-253-888-5241x387</t>
  </si>
  <si>
    <t>231 Michael Ridge</t>
  </si>
  <si>
    <t>Local condition picture few rock.</t>
  </si>
  <si>
    <t>pamela17@example.com</t>
  </si>
  <si>
    <t>509-874-7064x63210</t>
  </si>
  <si>
    <t>529 Michelle Junction</t>
  </si>
  <si>
    <t>Big fund assume tonight major rate.</t>
  </si>
  <si>
    <t>smithgrace@example.com</t>
  </si>
  <si>
    <t>001-415-901-6605x53439</t>
  </si>
  <si>
    <t>75388 Michelle Lodge</t>
  </si>
  <si>
    <t>Hillbury</t>
  </si>
  <si>
    <t>Create hospital make particularly fire.</t>
  </si>
  <si>
    <t>910.971.8446x1534</t>
  </si>
  <si>
    <t>824 Knight Street Apt. 412</t>
  </si>
  <si>
    <t>West Saraberg</t>
  </si>
  <si>
    <t>Own participant window smile place.</t>
  </si>
  <si>
    <t>bhughes@example.com</t>
  </si>
  <si>
    <t>(699)855-0057x95762</t>
  </si>
  <si>
    <t>7640 Deborah Cliff Suite 801</t>
  </si>
  <si>
    <t>Heavy every machine.</t>
  </si>
  <si>
    <t>mary54@example.com</t>
  </si>
  <si>
    <t>468.584.4979</t>
  </si>
  <si>
    <t>337 Nelson Squares</t>
  </si>
  <si>
    <t>Wilsontown</t>
  </si>
  <si>
    <t>Reach reflect sea off thousand image.</t>
  </si>
  <si>
    <t>osbornejohn@example.net</t>
  </si>
  <si>
    <t>001-959-761-7443x55710</t>
  </si>
  <si>
    <t>16919 David Tunnel</t>
  </si>
  <si>
    <t>Lake Cassandra</t>
  </si>
  <si>
    <t>Information voice executive knowledge prepare spring far believe.</t>
  </si>
  <si>
    <t>josephjacobs@example.com</t>
  </si>
  <si>
    <t>14364 Sullivan Extension Apt. 016</t>
  </si>
  <si>
    <t>Manningstad</t>
  </si>
  <si>
    <t>Firm audience thing consider center course recent.</t>
  </si>
  <si>
    <t>Bowers</t>
  </si>
  <si>
    <t>halvarez@example.com</t>
  </si>
  <si>
    <t>648-858-0474x5500</t>
  </si>
  <si>
    <t>246 Mcdowell Loop Suite 448</t>
  </si>
  <si>
    <t>Student movie sort big.</t>
  </si>
  <si>
    <t>francisdanielle@example.org</t>
  </si>
  <si>
    <t>275.687.4151</t>
  </si>
  <si>
    <t>65870 Frye Turnpike</t>
  </si>
  <si>
    <t>South Williammouth</t>
  </si>
  <si>
    <t>System democratic according little behavior during with rule.</t>
  </si>
  <si>
    <t>sarahrosario@example.net</t>
  </si>
  <si>
    <t>001-631-508-3691x37539</t>
  </si>
  <si>
    <t>43139 Shea Hill</t>
  </si>
  <si>
    <t>Kelleymouth</t>
  </si>
  <si>
    <t>Edge each security public generation order woman behavior.</t>
  </si>
  <si>
    <t>sholmes@example.org</t>
  </si>
  <si>
    <t>788.418.6650x03874</t>
  </si>
  <si>
    <t>673 Mason Mission Suite 891</t>
  </si>
  <si>
    <t>Charge best heart degree.</t>
  </si>
  <si>
    <t>brandi09@example.com</t>
  </si>
  <si>
    <t>+1-833-385-9627x4856</t>
  </si>
  <si>
    <t>90640 Moore Stravenue</t>
  </si>
  <si>
    <t>Craigview</t>
  </si>
  <si>
    <t>Better concern personal wonder friend cell.</t>
  </si>
  <si>
    <t>tammy12@example.com</t>
  </si>
  <si>
    <t>001-473-773-1361x018</t>
  </si>
  <si>
    <t>1568 Guzman Circles Apt. 680</t>
  </si>
  <si>
    <t>North Michellefort</t>
  </si>
  <si>
    <t>In if often door year spend.</t>
  </si>
  <si>
    <t>ujackson@example.org</t>
  </si>
  <si>
    <t>+1-821-385-0845x2962</t>
  </si>
  <si>
    <t>876 Cameron Canyon Suite 552</t>
  </si>
  <si>
    <t>Somebody stock billion they study use.</t>
  </si>
  <si>
    <t>tarawoods@example.com</t>
  </si>
  <si>
    <t>322.418.1175x1358</t>
  </si>
  <si>
    <t>16286 Malone Square</t>
  </si>
  <si>
    <t>Courtneyfort</t>
  </si>
  <si>
    <t>Either election thank already only phone.</t>
  </si>
  <si>
    <t>fhodges@example.com</t>
  </si>
  <si>
    <t>4509 Terrell Mills Apt. 758</t>
  </si>
  <si>
    <t>New Johnville</t>
  </si>
  <si>
    <t>Culture score great price relationship.</t>
  </si>
  <si>
    <t>xmontgomery@example.org</t>
  </si>
  <si>
    <t>(591)920-6493x312</t>
  </si>
  <si>
    <t>8760 Melanie Fort Suite 972</t>
  </si>
  <si>
    <t>Brownside</t>
  </si>
  <si>
    <t>Skin sign unit benefit.</t>
  </si>
  <si>
    <t>emily28@example.org</t>
  </si>
  <si>
    <t>573.298.7982</t>
  </si>
  <si>
    <t>20082 Jonathan Ports</t>
  </si>
  <si>
    <t>Likely continue wide others create.</t>
  </si>
  <si>
    <t>donaldwolfe@example.net</t>
  </si>
  <si>
    <t>460-448-8116x25604</t>
  </si>
  <si>
    <t>22378 Carey Meadows Suite 974</t>
  </si>
  <si>
    <t>It structure necessary three.</t>
  </si>
  <si>
    <t>timothymckee@example.com</t>
  </si>
  <si>
    <t>895-659-3558x7122</t>
  </si>
  <si>
    <t>28060 Curtis Rest Suite 470</t>
  </si>
  <si>
    <t>South Briannashire</t>
  </si>
  <si>
    <t>Appear production admit white so identify especially.</t>
  </si>
  <si>
    <t>theresasmith@example.net</t>
  </si>
  <si>
    <t>339.412.0929x54742</t>
  </si>
  <si>
    <t>9783 Smith Orchard Apt. 649</t>
  </si>
  <si>
    <t>Defense believe value myself tend social move.</t>
  </si>
  <si>
    <t>williamsdonald@example.org</t>
  </si>
  <si>
    <t>480.580.7269x43956</t>
  </si>
  <si>
    <t>14144 Wise Passage Suite 938</t>
  </si>
  <si>
    <t>New Williamland</t>
  </si>
  <si>
    <t>Black special Mr this.</t>
  </si>
  <si>
    <t>dorothy52@example.net</t>
  </si>
  <si>
    <t>5780 Elliott Road Apt. 973</t>
  </si>
  <si>
    <t>Hooperville</t>
  </si>
  <si>
    <t>Forward boy pressure effort lot coach.</t>
  </si>
  <si>
    <t>kelsey27@example.net</t>
  </si>
  <si>
    <t>(791)257-2061x88525</t>
  </si>
  <si>
    <t>1710 Wilkins Mount Apt. 937</t>
  </si>
  <si>
    <t>Sheriland</t>
  </si>
  <si>
    <t>Product run meet around hundred.</t>
  </si>
  <si>
    <t>ernest89@example.com</t>
  </si>
  <si>
    <t>987.255.7701x0768</t>
  </si>
  <si>
    <t>115 Collins Ridges Apt. 975</t>
  </si>
  <si>
    <t>Half within hope.</t>
  </si>
  <si>
    <t>jonathanmcdonald@example.com</t>
  </si>
  <si>
    <t>289.359.6358x87043</t>
  </si>
  <si>
    <t>42508 Michael Unions</t>
  </si>
  <si>
    <t>Myersstad</t>
  </si>
  <si>
    <t>Together value else trouble.</t>
  </si>
  <si>
    <t>gfox@example.com</t>
  </si>
  <si>
    <t>511-393-4864</t>
  </si>
  <si>
    <t>042 Wayne Plains Apt. 998</t>
  </si>
  <si>
    <t>Talk commercial house around course.</t>
  </si>
  <si>
    <t>robinwhite@example.com</t>
  </si>
  <si>
    <t>+1-868-527-7171x90966</t>
  </si>
  <si>
    <t>103 Lisa Bridge Suite 132</t>
  </si>
  <si>
    <t>Coxshire</t>
  </si>
  <si>
    <t>Party sense arm once successful.</t>
  </si>
  <si>
    <t>chad85@example.org</t>
  </si>
  <si>
    <t>001-762-569-8977</t>
  </si>
  <si>
    <t>801 James Haven</t>
  </si>
  <si>
    <t>Denisemouth</t>
  </si>
  <si>
    <t>Security ability water still gun as star.</t>
  </si>
  <si>
    <t>stephaniedaniel@example.net</t>
  </si>
  <si>
    <t>710.545.2344x156</t>
  </si>
  <si>
    <t>18453 David Ferry Suite 855</t>
  </si>
  <si>
    <t>Diazhaven</t>
  </si>
  <si>
    <t>Sense memory protect.</t>
  </si>
  <si>
    <t>stacey90@example.com</t>
  </si>
  <si>
    <t>001-902-887-5927x311</t>
  </si>
  <si>
    <t>3862 Elliott Island</t>
  </si>
  <si>
    <t>South Jerry</t>
  </si>
  <si>
    <t>Common meet so thought lot record enter.</t>
  </si>
  <si>
    <t>dawsonsydney@example.org</t>
  </si>
  <si>
    <t>(638)718-9707x24730</t>
  </si>
  <si>
    <t>9384 Monroe Junction Apt. 356</t>
  </si>
  <si>
    <t>Response rate young put half machine.</t>
  </si>
  <si>
    <t>shawnyoung@example.com</t>
  </si>
  <si>
    <t>708.387.9155x1969</t>
  </si>
  <si>
    <t>788 Patel Wells</t>
  </si>
  <si>
    <t>Low arrive Mr yourself buy begin region.</t>
  </si>
  <si>
    <t>rodney17@example.net</t>
  </si>
  <si>
    <t>(839)779-1558x0999</t>
  </si>
  <si>
    <t>70657 Evans Ford Apt. 189</t>
  </si>
  <si>
    <t>Lake Gina</t>
  </si>
  <si>
    <t>Paper finally us fly art though against.</t>
  </si>
  <si>
    <t>ttrevino@example.org</t>
  </si>
  <si>
    <t>772-393-9953</t>
  </si>
  <si>
    <t>38803 Pope Ranch</t>
  </si>
  <si>
    <t>Age need find about popular natural.</t>
  </si>
  <si>
    <t>brianalozano@example.org</t>
  </si>
  <si>
    <t>632.545.1790x81634</t>
  </si>
  <si>
    <t>5064 Sandoval Gateway</t>
  </si>
  <si>
    <t>Josetown</t>
  </si>
  <si>
    <t>Stage state order cause couple full.</t>
  </si>
  <si>
    <t>bbuchanan@example.com</t>
  </si>
  <si>
    <t>(692)744-0386</t>
  </si>
  <si>
    <t>8136 Williams Pass</t>
  </si>
  <si>
    <t>New Maryberg</t>
  </si>
  <si>
    <t>Or effect spend general.</t>
  </si>
  <si>
    <t>darius58@example.org</t>
  </si>
  <si>
    <t>613.361.1228</t>
  </si>
  <si>
    <t>967 Stuart Road</t>
  </si>
  <si>
    <t>Carterchester</t>
  </si>
  <si>
    <t>Oil build provide employee notice.</t>
  </si>
  <si>
    <t>john02@example.com</t>
  </si>
  <si>
    <t>001-948-393-1140x1187</t>
  </si>
  <si>
    <t>65721 Charles Tunnel</t>
  </si>
  <si>
    <t>North Teresa</t>
  </si>
  <si>
    <t>Relate always own support.</t>
  </si>
  <si>
    <t>howardcoleman@example.net</t>
  </si>
  <si>
    <t>+1-573-891-7943x3797</t>
  </si>
  <si>
    <t>41463 Lin Brooks Apt. 203</t>
  </si>
  <si>
    <t>Woodbury</t>
  </si>
  <si>
    <t>Technology ball seek PM close it myself manage.</t>
  </si>
  <si>
    <t>johncarson@example.org</t>
  </si>
  <si>
    <t>3519 Brandon Locks Suite 298</t>
  </si>
  <si>
    <t>Million almost seven help future media cut.</t>
  </si>
  <si>
    <t>markmann@example.org</t>
  </si>
  <si>
    <t>171 Olson Route Apt. 117</t>
  </si>
  <si>
    <t>Danachester</t>
  </si>
  <si>
    <t>Mouth cover theory check task.</t>
  </si>
  <si>
    <t>martha69@example.net</t>
  </si>
  <si>
    <t>873.428.8161x752</t>
  </si>
  <si>
    <t>5597 Raymond Glens Apt. 697</t>
  </si>
  <si>
    <t>Port Kellymouth</t>
  </si>
  <si>
    <t>Health town thank voice a remain.</t>
  </si>
  <si>
    <t>leonarddana@example.com</t>
  </si>
  <si>
    <t>+1-534-492-0995x947</t>
  </si>
  <si>
    <t>33200 Teresa Track</t>
  </si>
  <si>
    <t>Frostport</t>
  </si>
  <si>
    <t>Stay can note vote customer.</t>
  </si>
  <si>
    <t>(217)308-1603</t>
  </si>
  <si>
    <t>56803 Jack Grove Suite 747</t>
  </si>
  <si>
    <t>Probably section Mrs service.</t>
  </si>
  <si>
    <t>andrew41@example.net</t>
  </si>
  <si>
    <t>001-395-568-4963x873</t>
  </si>
  <si>
    <t>0693 David Mews Apt. 822</t>
  </si>
  <si>
    <t>Leonardbury</t>
  </si>
  <si>
    <t>Agree others how wonder upon cause cup how.</t>
  </si>
  <si>
    <t>001-752-411-8845x4330</t>
  </si>
  <si>
    <t>162 Ross Oval Apt. 993</t>
  </si>
  <si>
    <t>Throughout stage both hand choice son artist medical.</t>
  </si>
  <si>
    <t>xpalmer@example.com</t>
  </si>
  <si>
    <t>001-661-964-2207x317</t>
  </si>
  <si>
    <t>826 Herrera Mountains Apt. 752</t>
  </si>
  <si>
    <t>New Kevinmouth</t>
  </si>
  <si>
    <t>Report occur management.</t>
  </si>
  <si>
    <t>eric61@example.net</t>
  </si>
  <si>
    <t>001-622-828-7945x0124</t>
  </si>
  <si>
    <t>8594 Kathleen Landing Suite 087</t>
  </si>
  <si>
    <t>West Brandon</t>
  </si>
  <si>
    <t>Soon effort politics foreign improve present degree.</t>
  </si>
  <si>
    <t>mariachandler@example.org</t>
  </si>
  <si>
    <t>409.336.6510x49638</t>
  </si>
  <si>
    <t>648 Norton Islands Suite 338</t>
  </si>
  <si>
    <t>Tv chance green country baby hospital.</t>
  </si>
  <si>
    <t>rachelstephens@example.com</t>
  </si>
  <si>
    <t>441-534-2199x405</t>
  </si>
  <si>
    <t>07491 Leslie Causeway Apt. 157</t>
  </si>
  <si>
    <t>East Nicholas</t>
  </si>
  <si>
    <t>Bed kind together one from music.</t>
  </si>
  <si>
    <t>dburch@example.org</t>
  </si>
  <si>
    <t>668 Hayes Avenue</t>
  </si>
  <si>
    <t>Lake Jeffreyton</t>
  </si>
  <si>
    <t>Compare general security employee space.</t>
  </si>
  <si>
    <t>jennifer02@example.org</t>
  </si>
  <si>
    <t>235.738.0813x2294</t>
  </si>
  <si>
    <t>8432 Holt Inlet Apt. 255</t>
  </si>
  <si>
    <t>Ortizshire</t>
  </si>
  <si>
    <t>Which reality meeting I look.</t>
  </si>
  <si>
    <t>ccarpenter@example.com</t>
  </si>
  <si>
    <t>741.427.1058</t>
  </si>
  <si>
    <t>27047 Monica Lakes</t>
  </si>
  <si>
    <t>Hudsontown</t>
  </si>
  <si>
    <t>West easy nor speech how region.</t>
  </si>
  <si>
    <t>martinryan@example.net</t>
  </si>
  <si>
    <t>+1-926-595-9605x95420</t>
  </si>
  <si>
    <t>214 Kaiser Meadows</t>
  </si>
  <si>
    <t>Reneeport</t>
  </si>
  <si>
    <t>Case view they arrive firm always.</t>
  </si>
  <si>
    <t>langjustin@example.com</t>
  </si>
  <si>
    <t>694-410-9736</t>
  </si>
  <si>
    <t>04655 Carlson Parkways Suite 594</t>
  </si>
  <si>
    <t>Wesleytown</t>
  </si>
  <si>
    <t>Give charge tonight peace walk.</t>
  </si>
  <si>
    <t>xfrank@example.org</t>
  </si>
  <si>
    <t>(836)567-2730x407</t>
  </si>
  <si>
    <t>615 Barber Knolls</t>
  </si>
  <si>
    <t>North Dennis</t>
  </si>
  <si>
    <t>From vote art cost including.</t>
  </si>
  <si>
    <t>powersrebecca@example.net</t>
  </si>
  <si>
    <t>001-862-721-6017x716</t>
  </si>
  <si>
    <t>69846 Jessica Isle Apt. 755</t>
  </si>
  <si>
    <t>Joannaport</t>
  </si>
  <si>
    <t>Tv audience evidence everything.</t>
  </si>
  <si>
    <t>ljackson@example.net</t>
  </si>
  <si>
    <t>753-443-3032</t>
  </si>
  <si>
    <t>5791 David Squares Suite 036</t>
  </si>
  <si>
    <t>Tyroneport</t>
  </si>
  <si>
    <t>Full her north offer.</t>
  </si>
  <si>
    <t>Page</t>
  </si>
  <si>
    <t>simsdanny@example.com</t>
  </si>
  <si>
    <t>476-818-5012</t>
  </si>
  <si>
    <t>13683 Angela Vista Apt. 911</t>
  </si>
  <si>
    <t>Katherineborough</t>
  </si>
  <si>
    <t>Free brother decision still clearly democratic.</t>
  </si>
  <si>
    <t>nmontgomery@example.net</t>
  </si>
  <si>
    <t>719 Medina Spring Apt. 190</t>
  </si>
  <si>
    <t>Joseberg</t>
  </si>
  <si>
    <t>Record matter understand church close other.</t>
  </si>
  <si>
    <t>(777)403-5494x6942</t>
  </si>
  <si>
    <t>45140 Emily Corner</t>
  </si>
  <si>
    <t>Couple manage board heavy.</t>
  </si>
  <si>
    <t>alawson@example.com</t>
  </si>
  <si>
    <t>8165 Katrina Key</t>
  </si>
  <si>
    <t>West Donna</t>
  </si>
  <si>
    <t>Boy administration top seem administration act.</t>
  </si>
  <si>
    <t>lisagarcia@example.net</t>
  </si>
  <si>
    <t>(774)651-3466x359</t>
  </si>
  <si>
    <t>8152 Reese Station</t>
  </si>
  <si>
    <t>Caroltown</t>
  </si>
  <si>
    <t>Hundred quite thank animal.</t>
  </si>
  <si>
    <t>dunlapchristine@example.net</t>
  </si>
  <si>
    <t>(892)748-1005x617</t>
  </si>
  <si>
    <t>5983 Erin Ridges</t>
  </si>
  <si>
    <t>North Crystaltown</t>
  </si>
  <si>
    <t>Possible crime kind herself as.</t>
  </si>
  <si>
    <t>rogerswesley@example.org</t>
  </si>
  <si>
    <t>741-800-5307x703</t>
  </si>
  <si>
    <t>277 Jon Hollow</t>
  </si>
  <si>
    <t>Lake Elizabethfurt</t>
  </si>
  <si>
    <t>Between third image.</t>
  </si>
  <si>
    <t>awilliams@example.net</t>
  </si>
  <si>
    <t>42371 Smith Villages Apt. 329</t>
  </si>
  <si>
    <t>Port Wendymouth</t>
  </si>
  <si>
    <t>Modern cost finally far claim again.</t>
  </si>
  <si>
    <t>pstanton@example.org</t>
  </si>
  <si>
    <t>598-301-8905x9702</t>
  </si>
  <si>
    <t>7888 Jackson Plaza</t>
  </si>
  <si>
    <t>Rest why maybe someone recently example.</t>
  </si>
  <si>
    <t>andersonmadison@example.com</t>
  </si>
  <si>
    <t>001-742-307-1198x7691</t>
  </si>
  <si>
    <t>203 Santana Cove</t>
  </si>
  <si>
    <t>North Chadport</t>
  </si>
  <si>
    <t>Economy course you.</t>
  </si>
  <si>
    <t>darlene41@example.net</t>
  </si>
  <si>
    <t>(980)332-5002</t>
  </si>
  <si>
    <t>317 Derek Shoal Suite 335</t>
  </si>
  <si>
    <t>Lorimouth</t>
  </si>
  <si>
    <t>Near dinner strategy else.</t>
  </si>
  <si>
    <t>jenkinsamy@example.com</t>
  </si>
  <si>
    <t>255-775-6057x30765</t>
  </si>
  <si>
    <t>39667 Wendy Stream Apt. 682</t>
  </si>
  <si>
    <t>Brother seven major however lead new bar.</t>
  </si>
  <si>
    <t>zhanglinda@example.com</t>
  </si>
  <si>
    <t>64168 Richmond Camp Apt. 776</t>
  </si>
  <si>
    <t>Garnertown</t>
  </si>
  <si>
    <t>Stock wrong some during help claim.</t>
  </si>
  <si>
    <t>thompsoncourtney@example.net</t>
  </si>
  <si>
    <t>34293 Wilson Plains</t>
  </si>
  <si>
    <t>Piece whose everything wrong.</t>
  </si>
  <si>
    <t>marissabridges@example.net</t>
  </si>
  <si>
    <t>739-585-4559x2214</t>
  </si>
  <si>
    <t>81192 Kara Heights</t>
  </si>
  <si>
    <t>Sport sure let unit need young.</t>
  </si>
  <si>
    <t>amandagreen@example.com</t>
  </si>
  <si>
    <t>(323)864-8739</t>
  </si>
  <si>
    <t>7981 Lowe Expressway Suite 637</t>
  </si>
  <si>
    <t>Potterfurt</t>
  </si>
  <si>
    <t>Director nature school task teacher easy according.</t>
  </si>
  <si>
    <t>raguilar@example.com</t>
  </si>
  <si>
    <t>6807 Estes Shores Suite 427</t>
  </si>
  <si>
    <t>Port Chad</t>
  </si>
  <si>
    <t>Up such outside picture game respond prevent.</t>
  </si>
  <si>
    <t>stevenpace@example.org</t>
  </si>
  <si>
    <t>(670)830-5618</t>
  </si>
  <si>
    <t>025 Jennifer Fork</t>
  </si>
  <si>
    <t>East Heatherbury</t>
  </si>
  <si>
    <t>All late add step individual his support.</t>
  </si>
  <si>
    <t>velezana@example.org</t>
  </si>
  <si>
    <t>548.579.4546x57582</t>
  </si>
  <si>
    <t>04195 Peter Estate</t>
  </si>
  <si>
    <t>Two south media accept fight father capital.</t>
  </si>
  <si>
    <t>fclarke@example.net</t>
  </si>
  <si>
    <t>669.593.2292x9221</t>
  </si>
  <si>
    <t>9962 Johnson Prairie Suite 481</t>
  </si>
  <si>
    <t>Molinaburgh</t>
  </si>
  <si>
    <t>Walk authority recently green option myself small population.</t>
  </si>
  <si>
    <t>brodriguez@example.net</t>
  </si>
  <si>
    <t>453-883-4233x9772</t>
  </si>
  <si>
    <t>59337 Terri River Apt. 195</t>
  </si>
  <si>
    <t>Person impact crime special society hospital establish.</t>
  </si>
  <si>
    <t>dawn38@example.net</t>
  </si>
  <si>
    <t>001-886-498-5590x79835</t>
  </si>
  <si>
    <t>706 Patterson Tunnel Suite 741</t>
  </si>
  <si>
    <t>Color public see international.</t>
  </si>
  <si>
    <t>acook@example.com</t>
  </si>
  <si>
    <t>001-854-925-3786</t>
  </si>
  <si>
    <t>119 Hobbs Spring</t>
  </si>
  <si>
    <t>New Haydenbury</t>
  </si>
  <si>
    <t>Hold sea fish find.</t>
  </si>
  <si>
    <t>bbrewer@example.net</t>
  </si>
  <si>
    <t>256-384-9295</t>
  </si>
  <si>
    <t>80923 Lance Rue</t>
  </si>
  <si>
    <t>Maryfort</t>
  </si>
  <si>
    <t>Hour center official civil money.</t>
  </si>
  <si>
    <t>andersoneddie@example.org</t>
  </si>
  <si>
    <t>644.206.1172x41408</t>
  </si>
  <si>
    <t>223 Valdez Loaf Suite 502</t>
  </si>
  <si>
    <t>East Denisefort</t>
  </si>
  <si>
    <t>Travel training this use.</t>
  </si>
  <si>
    <t>mduncan@example.org</t>
  </si>
  <si>
    <t>815-567-8442x0232</t>
  </si>
  <si>
    <t>3864 Grant Terrace</t>
  </si>
  <si>
    <t>Jackmouth</t>
  </si>
  <si>
    <t>Newspaper hear military him character room society near.</t>
  </si>
  <si>
    <t>emily08@example.com</t>
  </si>
  <si>
    <t>001-659-784-1776x94645</t>
  </si>
  <si>
    <t>98194 Arnold Ranch</t>
  </si>
  <si>
    <t>South Allenburgh</t>
  </si>
  <si>
    <t>Window cup central team.</t>
  </si>
  <si>
    <t>xphillips@example.org</t>
  </si>
  <si>
    <t>(354)285-6783</t>
  </si>
  <si>
    <t>2109 John Highway Suite 981</t>
  </si>
  <si>
    <t>Port Carlaview</t>
  </si>
  <si>
    <t>There bag various weight road different.</t>
  </si>
  <si>
    <t>sharon05@example.com</t>
  </si>
  <si>
    <t>001-312-955-1931x94092</t>
  </si>
  <si>
    <t>46840 Mcneil Drive Suite 290</t>
  </si>
  <si>
    <t>Waltonhaven</t>
  </si>
  <si>
    <t>Hospital become call color language.</t>
  </si>
  <si>
    <t>ichambers@example.net</t>
  </si>
  <si>
    <t>(802)355-2869x614</t>
  </si>
  <si>
    <t>5775 Brown Valleys Suite 749</t>
  </si>
  <si>
    <t>Dianaside</t>
  </si>
  <si>
    <t>Line leader read build lawyer remember fight.</t>
  </si>
  <si>
    <t>hamiltondonald@example.com</t>
  </si>
  <si>
    <t>(398)586-5473x3621</t>
  </si>
  <si>
    <t>83147 Sharp Trafficway</t>
  </si>
  <si>
    <t>New Tasha</t>
  </si>
  <si>
    <t>Case scene right institution.</t>
  </si>
  <si>
    <t>hardyjames@example.net</t>
  </si>
  <si>
    <t>556-813-9262x9440</t>
  </si>
  <si>
    <t>333 Colleen Hills Apt. 650</t>
  </si>
  <si>
    <t>Similar series hair people she foot.</t>
  </si>
  <si>
    <t>joan56@example.com</t>
  </si>
  <si>
    <t>001-839-412-4391</t>
  </si>
  <si>
    <t>7062 Dustin Field</t>
  </si>
  <si>
    <t>Shoulder central nice voice media this recent.</t>
  </si>
  <si>
    <t>pmaxwell@example.net</t>
  </si>
  <si>
    <t>+1-643-418-5372x94947</t>
  </si>
  <si>
    <t>17941 Kelly Shores</t>
  </si>
  <si>
    <t>Structure voice marriage lead.</t>
  </si>
  <si>
    <t>fernando89@example.org</t>
  </si>
  <si>
    <t>381 Williams Estate</t>
  </si>
  <si>
    <t>Aguilarstad</t>
  </si>
  <si>
    <t>Possible evidence food audience.</t>
  </si>
  <si>
    <t>imiddleton@example.org</t>
  </si>
  <si>
    <t>646-597-1588</t>
  </si>
  <si>
    <t>82493 Dickerson Garden Apt. 842</t>
  </si>
  <si>
    <t>East Nicholasland</t>
  </si>
  <si>
    <t>Question government learn drive list night like.</t>
  </si>
  <si>
    <t>caitlinsawyer@example.net</t>
  </si>
  <si>
    <t>712-357-4032x331</t>
  </si>
  <si>
    <t>6763 Martin Circles</t>
  </si>
  <si>
    <t>Daymouth</t>
  </si>
  <si>
    <t>Page role too so.</t>
  </si>
  <si>
    <t>pbates@example.org</t>
  </si>
  <si>
    <t>001-919-718-9831x2896</t>
  </si>
  <si>
    <t>79961 Perez Forks</t>
  </si>
  <si>
    <t>Colemanmouth</t>
  </si>
  <si>
    <t>Voice necessary official because tell bit.</t>
  </si>
  <si>
    <t>lechristopher@example.net</t>
  </si>
  <si>
    <t>257-365-6298x3842</t>
  </si>
  <si>
    <t>1366 Elizabeth Row</t>
  </si>
  <si>
    <t>East Luisfurt</t>
  </si>
  <si>
    <t>Hit film market per picture.</t>
  </si>
  <si>
    <t>tracey98@example.org</t>
  </si>
  <si>
    <t>487.639.9937x29750</t>
  </si>
  <si>
    <t>1741 Proctor Passage Suite 811</t>
  </si>
  <si>
    <t>New Veronica</t>
  </si>
  <si>
    <t>First bill scene traditional.</t>
  </si>
  <si>
    <t>anthonystephens@example.com</t>
  </si>
  <si>
    <t>712 Karen Shores Apt. 091</t>
  </si>
  <si>
    <t>Chungchester</t>
  </si>
  <si>
    <t>Culture herself campaign.</t>
  </si>
  <si>
    <t>shawn57@example.com</t>
  </si>
  <si>
    <t>(654)450-6912x79425</t>
  </si>
  <si>
    <t>96824 Laura Grove Suite 015</t>
  </si>
  <si>
    <t>North Brendaberg</t>
  </si>
  <si>
    <t>She resource pay baby.</t>
  </si>
  <si>
    <t>williamsstephanie@example.com</t>
  </si>
  <si>
    <t>4279 Danielle Fork Apt. 853</t>
  </si>
  <si>
    <t>South Timothybury</t>
  </si>
  <si>
    <t>Easy hair rich option over.</t>
  </si>
  <si>
    <t>icastillo@example.com</t>
  </si>
  <si>
    <t>(836)994-6618x35658</t>
  </si>
  <si>
    <t>7283 Wright Vista Suite 158</t>
  </si>
  <si>
    <t>Who itself son size defense.</t>
  </si>
  <si>
    <t>kochsarah@example.net</t>
  </si>
  <si>
    <t>001-702-319-3990x14234</t>
  </si>
  <si>
    <t>38702 Melissa Squares Apt. 409</t>
  </si>
  <si>
    <t>Wintersport</t>
  </si>
  <si>
    <t>Glass student good party.</t>
  </si>
  <si>
    <t>andersonscott@example.org</t>
  </si>
  <si>
    <t>+1-330-316-2802x062</t>
  </si>
  <si>
    <t>81429 Tiffany Turnpike</t>
  </si>
  <si>
    <t>About report eye.</t>
  </si>
  <si>
    <t>hunterruiz@example.org</t>
  </si>
  <si>
    <t>541-866-4437x819</t>
  </si>
  <si>
    <t>097 Brewer Island Suite 222</t>
  </si>
  <si>
    <t>Brendashire</t>
  </si>
  <si>
    <t>Voice source member message.</t>
  </si>
  <si>
    <t>brucereynolds@example.org</t>
  </si>
  <si>
    <t>(727)571-8537x109</t>
  </si>
  <si>
    <t>117 Stephens Freeway</t>
  </si>
  <si>
    <t>Raventon</t>
  </si>
  <si>
    <t>Tell price wind father letter.</t>
  </si>
  <si>
    <t>cmiller@example.com</t>
  </si>
  <si>
    <t>813.326.8025x9935</t>
  </si>
  <si>
    <t>45509 Nunez Knoll</t>
  </si>
  <si>
    <t>Present pay these so.</t>
  </si>
  <si>
    <t>npham@example.net</t>
  </si>
  <si>
    <t>504.265.5237</t>
  </si>
  <si>
    <t>568 Matthew Points</t>
  </si>
  <si>
    <t>Message contain set.</t>
  </si>
  <si>
    <t>edwardlynn@example.net</t>
  </si>
  <si>
    <t>001-938-871-2404</t>
  </si>
  <si>
    <t>485 Long Roads Suite 138</t>
  </si>
  <si>
    <t>South Kyleview</t>
  </si>
  <si>
    <t>Dark north show early research machine.</t>
  </si>
  <si>
    <t>joneschristina@example.org</t>
  </si>
  <si>
    <t>575.536.1272</t>
  </si>
  <si>
    <t>1451 Brian Lights</t>
  </si>
  <si>
    <t>Susanton</t>
  </si>
  <si>
    <t>Happy offer discover structure.</t>
  </si>
  <si>
    <t>zanderson@example.com</t>
  </si>
  <si>
    <t>433 Freeman Land</t>
  </si>
  <si>
    <t>Port Rick</t>
  </si>
  <si>
    <t>Indicate force blood later gun use room special.</t>
  </si>
  <si>
    <t>whitekenneth@example.net</t>
  </si>
  <si>
    <t>216.963.6213x400</t>
  </si>
  <si>
    <t>622 Richard Spur Apt. 410</t>
  </si>
  <si>
    <t>Person relate return oil score laugh.</t>
  </si>
  <si>
    <t>amy12@example.net</t>
  </si>
  <si>
    <t>(338)298-1033x31371</t>
  </si>
  <si>
    <t>97993 Burton Streets Apt. 620</t>
  </si>
  <si>
    <t>Deep decision those place same end.</t>
  </si>
  <si>
    <t>wintersrobin@example.org</t>
  </si>
  <si>
    <t>(574)433-6932</t>
  </si>
  <si>
    <t>5197 Brooks River</t>
  </si>
  <si>
    <t>Williamschester</t>
  </si>
  <si>
    <t>Market child discover southern hard choice nice.</t>
  </si>
  <si>
    <t>elliottethan@example.com</t>
  </si>
  <si>
    <t>614.706.7510</t>
  </si>
  <si>
    <t>127 Ruiz Plains Apt. 543</t>
  </si>
  <si>
    <t>Ochoaton</t>
  </si>
  <si>
    <t>I fly suggest star.</t>
  </si>
  <si>
    <t>cstanley@example.com</t>
  </si>
  <si>
    <t>203.797.8225x072</t>
  </si>
  <si>
    <t>12207 Kimberly Spring Apt. 031</t>
  </si>
  <si>
    <t>Day if important.</t>
  </si>
  <si>
    <t>(953)517-6072x954</t>
  </si>
  <si>
    <t>7783 Craig Plaza</t>
  </si>
  <si>
    <t>Port Kellyshire</t>
  </si>
  <si>
    <t>Ever though certainly according get.</t>
  </si>
  <si>
    <t>edwardsdon@example.net</t>
  </si>
  <si>
    <t>(553)948-1002</t>
  </si>
  <si>
    <t>2055 William Ville Apt. 880</t>
  </si>
  <si>
    <t>New Traviston</t>
  </si>
  <si>
    <t>Property sign draw name detail feel.</t>
  </si>
  <si>
    <t>joshuawoodard@example.com</t>
  </si>
  <si>
    <t>538.829.9134x9110</t>
  </si>
  <si>
    <t>359 Martinez Vista Suite 932</t>
  </si>
  <si>
    <t>Billion fly person.</t>
  </si>
  <si>
    <t>halljeffrey@example.org</t>
  </si>
  <si>
    <t>(348)850-6381x16047</t>
  </si>
  <si>
    <t>443 Katie Glens Apt. 020</t>
  </si>
  <si>
    <t>East Sharon</t>
  </si>
  <si>
    <t>Common often sort if program.</t>
  </si>
  <si>
    <t>bookerscott@example.net</t>
  </si>
  <si>
    <t>937.778.2369x84000</t>
  </si>
  <si>
    <t>2179 Jacob Flats Suite 240</t>
  </si>
  <si>
    <t>Recently participant eye law seven policy husband himself.</t>
  </si>
  <si>
    <t>thompsondouglas@example.com</t>
  </si>
  <si>
    <t>397.503.7911</t>
  </si>
  <si>
    <t>060 Rogers Pine Suite 278</t>
  </si>
  <si>
    <t>Andrewberg</t>
  </si>
  <si>
    <t>Hard natural one sometimes interesting whether remain.</t>
  </si>
  <si>
    <t>tararivera@example.net</t>
  </si>
  <si>
    <t>4863 Steven Drive</t>
  </si>
  <si>
    <t>Human seem hair community.</t>
  </si>
  <si>
    <t>abigailhamilton@example.net</t>
  </si>
  <si>
    <t>452-750-1816</t>
  </si>
  <si>
    <t>2299 Gregory Mews</t>
  </si>
  <si>
    <t>Rickychester</t>
  </si>
  <si>
    <t>Red talk story prove collection type over.</t>
  </si>
  <si>
    <t>jhanna@example.com</t>
  </si>
  <si>
    <t>(755)746-0776x532</t>
  </si>
  <si>
    <t>53083 Jeffrey Lights</t>
  </si>
  <si>
    <t>Taylormouth</t>
  </si>
  <si>
    <t>Brother mind fish item later.</t>
  </si>
  <si>
    <t>amandafowler@example.net</t>
  </si>
  <si>
    <t>75799 Hughes Drive Suite 542</t>
  </si>
  <si>
    <t>South Ronaldtown</t>
  </si>
  <si>
    <t>Show need maintain.</t>
  </si>
  <si>
    <t>stevenjohnson@example.org</t>
  </si>
  <si>
    <t>+1-840-834-8900x67054</t>
  </si>
  <si>
    <t>4551 Wilson Garden</t>
  </si>
  <si>
    <t>Decision political nor study challenge.</t>
  </si>
  <si>
    <t>williamsevan@example.org</t>
  </si>
  <si>
    <t>327 Parker Falls</t>
  </si>
  <si>
    <t>Rossbury</t>
  </si>
  <si>
    <t>Once machine floor democratic new quality ok note.</t>
  </si>
  <si>
    <t>vmcpherson@example.com</t>
  </si>
  <si>
    <t>742-837-9404x012</t>
  </si>
  <si>
    <t>334 Ann Ridge Apt. 923</t>
  </si>
  <si>
    <t>Guerrerochester</t>
  </si>
  <si>
    <t>Institution itself decide.</t>
  </si>
  <si>
    <t>seanmiller@example.com</t>
  </si>
  <si>
    <t>(421)454-4475x3390</t>
  </si>
  <si>
    <t>771 Richard Junction Suite 624</t>
  </si>
  <si>
    <t>Political put grow result full know.</t>
  </si>
  <si>
    <t>robertperkins@example.net</t>
  </si>
  <si>
    <t>+1-278-534-7388x7902</t>
  </si>
  <si>
    <t>30715 Patel Burg</t>
  </si>
  <si>
    <t>Port Dianechester</t>
  </si>
  <si>
    <t>Law ago reality news.</t>
  </si>
  <si>
    <t>bailey28@example.com</t>
  </si>
  <si>
    <t>526.422.3882x3274</t>
  </si>
  <si>
    <t>339 Martinez Key</t>
  </si>
  <si>
    <t>Hornemouth</t>
  </si>
  <si>
    <t>Citizen office kind plan heavy fire.</t>
  </si>
  <si>
    <t>robert24@example.com</t>
  </si>
  <si>
    <t>19066 Michael Mall Apt. 831</t>
  </si>
  <si>
    <t>Greenfurt</t>
  </si>
  <si>
    <t>Play memory offer enjoy.</t>
  </si>
  <si>
    <t>estradacarol@example.com</t>
  </si>
  <si>
    <t>001-540-503-3134x4491</t>
  </si>
  <si>
    <t>11172 Hamilton Turnpike</t>
  </si>
  <si>
    <t>West Vickishire</t>
  </si>
  <si>
    <t>Begin evidence than dark see probably three.</t>
  </si>
  <si>
    <t>mitchell26@example.org</t>
  </si>
  <si>
    <t>448.912.6570</t>
  </si>
  <si>
    <t>62636 Snyder Stravenue</t>
  </si>
  <si>
    <t>Lake Bradmouth</t>
  </si>
  <si>
    <t>Explain table recent miss race all.</t>
  </si>
  <si>
    <t>ricky61@example.net</t>
  </si>
  <si>
    <t>537.583.9277</t>
  </si>
  <si>
    <t>416 Steven Plains Apt. 768</t>
  </si>
  <si>
    <t>Port Johnchester</t>
  </si>
  <si>
    <t>Recognize camera year community floor officer different.</t>
  </si>
  <si>
    <t>mpratt@example.com</t>
  </si>
  <si>
    <t>206-711-6406x3794</t>
  </si>
  <si>
    <t>2673 Bennett Heights</t>
  </si>
  <si>
    <t>Message future church yourself senior meeting tonight.</t>
  </si>
  <si>
    <t>smithtimothy@example.net</t>
  </si>
  <si>
    <t>769.803.5917x168</t>
  </si>
  <si>
    <t>95835 Benjamin Vista</t>
  </si>
  <si>
    <t>Image ability professor sing.</t>
  </si>
  <si>
    <t>davidmccoy@example.org</t>
  </si>
  <si>
    <t>357-941-1973</t>
  </si>
  <si>
    <t>32133 Michelle Rapid Apt. 325</t>
  </si>
  <si>
    <t>Strategy gun current seven there.</t>
  </si>
  <si>
    <t>scott20@example.com</t>
  </si>
  <si>
    <t>(264)385-5927x0992</t>
  </si>
  <si>
    <t>69651 Craig Skyway</t>
  </si>
  <si>
    <t>Jenningshaven</t>
  </si>
  <si>
    <t>At laugh let.</t>
  </si>
  <si>
    <t>mannpamela@example.com</t>
  </si>
  <si>
    <t>+1-678-765-9363x3337</t>
  </si>
  <si>
    <t>962 Darrell Knoll Suite 037</t>
  </si>
  <si>
    <t>Him between gas always manage memory later.</t>
  </si>
  <si>
    <t>bakerthomas@example.net</t>
  </si>
  <si>
    <t>001-391-492-5817x9675</t>
  </si>
  <si>
    <t>00588 Matthew Center</t>
  </si>
  <si>
    <t>Donaldbury</t>
  </si>
  <si>
    <t>Table them travel fly.</t>
  </si>
  <si>
    <t>Duane</t>
  </si>
  <si>
    <t>medinasylvia@example.net</t>
  </si>
  <si>
    <t>(469)263-0744</t>
  </si>
  <si>
    <t>5526 Beard Heights Apt. 501</t>
  </si>
  <si>
    <t>North Jill</t>
  </si>
  <si>
    <t>Either happen year voice account play church material.</t>
  </si>
  <si>
    <t>benjamin01@example.org</t>
  </si>
  <si>
    <t>971.306.8120x731</t>
  </si>
  <si>
    <t>6939 Henry Trail Apt. 717</t>
  </si>
  <si>
    <t>Zacharymouth</t>
  </si>
  <si>
    <t>Sound find budget wrong old ever.</t>
  </si>
  <si>
    <t>floreseric@example.net</t>
  </si>
  <si>
    <t>001-611-507-2077</t>
  </si>
  <si>
    <t>4456 Wise Crossing Apt. 095</t>
  </si>
  <si>
    <t>Timothyview</t>
  </si>
  <si>
    <t>Property state with every subject decision ever attorney.</t>
  </si>
  <si>
    <t>robert15@example.com</t>
  </si>
  <si>
    <t>001-908-825-8137x229</t>
  </si>
  <si>
    <t>9520 Timothy Parkway Apt. 768</t>
  </si>
  <si>
    <t>Robinport</t>
  </si>
  <si>
    <t>Kitchen season everybody word sure benefit event.</t>
  </si>
  <si>
    <t>shepardchad@example.com</t>
  </si>
  <si>
    <t>152 Maria Freeway Apt. 029</t>
  </si>
  <si>
    <t>Marieshire</t>
  </si>
  <si>
    <t>Main free officer black.</t>
  </si>
  <si>
    <t>daniellehodge@example.net</t>
  </si>
  <si>
    <t>001-900-757-1860</t>
  </si>
  <si>
    <t>24838 Jasmine Islands</t>
  </si>
  <si>
    <t>East Martinchester</t>
  </si>
  <si>
    <t>Great good like nice economy policy.</t>
  </si>
  <si>
    <t>scottmelendez@example.com</t>
  </si>
  <si>
    <t>366-924-5966x749</t>
  </si>
  <si>
    <t>226 Thomas Fork</t>
  </si>
  <si>
    <t>Alexandertown</t>
  </si>
  <si>
    <t>Management push pressure her cold walk camera.</t>
  </si>
  <si>
    <t>lauralee@example.net</t>
  </si>
  <si>
    <t>349.938.4807x778</t>
  </si>
  <si>
    <t>06666 Ryan Light Suite 279</t>
  </si>
  <si>
    <t>North Susanland</t>
  </si>
  <si>
    <t>Affect evidence next cost national marriage enjoy.</t>
  </si>
  <si>
    <t>williamskyle@example.org</t>
  </si>
  <si>
    <t>001-477-672-4248x27442</t>
  </si>
  <si>
    <t>873 Emily Lock Apt. 318</t>
  </si>
  <si>
    <t>North Marcmouth</t>
  </si>
  <si>
    <t>Itself field voice oil.</t>
  </si>
  <si>
    <t>ywolfe@example.org</t>
  </si>
  <si>
    <t>458.802.2855x543</t>
  </si>
  <si>
    <t>3896 Erica Springs</t>
  </si>
  <si>
    <t>Memory describe character worker why.</t>
  </si>
  <si>
    <t>dale22@example.com</t>
  </si>
  <si>
    <t>364-308-0264x05956</t>
  </si>
  <si>
    <t>3184 Kline Motorway Suite 311</t>
  </si>
  <si>
    <t>Frankland</t>
  </si>
  <si>
    <t>Draw perhaps alone.</t>
  </si>
  <si>
    <t>bsanchez@example.org</t>
  </si>
  <si>
    <t>0666 Adams Vista Suite 074</t>
  </si>
  <si>
    <t>Barnesland</t>
  </si>
  <si>
    <t>Green build treatment stay successful culture.</t>
  </si>
  <si>
    <t>fmullins@example.org</t>
  </si>
  <si>
    <t>775-555-3785x52271</t>
  </si>
  <si>
    <t>041 Casey Cape</t>
  </si>
  <si>
    <t>Taraview</t>
  </si>
  <si>
    <t>Reduce industry perform model difference piece.</t>
  </si>
  <si>
    <t>wvaldez@example.com</t>
  </si>
  <si>
    <t>712.584.7399x684</t>
  </si>
  <si>
    <t>150 Nelson Islands</t>
  </si>
  <si>
    <t>Lake Jessicaborough</t>
  </si>
  <si>
    <t>Surface person section sure happen history very large.</t>
  </si>
  <si>
    <t>davidsmith@example.org</t>
  </si>
  <si>
    <t>894-488-6172x01203</t>
  </si>
  <si>
    <t>61438 Hernandez Fork Apt. 019</t>
  </si>
  <si>
    <t>Pick party project example set product indicate situation.</t>
  </si>
  <si>
    <t>william30@example.com</t>
  </si>
  <si>
    <t>+1-692-654-0160x678</t>
  </si>
  <si>
    <t>0899 Ryan Radial Apt. 146</t>
  </si>
  <si>
    <t>Port Aaron</t>
  </si>
  <si>
    <t>Fund major risk member ground expert.</t>
  </si>
  <si>
    <t>rollinsdonald@example.org</t>
  </si>
  <si>
    <t>651-506-3603x21043</t>
  </si>
  <si>
    <t>49047 Anderson Passage</t>
  </si>
  <si>
    <t>Project state way example and determine learn.</t>
  </si>
  <si>
    <t>waltonellen@example.net</t>
  </si>
  <si>
    <t>684.786.1579</t>
  </si>
  <si>
    <t>12243 Timothy Haven Apt. 985</t>
  </si>
  <si>
    <t>Lake Monicaburgh</t>
  </si>
  <si>
    <t>Order day exactly ready color fall.</t>
  </si>
  <si>
    <t>melissavazquez@example.net</t>
  </si>
  <si>
    <t>4041 Davis Glen Apt. 627</t>
  </si>
  <si>
    <t>Stokesmouth</t>
  </si>
  <si>
    <t>Once campaign director old.</t>
  </si>
  <si>
    <t>jon61@example.net</t>
  </si>
  <si>
    <t>001-406-620-7812x79629</t>
  </si>
  <si>
    <t>009 Mary Cliffs Apt. 784</t>
  </si>
  <si>
    <t>Lake Micheal</t>
  </si>
  <si>
    <t>Statement mouth change everyone.</t>
  </si>
  <si>
    <t>hernandezkimberly@example.net</t>
  </si>
  <si>
    <t>+1-555-627-7060x25717</t>
  </si>
  <si>
    <t>935 Nicole Creek</t>
  </si>
  <si>
    <t>Rhondachester</t>
  </si>
  <si>
    <t>Weight range should market power test.</t>
  </si>
  <si>
    <t>xrose@example.net</t>
  </si>
  <si>
    <t>001-217-618-3226x844</t>
  </si>
  <si>
    <t>1146 Elizabeth Shoals Apt. 765</t>
  </si>
  <si>
    <t>Pretty establish the recent smile successful.</t>
  </si>
  <si>
    <t>martinkristin@example.com</t>
  </si>
  <si>
    <t>(336)232-2799x3029</t>
  </si>
  <si>
    <t>89193 Sanders Stravenue</t>
  </si>
  <si>
    <t>East Damonmouth</t>
  </si>
  <si>
    <t>Positive majority born fund final within.</t>
  </si>
  <si>
    <t>smiller@example.net</t>
  </si>
  <si>
    <t>001-821-647-2481</t>
  </si>
  <si>
    <t>4761 Joan Rue Suite 469</t>
  </si>
  <si>
    <t>Welchburgh</t>
  </si>
  <si>
    <t>Worker ahead we assume strong prevent return.</t>
  </si>
  <si>
    <t>yoconnell@example.com</t>
  </si>
  <si>
    <t>156 April Views Apt. 800</t>
  </si>
  <si>
    <t>West Michele</t>
  </si>
  <si>
    <t>Whom today fund form coach building short adult.</t>
  </si>
  <si>
    <t>sarah45@example.org</t>
  </si>
  <si>
    <t>(893)908-5472</t>
  </si>
  <si>
    <t>23345 Watts Port Apt. 022</t>
  </si>
  <si>
    <t>Allenberg</t>
  </si>
  <si>
    <t>Necessary two grow public guess remember.</t>
  </si>
  <si>
    <t>davidsimpson@example.org</t>
  </si>
  <si>
    <t>001-204-592-1040</t>
  </si>
  <si>
    <t>683 Robinson Villages</t>
  </si>
  <si>
    <t>West Brian</t>
  </si>
  <si>
    <t>Determine education off after.</t>
  </si>
  <si>
    <t>nancy60@example.org</t>
  </si>
  <si>
    <t>(854)889-1017x61321</t>
  </si>
  <si>
    <t>0316 Julie Oval</t>
  </si>
  <si>
    <t>Whiteton</t>
  </si>
  <si>
    <t>Himself concern none gun beyond.</t>
  </si>
  <si>
    <t>julie07@example.org</t>
  </si>
  <si>
    <t>700.671.7661x64719</t>
  </si>
  <si>
    <t>8097 Matthew Lights</t>
  </si>
  <si>
    <t>Allenmouth</t>
  </si>
  <si>
    <t>Decide situation college born development term.</t>
  </si>
  <si>
    <t>manningamanda@example.net</t>
  </si>
  <si>
    <t>745 Garcia Rest Apt. 452</t>
  </si>
  <si>
    <t>Pm raise quickly media indeed.</t>
  </si>
  <si>
    <t>wigginsryan@example.com</t>
  </si>
  <si>
    <t>06692 Schmidt Burg Suite 437</t>
  </si>
  <si>
    <t>West Dustin</t>
  </si>
  <si>
    <t>Art girl together think dark store option.</t>
  </si>
  <si>
    <t>michael80@example.net</t>
  </si>
  <si>
    <t>728.342.8501x303</t>
  </si>
  <si>
    <t>949 Golden Ports</t>
  </si>
  <si>
    <t>East Julia</t>
  </si>
  <si>
    <t>Like development exactly join.</t>
  </si>
  <si>
    <t>oolson@example.com</t>
  </si>
  <si>
    <t>677-209-2175x679</t>
  </si>
  <si>
    <t>2686 David Circle</t>
  </si>
  <si>
    <t>Port Jacquelinefort</t>
  </si>
  <si>
    <t>Art technology foreign lawyer.</t>
  </si>
  <si>
    <t>(615)217-7671x5661</t>
  </si>
  <si>
    <t>867 Maria Estates Apt. 428</t>
  </si>
  <si>
    <t>Jessicaburgh</t>
  </si>
  <si>
    <t>Behavior try natural condition.</t>
  </si>
  <si>
    <t>gwebb@example.org</t>
  </si>
  <si>
    <t>592.883.8941</t>
  </si>
  <si>
    <t>05601 Dawn Ways</t>
  </si>
  <si>
    <t>Teach finish instead say same.</t>
  </si>
  <si>
    <t>hhull@example.org</t>
  </si>
  <si>
    <t>001-717-299-8148x72167</t>
  </si>
  <si>
    <t>668 Robin Crest</t>
  </si>
  <si>
    <t>West Amandaton</t>
  </si>
  <si>
    <t>Turn risk method wide less television.</t>
  </si>
  <si>
    <t>christine10@example.com</t>
  </si>
  <si>
    <t>673.915.8717</t>
  </si>
  <si>
    <t>7649 White Squares Suite 717</t>
  </si>
  <si>
    <t>Bethchester</t>
  </si>
  <si>
    <t>Lay if serve individual Democrat do.</t>
  </si>
  <si>
    <t>wyoung@example.net</t>
  </si>
  <si>
    <t>856-863-9524x139</t>
  </si>
  <si>
    <t>675 Roberts Manor Suite 530</t>
  </si>
  <si>
    <t>Plan spend much recently community throughout picture.</t>
  </si>
  <si>
    <t>zduran@example.org</t>
  </si>
  <si>
    <t>1587 Nicole Village Suite 065</t>
  </si>
  <si>
    <t>Powellview</t>
  </si>
  <si>
    <t>Respond determine over position.</t>
  </si>
  <si>
    <t>fbishop@example.org</t>
  </si>
  <si>
    <t>001-718-339-7063x28657</t>
  </si>
  <si>
    <t>6730 Amanda Drives Apt. 179</t>
  </si>
  <si>
    <t>Family behind rule process organization.</t>
  </si>
  <si>
    <t>tford@example.net</t>
  </si>
  <si>
    <t>231-830-4266</t>
  </si>
  <si>
    <t>4809 David Crescent</t>
  </si>
  <si>
    <t>Stricklandberg</t>
  </si>
  <si>
    <t>Turn agreement road similar national water.</t>
  </si>
  <si>
    <t>firwin@example.org</t>
  </si>
  <si>
    <t>242.539.3291</t>
  </si>
  <si>
    <t>50783 Smith Fields Suite 668</t>
  </si>
  <si>
    <t>Difficult join rule test property foot short fast.</t>
  </si>
  <si>
    <t>kellyjackson@example.org</t>
  </si>
  <si>
    <t>460-719-2437x7437</t>
  </si>
  <si>
    <t>65887 Sandy Place</t>
  </si>
  <si>
    <t>Lake Caroline</t>
  </si>
  <si>
    <t>Carry draw serious couple indeed.</t>
  </si>
  <si>
    <t>kimberly68@example.org</t>
  </si>
  <si>
    <t>001-233-762-7843</t>
  </si>
  <si>
    <t>3659 Edwin Square Apt. 785</t>
  </si>
  <si>
    <t>New Christinemouth</t>
  </si>
  <si>
    <t>Take break establish thus there group edge.</t>
  </si>
  <si>
    <t>roachpaul@example.com</t>
  </si>
  <si>
    <t>240.716.3751x668</t>
  </si>
  <si>
    <t>16542 Benjamin Cove Apt. 789</t>
  </si>
  <si>
    <t>Skinnerview</t>
  </si>
  <si>
    <t>Put social skin performance war time since.</t>
  </si>
  <si>
    <t>laurahardin@example.com</t>
  </si>
  <si>
    <t>+1-269-670-1454x508</t>
  </si>
  <si>
    <t>5239 Jamie Mall</t>
  </si>
  <si>
    <t>Carrollborough</t>
  </si>
  <si>
    <t>Establish leg yes.</t>
  </si>
  <si>
    <t>hannah12@example.org</t>
  </si>
  <si>
    <t>324-946-2961x68384</t>
  </si>
  <si>
    <t>60703 Matthew Green Apt. 256</t>
  </si>
  <si>
    <t>East Dawn</t>
  </si>
  <si>
    <t>Author state rich matter.</t>
  </si>
  <si>
    <t>williamsshelly@example.com</t>
  </si>
  <si>
    <t>+1-299-891-5374x24302</t>
  </si>
  <si>
    <t>2993 Rebecca Bypass</t>
  </si>
  <si>
    <t>West Douglas</t>
  </si>
  <si>
    <t>Security country democratic.</t>
  </si>
  <si>
    <t>michaelmclaughlin@example.com</t>
  </si>
  <si>
    <t>0205 Vanessa Squares</t>
  </si>
  <si>
    <t>Lawsonbury</t>
  </si>
  <si>
    <t>Produce task economic live any next worker.</t>
  </si>
  <si>
    <t>uterrell@example.com</t>
  </si>
  <si>
    <t>910-765-7454x660</t>
  </si>
  <si>
    <t>23523 Emily Common Apt. 204</t>
  </si>
  <si>
    <t>Chungburgh</t>
  </si>
  <si>
    <t>Determine maintain of budget break.</t>
  </si>
  <si>
    <t>albert71@example.net</t>
  </si>
  <si>
    <t>693.407.8251</t>
  </si>
  <si>
    <t>0013 Baker Flats Suite 353</t>
  </si>
  <si>
    <t>Johnsonchester</t>
  </si>
  <si>
    <t>Increase food fire dark door.</t>
  </si>
  <si>
    <t>dwayneburgess@example.net</t>
  </si>
  <si>
    <t>(667)687-9474</t>
  </si>
  <si>
    <t>89934 Boyd Overpass</t>
  </si>
  <si>
    <t>Lake Clifford</t>
  </si>
  <si>
    <t>Throughout either resource administration key.</t>
  </si>
  <si>
    <t>qruiz@example.org</t>
  </si>
  <si>
    <t>624 Torres Views Apt. 046</t>
  </si>
  <si>
    <t>New Nicholas</t>
  </si>
  <si>
    <t>Run item analysis record remain.</t>
  </si>
  <si>
    <t>byoung@example.net</t>
  </si>
  <si>
    <t>001-928-701-9208</t>
  </si>
  <si>
    <t>985 Smith Pass Suite 451</t>
  </si>
  <si>
    <t>North Carla</t>
  </si>
  <si>
    <t>Heavy answer toward fly ask do per.</t>
  </si>
  <si>
    <t>molinaleonard@example.org</t>
  </si>
  <si>
    <t>358.571.3793</t>
  </si>
  <si>
    <t>520 Mcdaniel Summit Apt. 390</t>
  </si>
  <si>
    <t>Fly music others main political believe.</t>
  </si>
  <si>
    <t>briannamarshall@example.org</t>
  </si>
  <si>
    <t>(965)291-8388x9733</t>
  </si>
  <si>
    <t>0766 Pamela Mountains Apt. 287</t>
  </si>
  <si>
    <t>East Amyside</t>
  </si>
  <si>
    <t>Own race large student.</t>
  </si>
  <si>
    <t>ylee@example.com</t>
  </si>
  <si>
    <t>+1-220-399-3283x16392</t>
  </si>
  <si>
    <t>80120 Paul Forges</t>
  </si>
  <si>
    <t>Port Troyborough</t>
  </si>
  <si>
    <t>Movie let anyone cultural time million religious dream.</t>
  </si>
  <si>
    <t>danielcook@example.org</t>
  </si>
  <si>
    <t>795.579.3824</t>
  </si>
  <si>
    <t>51654 Brown Wells Suite 179</t>
  </si>
  <si>
    <t>South Debbieport</t>
  </si>
  <si>
    <t>Later accept near draw.</t>
  </si>
  <si>
    <t>sanchezjulie@example.net</t>
  </si>
  <si>
    <t>488-252-0542x9067</t>
  </si>
  <si>
    <t>950 Watts Crescent</t>
  </si>
  <si>
    <t>Hallport</t>
  </si>
  <si>
    <t>Which real phone that talk choice door.</t>
  </si>
  <si>
    <t>william05@example.com</t>
  </si>
  <si>
    <t>510-838-4218x164</t>
  </si>
  <si>
    <t>61337 Matthews Mountain Apt. 317</t>
  </si>
  <si>
    <t>New Danielberg</t>
  </si>
  <si>
    <t>Issue religious yes.</t>
  </si>
  <si>
    <t>sanchezpenny@example.org</t>
  </si>
  <si>
    <t>001-776-537-1609x490</t>
  </si>
  <si>
    <t>6746 Devin Rue</t>
  </si>
  <si>
    <t>Norrismouth</t>
  </si>
  <si>
    <t>Decide speak simple people how learn.</t>
  </si>
  <si>
    <t>rhondaknox@example.com</t>
  </si>
  <si>
    <t>825-880-4272</t>
  </si>
  <si>
    <t>053 Whitney Views Apt. 080</t>
  </si>
  <si>
    <t>Just when avoid describe.</t>
  </si>
  <si>
    <t>smithteresa@example.org</t>
  </si>
  <si>
    <t>624.450.3982x443</t>
  </si>
  <si>
    <t>7817 Tanner Estate Suite 103</t>
  </si>
  <si>
    <t>Youngtown</t>
  </si>
  <si>
    <t>Majority try evening turn my could finally.</t>
  </si>
  <si>
    <t>julie23@example.com</t>
  </si>
  <si>
    <t>+1-535-248-9093x9874</t>
  </si>
  <si>
    <t>28067 Leon Turnpike</t>
  </si>
  <si>
    <t>North Jeffreybury</t>
  </si>
  <si>
    <t>Quite discuss service wife across.</t>
  </si>
  <si>
    <t>edwardschristine@example.net</t>
  </si>
  <si>
    <t>(899)556-4929</t>
  </si>
  <si>
    <t>071 Burke Vista</t>
  </si>
  <si>
    <t>Official ten them black bed language nice.</t>
  </si>
  <si>
    <t>robertbradford@example.net</t>
  </si>
  <si>
    <t>+1-472-603-0957x152</t>
  </si>
  <si>
    <t>4353 Connie Village</t>
  </si>
  <si>
    <t>Image black consumer firm knowledge.</t>
  </si>
  <si>
    <t>zreilly@example.org</t>
  </si>
  <si>
    <t>001-944-727-2130</t>
  </si>
  <si>
    <t>2450 Kristin Unions Apt. 378</t>
  </si>
  <si>
    <t>Wardchester</t>
  </si>
  <si>
    <t>Fly involve PM hard indeed civil produce dog.</t>
  </si>
  <si>
    <t>(836)810-4795x0399</t>
  </si>
  <si>
    <t>22848 Eileen Knolls Suite 547</t>
  </si>
  <si>
    <t>Kennethchester</t>
  </si>
  <si>
    <t>Wide price even television watch huge.</t>
  </si>
  <si>
    <t>jamesjensen@example.com</t>
  </si>
  <si>
    <t>001-882-289-1685x245</t>
  </si>
  <si>
    <t>61576 Clark Station</t>
  </si>
  <si>
    <t>Delgadoburgh</t>
  </si>
  <si>
    <t>Fire interesting really.</t>
  </si>
  <si>
    <t>vrodriguez@example.net</t>
  </si>
  <si>
    <t>927.409.9740x1961</t>
  </si>
  <si>
    <t>106 Bonnie Squares</t>
  </si>
  <si>
    <t>Haroldview</t>
  </si>
  <si>
    <t>Purpose through over agency.</t>
  </si>
  <si>
    <t>mparker@example.com</t>
  </si>
  <si>
    <t>370.824.1585</t>
  </si>
  <si>
    <t>93560 Lisa Roads</t>
  </si>
  <si>
    <t>Easy win onto physical agency mother member.</t>
  </si>
  <si>
    <t>meadowsjustin@example.com</t>
  </si>
  <si>
    <t>+1-570-777-0565x213</t>
  </si>
  <si>
    <t>1940 Brown Stream</t>
  </si>
  <si>
    <t>Everyone those treatment.</t>
  </si>
  <si>
    <t>charleslucas@example.net</t>
  </si>
  <si>
    <t>790-565-8683</t>
  </si>
  <si>
    <t>120 Pierce Terrace Suite 094</t>
  </si>
  <si>
    <t>Michelemouth</t>
  </si>
  <si>
    <t>Wrong pass four old energy way nothing.</t>
  </si>
  <si>
    <t>dthompson@example.com</t>
  </si>
  <si>
    <t>(224)644-8847x9513</t>
  </si>
  <si>
    <t>86151 Collins Road Apt. 512</t>
  </si>
  <si>
    <t>Main bad since establish energy guess explain.</t>
  </si>
  <si>
    <t>julia90@example.org</t>
  </si>
  <si>
    <t>289.474.2469</t>
  </si>
  <si>
    <t>47775 Andrea Street Apt. 065</t>
  </si>
  <si>
    <t>Window fact get expert.</t>
  </si>
  <si>
    <t>rickjones@example.net</t>
  </si>
  <si>
    <t>+1-509-735-1503x574</t>
  </si>
  <si>
    <t>3147 Diana Ports</t>
  </si>
  <si>
    <t>North Dawn</t>
  </si>
  <si>
    <t>Pattern rise worker allow bit.</t>
  </si>
  <si>
    <t>larrybrooks@example.org</t>
  </si>
  <si>
    <t>(921)514-2136</t>
  </si>
  <si>
    <t>943 Palmer Burgs Suite 838</t>
  </si>
  <si>
    <t>East Aaronfort</t>
  </si>
  <si>
    <t>So value charge history we color network.</t>
  </si>
  <si>
    <t>lopezchristine@example.org</t>
  </si>
  <si>
    <t>001-671-954-1647x903</t>
  </si>
  <si>
    <t>97910 Patricia Mission Apt. 535</t>
  </si>
  <si>
    <t>Port Travisberg</t>
  </si>
  <si>
    <t>Four vote husband happen rate.</t>
  </si>
  <si>
    <t>dnelson@example.org</t>
  </si>
  <si>
    <t>318 Pham Knoll Suite 752</t>
  </si>
  <si>
    <t>Lake Karenburgh</t>
  </si>
  <si>
    <t>Maintain exist foot brother.</t>
  </si>
  <si>
    <t>christopher38@example.org</t>
  </si>
  <si>
    <t>237-849-1090</t>
  </si>
  <si>
    <t>23474 Isabel Extension</t>
  </si>
  <si>
    <t>Why it billion require.</t>
  </si>
  <si>
    <t>youngjustin@example.com</t>
  </si>
  <si>
    <t>3553 Nathan Spring Suite 282</t>
  </si>
  <si>
    <t>Stevenstad</t>
  </si>
  <si>
    <t>Seem sense father treatment.</t>
  </si>
  <si>
    <t>cweber@example.org</t>
  </si>
  <si>
    <t>37024 Shane Manor</t>
  </si>
  <si>
    <t>Terrytown</t>
  </si>
  <si>
    <t>Guess beyond benefit concern tax Republican while.</t>
  </si>
  <si>
    <t>halllindsay@example.net</t>
  </si>
  <si>
    <t>787.677.3797</t>
  </si>
  <si>
    <t>77765 Franklin Hollow Apt. 098</t>
  </si>
  <si>
    <t>That TV like law suffer probably million half.</t>
  </si>
  <si>
    <t>dsingh@example.net</t>
  </si>
  <si>
    <t>0978 Michele Via Suite 971</t>
  </si>
  <si>
    <t>Ramseyhaven</t>
  </si>
  <si>
    <t>Final trip year about yet candidate subject.</t>
  </si>
  <si>
    <t>jessicaburton@example.org</t>
  </si>
  <si>
    <t>001-663-513-4793</t>
  </si>
  <si>
    <t>46013 Nguyen Field Apt. 957</t>
  </si>
  <si>
    <t>Port Theresaport</t>
  </si>
  <si>
    <t>Ago open control machine boy.</t>
  </si>
  <si>
    <t>burkeaustin@example.com</t>
  </si>
  <si>
    <t>496.794.1496x4563</t>
  </si>
  <si>
    <t>94830 Snyder Mission</t>
  </si>
  <si>
    <t>Tax box each student try about computer.</t>
  </si>
  <si>
    <t>manderson@example.com</t>
  </si>
  <si>
    <t>001-548-888-8449x997</t>
  </si>
  <si>
    <t>60587 Robert Fields</t>
  </si>
  <si>
    <t>South Peterton</t>
  </si>
  <si>
    <t>Old above agreement between simply price here.</t>
  </si>
  <si>
    <t>meagan80@example.org</t>
  </si>
  <si>
    <t>(707)221-9364x6245</t>
  </si>
  <si>
    <t>388 John Glen</t>
  </si>
  <si>
    <t>Could man tax something owner push so.</t>
  </si>
  <si>
    <t>richardsonmegan@example.net</t>
  </si>
  <si>
    <t>+1-321-808-7654x8618</t>
  </si>
  <si>
    <t>5318 Brown Hill</t>
  </si>
  <si>
    <t>Information probably establish arm.</t>
  </si>
  <si>
    <t>ojoseph@example.net</t>
  </si>
  <si>
    <t>(400)999-9359x9205</t>
  </si>
  <si>
    <t>9872 David Alley Suite 949</t>
  </si>
  <si>
    <t>Esparzaport</t>
  </si>
  <si>
    <t>Movie growth street play save.</t>
  </si>
  <si>
    <t>jessicamoore@example.org</t>
  </si>
  <si>
    <t>950.767.5325x1321</t>
  </si>
  <si>
    <t>033 Watts Lodge</t>
  </si>
  <si>
    <t>Admit soldier red.</t>
  </si>
  <si>
    <t>higginsrobin@example.net</t>
  </si>
  <si>
    <t>+1-300-330-8336x05418</t>
  </si>
  <si>
    <t>52870 Ortega Mill Apt. 055</t>
  </si>
  <si>
    <t>Port Aliciaview</t>
  </si>
  <si>
    <t>Consider yourself free and wife effect.</t>
  </si>
  <si>
    <t>olopez@example.net</t>
  </si>
  <si>
    <t>288-552-4287</t>
  </si>
  <si>
    <t>8839 Payne Mills Suite 806</t>
  </si>
  <si>
    <t>Michellefort</t>
  </si>
  <si>
    <t>Key by so must.</t>
  </si>
  <si>
    <t>cheyenne16@example.com</t>
  </si>
  <si>
    <t>432 Peterson Pass</t>
  </si>
  <si>
    <t>Direction education if agreement water toward.</t>
  </si>
  <si>
    <t>amassey@example.org</t>
  </si>
  <si>
    <t>001-581-629-4863x87637</t>
  </si>
  <si>
    <t>6043 Heather Bypass</t>
  </si>
  <si>
    <t>Port Travis</t>
  </si>
  <si>
    <t>Sport inside single.</t>
  </si>
  <si>
    <t>kmartinez@example.net</t>
  </si>
  <si>
    <t>843.534.8634</t>
  </si>
  <si>
    <t>631 James Port Suite 681</t>
  </si>
  <si>
    <t>Soliston</t>
  </si>
  <si>
    <t>Or oil Democrat reality system two lead.</t>
  </si>
  <si>
    <t>josephtaylor@example.net</t>
  </si>
  <si>
    <t>(560)974-0568x73430</t>
  </si>
  <si>
    <t>1256 Lee Mount Suite 898</t>
  </si>
  <si>
    <t>Lake Jeremy</t>
  </si>
  <si>
    <t>It reason identify ready consider sure.</t>
  </si>
  <si>
    <t>dgarcia@example.net</t>
  </si>
  <si>
    <t>45867 Scott Isle</t>
  </si>
  <si>
    <t>Johnstonshire</t>
  </si>
  <si>
    <t>Own imagine store citizen two hot section.</t>
  </si>
  <si>
    <t>jenniferpowers@example.com</t>
  </si>
  <si>
    <t>001-580-893-3154x560</t>
  </si>
  <si>
    <t>7072 Patricia Haven</t>
  </si>
  <si>
    <t>Tateview</t>
  </si>
  <si>
    <t>Black under decision notice have simply.</t>
  </si>
  <si>
    <t>brandonbrown@example.com</t>
  </si>
  <si>
    <t>744-611-6861</t>
  </si>
  <si>
    <t>87556 Jonathan Estate Apt. 154</t>
  </si>
  <si>
    <t>Often coach she rest learn.</t>
  </si>
  <si>
    <t>donald26@example.org</t>
  </si>
  <si>
    <t>896-415-1369x9663</t>
  </si>
  <si>
    <t>9718 Patel Locks Suite 487</t>
  </si>
  <si>
    <t>Dukeside</t>
  </si>
  <si>
    <t>Talk bed director teach back house change education.</t>
  </si>
  <si>
    <t>christinaboyd@example.org</t>
  </si>
  <si>
    <t>372.219.7010x20112</t>
  </si>
  <si>
    <t>7251 Paula Locks</t>
  </si>
  <si>
    <t>Scottstad</t>
  </si>
  <si>
    <t>Sport director top scene yes.</t>
  </si>
  <si>
    <t>crystal39@example.org</t>
  </si>
  <si>
    <t>559-685-5371x322</t>
  </si>
  <si>
    <t>077 Morales Green Apt. 671</t>
  </si>
  <si>
    <t>West Paulburgh</t>
  </si>
  <si>
    <t>Discover dream far watch power able interesting.</t>
  </si>
  <si>
    <t>martinezstephanie@example.net</t>
  </si>
  <si>
    <t>905.287.4277</t>
  </si>
  <si>
    <t>35971 James Plain</t>
  </si>
  <si>
    <t>South Casey</t>
  </si>
  <si>
    <t>College main stay anything yourself.</t>
  </si>
  <si>
    <t>adamhancock@example.org</t>
  </si>
  <si>
    <t>245-681-7631x444</t>
  </si>
  <si>
    <t>71946 Matthews Divide Suite 026</t>
  </si>
  <si>
    <t>Williamsbury</t>
  </si>
  <si>
    <t>Support food evening should third indeed never note.</t>
  </si>
  <si>
    <t>ambermoody@example.org</t>
  </si>
  <si>
    <t>302.597.3252</t>
  </si>
  <si>
    <t>0115 Swanson Way Apt. 400</t>
  </si>
  <si>
    <t>Military as boy between child never nor.</t>
  </si>
  <si>
    <t>cmarshall@example.com</t>
  </si>
  <si>
    <t>(323)394-5445x75811</t>
  </si>
  <si>
    <t>235 Katie Mount Suite 332</t>
  </si>
  <si>
    <t>Myself idea loss order.</t>
  </si>
  <si>
    <t>petersonjessica@example.com</t>
  </si>
  <si>
    <t>25319 Gardner Mountain</t>
  </si>
  <si>
    <t>South Jacob</t>
  </si>
  <si>
    <t>Source south bill year.</t>
  </si>
  <si>
    <t>tsimmons@example.org</t>
  </si>
  <si>
    <t>509-238-9072x3101</t>
  </si>
  <si>
    <t>049 Austin Valleys</t>
  </si>
  <si>
    <t>Word under reach system my similar.</t>
  </si>
  <si>
    <t>jamie08@example.com</t>
  </si>
  <si>
    <t>(912)940-9216</t>
  </si>
  <si>
    <t>484 Henderson Junctions Apt. 988</t>
  </si>
  <si>
    <t>Simpsonborough</t>
  </si>
  <si>
    <t>Member computer see treat sound.</t>
  </si>
  <si>
    <t>sramirez@example.com</t>
  </si>
  <si>
    <t>968.765.5795x915</t>
  </si>
  <si>
    <t>4162 Bender Greens Suite 377</t>
  </si>
  <si>
    <t>Best response study.</t>
  </si>
  <si>
    <t>mbaker@example.org</t>
  </si>
  <si>
    <t>672.355.1363x3068</t>
  </si>
  <si>
    <t>9601 Elizabeth Isle</t>
  </si>
  <si>
    <t>South Sheliafort</t>
  </si>
  <si>
    <t>Marriage hold maybe capital move.</t>
  </si>
  <si>
    <t>justinreyes@example.com</t>
  </si>
  <si>
    <t>(757)592-8075x96689</t>
  </si>
  <si>
    <t>74991 William Extension</t>
  </si>
  <si>
    <t>West Dawn</t>
  </si>
  <si>
    <t>Change truth course staff.</t>
  </si>
  <si>
    <t>angela14@example.net</t>
  </si>
  <si>
    <t>001-792-446-3469x3201</t>
  </si>
  <si>
    <t>836 Jason Harbor Apt. 038</t>
  </si>
  <si>
    <t>Direction pattern up late person various game.</t>
  </si>
  <si>
    <t>jasonsolomon@example.com</t>
  </si>
  <si>
    <t>+1-490-497-3210x9065</t>
  </si>
  <si>
    <t>515 Melissa Springs</t>
  </si>
  <si>
    <t>Market from simple capital.</t>
  </si>
  <si>
    <t>kbenson@example.com</t>
  </si>
  <si>
    <t>001-977-749-9430x271</t>
  </si>
  <si>
    <t>24412 Samantha Ridges</t>
  </si>
  <si>
    <t>Sharonville</t>
  </si>
  <si>
    <t>Let hundred base day.</t>
  </si>
  <si>
    <t>Sweeney</t>
  </si>
  <si>
    <t>sara87@example.org</t>
  </si>
  <si>
    <t>929-208-0607x6662</t>
  </si>
  <si>
    <t>179 Christopher Mountains</t>
  </si>
  <si>
    <t>South Karenmouth</t>
  </si>
  <si>
    <t>Name would firm fly amount couple outside act.</t>
  </si>
  <si>
    <t>(967)581-4028</t>
  </si>
  <si>
    <t>27725 Ford Mountain</t>
  </si>
  <si>
    <t>North Kimberlyshire</t>
  </si>
  <si>
    <t>Others history day service finally finish.</t>
  </si>
  <si>
    <t>stacey22@example.net</t>
  </si>
  <si>
    <t>140 Charles Shoals Apt. 766</t>
  </si>
  <si>
    <t>Amybury</t>
  </si>
  <si>
    <t>Use face practice feel economic.</t>
  </si>
  <si>
    <t>nelsonrobin@example.org</t>
  </si>
  <si>
    <t>2941 Ortiz Lodge Apt. 599</t>
  </si>
  <si>
    <t>Bradybury</t>
  </si>
  <si>
    <t>Must health picture Congress itself.</t>
  </si>
  <si>
    <t>ricardobowman@example.org</t>
  </si>
  <si>
    <t>795-719-9761x1850</t>
  </si>
  <si>
    <t>618 Benjamin Port Apt. 343</t>
  </si>
  <si>
    <t>Reynoldsmouth</t>
  </si>
  <si>
    <t>Work ten art opportunity mention production.</t>
  </si>
  <si>
    <t>douglasgregory@example.net</t>
  </si>
  <si>
    <t>31858 Kevin Shoals Apt. 940</t>
  </si>
  <si>
    <t>South Melissaview</t>
  </si>
  <si>
    <t>Indicate recent window.</t>
  </si>
  <si>
    <t>(926)915-7991</t>
  </si>
  <si>
    <t>693 Katie Keys Suite 187</t>
  </si>
  <si>
    <t>West Anthonyview</t>
  </si>
  <si>
    <t>Movie culture everything need want.</t>
  </si>
  <si>
    <t>richardsmaria@example.org</t>
  </si>
  <si>
    <t>800.712.5605</t>
  </si>
  <si>
    <t>618 Kaitlyn Inlet Apt. 921</t>
  </si>
  <si>
    <t>New Alexis</t>
  </si>
  <si>
    <t>Industry where line property make better.</t>
  </si>
  <si>
    <t>connerkyle@example.com</t>
  </si>
  <si>
    <t>(707)691-6103x0643</t>
  </si>
  <si>
    <t>58557 Jackson Ramp</t>
  </si>
  <si>
    <t>Need green since watch.</t>
  </si>
  <si>
    <t>brittanylee@example.com</t>
  </si>
  <si>
    <t>001-637-670-4034</t>
  </si>
  <si>
    <t>4550 Theresa Union</t>
  </si>
  <si>
    <t>Go western wind notice.</t>
  </si>
  <si>
    <t>tyler24@example.net</t>
  </si>
  <si>
    <t>783.428.5281x932</t>
  </si>
  <si>
    <t>8324 Wilson Pass</t>
  </si>
  <si>
    <t>Manager threat agency always.</t>
  </si>
  <si>
    <t>princestephanie@example.net</t>
  </si>
  <si>
    <t>912.434.3787x9586</t>
  </si>
  <si>
    <t>389 Hicks Flats Apt. 315</t>
  </si>
  <si>
    <t>Richardborough</t>
  </si>
  <si>
    <t>Bank statement people since.</t>
  </si>
  <si>
    <t>daniel47@example.org</t>
  </si>
  <si>
    <t>(969)317-8009</t>
  </si>
  <si>
    <t>135 Davis Ports Suite 292</t>
  </si>
  <si>
    <t>East Brandonland</t>
  </si>
  <si>
    <t>Difference finish school win know trip.</t>
  </si>
  <si>
    <t>susanlawrence@example.org</t>
  </si>
  <si>
    <t>001-820-999-1760x763</t>
  </si>
  <si>
    <t>84469 Rivera Field</t>
  </si>
  <si>
    <t>Port Angelastad</t>
  </si>
  <si>
    <t>Second per shake old big wish.</t>
  </si>
  <si>
    <t>kirbyrichard@example.net</t>
  </si>
  <si>
    <t>(916)412-6985</t>
  </si>
  <si>
    <t>0840 Rebecca Pine</t>
  </si>
  <si>
    <t>Discover themselves management kind each research.</t>
  </si>
  <si>
    <t>nicholsonjennifer@example.com</t>
  </si>
  <si>
    <t>246.636.8376</t>
  </si>
  <si>
    <t>6389 Phillips Light Apt. 137</t>
  </si>
  <si>
    <t>Dream one dinner better sometimes.</t>
  </si>
  <si>
    <t>angela61@example.net</t>
  </si>
  <si>
    <t>+1-368-813-8927x043</t>
  </si>
  <si>
    <t>74624 Mendoza Bypass</t>
  </si>
  <si>
    <t>South Albert</t>
  </si>
  <si>
    <t>Article modern front ability of agree position.</t>
  </si>
  <si>
    <t>adamscatherine@example.com</t>
  </si>
  <si>
    <t>(575)488-6681x08570</t>
  </si>
  <si>
    <t>043 Frank Burg Suite 744</t>
  </si>
  <si>
    <t>Gonzalezbury</t>
  </si>
  <si>
    <t>General head radio help center author open recognize.</t>
  </si>
  <si>
    <t>329.233.2549</t>
  </si>
  <si>
    <t>714 Lyons Bridge Apt. 042</t>
  </si>
  <si>
    <t>Lake Marthaside</t>
  </si>
  <si>
    <t>Within charge learn Congress still.</t>
  </si>
  <si>
    <t>sarahsimpson@example.net</t>
  </si>
  <si>
    <t>751-699-9924x48598</t>
  </si>
  <si>
    <t>348 Jason Place</t>
  </si>
  <si>
    <t>Soon bed school than.</t>
  </si>
  <si>
    <t>Kari</t>
  </si>
  <si>
    <t>vgarcia@example.org</t>
  </si>
  <si>
    <t>835.960.8187x36942</t>
  </si>
  <si>
    <t>8857 James Knolls Apt. 801</t>
  </si>
  <si>
    <t>Stephanieshire</t>
  </si>
  <si>
    <t>Teach perform behind magazine.</t>
  </si>
  <si>
    <t>leesexton@example.com</t>
  </si>
  <si>
    <t>(974)653-5896</t>
  </si>
  <si>
    <t>8923 Suarez Turnpike</t>
  </si>
  <si>
    <t>Raystad</t>
  </si>
  <si>
    <t>Friend common former floor.</t>
  </si>
  <si>
    <t>aaronrose@example.net</t>
  </si>
  <si>
    <t>653-358-5304</t>
  </si>
  <si>
    <t>971 Michael Cape</t>
  </si>
  <si>
    <t>South Roberto</t>
  </si>
  <si>
    <t>From fly pass.</t>
  </si>
  <si>
    <t>kevin53@example.com</t>
  </si>
  <si>
    <t>001-443-214-9098</t>
  </si>
  <si>
    <t>9109 Vanessa Fort Suite 697</t>
  </si>
  <si>
    <t>National win inside forward hard generation.</t>
  </si>
  <si>
    <t>nicholas94@example.com</t>
  </si>
  <si>
    <t>001-983-747-3151x175</t>
  </si>
  <si>
    <t>44399 Cruz Motorway</t>
  </si>
  <si>
    <t>Base blue win story.</t>
  </si>
  <si>
    <t>jmorris@example.org</t>
  </si>
  <si>
    <t>218.937.4231</t>
  </si>
  <si>
    <t>448 David Curve Suite 860</t>
  </si>
  <si>
    <t>South Monicaville</t>
  </si>
  <si>
    <t>Arm movement thus prevent bar western quickly.</t>
  </si>
  <si>
    <t>tayloramanda@example.net</t>
  </si>
  <si>
    <t>758.385.4606x506</t>
  </si>
  <si>
    <t>80553 Zachary Plain</t>
  </si>
  <si>
    <t>Stevenston</t>
  </si>
  <si>
    <t>Themselves free technology our final serve.</t>
  </si>
  <si>
    <t>glozano@example.net</t>
  </si>
  <si>
    <t>+1-875-431-7641x0144</t>
  </si>
  <si>
    <t>17963 Richardson Rue Suite 303</t>
  </si>
  <si>
    <t>Port Michelleville</t>
  </si>
  <si>
    <t>Would tax part middle.</t>
  </si>
  <si>
    <t>sarahsmith@example.org</t>
  </si>
  <si>
    <t>(217)309-9270</t>
  </si>
  <si>
    <t>97033 Jackie Street</t>
  </si>
  <si>
    <t>Cindymouth</t>
  </si>
  <si>
    <t>Happy society less push nothing time likely.</t>
  </si>
  <si>
    <t>nkoch@example.net</t>
  </si>
  <si>
    <t>(640)949-7743</t>
  </si>
  <si>
    <t>00360 Mcdonald Drives Apt. 613</t>
  </si>
  <si>
    <t>Miketon</t>
  </si>
  <si>
    <t>Control everyone ten create sport bill up site.</t>
  </si>
  <si>
    <t>bethany01@example.net</t>
  </si>
  <si>
    <t>+1-997-338-6732x3834</t>
  </si>
  <si>
    <t>6117 Jessica Canyon Apt. 383</t>
  </si>
  <si>
    <t>New Triciaville</t>
  </si>
  <si>
    <t>Check know interest now seek return.</t>
  </si>
  <si>
    <t>barbara15@example.com</t>
  </si>
  <si>
    <t>844-642-4500</t>
  </si>
  <si>
    <t>89839 Adam Gardens</t>
  </si>
  <si>
    <t>New Brad</t>
  </si>
  <si>
    <t>Across inside fact.</t>
  </si>
  <si>
    <t>hoffmanjoy@example.org</t>
  </si>
  <si>
    <t>+1-760-546-0100x3908</t>
  </si>
  <si>
    <t>28996 Reyes Station Apt. 192</t>
  </si>
  <si>
    <t>West Andrewmouth</t>
  </si>
  <si>
    <t>Seven doctor property toward.</t>
  </si>
  <si>
    <t>amydelgado@example.com</t>
  </si>
  <si>
    <t>00789 Donaldson Bridge Suite 170</t>
  </si>
  <si>
    <t>Norrisland</t>
  </si>
  <si>
    <t>Deep idea even view science do.</t>
  </si>
  <si>
    <t>nicolasrussell@example.org</t>
  </si>
  <si>
    <t>983-402-9005x7571</t>
  </si>
  <si>
    <t>7136 Kristy Forks</t>
  </si>
  <si>
    <t>Blakeberg</t>
  </si>
  <si>
    <t>Bill necessary response.</t>
  </si>
  <si>
    <t>huberwilliam@example.org</t>
  </si>
  <si>
    <t>784.837.6828x1437</t>
  </si>
  <si>
    <t>17976 Banks Underpass Suite 993</t>
  </si>
  <si>
    <t>Raymondtown</t>
  </si>
  <si>
    <t>Against store find first choose standard month.</t>
  </si>
  <si>
    <t>maynardrobert@example.org</t>
  </si>
  <si>
    <t>(555)434-8257x84457</t>
  </si>
  <si>
    <t>96467 Simon Forest</t>
  </si>
  <si>
    <t>Lake Herbert</t>
  </si>
  <si>
    <t>Money culture those medical.</t>
  </si>
  <si>
    <t>cynthiaalvarado@example.com</t>
  </si>
  <si>
    <t>611 Davila Stream</t>
  </si>
  <si>
    <t>Top indeed feeling development person.</t>
  </si>
  <si>
    <t>caleb19@example.com</t>
  </si>
  <si>
    <t>(290)739-2172</t>
  </si>
  <si>
    <t>696 Michael Plaza</t>
  </si>
  <si>
    <t>East Garyview</t>
  </si>
  <si>
    <t>Beautiful forward series provide note.</t>
  </si>
  <si>
    <t>zacharymeyer@example.org</t>
  </si>
  <si>
    <t>814-583-9123</t>
  </si>
  <si>
    <t>32512 Jasmine Mountains Apt. 762</t>
  </si>
  <si>
    <t>Guzmanmouth</t>
  </si>
  <si>
    <t>Right artist daughter couple size teacher.</t>
  </si>
  <si>
    <t>josepalmer@example.com</t>
  </si>
  <si>
    <t>(999)724-0176</t>
  </si>
  <si>
    <t>17039 Debra Way Apt. 378</t>
  </si>
  <si>
    <t>North Janet</t>
  </si>
  <si>
    <t>Race meeting born message gas suggest because positive.</t>
  </si>
  <si>
    <t>mcgeebrittany@example.net</t>
  </si>
  <si>
    <t>241-914-0777</t>
  </si>
  <si>
    <t>202 Sherman Canyon</t>
  </si>
  <si>
    <t>Hand site everything keep mission successful later.</t>
  </si>
  <si>
    <t>leejamie@example.com</t>
  </si>
  <si>
    <t>756-714-9924</t>
  </si>
  <si>
    <t>790 Johnson Ramp</t>
  </si>
  <si>
    <t>Colleenmouth</t>
  </si>
  <si>
    <t>Feel sell side hour her stand.</t>
  </si>
  <si>
    <t>joseph40@example.com</t>
  </si>
  <si>
    <t>509.691.9691x28296</t>
  </si>
  <si>
    <t>5285 Combs Greens</t>
  </si>
  <si>
    <t>Terriside</t>
  </si>
  <si>
    <t>Store bed become appear.</t>
  </si>
  <si>
    <t>kayla93@example.com</t>
  </si>
  <si>
    <t>712.372.3859</t>
  </si>
  <si>
    <t>64117 Joseph Inlet Suite 691</t>
  </si>
  <si>
    <t>Treat consider make other.</t>
  </si>
  <si>
    <t>+1-310-913-0355x7357</t>
  </si>
  <si>
    <t>2370 Charles Squares Apt. 523</t>
  </si>
  <si>
    <t>Riddleport</t>
  </si>
  <si>
    <t>Close model treat news conference these.</t>
  </si>
  <si>
    <t>brandy77@example.org</t>
  </si>
  <si>
    <t>(876)524-3840</t>
  </si>
  <si>
    <t>1032 Curtis Streets Apt. 250</t>
  </si>
  <si>
    <t>Blood story behavior management difficult city act.</t>
  </si>
  <si>
    <t>ryanthompson@example.com</t>
  </si>
  <si>
    <t>711-880-8188x828</t>
  </si>
  <si>
    <t>613 Moore Dam Apt. 198</t>
  </si>
  <si>
    <t>North Micheal</t>
  </si>
  <si>
    <t>Wear away century half.</t>
  </si>
  <si>
    <t>kimberly46@example.com</t>
  </si>
  <si>
    <t>+1-667-547-1078x16821</t>
  </si>
  <si>
    <t>89218 Jose Isle</t>
  </si>
  <si>
    <t>Hughesmouth</t>
  </si>
  <si>
    <t>Where option right health.</t>
  </si>
  <si>
    <t>mendozajoanne@example.org</t>
  </si>
  <si>
    <t>281-908-3136x667</t>
  </si>
  <si>
    <t>3373 Franklin Rest Apt. 538</t>
  </si>
  <si>
    <t>North Christy</t>
  </si>
  <si>
    <t>Market magazine inside green game type travel.</t>
  </si>
  <si>
    <t>sdixon@example.com</t>
  </si>
  <si>
    <t>(652)587-4401</t>
  </si>
  <si>
    <t>92438 Jennifer Valley</t>
  </si>
  <si>
    <t>Brentmouth</t>
  </si>
  <si>
    <t>Factor learn table his stuff system trip whole.</t>
  </si>
  <si>
    <t>savannahhampton@example.net</t>
  </si>
  <si>
    <t>+1-573-327-8147x5439</t>
  </si>
  <si>
    <t>1294 Jacobs Lane Suite 096</t>
  </si>
  <si>
    <t>Molinaview</t>
  </si>
  <si>
    <t>Question improve movement mother now.</t>
  </si>
  <si>
    <t>prestoneric@example.org</t>
  </si>
  <si>
    <t>641.620.0222x6330</t>
  </si>
  <si>
    <t>125 King Station</t>
  </si>
  <si>
    <t>Ashleyview</t>
  </si>
  <si>
    <t>Remain of listen whatever.</t>
  </si>
  <si>
    <t>tanya22@example.org</t>
  </si>
  <si>
    <t>377-326-3306x191</t>
  </si>
  <si>
    <t>2542 Sarah Cliff Suite 228</t>
  </si>
  <si>
    <t>Bryanfurt</t>
  </si>
  <si>
    <t>Tv together find meeting whatever.</t>
  </si>
  <si>
    <t>kayla24@example.com</t>
  </si>
  <si>
    <t>50871 Whitehead Mission</t>
  </si>
  <si>
    <t>Cost special bar strong through more.</t>
  </si>
  <si>
    <t>aburke@example.com</t>
  </si>
  <si>
    <t>04621 Alvarez Streets Suite 130</t>
  </si>
  <si>
    <t>West Hollyshire</t>
  </si>
  <si>
    <t>Others street power fall.</t>
  </si>
  <si>
    <t>hawkinskevin@example.org</t>
  </si>
  <si>
    <t>50285 Mark Union</t>
  </si>
  <si>
    <t>Decision somebody vote notice property window arm.</t>
  </si>
  <si>
    <t>reginawilliams@example.org</t>
  </si>
  <si>
    <t>6872 Anita Camp</t>
  </si>
  <si>
    <t>Book hundred before worry.</t>
  </si>
  <si>
    <t>blake01@example.org</t>
  </si>
  <si>
    <t>963.972.0995</t>
  </si>
  <si>
    <t>1718 Adam Bridge Suite 093</t>
  </si>
  <si>
    <t>West Daniel</t>
  </si>
  <si>
    <t>Woman street program five.</t>
  </si>
  <si>
    <t>amandathomas@example.org</t>
  </si>
  <si>
    <t>(351)933-2496</t>
  </si>
  <si>
    <t>867 Kayla Mall Suite 372</t>
  </si>
  <si>
    <t>Draw offer of.</t>
  </si>
  <si>
    <t>blyons@example.org</t>
  </si>
  <si>
    <t>(419)247-3864x37747</t>
  </si>
  <si>
    <t>781 Cheryl Overpass</t>
  </si>
  <si>
    <t>Michellebury</t>
  </si>
  <si>
    <t>Develop conference western outside.</t>
  </si>
  <si>
    <t>miguel38@example.net</t>
  </si>
  <si>
    <t>001-393-352-6439x2355</t>
  </si>
  <si>
    <t>001 Jerry Orchard</t>
  </si>
  <si>
    <t>Huffmanburgh</t>
  </si>
  <si>
    <t>Agreement organization act thousand any table.</t>
  </si>
  <si>
    <t>cmoore@example.net</t>
  </si>
  <si>
    <t>598-344-0523x24795</t>
  </si>
  <si>
    <t>358 Michael Stravenue Suite 980</t>
  </si>
  <si>
    <t>Benjaminstad</t>
  </si>
  <si>
    <t>Later reality policy admit spring guy east else.</t>
  </si>
  <si>
    <t>jason30@example.com</t>
  </si>
  <si>
    <t>001-938-542-0230x79774</t>
  </si>
  <si>
    <t>64820 Brett Mews Apt. 866</t>
  </si>
  <si>
    <t>Chance five try special pretty.</t>
  </si>
  <si>
    <t>zfernandez@example.org</t>
  </si>
  <si>
    <t>001-907-516-6250x373</t>
  </si>
  <si>
    <t>168 James Light Apt. 687</t>
  </si>
  <si>
    <t>New Jeffreychester</t>
  </si>
  <si>
    <t>One visit into goal among civil create others.</t>
  </si>
  <si>
    <t>alyssa77@example.net</t>
  </si>
  <si>
    <t>+1-304-401-4052x06109</t>
  </si>
  <si>
    <t>7117 Shaffer Locks</t>
  </si>
  <si>
    <t>West Nicolestad</t>
  </si>
  <si>
    <t>Recently surface simple chair standard travel amount hot.</t>
  </si>
  <si>
    <t>robertreyes@example.org</t>
  </si>
  <si>
    <t>(376)913-7222</t>
  </si>
  <si>
    <t>455 Vanessa Circle Apt. 107</t>
  </si>
  <si>
    <t>West Sarahland</t>
  </si>
  <si>
    <t>Before behavior role form hope fall.</t>
  </si>
  <si>
    <t>mdavis@example.com</t>
  </si>
  <si>
    <t>+1-450-821-4594x4763</t>
  </si>
  <si>
    <t>112 Brenda Oval</t>
  </si>
  <si>
    <t>Individual how safe whether camera body.</t>
  </si>
  <si>
    <t>clarkleah@example.net</t>
  </si>
  <si>
    <t>+1-231-748-1476x01613</t>
  </si>
  <si>
    <t>1856 Molina Knoll Apt. 696</t>
  </si>
  <si>
    <t>East Tinaland</t>
  </si>
  <si>
    <t>Behind away relate spend fine.</t>
  </si>
  <si>
    <t>Buck</t>
  </si>
  <si>
    <t>csmith@example.net</t>
  </si>
  <si>
    <t>+1-257-540-1433x692</t>
  </si>
  <si>
    <t>13271 Mary Station</t>
  </si>
  <si>
    <t>Remember begin attention foot film.</t>
  </si>
  <si>
    <t>amandarivera@example.com</t>
  </si>
  <si>
    <t>9814 Garcia Plaza Suite 656</t>
  </si>
  <si>
    <t>Level activity nature.</t>
  </si>
  <si>
    <t>brandonhayden@example.org</t>
  </si>
  <si>
    <t>291-466-7892</t>
  </si>
  <si>
    <t>638 Hobbs Shores</t>
  </si>
  <si>
    <t>Say black toward.</t>
  </si>
  <si>
    <t>qjordan@example.org</t>
  </si>
  <si>
    <t>(658)757-9260x16936</t>
  </si>
  <si>
    <t>316 Andrew Throughway Suite 427</t>
  </si>
  <si>
    <t>Tamarastad</t>
  </si>
  <si>
    <t>Its tend page safe community suggest among thought.</t>
  </si>
  <si>
    <t>darrell91@example.com</t>
  </si>
  <si>
    <t>636-510-3689x782</t>
  </si>
  <si>
    <t>0953 Courtney Street Suite 681</t>
  </si>
  <si>
    <t>One sport you series.</t>
  </si>
  <si>
    <t>ashleyjohnson@example.com</t>
  </si>
  <si>
    <t>+1-828-901-8279x211</t>
  </si>
  <si>
    <t>621 Pamela Keys</t>
  </si>
  <si>
    <t>New Coreyton</t>
  </si>
  <si>
    <t>Enjoy soldier medical through many reason.</t>
  </si>
  <si>
    <t>michael50@example.net</t>
  </si>
  <si>
    <t>26793 Mary Tunnel Apt. 975</t>
  </si>
  <si>
    <t>Position difference answer hospital leader.</t>
  </si>
  <si>
    <t>steven58@example.com</t>
  </si>
  <si>
    <t>668.352.8279</t>
  </si>
  <si>
    <t>53931 Cruz Inlet Suite 614</t>
  </si>
  <si>
    <t>Case water production.</t>
  </si>
  <si>
    <t>scottevans@example.net</t>
  </si>
  <si>
    <t>741-695-6060x345</t>
  </si>
  <si>
    <t>86185 Best Fords</t>
  </si>
  <si>
    <t>Trujilloburgh</t>
  </si>
  <si>
    <t>Could film there put strong together.</t>
  </si>
  <si>
    <t>lmcdonald@example.com</t>
  </si>
  <si>
    <t>17269 Lang Plaza Apt. 087</t>
  </si>
  <si>
    <t>Loristad</t>
  </si>
  <si>
    <t>Into customer us very play always.</t>
  </si>
  <si>
    <t>sanchezleah@example.org</t>
  </si>
  <si>
    <t>6965 Harris Loaf Suite 754</t>
  </si>
  <si>
    <t>Tiffanyport</t>
  </si>
  <si>
    <t>Resource team must heavy.</t>
  </si>
  <si>
    <t>jenkinszachary@example.net</t>
  </si>
  <si>
    <t>301.735.8370x51988</t>
  </si>
  <si>
    <t>99872 Curtis Forges Suite 160</t>
  </si>
  <si>
    <t>Elizabethfort</t>
  </si>
  <si>
    <t>Information different hear live her.</t>
  </si>
  <si>
    <t>ajohnson@example.org</t>
  </si>
  <si>
    <t>(282)250-8660</t>
  </si>
  <si>
    <t>387 Short Mount</t>
  </si>
  <si>
    <t>Douglasport</t>
  </si>
  <si>
    <t>Policy difficult best customer.</t>
  </si>
  <si>
    <t>Dougherty</t>
  </si>
  <si>
    <t>dianesanders@example.com</t>
  </si>
  <si>
    <t>001-552-458-1044x902</t>
  </si>
  <si>
    <t>922 Kayla Run Suite 059</t>
  </si>
  <si>
    <t>Lake Linda</t>
  </si>
  <si>
    <t>Success institution accept throw family science own.</t>
  </si>
  <si>
    <t>ksloan@example.com</t>
  </si>
  <si>
    <t>(971)210-1716x779</t>
  </si>
  <si>
    <t>8239 Martinez Run</t>
  </si>
  <si>
    <t>Hicksmouth</t>
  </si>
  <si>
    <t>South when bank.</t>
  </si>
  <si>
    <t>oroman@example.org</t>
  </si>
  <si>
    <t>605-934-8513x875</t>
  </si>
  <si>
    <t>47167 Stephanie Circles</t>
  </si>
  <si>
    <t>Policy wait energy spend.</t>
  </si>
  <si>
    <t>vbright@example.com</t>
  </si>
  <si>
    <t>783.219.4894</t>
  </si>
  <si>
    <t>96482 Amy River</t>
  </si>
  <si>
    <t>East Caitlinmouth</t>
  </si>
  <si>
    <t>Throughout station special.</t>
  </si>
  <si>
    <t>kimberlyali@example.com</t>
  </si>
  <si>
    <t>826-899-1024x9660</t>
  </si>
  <si>
    <t>009 Smith Mews</t>
  </si>
  <si>
    <t>Jacksonberg</t>
  </si>
  <si>
    <t>Sing area bag.</t>
  </si>
  <si>
    <t>537-811-4340</t>
  </si>
  <si>
    <t>226 Garcia Circle</t>
  </si>
  <si>
    <t>Marksfurt</t>
  </si>
  <si>
    <t>Establish glass woman management baby physical.</t>
  </si>
  <si>
    <t>navarrojeremy@example.net</t>
  </si>
  <si>
    <t>001-665-611-2812x05514</t>
  </si>
  <si>
    <t>11707 Chavez Falls</t>
  </si>
  <si>
    <t>Brownport</t>
  </si>
  <si>
    <t>Enjoy area money their this heavy machine.</t>
  </si>
  <si>
    <t>christopherlewis@example.net</t>
  </si>
  <si>
    <t>(321)787-3538</t>
  </si>
  <si>
    <t>5921 Russell Motorway Suite 343</t>
  </si>
  <si>
    <t>Loriborough</t>
  </si>
  <si>
    <t>Conference as avoid management.</t>
  </si>
  <si>
    <t>tamara39@example.net</t>
  </si>
  <si>
    <t>+1-828-574-5088x4144</t>
  </si>
  <si>
    <t>357 Rodriguez River</t>
  </si>
  <si>
    <t>South Patrickport</t>
  </si>
  <si>
    <t>Political country parent be concern deal.</t>
  </si>
  <si>
    <t>aprilreid@example.net</t>
  </si>
  <si>
    <t>001-749-705-5380x2392</t>
  </si>
  <si>
    <t>1156 Delgado Fords</t>
  </si>
  <si>
    <t>New Eric</t>
  </si>
  <si>
    <t>Wide store each player rich realize enter.</t>
  </si>
  <si>
    <t>russell37@example.org</t>
  </si>
  <si>
    <t>545.633.7024x8648</t>
  </si>
  <si>
    <t>480 Jenna Centers</t>
  </si>
  <si>
    <t>Brettberg</t>
  </si>
  <si>
    <t>Information protect tell.</t>
  </si>
  <si>
    <t>victoria11@example.com</t>
  </si>
  <si>
    <t>1670 Harrison Neck</t>
  </si>
  <si>
    <t>Number happen heavy side early responsibility.</t>
  </si>
  <si>
    <t>susanjackson@example.net</t>
  </si>
  <si>
    <t>+1-447-549-8877x1505</t>
  </si>
  <si>
    <t>397 Jason Locks Apt. 372</t>
  </si>
  <si>
    <t>Abbotttown</t>
  </si>
  <si>
    <t>Loss loss public trouble pay hold amount.</t>
  </si>
  <si>
    <t>callahanleslie@example.com</t>
  </si>
  <si>
    <t>(491)852-1527x308</t>
  </si>
  <si>
    <t>85953 James Mission</t>
  </si>
  <si>
    <t>Stuff risk positive factor.</t>
  </si>
  <si>
    <t>thomaswilliams@example.org</t>
  </si>
  <si>
    <t>995-752-3261</t>
  </si>
  <si>
    <t>803 Cruz Extensions</t>
  </si>
  <si>
    <t>Article tough carry there close.</t>
  </si>
  <si>
    <t>andreameyer@example.com</t>
  </si>
  <si>
    <t>938.673.0839x627</t>
  </si>
  <si>
    <t>379 Schultz Green</t>
  </si>
  <si>
    <t>Per oil tax bag read yard resource.</t>
  </si>
  <si>
    <t>lindataylor@example.com</t>
  </si>
  <si>
    <t>702-445-5482x228</t>
  </si>
  <si>
    <t>5255 James Divide Apt. 110</t>
  </si>
  <si>
    <t>Port Adam</t>
  </si>
  <si>
    <t>Drop author test whose adult make.</t>
  </si>
  <si>
    <t>imurray@example.org</t>
  </si>
  <si>
    <t>302-509-8870x84863</t>
  </si>
  <si>
    <t>325 Richard Crescent Suite 698</t>
  </si>
  <si>
    <t>Today business wide.</t>
  </si>
  <si>
    <t>michael25@example.com</t>
  </si>
  <si>
    <t>+1-872-419-3814x9725</t>
  </si>
  <si>
    <t>8454 Lopez Light Suite 414</t>
  </si>
  <si>
    <t>Natalieberg</t>
  </si>
  <si>
    <t>Throughout black world lawyer director.</t>
  </si>
  <si>
    <t>amberdouglas@example.org</t>
  </si>
  <si>
    <t>941-931-6949x7561</t>
  </si>
  <si>
    <t>3432 Lang Trace</t>
  </si>
  <si>
    <t>Chandlerview</t>
  </si>
  <si>
    <t>Beautiful claim open herself.</t>
  </si>
  <si>
    <t>jamesnicholson@example.org</t>
  </si>
  <si>
    <t>+1-699-998-3716x2073</t>
  </si>
  <si>
    <t>8688 Matthew Port Apt. 836</t>
  </si>
  <si>
    <t>West Jasmineport</t>
  </si>
  <si>
    <t>Small trouble head race wide.</t>
  </si>
  <si>
    <t>guerrerojames@example.net</t>
  </si>
  <si>
    <t>5626 Fox Tunnel</t>
  </si>
  <si>
    <t>Lake Brentport</t>
  </si>
  <si>
    <t>Trouble draw college detail expect business door skin.</t>
  </si>
  <si>
    <t>cmartinez@example.com</t>
  </si>
  <si>
    <t>+1-285-296-8473x4996</t>
  </si>
  <si>
    <t>240 Powell Center Apt. 926</t>
  </si>
  <si>
    <t>Since concern program pay star among.</t>
  </si>
  <si>
    <t>munozmargaret@example.com</t>
  </si>
  <si>
    <t>(370)934-5577x3778</t>
  </si>
  <si>
    <t>577 Dwayne Vista Suite 180</t>
  </si>
  <si>
    <t>Always character stuff professional rather.</t>
  </si>
  <si>
    <t>mcdonaldsteven@example.com</t>
  </si>
  <si>
    <t>001-922-334-7196x02772</t>
  </si>
  <si>
    <t>930 Thomas Fall Apt. 585</t>
  </si>
  <si>
    <t>Lake Ravenbury</t>
  </si>
  <si>
    <t>Scene majority or gas debate we.</t>
  </si>
  <si>
    <t>jerry35@example.net</t>
  </si>
  <si>
    <t>001-250-849-1808</t>
  </si>
  <si>
    <t>466 Rich Overpass</t>
  </si>
  <si>
    <t>Mejiamouth</t>
  </si>
  <si>
    <t>Culture their story investment develop.</t>
  </si>
  <si>
    <t>kcannon@example.org</t>
  </si>
  <si>
    <t>307-569-3116</t>
  </si>
  <si>
    <t>68612 Kristin Expressway</t>
  </si>
  <si>
    <t>Dark add pressure degree most drug.</t>
  </si>
  <si>
    <t>robert40@example.org</t>
  </si>
  <si>
    <t>(971)479-2530x039</t>
  </si>
  <si>
    <t>56994 David Curve Suite 734</t>
  </si>
  <si>
    <t>Patriciaview</t>
  </si>
  <si>
    <t>Throw like production win indeed not.</t>
  </si>
  <si>
    <t>randrade@example.org</t>
  </si>
  <si>
    <t>894.592.7655x4406</t>
  </si>
  <si>
    <t>9061 Michael Way</t>
  </si>
  <si>
    <t>Society politics community industry us fire ask.</t>
  </si>
  <si>
    <t>johnsmith@example.com</t>
  </si>
  <si>
    <t>(458)384-8591x0145</t>
  </si>
  <si>
    <t>90527 Johnson Valleys</t>
  </si>
  <si>
    <t>Sonyachester</t>
  </si>
  <si>
    <t>Away final sea cause chair page partner.</t>
  </si>
  <si>
    <t>nicolegardner@example.net</t>
  </si>
  <si>
    <t>(889)721-2974</t>
  </si>
  <si>
    <t>652 Robert Street</t>
  </si>
  <si>
    <t>North Donaldland</t>
  </si>
  <si>
    <t>Environmental item high but management.</t>
  </si>
  <si>
    <t>trevorhernandez@example.net</t>
  </si>
  <si>
    <t>651.750.0571x2133</t>
  </si>
  <si>
    <t>9426 Jennings Path</t>
  </si>
  <si>
    <t>Scottfort</t>
  </si>
  <si>
    <t>Join assume night than player.</t>
  </si>
  <si>
    <t>michellejohnson@example.org</t>
  </si>
  <si>
    <t>+1-304-791-6103x3713</t>
  </si>
  <si>
    <t>98108 Gonzalez Place Suite 170</t>
  </si>
  <si>
    <t>Final we half benefit military.</t>
  </si>
  <si>
    <t>Haas</t>
  </si>
  <si>
    <t>mathewschad@example.org</t>
  </si>
  <si>
    <t>001-234-863-8961x63335</t>
  </si>
  <si>
    <t>9026 Payne Ranch</t>
  </si>
  <si>
    <t>Young these movie class style himself evening.</t>
  </si>
  <si>
    <t>corey72@example.net</t>
  </si>
  <si>
    <t>(711)692-1208x7638</t>
  </si>
  <si>
    <t>534 Nicole Knoll Apt. 290</t>
  </si>
  <si>
    <t>Bradshawland</t>
  </si>
  <si>
    <t>Require painting defense sign general.</t>
  </si>
  <si>
    <t>alejandra83@example.org</t>
  </si>
  <si>
    <t>001-503-309-8516x079</t>
  </si>
  <si>
    <t>5906 Joe Street Suite 148</t>
  </si>
  <si>
    <t>Lake Ruth</t>
  </si>
  <si>
    <t>Claim partner under risk month mission challenge article.</t>
  </si>
  <si>
    <t>wilsonmichael@example.net</t>
  </si>
  <si>
    <t>312-953-6959x7688</t>
  </si>
  <si>
    <t>43127 Melissa Islands</t>
  </si>
  <si>
    <t>Mcconnellborough</t>
  </si>
  <si>
    <t>Boy paper message yard talk.</t>
  </si>
  <si>
    <t>jane72@example.org</t>
  </si>
  <si>
    <t>366-396-2330x25166</t>
  </si>
  <si>
    <t>7601 Jon Summit</t>
  </si>
  <si>
    <t>Hickstown</t>
  </si>
  <si>
    <t>Wide model north.</t>
  </si>
  <si>
    <t>meghan69@example.org</t>
  </si>
  <si>
    <t>912-578-2702</t>
  </si>
  <si>
    <t>23362 Burton Pine Suite 023</t>
  </si>
  <si>
    <t>Kathleenstad</t>
  </si>
  <si>
    <t>Wife early student hour.</t>
  </si>
  <si>
    <t>jefferybrady@example.net</t>
  </si>
  <si>
    <t>001-492-836-9273</t>
  </si>
  <si>
    <t>726 Chelsea Cove Apt. 808</t>
  </si>
  <si>
    <t>Go term short weight.</t>
  </si>
  <si>
    <t>heathercompton@example.net</t>
  </si>
  <si>
    <t>836-739-9534</t>
  </si>
  <si>
    <t>369 Williams Walks Suite 380</t>
  </si>
  <si>
    <t>Option no deal cause.</t>
  </si>
  <si>
    <t>dennis42@example.net</t>
  </si>
  <si>
    <t>8991 Welch Viaduct</t>
  </si>
  <si>
    <t>Lake Nicole</t>
  </si>
  <si>
    <t>Part note nature you hand two.</t>
  </si>
  <si>
    <t>703-788-5075</t>
  </si>
  <si>
    <t>572 Robert Ferry</t>
  </si>
  <si>
    <t>Helenshire</t>
  </si>
  <si>
    <t>Big name state positive car answer list.</t>
  </si>
  <si>
    <t>orodriguez@example.net</t>
  </si>
  <si>
    <t>964.573.7646x8983</t>
  </si>
  <si>
    <t>01217 Andrew Stream</t>
  </si>
  <si>
    <t>Port Alyssa</t>
  </si>
  <si>
    <t>Send provide level artist blood spring close.</t>
  </si>
  <si>
    <t>ariasteresa@example.com</t>
  </si>
  <si>
    <t>001-438-254-0508</t>
  </si>
  <si>
    <t>226 Amy Ports</t>
  </si>
  <si>
    <t>Jillianmouth</t>
  </si>
  <si>
    <t>Store model attorney instead management.</t>
  </si>
  <si>
    <t>lbowen@example.net</t>
  </si>
  <si>
    <t>211-322-1235</t>
  </si>
  <si>
    <t>665 Jackson Via Suite 525</t>
  </si>
  <si>
    <t>Detail entire particular ago short recognize.</t>
  </si>
  <si>
    <t>mreeves@example.net</t>
  </si>
  <si>
    <t>666-874-0830x39363</t>
  </si>
  <si>
    <t>09410 Young Trace Suite 284</t>
  </si>
  <si>
    <t>Exactly over off skin shoulder tax.</t>
  </si>
  <si>
    <t>david15@example.com</t>
  </si>
  <si>
    <t>972-862-7142x84419</t>
  </si>
  <si>
    <t>418 Marissa Drive Suite 725</t>
  </si>
  <si>
    <t>New Lanceberg</t>
  </si>
  <si>
    <t>Various tell simple represent anything woman possible painting.</t>
  </si>
  <si>
    <t>brandon93@example.com</t>
  </si>
  <si>
    <t>001-200-220-7786x377</t>
  </si>
  <si>
    <t>92898 Keith Coves</t>
  </si>
  <si>
    <t>West Erinberg</t>
  </si>
  <si>
    <t>Manager high require west strong win situation.</t>
  </si>
  <si>
    <t>carolyn52@example.org</t>
  </si>
  <si>
    <t>873-716-4083x8622</t>
  </si>
  <si>
    <t>60967 Margaret Keys</t>
  </si>
  <si>
    <t>Port Cynthiahaven</t>
  </si>
  <si>
    <t>Whom law herself this work.</t>
  </si>
  <si>
    <t>bmoss@example.net</t>
  </si>
  <si>
    <t>+1-613-316-7825x8230</t>
  </si>
  <si>
    <t>134 Sanchez Lakes Apt. 224</t>
  </si>
  <si>
    <t>New Christina</t>
  </si>
  <si>
    <t>Until amount produce allow.</t>
  </si>
  <si>
    <t>richard77@example.com</t>
  </si>
  <si>
    <t>625.677.3312x44647</t>
  </si>
  <si>
    <t>269 Joseph Islands</t>
  </si>
  <si>
    <t>Port Ana</t>
  </si>
  <si>
    <t>Member number interest from idea including nothing education.</t>
  </si>
  <si>
    <t>pooletim@example.net</t>
  </si>
  <si>
    <t>341-999-1456x27136</t>
  </si>
  <si>
    <t>70951 Bowen Parks Suite 339</t>
  </si>
  <si>
    <t>Day senior store summer who.</t>
  </si>
  <si>
    <t>Harrell</t>
  </si>
  <si>
    <t>jasondean@example.net</t>
  </si>
  <si>
    <t>+1-459-558-0632x990</t>
  </si>
  <si>
    <t>20653 Cervantes Point Suite 697</t>
  </si>
  <si>
    <t>East Cassie</t>
  </si>
  <si>
    <t>Everything operation nor north.</t>
  </si>
  <si>
    <t>Velazquez</t>
  </si>
  <si>
    <t>qduran@example.org</t>
  </si>
  <si>
    <t>956-548-0045x829</t>
  </si>
  <si>
    <t>6504 David Ways Suite 560</t>
  </si>
  <si>
    <t>East Brendaside</t>
  </si>
  <si>
    <t>Weight far board chair under argue.</t>
  </si>
  <si>
    <t>heather17@example.com</t>
  </si>
  <si>
    <t>620.827.7822x428</t>
  </si>
  <si>
    <t>4485 Schultz Haven Apt. 090</t>
  </si>
  <si>
    <t>Guy care far five.</t>
  </si>
  <si>
    <t>stevenmoore@example.net</t>
  </si>
  <si>
    <t>588-843-8589x77341</t>
  </si>
  <si>
    <t>493 Deborah Knolls</t>
  </si>
  <si>
    <t>Murphyville</t>
  </si>
  <si>
    <t>Eight despite accept eye push.</t>
  </si>
  <si>
    <t>reedanthony@example.org</t>
  </si>
  <si>
    <t>+1-301-771-0968x3340</t>
  </si>
  <si>
    <t>0256 James Highway</t>
  </si>
  <si>
    <t>North Stevenshire</t>
  </si>
  <si>
    <t>Range parent budget catch.</t>
  </si>
  <si>
    <t>cheryltorres@example.org</t>
  </si>
  <si>
    <t>4913 Robert Spring Apt. 080</t>
  </si>
  <si>
    <t>Court your so kid professional.</t>
  </si>
  <si>
    <t>annettejohnson@example.net</t>
  </si>
  <si>
    <t>995.923.5302</t>
  </si>
  <si>
    <t>496 Roberts Summit Apt. 642</t>
  </si>
  <si>
    <t>Lake Greghaven</t>
  </si>
  <si>
    <t>Find put suddenly even.</t>
  </si>
  <si>
    <t>alyssa03@example.com</t>
  </si>
  <si>
    <t>001-901-759-0635</t>
  </si>
  <si>
    <t>44702 Duane Union</t>
  </si>
  <si>
    <t>Pageport</t>
  </si>
  <si>
    <t>Drop strategy address feel officer candidate.</t>
  </si>
  <si>
    <t>changamanda@example.org</t>
  </si>
  <si>
    <t>333-465-5319</t>
  </si>
  <si>
    <t>36021 Hutchinson Key Suite 767</t>
  </si>
  <si>
    <t>Mcintoshton</t>
  </si>
  <si>
    <t>Far lead medical care free.</t>
  </si>
  <si>
    <t>awhite@example.org</t>
  </si>
  <si>
    <t>(983)490-9102</t>
  </si>
  <si>
    <t>388 Bowen Course</t>
  </si>
  <si>
    <t>Elijahside</t>
  </si>
  <si>
    <t>Affect difference at.</t>
  </si>
  <si>
    <t>matthew10@example.net</t>
  </si>
  <si>
    <t>793.295.6562</t>
  </si>
  <si>
    <t>7405 Sherri Hollow Suite 416</t>
  </si>
  <si>
    <t>Sometimes eight at power.</t>
  </si>
  <si>
    <t>johnsonbrenda@example.com</t>
  </si>
  <si>
    <t>918-346-6254x31857</t>
  </si>
  <si>
    <t>6438 Harrison Courts</t>
  </si>
  <si>
    <t>Glass threat popular fly political feeling street.</t>
  </si>
  <si>
    <t>briannanelson@example.org</t>
  </si>
  <si>
    <t>(637)954-1517x0050</t>
  </si>
  <si>
    <t>40452 Bell Court</t>
  </si>
  <si>
    <t>Despite join should building north process foreign.</t>
  </si>
  <si>
    <t>gonzalezlindsey@example.net</t>
  </si>
  <si>
    <t>31947 Norman Viaduct</t>
  </si>
  <si>
    <t>Region around or minute late exactly.</t>
  </si>
  <si>
    <t>danielbecker@example.org</t>
  </si>
  <si>
    <t>97812 Ashley Camp</t>
  </si>
  <si>
    <t>North Jared</t>
  </si>
  <si>
    <t>Field majority without candidate skill.</t>
  </si>
  <si>
    <t>lmcdonald@example.net</t>
  </si>
  <si>
    <t>498-299-8580x348</t>
  </si>
  <si>
    <t>11087 Brooks Haven</t>
  </si>
  <si>
    <t>South Jeremy</t>
  </si>
  <si>
    <t>Peace industry per.</t>
  </si>
  <si>
    <t>andreamcguire@example.com</t>
  </si>
  <si>
    <t>836 Rachel Glens</t>
  </si>
  <si>
    <t>East Kevinville</t>
  </si>
  <si>
    <t>Manage from picture often old receive.</t>
  </si>
  <si>
    <t>cookchristine@example.org</t>
  </si>
  <si>
    <t>360.817.4992</t>
  </si>
  <si>
    <t>4910 Lee Ports Apt. 555</t>
  </si>
  <si>
    <t>East Aliciaview</t>
  </si>
  <si>
    <t>Team they wear.</t>
  </si>
  <si>
    <t>emily62@example.org</t>
  </si>
  <si>
    <t>543.896.2221x771</t>
  </si>
  <si>
    <t>53269 Arroyo Pine Apt. 236</t>
  </si>
  <si>
    <t>South Dale</t>
  </si>
  <si>
    <t>Few rich culture maybe popular.</t>
  </si>
  <si>
    <t>rachaelphillips@example.net</t>
  </si>
  <si>
    <t>974.993.3080x336</t>
  </si>
  <si>
    <t>7665 Rebecca Radial Apt. 749</t>
  </si>
  <si>
    <t>Smithfort</t>
  </si>
  <si>
    <t>Dream base south five.</t>
  </si>
  <si>
    <t>(390)540-6155x3163</t>
  </si>
  <si>
    <t>1788 Connie Ramp</t>
  </si>
  <si>
    <t>Christensenport</t>
  </si>
  <si>
    <t>Appear that decision instead real great land dinner.</t>
  </si>
  <si>
    <t>nmiller@example.org</t>
  </si>
  <si>
    <t>(645)217-5083x7798</t>
  </si>
  <si>
    <t>49050 John Crossing</t>
  </si>
  <si>
    <t>Littleburgh</t>
  </si>
  <si>
    <t>Year stop red about skin tonight concern.</t>
  </si>
  <si>
    <t>james87@example.net</t>
  </si>
  <si>
    <t>001-435-595-8835x8167</t>
  </si>
  <si>
    <t>895 Kendra Points</t>
  </si>
  <si>
    <t>Ortizburgh</t>
  </si>
  <si>
    <t>Alone decision if painting TV.</t>
  </si>
  <si>
    <t>blackwelljoseph@example.org</t>
  </si>
  <si>
    <t>(922)208-4940x283</t>
  </si>
  <si>
    <t>379 Laura Flat</t>
  </si>
  <si>
    <t>Together eight inside such moment to.</t>
  </si>
  <si>
    <t>uwhitaker@example.org</t>
  </si>
  <si>
    <t>83009 Garza Streets</t>
  </si>
  <si>
    <t>Lake Philipville</t>
  </si>
  <si>
    <t>Create few successful his person.</t>
  </si>
  <si>
    <t>leonard69@example.net</t>
  </si>
  <si>
    <t>655-930-4931</t>
  </si>
  <si>
    <t>69878 David Trafficway Apt. 753</t>
  </si>
  <si>
    <t>Donaldport</t>
  </si>
  <si>
    <t>Main dinner theory morning experience.</t>
  </si>
  <si>
    <t>bsanchez@example.com</t>
  </si>
  <si>
    <t>001-877-439-3391x524</t>
  </si>
  <si>
    <t>732 Rodriguez Drives</t>
  </si>
  <si>
    <t>Lake Williamville</t>
  </si>
  <si>
    <t>Various television peace agreement garden car.</t>
  </si>
  <si>
    <t>ntaylor@example.com</t>
  </si>
  <si>
    <t>(817)233-1939x67275</t>
  </si>
  <si>
    <t>50016 Caroline Curve Apt. 823</t>
  </si>
  <si>
    <t>Port Francesfurt</t>
  </si>
  <si>
    <t>Catch late education prove family can.</t>
  </si>
  <si>
    <t>jhart@example.com</t>
  </si>
  <si>
    <t>528 Kelly Road</t>
  </si>
  <si>
    <t>Top number rest thing.</t>
  </si>
  <si>
    <t>darrylespinoza@example.org</t>
  </si>
  <si>
    <t>(291)368-9178x822</t>
  </si>
  <si>
    <t>707 Vincent Canyon Suite 589</t>
  </si>
  <si>
    <t>Car computer miss strategy chance.</t>
  </si>
  <si>
    <t>rhammond@example.net</t>
  </si>
  <si>
    <t>+1-735-910-4825x3065</t>
  </si>
  <si>
    <t>96793 Webb Point Apt. 889</t>
  </si>
  <si>
    <t>Torresshire</t>
  </si>
  <si>
    <t>Draw work the unit resource.</t>
  </si>
  <si>
    <t>lutzrobert@example.com</t>
  </si>
  <si>
    <t>250-466-8244x62787</t>
  </si>
  <si>
    <t>2685 Sanchez Drive</t>
  </si>
  <si>
    <t>Foot though begin kitchen call meet along.</t>
  </si>
  <si>
    <t>efreeman@example.net</t>
  </si>
  <si>
    <t>347.618.5313x240</t>
  </si>
  <si>
    <t>5035 Banks Knolls</t>
  </si>
  <si>
    <t>Conradburgh</t>
  </si>
  <si>
    <t>First however left just weight.</t>
  </si>
  <si>
    <t>brownkara@example.com</t>
  </si>
  <si>
    <t>473-404-3145</t>
  </si>
  <si>
    <t>952 Perez Road</t>
  </si>
  <si>
    <t>West Jenna</t>
  </si>
  <si>
    <t>Prevent most record chair left ball or war.</t>
  </si>
  <si>
    <t>elizabethkennedy@example.net</t>
  </si>
  <si>
    <t>540.388.2452</t>
  </si>
  <si>
    <t>4721 Michael Mountains Apt. 187</t>
  </si>
  <si>
    <t>Schwartzton</t>
  </si>
  <si>
    <t>Type bar care note.</t>
  </si>
  <si>
    <t>wheelerbrett@example.com</t>
  </si>
  <si>
    <t>(943)211-3802</t>
  </si>
  <si>
    <t>7910 Hanna Locks Suite 422</t>
  </si>
  <si>
    <t>Briannachester</t>
  </si>
  <si>
    <t>Effect fast coach possible.</t>
  </si>
  <si>
    <t>eric78@example.com</t>
  </si>
  <si>
    <t>769.704.7745x0378</t>
  </si>
  <si>
    <t>906 Chang Greens Apt. 426</t>
  </si>
  <si>
    <t>Geoffreyfort</t>
  </si>
  <si>
    <t>Apply reality even may.</t>
  </si>
  <si>
    <t>anthonyhamilton@example.net</t>
  </si>
  <si>
    <t>(922)500-9901</t>
  </si>
  <si>
    <t>0208 Patricia Meadow Apt. 412</t>
  </si>
  <si>
    <t>Jensenmouth</t>
  </si>
  <si>
    <t>Along in meeting resource society pull feeling.</t>
  </si>
  <si>
    <t>gabriel98@example.org</t>
  </si>
  <si>
    <t>+1-636-870-5392x017</t>
  </si>
  <si>
    <t>976 Alex Shore Apt. 158</t>
  </si>
  <si>
    <t>Hillburgh</t>
  </si>
  <si>
    <t>Responsibility apply office peace.</t>
  </si>
  <si>
    <t>mmurray@example.net</t>
  </si>
  <si>
    <t>890.659.4532</t>
  </si>
  <si>
    <t>98783 Johnston Vista Suite 052</t>
  </si>
  <si>
    <t>Military role away.</t>
  </si>
  <si>
    <t>lbutler@example.org</t>
  </si>
  <si>
    <t>745-433-8899x94853</t>
  </si>
  <si>
    <t>6824 Emily Skyway Suite 164</t>
  </si>
  <si>
    <t>Robinsonland</t>
  </si>
  <si>
    <t>Us four lawyer you end.</t>
  </si>
  <si>
    <t>jeffrey67@example.net</t>
  </si>
  <si>
    <t>001-627-984-1975x0168</t>
  </si>
  <si>
    <t>16712 Rasmussen Forks Suite 140</t>
  </si>
  <si>
    <t>Harrellborough</t>
  </si>
  <si>
    <t>Who fact generation everything.</t>
  </si>
  <si>
    <t>rwright@example.org</t>
  </si>
  <si>
    <t>(514)596-2852x4059</t>
  </si>
  <si>
    <t>821 Jay Canyon Apt. 835</t>
  </si>
  <si>
    <t>Lake Markchester</t>
  </si>
  <si>
    <t>Health nature serve simply news subject while.</t>
  </si>
  <si>
    <t>jonathon03@example.com</t>
  </si>
  <si>
    <t>759.434.6173x2621</t>
  </si>
  <si>
    <t>7214 Kennedy Ranch Suite 255</t>
  </si>
  <si>
    <t>East Toddport</t>
  </si>
  <si>
    <t>According crime city more after kind.</t>
  </si>
  <si>
    <t>maureenli@example.com</t>
  </si>
  <si>
    <t>474.771.2070</t>
  </si>
  <si>
    <t>6914 Sara Heights Apt. 230</t>
  </si>
  <si>
    <t>Anything within security product pick yet.</t>
  </si>
  <si>
    <t>tanderson@example.net</t>
  </si>
  <si>
    <t>(769)744-7149x48384</t>
  </si>
  <si>
    <t>27027 Brandt Trail</t>
  </si>
  <si>
    <t>Old another gas drop sing reflect meet left.</t>
  </si>
  <si>
    <t>lrodgers@example.org</t>
  </si>
  <si>
    <t>5507 Anthony Knolls Apt. 356</t>
  </si>
  <si>
    <t>Lake Alyssaport</t>
  </si>
  <si>
    <t>View experience base.</t>
  </si>
  <si>
    <t>jason33@example.org</t>
  </si>
  <si>
    <t>001-554-215-8891x07597</t>
  </si>
  <si>
    <t>81421 John Pines Suite 345</t>
  </si>
  <si>
    <t>Clearly eight even miss conference.</t>
  </si>
  <si>
    <t>ysandoval@example.com</t>
  </si>
  <si>
    <t>486-698-3211x966</t>
  </si>
  <si>
    <t>844 Day Roads</t>
  </si>
  <si>
    <t>West Leahmouth</t>
  </si>
  <si>
    <t>Usually push not minute see above that.</t>
  </si>
  <si>
    <t>parkerangela@example.net</t>
  </si>
  <si>
    <t>03703 Melissa Lodge Apt. 004</t>
  </si>
  <si>
    <t>Into staff wonder always thousand race reality.</t>
  </si>
  <si>
    <t>rodneyreyes@example.org</t>
  </si>
  <si>
    <t>001-228-646-0624</t>
  </si>
  <si>
    <t>2007 Maria Gateway</t>
  </si>
  <si>
    <t>Office prevent rule finish dog character home.</t>
  </si>
  <si>
    <t>lori05@example.net</t>
  </si>
  <si>
    <t>+1-430-918-7117x4499</t>
  </si>
  <si>
    <t>19208 Vernon View Apt. 133</t>
  </si>
  <si>
    <t>Able production general.</t>
  </si>
  <si>
    <t>rileywilliam@example.com</t>
  </si>
  <si>
    <t>+1-462-751-9112x71187</t>
  </si>
  <si>
    <t>11370 Allison Village</t>
  </si>
  <si>
    <t>Reneefort</t>
  </si>
  <si>
    <t>Everybody stock page car president.</t>
  </si>
  <si>
    <t>Cardenas</t>
  </si>
  <si>
    <t>uhouston@example.net</t>
  </si>
  <si>
    <t>(611)717-5014x44845</t>
  </si>
  <si>
    <t>8565 Caldwell Port Apt. 791</t>
  </si>
  <si>
    <t>Nicholasville</t>
  </si>
  <si>
    <t>Owner these light individual end.</t>
  </si>
  <si>
    <t>hubbardgeorge@example.net</t>
  </si>
  <si>
    <t>794.667.7843</t>
  </si>
  <si>
    <t>63218 Scott Flat Apt. 621</t>
  </si>
  <si>
    <t>Bautistaside</t>
  </si>
  <si>
    <t>While place direction.</t>
  </si>
  <si>
    <t>qgraham@example.net</t>
  </si>
  <si>
    <t>001-490-659-4837x239</t>
  </si>
  <si>
    <t>2135 Juan Islands</t>
  </si>
  <si>
    <t>Fergusontown</t>
  </si>
  <si>
    <t>Wonder second policy rich community building manager.</t>
  </si>
  <si>
    <t>janetduncan@example.com</t>
  </si>
  <si>
    <t>3471 Blankenship Courts</t>
  </si>
  <si>
    <t>Jeremiahton</t>
  </si>
  <si>
    <t>Smile least government six either single.</t>
  </si>
  <si>
    <t>Xavier</t>
  </si>
  <si>
    <t>crodriguez@example.org</t>
  </si>
  <si>
    <t>(646)623-9133x48966</t>
  </si>
  <si>
    <t>0973 Yolanda Ramp</t>
  </si>
  <si>
    <t>Everybody fish music space make.</t>
  </si>
  <si>
    <t>herreratroy@example.org</t>
  </si>
  <si>
    <t>7437 Turner Well Apt. 608</t>
  </si>
  <si>
    <t>Rebeccabury</t>
  </si>
  <si>
    <t>Heavy mean fund foreign may.</t>
  </si>
  <si>
    <t>robert05@example.com</t>
  </si>
  <si>
    <t>629-808-6322x35762</t>
  </si>
  <si>
    <t>0137 Ashley Glen</t>
  </si>
  <si>
    <t>Itself charge during data close face less actually.</t>
  </si>
  <si>
    <t>stephaniebruce@example.net</t>
  </si>
  <si>
    <t>001-291-962-9052x057</t>
  </si>
  <si>
    <t>460 Lee Wall Apt. 607</t>
  </si>
  <si>
    <t>New Joelton</t>
  </si>
  <si>
    <t>How society century join same despite.</t>
  </si>
  <si>
    <t>bpadilla@example.net</t>
  </si>
  <si>
    <t>348-413-3729</t>
  </si>
  <si>
    <t>462 Taylor Squares</t>
  </si>
  <si>
    <t>Port Vicki</t>
  </si>
  <si>
    <t>Near produce seem guess rise.</t>
  </si>
  <si>
    <t>jenniferhart@example.org</t>
  </si>
  <si>
    <t>+1-983-623-6012x8671</t>
  </si>
  <si>
    <t>7814 Li Center</t>
  </si>
  <si>
    <t>New Philipfurt</t>
  </si>
  <si>
    <t>Themselves concern old once.</t>
  </si>
  <si>
    <t>robert10@example.com</t>
  </si>
  <si>
    <t>+1-445-972-7402x593</t>
  </si>
  <si>
    <t>68292 Vincent Green</t>
  </si>
  <si>
    <t>Account wind amount especially challenge receive less.</t>
  </si>
  <si>
    <t>matthew37@example.com</t>
  </si>
  <si>
    <t>115 Gina Neck</t>
  </si>
  <si>
    <t>North Javierville</t>
  </si>
  <si>
    <t>Low travel game community item.</t>
  </si>
  <si>
    <t>johnsonchristopher@example.net</t>
  </si>
  <si>
    <t>(438)800-6428</t>
  </si>
  <si>
    <t>596 Edward Ways Suite 762</t>
  </si>
  <si>
    <t>Indicate respond itself account issue contain.</t>
  </si>
  <si>
    <t>davismichelle@example.net</t>
  </si>
  <si>
    <t>+1-892-510-5938x268</t>
  </si>
  <si>
    <t>779 Sanchez Estate Apt. 724</t>
  </si>
  <si>
    <t>North Brittany</t>
  </si>
  <si>
    <t>Meeting sometimes woman style author bill.</t>
  </si>
  <si>
    <t>angela81@example.org</t>
  </si>
  <si>
    <t>765.989.0993x68773</t>
  </si>
  <si>
    <t>77623 James Knolls</t>
  </si>
  <si>
    <t>New Timothy</t>
  </si>
  <si>
    <t>Nearly leader drop wish sing.</t>
  </si>
  <si>
    <t>davisadam@example.com</t>
  </si>
  <si>
    <t>655-484-6507x430</t>
  </si>
  <si>
    <t>434 Cooley Oval Apt. 293</t>
  </si>
  <si>
    <t>Wrightton</t>
  </si>
  <si>
    <t>Effect mention despite less theory site heart.</t>
  </si>
  <si>
    <t>Glen</t>
  </si>
  <si>
    <t>phillipsjonathan@example.com</t>
  </si>
  <si>
    <t>831.220.5906x259</t>
  </si>
  <si>
    <t>3807 Hernandez Ports</t>
  </si>
  <si>
    <t>New Sherrystad</t>
  </si>
  <si>
    <t>Night near opportunity left certainly.</t>
  </si>
  <si>
    <t>baileyjonathan@example.org</t>
  </si>
  <si>
    <t>(930)772-2178x826</t>
  </si>
  <si>
    <t>39336 Huff Summit Suite 304</t>
  </si>
  <si>
    <t>Port Codyburgh</t>
  </si>
  <si>
    <t>Probably keep put our.</t>
  </si>
  <si>
    <t>thomas91@example.net</t>
  </si>
  <si>
    <t>688 James Fords Apt. 547</t>
  </si>
  <si>
    <t>Hotel huge class create daughter wide.</t>
  </si>
  <si>
    <t>jeffrey14@example.net</t>
  </si>
  <si>
    <t>001-440-665-8639</t>
  </si>
  <si>
    <t>6069 Martin Dam Suite 044</t>
  </si>
  <si>
    <t>North Derricktown</t>
  </si>
  <si>
    <t>Article true wear film decision.</t>
  </si>
  <si>
    <t>atkinserin@example.org</t>
  </si>
  <si>
    <t>(284)909-0937x20778</t>
  </si>
  <si>
    <t>49519 Christopher Ports</t>
  </si>
  <si>
    <t>Turn outside job single four statement on community.</t>
  </si>
  <si>
    <t>jayrocha@example.net</t>
  </si>
  <si>
    <t>+1-304-510-5920x0931</t>
  </si>
  <si>
    <t>045 Melanie Islands Apt. 170</t>
  </si>
  <si>
    <t>Bergstad</t>
  </si>
  <si>
    <t>Wall red tend treat lead doctor source of.</t>
  </si>
  <si>
    <t>shannon05@example.net</t>
  </si>
  <si>
    <t>968-213-9639</t>
  </si>
  <si>
    <t>2054 Velasquez Loop Suite 512</t>
  </si>
  <si>
    <t>Taraville</t>
  </si>
  <si>
    <t>Up behind travel clearly guess also.</t>
  </si>
  <si>
    <t>chadking@example.org</t>
  </si>
  <si>
    <t>225-874-5626</t>
  </si>
  <si>
    <t>668 Williams Parkways</t>
  </si>
  <si>
    <t>Kristafort</t>
  </si>
  <si>
    <t>Purpose purpose pressure window white site various very.</t>
  </si>
  <si>
    <t>(944)881-9675</t>
  </si>
  <si>
    <t>65839 Campbell Forks Apt. 821</t>
  </si>
  <si>
    <t>Carsonland</t>
  </si>
  <si>
    <t>Visit actually from draw key.</t>
  </si>
  <si>
    <t>qbuckley@example.org</t>
  </si>
  <si>
    <t>(886)947-5275x5581</t>
  </si>
  <si>
    <t>011 Brian Port</t>
  </si>
  <si>
    <t>Yet country phone send commercial parent time way.</t>
  </si>
  <si>
    <t>brianhernandez@example.org</t>
  </si>
  <si>
    <t>001-922-650-3702</t>
  </si>
  <si>
    <t>716 Steven Shoal Suite 716</t>
  </si>
  <si>
    <t>Lake Garyshire</t>
  </si>
  <si>
    <t>Yourself purpose miss whatever stop.</t>
  </si>
  <si>
    <t>martha88@example.net</t>
  </si>
  <si>
    <t>590 Robert Keys</t>
  </si>
  <si>
    <t>Third raise hotel name fine represent someone.</t>
  </si>
  <si>
    <t>christopherlittle@example.net</t>
  </si>
  <si>
    <t>787.335.4734x19195</t>
  </si>
  <si>
    <t>790 Hall Ports</t>
  </si>
  <si>
    <t>North Kara</t>
  </si>
  <si>
    <t>Word sense base performance send source night kind.</t>
  </si>
  <si>
    <t>kevin89@example.net</t>
  </si>
  <si>
    <t>(889)648-3587x861</t>
  </si>
  <si>
    <t>32893 Leblanc Hollow</t>
  </si>
  <si>
    <t>Tracyburgh</t>
  </si>
  <si>
    <t>Once pattern another own.</t>
  </si>
  <si>
    <t>laurieellison@example.com</t>
  </si>
  <si>
    <t>+1-950-952-0427x110</t>
  </si>
  <si>
    <t>3516 Anthony Radial Suite 618</t>
  </si>
  <si>
    <t>Taylorburgh</t>
  </si>
  <si>
    <t>Economic bag provide soldier one stuff century.</t>
  </si>
  <si>
    <t>amy97@example.net</t>
  </si>
  <si>
    <t>+1-761-473-2016x43736</t>
  </si>
  <si>
    <t>81356 Bishop Ports</t>
  </si>
  <si>
    <t>Lake Trevorfurt</t>
  </si>
  <si>
    <t>Southern character truth.</t>
  </si>
  <si>
    <t>paulayers@example.com</t>
  </si>
  <si>
    <t>968-848-2014x3294</t>
  </si>
  <si>
    <t>0915 Gray Track</t>
  </si>
  <si>
    <t>East Jadetown</t>
  </si>
  <si>
    <t>Maybe explain institution fill.</t>
  </si>
  <si>
    <t>nicholasowens@example.org</t>
  </si>
  <si>
    <t>001-922-763-2900x309</t>
  </si>
  <si>
    <t>81135 Brewer Gateway Suite 501</t>
  </si>
  <si>
    <t>Stewartland</t>
  </si>
  <si>
    <t>Process prevent building voice.</t>
  </si>
  <si>
    <t>courtneyhill@example.com</t>
  </si>
  <si>
    <t>(689)582-5674x19159</t>
  </si>
  <si>
    <t>71303 Wolfe Plain</t>
  </si>
  <si>
    <t>Rodriguezland</t>
  </si>
  <si>
    <t>Understand nor crime avoid guy.</t>
  </si>
  <si>
    <t>952-595-0061x98749</t>
  </si>
  <si>
    <t>4720 Guzman Crescent</t>
  </si>
  <si>
    <t>West Nancychester</t>
  </si>
  <si>
    <t>Relationship bring husband way turn.</t>
  </si>
  <si>
    <t>danielsroberto@example.net</t>
  </si>
  <si>
    <t>701-928-6556</t>
  </si>
  <si>
    <t>2728 Sarah Crescent</t>
  </si>
  <si>
    <t>South Benjaminland</t>
  </si>
  <si>
    <t>Player act follow price character until.</t>
  </si>
  <si>
    <t>mparker@example.net</t>
  </si>
  <si>
    <t>001-219-868-6950x9891</t>
  </si>
  <si>
    <t>1587 Hudson Ports</t>
  </si>
  <si>
    <t>North Samanthaville</t>
  </si>
  <si>
    <t>Choose ready baby later century even husband.</t>
  </si>
  <si>
    <t>nicole34@example.com</t>
  </si>
  <si>
    <t>001-250-225-5654x9594</t>
  </si>
  <si>
    <t>05437 James Roads Suite 788</t>
  </si>
  <si>
    <t>South Andrewtown</t>
  </si>
  <si>
    <t>Look outside military least itself let.</t>
  </si>
  <si>
    <t>olivia69@example.org</t>
  </si>
  <si>
    <t>(894)533-2017</t>
  </si>
  <si>
    <t>27378 Fisher Expressway</t>
  </si>
  <si>
    <t>East Brandonshire</t>
  </si>
  <si>
    <t>Allow media vote.</t>
  </si>
  <si>
    <t>sandrabutler@example.net</t>
  </si>
  <si>
    <t>675-267-1067</t>
  </si>
  <si>
    <t>5776 Eric Rapid Apt. 911</t>
  </si>
  <si>
    <t>Lake Jacob</t>
  </si>
  <si>
    <t>Find kind successful moment author.</t>
  </si>
  <si>
    <t>wheelerjohn@example.net</t>
  </si>
  <si>
    <t>+1-283-257-7090x401</t>
  </si>
  <si>
    <t>93549 Price Run</t>
  </si>
  <si>
    <t>Kristinachester</t>
  </si>
  <si>
    <t>Surface high compare true example mention place.</t>
  </si>
  <si>
    <t>megan67@example.com</t>
  </si>
  <si>
    <t>910.421.4334x812</t>
  </si>
  <si>
    <t>5278 Santos Branch Apt. 139</t>
  </si>
  <si>
    <t>Set yard fast miss discussion say movie.</t>
  </si>
  <si>
    <t>Daugherty</t>
  </si>
  <si>
    <t>turnerlatasha@example.net</t>
  </si>
  <si>
    <t>09812 Christina Alley Suite 275</t>
  </si>
  <si>
    <t>South Kristiebury</t>
  </si>
  <si>
    <t>Single form week economy fill several.</t>
  </si>
  <si>
    <t>brownjill@example.net</t>
  </si>
  <si>
    <t>544-432-5204x882</t>
  </si>
  <si>
    <t>991 Ashley Vista Suite 387</t>
  </si>
  <si>
    <t>Benjaminbury</t>
  </si>
  <si>
    <t>Central audience become walk out include.</t>
  </si>
  <si>
    <t>farrellstacy@example.com</t>
  </si>
  <si>
    <t>+1-296-646-5609x5447</t>
  </si>
  <si>
    <t>21117 Mcguire Creek Suite 286</t>
  </si>
  <si>
    <t>North Kaitlinberg</t>
  </si>
  <si>
    <t>Current win agreement.</t>
  </si>
  <si>
    <t>laurajackson@example.com</t>
  </si>
  <si>
    <t>(725)522-2808</t>
  </si>
  <si>
    <t>744 Erika Mountains</t>
  </si>
  <si>
    <t>Paulashire</t>
  </si>
  <si>
    <t>Popular learn act.</t>
  </si>
  <si>
    <t>vfox@example.org</t>
  </si>
  <si>
    <t>212-941-7534</t>
  </si>
  <si>
    <t>404 Donna Forge</t>
  </si>
  <si>
    <t>East Thomaston</t>
  </si>
  <si>
    <t>Box president such source local put.</t>
  </si>
  <si>
    <t>ramosjames@example.org</t>
  </si>
  <si>
    <t>265-806-9446</t>
  </si>
  <si>
    <t>11061 Snyder View</t>
  </si>
  <si>
    <t>Lake Saraport</t>
  </si>
  <si>
    <t>Ahead happy develop other note PM small.</t>
  </si>
  <si>
    <t>howellamanda@example.com</t>
  </si>
  <si>
    <t>+1-908-323-6119x729</t>
  </si>
  <si>
    <t>1489 Morgan Route Suite 005</t>
  </si>
  <si>
    <t>Cameronview</t>
  </si>
  <si>
    <t>Either east arm to wife student.</t>
  </si>
  <si>
    <t>jameswelch@example.net</t>
  </si>
  <si>
    <t>001-443-671-0655x055</t>
  </si>
  <si>
    <t>688 Hoffman Mews</t>
  </si>
  <si>
    <t>East Michelle</t>
  </si>
  <si>
    <t>Final prove dream government staff do across very.</t>
  </si>
  <si>
    <t>leeallison@example.org</t>
  </si>
  <si>
    <t>001-548-424-4217</t>
  </si>
  <si>
    <t>8010 Jennifer Divide Suite 228</t>
  </si>
  <si>
    <t>West Margaretchester</t>
  </si>
  <si>
    <t>Option expect hand hope child church.</t>
  </si>
  <si>
    <t>brendanweaver@example.org</t>
  </si>
  <si>
    <t>714.252.2584x12033</t>
  </si>
  <si>
    <t>8511 Haley Turnpike</t>
  </si>
  <si>
    <t>Walterside</t>
  </si>
  <si>
    <t>Live hope throw beat late half say.</t>
  </si>
  <si>
    <t>uweber@example.net</t>
  </si>
  <si>
    <t>001-361-258-0662</t>
  </si>
  <si>
    <t>1890 Charles Burg</t>
  </si>
  <si>
    <t>Devonmouth</t>
  </si>
  <si>
    <t>Agency thing indeed new child college our trade.</t>
  </si>
  <si>
    <t>erinharris@example.net</t>
  </si>
  <si>
    <t>800 Thomas Cliff Suite 847</t>
  </si>
  <si>
    <t>Her song likely more tree everyone.</t>
  </si>
  <si>
    <t>jay62@example.org</t>
  </si>
  <si>
    <t>00278 Martinez Circles</t>
  </si>
  <si>
    <t>Region foot wish account management into.</t>
  </si>
  <si>
    <t>elizabethross@example.net</t>
  </si>
  <si>
    <t>001-465-756-7760x22761</t>
  </si>
  <si>
    <t>940 Ashlee Gateway</t>
  </si>
  <si>
    <t>South Davidberg</t>
  </si>
  <si>
    <t>Inside dinner every at in newspaper dark.</t>
  </si>
  <si>
    <t>mary37@example.com</t>
  </si>
  <si>
    <t>375-972-3536</t>
  </si>
  <si>
    <t>274 Jim Lodge</t>
  </si>
  <si>
    <t>Adamberg</t>
  </si>
  <si>
    <t>Right stand parent per pass purpose.</t>
  </si>
  <si>
    <t>hammondphilip@example.com</t>
  </si>
  <si>
    <t>988-398-5382x286</t>
  </si>
  <si>
    <t>519 Danielle Lodge Suite 829</t>
  </si>
  <si>
    <t>Billyside</t>
  </si>
  <si>
    <t>It commercial apply morning.</t>
  </si>
  <si>
    <t>loriparker@example.net</t>
  </si>
  <si>
    <t>456-876-1820</t>
  </si>
  <si>
    <t>518 Henderson Dale</t>
  </si>
  <si>
    <t>Set surface feel eight agree buy learn.</t>
  </si>
  <si>
    <t>michellekhan@example.com</t>
  </si>
  <si>
    <t>90658 Jason Park Apt. 101</t>
  </si>
  <si>
    <t>Drug choose about nor Congress.</t>
  </si>
  <si>
    <t>matthew29@example.net</t>
  </si>
  <si>
    <t>677-778-5764x0579</t>
  </si>
  <si>
    <t>33330 Martin Manors Apt. 268</t>
  </si>
  <si>
    <t>Brittanyport</t>
  </si>
  <si>
    <t>Sell outside evening case assume miss.</t>
  </si>
  <si>
    <t>ewells@example.org</t>
  </si>
  <si>
    <t>001-875-895-6175x6187</t>
  </si>
  <si>
    <t>325 Angela Lock Apt. 776</t>
  </si>
  <si>
    <t>Company operation side result staff green.</t>
  </si>
  <si>
    <t>carla55@example.net</t>
  </si>
  <si>
    <t>997-539-3489</t>
  </si>
  <si>
    <t>437 Zachary Mountain</t>
  </si>
  <si>
    <t>Riosmouth</t>
  </si>
  <si>
    <t>Report kind image appear TV lead Republican.</t>
  </si>
  <si>
    <t>nicolas32@example.net</t>
  </si>
  <si>
    <t>800.525.7717x80613</t>
  </si>
  <si>
    <t>11976 Harry Station Apt. 162</t>
  </si>
  <si>
    <t>Wardshire</t>
  </si>
  <si>
    <t>Inside put school buy top best.</t>
  </si>
  <si>
    <t>luis70@example.net</t>
  </si>
  <si>
    <t>522-850-6636</t>
  </si>
  <si>
    <t>63840 Susan Motorway Suite 150</t>
  </si>
  <si>
    <t>Elizabethmouth</t>
  </si>
  <si>
    <t>Grow find program American pass.</t>
  </si>
  <si>
    <t>samanthawhitehead@example.org</t>
  </si>
  <si>
    <t>870.548.7607x484</t>
  </si>
  <si>
    <t>661 Laurie Run Apt. 184</t>
  </si>
  <si>
    <t>West Christopherburgh</t>
  </si>
  <si>
    <t>Leader daughter build trouble rate data.</t>
  </si>
  <si>
    <t>harrislisa@example.org</t>
  </si>
  <si>
    <t>875.782.5001</t>
  </si>
  <si>
    <t>81864 Murphy Place</t>
  </si>
  <si>
    <t>Heavy degree board seem.</t>
  </si>
  <si>
    <t>pachecodakota@example.com</t>
  </si>
  <si>
    <t>(358)212-5051</t>
  </si>
  <si>
    <t>4421 Torres Mount Suite 868</t>
  </si>
  <si>
    <t>Political exist guy her sure.</t>
  </si>
  <si>
    <t>nortonjennifer@example.net</t>
  </si>
  <si>
    <t>260-580-7631x28057</t>
  </si>
  <si>
    <t>50526 Gill Tunnel Suite 768</t>
  </si>
  <si>
    <t>South Allisonbury</t>
  </si>
  <si>
    <t>Between leave white approach determine factor manager.</t>
  </si>
  <si>
    <t>vbrown@example.net</t>
  </si>
  <si>
    <t>+1-602-679-8980x5172</t>
  </si>
  <si>
    <t>6669 Christopher Plain Suite 066</t>
  </si>
  <si>
    <t>Me include through movement go expert.</t>
  </si>
  <si>
    <t>zcantrell@example.com</t>
  </si>
  <si>
    <t>(840)479-0872x616</t>
  </si>
  <si>
    <t>1085 Williams Dale</t>
  </si>
  <si>
    <t>East Garrettfurt</t>
  </si>
  <si>
    <t>Western today low natural well.</t>
  </si>
  <si>
    <t>rschmitt@example.com</t>
  </si>
  <si>
    <t>+1-536-881-2954x018</t>
  </si>
  <si>
    <t>11792 Hunt Court Suite 791</t>
  </si>
  <si>
    <t>Oscarshire</t>
  </si>
  <si>
    <t>Like whether food reveal consumer painting.</t>
  </si>
  <si>
    <t>latoya64@example.net</t>
  </si>
  <si>
    <t>8148 Torres Freeway Apt. 905</t>
  </si>
  <si>
    <t>Barreraport</t>
  </si>
  <si>
    <t>Ground vote toward number by.</t>
  </si>
  <si>
    <t>jalexander@example.com</t>
  </si>
  <si>
    <t>653-631-7710x8583</t>
  </si>
  <si>
    <t>977 Powell Islands</t>
  </si>
  <si>
    <t>West Johnburgh</t>
  </si>
  <si>
    <t>Shake born many senior.</t>
  </si>
  <si>
    <t>jennifersolomon@example.net</t>
  </si>
  <si>
    <t>523-803-2570x3382</t>
  </si>
  <si>
    <t>313 Bruce Fork Apt. 495</t>
  </si>
  <si>
    <t>Very rule increase year professor though.</t>
  </si>
  <si>
    <t>jennanelson@example.org</t>
  </si>
  <si>
    <t>001-785-579-1107x748</t>
  </si>
  <si>
    <t>313 Ball Village Apt. 428</t>
  </si>
  <si>
    <t>Three around technology nearly bit bed.</t>
  </si>
  <si>
    <t>pleonard@example.org</t>
  </si>
  <si>
    <t>762.986.1484x460</t>
  </si>
  <si>
    <t>262 Browning Isle</t>
  </si>
  <si>
    <t>Scotttown</t>
  </si>
  <si>
    <t>Myself too appear head.</t>
  </si>
  <si>
    <t>randallpaul@example.org</t>
  </si>
  <si>
    <t>889-789-3097</t>
  </si>
  <si>
    <t>390 Shannon Inlet Suite 138</t>
  </si>
  <si>
    <t>Tuckerfort</t>
  </si>
  <si>
    <t>Daughter financial analysis recognize discussion.</t>
  </si>
  <si>
    <t>martinezsandra@example.com</t>
  </si>
  <si>
    <t>916-610-1397x29987</t>
  </si>
  <si>
    <t>729 Andrews Lodge</t>
  </si>
  <si>
    <t>West Vincent</t>
  </si>
  <si>
    <t>Degree six natural already music campaign.</t>
  </si>
  <si>
    <t>harrisdarren@example.com</t>
  </si>
  <si>
    <t>(285)944-2064</t>
  </si>
  <si>
    <t>07532 Ortega Loop</t>
  </si>
  <si>
    <t>East Danielfort</t>
  </si>
  <si>
    <t>Want she artist.</t>
  </si>
  <si>
    <t>lindseydaniels@example.com</t>
  </si>
  <si>
    <t>+1-203-808-2299x73288</t>
  </si>
  <si>
    <t>5455 Scott Island Suite 452</t>
  </si>
  <si>
    <t>New Jesus</t>
  </si>
  <si>
    <t>Wait black show reveal.</t>
  </si>
  <si>
    <t>murphycarrie@example.com</t>
  </si>
  <si>
    <t>(756)646-9710x01835</t>
  </si>
  <si>
    <t>322 Carl Knoll Apt. 048</t>
  </si>
  <si>
    <t>Entire unit discover image experience.</t>
  </si>
  <si>
    <t>nicolekennedy@example.org</t>
  </si>
  <si>
    <t>240.689.1636</t>
  </si>
  <si>
    <t>535 Jennifer Turnpike Suite 841</t>
  </si>
  <si>
    <t>New Tonyaside</t>
  </si>
  <si>
    <t>Choice as fight.</t>
  </si>
  <si>
    <t>charlenefrazier@example.net</t>
  </si>
  <si>
    <t>2680 Harris Haven</t>
  </si>
  <si>
    <t>Billion loss hot become big.</t>
  </si>
  <si>
    <t>ashleyfreeman@example.org</t>
  </si>
  <si>
    <t>(910)713-8898x355</t>
  </si>
  <si>
    <t>56031 Cohen Fork</t>
  </si>
  <si>
    <t>North Joshuaberg</t>
  </si>
  <si>
    <t>Hard simple reveal require.</t>
  </si>
  <si>
    <t>taylornicholas@example.com</t>
  </si>
  <si>
    <t>001-562-890-4136x556</t>
  </si>
  <si>
    <t>47169 Leah Road</t>
  </si>
  <si>
    <t>New Cassidy</t>
  </si>
  <si>
    <t>Feeling central reflect.</t>
  </si>
  <si>
    <t>markcarrillo@example.org</t>
  </si>
  <si>
    <t>+1-804-971-5236x9037</t>
  </si>
  <si>
    <t>2211 Powell Causeway Apt. 765</t>
  </si>
  <si>
    <t>New Dale</t>
  </si>
  <si>
    <t>Thousand major indeed receive president news born.</t>
  </si>
  <si>
    <t>ymcintosh@example.com</t>
  </si>
  <si>
    <t>001-567-997-8627x4724</t>
  </si>
  <si>
    <t>43938 Danielle Via</t>
  </si>
  <si>
    <t>There reason little suddenly.</t>
  </si>
  <si>
    <t>randyrojas@example.org</t>
  </si>
  <si>
    <t>(620)661-7991</t>
  </si>
  <si>
    <t>1755 Brown Trace Apt. 548</t>
  </si>
  <si>
    <t>South Emmamouth</t>
  </si>
  <si>
    <t>Still board Democrat admit rule.</t>
  </si>
  <si>
    <t>dickersonshawn@example.org</t>
  </si>
  <si>
    <t>915.996.1033x02618</t>
  </si>
  <si>
    <t>436 David Turnpike</t>
  </si>
  <si>
    <t>Amberbury</t>
  </si>
  <si>
    <t>More skin even street.</t>
  </si>
  <si>
    <t>sandrews@example.com</t>
  </si>
  <si>
    <t>266-917-1961x8537</t>
  </si>
  <si>
    <t>3124 Trevor Vista</t>
  </si>
  <si>
    <t>Serve within better throughout raise down.</t>
  </si>
  <si>
    <t>imoore@example.com</t>
  </si>
  <si>
    <t>(479)721-8139x500</t>
  </si>
  <si>
    <t>47037 Mitchell Village Suite 943</t>
  </si>
  <si>
    <t>Danaville</t>
  </si>
  <si>
    <t>Leg behind would her role however.</t>
  </si>
  <si>
    <t>tamarathompson@example.net</t>
  </si>
  <si>
    <t>801.997.9527</t>
  </si>
  <si>
    <t>2504 Janet Canyon</t>
  </si>
  <si>
    <t>Morrismouth</t>
  </si>
  <si>
    <t>Themselves focus paper movie provide push.</t>
  </si>
  <si>
    <t>georgemaldonado@example.net</t>
  </si>
  <si>
    <t>(453)734-1668x410</t>
  </si>
  <si>
    <t>00227 Clifford Tunnel Suite 184</t>
  </si>
  <si>
    <t>Hold stuff material lose explain full.</t>
  </si>
  <si>
    <t>edwardali@example.org</t>
  </si>
  <si>
    <t>537.719.2442x3981</t>
  </si>
  <si>
    <t>94023 Lisa Forest</t>
  </si>
  <si>
    <t>Camachoton</t>
  </si>
  <si>
    <t>South wide either media low.</t>
  </si>
  <si>
    <t>kevin75@example.org</t>
  </si>
  <si>
    <t>584 Brenda Turnpike</t>
  </si>
  <si>
    <t>Sandraville</t>
  </si>
  <si>
    <t>Performance success wrong only economic.</t>
  </si>
  <si>
    <t>idominguez@example.net</t>
  </si>
  <si>
    <t>+1-608-413-0721x691</t>
  </si>
  <si>
    <t>723 Whitaker Common Apt. 043</t>
  </si>
  <si>
    <t>Bad practice professor discover.</t>
  </si>
  <si>
    <t>andreahill@example.com</t>
  </si>
  <si>
    <t>445-484-2906</t>
  </si>
  <si>
    <t>533 Alvarado Inlet Suite 761</t>
  </si>
  <si>
    <t>North Michealburgh</t>
  </si>
  <si>
    <t>Central should not.</t>
  </si>
  <si>
    <t>bvargas@example.net</t>
  </si>
  <si>
    <t>567.762.2184x717</t>
  </si>
  <si>
    <t>70403 Timothy Shores Apt. 749</t>
  </si>
  <si>
    <t>Kimberlybury</t>
  </si>
  <si>
    <t>Go industry beautiful new challenge already measure.</t>
  </si>
  <si>
    <t>chall@example.com</t>
  </si>
  <si>
    <t>(800)236-0753</t>
  </si>
  <si>
    <t>80739 Lauren Island Apt. 843</t>
  </si>
  <si>
    <t>Responsibility wife statement example security hit beyond.</t>
  </si>
  <si>
    <t>robert03@example.net</t>
  </si>
  <si>
    <t>(607)614-8142x955</t>
  </si>
  <si>
    <t>7098 Erica Stream</t>
  </si>
  <si>
    <t>Arielburgh</t>
  </si>
  <si>
    <t>Concern professional space project.</t>
  </si>
  <si>
    <t>megan10@example.net</t>
  </si>
  <si>
    <t>744-546-9145x70484</t>
  </si>
  <si>
    <t>9803 Miller Isle</t>
  </si>
  <si>
    <t>Jasmineburgh</t>
  </si>
  <si>
    <t>Main a may record himself rich.</t>
  </si>
  <si>
    <t>johnsonkaren@example.com</t>
  </si>
  <si>
    <t>(455)291-0557</t>
  </si>
  <si>
    <t>1646 Kristopher Meadow</t>
  </si>
  <si>
    <t>Present eight car suddenly travel like.</t>
  </si>
  <si>
    <t>dellison@example.com</t>
  </si>
  <si>
    <t>723.487.4914</t>
  </si>
  <si>
    <t>44211 Ellis Views Suite 897</t>
  </si>
  <si>
    <t>Torresborough</t>
  </si>
  <si>
    <t>Hope experience hand approach rate degree station.</t>
  </si>
  <si>
    <t>donald37@example.com</t>
  </si>
  <si>
    <t>(211)289-9748x348</t>
  </si>
  <si>
    <t>661 Fernandez Canyon</t>
  </si>
  <si>
    <t>May story happen stuff painting.</t>
  </si>
  <si>
    <t>stantonwilliam@example.com</t>
  </si>
  <si>
    <t>218-230-7121x58021</t>
  </si>
  <si>
    <t>9848 Susan Turnpike</t>
  </si>
  <si>
    <t>Wonder until bring wide white feel best.</t>
  </si>
  <si>
    <t>thomassarah@example.org</t>
  </si>
  <si>
    <t>9628 Crystal Prairie Suite 111</t>
  </si>
  <si>
    <t>Base scientist series enough organization save glass kitchen.</t>
  </si>
  <si>
    <t>timothy99@example.com</t>
  </si>
  <si>
    <t>48017 Miller Mountains Suite 333</t>
  </si>
  <si>
    <t>Painting need past generation analysis.</t>
  </si>
  <si>
    <t>katherinemiller@example.org</t>
  </si>
  <si>
    <t>(219)409-0547x23791</t>
  </si>
  <si>
    <t>82557 Monica Dale Suite 880</t>
  </si>
  <si>
    <t>Why fund a herself door or.</t>
  </si>
  <si>
    <t>rharrell@example.com</t>
  </si>
  <si>
    <t>925-607-3805x21861</t>
  </si>
  <si>
    <t>35653 Haynes Junctions</t>
  </si>
  <si>
    <t>Edwardsshire</t>
  </si>
  <si>
    <t>Blood feeling quickly air hear.</t>
  </si>
  <si>
    <t>atkinsandrew@example.org</t>
  </si>
  <si>
    <t>(890)920-9422x3957</t>
  </si>
  <si>
    <t>3183 Juan Way</t>
  </si>
  <si>
    <t>Thing national bring turn want.</t>
  </si>
  <si>
    <t>mistyhamilton@example.org</t>
  </si>
  <si>
    <t>001-564-455-9784x3675</t>
  </si>
  <si>
    <t>425 Odom Meadow Apt. 306</t>
  </si>
  <si>
    <t>Hurleyborough</t>
  </si>
  <si>
    <t>Small value himself agree doctor point east.</t>
  </si>
  <si>
    <t>sheila34@example.com</t>
  </si>
  <si>
    <t>001-648-297-6196x7362</t>
  </si>
  <si>
    <t>788 Kimberly Crossroad</t>
  </si>
  <si>
    <t>Port Nicholas</t>
  </si>
  <si>
    <t>Hard true consider fight quite former.</t>
  </si>
  <si>
    <t>qjenkins@example.net</t>
  </si>
  <si>
    <t>001-210-601-7448x351</t>
  </si>
  <si>
    <t>848 Rivera Ville</t>
  </si>
  <si>
    <t>Like PM charge sister bad last month.</t>
  </si>
  <si>
    <t>phillip32@example.org</t>
  </si>
  <si>
    <t>(825)448-2508</t>
  </si>
  <si>
    <t>9540 Hanson Skyway</t>
  </si>
  <si>
    <t>Especially someone face company inside only laugh only.</t>
  </si>
  <si>
    <t>hollychapman@example.net</t>
  </si>
  <si>
    <t>761 Daniel Port Suite 906</t>
  </si>
  <si>
    <t>Robertberg</t>
  </si>
  <si>
    <t>Seem my laugh realize.</t>
  </si>
  <si>
    <t>jamesmartin@example.net</t>
  </si>
  <si>
    <t>001-957-858-9280x8898</t>
  </si>
  <si>
    <t>39266 Wilson Mission Apt. 268</t>
  </si>
  <si>
    <t>South Erintown</t>
  </si>
  <si>
    <t>Force plant tax eight still music.</t>
  </si>
  <si>
    <t>lovetimothy@example.org</t>
  </si>
  <si>
    <t>001-979-882-3672</t>
  </si>
  <si>
    <t>1251 Linda Rue Suite 780</t>
  </si>
  <si>
    <t>Deanchester</t>
  </si>
  <si>
    <t>In determine hour more page.</t>
  </si>
  <si>
    <t>amy02@example.org</t>
  </si>
  <si>
    <t>745.961.5385x902</t>
  </si>
  <si>
    <t>749 Virginia Springs Suite 356</t>
  </si>
  <si>
    <t>Institution put most to worry themselves style.</t>
  </si>
  <si>
    <t>tiffany34@example.net</t>
  </si>
  <si>
    <t>(595)399-2441x1816</t>
  </si>
  <si>
    <t>4273 Robin Rue</t>
  </si>
  <si>
    <t>Bobbyburgh</t>
  </si>
  <si>
    <t>Bad fund early list green high middle.</t>
  </si>
  <si>
    <t>dawnyoder@example.com</t>
  </si>
  <si>
    <t>(295)294-9611</t>
  </si>
  <si>
    <t>9275 Amy Bridge Suite 409</t>
  </si>
  <si>
    <t>Free exist side.</t>
  </si>
  <si>
    <t>sharon42@example.net</t>
  </si>
  <si>
    <t>096 King Club</t>
  </si>
  <si>
    <t>Timport</t>
  </si>
  <si>
    <t>Win scene example property chance into.</t>
  </si>
  <si>
    <t>adamsexton@example.com</t>
  </si>
  <si>
    <t>+1-796-666-8392x800</t>
  </si>
  <si>
    <t>4298 Karen Terrace</t>
  </si>
  <si>
    <t>Lake Ryanstad</t>
  </si>
  <si>
    <t>Including fight particular.</t>
  </si>
  <si>
    <t>carl56@example.org</t>
  </si>
  <si>
    <t>917.563.9735x77664</t>
  </si>
  <si>
    <t>354 Chelsea Passage Suite 484</t>
  </si>
  <si>
    <t>Trujilloville</t>
  </si>
  <si>
    <t>Experience range water act act.</t>
  </si>
  <si>
    <t>jeffreythompson@example.org</t>
  </si>
  <si>
    <t>29611 Jackson Tunnel</t>
  </si>
  <si>
    <t>Mccoystad</t>
  </si>
  <si>
    <t>Force paper run.</t>
  </si>
  <si>
    <t>jose84@example.com</t>
  </si>
  <si>
    <t>263.740.4589x92803</t>
  </si>
  <si>
    <t>961 Ryan Turnpike</t>
  </si>
  <si>
    <t>Brockchester</t>
  </si>
  <si>
    <t>Thus among issue Mr of.</t>
  </si>
  <si>
    <t>debra45@example.com</t>
  </si>
  <si>
    <t>(774)797-2667x119</t>
  </si>
  <si>
    <t>9066 Stephanie Point Apt. 666</t>
  </si>
  <si>
    <t>Job different town discussion usually condition always program.</t>
  </si>
  <si>
    <t>sandrathompson@example.com</t>
  </si>
  <si>
    <t>001-359-364-6781x68023</t>
  </si>
  <si>
    <t>9697 Sherry Shoals</t>
  </si>
  <si>
    <t>Yes from media soldier already tough top.</t>
  </si>
  <si>
    <t>lschmitt@example.net</t>
  </si>
  <si>
    <t>435-768-6727x0623</t>
  </si>
  <si>
    <t>556 Stephanie Mews Apt. 963</t>
  </si>
  <si>
    <t>West Natashaside</t>
  </si>
  <si>
    <t>Tax event officer there that.</t>
  </si>
  <si>
    <t>josesmith@example.org</t>
  </si>
  <si>
    <t>769.309.7738x1073</t>
  </si>
  <si>
    <t>380 Glenn Village</t>
  </si>
  <si>
    <t>New Anthonyborough</t>
  </si>
  <si>
    <t>College each perform nor.</t>
  </si>
  <si>
    <t>lauradelgado@example.com</t>
  </si>
  <si>
    <t>001-209-686-9994x96502</t>
  </si>
  <si>
    <t>3111 Rodriguez Station Suite 682</t>
  </si>
  <si>
    <t>Trade make public if also can paper.</t>
  </si>
  <si>
    <t>michaelschaefer@example.com</t>
  </si>
  <si>
    <t>(526)210-2820</t>
  </si>
  <si>
    <t>654 Alexis Roads</t>
  </si>
  <si>
    <t>Courtneyborough</t>
  </si>
  <si>
    <t>Guess wonder free suggest such skin.</t>
  </si>
  <si>
    <t>christine92@example.com</t>
  </si>
  <si>
    <t>001-469-372-9002x106</t>
  </si>
  <si>
    <t>98221 Gill Skyway</t>
  </si>
  <si>
    <t>Michaelport</t>
  </si>
  <si>
    <t>His ready opportunity develop safe.</t>
  </si>
  <si>
    <t>ycoleman@example.org</t>
  </si>
  <si>
    <t>+1-408-725-7427x0733</t>
  </si>
  <si>
    <t>1681 Edwards Path Suite 747</t>
  </si>
  <si>
    <t>Foot improve like program.</t>
  </si>
  <si>
    <t>cookthomas@example.org</t>
  </si>
  <si>
    <t>(543)434-0033x00062</t>
  </si>
  <si>
    <t>87416 Robert Flat</t>
  </si>
  <si>
    <t>East Kayla</t>
  </si>
  <si>
    <t>Return risk strategy kind.</t>
  </si>
  <si>
    <t>lawsongina@example.net</t>
  </si>
  <si>
    <t>418.441.7145</t>
  </si>
  <si>
    <t>84347 Alicia Coves Suite 542</t>
  </si>
  <si>
    <t>Davidmouth</t>
  </si>
  <si>
    <t>Doctor strong life.</t>
  </si>
  <si>
    <t>kevin42@example.com</t>
  </si>
  <si>
    <t>292.451.7800</t>
  </si>
  <si>
    <t>0356 Bolton Pass Apt. 220</t>
  </si>
  <si>
    <t>Stacyshire</t>
  </si>
  <si>
    <t>Population rest growth actually all positive top.</t>
  </si>
  <si>
    <t>theresamanning@example.com</t>
  </si>
  <si>
    <t>+1-905-460-7844x6947</t>
  </si>
  <si>
    <t>92386 Gaines Ville</t>
  </si>
  <si>
    <t>Learn tree management.</t>
  </si>
  <si>
    <t>sextonnatalie@example.com</t>
  </si>
  <si>
    <t>08278 Fernandez Squares Apt. 404</t>
  </si>
  <si>
    <t>Jessemouth</t>
  </si>
  <si>
    <t>Late police school enjoy usually main explain.</t>
  </si>
  <si>
    <t>davisdebbie@example.com</t>
  </si>
  <si>
    <t>+1-302-400-3090x89841</t>
  </si>
  <si>
    <t>684 Emily View</t>
  </si>
  <si>
    <t>Trial as program lawyer now drop later.</t>
  </si>
  <si>
    <t>charlescook@example.net</t>
  </si>
  <si>
    <t>317.370.2076</t>
  </si>
  <si>
    <t>827 Cline Pine Suite 898</t>
  </si>
  <si>
    <t>Williamburgh</t>
  </si>
  <si>
    <t>Trouble long wrong.</t>
  </si>
  <si>
    <t>stuartlisa@example.org</t>
  </si>
  <si>
    <t>289.377.5441</t>
  </si>
  <si>
    <t>72522 Dana Ports Suite 318</t>
  </si>
  <si>
    <t>Randallfurt</t>
  </si>
  <si>
    <t>Bed drive notice someone about specific lay.</t>
  </si>
  <si>
    <t>elynn@example.net</t>
  </si>
  <si>
    <t>001-212-802-6281x0588</t>
  </si>
  <si>
    <t>842 Scott Islands Apt. 130</t>
  </si>
  <si>
    <t>Englishburgh</t>
  </si>
  <si>
    <t>Now make win whose media voice guy.</t>
  </si>
  <si>
    <t>hmurphy@example.org</t>
  </si>
  <si>
    <t>712-842-9382</t>
  </si>
  <si>
    <t>234 Paul Views Suite 816</t>
  </si>
  <si>
    <t>West Emma</t>
  </si>
  <si>
    <t>Win strategy often memory dark manager.</t>
  </si>
  <si>
    <t>michael62@example.com</t>
  </si>
  <si>
    <t>297 Melissa Road Suite 613</t>
  </si>
  <si>
    <t>Soon suddenly own us wonder enough image.</t>
  </si>
  <si>
    <t>richardfrench@example.com</t>
  </si>
  <si>
    <t>001-323-525-7605x2920</t>
  </si>
  <si>
    <t>95643 Thomas Shore Suite 373</t>
  </si>
  <si>
    <t>South Allisonmouth</t>
  </si>
  <si>
    <t>Us environment every away travel break coach need.</t>
  </si>
  <si>
    <t>patrickmurphy@example.net</t>
  </si>
  <si>
    <t>(595)771-7875</t>
  </si>
  <si>
    <t>3509 Nichole Landing</t>
  </si>
  <si>
    <t>Per population seven step game site.</t>
  </si>
  <si>
    <t>mcdonalderic@example.org</t>
  </si>
  <si>
    <t>04880 Davis Isle Suite 237</t>
  </si>
  <si>
    <t>Lake Joannmouth</t>
  </si>
  <si>
    <t>Area between writer soon visit garden.</t>
  </si>
  <si>
    <t>ehull@example.com</t>
  </si>
  <si>
    <t>(658)970-3068x57600</t>
  </si>
  <si>
    <t>152 Lewis Views Suite 288</t>
  </si>
  <si>
    <t>Santiagoberg</t>
  </si>
  <si>
    <t>Paper eye institution south prepare ten million relate.</t>
  </si>
  <si>
    <t>barberjoseph@example.net</t>
  </si>
  <si>
    <t>+1-912-829-3890x6235</t>
  </si>
  <si>
    <t>09652 David Isle</t>
  </si>
  <si>
    <t>New Christopherhaven</t>
  </si>
  <si>
    <t>Firm site daughter leave activity.</t>
  </si>
  <si>
    <t>williamsjason@example.org</t>
  </si>
  <si>
    <t>(379)825-9346x8389</t>
  </si>
  <si>
    <t>76805 Ronald Center</t>
  </si>
  <si>
    <t>Policy half total fund agent challenge.</t>
  </si>
  <si>
    <t>richard56@example.net</t>
  </si>
  <si>
    <t>200-453-0682x2881</t>
  </si>
  <si>
    <t>77533 Greg Plaza Suite 766</t>
  </si>
  <si>
    <t>Trip much still rather his.</t>
  </si>
  <si>
    <t>vmann@example.net</t>
  </si>
  <si>
    <t>49312 Jackson Mountain Apt. 769</t>
  </si>
  <si>
    <t>Edwardtown</t>
  </si>
  <si>
    <t>Especially listen industry language both add.</t>
  </si>
  <si>
    <t>robinwatson@example.org</t>
  </si>
  <si>
    <t>510.703.9087</t>
  </si>
  <si>
    <t>13822 Mccall Terrace Apt. 824</t>
  </si>
  <si>
    <t>Religious industry with beyond manage rise.</t>
  </si>
  <si>
    <t>morganmadeline@example.net</t>
  </si>
  <si>
    <t>(854)290-7256x999</t>
  </si>
  <si>
    <t>6925 Henderson Mountain Apt. 528</t>
  </si>
  <si>
    <t>Either want man add oil kind.</t>
  </si>
  <si>
    <t>hansonvalerie@example.org</t>
  </si>
  <si>
    <t>(280)557-6373x770</t>
  </si>
  <si>
    <t>53032 Murphy Passage</t>
  </si>
  <si>
    <t>Feliciabury</t>
  </si>
  <si>
    <t>Any system company pick.</t>
  </si>
  <si>
    <t>bushkeith@example.org</t>
  </si>
  <si>
    <t>(988)443-2310x9242</t>
  </si>
  <si>
    <t>696 Lindsey Springs Suite 424</t>
  </si>
  <si>
    <t>South Shannonton</t>
  </si>
  <si>
    <t>Simply difference team teacher respond.</t>
  </si>
  <si>
    <t>moonjohn@example.com</t>
  </si>
  <si>
    <t>627.810.5764x3405</t>
  </si>
  <si>
    <t>9082 Murphy Landing</t>
  </si>
  <si>
    <t>Reflect child national girl their.</t>
  </si>
  <si>
    <t>davidjody@example.com</t>
  </si>
  <si>
    <t>987-931-5692x06131</t>
  </si>
  <si>
    <t>0175 Christine Extension Apt. 539</t>
  </si>
  <si>
    <t>East Kyle</t>
  </si>
  <si>
    <t>Really amount lose many reason.</t>
  </si>
  <si>
    <t>haynesmaria@example.net</t>
  </si>
  <si>
    <t>+1-633-642-0303x906</t>
  </si>
  <si>
    <t>0426 Jennings Wall</t>
  </si>
  <si>
    <t>South Jessicaport</t>
  </si>
  <si>
    <t>Dark field thousand may practice song.</t>
  </si>
  <si>
    <t>laurenrodriguez@example.org</t>
  </si>
  <si>
    <t>969-916-4407x2250</t>
  </si>
  <si>
    <t>0748 Ramirez Common Suite 410</t>
  </si>
  <si>
    <t>Lake Spencer</t>
  </si>
  <si>
    <t>Leave member should entire within should wait moment.</t>
  </si>
  <si>
    <t>stevensthomas@example.net</t>
  </si>
  <si>
    <t>00329 Baker Terrace</t>
  </si>
  <si>
    <t>Move which American.</t>
  </si>
  <si>
    <t>jameshill@example.net</t>
  </si>
  <si>
    <t>(605)340-2969x27370</t>
  </si>
  <si>
    <t>132 Webb Place</t>
  </si>
  <si>
    <t>New Kimberlytown</t>
  </si>
  <si>
    <t>Tough tough type want most weight fear.</t>
  </si>
  <si>
    <t>nharris@example.net</t>
  </si>
  <si>
    <t>335.578.9372x2614</t>
  </si>
  <si>
    <t>19190 Ralph Valley Apt. 672</t>
  </si>
  <si>
    <t>Port Amyshire</t>
  </si>
  <si>
    <t>Black kitchen card low focus capital.</t>
  </si>
  <si>
    <t>nkelly@example.org</t>
  </si>
  <si>
    <t>799-216-6942x696</t>
  </si>
  <si>
    <t>4945 Clark Union</t>
  </si>
  <si>
    <t>Sound specific hot note thought cold decide.</t>
  </si>
  <si>
    <t>adamsmelanie@example.org</t>
  </si>
  <si>
    <t>+1-964-945-5602x918</t>
  </si>
  <si>
    <t>89709 Blackwell Center Suite 194</t>
  </si>
  <si>
    <t>Griffinburgh</t>
  </si>
  <si>
    <t>Sport about wife station international least approach.</t>
  </si>
  <si>
    <t>cwilliams@example.org</t>
  </si>
  <si>
    <t>001-789-533-3637</t>
  </si>
  <si>
    <t>3975 Tony Parkways Suite 646</t>
  </si>
  <si>
    <t>Network room owner year receive under.</t>
  </si>
  <si>
    <t>dawnjohnson@example.net</t>
  </si>
  <si>
    <t>6270 Burke Shoals Suite 850</t>
  </si>
  <si>
    <t>New Anthonymouth</t>
  </si>
  <si>
    <t>Serve among tax.</t>
  </si>
  <si>
    <t>joseph66@example.org</t>
  </si>
  <si>
    <t>970-605-7006x02721</t>
  </si>
  <si>
    <t>608 Walker Squares Apt. 589</t>
  </si>
  <si>
    <t>Mullinsburgh</t>
  </si>
  <si>
    <t>Long special appear.</t>
  </si>
  <si>
    <t>qlee@example.net</t>
  </si>
  <si>
    <t>001-374-966-5540x6008</t>
  </si>
  <si>
    <t>63358 Jacobs Vista</t>
  </si>
  <si>
    <t>East Jesse</t>
  </si>
  <si>
    <t>Item big brother test sort music recognize.</t>
  </si>
  <si>
    <t>steven93@example.com</t>
  </si>
  <si>
    <t>001-593-803-3395x564</t>
  </si>
  <si>
    <t>117 Martinez Greens Suite 921</t>
  </si>
  <si>
    <t>South Mark</t>
  </si>
  <si>
    <t>To mother moment movement board sign relationship.</t>
  </si>
  <si>
    <t>duanescott@example.org</t>
  </si>
  <si>
    <t>(349)957-7750x04696</t>
  </si>
  <si>
    <t>1992 Todd Oval</t>
  </si>
  <si>
    <t>Director find area response heavy.</t>
  </si>
  <si>
    <t>ian67@example.com</t>
  </si>
  <si>
    <t>452.547.3121x78918</t>
  </si>
  <si>
    <t>6441 Christina Haven</t>
  </si>
  <si>
    <t>Believe tend thank station his able.</t>
  </si>
  <si>
    <t>courtneyfields@example.net</t>
  </si>
  <si>
    <t>550-476-8540</t>
  </si>
  <si>
    <t>39033 Elizabeth Knolls Suite 885</t>
  </si>
  <si>
    <t>South Stephanietown</t>
  </si>
  <si>
    <t>Country no term care use apply voice read.</t>
  </si>
  <si>
    <t>wardmichael@example.net</t>
  </si>
  <si>
    <t>(318)700-1778x069</t>
  </si>
  <si>
    <t>70250 Patterson Burg Suite 669</t>
  </si>
  <si>
    <t>Erinshire</t>
  </si>
  <si>
    <t>Call heart culture cut.</t>
  </si>
  <si>
    <t>jonesmelissa@example.org</t>
  </si>
  <si>
    <t>651-970-2186x55259</t>
  </si>
  <si>
    <t>0148 Blackwell Freeway Apt. 985</t>
  </si>
  <si>
    <t>New Loriport</t>
  </si>
  <si>
    <t>Service bed safe television view account check.</t>
  </si>
  <si>
    <t>mitchellmelanie@example.org</t>
  </si>
  <si>
    <t>6066 Martinez Alley Apt. 781</t>
  </si>
  <si>
    <t>North Markshire</t>
  </si>
  <si>
    <t>Quickly clearly simply tell listen include.</t>
  </si>
  <si>
    <t>ohoffman@example.net</t>
  </si>
  <si>
    <t>001-506-462-0152</t>
  </si>
  <si>
    <t>7032 Louis Ramp Apt. 086</t>
  </si>
  <si>
    <t>West Traciberg</t>
  </si>
  <si>
    <t>Everyone wide onto especially yet.</t>
  </si>
  <si>
    <t>beverlyjohnson@example.org</t>
  </si>
  <si>
    <t>001-822-680-3022x625</t>
  </si>
  <si>
    <t>158 Brian Manors</t>
  </si>
  <si>
    <t>Patrickbury</t>
  </si>
  <si>
    <t>Part find whether partner know certain reality trip.</t>
  </si>
  <si>
    <t>sarahliu@example.com</t>
  </si>
  <si>
    <t>(963)910-3847x71565</t>
  </si>
  <si>
    <t>315 Lauren Gateway</t>
  </si>
  <si>
    <t>Lewisberg</t>
  </si>
  <si>
    <t>Perhaps investment less.</t>
  </si>
  <si>
    <t>lindseybullock@example.net</t>
  </si>
  <si>
    <t>668.416.7824x957</t>
  </si>
  <si>
    <t>949 Hogan Causeway Apt. 051</t>
  </si>
  <si>
    <t>Williamsville</t>
  </si>
  <si>
    <t>Chance mean sister culture clearly wrong.</t>
  </si>
  <si>
    <t>danagraham@example.net</t>
  </si>
  <si>
    <t>248-536-7783x54733</t>
  </si>
  <si>
    <t>8623 Randall Divide</t>
  </si>
  <si>
    <t>Wrong analysis modern feeling lot social conference.</t>
  </si>
  <si>
    <t>james85@example.com</t>
  </si>
  <si>
    <t>796-965-5339x412</t>
  </si>
  <si>
    <t>70944 Kimberly Valley</t>
  </si>
  <si>
    <t>Alexismouth</t>
  </si>
  <si>
    <t>Effort couple others expert structure positive according.</t>
  </si>
  <si>
    <t>jacobsrichard@example.com</t>
  </si>
  <si>
    <t>(551)917-8484</t>
  </si>
  <si>
    <t>91792 Baker Lodge</t>
  </si>
  <si>
    <t>Pachecostad</t>
  </si>
  <si>
    <t>Music hope service Mrs wait training that.</t>
  </si>
  <si>
    <t>johnsoncristina@example.org</t>
  </si>
  <si>
    <t>+1-781-853-4154x3754</t>
  </si>
  <si>
    <t>57550 Bailey Crest</t>
  </si>
  <si>
    <t>Acostachester</t>
  </si>
  <si>
    <t>Although magazine operation phone professor main.</t>
  </si>
  <si>
    <t>brittanybarton@example.net</t>
  </si>
  <si>
    <t>828.917.8023x75337</t>
  </si>
  <si>
    <t>99148 Bradley Manor</t>
  </si>
  <si>
    <t>Zacharyport</t>
  </si>
  <si>
    <t>Bring industry opportunity head claim design game.</t>
  </si>
  <si>
    <t>alexandria44@example.com</t>
  </si>
  <si>
    <t>(439)958-0238</t>
  </si>
  <si>
    <t>5382 Christopher Pine Apt. 326</t>
  </si>
  <si>
    <t>Paigeton</t>
  </si>
  <si>
    <t>During central movement after current film friend.</t>
  </si>
  <si>
    <t>murphycameron@example.org</t>
  </si>
  <si>
    <t>631-247-8979</t>
  </si>
  <si>
    <t>8701 Cooper Stravenue</t>
  </si>
  <si>
    <t>Big make program image job.</t>
  </si>
  <si>
    <t>scottguerrero@example.net</t>
  </si>
  <si>
    <t>(681)456-1712</t>
  </si>
  <si>
    <t>7123 Brown Port Apt. 253</t>
  </si>
  <si>
    <t>East determine physical whom popular report choose.</t>
  </si>
  <si>
    <t>susan80@example.net</t>
  </si>
  <si>
    <t>729-422-9057</t>
  </si>
  <si>
    <t>172 Cindy Wall</t>
  </si>
  <si>
    <t>Sabrinaview</t>
  </si>
  <si>
    <t>Congress usually require place serve project.</t>
  </si>
  <si>
    <t>gallowayselena@example.com</t>
  </si>
  <si>
    <t>470.399.9457x5810</t>
  </si>
  <si>
    <t>1327 Long Lane</t>
  </si>
  <si>
    <t>Move even another expect.</t>
  </si>
  <si>
    <t>samuelwells@example.com</t>
  </si>
  <si>
    <t>(552)516-2243x976</t>
  </si>
  <si>
    <t>1775 Abigail Points Suite 102</t>
  </si>
  <si>
    <t>Ellenmouth</t>
  </si>
  <si>
    <t>Soldier interest structure interesting someone body read.</t>
  </si>
  <si>
    <t>ksweeney@example.org</t>
  </si>
  <si>
    <t>360-418-3922</t>
  </si>
  <si>
    <t>6302 Michael Spur Suite 438</t>
  </si>
  <si>
    <t>North Josephport</t>
  </si>
  <si>
    <t>Think believe laugh senior than.</t>
  </si>
  <si>
    <t>rodgerskelsey@example.com</t>
  </si>
  <si>
    <t>558 Parsons Heights Apt. 330</t>
  </si>
  <si>
    <t>New Latoyachester</t>
  </si>
  <si>
    <t>Police on full million surface.</t>
  </si>
  <si>
    <t>plopez@example.org</t>
  </si>
  <si>
    <t>72790 Shields Mountain</t>
  </si>
  <si>
    <t>Any future long ten on.</t>
  </si>
  <si>
    <t>hthomas@example.com</t>
  </si>
  <si>
    <t>(318)539-3832x74922</t>
  </si>
  <si>
    <t>55604 Travis Freeway Apt. 235</t>
  </si>
  <si>
    <t>Toddstad</t>
  </si>
  <si>
    <t>Owner whatever hospital plant compare.</t>
  </si>
  <si>
    <t>(265)735-4082</t>
  </si>
  <si>
    <t>51598 Wilson Neck Apt. 604</t>
  </si>
  <si>
    <t>Sandratown</t>
  </si>
  <si>
    <t>Anyone page performance.</t>
  </si>
  <si>
    <t>masonfranklin@example.org</t>
  </si>
  <si>
    <t>778-617-9250x87286</t>
  </si>
  <si>
    <t>95556 Evans Branch</t>
  </si>
  <si>
    <t>Reyesland</t>
  </si>
  <si>
    <t>Suddenly left provide financial mouth local.</t>
  </si>
  <si>
    <t>wilsonmichael@example.com</t>
  </si>
  <si>
    <t>001-738-724-5903x617</t>
  </si>
  <si>
    <t>913 Anderson Manor Apt. 886</t>
  </si>
  <si>
    <t>East Stephen</t>
  </si>
  <si>
    <t>Present response control.</t>
  </si>
  <si>
    <t>bishoprichard@example.org</t>
  </si>
  <si>
    <t>(539)740-3243</t>
  </si>
  <si>
    <t>7897 Snyder Streets</t>
  </si>
  <si>
    <t>Floreschester</t>
  </si>
  <si>
    <t>Individual million laugh edge feel similar.</t>
  </si>
  <si>
    <t>hernandezjames@example.com</t>
  </si>
  <si>
    <t>601-329-2003</t>
  </si>
  <si>
    <t>536 Prince Crossroad</t>
  </si>
  <si>
    <t>Gloriachester</t>
  </si>
  <si>
    <t>Focus project between series toward dinner.</t>
  </si>
  <si>
    <t>glenda48@example.org</t>
  </si>
  <si>
    <t>596-428-6277x328</t>
  </si>
  <si>
    <t>0537 Gabrielle Fords Apt. 343</t>
  </si>
  <si>
    <t>Port Jasonhaven</t>
  </si>
  <si>
    <t>Health anyone day drive church most pressure.</t>
  </si>
  <si>
    <t>langedward@example.net</t>
  </si>
  <si>
    <t>001-748-561-4521x571</t>
  </si>
  <si>
    <t>9643 Griffin Road Suite 140</t>
  </si>
  <si>
    <t>East Nicoleberg</t>
  </si>
  <si>
    <t>Account remember bag meeting which.</t>
  </si>
  <si>
    <t>mcclainjoshua@example.org</t>
  </si>
  <si>
    <t>291-274-1864</t>
  </si>
  <si>
    <t>161 Rogers Club Suite 390</t>
  </si>
  <si>
    <t>North Maryberg</t>
  </si>
  <si>
    <t>Of paper middle everyone which.</t>
  </si>
  <si>
    <t>alexis51@example.net</t>
  </si>
  <si>
    <t>284-927-7806x66549</t>
  </si>
  <si>
    <t>5814 Mayo Pike Suite 582</t>
  </si>
  <si>
    <t>Next let also enough.</t>
  </si>
  <si>
    <t>fdunlap@example.org</t>
  </si>
  <si>
    <t>907 Phillip Tunnel Suite 547</t>
  </si>
  <si>
    <t>North Kendratown</t>
  </si>
  <si>
    <t>Prevent miss visit table pick those.</t>
  </si>
  <si>
    <t>collin73@example.com</t>
  </si>
  <si>
    <t>264-571-7817x5904</t>
  </si>
  <si>
    <t>1063 Martinez Loop</t>
  </si>
  <si>
    <t>Nelsonberg</t>
  </si>
  <si>
    <t>Artist talk event image campaign.</t>
  </si>
  <si>
    <t>amandapierce@example.net</t>
  </si>
  <si>
    <t>309.959.9091x967</t>
  </si>
  <si>
    <t>16462 Susan Vista Apt. 281</t>
  </si>
  <si>
    <t>East Damon</t>
  </si>
  <si>
    <t>Some here too company.</t>
  </si>
  <si>
    <t>madelinestephens@example.org</t>
  </si>
  <si>
    <t>(426)876-1940x4731</t>
  </si>
  <si>
    <t>0594 Ashley Cliff Apt. 028</t>
  </si>
  <si>
    <t>East Jared</t>
  </si>
  <si>
    <t>Attorney figure allow yard least anyone.</t>
  </si>
  <si>
    <t>desiree50@example.org</t>
  </si>
  <si>
    <t>+1-243-663-6933x3177</t>
  </si>
  <si>
    <t>4772 Gray Canyon</t>
  </si>
  <si>
    <t>Maryberg</t>
  </si>
  <si>
    <t>Trial imagine idea choose.</t>
  </si>
  <si>
    <t>timothymarsh@example.net</t>
  </si>
  <si>
    <t>722-339-9825</t>
  </si>
  <si>
    <t>67305 Vaughn Centers Apt. 058</t>
  </si>
  <si>
    <t>South Christinabury</t>
  </si>
  <si>
    <t>Music southern near law.</t>
  </si>
  <si>
    <t>millermargaret@example.com</t>
  </si>
  <si>
    <t>720.768.8131</t>
  </si>
  <si>
    <t>36024 Emily Mission Apt. 679</t>
  </si>
  <si>
    <t>Ethanhaven</t>
  </si>
  <si>
    <t>That raise writer feeling movie card government.</t>
  </si>
  <si>
    <t>perkinsjulia@example.com</t>
  </si>
  <si>
    <t>319-756-8111x2181</t>
  </si>
  <si>
    <t>2189 Anderson Brooks Suite 713</t>
  </si>
  <si>
    <t>West Mario</t>
  </si>
  <si>
    <t>Star raise quite art daughter husband because.</t>
  </si>
  <si>
    <t>johnsonhannah@example.com</t>
  </si>
  <si>
    <t>(946)375-7936</t>
  </si>
  <si>
    <t>585 David Knolls Suite 275</t>
  </si>
  <si>
    <t>Garciaside</t>
  </si>
  <si>
    <t>Evidence affect without room.</t>
  </si>
  <si>
    <t>amandacruz@example.net</t>
  </si>
  <si>
    <t>(997)435-1890</t>
  </si>
  <si>
    <t>75100 Daniel Center</t>
  </si>
  <si>
    <t>Amyborough</t>
  </si>
  <si>
    <t>Operation research method wall yeah move song.</t>
  </si>
  <si>
    <t>irangel@example.net</t>
  </si>
  <si>
    <t>001-841-960-5926x9200</t>
  </si>
  <si>
    <t>1900 Rebecca Way Apt. 320</t>
  </si>
  <si>
    <t>North Bradleyberg</t>
  </si>
  <si>
    <t>Hand table card turn soldier ok well.</t>
  </si>
  <si>
    <t>ymeyer@example.com</t>
  </si>
  <si>
    <t>398.970.4928</t>
  </si>
  <si>
    <t>8282 Bruce Plaza</t>
  </si>
  <si>
    <t>West Katie</t>
  </si>
  <si>
    <t>Myself century government again if admit.</t>
  </si>
  <si>
    <t>teresaward@example.com</t>
  </si>
  <si>
    <t>(419)220-6609</t>
  </si>
  <si>
    <t>3730 Banks Stravenue Suite 966</t>
  </si>
  <si>
    <t>Keyberg</t>
  </si>
  <si>
    <t>Another nothing little smile firm pretty.</t>
  </si>
  <si>
    <t>timothycline@example.com</t>
  </si>
  <si>
    <t>001-841-658-4713x10909</t>
  </si>
  <si>
    <t>62805 Curtis Row Apt. 860</t>
  </si>
  <si>
    <t>South Aaron</t>
  </si>
  <si>
    <t>Almost girl plant require.</t>
  </si>
  <si>
    <t>woodkenneth@example.org</t>
  </si>
  <si>
    <t>(409)280-8212</t>
  </si>
  <si>
    <t>77731 Corey Parkway</t>
  </si>
  <si>
    <t>Mirandaton</t>
  </si>
  <si>
    <t>But central do accept prepare.</t>
  </si>
  <si>
    <t>brucejerry@example.org</t>
  </si>
  <si>
    <t>966.557.7738x9457</t>
  </si>
  <si>
    <t>441 Ryan Oval</t>
  </si>
  <si>
    <t>Draw nation rather turn recognize.</t>
  </si>
  <si>
    <t>amy23@example.com</t>
  </si>
  <si>
    <t>001-812-896-9083x69251</t>
  </si>
  <si>
    <t>097 Dwayne Place</t>
  </si>
  <si>
    <t>Young ready mother up set third end.</t>
  </si>
  <si>
    <t>wattskyle@example.com</t>
  </si>
  <si>
    <t>001-766-248-9861x22980</t>
  </si>
  <si>
    <t>088 Richard Lock</t>
  </si>
  <si>
    <t>Hansenmouth</t>
  </si>
  <si>
    <t>Above special not Mrs four necessary natural.</t>
  </si>
  <si>
    <t>krandall@example.com</t>
  </si>
  <si>
    <t>001-806-970-1030x2637</t>
  </si>
  <si>
    <t>686 Ryan Fall Suite 152</t>
  </si>
  <si>
    <t>Simply yard whose.</t>
  </si>
  <si>
    <t>brittanyclark@example.org</t>
  </si>
  <si>
    <t>340-286-0684x657</t>
  </si>
  <si>
    <t>9040 Jason Mews Suite 931</t>
  </si>
  <si>
    <t>East Meganmouth</t>
  </si>
  <si>
    <t>Determine note argue score fight identify.</t>
  </si>
  <si>
    <t>michele56@example.net</t>
  </si>
  <si>
    <t>(899)554-8651</t>
  </si>
  <si>
    <t>7405 Franklin Track</t>
  </si>
  <si>
    <t>Lyonsborough</t>
  </si>
  <si>
    <t>Better fill part help whose better.</t>
  </si>
  <si>
    <t>sarahthomas@example.net</t>
  </si>
  <si>
    <t>+1-534-339-1574x57326</t>
  </si>
  <si>
    <t>50518 Robin View Apt. 565</t>
  </si>
  <si>
    <t>Turnerchester</t>
  </si>
  <si>
    <t>Mention common despite show house at east.</t>
  </si>
  <si>
    <t>heather08@example.net</t>
  </si>
  <si>
    <t>+1-971-572-1387x54038</t>
  </si>
  <si>
    <t>02694 David Turnpike</t>
  </si>
  <si>
    <t>Jameston</t>
  </si>
  <si>
    <t>Congress board much professor.</t>
  </si>
  <si>
    <t>gwilson@example.net</t>
  </si>
  <si>
    <t>001-778-894-4201</t>
  </si>
  <si>
    <t>87677 Garcia Radial Suite 603</t>
  </si>
  <si>
    <t>North Cathy</t>
  </si>
  <si>
    <t>Authority art artist open part.</t>
  </si>
  <si>
    <t>morgan43@example.net</t>
  </si>
  <si>
    <t>265-367-5828</t>
  </si>
  <si>
    <t>340 Janet Mission</t>
  </si>
  <si>
    <t>A federal heart east future.</t>
  </si>
  <si>
    <t>pamelagonzalez@example.org</t>
  </si>
  <si>
    <t>+1-438-337-1533x1094</t>
  </si>
  <si>
    <t>1001 Larry Station</t>
  </si>
  <si>
    <t>Of picture get position could memory.</t>
  </si>
  <si>
    <t>frankkeith@example.net</t>
  </si>
  <si>
    <t>001-736-232-6850x7165</t>
  </si>
  <si>
    <t>10228 Jessica Vista Suite 353</t>
  </si>
  <si>
    <t>Lake Angelafort</t>
  </si>
  <si>
    <t>Sort husband contain wonder bad professional right.</t>
  </si>
  <si>
    <t>zlopez@example.org</t>
  </si>
  <si>
    <t>349.613.5349x015</t>
  </si>
  <si>
    <t>5701 Aguilar Lane Suite 704</t>
  </si>
  <si>
    <t>Know anyone piece Democrat song difference.</t>
  </si>
  <si>
    <t>jsimmons@example.com</t>
  </si>
  <si>
    <t>695.333.5023x3306</t>
  </si>
  <si>
    <t>662 Trevor Mountains</t>
  </si>
  <si>
    <t>Hardinstad</t>
  </si>
  <si>
    <t>Technology general wonder bar hundred.</t>
  </si>
  <si>
    <t>roblesjeanne@example.net</t>
  </si>
  <si>
    <t>287.794.8872x5754</t>
  </si>
  <si>
    <t>9867 Kayla Prairie Suite 394</t>
  </si>
  <si>
    <t>Millerton</t>
  </si>
  <si>
    <t>Look degree little citizen eye.</t>
  </si>
  <si>
    <t>douglasunderwood@example.net</t>
  </si>
  <si>
    <t>(218)920-9841</t>
  </si>
  <si>
    <t>230 Lauren Road</t>
  </si>
  <si>
    <t>Lake Heatherstad</t>
  </si>
  <si>
    <t>Ok security discuss early benefit machine.</t>
  </si>
  <si>
    <t>heidi20@example.net</t>
  </si>
  <si>
    <t>201-785-7775x1495</t>
  </si>
  <si>
    <t>24874 Bailey Lane</t>
  </si>
  <si>
    <t>Lake Maryton</t>
  </si>
  <si>
    <t>Figure list close political case long.</t>
  </si>
  <si>
    <t>samuel65@example.net</t>
  </si>
  <si>
    <t>570 Wells Springs</t>
  </si>
  <si>
    <t>Improve page standard again.</t>
  </si>
  <si>
    <t>bobrien@example.com</t>
  </si>
  <si>
    <t>562-993-1338</t>
  </si>
  <si>
    <t>015 Charles Mission</t>
  </si>
  <si>
    <t>Necessary dark near success every white.</t>
  </si>
  <si>
    <t>mary30@example.org</t>
  </si>
  <si>
    <t>961-622-2346x284</t>
  </si>
  <si>
    <t>2699 Ryan Pass</t>
  </si>
  <si>
    <t>Some experience past but their.</t>
  </si>
  <si>
    <t>vwilliams@example.com</t>
  </si>
  <si>
    <t>655-254-4267x03167</t>
  </si>
  <si>
    <t>8432 Taylor Grove</t>
  </si>
  <si>
    <t>Born blue among short.</t>
  </si>
  <si>
    <t>(563)757-9407</t>
  </si>
  <si>
    <t>571 Tiffany Run</t>
  </si>
  <si>
    <t>Valerieberg</t>
  </si>
  <si>
    <t>Vote institution provide decision.</t>
  </si>
  <si>
    <t>sean46@example.org</t>
  </si>
  <si>
    <t>001-753-973-5113x274</t>
  </si>
  <si>
    <t>3902 Richard Fork Suite 651</t>
  </si>
  <si>
    <t>Opportunity matter possible opportunity when drive.</t>
  </si>
  <si>
    <t>njensen@example.net</t>
  </si>
  <si>
    <t>001-276-913-0917x46489</t>
  </si>
  <si>
    <t>4063 Alejandro Crest</t>
  </si>
  <si>
    <t>Emilyshire</t>
  </si>
  <si>
    <t>Middle ten management drop.</t>
  </si>
  <si>
    <t>karen78@example.com</t>
  </si>
  <si>
    <t>09272 Susan Shoal Apt. 088</t>
  </si>
  <si>
    <t>Lake Zachary</t>
  </si>
  <si>
    <t>City determine up report.</t>
  </si>
  <si>
    <t>xschwartz@example.org</t>
  </si>
  <si>
    <t>447.446.4046x779</t>
  </si>
  <si>
    <t>5553 Adam Center Suite 173</t>
  </si>
  <si>
    <t>Cruzhaven</t>
  </si>
  <si>
    <t>Goal continue into expect.</t>
  </si>
  <si>
    <t>vliu@example.net</t>
  </si>
  <si>
    <t>(832)734-7662</t>
  </si>
  <si>
    <t>62016 Erickson Green Apt. 896</t>
  </si>
  <si>
    <t>Hamptontown</t>
  </si>
  <si>
    <t>However soldier treatment away.</t>
  </si>
  <si>
    <t>danielwalker@example.net</t>
  </si>
  <si>
    <t>3449 Christine Shore Apt. 864</t>
  </si>
  <si>
    <t>East Danielland</t>
  </si>
  <si>
    <t>Strategy people difficult anything travel be hair.</t>
  </si>
  <si>
    <t>kendrabarrett@example.net</t>
  </si>
  <si>
    <t>604.911.4766x018</t>
  </si>
  <si>
    <t>62810 Carlos Green Apt. 925</t>
  </si>
  <si>
    <t>Live guy live.</t>
  </si>
  <si>
    <t>mhill@example.net</t>
  </si>
  <si>
    <t>(393)245-8658x186</t>
  </si>
  <si>
    <t>372 Hooper Trace</t>
  </si>
  <si>
    <t>South Christineville</t>
  </si>
  <si>
    <t>Since claim walk in story deal.</t>
  </si>
  <si>
    <t>eramirez@example.com</t>
  </si>
  <si>
    <t>(877)681-6559x066</t>
  </si>
  <si>
    <t>08067 Kimberly Circle</t>
  </si>
  <si>
    <t>Port Brandonland</t>
  </si>
  <si>
    <t>Outside attorney until and work if.</t>
  </si>
  <si>
    <t>crystalhinton@example.com</t>
  </si>
  <si>
    <t>963.220.0192x479</t>
  </si>
  <si>
    <t>02771 Young Crest</t>
  </si>
  <si>
    <t>Compare answer however herself need.</t>
  </si>
  <si>
    <t>kristenclark@example.org</t>
  </si>
  <si>
    <t>+1-311-482-5488x0665</t>
  </si>
  <si>
    <t>2084 Melton Track</t>
  </si>
  <si>
    <t>Moramouth</t>
  </si>
  <si>
    <t>Machine recent that network perhaps cost.</t>
  </si>
  <si>
    <t>mtaylor@example.net</t>
  </si>
  <si>
    <t>(647)482-5855x500</t>
  </si>
  <si>
    <t>6796 Pratt View Apt. 139</t>
  </si>
  <si>
    <t>East Ambershire</t>
  </si>
  <si>
    <t>Individual should career would.</t>
  </si>
  <si>
    <t>mjohnston@example.net</t>
  </si>
  <si>
    <t>679-713-5087x4125</t>
  </si>
  <si>
    <t>174 Bentley Parks Apt. 710</t>
  </si>
  <si>
    <t>Media nothing why something.</t>
  </si>
  <si>
    <t>clarkpaul@example.net</t>
  </si>
  <si>
    <t>54129 Hayden Track Apt. 711</t>
  </si>
  <si>
    <t>North Nancyfurt</t>
  </si>
  <si>
    <t>Hot black force live admit cause.</t>
  </si>
  <si>
    <t>joselester@example.com</t>
  </si>
  <si>
    <t>902.465.4539x1844</t>
  </si>
  <si>
    <t>6198 Wheeler Creek Suite 264</t>
  </si>
  <si>
    <t>Responsibility team allow.</t>
  </si>
  <si>
    <t>martinmarvin@example.net</t>
  </si>
  <si>
    <t>210-949-1579</t>
  </si>
  <si>
    <t>3075 Jones Fort</t>
  </si>
  <si>
    <t>West Heather</t>
  </si>
  <si>
    <t>Science here idea same age method.</t>
  </si>
  <si>
    <t>daviscurtis@example.net</t>
  </si>
  <si>
    <t>260.270.0626x752</t>
  </si>
  <si>
    <t>3136 Kevin Drive Suite 118</t>
  </si>
  <si>
    <t>Like left travel behind style may still.</t>
  </si>
  <si>
    <t>denisemercado@example.org</t>
  </si>
  <si>
    <t>73615 Lopez Flats Suite 497</t>
  </si>
  <si>
    <t>Haroldton</t>
  </si>
  <si>
    <t>Write long however stage record.</t>
  </si>
  <si>
    <t>christophermiddleton@example.org</t>
  </si>
  <si>
    <t>(618)853-5352x9782</t>
  </si>
  <si>
    <t>66465 Williams Plaza</t>
  </si>
  <si>
    <t>Career drop eight majority.</t>
  </si>
  <si>
    <t>hendersonerica@example.net</t>
  </si>
  <si>
    <t>(822)821-2518x78658</t>
  </si>
  <si>
    <t>450 Lynn Mission Suite 074</t>
  </si>
  <si>
    <t>Livingstonport</t>
  </si>
  <si>
    <t>Clearly several light sister quite me.</t>
  </si>
  <si>
    <t>kevin80@example.net</t>
  </si>
  <si>
    <t>001-380-246-9890</t>
  </si>
  <si>
    <t>2936 Renee Pine</t>
  </si>
  <si>
    <t>Riverafort</t>
  </si>
  <si>
    <t>Born yard kitchen good.</t>
  </si>
  <si>
    <t>wadestephanie@example.com</t>
  </si>
  <si>
    <t>580.514.0583</t>
  </si>
  <si>
    <t>608 John Lakes</t>
  </si>
  <si>
    <t>Fast suddenly myself value including candidate.</t>
  </si>
  <si>
    <t>annajackson@example.com</t>
  </si>
  <si>
    <t>+1-302-978-5199x33252</t>
  </si>
  <si>
    <t>23855 Kathy Meadow Apt. 073</t>
  </si>
  <si>
    <t>Stevenchester</t>
  </si>
  <si>
    <t>Specific hair do stay long require walk would.</t>
  </si>
  <si>
    <t>johncharles@example.com</t>
  </si>
  <si>
    <t>978.462.7791x7699</t>
  </si>
  <si>
    <t>01433 Susan Mountains Suite 296</t>
  </si>
  <si>
    <t>East Lawrencefurt</t>
  </si>
  <si>
    <t>Feeling white former check blood.</t>
  </si>
  <si>
    <t>floreslauren@example.net</t>
  </si>
  <si>
    <t>860-458-9471</t>
  </si>
  <si>
    <t>97084 Wilson Crescent Apt. 003</t>
  </si>
  <si>
    <t>Jasonview</t>
  </si>
  <si>
    <t>Parent ahead view a personal level early.</t>
  </si>
  <si>
    <t>victorialee@example.org</t>
  </si>
  <si>
    <t>559.306.4752x823</t>
  </si>
  <si>
    <t>52877 Craig Fields</t>
  </si>
  <si>
    <t>Weavermouth</t>
  </si>
  <si>
    <t>Message sometimes born show allow weight away.</t>
  </si>
  <si>
    <t>kerrycunningham@example.net</t>
  </si>
  <si>
    <t>(644)526-9047x036</t>
  </si>
  <si>
    <t>3914 Pratt Trafficway</t>
  </si>
  <si>
    <t>Donnaport</t>
  </si>
  <si>
    <t>Suggest risk call kid.</t>
  </si>
  <si>
    <t>(257)691-7558</t>
  </si>
  <si>
    <t>2882 Davis Via Suite 695</t>
  </si>
  <si>
    <t>South Stevenmouth</t>
  </si>
  <si>
    <t>Necessary act style return weight physical.</t>
  </si>
  <si>
    <t>ovelez@example.net</t>
  </si>
  <si>
    <t>001-647-488-5265</t>
  </si>
  <si>
    <t>606 Bethany Crescent Apt. 301</t>
  </si>
  <si>
    <t>Lake Traceytown</t>
  </si>
  <si>
    <t>Ahead concern within few event.</t>
  </si>
  <si>
    <t>kjordan@example.com</t>
  </si>
  <si>
    <t>(880)787-0625</t>
  </si>
  <si>
    <t>25037 Ashley Island Apt. 410</t>
  </si>
  <si>
    <t>Port David</t>
  </si>
  <si>
    <t>Body cost agent set interest herself laugh.</t>
  </si>
  <si>
    <t>crystal98@example.org</t>
  </si>
  <si>
    <t>613-414-8644</t>
  </si>
  <si>
    <t>6302 Stevenson Plaza Apt. 994</t>
  </si>
  <si>
    <t>Lopezview</t>
  </si>
  <si>
    <t>Among boy American.</t>
  </si>
  <si>
    <t>zgonzales@example.net</t>
  </si>
  <si>
    <t>600 Kimberly Cliff Apt. 521</t>
  </si>
  <si>
    <t>I bar focus itself race resource.</t>
  </si>
  <si>
    <t>donovanrachel@example.com</t>
  </si>
  <si>
    <t>392.687.6878x7359</t>
  </si>
  <si>
    <t>340 Woodard Station Suite 380</t>
  </si>
  <si>
    <t>North Kaitlinview</t>
  </si>
  <si>
    <t>When hour ahead.</t>
  </si>
  <si>
    <t>fgoodwin@example.org</t>
  </si>
  <si>
    <t>867-353-5296</t>
  </si>
  <si>
    <t>11160 Giles Plain Apt. 440</t>
  </si>
  <si>
    <t>West Joemouth</t>
  </si>
  <si>
    <t>Treatment indicate just environmental young know number.</t>
  </si>
  <si>
    <t>winterspatricia@example.com</t>
  </si>
  <si>
    <t>535-646-3830</t>
  </si>
  <si>
    <t>81076 Timothy Brooks</t>
  </si>
  <si>
    <t>Harrisfurt</t>
  </si>
  <si>
    <t>Tell back safe produce body reason he.</t>
  </si>
  <si>
    <t>patrick27@example.net</t>
  </si>
  <si>
    <t>+1-411-309-9902x5564</t>
  </si>
  <si>
    <t>308 Gonzales Radial Suite 099</t>
  </si>
  <si>
    <t>Lake Jerrybury</t>
  </si>
  <si>
    <t>Assume shoulder summer should collection.</t>
  </si>
  <si>
    <t>ntaylor@example.org</t>
  </si>
  <si>
    <t>(715)767-8819</t>
  </si>
  <si>
    <t>2759 Grant Street</t>
  </si>
  <si>
    <t>East Douglasborough</t>
  </si>
  <si>
    <t>Control truth hospital news.</t>
  </si>
  <si>
    <t>wmarshall@example.org</t>
  </si>
  <si>
    <t>(934)951-0530x01380</t>
  </si>
  <si>
    <t>087 Hardin Square Suite 680</t>
  </si>
  <si>
    <t>Savagemouth</t>
  </si>
  <si>
    <t>Boy stuff image campaign unit Democrat.</t>
  </si>
  <si>
    <t>milleramy@example.com</t>
  </si>
  <si>
    <t>001-649-892-7417x8614</t>
  </si>
  <si>
    <t>915 Reyes Spring</t>
  </si>
  <si>
    <t>Hospital house situation civil marriage teacher attorney probably.</t>
  </si>
  <si>
    <t>michaelrollins@example.org</t>
  </si>
  <si>
    <t>280-409-9998x12429</t>
  </si>
  <si>
    <t>95002 Eric Place</t>
  </si>
  <si>
    <t>New Lisaport</t>
  </si>
  <si>
    <t>Their card economy professional.</t>
  </si>
  <si>
    <t>bmunoz@example.net</t>
  </si>
  <si>
    <t>374-784-4689x24072</t>
  </si>
  <si>
    <t>98797 Hanson Court</t>
  </si>
  <si>
    <t>Throughout computer will place hold exactly.</t>
  </si>
  <si>
    <t>Cassidy</t>
  </si>
  <si>
    <t>gilesbrandon@example.net</t>
  </si>
  <si>
    <t>965.335.6055</t>
  </si>
  <si>
    <t>3106 Perry Estate Apt. 553</t>
  </si>
  <si>
    <t>Chapmanberg</t>
  </si>
  <si>
    <t>Nearly time without shoulder deal.</t>
  </si>
  <si>
    <t>danielle59@example.com</t>
  </si>
  <si>
    <t>001-603-940-0802x231</t>
  </si>
  <si>
    <t>91255 Becky Forest</t>
  </si>
  <si>
    <t>Kennethport</t>
  </si>
  <si>
    <t>Garden operation thing here couple job star result.</t>
  </si>
  <si>
    <t>daniel36@example.com</t>
  </si>
  <si>
    <t>766-419-1215</t>
  </si>
  <si>
    <t>288 Anderson Haven Suite 873</t>
  </si>
  <si>
    <t>Two suffer respond future energy last pull.</t>
  </si>
  <si>
    <t>larsonkristin@example.org</t>
  </si>
  <si>
    <t>+1-216-266-5237x310</t>
  </si>
  <si>
    <t>96780 Ryan Port Suite 786</t>
  </si>
  <si>
    <t>Difference read however process billion yes.</t>
  </si>
  <si>
    <t>bhall@example.org</t>
  </si>
  <si>
    <t>818.547.9273</t>
  </si>
  <si>
    <t>1553 Michelle Run Suite 155</t>
  </si>
  <si>
    <t>Election test accept wait.</t>
  </si>
  <si>
    <t>thoover@example.org</t>
  </si>
  <si>
    <t>001-260-882-0975x451</t>
  </si>
  <si>
    <t>64669 Jennifer Fords</t>
  </si>
  <si>
    <t>Produce would owner anyone mission fill.</t>
  </si>
  <si>
    <t>bryan75@example.com</t>
  </si>
  <si>
    <t>+1-426-609-7263x343</t>
  </si>
  <si>
    <t>55106 Leah Pike Suite 412</t>
  </si>
  <si>
    <t>Patriciahaven</t>
  </si>
  <si>
    <t>Teach military current agency.</t>
  </si>
  <si>
    <t>kelly94@example.org</t>
  </si>
  <si>
    <t>+1-569-244-7327x5947</t>
  </si>
  <si>
    <t>004 James Walk</t>
  </si>
  <si>
    <t>East Robertton</t>
  </si>
  <si>
    <t>Deep capital coach continue every.</t>
  </si>
  <si>
    <t>xward@example.com</t>
  </si>
  <si>
    <t>+1-677-450-8853x520</t>
  </si>
  <si>
    <t>287 Craig Cliffs Apt. 555</t>
  </si>
  <si>
    <t>Dannyfurt</t>
  </si>
  <si>
    <t>Section smile window growth goal.</t>
  </si>
  <si>
    <t>mlester@example.net</t>
  </si>
  <si>
    <t>001-402-222-3982</t>
  </si>
  <si>
    <t>810 Greg Inlet Apt. 379</t>
  </si>
  <si>
    <t>Bryanland</t>
  </si>
  <si>
    <t>Probably wish anyone but same show international.</t>
  </si>
  <si>
    <t>kgill@example.net</t>
  </si>
  <si>
    <t>001-726-697-8324x017</t>
  </si>
  <si>
    <t>30817 Isaac Mall</t>
  </si>
  <si>
    <t>Describe south so successful its specific skin follow.</t>
  </si>
  <si>
    <t>aguilarmelissa@example.com</t>
  </si>
  <si>
    <t>268.367.0483x21315</t>
  </si>
  <si>
    <t>0864 Angelica Estate</t>
  </si>
  <si>
    <t>Society prove decision seem factor.</t>
  </si>
  <si>
    <t>lawsonwanda@example.net</t>
  </si>
  <si>
    <t>(974)904-2433x693</t>
  </si>
  <si>
    <t>1511 Lisa Fall</t>
  </si>
  <si>
    <t>Entire next eye medical Democrat today feeling.</t>
  </si>
  <si>
    <t>david94@example.com</t>
  </si>
  <si>
    <t>001-302-538-0614x400</t>
  </si>
  <si>
    <t>39884 Powell Prairie Suite 219</t>
  </si>
  <si>
    <t>Senior can church recent.</t>
  </si>
  <si>
    <t>michael54@example.org</t>
  </si>
  <si>
    <t>001-331-725-9163</t>
  </si>
  <si>
    <t>755 Taylor Shore</t>
  </si>
  <si>
    <t>Old executive per beautiful now little.</t>
  </si>
  <si>
    <t>catherine45@example.org</t>
  </si>
  <si>
    <t>546.570.8023x86595</t>
  </si>
  <si>
    <t>6049 Connie Tunnel</t>
  </si>
  <si>
    <t>Hernandezport</t>
  </si>
  <si>
    <t>Company great high.</t>
  </si>
  <si>
    <t>vgraham@example.com</t>
  </si>
  <si>
    <t>375-536-8631</t>
  </si>
  <si>
    <t>631 Anna Mill</t>
  </si>
  <si>
    <t>Lindseyville</t>
  </si>
  <si>
    <t>Conference ask side hair imagine participant purpose.</t>
  </si>
  <si>
    <t>katrina76@example.com</t>
  </si>
  <si>
    <t>+1-232-876-8227x815</t>
  </si>
  <si>
    <t>56348 Sara Pine</t>
  </si>
  <si>
    <t>South Jamesmouth</t>
  </si>
  <si>
    <t>Hand even employee list.</t>
  </si>
  <si>
    <t>sara88@example.com</t>
  </si>
  <si>
    <t>736-382-1586x368</t>
  </si>
  <si>
    <t>460 Cynthia Street</t>
  </si>
  <si>
    <t>Warrenhaven</t>
  </si>
  <si>
    <t>Front spring hot wall.</t>
  </si>
  <si>
    <t>lori14@example.org</t>
  </si>
  <si>
    <t>224-877-9988x9058</t>
  </si>
  <si>
    <t>825 John Drive Suite 923</t>
  </si>
  <si>
    <t>Clear growth article however increase question.</t>
  </si>
  <si>
    <t>plewis@example.net</t>
  </si>
  <si>
    <t>4188 Graves Island Suite 492</t>
  </si>
  <si>
    <t>Christianberg</t>
  </si>
  <si>
    <t>Card prepare plant face country share bar.</t>
  </si>
  <si>
    <t>thomasarmstrong@example.net</t>
  </si>
  <si>
    <t>395.479.1342x3944</t>
  </si>
  <si>
    <t>7907 Diaz Shoal</t>
  </si>
  <si>
    <t>West Karenton</t>
  </si>
  <si>
    <t>Tax machine another because green trial.</t>
  </si>
  <si>
    <t>jsantos@example.com</t>
  </si>
  <si>
    <t>+1-708-276-3539x90793</t>
  </si>
  <si>
    <t>66925 Jason Prairie</t>
  </si>
  <si>
    <t>Then oil accept without know skill degree.</t>
  </si>
  <si>
    <t>andrew10@example.net</t>
  </si>
  <si>
    <t>706.857.2921</t>
  </si>
  <si>
    <t>577 Elizabeth Groves</t>
  </si>
  <si>
    <t>Claytonside</t>
  </si>
  <si>
    <t>Than approach create personal everything.</t>
  </si>
  <si>
    <t>taylorperkins@example.org</t>
  </si>
  <si>
    <t>(409)275-2202x144</t>
  </si>
  <si>
    <t>108 Sherman Drives Suite 909</t>
  </si>
  <si>
    <t>Baldwinfurt</t>
  </si>
  <si>
    <t>Along training future as her.</t>
  </si>
  <si>
    <t>Vang</t>
  </si>
  <si>
    <t>craigkennedy@example.net</t>
  </si>
  <si>
    <t>486.312.1311</t>
  </si>
  <si>
    <t>7015 Hunter Courts Suite 082</t>
  </si>
  <si>
    <t>Lake Sabrina</t>
  </si>
  <si>
    <t>Understand hard wide.</t>
  </si>
  <si>
    <t>mccallcharles@example.net</t>
  </si>
  <si>
    <t>0964 Tyler Camp Suite 483</t>
  </si>
  <si>
    <t>East Sarahton</t>
  </si>
  <si>
    <t>Benefit account note write reduce seem he.</t>
  </si>
  <si>
    <t>christiancox@example.org</t>
  </si>
  <si>
    <t>001-290-855-9991x7876</t>
  </si>
  <si>
    <t>54892 Miller Locks Apt. 449</t>
  </si>
  <si>
    <t>Wish effort long answer.</t>
  </si>
  <si>
    <t>ellen21@example.com</t>
  </si>
  <si>
    <t>739.662.6715x13161</t>
  </si>
  <si>
    <t>100 Smith Plaza Suite 672</t>
  </si>
  <si>
    <t>West Catherineshire</t>
  </si>
  <si>
    <t>Age treatment back.</t>
  </si>
  <si>
    <t>jordan83@example.net</t>
  </si>
  <si>
    <t>640-400-1406x84869</t>
  </si>
  <si>
    <t>9662 Andrew Path Apt. 673</t>
  </si>
  <si>
    <t>South Lisastad</t>
  </si>
  <si>
    <t>Total research painting term.</t>
  </si>
  <si>
    <t>yfowler@example.com</t>
  </si>
  <si>
    <t>(538)600-0366x933</t>
  </si>
  <si>
    <t>306 Phillips Cape</t>
  </si>
  <si>
    <t>Teach whole ever cold rock.</t>
  </si>
  <si>
    <t>ashley44@example.net</t>
  </si>
  <si>
    <t>+1-502-459-8664x65706</t>
  </si>
  <si>
    <t>5771 Edwards Path Apt. 252</t>
  </si>
  <si>
    <t>Caitlynborough</t>
  </si>
  <si>
    <t>Tell institution both president.</t>
  </si>
  <si>
    <t>lauraali@example.com</t>
  </si>
  <si>
    <t>714.871.2893</t>
  </si>
  <si>
    <t>6385 Laura Branch</t>
  </si>
  <si>
    <t>North Amyside</t>
  </si>
  <si>
    <t>Animal plant need hard important billion.</t>
  </si>
  <si>
    <t>williambarry@example.com</t>
  </si>
  <si>
    <t>(455)206-4947x606</t>
  </si>
  <si>
    <t>2190 Brian Falls</t>
  </si>
  <si>
    <t>Lowerybury</t>
  </si>
  <si>
    <t>Structure approach natural family pick operation.</t>
  </si>
  <si>
    <t>gordoncarol@example.com</t>
  </si>
  <si>
    <t>9013 William Mall Apt. 747</t>
  </si>
  <si>
    <t>Hollyhaven</t>
  </si>
  <si>
    <t>Edge force maybe action success.</t>
  </si>
  <si>
    <t>wrichardson@example.net</t>
  </si>
  <si>
    <t>757.278.8443x7257</t>
  </si>
  <si>
    <t>6144 Alan Crest Apt. 124</t>
  </si>
  <si>
    <t>South Adrianland</t>
  </si>
  <si>
    <t>Statement drug plan address turn growth.</t>
  </si>
  <si>
    <t>krystal72@example.net</t>
  </si>
  <si>
    <t>463-546-3484</t>
  </si>
  <si>
    <t>0000 Estrada Harbor</t>
  </si>
  <si>
    <t>Murphyborough</t>
  </si>
  <si>
    <t>Sit reach leader church two exist station choice.</t>
  </si>
  <si>
    <t>williamscarlos@example.org</t>
  </si>
  <si>
    <t>72172 Melanie Ports</t>
  </si>
  <si>
    <t>Nor approach anything list population significant season.</t>
  </si>
  <si>
    <t>jonesmichael@example.com</t>
  </si>
  <si>
    <t>(341)480-5775</t>
  </si>
  <si>
    <t>4039 Rhonda Branch Apt. 468</t>
  </si>
  <si>
    <t>Though area front garden news.</t>
  </si>
  <si>
    <t>frichard@example.com</t>
  </si>
  <si>
    <t>6831 Miller Highway Suite 287</t>
  </si>
  <si>
    <t>Coltonshire</t>
  </si>
  <si>
    <t>Artist us me best room sign.</t>
  </si>
  <si>
    <t>deborahlane@example.org</t>
  </si>
  <si>
    <t>+1-241-917-9337x548</t>
  </si>
  <si>
    <t>2995 Mark Oval</t>
  </si>
  <si>
    <t>East Maryburgh</t>
  </si>
  <si>
    <t>Professional charge area military stuff few.</t>
  </si>
  <si>
    <t>Clifford</t>
  </si>
  <si>
    <t>michael66@example.net</t>
  </si>
  <si>
    <t>+1-350-687-2169x44728</t>
  </si>
  <si>
    <t>5246 Jesse Springs Apt. 618</t>
  </si>
  <si>
    <t>Kristopherbury</t>
  </si>
  <si>
    <t>Three authority fall glass rather treatment.</t>
  </si>
  <si>
    <t>brandonpena@example.net</t>
  </si>
  <si>
    <t>278-953-3209</t>
  </si>
  <si>
    <t>0434 Richard Ways</t>
  </si>
  <si>
    <t>Wheelerview</t>
  </si>
  <si>
    <t>Win control main seat agent front about while.</t>
  </si>
  <si>
    <t>patrickbanks@example.org</t>
  </si>
  <si>
    <t>+1-745-935-1950x159</t>
  </si>
  <si>
    <t>69389 Cummings Plaza</t>
  </si>
  <si>
    <t>Institution hospital store establish hope old subject.</t>
  </si>
  <si>
    <t>gsmith@example.com</t>
  </si>
  <si>
    <t>769-943-6479</t>
  </si>
  <si>
    <t>25287 Huff Isle</t>
  </si>
  <si>
    <t>Step share story.</t>
  </si>
  <si>
    <t>fwhite@example.org</t>
  </si>
  <si>
    <t>517-455-5833x4502</t>
  </si>
  <si>
    <t>960 Murray Ridges Apt. 354</t>
  </si>
  <si>
    <t>Sure successful clearly fear.</t>
  </si>
  <si>
    <t>nperry@example.com</t>
  </si>
  <si>
    <t>570 Megan Track Suite 280</t>
  </si>
  <si>
    <t>Social nor pretty firm.</t>
  </si>
  <si>
    <t>smithjonathan@example.com</t>
  </si>
  <si>
    <t>657 Bowman Rapid Apt. 549</t>
  </si>
  <si>
    <t>Subject color two adult.</t>
  </si>
  <si>
    <t>margaretfranco@example.org</t>
  </si>
  <si>
    <t>50885 Marc Station</t>
  </si>
  <si>
    <t>South Kennethchester</t>
  </si>
  <si>
    <t>Boy like maintain recent.</t>
  </si>
  <si>
    <t>andradechristopher@example.net</t>
  </si>
  <si>
    <t>530.286.5784x96670</t>
  </si>
  <si>
    <t>27692 Christine Plaza Suite 575</t>
  </si>
  <si>
    <t>Stonestad</t>
  </si>
  <si>
    <t>Paper me run would decision say.</t>
  </si>
  <si>
    <t>xmacdonald@example.org</t>
  </si>
  <si>
    <t>+1-557-295-2885x96636</t>
  </si>
  <si>
    <t>2419 Proctor Estates</t>
  </si>
  <si>
    <t>Snowborough</t>
  </si>
  <si>
    <t>Each campaign mind skin indicate.</t>
  </si>
  <si>
    <t>jasonramirez@example.com</t>
  </si>
  <si>
    <t>995-253-3498x059</t>
  </si>
  <si>
    <t>5854 Danielle Common</t>
  </si>
  <si>
    <t>Forward feeling think evidence peace.</t>
  </si>
  <si>
    <t>danielleray@example.net</t>
  </si>
  <si>
    <t>001-390-945-8719</t>
  </si>
  <si>
    <t>10143 Jason Cliff</t>
  </si>
  <si>
    <t>Night foot medical.</t>
  </si>
  <si>
    <t>nicole24@example.com</t>
  </si>
  <si>
    <t>(465)235-1435</t>
  </si>
  <si>
    <t>22406 Hubbard Stream</t>
  </si>
  <si>
    <t>Fight miss relate suffer.</t>
  </si>
  <si>
    <t>jessica76@example.com</t>
  </si>
  <si>
    <t>(572)799-8772</t>
  </si>
  <si>
    <t>727 Phillips Cliff Suite 567</t>
  </si>
  <si>
    <t>Natalietown</t>
  </si>
  <si>
    <t>Clear style family stay cover imagine.</t>
  </si>
  <si>
    <t>ikline@example.org</t>
  </si>
  <si>
    <t>297.720.4441</t>
  </si>
  <si>
    <t>930 James Mall Suite 589</t>
  </si>
  <si>
    <t>Behind individual network set country build.</t>
  </si>
  <si>
    <t>amberspencer@example.org</t>
  </si>
  <si>
    <t>615-202-0443</t>
  </si>
  <si>
    <t>0775 Erika Street Apt. 835</t>
  </si>
  <si>
    <t>Upon provide believe figure expect attorney.</t>
  </si>
  <si>
    <t>bennettjerry@example.org</t>
  </si>
  <si>
    <t>001-514-668-2991</t>
  </si>
  <si>
    <t>207 Amanda Shore</t>
  </si>
  <si>
    <t>Lake Graceshire</t>
  </si>
  <si>
    <t>Former citizen old over democratic agent across.</t>
  </si>
  <si>
    <t>ywiggins@example.com</t>
  </si>
  <si>
    <t>737.431.4954x033</t>
  </si>
  <si>
    <t>83508 Beck Squares Suite 192</t>
  </si>
  <si>
    <t>Tylermouth</t>
  </si>
  <si>
    <t>Forget character high economic.</t>
  </si>
  <si>
    <t>oschmidt@example.com</t>
  </si>
  <si>
    <t>802.372.6989x59904</t>
  </si>
  <si>
    <t>43839 Mcbride Mountain</t>
  </si>
  <si>
    <t>East Maureen</t>
  </si>
  <si>
    <t>Decide approach prevent case choose girl cost.</t>
  </si>
  <si>
    <t>greenconnie@example.org</t>
  </si>
  <si>
    <t>(418)348-9799</t>
  </si>
  <si>
    <t>4671 Mark Garden Suite 223</t>
  </si>
  <si>
    <t>Port Alanville</t>
  </si>
  <si>
    <t>Field impact whom paper point.</t>
  </si>
  <si>
    <t>udickson@example.com</t>
  </si>
  <si>
    <t>(713)805-9535</t>
  </si>
  <si>
    <t>105 Campos Stravenue</t>
  </si>
  <si>
    <t>Port Douglasville</t>
  </si>
  <si>
    <t>Painting direction performance kitchen wall early.</t>
  </si>
  <si>
    <t>mathew30@example.org</t>
  </si>
  <si>
    <t>(777)274-9167x26916</t>
  </si>
  <si>
    <t>71095 Brandon Parks</t>
  </si>
  <si>
    <t>New Brianside</t>
  </si>
  <si>
    <t>Develop help fly measure commercial much.</t>
  </si>
  <si>
    <t>dawn41@example.org</t>
  </si>
  <si>
    <t>+1-628-387-6999x4090</t>
  </si>
  <si>
    <t>56736 Ronald Flat Suite 028</t>
  </si>
  <si>
    <t>South Amandaside</t>
  </si>
  <si>
    <t>Second dog keep single man president.</t>
  </si>
  <si>
    <t>mcdonaldkeith@example.org</t>
  </si>
  <si>
    <t>+1-822-623-6927x4172</t>
  </si>
  <si>
    <t>37683 Corey Meadow Suite 185</t>
  </si>
  <si>
    <t>Seat activity two modern.</t>
  </si>
  <si>
    <t>nathanharmon@example.com</t>
  </si>
  <si>
    <t>001-789-815-5116x8807</t>
  </si>
  <si>
    <t>70156 Edward Bridge Suite 154</t>
  </si>
  <si>
    <t>Andrewview</t>
  </si>
  <si>
    <t>First during guy almost impact ball remain.</t>
  </si>
  <si>
    <t>kellywilliam@example.com</t>
  </si>
  <si>
    <t>(639)556-6633</t>
  </si>
  <si>
    <t>48541 Alison Burg Apt. 233</t>
  </si>
  <si>
    <t>Port Kelly</t>
  </si>
  <si>
    <t>Decide commercial site avoid interest speech several owner.</t>
  </si>
  <si>
    <t>alan98@example.org</t>
  </si>
  <si>
    <t>294-429-9486x085</t>
  </si>
  <si>
    <t>900 Mills Island</t>
  </si>
  <si>
    <t>Mean bring onto nation practice company generation.</t>
  </si>
  <si>
    <t>nortondavid@example.com</t>
  </si>
  <si>
    <t>863-717-1588x3246</t>
  </si>
  <si>
    <t>5239 Hill Run Apt. 392</t>
  </si>
  <si>
    <t>Sure marriage add write run travel.</t>
  </si>
  <si>
    <t>wgrant@example.net</t>
  </si>
  <si>
    <t>+1-472-850-3934x8662</t>
  </si>
  <si>
    <t>0517 Tyler Key</t>
  </si>
  <si>
    <t>West Thomasborough</t>
  </si>
  <si>
    <t>Big push alone add strategy follow.</t>
  </si>
  <si>
    <t>greerkenneth@example.org</t>
  </si>
  <si>
    <t>(456)429-6108</t>
  </si>
  <si>
    <t>5085 Matthew Locks Apt. 493</t>
  </si>
  <si>
    <t>Chaseview</t>
  </si>
  <si>
    <t>Thus travel do take life those officer current.</t>
  </si>
  <si>
    <t>doylecarrie@example.org</t>
  </si>
  <si>
    <t>334.731.7927x5826</t>
  </si>
  <si>
    <t>016 Smith Streets Suite 984</t>
  </si>
  <si>
    <t>Port Roberto</t>
  </si>
  <si>
    <t>Better home life ago go last.</t>
  </si>
  <si>
    <t>jmccarty@example.com</t>
  </si>
  <si>
    <t>001-965-920-7052x7862</t>
  </si>
  <si>
    <t>69225 Lyons Plains</t>
  </si>
  <si>
    <t>South Kara</t>
  </si>
  <si>
    <t>Trip there tell run.</t>
  </si>
  <si>
    <t>karen98@example.com</t>
  </si>
  <si>
    <t>(467)359-0798x702</t>
  </si>
  <si>
    <t>4798 William Street</t>
  </si>
  <si>
    <t>Howefurt</t>
  </si>
  <si>
    <t>Guy skin way follow near run.</t>
  </si>
  <si>
    <t>cartergreg@example.com</t>
  </si>
  <si>
    <t>(925)921-6882x33098</t>
  </si>
  <si>
    <t>04039 Hill Haven Suite 105</t>
  </si>
  <si>
    <t>Angelaview</t>
  </si>
  <si>
    <t>Attorney foot ability clearly.</t>
  </si>
  <si>
    <t>cynthia22@example.org</t>
  </si>
  <si>
    <t>001-847-418-5841</t>
  </si>
  <si>
    <t>113 Timothy Divide</t>
  </si>
  <si>
    <t>Dawnfort</t>
  </si>
  <si>
    <t>College growth able travel down sort both.</t>
  </si>
  <si>
    <t>kmann@example.com</t>
  </si>
  <si>
    <t>001-354-225-3869x4007</t>
  </si>
  <si>
    <t>163 Rogers Island</t>
  </si>
  <si>
    <t>East Derekbury</t>
  </si>
  <si>
    <t>Detail run treatment although.</t>
  </si>
  <si>
    <t>jdaugherty@example.org</t>
  </si>
  <si>
    <t>95952 Howard Divide</t>
  </si>
  <si>
    <t>Stevenstown</t>
  </si>
  <si>
    <t>Group end few either state school.</t>
  </si>
  <si>
    <t>davidcantrell@example.org</t>
  </si>
  <si>
    <t>001-234-537-9925x719</t>
  </si>
  <si>
    <t>59636 David Plain Apt. 784</t>
  </si>
  <si>
    <t>Robinsonshire</t>
  </si>
  <si>
    <t>Deal media beat.</t>
  </si>
  <si>
    <t>hsoto@example.net</t>
  </si>
  <si>
    <t>2011 Nicholas Corner Apt. 668</t>
  </si>
  <si>
    <t>Cuevasport</t>
  </si>
  <si>
    <t>Blue who man follow save Republican partner.</t>
  </si>
  <si>
    <t>bryanbarnes@example.org</t>
  </si>
  <si>
    <t>+1-317-821-1632x220</t>
  </si>
  <si>
    <t>3091 Branch Prairie Suite 961</t>
  </si>
  <si>
    <t>Perkinsfurt</t>
  </si>
  <si>
    <t>Few natural but tonight line strategy human decade.</t>
  </si>
  <si>
    <t>snyderbailey@example.net</t>
  </si>
  <si>
    <t>502-252-9713x797</t>
  </si>
  <si>
    <t>80396 Lawrence Fork Apt. 369</t>
  </si>
  <si>
    <t>Second nation do.</t>
  </si>
  <si>
    <t>ronaldmata@example.org</t>
  </si>
  <si>
    <t>332-747-3805</t>
  </si>
  <si>
    <t>2501 Tonya Gateway Suite 876</t>
  </si>
  <si>
    <t>Michaelchester</t>
  </si>
  <si>
    <t>Machine despite start let sea especially although.</t>
  </si>
  <si>
    <t>teresawu@example.org</t>
  </si>
  <si>
    <t>+1-270-697-0187x01197</t>
  </si>
  <si>
    <t>170 Cohen Trail Suite 302</t>
  </si>
  <si>
    <t>Curryfurt</t>
  </si>
  <si>
    <t>Later including throughout report.</t>
  </si>
  <si>
    <t>hromero@example.com</t>
  </si>
  <si>
    <t>(237)906-2206</t>
  </si>
  <si>
    <t>884 Steven Rest</t>
  </si>
  <si>
    <t>Watsonside</t>
  </si>
  <si>
    <t>Hold if even heavy true town.</t>
  </si>
  <si>
    <t>karlcoleman@example.net</t>
  </si>
  <si>
    <t>001-740-394-7070x992</t>
  </si>
  <si>
    <t>0453 Joseph Junction</t>
  </si>
  <si>
    <t>Mention account back down save.</t>
  </si>
  <si>
    <t>mariovalencia@example.net</t>
  </si>
  <si>
    <t>001-606-298-8432x6779</t>
  </si>
  <si>
    <t>61544 Jackson Ports Suite 139</t>
  </si>
  <si>
    <t>Wall meet go last develop.</t>
  </si>
  <si>
    <t>jamesthomas@example.org</t>
  </si>
  <si>
    <t>(220)281-0626</t>
  </si>
  <si>
    <t>645 Johnson Station</t>
  </si>
  <si>
    <t>Bryanburgh</t>
  </si>
  <si>
    <t>Various while yourself must take represent main.</t>
  </si>
  <si>
    <t>hernandezjohn@example.net</t>
  </si>
  <si>
    <t>(971)249-6933x9011</t>
  </si>
  <si>
    <t>21086 Meyer Village Suite 393</t>
  </si>
  <si>
    <t>Joshuaburgh</t>
  </si>
  <si>
    <t>Town main student practice speak.</t>
  </si>
  <si>
    <t>garyschwartz@example.org</t>
  </si>
  <si>
    <t>439-790-1115</t>
  </si>
  <si>
    <t>394 Newton Mountains</t>
  </si>
  <si>
    <t>Fieldsburgh</t>
  </si>
  <si>
    <t>Carry employee fish on specific.</t>
  </si>
  <si>
    <t>wardbrandon@example.org</t>
  </si>
  <si>
    <t>755.393.9686</t>
  </si>
  <si>
    <t>7401 Aaron Courts</t>
  </si>
  <si>
    <t>Region stuff break resource enough everybody find future.</t>
  </si>
  <si>
    <t>patrickhamilton@example.net</t>
  </si>
  <si>
    <t>929-331-1893x0192</t>
  </si>
  <si>
    <t>580 Jessica Wells</t>
  </si>
  <si>
    <t>Erikbury</t>
  </si>
  <si>
    <t>Public after floor threat.</t>
  </si>
  <si>
    <t>shawjeffrey@example.com</t>
  </si>
  <si>
    <t>(398)837-9594x86472</t>
  </si>
  <si>
    <t>931 Davis Cove</t>
  </si>
  <si>
    <t>South Danielhaven</t>
  </si>
  <si>
    <t>Office across war west federal speak participant.</t>
  </si>
  <si>
    <t>melissaholland@example.org</t>
  </si>
  <si>
    <t>569.858.1025x81374</t>
  </si>
  <si>
    <t>555 Stephanie Squares</t>
  </si>
  <si>
    <t>None they discuss.</t>
  </si>
  <si>
    <t>kenneth57@example.net</t>
  </si>
  <si>
    <t>232-498-9073x35720</t>
  </si>
  <si>
    <t>3720 Hernandez Neck Suite 975</t>
  </si>
  <si>
    <t>On Mr site statement example.</t>
  </si>
  <si>
    <t>patricklong@example.com</t>
  </si>
  <si>
    <t>518-531-0333x28014</t>
  </si>
  <si>
    <t>27869 Jacob Rest Suite 534</t>
  </si>
  <si>
    <t>Central economic her half without image.</t>
  </si>
  <si>
    <t>elizabeth90@example.net</t>
  </si>
  <si>
    <t>304-436-4658</t>
  </si>
  <si>
    <t>223 Michael Stravenue Suite 413</t>
  </si>
  <si>
    <t>Hollandville</t>
  </si>
  <si>
    <t>Bar follow adult as open third.</t>
  </si>
  <si>
    <t>rachelmurphy@example.org</t>
  </si>
  <si>
    <t>71037 Jackson Course</t>
  </si>
  <si>
    <t>New Bethanyland</t>
  </si>
  <si>
    <t>Day wife word century.</t>
  </si>
  <si>
    <t>nicolegiles@example.com</t>
  </si>
  <si>
    <t>+1-464-314-7124x66284</t>
  </si>
  <si>
    <t>164 Garrett Square Suite 116</t>
  </si>
  <si>
    <t>Meet leader power smile position street.</t>
  </si>
  <si>
    <t>debbie46@example.net</t>
  </si>
  <si>
    <t>001-609-570-1710x9479</t>
  </si>
  <si>
    <t>75377 Jeanette Loop</t>
  </si>
  <si>
    <t>Williamtown</t>
  </si>
  <si>
    <t>White five have picture listen friend term.</t>
  </si>
  <si>
    <t>sharrison@example.org</t>
  </si>
  <si>
    <t>930-224-1142x507</t>
  </si>
  <si>
    <t>4562 William Lakes</t>
  </si>
  <si>
    <t>Longton</t>
  </si>
  <si>
    <t>Modern run car.</t>
  </si>
  <si>
    <t>jeffreysummers@example.com</t>
  </si>
  <si>
    <t>(303)795-3339</t>
  </si>
  <si>
    <t>82712 Robinson Trace Apt. 886</t>
  </si>
  <si>
    <t>Santiagotown</t>
  </si>
  <si>
    <t>Add responsibility public provide sound back.</t>
  </si>
  <si>
    <t>heather01@example.com</t>
  </si>
  <si>
    <t>739-326-3095x7297</t>
  </si>
  <si>
    <t>06018 Navarro Turnpike</t>
  </si>
  <si>
    <t>New Kelseystad</t>
  </si>
  <si>
    <t>Return sister Republican report for idea.</t>
  </si>
  <si>
    <t>(721)333-6688x1700</t>
  </si>
  <si>
    <t>66658 Martinez Trail</t>
  </si>
  <si>
    <t>Jeffreyside</t>
  </si>
  <si>
    <t>First fill at focus nearly positive television.</t>
  </si>
  <si>
    <t>hbyrd@example.org</t>
  </si>
  <si>
    <t>424-311-6813x33320</t>
  </si>
  <si>
    <t>134 Walker Route Apt. 717</t>
  </si>
  <si>
    <t>South Ericmouth</t>
  </si>
  <si>
    <t>Education step feeling seat particularly cold.</t>
  </si>
  <si>
    <t>michellerivera@example.org</t>
  </si>
  <si>
    <t>30429 Anthony Lakes</t>
  </si>
  <si>
    <t>Leader low style ago pattern suddenly.</t>
  </si>
  <si>
    <t>cindy98@example.com</t>
  </si>
  <si>
    <t>271-426-0810x809</t>
  </si>
  <si>
    <t>123 Buckley Turnpike</t>
  </si>
  <si>
    <t>North Jerry</t>
  </si>
  <si>
    <t>Forward community American edge personal.</t>
  </si>
  <si>
    <t>kristin61@example.net</t>
  </si>
  <si>
    <t>742-460-4355x466</t>
  </si>
  <si>
    <t>9575 Dana Port</t>
  </si>
  <si>
    <t>Parsonsfurt</t>
  </si>
  <si>
    <t>Imagine discuss maintain space.</t>
  </si>
  <si>
    <t>oking@example.net</t>
  </si>
  <si>
    <t>001-879-229-5804</t>
  </si>
  <si>
    <t>48394 Rodriguez Streets Apt. 853</t>
  </si>
  <si>
    <t>Port Dannyshire</t>
  </si>
  <si>
    <t>They wrong find.</t>
  </si>
  <si>
    <t>eric24@example.com</t>
  </si>
  <si>
    <t>(351)335-6359x7825</t>
  </si>
  <si>
    <t>84240 David Junction Apt. 312</t>
  </si>
  <si>
    <t>North Emilymouth</t>
  </si>
  <si>
    <t>Third among spring affect reason able.</t>
  </si>
  <si>
    <t>michaelhopkins@example.org</t>
  </si>
  <si>
    <t>(907)318-4643</t>
  </si>
  <si>
    <t>363 Kenneth Mill</t>
  </si>
  <si>
    <t>New Cherylshire</t>
  </si>
  <si>
    <t>Them end do author old drug defense.</t>
  </si>
  <si>
    <t>ryantammy@example.net</t>
  </si>
  <si>
    <t>(740)434-6997x012</t>
  </si>
  <si>
    <t>72772 Jessica Tunnel</t>
  </si>
  <si>
    <t>Own fact miss home.</t>
  </si>
  <si>
    <t>wbaxter@example.net</t>
  </si>
  <si>
    <t>+1-655-593-9947x881</t>
  </si>
  <si>
    <t>24995 Buchanan Lock Apt. 561</t>
  </si>
  <si>
    <t>Port Sherrymouth</t>
  </si>
  <si>
    <t>Agree teacher before beyond last eye message dream.</t>
  </si>
  <si>
    <t>icook@example.com</t>
  </si>
  <si>
    <t>641.452.2075x4066</t>
  </si>
  <si>
    <t>24162 Dean Glens</t>
  </si>
  <si>
    <t>Marissaside</t>
  </si>
  <si>
    <t>Bar should least against accept.</t>
  </si>
  <si>
    <t>jermaine51@example.com</t>
  </si>
  <si>
    <t>19782 Cynthia Union Suite 958</t>
  </si>
  <si>
    <t>Drive draw north trouble before just however various.</t>
  </si>
  <si>
    <t>lisa61@example.org</t>
  </si>
  <si>
    <t>967.814.7098</t>
  </si>
  <si>
    <t>123 Scott Spring</t>
  </si>
  <si>
    <t>Pierceview</t>
  </si>
  <si>
    <t>Artist benefit but myself sport every true.</t>
  </si>
  <si>
    <t>prattjasmine@example.com</t>
  </si>
  <si>
    <t>(518)788-9145</t>
  </si>
  <si>
    <t>21903 Peterson Glens</t>
  </si>
  <si>
    <t>Waltonmouth</t>
  </si>
  <si>
    <t>Manager central teacher strategy fear.</t>
  </si>
  <si>
    <t>Burch</t>
  </si>
  <si>
    <t>robert26@example.net</t>
  </si>
  <si>
    <t>780 Garner Rest</t>
  </si>
  <si>
    <t>Port Brianmouth</t>
  </si>
  <si>
    <t>And exactly marriage.</t>
  </si>
  <si>
    <t>vjames@example.com</t>
  </si>
  <si>
    <t>(516)852-1550</t>
  </si>
  <si>
    <t>140 Nicholas Bridge</t>
  </si>
  <si>
    <t>South Tammy</t>
  </si>
  <si>
    <t>Home that while toward.</t>
  </si>
  <si>
    <t>Summers</t>
  </si>
  <si>
    <t>figueroatyler@example.org</t>
  </si>
  <si>
    <t>839.467.6321x6066</t>
  </si>
  <si>
    <t>5525 Danielle Fall</t>
  </si>
  <si>
    <t>New Debraside</t>
  </si>
  <si>
    <t>Star day action full society my concern firm.</t>
  </si>
  <si>
    <t>freemanshannon@example.com</t>
  </si>
  <si>
    <t>846.558.5953x43123</t>
  </si>
  <si>
    <t>941 Gregory Lake Apt. 497</t>
  </si>
  <si>
    <t>Perezchester</t>
  </si>
  <si>
    <t>Continue out try them change all.</t>
  </si>
  <si>
    <t>lisa20@example.org</t>
  </si>
  <si>
    <t>695-619-7920x31834</t>
  </si>
  <si>
    <t>313 Shawn View</t>
  </si>
  <si>
    <t>New Katietown</t>
  </si>
  <si>
    <t>Born place individual sea happy meeting past.</t>
  </si>
  <si>
    <t>abigail23@example.net</t>
  </si>
  <si>
    <t>214-212-2740x561</t>
  </si>
  <si>
    <t>8081 Steven Pike Apt. 559</t>
  </si>
  <si>
    <t>Katherineburgh</t>
  </si>
  <si>
    <t>Approach summer million always including better only red.</t>
  </si>
  <si>
    <t>wcruz@example.net</t>
  </si>
  <si>
    <t>328.486.1175</t>
  </si>
  <si>
    <t>1049 Mary Hill</t>
  </si>
  <si>
    <t>Erintown</t>
  </si>
  <si>
    <t>Space commercial hot fine affect point concern.</t>
  </si>
  <si>
    <t>stephanie37@example.org</t>
  </si>
  <si>
    <t>+1-719-218-7762x912</t>
  </si>
  <si>
    <t>1368 Hodges Neck Apt. 628</t>
  </si>
  <si>
    <t>Ingrammouth</t>
  </si>
  <si>
    <t>Something keep keep far property.</t>
  </si>
  <si>
    <t>smithkatrina@example.org</t>
  </si>
  <si>
    <t>897.367.8053x3594</t>
  </si>
  <si>
    <t>1193 Humphrey Fork</t>
  </si>
  <si>
    <t>North Donna</t>
  </si>
  <si>
    <t>Officer body three many although direction court.</t>
  </si>
  <si>
    <t>pellis@example.org</t>
  </si>
  <si>
    <t>+1-579-467-7191x38613</t>
  </si>
  <si>
    <t>850 Aguilar Lodge Apt. 600</t>
  </si>
  <si>
    <t>Next summer ok.</t>
  </si>
  <si>
    <t>josephgonzalez@example.net</t>
  </si>
  <si>
    <t>985.452.8968x43056</t>
  </si>
  <si>
    <t>2809 Robert Neck Apt. 151</t>
  </si>
  <si>
    <t>Fact market stuff fill.</t>
  </si>
  <si>
    <t>001-422-443-6946x6732</t>
  </si>
  <si>
    <t>024 Spencer Run</t>
  </si>
  <si>
    <t>Craigport</t>
  </si>
  <si>
    <t>Newspaper school energy benefit red.</t>
  </si>
  <si>
    <t>regina53@example.net</t>
  </si>
  <si>
    <t>203.693.3870x743</t>
  </si>
  <si>
    <t>3132 Jennifer Throughway</t>
  </si>
  <si>
    <t>Port Gregorybury</t>
  </si>
  <si>
    <t>Wait floor through style forward.</t>
  </si>
  <si>
    <t>iwalker@example.net</t>
  </si>
  <si>
    <t>621.753.9460x2400</t>
  </si>
  <si>
    <t>06274 Jensen Skyway</t>
  </si>
  <si>
    <t>Alexhaven</t>
  </si>
  <si>
    <t>Hundred make suffer outside.</t>
  </si>
  <si>
    <t>claudiadoyle@example.net</t>
  </si>
  <si>
    <t>(727)384-1671x941</t>
  </si>
  <si>
    <t>0443 Cox Prairie Apt. 636</t>
  </si>
  <si>
    <t>Cold hard rich gas personal leg.</t>
  </si>
  <si>
    <t>robertbrown@example.net</t>
  </si>
  <si>
    <t>001-804-917-3211x3876</t>
  </si>
  <si>
    <t>677 Powers Trail</t>
  </si>
  <si>
    <t>Port Lindaside</t>
  </si>
  <si>
    <t>Already service ago customer.</t>
  </si>
  <si>
    <t>chensheri@example.org</t>
  </si>
  <si>
    <t>86895 Brown Manors Apt. 360</t>
  </si>
  <si>
    <t>More four a as.</t>
  </si>
  <si>
    <t>chasemorgan@example.net</t>
  </si>
  <si>
    <t>550.395.4501</t>
  </si>
  <si>
    <t>47161 Joseph Fields</t>
  </si>
  <si>
    <t>Victorburgh</t>
  </si>
  <si>
    <t>Performance recognize condition per.</t>
  </si>
  <si>
    <t>renee30@example.com</t>
  </si>
  <si>
    <t>395-290-4394x5299</t>
  </si>
  <si>
    <t>8976 Estes Summit</t>
  </si>
  <si>
    <t>Frederickview</t>
  </si>
  <si>
    <t>Life executive front he need.</t>
  </si>
  <si>
    <t>jramos@example.org</t>
  </si>
  <si>
    <t>382.257.7844x13525</t>
  </si>
  <si>
    <t>395 Heather Well</t>
  </si>
  <si>
    <t>Ericatown</t>
  </si>
  <si>
    <t>Very born debate accept fish avoid.</t>
  </si>
  <si>
    <t>jamesbrock@example.org</t>
  </si>
  <si>
    <t>1459 Joe Fords Apt. 933</t>
  </si>
  <si>
    <t>Perhaps professor season area.</t>
  </si>
  <si>
    <t>jonessheila@example.com</t>
  </si>
  <si>
    <t>001-823-706-6306x255</t>
  </si>
  <si>
    <t>3509 Dean Pines Suite 288</t>
  </si>
  <si>
    <t>New Abigail</t>
  </si>
  <si>
    <t>Customer determine field professor real history newspaper.</t>
  </si>
  <si>
    <t>edwardthomas@example.org</t>
  </si>
  <si>
    <t>555-515-8386x848</t>
  </si>
  <si>
    <t>275 Anderson Passage</t>
  </si>
  <si>
    <t>Third he development relationship on deep.</t>
  </si>
  <si>
    <t>wduncan@example.com</t>
  </si>
  <si>
    <t>490.973.1002x926</t>
  </si>
  <si>
    <t>3922 Barber Ports Suite 785</t>
  </si>
  <si>
    <t>Josephport</t>
  </si>
  <si>
    <t>Daughter return improve ok modern until source fact.</t>
  </si>
  <si>
    <t>andrea19@example.net</t>
  </si>
  <si>
    <t>001-428-960-7865x5009</t>
  </si>
  <si>
    <t>78739 Paul Forks Suite 688</t>
  </si>
  <si>
    <t>Price impact cause.</t>
  </si>
  <si>
    <t>ntravis@example.net</t>
  </si>
  <si>
    <t>910-606-7721x1638</t>
  </si>
  <si>
    <t>0555 Miller Isle Suite 776</t>
  </si>
  <si>
    <t>Live toward more condition.</t>
  </si>
  <si>
    <t>jodimarquez@example.net</t>
  </si>
  <si>
    <t>354.759.9097</t>
  </si>
  <si>
    <t>141 Troy Plains</t>
  </si>
  <si>
    <t>Collection staff police price require.</t>
  </si>
  <si>
    <t>vkennedy@example.com</t>
  </si>
  <si>
    <t>(909)316-2632x78019</t>
  </si>
  <si>
    <t>7442 Emily Mountains</t>
  </si>
  <si>
    <t>Billion without land Democrat.</t>
  </si>
  <si>
    <t>baileybarbara@example.net</t>
  </si>
  <si>
    <t>960-838-9852</t>
  </si>
  <si>
    <t>514 Elizabeth River</t>
  </si>
  <si>
    <t>Kanemouth</t>
  </si>
  <si>
    <t>Floor herself admit yourself myself heart win.</t>
  </si>
  <si>
    <t>trevor86@example.org</t>
  </si>
  <si>
    <t>441.820.6697</t>
  </si>
  <si>
    <t>7932 Mary Underpass Apt. 823</t>
  </si>
  <si>
    <t>Kathrynfurt</t>
  </si>
  <si>
    <t>Must north high network.</t>
  </si>
  <si>
    <t>petercarson@example.net</t>
  </si>
  <si>
    <t>16488 Williams Plaza</t>
  </si>
  <si>
    <t>North Adamville</t>
  </si>
  <si>
    <t>Already room positive in use buy.</t>
  </si>
  <si>
    <t>trevor58@example.com</t>
  </si>
  <si>
    <t>(622)392-5018x896</t>
  </si>
  <si>
    <t>29650 Jason Turnpike Apt. 583</t>
  </si>
  <si>
    <t>Costaburgh</t>
  </si>
  <si>
    <t>But white be.</t>
  </si>
  <si>
    <t>ericaflores@example.net</t>
  </si>
  <si>
    <t>629-972-5766x1172</t>
  </si>
  <si>
    <t>16795 Michelle Prairie Suite 551</t>
  </si>
  <si>
    <t>West Martintown</t>
  </si>
  <si>
    <t>Short none management good player open whom.</t>
  </si>
  <si>
    <t>+1-650-249-1394x5894</t>
  </si>
  <si>
    <t>0527 Heather Light Apt. 285</t>
  </si>
  <si>
    <t>Arrive deep decide between night save these.</t>
  </si>
  <si>
    <t>maria64@example.com</t>
  </si>
  <si>
    <t>001-444-428-5689x3758</t>
  </si>
  <si>
    <t>83979 Dana Loop Suite 925</t>
  </si>
  <si>
    <t>Garyland</t>
  </si>
  <si>
    <t>Figure bed pull.</t>
  </si>
  <si>
    <t>rioshenry@example.com</t>
  </si>
  <si>
    <t>429-439-6677x271</t>
  </si>
  <si>
    <t>258 Smith Place Suite 379</t>
  </si>
  <si>
    <t>Oliverberg</t>
  </si>
  <si>
    <t>So husband agreement throughout clear data.</t>
  </si>
  <si>
    <t>jonesjoseph@example.org</t>
  </si>
  <si>
    <t>001-460-909-9824</t>
  </si>
  <si>
    <t>93264 Ryan Falls</t>
  </si>
  <si>
    <t>Kellieville</t>
  </si>
  <si>
    <t>Community behind five family notice probably ground.</t>
  </si>
  <si>
    <t>debramartin@example.net</t>
  </si>
  <si>
    <t>243.396.8226</t>
  </si>
  <si>
    <t>45098 Everett Crest</t>
  </si>
  <si>
    <t>Desireechester</t>
  </si>
  <si>
    <t>Office rock cost role generation almost other.</t>
  </si>
  <si>
    <t>williamsonmelissa@example.org</t>
  </si>
  <si>
    <t>001-394-369-5266x5740</t>
  </si>
  <si>
    <t>12950 Johnny Creek</t>
  </si>
  <si>
    <t>Bad performance expert.</t>
  </si>
  <si>
    <t>alexander54@example.net</t>
  </si>
  <si>
    <t>934.443.6209x5394</t>
  </si>
  <si>
    <t>3352 Julie Orchard</t>
  </si>
  <si>
    <t>Life beat animal total successful.</t>
  </si>
  <si>
    <t>michael00@example.org</t>
  </si>
  <si>
    <t>+1-832-966-1084x916</t>
  </si>
  <si>
    <t>2026 Michele Pines</t>
  </si>
  <si>
    <t>Medinaville</t>
  </si>
  <si>
    <t>Medical method human instead sense however.</t>
  </si>
  <si>
    <t>davismonique@example.com</t>
  </si>
  <si>
    <t>659.597.0677x8333</t>
  </si>
  <si>
    <t>3241 Harris Unions Apt. 223</t>
  </si>
  <si>
    <t>Create blood travel part training fund maintain.</t>
  </si>
  <si>
    <t>ohall@example.com</t>
  </si>
  <si>
    <t>(488)865-8983</t>
  </si>
  <si>
    <t>82701 Cory Club</t>
  </si>
  <si>
    <t>Chaseborough</t>
  </si>
  <si>
    <t>Stay off poor husband many such.</t>
  </si>
  <si>
    <t>feliciatran@example.org</t>
  </si>
  <si>
    <t>284-682-1801</t>
  </si>
  <si>
    <t>4944 Brown Ville Suite 674</t>
  </si>
  <si>
    <t>Edwardshaven</t>
  </si>
  <si>
    <t>Drug happen explain girl nothing simple sure.</t>
  </si>
  <si>
    <t>idavis@example.org</t>
  </si>
  <si>
    <t>498-466-9523x713</t>
  </si>
  <si>
    <t>7959 Brenda Shore</t>
  </si>
  <si>
    <t>Lake Patriciaberg</t>
  </si>
  <si>
    <t>Way apply personal place talk.</t>
  </si>
  <si>
    <t>vincentkelley@example.net</t>
  </si>
  <si>
    <t>351.980.0932</t>
  </si>
  <si>
    <t>851 Robert Crescent Apt. 905</t>
  </si>
  <si>
    <t>Alvarezville</t>
  </si>
  <si>
    <t>Several girl majority improve type in.</t>
  </si>
  <si>
    <t>qhester@example.org</t>
  </si>
  <si>
    <t>708.766.2424x853</t>
  </si>
  <si>
    <t>2267 Chung Ports Suite 495</t>
  </si>
  <si>
    <t>Hold forget they should.</t>
  </si>
  <si>
    <t>wwilliams@example.org</t>
  </si>
  <si>
    <t>816.436.9741</t>
  </si>
  <si>
    <t>434 Brian Manors</t>
  </si>
  <si>
    <t>Wolfburgh</t>
  </si>
  <si>
    <t>Under drug southern ground product too.</t>
  </si>
  <si>
    <t>erica46@example.net</t>
  </si>
  <si>
    <t>(539)900-2777</t>
  </si>
  <si>
    <t>87003 Anderson Gardens Suite 593</t>
  </si>
  <si>
    <t>Address allow himself school.</t>
  </si>
  <si>
    <t>williamanderson@example.org</t>
  </si>
  <si>
    <t>405-595-1543</t>
  </si>
  <si>
    <t>53576 Laurie Street Suite 901</t>
  </si>
  <si>
    <t>Computer civil less no style.</t>
  </si>
  <si>
    <t>james36@example.com</t>
  </si>
  <si>
    <t>(934)535-5810x64028</t>
  </si>
  <si>
    <t>55028 Dennis Ferry Apt. 955</t>
  </si>
  <si>
    <t>Top blood after.</t>
  </si>
  <si>
    <t>whoffman@example.org</t>
  </si>
  <si>
    <t>001-230-382-3329x896</t>
  </si>
  <si>
    <t>795 Brittany Mountains</t>
  </si>
  <si>
    <t>East Brandonfurt</t>
  </si>
  <si>
    <t>Magazine though style later most move difference individual.</t>
  </si>
  <si>
    <t>imoore@example.org</t>
  </si>
  <si>
    <t>361 Scott Brooks Suite 599</t>
  </si>
  <si>
    <t>Budget past guess under finish you.</t>
  </si>
  <si>
    <t>wellslisa@example.net</t>
  </si>
  <si>
    <t>399.977.2690</t>
  </si>
  <si>
    <t>53313 Campbell Port Suite 118</t>
  </si>
  <si>
    <t>Military change floor.</t>
  </si>
  <si>
    <t>ronald16@example.com</t>
  </si>
  <si>
    <t>79904 Pearson Stream Apt. 551</t>
  </si>
  <si>
    <t>Trial worker office I something.</t>
  </si>
  <si>
    <t>andrebauer@example.net</t>
  </si>
  <si>
    <t>516-311-1609x2891</t>
  </si>
  <si>
    <t>579 Clark Field Suite 007</t>
  </si>
  <si>
    <t>Port Nancymouth</t>
  </si>
  <si>
    <t>Fill energy rest close responsibility throughout certainly.</t>
  </si>
  <si>
    <t>christopher22@example.com</t>
  </si>
  <si>
    <t>+1-512-521-7333x725</t>
  </si>
  <si>
    <t>524 Thomas Mountains</t>
  </si>
  <si>
    <t>Reason country when couple out Mrs.</t>
  </si>
  <si>
    <t>vibarra@example.com</t>
  </si>
  <si>
    <t>467-910-2785x973</t>
  </si>
  <si>
    <t>270 Gallegos Square</t>
  </si>
  <si>
    <t>Darrenville</t>
  </si>
  <si>
    <t>Play break certainly role.</t>
  </si>
  <si>
    <t>maryjefferson@example.net</t>
  </si>
  <si>
    <t>001-408-856-2929x1113</t>
  </si>
  <si>
    <t>75044 Porter Crescent Apt. 871</t>
  </si>
  <si>
    <t>Mean suggest fact before.</t>
  </si>
  <si>
    <t>usullivan@example.net</t>
  </si>
  <si>
    <t>001-780-300-7152x907</t>
  </si>
  <si>
    <t>62321 Scott Springs Suite 971</t>
  </si>
  <si>
    <t>Gregtown</t>
  </si>
  <si>
    <t>Plan particular remain suddenly crime.</t>
  </si>
  <si>
    <t>haynespamela@example.net</t>
  </si>
  <si>
    <t>44594 Ashley Common</t>
  </si>
  <si>
    <t>Business beautiful when draw.</t>
  </si>
  <si>
    <t>amynunez@example.com</t>
  </si>
  <si>
    <t>+1-905-786-8096x582</t>
  </si>
  <si>
    <t>22034 Stephanie Ranch</t>
  </si>
  <si>
    <t>Aaronton</t>
  </si>
  <si>
    <t>When so as dark space school.</t>
  </si>
  <si>
    <t>davidalexis@example.net</t>
  </si>
  <si>
    <t>+1-699-506-6591x5695</t>
  </si>
  <si>
    <t>3177 Mitchell Mount Apt. 145</t>
  </si>
  <si>
    <t>Paigeborough</t>
  </si>
  <si>
    <t>Already pattern make crime of skill.</t>
  </si>
  <si>
    <t>icohen@example.com</t>
  </si>
  <si>
    <t>707.359.0681x959</t>
  </si>
  <si>
    <t>5501 Murray Junctions</t>
  </si>
  <si>
    <t>Youngton</t>
  </si>
  <si>
    <t>Animal practice sort perhaps.</t>
  </si>
  <si>
    <t>courtneyedwards@example.net</t>
  </si>
  <si>
    <t>001-601-380-7221x579</t>
  </si>
  <si>
    <t>945 Lynch Estates Apt. 234</t>
  </si>
  <si>
    <t>New Laurenmouth</t>
  </si>
  <si>
    <t>Base pressure occur.</t>
  </si>
  <si>
    <t>lowens@example.net</t>
  </si>
  <si>
    <t>81069 Randall Tunnel Apt. 934</t>
  </si>
  <si>
    <t>East Donnaview</t>
  </si>
  <si>
    <t>True name once.</t>
  </si>
  <si>
    <t>vpeters@example.com</t>
  </si>
  <si>
    <t>925-957-6589x682</t>
  </si>
  <si>
    <t>06772 Brian Burgs Apt. 830</t>
  </si>
  <si>
    <t>Lake Nancyport</t>
  </si>
  <si>
    <t>Continue condition various entire better good.</t>
  </si>
  <si>
    <t>martineztravis@example.net</t>
  </si>
  <si>
    <t>452.698.7339x92879</t>
  </si>
  <si>
    <t>679 Colin Extensions</t>
  </si>
  <si>
    <t>Together few certainly yourself thing firm treatment.</t>
  </si>
  <si>
    <t>hsutton@example.com</t>
  </si>
  <si>
    <t>07447 Megan Cape</t>
  </si>
  <si>
    <t>Jeremychester</t>
  </si>
  <si>
    <t>Speech power by hit how break manage.</t>
  </si>
  <si>
    <t>michael10@example.net</t>
  </si>
  <si>
    <t>689-900-5510</t>
  </si>
  <si>
    <t>019 Michael Forks</t>
  </si>
  <si>
    <t>South Glen</t>
  </si>
  <si>
    <t>Business cost today.</t>
  </si>
  <si>
    <t>juan03@example.org</t>
  </si>
  <si>
    <t>(943)282-2354</t>
  </si>
  <si>
    <t>159 House Meadow</t>
  </si>
  <si>
    <t>Port Courtneyhaven</t>
  </si>
  <si>
    <t>Show lead analysis deep.</t>
  </si>
  <si>
    <t>wendy04@example.net</t>
  </si>
  <si>
    <t>334-356-8633x40464</t>
  </si>
  <si>
    <t>354 Campbell Stream Suite 923</t>
  </si>
  <si>
    <t>Jillfort</t>
  </si>
  <si>
    <t>Activity whether serious forget explain minute.</t>
  </si>
  <si>
    <t>salazarroy@example.com</t>
  </si>
  <si>
    <t>001-730-538-5472x4632</t>
  </si>
  <si>
    <t>47724 Smith Garden Apt. 569</t>
  </si>
  <si>
    <t>Carolfurt</t>
  </si>
  <si>
    <t>Woman heavy real if boy.</t>
  </si>
  <si>
    <t>bmoore@example.net</t>
  </si>
  <si>
    <t>(739)452-2581x087</t>
  </si>
  <si>
    <t>711 Ebony Camp</t>
  </si>
  <si>
    <t>Thomaschester</t>
  </si>
  <si>
    <t>Year former peace finish special oil protect.</t>
  </si>
  <si>
    <t>swilliams@example.net</t>
  </si>
  <si>
    <t>669.938.2633x95241</t>
  </si>
  <si>
    <t>95729 Jeffrey Manors</t>
  </si>
  <si>
    <t>Look city learn book.</t>
  </si>
  <si>
    <t>lauren38@example.org</t>
  </si>
  <si>
    <t>89739 Erica Alley Apt. 340</t>
  </si>
  <si>
    <t>General will change position administration sister.</t>
  </si>
  <si>
    <t>jonesashley@example.com</t>
  </si>
  <si>
    <t>479.229.4914</t>
  </si>
  <si>
    <t>03325 Roberts Plaza Suite 532</t>
  </si>
  <si>
    <t>Especially third international senior computer nation such.</t>
  </si>
  <si>
    <t>ilopez@example.com</t>
  </si>
  <si>
    <t>+1-390-567-6977x5658</t>
  </si>
  <si>
    <t>772 Kevin Mountain</t>
  </si>
  <si>
    <t>Identify build particularly place city protect society.</t>
  </si>
  <si>
    <t>rhonda19@example.net</t>
  </si>
  <si>
    <t>949-960-8248</t>
  </si>
  <si>
    <t>774 Dominguez Cliff</t>
  </si>
  <si>
    <t>Mccalltown</t>
  </si>
  <si>
    <t>Compare vote middle them.</t>
  </si>
  <si>
    <t>felicia27@example.com</t>
  </si>
  <si>
    <t>495 Callahan Haven</t>
  </si>
  <si>
    <t>Lake Francisco</t>
  </si>
  <si>
    <t>Book part tonight strong study remain nature style.</t>
  </si>
  <si>
    <t>alan44@example.net</t>
  </si>
  <si>
    <t>(950)930-8886</t>
  </si>
  <si>
    <t>166 Kimberly Causeway</t>
  </si>
  <si>
    <t>Dorothychester</t>
  </si>
  <si>
    <t>Recent moment position.</t>
  </si>
  <si>
    <t>9187 Dean Plains Suite 067</t>
  </si>
  <si>
    <t>Lake Jamiemouth</t>
  </si>
  <si>
    <t>Sister discussion recent investment run yet walk.</t>
  </si>
  <si>
    <t>stuart38@example.com</t>
  </si>
  <si>
    <t>218.688.0155x55433</t>
  </si>
  <si>
    <t>2294 Parker Shores</t>
  </si>
  <si>
    <t>Stevensville</t>
  </si>
  <si>
    <t>Time bank including meeting camera cut.</t>
  </si>
  <si>
    <t>cburke@example.com</t>
  </si>
  <si>
    <t>408-322-8328</t>
  </si>
  <si>
    <t>824 Romero Expressway</t>
  </si>
  <si>
    <t>Hayeschester</t>
  </si>
  <si>
    <t>Along whatever himself rock born too.</t>
  </si>
  <si>
    <t>washingtonjames@example.org</t>
  </si>
  <si>
    <t>633.973.0190</t>
  </si>
  <si>
    <t>0377 Bobby Street Apt. 309</t>
  </si>
  <si>
    <t>Port Jeanneton</t>
  </si>
  <si>
    <t>Out themselves citizen image do task Mr.</t>
  </si>
  <si>
    <t>coxsusan@example.org</t>
  </si>
  <si>
    <t>(998)430-5875x51742</t>
  </si>
  <si>
    <t>6245 Hammond Road</t>
  </si>
  <si>
    <t>Item near one individual base approach raise religious.</t>
  </si>
  <si>
    <t>bmiller@example.com</t>
  </si>
  <si>
    <t>(404)875-3212x2361</t>
  </si>
  <si>
    <t>65577 Shawn Parkway</t>
  </si>
  <si>
    <t>Similar southern their effect voice until.</t>
  </si>
  <si>
    <t>eguzman@example.com</t>
  </si>
  <si>
    <t>001-360-465-0791</t>
  </si>
  <si>
    <t>24626 Miller Underpass Suite 673</t>
  </si>
  <si>
    <t>Huffburgh</t>
  </si>
  <si>
    <t>In law town garden throw without consider.</t>
  </si>
  <si>
    <t>jaimefranco@example.org</t>
  </si>
  <si>
    <t>+1-452-409-3159x66160</t>
  </si>
  <si>
    <t>964 Huffman Flats Suite 236</t>
  </si>
  <si>
    <t>Sign fine move line authority voice.</t>
  </si>
  <si>
    <t>gregorymorris@example.com</t>
  </si>
  <si>
    <t>744.609.5807</t>
  </si>
  <si>
    <t>563 Carl Centers Suite 298</t>
  </si>
  <si>
    <t>Service other general either any remain shoulder.</t>
  </si>
  <si>
    <t>hallwilliam@example.org</t>
  </si>
  <si>
    <t>001-390-425-1690x6325</t>
  </si>
  <si>
    <t>59537 Hansen Unions</t>
  </si>
  <si>
    <t>South Heathertown</t>
  </si>
  <si>
    <t>Many wind still soon her include.</t>
  </si>
  <si>
    <t>danielhernandez@example.com</t>
  </si>
  <si>
    <t>(620)785-0067x6013</t>
  </si>
  <si>
    <t>02392 Brandon Lakes</t>
  </si>
  <si>
    <t>New Misty</t>
  </si>
  <si>
    <t>Box might area something nature.</t>
  </si>
  <si>
    <t>romerodavid@example.org</t>
  </si>
  <si>
    <t>537.286.9103x11089</t>
  </si>
  <si>
    <t>355 Dawn Lodge Apt. 149</t>
  </si>
  <si>
    <t>Speech laugh road rate reality.</t>
  </si>
  <si>
    <t>brandontaylor@example.org</t>
  </si>
  <si>
    <t>001-500-364-3835x86892</t>
  </si>
  <si>
    <t>284 Susan Pines Suite 913</t>
  </si>
  <si>
    <t>Cathyborough</t>
  </si>
  <si>
    <t>Continue require son thus central sign.</t>
  </si>
  <si>
    <t>joe64@example.net</t>
  </si>
  <si>
    <t>494.457.4896</t>
  </si>
  <si>
    <t>075 Williams Groves Apt. 509</t>
  </si>
  <si>
    <t>Seanfurt</t>
  </si>
  <si>
    <t>Seek side recent smile television fill.</t>
  </si>
  <si>
    <t>justinwong@example.com</t>
  </si>
  <si>
    <t>44628 Ronald Dale</t>
  </si>
  <si>
    <t>Andreachester</t>
  </si>
  <si>
    <t>Capital they effort number paper military four.</t>
  </si>
  <si>
    <t>juliecunningham@example.com</t>
  </si>
  <si>
    <t>29265 Lopez Dam Apt. 344</t>
  </si>
  <si>
    <t>Lake Deniseville</t>
  </si>
  <si>
    <t>Difficult senior system return class detail foot.</t>
  </si>
  <si>
    <t>odonovan@example.net</t>
  </si>
  <si>
    <t>+1-863-918-2293x669</t>
  </si>
  <si>
    <t>4803 Robert Pines Apt. 440</t>
  </si>
  <si>
    <t>Brandonton</t>
  </si>
  <si>
    <t>Rest house town marriage.</t>
  </si>
  <si>
    <t>kirsten98@example.com</t>
  </si>
  <si>
    <t>(788)889-1236</t>
  </si>
  <si>
    <t>7864 Harris Gardens</t>
  </si>
  <si>
    <t>New Luis</t>
  </si>
  <si>
    <t>Fish performance effect total party local particularly class.</t>
  </si>
  <si>
    <t>thomasbenjamin@example.net</t>
  </si>
  <si>
    <t>001-876-642-3390x0755</t>
  </si>
  <si>
    <t>8494 Bailey Cape</t>
  </si>
  <si>
    <t>East Juan</t>
  </si>
  <si>
    <t>Attack money trip without region lay.</t>
  </si>
  <si>
    <t>william48@example.org</t>
  </si>
  <si>
    <t>671-827-0836x79125</t>
  </si>
  <si>
    <t>87321 Jeremy Landing</t>
  </si>
  <si>
    <t>Jeffersonland</t>
  </si>
  <si>
    <t>Space rise surface spend.</t>
  </si>
  <si>
    <t>87621 Hickman Run Apt. 115</t>
  </si>
  <si>
    <t>Bring themselves region popular law four by.</t>
  </si>
  <si>
    <t>lthomas@example.net</t>
  </si>
  <si>
    <t>561.611.8447x873</t>
  </si>
  <si>
    <t>1126 Watts Fields</t>
  </si>
  <si>
    <t>Port Andre</t>
  </si>
  <si>
    <t>Radio anything baby hand.</t>
  </si>
  <si>
    <t>jermaine66@example.net</t>
  </si>
  <si>
    <t>981-724-6176</t>
  </si>
  <si>
    <t>226 Kaitlyn Coves</t>
  </si>
  <si>
    <t>Mckayberg</t>
  </si>
  <si>
    <t>Science agent despite at who.</t>
  </si>
  <si>
    <t>brookehanson@example.com</t>
  </si>
  <si>
    <t>+1-245-564-0821x339</t>
  </si>
  <si>
    <t>844 Salinas Isle Apt. 613</t>
  </si>
  <si>
    <t>Act health debate small happy accept cover.</t>
  </si>
  <si>
    <t>Dave</t>
  </si>
  <si>
    <t>johnsoncameron@example.org</t>
  </si>
  <si>
    <t>935.224.6146</t>
  </si>
  <si>
    <t>4480 Molina Hollow Suite 678</t>
  </si>
  <si>
    <t>Court so worry foreign citizen agree.</t>
  </si>
  <si>
    <t>kristin74@example.net</t>
  </si>
  <si>
    <t>(933)438-4368x23558</t>
  </si>
  <si>
    <t>0460 Robert Lock</t>
  </si>
  <si>
    <t>South Kayla</t>
  </si>
  <si>
    <t>Break answer while successful thing space many.</t>
  </si>
  <si>
    <t>663.412.8073x003</t>
  </si>
  <si>
    <t>52018 Christopher Harbors Suite 276</t>
  </si>
  <si>
    <t>Nancyland</t>
  </si>
  <si>
    <t>Walk south many attack the issue before southern.</t>
  </si>
  <si>
    <t>acastro@example.net</t>
  </si>
  <si>
    <t>(536)627-1391</t>
  </si>
  <si>
    <t>106 Burke Spur Suite 517</t>
  </si>
  <si>
    <t>Brookemouth</t>
  </si>
  <si>
    <t>Behavior enter under it note resource.</t>
  </si>
  <si>
    <t>tmontoya@example.com</t>
  </si>
  <si>
    <t>(745)763-6007x35461</t>
  </si>
  <si>
    <t>51395 Steven Turnpike Suite 910</t>
  </si>
  <si>
    <t>New Benjaminborough</t>
  </si>
  <si>
    <t>Garden green government gun.</t>
  </si>
  <si>
    <t>tmcpherson@example.com</t>
  </si>
  <si>
    <t>+1-498-203-7515x487</t>
  </si>
  <si>
    <t>6277 Mccoy Forges Apt. 660</t>
  </si>
  <si>
    <t>Fletchertown</t>
  </si>
  <si>
    <t>House manager military green responsibility.</t>
  </si>
  <si>
    <t>regina45@example.org</t>
  </si>
  <si>
    <t>001-582-211-5705x3266</t>
  </si>
  <si>
    <t>79070 Anne Lodge</t>
  </si>
  <si>
    <t>Every large nice policy.</t>
  </si>
  <si>
    <t>hectordixon@example.com</t>
  </si>
  <si>
    <t>+1-632-396-0824x882</t>
  </si>
  <si>
    <t>11579 Richard Viaduct Suite 013</t>
  </si>
  <si>
    <t>Christianmouth</t>
  </si>
  <si>
    <t>Significant happy control center might truth third.</t>
  </si>
  <si>
    <t>rayscott@example.com</t>
  </si>
  <si>
    <t>6164 Cooley Forks</t>
  </si>
  <si>
    <t>Briannashire</t>
  </si>
  <si>
    <t>City box walk find.</t>
  </si>
  <si>
    <t>aromero@example.com</t>
  </si>
  <si>
    <t>539.963.7888x59586</t>
  </si>
  <si>
    <t>505 Andrea Port</t>
  </si>
  <si>
    <t>Port Carlos</t>
  </si>
  <si>
    <t>Medical deep language movie carry.</t>
  </si>
  <si>
    <t>jason50@example.org</t>
  </si>
  <si>
    <t>936-792-5368x1566</t>
  </si>
  <si>
    <t>901 Michael Meadow</t>
  </si>
  <si>
    <t>Warrenview</t>
  </si>
  <si>
    <t>Join local which seven.</t>
  </si>
  <si>
    <t>ylucas@example.com</t>
  </si>
  <si>
    <t>548.587.4220</t>
  </si>
  <si>
    <t>7897 Martin Valleys</t>
  </si>
  <si>
    <t>Huntmouth</t>
  </si>
  <si>
    <t>Sense accept quickly citizen key specific build.</t>
  </si>
  <si>
    <t>fjackson@example.com</t>
  </si>
  <si>
    <t>+1-233-861-3596x94011</t>
  </si>
  <si>
    <t>9766 Kramer Neck Suite 144</t>
  </si>
  <si>
    <t>New Cathyside</t>
  </si>
  <si>
    <t>Listen experience rather image store street able international.</t>
  </si>
  <si>
    <t>rmartin@example.com</t>
  </si>
  <si>
    <t>776.342.4369x2722</t>
  </si>
  <si>
    <t>46466 Donna Alley</t>
  </si>
  <si>
    <t>Report foreign camera head white man arm.</t>
  </si>
  <si>
    <t>apineda@example.org</t>
  </si>
  <si>
    <t>(739)848-3088x911</t>
  </si>
  <si>
    <t>50693 Barrett Street</t>
  </si>
  <si>
    <t>Donnabury</t>
  </si>
  <si>
    <t>Dark pressure trouble artist.</t>
  </si>
  <si>
    <t>jenna22@example.org</t>
  </si>
  <si>
    <t>276-466-8701x1528</t>
  </si>
  <si>
    <t>8156 Davis Centers Suite 651</t>
  </si>
  <si>
    <t>Port Brianfort</t>
  </si>
  <si>
    <t>Thank performance or attention group.</t>
  </si>
  <si>
    <t>charlesreed@example.com</t>
  </si>
  <si>
    <t>590-483-3875</t>
  </si>
  <si>
    <t>4294 Gregory Parks Apt. 411</t>
  </si>
  <si>
    <t>North Sherry</t>
  </si>
  <si>
    <t>Number surface vote against.</t>
  </si>
  <si>
    <t>imurphy@example.com</t>
  </si>
  <si>
    <t>001-891-386-4860</t>
  </si>
  <si>
    <t>56400 Gonzalez Meadow</t>
  </si>
  <si>
    <t>South Kimberly</t>
  </si>
  <si>
    <t>Billion choose simply worry hand be meeting.</t>
  </si>
  <si>
    <t>chloeruiz@example.net</t>
  </si>
  <si>
    <t>765.642.3186x75958</t>
  </si>
  <si>
    <t>1772 Lewis Dam Apt. 990</t>
  </si>
  <si>
    <t>South Kelly</t>
  </si>
  <si>
    <t>Discover raise especially market mean hot matter allow.</t>
  </si>
  <si>
    <t>kelseyellis@example.com</t>
  </si>
  <si>
    <t>971.690.5113x9005</t>
  </si>
  <si>
    <t>019 Alvarez Spurs</t>
  </si>
  <si>
    <t>Riggsfurt</t>
  </si>
  <si>
    <t>Hope avoid against order business.</t>
  </si>
  <si>
    <t>leevincent@example.org</t>
  </si>
  <si>
    <t>39505 Rios Tunnel Suite 823</t>
  </si>
  <si>
    <t>East Kellyhaven</t>
  </si>
  <si>
    <t>Father act soon sister.</t>
  </si>
  <si>
    <t>david42@example.net</t>
  </si>
  <si>
    <t>93258 Robert Creek Suite 090</t>
  </si>
  <si>
    <t>Holthaven</t>
  </si>
  <si>
    <t>Might health baby enough door.</t>
  </si>
  <si>
    <t>zhangmary@example.com</t>
  </si>
  <si>
    <t>49666 Debra Landing</t>
  </si>
  <si>
    <t>Management theory research personal.</t>
  </si>
  <si>
    <t>youngbrandi@example.com</t>
  </si>
  <si>
    <t>+1-702-928-1974x90619</t>
  </si>
  <si>
    <t>18828 Lindsey Hollow Apt. 177</t>
  </si>
  <si>
    <t>Lake Garrett</t>
  </si>
  <si>
    <t>Both late administration sense than doctor.</t>
  </si>
  <si>
    <t>oreynolds@example.com</t>
  </si>
  <si>
    <t>850.939.8820x4389</t>
  </si>
  <si>
    <t>548 Ashley Village</t>
  </si>
  <si>
    <t>Jordanside</t>
  </si>
  <si>
    <t>Teach nation role hour.</t>
  </si>
  <si>
    <t>kelseygreer@example.com</t>
  </si>
  <si>
    <t>32527 John Rue Suite 506</t>
  </si>
  <si>
    <t>North Danny</t>
  </si>
  <si>
    <t>Strong ground manager there.</t>
  </si>
  <si>
    <t>joseph36@example.com</t>
  </si>
  <si>
    <t>794.514.6039x03241</t>
  </si>
  <si>
    <t>8448 Miller Club Apt. 051</t>
  </si>
  <si>
    <t>Port Toniberg</t>
  </si>
  <si>
    <t>Behavior specific back sell nation fast.</t>
  </si>
  <si>
    <t>jeffreygibson@example.com</t>
  </si>
  <si>
    <t>(995)836-1362</t>
  </si>
  <si>
    <t>8484 Hall Vista</t>
  </si>
  <si>
    <t>Claudiaburgh</t>
  </si>
  <si>
    <t>Risk see mention total Democrat he.</t>
  </si>
  <si>
    <t>xfoster@example.net</t>
  </si>
  <si>
    <t>352.604.0802x011</t>
  </si>
  <si>
    <t>819 Christensen Land Apt. 114</t>
  </si>
  <si>
    <t>Stanleyville</t>
  </si>
  <si>
    <t>Color water tax amount enjoy.</t>
  </si>
  <si>
    <t>kevindiaz@example.net</t>
  </si>
  <si>
    <t>(711)801-3619x50177</t>
  </si>
  <si>
    <t>69528 Reed Extensions</t>
  </si>
  <si>
    <t>Bring expect idea product consumer national political.</t>
  </si>
  <si>
    <t>+1-425-853-6190x666</t>
  </si>
  <si>
    <t>6774 Anthony Parkway Suite 933</t>
  </si>
  <si>
    <t>Late condition crime economy from cup.</t>
  </si>
  <si>
    <t>bairdmichael@example.org</t>
  </si>
  <si>
    <t>001-496-723-1154x302</t>
  </si>
  <si>
    <t>792 Julie Hills</t>
  </si>
  <si>
    <t>Port Carlmouth</t>
  </si>
  <si>
    <t>Some young street specific sea up.</t>
  </si>
  <si>
    <t>austinbeasley@example.net</t>
  </si>
  <si>
    <t>001-874-483-8738</t>
  </si>
  <si>
    <t>0123 Stacy Shores Suite 157</t>
  </si>
  <si>
    <t>Tammyville</t>
  </si>
  <si>
    <t>Road former dark Mrs.</t>
  </si>
  <si>
    <t>riverajustin@example.com</t>
  </si>
  <si>
    <t>215.390.1739</t>
  </si>
  <si>
    <t>28789 James Wells</t>
  </si>
  <si>
    <t>Sign Mrs today car often enough book.</t>
  </si>
  <si>
    <t>smithbrittany@example.com</t>
  </si>
  <si>
    <t>+1-935-905-9689x38372</t>
  </si>
  <si>
    <t>1032 Kimberly Meadow Apt. 795</t>
  </si>
  <si>
    <t>Andrewsmouth</t>
  </si>
  <si>
    <t>Project world school cover lawyer.</t>
  </si>
  <si>
    <t>guzmanamanda@example.com</t>
  </si>
  <si>
    <t>001-234-496-0535x589</t>
  </si>
  <si>
    <t>1928 Blair Orchard</t>
  </si>
  <si>
    <t>Huberborough</t>
  </si>
  <si>
    <t>Research section cause difficult process there interest.</t>
  </si>
  <si>
    <t>kayla55@example.org</t>
  </si>
  <si>
    <t>(297)707-5268</t>
  </si>
  <si>
    <t>6420 Jody Mountain</t>
  </si>
  <si>
    <t>Design campaign such lead environment describe though than.</t>
  </si>
  <si>
    <t>xdavenport@example.com</t>
  </si>
  <si>
    <t>001-573-617-3674x042</t>
  </si>
  <si>
    <t>2801 Danielle Motorway Apt. 132</t>
  </si>
  <si>
    <t>New Kathleen</t>
  </si>
  <si>
    <t>Pm knowledge everyone none everyone.</t>
  </si>
  <si>
    <t>tinalucero@example.com</t>
  </si>
  <si>
    <t>683.709.8308x731</t>
  </si>
  <si>
    <t>3231 Rachel Fort</t>
  </si>
  <si>
    <t>Action morning fish degree information minute sure fly.</t>
  </si>
  <si>
    <t>bryanjennings@example.org</t>
  </si>
  <si>
    <t>237-628-4836x654</t>
  </si>
  <si>
    <t>54278 Taylor Lake Suite 433</t>
  </si>
  <si>
    <t>Alexisburgh</t>
  </si>
  <si>
    <t>Class foot range top cultural face cost.</t>
  </si>
  <si>
    <t>zcarpenter@example.org</t>
  </si>
  <si>
    <t>001-517-934-2727x99511</t>
  </si>
  <si>
    <t>8971 Aaron Islands Apt. 364</t>
  </si>
  <si>
    <t>Keep yeah thus west.</t>
  </si>
  <si>
    <t>ijackson@example.net</t>
  </si>
  <si>
    <t>+1-563-864-2973x5974</t>
  </si>
  <si>
    <t>537 Ramsey Burgs</t>
  </si>
  <si>
    <t>West Jackton</t>
  </si>
  <si>
    <t>Decade either control item development today into.</t>
  </si>
  <si>
    <t>michaellong@example.com</t>
  </si>
  <si>
    <t>603.997.7067</t>
  </si>
  <si>
    <t>1540 Anderson Expressway</t>
  </si>
  <si>
    <t>South Elizabethbury</t>
  </si>
  <si>
    <t>In but opportunity including tonight.</t>
  </si>
  <si>
    <t>christophergoodwin@example.com</t>
  </si>
  <si>
    <t>(250)441-0934x041</t>
  </si>
  <si>
    <t>2298 Eric Corner Suite 094</t>
  </si>
  <si>
    <t>Amandashire</t>
  </si>
  <si>
    <t>Or turn southern letter maintain young.</t>
  </si>
  <si>
    <t>robert62@example.com</t>
  </si>
  <si>
    <t>613-894-3921x1496</t>
  </si>
  <si>
    <t>43201 Miller Circles</t>
  </si>
  <si>
    <t>Two raise miss film.</t>
  </si>
  <si>
    <t>bkoch@example.net</t>
  </si>
  <si>
    <t>065 Nicholas Fall</t>
  </si>
  <si>
    <t>Jaytown</t>
  </si>
  <si>
    <t>Dinner notice range tell walk another story.</t>
  </si>
  <si>
    <t>foleyjennifer@example.org</t>
  </si>
  <si>
    <t>253.402.7645x4866</t>
  </si>
  <si>
    <t>322 Michael Knoll Suite 082</t>
  </si>
  <si>
    <t>Taylorchester</t>
  </si>
  <si>
    <t>Option civil work against.</t>
  </si>
  <si>
    <t>mjones@example.net</t>
  </si>
  <si>
    <t>001-418-888-5793x11889</t>
  </si>
  <si>
    <t>74413 Timothy Village Apt. 171</t>
  </si>
  <si>
    <t>Open player system cold again investment which.</t>
  </si>
  <si>
    <t>michellewalters@example.org</t>
  </si>
  <si>
    <t>835.813.7273</t>
  </si>
  <si>
    <t>474 Rogers Forest</t>
  </si>
  <si>
    <t>Youngberg</t>
  </si>
  <si>
    <t>Factor house party idea trip education up recognize.</t>
  </si>
  <si>
    <t>andrewhenderson@example.com</t>
  </si>
  <si>
    <t>(693)681-9471</t>
  </si>
  <si>
    <t>159 Parker Hill Apt. 629</t>
  </si>
  <si>
    <t>North Edward</t>
  </si>
  <si>
    <t>Career those police sense pretty into.</t>
  </si>
  <si>
    <t>caleb31@example.com</t>
  </si>
  <si>
    <t>268-787-8968x2952</t>
  </si>
  <si>
    <t>042 Kelly Overpass Suite 648</t>
  </si>
  <si>
    <t>Available maybe chair top.</t>
  </si>
  <si>
    <t>jfrye@example.net</t>
  </si>
  <si>
    <t>(934)262-6631x80314</t>
  </si>
  <si>
    <t>787 Misty Center Suite 500</t>
  </si>
  <si>
    <t>Marshallburgh</t>
  </si>
  <si>
    <t>Care hard approach reality.</t>
  </si>
  <si>
    <t>andersonwalter@example.org</t>
  </si>
  <si>
    <t>001-576-773-6462x9570</t>
  </si>
  <si>
    <t>22623 Molina Stream</t>
  </si>
  <si>
    <t>Scottport</t>
  </si>
  <si>
    <t>Discussion television budget force the share.</t>
  </si>
  <si>
    <t>hhorton@example.com</t>
  </si>
  <si>
    <t>(816)857-3856x1681</t>
  </si>
  <si>
    <t>1067 Chapman Centers Suite 578</t>
  </si>
  <si>
    <t>Ellisonstad</t>
  </si>
  <si>
    <t>Situation mention over sort work opportunity amount before.</t>
  </si>
  <si>
    <t>narmstrong@example.org</t>
  </si>
  <si>
    <t>422.481.9214x695</t>
  </si>
  <si>
    <t>31416 Pearson Glen</t>
  </si>
  <si>
    <t>Bushfurt</t>
  </si>
  <si>
    <t>Other including clear wish own myself.</t>
  </si>
  <si>
    <t>jackson45@example.com</t>
  </si>
  <si>
    <t>+1-964-895-7656x1620</t>
  </si>
  <si>
    <t>18370 Conner Meadows Apt. 610</t>
  </si>
  <si>
    <t>Petersonview</t>
  </si>
  <si>
    <t>Respond majority far probably performance ahead.</t>
  </si>
  <si>
    <t>andreadecker@example.com</t>
  </si>
  <si>
    <t>840-495-0590x55519</t>
  </si>
  <si>
    <t>344 Anthony Club</t>
  </si>
  <si>
    <t>Claireville</t>
  </si>
  <si>
    <t>Fact heavy ball.</t>
  </si>
  <si>
    <t>willisalicia@example.com</t>
  </si>
  <si>
    <t>+1-693-966-3451x80003</t>
  </si>
  <si>
    <t>1269 Michael Viaduct</t>
  </si>
  <si>
    <t>East Sarahside</t>
  </si>
  <si>
    <t>Hundred option sing.</t>
  </si>
  <si>
    <t>dbush@example.net</t>
  </si>
  <si>
    <t>(204)695-4952</t>
  </si>
  <si>
    <t>5080 Rita Lock Apt. 978</t>
  </si>
  <si>
    <t>West Pedro</t>
  </si>
  <si>
    <t>Student avoid up fly peace.</t>
  </si>
  <si>
    <t>ecarpenter@example.net</t>
  </si>
  <si>
    <t>23947 Johnson Views</t>
  </si>
  <si>
    <t>West Deborahside</t>
  </si>
  <si>
    <t>Organization phone officer laugh thousand partner.</t>
  </si>
  <si>
    <t>daviderickson@example.com</t>
  </si>
  <si>
    <t>400.740.0265x84921</t>
  </si>
  <si>
    <t>8054 Campbell Cape</t>
  </si>
  <si>
    <t>Jordanview</t>
  </si>
  <si>
    <t>Happen upon everyone night decide red simple.</t>
  </si>
  <si>
    <t>elizabethtaylor@example.net</t>
  </si>
  <si>
    <t>001-453-577-4214</t>
  </si>
  <si>
    <t>3788 Bartlett Mountain Suite 067</t>
  </si>
  <si>
    <t>Lake Elizabeth</t>
  </si>
  <si>
    <t>Determine glass analysis.</t>
  </si>
  <si>
    <t>paynemegan@example.org</t>
  </si>
  <si>
    <t>290.276.5195</t>
  </si>
  <si>
    <t>680 Brenda Landing</t>
  </si>
  <si>
    <t>Espinozatown</t>
  </si>
  <si>
    <t>Develop support whatever serious employee economic player.</t>
  </si>
  <si>
    <t>charlotte90@example.org</t>
  </si>
  <si>
    <t>(875)544-2587x684</t>
  </si>
  <si>
    <t>17707 Joseph Stream Apt. 809</t>
  </si>
  <si>
    <t>West Angelaside</t>
  </si>
  <si>
    <t>Prove turn from this.</t>
  </si>
  <si>
    <t>zkennedy@example.com</t>
  </si>
  <si>
    <t>001-630-843-1264x54027</t>
  </si>
  <si>
    <t>833 Thomas Stream</t>
  </si>
  <si>
    <t>Make amount power.</t>
  </si>
  <si>
    <t>jacobsjillian@example.org</t>
  </si>
  <si>
    <t>(961)765-7745x1459</t>
  </si>
  <si>
    <t>62627 Phillip Estates</t>
  </si>
  <si>
    <t>East Annaport</t>
  </si>
  <si>
    <t>Buy dark win itself.</t>
  </si>
  <si>
    <t>john74@example.org</t>
  </si>
  <si>
    <t>(758)272-0017x8392</t>
  </si>
  <si>
    <t>827 Moore Harbors Apt. 168</t>
  </si>
  <si>
    <t>South Geraldville</t>
  </si>
  <si>
    <t>Wonder education law team push mention.</t>
  </si>
  <si>
    <t>robertyoung@example.org</t>
  </si>
  <si>
    <t>+1-835-859-8563x938</t>
  </si>
  <si>
    <t>50163 Kenneth Trail Apt. 863</t>
  </si>
  <si>
    <t>Call security cost.</t>
  </si>
  <si>
    <t>jorgegarcia@example.net</t>
  </si>
  <si>
    <t>546 David Loaf</t>
  </si>
  <si>
    <t>Sherryport</t>
  </si>
  <si>
    <t>Popular mother first story season.</t>
  </si>
  <si>
    <t>vestrada@example.org</t>
  </si>
  <si>
    <t>279.648.3129x687</t>
  </si>
  <si>
    <t>018 Sampson Way Apt. 905</t>
  </si>
  <si>
    <t>Lake Marybury</t>
  </si>
  <si>
    <t>Different recognize including.</t>
  </si>
  <si>
    <t>mariahall@example.com</t>
  </si>
  <si>
    <t>0824 Kevin Ports</t>
  </si>
  <si>
    <t>Ashleeshire</t>
  </si>
  <si>
    <t>Per bill bar agency full significant.</t>
  </si>
  <si>
    <t>alvarezjason@example.com</t>
  </si>
  <si>
    <t>(918)326-6812x125</t>
  </si>
  <si>
    <t>5018 Hill Landing Suite 817</t>
  </si>
  <si>
    <t>Place and majority hear no.</t>
  </si>
  <si>
    <t>mathewsmelissa@example.net</t>
  </si>
  <si>
    <t>001-542-711-9465x37424</t>
  </si>
  <si>
    <t>48841 Gates Shore</t>
  </si>
  <si>
    <t>West Francisburgh</t>
  </si>
  <si>
    <t>Possible least place chair court.</t>
  </si>
  <si>
    <t>mcconnelldeborah@example.net</t>
  </si>
  <si>
    <t>318.662.2203</t>
  </si>
  <si>
    <t>625 Hudson Circle Suite 322</t>
  </si>
  <si>
    <t>Ronaldtown</t>
  </si>
  <si>
    <t>Federal exist do action you bring affect professional.</t>
  </si>
  <si>
    <t>qstewart@example.net</t>
  </si>
  <si>
    <t>995.861.2229x02376</t>
  </si>
  <si>
    <t>8374 Cynthia Canyon Suite 320</t>
  </si>
  <si>
    <t>New Blakebury</t>
  </si>
  <si>
    <t>Wear hold right seven.</t>
  </si>
  <si>
    <t>palmerwilliam@example.net</t>
  </si>
  <si>
    <t>437-924-0377x811</t>
  </si>
  <si>
    <t>18622 Evans Square</t>
  </si>
  <si>
    <t>South Michelletown</t>
  </si>
  <si>
    <t>Common spring article culture difficult free.</t>
  </si>
  <si>
    <t>zlopez@example.com</t>
  </si>
  <si>
    <t>311-526-5901x78205</t>
  </si>
  <si>
    <t>541 Patricia Pines</t>
  </si>
  <si>
    <t>East Paigeland</t>
  </si>
  <si>
    <t>Always cause might behind entire college.</t>
  </si>
  <si>
    <t>russellgray@example.org</t>
  </si>
  <si>
    <t>+1-782-513-3828x9414</t>
  </si>
  <si>
    <t>4204 Denise Valleys</t>
  </si>
  <si>
    <t>Cherylberg</t>
  </si>
  <si>
    <t>During single exist find newspaper why.</t>
  </si>
  <si>
    <t>tgarcia@example.com</t>
  </si>
  <si>
    <t>(881)921-3955x45488</t>
  </si>
  <si>
    <t>0020 Michael Squares</t>
  </si>
  <si>
    <t>Kingview</t>
  </si>
  <si>
    <t>Political house maybe Mr.</t>
  </si>
  <si>
    <t>crystal76@example.com</t>
  </si>
  <si>
    <t>001-385-697-9982x18798</t>
  </si>
  <si>
    <t>710 Dennis Station Suite 787</t>
  </si>
  <si>
    <t>Brittneyfurt</t>
  </si>
  <si>
    <t>He wind thought.</t>
  </si>
  <si>
    <t>thompsondanielle@example.org</t>
  </si>
  <si>
    <t>(713)793-2751x79712</t>
  </si>
  <si>
    <t>027 Horne Forge Suite 128</t>
  </si>
  <si>
    <t>East Craigbury</t>
  </si>
  <si>
    <t>South compare scene certain this board.</t>
  </si>
  <si>
    <t>herbert32@example.org</t>
  </si>
  <si>
    <t>001-674-975-6167x93937</t>
  </si>
  <si>
    <t>7986 Sosa Lights Suite 962</t>
  </si>
  <si>
    <t>Barbaraburgh</t>
  </si>
  <si>
    <t>Somebody every decision room picture.</t>
  </si>
  <si>
    <t>dorseyjordan@example.org</t>
  </si>
  <si>
    <t>440-662-3843x0593</t>
  </si>
  <si>
    <t>504 Brian Park Apt. 441</t>
  </si>
  <si>
    <t>South Haroldstad</t>
  </si>
  <si>
    <t>Situation grow affect mouth performance quality.</t>
  </si>
  <si>
    <t>vmanning@example.net</t>
  </si>
  <si>
    <t>(260)392-9043</t>
  </si>
  <si>
    <t>370 Jeffery Springs</t>
  </si>
  <si>
    <t>Lake Omartown</t>
  </si>
  <si>
    <t>Middle wear suddenly language me goal.</t>
  </si>
  <si>
    <t>leblanccaroline@example.com</t>
  </si>
  <si>
    <t>810-351-8672x121</t>
  </si>
  <si>
    <t>7196 Tammy Plaza Apt. 671</t>
  </si>
  <si>
    <t>East Kristenhaven</t>
  </si>
  <si>
    <t>Newspaper out bad ability number keep often each.</t>
  </si>
  <si>
    <t>stephanie79@example.org</t>
  </si>
  <si>
    <t>(347)506-7325</t>
  </si>
  <si>
    <t>559 Vanessa Cliffs Apt. 233</t>
  </si>
  <si>
    <t>Coach nature fear office buy across.</t>
  </si>
  <si>
    <t>llam@example.org</t>
  </si>
  <si>
    <t>+1-860-805-7190x00885</t>
  </si>
  <si>
    <t>57420 Kristi Estate Apt. 629</t>
  </si>
  <si>
    <t>Action summer free your paper dream.</t>
  </si>
  <si>
    <t>brookehall@example.com</t>
  </si>
  <si>
    <t>710-593-7870x559</t>
  </si>
  <si>
    <t>3238 Martinez Branch Suite 650</t>
  </si>
  <si>
    <t>Derekchester</t>
  </si>
  <si>
    <t>Successful research price look others.</t>
  </si>
  <si>
    <t>3670 Benson Wells</t>
  </si>
  <si>
    <t>Nation rather quality none figure interview.</t>
  </si>
  <si>
    <t>michelle94@example.org</t>
  </si>
  <si>
    <t>732.889.9188x0468</t>
  </si>
  <si>
    <t>33233 Kevin Neck</t>
  </si>
  <si>
    <t>New Douglasmouth</t>
  </si>
  <si>
    <t>Sea spend whatever interest one worry evidence.</t>
  </si>
  <si>
    <t>bryanjones@example.com</t>
  </si>
  <si>
    <t>568.834.4723</t>
  </si>
  <si>
    <t>50201 Morgan Isle</t>
  </si>
  <si>
    <t>Morganville</t>
  </si>
  <si>
    <t>Age tough good early capital.</t>
  </si>
  <si>
    <t>derek69@example.com</t>
  </si>
  <si>
    <t>(996)529-0896</t>
  </si>
  <si>
    <t>950 Petersen Field Suite 967</t>
  </si>
  <si>
    <t>Policy get first surface team.</t>
  </si>
  <si>
    <t>cynthia60@example.net</t>
  </si>
  <si>
    <t>(640)474-0554</t>
  </si>
  <si>
    <t>33370 Karl Loaf</t>
  </si>
  <si>
    <t>Lake Scottfort</t>
  </si>
  <si>
    <t>Trade affect begin I production personal.</t>
  </si>
  <si>
    <t>dalele@example.org</t>
  </si>
  <si>
    <t>+1-947-203-9123x5315</t>
  </si>
  <si>
    <t>64669 Stewart Green</t>
  </si>
  <si>
    <t>Lake Gordon</t>
  </si>
  <si>
    <t>Wish media pay itself drug suggest contain family.</t>
  </si>
  <si>
    <t>julie47@example.com</t>
  </si>
  <si>
    <t>(885)281-9920x0498</t>
  </si>
  <si>
    <t>94737 Paige Shoals</t>
  </si>
  <si>
    <t>South Valerie</t>
  </si>
  <si>
    <t>Clear place forward instead.</t>
  </si>
  <si>
    <t>wsimmons@example.net</t>
  </si>
  <si>
    <t>370-506-2850</t>
  </si>
  <si>
    <t>59785 Olson Islands Suite 312</t>
  </si>
  <si>
    <t>Perezside</t>
  </si>
  <si>
    <t>Focus low seem director story themselves only.</t>
  </si>
  <si>
    <t>milleralexander@example.net</t>
  </si>
  <si>
    <t>580.815.7639</t>
  </si>
  <si>
    <t>654 Stephen Village</t>
  </si>
  <si>
    <t>Port Matthewfort</t>
  </si>
  <si>
    <t>Standard wide until.</t>
  </si>
  <si>
    <t>lawrencemckenzie@example.net</t>
  </si>
  <si>
    <t>404-971-6210</t>
  </si>
  <si>
    <t>68332 Michael Garden Suite 456</t>
  </si>
  <si>
    <t>Throw imagine environment body floor executive develop bar.</t>
  </si>
  <si>
    <t>ryan59@example.org</t>
  </si>
  <si>
    <t>552.647.8883x424</t>
  </si>
  <si>
    <t>194 Wagner Ferry</t>
  </si>
  <si>
    <t>West Kennethstad</t>
  </si>
  <si>
    <t>Happy bit day artist eat young five.</t>
  </si>
  <si>
    <t>justin36@example.org</t>
  </si>
  <si>
    <t>(945)561-6281x405</t>
  </si>
  <si>
    <t>954 Hernandez Street Suite 805</t>
  </si>
  <si>
    <t>West Kevin</t>
  </si>
  <si>
    <t>Human party middle debate wall subject beautiful.</t>
  </si>
  <si>
    <t>asanchez@example.net</t>
  </si>
  <si>
    <t>001-603-426-3984x84050</t>
  </si>
  <si>
    <t>66453 Williams Keys Suite 370</t>
  </si>
  <si>
    <t>Johnside</t>
  </si>
  <si>
    <t>His line her him.</t>
  </si>
  <si>
    <t>jacob51@example.net</t>
  </si>
  <si>
    <t>787.273.6157x108</t>
  </si>
  <si>
    <t>3177 Lauren Extensions</t>
  </si>
  <si>
    <t>Myself director their hair.</t>
  </si>
  <si>
    <t>ubennett@example.org</t>
  </si>
  <si>
    <t>208.253.0007x890</t>
  </si>
  <si>
    <t>34147 Davis Branch</t>
  </si>
  <si>
    <t>East Emilyport</t>
  </si>
  <si>
    <t>Drop image management book do.</t>
  </si>
  <si>
    <t>angeladawson@example.org</t>
  </si>
  <si>
    <t>001-746-950-1040x39748</t>
  </si>
  <si>
    <t>78237 Miller Vista Apt. 253</t>
  </si>
  <si>
    <t>Or thus act station much.</t>
  </si>
  <si>
    <t>gonzalezsummer@example.net</t>
  </si>
  <si>
    <t>(497)468-4171</t>
  </si>
  <si>
    <t>4499 Rose Loaf Suite 526</t>
  </si>
  <si>
    <t>Lake Brandishire</t>
  </si>
  <si>
    <t>Ability education current school here huge.</t>
  </si>
  <si>
    <t>erodriguez@example.net</t>
  </si>
  <si>
    <t>001-715-909-6555x1754</t>
  </si>
  <si>
    <t>432 Johnson Trafficway</t>
  </si>
  <si>
    <t>East Brendaport</t>
  </si>
  <si>
    <t>Sure third senior model have director senior.</t>
  </si>
  <si>
    <t>saunderscourtney@example.com</t>
  </si>
  <si>
    <t>001-757-263-4871</t>
  </si>
  <si>
    <t>4810 Patrick Forge</t>
  </si>
  <si>
    <t>Tamaramouth</t>
  </si>
  <si>
    <t>Company she represent also clear assume factor.</t>
  </si>
  <si>
    <t>chaneydenise@example.net</t>
  </si>
  <si>
    <t>(958)283-9166x70238</t>
  </si>
  <si>
    <t>7082 David Loaf</t>
  </si>
  <si>
    <t>Reflect day adult nation laugh range.</t>
  </si>
  <si>
    <t>kreynolds@example.com</t>
  </si>
  <si>
    <t>001-670-502-4718x62917</t>
  </si>
  <si>
    <t>2685 Price Bridge</t>
  </si>
  <si>
    <t>Port Andreaview</t>
  </si>
  <si>
    <t>Help wind personal spring provide.</t>
  </si>
  <si>
    <t>dominique57@example.com</t>
  </si>
  <si>
    <t>001-200-713-3805x349</t>
  </si>
  <si>
    <t>984 Blake Bridge Apt. 353</t>
  </si>
  <si>
    <t>Port Katrinahaven</t>
  </si>
  <si>
    <t>Area stay later when kind.</t>
  </si>
  <si>
    <t>jonesjason@example.com</t>
  </si>
  <si>
    <t>964-371-6308x876</t>
  </si>
  <si>
    <t>79901 Kathryn Springs Apt. 919</t>
  </si>
  <si>
    <t>North Davidburgh</t>
  </si>
  <si>
    <t>Visit amount provide listen off ten sister.</t>
  </si>
  <si>
    <t>natalieschultz@example.org</t>
  </si>
  <si>
    <t>476.303.3504x080</t>
  </si>
  <si>
    <t>74070 Kenneth Stravenue Suite 666</t>
  </si>
  <si>
    <t>Brownview</t>
  </si>
  <si>
    <t>War at good none.</t>
  </si>
  <si>
    <t>krobertson@example.com</t>
  </si>
  <si>
    <t>(942)943-2067x0092</t>
  </si>
  <si>
    <t>65401 Robertson Street Apt. 382</t>
  </si>
  <si>
    <t>North Johnmouth</t>
  </si>
  <si>
    <t>Thought occur policy she.</t>
  </si>
  <si>
    <t>ssuarez@example.com</t>
  </si>
  <si>
    <t>(366)544-9242x9416</t>
  </si>
  <si>
    <t>961 Denise Summit Apt. 234</t>
  </si>
  <si>
    <t>North Kyleland</t>
  </si>
  <si>
    <t>Talk thousand participant quite.</t>
  </si>
  <si>
    <t>jessica68@example.net</t>
  </si>
  <si>
    <t>606.434.9772</t>
  </si>
  <si>
    <t>286 Christine Row Apt. 920</t>
  </si>
  <si>
    <t>West Michaelhaven</t>
  </si>
  <si>
    <t>Particularly heavy story conference write another attorney.</t>
  </si>
  <si>
    <t>elopez@example.com</t>
  </si>
  <si>
    <t>001-432-696-5061x422</t>
  </si>
  <si>
    <t>79524 Johnson Route Suite 630</t>
  </si>
  <si>
    <t>Cup data perform near source.</t>
  </si>
  <si>
    <t>megansteele@example.com</t>
  </si>
  <si>
    <t>001-920-906-3073x03851</t>
  </si>
  <si>
    <t>32453 Mary Plain</t>
  </si>
  <si>
    <t>East Allenville</t>
  </si>
  <si>
    <t>Build purpose movement pattern.</t>
  </si>
  <si>
    <t>bvaughn@example.net</t>
  </si>
  <si>
    <t>(280)739-3150x674</t>
  </si>
  <si>
    <t>3580 Powell Glens Apt. 361</t>
  </si>
  <si>
    <t>South Carolynburgh</t>
  </si>
  <si>
    <t>Possible science always wide care.</t>
  </si>
  <si>
    <t>fernandopeters@example.net</t>
  </si>
  <si>
    <t>001-229-381-6108x071</t>
  </si>
  <si>
    <t>161 Shannon Forks</t>
  </si>
  <si>
    <t>Continue upon moment out.</t>
  </si>
  <si>
    <t>lydia40@example.net</t>
  </si>
  <si>
    <t>254.971.0360</t>
  </si>
  <si>
    <t>117 Baker Parks</t>
  </si>
  <si>
    <t>Blue rather eye cell in throughout focus.</t>
  </si>
  <si>
    <t>lewisrichard@example.net</t>
  </si>
  <si>
    <t>684.660.4637x078</t>
  </si>
  <si>
    <t>161 Burton Vista</t>
  </si>
  <si>
    <t>Find meeting use trade machine.</t>
  </si>
  <si>
    <t>hcook@example.org</t>
  </si>
  <si>
    <t>001-507-614-3787x2726</t>
  </si>
  <si>
    <t>952 David Square</t>
  </si>
  <si>
    <t>Brandonborough</t>
  </si>
  <si>
    <t>East tend movement woman situation quickly.</t>
  </si>
  <si>
    <t>+1-542-612-5661x3108</t>
  </si>
  <si>
    <t>74952 Farmer Courts Apt. 362</t>
  </si>
  <si>
    <t>Way should eat figure team suddenly.</t>
  </si>
  <si>
    <t>wilsonlauren@example.org</t>
  </si>
  <si>
    <t>(901)657-4057x76796</t>
  </si>
  <si>
    <t>689 Latoya Point Apt. 098</t>
  </si>
  <si>
    <t>Artist large land service property rock.</t>
  </si>
  <si>
    <t>russellnicole@example.com</t>
  </si>
  <si>
    <t>212.470.8199x202</t>
  </si>
  <si>
    <t>07509 Ball Branch</t>
  </si>
  <si>
    <t>Lindsaymouth</t>
  </si>
  <si>
    <t>Central enjoy national nice likely.</t>
  </si>
  <si>
    <t>matthewanderson@example.net</t>
  </si>
  <si>
    <t>524-983-9055</t>
  </si>
  <si>
    <t>6153 Chris Street</t>
  </si>
  <si>
    <t>Lake Christina</t>
  </si>
  <si>
    <t>Management recent season talk.</t>
  </si>
  <si>
    <t>ejenkins@example.com</t>
  </si>
  <si>
    <t>274-835-9770</t>
  </si>
  <si>
    <t>8952 Johnson Drive</t>
  </si>
  <si>
    <t>Jacksonhaven</t>
  </si>
  <si>
    <t>View figure sea talk.</t>
  </si>
  <si>
    <t>rochagordon@example.net</t>
  </si>
  <si>
    <t>783.565.2691</t>
  </si>
  <si>
    <t>86040 Monica Ports Suite 813</t>
  </si>
  <si>
    <t>Science fall ok produce keep girl environmental.</t>
  </si>
  <si>
    <t>csantana@example.net</t>
  </si>
  <si>
    <t>244.732.9826x72387</t>
  </si>
  <si>
    <t>9164 Jones Trace Apt. 948</t>
  </si>
  <si>
    <t>There most morning inside.</t>
  </si>
  <si>
    <t>ortegabenjamin@example.net</t>
  </si>
  <si>
    <t>296.300.0463x8606</t>
  </si>
  <si>
    <t>131 Jaime Road Apt. 366</t>
  </si>
  <si>
    <t>Charlesmouth</t>
  </si>
  <si>
    <t>Door five site term various case.</t>
  </si>
  <si>
    <t>dshepherd@example.com</t>
  </si>
  <si>
    <t>308.476.3216</t>
  </si>
  <si>
    <t>414 Lawrence Springs</t>
  </si>
  <si>
    <t>Jacobshire</t>
  </si>
  <si>
    <t>Attorney job policy early and get.</t>
  </si>
  <si>
    <t>davidschwartz@example.com</t>
  </si>
  <si>
    <t>3054 Phillips Mall</t>
  </si>
  <si>
    <t>Armstrongton</t>
  </si>
  <si>
    <t>Bank probably again nothing.</t>
  </si>
  <si>
    <t>kristi70@example.com</t>
  </si>
  <si>
    <t>249-462-5820x38821</t>
  </si>
  <si>
    <t>048 Jeffrey Field</t>
  </si>
  <si>
    <t>Lake Brandyberg</t>
  </si>
  <si>
    <t>Along behind base image southern decision.</t>
  </si>
  <si>
    <t>mwillis@example.net</t>
  </si>
  <si>
    <t>886-831-1298</t>
  </si>
  <si>
    <t>0989 Sparks Knoll</t>
  </si>
  <si>
    <t>Stephensmouth</t>
  </si>
  <si>
    <t>Night network make wish three.</t>
  </si>
  <si>
    <t>zellis@example.net</t>
  </si>
  <si>
    <t>(806)412-4936</t>
  </si>
  <si>
    <t>464 Riley Tunnel Suite 566</t>
  </si>
  <si>
    <t>Yet report decide human important quite.</t>
  </si>
  <si>
    <t>dickersonlisa@example.com</t>
  </si>
  <si>
    <t>740 Robert Mountain</t>
  </si>
  <si>
    <t>North Leslie</t>
  </si>
  <si>
    <t>Argue enough meet.</t>
  </si>
  <si>
    <t>rittertimothy@example.com</t>
  </si>
  <si>
    <t>+1-801-250-6516x6659</t>
  </si>
  <si>
    <t>2657 Robinson Mall Apt. 664</t>
  </si>
  <si>
    <t>Atkinsside</t>
  </si>
  <si>
    <t>Despite while fact up.</t>
  </si>
  <si>
    <t>michael17@example.com</t>
  </si>
  <si>
    <t>383.838.2615x8762</t>
  </si>
  <si>
    <t>43074 Steven Port</t>
  </si>
  <si>
    <t>Security especially office.</t>
  </si>
  <si>
    <t>egonzalez@example.net</t>
  </si>
  <si>
    <t>18680 Moran Haven Suite 065</t>
  </si>
  <si>
    <t>Westchester</t>
  </si>
  <si>
    <t>Which this shake offer hair road race.</t>
  </si>
  <si>
    <t>tthompson@example.net</t>
  </si>
  <si>
    <t>759-503-1702</t>
  </si>
  <si>
    <t>8782 Brittany Causeway</t>
  </si>
  <si>
    <t>Wrightland</t>
  </si>
  <si>
    <t>May believe smile according she.</t>
  </si>
  <si>
    <t>elizabeth37@example.net</t>
  </si>
  <si>
    <t>001-704-900-5949</t>
  </si>
  <si>
    <t>9506 Montgomery Branch</t>
  </si>
  <si>
    <t>South Donald</t>
  </si>
  <si>
    <t>Difference describe while.</t>
  </si>
  <si>
    <t>mmalone@example.com</t>
  </si>
  <si>
    <t>+1-950-893-6723x7589</t>
  </si>
  <si>
    <t>013 Hickman Bypass Apt. 253</t>
  </si>
  <si>
    <t>Sethbury</t>
  </si>
  <si>
    <t>Would note process major.</t>
  </si>
  <si>
    <t>wrichard@example.com</t>
  </si>
  <si>
    <t>(658)620-6145x59623</t>
  </si>
  <si>
    <t>1903 Craig Turnpike</t>
  </si>
  <si>
    <t>East Jamesmouth</t>
  </si>
  <si>
    <t>Medical reality try grow democratic memory.</t>
  </si>
  <si>
    <t>ralphdunlap@example.net</t>
  </si>
  <si>
    <t>956.233.0821</t>
  </si>
  <si>
    <t>1446 Johnson Fort</t>
  </si>
  <si>
    <t>Much dark task grow our economic fish.</t>
  </si>
  <si>
    <t>leerobert@example.com</t>
  </si>
  <si>
    <t>861.237.4887x699</t>
  </si>
  <si>
    <t>94780 Miller Dam</t>
  </si>
  <si>
    <t>Create action another enough let explain station money.</t>
  </si>
  <si>
    <t>pbush@example.com</t>
  </si>
  <si>
    <t>537-576-8749</t>
  </si>
  <si>
    <t>627 Lisa Island Suite 282</t>
  </si>
  <si>
    <t>Bishopfurt</t>
  </si>
  <si>
    <t>Magazine Mrs interview shake big concern.</t>
  </si>
  <si>
    <t>sanderskayla@example.org</t>
  </si>
  <si>
    <t>213.673.6137</t>
  </si>
  <si>
    <t>040 John Forges</t>
  </si>
  <si>
    <t>Significant series ok.</t>
  </si>
  <si>
    <t>amandacarpenter@example.com</t>
  </si>
  <si>
    <t>(839)614-9465</t>
  </si>
  <si>
    <t>974 Stacey Junctions Apt. 107</t>
  </si>
  <si>
    <t>Rogersmouth</t>
  </si>
  <si>
    <t>Blood method listen check important according sense.</t>
  </si>
  <si>
    <t>bethanyramirez@example.org</t>
  </si>
  <si>
    <t>854-483-1397</t>
  </si>
  <si>
    <t>104 Morgan Mews</t>
  </si>
  <si>
    <t>Some hear computer hair film low.</t>
  </si>
  <si>
    <t>adamsavage@example.org</t>
  </si>
  <si>
    <t>+1-754-315-2972x74607</t>
  </si>
  <si>
    <t>20770 Briana Branch Apt. 983</t>
  </si>
  <si>
    <t>Markburgh</t>
  </si>
  <si>
    <t>Character music plant painting.</t>
  </si>
  <si>
    <t>john90@example.com</t>
  </si>
  <si>
    <t>390.837.6113x6879</t>
  </si>
  <si>
    <t>5955 Brown Port</t>
  </si>
  <si>
    <t>Duncanport</t>
  </si>
  <si>
    <t>Action raise technology.</t>
  </si>
  <si>
    <t>thomasdudley@example.net</t>
  </si>
  <si>
    <t>405.707.8092</t>
  </si>
  <si>
    <t>08694 Amy Drive</t>
  </si>
  <si>
    <t>Coach science involve beat process.</t>
  </si>
  <si>
    <t>joseph45@example.net</t>
  </si>
  <si>
    <t>+1-850-740-1588x510</t>
  </si>
  <si>
    <t>93914 Johnston Divide</t>
  </si>
  <si>
    <t>East Natalieville</t>
  </si>
  <si>
    <t>Class face animal positive low end knowledge.</t>
  </si>
  <si>
    <t>jasonflores@example.net</t>
  </si>
  <si>
    <t>09069 Karl Plaza Suite 970</t>
  </si>
  <si>
    <t>Camposport</t>
  </si>
  <si>
    <t>Effort product fight amount.</t>
  </si>
  <si>
    <t>newmanroberto@example.com</t>
  </si>
  <si>
    <t>548 Linda Ford Suite 268</t>
  </si>
  <si>
    <t>New Tammyfort</t>
  </si>
  <si>
    <t>Actually good its show head.</t>
  </si>
  <si>
    <t>jonesmichael@example.org</t>
  </si>
  <si>
    <t>001-242-811-9847x5072</t>
  </si>
  <si>
    <t>7472 Mercado Lodge</t>
  </si>
  <si>
    <t>Port Barbarafort</t>
  </si>
  <si>
    <t>Get agree office sell low certainly line.</t>
  </si>
  <si>
    <t>candacehicks@example.net</t>
  </si>
  <si>
    <t>389.641.6597x234</t>
  </si>
  <si>
    <t>920 Stephen Ford Suite 116</t>
  </si>
  <si>
    <t>North Jasmine</t>
  </si>
  <si>
    <t>Factor street either member true activity week.</t>
  </si>
  <si>
    <t>+1-346-572-1466x7427</t>
  </si>
  <si>
    <t>7913 Conner Plaza Suite 411</t>
  </si>
  <si>
    <t>Hufffort</t>
  </si>
  <si>
    <t>Step common party these rich improve year.</t>
  </si>
  <si>
    <t>frederickbruce@example.com</t>
  </si>
  <si>
    <t>406 Eric Isle</t>
  </si>
  <si>
    <t>Oliviahaven</t>
  </si>
  <si>
    <t>Thought soldier degree before final.</t>
  </si>
  <si>
    <t>mcculloughkatie@example.com</t>
  </si>
  <si>
    <t>25162 Nelson Island Suite 396</t>
  </si>
  <si>
    <t>Gentryborough</t>
  </si>
  <si>
    <t>Top spring near group point next.</t>
  </si>
  <si>
    <t>tnorman@example.org</t>
  </si>
  <si>
    <t>001-599-299-6770x454</t>
  </si>
  <si>
    <t>583 Alexis Court</t>
  </si>
  <si>
    <t>Yes strong address every age.</t>
  </si>
  <si>
    <t>Tyrone</t>
  </si>
  <si>
    <t>ymoreno@example.com</t>
  </si>
  <si>
    <t>+1-970-402-2090x0679</t>
  </si>
  <si>
    <t>4828 Raven Street Apt. 695</t>
  </si>
  <si>
    <t>Once eight market east different woman rather.</t>
  </si>
  <si>
    <t>christopherrodriguez@example.net</t>
  </si>
  <si>
    <t>312-813-0650x5997</t>
  </si>
  <si>
    <t>207 Michael Point</t>
  </si>
  <si>
    <t>Philipborough</t>
  </si>
  <si>
    <t>Kid policy produce television join remain too.</t>
  </si>
  <si>
    <t>peterfisher@example.org</t>
  </si>
  <si>
    <t>207 Derrick Canyon</t>
  </si>
  <si>
    <t>West Jasonhaven</t>
  </si>
  <si>
    <t>Room late attention store moment.</t>
  </si>
  <si>
    <t>jeremy37@example.com</t>
  </si>
  <si>
    <t>001-511-560-7672x73384</t>
  </si>
  <si>
    <t>3586 Taylor Wells Suite 069</t>
  </si>
  <si>
    <t>Fordstad</t>
  </si>
  <si>
    <t>Prepare strategy item off city.</t>
  </si>
  <si>
    <t>hernandezedward@example.net</t>
  </si>
  <si>
    <t>007 Mclaughlin Neck</t>
  </si>
  <si>
    <t>Final buy move space young draw success.</t>
  </si>
  <si>
    <t>coryjackson@example.org</t>
  </si>
  <si>
    <t>643.861.4485</t>
  </si>
  <si>
    <t>94578 Harris Fords Suite 760</t>
  </si>
  <si>
    <t>Briannabury</t>
  </si>
  <si>
    <t>Low son hour debate determine other during.</t>
  </si>
  <si>
    <t>nicole88@example.com</t>
  </si>
  <si>
    <t>001-756-792-4120x6898</t>
  </si>
  <si>
    <t>835 Ibarra Crest Apt. 584</t>
  </si>
  <si>
    <t>Lake Annaville</t>
  </si>
  <si>
    <t>Hope day community become quite.</t>
  </si>
  <si>
    <t>wpennington@example.net</t>
  </si>
  <si>
    <t>857.706.2060x835</t>
  </si>
  <si>
    <t>371 Jennifer Ridges Apt. 674</t>
  </si>
  <si>
    <t>Painting east officer third daughter.</t>
  </si>
  <si>
    <t>garrisonhannah@example.com</t>
  </si>
  <si>
    <t>+1-807-312-4418x730</t>
  </si>
  <si>
    <t>57145 Patterson Prairie Apt. 368</t>
  </si>
  <si>
    <t>Money mean personal country carry.</t>
  </si>
  <si>
    <t>(988)222-5220x2038</t>
  </si>
  <si>
    <t>15287 Tran Hollow</t>
  </si>
  <si>
    <t>Marcusside</t>
  </si>
  <si>
    <t>Thought cup picture without agreement involve.</t>
  </si>
  <si>
    <t>emilyharrison@example.com</t>
  </si>
  <si>
    <t>639.598.3278x1143</t>
  </si>
  <si>
    <t>7756 Thomas Place Suite 771</t>
  </si>
  <si>
    <t>New Jeremyside</t>
  </si>
  <si>
    <t>Girl imagine better drug strong media.</t>
  </si>
  <si>
    <t>david58@example.com</t>
  </si>
  <si>
    <t>743-953-3579</t>
  </si>
  <si>
    <t>09110 David Garden Apt. 055</t>
  </si>
  <si>
    <t>Factor people training book grow late hope.</t>
  </si>
  <si>
    <t>ejennings@example.net</t>
  </si>
  <si>
    <t>658-435-2013</t>
  </si>
  <si>
    <t>4465 Silva Estate</t>
  </si>
  <si>
    <t>Music green especially one until type.</t>
  </si>
  <si>
    <t>felicia19@example.org</t>
  </si>
  <si>
    <t>585 Kristen Creek Suite 203</t>
  </si>
  <si>
    <t>Second or determine.</t>
  </si>
  <si>
    <t>klin@example.org</t>
  </si>
  <si>
    <t>4584 Tommy Landing Suite 672</t>
  </si>
  <si>
    <t>Lake Candice</t>
  </si>
  <si>
    <t>College reality agree law stand trouble manager.</t>
  </si>
  <si>
    <t>autumnarias@example.org</t>
  </si>
  <si>
    <t>(804)530-4122x68650</t>
  </si>
  <si>
    <t>4765 Debbie Square Apt. 861</t>
  </si>
  <si>
    <t>West Brendahaven</t>
  </si>
  <si>
    <t>Republican he court short truth.</t>
  </si>
  <si>
    <t>hubbardjacob@example.net</t>
  </si>
  <si>
    <t>8987 Gomez Run Suite 160</t>
  </si>
  <si>
    <t>Vote ground avoid quite.</t>
  </si>
  <si>
    <t>kayla74@example.net</t>
  </si>
  <si>
    <t>001-654-228-4334x861</t>
  </si>
  <si>
    <t>22264 Nicholas Land Apt. 072</t>
  </si>
  <si>
    <t>Mcclureland</t>
  </si>
  <si>
    <t>Ask task as share middle.</t>
  </si>
  <si>
    <t>dthompson@example.org</t>
  </si>
  <si>
    <t>415.887.6025x86493</t>
  </si>
  <si>
    <t>80553 Sandoval Mountain Suite 841</t>
  </si>
  <si>
    <t>Enough event watch fill group artist.</t>
  </si>
  <si>
    <t>laura06@example.org</t>
  </si>
  <si>
    <t>927.872.0988</t>
  </si>
  <si>
    <t>880 Lambert Crossroad</t>
  </si>
  <si>
    <t>Christinaberg</t>
  </si>
  <si>
    <t>Try hit high fish bit look today.</t>
  </si>
  <si>
    <t>autumnnelson@example.net</t>
  </si>
  <si>
    <t>826.398.6199x66857</t>
  </si>
  <si>
    <t>2234 Barrett Pines</t>
  </si>
  <si>
    <t>Sometimes today teacher data.</t>
  </si>
  <si>
    <t>denise32@example.net</t>
  </si>
  <si>
    <t>977-286-9388x74086</t>
  </si>
  <si>
    <t>833 Joseph Vista</t>
  </si>
  <si>
    <t>Kleinland</t>
  </si>
  <si>
    <t>Drug affect arrive successful.</t>
  </si>
  <si>
    <t>cwhitney@example.net</t>
  </si>
  <si>
    <t>(420)579-8281x737</t>
  </si>
  <si>
    <t>35906 Sarah Creek</t>
  </si>
  <si>
    <t>Talk response field peace worry.</t>
  </si>
  <si>
    <t>hunttheresa@example.net</t>
  </si>
  <si>
    <t>(552)312-6477x53720</t>
  </si>
  <si>
    <t>200 Richard Extensions</t>
  </si>
  <si>
    <t>Port Franklin</t>
  </si>
  <si>
    <t>Story offer soldier others nor position current.</t>
  </si>
  <si>
    <t>432.739.0157x0161</t>
  </si>
  <si>
    <t>3167 Lee Lodge Apt. 174</t>
  </si>
  <si>
    <t>West Jeffreyton</t>
  </si>
  <si>
    <t>Character board deal responsibility.</t>
  </si>
  <si>
    <t>rshort@example.org</t>
  </si>
  <si>
    <t>001-210-841-2114x3073</t>
  </si>
  <si>
    <t>6331 Blackwell Fork</t>
  </si>
  <si>
    <t>Never base into which standard give kitchen source.</t>
  </si>
  <si>
    <t>brewererin@example.com</t>
  </si>
  <si>
    <t>277-962-9636x97094</t>
  </si>
  <si>
    <t>871 Gary Rapids</t>
  </si>
  <si>
    <t>Curtiston</t>
  </si>
  <si>
    <t>Already though statement official leave guess appear.</t>
  </si>
  <si>
    <t>marythomas@example.org</t>
  </si>
  <si>
    <t>+1-472-367-4471x7142</t>
  </si>
  <si>
    <t>572 Vazquez Course</t>
  </si>
  <si>
    <t>Alexandershire</t>
  </si>
  <si>
    <t>Chair third art this nor.</t>
  </si>
  <si>
    <t>blackdavid@example.net</t>
  </si>
  <si>
    <t>225-474-4103x045</t>
  </si>
  <si>
    <t>31590 Davis Rapid Apt. 321</t>
  </si>
  <si>
    <t>Upon manage shake perhaps bring security sister.</t>
  </si>
  <si>
    <t>denise80@example.org</t>
  </si>
  <si>
    <t>001-453-388-1819x46337</t>
  </si>
  <si>
    <t>53741 Scott Stream</t>
  </si>
  <si>
    <t>East Courtneyhaven</t>
  </si>
  <si>
    <t>Magazine benefit civil investment choice.</t>
  </si>
  <si>
    <t>josephperry@example.net</t>
  </si>
  <si>
    <t>707.836.2544x14032</t>
  </si>
  <si>
    <t>008 Allen Spur Suite 679</t>
  </si>
  <si>
    <t>North Theresamouth</t>
  </si>
  <si>
    <t>Including according country fund stop look.</t>
  </si>
  <si>
    <t>sean96@example.com</t>
  </si>
  <si>
    <t>859.389.6838</t>
  </si>
  <si>
    <t>106 Jones Lock Apt. 601</t>
  </si>
  <si>
    <t>Durhamport</t>
  </si>
  <si>
    <t>Easy near bed let management understand.</t>
  </si>
  <si>
    <t>robertbutler@example.com</t>
  </si>
  <si>
    <t>555.281.7072x99459</t>
  </si>
  <si>
    <t>0181 Tara Ville</t>
  </si>
  <si>
    <t>Coopertown</t>
  </si>
  <si>
    <t>Just box argue.</t>
  </si>
  <si>
    <t>april63@example.com</t>
  </si>
  <si>
    <t>001-255-384-9164x3326</t>
  </si>
  <si>
    <t>286 Kerr Trace</t>
  </si>
  <si>
    <t>Braunfurt</t>
  </si>
  <si>
    <t>Act responsibility prove woman about.</t>
  </si>
  <si>
    <t>evelyn61@example.com</t>
  </si>
  <si>
    <t>001-890-981-4171x3965</t>
  </si>
  <si>
    <t>56752 Jones Gardens Apt. 446</t>
  </si>
  <si>
    <t>Port Jamesview</t>
  </si>
  <si>
    <t>Agree stay water north soldier.</t>
  </si>
  <si>
    <t>brian78@example.com</t>
  </si>
  <si>
    <t>82307 Sosa Grove Suite 060</t>
  </si>
  <si>
    <t>Reneeview</t>
  </si>
  <si>
    <t>Consider carry real their prepare after.</t>
  </si>
  <si>
    <t>calvinsmith@example.net</t>
  </si>
  <si>
    <t>503-267-9979</t>
  </si>
  <si>
    <t>10503 Juan Points</t>
  </si>
  <si>
    <t>Port Jenniferview</t>
  </si>
  <si>
    <t>Will care north list.</t>
  </si>
  <si>
    <t>melaniegalloway@example.net</t>
  </si>
  <si>
    <t>248.243.5268</t>
  </si>
  <si>
    <t>20989 Shawn Mountains Apt. 943</t>
  </si>
  <si>
    <t>West Anna</t>
  </si>
  <si>
    <t>Would rate painting manage me during food.</t>
  </si>
  <si>
    <t>robertsonkathleen@example.com</t>
  </si>
  <si>
    <t>+1-296-475-2780x09727</t>
  </si>
  <si>
    <t>8011 Douglas Mountains Apt. 668</t>
  </si>
  <si>
    <t>Port Tinaview</t>
  </si>
  <si>
    <t>Six state become computer short.</t>
  </si>
  <si>
    <t>qjones@example.org</t>
  </si>
  <si>
    <t>+1-241-890-0327x82101</t>
  </si>
  <si>
    <t>8233 Burch Brook</t>
  </si>
  <si>
    <t>Myersfort</t>
  </si>
  <si>
    <t>Available glass reason game push staff rule.</t>
  </si>
  <si>
    <t>hartrhonda@example.org</t>
  </si>
  <si>
    <t>(562)774-2823</t>
  </si>
  <si>
    <t>885 Martin Canyon</t>
  </si>
  <si>
    <t>New Wendy</t>
  </si>
  <si>
    <t>Your factor join what one past.</t>
  </si>
  <si>
    <t>evan51@example.org</t>
  </si>
  <si>
    <t>762 Schmidt View Apt. 520</t>
  </si>
  <si>
    <t>Sense kitchen institution recent best arrive.</t>
  </si>
  <si>
    <t>hannah94@example.com</t>
  </si>
  <si>
    <t>+1-764-615-0444x88968</t>
  </si>
  <si>
    <t>37376 Villarreal Streets Suite 435</t>
  </si>
  <si>
    <t>Lake Shellyburgh</t>
  </si>
  <si>
    <t>Social get analysis we ability government main team.</t>
  </si>
  <si>
    <t>nicole12@example.com</t>
  </si>
  <si>
    <t>3075 Crawford Squares</t>
  </si>
  <si>
    <t>Pamelamouth</t>
  </si>
  <si>
    <t>Activity democratic turn mother study.</t>
  </si>
  <si>
    <t>barrettjohn@example.net</t>
  </si>
  <si>
    <t>324.886.4921</t>
  </si>
  <si>
    <t>4154 Flores Fort Suite 054</t>
  </si>
  <si>
    <t>Richardside</t>
  </si>
  <si>
    <t>Seem actually own government.</t>
  </si>
  <si>
    <t>gabrielleturner@example.net</t>
  </si>
  <si>
    <t>428-819-9189</t>
  </si>
  <si>
    <t>4137 Courtney Stravenue</t>
  </si>
  <si>
    <t>Light room education anything talk hospital describe.</t>
  </si>
  <si>
    <t>gonzalezmeghan@example.org</t>
  </si>
  <si>
    <t>1628 Thompson Station Apt. 785</t>
  </si>
  <si>
    <t>Including opportunity act air form part yard.</t>
  </si>
  <si>
    <t>karenmullins@example.net</t>
  </si>
  <si>
    <t>(399)796-3455</t>
  </si>
  <si>
    <t>8727 Gomez Wells Suite 312</t>
  </si>
  <si>
    <t>Rushmouth</t>
  </si>
  <si>
    <t>Enjoy level often figure give.</t>
  </si>
  <si>
    <t>langsharon@example.net</t>
  </si>
  <si>
    <t>(731)206-7826</t>
  </si>
  <si>
    <t>413 Maria Green</t>
  </si>
  <si>
    <t>Bennettberg</t>
  </si>
  <si>
    <t>Heavy sign play.</t>
  </si>
  <si>
    <t>betty87@example.com</t>
  </si>
  <si>
    <t>001-339-376-4829</t>
  </si>
  <si>
    <t>605 Brown Turnpike Apt. 785</t>
  </si>
  <si>
    <t>Lake Alexstad</t>
  </si>
  <si>
    <t>Without among rate value above.</t>
  </si>
  <si>
    <t>williamsgeorge@example.net</t>
  </si>
  <si>
    <t>(273)638-0804x057</t>
  </si>
  <si>
    <t>098 Carolyn Underpass Suite 500</t>
  </si>
  <si>
    <t>South Lauraview</t>
  </si>
  <si>
    <t>Stand participant for about.</t>
  </si>
  <si>
    <t>isaac55@example.net</t>
  </si>
  <si>
    <t>+1-915-825-6096x431</t>
  </si>
  <si>
    <t>994 Edward Isle Suite 474</t>
  </si>
  <si>
    <t>Lake Ashleyberg</t>
  </si>
  <si>
    <t>Choose account million address despite medical.</t>
  </si>
  <si>
    <t>dbrady@example.net</t>
  </si>
  <si>
    <t>+1-920-514-8578x894</t>
  </si>
  <si>
    <t>05328 Morris Plains</t>
  </si>
  <si>
    <t>Respond various represent gas spring.</t>
  </si>
  <si>
    <t>sean05@example.org</t>
  </si>
  <si>
    <t>33959 Smith Spur</t>
  </si>
  <si>
    <t>Geraldshire</t>
  </si>
  <si>
    <t>Morning present cost court.</t>
  </si>
  <si>
    <t>janice84@example.com</t>
  </si>
  <si>
    <t>479-591-8366x881</t>
  </si>
  <si>
    <t>0581 Evans Knolls</t>
  </si>
  <si>
    <t>Stanleyport</t>
  </si>
  <si>
    <t>Live quite structure any never.</t>
  </si>
  <si>
    <t>rfriedman@example.net</t>
  </si>
  <si>
    <t>389-625-0000</t>
  </si>
  <si>
    <t>7709 Joshua Cliffs</t>
  </si>
  <si>
    <t>South Jesse</t>
  </si>
  <si>
    <t>Worker tax body issue local computer.</t>
  </si>
  <si>
    <t>eballard@example.org</t>
  </si>
  <si>
    <t>001-621-224-2373x39325</t>
  </si>
  <si>
    <t>408 Anthony Lights Suite 317</t>
  </si>
  <si>
    <t>Low sort floor use edge.</t>
  </si>
  <si>
    <t>silvamartin@example.org</t>
  </si>
  <si>
    <t>(250)483-1137x388</t>
  </si>
  <si>
    <t>4092 William Prairie</t>
  </si>
  <si>
    <t>Port Ashleytown</t>
  </si>
  <si>
    <t>Message eye fall agreement light drop standard bad.</t>
  </si>
  <si>
    <t>josephadams@example.org</t>
  </si>
  <si>
    <t>+1-810-580-4811x2805</t>
  </si>
  <si>
    <t>24061 Michael Plain</t>
  </si>
  <si>
    <t>Professor various operation part clearly month.</t>
  </si>
  <si>
    <t>nunezamanda@example.com</t>
  </si>
  <si>
    <t>001-562-980-4608x9185</t>
  </si>
  <si>
    <t>130 Robinson Spring</t>
  </si>
  <si>
    <t>Port Katiebury</t>
  </si>
  <si>
    <t>Wear start most pass on policy.</t>
  </si>
  <si>
    <t>madeline26@example.org</t>
  </si>
  <si>
    <t>(986)527-6977</t>
  </si>
  <si>
    <t>0750 Teresa Island</t>
  </si>
  <si>
    <t>Goal until truth.</t>
  </si>
  <si>
    <t>ninaobrien@example.net</t>
  </si>
  <si>
    <t>+1-481-746-4031x87827</t>
  </si>
  <si>
    <t>338 Brady Mews</t>
  </si>
  <si>
    <t>Degree time property plan huge.</t>
  </si>
  <si>
    <t>jason36@example.com</t>
  </si>
  <si>
    <t>606-662-1930</t>
  </si>
  <si>
    <t>483 Emily Canyon</t>
  </si>
  <si>
    <t>South Richardburgh</t>
  </si>
  <si>
    <t>State each above very employee cultural past.</t>
  </si>
  <si>
    <t>amber72@example.com</t>
  </si>
  <si>
    <t>2958 Jason Curve</t>
  </si>
  <si>
    <t>Chair she item.</t>
  </si>
  <si>
    <t>nelsonkimberly@example.net</t>
  </si>
  <si>
    <t>001-950-989-0769x9708</t>
  </si>
  <si>
    <t>2136 Tyler Lock Suite 252</t>
  </si>
  <si>
    <t>Onto box onto myself firm edge.</t>
  </si>
  <si>
    <t>dbrown@example.net</t>
  </si>
  <si>
    <t>(459)478-5180x524</t>
  </si>
  <si>
    <t>243 Gutierrez Union</t>
  </si>
  <si>
    <t>Debate plant series.</t>
  </si>
  <si>
    <t>fbass@example.org</t>
  </si>
  <si>
    <t>001-400-692-1363x92562</t>
  </si>
  <si>
    <t>632 Kristen Divide</t>
  </si>
  <si>
    <t>Matthewfort</t>
  </si>
  <si>
    <t>Start enjoy kid ability such institution.</t>
  </si>
  <si>
    <t>victoriaobrien@example.org</t>
  </si>
  <si>
    <t>6688 Clark Track Apt. 902</t>
  </si>
  <si>
    <t>Glassshire</t>
  </si>
  <si>
    <t>Rule care thank rather little.</t>
  </si>
  <si>
    <t>angelasmith@example.com</t>
  </si>
  <si>
    <t>327.402.0397x14785</t>
  </si>
  <si>
    <t>490 Shaw Lane Suite 534</t>
  </si>
  <si>
    <t>Lake Rebeccahaven</t>
  </si>
  <si>
    <t>Argue add support development.</t>
  </si>
  <si>
    <t>patricia60@example.com</t>
  </si>
  <si>
    <t>937-869-2211</t>
  </si>
  <si>
    <t>30660 Jillian Meadow</t>
  </si>
  <si>
    <t>Port Brandy</t>
  </si>
  <si>
    <t>Foreign price statement event.</t>
  </si>
  <si>
    <t>johnpierce@example.com</t>
  </si>
  <si>
    <t>+1-937-761-5014x23084</t>
  </si>
  <si>
    <t>2452 Terrell Island</t>
  </si>
  <si>
    <t>Ingramside</t>
  </si>
  <si>
    <t>Less final have of peace Congress success.</t>
  </si>
  <si>
    <t>meghan36@example.com</t>
  </si>
  <si>
    <t>(527)984-6689x67887</t>
  </si>
  <si>
    <t>77338 Brown Trace</t>
  </si>
  <si>
    <t>Build too role around discover writer science.</t>
  </si>
  <si>
    <t>emily87@example.net</t>
  </si>
  <si>
    <t>364.770.4377x12133</t>
  </si>
  <si>
    <t>3057 Sosa Islands</t>
  </si>
  <si>
    <t>Averyview</t>
  </si>
  <si>
    <t>Look plant type provide.</t>
  </si>
  <si>
    <t>marioanderson@example.org</t>
  </si>
  <si>
    <t>256.449.1105x5724</t>
  </si>
  <si>
    <t>543 Steven Harbor Apt. 282</t>
  </si>
  <si>
    <t>Bakerport</t>
  </si>
  <si>
    <t>Man director attention commercial reality.</t>
  </si>
  <si>
    <t>lawrence69@example.org</t>
  </si>
  <si>
    <t>748-432-4600x734</t>
  </si>
  <si>
    <t>566 Horton Turnpike Apt. 014</t>
  </si>
  <si>
    <t>West Glennmouth</t>
  </si>
  <si>
    <t>Positive majority middle write hour agree.</t>
  </si>
  <si>
    <t>amberwhite@example.com</t>
  </si>
  <si>
    <t>459-351-6370</t>
  </si>
  <si>
    <t>2264 Matthew Alley Suite 009</t>
  </si>
  <si>
    <t>North Mike</t>
  </si>
  <si>
    <t>Help total building throughout century budget.</t>
  </si>
  <si>
    <t>batkins@example.org</t>
  </si>
  <si>
    <t>749-680-7790x2888</t>
  </si>
  <si>
    <t>3250 Mark Lodge Apt. 539</t>
  </si>
  <si>
    <t>Isaacville</t>
  </si>
  <si>
    <t>Find then interview care ten.</t>
  </si>
  <si>
    <t>silvaisaiah@example.net</t>
  </si>
  <si>
    <t>647.334.3807</t>
  </si>
  <si>
    <t>359 Woodward Dam Suite 947</t>
  </si>
  <si>
    <t>Leave miss baby.</t>
  </si>
  <si>
    <t>Daryl</t>
  </si>
  <si>
    <t>chapmantraci@example.org</t>
  </si>
  <si>
    <t>3369 Timothy Vista Suite 535</t>
  </si>
  <si>
    <t>Mckayton</t>
  </si>
  <si>
    <t>Worry sure later good.</t>
  </si>
  <si>
    <t>ogordon@example.com</t>
  </si>
  <si>
    <t>644.767.5531x581</t>
  </si>
  <si>
    <t>85478 Joshua Springs</t>
  </si>
  <si>
    <t>Grow piece nor effect cup throughout anything father.</t>
  </si>
  <si>
    <t>stantoncheryl@example.com</t>
  </si>
  <si>
    <t>(611)497-6731</t>
  </si>
  <si>
    <t>8574 Drake Hills</t>
  </si>
  <si>
    <t>Road debate public risk school let.</t>
  </si>
  <si>
    <t>matthew72@example.org</t>
  </si>
  <si>
    <t>(899)691-0122</t>
  </si>
  <si>
    <t>5715 Lozano Wells Suite 424</t>
  </si>
  <si>
    <t>Purpose particularly huge debate church blood.</t>
  </si>
  <si>
    <t>ismith@example.com</t>
  </si>
  <si>
    <t>001-390-993-6134</t>
  </si>
  <si>
    <t>33466 Heather Centers Suite 157</t>
  </si>
  <si>
    <t>South Shawnland</t>
  </si>
  <si>
    <t>Hit forget around wear approach exactly subject.</t>
  </si>
  <si>
    <t>harrisabigail@example.com</t>
  </si>
  <si>
    <t>(894)315-7818x99251</t>
  </si>
  <si>
    <t>890 Cameron Lakes Apt. 555</t>
  </si>
  <si>
    <t>North Alexanderborough</t>
  </si>
  <si>
    <t>Window feeling forget customer necessary blood rather.</t>
  </si>
  <si>
    <t>aarondavis@example.com</t>
  </si>
  <si>
    <t>001-524-718-2148x925</t>
  </si>
  <si>
    <t>70030 Jacob Prairie Suite 805</t>
  </si>
  <si>
    <t>Margaretside</t>
  </si>
  <si>
    <t>Significant with federal account wish machine sort.</t>
  </si>
  <si>
    <t>laura53@example.com</t>
  </si>
  <si>
    <t>312.936.9975x156</t>
  </si>
  <si>
    <t>282 John Harbors Suite 552</t>
  </si>
  <si>
    <t>Veronicaborough</t>
  </si>
  <si>
    <t>Left sound night a establish prepare responsibility.</t>
  </si>
  <si>
    <t>michaelbowman@example.com</t>
  </si>
  <si>
    <t>38236 Brown Garden Apt. 344</t>
  </si>
  <si>
    <t>Woman tough dog different bill hundred possible.</t>
  </si>
  <si>
    <t>kmiller@example.org</t>
  </si>
  <si>
    <t>08299 Barbara Plaza Suite 501</t>
  </si>
  <si>
    <t>North Christina</t>
  </si>
  <si>
    <t>Within probably send owner.</t>
  </si>
  <si>
    <t>thompsonmichael@example.net</t>
  </si>
  <si>
    <t>001-331-831-2265x509</t>
  </si>
  <si>
    <t>379 Valerie Neck Suite 824</t>
  </si>
  <si>
    <t>South Adrian</t>
  </si>
  <si>
    <t>Its child talk.</t>
  </si>
  <si>
    <t>Zoe</t>
  </si>
  <si>
    <t>drogers@example.com</t>
  </si>
  <si>
    <t>393.598.9059x04792</t>
  </si>
  <si>
    <t>39478 Collins Locks Suite 966</t>
  </si>
  <si>
    <t>Possible lay main morning open.</t>
  </si>
  <si>
    <t>curtis47@example.org</t>
  </si>
  <si>
    <t>001-509-227-0766x18012</t>
  </si>
  <si>
    <t>479 Dennis Keys</t>
  </si>
  <si>
    <t>New Manuel</t>
  </si>
  <si>
    <t>Chance perform protect seven treat pass town.</t>
  </si>
  <si>
    <t>christinarobles@example.org</t>
  </si>
  <si>
    <t>48895 Burns Fall Suite 631</t>
  </si>
  <si>
    <t>Should range hundred international.</t>
  </si>
  <si>
    <t>webbscott@example.org</t>
  </si>
  <si>
    <t>955.770.2774x1954</t>
  </si>
  <si>
    <t>36930 Thomas Forest</t>
  </si>
  <si>
    <t>Jasonfort</t>
  </si>
  <si>
    <t>Drop candidate few consumer.</t>
  </si>
  <si>
    <t>vargasdennis@example.org</t>
  </si>
  <si>
    <t>(306)974-9282x2804</t>
  </si>
  <si>
    <t>368 Bennett Ports Apt. 697</t>
  </si>
  <si>
    <t>Choose theory call indicate south life head.</t>
  </si>
  <si>
    <t>shanson@example.org</t>
  </si>
  <si>
    <t>896.927.7325x16245</t>
  </si>
  <si>
    <t>2974 Christopher Summit Suite 392</t>
  </si>
  <si>
    <t>North Danielleton</t>
  </si>
  <si>
    <t>Son politics garden certain doctor pattern.</t>
  </si>
  <si>
    <t>jeffrey67@example.org</t>
  </si>
  <si>
    <t>+1-370-286-2546x90182</t>
  </si>
  <si>
    <t>70981 Bates Junction</t>
  </si>
  <si>
    <t>Raise game since realize.</t>
  </si>
  <si>
    <t>jennifer25@example.org</t>
  </si>
  <si>
    <t>(609)466-7167x7079</t>
  </si>
  <si>
    <t>3169 Wallace Hollow Apt. 213</t>
  </si>
  <si>
    <t>Melissaburgh</t>
  </si>
  <si>
    <t>Address difficult actually human sister industry raise some.</t>
  </si>
  <si>
    <t>bortiz@example.net</t>
  </si>
  <si>
    <t>(657)715-0604x59206</t>
  </si>
  <si>
    <t>286 James Club Apt. 860</t>
  </si>
  <si>
    <t>Katherinefurt</t>
  </si>
  <si>
    <t>Between his include decision drop.</t>
  </si>
  <si>
    <t>pattersonlinda@example.org</t>
  </si>
  <si>
    <t>001-787-830-3240x48328</t>
  </si>
  <si>
    <t>738 Miller Well</t>
  </si>
  <si>
    <t>Lake Johnburgh</t>
  </si>
  <si>
    <t>Ready sound wind however sing modern.</t>
  </si>
  <si>
    <t>williskeith@example.org</t>
  </si>
  <si>
    <t>253-791-1843</t>
  </si>
  <si>
    <t>2190 Timothy Extension</t>
  </si>
  <si>
    <t>Lake Victoriaberg</t>
  </si>
  <si>
    <t>Campaign value key.</t>
  </si>
  <si>
    <t>lauren69@example.com</t>
  </si>
  <si>
    <t>724 Sandoval Glen Apt. 122</t>
  </si>
  <si>
    <t>Millerland</t>
  </si>
  <si>
    <t>Star kind rock.</t>
  </si>
  <si>
    <t>cortezkevin@example.net</t>
  </si>
  <si>
    <t>+1-512-341-4598x904</t>
  </si>
  <si>
    <t>24978 Rivera Island Apt. 995</t>
  </si>
  <si>
    <t>School population they reason.</t>
  </si>
  <si>
    <t>coxkirsten@example.net</t>
  </si>
  <si>
    <t>50361 Adrian View</t>
  </si>
  <si>
    <t>Maxwellbury</t>
  </si>
  <si>
    <t>Condition matter thank along trouble.</t>
  </si>
  <si>
    <t>joseph96@example.com</t>
  </si>
  <si>
    <t>001-639-221-0585</t>
  </si>
  <si>
    <t>41622 Christensen Flats</t>
  </si>
  <si>
    <t>West Debraside</t>
  </si>
  <si>
    <t>Relationship own look machine why kitchen.</t>
  </si>
  <si>
    <t>patrick51@example.net</t>
  </si>
  <si>
    <t>(777)447-8243x18586</t>
  </si>
  <si>
    <t>7725 Thomas Mountains Suite 598</t>
  </si>
  <si>
    <t>Lake Juan</t>
  </si>
  <si>
    <t>Amount reflect black act yeah pretty.</t>
  </si>
  <si>
    <t>tracy16@example.net</t>
  </si>
  <si>
    <t>001-566-708-5716x846</t>
  </si>
  <si>
    <t>13526 Parker Ranch Suite 014</t>
  </si>
  <si>
    <t>Wolfemouth</t>
  </si>
  <si>
    <t>Simple only new cover able nation left turn.</t>
  </si>
  <si>
    <t>terrencejimenez@example.net</t>
  </si>
  <si>
    <t>750-877-3849x473</t>
  </si>
  <si>
    <t>81028 Jose Overpass Apt. 983</t>
  </si>
  <si>
    <t>Political have spring win article cold.</t>
  </si>
  <si>
    <t>cantunancy@example.com</t>
  </si>
  <si>
    <t>237.828.1334</t>
  </si>
  <si>
    <t>426 Wilkins Shoal</t>
  </si>
  <si>
    <t>East Eduardomouth</t>
  </si>
  <si>
    <t>Check price save live.</t>
  </si>
  <si>
    <t>christine39@example.net</t>
  </si>
  <si>
    <t>495-704-8458</t>
  </si>
  <si>
    <t>04580 Derrick Wells Suite 034</t>
  </si>
  <si>
    <t>Basstown</t>
  </si>
  <si>
    <t>Long tree stay force.</t>
  </si>
  <si>
    <t>williamsluis@example.com</t>
  </si>
  <si>
    <t>253-232-5746x87578</t>
  </si>
  <si>
    <t>07651 Green Mountains</t>
  </si>
  <si>
    <t>Erinburgh</t>
  </si>
  <si>
    <t>Air majority build job create white.</t>
  </si>
  <si>
    <t>briangordon@example.net</t>
  </si>
  <si>
    <t>874-249-5525</t>
  </si>
  <si>
    <t>328 Kevin Branch</t>
  </si>
  <si>
    <t>Specific executive close.</t>
  </si>
  <si>
    <t>autumnbrown@example.net</t>
  </si>
  <si>
    <t>(599)207-0887</t>
  </si>
  <si>
    <t>438 Morton Circle Apt. 664</t>
  </si>
  <si>
    <t>East Timfort</t>
  </si>
  <si>
    <t>Career like assume describe material western.</t>
  </si>
  <si>
    <t>edawson@example.net</t>
  </si>
  <si>
    <t>001-288-212-8663x93699</t>
  </si>
  <si>
    <t>844 David Loaf Suite 343</t>
  </si>
  <si>
    <t>East Jeffreychester</t>
  </si>
  <si>
    <t>Stage detail page interest hour music.</t>
  </si>
  <si>
    <t>darrenmorrow@example.org</t>
  </si>
  <si>
    <t>230.341.6883</t>
  </si>
  <si>
    <t>3208 Evans Ways</t>
  </si>
  <si>
    <t>New Zacharyside</t>
  </si>
  <si>
    <t>Return authority assume age their.</t>
  </si>
  <si>
    <t>zacharyhinton@example.com</t>
  </si>
  <si>
    <t>+1-491-459-6410x851</t>
  </si>
  <si>
    <t>23420 Young Falls Suite 785</t>
  </si>
  <si>
    <t>Hoganville</t>
  </si>
  <si>
    <t>Sell bit authority.</t>
  </si>
  <si>
    <t>troy55@example.com</t>
  </si>
  <si>
    <t>(441)297-9049</t>
  </si>
  <si>
    <t>48611 Edward Overpass</t>
  </si>
  <si>
    <t>Personal herself either.</t>
  </si>
  <si>
    <t>ulamb@example.net</t>
  </si>
  <si>
    <t>847.822.6663x42870</t>
  </si>
  <si>
    <t>66324 Wendy Walk Apt. 885</t>
  </si>
  <si>
    <t>Chambersburgh</t>
  </si>
  <si>
    <t>Inside staff entire executive.</t>
  </si>
  <si>
    <t>gscott@example.org</t>
  </si>
  <si>
    <t>001-442-986-3210x61827</t>
  </si>
  <si>
    <t>43590 Douglas Lodge</t>
  </si>
  <si>
    <t>Huntstad</t>
  </si>
  <si>
    <t>Week realize call such green deal air.</t>
  </si>
  <si>
    <t>ebailey@example.net</t>
  </si>
  <si>
    <t>+1-904-685-7136x57457</t>
  </si>
  <si>
    <t>818 Brown Flat Apt. 454</t>
  </si>
  <si>
    <t>Represent enter official right television positive role.</t>
  </si>
  <si>
    <t>castrosergio@example.org</t>
  </si>
  <si>
    <t>+1-954-479-5174x743</t>
  </si>
  <si>
    <t>516 Mendoza Crossroad Apt. 523</t>
  </si>
  <si>
    <t>Charge oil traditional big center its.</t>
  </si>
  <si>
    <t>michaelfoster@example.net</t>
  </si>
  <si>
    <t>736-381-9232x440</t>
  </si>
  <si>
    <t>0616 Harris Drive Apt. 252</t>
  </si>
  <si>
    <t>Douglasville</t>
  </si>
  <si>
    <t>Unit between will campaign attention policy.</t>
  </si>
  <si>
    <t>lisadominguez@example.org</t>
  </si>
  <si>
    <t>001-791-629-9142x8918</t>
  </si>
  <si>
    <t>60169 Samantha Island</t>
  </si>
  <si>
    <t>Port Charlesville</t>
  </si>
  <si>
    <t>Only partner effort suddenly.</t>
  </si>
  <si>
    <t>aroberson@example.com</t>
  </si>
  <si>
    <t>675.356.9389x03794</t>
  </si>
  <si>
    <t>688 Payne Mews</t>
  </si>
  <si>
    <t>North Brandonborough</t>
  </si>
  <si>
    <t>Major new capital exactly.</t>
  </si>
  <si>
    <t>bvaldez@example.org</t>
  </si>
  <si>
    <t>429-282-7456x93908</t>
  </si>
  <si>
    <t>07250 Michael Shoal Suite 358</t>
  </si>
  <si>
    <t>Where stop PM.</t>
  </si>
  <si>
    <t>awhite@example.net</t>
  </si>
  <si>
    <t>289-402-8449</t>
  </si>
  <si>
    <t>5558 Johnathan Crossing</t>
  </si>
  <si>
    <t>Open moment common future hot.</t>
  </si>
  <si>
    <t>madison89@example.net</t>
  </si>
  <si>
    <t>682-446-7757</t>
  </si>
  <si>
    <t>07806 Joseph Meadows Apt. 517</t>
  </si>
  <si>
    <t>Seanshire</t>
  </si>
  <si>
    <t>Response include control hundred.</t>
  </si>
  <si>
    <t>randallmichael@example.org</t>
  </si>
  <si>
    <t>908-390-2687x30471</t>
  </si>
  <si>
    <t>0841 Lucas Springs Apt. 602</t>
  </si>
  <si>
    <t>Ortegabury</t>
  </si>
  <si>
    <t>East his care quality child that plan.</t>
  </si>
  <si>
    <t>hayesshelley@example.net</t>
  </si>
  <si>
    <t>001-697-973-3780x49052</t>
  </si>
  <si>
    <t>235 Karl Stravenue Suite 917</t>
  </si>
  <si>
    <t>Imagine free lay live yourself their.</t>
  </si>
  <si>
    <t>derrickwheeler@example.com</t>
  </si>
  <si>
    <t>(940)754-9546</t>
  </si>
  <si>
    <t>2260 Smith Creek</t>
  </si>
  <si>
    <t>East Nicholasshire</t>
  </si>
  <si>
    <t>Education list morning environmental arm doctor tree.</t>
  </si>
  <si>
    <t>hannahreyes@example.org</t>
  </si>
  <si>
    <t>(578)802-5386x30906</t>
  </si>
  <si>
    <t>28597 Valenzuela Street Apt. 790</t>
  </si>
  <si>
    <t>Long threat than four always fill.</t>
  </si>
  <si>
    <t>ucole@example.com</t>
  </si>
  <si>
    <t>(346)415-2955x115</t>
  </si>
  <si>
    <t>896 Williams Stream Suite 151</t>
  </si>
  <si>
    <t>Bryanshire</t>
  </si>
  <si>
    <t>Better health image measure whatever.</t>
  </si>
  <si>
    <t>davissonya@example.com</t>
  </si>
  <si>
    <t>(536)513-0169</t>
  </si>
  <si>
    <t>422 Lopez Lake</t>
  </si>
  <si>
    <t>Many nearly chance lawyer character information say shoulder.</t>
  </si>
  <si>
    <t>bradleyraven@example.net</t>
  </si>
  <si>
    <t>(785)819-0514</t>
  </si>
  <si>
    <t>8776 Blevins Lodge</t>
  </si>
  <si>
    <t>Garcialand</t>
  </si>
  <si>
    <t>Court prove skill any decade forget.</t>
  </si>
  <si>
    <t>jeffrey05@example.net</t>
  </si>
  <si>
    <t>2171 Matthew Ridge</t>
  </si>
  <si>
    <t>Lake Marissaside</t>
  </si>
  <si>
    <t>Continue wall when whom music training.</t>
  </si>
  <si>
    <t>odeleon@example.com</t>
  </si>
  <si>
    <t>+1-564-578-2360x81288</t>
  </si>
  <si>
    <t>4494 David Divide Suite 743</t>
  </si>
  <si>
    <t>Lake Aaron</t>
  </si>
  <si>
    <t>Hard remain camera yard.</t>
  </si>
  <si>
    <t>willisbonnie@example.com</t>
  </si>
  <si>
    <t>70900 Santiago Pines</t>
  </si>
  <si>
    <t>Send writer study wait.</t>
  </si>
  <si>
    <t>uhoward@example.com</t>
  </si>
  <si>
    <t>(344)809-0823</t>
  </si>
  <si>
    <t>2808 Coleman Street</t>
  </si>
  <si>
    <t>Loss society total hit.</t>
  </si>
  <si>
    <t>ywilliams@example.org</t>
  </si>
  <si>
    <t>001-579-902-2026</t>
  </si>
  <si>
    <t>19267 Ralph Plaza</t>
  </si>
  <si>
    <t>West Amandahaven</t>
  </si>
  <si>
    <t>How house much officer baby decide soldier.</t>
  </si>
  <si>
    <t>lshea@example.net</t>
  </si>
  <si>
    <t>831 Dalton Street Apt. 902</t>
  </si>
  <si>
    <t>Martinezburgh</t>
  </si>
  <si>
    <t>Decade important thought guy among artist live interesting.</t>
  </si>
  <si>
    <t>(213)830-3972</t>
  </si>
  <si>
    <t>64336 Townsend Gardens</t>
  </si>
  <si>
    <t>Foxside</t>
  </si>
  <si>
    <t>Ahead east own mention.</t>
  </si>
  <si>
    <t>420.986.1392</t>
  </si>
  <si>
    <t>1296 Debra Highway</t>
  </si>
  <si>
    <t>Break course develop.</t>
  </si>
  <si>
    <t>urogers@example.com</t>
  </si>
  <si>
    <t>(228)457-2968</t>
  </si>
  <si>
    <t>01873 Marvin Vista Suite 300</t>
  </si>
  <si>
    <t>East Austinton</t>
  </si>
  <si>
    <t>Water matter sit.</t>
  </si>
  <si>
    <t>9084 Lowery Walks Suite 521</t>
  </si>
  <si>
    <t>West Charlesmouth</t>
  </si>
  <si>
    <t>Fall bring method charge husband.</t>
  </si>
  <si>
    <t>veronicasellers@example.com</t>
  </si>
  <si>
    <t>2915 Sara Common Suite 822</t>
  </si>
  <si>
    <t>Jasontown</t>
  </si>
  <si>
    <t>Or both police above national despite.</t>
  </si>
  <si>
    <t>diane91@example.org</t>
  </si>
  <si>
    <t>001-475-776-8569x224</t>
  </si>
  <si>
    <t>38722 Anderson Ports</t>
  </si>
  <si>
    <t>Leg who all me management.</t>
  </si>
  <si>
    <t>davisjessica@example.org</t>
  </si>
  <si>
    <t>001-330-850-3673</t>
  </si>
  <si>
    <t>028 Brown Course Suite 956</t>
  </si>
  <si>
    <t>Lake Jillland</t>
  </si>
  <si>
    <t>Sport treat force goal.</t>
  </si>
  <si>
    <t>ray83@example.com</t>
  </si>
  <si>
    <t>980-634-8347x115</t>
  </si>
  <si>
    <t>2887 April Curve</t>
  </si>
  <si>
    <t>Door rock budget many stock bit able it.</t>
  </si>
  <si>
    <t>cabreradarren@example.org</t>
  </si>
  <si>
    <t>(655)791-8011x39491</t>
  </si>
  <si>
    <t>382 Ryan Meadow Suite 049</t>
  </si>
  <si>
    <t>New Maryview</t>
  </si>
  <si>
    <t>Its suffer car anyone I.</t>
  </si>
  <si>
    <t>glenn90@example.net</t>
  </si>
  <si>
    <t>(593)788-6777x95537</t>
  </si>
  <si>
    <t>627 Terry Causeway Suite 957</t>
  </si>
  <si>
    <t>East Heidi</t>
  </si>
  <si>
    <t>Month everything until opportunity.</t>
  </si>
  <si>
    <t>underwoodfrancisco@example.com</t>
  </si>
  <si>
    <t>335.743.8597x462</t>
  </si>
  <si>
    <t>1004 Hopkins Oval Suite 689</t>
  </si>
  <si>
    <t>West Michaelbury</t>
  </si>
  <si>
    <t>Show Mrs region attack to.</t>
  </si>
  <si>
    <t>466.730.5859x8284</t>
  </si>
  <si>
    <t>769 Cooper Glens Suite 268</t>
  </si>
  <si>
    <t>Describe choice I explain.</t>
  </si>
  <si>
    <t>beanlindsay@example.com</t>
  </si>
  <si>
    <t>413.704.6854x97594</t>
  </si>
  <si>
    <t>79810 Ponce Points Suite 362</t>
  </si>
  <si>
    <t>Katieton</t>
  </si>
  <si>
    <t>Interest enjoy study learn team rate.</t>
  </si>
  <si>
    <t>jessica65@example.net</t>
  </si>
  <si>
    <t>001-989-261-8265x16461</t>
  </si>
  <si>
    <t>1847 Douglas Camp Apt. 374</t>
  </si>
  <si>
    <t>Shanemouth</t>
  </si>
  <si>
    <t>Actually return will expect book.</t>
  </si>
  <si>
    <t>amanda77@example.com</t>
  </si>
  <si>
    <t>(807)211-2750</t>
  </si>
  <si>
    <t>854 Middleton Turnpike Apt. 888</t>
  </si>
  <si>
    <t>Though material story occur.</t>
  </si>
  <si>
    <t>melanie73@example.net</t>
  </si>
  <si>
    <t>+1-412-553-1190x54401</t>
  </si>
  <si>
    <t>260 Harris Hill</t>
  </si>
  <si>
    <t>Force part daughter economic.</t>
  </si>
  <si>
    <t>carrjohn@example.net</t>
  </si>
  <si>
    <t>913.244.7386</t>
  </si>
  <si>
    <t>6472 Thompson Skyway Suite 795</t>
  </si>
  <si>
    <t>Source certain own skin movie.</t>
  </si>
  <si>
    <t>april07@example.org</t>
  </si>
  <si>
    <t>461.304.8758</t>
  </si>
  <si>
    <t>612 Glenda Well Suite 123</t>
  </si>
  <si>
    <t>Money occur will marriage lot region agreement.</t>
  </si>
  <si>
    <t>ablack@example.net</t>
  </si>
  <si>
    <t>(738)852-9336</t>
  </si>
  <si>
    <t>8436 Huffman Loop Suite 276</t>
  </si>
  <si>
    <t>West Carriemouth</t>
  </si>
  <si>
    <t>Economy eye learn wonder theory seek.</t>
  </si>
  <si>
    <t>nbradshaw@example.com</t>
  </si>
  <si>
    <t>447-896-1819x832</t>
  </si>
  <si>
    <t>3528 Jonathan Rest</t>
  </si>
  <si>
    <t>Pattern oil some.</t>
  </si>
  <si>
    <t>vanessamartinez@example.net</t>
  </si>
  <si>
    <t>001-481-667-1406x30002</t>
  </si>
  <si>
    <t>039 Rivera Highway</t>
  </si>
  <si>
    <t>Operation whatever alone fast in president.</t>
  </si>
  <si>
    <t>sotokenneth@example.net</t>
  </si>
  <si>
    <t>586.672.2744</t>
  </si>
  <si>
    <t>9302 Jose Centers Apt. 349</t>
  </si>
  <si>
    <t>Pearsonland</t>
  </si>
  <si>
    <t>Main floor home pressure approach decide woman.</t>
  </si>
  <si>
    <t>michael41@example.net</t>
  </si>
  <si>
    <t>34052 Vasquez Pike</t>
  </si>
  <si>
    <t>Victorshire</t>
  </si>
  <si>
    <t>Miss week season voice ok range great.</t>
  </si>
  <si>
    <t>scottmcdaniel@example.com</t>
  </si>
  <si>
    <t>292-507-2994</t>
  </si>
  <si>
    <t>46058 Jones Mill Suite 488</t>
  </si>
  <si>
    <t>Scene around could company form in still.</t>
  </si>
  <si>
    <t>katherineoliver@example.org</t>
  </si>
  <si>
    <t>001-941-683-9263x7597</t>
  </si>
  <si>
    <t>010 Craig Lodge Apt. 808</t>
  </si>
  <si>
    <t>Doctor always relate deal.</t>
  </si>
  <si>
    <t>5775 Edwards Trace</t>
  </si>
  <si>
    <t>Determine control surface so.</t>
  </si>
  <si>
    <t>cwright@example.com</t>
  </si>
  <si>
    <t>001-976-826-6795x218</t>
  </si>
  <si>
    <t>346 Juan Lodge Suite 213</t>
  </si>
  <si>
    <t>Weisston</t>
  </si>
  <si>
    <t>Nothing hand within.</t>
  </si>
  <si>
    <t>williamsjulie@example.org</t>
  </si>
  <si>
    <t>(502)441-5478x55951</t>
  </si>
  <si>
    <t>9670 Lisa River Apt. 951</t>
  </si>
  <si>
    <t>Dawnside</t>
  </si>
  <si>
    <t>Day cup rock stand candidate fly research.</t>
  </si>
  <si>
    <t>kimberly73@example.net</t>
  </si>
  <si>
    <t>001-226-556-6116</t>
  </si>
  <si>
    <t>956 Bradley Dale Suite 584</t>
  </si>
  <si>
    <t>First its four maintain dog high opportunity.</t>
  </si>
  <si>
    <t>pmitchell@example.com</t>
  </si>
  <si>
    <t>+1-974-819-9042x2862</t>
  </si>
  <si>
    <t>867 Weber Spurs Suite 810</t>
  </si>
  <si>
    <t>Certainly education election feel tough behavior.</t>
  </si>
  <si>
    <t>brooke87@example.net</t>
  </si>
  <si>
    <t>(371)897-3450</t>
  </si>
  <si>
    <t>17129 Rodriguez Extension</t>
  </si>
  <si>
    <t>Andreaview</t>
  </si>
  <si>
    <t>Return behind church main toward around.</t>
  </si>
  <si>
    <t>donnahess@example.com</t>
  </si>
  <si>
    <t>+1-544-271-1047x9714</t>
  </si>
  <si>
    <t>40218 Gregory Union Apt. 117</t>
  </si>
  <si>
    <t>Hallshire</t>
  </si>
  <si>
    <t>For job point community keep go.</t>
  </si>
  <si>
    <t>bbanks@example.org</t>
  </si>
  <si>
    <t>+1-436-278-0670x45628</t>
  </si>
  <si>
    <t>204 Amy Prairie Suite 567</t>
  </si>
  <si>
    <t>Port Summerland</t>
  </si>
  <si>
    <t>Man much service field eight whatever require recognize.</t>
  </si>
  <si>
    <t>lawrencejimenez@example.net</t>
  </si>
  <si>
    <t>943.658.4023</t>
  </si>
  <si>
    <t>502 Robert Mount</t>
  </si>
  <si>
    <t>Least write body practice future cut.</t>
  </si>
  <si>
    <t>wendycook@example.org</t>
  </si>
  <si>
    <t>493.862.7141</t>
  </si>
  <si>
    <t>4596 Gonzalez Fort</t>
  </si>
  <si>
    <t>Crystaltown</t>
  </si>
  <si>
    <t>Least message mouth.</t>
  </si>
  <si>
    <t>jkrause@example.net</t>
  </si>
  <si>
    <t>(430)485-5490</t>
  </si>
  <si>
    <t>3793 Collins Prairie Suite 405</t>
  </si>
  <si>
    <t>Grantview</t>
  </si>
  <si>
    <t>Onto kitchen land almost.</t>
  </si>
  <si>
    <t>suttonjeremy@example.com</t>
  </si>
  <si>
    <t>(218)369-0223x48397</t>
  </si>
  <si>
    <t>269 Paul Circles</t>
  </si>
  <si>
    <t>Tonifort</t>
  </si>
  <si>
    <t>Us science focus wait southern.</t>
  </si>
  <si>
    <t>munoztasha@example.net</t>
  </si>
  <si>
    <t>(435)634-6374x74961</t>
  </si>
  <si>
    <t>325 Anthony Turnpike Suite 093</t>
  </si>
  <si>
    <t>Discover attack girl first charge.</t>
  </si>
  <si>
    <t>rickwolfe@example.com</t>
  </si>
  <si>
    <t>971-836-4530x746</t>
  </si>
  <si>
    <t>2296 Harris Trail Suite 494</t>
  </si>
  <si>
    <t>North Noah</t>
  </si>
  <si>
    <t>Suddenly arrive reduce between especially him.</t>
  </si>
  <si>
    <t>pstewart@example.com</t>
  </si>
  <si>
    <t>(907)465-4760</t>
  </si>
  <si>
    <t>67501 Brenda Brook Suite 824</t>
  </si>
  <si>
    <t>Much hotel recognize themselves politics suggest area campaign.</t>
  </si>
  <si>
    <t>ruizjeffrey@example.com</t>
  </si>
  <si>
    <t>899 Powell Corners Apt. 723</t>
  </si>
  <si>
    <t>Pay office stuff possible worry image trade.</t>
  </si>
  <si>
    <t>+1-608-432-6141x158</t>
  </si>
  <si>
    <t>9059 Robert Estates</t>
  </si>
  <si>
    <t>Parkerburgh</t>
  </si>
  <si>
    <t>Shake lay economic else large.</t>
  </si>
  <si>
    <t>rossvictoria@example.com</t>
  </si>
  <si>
    <t>001-799-867-6350x120</t>
  </si>
  <si>
    <t>472 Taylor Garden</t>
  </si>
  <si>
    <t>Rebeccaville</t>
  </si>
  <si>
    <t>Imagine identify Democrat include.</t>
  </si>
  <si>
    <t>434-962-4050x918</t>
  </si>
  <si>
    <t>69733 Davis Ramp</t>
  </si>
  <si>
    <t>Lake Brianberg</t>
  </si>
  <si>
    <t>Push upon environmental including window cup trip.</t>
  </si>
  <si>
    <t>martinezbrandon@example.com</t>
  </si>
  <si>
    <t>001-642-812-4991x8640</t>
  </si>
  <si>
    <t>99140 Charlene Park Apt. 811</t>
  </si>
  <si>
    <t>Danielleburgh</t>
  </si>
  <si>
    <t>Game carry around customer this fire.</t>
  </si>
  <si>
    <t>longsonya@example.org</t>
  </si>
  <si>
    <t>+1-766-519-3566x0814</t>
  </si>
  <si>
    <t>5666 Richard Extension</t>
  </si>
  <si>
    <t>Austinside</t>
  </si>
  <si>
    <t>Owner indicate need call read.</t>
  </si>
  <si>
    <t>owilliams@example.net</t>
  </si>
  <si>
    <t>991.985.2455x221</t>
  </si>
  <si>
    <t>222 Zoe Pike</t>
  </si>
  <si>
    <t>Port Jenniferville</t>
  </si>
  <si>
    <t>Doctor religious choice capital.</t>
  </si>
  <si>
    <t>bwalker@example.com</t>
  </si>
  <si>
    <t>(219)457-3693</t>
  </si>
  <si>
    <t>849 Martinez Junctions Suite 313</t>
  </si>
  <si>
    <t>New Tamaraport</t>
  </si>
  <si>
    <t>Change everybody blood yes girl sort.</t>
  </si>
  <si>
    <t>kimberly19@example.com</t>
  </si>
  <si>
    <t>862.877.7870</t>
  </si>
  <si>
    <t>818 Hall Wall</t>
  </si>
  <si>
    <t>Crystalfurt</t>
  </si>
  <si>
    <t>Rock challenge item whether.</t>
  </si>
  <si>
    <t>chelseamorales@example.com</t>
  </si>
  <si>
    <t>777.407.6322</t>
  </si>
  <si>
    <t>20422 Alexander Roads</t>
  </si>
  <si>
    <t>Once guy ask from deal seek painting.</t>
  </si>
  <si>
    <t>sean18@example.org</t>
  </si>
  <si>
    <t>(452)905-3519x4298</t>
  </si>
  <si>
    <t>288 Eric Prairie</t>
  </si>
  <si>
    <t>New Amandamouth</t>
  </si>
  <si>
    <t>Follow part world realize card weight.</t>
  </si>
  <si>
    <t>xanderson@example.com</t>
  </si>
  <si>
    <t>001-572-732-7914x2951</t>
  </si>
  <si>
    <t>5746 Michael Crest Suite 535</t>
  </si>
  <si>
    <t>Rogersstad</t>
  </si>
  <si>
    <t>Laugh everyone mouth sea quite.</t>
  </si>
  <si>
    <t>yaustin@example.org</t>
  </si>
  <si>
    <t>+1-807-693-8707x3383</t>
  </si>
  <si>
    <t>21271 Jason Drive</t>
  </si>
  <si>
    <t>Mckeemouth</t>
  </si>
  <si>
    <t>Phone trouble impact already style ok particularly.</t>
  </si>
  <si>
    <t>fadkins@example.net</t>
  </si>
  <si>
    <t>001-823-925-3250x960</t>
  </si>
  <si>
    <t>14944 Wood Alley</t>
  </si>
  <si>
    <t>Bit deal bed.</t>
  </si>
  <si>
    <t>pricescott@example.net</t>
  </si>
  <si>
    <t>001-892-439-9339x228</t>
  </si>
  <si>
    <t>5226 Scott Points Suite 872</t>
  </si>
  <si>
    <t>Hayesmouth</t>
  </si>
  <si>
    <t>By attorney talk condition reach should.</t>
  </si>
  <si>
    <t>johnsonelizabeth@example.net</t>
  </si>
  <si>
    <t>680-325-9888x956</t>
  </si>
  <si>
    <t>5181 Steven Drive Suite 519</t>
  </si>
  <si>
    <t>East Albertville</t>
  </si>
  <si>
    <t>Attorney team system the everybody seven.</t>
  </si>
  <si>
    <t>bradsimmons@example.com</t>
  </si>
  <si>
    <t>277-704-9657</t>
  </si>
  <si>
    <t>68053 Frey Harbors</t>
  </si>
  <si>
    <t>Larryport</t>
  </si>
  <si>
    <t>Somebody necessary chair surface.</t>
  </si>
  <si>
    <t>kennethmartin@example.net</t>
  </si>
  <si>
    <t>870-310-5051</t>
  </si>
  <si>
    <t>80504 Walter Causeway</t>
  </si>
  <si>
    <t>East Morgan</t>
  </si>
  <si>
    <t>Now focus summer perhaps case everyone itself.</t>
  </si>
  <si>
    <t>bettygray@example.net</t>
  </si>
  <si>
    <t>(700)720-6554x868</t>
  </si>
  <si>
    <t>69704 Christopher Lake Apt. 106</t>
  </si>
  <si>
    <t>Region hospital cost want story blue.</t>
  </si>
  <si>
    <t>619-352-7047</t>
  </si>
  <si>
    <t>81169 Perkins Inlet Suite 621</t>
  </si>
  <si>
    <t>Jeffreyport</t>
  </si>
  <si>
    <t>Power usually process adult.</t>
  </si>
  <si>
    <t>tonimason@example.com</t>
  </si>
  <si>
    <t>621.379.6158x8438</t>
  </si>
  <si>
    <t>480 Carolyn Mountains Suite 101</t>
  </si>
  <si>
    <t>Gonzalezview</t>
  </si>
  <si>
    <t>Fire if note news behavior firm.</t>
  </si>
  <si>
    <t>shawn16@example.net</t>
  </si>
  <si>
    <t>(556)430-2407</t>
  </si>
  <si>
    <t>526 Daniels Drive Suite 676</t>
  </si>
  <si>
    <t>Josephbury</t>
  </si>
  <si>
    <t>Situation fine including you grow share.</t>
  </si>
  <si>
    <t>jon04@example.com</t>
  </si>
  <si>
    <t>001-965-926-2549</t>
  </si>
  <si>
    <t>3325 Carrillo Rest Apt. 791</t>
  </si>
  <si>
    <t>Shawnstad</t>
  </si>
  <si>
    <t>Gun staff study range.</t>
  </si>
  <si>
    <t>matthewwolf@example.com</t>
  </si>
  <si>
    <t>398.475.1129x60105</t>
  </si>
  <si>
    <t>5481 Munoz Cape</t>
  </si>
  <si>
    <t>Lake Kaylatown</t>
  </si>
  <si>
    <t>Eight difference prevent beat expect.</t>
  </si>
  <si>
    <t>rowens@example.net</t>
  </si>
  <si>
    <t>001-204-522-7341</t>
  </si>
  <si>
    <t>70844 Richard Greens</t>
  </si>
  <si>
    <t>Respond car arrive would.</t>
  </si>
  <si>
    <t>tamaralozano@example.net</t>
  </si>
  <si>
    <t>214.494.6809x6353</t>
  </si>
  <si>
    <t>0085 Shari Courts</t>
  </si>
  <si>
    <t>South Michaelbury</t>
  </si>
  <si>
    <t>Animal very within sell name they speech work.</t>
  </si>
  <si>
    <t>whiteheadsean@example.com</t>
  </si>
  <si>
    <t>+1-330-747-7781x697</t>
  </si>
  <si>
    <t>81836 Cory Hill Suite 750</t>
  </si>
  <si>
    <t>Francismouth</t>
  </si>
  <si>
    <t>Paper necessary imagine student door marriage with player.</t>
  </si>
  <si>
    <t>sandra04@example.net</t>
  </si>
  <si>
    <t>19362 Bonnie Harbors</t>
  </si>
  <si>
    <t>Land low yeah expert sign participant.</t>
  </si>
  <si>
    <t>frazierchristine@example.com</t>
  </si>
  <si>
    <t>853-715-0651x52558</t>
  </si>
  <si>
    <t>26185 Jeremy Views</t>
  </si>
  <si>
    <t>Lake Tiffanymouth</t>
  </si>
  <si>
    <t>Cut special building positive deep.</t>
  </si>
  <si>
    <t>juliematthews@example.org</t>
  </si>
  <si>
    <t>823.441.5876</t>
  </si>
  <si>
    <t>86893 Sullivan Avenue Apt. 940</t>
  </si>
  <si>
    <t>Race require really laugh.</t>
  </si>
  <si>
    <t>joan41@example.net</t>
  </si>
  <si>
    <t>+1-885-757-2440x1823</t>
  </si>
  <si>
    <t>4051 Jennifer Camp Suite 191</t>
  </si>
  <si>
    <t>Romeroport</t>
  </si>
  <si>
    <t>Interview could around rest rock pressure character customer.</t>
  </si>
  <si>
    <t>emily50@example.org</t>
  </si>
  <si>
    <t>595-337-2699</t>
  </si>
  <si>
    <t>3918 Phillips Square Apt. 550</t>
  </si>
  <si>
    <t>Palmerbury</t>
  </si>
  <si>
    <t>Back ask six.</t>
  </si>
  <si>
    <t>reneemorrison@example.net</t>
  </si>
  <si>
    <t>+1-244-360-7213x90263</t>
  </si>
  <si>
    <t>7106 Farmer Spring Suite 191</t>
  </si>
  <si>
    <t>South Dustin</t>
  </si>
  <si>
    <t>Think significant provide able.</t>
  </si>
  <si>
    <t>hmiller@example.org</t>
  </si>
  <si>
    <t>846.983.0124</t>
  </si>
  <si>
    <t>34567 Lin Viaduct</t>
  </si>
  <si>
    <t>Establish on politics include.</t>
  </si>
  <si>
    <t>frankstewart@example.net</t>
  </si>
  <si>
    <t>741-606-4626x25836</t>
  </si>
  <si>
    <t>702 Martin Corners</t>
  </si>
  <si>
    <t>Single economic line building.</t>
  </si>
  <si>
    <t>susan89@example.com</t>
  </si>
  <si>
    <t>8907 Julia Hollow</t>
  </si>
  <si>
    <t>Wilsonshire</t>
  </si>
  <si>
    <t>As world admit leader sense bar amount.</t>
  </si>
  <si>
    <t>Bryce</t>
  </si>
  <si>
    <t>sandraprice@example.org</t>
  </si>
  <si>
    <t>785.844.1799</t>
  </si>
  <si>
    <t>98595 Kelley Walks</t>
  </si>
  <si>
    <t>Danielleville</t>
  </si>
  <si>
    <t>Reflect letter citizen lead image.</t>
  </si>
  <si>
    <t>elizabeth56@example.net</t>
  </si>
  <si>
    <t>384.868.0592x320</t>
  </si>
  <si>
    <t>276 Kristin Knolls Suite 397</t>
  </si>
  <si>
    <t>North Roger</t>
  </si>
  <si>
    <t>Poor address age why every doctor.</t>
  </si>
  <si>
    <t>harrisjulie@example.net</t>
  </si>
  <si>
    <t>+1-459-613-0009x93963</t>
  </si>
  <si>
    <t>4103 Phillip Forges Apt. 773</t>
  </si>
  <si>
    <t>Together miss day lead know throughout.</t>
  </si>
  <si>
    <t>villaalexandra@example.net</t>
  </si>
  <si>
    <t>809.361.2914</t>
  </si>
  <si>
    <t>6085 Reed Alley</t>
  </si>
  <si>
    <t>Donnatown</t>
  </si>
  <si>
    <t>Happen music forward.</t>
  </si>
  <si>
    <t>paulbrown@example.net</t>
  </si>
  <si>
    <t>302.391.0464x91766</t>
  </si>
  <si>
    <t>4953 Munoz Manors</t>
  </si>
  <si>
    <t>North Feliciaburgh</t>
  </si>
  <si>
    <t>Seek either article human prepare.</t>
  </si>
  <si>
    <t>hernandezphillip@example.com</t>
  </si>
  <si>
    <t>(600)804-2164x187</t>
  </si>
  <si>
    <t>482 Adam Light Suite 533</t>
  </si>
  <si>
    <t>Tarashire</t>
  </si>
  <si>
    <t>North staff democratic finish onto.</t>
  </si>
  <si>
    <t>(636)203-0638x777</t>
  </si>
  <si>
    <t>2570 Kendra Drive Suite 069</t>
  </si>
  <si>
    <t>Thomaston</t>
  </si>
  <si>
    <t>Build stage seven it.</t>
  </si>
  <si>
    <t>frazieradriana@example.com</t>
  </si>
  <si>
    <t>(884)730-0768x9222</t>
  </si>
  <si>
    <t>6529 Seth Circle</t>
  </si>
  <si>
    <t>Receive staff several mean court article skill image.</t>
  </si>
  <si>
    <t>huangmorgan@example.com</t>
  </si>
  <si>
    <t>(589)379-5370x8311</t>
  </si>
  <si>
    <t>689 Lisa Place</t>
  </si>
  <si>
    <t>Cup anything case yes either throughout.</t>
  </si>
  <si>
    <t>kirbymelvin@example.com</t>
  </si>
  <si>
    <t>001-931-714-0446</t>
  </si>
  <si>
    <t>746 Powell Key</t>
  </si>
  <si>
    <t>Control general among glass parent.</t>
  </si>
  <si>
    <t>timothy71@example.org</t>
  </si>
  <si>
    <t>(246)804-1174</t>
  </si>
  <si>
    <t>625 Fischer Rue Apt. 308</t>
  </si>
  <si>
    <t>Lake Anthonyport</t>
  </si>
  <si>
    <t>Heart artist near sister structure training finish.</t>
  </si>
  <si>
    <t>nbriggs@example.net</t>
  </si>
  <si>
    <t>452.334.3753x09669</t>
  </si>
  <si>
    <t>20119 Heather Manor Suite 725</t>
  </si>
  <si>
    <t>Pass which how main.</t>
  </si>
  <si>
    <t>Cooke</t>
  </si>
  <si>
    <t>susanherrera@example.com</t>
  </si>
  <si>
    <t>+1-601-585-2018x61528</t>
  </si>
  <si>
    <t>1616 Walker Harbor</t>
  </si>
  <si>
    <t>South Justinmouth</t>
  </si>
  <si>
    <t>Month toward cold study interview your get himself.</t>
  </si>
  <si>
    <t>bowersjohn@example.com</t>
  </si>
  <si>
    <t>144 Joe Unions</t>
  </si>
  <si>
    <t>Sandychester</t>
  </si>
  <si>
    <t>Television wrong for imagine.</t>
  </si>
  <si>
    <t>willissarah@example.org</t>
  </si>
  <si>
    <t>870-413-6669x296</t>
  </si>
  <si>
    <t>0350 Brown Expressway</t>
  </si>
  <si>
    <t>Describe season much big person.</t>
  </si>
  <si>
    <t>longalexis@example.net</t>
  </si>
  <si>
    <t>787.695.0014</t>
  </si>
  <si>
    <t>550 Jessica Isle Apt. 652</t>
  </si>
  <si>
    <t>New Sarahland</t>
  </si>
  <si>
    <t>Company trial grow especially care red difficult.</t>
  </si>
  <si>
    <t>iandrews@example.com</t>
  </si>
  <si>
    <t>62372 David Village Suite 854</t>
  </si>
  <si>
    <t>Kempview</t>
  </si>
  <si>
    <t>Old item long staff suggest fine police.</t>
  </si>
  <si>
    <t>stephenshields@example.org</t>
  </si>
  <si>
    <t>644.959.4132x656</t>
  </si>
  <si>
    <t>379 Johnson Village Apt. 521</t>
  </si>
  <si>
    <t>Sampsonshire</t>
  </si>
  <si>
    <t>Own society wait check world.</t>
  </si>
  <si>
    <t>teresa43@example.org</t>
  </si>
  <si>
    <t>001-240-665-0722x15821</t>
  </si>
  <si>
    <t>94018 Wyatt Extension Apt. 099</t>
  </si>
  <si>
    <t>Greenfort</t>
  </si>
  <si>
    <t>Good when situation player effort toward ability.</t>
  </si>
  <si>
    <t>robinsonchristopher@example.net</t>
  </si>
  <si>
    <t>001-574-241-1632x647</t>
  </si>
  <si>
    <t>9785 Shari Canyon Suite 623</t>
  </si>
  <si>
    <t>Bad us add you this forget.</t>
  </si>
  <si>
    <t>coreypena@example.com</t>
  </si>
  <si>
    <t>(882)721-3090</t>
  </si>
  <si>
    <t>4861 Danielle Burg Suite 297</t>
  </si>
  <si>
    <t>Education artist purpose international.</t>
  </si>
  <si>
    <t>william42@example.net</t>
  </si>
  <si>
    <t>570.202.2583x6789</t>
  </si>
  <si>
    <t>6286 Ortiz Overpass</t>
  </si>
  <si>
    <t>Morseview</t>
  </si>
  <si>
    <t>Simply trial recognize on college.</t>
  </si>
  <si>
    <t>welchanne@example.com</t>
  </si>
  <si>
    <t>(615)789-7126</t>
  </si>
  <si>
    <t>793 Sydney Creek Apt. 658</t>
  </si>
  <si>
    <t>Woodwardport</t>
  </si>
  <si>
    <t>Police ago election probably ask three true.</t>
  </si>
  <si>
    <t>johnjones@example.org</t>
  </si>
  <si>
    <t>+1-702-785-1406x31704</t>
  </si>
  <si>
    <t>19738 Jones Track</t>
  </si>
  <si>
    <t>Rodneyborough</t>
  </si>
  <si>
    <t>Deal help check product answer window nice.</t>
  </si>
  <si>
    <t>bowmanrebecca@example.net</t>
  </si>
  <si>
    <t>(370)642-0909x4611</t>
  </si>
  <si>
    <t>02822 Duran Plains Apt. 755</t>
  </si>
  <si>
    <t>Lake Steventown</t>
  </si>
  <si>
    <t>Lot fall card forward beyond notice bar.</t>
  </si>
  <si>
    <t>yoderrobert@example.org</t>
  </si>
  <si>
    <t>276.744.3209x497</t>
  </si>
  <si>
    <t>619 Rodgers Hills Suite 289</t>
  </si>
  <si>
    <t>Port Bryan</t>
  </si>
  <si>
    <t>Join source camera recognize compare beautiful paper.</t>
  </si>
  <si>
    <t>fthompson@example.org</t>
  </si>
  <si>
    <t>(576)397-6382</t>
  </si>
  <si>
    <t>36537 Stephenson Light Apt. 695</t>
  </si>
  <si>
    <t>General later thousand method.</t>
  </si>
  <si>
    <t>colleenhawkins@example.net</t>
  </si>
  <si>
    <t>846.597.6820x22888</t>
  </si>
  <si>
    <t>25327 Ashley Fall</t>
  </si>
  <si>
    <t>West Kurtfort</t>
  </si>
  <si>
    <t>Cut national party.</t>
  </si>
  <si>
    <t>murphyherbert@example.com</t>
  </si>
  <si>
    <t>001-875-563-4560x77255</t>
  </si>
  <si>
    <t>8538 Rodriguez Summit</t>
  </si>
  <si>
    <t>North Samantha</t>
  </si>
  <si>
    <t>Option remember their type.</t>
  </si>
  <si>
    <t>katrinaspencer@example.com</t>
  </si>
  <si>
    <t>(523)224-8402</t>
  </si>
  <si>
    <t>63332 Nielsen Manor</t>
  </si>
  <si>
    <t>Sullivanside</t>
  </si>
  <si>
    <t>Mean wait air player discover game especially.</t>
  </si>
  <si>
    <t>martha91@example.org</t>
  </si>
  <si>
    <t>428.501.7413x400</t>
  </si>
  <si>
    <t>824 Eric Pine</t>
  </si>
  <si>
    <t>East Patrickport</t>
  </si>
  <si>
    <t>Hold clear left nothing successful month.</t>
  </si>
  <si>
    <t>daniellemanning@example.net</t>
  </si>
  <si>
    <t>001-762-595-6591</t>
  </si>
  <si>
    <t>570 Connie Pines</t>
  </si>
  <si>
    <t>West Ryanfort</t>
  </si>
  <si>
    <t>Store party street responsibility certainly machine amount.</t>
  </si>
  <si>
    <t>curtis08@example.org</t>
  </si>
  <si>
    <t>465.787.2753</t>
  </si>
  <si>
    <t>38172 Johnson Roads</t>
  </si>
  <si>
    <t>Carrshire</t>
  </si>
  <si>
    <t>Who structure in well.</t>
  </si>
  <si>
    <t>etodd@example.net</t>
  </si>
  <si>
    <t>737.237.1788x96013</t>
  </si>
  <si>
    <t>8732 Taylor Hill</t>
  </si>
  <si>
    <t>Suarezfort</t>
  </si>
  <si>
    <t>Process tend short if also floor.</t>
  </si>
  <si>
    <t>richardsmith@example.com</t>
  </si>
  <si>
    <t>(366)527-0961x048</t>
  </si>
  <si>
    <t>5752 Ryan Ville Suite 947</t>
  </si>
  <si>
    <t>Next represent discuss dark blood pattern.</t>
  </si>
  <si>
    <t>justin85@example.com</t>
  </si>
  <si>
    <t>576.224.4049</t>
  </si>
  <si>
    <t>166 Bonilla Freeway</t>
  </si>
  <si>
    <t>Port Nathanview</t>
  </si>
  <si>
    <t>Set capital single.</t>
  </si>
  <si>
    <t>johnfloyd@example.com</t>
  </si>
  <si>
    <t>(818)235-6927</t>
  </si>
  <si>
    <t>232 Shelby Forest Apt. 604</t>
  </si>
  <si>
    <t>West Robinton</t>
  </si>
  <si>
    <t>Eight mention wife particularly market.</t>
  </si>
  <si>
    <t>kyle61@example.net</t>
  </si>
  <si>
    <t>+1-436-566-2221x8556</t>
  </si>
  <si>
    <t>578 Laura Trail</t>
  </si>
  <si>
    <t>Lake Stephanieshire</t>
  </si>
  <si>
    <t>Republican like part.</t>
  </si>
  <si>
    <t>nina83@example.com</t>
  </si>
  <si>
    <t>001-705-356-3023</t>
  </si>
  <si>
    <t>752 Schneider Harbors</t>
  </si>
  <si>
    <t>East Dylan</t>
  </si>
  <si>
    <t>Morning dark price network.</t>
  </si>
  <si>
    <t>morrisonkelly@example.org</t>
  </si>
  <si>
    <t>+1-343-315-5684x8577</t>
  </si>
  <si>
    <t>967 Fisher Forks Apt. 129</t>
  </si>
  <si>
    <t>Larsonland</t>
  </si>
  <si>
    <t>Financial effort will.</t>
  </si>
  <si>
    <t>wallsmichael@example.net</t>
  </si>
  <si>
    <t>(627)482-3875x925</t>
  </si>
  <si>
    <t>1392 Jeremy Brook</t>
  </si>
  <si>
    <t>Littlefurt</t>
  </si>
  <si>
    <t>Military cup kid military foot.</t>
  </si>
  <si>
    <t>jamesschultz@example.com</t>
  </si>
  <si>
    <t>0106 Smith Passage Apt. 008</t>
  </si>
  <si>
    <t>East Manuel</t>
  </si>
  <si>
    <t>Conference mother day speech detail this.</t>
  </si>
  <si>
    <t>rsimon@example.org</t>
  </si>
  <si>
    <t>568.747.0914x47463</t>
  </si>
  <si>
    <t>328 Marcus Corner</t>
  </si>
  <si>
    <t>Brownstad</t>
  </si>
  <si>
    <t>Peace vote his tonight raise increase budget.</t>
  </si>
  <si>
    <t>william60@example.com</t>
  </si>
  <si>
    <t>315.658.5027x219</t>
  </si>
  <si>
    <t>1812 Michael Divide</t>
  </si>
  <si>
    <t>South Bruceland</t>
  </si>
  <si>
    <t>Themselves fact worry huge trouble.</t>
  </si>
  <si>
    <t>msummers@example.org</t>
  </si>
  <si>
    <t>487.537.1842</t>
  </si>
  <si>
    <t>862 Stokes Mountains Suite 613</t>
  </si>
  <si>
    <t>Snyderchester</t>
  </si>
  <si>
    <t>Treatment we glass cold sound improve explain.</t>
  </si>
  <si>
    <t>stricklanderic@example.org</t>
  </si>
  <si>
    <t>626-559-2723</t>
  </si>
  <si>
    <t>1210 Thomas Mount Suite 694</t>
  </si>
  <si>
    <t>Product night long success too author create.</t>
  </si>
  <si>
    <t>epratt@example.net</t>
  </si>
  <si>
    <t>001-858-895-6826x49245</t>
  </si>
  <si>
    <t>875 Joseph Spur Suite 713</t>
  </si>
  <si>
    <t>Magazine own another describe its far.</t>
  </si>
  <si>
    <t>ytaylor@example.com</t>
  </si>
  <si>
    <t>698.288.5959</t>
  </si>
  <si>
    <t>85967 Rodney Shores Apt. 597</t>
  </si>
  <si>
    <t>Water project course painting exactly.</t>
  </si>
  <si>
    <t>yanderson@example.net</t>
  </si>
  <si>
    <t>384 Michael Corners Suite 547</t>
  </si>
  <si>
    <t>Shermantown</t>
  </si>
  <si>
    <t>Nation score push already left simply then.</t>
  </si>
  <si>
    <t>tonyherrera@example.com</t>
  </si>
  <si>
    <t>001-472-637-7814x0210</t>
  </si>
  <si>
    <t>266 Eddie Underpass</t>
  </si>
  <si>
    <t>Trip up write public west.</t>
  </si>
  <si>
    <t>debra72@example.com</t>
  </si>
  <si>
    <t>820.734.4596x1846</t>
  </si>
  <si>
    <t>8801 Dalton Curve Suite 547</t>
  </si>
  <si>
    <t>New Christine</t>
  </si>
  <si>
    <t>Step he lawyer like.</t>
  </si>
  <si>
    <t>amyramirez@example.com</t>
  </si>
  <si>
    <t>502.219.0230x0193</t>
  </si>
  <si>
    <t>213 Larson Shoal</t>
  </si>
  <si>
    <t>Wilkinsonborough</t>
  </si>
  <si>
    <t>Social inside stand.</t>
  </si>
  <si>
    <t>robertsmatthew@example.org</t>
  </si>
  <si>
    <t>435 Tina Crescent</t>
  </si>
  <si>
    <t>Tyronetown</t>
  </si>
  <si>
    <t>Consumer benefit daughter speech.</t>
  </si>
  <si>
    <t>brian79@example.org</t>
  </si>
  <si>
    <t>448 Moyer Gardens</t>
  </si>
  <si>
    <t>Card major how woman story matter.</t>
  </si>
  <si>
    <t>leachnoah@example.org</t>
  </si>
  <si>
    <t>589.206.1011</t>
  </si>
  <si>
    <t>2523 Murphy Alley Suite 375</t>
  </si>
  <si>
    <t>Port Herbert</t>
  </si>
  <si>
    <t>Explain important PM special democratic purpose sometimes.</t>
  </si>
  <si>
    <t>lopezkeith@example.com</t>
  </si>
  <si>
    <t>418.438.7503</t>
  </si>
  <si>
    <t>916 Johnston Islands Suite 126</t>
  </si>
  <si>
    <t>North Rhondaburgh</t>
  </si>
  <si>
    <t>Wide describe start language study large believe.</t>
  </si>
  <si>
    <t>john47@example.net</t>
  </si>
  <si>
    <t>001-218-778-9438x9147</t>
  </si>
  <si>
    <t>169 Samuel Tunnel</t>
  </si>
  <si>
    <t>Kruegerfort</t>
  </si>
  <si>
    <t>Themselves wear national.</t>
  </si>
  <si>
    <t>jasongarcia@example.org</t>
  </si>
  <si>
    <t>001-404-654-4140</t>
  </si>
  <si>
    <t>7492 Nathan Highway Suite 029</t>
  </si>
  <si>
    <t>Begin point old coach.</t>
  </si>
  <si>
    <t>ryan60@example.org</t>
  </si>
  <si>
    <t>699-517-6768x76994</t>
  </si>
  <si>
    <t>5481 Rachel Isle Suite 031</t>
  </si>
  <si>
    <t>East Deannashire</t>
  </si>
  <si>
    <t>Three office leader cost even gas hold.</t>
  </si>
  <si>
    <t>vmiller@example.net</t>
  </si>
  <si>
    <t>001-873-568-5669</t>
  </si>
  <si>
    <t>47378 Angela Unions Apt. 067</t>
  </si>
  <si>
    <t>Lucasfurt</t>
  </si>
  <si>
    <t>Sign pull medical feel.</t>
  </si>
  <si>
    <t>gcooper@example.org</t>
  </si>
  <si>
    <t>237-331-4386x56413</t>
  </si>
  <si>
    <t>37727 Riley Fort</t>
  </si>
  <si>
    <t>South Alexchester</t>
  </si>
  <si>
    <t>Receive south family paper big perhaps attorney should.</t>
  </si>
  <si>
    <t>dperry@example.org</t>
  </si>
  <si>
    <t>854.504.9757x9003</t>
  </si>
  <si>
    <t>67471 Rosales Extension</t>
  </si>
  <si>
    <t>Bar performance happy.</t>
  </si>
  <si>
    <t>seanguerrero@example.org</t>
  </si>
  <si>
    <t>+1-894-967-7504x63897</t>
  </si>
  <si>
    <t>0862 Houston Radial</t>
  </si>
  <si>
    <t>Generation detail both meeting for manager.</t>
  </si>
  <si>
    <t>simpsonjill@example.net</t>
  </si>
  <si>
    <t>780.383.7956x443</t>
  </si>
  <si>
    <t>412 Casey Drives Apt. 866</t>
  </si>
  <si>
    <t>Josephmouth</t>
  </si>
  <si>
    <t>Class benefit office life address.</t>
  </si>
  <si>
    <t>elizabethjones@example.com</t>
  </si>
  <si>
    <t>(915)649-4879x93211</t>
  </si>
  <si>
    <t>8293 Benjamin Causeway Apt. 012</t>
  </si>
  <si>
    <t>Watersborough</t>
  </si>
  <si>
    <t>Must true bag hand common.</t>
  </si>
  <si>
    <t>qdean@example.com</t>
  </si>
  <si>
    <t>+1-515-287-9616x9946</t>
  </si>
  <si>
    <t>5758 Robert Island Suite 782</t>
  </si>
  <si>
    <t>Figure less forget lot.</t>
  </si>
  <si>
    <t>nelsonsamuel@example.net</t>
  </si>
  <si>
    <t>001-898-607-4093x222</t>
  </si>
  <si>
    <t>084 Jones Rapid Suite 176</t>
  </si>
  <si>
    <t>Morenomouth</t>
  </si>
  <si>
    <t>You state tree able.</t>
  </si>
  <si>
    <t>michellelopez@example.org</t>
  </si>
  <si>
    <t>001-513-569-1302</t>
  </si>
  <si>
    <t>77925 Riley Landing Suite 061</t>
  </si>
  <si>
    <t>New Isaiahshire</t>
  </si>
  <si>
    <t>Style across fly.</t>
  </si>
  <si>
    <t>natalie90@example.com</t>
  </si>
  <si>
    <t>(968)200-1500x47326</t>
  </si>
  <si>
    <t>37727 Gibbs Garden</t>
  </si>
  <si>
    <t>Zimmermanland</t>
  </si>
  <si>
    <t>Between occur fact common glass as term high.</t>
  </si>
  <si>
    <t>pgreen@example.com</t>
  </si>
  <si>
    <t>408-662-4064x449</t>
  </si>
  <si>
    <t>52694 Kari Rapid</t>
  </si>
  <si>
    <t>North Robertfort</t>
  </si>
  <si>
    <t>Within fall trade analysis morning.</t>
  </si>
  <si>
    <t>houstoncaleb@example.com</t>
  </si>
  <si>
    <t>569.338.1543</t>
  </si>
  <si>
    <t>027 Robertson Manor</t>
  </si>
  <si>
    <t>Raise move none reach.</t>
  </si>
  <si>
    <t>kathrynhartman@example.net</t>
  </si>
  <si>
    <t>001-353-866-8895x06946</t>
  </si>
  <si>
    <t>957 Denise Mission Apt. 903</t>
  </si>
  <si>
    <t>Hurleyberg</t>
  </si>
  <si>
    <t>Head page task form imagine bag both treatment.</t>
  </si>
  <si>
    <t>vangzachary@example.com</t>
  </si>
  <si>
    <t>(815)540-0938x770</t>
  </si>
  <si>
    <t>79017 Kimberly Hollow</t>
  </si>
  <si>
    <t>Bauershire</t>
  </si>
  <si>
    <t>Situation him real summer series.</t>
  </si>
  <si>
    <t>jsnyder@example.org</t>
  </si>
  <si>
    <t>(714)467-7894x74947</t>
  </si>
  <si>
    <t>333 Cheryl Isle</t>
  </si>
  <si>
    <t>We involve respond mind.</t>
  </si>
  <si>
    <t>travis26@example.net</t>
  </si>
  <si>
    <t>(352)393-8862x76693</t>
  </si>
  <si>
    <t>885 Gibson Island Apt. 976</t>
  </si>
  <si>
    <t>Jamesside</t>
  </si>
  <si>
    <t>Argue worry reality exist east health area.</t>
  </si>
  <si>
    <t>356.753.4286x450</t>
  </si>
  <si>
    <t>056 Jacobs Parkways</t>
  </si>
  <si>
    <t>Any technology then between early already.</t>
  </si>
  <si>
    <t>reginajackson@example.net</t>
  </si>
  <si>
    <t>001-217-277-3664x6486</t>
  </si>
  <si>
    <t>2307 Chad Way</t>
  </si>
  <si>
    <t>Port Diane</t>
  </si>
  <si>
    <t>Thousand in relationship.</t>
  </si>
  <si>
    <t>amandabrown@example.com</t>
  </si>
  <si>
    <t>001-418-481-3358x5699</t>
  </si>
  <si>
    <t>91401 Alisha Route Suite 219</t>
  </si>
  <si>
    <t>South Denise</t>
  </si>
  <si>
    <t>They inside drop form political science either.</t>
  </si>
  <si>
    <t>(722)802-5997</t>
  </si>
  <si>
    <t>59619 Welch Trace</t>
  </si>
  <si>
    <t>Rebeccaside</t>
  </si>
  <si>
    <t>Sea evidence new bar.</t>
  </si>
  <si>
    <t>clarkalicia@example.org</t>
  </si>
  <si>
    <t>(255)587-5199x8612</t>
  </si>
  <si>
    <t>318 Lynn Summit Suite 264</t>
  </si>
  <si>
    <t>Payneshire</t>
  </si>
  <si>
    <t>Less southern everybody before executive matter.</t>
  </si>
  <si>
    <t>karenmeyer@example.com</t>
  </si>
  <si>
    <t>29652 James Crossing</t>
  </si>
  <si>
    <t>Harperhaven</t>
  </si>
  <si>
    <t>Simply against top before high series modern admit.</t>
  </si>
  <si>
    <t>amy31@example.org</t>
  </si>
  <si>
    <t>281.483.8746x228</t>
  </si>
  <si>
    <t>4418 Hurst Ferry</t>
  </si>
  <si>
    <t>Lake April</t>
  </si>
  <si>
    <t>Trade wife chance doctor.</t>
  </si>
  <si>
    <t>doyledonna@example.org</t>
  </si>
  <si>
    <t>212.393.1699x60192</t>
  </si>
  <si>
    <t>8735 Mcdonald Common</t>
  </si>
  <si>
    <t>Great among whom vote understand management.</t>
  </si>
  <si>
    <t>millerlinda@example.net</t>
  </si>
  <si>
    <t>658-984-4420</t>
  </si>
  <si>
    <t>86894 Rivera Island Apt. 537</t>
  </si>
  <si>
    <t>Argue civil than.</t>
  </si>
  <si>
    <t>christian75@example.org</t>
  </si>
  <si>
    <t>412 John Branch Suite 173</t>
  </si>
  <si>
    <t>Hutchinsonborough</t>
  </si>
  <si>
    <t>Owner why most term.</t>
  </si>
  <si>
    <t>payneanthony@example.net</t>
  </si>
  <si>
    <t>764.322.5468</t>
  </si>
  <si>
    <t>4899 Jessica Court</t>
  </si>
  <si>
    <t>Rothchester</t>
  </si>
  <si>
    <t>Natural street build boy never science.</t>
  </si>
  <si>
    <t>heathergarza@example.org</t>
  </si>
  <si>
    <t>001-880-337-8720</t>
  </si>
  <si>
    <t>727 Martinez Mountains</t>
  </si>
  <si>
    <t>New Samuel</t>
  </si>
  <si>
    <t>However owner baby subject every executive check.</t>
  </si>
  <si>
    <t>harperanthony@example.org</t>
  </si>
  <si>
    <t>246.748.5031</t>
  </si>
  <si>
    <t>335 Douglas Hill</t>
  </si>
  <si>
    <t>Power training oil once.</t>
  </si>
  <si>
    <t>amandafry@example.org</t>
  </si>
  <si>
    <t>001-764-367-5184x23324</t>
  </si>
  <si>
    <t>00946 Maurice Corner Suite 260</t>
  </si>
  <si>
    <t>South Heidi</t>
  </si>
  <si>
    <t>Early later cold gun weight.</t>
  </si>
  <si>
    <t>bquinn@example.org</t>
  </si>
  <si>
    <t>+1-208-534-6017x6097</t>
  </si>
  <si>
    <t>713 Mcdonald Inlet Apt. 269</t>
  </si>
  <si>
    <t>North Jimmy</t>
  </si>
  <si>
    <t>Couple past upon wish Democrat.</t>
  </si>
  <si>
    <t>harveydalton@example.org</t>
  </si>
  <si>
    <t>847.629.0415x4675</t>
  </si>
  <si>
    <t>4972 Dawn Lane</t>
  </si>
  <si>
    <t>North Sandratown</t>
  </si>
  <si>
    <t>Daughter drive home table he computer.</t>
  </si>
  <si>
    <t>sandra00@example.org</t>
  </si>
  <si>
    <t>802 Rodney Plains Apt. 377</t>
  </si>
  <si>
    <t>Kingchester</t>
  </si>
  <si>
    <t>Baby role evidence.</t>
  </si>
  <si>
    <t>timothy76@example.com</t>
  </si>
  <si>
    <t>905-989-7003x38925</t>
  </si>
  <si>
    <t>735 Diaz Creek Suite 014</t>
  </si>
  <si>
    <t>New Elijah</t>
  </si>
  <si>
    <t>Kitchen partner consider national.</t>
  </si>
  <si>
    <t>grussell@example.com</t>
  </si>
  <si>
    <t>+1-366-424-5192x6129</t>
  </si>
  <si>
    <t>68829 Courtney Shore Suite 817</t>
  </si>
  <si>
    <t>Common free edge couple poor that important.</t>
  </si>
  <si>
    <t>jefferylawson@example.org</t>
  </si>
  <si>
    <t>001-644-458-9636</t>
  </si>
  <si>
    <t>4435 Jessica Via</t>
  </si>
  <si>
    <t>New Richardbury</t>
  </si>
  <si>
    <t>Take believe south enjoy beyond military.</t>
  </si>
  <si>
    <t>cruzsamuel@example.com</t>
  </si>
  <si>
    <t>(954)502-2998</t>
  </si>
  <si>
    <t>027 Cooper Creek Suite 861</t>
  </si>
  <si>
    <t>South Jay</t>
  </si>
  <si>
    <t>Career note society rise production begin it personal.</t>
  </si>
  <si>
    <t>579.605.7167</t>
  </si>
  <si>
    <t>126 Kenneth Branch</t>
  </si>
  <si>
    <t>West Crystal</t>
  </si>
  <si>
    <t>Big she experience time marriage father.</t>
  </si>
  <si>
    <t>jonesjoshua@example.com</t>
  </si>
  <si>
    <t>671.558.9276x89966</t>
  </si>
  <si>
    <t>27135 Robert Plaza Apt. 548</t>
  </si>
  <si>
    <t>North Jeremyport</t>
  </si>
  <si>
    <t>Morning mission safe recognize decide billion.</t>
  </si>
  <si>
    <t>griffinnicholas@example.org</t>
  </si>
  <si>
    <t>(437)593-7487</t>
  </si>
  <si>
    <t>2596 Murphy Park</t>
  </si>
  <si>
    <t>Morganbury</t>
  </si>
  <si>
    <t>Ahead film magazine address management candidate last.</t>
  </si>
  <si>
    <t>antonio21@example.net</t>
  </si>
  <si>
    <t>+1-250-513-0108x541</t>
  </si>
  <si>
    <t>8195 Pearson Plaza</t>
  </si>
  <si>
    <t>Melissaside</t>
  </si>
  <si>
    <t>Whatever foot better anything option may can.</t>
  </si>
  <si>
    <t>valerie04@example.org</t>
  </si>
  <si>
    <t>314.612.5206</t>
  </si>
  <si>
    <t>31446 Elizabeth Station</t>
  </si>
  <si>
    <t>Port Karen</t>
  </si>
  <si>
    <t>Than suffer space.</t>
  </si>
  <si>
    <t>jameschen@example.net</t>
  </si>
  <si>
    <t>7234 Cassandra Radial Suite 350</t>
  </si>
  <si>
    <t>East Frankhaven</t>
  </si>
  <si>
    <t>Thought for still near ability keep side check.</t>
  </si>
  <si>
    <t>lanenicholas@example.org</t>
  </si>
  <si>
    <t>975-931-8745x5624</t>
  </si>
  <si>
    <t>362 Brewer Village</t>
  </si>
  <si>
    <t>Special indeed answer mind agent.</t>
  </si>
  <si>
    <t>robertwilliams@example.com</t>
  </si>
  <si>
    <t>138 Mark Stravenue</t>
  </si>
  <si>
    <t>South Nicoleborough</t>
  </si>
  <si>
    <t>Discussion property role deal.</t>
  </si>
  <si>
    <t>davisglen@example.org</t>
  </si>
  <si>
    <t>+1-555-524-7847x7323</t>
  </si>
  <si>
    <t>49645 Fischer Falls Apt. 966</t>
  </si>
  <si>
    <t>Cup central receive four item project community certain.</t>
  </si>
  <si>
    <t>jwoods@example.com</t>
  </si>
  <si>
    <t>(686)434-7854x4368</t>
  </si>
  <si>
    <t>163 David Throughway Apt. 391</t>
  </si>
  <si>
    <t>Wilcoxfurt</t>
  </si>
  <si>
    <t>Someone small somebody sister degree situation early.</t>
  </si>
  <si>
    <t>wilkinsdonna@example.net</t>
  </si>
  <si>
    <t>577.441.0872</t>
  </si>
  <si>
    <t>03593 Kenneth Village</t>
  </si>
  <si>
    <t>South Zacharystad</t>
  </si>
  <si>
    <t>Reason drug three start cultural add off record.</t>
  </si>
  <si>
    <t>brandyrodriguez@example.org</t>
  </si>
  <si>
    <t>55931 Navarro Rue Suite 963</t>
  </si>
  <si>
    <t>North Melodyfurt</t>
  </si>
  <si>
    <t>Important wrong pull professor.</t>
  </si>
  <si>
    <t>roseedwin@example.org</t>
  </si>
  <si>
    <t>31393 Alexa Plaza Suite 704</t>
  </si>
  <si>
    <t>Clear especially chance similar exist finally.</t>
  </si>
  <si>
    <t>johncontreras@example.net</t>
  </si>
  <si>
    <t>680.555.2064</t>
  </si>
  <si>
    <t>79787 Brown River Suite 333</t>
  </si>
  <si>
    <t>Necessary amount suggest drug president.</t>
  </si>
  <si>
    <t>vanessadelgado@example.net</t>
  </si>
  <si>
    <t>884-488-7602x570</t>
  </si>
  <si>
    <t>5703 Nichols Ramp Suite 675</t>
  </si>
  <si>
    <t>Record civil fund sure.</t>
  </si>
  <si>
    <t>carlos32@example.org</t>
  </si>
  <si>
    <t>001-808-644-8725x03071</t>
  </si>
  <si>
    <t>054 Cook Ford</t>
  </si>
  <si>
    <t>New Jillberg</t>
  </si>
  <si>
    <t>Many me by story explain.</t>
  </si>
  <si>
    <t>jeffreycarter@example.net</t>
  </si>
  <si>
    <t>(870)727-6810x4338</t>
  </si>
  <si>
    <t>7441 Stone Alley</t>
  </si>
  <si>
    <t>Stanleyfurt</t>
  </si>
  <si>
    <t>Rock style authority society language.</t>
  </si>
  <si>
    <t>nicholspaul@example.net</t>
  </si>
  <si>
    <t>(269)851-0329</t>
  </si>
  <si>
    <t>76660 Armstrong Expressway</t>
  </si>
  <si>
    <t>People he compare blue set.</t>
  </si>
  <si>
    <t>othomas@example.net</t>
  </si>
  <si>
    <t>971.868.2814</t>
  </si>
  <si>
    <t>2926 Shane Square</t>
  </si>
  <si>
    <t>Booneburgh</t>
  </si>
  <si>
    <t>Case sing edge because produce.</t>
  </si>
  <si>
    <t>staceyrhodes@example.com</t>
  </si>
  <si>
    <t>001-807-757-0728x51512</t>
  </si>
  <si>
    <t>396 Smith Path</t>
  </si>
  <si>
    <t>Meet letter report true party major church success.</t>
  </si>
  <si>
    <t>martinapril@example.net</t>
  </si>
  <si>
    <t>238-511-4223x5924</t>
  </si>
  <si>
    <t>06135 Larsen Ford</t>
  </si>
  <si>
    <t>West Darin</t>
  </si>
  <si>
    <t>Time its dog game enter.</t>
  </si>
  <si>
    <t>rosscynthia@example.org</t>
  </si>
  <si>
    <t>(646)462-9089x768</t>
  </si>
  <si>
    <t>99933 Emily Springs</t>
  </si>
  <si>
    <t>Brandtshire</t>
  </si>
  <si>
    <t>Song all give order beautiful guess answer.</t>
  </si>
  <si>
    <t>evelynjohnson@example.org</t>
  </si>
  <si>
    <t>+1-294-229-5239x096</t>
  </si>
  <si>
    <t>79167 Jared Islands</t>
  </si>
  <si>
    <t>Moralesborough</t>
  </si>
  <si>
    <t>House become year alone yet key position.</t>
  </si>
  <si>
    <t>marysanchez@example.com</t>
  </si>
  <si>
    <t>839-438-5918x66430</t>
  </si>
  <si>
    <t>29269 Summers Walks Apt. 129</t>
  </si>
  <si>
    <t>Lake Julieshire</t>
  </si>
  <si>
    <t>Hundred hotel move couple concern.</t>
  </si>
  <si>
    <t>samanthabush@example.net</t>
  </si>
  <si>
    <t>363-353-9226</t>
  </si>
  <si>
    <t>738 Katherine Rue</t>
  </si>
  <si>
    <t>North Lisachester</t>
  </si>
  <si>
    <t>Husband then affect begin relate bag year.</t>
  </si>
  <si>
    <t>lovechristopher@example.com</t>
  </si>
  <si>
    <t>001-424-910-2841x53104</t>
  </si>
  <si>
    <t>251 Tracey Lights Apt. 614</t>
  </si>
  <si>
    <t>Senior might never himself specific care sport.</t>
  </si>
  <si>
    <t>vmatthews@example.net</t>
  </si>
  <si>
    <t>27153 Nancy Drive Suite 957</t>
  </si>
  <si>
    <t>Front successful inside.</t>
  </si>
  <si>
    <t>williamsmeghan@example.org</t>
  </si>
  <si>
    <t>483.342.1695x83542</t>
  </si>
  <si>
    <t>85047 Paul Harbor</t>
  </si>
  <si>
    <t>Song avoid peace.</t>
  </si>
  <si>
    <t>emilyvillarreal@example.org</t>
  </si>
  <si>
    <t>001-252-720-1924x41870</t>
  </si>
  <si>
    <t>219 Melinda Station</t>
  </si>
  <si>
    <t>Middle recently home next reflect.</t>
  </si>
  <si>
    <t>santosjacqueline@example.net</t>
  </si>
  <si>
    <t>208.760.2548x1457</t>
  </si>
  <si>
    <t>68862 Terri Fork</t>
  </si>
  <si>
    <t>Player system American more career.</t>
  </si>
  <si>
    <t>carol02@example.net</t>
  </si>
  <si>
    <t>453 Brown Plaza</t>
  </si>
  <si>
    <t>Newspaper would nature capital can point.</t>
  </si>
  <si>
    <t>olsonashley@example.org</t>
  </si>
  <si>
    <t>001-517-707-1775x328</t>
  </si>
  <si>
    <t>337 Matthew Lakes Apt. 899</t>
  </si>
  <si>
    <t>Anything summer add wish discuss.</t>
  </si>
  <si>
    <t>oroberson@example.com</t>
  </si>
  <si>
    <t>(466)308-4120x228</t>
  </si>
  <si>
    <t>272 William Lakes</t>
  </si>
  <si>
    <t>Jameschester</t>
  </si>
  <si>
    <t>Oil serve him best while thought.</t>
  </si>
  <si>
    <t>xhudson@example.net</t>
  </si>
  <si>
    <t>001-898-728-2275x35283</t>
  </si>
  <si>
    <t>0606 Tiffany Rue</t>
  </si>
  <si>
    <t>East Arthur</t>
  </si>
  <si>
    <t>Over establish show because him dark community.</t>
  </si>
  <si>
    <t>jacobsonsteve@example.net</t>
  </si>
  <si>
    <t>(581)752-2569</t>
  </si>
  <si>
    <t>866 Lopez Key Suite 428</t>
  </si>
  <si>
    <t>Cummingston</t>
  </si>
  <si>
    <t>Around wind this bad.</t>
  </si>
  <si>
    <t>webbcody@example.net</t>
  </si>
  <si>
    <t>627.259.0464</t>
  </si>
  <si>
    <t>4485 Willie Neck Suite 441</t>
  </si>
  <si>
    <t>Downsport</t>
  </si>
  <si>
    <t>Trade goal subject.</t>
  </si>
  <si>
    <t>williamsjohn@example.org</t>
  </si>
  <si>
    <t>(711)829-4793</t>
  </si>
  <si>
    <t>8838 Scott Forks</t>
  </si>
  <si>
    <t>Also candidate certainly.</t>
  </si>
  <si>
    <t>claudiabaldwin@example.org</t>
  </si>
  <si>
    <t>5722 Angela Stravenue Suite 811</t>
  </si>
  <si>
    <t>Stand expect quickly citizen.</t>
  </si>
  <si>
    <t>carlacamacho@example.com</t>
  </si>
  <si>
    <t>+1-911-613-3569x034</t>
  </si>
  <si>
    <t>221 Ashley Camp</t>
  </si>
  <si>
    <t>Kimmouth</t>
  </si>
  <si>
    <t>Look sure despite say.</t>
  </si>
  <si>
    <t>carriemoreno@example.org</t>
  </si>
  <si>
    <t>430-651-5542x68802</t>
  </si>
  <si>
    <t>3723 Murray Corners Suite 679</t>
  </si>
  <si>
    <t>Thing program film star medical.</t>
  </si>
  <si>
    <t>jessicabrooks@example.com</t>
  </si>
  <si>
    <t>+1-226-399-4349x5063</t>
  </si>
  <si>
    <t>9559 Alyssa Viaduct Suite 972</t>
  </si>
  <si>
    <t>Investment keep smile once Mr four kitchen.</t>
  </si>
  <si>
    <t>lisa94@example.org</t>
  </si>
  <si>
    <t>732-621-9080</t>
  </si>
  <si>
    <t>014 Moore Dale Suite 689</t>
  </si>
  <si>
    <t>New Audreyview</t>
  </si>
  <si>
    <t>Require final open choose else.</t>
  </si>
  <si>
    <t>ngibson@example.org</t>
  </si>
  <si>
    <t>598-736-3045</t>
  </si>
  <si>
    <t>02193 Crystal Flat Suite 807</t>
  </si>
  <si>
    <t>Haroldburgh</t>
  </si>
  <si>
    <t>Prevent first put whole partner.</t>
  </si>
  <si>
    <t>robertsonkim@example.com</t>
  </si>
  <si>
    <t>783-318-8252x284</t>
  </si>
  <si>
    <t>443 Omar Locks</t>
  </si>
  <si>
    <t>Ever west leg something military not accept.</t>
  </si>
  <si>
    <t>gregory81@example.org</t>
  </si>
  <si>
    <t>834 Bridges Isle</t>
  </si>
  <si>
    <t>Port Michaelmouth</t>
  </si>
  <si>
    <t>Everybody happy establish learn information list.</t>
  </si>
  <si>
    <t>lmueller@example.org</t>
  </si>
  <si>
    <t>782.631.1534x0973</t>
  </si>
  <si>
    <t>99153 Valerie Lights Suite 869</t>
  </si>
  <si>
    <t>Country truth thought defense policy.</t>
  </si>
  <si>
    <t>donald84@example.com</t>
  </si>
  <si>
    <t>(667)688-7499</t>
  </si>
  <si>
    <t>5024 Trevor Trail</t>
  </si>
  <si>
    <t>Speech support clearly full story when option.</t>
  </si>
  <si>
    <t>001-851-759-9235x7360</t>
  </si>
  <si>
    <t>016 Paul Land</t>
  </si>
  <si>
    <t>Whatever now identify nothing.</t>
  </si>
  <si>
    <t>rhodeskenneth@example.net</t>
  </si>
  <si>
    <t>001-236-539-4404x7059</t>
  </si>
  <si>
    <t>461 Debra Stravenue Apt. 375</t>
  </si>
  <si>
    <t>Brother rich forward cost week goal.</t>
  </si>
  <si>
    <t>timothydiaz@example.org</t>
  </si>
  <si>
    <t>938.687.3129x778</t>
  </si>
  <si>
    <t>0550 Salinas Crescent Apt. 107</t>
  </si>
  <si>
    <t>Danatown</t>
  </si>
  <si>
    <t>Day prove peace style sing.</t>
  </si>
  <si>
    <t>anitajacobs@example.com</t>
  </si>
  <si>
    <t>+1-975-829-4931x9454</t>
  </si>
  <si>
    <t>17176 Samantha Grove Suite 214</t>
  </si>
  <si>
    <t>Number enjoy believe turn.</t>
  </si>
  <si>
    <t>hmyers@example.net</t>
  </si>
  <si>
    <t>692-473-0671x8262</t>
  </si>
  <si>
    <t>21107 Vanessa Mall</t>
  </si>
  <si>
    <t>Allenview</t>
  </si>
  <si>
    <t>Near happy dinner media theory over prevent.</t>
  </si>
  <si>
    <t>xrodriguez@example.com</t>
  </si>
  <si>
    <t>(444)552-7499x095</t>
  </si>
  <si>
    <t>733 Hood Gateway Apt. 942</t>
  </si>
  <si>
    <t>Morrischester</t>
  </si>
  <si>
    <t>Campaign democratic over trade win.</t>
  </si>
  <si>
    <t>brooksadam@example.net</t>
  </si>
  <si>
    <t>804-564-1614x3162</t>
  </si>
  <si>
    <t>17041 Reed Lights</t>
  </si>
  <si>
    <t>West Scottville</t>
  </si>
  <si>
    <t>Example everybody family past card government key.</t>
  </si>
  <si>
    <t>qmolina@example.net</t>
  </si>
  <si>
    <t>(543)961-6524</t>
  </si>
  <si>
    <t>236 Schmidt Lights Apt. 255</t>
  </si>
  <si>
    <t>Everetthaven</t>
  </si>
  <si>
    <t>Capital store data foreign.</t>
  </si>
  <si>
    <t>brianrodriguez@example.net</t>
  </si>
  <si>
    <t>(315)501-5116x7378</t>
  </si>
  <si>
    <t>689 Mills Course</t>
  </si>
  <si>
    <t>Leblancside</t>
  </si>
  <si>
    <t>Health drug modern rise.</t>
  </si>
  <si>
    <t>uaguilar@example.com</t>
  </si>
  <si>
    <t>001-915-729-3154x254</t>
  </si>
  <si>
    <t>829 Stephenson Points Apt. 857</t>
  </si>
  <si>
    <t>He Democrat finally free.</t>
  </si>
  <si>
    <t>lisadavis@example.org</t>
  </si>
  <si>
    <t>832 James Parkways Suite 525</t>
  </si>
  <si>
    <t>East Timothyland</t>
  </si>
  <si>
    <t>Official democratic position.</t>
  </si>
  <si>
    <t>shawn80@example.com</t>
  </si>
  <si>
    <t>(237)951-8579</t>
  </si>
  <si>
    <t>489 Amber Avenue Suite 724</t>
  </si>
  <si>
    <t>Public item woman benefit stage section color.</t>
  </si>
  <si>
    <t>krush@example.org</t>
  </si>
  <si>
    <t>702.504.4118x79446</t>
  </si>
  <si>
    <t>609 Moran Route</t>
  </si>
  <si>
    <t>Port Andrewside</t>
  </si>
  <si>
    <t>Back make project treat.</t>
  </si>
  <si>
    <t>bfoley@example.net</t>
  </si>
  <si>
    <t>956-433-0560</t>
  </si>
  <si>
    <t>7453 Karen Square</t>
  </si>
  <si>
    <t>South Zachary</t>
  </si>
  <si>
    <t>Husband be win behind others.</t>
  </si>
  <si>
    <t>heather24@example.net</t>
  </si>
  <si>
    <t>001-887-632-6079x250</t>
  </si>
  <si>
    <t>36534 Carla Terrace</t>
  </si>
  <si>
    <t>Fight every truth simple.</t>
  </si>
  <si>
    <t>daniel00@example.net</t>
  </si>
  <si>
    <t>35995 Edwards Island</t>
  </si>
  <si>
    <t>Dawnville</t>
  </si>
  <si>
    <t>Age police house clear skin sea.</t>
  </si>
  <si>
    <t>ariel65@example.net</t>
  </si>
  <si>
    <t>972.765.3509</t>
  </si>
  <si>
    <t>58235 Stephen Falls</t>
  </si>
  <si>
    <t>Goldenview</t>
  </si>
  <si>
    <t>Consumer local peace true.</t>
  </si>
  <si>
    <t>colleen63@example.net</t>
  </si>
  <si>
    <t>+1-663-770-3309x2311</t>
  </si>
  <si>
    <t>70932 Ashley Junctions</t>
  </si>
  <si>
    <t>Port Marilyn</t>
  </si>
  <si>
    <t>Cold TV good.</t>
  </si>
  <si>
    <t>wperez@example.org</t>
  </si>
  <si>
    <t>+1-503-440-7993x9918</t>
  </si>
  <si>
    <t>3254 Christopher Rapid Apt. 411</t>
  </si>
  <si>
    <t>New Benjaminberg</t>
  </si>
  <si>
    <t>Force them federal.</t>
  </si>
  <si>
    <t>rodriguezjack@example.net</t>
  </si>
  <si>
    <t>931 Melissa Loop Suite 775</t>
  </si>
  <si>
    <t>Hillland</t>
  </si>
  <si>
    <t>Measure church continue.</t>
  </si>
  <si>
    <t>wilsoncharles@example.com</t>
  </si>
  <si>
    <t>405-577-4191x99357</t>
  </si>
  <si>
    <t>617 Diana Curve</t>
  </si>
  <si>
    <t>South Mariahton</t>
  </si>
  <si>
    <t>Mrs citizen whom nation east exactly image.</t>
  </si>
  <si>
    <t>sherry94@example.com</t>
  </si>
  <si>
    <t>798-537-7341x460</t>
  </si>
  <si>
    <t>12998 Sabrina Loaf</t>
  </si>
  <si>
    <t>Danielberg</t>
  </si>
  <si>
    <t>Kitchen power eye cost.</t>
  </si>
  <si>
    <t>simmonsjackson@example.org</t>
  </si>
  <si>
    <t>001-359-990-4809x782</t>
  </si>
  <si>
    <t>56940 Jones Expressway</t>
  </si>
  <si>
    <t>Lake Seantown</t>
  </si>
  <si>
    <t>Four at least west successful bad detail.</t>
  </si>
  <si>
    <t>david75@example.com</t>
  </si>
  <si>
    <t>+1-630-367-4495x6846</t>
  </si>
  <si>
    <t>613 Hall Stream Suite 085</t>
  </si>
  <si>
    <t>People movie story.</t>
  </si>
  <si>
    <t>angela53@example.org</t>
  </si>
  <si>
    <t>(755)278-4912</t>
  </si>
  <si>
    <t>358 Rhodes Expressway Suite 816</t>
  </si>
  <si>
    <t>Lake Terrihaven</t>
  </si>
  <si>
    <t>Majority draw investment draw every those.</t>
  </si>
  <si>
    <t>alexandria11@example.org</t>
  </si>
  <si>
    <t>911.561.8760</t>
  </si>
  <si>
    <t>41025 Hernandez Plaza Apt. 853</t>
  </si>
  <si>
    <t>West Aliciaville</t>
  </si>
  <si>
    <t>My condition research.</t>
  </si>
  <si>
    <t>coxbonnie@example.net</t>
  </si>
  <si>
    <t>270-947-9552</t>
  </si>
  <si>
    <t>6608 Arias Via</t>
  </si>
  <si>
    <t>East Amanda</t>
  </si>
  <si>
    <t>Class place explain population.</t>
  </si>
  <si>
    <t>sotolaurie@example.org</t>
  </si>
  <si>
    <t>831.466.3029</t>
  </si>
  <si>
    <t>150 Hill Isle Apt. 738</t>
  </si>
  <si>
    <t>Carrieburgh</t>
  </si>
  <si>
    <t>Attorney have left peace seven.</t>
  </si>
  <si>
    <t>john79@example.com</t>
  </si>
  <si>
    <t>001-802-876-0936x2294</t>
  </si>
  <si>
    <t>4690 Emily Road Apt. 207</t>
  </si>
  <si>
    <t>Positive seek material accept.</t>
  </si>
  <si>
    <t>juansawyer@example.org</t>
  </si>
  <si>
    <t>(722)467-1814x678</t>
  </si>
  <si>
    <t>89036 Nathan Plaza</t>
  </si>
  <si>
    <t>Susanbury</t>
  </si>
  <si>
    <t>Into common his hear model step.</t>
  </si>
  <si>
    <t>xcollins@example.com</t>
  </si>
  <si>
    <t>814.393.7382x673</t>
  </si>
  <si>
    <t>197 Castillo Stravenue Apt. 605</t>
  </si>
  <si>
    <t>New Carlton</t>
  </si>
  <si>
    <t>Rich learn authority return agent say.</t>
  </si>
  <si>
    <t>coxchristina@example.net</t>
  </si>
  <si>
    <t>(297)999-3805x35994</t>
  </si>
  <si>
    <t>10621 Turner Route Apt. 366</t>
  </si>
  <si>
    <t>Whether article attorney child picture.</t>
  </si>
  <si>
    <t>robert06@example.net</t>
  </si>
  <si>
    <t>+1-787-916-9765x651</t>
  </si>
  <si>
    <t>41614 Bonnie Stream Apt. 978</t>
  </si>
  <si>
    <t>Mckinneytown</t>
  </si>
  <si>
    <t>Factor how simple.</t>
  </si>
  <si>
    <t>davidmassey@example.org</t>
  </si>
  <si>
    <t>001-733-586-8214x131</t>
  </si>
  <si>
    <t>6532 Silva Court</t>
  </si>
  <si>
    <t>Armstronghaven</t>
  </si>
  <si>
    <t>Fight in ahead edge father establish.</t>
  </si>
  <si>
    <t>robertdudley@example.com</t>
  </si>
  <si>
    <t>+1-646-406-1643x13810</t>
  </si>
  <si>
    <t>9153 Scott Cliff</t>
  </si>
  <si>
    <t>Ahead affect difficult think street become.</t>
  </si>
  <si>
    <t>angela35@example.com</t>
  </si>
  <si>
    <t>001-591-479-2116x023</t>
  </si>
  <si>
    <t>832 Stevenson Harbors</t>
  </si>
  <si>
    <t>Danielstad</t>
  </si>
  <si>
    <t>Deep whose apply well media lose.</t>
  </si>
  <si>
    <t>rsingh@example.net</t>
  </si>
  <si>
    <t>771.608.7981</t>
  </si>
  <si>
    <t>97275 Michael Springs Apt. 714</t>
  </si>
  <si>
    <t>Wrightport</t>
  </si>
  <si>
    <t>Who thus plan research medical whose.</t>
  </si>
  <si>
    <t>tmitchell@example.net</t>
  </si>
  <si>
    <t>513.309.2735x2703</t>
  </si>
  <si>
    <t>34145 Huynh Valley</t>
  </si>
  <si>
    <t>South Kaitlyn</t>
  </si>
  <si>
    <t>Space save blue human city nation.</t>
  </si>
  <si>
    <t>hickszachary@example.net</t>
  </si>
  <si>
    <t>(208)517-3506x016</t>
  </si>
  <si>
    <t>34157 Alison Fork Suite 913</t>
  </si>
  <si>
    <t>Lake Jeremiahmouth</t>
  </si>
  <si>
    <t>Where development Mr by.</t>
  </si>
  <si>
    <t>priscilla49@example.net</t>
  </si>
  <si>
    <t>268-370-0492</t>
  </si>
  <si>
    <t>52899 Virginia Shores Apt. 753</t>
  </si>
  <si>
    <t>Port Jenniferbury</t>
  </si>
  <si>
    <t>Government somebody material author new customer.</t>
  </si>
  <si>
    <t>pottskathleen@example.org</t>
  </si>
  <si>
    <t>566-330-2163x3662</t>
  </si>
  <si>
    <t>69933 Miller Village</t>
  </si>
  <si>
    <t>Must option goal trip civil smile fund.</t>
  </si>
  <si>
    <t>brian75@example.org</t>
  </si>
  <si>
    <t>001-256-666-8851x80125</t>
  </si>
  <si>
    <t>5221 Alex Run Suite 203</t>
  </si>
  <si>
    <t>Mind democratic song hand PM.</t>
  </si>
  <si>
    <t>thomas83@example.org</t>
  </si>
  <si>
    <t>001-938-997-3569</t>
  </si>
  <si>
    <t>837 Anna Mountains Suite 319</t>
  </si>
  <si>
    <t>Sport national win.</t>
  </si>
  <si>
    <t>dannypatel@example.net</t>
  </si>
  <si>
    <t>+1-927-207-3345x80678</t>
  </si>
  <si>
    <t>2815 Jon Ferry Suite 867</t>
  </si>
  <si>
    <t>Hold within season.</t>
  </si>
  <si>
    <t>mckenzieshannon@example.org</t>
  </si>
  <si>
    <t>+1-866-854-4216x82556</t>
  </si>
  <si>
    <t>45066 Hall Creek</t>
  </si>
  <si>
    <t>North Douglas</t>
  </si>
  <si>
    <t>Wide prepare ability say necessary.</t>
  </si>
  <si>
    <t>amanda30@example.org</t>
  </si>
  <si>
    <t>(234)542-0061</t>
  </si>
  <si>
    <t>211 Tara Light</t>
  </si>
  <si>
    <t>Trade whole mission.</t>
  </si>
  <si>
    <t>shannonhogan@example.org</t>
  </si>
  <si>
    <t>3859 Ashley Inlet Suite 230</t>
  </si>
  <si>
    <t>Port Brittney</t>
  </si>
  <si>
    <t>Assume wait indeed let painting.</t>
  </si>
  <si>
    <t>matthewjohnson@example.net</t>
  </si>
  <si>
    <t>858.541.5934x832</t>
  </si>
  <si>
    <t>5674 Julie Light</t>
  </si>
  <si>
    <t>Tracymouth</t>
  </si>
  <si>
    <t>Cold picture which.</t>
  </si>
  <si>
    <t>zparrish@example.net</t>
  </si>
  <si>
    <t>550-526-6866x92124</t>
  </si>
  <si>
    <t>693 Brian Tunnel Suite 779</t>
  </si>
  <si>
    <t>Success check once very.</t>
  </si>
  <si>
    <t>sextonjustin@example.org</t>
  </si>
  <si>
    <t>649.431.2388</t>
  </si>
  <si>
    <t>3142 Kline Extension</t>
  </si>
  <si>
    <t>East Joshuaberg</t>
  </si>
  <si>
    <t>Improve just statement despite election.</t>
  </si>
  <si>
    <t>218.715.2439</t>
  </si>
  <si>
    <t>37803 Michelle Harbor</t>
  </si>
  <si>
    <t>Responsibility kitchen worker beautiful state throughout.</t>
  </si>
  <si>
    <t>jason39@example.org</t>
  </si>
  <si>
    <t>(851)437-6723x197</t>
  </si>
  <si>
    <t>281 Michelle Isle</t>
  </si>
  <si>
    <t>Ericbury</t>
  </si>
  <si>
    <t>Attention seat benefit.</t>
  </si>
  <si>
    <t>sandra24@example.net</t>
  </si>
  <si>
    <t>001-599-278-8007</t>
  </si>
  <si>
    <t>09902 Michelle Trafficway</t>
  </si>
  <si>
    <t>Pattersonfort</t>
  </si>
  <si>
    <t>Sense avoid quite politics fast material close behavior.</t>
  </si>
  <si>
    <t>rojassara@example.com</t>
  </si>
  <si>
    <t>810-366-7828</t>
  </si>
  <si>
    <t>490 Graham Lakes</t>
  </si>
  <si>
    <t>Jeffreyfurt</t>
  </si>
  <si>
    <t>Ahead top impact talk soldier itself.</t>
  </si>
  <si>
    <t>licrystal@example.org</t>
  </si>
  <si>
    <t>294.935.8223</t>
  </si>
  <si>
    <t>3723 Caleb Summit Apt. 498</t>
  </si>
  <si>
    <t>Cynthiafurt</t>
  </si>
  <si>
    <t>After see foot first billion security reflect.</t>
  </si>
  <si>
    <t>Christie</t>
  </si>
  <si>
    <t>contrerasjennifer@example.org</t>
  </si>
  <si>
    <t>967 Nichols Gateway Suite 581</t>
  </si>
  <si>
    <t>South Darinfort</t>
  </si>
  <si>
    <t>Forward easy floor ability media low only.</t>
  </si>
  <si>
    <t>omartinez@example.com</t>
  </si>
  <si>
    <t>70031 Nicole Pines Apt. 585</t>
  </si>
  <si>
    <t>North Erictown</t>
  </si>
  <si>
    <t>Feeling degree movie raise my hard.</t>
  </si>
  <si>
    <t>mcclainandrew@example.com</t>
  </si>
  <si>
    <t>(475)230-5837</t>
  </si>
  <si>
    <t>390 Crystal Ford Suite 683</t>
  </si>
  <si>
    <t>Lake Cameronview</t>
  </si>
  <si>
    <t>Turn everybody risk admit feeling.</t>
  </si>
  <si>
    <t>kelly75@example.com</t>
  </si>
  <si>
    <t>+1-485-432-7787x48718</t>
  </si>
  <si>
    <t>6581 Hannah Dam</t>
  </si>
  <si>
    <t>Move newspaper eat movie protect manager leader.</t>
  </si>
  <si>
    <t>tuckermelanie@example.com</t>
  </si>
  <si>
    <t>+1-215-402-3227x968</t>
  </si>
  <si>
    <t>66482 Peters Rue</t>
  </si>
  <si>
    <t>Kathrynburgh</t>
  </si>
  <si>
    <t>Away alone religious.</t>
  </si>
  <si>
    <t>browndevin@example.org</t>
  </si>
  <si>
    <t>(237)363-0763</t>
  </si>
  <si>
    <t>5262 Lawrence Wells</t>
  </si>
  <si>
    <t>East Julianborough</t>
  </si>
  <si>
    <t>Nor brother none option though style.</t>
  </si>
  <si>
    <t>james53@example.com</t>
  </si>
  <si>
    <t>811.659.6831x834</t>
  </si>
  <si>
    <t>3554 Angela Vista Apt. 410</t>
  </si>
  <si>
    <t>Final safe office quality power same today.</t>
  </si>
  <si>
    <t>hmosley@example.net</t>
  </si>
  <si>
    <t>813.290.7008x67646</t>
  </si>
  <si>
    <t>6422 Jonathan Valley</t>
  </si>
  <si>
    <t>West Krystalside</t>
  </si>
  <si>
    <t>Outside poor far really wear win.</t>
  </si>
  <si>
    <t>mcantu@example.org</t>
  </si>
  <si>
    <t>(932)619-3944x8777</t>
  </si>
  <si>
    <t>609 John Roads</t>
  </si>
  <si>
    <t>West Allisonland</t>
  </si>
  <si>
    <t>However usually stop do maybe.</t>
  </si>
  <si>
    <t>benjaminannette@example.net</t>
  </si>
  <si>
    <t>(568)357-9256</t>
  </si>
  <si>
    <t>49609 Carlson Tunnel</t>
  </si>
  <si>
    <t>Kennethville</t>
  </si>
  <si>
    <t>Factor TV but dinner win candidate morning.</t>
  </si>
  <si>
    <t>Gregg</t>
  </si>
  <si>
    <t>robinsonlisa@example.net</t>
  </si>
  <si>
    <t>(444)728-9431</t>
  </si>
  <si>
    <t>57046 Scott Dam Suite 258</t>
  </si>
  <si>
    <t>Call choose majority voice with.</t>
  </si>
  <si>
    <t>nicholsmatthew@example.org</t>
  </si>
  <si>
    <t>744.708.6671x15171</t>
  </si>
  <si>
    <t>7527 Leah Creek</t>
  </si>
  <si>
    <t>Catherineland</t>
  </si>
  <si>
    <t>Much defense us condition.</t>
  </si>
  <si>
    <t>rpadilla@example.org</t>
  </si>
  <si>
    <t>57162 Kelly Trail</t>
  </si>
  <si>
    <t>East Heatherberg</t>
  </si>
  <si>
    <t>Treatment beyond tell hard single.</t>
  </si>
  <si>
    <t>kevinhaas@example.net</t>
  </si>
  <si>
    <t>766.500.4141</t>
  </si>
  <si>
    <t>86232 Sharon Mission Apt. 698</t>
  </si>
  <si>
    <t>Steinside</t>
  </si>
  <si>
    <t>Water full beat worry image cause billion.</t>
  </si>
  <si>
    <t>hwhite@example.net</t>
  </si>
  <si>
    <t>(433)620-9213x11287</t>
  </si>
  <si>
    <t>80364 Hughes Plains Apt. 833</t>
  </si>
  <si>
    <t>Francesshire</t>
  </si>
  <si>
    <t>Want key land realize bit compare beyond affect.</t>
  </si>
  <si>
    <t>aphillips@example.net</t>
  </si>
  <si>
    <t>+1-349-387-0832x272</t>
  </si>
  <si>
    <t>0325 Brenda Pines Suite 125</t>
  </si>
  <si>
    <t>Chance particular piece.</t>
  </si>
  <si>
    <t>andersenjoe@example.net</t>
  </si>
  <si>
    <t>(738)273-1970x089</t>
  </si>
  <si>
    <t>67488 Ramirez Rest</t>
  </si>
  <si>
    <t>Justinstad</t>
  </si>
  <si>
    <t>Gun history television reason no.</t>
  </si>
  <si>
    <t>lesliesims@example.net</t>
  </si>
  <si>
    <t>316.948.3201</t>
  </si>
  <si>
    <t>807 Steven Forest</t>
  </si>
  <si>
    <t>West Alexandramouth</t>
  </si>
  <si>
    <t>Those high war give determine.</t>
  </si>
  <si>
    <t>smithbrian@example.org</t>
  </si>
  <si>
    <t>(220)922-6404x18905</t>
  </si>
  <si>
    <t>9328 Ross Hills Suite 303</t>
  </si>
  <si>
    <t>Dodsonland</t>
  </si>
  <si>
    <t>Good road performance performance according reality coach matter.</t>
  </si>
  <si>
    <t>facevedo@example.net</t>
  </si>
  <si>
    <t>571-815-4989</t>
  </si>
  <si>
    <t>79320 Sparks Knoll</t>
  </si>
  <si>
    <t>Participant them none law.</t>
  </si>
  <si>
    <t>angelacastro@example.org</t>
  </si>
  <si>
    <t>(977)338-8730</t>
  </si>
  <si>
    <t>6168 Rebecca Lights Apt. 707</t>
  </si>
  <si>
    <t>Christinamouth</t>
  </si>
  <si>
    <t>Stage artist detail crime.</t>
  </si>
  <si>
    <t>calvindodson@example.net</t>
  </si>
  <si>
    <t>001-486-929-4900x84168</t>
  </si>
  <si>
    <t>2665 Walter Forge</t>
  </si>
  <si>
    <t>Brettport</t>
  </si>
  <si>
    <t>Him job able report.</t>
  </si>
  <si>
    <t>felicia91@example.net</t>
  </si>
  <si>
    <t>(772)298-1725</t>
  </si>
  <si>
    <t>962 Contreras Lights Apt. 170</t>
  </si>
  <si>
    <t>New Crystal</t>
  </si>
  <si>
    <t>Lose song quite off style rest news.</t>
  </si>
  <si>
    <t>aclark@example.net</t>
  </si>
  <si>
    <t>+1-249-386-1529x432</t>
  </si>
  <si>
    <t>74445 Vazquez Ford</t>
  </si>
  <si>
    <t>Main approach against positive southern.</t>
  </si>
  <si>
    <t>debragarcia@example.net</t>
  </si>
  <si>
    <t>(389)740-4800x4833</t>
  </si>
  <si>
    <t>06111 Hill Stream Apt. 309</t>
  </si>
  <si>
    <t>Position team investment yourself.</t>
  </si>
  <si>
    <t>brandon67@example.org</t>
  </si>
  <si>
    <t>858-794-5004</t>
  </si>
  <si>
    <t>625 Veronica Spur Apt. 560</t>
  </si>
  <si>
    <t>Material more national.</t>
  </si>
  <si>
    <t>tmcclure@example.org</t>
  </si>
  <si>
    <t>+1-333-233-9262x341</t>
  </si>
  <si>
    <t>60670 Arnold Motorway Apt. 994</t>
  </si>
  <si>
    <t>South Christy</t>
  </si>
  <si>
    <t>Not away yes five.</t>
  </si>
  <si>
    <t>knappallen@example.com</t>
  </si>
  <si>
    <t>(349)297-0832</t>
  </si>
  <si>
    <t>353 Caleb Station</t>
  </si>
  <si>
    <t>Brookeville</t>
  </si>
  <si>
    <t>On language figure star thank.</t>
  </si>
  <si>
    <t>randallallen@example.net</t>
  </si>
  <si>
    <t>223-900-2571x84704</t>
  </si>
  <si>
    <t>6667 Stephen Cliffs Suite 732</t>
  </si>
  <si>
    <t>There group before glass parent yeah.</t>
  </si>
  <si>
    <t>ashleypatricia@example.net</t>
  </si>
  <si>
    <t>481.826.7387</t>
  </si>
  <si>
    <t>850 Wanda Bypass</t>
  </si>
  <si>
    <t>Port Richardview</t>
  </si>
  <si>
    <t>Cover style particular skill.</t>
  </si>
  <si>
    <t>nathanielrodriguez@example.org</t>
  </si>
  <si>
    <t>+1-451-899-2528x946</t>
  </si>
  <si>
    <t>259 Walker Meadow Apt. 059</t>
  </si>
  <si>
    <t>Full know maybe public.</t>
  </si>
  <si>
    <t>lisagriffith@example.org</t>
  </si>
  <si>
    <t>283-829-3430</t>
  </si>
  <si>
    <t>598 Charles Branch</t>
  </si>
  <si>
    <t>Andersenfort</t>
  </si>
  <si>
    <t>Else economy least professional deep week.</t>
  </si>
  <si>
    <t>alucas@example.com</t>
  </si>
  <si>
    <t>001-562-795-2992x00869</t>
  </si>
  <si>
    <t>8290 Margaret Drives</t>
  </si>
  <si>
    <t>Freemanbury</t>
  </si>
  <si>
    <t>Tell some bank claim.</t>
  </si>
  <si>
    <t>eric04@example.net</t>
  </si>
  <si>
    <t>903.711.8268</t>
  </si>
  <si>
    <t>4364 Warren View</t>
  </si>
  <si>
    <t>Laurenfort</t>
  </si>
  <si>
    <t>Next alone try clearly.</t>
  </si>
  <si>
    <t>lucasjuan@example.com</t>
  </si>
  <si>
    <t>895.743.5990</t>
  </si>
  <si>
    <t>99858 Tasha Turnpike Suite 719</t>
  </si>
  <si>
    <t>Thus than discover figure front.</t>
  </si>
  <si>
    <t>sean06@example.com</t>
  </si>
  <si>
    <t>280-276-7957</t>
  </si>
  <si>
    <t>2473 Cook Locks</t>
  </si>
  <si>
    <t>Too loss top past near body.</t>
  </si>
  <si>
    <t>brandyle@example.com</t>
  </si>
  <si>
    <t>001-669-773-2497</t>
  </si>
  <si>
    <t>226 Ryan Viaduct Suite 259</t>
  </si>
  <si>
    <t>Assume just pay choice night choose compare eat.</t>
  </si>
  <si>
    <t>robertsmichael@example.com</t>
  </si>
  <si>
    <t>328.455.0230</t>
  </si>
  <si>
    <t>210 Roy Lane Suite 945</t>
  </si>
  <si>
    <t>West Bonnie</t>
  </si>
  <si>
    <t>Pull add above contain church sit.</t>
  </si>
  <si>
    <t>ugarcia@example.net</t>
  </si>
  <si>
    <t>+1-799-448-4848x4859</t>
  </si>
  <si>
    <t>89176 Bradley Ranch Suite 163</t>
  </si>
  <si>
    <t>Henrychester</t>
  </si>
  <si>
    <t>Ground difficult product.</t>
  </si>
  <si>
    <t>turnersheila@example.net</t>
  </si>
  <si>
    <t>233-361-1088x3544</t>
  </si>
  <si>
    <t>917 Perez Mission</t>
  </si>
  <si>
    <t>South Belindaland</t>
  </si>
  <si>
    <t>Set they man.</t>
  </si>
  <si>
    <t>joel93@example.com</t>
  </si>
  <si>
    <t>402 Daniels Road</t>
  </si>
  <si>
    <t>New Garytown</t>
  </si>
  <si>
    <t>Art remember good direction we country reduce.</t>
  </si>
  <si>
    <t>madisonpittman@example.net</t>
  </si>
  <si>
    <t>421-344-0282</t>
  </si>
  <si>
    <t>53667 Meyers Tunnel</t>
  </si>
  <si>
    <t>Can everybody arm become smile where southern property.</t>
  </si>
  <si>
    <t>adampope@example.com</t>
  </si>
  <si>
    <t>001-666-600-3956</t>
  </si>
  <si>
    <t>3151 Anna Rapid</t>
  </si>
  <si>
    <t>Lake Johnmouth</t>
  </si>
  <si>
    <t>Free without election system.</t>
  </si>
  <si>
    <t>fishermatthew@example.com</t>
  </si>
  <si>
    <t>(858)360-5333</t>
  </si>
  <si>
    <t>9653 Davis Canyon Apt. 178</t>
  </si>
  <si>
    <t>North Jonborough</t>
  </si>
  <si>
    <t>Join capital health half box.</t>
  </si>
  <si>
    <t>cochrananthony@example.org</t>
  </si>
  <si>
    <t>(347)511-3349</t>
  </si>
  <si>
    <t>93772 Elliott Causeway</t>
  </si>
  <si>
    <t>South Pamelaborough</t>
  </si>
  <si>
    <t>Available agree business over sell receive.</t>
  </si>
  <si>
    <t>emily78@example.org</t>
  </si>
  <si>
    <t>+1-889-468-9068x86864</t>
  </si>
  <si>
    <t>71933 Ortiz Highway</t>
  </si>
  <si>
    <t>Parent also guess because particular record.</t>
  </si>
  <si>
    <t>tyler72@example.org</t>
  </si>
  <si>
    <t>001-615-201-0452x885</t>
  </si>
  <si>
    <t>0484 Philip Points</t>
  </si>
  <si>
    <t>Morrisontown</t>
  </si>
  <si>
    <t>Produce can home before in ten science president.</t>
  </si>
  <si>
    <t>morgancaitlin@example.com</t>
  </si>
  <si>
    <t>(381)767-0167x353</t>
  </si>
  <si>
    <t>72503 Daniel Place</t>
  </si>
  <si>
    <t>Outside rise record sister.</t>
  </si>
  <si>
    <t>julieholt@example.org</t>
  </si>
  <si>
    <t>98520 Johnson Crescent</t>
  </si>
  <si>
    <t>Lake Anthonyberg</t>
  </si>
  <si>
    <t>Put place contain ready human no.</t>
  </si>
  <si>
    <t>goodwinbryan@example.com</t>
  </si>
  <si>
    <t>407-706-5932x3417</t>
  </si>
  <si>
    <t>418 Joseph Hollow</t>
  </si>
  <si>
    <t>Woodston</t>
  </si>
  <si>
    <t>Wife move better officer affect summer grow.</t>
  </si>
  <si>
    <t>jenkinsjames@example.net</t>
  </si>
  <si>
    <t>001-420-636-9779</t>
  </si>
  <si>
    <t>3229 Samuel Fields Apt. 177</t>
  </si>
  <si>
    <t>Chambersstad</t>
  </si>
  <si>
    <t>Shake course for thing.</t>
  </si>
  <si>
    <t>zbrooks@example.com</t>
  </si>
  <si>
    <t>(840)421-0192</t>
  </si>
  <si>
    <t>63956 Brandon Turnpike</t>
  </si>
  <si>
    <t>Police war each deep.</t>
  </si>
  <si>
    <t>janet44@example.net</t>
  </si>
  <si>
    <t>827.592.9404</t>
  </si>
  <si>
    <t>4477 Bryce Crossing Apt. 714</t>
  </si>
  <si>
    <t>Reginaside</t>
  </si>
  <si>
    <t>Pressure system add let upon.</t>
  </si>
  <si>
    <t>morrowderek@example.org</t>
  </si>
  <si>
    <t>(451)614-7447</t>
  </si>
  <si>
    <t>96348 Bennett Viaduct Suite 523</t>
  </si>
  <si>
    <t>History country fall exactly top who his number.</t>
  </si>
  <si>
    <t>elizabethespinoza@example.net</t>
  </si>
  <si>
    <t>+1-790-866-4432x55148</t>
  </si>
  <si>
    <t>1793 Mandy Knoll Apt. 054</t>
  </si>
  <si>
    <t>Reidmouth</t>
  </si>
  <si>
    <t>Them conference grow effort bit memory record game.</t>
  </si>
  <si>
    <t>tamarabanks@example.org</t>
  </si>
  <si>
    <t>+1-694-316-7805x25368</t>
  </si>
  <si>
    <t>56081 Thompson Circle</t>
  </si>
  <si>
    <t>New Jasonborough</t>
  </si>
  <si>
    <t>Maintain mission on cause example yourself alone so.</t>
  </si>
  <si>
    <t>moralesamy@example.net</t>
  </si>
  <si>
    <t>622-358-3707x05174</t>
  </si>
  <si>
    <t>9538 Johnson Run</t>
  </si>
  <si>
    <t>Laurieshire</t>
  </si>
  <si>
    <t>Discussion break own Congress impact company film.</t>
  </si>
  <si>
    <t>paulbenjamin@example.com</t>
  </si>
  <si>
    <t>985-726-5918x8742</t>
  </si>
  <si>
    <t>3789 John Run Apt. 472</t>
  </si>
  <si>
    <t>Tv stand community low.</t>
  </si>
  <si>
    <t>pattersonkenneth@example.net</t>
  </si>
  <si>
    <t>001-434-876-9015x84208</t>
  </si>
  <si>
    <t>1230 Vasquez Gardens</t>
  </si>
  <si>
    <t>Benjaminburgh</t>
  </si>
  <si>
    <t>Deep call each magazine.</t>
  </si>
  <si>
    <t>john85@example.com</t>
  </si>
  <si>
    <t>001-586-434-6031x5879</t>
  </si>
  <si>
    <t>882 Jessica Mountain</t>
  </si>
  <si>
    <t>Tonyview</t>
  </si>
  <si>
    <t>Loss member pull art run.</t>
  </si>
  <si>
    <t>elizabethnorris@example.com</t>
  </si>
  <si>
    <t>506-693-0671x5427</t>
  </si>
  <si>
    <t>2656 Tyler Ways Suite 821</t>
  </si>
  <si>
    <t>Lake Carriemouth</t>
  </si>
  <si>
    <t>Personal people fund give allow lose.</t>
  </si>
  <si>
    <t>brian64@example.com</t>
  </si>
  <si>
    <t>(893)275-6400x158</t>
  </si>
  <si>
    <t>608 Frazier Streets</t>
  </si>
  <si>
    <t>Sing kind hospital ago cover smile.</t>
  </si>
  <si>
    <t>vpoole@example.net</t>
  </si>
  <si>
    <t>566-643-5454</t>
  </si>
  <si>
    <t>2836 Norton Pines Apt. 312</t>
  </si>
  <si>
    <t>New Hannahside</t>
  </si>
  <si>
    <t>Way around its individual life build positive.</t>
  </si>
  <si>
    <t>whitesteven@example.org</t>
  </si>
  <si>
    <t>971.298.5756x52461</t>
  </si>
  <si>
    <t>69827 Mike Camp</t>
  </si>
  <si>
    <t>Religious nothing glass ground single.</t>
  </si>
  <si>
    <t>laura69@example.net</t>
  </si>
  <si>
    <t>001-242-832-9404x6392</t>
  </si>
  <si>
    <t>9653 Xavier Junction</t>
  </si>
  <si>
    <t>Cultural look project power evening remember.</t>
  </si>
  <si>
    <t>david91@example.com</t>
  </si>
  <si>
    <t>291.827.5056x05363</t>
  </si>
  <si>
    <t>9336 Gerald Shoal Suite 695</t>
  </si>
  <si>
    <t>East Christopherborough</t>
  </si>
  <si>
    <t>Camera economy ready represent over firm control.</t>
  </si>
  <si>
    <t>herringdavid@example.org</t>
  </si>
  <si>
    <t>260.769.6786</t>
  </si>
  <si>
    <t>55919 Juan Views</t>
  </si>
  <si>
    <t>North Francesmouth</t>
  </si>
  <si>
    <t>Old doctor hundred country.</t>
  </si>
  <si>
    <t>whartman@example.com</t>
  </si>
  <si>
    <t>239.636.4190x12020</t>
  </si>
  <si>
    <t>51831 Joseph Tunnel Apt. 642</t>
  </si>
  <si>
    <t>Port Megan</t>
  </si>
  <si>
    <t>Worker notice hold whatever.</t>
  </si>
  <si>
    <t>jeanphillips@example.net</t>
  </si>
  <si>
    <t>+1-996-406-4906x1118</t>
  </si>
  <si>
    <t>62413 Kevin Grove Suite 248</t>
  </si>
  <si>
    <t>Simpsonton</t>
  </si>
  <si>
    <t>Issue none keep ask itself create.</t>
  </si>
  <si>
    <t>shannon74@example.net</t>
  </si>
  <si>
    <t>0043 Edwin Prairie Apt. 051</t>
  </si>
  <si>
    <t>New Jillian</t>
  </si>
  <si>
    <t>Economic test street agent while poor.</t>
  </si>
  <si>
    <t>ibaker@example.com</t>
  </si>
  <si>
    <t>449-653-9169x534</t>
  </si>
  <si>
    <t>242 Ramirez Mews Apt. 516</t>
  </si>
  <si>
    <t>South Brandon</t>
  </si>
  <si>
    <t>Scientist someone behind once.</t>
  </si>
  <si>
    <t>murraywilliam@example.net</t>
  </si>
  <si>
    <t>001-560-603-0772x8353</t>
  </si>
  <si>
    <t>297 David Ways</t>
  </si>
  <si>
    <t>Gouldfort</t>
  </si>
  <si>
    <t>It may movement form as.</t>
  </si>
  <si>
    <t>jenningscarla@example.net</t>
  </si>
  <si>
    <t>3810 Conway Turnpike Apt. 618</t>
  </si>
  <si>
    <t>Western action work something wide spend reduce.</t>
  </si>
  <si>
    <t>noah50@example.org</t>
  </si>
  <si>
    <t>65502 Ward Courts Suite 526</t>
  </si>
  <si>
    <t>Middle or seat cup.</t>
  </si>
  <si>
    <t>xtorres@example.com</t>
  </si>
  <si>
    <t>39861 Shelby Light</t>
  </si>
  <si>
    <t>Coxburgh</t>
  </si>
  <si>
    <t>Why research add size within eye position.</t>
  </si>
  <si>
    <t>amyhall@example.com</t>
  </si>
  <si>
    <t>+1-350-438-3432x73590</t>
  </si>
  <si>
    <t>19973 Walsh Groves Suite 246</t>
  </si>
  <si>
    <t>Government none main board.</t>
  </si>
  <si>
    <t>danny24@example.net</t>
  </si>
  <si>
    <t>856-233-0294</t>
  </si>
  <si>
    <t>164 Kyle Avenue Apt. 791</t>
  </si>
  <si>
    <t>Certain role real see while a name.</t>
  </si>
  <si>
    <t>ztaylor@example.org</t>
  </si>
  <si>
    <t>572-987-8889</t>
  </si>
  <si>
    <t>84267 Meyers Run Apt. 027</t>
  </si>
  <si>
    <t>Source training nation couple involve population.</t>
  </si>
  <si>
    <t>matthew43@example.org</t>
  </si>
  <si>
    <t>278.363.4414</t>
  </si>
  <si>
    <t>85121 Tracy Wells Apt. 674</t>
  </si>
  <si>
    <t>Trouble step page represent where late.</t>
  </si>
  <si>
    <t>brownmary@example.org</t>
  </si>
  <si>
    <t>920-944-6186x814</t>
  </si>
  <si>
    <t>6403 Stewart Field</t>
  </si>
  <si>
    <t>Juarezshire</t>
  </si>
  <si>
    <t>Everything poor bar recent top between.</t>
  </si>
  <si>
    <t>558-509-0784</t>
  </si>
  <si>
    <t>55856 Adam Light</t>
  </si>
  <si>
    <t>Cantuberg</t>
  </si>
  <si>
    <t>Explain century court.</t>
  </si>
  <si>
    <t>anthonywilson@example.com</t>
  </si>
  <si>
    <t>001-515-385-7357x44335</t>
  </si>
  <si>
    <t>83721 Rodriguez Fields</t>
  </si>
  <si>
    <t>New Stephanieport</t>
  </si>
  <si>
    <t>Nature partner three occur.</t>
  </si>
  <si>
    <t>sarah55@example.com</t>
  </si>
  <si>
    <t>(244)466-6860</t>
  </si>
  <si>
    <t>3600 Madison Avenue</t>
  </si>
  <si>
    <t>Corychester</t>
  </si>
  <si>
    <t>Improve sing capital thank by majority matter.</t>
  </si>
  <si>
    <t>robertwright@example.com</t>
  </si>
  <si>
    <t>803-420-2301x20921</t>
  </si>
  <si>
    <t>147 Linda Throughway</t>
  </si>
  <si>
    <t>North Traceyborough</t>
  </si>
  <si>
    <t>Some maintain population hold.</t>
  </si>
  <si>
    <t>amber80@example.com</t>
  </si>
  <si>
    <t>(333)320-7653x9101</t>
  </si>
  <si>
    <t>985 Dorothy Place</t>
  </si>
  <si>
    <t>Firm better process cut.</t>
  </si>
  <si>
    <t>877-655-1057</t>
  </si>
  <si>
    <t>0133 Christina Mall</t>
  </si>
  <si>
    <t>Cynthiashire</t>
  </si>
  <si>
    <t>Term business interest.</t>
  </si>
  <si>
    <t>rodriguezjesse@example.net</t>
  </si>
  <si>
    <t>(827)995-6858x4681</t>
  </si>
  <si>
    <t>066 Hector Hill</t>
  </si>
  <si>
    <t>Nicholsview</t>
  </si>
  <si>
    <t>Thank recent suddenly if.</t>
  </si>
  <si>
    <t>ann90@example.org</t>
  </si>
  <si>
    <t>773-412-7313</t>
  </si>
  <si>
    <t>1831 Monique Wells Suite 471</t>
  </si>
  <si>
    <t>North Audreyville</t>
  </si>
  <si>
    <t>Team guy public better heart.</t>
  </si>
  <si>
    <t>erika89@example.org</t>
  </si>
  <si>
    <t>3195 Laura Trafficway Suite 168</t>
  </si>
  <si>
    <t>Angelastad</t>
  </si>
  <si>
    <t>Around after major tree.</t>
  </si>
  <si>
    <t>carlsonkathy@example.com</t>
  </si>
  <si>
    <t>415.978.9846x4311</t>
  </si>
  <si>
    <t>473 Bailey Skyway Suite 504</t>
  </si>
  <si>
    <t>Marquezport</t>
  </si>
  <si>
    <t>Edge play attention really hotel home heavy.</t>
  </si>
  <si>
    <t>jose65@example.com</t>
  </si>
  <si>
    <t>576.363.0718</t>
  </si>
  <si>
    <t>0563 Stephanie Mountain Suite 054</t>
  </si>
  <si>
    <t>Cruzbury</t>
  </si>
  <si>
    <t>Job fact security sure.</t>
  </si>
  <si>
    <t>rcantu@example.com</t>
  </si>
  <si>
    <t>382.925.9220</t>
  </si>
  <si>
    <t>68702 Jones Manors Suite 419</t>
  </si>
  <si>
    <t>Total speak source forget who deal policy.</t>
  </si>
  <si>
    <t>cynthia95@example.org</t>
  </si>
  <si>
    <t>572.503.4105</t>
  </si>
  <si>
    <t>2115 Karen Tunnel</t>
  </si>
  <si>
    <t>Unit with beat off beyond.</t>
  </si>
  <si>
    <t>jillbell@example.org</t>
  </si>
  <si>
    <t>001-371-953-4470x92436</t>
  </si>
  <si>
    <t>550 Mitchell Crescent Apt. 136</t>
  </si>
  <si>
    <t>Muellertown</t>
  </si>
  <si>
    <t>Edge give arm great just cost sometimes.</t>
  </si>
  <si>
    <t>aprilsantos@example.net</t>
  </si>
  <si>
    <t>+1-595-239-0607x32261</t>
  </si>
  <si>
    <t>16964 Seth Knoll</t>
  </si>
  <si>
    <t>East Danielburgh</t>
  </si>
  <si>
    <t>Fast room cultural.</t>
  </si>
  <si>
    <t>emily44@example.org</t>
  </si>
  <si>
    <t>510-684-3296x4186</t>
  </si>
  <si>
    <t>4800 Catherine Mills Apt. 621</t>
  </si>
  <si>
    <t>East Angela</t>
  </si>
  <si>
    <t>Lawyer woman activity several early huge.</t>
  </si>
  <si>
    <t>zho@example.org</t>
  </si>
  <si>
    <t>+1-288-391-0775x344</t>
  </si>
  <si>
    <t>827 Joseph Brook</t>
  </si>
  <si>
    <t>Lake Kaitlinhaven</t>
  </si>
  <si>
    <t>Camera marriage into care player.</t>
  </si>
  <si>
    <t>tnelson@example.com</t>
  </si>
  <si>
    <t>393-889-1955</t>
  </si>
  <si>
    <t>94433 Andrews Skyway Suite 534</t>
  </si>
  <si>
    <t>West Shawnmouth</t>
  </si>
  <si>
    <t>Change ago as police light half soldier camera.</t>
  </si>
  <si>
    <t>halljohn@example.com</t>
  </si>
  <si>
    <t>626-946-6134</t>
  </si>
  <si>
    <t>33671 Clark Field</t>
  </si>
  <si>
    <t>West Sarahbury</t>
  </si>
  <si>
    <t>Let thank wife wear TV ability pretty idea.</t>
  </si>
  <si>
    <t>qbooker@example.com</t>
  </si>
  <si>
    <t>291 Thomas Tunnel</t>
  </si>
  <si>
    <t>Beckerton</t>
  </si>
  <si>
    <t>Give instead explain.</t>
  </si>
  <si>
    <t>mwilson@example.org</t>
  </si>
  <si>
    <t>+1-419-953-0068x92305</t>
  </si>
  <si>
    <t>3340 Sanchez Harbors Apt. 808</t>
  </si>
  <si>
    <t>Jeremiahbury</t>
  </si>
  <si>
    <t>Become discover push win service mission.</t>
  </si>
  <si>
    <t>seanadams@example.net</t>
  </si>
  <si>
    <t>470.212.2512x5729</t>
  </si>
  <si>
    <t>89055 Michelle Lights Apt. 079</t>
  </si>
  <si>
    <t>Port Bethfurt</t>
  </si>
  <si>
    <t>Mr forget right able Mrs your interesting.</t>
  </si>
  <si>
    <t>hoffmanjames@example.org</t>
  </si>
  <si>
    <t>540-370-3262</t>
  </si>
  <si>
    <t>47254 Lynch Springs</t>
  </si>
  <si>
    <t>Lake Amy</t>
  </si>
  <si>
    <t>Really someone purpose.</t>
  </si>
  <si>
    <t>chadhall@example.net</t>
  </si>
  <si>
    <t>247 Cassie Forest Apt. 512</t>
  </si>
  <si>
    <t>New Oliviastad</t>
  </si>
  <si>
    <t>Game soldier large wear actually avoid ask.</t>
  </si>
  <si>
    <t>csoto@example.com</t>
  </si>
  <si>
    <t>001-413-933-4565x9906</t>
  </si>
  <si>
    <t>17165 Matthew Trace Suite 568</t>
  </si>
  <si>
    <t>Bradside</t>
  </si>
  <si>
    <t>On tell put give find attention.</t>
  </si>
  <si>
    <t>matthewgreen@example.com</t>
  </si>
  <si>
    <t>880.276.3369x43841</t>
  </si>
  <si>
    <t>11659 Brown Village</t>
  </si>
  <si>
    <t>Port Karina</t>
  </si>
  <si>
    <t>Nearly him growth energy much budget write.</t>
  </si>
  <si>
    <t>joseph99@example.net</t>
  </si>
  <si>
    <t>001-971-302-9675x63481</t>
  </si>
  <si>
    <t>8756 Alexander Creek</t>
  </si>
  <si>
    <t>Lopezberg</t>
  </si>
  <si>
    <t>Service hear day forget money.</t>
  </si>
  <si>
    <t>thomasterri@example.org</t>
  </si>
  <si>
    <t>2733 Harvey Springs</t>
  </si>
  <si>
    <t>Crystalborough</t>
  </si>
  <si>
    <t>Less concern wear build explain.</t>
  </si>
  <si>
    <t>nathanrichards@example.org</t>
  </si>
  <si>
    <t>001-442-223-1773x9470</t>
  </si>
  <si>
    <t>069 Bryant Mount</t>
  </si>
  <si>
    <t>New Pamelamouth</t>
  </si>
  <si>
    <t>Improve card remain woman current likely region drive.</t>
  </si>
  <si>
    <t>katiegreene@example.net</t>
  </si>
  <si>
    <t>+1-386-632-1935x6078</t>
  </si>
  <si>
    <t>74670 Williams Brooks Apt. 556</t>
  </si>
  <si>
    <t>Financial help these rock drop explain east nearly.</t>
  </si>
  <si>
    <t>williamsamanda@example.com</t>
  </si>
  <si>
    <t>001-987-922-5183x0590</t>
  </si>
  <si>
    <t>91397 Jessica Brook</t>
  </si>
  <si>
    <t>Upon campaign act.</t>
  </si>
  <si>
    <t>debra78@example.com</t>
  </si>
  <si>
    <t>001-749-767-8946x01385</t>
  </si>
  <si>
    <t>7038 Carrie Springs</t>
  </si>
  <si>
    <t>South Danielville</t>
  </si>
  <si>
    <t>Against church party son end they.</t>
  </si>
  <si>
    <t>slewis@example.org</t>
  </si>
  <si>
    <t>360.441.6577x605</t>
  </si>
  <si>
    <t>0549 Cummings Haven Suite 644</t>
  </si>
  <si>
    <t>South Hannah</t>
  </si>
  <si>
    <t>Member share visit citizen century page read.</t>
  </si>
  <si>
    <t>lauramcdaniel@example.org</t>
  </si>
  <si>
    <t>356-568-9366x3763</t>
  </si>
  <si>
    <t>91008 Ashley Forges Suite 168</t>
  </si>
  <si>
    <t>In media instead set seat explain.</t>
  </si>
  <si>
    <t>jpowell@example.net</t>
  </si>
  <si>
    <t>299-489-2608</t>
  </si>
  <si>
    <t>86050 Tina Canyon Apt. 617</t>
  </si>
  <si>
    <t>Nicoleshire</t>
  </si>
  <si>
    <t>Water ready wrong nature.</t>
  </si>
  <si>
    <t>pjackson@example.org</t>
  </si>
  <si>
    <t>634-677-6453x961</t>
  </si>
  <si>
    <t>5728 Patricia Ford</t>
  </si>
  <si>
    <t>North Arthur</t>
  </si>
  <si>
    <t>Behind continue chair.</t>
  </si>
  <si>
    <t>brian04@example.net</t>
  </si>
  <si>
    <t>001-586-471-0789</t>
  </si>
  <si>
    <t>552 Fields Track</t>
  </si>
  <si>
    <t>West Lanceberg</t>
  </si>
  <si>
    <t>Cultural mother type hear real.</t>
  </si>
  <si>
    <t>samanthahenderson@example.org</t>
  </si>
  <si>
    <t>001-358-999-9843x881</t>
  </si>
  <si>
    <t>6045 Wade Path</t>
  </si>
  <si>
    <t>South Erikaborough</t>
  </si>
  <si>
    <t>Five better loss fall wind.</t>
  </si>
  <si>
    <t>hollandbeth@example.com</t>
  </si>
  <si>
    <t>621.818.1759x025</t>
  </si>
  <si>
    <t>66675 Lambert Gateway</t>
  </si>
  <si>
    <t>West Brittany</t>
  </si>
  <si>
    <t>May politics father.</t>
  </si>
  <si>
    <t>richardhunt@example.com</t>
  </si>
  <si>
    <t>+1-645-455-2422x727</t>
  </si>
  <si>
    <t>240 Ashley View Suite 388</t>
  </si>
  <si>
    <t>Lake Kevinburgh</t>
  </si>
  <si>
    <t>Give mind letter whom pressure of.</t>
  </si>
  <si>
    <t>haley58@example.net</t>
  </si>
  <si>
    <t>001-282-754-6001</t>
  </si>
  <si>
    <t>536 Gregory Manor Apt. 433</t>
  </si>
  <si>
    <t>Future natural anyone condition stock place then.</t>
  </si>
  <si>
    <t>nancygarza@example.org</t>
  </si>
  <si>
    <t>938 Turner Courts</t>
  </si>
  <si>
    <t>Series drop politics let himself necessary.</t>
  </si>
  <si>
    <t>christopherjohnson@example.org</t>
  </si>
  <si>
    <t>900-914-3793x29430</t>
  </si>
  <si>
    <t>865 Amber Burg Apt. 384</t>
  </si>
  <si>
    <t>Water wear catch ever common.</t>
  </si>
  <si>
    <t>bradley35@example.org</t>
  </si>
  <si>
    <t>570-823-2011x014</t>
  </si>
  <si>
    <t>4841 Stacy Stravenue Apt. 077</t>
  </si>
  <si>
    <t>Man training ground gas picture water.</t>
  </si>
  <si>
    <t>marysullivan@example.com</t>
  </si>
  <si>
    <t>76590 Sarah Tunnel Suite 459</t>
  </si>
  <si>
    <t>Jasonborough</t>
  </si>
  <si>
    <t>Process surface so miss thousand.</t>
  </si>
  <si>
    <t>ashleyjulie@example.net</t>
  </si>
  <si>
    <t>001-815-795-7688x316</t>
  </si>
  <si>
    <t>4607 Blanchard Burgs Suite 239</t>
  </si>
  <si>
    <t>When conference line a figure but.</t>
  </si>
  <si>
    <t>alvareztheodore@example.com</t>
  </si>
  <si>
    <t>612.626.0774x458</t>
  </si>
  <si>
    <t>9892 Lopez Bridge</t>
  </si>
  <si>
    <t>Could animal fly course whose.</t>
  </si>
  <si>
    <t>karen96@example.net</t>
  </si>
  <si>
    <t>616.254.9468x273</t>
  </si>
  <si>
    <t>45990 Davis Parkways Suite 325</t>
  </si>
  <si>
    <t>Jonesberg</t>
  </si>
  <si>
    <t>Clear environment affect sport.</t>
  </si>
  <si>
    <t>snicholson@example.com</t>
  </si>
  <si>
    <t>(760)830-9726x1563</t>
  </si>
  <si>
    <t>901 Summers Corner</t>
  </si>
  <si>
    <t>Forget save himself game response watch environment.</t>
  </si>
  <si>
    <t>lopeznicholas@example.org</t>
  </si>
  <si>
    <t>(285)650-3200</t>
  </si>
  <si>
    <t>8939 Charles Turnpike Apt. 024</t>
  </si>
  <si>
    <t>Juarezton</t>
  </si>
  <si>
    <t>Road now stock car.</t>
  </si>
  <si>
    <t>veronicawilson@example.net</t>
  </si>
  <si>
    <t>+1-686-693-2586x5126</t>
  </si>
  <si>
    <t>051 Kyle Stravenue</t>
  </si>
  <si>
    <t>Weight chance capital matter.</t>
  </si>
  <si>
    <t>hpoole@example.org</t>
  </si>
  <si>
    <t>918-387-9115x7830</t>
  </si>
  <si>
    <t>28497 Brown Shores</t>
  </si>
  <si>
    <t>Prepare cut morning tax baby name positive.</t>
  </si>
  <si>
    <t>erikafisher@example.com</t>
  </si>
  <si>
    <t>611.974.3841x446</t>
  </si>
  <si>
    <t>1237 Smith Gateway Apt. 916</t>
  </si>
  <si>
    <t>Lawrenceberg</t>
  </si>
  <si>
    <t>Know society her next you.</t>
  </si>
  <si>
    <t>cookcynthia@example.net</t>
  </si>
  <si>
    <t>001-251-255-9635x45354</t>
  </si>
  <si>
    <t>2404 Jones Lights</t>
  </si>
  <si>
    <t>Port Craigview</t>
  </si>
  <si>
    <t>Theory management growth never pressure others.</t>
  </si>
  <si>
    <t>sarahsullivan@example.org</t>
  </si>
  <si>
    <t>309.802.0299x79003</t>
  </si>
  <si>
    <t>82352 Green Pines Suite 311</t>
  </si>
  <si>
    <t>South Miguelland</t>
  </si>
  <si>
    <t>Look provide ask serve woman.</t>
  </si>
  <si>
    <t>travis59@example.com</t>
  </si>
  <si>
    <t>2343 Eric Inlet</t>
  </si>
  <si>
    <t>North Briannaburgh</t>
  </si>
  <si>
    <t>Mention home order our.</t>
  </si>
  <si>
    <t>sherri03@example.net</t>
  </si>
  <si>
    <t>697-205-3677</t>
  </si>
  <si>
    <t>1369 James Points Apt. 145</t>
  </si>
  <si>
    <t>Royhaven</t>
  </si>
  <si>
    <t>Institution alone drug.</t>
  </si>
  <si>
    <t>mccoyjanet@example.com</t>
  </si>
  <si>
    <t>+1-295-471-6049x26036</t>
  </si>
  <si>
    <t>7559 Christian Mountain Apt. 471</t>
  </si>
  <si>
    <t>Peace lose sure ever sound.</t>
  </si>
  <si>
    <t>weberdaniel@example.com</t>
  </si>
  <si>
    <t>404.276.7700x380</t>
  </si>
  <si>
    <t>276 Joe Junctions</t>
  </si>
  <si>
    <t>Kennethstad</t>
  </si>
  <si>
    <t>Business everything security shoulder including at interesting.</t>
  </si>
  <si>
    <t>andrewjohnson@example.com</t>
  </si>
  <si>
    <t>(830)942-3620</t>
  </si>
  <si>
    <t>6073 Laura Unions</t>
  </si>
  <si>
    <t>Operation thought sit.</t>
  </si>
  <si>
    <t>pthomas@example.net</t>
  </si>
  <si>
    <t>(755)716-2253</t>
  </si>
  <si>
    <t>738 Ashley Ferry</t>
  </si>
  <si>
    <t>West Cody</t>
  </si>
  <si>
    <t>Traditional stuff management movie operation.</t>
  </si>
  <si>
    <t>Edgar</t>
  </si>
  <si>
    <t>andreanewman@example.org</t>
  </si>
  <si>
    <t>283-977-4791x77205</t>
  </si>
  <si>
    <t>00094 Gardner Run</t>
  </si>
  <si>
    <t>This example event trouble same lose against.</t>
  </si>
  <si>
    <t>jpittman@example.net</t>
  </si>
  <si>
    <t>483 Daniel Crescent Apt. 417</t>
  </si>
  <si>
    <t>West Tylerland</t>
  </si>
  <si>
    <t>Guess they church difference onto.</t>
  </si>
  <si>
    <t>lchandler@example.com</t>
  </si>
  <si>
    <t>3168 Sherry Prairie Suite 841</t>
  </si>
  <si>
    <t>Barrettborough</t>
  </si>
  <si>
    <t>Whose daughter science teacher close rate newspaper.</t>
  </si>
  <si>
    <t>cnguyen@example.net</t>
  </si>
  <si>
    <t>001-665-356-7029x2582</t>
  </si>
  <si>
    <t>965 Rhodes Overpass</t>
  </si>
  <si>
    <t>Message open mission second attack.</t>
  </si>
  <si>
    <t>leslie04@example.net</t>
  </si>
  <si>
    <t>7473 Garrett Branch Suite 276</t>
  </si>
  <si>
    <t>Ronniemouth</t>
  </si>
  <si>
    <t>Minute cause effort challenge.</t>
  </si>
  <si>
    <t>ureynolds@example.net</t>
  </si>
  <si>
    <t>(409)256-9617x914</t>
  </si>
  <si>
    <t>967 Brown Alley</t>
  </si>
  <si>
    <t>Most art cost among race station.</t>
  </si>
  <si>
    <t>ryanhayes@example.org</t>
  </si>
  <si>
    <t>8910 Hernandez Junction</t>
  </si>
  <si>
    <t>Peace school establish factor.</t>
  </si>
  <si>
    <t>lvaughn@example.net</t>
  </si>
  <si>
    <t>839.998.1511x843</t>
  </si>
  <si>
    <t>4509 Richard Rue Apt. 381</t>
  </si>
  <si>
    <t>North Brianfort</t>
  </si>
  <si>
    <t>Everything statement understand true water professor second boy.</t>
  </si>
  <si>
    <t>kevinnavarro@example.com</t>
  </si>
  <si>
    <t>618.793.6146x469</t>
  </si>
  <si>
    <t>0582 Owens Crescent</t>
  </si>
  <si>
    <t>Usually show Mr doctor drop force.</t>
  </si>
  <si>
    <t>gregory82@example.com</t>
  </si>
  <si>
    <t>(257)633-7848x814</t>
  </si>
  <si>
    <t>806 Flynn Roads Suite 008</t>
  </si>
  <si>
    <t>Drop exist feeling outside house gun.</t>
  </si>
  <si>
    <t>qoconnell@example.org</t>
  </si>
  <si>
    <t>987.396.1173</t>
  </si>
  <si>
    <t>50337 Garcia Streets</t>
  </si>
  <si>
    <t>Black order learn.</t>
  </si>
  <si>
    <t>edavis@example.com</t>
  </si>
  <si>
    <t>(514)593-0485x331</t>
  </si>
  <si>
    <t>22155 Galvan Fords Suite 429</t>
  </si>
  <si>
    <t>Network present start page recent spring among history.</t>
  </si>
  <si>
    <t>bushanne@example.com</t>
  </si>
  <si>
    <t>001-307-528-5239</t>
  </si>
  <si>
    <t>2988 Hall Lake</t>
  </si>
  <si>
    <t>New Taylorbury</t>
  </si>
  <si>
    <t>Share pull fall enjoy wide.</t>
  </si>
  <si>
    <t>scottmaria@example.org</t>
  </si>
  <si>
    <t>811-287-2602</t>
  </si>
  <si>
    <t>59297 Martinez Parkways</t>
  </si>
  <si>
    <t>Finally long stay collection like election usually traditional.</t>
  </si>
  <si>
    <t>xknight@example.net</t>
  </si>
  <si>
    <t>044 Patton Forges</t>
  </si>
  <si>
    <t>Democrat which ask like listen once star.</t>
  </si>
  <si>
    <t>charlesmartin@example.com</t>
  </si>
  <si>
    <t>(509)576-5592x349</t>
  </si>
  <si>
    <t>488 Jonathan Points</t>
  </si>
  <si>
    <t>East Barbara</t>
  </si>
  <si>
    <t>Style common I on.</t>
  </si>
  <si>
    <t>hunter70@example.net</t>
  </si>
  <si>
    <t>218.268.4591x15805</t>
  </si>
  <si>
    <t>25898 Rachel Underpass</t>
  </si>
  <si>
    <t>Katrinatown</t>
  </si>
  <si>
    <t>Can return win letter building turn.</t>
  </si>
  <si>
    <t>cory85@example.com</t>
  </si>
  <si>
    <t>721.424.1703</t>
  </si>
  <si>
    <t>4861 Ramirez Forest Apt. 128</t>
  </si>
  <si>
    <t>New Michaelport</t>
  </si>
  <si>
    <t>Fall care happy fish.</t>
  </si>
  <si>
    <t>joannalvarez@example.org</t>
  </si>
  <si>
    <t>3251 Lynn Junctions</t>
  </si>
  <si>
    <t>Lake Gailmouth</t>
  </si>
  <si>
    <t>Individual article yard try writer.</t>
  </si>
  <si>
    <t>johnpineda@example.com</t>
  </si>
  <si>
    <t>+1-930-222-3831x266</t>
  </si>
  <si>
    <t>4352 Anthony Ports Apt. 934</t>
  </si>
  <si>
    <t>West Debbie</t>
  </si>
  <si>
    <t>Pressure ask program difference hotel same.</t>
  </si>
  <si>
    <t>floydcalvin@example.org</t>
  </si>
  <si>
    <t>235.815.2614</t>
  </si>
  <si>
    <t>6408 Ferguson Expressway</t>
  </si>
  <si>
    <t>Woodland</t>
  </si>
  <si>
    <t>Glass subject cover room.</t>
  </si>
  <si>
    <t>ronniepennington@example.org</t>
  </si>
  <si>
    <t>001-798-462-9808</t>
  </si>
  <si>
    <t>63566 Michele Track</t>
  </si>
  <si>
    <t>Carolynburgh</t>
  </si>
  <si>
    <t>Where and woman little head can.</t>
  </si>
  <si>
    <t>sandrajackson@example.net</t>
  </si>
  <si>
    <t>(682)607-7444x2629</t>
  </si>
  <si>
    <t>1284 Lee Expressway</t>
  </si>
  <si>
    <t>Rise increase such respond.</t>
  </si>
  <si>
    <t>ckramer@example.net</t>
  </si>
  <si>
    <t>383-925-6032</t>
  </si>
  <si>
    <t>304 Villegas Extension Apt. 321</t>
  </si>
  <si>
    <t>South Sheilaport</t>
  </si>
  <si>
    <t>Material official officer government change lay top.</t>
  </si>
  <si>
    <t>ashleyrobinson@example.net</t>
  </si>
  <si>
    <t>473.417.5317x64175</t>
  </si>
  <si>
    <t>8708 Stewart Spur Apt. 840</t>
  </si>
  <si>
    <t>Never now small tree stage.</t>
  </si>
  <si>
    <t>porterandrew@example.com</t>
  </si>
  <si>
    <t>311-332-1917</t>
  </si>
  <si>
    <t>69841 Latoya Run</t>
  </si>
  <si>
    <t>Peterfurt</t>
  </si>
  <si>
    <t>Born adult thank half arm way.</t>
  </si>
  <si>
    <t>anthonywilliams@example.net</t>
  </si>
  <si>
    <t>+1-581-851-1229x947</t>
  </si>
  <si>
    <t>417 Norris Gardens</t>
  </si>
  <si>
    <t>West Corey</t>
  </si>
  <si>
    <t>Difficult hot human position national recent foot.</t>
  </si>
  <si>
    <t>chavezandrew@example.com</t>
  </si>
  <si>
    <t>930.201.3182x3338</t>
  </si>
  <si>
    <t>38830 Patrick Union</t>
  </si>
  <si>
    <t>Lake Nancystad</t>
  </si>
  <si>
    <t>Whether onto strong they traditional left support.</t>
  </si>
  <si>
    <t>singletonmichael@example.org</t>
  </si>
  <si>
    <t>093 Alexandra Trail</t>
  </si>
  <si>
    <t>See husband natural dream condition ago day.</t>
  </si>
  <si>
    <t>rollinsandrew@example.com</t>
  </si>
  <si>
    <t>638-212-3422x0769</t>
  </si>
  <si>
    <t>01055 Medina Hollow Apt. 980</t>
  </si>
  <si>
    <t>West Amybury</t>
  </si>
  <si>
    <t>Activity reveal so.</t>
  </si>
  <si>
    <t>fwilson@example.com</t>
  </si>
  <si>
    <t>342.431.8425x15486</t>
  </si>
  <si>
    <t>32862 Christopher Lock</t>
  </si>
  <si>
    <t>Shaffermouth</t>
  </si>
  <si>
    <t>Right he top effect magazine.</t>
  </si>
  <si>
    <t>troyanthony@example.com</t>
  </si>
  <si>
    <t>(280)217-5459</t>
  </si>
  <si>
    <t>04382 Marks Hollow Suite 651</t>
  </si>
  <si>
    <t>West Thomasfort</t>
  </si>
  <si>
    <t>Author rather woman black go life.</t>
  </si>
  <si>
    <t>ohood@example.net</t>
  </si>
  <si>
    <t>622-266-8218x78953</t>
  </si>
  <si>
    <t>027 Phillips Corner</t>
  </si>
  <si>
    <t>West Vanessaview</t>
  </si>
  <si>
    <t>Some source peace article body seek.</t>
  </si>
  <si>
    <t>wjackson@example.com</t>
  </si>
  <si>
    <t>998.694.0987x6746</t>
  </si>
  <si>
    <t>194 James Street</t>
  </si>
  <si>
    <t>Field memory station run into work.</t>
  </si>
  <si>
    <t>dnicholson@example.com</t>
  </si>
  <si>
    <t>+1-233-261-0193x290</t>
  </si>
  <si>
    <t>524 Aguilar Turnpike</t>
  </si>
  <si>
    <t>East Cody</t>
  </si>
  <si>
    <t>American throw thank candidate provide.</t>
  </si>
  <si>
    <t>moranatasha@example.com</t>
  </si>
  <si>
    <t>(842)960-3166</t>
  </si>
  <si>
    <t>1980 Roberts Drives</t>
  </si>
  <si>
    <t>East Joshuaton</t>
  </si>
  <si>
    <t>Resource treatment a.</t>
  </si>
  <si>
    <t>schneiderannette@example.org</t>
  </si>
  <si>
    <t>18154 Stevens Manor</t>
  </si>
  <si>
    <t>Blood plant her worry prepare board.</t>
  </si>
  <si>
    <t>jeremyhensley@example.net</t>
  </si>
  <si>
    <t>001-512-927-5499</t>
  </si>
  <si>
    <t>0816 Reed Haven</t>
  </si>
  <si>
    <t>Port Davidton</t>
  </si>
  <si>
    <t>Identify own create financial help inside.</t>
  </si>
  <si>
    <t>michaelhoward@example.com</t>
  </si>
  <si>
    <t>379-623-0391x06819</t>
  </si>
  <si>
    <t>1949 Rivera Forges Suite 068</t>
  </si>
  <si>
    <t>Coach lawyer us actually senior still.</t>
  </si>
  <si>
    <t>janetjohnson@example.com</t>
  </si>
  <si>
    <t>+1-946-589-9011x0807</t>
  </si>
  <si>
    <t>095 Morales Circles</t>
  </si>
  <si>
    <t>Morganport</t>
  </si>
  <si>
    <t>Crime traditional land grow though star participant.</t>
  </si>
  <si>
    <t>vmoreno@example.com</t>
  </si>
  <si>
    <t>(778)552-0620x580</t>
  </si>
  <si>
    <t>242 Cole Port</t>
  </si>
  <si>
    <t>New Williamchester</t>
  </si>
  <si>
    <t>Would fund authority election street government.</t>
  </si>
  <si>
    <t>greenrobin@example.com</t>
  </si>
  <si>
    <t>815-218-3966x1796</t>
  </si>
  <si>
    <t>9884 Kenneth Forks</t>
  </si>
  <si>
    <t>Only walk likely wonder how.</t>
  </si>
  <si>
    <t>olopez@example.com</t>
  </si>
  <si>
    <t>+1-700-518-2335x20265</t>
  </si>
  <si>
    <t>012 Lucas Crossroad Suite 542</t>
  </si>
  <si>
    <t>West Jamesshire</t>
  </si>
  <si>
    <t>Such large minute capital require effort into.</t>
  </si>
  <si>
    <t>parsonsjillian@example.net</t>
  </si>
  <si>
    <t>891.795.7321</t>
  </si>
  <si>
    <t>97736 James Lake</t>
  </si>
  <si>
    <t>The amount so this lead job two.</t>
  </si>
  <si>
    <t>william69@example.com</t>
  </si>
  <si>
    <t>(298)217-3633x416</t>
  </si>
  <si>
    <t>844 Luis Drive Apt. 690</t>
  </si>
  <si>
    <t>Alone then nation total relationship.</t>
  </si>
  <si>
    <t>christopher80@example.com</t>
  </si>
  <si>
    <t>870.536.7414x280</t>
  </si>
  <si>
    <t>53322 Mendoza Extensions Suite 939</t>
  </si>
  <si>
    <t>Lake Timothytown</t>
  </si>
  <si>
    <t>Green rock age animal hit religious central.</t>
  </si>
  <si>
    <t>millerjennifer@example.org</t>
  </si>
  <si>
    <t>713-226-8269x88559</t>
  </si>
  <si>
    <t>1226 Castro Mall</t>
  </si>
  <si>
    <t>East Jessicashire</t>
  </si>
  <si>
    <t>Cost difference moment ago bit remain for.</t>
  </si>
  <si>
    <t>kmills@example.org</t>
  </si>
  <si>
    <t>431 Preston Underpass Suite 681</t>
  </si>
  <si>
    <t>Lake Jerry</t>
  </si>
  <si>
    <t>Model hotel son catch operation administration.</t>
  </si>
  <si>
    <t>gardnerjennifer@example.com</t>
  </si>
  <si>
    <t>001-375-701-5338x1326</t>
  </si>
  <si>
    <t>5166 Tara Vista</t>
  </si>
  <si>
    <t>North Nicholaschester</t>
  </si>
  <si>
    <t>Entire grow social by.</t>
  </si>
  <si>
    <t>davislauren@example.net</t>
  </si>
  <si>
    <t>490.328.7398</t>
  </si>
  <si>
    <t>977 Robert Vista</t>
  </si>
  <si>
    <t>East Aprilburgh</t>
  </si>
  <si>
    <t>Nice teach build research sure.</t>
  </si>
  <si>
    <t>caitlin94@example.com</t>
  </si>
  <si>
    <t>(399)695-9059x816</t>
  </si>
  <si>
    <t>323 Vang Creek</t>
  </si>
  <si>
    <t>Chair attorney soon little degree that miss suggest.</t>
  </si>
  <si>
    <t>davilamitchell@example.com</t>
  </si>
  <si>
    <t>(494)463-3014x3966</t>
  </si>
  <si>
    <t>68318 Jennifer Center</t>
  </si>
  <si>
    <t>Camera star explain hear.</t>
  </si>
  <si>
    <t>hensonlynn@example.org</t>
  </si>
  <si>
    <t>001-248-737-7747x858</t>
  </si>
  <si>
    <t>873 Lauren Mountains</t>
  </si>
  <si>
    <t>Granttown</t>
  </si>
  <si>
    <t>Term foreign bill fill young expect recent senior.</t>
  </si>
  <si>
    <t>Eduardo</t>
  </si>
  <si>
    <t>melaniesullivan@example.com</t>
  </si>
  <si>
    <t>+1-699-556-9354x32285</t>
  </si>
  <si>
    <t>03599 Alexandra Cove</t>
  </si>
  <si>
    <t>Plan almost professional.</t>
  </si>
  <si>
    <t>omar20@example.org</t>
  </si>
  <si>
    <t>203 Kristie Station</t>
  </si>
  <si>
    <t>Lake Dannyfurt</t>
  </si>
  <si>
    <t>Painting pattern station people put environmental our.</t>
  </si>
  <si>
    <t>deborah48@example.net</t>
  </si>
  <si>
    <t>(799)796-4812x829</t>
  </si>
  <si>
    <t>776 Steven Land</t>
  </si>
  <si>
    <t>Port Kathyfort</t>
  </si>
  <si>
    <t>Believe street loss boy accept vote.</t>
  </si>
  <si>
    <t>wilcoxstephen@example.org</t>
  </si>
  <si>
    <t>378 Fox Roads Apt. 128</t>
  </si>
  <si>
    <t>Lake Mariahmouth</t>
  </si>
  <si>
    <t>Chair beautiful protect base discover position after.</t>
  </si>
  <si>
    <t>cholmes@example.com</t>
  </si>
  <si>
    <t>001-611-538-2825</t>
  </si>
  <si>
    <t>61501 Cody Circles</t>
  </si>
  <si>
    <t>South Brittanybury</t>
  </si>
  <si>
    <t>Turn travel occur.</t>
  </si>
  <si>
    <t>barbaradiaz@example.com</t>
  </si>
  <si>
    <t>(529)965-9831</t>
  </si>
  <si>
    <t>29615 Sanders Underpass Suite 932</t>
  </si>
  <si>
    <t>Andrewbury</t>
  </si>
  <si>
    <t>Someone remain low federal magazine represent upon.</t>
  </si>
  <si>
    <t>jim46@example.net</t>
  </si>
  <si>
    <t>+1-723-942-3839x0784</t>
  </si>
  <si>
    <t>9472 Bryan Inlet Apt. 852</t>
  </si>
  <si>
    <t>Thousand break current thing run.</t>
  </si>
  <si>
    <t>warehannah@example.org</t>
  </si>
  <si>
    <t>(345)305-3699x24537</t>
  </si>
  <si>
    <t>56876 Dominguez Ferry Suite 428</t>
  </si>
  <si>
    <t>West Rodneyfort</t>
  </si>
  <si>
    <t>Than table better police look tree represent body.</t>
  </si>
  <si>
    <t>tracy08@example.com</t>
  </si>
  <si>
    <t>407.958.8491x056</t>
  </si>
  <si>
    <t>46042 Latoya Mall Suite 949</t>
  </si>
  <si>
    <t>Leonton</t>
  </si>
  <si>
    <t>Cost town personal beyond.</t>
  </si>
  <si>
    <t>rthomas@example.com</t>
  </si>
  <si>
    <t>9761 Tapia Station Apt. 562</t>
  </si>
  <si>
    <t>North Cassandra</t>
  </si>
  <si>
    <t>Perhaps energy administration likely remain energy increase.</t>
  </si>
  <si>
    <t>adamtaylor@example.com</t>
  </si>
  <si>
    <t>(870)600-0897</t>
  </si>
  <si>
    <t>061 Brown Meadows</t>
  </si>
  <si>
    <t>Huynhbury</t>
  </si>
  <si>
    <t>Whether sea authority however hit.</t>
  </si>
  <si>
    <t>twalker@example.net</t>
  </si>
  <si>
    <t>843.794.5525x3718</t>
  </si>
  <si>
    <t>9210 Erickson Falls</t>
  </si>
  <si>
    <t>New Christineshire</t>
  </si>
  <si>
    <t>Claim admit article tend.</t>
  </si>
  <si>
    <t>atyler@example.net</t>
  </si>
  <si>
    <t>781.462.1821</t>
  </si>
  <si>
    <t>4123 Tyler Heights Suite 834</t>
  </si>
  <si>
    <t>Port Jessicahaven</t>
  </si>
  <si>
    <t>Deep my big similar from.</t>
  </si>
  <si>
    <t>nicolemelendez@example.com</t>
  </si>
  <si>
    <t>922-367-3197x16046</t>
  </si>
  <si>
    <t>5901 Julia Cape Suite 605</t>
  </si>
  <si>
    <t>Even us actually whole result about.</t>
  </si>
  <si>
    <t>millerkenneth@example.com</t>
  </si>
  <si>
    <t>2982 Freeman Meadows</t>
  </si>
  <si>
    <t>Long middle kid safe become section.</t>
  </si>
  <si>
    <t>annafreeman@example.com</t>
  </si>
  <si>
    <t>340.434.6576</t>
  </si>
  <si>
    <t>578 Powell Manors</t>
  </si>
  <si>
    <t>Authority take care draw idea.</t>
  </si>
  <si>
    <t>ibates@example.org</t>
  </si>
  <si>
    <t>482.946.4843</t>
  </si>
  <si>
    <t>374 Ayers Courts Apt. 334</t>
  </si>
  <si>
    <t>Recent wait generation away listen.</t>
  </si>
  <si>
    <t>martineztiffany@example.org</t>
  </si>
  <si>
    <t>683-328-6921</t>
  </si>
  <si>
    <t>9333 Bethany Viaduct</t>
  </si>
  <si>
    <t>Julieshire</t>
  </si>
  <si>
    <t>Evening establish seven employee idea individual because property.</t>
  </si>
  <si>
    <t>+1-443-775-3901x599</t>
  </si>
  <si>
    <t>4436 Catherine Meadow Apt. 978</t>
  </si>
  <si>
    <t>New Brittany</t>
  </si>
  <si>
    <t>Table well place.</t>
  </si>
  <si>
    <t>freemandarin@example.org</t>
  </si>
  <si>
    <t>304.999.7650</t>
  </si>
  <si>
    <t>11907 Nicole Path</t>
  </si>
  <si>
    <t>Carriemouth</t>
  </si>
  <si>
    <t>Agency strong body threat.</t>
  </si>
  <si>
    <t>+1-419-861-3468x6800</t>
  </si>
  <si>
    <t>6701 Kimberly Vista Apt. 959</t>
  </si>
  <si>
    <t>Lake Adamfort</t>
  </si>
  <si>
    <t>Something prove at computer option reflect.</t>
  </si>
  <si>
    <t>robinsonjaime@example.com</t>
  </si>
  <si>
    <t>334-216-1083x49988</t>
  </si>
  <si>
    <t>4858 Stephen Lodge Apt. 169</t>
  </si>
  <si>
    <t>South Derek</t>
  </si>
  <si>
    <t>Rock upon trip dog international sit lead.</t>
  </si>
  <si>
    <t>vhall@example.com</t>
  </si>
  <si>
    <t>(886)325-0040x92565</t>
  </si>
  <si>
    <t>0023 Vasquez Stream Apt. 601</t>
  </si>
  <si>
    <t>Castroland</t>
  </si>
  <si>
    <t>Direction occur thousand eat improve defense indeed.</t>
  </si>
  <si>
    <t>stevenrodriguez@example.net</t>
  </si>
  <si>
    <t>070 Patrick Hollow Suite 009</t>
  </si>
  <si>
    <t>Crime international else beat main late.</t>
  </si>
  <si>
    <t>ubrooks@example.net</t>
  </si>
  <si>
    <t>209-767-2570</t>
  </si>
  <si>
    <t>084 Hernandez Creek</t>
  </si>
  <si>
    <t>Jensenton</t>
  </si>
  <si>
    <t>Economic wife reduce water wall.</t>
  </si>
  <si>
    <t>leslierogers@example.org</t>
  </si>
  <si>
    <t>398.929.7327</t>
  </si>
  <si>
    <t>0068 Harrison Brooks Apt. 326</t>
  </si>
  <si>
    <t>Cassandraport</t>
  </si>
  <si>
    <t>Consumer baby whatever act.</t>
  </si>
  <si>
    <t>qgallegos@example.net</t>
  </si>
  <si>
    <t>001-502-663-8040x7494</t>
  </si>
  <si>
    <t>252 Justin Vista</t>
  </si>
  <si>
    <t>North Mollystad</t>
  </si>
  <si>
    <t>Add guy report lead table necessary enjoy.</t>
  </si>
  <si>
    <t>tuckerdeborah@example.com</t>
  </si>
  <si>
    <t>266-947-9298</t>
  </si>
  <si>
    <t>82398 Arroyo Isle</t>
  </si>
  <si>
    <t>Economy campaign traditional ready total grow stage run.</t>
  </si>
  <si>
    <t>owensandrew@example.com</t>
  </si>
  <si>
    <t>391-697-3506x96232</t>
  </si>
  <si>
    <t>4022 Morgan Freeway</t>
  </si>
  <si>
    <t>Flemingborough</t>
  </si>
  <si>
    <t>International change bill guy run.</t>
  </si>
  <si>
    <t>matthewharrison@example.net</t>
  </si>
  <si>
    <t>20662 Butler Route</t>
  </si>
  <si>
    <t>Field risk outside health control finally.</t>
  </si>
  <si>
    <t>nelsoncolin@example.net</t>
  </si>
  <si>
    <t>(962)511-9322x051</t>
  </si>
  <si>
    <t>59705 Janet Drives</t>
  </si>
  <si>
    <t>Craigbury</t>
  </si>
  <si>
    <t>Set woman type assume nature.</t>
  </si>
  <si>
    <t>fford@example.net</t>
  </si>
  <si>
    <t>336.475.2786x84083</t>
  </si>
  <si>
    <t>703 Stephanie Corners Apt. 661</t>
  </si>
  <si>
    <t>Briannaview</t>
  </si>
  <si>
    <t>Around drug recently news to determine international.</t>
  </si>
  <si>
    <t>samantha72@example.com</t>
  </si>
  <si>
    <t>848-726-1918</t>
  </si>
  <si>
    <t>844 Natalie Rapid Suite 216</t>
  </si>
  <si>
    <t>Imagine pay break article use attention peace.</t>
  </si>
  <si>
    <t>gallen@example.com</t>
  </si>
  <si>
    <t>752-287-2981x4563</t>
  </si>
  <si>
    <t>316 Brewer Trafficway Apt. 144</t>
  </si>
  <si>
    <t>Season owner type yard free.</t>
  </si>
  <si>
    <t>lhunter@example.com</t>
  </si>
  <si>
    <t>(637)533-5486</t>
  </si>
  <si>
    <t>131 Christopher Courts</t>
  </si>
  <si>
    <t>Juanmouth</t>
  </si>
  <si>
    <t>Model after north the administration performance.</t>
  </si>
  <si>
    <t>toddwilliams@example.net</t>
  </si>
  <si>
    <t>371.761.8901x2747</t>
  </si>
  <si>
    <t>3428 Amanda Stravenue Apt. 697</t>
  </si>
  <si>
    <t>Card movie arrive action.</t>
  </si>
  <si>
    <t>krausekristin@example.org</t>
  </si>
  <si>
    <t>910.919.4019</t>
  </si>
  <si>
    <t>898 Cynthia Summit</t>
  </si>
  <si>
    <t>Success six recent part suggest.</t>
  </si>
  <si>
    <t>Pitts</t>
  </si>
  <si>
    <t>deverett@example.com</t>
  </si>
  <si>
    <t>929.839.4465</t>
  </si>
  <si>
    <t>17737 Tammy Circle</t>
  </si>
  <si>
    <t>New Anna</t>
  </si>
  <si>
    <t>Late day student perform figure.</t>
  </si>
  <si>
    <t>gclark@example.com</t>
  </si>
  <si>
    <t>358-938-3590</t>
  </si>
  <si>
    <t>453 Matthew Place Apt. 630</t>
  </si>
  <si>
    <t>Barajasbury</t>
  </si>
  <si>
    <t>Hand kid per quality who five too ten.</t>
  </si>
  <si>
    <t>qmiller@example.org</t>
  </si>
  <si>
    <t>+1-852-717-9513x8013</t>
  </si>
  <si>
    <t>39013 Jasmine Lock Suite 441</t>
  </si>
  <si>
    <t>Frederickport</t>
  </si>
  <si>
    <t>Control religious upon.</t>
  </si>
  <si>
    <t>jason52@example.com</t>
  </si>
  <si>
    <t>(825)761-4627x9675</t>
  </si>
  <si>
    <t>71620 Cheryl Underpass Apt. 969</t>
  </si>
  <si>
    <t>Lake Williamview</t>
  </si>
  <si>
    <t>Rate writer red describe among.</t>
  </si>
  <si>
    <t>oscott@example.org</t>
  </si>
  <si>
    <t>001-411-854-5492x30244</t>
  </si>
  <si>
    <t>19397 Kristin Spring</t>
  </si>
  <si>
    <t>New Larrychester</t>
  </si>
  <si>
    <t>Land final left real any care learn.</t>
  </si>
  <si>
    <t>Benton</t>
  </si>
  <si>
    <t>garyparker@example.com</t>
  </si>
  <si>
    <t>(572)642-0202</t>
  </si>
  <si>
    <t>1881 Carly Extension</t>
  </si>
  <si>
    <t>South Stephenland</t>
  </si>
  <si>
    <t>Fund born mission service decade memory thousand.</t>
  </si>
  <si>
    <t>stevenrodriguez@example.org</t>
  </si>
  <si>
    <t>001-428-719-2884x8041</t>
  </si>
  <si>
    <t>42671 Mary Terrace Suite 168</t>
  </si>
  <si>
    <t>Reason one weight second reveal compare.</t>
  </si>
  <si>
    <t>johnsondawn@example.org</t>
  </si>
  <si>
    <t>0634 Walter Square</t>
  </si>
  <si>
    <t>North Bethanymouth</t>
  </si>
  <si>
    <t>Across up have option minute defense.</t>
  </si>
  <si>
    <t>mrichardson@example.com</t>
  </si>
  <si>
    <t>620.461.1388x00484</t>
  </si>
  <si>
    <t>3561 Brian Summit</t>
  </si>
  <si>
    <t>Clear only somebody rest house a across.</t>
  </si>
  <si>
    <t>elizabeth41@example.com</t>
  </si>
  <si>
    <t>001-604-825-3734x85194</t>
  </si>
  <si>
    <t>952 Jill Throughway Suite 052</t>
  </si>
  <si>
    <t>Port Yvette</t>
  </si>
  <si>
    <t>Staff very protect again.</t>
  </si>
  <si>
    <t>fostercharles@example.net</t>
  </si>
  <si>
    <t>+1-491-588-8691x557</t>
  </si>
  <si>
    <t>897 Jones Land</t>
  </si>
  <si>
    <t>Brittneyborough</t>
  </si>
  <si>
    <t>Though measure clear last safe why car.</t>
  </si>
  <si>
    <t>jamesdawn@example.org</t>
  </si>
  <si>
    <t>(860)474-2234</t>
  </si>
  <si>
    <t>61462 Amy Mountain</t>
  </si>
  <si>
    <t>American its industry.</t>
  </si>
  <si>
    <t>hollandmakayla@example.com</t>
  </si>
  <si>
    <t>0480 Rogers Turnpike</t>
  </si>
  <si>
    <t>East Jenniferland</t>
  </si>
  <si>
    <t>Understand growth though team agreement.</t>
  </si>
  <si>
    <t>joe66@example.net</t>
  </si>
  <si>
    <t>001-928-226-9508x714</t>
  </si>
  <si>
    <t>99847 Kane Oval</t>
  </si>
  <si>
    <t>Gas risk lawyer room.</t>
  </si>
  <si>
    <t>candacejones@example.net</t>
  </si>
  <si>
    <t>697-800-9194</t>
  </si>
  <si>
    <t>4856 Moore Plains Apt. 549</t>
  </si>
  <si>
    <t>Port Kimberlyhaven</t>
  </si>
  <si>
    <t>Very meeting yes attack.</t>
  </si>
  <si>
    <t>kbaker@example.org</t>
  </si>
  <si>
    <t>(756)847-5338x301</t>
  </si>
  <si>
    <t>44134 Jimmy Keys</t>
  </si>
  <si>
    <t>South Hollyshire</t>
  </si>
  <si>
    <t>Hot put face.</t>
  </si>
  <si>
    <t>lmcclure@example.net</t>
  </si>
  <si>
    <t>18317 Tyrone Station</t>
  </si>
  <si>
    <t>Whether those will idea whose rich measure image.</t>
  </si>
  <si>
    <t>jacksonchristian@example.org</t>
  </si>
  <si>
    <t>(322)518-7305x538</t>
  </si>
  <si>
    <t>422 Flores Lodge</t>
  </si>
  <si>
    <t>Receive news three interesting reveal.</t>
  </si>
  <si>
    <t>karagarcia@example.org</t>
  </si>
  <si>
    <t>558.631.5366</t>
  </si>
  <si>
    <t>0360 Leblanc Views</t>
  </si>
  <si>
    <t>Four data listen author almost week especially time.</t>
  </si>
  <si>
    <t>crystallong@example.org</t>
  </si>
  <si>
    <t>0117 Smith Island Apt. 764</t>
  </si>
  <si>
    <t>Manuelview</t>
  </si>
  <si>
    <t>Too may past century thing.</t>
  </si>
  <si>
    <t>emilymyers@example.net</t>
  </si>
  <si>
    <t>001-268-356-1318x06711</t>
  </si>
  <si>
    <t>5761 Hayden Roads Suite 035</t>
  </si>
  <si>
    <t>Samanthamouth</t>
  </si>
  <si>
    <t>Across past grow college lose.</t>
  </si>
  <si>
    <t>gcooper@example.net</t>
  </si>
  <si>
    <t>541-968-1948</t>
  </si>
  <si>
    <t>26475 Gonzalez Heights Apt. 127</t>
  </si>
  <si>
    <t>East Travisport</t>
  </si>
  <si>
    <t>Third return low between individual whether assume.</t>
  </si>
  <si>
    <t>mcclurebenjamin@example.com</t>
  </si>
  <si>
    <t>(295)426-6520x67494</t>
  </si>
  <si>
    <t>140 Terri Corners Apt. 723</t>
  </si>
  <si>
    <t>Participant owner simply team house development with finally.</t>
  </si>
  <si>
    <t>laraeric@example.com</t>
  </si>
  <si>
    <t>001-202-524-9586x547</t>
  </si>
  <si>
    <t>421 Good Falls Suite 689</t>
  </si>
  <si>
    <t>Amyfort</t>
  </si>
  <si>
    <t>Pretty road across run magazine son short seat.</t>
  </si>
  <si>
    <t>snyderstephanie@example.org</t>
  </si>
  <si>
    <t>+1-294-794-2354x113</t>
  </si>
  <si>
    <t>45480 Richards Trafficway</t>
  </si>
  <si>
    <t>Padillashire</t>
  </si>
  <si>
    <t>Open born generation simply start may.</t>
  </si>
  <si>
    <t>uperry@example.org</t>
  </si>
  <si>
    <t>+1-613-446-0038x267</t>
  </si>
  <si>
    <t>718 Snow Mountains</t>
  </si>
  <si>
    <t>Mariafort</t>
  </si>
  <si>
    <t>Nice class decision land low fact.</t>
  </si>
  <si>
    <t>pattersonaimee@example.com</t>
  </si>
  <si>
    <t>846.899.7337x694</t>
  </si>
  <si>
    <t>5869 Stanley Forges Suite 073</t>
  </si>
  <si>
    <t>Jesseborough</t>
  </si>
  <si>
    <t>Method next mention much generation.</t>
  </si>
  <si>
    <t>davisdonald@example.org</t>
  </si>
  <si>
    <t>770-502-7561x998</t>
  </si>
  <si>
    <t>721 Taylor Parks Suite 668</t>
  </si>
  <si>
    <t>Its blue study.</t>
  </si>
  <si>
    <t>kelsey61@example.com</t>
  </si>
  <si>
    <t>714-211-8658x824</t>
  </si>
  <si>
    <t>18730 Durham Green Apt. 311</t>
  </si>
  <si>
    <t>Sometimes last hot without prove national.</t>
  </si>
  <si>
    <t>johnsonamanda@example.net</t>
  </si>
  <si>
    <t>(945)710-3406x237</t>
  </si>
  <si>
    <t>190 Davis Flat Apt. 113</t>
  </si>
  <si>
    <t>Soon point ever after because news.</t>
  </si>
  <si>
    <t>patriciaalexander@example.org</t>
  </si>
  <si>
    <t>001-550-738-3420x3854</t>
  </si>
  <si>
    <t>734 James Corners</t>
  </si>
  <si>
    <t>Modern charge win east above site.</t>
  </si>
  <si>
    <t>danny71@example.com</t>
  </si>
  <si>
    <t>436-642-0505x7632</t>
  </si>
  <si>
    <t>202 Lisa Fall Suite 479</t>
  </si>
  <si>
    <t>Senior issue garden wear.</t>
  </si>
  <si>
    <t>wdonovan@example.org</t>
  </si>
  <si>
    <t>+1-377-531-3233x862</t>
  </si>
  <si>
    <t>69167 Ortiz Wells</t>
  </si>
  <si>
    <t>Stricklandtown</t>
  </si>
  <si>
    <t>Program focus hotel firm administration program phone miss.</t>
  </si>
  <si>
    <t>fbaker@example.net</t>
  </si>
  <si>
    <t>8099 James Turnpike</t>
  </si>
  <si>
    <t>New Davidmouth</t>
  </si>
  <si>
    <t>Still event tough player we.</t>
  </si>
  <si>
    <t>vasquezdiane@example.org</t>
  </si>
  <si>
    <t>21130 Mckay Mission Apt. 692</t>
  </si>
  <si>
    <t>Porterport</t>
  </si>
  <si>
    <t>Scientist else small method despite avoid thing.</t>
  </si>
  <si>
    <t>oconnorjose@example.org</t>
  </si>
  <si>
    <t>(400)855-7416</t>
  </si>
  <si>
    <t>686 Soto Inlet Suite 380</t>
  </si>
  <si>
    <t>Probably letter table evidence feel between cover.</t>
  </si>
  <si>
    <t>millsanna@example.net</t>
  </si>
  <si>
    <t>853 Ford Mission</t>
  </si>
  <si>
    <t>Amberchester</t>
  </si>
  <si>
    <t>Drug require fact grow stuff.</t>
  </si>
  <si>
    <t>kwise@example.org</t>
  </si>
  <si>
    <t>(342)678-4919x520</t>
  </si>
  <si>
    <t>59549 Kayla Locks</t>
  </si>
  <si>
    <t>Jerryhaven</t>
  </si>
  <si>
    <t>Political each president life attorney.</t>
  </si>
  <si>
    <t>kimberly57@example.org</t>
  </si>
  <si>
    <t>(559)255-1894x814</t>
  </si>
  <si>
    <t>2709 Young Isle Apt. 724</t>
  </si>
  <si>
    <t>Manager wish citizen develop help whether sport.</t>
  </si>
  <si>
    <t>wandawallace@example.com</t>
  </si>
  <si>
    <t>267.876.5583</t>
  </si>
  <si>
    <t>5496 Hannah Extension Apt. 943</t>
  </si>
  <si>
    <t>Lake Caitlinchester</t>
  </si>
  <si>
    <t>Thus we ahead structure off customer write majority.</t>
  </si>
  <si>
    <t>danieljones@example.com</t>
  </si>
  <si>
    <t>(877)569-4947x587</t>
  </si>
  <si>
    <t>18829 Lindsey Ferry</t>
  </si>
  <si>
    <t>Moment would yeah.</t>
  </si>
  <si>
    <t>(349)320-8201</t>
  </si>
  <si>
    <t>470 Tammy Squares Apt. 770</t>
  </si>
  <si>
    <t>Occur yet federal skin more.</t>
  </si>
  <si>
    <t>michelle15@example.com</t>
  </si>
  <si>
    <t>(468)685-5553</t>
  </si>
  <si>
    <t>03894 Boyd Valley Suite 969</t>
  </si>
  <si>
    <t>East Amberfurt</t>
  </si>
  <si>
    <t>Me amount office analysis.</t>
  </si>
  <si>
    <t>econtreras@example.com</t>
  </si>
  <si>
    <t>637-507-3855x662</t>
  </si>
  <si>
    <t>43962 Matthew Dale</t>
  </si>
  <si>
    <t>Especially away pressure popular oil attention energy.</t>
  </si>
  <si>
    <t>hmorris@example.net</t>
  </si>
  <si>
    <t>811.300.1194x6931</t>
  </si>
  <si>
    <t>152 Liu Vista Suite 048</t>
  </si>
  <si>
    <t>Deal live probably.</t>
  </si>
  <si>
    <t>lindakline@example.com</t>
  </si>
  <si>
    <t>331.337.5399</t>
  </si>
  <si>
    <t>4582 Thompson Wall Apt. 002</t>
  </si>
  <si>
    <t>New Kennethchester</t>
  </si>
  <si>
    <t>Beyond oil after wife we partner.</t>
  </si>
  <si>
    <t>ocamacho@example.com</t>
  </si>
  <si>
    <t>+1-646-736-7937x42322</t>
  </si>
  <si>
    <t>58571 Stephen Skyway</t>
  </si>
  <si>
    <t>Focus sure wrong.</t>
  </si>
  <si>
    <t>patricialong@example.com</t>
  </si>
  <si>
    <t>251.963.8301x99248</t>
  </si>
  <si>
    <t>995 Sarah Ports</t>
  </si>
  <si>
    <t>Lake Thomas</t>
  </si>
  <si>
    <t>Radio political out make.</t>
  </si>
  <si>
    <t>pwilliams@example.com</t>
  </si>
  <si>
    <t>+1-407-745-2883x30898</t>
  </si>
  <si>
    <t>46354 Jennifer Canyon Suite 305</t>
  </si>
  <si>
    <t>Port Jamesside</t>
  </si>
  <si>
    <t>Sit keep affect general lot.</t>
  </si>
  <si>
    <t>rodriguezveronica@example.com</t>
  </si>
  <si>
    <t>629.630.4501x05328</t>
  </si>
  <si>
    <t>5513 Frank Forge Suite 909</t>
  </si>
  <si>
    <t>Debraside</t>
  </si>
  <si>
    <t>Include social shoulder two.</t>
  </si>
  <si>
    <t>allenheather@example.net</t>
  </si>
  <si>
    <t>(220)293-1723x323</t>
  </si>
  <si>
    <t>25912 Franklin Brooks</t>
  </si>
  <si>
    <t>Raymondfurt</t>
  </si>
  <si>
    <t>Author article worry able table.</t>
  </si>
  <si>
    <t>currychad@example.org</t>
  </si>
  <si>
    <t>522-878-6347</t>
  </si>
  <si>
    <t>51693 Derek Plains</t>
  </si>
  <si>
    <t>East Gabriella</t>
  </si>
  <si>
    <t>Difference into plan box.</t>
  </si>
  <si>
    <t>ryan61@example.org</t>
  </si>
  <si>
    <t>001-795-499-0858x4776</t>
  </si>
  <si>
    <t>01247 Bruce Shore</t>
  </si>
  <si>
    <t>Visit attack travel sign.</t>
  </si>
  <si>
    <t>ecarter@example.org</t>
  </si>
  <si>
    <t>469.538.7641x19551</t>
  </si>
  <si>
    <t>2012 Olson Manor Suite 190</t>
  </si>
  <si>
    <t>Life themselves always at chair difficult season.</t>
  </si>
  <si>
    <t>tiffanysmith@example.net</t>
  </si>
  <si>
    <t>73164 Santos Mountains Suite 842</t>
  </si>
  <si>
    <t>Gomezburgh</t>
  </si>
  <si>
    <t>Fire sense positive buy window join information.</t>
  </si>
  <si>
    <t>davidwest@example.com</t>
  </si>
  <si>
    <t>300.828.8150</t>
  </si>
  <si>
    <t>803 Martinez Canyon</t>
  </si>
  <si>
    <t>South Jacquelineview</t>
  </si>
  <si>
    <t>Child lead east again course no inside.</t>
  </si>
  <si>
    <t>+1-608-346-1183x635</t>
  </si>
  <si>
    <t>9576 Karen Walk</t>
  </si>
  <si>
    <t>Danaview</t>
  </si>
  <si>
    <t>Reach act why increase.</t>
  </si>
  <si>
    <t>stephen18@example.org</t>
  </si>
  <si>
    <t>8259 Tanya Plains Suite 670</t>
  </si>
  <si>
    <t>Proctorfort</t>
  </si>
  <si>
    <t>Citizen have low serve.</t>
  </si>
  <si>
    <t>72157 Olsen Manor</t>
  </si>
  <si>
    <t>Man finish trip base event assume.</t>
  </si>
  <si>
    <t>alexanderdaniel@example.org</t>
  </si>
  <si>
    <t>+1-335-480-5366x95911</t>
  </si>
  <si>
    <t>999 Rodriguez Circle Suite 280</t>
  </si>
  <si>
    <t>South Davidshire</t>
  </si>
  <si>
    <t>Her choice yes believe.</t>
  </si>
  <si>
    <t>aliciamiller@example.org</t>
  </si>
  <si>
    <t>444.967.0121</t>
  </si>
  <si>
    <t>096 Cohen Mill Apt. 601</t>
  </si>
  <si>
    <t>East Joshuaview</t>
  </si>
  <si>
    <t>Movie response skin voice central.</t>
  </si>
  <si>
    <t>pgarcia@example.net</t>
  </si>
  <si>
    <t>(987)456-9315</t>
  </si>
  <si>
    <t>930 Jody Turnpike Suite 932</t>
  </si>
  <si>
    <t>Simpsonland</t>
  </si>
  <si>
    <t>Lay despite science subject television deal.</t>
  </si>
  <si>
    <t>mary49@example.com</t>
  </si>
  <si>
    <t>+1-489-508-1153x179</t>
  </si>
  <si>
    <t>895 Li Brooks</t>
  </si>
  <si>
    <t>Pick fall able several describe beyond place wife.</t>
  </si>
  <si>
    <t>fcoleman@example.com</t>
  </si>
  <si>
    <t>001-210-498-2049x736</t>
  </si>
  <si>
    <t>67305 Susan Harbor</t>
  </si>
  <si>
    <t>Court data staff exactly job song chance.</t>
  </si>
  <si>
    <t>btorres@example.org</t>
  </si>
  <si>
    <t>001-261-816-5394x42504</t>
  </si>
  <si>
    <t>97399 Gerald Coves</t>
  </si>
  <si>
    <t>West Justinfurt</t>
  </si>
  <si>
    <t>Human answer operation option true moment.</t>
  </si>
  <si>
    <t>nicole22@example.com</t>
  </si>
  <si>
    <t>001-248-629-7571x266</t>
  </si>
  <si>
    <t>39128 Brooks Ports Apt. 744</t>
  </si>
  <si>
    <t>East Judithton</t>
  </si>
  <si>
    <t>Series wear difference whole.</t>
  </si>
  <si>
    <t>xboyle@example.com</t>
  </si>
  <si>
    <t>(760)497-7497x8182</t>
  </si>
  <si>
    <t>500 Porter Park</t>
  </si>
  <si>
    <t>Rickyburgh</t>
  </si>
  <si>
    <t>Film mind analysis begin.</t>
  </si>
  <si>
    <t>lisakline@example.com</t>
  </si>
  <si>
    <t>(738)345-8816x9811</t>
  </si>
  <si>
    <t>15187 Taylor Drives</t>
  </si>
  <si>
    <t>North Brittanyfurt</t>
  </si>
  <si>
    <t>Everybody discover among.</t>
  </si>
  <si>
    <t>sandersjennifer@example.net</t>
  </si>
  <si>
    <t>001-461-457-0497</t>
  </si>
  <si>
    <t>86452 Wilson Brook</t>
  </si>
  <si>
    <t>West Kendrabury</t>
  </si>
  <si>
    <t>Throw else light.</t>
  </si>
  <si>
    <t>sara12@example.org</t>
  </si>
  <si>
    <t>(622)823-1495x85452</t>
  </si>
  <si>
    <t>971 Shari Curve</t>
  </si>
  <si>
    <t>Myself score already.</t>
  </si>
  <si>
    <t>anthonyjones@example.com</t>
  </si>
  <si>
    <t>53898 Bell Stream</t>
  </si>
  <si>
    <t>Away word plan carry both still.</t>
  </si>
  <si>
    <t>jessewilliams@example.org</t>
  </si>
  <si>
    <t>912.412.1117x7077</t>
  </si>
  <si>
    <t>729 Carol Throughway Apt. 307</t>
  </si>
  <si>
    <t>North Tiffany</t>
  </si>
  <si>
    <t>Report stock approach water fight kid view even.</t>
  </si>
  <si>
    <t>scottnichols@example.org</t>
  </si>
  <si>
    <t>519.302.8640x111</t>
  </si>
  <si>
    <t>92883 Jones Summit</t>
  </si>
  <si>
    <t>Hughesfurt</t>
  </si>
  <si>
    <t>There back we or.</t>
  </si>
  <si>
    <t>christinewells@example.net</t>
  </si>
  <si>
    <t>596-665-7081x4427</t>
  </si>
  <si>
    <t>55933 Turner Views Suite 323</t>
  </si>
  <si>
    <t>Adamsfort</t>
  </si>
  <si>
    <t>Represent talk light.</t>
  </si>
  <si>
    <t>kimberlyhughes@example.net</t>
  </si>
  <si>
    <t>429.559.3449</t>
  </si>
  <si>
    <t>65989 Bullock Vista Suite 846</t>
  </si>
  <si>
    <t>Lesliefurt</t>
  </si>
  <si>
    <t>Notice worry week strategy.</t>
  </si>
  <si>
    <t>xclayton@example.org</t>
  </si>
  <si>
    <t>001-916-637-7926x47705</t>
  </si>
  <si>
    <t>8262 Aaron Fork Apt. 648</t>
  </si>
  <si>
    <t>Troybury</t>
  </si>
  <si>
    <t>Mind especially paper place.</t>
  </si>
  <si>
    <t>taylormcdaniel@example.net</t>
  </si>
  <si>
    <t>603.237.4883x33528</t>
  </si>
  <si>
    <t>42923 Jeffrey Isle Apt. 944</t>
  </si>
  <si>
    <t>New Katelynmouth</t>
  </si>
  <si>
    <t>Task able thank fact.</t>
  </si>
  <si>
    <t>ostewart@example.org</t>
  </si>
  <si>
    <t>(292)819-2505x43161</t>
  </si>
  <si>
    <t>76848 Lopez Crossroad Apt. 054</t>
  </si>
  <si>
    <t>Morrisonfurt</t>
  </si>
  <si>
    <t>Budget expect study individual.</t>
  </si>
  <si>
    <t>ssimon@example.com</t>
  </si>
  <si>
    <t>377.511.1807</t>
  </si>
  <si>
    <t>017 Bennett Villages</t>
  </si>
  <si>
    <t>Lawsonmouth</t>
  </si>
  <si>
    <t>Reach image least court challenge.</t>
  </si>
  <si>
    <t>devinweaver@example.org</t>
  </si>
  <si>
    <t>631-292-9923</t>
  </si>
  <si>
    <t>1962 Jessica Harbor Apt. 995</t>
  </si>
  <si>
    <t>North Kaylamouth</t>
  </si>
  <si>
    <t>Pressure recognize cell great can despite.</t>
  </si>
  <si>
    <t>harold79@example.org</t>
  </si>
  <si>
    <t>(220)518-9691x172</t>
  </si>
  <si>
    <t>5431 Deborah Cape</t>
  </si>
  <si>
    <t>Hodgeshire</t>
  </si>
  <si>
    <t>Wrong a senior entire.</t>
  </si>
  <si>
    <t>oscarcarlson@example.net</t>
  </si>
  <si>
    <t>001-391-201-5588x9932</t>
  </si>
  <si>
    <t>17871 Brown Green</t>
  </si>
  <si>
    <t>Port Theodoreburgh</t>
  </si>
  <si>
    <t>Weight do seem week force week.</t>
  </si>
  <si>
    <t>annettewhite@example.com</t>
  </si>
  <si>
    <t>9918 Alexandra Island</t>
  </si>
  <si>
    <t>Actually film expert we.</t>
  </si>
  <si>
    <t>hayleyabbott@example.net</t>
  </si>
  <si>
    <t>+1-633-708-5333x270</t>
  </si>
  <si>
    <t>99070 Campbell Crest</t>
  </si>
  <si>
    <t>South Cheryl</t>
  </si>
  <si>
    <t>Live rise rock different west mother station.</t>
  </si>
  <si>
    <t>susangarcia@example.net</t>
  </si>
  <si>
    <t>(682)512-3396x6388</t>
  </si>
  <si>
    <t>825 Carroll Extensions</t>
  </si>
  <si>
    <t>Next tree rest popular exactly type.</t>
  </si>
  <si>
    <t>peggysanchez@example.org</t>
  </si>
  <si>
    <t>491.959.7665x8620</t>
  </si>
  <si>
    <t>08544 Theresa Club</t>
  </si>
  <si>
    <t>East Meganshire</t>
  </si>
  <si>
    <t>Poor method should as cause environmental force area.</t>
  </si>
  <si>
    <t>edwin72@example.net</t>
  </si>
  <si>
    <t>341.201.0011x5423</t>
  </si>
  <si>
    <t>019 Michele Street Apt. 457</t>
  </si>
  <si>
    <t>Treatment training camera beat dream meeting share.</t>
  </si>
  <si>
    <t>mooredaniel@example.org</t>
  </si>
  <si>
    <t>+1-308-807-5798x9583</t>
  </si>
  <si>
    <t>420 Andrea Mountains Apt. 869</t>
  </si>
  <si>
    <t>West Jenniferville</t>
  </si>
  <si>
    <t>Idea age night enough six network.</t>
  </si>
  <si>
    <t>shawamanda@example.net</t>
  </si>
  <si>
    <t>445-583-5796</t>
  </si>
  <si>
    <t>19527 Jones River Apt. 449</t>
  </si>
  <si>
    <t>New Melissamouth</t>
  </si>
  <si>
    <t>Here occur amount your hundred attorney.</t>
  </si>
  <si>
    <t>shodges@example.com</t>
  </si>
  <si>
    <t>(422)848-3774x7227</t>
  </si>
  <si>
    <t>42789 Erika Fall Suite 276</t>
  </si>
  <si>
    <t>Assume sometimes blue activity hundred subject.</t>
  </si>
  <si>
    <t>lhobbs@example.com</t>
  </si>
  <si>
    <t>925-231-5611x27236</t>
  </si>
  <si>
    <t>5504 Joseph Plaza Suite 049</t>
  </si>
  <si>
    <t>South Michealfurt</t>
  </si>
  <si>
    <t>Specific attention light sure technology.</t>
  </si>
  <si>
    <t>patricksmith@example.net</t>
  </si>
  <si>
    <t>796.447.6988x7970</t>
  </si>
  <si>
    <t>932 Sarah Gardens Suite 912</t>
  </si>
  <si>
    <t>New Jasmineland</t>
  </si>
  <si>
    <t>Else whether information former author focus.</t>
  </si>
  <si>
    <t>andradekatelyn@example.com</t>
  </si>
  <si>
    <t>+1-580-633-9067x085</t>
  </si>
  <si>
    <t>38530 Edwards Route Suite 476</t>
  </si>
  <si>
    <t>May order inside when since scene.</t>
  </si>
  <si>
    <t>jameskrause@example.com</t>
  </si>
  <si>
    <t>+1-811-472-9543x3904</t>
  </si>
  <si>
    <t>1492 Chaney Summit Apt. 471</t>
  </si>
  <si>
    <t>Hernandezborough</t>
  </si>
  <si>
    <t>Identify hope weight real serve.</t>
  </si>
  <si>
    <t>lhill@example.org</t>
  </si>
  <si>
    <t>(453)475-2275x34118</t>
  </si>
  <si>
    <t>2598 Kendra Center Suite 199</t>
  </si>
  <si>
    <t>Someone minute involve.</t>
  </si>
  <si>
    <t>tylermurray@example.org</t>
  </si>
  <si>
    <t>(950)364-2158x1823</t>
  </si>
  <si>
    <t>123 Emily Street</t>
  </si>
  <si>
    <t>Pageville</t>
  </si>
  <si>
    <t>Well those important specific firm across.</t>
  </si>
  <si>
    <t>dickersonjamie@example.org</t>
  </si>
  <si>
    <t>+1-661-463-6454x1576</t>
  </si>
  <si>
    <t>56634 Gregory Rapid</t>
  </si>
  <si>
    <t>Lawyer project them choose three.</t>
  </si>
  <si>
    <t>nfrey@example.net</t>
  </si>
  <si>
    <t>(228)381-5362x215</t>
  </si>
  <si>
    <t>998 Wilson Flat Suite 413</t>
  </si>
  <si>
    <t>New Johnmouth</t>
  </si>
  <si>
    <t>Suffer service politics building move.</t>
  </si>
  <si>
    <t>ymason@example.com</t>
  </si>
  <si>
    <t>160 Ward Forges</t>
  </si>
  <si>
    <t>Lake Brianfurt</t>
  </si>
  <si>
    <t>Sort skill middle feeling leave.</t>
  </si>
  <si>
    <t>christophermorrison@example.org</t>
  </si>
  <si>
    <t>001-625-421-0741x887</t>
  </si>
  <si>
    <t>3876 Novak Shoals</t>
  </si>
  <si>
    <t>South Jamesport</t>
  </si>
  <si>
    <t>Power data treat believe hundred.</t>
  </si>
  <si>
    <t>pelliott@example.net</t>
  </si>
  <si>
    <t>001-502-245-4022x917</t>
  </si>
  <si>
    <t>8370 Garcia Tunnel Apt. 904</t>
  </si>
  <si>
    <t>Port Carlafort</t>
  </si>
  <si>
    <t>Response edge resource of dog him often.</t>
  </si>
  <si>
    <t>xklein@example.org</t>
  </si>
  <si>
    <t>001-820-544-4639x658</t>
  </si>
  <si>
    <t>14520 Jones Burgs Apt. 097</t>
  </si>
  <si>
    <t>North Lindabury</t>
  </si>
  <si>
    <t>Just station country nothing force hair authority.</t>
  </si>
  <si>
    <t>stephanie06@example.org</t>
  </si>
  <si>
    <t>657.385.1947</t>
  </si>
  <si>
    <t>87145 Hannah Parks Suite 172</t>
  </si>
  <si>
    <t>Along those structure show.</t>
  </si>
  <si>
    <t>jonathanhernandez@example.org</t>
  </si>
  <si>
    <t>514.651.4832x63598</t>
  </si>
  <si>
    <t>891 Pamela Meadow</t>
  </si>
  <si>
    <t>East Lindseymouth</t>
  </si>
  <si>
    <t>Really box apply tax fear.</t>
  </si>
  <si>
    <t>nguyenmichele@example.com</t>
  </si>
  <si>
    <t>(593)945-5690x80069</t>
  </si>
  <si>
    <t>31105 Brad Flats Suite 763</t>
  </si>
  <si>
    <t>Port Josephchester</t>
  </si>
  <si>
    <t>Record play authority top whose year someone.</t>
  </si>
  <si>
    <t>drobertson@example.com</t>
  </si>
  <si>
    <t>843.495.1991x542</t>
  </si>
  <si>
    <t>8301 Juan Ridge Suite 363</t>
  </si>
  <si>
    <t>Field eat the town pick record.</t>
  </si>
  <si>
    <t>lharris@example.net</t>
  </si>
  <si>
    <t>+1-402-371-2060x18849</t>
  </si>
  <si>
    <t>98511 Andrew Creek</t>
  </si>
  <si>
    <t>West Christopherland</t>
  </si>
  <si>
    <t>Economic general there such.</t>
  </si>
  <si>
    <t>katiewilliams@example.net</t>
  </si>
  <si>
    <t>768.990.6506x624</t>
  </si>
  <si>
    <t>33065 Kenneth Mission Suite 478</t>
  </si>
  <si>
    <t>Open say concern laugh network less cup positive.</t>
  </si>
  <si>
    <t>christinebowman@example.com</t>
  </si>
  <si>
    <t>562-862-0424</t>
  </si>
  <si>
    <t>742 Samantha Ville Suite 278</t>
  </si>
  <si>
    <t>Lake Nancyville</t>
  </si>
  <si>
    <t>Over player what must explain total.</t>
  </si>
  <si>
    <t>jamietucker@example.com</t>
  </si>
  <si>
    <t>+1-725-831-0707x4145</t>
  </si>
  <si>
    <t>4094 Patrick Manors</t>
  </si>
  <si>
    <t>West Bradleyborough</t>
  </si>
  <si>
    <t>Around necessary goal movement economic still.</t>
  </si>
  <si>
    <t>smithchristopher@example.org</t>
  </si>
  <si>
    <t>(382)283-9702</t>
  </si>
  <si>
    <t>27955 Leonard Mill</t>
  </si>
  <si>
    <t>Someone movement officer.</t>
  </si>
  <si>
    <t>johnchavez@example.org</t>
  </si>
  <si>
    <t>754-207-2998x322</t>
  </si>
  <si>
    <t>278 Brian Course</t>
  </si>
  <si>
    <t>East John</t>
  </si>
  <si>
    <t>Appear me blood blue individual head happen.</t>
  </si>
  <si>
    <t>ashleysmith@example.net</t>
  </si>
  <si>
    <t>316-892-3137x989</t>
  </si>
  <si>
    <t>39519 Jackson Drives</t>
  </si>
  <si>
    <t>Air front occur clearly still help.</t>
  </si>
  <si>
    <t>lbird@example.com</t>
  </si>
  <si>
    <t>+1-344-366-6014x00572</t>
  </si>
  <si>
    <t>286 Martinez Park Suite 816</t>
  </si>
  <si>
    <t>Fight success term democratic feeling wife.</t>
  </si>
  <si>
    <t>lhanson@example.net</t>
  </si>
  <si>
    <t>621-790-7955</t>
  </si>
  <si>
    <t>63341 Dixon Way</t>
  </si>
  <si>
    <t>Fine who decade bed today stuff conference.</t>
  </si>
  <si>
    <t>williamstammy@example.net</t>
  </si>
  <si>
    <t>268-392-4410x9314</t>
  </si>
  <si>
    <t>5465 Daniel Glen</t>
  </si>
  <si>
    <t>Timothyport</t>
  </si>
  <si>
    <t>Cup still week adult.</t>
  </si>
  <si>
    <t>briana34@example.org</t>
  </si>
  <si>
    <t>740-729-7787x73544</t>
  </si>
  <si>
    <t>0388 Mary Way Suite 675</t>
  </si>
  <si>
    <t>North Lisa</t>
  </si>
  <si>
    <t>Win discussion clearly.</t>
  </si>
  <si>
    <t>marshalljason@example.com</t>
  </si>
  <si>
    <t>(356)658-3507x940</t>
  </si>
  <si>
    <t>33566 Mitchell Prairie Suite 434</t>
  </si>
  <si>
    <t>North Loritown</t>
  </si>
  <si>
    <t>Food like trial gas despite generation.</t>
  </si>
  <si>
    <t>hballard@example.net</t>
  </si>
  <si>
    <t>691.546.3942</t>
  </si>
  <si>
    <t>95663 Brian Mills Suite 225</t>
  </si>
  <si>
    <t>South Marybury</t>
  </si>
  <si>
    <t>Also especially popular open service keep just.</t>
  </si>
  <si>
    <t>burchkelly@example.com</t>
  </si>
  <si>
    <t>(544)999-9813x296</t>
  </si>
  <si>
    <t>878 Robert Centers Apt. 872</t>
  </si>
  <si>
    <t>Large clearly hand push feeling success.</t>
  </si>
  <si>
    <t>rperez@example.com</t>
  </si>
  <si>
    <t>001-533-691-6384</t>
  </si>
  <si>
    <t>867 Kaitlyn Pass</t>
  </si>
  <si>
    <t>Melaniemouth</t>
  </si>
  <si>
    <t>Discussion receive reach fall evening talk.</t>
  </si>
  <si>
    <t>khill@example.com</t>
  </si>
  <si>
    <t>+1-927-763-2305x31013</t>
  </si>
  <si>
    <t>4379 Lisa Squares Suite 793</t>
  </si>
  <si>
    <t>Port Andreaborough</t>
  </si>
  <si>
    <t>Production section less middle already.</t>
  </si>
  <si>
    <t>melissa39@example.net</t>
  </si>
  <si>
    <t>+1-516-695-1600x79492</t>
  </si>
  <si>
    <t>6042 Pratt Burg Suite 844</t>
  </si>
  <si>
    <t>South Ashleyfort</t>
  </si>
  <si>
    <t>Agent career pattern garden alone minute card bad.</t>
  </si>
  <si>
    <t>harrisoncaroline@example.com</t>
  </si>
  <si>
    <t>470-709-3784</t>
  </si>
  <si>
    <t>79642 Aaron Manor</t>
  </si>
  <si>
    <t>Logantown</t>
  </si>
  <si>
    <t>Well owner different yes performance whatever TV.</t>
  </si>
  <si>
    <t>vernonparsons@example.net</t>
  </si>
  <si>
    <t>927.995.5493</t>
  </si>
  <si>
    <t>276 Fitzpatrick Passage Suite 603</t>
  </si>
  <si>
    <t>Mirandabury</t>
  </si>
  <si>
    <t>Market notice relationship find skill.</t>
  </si>
  <si>
    <t>cmonroe@example.com</t>
  </si>
  <si>
    <t>(264)777-6667</t>
  </si>
  <si>
    <t>025 Stevens Stravenue</t>
  </si>
  <si>
    <t>Santosview</t>
  </si>
  <si>
    <t>Table involve kid sign.</t>
  </si>
  <si>
    <t>dbrown@example.com</t>
  </si>
  <si>
    <t>745.449.2919</t>
  </si>
  <si>
    <t>469 Davis Grove</t>
  </si>
  <si>
    <t>Ability generation oil staff paper must fire.</t>
  </si>
  <si>
    <t>michael10@example.com</t>
  </si>
  <si>
    <t>001-669-895-5544x54326</t>
  </si>
  <si>
    <t>39270 Hartman Via Suite 710</t>
  </si>
  <si>
    <t>North Raymondburgh</t>
  </si>
  <si>
    <t>Physical hand politics.</t>
  </si>
  <si>
    <t>wilsonpatrick@example.net</t>
  </si>
  <si>
    <t>5453 Lisa Course Suite 472</t>
  </si>
  <si>
    <t>Price picture foreign surface democratic them.</t>
  </si>
  <si>
    <t>housejessica@example.net</t>
  </si>
  <si>
    <t>+1-370-729-3455x71651</t>
  </si>
  <si>
    <t>2169 Samuel Trafficway</t>
  </si>
  <si>
    <t>Frankfurt</t>
  </si>
  <si>
    <t>What operation before watch.</t>
  </si>
  <si>
    <t>shannontapia@example.org</t>
  </si>
  <si>
    <t>713 James Dam</t>
  </si>
  <si>
    <t>Teacher center color feel hospital.</t>
  </si>
  <si>
    <t>reedmelissa@example.org</t>
  </si>
  <si>
    <t>1086 Sanchez Mall</t>
  </si>
  <si>
    <t>Hannahstad</t>
  </si>
  <si>
    <t>Red over coach technology black position.</t>
  </si>
  <si>
    <t>marissawalter@example.com</t>
  </si>
  <si>
    <t>636-883-3035x11761</t>
  </si>
  <si>
    <t>160 George Spur</t>
  </si>
  <si>
    <t>East Joshuabury</t>
  </si>
  <si>
    <t>Loss our trial.</t>
  </si>
  <si>
    <t>perrythomas@example.org</t>
  </si>
  <si>
    <t>638-259-6596</t>
  </si>
  <si>
    <t>6400 Taylor Avenue Suite 354</t>
  </si>
  <si>
    <t>Mooreport</t>
  </si>
  <si>
    <t>Near cover animal fight draw less soldier.</t>
  </si>
  <si>
    <t>oreed@example.org</t>
  </si>
  <si>
    <t>857-385-9600</t>
  </si>
  <si>
    <t>163 Marquez Field Apt. 237</t>
  </si>
  <si>
    <t>Judithview</t>
  </si>
  <si>
    <t>Base recognize with oil despite center.</t>
  </si>
  <si>
    <t>kelleyruth@example.com</t>
  </si>
  <si>
    <t>409.811.0076x8855</t>
  </si>
  <si>
    <t>176 Miguel Crossing</t>
  </si>
  <si>
    <t>Jaymouth</t>
  </si>
  <si>
    <t>Air fund institution seat kid describe.</t>
  </si>
  <si>
    <t>alfred38@example.com</t>
  </si>
  <si>
    <t>757.657.0133</t>
  </si>
  <si>
    <t>6436 Deborah Glen Apt. 689</t>
  </si>
  <si>
    <t>Piece hour item sit nice start.</t>
  </si>
  <si>
    <t>richard49@example.net</t>
  </si>
  <si>
    <t>(316)666-6278x10357</t>
  </si>
  <si>
    <t>1108 Moore Corners Apt. 589</t>
  </si>
  <si>
    <t>Lake Deanna</t>
  </si>
  <si>
    <t>Police tax need far across.</t>
  </si>
  <si>
    <t>allen10@example.com</t>
  </si>
  <si>
    <t>983.764.7605x534</t>
  </si>
  <si>
    <t>686 Acosta Highway</t>
  </si>
  <si>
    <t>Enough save music never forget.</t>
  </si>
  <si>
    <t>+1-474-640-8814x891</t>
  </si>
  <si>
    <t>4496 Wilson Bridge Suite 378</t>
  </si>
  <si>
    <t>East Carlaside</t>
  </si>
  <si>
    <t>Art late hand measure establish agent hundred.</t>
  </si>
  <si>
    <t>suzanneryan@example.com</t>
  </si>
  <si>
    <t>621 Golden Prairie Apt. 983</t>
  </si>
  <si>
    <t>Improve you others miss.</t>
  </si>
  <si>
    <t>wardrobert@example.net</t>
  </si>
  <si>
    <t>001-319-924-1009x67277</t>
  </si>
  <si>
    <t>34561 Evans Track Suite 099</t>
  </si>
  <si>
    <t>New Erinfort</t>
  </si>
  <si>
    <t>Three blue usually new page.</t>
  </si>
  <si>
    <t>martinezlauren@example.org</t>
  </si>
  <si>
    <t>666 Sarah Vista Apt. 973</t>
  </si>
  <si>
    <t>Jacobsonhaven</t>
  </si>
  <si>
    <t>If production about professor grow picture.</t>
  </si>
  <si>
    <t>sarah24@example.net</t>
  </si>
  <si>
    <t>(377)346-8733</t>
  </si>
  <si>
    <t>10603 Simpson Station Apt. 923</t>
  </si>
  <si>
    <t>Hansonport</t>
  </si>
  <si>
    <t>Of Mrs television trial.</t>
  </si>
  <si>
    <t>lgardner@example.com</t>
  </si>
  <si>
    <t>001-252-777-3722x1391</t>
  </si>
  <si>
    <t>07216 Cooper Walks Apt. 635</t>
  </si>
  <si>
    <t>First body style although collection.</t>
  </si>
  <si>
    <t>jamiedunn@example.org</t>
  </si>
  <si>
    <t>503.885.7677x815</t>
  </si>
  <si>
    <t>2622 Sarah Point</t>
  </si>
  <si>
    <t>Admit brother argue few power over.</t>
  </si>
  <si>
    <t>mcphersoncody@example.com</t>
  </si>
  <si>
    <t>+1-877-219-1193x0017</t>
  </si>
  <si>
    <t>0450 Anderson Course</t>
  </si>
  <si>
    <t>West Melissaville</t>
  </si>
  <si>
    <t>Region guess method agent turn live.</t>
  </si>
  <si>
    <t>kelly48@example.org</t>
  </si>
  <si>
    <t>+1-410-493-0391x344</t>
  </si>
  <si>
    <t>9900 Monica Extensions</t>
  </si>
  <si>
    <t>Involve carry deep have store spend.</t>
  </si>
  <si>
    <t>ryan46@example.net</t>
  </si>
  <si>
    <t>+1-635-996-4559x9226</t>
  </si>
  <si>
    <t>197 Herring Gardens Suite 581</t>
  </si>
  <si>
    <t>Josephland</t>
  </si>
  <si>
    <t>Speak event cup pattern.</t>
  </si>
  <si>
    <t>9209 Smith Orchard</t>
  </si>
  <si>
    <t>Carlmouth</t>
  </si>
  <si>
    <t>Ask fall fine administration church establish sometimes nation.</t>
  </si>
  <si>
    <t>urogers@example.net</t>
  </si>
  <si>
    <t>363.840.3329</t>
  </si>
  <si>
    <t>7866 William Green Apt. 610</t>
  </si>
  <si>
    <t>Jeremyland</t>
  </si>
  <si>
    <t>Beyond ground dinner thing.</t>
  </si>
  <si>
    <t>Arias</t>
  </si>
  <si>
    <t>hayesanna@example.net</t>
  </si>
  <si>
    <t>578.749.1458x4882</t>
  </si>
  <si>
    <t>229 Joseph Trail Apt. 849</t>
  </si>
  <si>
    <t>Brucetown</t>
  </si>
  <si>
    <t>Food president commercial foot.</t>
  </si>
  <si>
    <t>garciaandrea@example.net</t>
  </si>
  <si>
    <t>587.227.9095x5925</t>
  </si>
  <si>
    <t>3272 Dana Cove Apt. 516</t>
  </si>
  <si>
    <t>New Debrafurt</t>
  </si>
  <si>
    <t>Break can general mission.</t>
  </si>
  <si>
    <t>kgonzales@example.org</t>
  </si>
  <si>
    <t>(717)677-0430</t>
  </si>
  <si>
    <t>7797 Tiffany Glens Apt. 579</t>
  </si>
  <si>
    <t>Such best blood charge.</t>
  </si>
  <si>
    <t>christopherayers@example.org</t>
  </si>
  <si>
    <t>001-585-746-1238x5846</t>
  </si>
  <si>
    <t>264 Lori Well Suite 960</t>
  </si>
  <si>
    <t>Word computer see ok far sport.</t>
  </si>
  <si>
    <t>leejohn@example.net</t>
  </si>
  <si>
    <t>832.234.2938x1540</t>
  </si>
  <si>
    <t>78492 Martin Canyon</t>
  </si>
  <si>
    <t>East Lindastad</t>
  </si>
  <si>
    <t>Research pick mention medical tough.</t>
  </si>
  <si>
    <t>andrewdiaz@example.net</t>
  </si>
  <si>
    <t>896.756.9721</t>
  </si>
  <si>
    <t>2976 Miller Plaza</t>
  </si>
  <si>
    <t>Moraberg</t>
  </si>
  <si>
    <t>Dark red return show.</t>
  </si>
  <si>
    <t>callahanjulia@example.com</t>
  </si>
  <si>
    <t>982 Richard Plains Apt. 805</t>
  </si>
  <si>
    <t>News stand catch claim billion fire half.</t>
  </si>
  <si>
    <t>kimberlywalker@example.com</t>
  </si>
  <si>
    <t>+1-451-941-7253x7964</t>
  </si>
  <si>
    <t>74197 Gomez Spurs</t>
  </si>
  <si>
    <t>Reginafort</t>
  </si>
  <si>
    <t>Herself rule almost loss challenge.</t>
  </si>
  <si>
    <t>681.255.9708x25993</t>
  </si>
  <si>
    <t>0869 Bryant Parkways</t>
  </si>
  <si>
    <t>North Dustin</t>
  </si>
  <si>
    <t>Tonight cold same billion brother happen.</t>
  </si>
  <si>
    <t>harrelljasmine@example.com</t>
  </si>
  <si>
    <t>(900)844-7681x1777</t>
  </si>
  <si>
    <t>013 Shaw Expressway Apt. 563</t>
  </si>
  <si>
    <t>Brooksberg</t>
  </si>
  <si>
    <t>Congress lawyer weight trade land partner.</t>
  </si>
  <si>
    <t>cindy39@example.com</t>
  </si>
  <si>
    <t>912-911-5212x2726</t>
  </si>
  <si>
    <t>4351 Edwards Walks</t>
  </si>
  <si>
    <t>Suffer blood often size sound yes term.</t>
  </si>
  <si>
    <t>001-332-712-9829</t>
  </si>
  <si>
    <t>45911 Christina Road</t>
  </si>
  <si>
    <t>Capital cover them relationship new walk require.</t>
  </si>
  <si>
    <t>griffindavid@example.com</t>
  </si>
  <si>
    <t>678-345-1584x737</t>
  </si>
  <si>
    <t>44323 David Field</t>
  </si>
  <si>
    <t>Line brother contain left exist.</t>
  </si>
  <si>
    <t>anthony08@example.com</t>
  </si>
  <si>
    <t>+1-479-917-0992x597</t>
  </si>
  <si>
    <t>11650 Jackson Brooks Apt. 181</t>
  </si>
  <si>
    <t>South Dianeton</t>
  </si>
  <si>
    <t>Boy rule data appear know.</t>
  </si>
  <si>
    <t>abrooks@example.com</t>
  </si>
  <si>
    <t>757 Stout Row Apt. 691</t>
  </si>
  <si>
    <t>Together save agree me reason stage hold.</t>
  </si>
  <si>
    <t>rachaelramos@example.net</t>
  </si>
  <si>
    <t>+1-732-509-5730x1610</t>
  </si>
  <si>
    <t>86048 Angelica Shoals</t>
  </si>
  <si>
    <t>South Caitlin</t>
  </si>
  <si>
    <t>Continue heart another material name.</t>
  </si>
  <si>
    <t>jeremy98@example.net</t>
  </si>
  <si>
    <t>(521)937-0584x9227</t>
  </si>
  <si>
    <t>4462 Hill River</t>
  </si>
  <si>
    <t>Wife keep design course coach against series.</t>
  </si>
  <si>
    <t>martinbrown@example.org</t>
  </si>
  <si>
    <t>001-458-835-3963x44650</t>
  </si>
  <si>
    <t>7845 Carpenter Ports Suite 775</t>
  </si>
  <si>
    <t>East Lanceshire</t>
  </si>
  <si>
    <t>No today set with including perform keep.</t>
  </si>
  <si>
    <t>daniellecook@example.com</t>
  </si>
  <si>
    <t>(742)737-6183</t>
  </si>
  <si>
    <t>2780 Richard Dale Apt. 506</t>
  </si>
  <si>
    <t>East Jacqueline</t>
  </si>
  <si>
    <t>Loss medical begin child step church send now.</t>
  </si>
  <si>
    <t>cspears@example.org</t>
  </si>
  <si>
    <t>502.504.9929</t>
  </si>
  <si>
    <t>8077 Justin Avenue</t>
  </si>
  <si>
    <t>Hannahport</t>
  </si>
  <si>
    <t>Green often remember.</t>
  </si>
  <si>
    <t>powellemily@example.com</t>
  </si>
  <si>
    <t>(627)739-3276x0422</t>
  </si>
  <si>
    <t>00113 Renee Mews</t>
  </si>
  <si>
    <t>Within yourself he instead among.</t>
  </si>
  <si>
    <t>ygonzalez@example.org</t>
  </si>
  <si>
    <t>659-554-9442x75253</t>
  </si>
  <si>
    <t>14534 Jacob Drives Apt. 460</t>
  </si>
  <si>
    <t>Choose food such fear common.</t>
  </si>
  <si>
    <t>mellis@example.com</t>
  </si>
  <si>
    <t>877-345-8510x15826</t>
  </si>
  <si>
    <t>58196 Day Plains Apt. 556</t>
  </si>
  <si>
    <t>East Margaret</t>
  </si>
  <si>
    <t>Executive throughout national attack against prevent letter.</t>
  </si>
  <si>
    <t>cdawson@example.net</t>
  </si>
  <si>
    <t>597.852.5052x4062</t>
  </si>
  <si>
    <t>673 Mary Mountain</t>
  </si>
  <si>
    <t>Warnerstad</t>
  </si>
  <si>
    <t>Range age future each single.</t>
  </si>
  <si>
    <t>joshua26@example.org</t>
  </si>
  <si>
    <t>+1-238-941-1985x25722</t>
  </si>
  <si>
    <t>907 Scott Lodge Apt. 613</t>
  </si>
  <si>
    <t>Griffithburgh</t>
  </si>
  <si>
    <t>Pm low government offer write.</t>
  </si>
  <si>
    <t>mackjames@example.org</t>
  </si>
  <si>
    <t>550.342.8740x50711</t>
  </si>
  <si>
    <t>0214 Ralph Fall</t>
  </si>
  <si>
    <t>Singletonview</t>
  </si>
  <si>
    <t>Until to education man nothing nothing.</t>
  </si>
  <si>
    <t>nguyenrobert@example.net</t>
  </si>
  <si>
    <t>001-427-545-2612x002</t>
  </si>
  <si>
    <t>3472 Conner Center</t>
  </si>
  <si>
    <t>Pettyview</t>
  </si>
  <si>
    <t>Trial save hit here security next probably.</t>
  </si>
  <si>
    <t>petersonmatthew@example.com</t>
  </si>
  <si>
    <t>001-444-875-4720x0226</t>
  </si>
  <si>
    <t>79369 Carl Courts Apt. 114</t>
  </si>
  <si>
    <t>Lake Scottside</t>
  </si>
  <si>
    <t>Notice take live federal think share care.</t>
  </si>
  <si>
    <t>Morrow</t>
  </si>
  <si>
    <t>abbottmatthew@example.net</t>
  </si>
  <si>
    <t>(748)338-4120x890</t>
  </si>
  <si>
    <t>9484 Hood Shoals Apt. 990</t>
  </si>
  <si>
    <t>West Jonathanburgh</t>
  </si>
  <si>
    <t>Paper out improve local.</t>
  </si>
  <si>
    <t>ljames@example.net</t>
  </si>
  <si>
    <t>594.773.0351x24978</t>
  </si>
  <si>
    <t>8929 Miller Manors</t>
  </si>
  <si>
    <t>List professor seek discussion.</t>
  </si>
  <si>
    <t>laura54@example.net</t>
  </si>
  <si>
    <t>001-488-398-5358x333</t>
  </si>
  <si>
    <t>6329 Carlos Centers</t>
  </si>
  <si>
    <t>Whom watch hear product.</t>
  </si>
  <si>
    <t>gonzalessheila@example.org</t>
  </si>
  <si>
    <t>+1-780-970-7697x9566</t>
  </si>
  <si>
    <t>62972 Greene Harbors Suite 063</t>
  </si>
  <si>
    <t>Director describe tend prove.</t>
  </si>
  <si>
    <t>jacobtran@example.org</t>
  </si>
  <si>
    <t>200.624.5701x5450</t>
  </si>
  <si>
    <t>16440 Amanda Mission</t>
  </si>
  <si>
    <t>Robinsonton</t>
  </si>
  <si>
    <t>Break back with stuff.</t>
  </si>
  <si>
    <t>graymichael@example.com</t>
  </si>
  <si>
    <t>26902 Mitchell Parkway Apt. 764</t>
  </si>
  <si>
    <t>Laurenshire</t>
  </si>
  <si>
    <t>Phone hour senior situation.</t>
  </si>
  <si>
    <t>michelle55@example.org</t>
  </si>
  <si>
    <t>(577)588-1260x6584</t>
  </si>
  <si>
    <t>90763 Shawn Inlet</t>
  </si>
  <si>
    <t>West Codyshire</t>
  </si>
  <si>
    <t>Among statement the scientist then remember.</t>
  </si>
  <si>
    <t>Marco</t>
  </si>
  <si>
    <t>peggyallen@example.org</t>
  </si>
  <si>
    <t>(852)773-4190</t>
  </si>
  <si>
    <t>6354 Gregory Dam</t>
  </si>
  <si>
    <t>Port Mathew</t>
  </si>
  <si>
    <t>Continue drop write magazine land evening.</t>
  </si>
  <si>
    <t>peterjackson@example.com</t>
  </si>
  <si>
    <t>345-367-4719</t>
  </si>
  <si>
    <t>610 Caleb Center Apt. 325</t>
  </si>
  <si>
    <t>North Melissastad</t>
  </si>
  <si>
    <t>Service behind daughter stage cost we again.</t>
  </si>
  <si>
    <t>anthonykrueger@example.net</t>
  </si>
  <si>
    <t>7517 Nicole Squares</t>
  </si>
  <si>
    <t>Center early painting write public.</t>
  </si>
  <si>
    <t>williamschris@example.net</t>
  </si>
  <si>
    <t>0796 Jenna Dale</t>
  </si>
  <si>
    <t>Chadport</t>
  </si>
  <si>
    <t>Likely goal instead marriage friend his.</t>
  </si>
  <si>
    <t>fstewart@example.net</t>
  </si>
  <si>
    <t>576-582-0841x269</t>
  </si>
  <si>
    <t>4888 Hood Way</t>
  </si>
  <si>
    <t>Least marriage same especially specific pattern.</t>
  </si>
  <si>
    <t>vbowers@example.org</t>
  </si>
  <si>
    <t>+1-318-846-9277x3842</t>
  </si>
  <si>
    <t>08487 Michael Roads Apt. 310</t>
  </si>
  <si>
    <t>Gregoryville</t>
  </si>
  <si>
    <t>Out central experience customer financial box goal.</t>
  </si>
  <si>
    <t>charles73@example.com</t>
  </si>
  <si>
    <t>+1-309-744-9903x165</t>
  </si>
  <si>
    <t>807 Jacobs Gardens</t>
  </si>
  <si>
    <t>Writer program support industry thing threat specific.</t>
  </si>
  <si>
    <t>bbates@example.org</t>
  </si>
  <si>
    <t>476-887-1257</t>
  </si>
  <si>
    <t>43262 Peterson Viaduct Apt. 374</t>
  </si>
  <si>
    <t>Kelseyton</t>
  </si>
  <si>
    <t>Serve community simply one cold.</t>
  </si>
  <si>
    <t>reedmichelle@example.org</t>
  </si>
  <si>
    <t>(404)671-4784x611</t>
  </si>
  <si>
    <t>75292 Schneider Via</t>
  </si>
  <si>
    <t>Adammouth</t>
  </si>
  <si>
    <t>Environmental boy recent employee board prove affect.</t>
  </si>
  <si>
    <t>allenrodney@example.com</t>
  </si>
  <si>
    <t>0486 Jessica Extensions</t>
  </si>
  <si>
    <t>Rest bill law paper.</t>
  </si>
  <si>
    <t>jade22@example.org</t>
  </si>
  <si>
    <t>919-723-2755</t>
  </si>
  <si>
    <t>20164 Benjamin Neck Suite 032</t>
  </si>
  <si>
    <t>Lake Neilshire</t>
  </si>
  <si>
    <t>Rock tree large respond piece population cut.</t>
  </si>
  <si>
    <t>wpotts@example.com</t>
  </si>
  <si>
    <t>408-798-5490x399</t>
  </si>
  <si>
    <t>03037 Crystal Grove</t>
  </si>
  <si>
    <t>Manager structure hundred art hair.</t>
  </si>
  <si>
    <t>hartaaron@example.net</t>
  </si>
  <si>
    <t>001-206-754-4068</t>
  </si>
  <si>
    <t>5772 Sarah Track Suite 023</t>
  </si>
  <si>
    <t>Policy father course able.</t>
  </si>
  <si>
    <t>icordova@example.net</t>
  </si>
  <si>
    <t>304-470-6258x34143</t>
  </si>
  <si>
    <t>76126 Gould Station Suite 228</t>
  </si>
  <si>
    <t>Savannahhaven</t>
  </si>
  <si>
    <t>Republican their rock spend.</t>
  </si>
  <si>
    <t>elowery@example.org</t>
  </si>
  <si>
    <t>538-288-0882x83986</t>
  </si>
  <si>
    <t>869 Morgan View Apt. 904</t>
  </si>
  <si>
    <t>South Rhondahaven</t>
  </si>
  <si>
    <t>Light small phone in.</t>
  </si>
  <si>
    <t>piercekathleen@example.org</t>
  </si>
  <si>
    <t>87011 Salas Flat</t>
  </si>
  <si>
    <t>West Andrewhaven</t>
  </si>
  <si>
    <t>Pressure occur others involve its drop baby bag.</t>
  </si>
  <si>
    <t>madeline40@example.com</t>
  </si>
  <si>
    <t>(450)401-6224x2069</t>
  </si>
  <si>
    <t>3198 Sims Center Apt. 197</t>
  </si>
  <si>
    <t>Robbinsstad</t>
  </si>
  <si>
    <t>Hundred protect mission chair coach radio.</t>
  </si>
  <si>
    <t>carlydunn@example.com</t>
  </si>
  <si>
    <t>381.240.9256</t>
  </si>
  <si>
    <t>7948 Eric Mall</t>
  </si>
  <si>
    <t>Treatment argue animal whom ground anyone.</t>
  </si>
  <si>
    <t>ckelley@example.net</t>
  </si>
  <si>
    <t>+1-725-398-2303x014</t>
  </si>
  <si>
    <t>7657 Jason Plains Apt. 423</t>
  </si>
  <si>
    <t>North Christopherview</t>
  </si>
  <si>
    <t>International director plant answer south.</t>
  </si>
  <si>
    <t>alex11@example.net</t>
  </si>
  <si>
    <t>(230)716-3933</t>
  </si>
  <si>
    <t>973 Watkins Mission Suite 425</t>
  </si>
  <si>
    <t>Port Ericafort</t>
  </si>
  <si>
    <t>Lay sort order maybe fast choice act talk.</t>
  </si>
  <si>
    <t>john61@example.org</t>
  </si>
  <si>
    <t>(996)259-3792x8552</t>
  </si>
  <si>
    <t>3735 Gray Causeway</t>
  </si>
  <si>
    <t>North Williammouth</t>
  </si>
  <si>
    <t>Improve strong religious team state them employee.</t>
  </si>
  <si>
    <t>charlescrawford@example.com</t>
  </si>
  <si>
    <t>36729 Long Knolls Apt. 840</t>
  </si>
  <si>
    <t>Small in type church drug director.</t>
  </si>
  <si>
    <t>kristakelley@example.net</t>
  </si>
  <si>
    <t>984-220-0945x90109</t>
  </si>
  <si>
    <t>87285 Vasquez Dam Apt. 126</t>
  </si>
  <si>
    <t>West Devin</t>
  </si>
  <si>
    <t>Take individual every serve.</t>
  </si>
  <si>
    <t>jack12@example.org</t>
  </si>
  <si>
    <t>371.483.6044x24795</t>
  </si>
  <si>
    <t>6473 Evans Stravenue</t>
  </si>
  <si>
    <t>West Marc</t>
  </si>
  <si>
    <t>Night meeting catch if per region.</t>
  </si>
  <si>
    <t>johnsashley@example.com</t>
  </si>
  <si>
    <t>390-283-9184</t>
  </si>
  <si>
    <t>672 Johnson Meadows</t>
  </si>
  <si>
    <t>Compare member less tend career then chair.</t>
  </si>
  <si>
    <t>leah34@example.net</t>
  </si>
  <si>
    <t>001-841-602-0882</t>
  </si>
  <si>
    <t>069 Murray Expressway</t>
  </si>
  <si>
    <t>Lake Janet</t>
  </si>
  <si>
    <t>Majority surface write write.</t>
  </si>
  <si>
    <t>kkidd@example.org</t>
  </si>
  <si>
    <t>(347)777-0235</t>
  </si>
  <si>
    <t>41885 Juan Hollow</t>
  </si>
  <si>
    <t>Mendozachester</t>
  </si>
  <si>
    <t>Live shake firm question return one recent customer.</t>
  </si>
  <si>
    <t>tellis@example.com</t>
  </si>
  <si>
    <t>+1-246-977-6077x049</t>
  </si>
  <si>
    <t>42126 Morales Parkway Apt. 807</t>
  </si>
  <si>
    <t>South Patrickchester</t>
  </si>
  <si>
    <t>Unit walk drug just.</t>
  </si>
  <si>
    <t>ryanhorne@example.net</t>
  </si>
  <si>
    <t>+1-362-898-4813x508</t>
  </si>
  <si>
    <t>44962 Jessica Plains</t>
  </si>
  <si>
    <t>Interest same perhaps shake.</t>
  </si>
  <si>
    <t>johnwhite@example.net</t>
  </si>
  <si>
    <t>+1-852-575-6986x734</t>
  </si>
  <si>
    <t>55744 Gregory Lodge Apt. 005</t>
  </si>
  <si>
    <t>Look program left.</t>
  </si>
  <si>
    <t>cooperedward@example.net</t>
  </si>
  <si>
    <t>001-450-351-6722</t>
  </si>
  <si>
    <t>19507 Mejia Squares Suite 715</t>
  </si>
  <si>
    <t>Dream during paper.</t>
  </si>
  <si>
    <t>snelson@example.net</t>
  </si>
  <si>
    <t>001-457-725-5078</t>
  </si>
  <si>
    <t>879 Baker Station Apt. 045</t>
  </si>
  <si>
    <t>West Michaelburgh</t>
  </si>
  <si>
    <t>Firm assume party Democrat begin base student.</t>
  </si>
  <si>
    <t>gregory80@example.net</t>
  </si>
  <si>
    <t>+1-817-436-7853x6186</t>
  </si>
  <si>
    <t>3836 Rice Valleys Suite 302</t>
  </si>
  <si>
    <t>Leave goal push out.</t>
  </si>
  <si>
    <t>jacob84@example.org</t>
  </si>
  <si>
    <t>001-739-645-4296x5534</t>
  </si>
  <si>
    <t>482 Hunter Springs Apt. 211</t>
  </si>
  <si>
    <t>South Krista</t>
  </si>
  <si>
    <t>Old PM grow affect argue.</t>
  </si>
  <si>
    <t>elaine53@example.net</t>
  </si>
  <si>
    <t>(722)936-7387x9947</t>
  </si>
  <si>
    <t>134 Yvonne Drive</t>
  </si>
  <si>
    <t>Under firm stuff hour term.</t>
  </si>
  <si>
    <t>cherylrobinson@example.com</t>
  </si>
  <si>
    <t>05011 Robert Motorway</t>
  </si>
  <si>
    <t>First our long.</t>
  </si>
  <si>
    <t>tammysmith@example.net</t>
  </si>
  <si>
    <t>001-938-424-7759</t>
  </si>
  <si>
    <t>8502 Catherine Stream Apt. 970</t>
  </si>
  <si>
    <t>Makaylaside</t>
  </si>
  <si>
    <t>Send lead imagine accept several whole.</t>
  </si>
  <si>
    <t>janicewatkins@example.com</t>
  </si>
  <si>
    <t>(911)364-8100x639</t>
  </si>
  <si>
    <t>865 Matthew Shoal</t>
  </si>
  <si>
    <t>North Gailport</t>
  </si>
  <si>
    <t>Produce employee look hair.</t>
  </si>
  <si>
    <t>michael61@example.net</t>
  </si>
  <si>
    <t>+1-329-543-4991x1925</t>
  </si>
  <si>
    <t>682 Scott Shores Suite 947</t>
  </si>
  <si>
    <t>Lake Tara</t>
  </si>
  <si>
    <t>Keep significant writer scientist.</t>
  </si>
  <si>
    <t>lesliewilson@example.org</t>
  </si>
  <si>
    <t>+1-285-748-7980x0184</t>
  </si>
  <si>
    <t>3924 Johnson Parkways</t>
  </si>
  <si>
    <t>New Lisaborough</t>
  </si>
  <si>
    <t>Consumer line resource decision.</t>
  </si>
  <si>
    <t>jchen@example.net</t>
  </si>
  <si>
    <t>(220)271-9813</t>
  </si>
  <si>
    <t>8213 Michelle Point</t>
  </si>
  <si>
    <t>Agree rich society travel test baby.</t>
  </si>
  <si>
    <t>melanieblair@example.net</t>
  </si>
  <si>
    <t>001-438-996-0690x7340</t>
  </si>
  <si>
    <t>416 Jerry Ranch</t>
  </si>
  <si>
    <t>Assume require surface late town while tonight.</t>
  </si>
  <si>
    <t>armstrongsophia@example.org</t>
  </si>
  <si>
    <t>(908)714-8238</t>
  </si>
  <si>
    <t>630 Erica Curve Suite 588</t>
  </si>
  <si>
    <t>Ericksonton</t>
  </si>
  <si>
    <t>Speak whether individual sure thought.</t>
  </si>
  <si>
    <t>aarroyo@example.net</t>
  </si>
  <si>
    <t>001-211-607-2160x67177</t>
  </si>
  <si>
    <t>12285 Brittney Light Suite 820</t>
  </si>
  <si>
    <t>Entire season attack.</t>
  </si>
  <si>
    <t>tamaraturner@example.org</t>
  </si>
  <si>
    <t>6039 Ryan Cliffs</t>
  </si>
  <si>
    <t>Selenafort</t>
  </si>
  <si>
    <t>Skin feel develop also three change.</t>
  </si>
  <si>
    <t>226-584-0745x772</t>
  </si>
  <si>
    <t>906 Mark Course</t>
  </si>
  <si>
    <t>Car door us cover these fact suffer election.</t>
  </si>
  <si>
    <t>christineparker@example.com</t>
  </si>
  <si>
    <t>628.275.8640</t>
  </si>
  <si>
    <t>3733 Tracy Overpass</t>
  </si>
  <si>
    <t>Space practice reveal democratic happen listen lose.</t>
  </si>
  <si>
    <t>maylisa@example.net</t>
  </si>
  <si>
    <t>884-409-2113x691</t>
  </si>
  <si>
    <t>4784 Amy Turnpike Suite 673</t>
  </si>
  <si>
    <t>Best treat section the first news.</t>
  </si>
  <si>
    <t>patrick20@example.org</t>
  </si>
  <si>
    <t>720-657-1416x5298</t>
  </si>
  <si>
    <t>855 Ward Hills Suite 732</t>
  </si>
  <si>
    <t>Use agency cell evidence necessary we do.</t>
  </si>
  <si>
    <t>rodriguezcorey@example.com</t>
  </si>
  <si>
    <t>(435)462-8483x950</t>
  </si>
  <si>
    <t>642 Davis Plains Apt. 757</t>
  </si>
  <si>
    <t>Training create modern dog.</t>
  </si>
  <si>
    <t>duartesheena@example.com</t>
  </si>
  <si>
    <t>820-945-2257x3117</t>
  </si>
  <si>
    <t>6736 Smith Camp Apt. 107</t>
  </si>
  <si>
    <t>Huynhstad</t>
  </si>
  <si>
    <t>Grow face face chance where source.</t>
  </si>
  <si>
    <t>522.220.7867x11596</t>
  </si>
  <si>
    <t>205 Schwartz Summit Suite 254</t>
  </si>
  <si>
    <t>Monteston</t>
  </si>
  <si>
    <t>Place section economy office garden sometimes.</t>
  </si>
  <si>
    <t>lambertsteven@example.org</t>
  </si>
  <si>
    <t>(747)222-3523x4826</t>
  </si>
  <si>
    <t>712 Patricia Islands</t>
  </si>
  <si>
    <t>Simply common past forget charge.</t>
  </si>
  <si>
    <t>patriciamarshall@example.net</t>
  </si>
  <si>
    <t>001-838-563-7763x379</t>
  </si>
  <si>
    <t>5627 Jeff Ridge</t>
  </si>
  <si>
    <t>West Elizabethfort</t>
  </si>
  <si>
    <t>That order little film part skill thus.</t>
  </si>
  <si>
    <t>millerjessica@example.org</t>
  </si>
  <si>
    <t>252-549-7039x40688</t>
  </si>
  <si>
    <t>46777 Roman Fork</t>
  </si>
  <si>
    <t>Butlerville</t>
  </si>
  <si>
    <t>Almost pretty receive chair tonight.</t>
  </si>
  <si>
    <t>sotochristina@example.net</t>
  </si>
  <si>
    <t>001-482-805-2046x73589</t>
  </si>
  <si>
    <t>00660 Thomas Manor</t>
  </si>
  <si>
    <t>Protect lawyer project hour.</t>
  </si>
  <si>
    <t>charleszavala@example.net</t>
  </si>
  <si>
    <t>001-808-400-5782x7529</t>
  </si>
  <si>
    <t>7049 Rodriguez Garden</t>
  </si>
  <si>
    <t>Port Clarence</t>
  </si>
  <si>
    <t>Wind impact money change world another speak.</t>
  </si>
  <si>
    <t>christinaramsey@example.com</t>
  </si>
  <si>
    <t>606.811.1872x3624</t>
  </si>
  <si>
    <t>41798 Atkinson Creek</t>
  </si>
  <si>
    <t>Courtneyfurt</t>
  </si>
  <si>
    <t>About energy full art.</t>
  </si>
  <si>
    <t>reedtimothy@example.org</t>
  </si>
  <si>
    <t>+1-609-695-2005x474</t>
  </si>
  <si>
    <t>9647 Alyssa Forges</t>
  </si>
  <si>
    <t>New Kelly</t>
  </si>
  <si>
    <t>Check general color.</t>
  </si>
  <si>
    <t>gregoryblake@example.net</t>
  </si>
  <si>
    <t>(201)913-3522</t>
  </si>
  <si>
    <t>52810 Lisa Greens</t>
  </si>
  <si>
    <t>West Melissahaven</t>
  </si>
  <si>
    <t>Factor push decade consumer.</t>
  </si>
  <si>
    <t>kpayne@example.org</t>
  </si>
  <si>
    <t>(780)346-2627x774</t>
  </si>
  <si>
    <t>16834 Olivia Stream Suite 391</t>
  </si>
  <si>
    <t>Frankmouth</t>
  </si>
  <si>
    <t>On last guy huge.</t>
  </si>
  <si>
    <t>kevinboyle@example.net</t>
  </si>
  <si>
    <t>382-986-2796x57787</t>
  </si>
  <si>
    <t>34159 Justin Union</t>
  </si>
  <si>
    <t>East Candace</t>
  </si>
  <si>
    <t>Project blue account law measure whole over.</t>
  </si>
  <si>
    <t>mitchellkelly@example.com</t>
  </si>
  <si>
    <t>(482)484-1279x9823</t>
  </si>
  <si>
    <t>79419 Louis Port</t>
  </si>
  <si>
    <t>New Kellymouth</t>
  </si>
  <si>
    <t>Easy parent free attack almost true fight.</t>
  </si>
  <si>
    <t>allenbrock@example.org</t>
  </si>
  <si>
    <t>(733)695-7585x1136</t>
  </si>
  <si>
    <t>715 Hanson Street Apt. 498</t>
  </si>
  <si>
    <t>Christybury</t>
  </si>
  <si>
    <t>Physical later check.</t>
  </si>
  <si>
    <t>wilsonsherry@example.com</t>
  </si>
  <si>
    <t>+1-774-991-8784x82537</t>
  </si>
  <si>
    <t>15094 Graham Freeway Suite 646</t>
  </si>
  <si>
    <t>Relationship American marriage condition threat.</t>
  </si>
  <si>
    <t>scott58@example.org</t>
  </si>
  <si>
    <t>930.447.1657</t>
  </si>
  <si>
    <t>314 Larson Pass</t>
  </si>
  <si>
    <t>Carpenterville</t>
  </si>
  <si>
    <t>Nearly develop water order check dog reason social.</t>
  </si>
  <si>
    <t>justinnorton@example.org</t>
  </si>
  <si>
    <t>(208)368-7616x21788</t>
  </si>
  <si>
    <t>7970 Timothy Crest</t>
  </si>
  <si>
    <t>Toddside</t>
  </si>
  <si>
    <t>Television final strategy.</t>
  </si>
  <si>
    <t>troy42@example.org</t>
  </si>
  <si>
    <t>978-778-1189x7187</t>
  </si>
  <si>
    <t>3156 Margaret Mountain</t>
  </si>
  <si>
    <t>New Douglas</t>
  </si>
  <si>
    <t>Occur every popular eight economy.</t>
  </si>
  <si>
    <t>kaitlyncurry@example.com</t>
  </si>
  <si>
    <t>421-362-4417x8877</t>
  </si>
  <si>
    <t>2648 Dennis Tunnel</t>
  </si>
  <si>
    <t>Averytown</t>
  </si>
  <si>
    <t>Camera walk weight through professor difference official.</t>
  </si>
  <si>
    <t>ccarter@example.org</t>
  </si>
  <si>
    <t>001-343-607-2737x085</t>
  </si>
  <si>
    <t>12333 Andrew Greens</t>
  </si>
  <si>
    <t>Democrat a fire animal.</t>
  </si>
  <si>
    <t>larrygonzalez@example.org</t>
  </si>
  <si>
    <t>531-746-9910x127</t>
  </si>
  <si>
    <t>36563 Louis Lock</t>
  </si>
  <si>
    <t>South Amyberg</t>
  </si>
  <si>
    <t>Top real series at.</t>
  </si>
  <si>
    <t>calderonryan@example.net</t>
  </si>
  <si>
    <t>384.634.2437</t>
  </si>
  <si>
    <t>5308 Dana Plains</t>
  </si>
  <si>
    <t>Terrellmouth</t>
  </si>
  <si>
    <t>Former than go some.</t>
  </si>
  <si>
    <t>+1-927-876-2089x97186</t>
  </si>
  <si>
    <t>37353 Christian Lane Suite 714</t>
  </si>
  <si>
    <t>Across education hit door wall.</t>
  </si>
  <si>
    <t>amyphelps@example.com</t>
  </si>
  <si>
    <t>812.284.7302</t>
  </si>
  <si>
    <t>305 Margaret Springs Apt. 416</t>
  </si>
  <si>
    <t>Dianaberg</t>
  </si>
  <si>
    <t>Yes everybody establish national middle his full bank.</t>
  </si>
  <si>
    <t>bmolina@example.org</t>
  </si>
  <si>
    <t>(797)344-5698</t>
  </si>
  <si>
    <t>289 Nathaniel Points Apt. 510</t>
  </si>
  <si>
    <t>East Kathleen</t>
  </si>
  <si>
    <t>Area there anything instead trade.</t>
  </si>
  <si>
    <t>nanderson@example.com</t>
  </si>
  <si>
    <t>237.750.8475x34149</t>
  </si>
  <si>
    <t>63178 Brittany Centers Suite 077</t>
  </si>
  <si>
    <t>New Briannaport</t>
  </si>
  <si>
    <t>Would avoid hospital international.</t>
  </si>
  <si>
    <t>548-548-6946</t>
  </si>
  <si>
    <t>391 Krista Rapid Suite 582</t>
  </si>
  <si>
    <t>Image group choose still.</t>
  </si>
  <si>
    <t>harrismichael@example.org</t>
  </si>
  <si>
    <t>(663)519-8125x04706</t>
  </si>
  <si>
    <t>320 Warren Parks Apt. 179</t>
  </si>
  <si>
    <t>South Carrie</t>
  </si>
  <si>
    <t>Mind think cultural measure similar.</t>
  </si>
  <si>
    <t>jamestrevino@example.org</t>
  </si>
  <si>
    <t>001-907-294-8872x5160</t>
  </si>
  <si>
    <t>89632 Kelly Inlet Apt. 227</t>
  </si>
  <si>
    <t>Image set throw what black real practice another.</t>
  </si>
  <si>
    <t>michelle88@example.org</t>
  </si>
  <si>
    <t>195 Christina Brooks</t>
  </si>
  <si>
    <t>Davidchester</t>
  </si>
  <si>
    <t>Push its eight although whose market.</t>
  </si>
  <si>
    <t>cynthia62@example.org</t>
  </si>
  <si>
    <t>+1-305-409-3642x23691</t>
  </si>
  <si>
    <t>233 Kelsey Canyon</t>
  </si>
  <si>
    <t>Safe discover study sit wear rise.</t>
  </si>
  <si>
    <t>gabrielle05@example.com</t>
  </si>
  <si>
    <t>522.763.6788</t>
  </si>
  <si>
    <t>71343 Timothy Hills Apt. 036</t>
  </si>
  <si>
    <t>Port Jenniferhaven</t>
  </si>
  <si>
    <t>Character move power check mention else he each.</t>
  </si>
  <si>
    <t>connorallen@example.com</t>
  </si>
  <si>
    <t>+1-993-965-9780x64920</t>
  </si>
  <si>
    <t>7930 Morgan Way</t>
  </si>
  <si>
    <t>Spenceborough</t>
  </si>
  <si>
    <t>Natural say store cause.</t>
  </si>
  <si>
    <t>williammiller@example.net</t>
  </si>
  <si>
    <t>(224)702-2265x87972</t>
  </si>
  <si>
    <t>64184 Fletcher Loaf</t>
  </si>
  <si>
    <t>Possible former authority.</t>
  </si>
  <si>
    <t>elizabethhoffman@example.org</t>
  </si>
  <si>
    <t>(216)305-2967</t>
  </si>
  <si>
    <t>26965 Robert Crescent</t>
  </si>
  <si>
    <t>North Amymouth</t>
  </si>
  <si>
    <t>Say person value opportunity fight pay sing south.</t>
  </si>
  <si>
    <t>nicholasguerrero@example.net</t>
  </si>
  <si>
    <t>237.319.2618</t>
  </si>
  <si>
    <t>710 Gillespie Street</t>
  </si>
  <si>
    <t>Port Timothyfurt</t>
  </si>
  <si>
    <t>Indeed wear son message true prove.</t>
  </si>
  <si>
    <t>morrisrandy@example.net</t>
  </si>
  <si>
    <t>(346)204-8543x8658</t>
  </si>
  <si>
    <t>36963 Kim Meadow</t>
  </si>
  <si>
    <t>Tax project accept.</t>
  </si>
  <si>
    <t>sanchezleah@example.com</t>
  </si>
  <si>
    <t>001-970-317-3837x59350</t>
  </si>
  <si>
    <t>159 Ross Alley</t>
  </si>
  <si>
    <t>High religious development Mr address.</t>
  </si>
  <si>
    <t>dominique96@example.net</t>
  </si>
  <si>
    <t>335.354.0302x13194</t>
  </si>
  <si>
    <t>251 Hayes Plain Apt. 891</t>
  </si>
  <si>
    <t>Burtonview</t>
  </si>
  <si>
    <t>Economy try suffer a real decade share.</t>
  </si>
  <si>
    <t>jeremy83@example.com</t>
  </si>
  <si>
    <t>(886)923-1518x010</t>
  </si>
  <si>
    <t>257 Amber Circle Apt. 489</t>
  </si>
  <si>
    <t>Brittanyton</t>
  </si>
  <si>
    <t>Including above its still write employee adult claim.</t>
  </si>
  <si>
    <t>marshthomas@example.org</t>
  </si>
  <si>
    <t>001-679-446-2586x222</t>
  </si>
  <si>
    <t>796 Deanna Prairie</t>
  </si>
  <si>
    <t>Population speak skill direction make cultural old.</t>
  </si>
  <si>
    <t>bruce95@example.com</t>
  </si>
  <si>
    <t>+1-203-719-1126x1237</t>
  </si>
  <si>
    <t>956 Stevens Lock</t>
  </si>
  <si>
    <t>Maybe provide ability staff type board.</t>
  </si>
  <si>
    <t>rachelbernard@example.com</t>
  </si>
  <si>
    <t>001-637-244-1263x1920</t>
  </si>
  <si>
    <t>89731 Natasha Land</t>
  </si>
  <si>
    <t>Him issue collection court through standard.</t>
  </si>
  <si>
    <t>stephaniehancock@example.net</t>
  </si>
  <si>
    <t>237.907.9666x10198</t>
  </si>
  <si>
    <t>18199 John Ville Apt. 703</t>
  </si>
  <si>
    <t>West Anne</t>
  </si>
  <si>
    <t>Left very power American.</t>
  </si>
  <si>
    <t>benjamin10@example.net</t>
  </si>
  <si>
    <t>921-653-8323x6861</t>
  </si>
  <si>
    <t>873 Knapp Alley</t>
  </si>
  <si>
    <t>North Hollyshire</t>
  </si>
  <si>
    <t>Hope firm alone information rather college draw.</t>
  </si>
  <si>
    <t>brenda36@example.com</t>
  </si>
  <si>
    <t>06600 Collins Course</t>
  </si>
  <si>
    <t>See east project here wide.</t>
  </si>
  <si>
    <t>shawwilliam@example.net</t>
  </si>
  <si>
    <t>(293)397-4826</t>
  </si>
  <si>
    <t>975 Freeman Lane</t>
  </si>
  <si>
    <t>Hoffmanchester</t>
  </si>
  <si>
    <t>Buy commercial live full wrong fill.</t>
  </si>
  <si>
    <t>sarah10@example.com</t>
  </si>
  <si>
    <t>667-844-3454</t>
  </si>
  <si>
    <t>08934 Jill Circle</t>
  </si>
  <si>
    <t>Rogershire</t>
  </si>
  <si>
    <t>Ahead hot contain tend there.</t>
  </si>
  <si>
    <t>cramirez@example.com</t>
  </si>
  <si>
    <t>565.606.5408x804</t>
  </si>
  <si>
    <t>277 Emily Overpass</t>
  </si>
  <si>
    <t>Port Laurentown</t>
  </si>
  <si>
    <t>Environment PM hear thousand Mr process especially.</t>
  </si>
  <si>
    <t>vvaldez@example.net</t>
  </si>
  <si>
    <t>423-332-2039x7470</t>
  </si>
  <si>
    <t>8606 Gabriel Branch</t>
  </si>
  <si>
    <t>Line them together half blood.</t>
  </si>
  <si>
    <t>donnaking@example.com</t>
  </si>
  <si>
    <t>62703 Willie Islands</t>
  </si>
  <si>
    <t>Mccarthyshire</t>
  </si>
  <si>
    <t>Western improve style more.</t>
  </si>
  <si>
    <t>michaelmartin@example.com</t>
  </si>
  <si>
    <t>(613)458-4915x4575</t>
  </si>
  <si>
    <t>5435 Rosales Ridges Suite 554</t>
  </si>
  <si>
    <t>Alyssabury</t>
  </si>
  <si>
    <t>Face local available will age because.</t>
  </si>
  <si>
    <t>cbarker@example.org</t>
  </si>
  <si>
    <t>(708)564-5566x9961</t>
  </si>
  <si>
    <t>45482 Smith Locks Apt. 316</t>
  </si>
  <si>
    <t>East Andresfurt</t>
  </si>
  <si>
    <t>Wear get important radio exist officer.</t>
  </si>
  <si>
    <t>brandilopez@example.net</t>
  </si>
  <si>
    <t>5568 Gary Greens</t>
  </si>
  <si>
    <t>Tax partner why front.</t>
  </si>
  <si>
    <t>gblair@example.org</t>
  </si>
  <si>
    <t>786.718.3919x5395</t>
  </si>
  <si>
    <t>669 Dean Flat</t>
  </si>
  <si>
    <t>Shellyport</t>
  </si>
  <si>
    <t>Reality attorney glass eye suffer science.</t>
  </si>
  <si>
    <t>brittneythompson@example.com</t>
  </si>
  <si>
    <t>792-270-2980</t>
  </si>
  <si>
    <t>0810 Scott Creek Apt. 276</t>
  </si>
  <si>
    <t>Man continue hundred brother police.</t>
  </si>
  <si>
    <t>stephen82@example.net</t>
  </si>
  <si>
    <t>+1-603-310-2582x0461</t>
  </si>
  <si>
    <t>3767 Thomas Prairie Suite 082</t>
  </si>
  <si>
    <t>Catch participant whole theory.</t>
  </si>
  <si>
    <t>ryancooper@example.org</t>
  </si>
  <si>
    <t>+1-332-473-4593x29602</t>
  </si>
  <si>
    <t>111 Murphy Mission</t>
  </si>
  <si>
    <t>Deleonberg</t>
  </si>
  <si>
    <t>Long trouble executive family capital food college.</t>
  </si>
  <si>
    <t>whiteemily@example.net</t>
  </si>
  <si>
    <t>(817)570-9439</t>
  </si>
  <si>
    <t>935 Henderson Plaza Apt. 909</t>
  </si>
  <si>
    <t>Port Zacharyview</t>
  </si>
  <si>
    <t>Lot success lose upon everybody any anything cut.</t>
  </si>
  <si>
    <t>zcarroll@example.net</t>
  </si>
  <si>
    <t>644-358-7503x503</t>
  </si>
  <si>
    <t>368 Karl Trace</t>
  </si>
  <si>
    <t>Fletcherville</t>
  </si>
  <si>
    <t>Statement light probably question culture.</t>
  </si>
  <si>
    <t>javier13@example.com</t>
  </si>
  <si>
    <t>508.728.5064x321</t>
  </si>
  <si>
    <t>84246 Kristopher Overpass</t>
  </si>
  <si>
    <t>Explain reflect moment possible area break serve.</t>
  </si>
  <si>
    <t>hayesperry@example.com</t>
  </si>
  <si>
    <t>510.408.8328</t>
  </si>
  <si>
    <t>315 Joseph Viaduct Apt. 329</t>
  </si>
  <si>
    <t>West Ryanshire</t>
  </si>
  <si>
    <t>Include possible difference carry although draw listen compare.</t>
  </si>
  <si>
    <t>001-349-412-8211x365</t>
  </si>
  <si>
    <t>8398 Joy Row Suite 131</t>
  </si>
  <si>
    <t>Ortegaville</t>
  </si>
  <si>
    <t>Must bag financial.</t>
  </si>
  <si>
    <t>ellenmoran@example.com</t>
  </si>
  <si>
    <t>(816)524-3310x89747</t>
  </si>
  <si>
    <t>35174 Farley Mills</t>
  </si>
  <si>
    <t>East Jacobville</t>
  </si>
  <si>
    <t>Eight family tell ask at.</t>
  </si>
  <si>
    <t>alexandria98@example.com</t>
  </si>
  <si>
    <t>001-218-322-3841x603</t>
  </si>
  <si>
    <t>74724 Robert Keys Apt. 420</t>
  </si>
  <si>
    <t>Brownville</t>
  </si>
  <si>
    <t>Could serve nothing parent already bit.</t>
  </si>
  <si>
    <t>(627)655-3492x3855</t>
  </si>
  <si>
    <t>0202 Ashley Meadow</t>
  </si>
  <si>
    <t>Olsonside</t>
  </si>
  <si>
    <t>Artist group political country amount.</t>
  </si>
  <si>
    <t>jacksondana@example.org</t>
  </si>
  <si>
    <t>(853)685-7982</t>
  </si>
  <si>
    <t>42525 Reynolds Spring</t>
  </si>
  <si>
    <t>New Chadmouth</t>
  </si>
  <si>
    <t>Process art move.</t>
  </si>
  <si>
    <t>simsrobert@example.com</t>
  </si>
  <si>
    <t>(426)521-3960x88468</t>
  </si>
  <si>
    <t>7959 Lisa Wells Apt. 163</t>
  </si>
  <si>
    <t>Measure time and trouble ever.</t>
  </si>
  <si>
    <t>jose60@example.org</t>
  </si>
  <si>
    <t>(775)889-7402x095</t>
  </si>
  <si>
    <t>95472 Michael Harbors Apt. 166</t>
  </si>
  <si>
    <t>Grow Republican night since.</t>
  </si>
  <si>
    <t>dianeparsons@example.org</t>
  </si>
  <si>
    <t>+1-482-774-4739x3091</t>
  </si>
  <si>
    <t>6166 Wright Road Suite 375</t>
  </si>
  <si>
    <t>Bar customer vote condition.</t>
  </si>
  <si>
    <t>martin87@example.org</t>
  </si>
  <si>
    <t>398.334.6498</t>
  </si>
  <si>
    <t>762 Lori Via</t>
  </si>
  <si>
    <t>Lake Benjaminberg</t>
  </si>
  <si>
    <t>Member president military house.</t>
  </si>
  <si>
    <t>kaylasanders@example.com</t>
  </si>
  <si>
    <t>8274 Amy Parks Apt. 990</t>
  </si>
  <si>
    <t>Victoriachester</t>
  </si>
  <si>
    <t>Take film hear learn fish sell.</t>
  </si>
  <si>
    <t>jennifer00@example.org</t>
  </si>
  <si>
    <t>979.365.5079x89950</t>
  </si>
  <si>
    <t>39386 Boyd Landing Suite 678</t>
  </si>
  <si>
    <t>Picture action consumer score gun kitchen use perform.</t>
  </si>
  <si>
    <t>001-575-283-0724x20554</t>
  </si>
  <si>
    <t>393 Young Street</t>
  </si>
  <si>
    <t>East Ericafort</t>
  </si>
  <si>
    <t>On test letter produce interview until.</t>
  </si>
  <si>
    <t>bookerdaniel@example.org</t>
  </si>
  <si>
    <t>(595)594-2295x264</t>
  </si>
  <si>
    <t>29815 Anderson Expressway</t>
  </si>
  <si>
    <t>Brendaport</t>
  </si>
  <si>
    <t>Inside just say none them catch front billion.</t>
  </si>
  <si>
    <t>djoyce@example.org</t>
  </si>
  <si>
    <t>613.563.8988x345</t>
  </si>
  <si>
    <t>22468 Hunt Underpass Suite 821</t>
  </si>
  <si>
    <t>North Alexander</t>
  </si>
  <si>
    <t>Town health despite.</t>
  </si>
  <si>
    <t>wyattchase@example.org</t>
  </si>
  <si>
    <t>685.432.0948x623</t>
  </si>
  <si>
    <t>0222 Andrea Summit Apt. 703</t>
  </si>
  <si>
    <t>Ramirezland</t>
  </si>
  <si>
    <t>Toward early oil decade me military onto.</t>
  </si>
  <si>
    <t>htran@example.net</t>
  </si>
  <si>
    <t>(999)951-4836x470</t>
  </si>
  <si>
    <t>6713 Nicole Loaf</t>
  </si>
  <si>
    <t>South Gregorymouth</t>
  </si>
  <si>
    <t>Spend do senior break.</t>
  </si>
  <si>
    <t>qdrake@example.org</t>
  </si>
  <si>
    <t>(559)460-9960</t>
  </si>
  <si>
    <t>532 Jennifer Rapids</t>
  </si>
  <si>
    <t>Idea side store film.</t>
  </si>
  <si>
    <t>Cristina</t>
  </si>
  <si>
    <t>fcarter@example.net</t>
  </si>
  <si>
    <t>+1-294-256-9001x6736</t>
  </si>
  <si>
    <t>070 Owen Plains</t>
  </si>
  <si>
    <t>Most less improve practice image.</t>
  </si>
  <si>
    <t>youngtracy@example.org</t>
  </si>
  <si>
    <t>001-891-481-2061</t>
  </si>
  <si>
    <t>667 Mora Knoll Apt. 485</t>
  </si>
  <si>
    <t>South Shannonside</t>
  </si>
  <si>
    <t>Later rule forward some easy peace kind.</t>
  </si>
  <si>
    <t>prestoncarly@example.com</t>
  </si>
  <si>
    <t>584-376-6853</t>
  </si>
  <si>
    <t>4130 Ann Branch</t>
  </si>
  <si>
    <t>Work sound medical avoid.</t>
  </si>
  <si>
    <t>waltertodd@example.net</t>
  </si>
  <si>
    <t>001-704-721-0781x727</t>
  </si>
  <si>
    <t>446 Amy Stream Suite 072</t>
  </si>
  <si>
    <t>Rich little brother.</t>
  </si>
  <si>
    <t>fieldsjacob@example.com</t>
  </si>
  <si>
    <t>691.458.5604</t>
  </si>
  <si>
    <t>2363 Russell Divide Apt. 740</t>
  </si>
  <si>
    <t>Great one follow heart.</t>
  </si>
  <si>
    <t>jonathanwatson@example.com</t>
  </si>
  <si>
    <t>507-722-6699</t>
  </si>
  <si>
    <t>111 Bridges Vista Apt. 222</t>
  </si>
  <si>
    <t>Suffer the true cultural impact significant.</t>
  </si>
  <si>
    <t>anthonystevens@example.org</t>
  </si>
  <si>
    <t>001-846-835-4526x97231</t>
  </si>
  <si>
    <t>2035 Wood Loaf</t>
  </si>
  <si>
    <t>South Travisview</t>
  </si>
  <si>
    <t>Mean eight collection.</t>
  </si>
  <si>
    <t>deborahavila@example.com</t>
  </si>
  <si>
    <t>001-762-225-6915x977</t>
  </si>
  <si>
    <t>0471 David Gardens Suite 899</t>
  </si>
  <si>
    <t>East Stephaniebury</t>
  </si>
  <si>
    <t>Ground Congress recent news material.</t>
  </si>
  <si>
    <t>oliviahuynh@example.com</t>
  </si>
  <si>
    <t>6555 Stevens Junctions Apt. 831</t>
  </si>
  <si>
    <t>Lake Alexandermouth</t>
  </si>
  <si>
    <t>Kind to technology same image.</t>
  </si>
  <si>
    <t>manderson@example.net</t>
  </si>
  <si>
    <t>295.231.2725x09075</t>
  </si>
  <si>
    <t>714 Mendoza Summit</t>
  </si>
  <si>
    <t>Maryside</t>
  </si>
  <si>
    <t>Eight child build word.</t>
  </si>
  <si>
    <t>eyoung@example.com</t>
  </si>
  <si>
    <t>+1-348-227-1656x755</t>
  </si>
  <si>
    <t>897 Johnson Summit Apt. 802</t>
  </si>
  <si>
    <t>North Alan</t>
  </si>
  <si>
    <t>Next approach agency hard provide drive indeed.</t>
  </si>
  <si>
    <t>stacy89@example.org</t>
  </si>
  <si>
    <t>+1-286-800-6075x36750</t>
  </si>
  <si>
    <t>858 Shawna Valleys</t>
  </si>
  <si>
    <t>Richardmouth</t>
  </si>
  <si>
    <t>Himself bad ago soon coach floor.</t>
  </si>
  <si>
    <t>erin82@example.net</t>
  </si>
  <si>
    <t>436-412-2507x45577</t>
  </si>
  <si>
    <t>811 Brennan Mountains</t>
  </si>
  <si>
    <t>Carrillostad</t>
  </si>
  <si>
    <t>Seat gun husband sit road month team.</t>
  </si>
  <si>
    <t>yateswhitney@example.com</t>
  </si>
  <si>
    <t>13747 Lopez Greens</t>
  </si>
  <si>
    <t>West Oscarmouth</t>
  </si>
  <si>
    <t>Everything appear man hair go nearly my.</t>
  </si>
  <si>
    <t>joannaandrews@example.net</t>
  </si>
  <si>
    <t>523-563-1269x632</t>
  </si>
  <si>
    <t>201 April Creek</t>
  </si>
  <si>
    <t>Aaronmouth</t>
  </si>
  <si>
    <t>Change box southern training rate for star.</t>
  </si>
  <si>
    <t>keymonica@example.org</t>
  </si>
  <si>
    <t>(249)447-1372x45209</t>
  </si>
  <si>
    <t>81825 Timothy Green</t>
  </si>
  <si>
    <t>Drug policy end road everyone think assume.</t>
  </si>
  <si>
    <t>santanapaul@example.net</t>
  </si>
  <si>
    <t>914 Wells Rapids Apt. 793</t>
  </si>
  <si>
    <t>North Joel</t>
  </si>
  <si>
    <t>Fine never when star page hear box simple.</t>
  </si>
  <si>
    <t>taylorcobb@example.net</t>
  </si>
  <si>
    <t>001-373-758-3979x26999</t>
  </si>
  <si>
    <t>628 Kimberly Knolls Apt. 502</t>
  </si>
  <si>
    <t>Piece enjoy real investment laugh.</t>
  </si>
  <si>
    <t>stanley03@example.net</t>
  </si>
  <si>
    <t>(808)957-8743x30123</t>
  </si>
  <si>
    <t>7674 Anthony Shore</t>
  </si>
  <si>
    <t>House practice television development little at.</t>
  </si>
  <si>
    <t>steven72@example.com</t>
  </si>
  <si>
    <t>411.860.6911x004</t>
  </si>
  <si>
    <t>027 Duffy Alley Suite 705</t>
  </si>
  <si>
    <t>Lake Wendyborough</t>
  </si>
  <si>
    <t>Happy onto know challenge kid.</t>
  </si>
  <si>
    <t>shirley24@example.org</t>
  </si>
  <si>
    <t>001-573-436-4190x3285</t>
  </si>
  <si>
    <t>657 Hurley Gateway Apt. 089</t>
  </si>
  <si>
    <t>Network central community act.</t>
  </si>
  <si>
    <t>mrodriguez@example.org</t>
  </si>
  <si>
    <t>001-607-718-3540x077</t>
  </si>
  <si>
    <t>925 Elizabeth Landing Suite 680</t>
  </si>
  <si>
    <t>Movement include own suddenly option day team price.</t>
  </si>
  <si>
    <t>barry16@example.com</t>
  </si>
  <si>
    <t>453-719-7615x3488</t>
  </si>
  <si>
    <t>15988 Sydney Plain Suite 071</t>
  </si>
  <si>
    <t>East Amyborough</t>
  </si>
  <si>
    <t>Recent nice computer.</t>
  </si>
  <si>
    <t>matthewrice@example.com</t>
  </si>
  <si>
    <t>896-822-6519x6730</t>
  </si>
  <si>
    <t>514 Marcus Crest</t>
  </si>
  <si>
    <t>New Dustintown</t>
  </si>
  <si>
    <t>Bed keep science.</t>
  </si>
  <si>
    <t>emurphy@example.net</t>
  </si>
  <si>
    <t>(350)349-2429</t>
  </si>
  <si>
    <t>15203 Gilbert Cape</t>
  </si>
  <si>
    <t>Port Kelsey</t>
  </si>
  <si>
    <t>Yet song woman loss seem.</t>
  </si>
  <si>
    <t>zarroyo@example.com</t>
  </si>
  <si>
    <t>001-880-763-5232x7178</t>
  </si>
  <si>
    <t>38977 Schultz Mountains</t>
  </si>
  <si>
    <t>Turnerburgh</t>
  </si>
  <si>
    <t>Understand market arrive west.</t>
  </si>
  <si>
    <t>nelsontanner@example.net</t>
  </si>
  <si>
    <t>49300 Kimberly Flat</t>
  </si>
  <si>
    <t>Most bill fire if second how represent.</t>
  </si>
  <si>
    <t>guerramelissa@example.net</t>
  </si>
  <si>
    <t>404.552.4768x11638</t>
  </si>
  <si>
    <t>6954 Herrera Pike</t>
  </si>
  <si>
    <t>Financial commercial store over try.</t>
  </si>
  <si>
    <t>larsontommy@example.net</t>
  </si>
  <si>
    <t>941.472.8292x1295</t>
  </si>
  <si>
    <t>221 Emily Gardens Apt. 919</t>
  </si>
  <si>
    <t>Hendrixmouth</t>
  </si>
  <si>
    <t>Bed give during sense share buy.</t>
  </si>
  <si>
    <t>lucasmiller@example.org</t>
  </si>
  <si>
    <t>0951 Zachary Motorway Apt. 952</t>
  </si>
  <si>
    <t>West Garyland</t>
  </si>
  <si>
    <t>Pattern wife like trouble interesting.</t>
  </si>
  <si>
    <t>shughes@example.com</t>
  </si>
  <si>
    <t>338.779.1709x0207</t>
  </si>
  <si>
    <t>883 Sara Highway</t>
  </si>
  <si>
    <t>West Rossside</t>
  </si>
  <si>
    <t>Mouth stop computer some one party agreement.</t>
  </si>
  <si>
    <t>myerslee@example.com</t>
  </si>
  <si>
    <t>(582)603-4769x050</t>
  </si>
  <si>
    <t>31804 Myers Squares Suite 899</t>
  </si>
  <si>
    <t>More apply put knowledge right.</t>
  </si>
  <si>
    <t>michelle93@example.org</t>
  </si>
  <si>
    <t>884-794-9653</t>
  </si>
  <si>
    <t>949 Lonnie Ranch Apt. 796</t>
  </si>
  <si>
    <t>Effort building office so individual.</t>
  </si>
  <si>
    <t>riverajanet@example.org</t>
  </si>
  <si>
    <t>903.679.7130</t>
  </si>
  <si>
    <t>443 Martinez Ports Suite 923</t>
  </si>
  <si>
    <t>Draw analysis television cause hot.</t>
  </si>
  <si>
    <t>brooksalicia@example.org</t>
  </si>
  <si>
    <t>+1-252-559-4204x360</t>
  </si>
  <si>
    <t>90813 Brian Forge</t>
  </si>
  <si>
    <t>Who amount home issue again.</t>
  </si>
  <si>
    <t>brandi98@example.org</t>
  </si>
  <si>
    <t>(901)402-1181</t>
  </si>
  <si>
    <t>3339 Tran Park</t>
  </si>
  <si>
    <t>Tiffanyview</t>
  </si>
  <si>
    <t>Last others thousand since plan daughter.</t>
  </si>
  <si>
    <t>mitchellbriana@example.com</t>
  </si>
  <si>
    <t>526-287-6581</t>
  </si>
  <si>
    <t>2017 Amanda Junction</t>
  </si>
  <si>
    <t>Himself administration nature throughout stay.</t>
  </si>
  <si>
    <t>andersonbrandy@example.net</t>
  </si>
  <si>
    <t>861.481.7863</t>
  </si>
  <si>
    <t>4341 Nguyen Point Apt. 112</t>
  </si>
  <si>
    <t>North Debra</t>
  </si>
  <si>
    <t>Quality life discover up official marriage.</t>
  </si>
  <si>
    <t>jennifer22@example.com</t>
  </si>
  <si>
    <t>+1-439-385-8294x06636</t>
  </si>
  <si>
    <t>6083 Kathy Springs</t>
  </si>
  <si>
    <t>Glass back try.</t>
  </si>
  <si>
    <t>lindsaypratt@example.org</t>
  </si>
  <si>
    <t>(880)566-0563</t>
  </si>
  <si>
    <t>6052 Robert Field</t>
  </si>
  <si>
    <t>Hernandezbury</t>
  </si>
  <si>
    <t>Specific team media thought marriage enjoy.</t>
  </si>
  <si>
    <t>lford@example.com</t>
  </si>
  <si>
    <t>(681)358-1947x078</t>
  </si>
  <si>
    <t>6055 Strong Plain</t>
  </si>
  <si>
    <t>Brendaton</t>
  </si>
  <si>
    <t>Republican watch different while.</t>
  </si>
  <si>
    <t>denise68@example.com</t>
  </si>
  <si>
    <t>(259)459-1814x841</t>
  </si>
  <si>
    <t>366 Martin Club Apt. 350</t>
  </si>
  <si>
    <t>West Scottburgh</t>
  </si>
  <si>
    <t>Speech score whether defense lead.</t>
  </si>
  <si>
    <t>aedwards@example.com</t>
  </si>
  <si>
    <t>(859)804-6100</t>
  </si>
  <si>
    <t>7098 Jason Wall</t>
  </si>
  <si>
    <t>Lake Rosebury</t>
  </si>
  <si>
    <t>Do wide administration staff final.</t>
  </si>
  <si>
    <t>smithmark@example.com</t>
  </si>
  <si>
    <t>(662)284-4107</t>
  </si>
  <si>
    <t>9331 Miller Plaza Apt. 449</t>
  </si>
  <si>
    <t>Message raise community mind.</t>
  </si>
  <si>
    <t>john49@example.net</t>
  </si>
  <si>
    <t>001-742-353-5791x893</t>
  </si>
  <si>
    <t>1362 Sherman Extensions Suite 434</t>
  </si>
  <si>
    <t>Which miss green so American.</t>
  </si>
  <si>
    <t>bwilson@example.org</t>
  </si>
  <si>
    <t>541-388-5133x7127</t>
  </si>
  <si>
    <t>7767 Madeline Unions Suite 430</t>
  </si>
  <si>
    <t>Rodriguezton</t>
  </si>
  <si>
    <t>For as word push available.</t>
  </si>
  <si>
    <t>iramirez@example.com</t>
  </si>
  <si>
    <t>(513)315-3298x4878</t>
  </si>
  <si>
    <t>070 Carlson Coves Suite 575</t>
  </si>
  <si>
    <t>East Adrian</t>
  </si>
  <si>
    <t>Term yes first executive light necessary appear.</t>
  </si>
  <si>
    <t>urangel@example.org</t>
  </si>
  <si>
    <t>(874)991-9747x4345</t>
  </si>
  <si>
    <t>8088 Michelle Manor</t>
  </si>
  <si>
    <t>West Denisefurt</t>
  </si>
  <si>
    <t>Big life letter prepare.</t>
  </si>
  <si>
    <t>myersconnie@example.org</t>
  </si>
  <si>
    <t>051 Robert Coves</t>
  </si>
  <si>
    <t>Rogersport</t>
  </si>
  <si>
    <t>Rock low hear hour.</t>
  </si>
  <si>
    <t>270.903.7379x8982</t>
  </si>
  <si>
    <t>4515 Osborn Park Suite 864</t>
  </si>
  <si>
    <t>Jamieton</t>
  </si>
  <si>
    <t>Before charge authority understand ball government.</t>
  </si>
  <si>
    <t>alfredsanchez@example.net</t>
  </si>
  <si>
    <t>(714)218-7562x093</t>
  </si>
  <si>
    <t>229 Trevor Fork Suite 703</t>
  </si>
  <si>
    <t>Mauriceport</t>
  </si>
  <si>
    <t>Around thousand we staff international.</t>
  </si>
  <si>
    <t>paul65@example.net</t>
  </si>
  <si>
    <t>821.991.0977</t>
  </si>
  <si>
    <t>347 Monica Shoals</t>
  </si>
  <si>
    <t>Knightbury</t>
  </si>
  <si>
    <t>Fact end because pull other suggest rate news.</t>
  </si>
  <si>
    <t>xhunt@example.org</t>
  </si>
  <si>
    <t>+1-390-361-7388x58721</t>
  </si>
  <si>
    <t>1354 Ellis Trafficway Apt. 762</t>
  </si>
  <si>
    <t>West Morgan</t>
  </si>
  <si>
    <t>Knowledge image approach seem according garden.</t>
  </si>
  <si>
    <t>thomas13@example.com</t>
  </si>
  <si>
    <t>379.239.0195</t>
  </si>
  <si>
    <t>4732 Travis Key</t>
  </si>
  <si>
    <t>Deckermouth</t>
  </si>
  <si>
    <t>Peace make blood form weight.</t>
  </si>
  <si>
    <t>bassvickie@example.com</t>
  </si>
  <si>
    <t>692-999-6467x6355</t>
  </si>
  <si>
    <t>175 Taylor Track</t>
  </si>
  <si>
    <t>Section morning anything tell political certain blue.</t>
  </si>
  <si>
    <t>sara16@example.net</t>
  </si>
  <si>
    <t>(947)649-8142x12619</t>
  </si>
  <si>
    <t>098 Bowman Via</t>
  </si>
  <si>
    <t>Cover thus range husband.</t>
  </si>
  <si>
    <t>perezsummer@example.com</t>
  </si>
  <si>
    <t>(787)512-2298</t>
  </si>
  <si>
    <t>88353 Guzman Branch Apt. 215</t>
  </si>
  <si>
    <t>Cultural mission money.</t>
  </si>
  <si>
    <t>zacosta@example.com</t>
  </si>
  <si>
    <t>486.806.0574</t>
  </si>
  <si>
    <t>04058 Walter Landing</t>
  </si>
  <si>
    <t>Lake Josephmouth</t>
  </si>
  <si>
    <t>Instead future fish test science.</t>
  </si>
  <si>
    <t>nparks@example.com</t>
  </si>
  <si>
    <t>(440)705-8228</t>
  </si>
  <si>
    <t>6105 Sandra Fort</t>
  </si>
  <si>
    <t>West Peterview</t>
  </si>
  <si>
    <t>Agent new huge surface remember.</t>
  </si>
  <si>
    <t>campbellrobert@example.org</t>
  </si>
  <si>
    <t>572.654.6175</t>
  </si>
  <si>
    <t>4183 Joshua Fort</t>
  </si>
  <si>
    <t>West Jessicaberg</t>
  </si>
  <si>
    <t>Lot cut wear physical.</t>
  </si>
  <si>
    <t>donna46@example.net</t>
  </si>
  <si>
    <t>11086 Duran Cliffs</t>
  </si>
  <si>
    <t>Mitchelltown</t>
  </si>
  <si>
    <t>Close experience few.</t>
  </si>
  <si>
    <t>vday@example.com</t>
  </si>
  <si>
    <t>001-446-638-7128x0112</t>
  </si>
  <si>
    <t>0923 Laura Islands</t>
  </si>
  <si>
    <t>Lake Andreschester</t>
  </si>
  <si>
    <t>Degree natural civil.</t>
  </si>
  <si>
    <t>tina62@example.org</t>
  </si>
  <si>
    <t>223-716-3672x87696</t>
  </si>
  <si>
    <t>1869 Perry Drive</t>
  </si>
  <si>
    <t>Office back collection.</t>
  </si>
  <si>
    <t>fpittman@example.net</t>
  </si>
  <si>
    <t>001-687-785-4004</t>
  </si>
  <si>
    <t>19318 Strong Divide Suite 616</t>
  </si>
  <si>
    <t>South Christopherside</t>
  </si>
  <si>
    <t>Understand build call under go only administration.</t>
  </si>
  <si>
    <t>tamaraperez@example.org</t>
  </si>
  <si>
    <t>398-534-9200x4474</t>
  </si>
  <si>
    <t>3952 Thomas Points Apt. 869</t>
  </si>
  <si>
    <t>Julianhaven</t>
  </si>
  <si>
    <t>Easy artist bank like together hard so.</t>
  </si>
  <si>
    <t>gailmartinez@example.com</t>
  </si>
  <si>
    <t>(261)753-1332x53707</t>
  </si>
  <si>
    <t>032 Walker Square Suite 965</t>
  </si>
  <si>
    <t>State something from get as.</t>
  </si>
  <si>
    <t>ymarshall@example.net</t>
  </si>
  <si>
    <t>655.496.6319x3338</t>
  </si>
  <si>
    <t>913 William Points Suite 639</t>
  </si>
  <si>
    <t>North Brianna</t>
  </si>
  <si>
    <t>Action their body decide right as.</t>
  </si>
  <si>
    <t>lindseykatelyn@example.net</t>
  </si>
  <si>
    <t>(898)357-6964x89700</t>
  </si>
  <si>
    <t>783 Conway Ferry</t>
  </si>
  <si>
    <t>Ballside</t>
  </si>
  <si>
    <t>Rise turn head others law term billion.</t>
  </si>
  <si>
    <t>travis14@example.com</t>
  </si>
  <si>
    <t>(373)319-4390x3841</t>
  </si>
  <si>
    <t>552 Brooke Mall Apt. 331</t>
  </si>
  <si>
    <t>Beckview</t>
  </si>
  <si>
    <t>Scientist word civil same.</t>
  </si>
  <si>
    <t>qfitzgerald@example.com</t>
  </si>
  <si>
    <t>(426)642-5744</t>
  </si>
  <si>
    <t>2411 Dawn Falls Suite 818</t>
  </si>
  <si>
    <t>Nathanielhaven</t>
  </si>
  <si>
    <t>Seat executive raise back.</t>
  </si>
  <si>
    <t>suzannebrown@example.com</t>
  </si>
  <si>
    <t>+1-938-865-5298x4345</t>
  </si>
  <si>
    <t>526 Duke Square</t>
  </si>
  <si>
    <t>Port Samuel</t>
  </si>
  <si>
    <t>Line enjoy question scene certain ok.</t>
  </si>
  <si>
    <t>qsullivan@example.net</t>
  </si>
  <si>
    <t>(465)294-4951x4802</t>
  </si>
  <si>
    <t>196 Timothy Island Apt. 714</t>
  </si>
  <si>
    <t>Establish everybody practice old then arm.</t>
  </si>
  <si>
    <t>martinezkristin@example.net</t>
  </si>
  <si>
    <t>556-914-3339</t>
  </si>
  <si>
    <t>3868 Kristina Valley</t>
  </si>
  <si>
    <t>Port Aprilbury</t>
  </si>
  <si>
    <t>We religious four talk gas.</t>
  </si>
  <si>
    <t>anthony24@example.com</t>
  </si>
  <si>
    <t>585.296.6927x104</t>
  </si>
  <si>
    <t>7053 Bowers Roads Suite 041</t>
  </si>
  <si>
    <t>Ralphbury</t>
  </si>
  <si>
    <t>Several increase involve middle.</t>
  </si>
  <si>
    <t>robert51@example.org</t>
  </si>
  <si>
    <t>001-698-617-0828x80584</t>
  </si>
  <si>
    <t>4386 Paula Station</t>
  </si>
  <si>
    <t>Vegaview</t>
  </si>
  <si>
    <t>Such two election size.</t>
  </si>
  <si>
    <t>bnguyen@example.com</t>
  </si>
  <si>
    <t>331-731-6621x82711</t>
  </si>
  <si>
    <t>292 Danielle Hollow</t>
  </si>
  <si>
    <t>East Rebeccabury</t>
  </si>
  <si>
    <t>Old ready interview interview machine physical mouth.</t>
  </si>
  <si>
    <t>4937 William Terrace</t>
  </si>
  <si>
    <t>Debbiefort</t>
  </si>
  <si>
    <t>They doctor develop though theory shake seat.</t>
  </si>
  <si>
    <t>madison61@example.com</t>
  </si>
  <si>
    <t>861.582.8505</t>
  </si>
  <si>
    <t>394 Singleton Vista Suite 856</t>
  </si>
  <si>
    <t>Jontown</t>
  </si>
  <si>
    <t>Sell different treat sit detail.</t>
  </si>
  <si>
    <t>davismary@example.net</t>
  </si>
  <si>
    <t>001-398-917-4013x63158</t>
  </si>
  <si>
    <t>641 Reed Track</t>
  </si>
  <si>
    <t>Port Benjaminmouth</t>
  </si>
  <si>
    <t>Reason I simply eye as yes brother.</t>
  </si>
  <si>
    <t>philipbarker@example.com</t>
  </si>
  <si>
    <t>(343)828-0969</t>
  </si>
  <si>
    <t>8857 Jones Rapids</t>
  </si>
  <si>
    <t>Should key movement.</t>
  </si>
  <si>
    <t>romerosharon@example.org</t>
  </si>
  <si>
    <t>(279)240-9270</t>
  </si>
  <si>
    <t>2462 Russell Passage Apt. 826</t>
  </si>
  <si>
    <t>Patrickhaven</t>
  </si>
  <si>
    <t>Vote training short different everyone.</t>
  </si>
  <si>
    <t>zacharyfischer@example.net</t>
  </si>
  <si>
    <t>959-408-6642</t>
  </si>
  <si>
    <t>09427 Pamela View</t>
  </si>
  <si>
    <t>Ericksonmouth</t>
  </si>
  <si>
    <t>Down day public public tax decide.</t>
  </si>
  <si>
    <t>bellanna@example.net</t>
  </si>
  <si>
    <t>458.332.8218x7306</t>
  </si>
  <si>
    <t>535 Long Plains Suite 429</t>
  </si>
  <si>
    <t>Interest fly foot.</t>
  </si>
  <si>
    <t>piercepamela@example.net</t>
  </si>
  <si>
    <t>+1-710-640-2865x42121</t>
  </si>
  <si>
    <t>675 Perez Glen Suite 276</t>
  </si>
  <si>
    <t>Davenportstad</t>
  </si>
  <si>
    <t>Itself grow item chance power relate physical successful.</t>
  </si>
  <si>
    <t>edward71@example.com</t>
  </si>
  <si>
    <t>629-788-7934x10979</t>
  </si>
  <si>
    <t>7107 Lisa Well Apt. 961</t>
  </si>
  <si>
    <t>West Jasonfort</t>
  </si>
  <si>
    <t>Tough tend perform read hold not.</t>
  </si>
  <si>
    <t>tmorse@example.org</t>
  </si>
  <si>
    <t>001-967-972-4327</t>
  </si>
  <si>
    <t>410 Allison Divide</t>
  </si>
  <si>
    <t>Paper according eight occur though camera.</t>
  </si>
  <si>
    <t>harperjennifer@example.com</t>
  </si>
  <si>
    <t>492-279-5851</t>
  </si>
  <si>
    <t>581 Martin Crossing Apt. 643</t>
  </si>
  <si>
    <t>Evening fear may.</t>
  </si>
  <si>
    <t>karenlewis@example.com</t>
  </si>
  <si>
    <t>762.569.0605x851</t>
  </si>
  <si>
    <t>212 Peters Villages Suite 318</t>
  </si>
  <si>
    <t>East Johnview</t>
  </si>
  <si>
    <t>Reality join threat only eat agent spend.</t>
  </si>
  <si>
    <t>hannah41@example.org</t>
  </si>
  <si>
    <t>595.402.0807x30258</t>
  </si>
  <si>
    <t>79041 Brown Estates Apt. 734</t>
  </si>
  <si>
    <t>Section father six economic.</t>
  </si>
  <si>
    <t>cynthia42@example.net</t>
  </si>
  <si>
    <t>912.715.0755x55787</t>
  </si>
  <si>
    <t>662 Hodges Green</t>
  </si>
  <si>
    <t>Sanfordhaven</t>
  </si>
  <si>
    <t>Power it song.</t>
  </si>
  <si>
    <t>iboyle@example.com</t>
  </si>
  <si>
    <t>83877 Nelson Isle</t>
  </si>
  <si>
    <t>Order everyone protect.</t>
  </si>
  <si>
    <t>nward@example.org</t>
  </si>
  <si>
    <t>345.963.3376x780</t>
  </si>
  <si>
    <t>577 Burns Fords Suite 851</t>
  </si>
  <si>
    <t>Lake Suzanne</t>
  </si>
  <si>
    <t>Western he put store.</t>
  </si>
  <si>
    <t>smithpamela@example.com</t>
  </si>
  <si>
    <t>338.323.2821x10715</t>
  </si>
  <si>
    <t>11215 Nicole Turnpike</t>
  </si>
  <si>
    <t>Marthamouth</t>
  </si>
  <si>
    <t>Somebody feeling building once which use morning.</t>
  </si>
  <si>
    <t>zachary83@example.net</t>
  </si>
  <si>
    <t>+1-730-280-2224x421</t>
  </si>
  <si>
    <t>4955 Veronica Track Apt. 315</t>
  </si>
  <si>
    <t>New Ruth</t>
  </si>
  <si>
    <t>Health quality order exist actually.</t>
  </si>
  <si>
    <t>oliviapeters@example.org</t>
  </si>
  <si>
    <t>991-648-2369</t>
  </si>
  <si>
    <t>15453 Maurice Unions</t>
  </si>
  <si>
    <t>North Abigailstad</t>
  </si>
  <si>
    <t>Leave treat tell type because choose detail.</t>
  </si>
  <si>
    <t>pamela39@example.org</t>
  </si>
  <si>
    <t>(988)594-9798x591</t>
  </si>
  <si>
    <t>9871 Lozano Shoals Suite 018</t>
  </si>
  <si>
    <t>Make low throughout our.</t>
  </si>
  <si>
    <t>eduardomorgan@example.net</t>
  </si>
  <si>
    <t>958-557-0827</t>
  </si>
  <si>
    <t>4959 Brandon Parkways Apt. 721</t>
  </si>
  <si>
    <t>Mcintyreberg</t>
  </si>
  <si>
    <t>Management range can close street bit individual.</t>
  </si>
  <si>
    <t>todd41@example.net</t>
  </si>
  <si>
    <t>(976)411-5750</t>
  </si>
  <si>
    <t>35443 Bartlett Parks</t>
  </si>
  <si>
    <t>Hudsonbury</t>
  </si>
  <si>
    <t>Drive professor prepare right.</t>
  </si>
  <si>
    <t>ypeterson@example.com</t>
  </si>
  <si>
    <t>914-666-0447</t>
  </si>
  <si>
    <t>866 Garner Tunnel</t>
  </si>
  <si>
    <t>Lucasville</t>
  </si>
  <si>
    <t>Tell food reveal page send meet.</t>
  </si>
  <si>
    <t>flewis@example.org</t>
  </si>
  <si>
    <t>(624)536-1430</t>
  </si>
  <si>
    <t>04802 Cruz Summit</t>
  </si>
  <si>
    <t>Create foot next rich question issue and best.</t>
  </si>
  <si>
    <t>robertgrimes@example.net</t>
  </si>
  <si>
    <t>001-724-697-3561x651</t>
  </si>
  <si>
    <t>12854 Janice River Apt. 502</t>
  </si>
  <si>
    <t>Food staff factor.</t>
  </si>
  <si>
    <t>brittany86@example.org</t>
  </si>
  <si>
    <t>001-870-626-8979x378</t>
  </si>
  <si>
    <t>908 Debra Center</t>
  </si>
  <si>
    <t>Authority hand likely.</t>
  </si>
  <si>
    <t>brendatate@example.org</t>
  </si>
  <si>
    <t>093 Alexa Highway Suite 740</t>
  </si>
  <si>
    <t>Particularly college there picture say.</t>
  </si>
  <si>
    <t>warneralicia@example.com</t>
  </si>
  <si>
    <t>781-498-1452</t>
  </si>
  <si>
    <t>596 Carpenter Valleys Apt. 589</t>
  </si>
  <si>
    <t>New Andrewhaven</t>
  </si>
  <si>
    <t>Inside allow level least let.</t>
  </si>
  <si>
    <t>kcruz@example.com</t>
  </si>
  <si>
    <t>224.683.5651</t>
  </si>
  <si>
    <t>79755 Michael Center Apt. 408</t>
  </si>
  <si>
    <t>Leeport</t>
  </si>
  <si>
    <t>Research later rest wonder.</t>
  </si>
  <si>
    <t>ortizwilliam@example.com</t>
  </si>
  <si>
    <t>+1-930-318-3181x5758</t>
  </si>
  <si>
    <t>795 Joshua Field</t>
  </si>
  <si>
    <t>Thompsonbury</t>
  </si>
  <si>
    <t>Effort memory service clear red.</t>
  </si>
  <si>
    <t>torresbeverly@example.net</t>
  </si>
  <si>
    <t>837.987.6198</t>
  </si>
  <si>
    <t>446 Pena Valleys</t>
  </si>
  <si>
    <t>Cooperhaven</t>
  </si>
  <si>
    <t>Child issue night worker.</t>
  </si>
  <si>
    <t>georgehill@example.org</t>
  </si>
  <si>
    <t>315 Joshua Stream Suite 971</t>
  </si>
  <si>
    <t>Get they per son language plan team.</t>
  </si>
  <si>
    <t>joshua05@example.net</t>
  </si>
  <si>
    <t>(479)815-8492x19640</t>
  </si>
  <si>
    <t>152 Sara Hollow Apt. 490</t>
  </si>
  <si>
    <t>Former decade medical then natural break.</t>
  </si>
  <si>
    <t>tammyjohnson@example.net</t>
  </si>
  <si>
    <t>877.277.8423</t>
  </si>
  <si>
    <t>03263 Aaron Drive</t>
  </si>
  <si>
    <t>Sierraville</t>
  </si>
  <si>
    <t>Model usually skin.</t>
  </si>
  <si>
    <t>nhobbs@example.com</t>
  </si>
  <si>
    <t>987-218-2293x9263</t>
  </si>
  <si>
    <t>5411 Lucas Roads Suite 477</t>
  </si>
  <si>
    <t>South Nicoleport</t>
  </si>
  <si>
    <t>Class star enough sit.</t>
  </si>
  <si>
    <t>vanessaherring@example.org</t>
  </si>
  <si>
    <t>+1-290-216-9594x89502</t>
  </si>
  <si>
    <t>10395 Timothy Tunnel Suite 376</t>
  </si>
  <si>
    <t>Thank out structure it.</t>
  </si>
  <si>
    <t>brian37@example.org</t>
  </si>
  <si>
    <t>706-965-1080x42248</t>
  </si>
  <si>
    <t>47851 Tracy Walk</t>
  </si>
  <si>
    <t>Chair because firm through.</t>
  </si>
  <si>
    <t>goodmanmary@example.net</t>
  </si>
  <si>
    <t>931-916-1625x28756</t>
  </si>
  <si>
    <t>57167 Zachary Causeway</t>
  </si>
  <si>
    <t>West Cynthiafort</t>
  </si>
  <si>
    <t>Either budget increase end travel administration technology.</t>
  </si>
  <si>
    <t>donnadavis@example.org</t>
  </si>
  <si>
    <t>+1-483-275-7296x3757</t>
  </si>
  <si>
    <t>87639 Guzman Stream</t>
  </si>
  <si>
    <t>Shannonview</t>
  </si>
  <si>
    <t>Guy police before.</t>
  </si>
  <si>
    <t>dhorton@example.com</t>
  </si>
  <si>
    <t>001-577-441-9718x971</t>
  </si>
  <si>
    <t>330 Stevens Ford Apt. 339</t>
  </si>
  <si>
    <t>Customer attack grow impact here.</t>
  </si>
  <si>
    <t>jasminehill@example.org</t>
  </si>
  <si>
    <t>344 White Mall Apt. 329</t>
  </si>
  <si>
    <t>Impact discover fund let.</t>
  </si>
  <si>
    <t>bruce02@example.net</t>
  </si>
  <si>
    <t>001-563-411-6869x543</t>
  </si>
  <si>
    <t>05558 Richard Loaf Apt. 225</t>
  </si>
  <si>
    <t>Jacobsonberg</t>
  </si>
  <si>
    <t>Among well many.</t>
  </si>
  <si>
    <t>brettmoreno@example.net</t>
  </si>
  <si>
    <t>+1-933-491-9908x6585</t>
  </si>
  <si>
    <t>926 Farrell Harbors</t>
  </si>
  <si>
    <t>Another know none road.</t>
  </si>
  <si>
    <t>trodriguez@example.net</t>
  </si>
  <si>
    <t>+1-679-948-6189x08069</t>
  </si>
  <si>
    <t>05789 James Hollow</t>
  </si>
  <si>
    <t>Couple foreign wall poor yes your possible.</t>
  </si>
  <si>
    <t>peterochoa@example.net</t>
  </si>
  <si>
    <t>749-649-2587x32481</t>
  </si>
  <si>
    <t>945 Williams Shores Apt. 271</t>
  </si>
  <si>
    <t>Port Jon</t>
  </si>
  <si>
    <t>Happy him soldier research assume actually.</t>
  </si>
  <si>
    <t>steven01@example.net</t>
  </si>
  <si>
    <t>571.443.0128</t>
  </si>
  <si>
    <t>94347 Philip Trail Suite 971</t>
  </si>
  <si>
    <t>Walkerfort</t>
  </si>
  <si>
    <t>Time rock degree product.</t>
  </si>
  <si>
    <t>rcook@example.com</t>
  </si>
  <si>
    <t>001-303-209-0110x674</t>
  </si>
  <si>
    <t>8975 Sean Square Apt. 687</t>
  </si>
  <si>
    <t>Feeling scientist nice state ask job reduce who.</t>
  </si>
  <si>
    <t>brandonpeterson@example.net</t>
  </si>
  <si>
    <t>001-264-434-5888x2217</t>
  </si>
  <si>
    <t>928 Bowen Bypass</t>
  </si>
  <si>
    <t>Enter know first store push.</t>
  </si>
  <si>
    <t>wisemaria@example.net</t>
  </si>
  <si>
    <t>+1-810-746-3187x2023</t>
  </si>
  <si>
    <t>7101 Oscar Drives Suite 357</t>
  </si>
  <si>
    <t>Dinner long better organization final.</t>
  </si>
  <si>
    <t>crichmond@example.org</t>
  </si>
  <si>
    <t>764-433-7188x930</t>
  </si>
  <si>
    <t>58309 Khan Villages Suite 518</t>
  </si>
  <si>
    <t>West Benjaminberg</t>
  </si>
  <si>
    <t>East partner sort.</t>
  </si>
  <si>
    <t>spencermurillo@example.com</t>
  </si>
  <si>
    <t>575-706-7281</t>
  </si>
  <si>
    <t>874 Ferrell Coves</t>
  </si>
  <si>
    <t>Port Erica</t>
  </si>
  <si>
    <t>Purpose discussion world conference born.</t>
  </si>
  <si>
    <t>steven87@example.net</t>
  </si>
  <si>
    <t>001-285-456-0197</t>
  </si>
  <si>
    <t>568 Valerie Junction</t>
  </si>
  <si>
    <t>Lestertown</t>
  </si>
  <si>
    <t>Plant hear suggest represent organization notice perhaps.</t>
  </si>
  <si>
    <t>victor35@example.com</t>
  </si>
  <si>
    <t>+1-705-498-7885x5830</t>
  </si>
  <si>
    <t>37687 Kennedy Springs Suite 529</t>
  </si>
  <si>
    <t>Clarkburgh</t>
  </si>
  <si>
    <t>Lay call several live why pick.</t>
  </si>
  <si>
    <t>jennifer97@example.org</t>
  </si>
  <si>
    <t>+1-707-229-8003x120</t>
  </si>
  <si>
    <t>96687 Jackson Manor Suite 739</t>
  </si>
  <si>
    <t>East Arthurside</t>
  </si>
  <si>
    <t>Start own share management anyone than.</t>
  </si>
  <si>
    <t>qspencer@example.net</t>
  </si>
  <si>
    <t>317-961-9844x87242</t>
  </si>
  <si>
    <t>17281 Elizabeth Vista</t>
  </si>
  <si>
    <t>New Emily</t>
  </si>
  <si>
    <t>Key window almost.</t>
  </si>
  <si>
    <t>timothypetersen@example.net</t>
  </si>
  <si>
    <t>001-892-668-6891x07802</t>
  </si>
  <si>
    <t>20801 James Square Apt. 606</t>
  </si>
  <si>
    <t>Scene management into goal check big already.</t>
  </si>
  <si>
    <t>michaelskinner@example.org</t>
  </si>
  <si>
    <t>(631)960-2303x1566</t>
  </si>
  <si>
    <t>4202 Kramer Run Apt. 314</t>
  </si>
  <si>
    <t>Democratic reach affect affect until person.</t>
  </si>
  <si>
    <t>wilsonsteven@example.net</t>
  </si>
  <si>
    <t>4592 David Turnpike Suite 189</t>
  </si>
  <si>
    <t>Lake Elizabethview</t>
  </si>
  <si>
    <t>Start employee spring our.</t>
  </si>
  <si>
    <t>melissa22@example.org</t>
  </si>
  <si>
    <t>(775)465-2087</t>
  </si>
  <si>
    <t>073 Dean Mount Suite 264</t>
  </si>
  <si>
    <t>Reduce official catch past politics region candidate.</t>
  </si>
  <si>
    <t>james48@example.com</t>
  </si>
  <si>
    <t>897-475-0966</t>
  </si>
  <si>
    <t>8612 Wright Rapids</t>
  </si>
  <si>
    <t>Their imagine teach.</t>
  </si>
  <si>
    <t>lindseyguerrero@example.net</t>
  </si>
  <si>
    <t>(262)433-4756</t>
  </si>
  <si>
    <t>3288 Larsen Track</t>
  </si>
  <si>
    <t>Over attack national especially above college admit against.</t>
  </si>
  <si>
    <t>tjohnson@example.net</t>
  </si>
  <si>
    <t>418-371-0820x7107</t>
  </si>
  <si>
    <t>686 Brenda Roads</t>
  </si>
  <si>
    <t>Past field shoulder.</t>
  </si>
  <si>
    <t>sheilageorge@example.net</t>
  </si>
  <si>
    <t>707-835-8138x697</t>
  </si>
  <si>
    <t>56502 Daniel Square</t>
  </si>
  <si>
    <t>Personal price country.</t>
  </si>
  <si>
    <t>deckerjohn@example.net</t>
  </si>
  <si>
    <t>256.288.4536x1105</t>
  </si>
  <si>
    <t>9579 Cynthia Neck Apt. 250</t>
  </si>
  <si>
    <t>Raise magazine evening compare relationship.</t>
  </si>
  <si>
    <t>josephhaley@example.com</t>
  </si>
  <si>
    <t>001-828-380-9600</t>
  </si>
  <si>
    <t>0894 Lisa Drive Apt. 724</t>
  </si>
  <si>
    <t>Sound evidence impact spend imagine south garden.</t>
  </si>
  <si>
    <t>(706)609-7183x582</t>
  </si>
  <si>
    <t>0605 Eric Groves</t>
  </si>
  <si>
    <t>West Scottfort</t>
  </si>
  <si>
    <t>Man none back charge improve.</t>
  </si>
  <si>
    <t>rickydavis@example.org</t>
  </si>
  <si>
    <t>25953 Michael Via Suite 136</t>
  </si>
  <si>
    <t>South Samantha</t>
  </si>
  <si>
    <t>Wall less four word step staff even.</t>
  </si>
  <si>
    <t>coledakota@example.net</t>
  </si>
  <si>
    <t>323-258-9533x023</t>
  </si>
  <si>
    <t>800 April Cape</t>
  </si>
  <si>
    <t>South Donaldmouth</t>
  </si>
  <si>
    <t>Carry box five century argue per.</t>
  </si>
  <si>
    <t>louis26@example.org</t>
  </si>
  <si>
    <t>(662)738-5736x766</t>
  </si>
  <si>
    <t>582 Davis Brooks Suite 670</t>
  </si>
  <si>
    <t>Task few whole.</t>
  </si>
  <si>
    <t>jeffrey57@example.net</t>
  </si>
  <si>
    <t>001-711-609-7223x5961</t>
  </si>
  <si>
    <t>7095 Roberts Key Suite 502</t>
  </si>
  <si>
    <t>Douglasburgh</t>
  </si>
  <si>
    <t>Note staff box hand back science determine.</t>
  </si>
  <si>
    <t>dawn75@example.net</t>
  </si>
  <si>
    <t>753.723.4050x5790</t>
  </si>
  <si>
    <t>7124 Adkins Shoal</t>
  </si>
  <si>
    <t>Franklinmouth</t>
  </si>
  <si>
    <t>Ball study music see.</t>
  </si>
  <si>
    <t>reginaldhernandez@example.net</t>
  </si>
  <si>
    <t>949 Collins Manors</t>
  </si>
  <si>
    <t>Cardenasport</t>
  </si>
  <si>
    <t>Huge order perform mother our final store.</t>
  </si>
  <si>
    <t>kingjennifer@example.com</t>
  </si>
  <si>
    <t>001-626-693-4369x74951</t>
  </si>
  <si>
    <t>903 Sharon Row Apt. 079</t>
  </si>
  <si>
    <t>Rachaelview</t>
  </si>
  <si>
    <t>Sea herself material know first nice.</t>
  </si>
  <si>
    <t>ilucas@example.net</t>
  </si>
  <si>
    <t>29908 Jack Trafficway</t>
  </si>
  <si>
    <t>Nicoleberg</t>
  </si>
  <si>
    <t>Anyone feel but industry own quickly.</t>
  </si>
  <si>
    <t>lunaalexis@example.com</t>
  </si>
  <si>
    <t>(643)491-5887</t>
  </si>
  <si>
    <t>522 Hayes Parkway Suite 867</t>
  </si>
  <si>
    <t>New Lindachester</t>
  </si>
  <si>
    <t>Far general somebody local.</t>
  </si>
  <si>
    <t>williamsonanthony@example.org</t>
  </si>
  <si>
    <t>333-686-6098x08307</t>
  </si>
  <si>
    <t>199 Cuevas Streets</t>
  </si>
  <si>
    <t>Indeed little meet choice guess network.</t>
  </si>
  <si>
    <t>wellsholly@example.com</t>
  </si>
  <si>
    <t>+1-935-923-8797x87964</t>
  </si>
  <si>
    <t>398 Carlos Lock Apt. 922</t>
  </si>
  <si>
    <t>Sydneyfurt</t>
  </si>
  <si>
    <t>Western smile use.</t>
  </si>
  <si>
    <t>rcarney@example.net</t>
  </si>
  <si>
    <t>+1-682-693-1607x078</t>
  </si>
  <si>
    <t>44701 Williams Dale</t>
  </si>
  <si>
    <t>Ingramborough</t>
  </si>
  <si>
    <t>Member success current third good check too design.</t>
  </si>
  <si>
    <t>perezjohn@example.net</t>
  </si>
  <si>
    <t>476.847.9757</t>
  </si>
  <si>
    <t>616 Anderson Inlet</t>
  </si>
  <si>
    <t>Gomezborough</t>
  </si>
  <si>
    <t>High bit never nation.</t>
  </si>
  <si>
    <t>caldwelldouglas@example.com</t>
  </si>
  <si>
    <t>560.286.9600x17798</t>
  </si>
  <si>
    <t>93722 Duran Falls Apt. 394</t>
  </si>
  <si>
    <t>East Dawnton</t>
  </si>
  <si>
    <t>Charge eight garden court none.</t>
  </si>
  <si>
    <t>jennifer70@example.org</t>
  </si>
  <si>
    <t>688-436-0778x894</t>
  </si>
  <si>
    <t>10269 Scott Meadows</t>
  </si>
  <si>
    <t>Port Alanmouth</t>
  </si>
  <si>
    <t>Reflect morning computer clearly our.</t>
  </si>
  <si>
    <t>shannondiaz@example.net</t>
  </si>
  <si>
    <t>(361)968-6143x2483</t>
  </si>
  <si>
    <t>78348 Jones Drive Apt. 496</t>
  </si>
  <si>
    <t>Jessicabury</t>
  </si>
  <si>
    <t>Can color region among quickly blood still.</t>
  </si>
  <si>
    <t>fishermichael@example.net</t>
  </si>
  <si>
    <t>724-246-8439x7274</t>
  </si>
  <si>
    <t>10854 Jeffrey Gateway Suite 413</t>
  </si>
  <si>
    <t>Coreytown</t>
  </si>
  <si>
    <t>Money picture beat subject lead.</t>
  </si>
  <si>
    <t>bartonfranklin@example.com</t>
  </si>
  <si>
    <t>558 Li Light</t>
  </si>
  <si>
    <t>Port Courtneyville</t>
  </si>
  <si>
    <t>Measure development candidate eye.</t>
  </si>
  <si>
    <t>boyleteresa@example.net</t>
  </si>
  <si>
    <t>8119 Shah Trace Apt. 087</t>
  </si>
  <si>
    <t>New Eduardoside</t>
  </si>
  <si>
    <t>Hospital possible move stand religious particular.</t>
  </si>
  <si>
    <t>377.437.4000x5760</t>
  </si>
  <si>
    <t>9923 Justin Trafficway Apt. 533</t>
  </si>
  <si>
    <t>Ahead maintain look positive.</t>
  </si>
  <si>
    <t>ebradford@example.org</t>
  </si>
  <si>
    <t>606 Adam Turnpike Apt. 973</t>
  </si>
  <si>
    <t>Past unit common.</t>
  </si>
  <si>
    <t>douglas71@example.com</t>
  </si>
  <si>
    <t>001-733-864-5914x94323</t>
  </si>
  <si>
    <t>525 Oliver Forest</t>
  </si>
  <si>
    <t>Vincentland</t>
  </si>
  <si>
    <t>Wife never seek book draw cover subject.</t>
  </si>
  <si>
    <t>longpatrick@example.org</t>
  </si>
  <si>
    <t>778-829-9133</t>
  </si>
  <si>
    <t>828 Ramirez Unions Suite 995</t>
  </si>
  <si>
    <t>Charlesshire</t>
  </si>
  <si>
    <t>Cost else summer may tonight decision.</t>
  </si>
  <si>
    <t>tamara60@example.org</t>
  </si>
  <si>
    <t>+1-686-483-5747x3257</t>
  </si>
  <si>
    <t>6286 Thomas Run Apt. 635</t>
  </si>
  <si>
    <t>Reveal toward indeed charge summer.</t>
  </si>
  <si>
    <t>andrea61@example.org</t>
  </si>
  <si>
    <t>838-325-7023x740</t>
  </si>
  <si>
    <t>62191 Jonathan Trail Apt. 566</t>
  </si>
  <si>
    <t>West Lawrence</t>
  </si>
  <si>
    <t>Series new mouth rest country job her.</t>
  </si>
  <si>
    <t>williamsheather@example.net</t>
  </si>
  <si>
    <t>935-418-0107x30091</t>
  </si>
  <si>
    <t>2368 Smith Square Apt. 458</t>
  </si>
  <si>
    <t>Doctor across will development short work attack.</t>
  </si>
  <si>
    <t>zho@example.com</t>
  </si>
  <si>
    <t>141 Gaines Wall Suite 416</t>
  </si>
  <si>
    <t>Jimeneztown</t>
  </si>
  <si>
    <t>Way skin standard everybody local responsibility exactly coach.</t>
  </si>
  <si>
    <t>wheelerlauren@example.com</t>
  </si>
  <si>
    <t>001-998-990-2492x21317</t>
  </si>
  <si>
    <t>512 Murray Greens</t>
  </si>
  <si>
    <t>New Bonnietown</t>
  </si>
  <si>
    <t>Energy free include democratic.</t>
  </si>
  <si>
    <t>lovejessica@example.net</t>
  </si>
  <si>
    <t>(498)742-1238x92310</t>
  </si>
  <si>
    <t>933 Thornton Pike Apt. 232</t>
  </si>
  <si>
    <t>Ronaldfurt</t>
  </si>
  <si>
    <t>Open realize range onto kid free.</t>
  </si>
  <si>
    <t>andrewrichardson@example.net</t>
  </si>
  <si>
    <t>304 Lori Islands</t>
  </si>
  <si>
    <t>Soldier find occur our necessary gun radio.</t>
  </si>
  <si>
    <t>brooke55@example.org</t>
  </si>
  <si>
    <t>665-262-0951x926</t>
  </si>
  <si>
    <t>402 Jason Drive</t>
  </si>
  <si>
    <t>East Destiny</t>
  </si>
  <si>
    <t>Road provide week animal time involve often.</t>
  </si>
  <si>
    <t>ian42@example.org</t>
  </si>
  <si>
    <t>471.385.8561x09305</t>
  </si>
  <si>
    <t>222 Michael Locks Apt. 658</t>
  </si>
  <si>
    <t>Justinton</t>
  </si>
  <si>
    <t>New conference seek TV.</t>
  </si>
  <si>
    <t>001-248-348-2767x4587</t>
  </si>
  <si>
    <t>67459 Brent Fork Apt. 751</t>
  </si>
  <si>
    <t>Source wonder particular side without she show.</t>
  </si>
  <si>
    <t>coxaaron@example.com</t>
  </si>
  <si>
    <t>001-448-368-3035</t>
  </si>
  <si>
    <t>2548 Gutierrez Overpass Suite 101</t>
  </si>
  <si>
    <t>Matthewstown</t>
  </si>
  <si>
    <t>Yes idea shake next big student.</t>
  </si>
  <si>
    <t>josephmills@example.org</t>
  </si>
  <si>
    <t>286-737-8088x0941</t>
  </si>
  <si>
    <t>1325 Lopez Views</t>
  </si>
  <si>
    <t>North Jenniferland</t>
  </si>
  <si>
    <t>Discover state garden make population line keep color.</t>
  </si>
  <si>
    <t>gibsondavid@example.org</t>
  </si>
  <si>
    <t>001-977-477-1883x738</t>
  </si>
  <si>
    <t>794 Michael Course</t>
  </si>
  <si>
    <t>Stephenshaven</t>
  </si>
  <si>
    <t>Stuff interesting over day stop.</t>
  </si>
  <si>
    <t>hancockpamela@example.net</t>
  </si>
  <si>
    <t>+1-691-837-2508x45224</t>
  </si>
  <si>
    <t>75896 Shawn Canyon</t>
  </si>
  <si>
    <t>Valerieshire</t>
  </si>
  <si>
    <t>Another imagine number eight thing business situation.</t>
  </si>
  <si>
    <t>dana79@example.org</t>
  </si>
  <si>
    <t>+1-654-564-5514x4087</t>
  </si>
  <si>
    <t>9621 Kathryn Forks Apt. 616</t>
  </si>
  <si>
    <t>Away piece feel by reduce article only.</t>
  </si>
  <si>
    <t>patelmichael@example.org</t>
  </si>
  <si>
    <t>558-961-8918x0870</t>
  </si>
  <si>
    <t>173 Sullivan Neck</t>
  </si>
  <si>
    <t>Port Karenstad</t>
  </si>
  <si>
    <t>Whether image main play dark protect.</t>
  </si>
  <si>
    <t>chernandez@example.net</t>
  </si>
  <si>
    <t>(416)790-5852x9613</t>
  </si>
  <si>
    <t>2775 Jeffrey Road Suite 448</t>
  </si>
  <si>
    <t>Member middle college who.</t>
  </si>
  <si>
    <t>ypatterson@example.com</t>
  </si>
  <si>
    <t>968.235.1341</t>
  </si>
  <si>
    <t>798 White Flats Suite 589</t>
  </si>
  <si>
    <t>Cochranborough</t>
  </si>
  <si>
    <t>Sell seat expect opportunity born moment.</t>
  </si>
  <si>
    <t>andersensteven@example.net</t>
  </si>
  <si>
    <t>50202 Alexis Road Suite 506</t>
  </si>
  <si>
    <t>East Terri</t>
  </si>
  <si>
    <t>Wonder care more live store.</t>
  </si>
  <si>
    <t>alicehood@example.net</t>
  </si>
  <si>
    <t>588-773-5370x2361</t>
  </si>
  <si>
    <t>80546 John Ramp</t>
  </si>
  <si>
    <t>Employee site I analysis sometimes.</t>
  </si>
  <si>
    <t>davidcollier@example.com</t>
  </si>
  <si>
    <t>(416)696-8678x84767</t>
  </si>
  <si>
    <t>1477 Brandy Crescent Apt. 696</t>
  </si>
  <si>
    <t>Lake Loriborough</t>
  </si>
  <si>
    <t>Huge specific of.</t>
  </si>
  <si>
    <t>paula70@example.com</t>
  </si>
  <si>
    <t>001-901-682-9444x2939</t>
  </si>
  <si>
    <t>4185 Victoria Pike</t>
  </si>
  <si>
    <t>Leonville</t>
  </si>
  <si>
    <t>Away another manage size spring.</t>
  </si>
  <si>
    <t>yjohnson@example.org</t>
  </si>
  <si>
    <t>916.695.6431x603</t>
  </si>
  <si>
    <t>7210 Anderson Crossing Apt. 757</t>
  </si>
  <si>
    <t>Port Tommy</t>
  </si>
  <si>
    <t>Whatever young or four large.</t>
  </si>
  <si>
    <t>mccoyandrea@example.org</t>
  </si>
  <si>
    <t>(660)728-9868</t>
  </si>
  <si>
    <t>043 Tracy Mills</t>
  </si>
  <si>
    <t>Side relationship onto serve.</t>
  </si>
  <si>
    <t>carrie79@example.com</t>
  </si>
  <si>
    <t>001-884-914-4146x436</t>
  </si>
  <si>
    <t>266 Graves Meadows</t>
  </si>
  <si>
    <t>New Johnberg</t>
  </si>
  <si>
    <t>Piece indicate manage customer reality religious skill.</t>
  </si>
  <si>
    <t>kevin59@example.org</t>
  </si>
  <si>
    <t>471.649.5387x680</t>
  </si>
  <si>
    <t>1819 Sherry Views Suite 682</t>
  </si>
  <si>
    <t>Heatherfurt</t>
  </si>
  <si>
    <t>Yourself American garden young section apply usually.</t>
  </si>
  <si>
    <t>taguilar@example.org</t>
  </si>
  <si>
    <t>001-422-847-0315x91009</t>
  </si>
  <si>
    <t>5269 Anthony Light</t>
  </si>
  <si>
    <t>Fuentesville</t>
  </si>
  <si>
    <t>Development only building where.</t>
  </si>
  <si>
    <t>pcox@example.org</t>
  </si>
  <si>
    <t>(428)674-2381x14492</t>
  </si>
  <si>
    <t>92020 Lee Wells Apt. 171</t>
  </si>
  <si>
    <t>Month attention meet six.</t>
  </si>
  <si>
    <t>maureen42@example.net</t>
  </si>
  <si>
    <t>756.202.8568x7443</t>
  </si>
  <si>
    <t>6654 George Hills</t>
  </si>
  <si>
    <t>New Carla</t>
  </si>
  <si>
    <t>Light personal authority different season notice.</t>
  </si>
  <si>
    <t>pcook@example.org</t>
  </si>
  <si>
    <t>001-363-616-0946x6927</t>
  </si>
  <si>
    <t>08122 Juan Circle</t>
  </si>
  <si>
    <t>Lauraview</t>
  </si>
  <si>
    <t>Usually high southern town television young stop.</t>
  </si>
  <si>
    <t>fordbenjamin@example.net</t>
  </si>
  <si>
    <t>001-799-263-6308x960</t>
  </si>
  <si>
    <t>0971 Price Station Apt. 882</t>
  </si>
  <si>
    <t>Artist growth image again.</t>
  </si>
  <si>
    <t>gparker@example.org</t>
  </si>
  <si>
    <t>373-525-9139x953</t>
  </si>
  <si>
    <t>4311 John Corner Apt. 136</t>
  </si>
  <si>
    <t>Institution what without manage quite.</t>
  </si>
  <si>
    <t>gregoryhendricks@example.com</t>
  </si>
  <si>
    <t>744-864-9405x02023</t>
  </si>
  <si>
    <t>56681 Brent Trafficway</t>
  </si>
  <si>
    <t>East Paulview</t>
  </si>
  <si>
    <t>Program as image black director former environment.</t>
  </si>
  <si>
    <t>nmiller@example.net</t>
  </si>
  <si>
    <t>001-329-826-4592x510</t>
  </si>
  <si>
    <t>885 Cameron Valley Suite 016</t>
  </si>
  <si>
    <t>Enter oil where feeling order.</t>
  </si>
  <si>
    <t>robert96@example.com</t>
  </si>
  <si>
    <t>001-852-446-5618</t>
  </si>
  <si>
    <t>469 Hood Camp</t>
  </si>
  <si>
    <t>Lisaview</t>
  </si>
  <si>
    <t>Draw grow main off he significant.</t>
  </si>
  <si>
    <t>john11@example.org</t>
  </si>
  <si>
    <t>7239 Jones Avenue</t>
  </si>
  <si>
    <t>Democrat item imagine many half wide.</t>
  </si>
  <si>
    <t>yturner@example.org</t>
  </si>
  <si>
    <t>+1-888-897-1824x66330</t>
  </si>
  <si>
    <t>3604 Kelly Fort Apt. 840</t>
  </si>
  <si>
    <t>West Patrickborough</t>
  </si>
  <si>
    <t>Hospital seem carry mean common.</t>
  </si>
  <si>
    <t>rachelshepherd@example.net</t>
  </si>
  <si>
    <t>(788)333-2260</t>
  </si>
  <si>
    <t>443 Anderson Shore</t>
  </si>
  <si>
    <t>East Gina</t>
  </si>
  <si>
    <t>Think couple lot sure relate amount.</t>
  </si>
  <si>
    <t>lowerobert@example.net</t>
  </si>
  <si>
    <t>(664)797-9691</t>
  </si>
  <si>
    <t>9094 Reynolds Throughway</t>
  </si>
  <si>
    <t>Aaronfurt</t>
  </si>
  <si>
    <t>Art anything think someone necessary.</t>
  </si>
  <si>
    <t>brownleslie@example.com</t>
  </si>
  <si>
    <t>317-783-6345x754</t>
  </si>
  <si>
    <t>4437 Hodges Tunnel</t>
  </si>
  <si>
    <t>New Audrey</t>
  </si>
  <si>
    <t>Bank sure necessary point manager reality.</t>
  </si>
  <si>
    <t>valentinedenise@example.org</t>
  </si>
  <si>
    <t>001-720-729-8047x441</t>
  </si>
  <si>
    <t>95741 Aaron Course</t>
  </si>
  <si>
    <t>Careyville</t>
  </si>
  <si>
    <t>Against cup should agreement.</t>
  </si>
  <si>
    <t>michaellopez@example.com</t>
  </si>
  <si>
    <t>785-903-8025x303</t>
  </si>
  <si>
    <t>14921 Miller Corners</t>
  </si>
  <si>
    <t>Morrisside</t>
  </si>
  <si>
    <t>Yard speech newspaper possible month worry.</t>
  </si>
  <si>
    <t>andrew38@example.net</t>
  </si>
  <si>
    <t>800.630.6308x87836</t>
  </si>
  <si>
    <t>303 Amy Ridges Suite 139</t>
  </si>
  <si>
    <t>South Joe</t>
  </si>
  <si>
    <t>Capital road force public senior much if.</t>
  </si>
  <si>
    <t>laurenhodge@example.net</t>
  </si>
  <si>
    <t>+1-437-537-8853x076</t>
  </si>
  <si>
    <t>695 Mason Skyway</t>
  </si>
  <si>
    <t>Johnnyborough</t>
  </si>
  <si>
    <t>Air degree model use.</t>
  </si>
  <si>
    <t>thomaswallace@example.org</t>
  </si>
  <si>
    <t>(216)476-1728</t>
  </si>
  <si>
    <t>8493 Tyler Court</t>
  </si>
  <si>
    <t>Successful focus the support.</t>
  </si>
  <si>
    <t>wendycosta@example.net</t>
  </si>
  <si>
    <t>001-418-240-1556x63391</t>
  </si>
  <si>
    <t>7558 Craig Drive Apt. 715</t>
  </si>
  <si>
    <t>Port Keith</t>
  </si>
  <si>
    <t>Responsibility argue occur positive quickly.</t>
  </si>
  <si>
    <t>deborahwood@example.com</t>
  </si>
  <si>
    <t>397-995-3147</t>
  </si>
  <si>
    <t>79356 Elizabeth Forest Suite 687</t>
  </si>
  <si>
    <t>Sarahborough</t>
  </si>
  <si>
    <t>Third glass citizen may safe them real.</t>
  </si>
  <si>
    <t>wwaters@example.org</t>
  </si>
  <si>
    <t>567 Kristina Port Suite 118</t>
  </si>
  <si>
    <t>North Rachelland</t>
  </si>
  <si>
    <t>Claim opportunity despite our when fly.</t>
  </si>
  <si>
    <t>stephanielewis@example.com</t>
  </si>
  <si>
    <t>21269 Thomas Rue</t>
  </si>
  <si>
    <t>Name business analysis.</t>
  </si>
  <si>
    <t>uharrison@example.net</t>
  </si>
  <si>
    <t>001-822-280-2020x4320</t>
  </si>
  <si>
    <t>9440 Mccormick Plaza Suite 633</t>
  </si>
  <si>
    <t>Student painting art audience miss son she.</t>
  </si>
  <si>
    <t>donald78@example.org</t>
  </si>
  <si>
    <t>581 Amanda Parkway Apt. 930</t>
  </si>
  <si>
    <t>Cainshire</t>
  </si>
  <si>
    <t>Congress however or shoulder.</t>
  </si>
  <si>
    <t>jonesanthony@example.com</t>
  </si>
  <si>
    <t>001-696-387-6688x452</t>
  </si>
  <si>
    <t>825 Moore Squares Apt. 390</t>
  </si>
  <si>
    <t>Use thousand doctor front.</t>
  </si>
  <si>
    <t>silvacameron@example.org</t>
  </si>
  <si>
    <t>9544 Owens Hill</t>
  </si>
  <si>
    <t>Role sense threat half agree hit quality just.</t>
  </si>
  <si>
    <t>angela39@example.com</t>
  </si>
  <si>
    <t>001-310-650-7074x50862</t>
  </si>
  <si>
    <t>917 Daniel Mill Suite 973</t>
  </si>
  <si>
    <t>Antoniomouth</t>
  </si>
  <si>
    <t>Generation decade minute term stage scene.</t>
  </si>
  <si>
    <t>grossmatthew@example.net</t>
  </si>
  <si>
    <t>561-415-4080x2590</t>
  </si>
  <si>
    <t>311 Jill Pass</t>
  </si>
  <si>
    <t>Assume democratic surface.</t>
  </si>
  <si>
    <t>anita80@example.net</t>
  </si>
  <si>
    <t>821.542.6873x8900</t>
  </si>
  <si>
    <t>589 Christian Spurs Suite 869</t>
  </si>
  <si>
    <t>Lake Michaelburgh</t>
  </si>
  <si>
    <t>South behind compare.</t>
  </si>
  <si>
    <t>elizabeth46@example.com</t>
  </si>
  <si>
    <t>001-425-560-4370x986</t>
  </si>
  <si>
    <t>8347 Caldwell Vista</t>
  </si>
  <si>
    <t>Fly involve adult involve resource very risk.</t>
  </si>
  <si>
    <t>ryancole@example.org</t>
  </si>
  <si>
    <t>(990)732-0057x53930</t>
  </si>
  <si>
    <t>777 David Falls</t>
  </si>
  <si>
    <t>Nunezville</t>
  </si>
  <si>
    <t>Home conference employee fact along.</t>
  </si>
  <si>
    <t>eric51@example.org</t>
  </si>
  <si>
    <t>28268 Smith Stravenue Apt. 096</t>
  </si>
  <si>
    <t>Kellyshire</t>
  </si>
  <si>
    <t>According pretty deep some truth task lot.</t>
  </si>
  <si>
    <t>john39@example.com</t>
  </si>
  <si>
    <t>795-407-1405</t>
  </si>
  <si>
    <t>5270 Mccarthy Knoll Suite 877</t>
  </si>
  <si>
    <t>Fund rate result eight would effort.</t>
  </si>
  <si>
    <t>brian26@example.org</t>
  </si>
  <si>
    <t>307.906.8587x0130</t>
  </si>
  <si>
    <t>9602 Ashley Glen</t>
  </si>
  <si>
    <t>Under hard we very leg newspaper stop general.</t>
  </si>
  <si>
    <t>dennis77@example.org</t>
  </si>
  <si>
    <t>(797)306-6636</t>
  </si>
  <si>
    <t>99638 Mendoza Creek Apt. 009</t>
  </si>
  <si>
    <t>Theory young represent stand education ability travel general.</t>
  </si>
  <si>
    <t>jacobproctor@example.org</t>
  </si>
  <si>
    <t>(687)317-3062</t>
  </si>
  <si>
    <t>996 Gonzales Shores</t>
  </si>
  <si>
    <t>Even property much listen.</t>
  </si>
  <si>
    <t>istewart@example.net</t>
  </si>
  <si>
    <t>423-369-6059</t>
  </si>
  <si>
    <t>4295 Samantha Mission</t>
  </si>
  <si>
    <t>Olsonland</t>
  </si>
  <si>
    <t>Soldier I trouble probably author scene move.</t>
  </si>
  <si>
    <t>wward@example.net</t>
  </si>
  <si>
    <t>(479)596-8950x6146</t>
  </si>
  <si>
    <t>99714 Daisy Mission</t>
  </si>
  <si>
    <t>Conniechester</t>
  </si>
  <si>
    <t>Phone fine work born notice have.</t>
  </si>
  <si>
    <t>mary98@example.org</t>
  </si>
  <si>
    <t>496-801-5564x991</t>
  </si>
  <si>
    <t>271 Kelsey Groves Suite 085</t>
  </si>
  <si>
    <t>New Richardborough</t>
  </si>
  <si>
    <t>Professional relate leave assume.</t>
  </si>
  <si>
    <t>(607)992-4834</t>
  </si>
  <si>
    <t>6363 Campos Shoal</t>
  </si>
  <si>
    <t>Jimmybury</t>
  </si>
  <si>
    <t>Movie by song rock wide.</t>
  </si>
  <si>
    <t>brittanyhall@example.org</t>
  </si>
  <si>
    <t>+1-830-856-5103x7282</t>
  </si>
  <si>
    <t>647 Walters Parkways Suite 269</t>
  </si>
  <si>
    <t>East Linda</t>
  </si>
  <si>
    <t>Change activity trouble other tax wind share.</t>
  </si>
  <si>
    <t>danielleanderson@example.org</t>
  </si>
  <si>
    <t>846.890.2719x238</t>
  </si>
  <si>
    <t>62722 Welch Spur</t>
  </si>
  <si>
    <t>Face rock question trouble.</t>
  </si>
  <si>
    <t>001-301-452-7757</t>
  </si>
  <si>
    <t>25955 Kirk River</t>
  </si>
  <si>
    <t>Especially better despite discover.</t>
  </si>
  <si>
    <t>shaherica@example.com</t>
  </si>
  <si>
    <t>395-514-8757</t>
  </si>
  <si>
    <t>69004 Adams Village Apt. 271</t>
  </si>
  <si>
    <t>Family describe fight and opportunity those.</t>
  </si>
  <si>
    <t>jhernandez@example.com</t>
  </si>
  <si>
    <t>001-321-328-3510x205</t>
  </si>
  <si>
    <t>669 Heather River</t>
  </si>
  <si>
    <t>Three interview same mean conference manage reason red.</t>
  </si>
  <si>
    <t>robert85@example.net</t>
  </si>
  <si>
    <t>(713)446-1852</t>
  </si>
  <si>
    <t>99611 Darrell Estate</t>
  </si>
  <si>
    <t>Shellymouth</t>
  </si>
  <si>
    <t>Computer job yourself.</t>
  </si>
  <si>
    <t>danielle68@example.com</t>
  </si>
  <si>
    <t>865-662-5443x926</t>
  </si>
  <si>
    <t>25566 Brown Drive Apt. 308</t>
  </si>
  <si>
    <t>North Kevinshire</t>
  </si>
  <si>
    <t>Too capital certainly challenge what computer right American.</t>
  </si>
  <si>
    <t>williamsjennifer@example.com</t>
  </si>
  <si>
    <t>531-366-5074</t>
  </si>
  <si>
    <t>149 Scott Shoal Suite 804</t>
  </si>
  <si>
    <t>Nancyview</t>
  </si>
  <si>
    <t>Establish provide event just specific.</t>
  </si>
  <si>
    <t>michellesanchez@example.org</t>
  </si>
  <si>
    <t>(388)808-0327</t>
  </si>
  <si>
    <t>39127 Kemp Branch Suite 588</t>
  </si>
  <si>
    <t>Darylchester</t>
  </si>
  <si>
    <t>Economic minute available resource.</t>
  </si>
  <si>
    <t>halederrick@example.com</t>
  </si>
  <si>
    <t>707.760.9670</t>
  </si>
  <si>
    <t>348 Chan Stream</t>
  </si>
  <si>
    <t>Leeberg</t>
  </si>
  <si>
    <t>American pretty consider.</t>
  </si>
  <si>
    <t>rhampton@example.org</t>
  </si>
  <si>
    <t>001-656-332-6939x724</t>
  </si>
  <si>
    <t>379 Blankenship Plaza Suite 313</t>
  </si>
  <si>
    <t>Biancaborough</t>
  </si>
  <si>
    <t>Recently goal myself rest particular my few.</t>
  </si>
  <si>
    <t>jmccoy@example.org</t>
  </si>
  <si>
    <t>(429)720-7818x510</t>
  </si>
  <si>
    <t>7573 Butler Hollow Suite 909</t>
  </si>
  <si>
    <t>Law between success everyone wall beautiful feel.</t>
  </si>
  <si>
    <t>montgomeryadam@example.org</t>
  </si>
  <si>
    <t>778-337-5061</t>
  </si>
  <si>
    <t>87925 Christy Light</t>
  </si>
  <si>
    <t>Part wear article report generation discover area.</t>
  </si>
  <si>
    <t>tammy49@example.org</t>
  </si>
  <si>
    <t>001-412-233-3503</t>
  </si>
  <si>
    <t>5857 Marissa Springs Suite 713</t>
  </si>
  <si>
    <t>West Richard</t>
  </si>
  <si>
    <t>Miss someone include trip hard card.</t>
  </si>
  <si>
    <t>robert46@example.org</t>
  </si>
  <si>
    <t>821-357-1461x1570</t>
  </si>
  <si>
    <t>22211 Boyd Spur</t>
  </si>
  <si>
    <t>Pass little information own mouth just middle most.</t>
  </si>
  <si>
    <t>sandra75@example.com</t>
  </si>
  <si>
    <t>238-884-0650</t>
  </si>
  <si>
    <t>4690 White Corner</t>
  </si>
  <si>
    <t>Sort think figure.</t>
  </si>
  <si>
    <t>john89@example.net</t>
  </si>
  <si>
    <t>001-369-492-8272</t>
  </si>
  <si>
    <t>93201 Watts Coves</t>
  </si>
  <si>
    <t>Tammyfurt</t>
  </si>
  <si>
    <t>Sit accept college show cover north.</t>
  </si>
  <si>
    <t>grantjames@example.com</t>
  </si>
  <si>
    <t>(609)341-2526x177</t>
  </si>
  <si>
    <t>77064 Jeffrey Row Apt. 437</t>
  </si>
  <si>
    <t>Miss next hundred fish teacher blue.</t>
  </si>
  <si>
    <t>smithmelissa@example.com</t>
  </si>
  <si>
    <t>(356)797-3399x941</t>
  </si>
  <si>
    <t>9161 Michelle Streets</t>
  </si>
  <si>
    <t>Leahshire</t>
  </si>
  <si>
    <t>Senior trial program future.</t>
  </si>
  <si>
    <t>kathryncarlson@example.net</t>
  </si>
  <si>
    <t>(825)371-8193x91001</t>
  </si>
  <si>
    <t>899 Terry Curve Apt. 608</t>
  </si>
  <si>
    <t>Home artist ground end whether position.</t>
  </si>
  <si>
    <t>hernandezdavid@example.org</t>
  </si>
  <si>
    <t>(885)664-8108x2128</t>
  </si>
  <si>
    <t>2479 Wu Roads</t>
  </si>
  <si>
    <t>Choifurt</t>
  </si>
  <si>
    <t>Expect be born western return.</t>
  </si>
  <si>
    <t>lisamendoza@example.com</t>
  </si>
  <si>
    <t>001-709-259-8496x827</t>
  </si>
  <si>
    <t>02819 Hamilton Shoals</t>
  </si>
  <si>
    <t>Former air simply hot reflect tree scientist.</t>
  </si>
  <si>
    <t>sanchezkelly@example.com</t>
  </si>
  <si>
    <t>(232)438-4323</t>
  </si>
  <si>
    <t>8175 Shannon Way</t>
  </si>
  <si>
    <t>Simmonsfurt</t>
  </si>
  <si>
    <t>Must take movie decision how open generation series.</t>
  </si>
  <si>
    <t>donna17@example.com</t>
  </si>
  <si>
    <t>522 Charles Square</t>
  </si>
  <si>
    <t>New Taraside</t>
  </si>
  <si>
    <t>Campaign range parent yeah glass style drive player.</t>
  </si>
  <si>
    <t>johnmiller@example.net</t>
  </si>
  <si>
    <t>001-832-929-6435x04248</t>
  </si>
  <si>
    <t>99700 Marisa Curve Apt. 678</t>
  </si>
  <si>
    <t>Bensonmouth</t>
  </si>
  <si>
    <t>Loss how although consider huge.</t>
  </si>
  <si>
    <t>johnsonpaul@example.com</t>
  </si>
  <si>
    <t>(790)714-6381x101</t>
  </si>
  <si>
    <t>56073 Meghan Shores</t>
  </si>
  <si>
    <t>Tiffanyfort</t>
  </si>
  <si>
    <t>Produce energy late general.</t>
  </si>
  <si>
    <t>rodriguezjohn@example.org</t>
  </si>
  <si>
    <t>329-916-3907x98833</t>
  </si>
  <si>
    <t>318 Norma Ramp Apt. 977</t>
  </si>
  <si>
    <t>North Joannafort</t>
  </si>
  <si>
    <t>Here force outside.</t>
  </si>
  <si>
    <t>wayne04@example.org</t>
  </si>
  <si>
    <t>001-626-225-1891x2508</t>
  </si>
  <si>
    <t>88380 Dixon Tunnel Apt. 787</t>
  </si>
  <si>
    <t>Gordonshire</t>
  </si>
  <si>
    <t>Professor charge same ok building.</t>
  </si>
  <si>
    <t>jon33@example.net</t>
  </si>
  <si>
    <t>502.213.2051</t>
  </si>
  <si>
    <t>5723 Amber Port</t>
  </si>
  <si>
    <t>Order really free outside control common.</t>
  </si>
  <si>
    <t>mcintyrejacqueline@example.com</t>
  </si>
  <si>
    <t>143 Taylor Street</t>
  </si>
  <si>
    <t>North Samuelside</t>
  </si>
  <si>
    <t>Usually garden discussion.</t>
  </si>
  <si>
    <t>matthewoconnell@example.com</t>
  </si>
  <si>
    <t>98283 Anthony Land</t>
  </si>
  <si>
    <t>Port Cindy</t>
  </si>
  <si>
    <t>Form why husband beat billion set none nature.</t>
  </si>
  <si>
    <t>michael52@example.com</t>
  </si>
  <si>
    <t>905.655.1479x54488</t>
  </si>
  <si>
    <t>213 Rachel Loaf</t>
  </si>
  <si>
    <t>Kimberlyfurt</t>
  </si>
  <si>
    <t>Ability garden effect box.</t>
  </si>
  <si>
    <t>adam32@example.net</t>
  </si>
  <si>
    <t>348.796.5691x962</t>
  </si>
  <si>
    <t>9056 Shawn Mall</t>
  </si>
  <si>
    <t>New Richard</t>
  </si>
  <si>
    <t>Rather plant hit positive.</t>
  </si>
  <si>
    <t>ugarcia@example.org</t>
  </si>
  <si>
    <t>710-688-0979x77194</t>
  </si>
  <si>
    <t>689 Michael Light</t>
  </si>
  <si>
    <t>Live lay rise even play defense.</t>
  </si>
  <si>
    <t>turnermelinda@example.com</t>
  </si>
  <si>
    <t>(882)899-2331x02500</t>
  </si>
  <si>
    <t>060 Scott Isle Suite 825</t>
  </si>
  <si>
    <t>Owner allow respond manage ask scientist.</t>
  </si>
  <si>
    <t>asmith@example.net</t>
  </si>
  <si>
    <t>399.494.7579x48898</t>
  </si>
  <si>
    <t>05400 Lynch Walk Suite 547</t>
  </si>
  <si>
    <t>New Erinport</t>
  </si>
  <si>
    <t>Rather note picture alone event establish tree.</t>
  </si>
  <si>
    <t>brendacasey@example.net</t>
  </si>
  <si>
    <t>+1-468-622-4310x1781</t>
  </si>
  <si>
    <t>9403 King View Suite 932</t>
  </si>
  <si>
    <t>Bethanyport</t>
  </si>
  <si>
    <t>First police send under deep defense.</t>
  </si>
  <si>
    <t>youngbrian@example.com</t>
  </si>
  <si>
    <t>266-524-1027x97379</t>
  </si>
  <si>
    <t>7028 Washington Glen</t>
  </si>
  <si>
    <t>Price trouble with young particular.</t>
  </si>
  <si>
    <t>shellybauer@example.org</t>
  </si>
  <si>
    <t>974-860-6177x5520</t>
  </si>
  <si>
    <t>60356 Hughes Mall</t>
  </si>
  <si>
    <t>South Kathrynmouth</t>
  </si>
  <si>
    <t>Pick range maybe activity because.</t>
  </si>
  <si>
    <t>pjordan@example.net</t>
  </si>
  <si>
    <t>980-751-8465</t>
  </si>
  <si>
    <t>201 Barnes Crossing Apt. 549</t>
  </si>
  <si>
    <t>Harrisonbury</t>
  </si>
  <si>
    <t>Democratic really learn in wall stay.</t>
  </si>
  <si>
    <t>ericlyons@example.net</t>
  </si>
  <si>
    <t>874.549.4645x589</t>
  </si>
  <si>
    <t>1904 Avila Square Apt. 655</t>
  </si>
  <si>
    <t>New Stephaniebury</t>
  </si>
  <si>
    <t>Choose buy seem air dinner economic personal.</t>
  </si>
  <si>
    <t>tcasey@example.com</t>
  </si>
  <si>
    <t>618-368-1980x070</t>
  </si>
  <si>
    <t>6610 Rick Village</t>
  </si>
  <si>
    <t>New Annaview</t>
  </si>
  <si>
    <t>Institution happen how property thus but.</t>
  </si>
  <si>
    <t>tannerdaniel@example.com</t>
  </si>
  <si>
    <t>9477 Walsh Ferry</t>
  </si>
  <si>
    <t>Wilsonchester</t>
  </si>
  <si>
    <t>Class response get.</t>
  </si>
  <si>
    <t>jessica90@example.com</t>
  </si>
  <si>
    <t>+1-644-475-8017x83427</t>
  </si>
  <si>
    <t>022 Williams Hollow</t>
  </si>
  <si>
    <t>Word relate soldier.</t>
  </si>
  <si>
    <t>kiarasanders@example.org</t>
  </si>
  <si>
    <t>946-638-6355x148</t>
  </si>
  <si>
    <t>4115 Stewart Grove Apt. 634</t>
  </si>
  <si>
    <t>Cooperbury</t>
  </si>
  <si>
    <t>Culture never feeling life worry wait.</t>
  </si>
  <si>
    <t>nicholaswilliams@example.org</t>
  </si>
  <si>
    <t>001-701-345-3382x51352</t>
  </si>
  <si>
    <t>80334 Johnson Corner Apt. 859</t>
  </si>
  <si>
    <t>West Chadchester</t>
  </si>
  <si>
    <t>Mission news certainly professor risk maintain.</t>
  </si>
  <si>
    <t>kylemeyers@example.org</t>
  </si>
  <si>
    <t>(616)859-0001</t>
  </si>
  <si>
    <t>47547 Mullen Streets Suite 031</t>
  </si>
  <si>
    <t>Room themselves structure various allow TV.</t>
  </si>
  <si>
    <t>+1-202-528-4385x40500</t>
  </si>
  <si>
    <t>148 Courtney Meadow Suite 258</t>
  </si>
  <si>
    <t>Idea maybe garden administration.</t>
  </si>
  <si>
    <t>atkinsonmichael@example.com</t>
  </si>
  <si>
    <t>+1-679-648-3700x6974</t>
  </si>
  <si>
    <t>8460 Paul Brook Apt. 487</t>
  </si>
  <si>
    <t>Relate turn would interview those give yourself top.</t>
  </si>
  <si>
    <t>rramirez@example.net</t>
  </si>
  <si>
    <t>842.961.2328</t>
  </si>
  <si>
    <t>3348 Lewis Fall Suite 918</t>
  </si>
  <si>
    <t>Danielville</t>
  </si>
  <si>
    <t>Me either inside window defense grow medical teach.</t>
  </si>
  <si>
    <t>grichardson@example.org</t>
  </si>
  <si>
    <t>001-648-474-0047x435</t>
  </si>
  <si>
    <t>315 King Point</t>
  </si>
  <si>
    <t>West Meganborough</t>
  </si>
  <si>
    <t>Check billion yard education.</t>
  </si>
  <si>
    <t>ernest28@example.com</t>
  </si>
  <si>
    <t>858.668.5840x653</t>
  </si>
  <si>
    <t>49422 Derek Estates Apt. 698</t>
  </si>
  <si>
    <t>Standard morning teach share resource design operation reduce.</t>
  </si>
  <si>
    <t>755.947.3948</t>
  </si>
  <si>
    <t>6602 Taylor Light</t>
  </si>
  <si>
    <t>Salazarshire</t>
  </si>
  <si>
    <t>Better international them trade business.</t>
  </si>
  <si>
    <t>lisa99@example.org</t>
  </si>
  <si>
    <t>(383)707-8747x36974</t>
  </si>
  <si>
    <t>082 Rodriguez Corner Apt. 850</t>
  </si>
  <si>
    <t>Style style movement treat either central floor.</t>
  </si>
  <si>
    <t>tmoore@example.org</t>
  </si>
  <si>
    <t>+1-302-911-7853x33432</t>
  </si>
  <si>
    <t>9550 Lindsey Squares</t>
  </si>
  <si>
    <t>Greenberg</t>
  </si>
  <si>
    <t>Knowledge baby order doctor medical yet.</t>
  </si>
  <si>
    <t>luis31@example.net</t>
  </si>
  <si>
    <t>(853)863-7959x97864</t>
  </si>
  <si>
    <t>8650 Stanley Plain Suite 514</t>
  </si>
  <si>
    <t>Steeleview</t>
  </si>
  <si>
    <t>Lead myself rich whole city.</t>
  </si>
  <si>
    <t>hartjohn@example.net</t>
  </si>
  <si>
    <t>+1-632-551-1962x33418</t>
  </si>
  <si>
    <t>15499 Vasquez Stravenue</t>
  </si>
  <si>
    <t>Royton</t>
  </si>
  <si>
    <t>Risk site anything green threat myself whom.</t>
  </si>
  <si>
    <t>lcruz@example.org</t>
  </si>
  <si>
    <t>+1-827-961-4139x07653</t>
  </si>
  <si>
    <t>52344 Johnson Circles</t>
  </si>
  <si>
    <t>Gomezchester</t>
  </si>
  <si>
    <t>Will threat million investment.</t>
  </si>
  <si>
    <t>johnsontyler@example.net</t>
  </si>
  <si>
    <t>433-485-4803</t>
  </si>
  <si>
    <t>41511 Rachel Rest Suite 004</t>
  </si>
  <si>
    <t>Popular century then worry.</t>
  </si>
  <si>
    <t>schultzmichael@example.org</t>
  </si>
  <si>
    <t>427 April Path</t>
  </si>
  <si>
    <t>Social sit who during.</t>
  </si>
  <si>
    <t>lucassarah@example.net</t>
  </si>
  <si>
    <t>330.876.3907</t>
  </si>
  <si>
    <t>89496 Michael Spur</t>
  </si>
  <si>
    <t>West Johnathanberg</t>
  </si>
  <si>
    <t>Attorney president black keep.</t>
  </si>
  <si>
    <t>443.753.9953</t>
  </si>
  <si>
    <t>63341 Jay Harbor</t>
  </si>
  <si>
    <t>Stand upon official a once.</t>
  </si>
  <si>
    <t>igomez@example.com</t>
  </si>
  <si>
    <t>208-719-0723x42460</t>
  </si>
  <si>
    <t>255 Swanson Ramp Apt. 255</t>
  </si>
  <si>
    <t>History should both issue performance.</t>
  </si>
  <si>
    <t>beckermelinda@example.net</t>
  </si>
  <si>
    <t>258.542.6974</t>
  </si>
  <si>
    <t>6792 Katherine Valley Suite 218</t>
  </si>
  <si>
    <t>Play heart he grow team.</t>
  </si>
  <si>
    <t>joserobinson@example.org</t>
  </si>
  <si>
    <t>757-398-4745</t>
  </si>
  <si>
    <t>5098 Mullins Pass Suite 330</t>
  </si>
  <si>
    <t>Hawkinsville</t>
  </si>
  <si>
    <t>Happy however send forward.</t>
  </si>
  <si>
    <t>lisa71@example.org</t>
  </si>
  <si>
    <t>795.590.1906x75580</t>
  </si>
  <si>
    <t>2149 Howard Circle</t>
  </si>
  <si>
    <t>Lose else and nature collection what dream.</t>
  </si>
  <si>
    <t>yvasquez@example.net</t>
  </si>
  <si>
    <t>001-383-803-6852</t>
  </si>
  <si>
    <t>55298 Cabrera Springs Apt. 369</t>
  </si>
  <si>
    <t>West Feliciaside</t>
  </si>
  <si>
    <t>Down provide view enter leg visit able.</t>
  </si>
  <si>
    <t>sarah44@example.net</t>
  </si>
  <si>
    <t>559.883.9944</t>
  </si>
  <si>
    <t>12748 Chaney Island</t>
  </si>
  <si>
    <t>East Laura</t>
  </si>
  <si>
    <t>Represent than hundred assume.</t>
  </si>
  <si>
    <t>uallen@example.net</t>
  </si>
  <si>
    <t>944-210-8078x9385</t>
  </si>
  <si>
    <t>948 Pace Vista</t>
  </si>
  <si>
    <t>Power impact mind always.</t>
  </si>
  <si>
    <t>rodrigueznicole@example.net</t>
  </si>
  <si>
    <t>636-720-3479x99921</t>
  </si>
  <si>
    <t>839 Cruz Gardens</t>
  </si>
  <si>
    <t>New Antonioshire</t>
  </si>
  <si>
    <t>Consider every official resource why wait.</t>
  </si>
  <si>
    <t>christopher92@example.com</t>
  </si>
  <si>
    <t>909-435-9985x84738</t>
  </si>
  <si>
    <t>44567 Alan Meadow</t>
  </si>
  <si>
    <t>Torresmouth</t>
  </si>
  <si>
    <t>Soldier suggest knowledge alone class person.</t>
  </si>
  <si>
    <t>aharper@example.com</t>
  </si>
  <si>
    <t>273.809.2606x019</t>
  </si>
  <si>
    <t>284 Simon Via Apt. 264</t>
  </si>
  <si>
    <t>May season between carry.</t>
  </si>
  <si>
    <t>kimberly08@example.com</t>
  </si>
  <si>
    <t>381.842.9894x7429</t>
  </si>
  <si>
    <t>712 Jacob Hills Apt. 033</t>
  </si>
  <si>
    <t>Ask city which perhaps long artist everything.</t>
  </si>
  <si>
    <t>70062 Brian Valley</t>
  </si>
  <si>
    <t>Crawfordport</t>
  </si>
  <si>
    <t>Get not position wear player much.</t>
  </si>
  <si>
    <t>lcompton@example.com</t>
  </si>
  <si>
    <t>402-338-3432x3381</t>
  </si>
  <si>
    <t>892 Boyd Squares Suite 811</t>
  </si>
  <si>
    <t>Culture order among.</t>
  </si>
  <si>
    <t>carterpaul@example.net</t>
  </si>
  <si>
    <t>524-494-0033</t>
  </si>
  <si>
    <t>24005 Bill Loop Apt. 245</t>
  </si>
  <si>
    <t>West Kara</t>
  </si>
  <si>
    <t>Smile arm have medical cup.</t>
  </si>
  <si>
    <t>cmeyers@example.net</t>
  </si>
  <si>
    <t>(564)543-9580</t>
  </si>
  <si>
    <t>49140 Brooks Passage</t>
  </si>
  <si>
    <t>Port Cory</t>
  </si>
  <si>
    <t>Deep institution yourself current truth follow.</t>
  </si>
  <si>
    <t>medinabarbara@example.com</t>
  </si>
  <si>
    <t>8264 Parker Trace Suite 599</t>
  </si>
  <si>
    <t>Wonder relationship option collection similar.</t>
  </si>
  <si>
    <t>debbiewilson@example.org</t>
  </si>
  <si>
    <t>583-717-8474x332</t>
  </si>
  <si>
    <t>88448 Park Fall Apt. 634</t>
  </si>
  <si>
    <t>Alexville</t>
  </si>
  <si>
    <t>Take physical reality raise officer fly sea term.</t>
  </si>
  <si>
    <t>fhernandez@example.com</t>
  </si>
  <si>
    <t>467 Ramirez Forest</t>
  </si>
  <si>
    <t>Dennischester</t>
  </si>
  <si>
    <t>Star ground customer guess five whose.</t>
  </si>
  <si>
    <t>richardjones@example.net</t>
  </si>
  <si>
    <t>(840)886-2826x3723</t>
  </si>
  <si>
    <t>11054 Wright Grove</t>
  </si>
  <si>
    <t>South Grace</t>
  </si>
  <si>
    <t>Their himself end close well.</t>
  </si>
  <si>
    <t>Kline</t>
  </si>
  <si>
    <t>youngchristopher@example.net</t>
  </si>
  <si>
    <t>019 Kathleen Valley</t>
  </si>
  <si>
    <t>Whiteheadport</t>
  </si>
  <si>
    <t>What name land concern.</t>
  </si>
  <si>
    <t>davisjeremiah@example.com</t>
  </si>
  <si>
    <t>668.732.5327x5675</t>
  </si>
  <si>
    <t>73953 Deborah Pike</t>
  </si>
  <si>
    <t>South Cathyhaven</t>
  </si>
  <si>
    <t>Across rule morning rather toward true.</t>
  </si>
  <si>
    <t>79959 Brown Key</t>
  </si>
  <si>
    <t>Gutierrezfurt</t>
  </si>
  <si>
    <t>Country spring network energy safe international between agree.</t>
  </si>
  <si>
    <t>frazierdenise@example.org</t>
  </si>
  <si>
    <t>265-202-8567</t>
  </si>
  <si>
    <t>972 Davis Lights Suite 999</t>
  </si>
  <si>
    <t>Lewisfort</t>
  </si>
  <si>
    <t>Recognize short heart main center teach join.</t>
  </si>
  <si>
    <t>david79@example.net</t>
  </si>
  <si>
    <t>001-990-992-6958x85182</t>
  </si>
  <si>
    <t>37198 Samuel Point</t>
  </si>
  <si>
    <t>West Staceymouth</t>
  </si>
  <si>
    <t>Measure exist watch cup bit machine.</t>
  </si>
  <si>
    <t>barnettclaudia@example.com</t>
  </si>
  <si>
    <t>676.575.8534</t>
  </si>
  <si>
    <t>326 Cynthia Landing</t>
  </si>
  <si>
    <t>Popefurt</t>
  </si>
  <si>
    <t>Bring free kitchen meet realize.</t>
  </si>
  <si>
    <t>jessica96@example.com</t>
  </si>
  <si>
    <t>586.693.7752x626</t>
  </si>
  <si>
    <t>0372 Davis Spur</t>
  </si>
  <si>
    <t>Amandafurt</t>
  </si>
  <si>
    <t>Yard relate simple suddenly.</t>
  </si>
  <si>
    <t>kelleyrichard@example.org</t>
  </si>
  <si>
    <t>684-773-7035x1194</t>
  </si>
  <si>
    <t>7974 Rocha Divide Apt. 478</t>
  </si>
  <si>
    <t>Myself partner during.</t>
  </si>
  <si>
    <t>dylan50@example.net</t>
  </si>
  <si>
    <t>001-419-878-2559x243</t>
  </si>
  <si>
    <t>70395 Tammy Summit</t>
  </si>
  <si>
    <t>Such camera stage professor however machine attention risk.</t>
  </si>
  <si>
    <t>jacksonjudith@example.com</t>
  </si>
  <si>
    <t>364 Hill Roads</t>
  </si>
  <si>
    <t>Give sing off former any.</t>
  </si>
  <si>
    <t>lcrawford@example.org</t>
  </si>
  <si>
    <t>392.747.0948x47589</t>
  </si>
  <si>
    <t>8382 Davis Glen</t>
  </si>
  <si>
    <t>Kevinbury</t>
  </si>
  <si>
    <t>Prevent someone term official himself.</t>
  </si>
  <si>
    <t>stephaniemiller@example.org</t>
  </si>
  <si>
    <t>429-513-2477</t>
  </si>
  <si>
    <t>621 Tristan Trail Suite 842</t>
  </si>
  <si>
    <t>Sister paper unit side by fight.</t>
  </si>
  <si>
    <t>baileykimberly@example.com</t>
  </si>
  <si>
    <t>354.708.8846x8908</t>
  </si>
  <si>
    <t>9920 Greer Station Apt. 822</t>
  </si>
  <si>
    <t>Kylechester</t>
  </si>
  <si>
    <t>President anyone east music and few.</t>
  </si>
  <si>
    <t>smithallison@example.org</t>
  </si>
  <si>
    <t>(795)364-4245x067</t>
  </si>
  <si>
    <t>77352 Nathaniel Turnpike</t>
  </si>
  <si>
    <t>North Caitlynstad</t>
  </si>
  <si>
    <t>Actually boy week upon.</t>
  </si>
  <si>
    <t>douglasjeremy@example.org</t>
  </si>
  <si>
    <t>001-759-780-2254</t>
  </si>
  <si>
    <t>492 Figueroa Prairie</t>
  </si>
  <si>
    <t>Perkinsland</t>
  </si>
  <si>
    <t>Choose seek as control customer fire task.</t>
  </si>
  <si>
    <t>christopherlawson@example.org</t>
  </si>
  <si>
    <t>(616)936-6772</t>
  </si>
  <si>
    <t>76850 Kenneth Estates Suite 476</t>
  </si>
  <si>
    <t>Ballardmouth</t>
  </si>
  <si>
    <t>Sit clearly argue entire material rock fast group.</t>
  </si>
  <si>
    <t>brittany04@example.net</t>
  </si>
  <si>
    <t>380.764.1654x02101</t>
  </si>
  <si>
    <t>5251 Darren Forges</t>
  </si>
  <si>
    <t>Herself old air soldier person.</t>
  </si>
  <si>
    <t>barberwilliam@example.net</t>
  </si>
  <si>
    <t>001-392-579-8440</t>
  </si>
  <si>
    <t>61914 Rogers Viaduct</t>
  </si>
  <si>
    <t>Malloryberg</t>
  </si>
  <si>
    <t>Act floor lose why partner mind strong.</t>
  </si>
  <si>
    <t>kingbarbara@example.org</t>
  </si>
  <si>
    <t>802-773-8036x93182</t>
  </si>
  <si>
    <t>183 Murphy Forest</t>
  </si>
  <si>
    <t>Run partner so both loss dream.</t>
  </si>
  <si>
    <t>abbottjohn@example.net</t>
  </si>
  <si>
    <t>001-441-375-5824x2074</t>
  </si>
  <si>
    <t>7881 Merritt Wall</t>
  </si>
  <si>
    <t>Expert third these outside arm discover.</t>
  </si>
  <si>
    <t>rhall@example.org</t>
  </si>
  <si>
    <t>72942 Donald Forges</t>
  </si>
  <si>
    <t>They human marriage.</t>
  </si>
  <si>
    <t>melaniebrown@example.org</t>
  </si>
  <si>
    <t>488-846-9421</t>
  </si>
  <si>
    <t>82532 Wilson Glen Suite 435</t>
  </si>
  <si>
    <t>East Julie</t>
  </si>
  <si>
    <t>Which enough range hospital analysis.</t>
  </si>
  <si>
    <t>robertslisa@example.org</t>
  </si>
  <si>
    <t>+1-350-721-5135x794</t>
  </si>
  <si>
    <t>811 Nguyen Shore Apt. 245</t>
  </si>
  <si>
    <t>Carrollbury</t>
  </si>
  <si>
    <t>Near another to management visit security.</t>
  </si>
  <si>
    <t>foxbrianna@example.org</t>
  </si>
  <si>
    <t>(880)747-9013x37721</t>
  </si>
  <si>
    <t>10523 Jeffrey Valley</t>
  </si>
  <si>
    <t>Leslietown</t>
  </si>
  <si>
    <t>Anyone economy around learn still name customer.</t>
  </si>
  <si>
    <t>hdavis@example.org</t>
  </si>
  <si>
    <t>805.461.2038</t>
  </si>
  <si>
    <t>4792 Robert Field</t>
  </si>
  <si>
    <t>Danielleport</t>
  </si>
  <si>
    <t>Note government population with usually.</t>
  </si>
  <si>
    <t>fdavis@example.net</t>
  </si>
  <si>
    <t>(230)241-0790x1598</t>
  </si>
  <si>
    <t>129 Ford Plaza Suite 617</t>
  </si>
  <si>
    <t>Son power sort buy pay.</t>
  </si>
  <si>
    <t>pcox@example.net</t>
  </si>
  <si>
    <t>(945)678-5456</t>
  </si>
  <si>
    <t>154 Nguyen Forges</t>
  </si>
  <si>
    <t>Olsonmouth</t>
  </si>
  <si>
    <t>Marriage write worker.</t>
  </si>
  <si>
    <t>jessica14@example.org</t>
  </si>
  <si>
    <t>619 Deborah Causeway</t>
  </si>
  <si>
    <t>West Margaretmouth</t>
  </si>
  <si>
    <t>Although these a hear always white generation.</t>
  </si>
  <si>
    <t>ashley97@example.com</t>
  </si>
  <si>
    <t>(456)264-0961x464</t>
  </si>
  <si>
    <t>2088 Susan Track Suite 021</t>
  </si>
  <si>
    <t>Bring today traditional bank else seat model.</t>
  </si>
  <si>
    <t>mario20@example.org</t>
  </si>
  <si>
    <t>966.226.0319x450</t>
  </si>
  <si>
    <t>15137 Sharon Orchard</t>
  </si>
  <si>
    <t>Silvaview</t>
  </si>
  <si>
    <t>Remember foot glass.</t>
  </si>
  <si>
    <t>gwest@example.org</t>
  </si>
  <si>
    <t>862-345-6706x32478</t>
  </si>
  <si>
    <t>34099 Anthony Underpass Apt. 368</t>
  </si>
  <si>
    <t>Network executive long price.</t>
  </si>
  <si>
    <t>jeffreyhays@example.org</t>
  </si>
  <si>
    <t>796.890.1153x231</t>
  </si>
  <si>
    <t>5275 Jorge Brook Apt. 565</t>
  </si>
  <si>
    <t>Wandaberg</t>
  </si>
  <si>
    <t>Option property happy project factor discuss one.</t>
  </si>
  <si>
    <t>morganjimenez@example.org</t>
  </si>
  <si>
    <t>860.298.3996</t>
  </si>
  <si>
    <t>14897 Julia Square</t>
  </si>
  <si>
    <t>Brother than admit tax often keep commercial.</t>
  </si>
  <si>
    <t>Priscilla</t>
  </si>
  <si>
    <t>debraturner@example.com</t>
  </si>
  <si>
    <t>907-218-6177x701</t>
  </si>
  <si>
    <t>3344 Aaron Burg</t>
  </si>
  <si>
    <t>Markfort</t>
  </si>
  <si>
    <t>Such foot they soldier protect project grow a.</t>
  </si>
  <si>
    <t>amandaromero@example.org</t>
  </si>
  <si>
    <t>+1-304-748-3993x136</t>
  </si>
  <si>
    <t>7379 Paul Cape</t>
  </si>
  <si>
    <t>West Meganton</t>
  </si>
  <si>
    <t>Senior often less tough brother.</t>
  </si>
  <si>
    <t>sharon60@example.org</t>
  </si>
  <si>
    <t>001-677-292-7222x83267</t>
  </si>
  <si>
    <t>8092 Ruiz Track Apt. 493</t>
  </si>
  <si>
    <t>Rebeccafort</t>
  </si>
  <si>
    <t>Lead special project note attack box.</t>
  </si>
  <si>
    <t>krichmond@example.org</t>
  </si>
  <si>
    <t>+1-355-769-9151x819</t>
  </si>
  <si>
    <t>238 Wanda Parks</t>
  </si>
  <si>
    <t>Port Lauraton</t>
  </si>
  <si>
    <t>Vote television training however.</t>
  </si>
  <si>
    <t>vallen@example.net</t>
  </si>
  <si>
    <t>+1-559-660-6871x32571</t>
  </si>
  <si>
    <t>343 Troy Circles</t>
  </si>
  <si>
    <t>Fowlerbury</t>
  </si>
  <si>
    <t>Condition list staff possible high project role girl.</t>
  </si>
  <si>
    <t>stonevictor@example.net</t>
  </si>
  <si>
    <t>325-222-6003</t>
  </si>
  <si>
    <t>624 Matthew Circles Apt. 100</t>
  </si>
  <si>
    <t>Feel week alone baby need improve image.</t>
  </si>
  <si>
    <t>Glass</t>
  </si>
  <si>
    <t>djones@example.net</t>
  </si>
  <si>
    <t>(721)298-1712</t>
  </si>
  <si>
    <t>451 Costa Islands</t>
  </si>
  <si>
    <t>Port Marytown</t>
  </si>
  <si>
    <t>Whose whose sense space.</t>
  </si>
  <si>
    <t>qkim@example.org</t>
  </si>
  <si>
    <t>(478)414-6524x820</t>
  </si>
  <si>
    <t>3285 Martinez Port</t>
  </si>
  <si>
    <t>Port Madisonmouth</t>
  </si>
  <si>
    <t>Cold book parent project most project.</t>
  </si>
  <si>
    <t>lkeller@example.org</t>
  </si>
  <si>
    <t>912.930.7297x30358</t>
  </si>
  <si>
    <t>00145 Nicole Ford</t>
  </si>
  <si>
    <t>Show long similar across later adult couple.</t>
  </si>
  <si>
    <t>lwalker@example.org</t>
  </si>
  <si>
    <t>686.621.2299</t>
  </si>
  <si>
    <t>409 Joseph Drives</t>
  </si>
  <si>
    <t>Society chance significant hot official medical direction.</t>
  </si>
  <si>
    <t>garzastacey@example.org</t>
  </si>
  <si>
    <t>722.440.8403</t>
  </si>
  <si>
    <t>571 Lawrence Mission Suite 030</t>
  </si>
  <si>
    <t>Port Ann</t>
  </si>
  <si>
    <t>Factor activity whether able wall machine them control.</t>
  </si>
  <si>
    <t>ahardy@example.com</t>
  </si>
  <si>
    <t>(832)424-5407</t>
  </si>
  <si>
    <t>97993 Kevin Pass Suite 761</t>
  </si>
  <si>
    <t>Blankenshipport</t>
  </si>
  <si>
    <t>Respond reach order sense explain add three.</t>
  </si>
  <si>
    <t>bartlettelizabeth@example.net</t>
  </si>
  <si>
    <t>+1-427-579-4947x14227</t>
  </si>
  <si>
    <t>9561 Casey Lights Apt. 987</t>
  </si>
  <si>
    <t>Gomezberg</t>
  </si>
  <si>
    <t>Statement behind particular school country position.</t>
  </si>
  <si>
    <t>smithfelicia@example.net</t>
  </si>
  <si>
    <t>(365)548-9562</t>
  </si>
  <si>
    <t>901 Turner Heights Suite 389</t>
  </si>
  <si>
    <t>West Tonyaton</t>
  </si>
  <si>
    <t>Station attorney event skill data politics may.</t>
  </si>
  <si>
    <t>Ariana</t>
  </si>
  <si>
    <t>hwhite@example.org</t>
  </si>
  <si>
    <t>821 Robles Locks</t>
  </si>
  <si>
    <t>Eye place less number quality heavy watch success.</t>
  </si>
  <si>
    <t>sharon35@example.net</t>
  </si>
  <si>
    <t>001-918-940-8023x45302</t>
  </si>
  <si>
    <t>14165 Claudia Pine</t>
  </si>
  <si>
    <t>Lake Edwin</t>
  </si>
  <si>
    <t>Meeting assume reflect guess within.</t>
  </si>
  <si>
    <t>rodriguezjames@example.org</t>
  </si>
  <si>
    <t>(924)408-3190x90014</t>
  </si>
  <si>
    <t>30389 Joseph Union</t>
  </si>
  <si>
    <t>Crawfordland</t>
  </si>
  <si>
    <t>Director standard free east yourself hour among.</t>
  </si>
  <si>
    <t>ballardrodney@example.org</t>
  </si>
  <si>
    <t>001-329-732-8303x191</t>
  </si>
  <si>
    <t>1807 Brandon Glen Apt. 940</t>
  </si>
  <si>
    <t>Lake Bernard</t>
  </si>
  <si>
    <t>Race anyone why inside write represent hair.</t>
  </si>
  <si>
    <t>sullivanjustin@example.com</t>
  </si>
  <si>
    <t>822.817.8498</t>
  </si>
  <si>
    <t>4676 Black Ridges Suite 435</t>
  </si>
  <si>
    <t>East Alanton</t>
  </si>
  <si>
    <t>Reduce center rich treatment official build happy.</t>
  </si>
  <si>
    <t>owenalyssa@example.org</t>
  </si>
  <si>
    <t>001-685-323-2681x071</t>
  </si>
  <si>
    <t>305 Nguyen Light</t>
  </si>
  <si>
    <t>North Audreymouth</t>
  </si>
  <si>
    <t>Can any outside kitchen capital evening sport.</t>
  </si>
  <si>
    <t>kennethsmith@example.com</t>
  </si>
  <si>
    <t>001-381-774-1085x0845</t>
  </si>
  <si>
    <t>7808 James Inlet</t>
  </si>
  <si>
    <t>Year western Democrat hospital nice attorney.</t>
  </si>
  <si>
    <t>jessicafrazier@example.org</t>
  </si>
  <si>
    <t>777-579-0696x00393</t>
  </si>
  <si>
    <t>02086 Michelle Prairie</t>
  </si>
  <si>
    <t>Maddoxland</t>
  </si>
  <si>
    <t>Thank brother remember edge activity.</t>
  </si>
  <si>
    <t>jeffrey38@example.net</t>
  </si>
  <si>
    <t>(474)314-9766</t>
  </si>
  <si>
    <t>8595 Kayla Parks</t>
  </si>
  <si>
    <t>Really yet any song trouble.</t>
  </si>
  <si>
    <t>eugene10@example.net</t>
  </si>
  <si>
    <t>39213 Collins Lodge</t>
  </si>
  <si>
    <t>Pattersonton</t>
  </si>
  <si>
    <t>Right great contain just available protect art.</t>
  </si>
  <si>
    <t>williamdawson@example.com</t>
  </si>
  <si>
    <t>746-655-4252</t>
  </si>
  <si>
    <t>3651 Phillips Street Suite 482</t>
  </si>
  <si>
    <t>Mistyville</t>
  </si>
  <si>
    <t>Appear education draw reduce field.</t>
  </si>
  <si>
    <t>mendozaronald@example.org</t>
  </si>
  <si>
    <t>443-304-5060</t>
  </si>
  <si>
    <t>3410 Kelsey Spur Apt. 231</t>
  </si>
  <si>
    <t>Lake Brendaview</t>
  </si>
  <si>
    <t>Tax contain fund sort role.</t>
  </si>
  <si>
    <t>heathermarshall@example.org</t>
  </si>
  <si>
    <t>426 Jeffrey Club</t>
  </si>
  <si>
    <t>Account agreement such white process soon.</t>
  </si>
  <si>
    <t>karen88@example.net</t>
  </si>
  <si>
    <t>0257 Robert Islands Suite 286</t>
  </si>
  <si>
    <t>Leader place his.</t>
  </si>
  <si>
    <t>larsenhunter@example.org</t>
  </si>
  <si>
    <t>320.665.8408</t>
  </si>
  <si>
    <t>331 Gregory Fort Suite 413</t>
  </si>
  <si>
    <t>West Theresaland</t>
  </si>
  <si>
    <t>Bring learn walk process away majority meeting.</t>
  </si>
  <si>
    <t>lisa19@example.org</t>
  </si>
  <si>
    <t>001-431-780-5672x483</t>
  </si>
  <si>
    <t>202 Rosario Summit Suite 970</t>
  </si>
  <si>
    <t>South Andrewchester</t>
  </si>
  <si>
    <t>Trip move alone question between.</t>
  </si>
  <si>
    <t>clairesampson@example.org</t>
  </si>
  <si>
    <t>317.511.1766x938</t>
  </si>
  <si>
    <t>448 Johnson Port Apt. 052</t>
  </si>
  <si>
    <t>Road fight man remain season threat want.</t>
  </si>
  <si>
    <t>jeremy01@example.org</t>
  </si>
  <si>
    <t>737-493-9980x816</t>
  </si>
  <si>
    <t>97694 Gonzalez Pine Suite 524</t>
  </si>
  <si>
    <t>Port Curtisshire</t>
  </si>
  <si>
    <t>Trial character I others at blue.</t>
  </si>
  <si>
    <t>gabriella42@example.net</t>
  </si>
  <si>
    <t>(304)978-5611</t>
  </si>
  <si>
    <t>757 Ruiz Via Suite 071</t>
  </si>
  <si>
    <t>South Autumnmouth</t>
  </si>
  <si>
    <t>Every behavior be college character check bag similar.</t>
  </si>
  <si>
    <t>williamskayla@example.org</t>
  </si>
  <si>
    <t>15192 Gabrielle Parks Suite 166</t>
  </si>
  <si>
    <t>East Todd</t>
  </si>
  <si>
    <t>Cut around particular perhaps front check Mrs born.</t>
  </si>
  <si>
    <t>stephaniepage@example.org</t>
  </si>
  <si>
    <t>227-283-6450x2457</t>
  </si>
  <si>
    <t>0187 Mccullough Pine</t>
  </si>
  <si>
    <t>Tuckerville</t>
  </si>
  <si>
    <t>Tv prevent lead onto set according.</t>
  </si>
  <si>
    <t>daviscarmen@example.net</t>
  </si>
  <si>
    <t>(207)777-3107x9924</t>
  </si>
  <si>
    <t>1319 Ruben Walk</t>
  </si>
  <si>
    <t>Port Shaun</t>
  </si>
  <si>
    <t>Practice hit clearly style.</t>
  </si>
  <si>
    <t>coledaniel@example.com</t>
  </si>
  <si>
    <t>+1-305-883-4283x4160</t>
  </si>
  <si>
    <t>01721 Mendez Union Apt. 867</t>
  </si>
  <si>
    <t>Into range daughter lay model.</t>
  </si>
  <si>
    <t>tsandoval@example.org</t>
  </si>
  <si>
    <t>001-434-238-3854</t>
  </si>
  <si>
    <t>281 Cruz Junctions Suite 812</t>
  </si>
  <si>
    <t>South Russellhaven</t>
  </si>
  <si>
    <t>Ball include nothing like.</t>
  </si>
  <si>
    <t>lreyes@example.org</t>
  </si>
  <si>
    <t>+1-243-901-5409x9960</t>
  </si>
  <si>
    <t>56945 Pamela Turnpike Apt. 606</t>
  </si>
  <si>
    <t>Bobbymouth</t>
  </si>
  <si>
    <t>Society ago yourself state nice whatever enter.</t>
  </si>
  <si>
    <t>ksilva@example.net</t>
  </si>
  <si>
    <t>+1-394-511-7394x44936</t>
  </si>
  <si>
    <t>82249 Bryan Island</t>
  </si>
  <si>
    <t>Activity their economic help seem painting help.</t>
  </si>
  <si>
    <t>whitekatherine@example.com</t>
  </si>
  <si>
    <t>679.677.2158</t>
  </si>
  <si>
    <t>50539 Annette Row Suite 015</t>
  </si>
  <si>
    <t>Batesmouth</t>
  </si>
  <si>
    <t>Treatment very bring build present.</t>
  </si>
  <si>
    <t>658.773.7272x78502</t>
  </si>
  <si>
    <t>3539 Dalton Glens</t>
  </si>
  <si>
    <t>Macdonaldtown</t>
  </si>
  <si>
    <t>Half head chair do career memory marriage.</t>
  </si>
  <si>
    <t>kaiserjoshua@example.com</t>
  </si>
  <si>
    <t>9957 Lewis Orchard</t>
  </si>
  <si>
    <t>Red accept author business mouth bank boy.</t>
  </si>
  <si>
    <t>aaron30@example.org</t>
  </si>
  <si>
    <t>918.984.5149x67236</t>
  </si>
  <si>
    <t>942 Hernandez Stravenue Apt. 358</t>
  </si>
  <si>
    <t>Lake Cindyview</t>
  </si>
  <si>
    <t>Human art record write after military.</t>
  </si>
  <si>
    <t>rebeccahartman@example.org</t>
  </si>
  <si>
    <t>(285)328-8852</t>
  </si>
  <si>
    <t>167 Pollard Ports</t>
  </si>
  <si>
    <t>Score article enjoy left how.</t>
  </si>
  <si>
    <t>rodriguezandrew@example.org</t>
  </si>
  <si>
    <t>+1-552-359-1820x8836</t>
  </si>
  <si>
    <t>2613 Andrea Expressway Suite 524</t>
  </si>
  <si>
    <t>Congress appear father.</t>
  </si>
  <si>
    <t>fosterrhonda@example.com</t>
  </si>
  <si>
    <t>816-262-3091</t>
  </si>
  <si>
    <t>324 Travis Burgs</t>
  </si>
  <si>
    <t>Himself grow type you her.</t>
  </si>
  <si>
    <t>osborneandrew@example.org</t>
  </si>
  <si>
    <t>+1-338-869-2762x215</t>
  </si>
  <si>
    <t>1418 Baker Court</t>
  </si>
  <si>
    <t>Rachelside</t>
  </si>
  <si>
    <t>Perhaps think range contain adult something trade method.</t>
  </si>
  <si>
    <t>reyeswayne@example.org</t>
  </si>
  <si>
    <t>001-754-672-4904</t>
  </si>
  <si>
    <t>23113 Potts Manor Suite 639</t>
  </si>
  <si>
    <t>Robinburgh</t>
  </si>
  <si>
    <t>Enough reduce citizen significant.</t>
  </si>
  <si>
    <t>justin86@example.com</t>
  </si>
  <si>
    <t>+1-380-469-6058x722</t>
  </si>
  <si>
    <t>9212 Fletcher Junctions</t>
  </si>
  <si>
    <t>Treat chair discover second operation resource.</t>
  </si>
  <si>
    <t>ghines@example.com</t>
  </si>
  <si>
    <t>566-591-3518</t>
  </si>
  <si>
    <t>7221 Martin Village Apt. 365</t>
  </si>
  <si>
    <t>Air feeling condition conference born.</t>
  </si>
  <si>
    <t>bernardjohn@example.net</t>
  </si>
  <si>
    <t>605.316.7698x53152</t>
  </si>
  <si>
    <t>6893 Mathis Tunnel</t>
  </si>
  <si>
    <t>New Gabrieltown</t>
  </si>
  <si>
    <t>Painting table perform energy industry parent employee.</t>
  </si>
  <si>
    <t>walkerjonathan@example.org</t>
  </si>
  <si>
    <t>(757)781-1917</t>
  </si>
  <si>
    <t>5238 Richard Views</t>
  </si>
  <si>
    <t>Kendraport</t>
  </si>
  <si>
    <t>Stage prevent letter behavior.</t>
  </si>
  <si>
    <t>parksdaniel@example.net</t>
  </si>
  <si>
    <t>36977 Matthew Tunnel Apt. 207</t>
  </si>
  <si>
    <t>Jimenezmouth</t>
  </si>
  <si>
    <t>Bank else kid military Mr.</t>
  </si>
  <si>
    <t>abigail72@example.org</t>
  </si>
  <si>
    <t>764.381.0773</t>
  </si>
  <si>
    <t>322 Traci Street</t>
  </si>
  <si>
    <t>South Ryan</t>
  </si>
  <si>
    <t>Range much degree when difference.</t>
  </si>
  <si>
    <t>williamsdaniel@example.com</t>
  </si>
  <si>
    <t>+1-532-377-9501x4192</t>
  </si>
  <si>
    <t>1181 Bryan Knoll Suite 342</t>
  </si>
  <si>
    <t>Simple human remember season.</t>
  </si>
  <si>
    <t>gmiddleton@example.com</t>
  </si>
  <si>
    <t>+1-792-770-3570x94711</t>
  </si>
  <si>
    <t>83839 Theresa Lake</t>
  </si>
  <si>
    <t>New Roger</t>
  </si>
  <si>
    <t>Reason although moment direction follow difference.</t>
  </si>
  <si>
    <t>phernandez@example.org</t>
  </si>
  <si>
    <t>377.977.5118x506</t>
  </si>
  <si>
    <t>981 Peterson Flats</t>
  </si>
  <si>
    <t>Briannamouth</t>
  </si>
  <si>
    <t>Prevent particular vote cost.</t>
  </si>
  <si>
    <t>annahendricks@example.org</t>
  </si>
  <si>
    <t>+1-614-992-2986x009</t>
  </si>
  <si>
    <t>09787 John Mission Suite 918</t>
  </si>
  <si>
    <t>Lake Mariastad</t>
  </si>
  <si>
    <t>Create four music avoid special and include.</t>
  </si>
  <si>
    <t>michaelgonzales@example.com</t>
  </si>
  <si>
    <t>891-816-5440x43597</t>
  </si>
  <si>
    <t>41742 Berg Views Apt. 870</t>
  </si>
  <si>
    <t>Leemouth</t>
  </si>
  <si>
    <t>Level necessary yard back.</t>
  </si>
  <si>
    <t>virginia23@example.net</t>
  </si>
  <si>
    <t>(375)316-1003x4156</t>
  </si>
  <si>
    <t>88178 Nicholas Roads Suite 571</t>
  </si>
  <si>
    <t>War really her beyond.</t>
  </si>
  <si>
    <t>catherinehatfield@example.com</t>
  </si>
  <si>
    <t>770-503-6919x70956</t>
  </si>
  <si>
    <t>726 Samantha Mountain Suite 457</t>
  </si>
  <si>
    <t>Leg upon soldier call carry.</t>
  </si>
  <si>
    <t>Valentine</t>
  </si>
  <si>
    <t>hnichols@example.com</t>
  </si>
  <si>
    <t>001-953-631-2793</t>
  </si>
  <si>
    <t>02937 Guerra Plains</t>
  </si>
  <si>
    <t>Cunninghamchester</t>
  </si>
  <si>
    <t>Social wonder central sign.</t>
  </si>
  <si>
    <t>ryan39@example.net</t>
  </si>
  <si>
    <t>512-945-8428x80779</t>
  </si>
  <si>
    <t>4703 Daniel Shore Apt. 617</t>
  </si>
  <si>
    <t>Annaview</t>
  </si>
  <si>
    <t>Worker over would operation base.</t>
  </si>
  <si>
    <t>fisherjohn@example.org</t>
  </si>
  <si>
    <t>001-455-323-2627x230</t>
  </si>
  <si>
    <t>95110 Adam Forge Apt. 562</t>
  </si>
  <si>
    <t>Charge list mind six draw lawyer.</t>
  </si>
  <si>
    <t>evansjared@example.org</t>
  </si>
  <si>
    <t>506.922.2929x84429</t>
  </si>
  <si>
    <t>0159 Dan Mill Suite 087</t>
  </si>
  <si>
    <t>Lake Garymouth</t>
  </si>
  <si>
    <t>Some authority half both.</t>
  </si>
  <si>
    <t>nacevedo@example.net</t>
  </si>
  <si>
    <t>(324)302-6733x78079</t>
  </si>
  <si>
    <t>1881 Gray Forks Suite 929</t>
  </si>
  <si>
    <t>Car really detail raise close.</t>
  </si>
  <si>
    <t>austin92@example.org</t>
  </si>
  <si>
    <t>7917 Baxter Tunnel Apt. 091</t>
  </si>
  <si>
    <t>Music peace memory technology.</t>
  </si>
  <si>
    <t>joshua73@example.org</t>
  </si>
  <si>
    <t>828.349.3015</t>
  </si>
  <si>
    <t>8392 Michael Divide</t>
  </si>
  <si>
    <t>Dustintown</t>
  </si>
  <si>
    <t>No office mention every seat garden tough.</t>
  </si>
  <si>
    <t>+1-957-855-4756x4646</t>
  </si>
  <si>
    <t>5660 Morris Heights</t>
  </si>
  <si>
    <t>Boydhaven</t>
  </si>
  <si>
    <t>Bad individual model campaign reach opportunity happy.</t>
  </si>
  <si>
    <t>brianfuller@example.net</t>
  </si>
  <si>
    <t>043 Kyle Mountains Apt. 333</t>
  </si>
  <si>
    <t>Leblanchaven</t>
  </si>
  <si>
    <t>Call chair lose knowledge form real challenge.</t>
  </si>
  <si>
    <t>jackjohnson@example.net</t>
  </si>
  <si>
    <t>001-777-666-1366x87614</t>
  </si>
  <si>
    <t>9354 Jennifer Ramp</t>
  </si>
  <si>
    <t>Prevent behind would push nor stage.</t>
  </si>
  <si>
    <t>rpeters@example.net</t>
  </si>
  <si>
    <t>+1-296-810-7029x7299</t>
  </si>
  <si>
    <t>80881 Thomas Ford</t>
  </si>
  <si>
    <t>Wrong service go use.</t>
  </si>
  <si>
    <t>Meza</t>
  </si>
  <si>
    <t>lopezmichael@example.com</t>
  </si>
  <si>
    <t>001-734-654-6980</t>
  </si>
  <si>
    <t>1226 Meghan Square Suite 253</t>
  </si>
  <si>
    <t>South Thomasfort</t>
  </si>
  <si>
    <t>Question agency travel next likely short safe international.</t>
  </si>
  <si>
    <t>robinsonaaron@example.org</t>
  </si>
  <si>
    <t>+1-849-714-7773x1046</t>
  </si>
  <si>
    <t>391 Micheal Burg</t>
  </si>
  <si>
    <t>Natashaburgh</t>
  </si>
  <si>
    <t>Organization certainly water population.</t>
  </si>
  <si>
    <t>kyle19@example.net</t>
  </si>
  <si>
    <t>(480)695-6506x3007</t>
  </si>
  <si>
    <t>8128 David Pine</t>
  </si>
  <si>
    <t>Petershaven</t>
  </si>
  <si>
    <t>Million people away civil matter back.</t>
  </si>
  <si>
    <t>lisabradford@example.com</t>
  </si>
  <si>
    <t>0736 Sandoval Trace Apt. 218</t>
  </si>
  <si>
    <t>North Timothyborough</t>
  </si>
  <si>
    <t>Here reduce black college drop form old.</t>
  </si>
  <si>
    <t>eduardo58@example.org</t>
  </si>
  <si>
    <t>001-565-360-6304x39026</t>
  </si>
  <si>
    <t>82333 Williams Unions</t>
  </si>
  <si>
    <t>North Sierraburgh</t>
  </si>
  <si>
    <t>Fact challenge reveal.</t>
  </si>
  <si>
    <t>karenmartinez@example.org</t>
  </si>
  <si>
    <t>398-873-8364</t>
  </si>
  <si>
    <t>93353 Cochran Centers Suite 763</t>
  </si>
  <si>
    <t>Answer grow effort challenge.</t>
  </si>
  <si>
    <t>thompsonbrooke@example.org</t>
  </si>
  <si>
    <t>+1-501-799-3359x9346</t>
  </si>
  <si>
    <t>6841 Shelby Key</t>
  </si>
  <si>
    <t>Type nice college would top ever price.</t>
  </si>
  <si>
    <t>lawrencealexander@example.net</t>
  </si>
  <si>
    <t>(796)748-3965</t>
  </si>
  <si>
    <t>478 Ashley Prairie Suite 509</t>
  </si>
  <si>
    <t>Port Ruben</t>
  </si>
  <si>
    <t>Along age security rich better science.</t>
  </si>
  <si>
    <t>mary02@example.net</t>
  </si>
  <si>
    <t>734-950-3371</t>
  </si>
  <si>
    <t>68596 Patrick Hill</t>
  </si>
  <si>
    <t>Ponceview</t>
  </si>
  <si>
    <t>Level speak black school.</t>
  </si>
  <si>
    <t>tina41@example.com</t>
  </si>
  <si>
    <t>(720)572-5809</t>
  </si>
  <si>
    <t>600 Belinda Fall</t>
  </si>
  <si>
    <t>Dawsonport</t>
  </si>
  <si>
    <t>Model eight of develop.</t>
  </si>
  <si>
    <t>brett80@example.org</t>
  </si>
  <si>
    <t>791-335-9014</t>
  </si>
  <si>
    <t>6897 Jeffrey Isle</t>
  </si>
  <si>
    <t>North Selenashire</t>
  </si>
  <si>
    <t>Record treat government type PM every security.</t>
  </si>
  <si>
    <t>colemanpaul@example.com</t>
  </si>
  <si>
    <t>605.386.2179</t>
  </si>
  <si>
    <t>95874 Lisa Brook</t>
  </si>
  <si>
    <t>Base present offer well well reveal.</t>
  </si>
  <si>
    <t>fmiller@example.org</t>
  </si>
  <si>
    <t>810-488-5805x95828</t>
  </si>
  <si>
    <t>963 Bailey Branch</t>
  </si>
  <si>
    <t>Port Shannontown</t>
  </si>
  <si>
    <t>Group reach development eat.</t>
  </si>
  <si>
    <t>michaelromero@example.org</t>
  </si>
  <si>
    <t>(327)213-9355x21092</t>
  </si>
  <si>
    <t>780 Fisher Wall</t>
  </si>
  <si>
    <t>Lake Jessicaside</t>
  </si>
  <si>
    <t>View structure perhaps space.</t>
  </si>
  <si>
    <t>keith66@example.com</t>
  </si>
  <si>
    <t>442-835-2937x49235</t>
  </si>
  <si>
    <t>9729 Baker Highway</t>
  </si>
  <si>
    <t>Jesushaven</t>
  </si>
  <si>
    <t>Month develop scene leg.</t>
  </si>
  <si>
    <t>savannahbyrd@example.net</t>
  </si>
  <si>
    <t>001-674-678-3716</t>
  </si>
  <si>
    <t>10951 Gregory Roads Apt. 132</t>
  </si>
  <si>
    <t>Port Bonnie</t>
  </si>
  <si>
    <t>Recent drug kitchen throughout production.</t>
  </si>
  <si>
    <t>churchsierra@example.net</t>
  </si>
  <si>
    <t>320-637-5519</t>
  </si>
  <si>
    <t>6477 Murphy Union</t>
  </si>
  <si>
    <t>Program along later well rule to worker other.</t>
  </si>
  <si>
    <t>daniellewis@example.net</t>
  </si>
  <si>
    <t>+1-437-274-5831x1207</t>
  </si>
  <si>
    <t>0852 Fry Land</t>
  </si>
  <si>
    <t>Deanbury</t>
  </si>
  <si>
    <t>Anyone chair dream.</t>
  </si>
  <si>
    <t>vallen@example.com</t>
  </si>
  <si>
    <t>170 Reyes Meadow</t>
  </si>
  <si>
    <t>South Peterville</t>
  </si>
  <si>
    <t>A break top.</t>
  </si>
  <si>
    <t>proberts@example.com</t>
  </si>
  <si>
    <t>+1-254-413-1509x6410</t>
  </si>
  <si>
    <t>63516 Parsons Rue Apt. 797</t>
  </si>
  <si>
    <t>Door attention turn couple stay hundred.</t>
  </si>
  <si>
    <t>byrdrobert@example.com</t>
  </si>
  <si>
    <t>638-612-7049x37245</t>
  </si>
  <si>
    <t>6241 Christopher Stream</t>
  </si>
  <si>
    <t>Whatever public share continue street someone civil.</t>
  </si>
  <si>
    <t>abuchanan@example.org</t>
  </si>
  <si>
    <t>017 Hunter Neck</t>
  </si>
  <si>
    <t>Inside range business require.</t>
  </si>
  <si>
    <t>gallowayjustin@example.org</t>
  </si>
  <si>
    <t>001-845-433-0936x20904</t>
  </si>
  <si>
    <t>46982 Walker Forest</t>
  </si>
  <si>
    <t>Franklinville</t>
  </si>
  <si>
    <t>Recently hot head vote ready member well.</t>
  </si>
  <si>
    <t>brandongomez@example.net</t>
  </si>
  <si>
    <t>304-261-8113x366</t>
  </si>
  <si>
    <t>3041 Kristen Meadow Suite 677</t>
  </si>
  <si>
    <t>Term site goal program south I.</t>
  </si>
  <si>
    <t>slowe@example.org</t>
  </si>
  <si>
    <t>001-745-704-9370x50794</t>
  </si>
  <si>
    <t>940 Marissa Mall Suite 794</t>
  </si>
  <si>
    <t>State white east sit follow surface rest too.</t>
  </si>
  <si>
    <t>752-702-8974x39006</t>
  </si>
  <si>
    <t>6543 Hernandez Trafficway Suite 624</t>
  </si>
  <si>
    <t>Lake Ethanbury</t>
  </si>
  <si>
    <t>List resource hope.</t>
  </si>
  <si>
    <t>ghood@example.com</t>
  </si>
  <si>
    <t>415.914.2907</t>
  </si>
  <si>
    <t>518 Lee Brook Suite 477</t>
  </si>
  <si>
    <t>Mendozaberg</t>
  </si>
  <si>
    <t>Others claim place mean pattern road.</t>
  </si>
  <si>
    <t>alexandershannon@example.net</t>
  </si>
  <si>
    <t>530 Andrew Ramp</t>
  </si>
  <si>
    <t>Christinaborough</t>
  </si>
  <si>
    <t>Summer actually policy economic ahead represent.</t>
  </si>
  <si>
    <t>mary90@example.net</t>
  </si>
  <si>
    <t>5845 Taylor Lodge</t>
  </si>
  <si>
    <t>Maryview</t>
  </si>
  <si>
    <t>Through president quickly small.</t>
  </si>
  <si>
    <t>saradelgado@example.com</t>
  </si>
  <si>
    <t>361-228-1351</t>
  </si>
  <si>
    <t>1236 Pruitt Valley Apt. 953</t>
  </si>
  <si>
    <t>South Tommy</t>
  </si>
  <si>
    <t>Down coach face play allow Congress.</t>
  </si>
  <si>
    <t>aaron43@example.com</t>
  </si>
  <si>
    <t>(320)281-8598x9569</t>
  </si>
  <si>
    <t>02840 Lopez Field</t>
  </si>
  <si>
    <t>Colonshire</t>
  </si>
  <si>
    <t>Heart rich occur.</t>
  </si>
  <si>
    <t>deleonamanda@example.net</t>
  </si>
  <si>
    <t>55430 Jones Parkway Suite 630</t>
  </si>
  <si>
    <t>Philipton</t>
  </si>
  <si>
    <t>Necessary on drug treatment.</t>
  </si>
  <si>
    <t>jeremyfoster@example.org</t>
  </si>
  <si>
    <t>001-861-904-6017</t>
  </si>
  <si>
    <t>5968 Nichole Freeway Apt. 121</t>
  </si>
  <si>
    <t>Nation hear land edge project.</t>
  </si>
  <si>
    <t>jennifer01@example.org</t>
  </si>
  <si>
    <t>46178 Thornton Ferry Suite 014</t>
  </si>
  <si>
    <t>Computer throughout individual majority audience explain.</t>
  </si>
  <si>
    <t>73365 Washington Ranch Apt. 763</t>
  </si>
  <si>
    <t>Tammyview</t>
  </si>
  <si>
    <t>Wife main new throw.</t>
  </si>
  <si>
    <t>xfuller@example.org</t>
  </si>
  <si>
    <t>+1-750-982-1510x213</t>
  </si>
  <si>
    <t>5672 Paul Shores</t>
  </si>
  <si>
    <t>Dorseyland</t>
  </si>
  <si>
    <t>Image student family friend indicate.</t>
  </si>
  <si>
    <t>(548)767-6178x05091</t>
  </si>
  <si>
    <t>4501 Randall Heights Suite 216</t>
  </si>
  <si>
    <t>Port Betty</t>
  </si>
  <si>
    <t>Necessary current picture hold mean than natural.</t>
  </si>
  <si>
    <t>elizabeth15@example.org</t>
  </si>
  <si>
    <t>+1-864-630-8031x960</t>
  </si>
  <si>
    <t>32391 Mark Isle Apt. 589</t>
  </si>
  <si>
    <t>New Zacharyfurt</t>
  </si>
  <si>
    <t>Determine door put tend total human collection area.</t>
  </si>
  <si>
    <t>smithgabriel@example.org</t>
  </si>
  <si>
    <t>02559 Debra Springs</t>
  </si>
  <si>
    <t>East Nicholasmouth</t>
  </si>
  <si>
    <t>Brother either speech knowledge college.</t>
  </si>
  <si>
    <t>uellis@example.com</t>
  </si>
  <si>
    <t>836-740-2180x60835</t>
  </si>
  <si>
    <t>252 Blake Pike</t>
  </si>
  <si>
    <t>Let race office population especially its.</t>
  </si>
  <si>
    <t>laura00@example.org</t>
  </si>
  <si>
    <t>28458 Smith Vista</t>
  </si>
  <si>
    <t>Chance trade support sister do develop.</t>
  </si>
  <si>
    <t>kristinawilliams@example.net</t>
  </si>
  <si>
    <t>(209)702-0310</t>
  </si>
  <si>
    <t>9678 Miles Greens Apt. 306</t>
  </si>
  <si>
    <t>Port Scottborough</t>
  </si>
  <si>
    <t>Security major stock work.</t>
  </si>
  <si>
    <t>jasminecasey@example.org</t>
  </si>
  <si>
    <t>181 Breanna Centers</t>
  </si>
  <si>
    <t>New Juliemouth</t>
  </si>
  <si>
    <t>Easy you protect another performance control why mind.</t>
  </si>
  <si>
    <t>amandawells@example.net</t>
  </si>
  <si>
    <t>712-520-3317</t>
  </si>
  <si>
    <t>13736 Melanie Pass Suite 431</t>
  </si>
  <si>
    <t>West Angelachester</t>
  </si>
  <si>
    <t>Put behind line clearly power.</t>
  </si>
  <si>
    <t>finleyholly@example.com</t>
  </si>
  <si>
    <t>+1-914-831-5267x0915</t>
  </si>
  <si>
    <t>383 Jessica Brooks</t>
  </si>
  <si>
    <t>Bowenshire</t>
  </si>
  <si>
    <t>Night claim citizen water today wait strategy if.</t>
  </si>
  <si>
    <t>john40@example.com</t>
  </si>
  <si>
    <t>853-730-2088</t>
  </si>
  <si>
    <t>7056 Nancy Highway Suite 069</t>
  </si>
  <si>
    <t>West Gregoryburgh</t>
  </si>
  <si>
    <t>Reach model school performance we.</t>
  </si>
  <si>
    <t>brettjones@example.net</t>
  </si>
  <si>
    <t>+1-419-969-0154x0903</t>
  </si>
  <si>
    <t>032 Nelson Manor</t>
  </si>
  <si>
    <t>West Paulbury</t>
  </si>
  <si>
    <t>Myself seven responsibility put.</t>
  </si>
  <si>
    <t>suttoncrystal@example.com</t>
  </si>
  <si>
    <t>001-507-359-2667</t>
  </si>
  <si>
    <t>35030 Hernandez Isle Apt. 597</t>
  </si>
  <si>
    <t>Result across close price threat small.</t>
  </si>
  <si>
    <t>mathewsjuan@example.net</t>
  </si>
  <si>
    <t>563-661-5941x39142</t>
  </si>
  <si>
    <t>7874 Todd Keys Apt. 148</t>
  </si>
  <si>
    <t>Rojastown</t>
  </si>
  <si>
    <t>Hear up court.</t>
  </si>
  <si>
    <t>april08@example.net</t>
  </si>
  <si>
    <t>001-898-572-8692x261</t>
  </si>
  <si>
    <t>795 Hicks Inlet</t>
  </si>
  <si>
    <t>West Ericburgh</t>
  </si>
  <si>
    <t>Pay edge modern nice interest.</t>
  </si>
  <si>
    <t>carol88@example.com</t>
  </si>
  <si>
    <t>358.325.6309x2133</t>
  </si>
  <si>
    <t>025 Jones Inlet Suite 165</t>
  </si>
  <si>
    <t>Abigailstad</t>
  </si>
  <si>
    <t>Book smile body think less brother parent.</t>
  </si>
  <si>
    <t>johnsonjon@example.org</t>
  </si>
  <si>
    <t>(543)569-8850</t>
  </si>
  <si>
    <t>2644 Danielle Mews Apt. 898</t>
  </si>
  <si>
    <t>Seek air measure movement relate especially.</t>
  </si>
  <si>
    <t>obaker@example.net</t>
  </si>
  <si>
    <t>662-583-4354x727</t>
  </si>
  <si>
    <t>6846 Lisa Burg</t>
  </si>
  <si>
    <t>Lake Stephenberg</t>
  </si>
  <si>
    <t>Me dog project surface bed society year.</t>
  </si>
  <si>
    <t>padillaangelica@example.org</t>
  </si>
  <si>
    <t>7557 Ronald Mall</t>
  </si>
  <si>
    <t>By personal need already.</t>
  </si>
  <si>
    <t>pamelacampbell@example.com</t>
  </si>
  <si>
    <t>+1-887-914-4556x818</t>
  </si>
  <si>
    <t>612 Timothy Mountains Apt. 578</t>
  </si>
  <si>
    <t>Friend eight majority condition.</t>
  </si>
  <si>
    <t>leonardmeyer@example.org</t>
  </si>
  <si>
    <t>2617 Gray Junctions Apt. 280</t>
  </si>
  <si>
    <t>Staff truth center visit.</t>
  </si>
  <si>
    <t>zking@example.com</t>
  </si>
  <si>
    <t>+1-327-538-8583x73922</t>
  </si>
  <si>
    <t>44311 Leslie Radial Suite 359</t>
  </si>
  <si>
    <t>South Shelleyport</t>
  </si>
  <si>
    <t>On strong election everybody civil.</t>
  </si>
  <si>
    <t>erica02@example.net</t>
  </si>
  <si>
    <t>22980 Cohen Corners Apt. 142</t>
  </si>
  <si>
    <t>New Micheleland</t>
  </si>
  <si>
    <t>Effect score able sister machine.</t>
  </si>
  <si>
    <t>reedanita@example.org</t>
  </si>
  <si>
    <t>730 Jordan Square</t>
  </si>
  <si>
    <t>Lake Debbieview</t>
  </si>
  <si>
    <t>Tonight prove point maintain.</t>
  </si>
  <si>
    <t>warnerjacob@example.org</t>
  </si>
  <si>
    <t>335.200.3158x730</t>
  </si>
  <si>
    <t>0811 Thompson Valley Suite 540</t>
  </si>
  <si>
    <t>Kind section industry although morning contain.</t>
  </si>
  <si>
    <t>jonescassandra@example.com</t>
  </si>
  <si>
    <t>988-397-0192x903</t>
  </si>
  <si>
    <t>24650 Paige Lodge</t>
  </si>
  <si>
    <t>Attorney himself foreign plan federal.</t>
  </si>
  <si>
    <t>freemanzachary@example.org</t>
  </si>
  <si>
    <t>2152 Mcknight Port Apt. 893</t>
  </si>
  <si>
    <t>Kaneshire</t>
  </si>
  <si>
    <t>Indicate building if I full.</t>
  </si>
  <si>
    <t>wanderson@example.com</t>
  </si>
  <si>
    <t>(931)623-9596x40495</t>
  </si>
  <si>
    <t>20847 Simmons Locks</t>
  </si>
  <si>
    <t>Side two particular truth discuss rate nothing consumer.</t>
  </si>
  <si>
    <t>jamesmartin@example.org</t>
  </si>
  <si>
    <t>+1-941-399-6615x2434</t>
  </si>
  <si>
    <t>355 Kelly Springs</t>
  </si>
  <si>
    <t>New Caseyton</t>
  </si>
  <si>
    <t>Successful significant figure wish western any different.</t>
  </si>
  <si>
    <t>robert33@example.com</t>
  </si>
  <si>
    <t>252.651.1930</t>
  </si>
  <si>
    <t>5001 Powell Square</t>
  </si>
  <si>
    <t>South Evelynport</t>
  </si>
  <si>
    <t>Return me capital and if.</t>
  </si>
  <si>
    <t>timothydavis@example.net</t>
  </si>
  <si>
    <t>(717)219-8209x1333</t>
  </si>
  <si>
    <t>2099 Aaron Path Suite 450</t>
  </si>
  <si>
    <t>Chair beyond court.</t>
  </si>
  <si>
    <t>pcooley@example.com</t>
  </si>
  <si>
    <t>369-508-3340x6832</t>
  </si>
  <si>
    <t>31756 Nicole Meadows Apt. 858</t>
  </si>
  <si>
    <t>Michelleton</t>
  </si>
  <si>
    <t>To radio finish here pull power but.</t>
  </si>
  <si>
    <t>kimberly65@example.com</t>
  </si>
  <si>
    <t>832-320-8208x318</t>
  </si>
  <si>
    <t>785 Amanda Villages Suite 390</t>
  </si>
  <si>
    <t>Hunterberg</t>
  </si>
  <si>
    <t>Service student during evidence.</t>
  </si>
  <si>
    <t>debracole@example.org</t>
  </si>
  <si>
    <t>001-649-294-9182x41416</t>
  </si>
  <si>
    <t>4578 Morrison Mountains Apt. 871</t>
  </si>
  <si>
    <t>To table thought artist animal necessary now friend.</t>
  </si>
  <si>
    <t>eallen@example.com</t>
  </si>
  <si>
    <t>725-220-7023x1941</t>
  </si>
  <si>
    <t>445 Smith Extension Suite 474</t>
  </si>
  <si>
    <t>Mccannshire</t>
  </si>
  <si>
    <t>Now early wish character he.</t>
  </si>
  <si>
    <t>twilson@example.com</t>
  </si>
  <si>
    <t>(706)897-1450</t>
  </si>
  <si>
    <t>6884 Jeffrey Crescent</t>
  </si>
  <si>
    <t>Minute country a else act series.</t>
  </si>
  <si>
    <t>coxbobby@example.net</t>
  </si>
  <si>
    <t>57166 Troy Falls Apt. 120</t>
  </si>
  <si>
    <t>Ruizport</t>
  </si>
  <si>
    <t>Successful at religious commercial.</t>
  </si>
  <si>
    <t>mary08@example.com</t>
  </si>
  <si>
    <t>645.962.8765x876</t>
  </si>
  <si>
    <t>88090 Fitzpatrick Court</t>
  </si>
  <si>
    <t>New Jodi</t>
  </si>
  <si>
    <t>Fine vote walk industry.</t>
  </si>
  <si>
    <t>qshaw@example.com</t>
  </si>
  <si>
    <t>001-855-278-0522x2029</t>
  </si>
  <si>
    <t>991 Thomas Plains</t>
  </si>
  <si>
    <t>Their anything be high total college spend.</t>
  </si>
  <si>
    <t>reidstephanie@example.org</t>
  </si>
  <si>
    <t>339-487-1659x1742</t>
  </si>
  <si>
    <t>106 Sheryl Ridges</t>
  </si>
  <si>
    <t>Port Samuelfort</t>
  </si>
  <si>
    <t>Born growth decide.</t>
  </si>
  <si>
    <t>mallen@example.org</t>
  </si>
  <si>
    <t>001-370-866-7406x0594</t>
  </si>
  <si>
    <t>65924 Duarte Knolls</t>
  </si>
  <si>
    <t>Reality word family share surface by art join.</t>
  </si>
  <si>
    <t>geraldwalker@example.com</t>
  </si>
  <si>
    <t>756.476.6305x797</t>
  </si>
  <si>
    <t>35277 Winters Shoal</t>
  </si>
  <si>
    <t>Consumer answer ask as.</t>
  </si>
  <si>
    <t>vanessaherring@example.net</t>
  </si>
  <si>
    <t>666-947-2899</t>
  </si>
  <si>
    <t>9215 Barton Route Suite 684</t>
  </si>
  <si>
    <t>East Krystalborough</t>
  </si>
  <si>
    <t>Maybe opportunity among.</t>
  </si>
  <si>
    <t>alexa91@example.com</t>
  </si>
  <si>
    <t>12957 Murphy Vista</t>
  </si>
  <si>
    <t>Kind foot administration book reflect themselves.</t>
  </si>
  <si>
    <t>rjones@example.net</t>
  </si>
  <si>
    <t>(912)306-4689x1628</t>
  </si>
  <si>
    <t>94737 Jennifer Street</t>
  </si>
  <si>
    <t>Paulville</t>
  </si>
  <si>
    <t>Our letter they common simply remember.</t>
  </si>
  <si>
    <t>torresrachel@example.com</t>
  </si>
  <si>
    <t>482 Mcdaniel Vista Suite 212</t>
  </si>
  <si>
    <t>New Zacharyville</t>
  </si>
  <si>
    <t>Beautiful follow despite perhaps.</t>
  </si>
  <si>
    <t>davidwilson@example.com</t>
  </si>
  <si>
    <t>+1-991-438-9199x90957</t>
  </si>
  <si>
    <t>48768 Allison Plains Suite 100</t>
  </si>
  <si>
    <t>Lake Claudia</t>
  </si>
  <si>
    <t>Face size event tax.</t>
  </si>
  <si>
    <t>yallen@example.net</t>
  </si>
  <si>
    <t>385.345.7264x9410</t>
  </si>
  <si>
    <t>5294 Marissa Spur Suite 473</t>
  </si>
  <si>
    <t>Before day stop top.</t>
  </si>
  <si>
    <t>smithamy@example.com</t>
  </si>
  <si>
    <t>7449 Sarah Mews Apt. 707</t>
  </si>
  <si>
    <t>Follow all opportunity without.</t>
  </si>
  <si>
    <t>tgutierrez@example.com</t>
  </si>
  <si>
    <t>786-256-8443</t>
  </si>
  <si>
    <t>354 Amy Trafficway</t>
  </si>
  <si>
    <t>New Elizabethbury</t>
  </si>
  <si>
    <t>Including ever likely morning.</t>
  </si>
  <si>
    <t>shatfield@example.net</t>
  </si>
  <si>
    <t>001-564-581-6341</t>
  </si>
  <si>
    <t>8185 Fisher Neck Suite 537</t>
  </si>
  <si>
    <t>West Raymondstad</t>
  </si>
  <si>
    <t>Yet remain feeling policy hundred election run relationship.</t>
  </si>
  <si>
    <t>kathryn28@example.org</t>
  </si>
  <si>
    <t>(945)370-4521</t>
  </si>
  <si>
    <t>9010 Theresa Prairie Suite 642</t>
  </si>
  <si>
    <t>West Janicefurt</t>
  </si>
  <si>
    <t>Agree assume character camera.</t>
  </si>
  <si>
    <t>Tim</t>
  </si>
  <si>
    <t>jodi39@example.com</t>
  </si>
  <si>
    <t>208.480.2645x7777</t>
  </si>
  <si>
    <t>8020 Suzanne Course Apt. 309</t>
  </si>
  <si>
    <t>East Crystalville</t>
  </si>
  <si>
    <t>Sing act treat art beyond member.</t>
  </si>
  <si>
    <t>jeffreywelch@example.net</t>
  </si>
  <si>
    <t>539.638.3208x88315</t>
  </si>
  <si>
    <t>4036 Laura Village Apt. 411</t>
  </si>
  <si>
    <t>North Codyland</t>
  </si>
  <si>
    <t>Town west government short keep.</t>
  </si>
  <si>
    <t>wagnerchristina@example.org</t>
  </si>
  <si>
    <t>001-600-847-9591</t>
  </si>
  <si>
    <t>7463 White Haven</t>
  </si>
  <si>
    <t>Participant test painting only see news suffer various.</t>
  </si>
  <si>
    <t>rwoodard@example.net</t>
  </si>
  <si>
    <t>95683 Evans Fork Apt. 613</t>
  </si>
  <si>
    <t>Nicholemouth</t>
  </si>
  <si>
    <t>Part science top.</t>
  </si>
  <si>
    <t>randallruben@example.com</t>
  </si>
  <si>
    <t>111 Krueger Mission Apt. 949</t>
  </si>
  <si>
    <t>West Brianna</t>
  </si>
  <si>
    <t>Seek reflect notice use.</t>
  </si>
  <si>
    <t>jcarson@example.org</t>
  </si>
  <si>
    <t>715-383-3282x4669</t>
  </si>
  <si>
    <t>4636 Case Common</t>
  </si>
  <si>
    <t>Schneiderchester</t>
  </si>
  <si>
    <t>See that chair born.</t>
  </si>
  <si>
    <t>Ayers</t>
  </si>
  <si>
    <t>travisjones@example.com</t>
  </si>
  <si>
    <t>6274 Spencer Prairie</t>
  </si>
  <si>
    <t>Hammondhaven</t>
  </si>
  <si>
    <t>Course work cultural everyone federal leave trip.</t>
  </si>
  <si>
    <t>gherrera@example.org</t>
  </si>
  <si>
    <t>(836)993-2744</t>
  </si>
  <si>
    <t>4686 Diana Coves Apt. 235</t>
  </si>
  <si>
    <t>New Courtneytown</t>
  </si>
  <si>
    <t>Year eye cell for table finally.</t>
  </si>
  <si>
    <t>falexander@example.com</t>
  </si>
  <si>
    <t>(918)297-2004x768</t>
  </si>
  <si>
    <t>63033 Travis Forks</t>
  </si>
  <si>
    <t>Angelamouth</t>
  </si>
  <si>
    <t>Else somebody floor which himself north nature.</t>
  </si>
  <si>
    <t>(285)916-4137x771</t>
  </si>
  <si>
    <t>86990 Donna Key Suite 881</t>
  </si>
  <si>
    <t>Information recent must fire civil dream.</t>
  </si>
  <si>
    <t>timothy14@example.org</t>
  </si>
  <si>
    <t>2703 Flores Forges</t>
  </si>
  <si>
    <t>Great necessary paper including class arrive real.</t>
  </si>
  <si>
    <t>david89@example.com</t>
  </si>
  <si>
    <t>001-668-256-0757x898</t>
  </si>
  <si>
    <t>0728 Christian Row Apt. 813</t>
  </si>
  <si>
    <t>Test management police writer total.</t>
  </si>
  <si>
    <t>bettyhall@example.org</t>
  </si>
  <si>
    <t>470-984-0216</t>
  </si>
  <si>
    <t>46127 Gonzalez Prairie Apt. 463</t>
  </si>
  <si>
    <t>South Kimberlyland</t>
  </si>
  <si>
    <t>Cost contain yes fact bank college.</t>
  </si>
  <si>
    <t>kristenmartinez@example.net</t>
  </si>
  <si>
    <t>(770)892-1223x89383</t>
  </si>
  <si>
    <t>07726 Doyle Prairie</t>
  </si>
  <si>
    <t>Discover represent investment whose yeah.</t>
  </si>
  <si>
    <t>yparker@example.com</t>
  </si>
  <si>
    <t>289-660-9281x10264</t>
  </si>
  <si>
    <t>19820 Hawkins Path</t>
  </si>
  <si>
    <t>West Calebville</t>
  </si>
  <si>
    <t>Spend condition attorney increase major area smile.</t>
  </si>
  <si>
    <t>461.586.7405x23092</t>
  </si>
  <si>
    <t>52081 Melissa Stravenue</t>
  </si>
  <si>
    <t>Henryburgh</t>
  </si>
  <si>
    <t>Determine admit approach president.</t>
  </si>
  <si>
    <t>bradleywang@example.org</t>
  </si>
  <si>
    <t>001-515-361-7740x47336</t>
  </si>
  <si>
    <t>88075 Marquez Ramp Suite 863</t>
  </si>
  <si>
    <t>Sullivanborough</t>
  </si>
  <si>
    <t>But owner kitchen month.</t>
  </si>
  <si>
    <t>manningmary@example.com</t>
  </si>
  <si>
    <t>+1-493-720-1874x46921</t>
  </si>
  <si>
    <t>85164 Mills Groves</t>
  </si>
  <si>
    <t>Official important two wait kitchen rock.</t>
  </si>
  <si>
    <t>smithcody@example.com</t>
  </si>
  <si>
    <t>(214)324-6971x46813</t>
  </si>
  <si>
    <t>391 Hanna Trail</t>
  </si>
  <si>
    <t>Red great baby despite voice.</t>
  </si>
  <si>
    <t>evanbailey@example.com</t>
  </si>
  <si>
    <t>284-263-4062</t>
  </si>
  <si>
    <t>563 Rodriguez River</t>
  </si>
  <si>
    <t>Know know pattern imagine step your.</t>
  </si>
  <si>
    <t>sjimenez@example.org</t>
  </si>
  <si>
    <t>517.893.0631x912</t>
  </si>
  <si>
    <t>46223 Todd Light</t>
  </si>
  <si>
    <t>Port Brandymouth</t>
  </si>
  <si>
    <t>Main model so.</t>
  </si>
  <si>
    <t>wbraun@example.net</t>
  </si>
  <si>
    <t>+1-469-279-1255x53888</t>
  </si>
  <si>
    <t>466 Castro Bridge Suite 588</t>
  </si>
  <si>
    <t>South Tylerstad</t>
  </si>
  <si>
    <t>Medical various figure example lay skill.</t>
  </si>
  <si>
    <t>uwagner@example.org</t>
  </si>
  <si>
    <t>001-375-991-1035x1609</t>
  </si>
  <si>
    <t>864 Smith Center</t>
  </si>
  <si>
    <t>South Yvonneland</t>
  </si>
  <si>
    <t>Seem record until discussion positive citizen.</t>
  </si>
  <si>
    <t>cherylbishop@example.net</t>
  </si>
  <si>
    <t>+1-448-329-8524x5920</t>
  </si>
  <si>
    <t>05912 Jason Village</t>
  </si>
  <si>
    <t>Pageberg</t>
  </si>
  <si>
    <t>Here fund wall.</t>
  </si>
  <si>
    <t>medinajorge@example.net</t>
  </si>
  <si>
    <t>+1-255-724-3446x855</t>
  </si>
  <si>
    <t>044 Walters Vista</t>
  </si>
  <si>
    <t>East Melaniestad</t>
  </si>
  <si>
    <t>Fight police administration information church.</t>
  </si>
  <si>
    <t>jamesschmidt@example.com</t>
  </si>
  <si>
    <t>(232)389-5718x6498</t>
  </si>
  <si>
    <t>547 Riggs Burg Suite 363</t>
  </si>
  <si>
    <t>Patelchester</t>
  </si>
  <si>
    <t>Manage friend free cause news rule you.</t>
  </si>
  <si>
    <t>joseph83@example.org</t>
  </si>
  <si>
    <t>(265)841-1890</t>
  </si>
  <si>
    <t>6617 Laurie Lane Apt. 152</t>
  </si>
  <si>
    <t>South Edwardburgh</t>
  </si>
  <si>
    <t>Its free traditional guess professional.</t>
  </si>
  <si>
    <t>melissadean@example.org</t>
  </si>
  <si>
    <t>+1-576-443-1951x231</t>
  </si>
  <si>
    <t>19464 Jeffrey Islands</t>
  </si>
  <si>
    <t>South short series involve.</t>
  </si>
  <si>
    <t>adamlane@example.org</t>
  </si>
  <si>
    <t>340 Cooper Motorway Suite 675</t>
  </si>
  <si>
    <t>Port Kathrynville</t>
  </si>
  <si>
    <t>Away mission ahead.</t>
  </si>
  <si>
    <t>williamsjustin@example.com</t>
  </si>
  <si>
    <t>(857)819-9611</t>
  </si>
  <si>
    <t>108 Matthew Oval</t>
  </si>
  <si>
    <t>Gravesshire</t>
  </si>
  <si>
    <t>Debate population its industry audience.</t>
  </si>
  <si>
    <t>wboone@example.org</t>
  </si>
  <si>
    <t>23222 Martinez Fort</t>
  </si>
  <si>
    <t>Starkland</t>
  </si>
  <si>
    <t>Whom among life body chair cover medical.</t>
  </si>
  <si>
    <t>christopherobrien@example.com</t>
  </si>
  <si>
    <t>(650)225-2974x05091</t>
  </si>
  <si>
    <t>3011 Victoria Views</t>
  </si>
  <si>
    <t>May me government eight.</t>
  </si>
  <si>
    <t>yking@example.com</t>
  </si>
  <si>
    <t>832-360-3714x15861</t>
  </si>
  <si>
    <t>3855 Merritt Flat Apt. 105</t>
  </si>
  <si>
    <t>Dominicfurt</t>
  </si>
  <si>
    <t>Because trial stop article.</t>
  </si>
  <si>
    <t>smithdawn@example.net</t>
  </si>
  <si>
    <t>526-466-5041x046</t>
  </si>
  <si>
    <t>4093 Perez Greens Apt. 695</t>
  </si>
  <si>
    <t>Ramirezmouth</t>
  </si>
  <si>
    <t>Since him oil themselves far question else.</t>
  </si>
  <si>
    <t>heatherrowland@example.com</t>
  </si>
  <si>
    <t>001-821-913-0260x82975</t>
  </si>
  <si>
    <t>0738 Ricky Shore Suite 637</t>
  </si>
  <si>
    <t>Require production so agency.</t>
  </si>
  <si>
    <t>welchalexandra@example.net</t>
  </si>
  <si>
    <t>(500)966-1157</t>
  </si>
  <si>
    <t>19910 Harris Lakes</t>
  </si>
  <si>
    <t>Mirandaburgh</t>
  </si>
  <si>
    <t>Speak visit bar art will himself.</t>
  </si>
  <si>
    <t>001-380-852-0389x808</t>
  </si>
  <si>
    <t>385 Cruz Isle</t>
  </si>
  <si>
    <t>Major wish memory.</t>
  </si>
  <si>
    <t>jjones@example.org</t>
  </si>
  <si>
    <t>(379)863-1295</t>
  </si>
  <si>
    <t>5619 Michael Street</t>
  </si>
  <si>
    <t>Newmanmouth</t>
  </si>
  <si>
    <t>However difference unit.</t>
  </si>
  <si>
    <t>melissa13@example.com</t>
  </si>
  <si>
    <t>34949 Elijah Ville Suite 531</t>
  </si>
  <si>
    <t>Walkerport</t>
  </si>
  <si>
    <t>Career style this when.</t>
  </si>
  <si>
    <t>sandrawilson@example.org</t>
  </si>
  <si>
    <t>331.972.2547x2490</t>
  </si>
  <si>
    <t>78316 Nicholas Skyway Apt. 637</t>
  </si>
  <si>
    <t>Port Traci</t>
  </si>
  <si>
    <t>Lot relate boy growth group into stuff.</t>
  </si>
  <si>
    <t>jareddavis@example.com</t>
  </si>
  <si>
    <t>606.563.5282x227</t>
  </si>
  <si>
    <t>3002 Taylor Keys</t>
  </si>
  <si>
    <t>North Donaldside</t>
  </si>
  <si>
    <t>Sort while prevent training woman.</t>
  </si>
  <si>
    <t>levyvalerie@example.net</t>
  </si>
  <si>
    <t>001-628-898-9574</t>
  </si>
  <si>
    <t>565 Ortiz Overpass Apt. 164</t>
  </si>
  <si>
    <t>Something could two whom show capital teacher.</t>
  </si>
  <si>
    <t>williamsonjames@example.com</t>
  </si>
  <si>
    <t>433.618.3756x7675</t>
  </si>
  <si>
    <t>9580 Jesse Parks Apt. 903</t>
  </si>
  <si>
    <t>For involve outside outside.</t>
  </si>
  <si>
    <t>jessicamassey@example.org</t>
  </si>
  <si>
    <t>833.560.6115x97798</t>
  </si>
  <si>
    <t>0728 Johnson Dam</t>
  </si>
  <si>
    <t>Computer manage oil window town marriage.</t>
  </si>
  <si>
    <t>beltrandeborah@example.net</t>
  </si>
  <si>
    <t>316-490-0423x4227</t>
  </si>
  <si>
    <t>91829 Michael Path</t>
  </si>
  <si>
    <t>North Samanthafort</t>
  </si>
  <si>
    <t>Perhaps society born decision.</t>
  </si>
  <si>
    <t>jacobmullins@example.org</t>
  </si>
  <si>
    <t>437.561.6089</t>
  </si>
  <si>
    <t>1628 Reyes Radial Apt. 992</t>
  </si>
  <si>
    <t>Thompsonfurt</t>
  </si>
  <si>
    <t>Letter owner simple management bar.</t>
  </si>
  <si>
    <t>rayapril@example.net</t>
  </si>
  <si>
    <t>0375 Harry Greens</t>
  </si>
  <si>
    <t>South Carrieborough</t>
  </si>
  <si>
    <t>Yes our open production break.</t>
  </si>
  <si>
    <t>diazdale@example.org</t>
  </si>
  <si>
    <t>001-548-399-3488x82942</t>
  </si>
  <si>
    <t>924 Angela Pine</t>
  </si>
  <si>
    <t>Walk question consumer less concern candidate.</t>
  </si>
  <si>
    <t>grosslindsey@example.com</t>
  </si>
  <si>
    <t>+1-394-750-7205x93916</t>
  </si>
  <si>
    <t>93442 Smith Crossing Apt. 861</t>
  </si>
  <si>
    <t>Wheelermouth</t>
  </si>
  <si>
    <t>Arm bar four stock what quite even.</t>
  </si>
  <si>
    <t>ievans@example.org</t>
  </si>
  <si>
    <t>(978)868-2589x046</t>
  </si>
  <si>
    <t>3126 Kevin Pines</t>
  </si>
  <si>
    <t>Collection until claim crime discuss.</t>
  </si>
  <si>
    <t>joerobinson@example.org</t>
  </si>
  <si>
    <t>802.372.2558x68941</t>
  </si>
  <si>
    <t>3892 Colon Via</t>
  </si>
  <si>
    <t>Wongville</t>
  </si>
  <si>
    <t>Street physical Mrs unit issue plant.</t>
  </si>
  <si>
    <t>pagepaul@example.net</t>
  </si>
  <si>
    <t>528-289-7330x4401</t>
  </si>
  <si>
    <t>474 Santos Glen</t>
  </si>
  <si>
    <t>Third race receive run season knowledge a.</t>
  </si>
  <si>
    <t>enixon@example.net</t>
  </si>
  <si>
    <t>757.380.4217x66847</t>
  </si>
  <si>
    <t>9658 Thomas Drives Apt. 235</t>
  </si>
  <si>
    <t>Aaronport</t>
  </si>
  <si>
    <t>Choice city investment chance book.</t>
  </si>
  <si>
    <t>thomasgregory@example.com</t>
  </si>
  <si>
    <t>(311)845-3465x158</t>
  </si>
  <si>
    <t>997 Gregory Inlet</t>
  </si>
  <si>
    <t>South Terri</t>
  </si>
  <si>
    <t>Have top wide physical respond rate structure.</t>
  </si>
  <si>
    <t>fischerkaren@example.org</t>
  </si>
  <si>
    <t>859.890.8132</t>
  </si>
  <si>
    <t>3478 Rogers Parkways</t>
  </si>
  <si>
    <t>Far democratic successful usually maybe floor discover.</t>
  </si>
  <si>
    <t>alexandra99@example.com</t>
  </si>
  <si>
    <t>(450)657-9213</t>
  </si>
  <si>
    <t>9706 Jose Pines Apt. 945</t>
  </si>
  <si>
    <t>Porterfort</t>
  </si>
  <si>
    <t>Any occur answer enough.</t>
  </si>
  <si>
    <t>515-706-0096x313</t>
  </si>
  <si>
    <t>41997 Morrison Meadows Apt. 170</t>
  </si>
  <si>
    <t>Georgeton</t>
  </si>
  <si>
    <t>Manager season style front mother.</t>
  </si>
  <si>
    <t>528.811.4109x014</t>
  </si>
  <si>
    <t>7223 Adams Via</t>
  </si>
  <si>
    <t>West Georgefort</t>
  </si>
  <si>
    <t>Cover sort and street improve.</t>
  </si>
  <si>
    <t>esparzajonathan@example.net</t>
  </si>
  <si>
    <t>(921)783-8061x6622</t>
  </si>
  <si>
    <t>824 Farley Mountain</t>
  </si>
  <si>
    <t>Chenfort</t>
  </si>
  <si>
    <t>Bad continue they when least view him western.</t>
  </si>
  <si>
    <t>wcampos@example.com</t>
  </si>
  <si>
    <t>001-526-851-1088x03382</t>
  </si>
  <si>
    <t>130 Cynthia Cove Suite 806</t>
  </si>
  <si>
    <t>Simsbury</t>
  </si>
  <si>
    <t>Each exist agent option avoid consumer attack arrive.</t>
  </si>
  <si>
    <t>dominic23@example.net</t>
  </si>
  <si>
    <t>+1-881-893-0228x3817</t>
  </si>
  <si>
    <t>910 Kirby Springs</t>
  </si>
  <si>
    <t>Brucestad</t>
  </si>
  <si>
    <t>First step guess sure resource if future.</t>
  </si>
  <si>
    <t>charles77@example.org</t>
  </si>
  <si>
    <t>582.967.4457</t>
  </si>
  <si>
    <t>40983 Brian Pines Suite 140</t>
  </si>
  <si>
    <t>Krystalland</t>
  </si>
  <si>
    <t>Provide despite prevent soldier.</t>
  </si>
  <si>
    <t>lopezkaren@example.org</t>
  </si>
  <si>
    <t>990.813.6103x00615</t>
  </si>
  <si>
    <t>7872 Jennifer Village Apt. 783</t>
  </si>
  <si>
    <t>Wind rate exactly gun.</t>
  </si>
  <si>
    <t>tjordan@example.org</t>
  </si>
  <si>
    <t>368-900-1101</t>
  </si>
  <si>
    <t>99712 Reyes Forges Suite 737</t>
  </si>
  <si>
    <t>Kyleton</t>
  </si>
  <si>
    <t>Structure high through although enter green rate instead.</t>
  </si>
  <si>
    <t>robbinsshannon@example.org</t>
  </si>
  <si>
    <t>+1-587-498-6059x038</t>
  </si>
  <si>
    <t>042 Dunn Villages Apt. 257</t>
  </si>
  <si>
    <t>East Melanieview</t>
  </si>
  <si>
    <t>Tend pretty state avoid.</t>
  </si>
  <si>
    <t>uanderson@example.org</t>
  </si>
  <si>
    <t>001-240-241-3175x6382</t>
  </si>
  <si>
    <t>779 Becky Mission Apt. 437</t>
  </si>
  <si>
    <t>Keithton</t>
  </si>
  <si>
    <t>Theory camera bit class lay.</t>
  </si>
  <si>
    <t>gina16@example.org</t>
  </si>
  <si>
    <t>512-943-4143x80664</t>
  </si>
  <si>
    <t>268 Jeff Plaza</t>
  </si>
  <si>
    <t>Run draw discuss.</t>
  </si>
  <si>
    <t>annette99@example.org</t>
  </si>
  <si>
    <t>2856 Sims Loop</t>
  </si>
  <si>
    <t>Evidence standard to.</t>
  </si>
  <si>
    <t>nicole27@example.org</t>
  </si>
  <si>
    <t>001-323-362-5117x41313</t>
  </si>
  <si>
    <t>1589 Molina Curve Suite 688</t>
  </si>
  <si>
    <t>Draw cold minute page hope general myself.</t>
  </si>
  <si>
    <t>gbrown@example.com</t>
  </si>
  <si>
    <t>742.906.2219x18561</t>
  </si>
  <si>
    <t>465 Saunders Cape</t>
  </si>
  <si>
    <t>Carlaberg</t>
  </si>
  <si>
    <t>Perform too important medical.</t>
  </si>
  <si>
    <t>pacephillip@example.net</t>
  </si>
  <si>
    <t>001-865-579-7318x802</t>
  </si>
  <si>
    <t>19617 Jonathan Shores</t>
  </si>
  <si>
    <t>Lake Carolborough</t>
  </si>
  <si>
    <t>Author growth contain.</t>
  </si>
  <si>
    <t>hernandezwendy@example.com</t>
  </si>
  <si>
    <t>+1-991-657-1883x39810</t>
  </si>
  <si>
    <t>651 Short Expressway</t>
  </si>
  <si>
    <t>Him where owner per necessary expert.</t>
  </si>
  <si>
    <t>justingalvan@example.org</t>
  </si>
  <si>
    <t>(504)294-9601</t>
  </si>
  <si>
    <t>8195 Phelps Island</t>
  </si>
  <si>
    <t>Lake Dawn</t>
  </si>
  <si>
    <t>Senior dinner price.</t>
  </si>
  <si>
    <t>ychapman@example.com</t>
  </si>
  <si>
    <t>(889)738-7550x500</t>
  </si>
  <si>
    <t>07895 Nancy Heights</t>
  </si>
  <si>
    <t>Area rule car.</t>
  </si>
  <si>
    <t>langsusan@example.com</t>
  </si>
  <si>
    <t>471-741-7406x081</t>
  </si>
  <si>
    <t>844 Salazar Mills Suite 263</t>
  </si>
  <si>
    <t>Official magazine ten another describe.</t>
  </si>
  <si>
    <t>gregory37@example.com</t>
  </si>
  <si>
    <t>027 Clinton Mission Suite 511</t>
  </si>
  <si>
    <t>Find parent detail less.</t>
  </si>
  <si>
    <t>audrey79@example.com</t>
  </si>
  <si>
    <t>260.805.0241x78594</t>
  </si>
  <si>
    <t>7759 Mary Shoals</t>
  </si>
  <si>
    <t>South Danielbury</t>
  </si>
  <si>
    <t>Front guy able improve whom save federal.</t>
  </si>
  <si>
    <t>gregory71@example.com</t>
  </si>
  <si>
    <t>+1-481-371-6246x268</t>
  </si>
  <si>
    <t>51375 Lindsey Courts</t>
  </si>
  <si>
    <t>Elizabethshire</t>
  </si>
  <si>
    <t>Such quite probably learn war hundred too.</t>
  </si>
  <si>
    <t>vhebert@example.org</t>
  </si>
  <si>
    <t>682.464.0709x44902</t>
  </si>
  <si>
    <t>1937 Martinez Wells</t>
  </si>
  <si>
    <t>Pearsonburgh</t>
  </si>
  <si>
    <t>Throughout investment drive assume next foreign.</t>
  </si>
  <si>
    <t>kerry66@example.net</t>
  </si>
  <si>
    <t>(706)416-0884x6297</t>
  </si>
  <si>
    <t>6263 Angela Ramp</t>
  </si>
  <si>
    <t>New Steventon</t>
  </si>
  <si>
    <t>Fast opportunity experience prove fly.</t>
  </si>
  <si>
    <t>stephanie98@example.net</t>
  </si>
  <si>
    <t>953-871-9641</t>
  </si>
  <si>
    <t>8253 Chen Skyway Suite 613</t>
  </si>
  <si>
    <t>Ortizfort</t>
  </si>
  <si>
    <t>Cover but think support.</t>
  </si>
  <si>
    <t>001-746-950-8253x0971</t>
  </si>
  <si>
    <t>96603 Robert Harbor Apt. 695</t>
  </si>
  <si>
    <t>Port Brettburgh</t>
  </si>
  <si>
    <t>Try coach environmental appear past individual take recent.</t>
  </si>
  <si>
    <t>sanderschristina@example.net</t>
  </si>
  <si>
    <t>+1-949-832-2279x54389</t>
  </si>
  <si>
    <t>7951 Macias Points Suite 109</t>
  </si>
  <si>
    <t>New Stevenchester</t>
  </si>
  <si>
    <t>Watch policy industry my.</t>
  </si>
  <si>
    <t>jeffreywhite@example.org</t>
  </si>
  <si>
    <t>001-809-543-2013x934</t>
  </si>
  <si>
    <t>726 Williams Creek</t>
  </si>
  <si>
    <t>Peace every start prove close.</t>
  </si>
  <si>
    <t>emilymcpherson@example.org</t>
  </si>
  <si>
    <t>001-403-822-2212</t>
  </si>
  <si>
    <t>130 Beverly Circle</t>
  </si>
  <si>
    <t>Draketon</t>
  </si>
  <si>
    <t>Worry interesting whose team available source.</t>
  </si>
  <si>
    <t>richard15@example.com</t>
  </si>
  <si>
    <t>97222 Moon Pine</t>
  </si>
  <si>
    <t>Aguilarberg</t>
  </si>
  <si>
    <t>Foot letter recognize mouth on city close.</t>
  </si>
  <si>
    <t>lopezcheryl@example.net</t>
  </si>
  <si>
    <t>001-289-349-9854x0641</t>
  </si>
  <si>
    <t>2860 Kenneth Knolls</t>
  </si>
  <si>
    <t>New Carolynview</t>
  </si>
  <si>
    <t>Person couple trial activity ago.</t>
  </si>
  <si>
    <t>brandon97@example.com</t>
  </si>
  <si>
    <t>402-847-5187</t>
  </si>
  <si>
    <t>00391 Eugene Flats</t>
  </si>
  <si>
    <t>Pamelaborough</t>
  </si>
  <si>
    <t>Character realize sport magazine style teach.</t>
  </si>
  <si>
    <t>ljones@example.org</t>
  </si>
  <si>
    <t>427-862-4365x3366</t>
  </si>
  <si>
    <t>092 Kenneth Bypass</t>
  </si>
  <si>
    <t>Edwardmouth</t>
  </si>
  <si>
    <t>Mrs between marriage according play imagine.</t>
  </si>
  <si>
    <t>tonya90@example.com</t>
  </si>
  <si>
    <t>001-633-623-5081</t>
  </si>
  <si>
    <t>460 Farmer Village Suite 741</t>
  </si>
  <si>
    <t>West Leslie</t>
  </si>
  <si>
    <t>Few yard hot government smile with president together.</t>
  </si>
  <si>
    <t>griffinbrenda@example.org</t>
  </si>
  <si>
    <t>(646)648-3472x1462</t>
  </si>
  <si>
    <t>11012 Gamble Path Suite 640</t>
  </si>
  <si>
    <t>East Amberfort</t>
  </si>
  <si>
    <t>Only avoid station cold country whom energy.</t>
  </si>
  <si>
    <t>curtis33@example.com</t>
  </si>
  <si>
    <t>001-553-569-4028x538</t>
  </si>
  <si>
    <t>1566 Perez Crossing Suite 522</t>
  </si>
  <si>
    <t>Of whether beyond life material leg.</t>
  </si>
  <si>
    <t>jennifer59@example.org</t>
  </si>
  <si>
    <t>464.370.4625</t>
  </si>
  <si>
    <t>5014 Brenda Rapids</t>
  </si>
  <si>
    <t>Spencerstad</t>
  </si>
  <si>
    <t>Myself explain again evidence former collection.</t>
  </si>
  <si>
    <t>brownedwin@example.net</t>
  </si>
  <si>
    <t>001-351-709-8142x88374</t>
  </si>
  <si>
    <t>055 Misty Cliff</t>
  </si>
  <si>
    <t>Trip agree watch effort.</t>
  </si>
  <si>
    <t>norriskayla@example.org</t>
  </si>
  <si>
    <t>2840 Teresa Ways</t>
  </si>
  <si>
    <t>Port Joshuatown</t>
  </si>
  <si>
    <t>A sister even president wind.</t>
  </si>
  <si>
    <t>gschmidt@example.org</t>
  </si>
  <si>
    <t>961-979-4439x2904</t>
  </si>
  <si>
    <t>64147 Smith Mall Apt. 175</t>
  </si>
  <si>
    <t>West Patrickburgh</t>
  </si>
  <si>
    <t>Out month find with sit threat.</t>
  </si>
  <si>
    <t>brownmelanie@example.com</t>
  </si>
  <si>
    <t>326.659.5033x9364</t>
  </si>
  <si>
    <t>2073 Flores Mount Apt. 934</t>
  </si>
  <si>
    <t>Javierfort</t>
  </si>
  <si>
    <t>I quite everything power.</t>
  </si>
  <si>
    <t>odunn@example.com</t>
  </si>
  <si>
    <t>(942)232-4027x068</t>
  </si>
  <si>
    <t>1811 Miller Cove</t>
  </si>
  <si>
    <t>New Darryl</t>
  </si>
  <si>
    <t>Difficult method ball board cover others.</t>
  </si>
  <si>
    <t>phillipsfrancisco@example.net</t>
  </si>
  <si>
    <t>587-643-3050</t>
  </si>
  <si>
    <t>9267 Roth Ford</t>
  </si>
  <si>
    <t>Air its indicate suddenly.</t>
  </si>
  <si>
    <t>pjohnson@example.net</t>
  </si>
  <si>
    <t>+1-347-241-2215x5554</t>
  </si>
  <si>
    <t>430 Walker Brook</t>
  </si>
  <si>
    <t>Riosport</t>
  </si>
  <si>
    <t>Sister including perhaps action machine.</t>
  </si>
  <si>
    <t>matthewcarlson@example.org</t>
  </si>
  <si>
    <t>(931)483-3601x25690</t>
  </si>
  <si>
    <t>06849 Dunn Hills Apt. 019</t>
  </si>
  <si>
    <t>North Sarafurt</t>
  </si>
  <si>
    <t>Hand role other can teacher.</t>
  </si>
  <si>
    <t>russellkenneth@example.org</t>
  </si>
  <si>
    <t>924.857.8964</t>
  </si>
  <si>
    <t>74413 Stone Shores Suite 779</t>
  </si>
  <si>
    <t>Andersonview</t>
  </si>
  <si>
    <t>Develop commercial once seem partner even.</t>
  </si>
  <si>
    <t>Good</t>
  </si>
  <si>
    <t>julie91@example.com</t>
  </si>
  <si>
    <t>7614 Reynolds Vista Suite 331</t>
  </si>
  <si>
    <t>Money career knowledge themselves laugh.</t>
  </si>
  <si>
    <t>scottcarla@example.org</t>
  </si>
  <si>
    <t>955.556.9450</t>
  </si>
  <si>
    <t>5423 Gary Cape</t>
  </si>
  <si>
    <t>North Lauraside</t>
  </si>
  <si>
    <t>Animal consider focus society easy.</t>
  </si>
  <si>
    <t>arroyohannah@example.net</t>
  </si>
  <si>
    <t>1025 Jamie View Apt. 768</t>
  </si>
  <si>
    <t>Sherrihaven</t>
  </si>
  <si>
    <t>Much nice population growth guy professional million.</t>
  </si>
  <si>
    <t>brownashley@example.net</t>
  </si>
  <si>
    <t>295.330.0010x999</t>
  </si>
  <si>
    <t>7806 Sandra Ford Apt. 030</t>
  </si>
  <si>
    <t>Small against important draw.</t>
  </si>
  <si>
    <t>pacevedo@example.org</t>
  </si>
  <si>
    <t>422.702.0842</t>
  </si>
  <si>
    <t>641 Christina Junctions</t>
  </si>
  <si>
    <t>Change military cut land.</t>
  </si>
  <si>
    <t>jnavarro@example.net</t>
  </si>
  <si>
    <t>(863)841-2454x315</t>
  </si>
  <si>
    <t>9853 Harris Mountains</t>
  </si>
  <si>
    <t>Old may reason.</t>
  </si>
  <si>
    <t>craigelizabeth@example.net</t>
  </si>
  <si>
    <t>384-477-3620x1377</t>
  </si>
  <si>
    <t>05809 Lyons Locks</t>
  </si>
  <si>
    <t>A hit address student.</t>
  </si>
  <si>
    <t>rodriguezkevin@example.net</t>
  </si>
  <si>
    <t>(402)722-5098x707</t>
  </si>
  <si>
    <t>1145 Cox Landing Suite 992</t>
  </si>
  <si>
    <t>South Johnberg</t>
  </si>
  <si>
    <t>Speak another part heart enter.</t>
  </si>
  <si>
    <t>kevincampbell@example.com</t>
  </si>
  <si>
    <t>557 Debra Ports Apt. 202</t>
  </si>
  <si>
    <t>Carrborough</t>
  </si>
  <si>
    <t>Forget culture film leave a ready meeting home.</t>
  </si>
  <si>
    <t>zacharyhowell@example.com</t>
  </si>
  <si>
    <t>+1-259-419-6630x05384</t>
  </si>
  <si>
    <t>9557 Samantha Villages</t>
  </si>
  <si>
    <t>Choifort</t>
  </si>
  <si>
    <t>Inside child suggest board like effect I.</t>
  </si>
  <si>
    <t>sandrasnyder@example.com</t>
  </si>
  <si>
    <t>446-538-6388x872</t>
  </si>
  <si>
    <t>959 Simpson Ramp</t>
  </si>
  <si>
    <t>Prevent building six.</t>
  </si>
  <si>
    <t>jesse58@example.net</t>
  </si>
  <si>
    <t>001-436-253-1688x2272</t>
  </si>
  <si>
    <t>5056 Bennett Burg Suite 884</t>
  </si>
  <si>
    <t>Lake Brianview</t>
  </si>
  <si>
    <t>Method almost big.</t>
  </si>
  <si>
    <t>james37@example.org</t>
  </si>
  <si>
    <t>(998)283-9746x460</t>
  </si>
  <si>
    <t>531 Reyes Junction Suite 039</t>
  </si>
  <si>
    <t>Michelleside</t>
  </si>
  <si>
    <t>Star listen hotel avoid rock space.</t>
  </si>
  <si>
    <t>williamgould@example.org</t>
  </si>
  <si>
    <t>913.692.9977x638</t>
  </si>
  <si>
    <t>084 Eric Loaf</t>
  </si>
  <si>
    <t>North Garychester</t>
  </si>
  <si>
    <t>Its bag mission size project significant charge.</t>
  </si>
  <si>
    <t>sandrawilliams@example.org</t>
  </si>
  <si>
    <t>996.952.2323x5392</t>
  </si>
  <si>
    <t>824 Rebecca Skyway</t>
  </si>
  <si>
    <t>Raise but usually church relationship.</t>
  </si>
  <si>
    <t>tdalton@example.org</t>
  </si>
  <si>
    <t>632-813-4199</t>
  </si>
  <si>
    <t>74329 Pittman Station Apt. 581</t>
  </si>
  <si>
    <t>South Marthashire</t>
  </si>
  <si>
    <t>Each choose design attorney think ok.</t>
  </si>
  <si>
    <t>njordan@example.com</t>
  </si>
  <si>
    <t>(919)548-2838</t>
  </si>
  <si>
    <t>1390 Gina Valley</t>
  </si>
  <si>
    <t>Lake Cheyennefort</t>
  </si>
  <si>
    <t>Somebody claim environmental bill treatment.</t>
  </si>
  <si>
    <t>jhudson@example.com</t>
  </si>
  <si>
    <t>483-437-7681</t>
  </si>
  <si>
    <t>1219 Hughes Streets Apt. 003</t>
  </si>
  <si>
    <t>Webertown</t>
  </si>
  <si>
    <t>Like risk maintain movement piece share international.</t>
  </si>
  <si>
    <t>andrew14@example.com</t>
  </si>
  <si>
    <t>+1-295-810-6465x841</t>
  </si>
  <si>
    <t>501 Cynthia Glens</t>
  </si>
  <si>
    <t>North Micheleshire</t>
  </si>
  <si>
    <t>Thank say she lawyer church star.</t>
  </si>
  <si>
    <t>allencynthia@example.org</t>
  </si>
  <si>
    <t>998-947-7728x45236</t>
  </si>
  <si>
    <t>206 Kathleen Knolls Apt. 635</t>
  </si>
  <si>
    <t>Levineburgh</t>
  </si>
  <si>
    <t>Hard task suddenly perform morning.</t>
  </si>
  <si>
    <t>whitneymichael@example.com</t>
  </si>
  <si>
    <t>649.710.7345</t>
  </si>
  <si>
    <t>4017 Gary Mountain Suite 606</t>
  </si>
  <si>
    <t>Responsibility area financial agent look.</t>
  </si>
  <si>
    <t>michael58@example.com</t>
  </si>
  <si>
    <t>+1-540-418-3541x63285</t>
  </si>
  <si>
    <t>444 Miller Stream</t>
  </si>
  <si>
    <t>North Teresamouth</t>
  </si>
  <si>
    <t>Scene draw thus little health.</t>
  </si>
  <si>
    <t>kentronald@example.net</t>
  </si>
  <si>
    <t>(634)798-4396</t>
  </si>
  <si>
    <t>29785 Rice Extensions Suite 964</t>
  </si>
  <si>
    <t>North Kellymouth</t>
  </si>
  <si>
    <t>Mother start station become.</t>
  </si>
  <si>
    <t>cfranklin@example.org</t>
  </si>
  <si>
    <t>3665 Johnson Club</t>
  </si>
  <si>
    <t>Member then financial tonight call among.</t>
  </si>
  <si>
    <t>mcneilrobert@example.net</t>
  </si>
  <si>
    <t>(619)812-2649</t>
  </si>
  <si>
    <t>245 Carter Village</t>
  </si>
  <si>
    <t>Magazine international game.</t>
  </si>
  <si>
    <t>jennalewis@example.net</t>
  </si>
  <si>
    <t>997 Evans Light</t>
  </si>
  <si>
    <t>Source method choice doctor go person.</t>
  </si>
  <si>
    <t>jamie15@example.com</t>
  </si>
  <si>
    <t>370-772-4611x282</t>
  </si>
  <si>
    <t>768 Dawson Centers Suite 138</t>
  </si>
  <si>
    <t>Stand avoid network management think.</t>
  </si>
  <si>
    <t>scottstevens@example.net</t>
  </si>
  <si>
    <t>+1-577-295-8995x62397</t>
  </si>
  <si>
    <t>63073 Rebecca Harbor Suite 156</t>
  </si>
  <si>
    <t>West Nichole</t>
  </si>
  <si>
    <t>Best appear box government.</t>
  </si>
  <si>
    <t>rogersjoshua@example.net</t>
  </si>
  <si>
    <t>7696 Felicia Grove Apt. 957</t>
  </si>
  <si>
    <t>Floydchester</t>
  </si>
  <si>
    <t>Half down hundred voice bill.</t>
  </si>
  <si>
    <t>ian13@example.net</t>
  </si>
  <si>
    <t>7340 Danielle Radial Apt. 607</t>
  </si>
  <si>
    <t>Fire actually provide land finish yourself story.</t>
  </si>
  <si>
    <t>264 Shane Via</t>
  </si>
  <si>
    <t>Cisnerosside</t>
  </si>
  <si>
    <t>Stand thought wonder federal long.</t>
  </si>
  <si>
    <t>jennifer06@example.com</t>
  </si>
  <si>
    <t>+1-635-694-7921x69709</t>
  </si>
  <si>
    <t>910 Salazar Stream Suite 968</t>
  </si>
  <si>
    <t>Chair feeling always black.</t>
  </si>
  <si>
    <t>mitchellryan@example.org</t>
  </si>
  <si>
    <t>001-995-521-4289x324</t>
  </si>
  <si>
    <t>77252 Hill Rapid Apt. 393</t>
  </si>
  <si>
    <t>Port Tyler</t>
  </si>
  <si>
    <t>System statement remember hard create.</t>
  </si>
  <si>
    <t>avalencia@example.org</t>
  </si>
  <si>
    <t>(271)882-6240x2367</t>
  </si>
  <si>
    <t>439 Juan Parkways</t>
  </si>
  <si>
    <t>Chenport</t>
  </si>
  <si>
    <t>Force work improve same yourself sea.</t>
  </si>
  <si>
    <t>imonroe@example.net</t>
  </si>
  <si>
    <t>4886 Jonathan Village</t>
  </si>
  <si>
    <t>West Melanieburgh</t>
  </si>
  <si>
    <t>Parent inside technology feeling wind.</t>
  </si>
  <si>
    <t>wblackburn@example.com</t>
  </si>
  <si>
    <t>001-236-485-7984x553</t>
  </si>
  <si>
    <t>65225 Anthony Turnpike</t>
  </si>
  <si>
    <t>Port Francisco</t>
  </si>
  <si>
    <t>Entire value church put my line.</t>
  </si>
  <si>
    <t>crystal72@example.org</t>
  </si>
  <si>
    <t>563-993-9597x99212</t>
  </si>
  <si>
    <t>660 Simmons Club</t>
  </si>
  <si>
    <t>Port Amandaborough</t>
  </si>
  <si>
    <t>Street process enough record without.</t>
  </si>
  <si>
    <t>taylorchen@example.com</t>
  </si>
  <si>
    <t>551.435.3298</t>
  </si>
  <si>
    <t>614 Ortiz Plain Apt. 107</t>
  </si>
  <si>
    <t>New Victoriamouth</t>
  </si>
  <si>
    <t>Avoid evidence able wear outside south can.</t>
  </si>
  <si>
    <t>daustin@example.com</t>
  </si>
  <si>
    <t>+1-479-593-2758x9048</t>
  </si>
  <si>
    <t>8609 Debra Path Suite 463</t>
  </si>
  <si>
    <t>South Jerome</t>
  </si>
  <si>
    <t>Thousand ask return respond both.</t>
  </si>
  <si>
    <t>ricardopollard@example.org</t>
  </si>
  <si>
    <t>001-976-618-2317</t>
  </si>
  <si>
    <t>5395 Lonnie Corner</t>
  </si>
  <si>
    <t>Paulchester</t>
  </si>
  <si>
    <t>Rest face with ask country pretty executive.</t>
  </si>
  <si>
    <t>copelandkaren@example.net</t>
  </si>
  <si>
    <t>001-418-717-4421x8384</t>
  </si>
  <si>
    <t>15864 Willie Keys Suite 021</t>
  </si>
  <si>
    <t>Colebury</t>
  </si>
  <si>
    <t>This care necessary identify cut.</t>
  </si>
  <si>
    <t>joshuagarcia@example.org</t>
  </si>
  <si>
    <t>847.488.9499</t>
  </si>
  <si>
    <t>185 Angela Garden Apt. 455</t>
  </si>
  <si>
    <t>Bradfordchester</t>
  </si>
  <si>
    <t>Where rest Congress now stuff prevent.</t>
  </si>
  <si>
    <t>monroecarol@example.org</t>
  </si>
  <si>
    <t>894-479-2469</t>
  </si>
  <si>
    <t>548 Brandon Spurs</t>
  </si>
  <si>
    <t>West Matthewland</t>
  </si>
  <si>
    <t>Week around not training ok leg many.</t>
  </si>
  <si>
    <t>iperez@example.org</t>
  </si>
  <si>
    <t>001-319-428-8528</t>
  </si>
  <si>
    <t>061 Harrington Crescent Apt. 462</t>
  </si>
  <si>
    <t>East Lindseyburgh</t>
  </si>
  <si>
    <t>Prove clearly clearly past rather beautiful.</t>
  </si>
  <si>
    <t>rdavis@example.org</t>
  </si>
  <si>
    <t>+1-887-859-3813x9720</t>
  </si>
  <si>
    <t>184 Newton Field</t>
  </si>
  <si>
    <t>New Cheryl</t>
  </si>
  <si>
    <t>While act whose travel begin once able.</t>
  </si>
  <si>
    <t>vking@example.net</t>
  </si>
  <si>
    <t>(977)230-0901x13306</t>
  </si>
  <si>
    <t>2022 Jesse Greens Apt. 354</t>
  </si>
  <si>
    <t>East Danielborough</t>
  </si>
  <si>
    <t>Tough occur young both what.</t>
  </si>
  <si>
    <t>weaverrobert@example.net</t>
  </si>
  <si>
    <t>+1-951-770-3460x469</t>
  </si>
  <si>
    <t>026 Danielle Locks Suite 306</t>
  </si>
  <si>
    <t>Nor before money see hold.</t>
  </si>
  <si>
    <t>zrobinson@example.com</t>
  </si>
  <si>
    <t>+1-252-681-5514x3847</t>
  </si>
  <si>
    <t>81742 Kenneth Hollow</t>
  </si>
  <si>
    <t>Involve individual phone outside free treat.</t>
  </si>
  <si>
    <t>williamsonryan@example.com</t>
  </si>
  <si>
    <t>001-593-398-6447</t>
  </si>
  <si>
    <t>58946 Tiffany Estate Suite 573</t>
  </si>
  <si>
    <t>North Rebeccaview</t>
  </si>
  <si>
    <t>Even total character.</t>
  </si>
  <si>
    <t>lburnett@example.org</t>
  </si>
  <si>
    <t>865.663.6745</t>
  </si>
  <si>
    <t>644 Perry Islands Suite 619</t>
  </si>
  <si>
    <t>North Kylehaven</t>
  </si>
  <si>
    <t>Sport forward reflect begin type speak.</t>
  </si>
  <si>
    <t>travisshah@example.com</t>
  </si>
  <si>
    <t>(244)573-7537x527</t>
  </si>
  <si>
    <t>274 Watts Greens Suite 079</t>
  </si>
  <si>
    <t>Bettyton</t>
  </si>
  <si>
    <t>My success people product newspaper.</t>
  </si>
  <si>
    <t>michael61@example.com</t>
  </si>
  <si>
    <t>001-326-312-7159</t>
  </si>
  <si>
    <t>923 Arellano Freeway</t>
  </si>
  <si>
    <t>Stricklandton</t>
  </si>
  <si>
    <t>Box budget beautiful only better positive.</t>
  </si>
  <si>
    <t>zburgess@example.org</t>
  </si>
  <si>
    <t>001-264-486-8462x030</t>
  </si>
  <si>
    <t>5520 Vang Shoal</t>
  </si>
  <si>
    <t>Mrs natural trip sign.</t>
  </si>
  <si>
    <t>matthewwilliams@example.net</t>
  </si>
  <si>
    <t>975.244.1500x8131</t>
  </si>
  <si>
    <t>7613 Judith Creek Suite 219</t>
  </si>
  <si>
    <t>Cold explain wide we trip also his.</t>
  </si>
  <si>
    <t>thomaspatel@example.com</t>
  </si>
  <si>
    <t>001-593-291-5248x429</t>
  </si>
  <si>
    <t>0223 George Passage</t>
  </si>
  <si>
    <t>Pennyberg</t>
  </si>
  <si>
    <t>Whether another author wide business affect stay hair.</t>
  </si>
  <si>
    <t>munozmonica@example.com</t>
  </si>
  <si>
    <t>(894)732-5201x7706</t>
  </si>
  <si>
    <t>527 Richard Vista Suite 877</t>
  </si>
  <si>
    <t>Person question five study.</t>
  </si>
  <si>
    <t>patricia56@example.org</t>
  </si>
  <si>
    <t>+1-715-730-3694x82020</t>
  </si>
  <si>
    <t>984 Tyler Circles</t>
  </si>
  <si>
    <t>Crossshire</t>
  </si>
  <si>
    <t>Beautiful home wrong base particular must fish.</t>
  </si>
  <si>
    <t>tglover@example.com</t>
  </si>
  <si>
    <t>001-725-651-5854</t>
  </si>
  <si>
    <t>0884 Nunez Spring Suite 363</t>
  </si>
  <si>
    <t>South Brendaside</t>
  </si>
  <si>
    <t>Current adult involve office soldier nothing.</t>
  </si>
  <si>
    <t>brendabuchanan@example.com</t>
  </si>
  <si>
    <t>(367)697-6452x9966</t>
  </si>
  <si>
    <t>38405 Gary Road Apt. 309</t>
  </si>
  <si>
    <t>Port Paulport</t>
  </si>
  <si>
    <t>Tv different she suggest staff chance last.</t>
  </si>
  <si>
    <t>alexis78@example.org</t>
  </si>
  <si>
    <t>230-599-0293x009</t>
  </si>
  <si>
    <t>91789 Miller Keys Suite 822</t>
  </si>
  <si>
    <t>West Oliviaview</t>
  </si>
  <si>
    <t>Generation wonder specific note.</t>
  </si>
  <si>
    <t>danielknapp@example.org</t>
  </si>
  <si>
    <t>481 Sean Creek Suite 187</t>
  </si>
  <si>
    <t>Stephaniebury</t>
  </si>
  <si>
    <t>Activity eat indicate success.</t>
  </si>
  <si>
    <t>lbeltran@example.net</t>
  </si>
  <si>
    <t>773-318-6002x695</t>
  </si>
  <si>
    <t>561 Thomas Fork Suite 882</t>
  </si>
  <si>
    <t>Port Luke</t>
  </si>
  <si>
    <t>Article usually industry seat break.</t>
  </si>
  <si>
    <t>kevinanderson@example.org</t>
  </si>
  <si>
    <t>416.901.5790x0567</t>
  </si>
  <si>
    <t>355 David Pines Suite 014</t>
  </si>
  <si>
    <t>Investment arrive perhaps.</t>
  </si>
  <si>
    <t>jaclynparker@example.org</t>
  </si>
  <si>
    <t>(986)695-4993x432</t>
  </si>
  <si>
    <t>4517 Ashley Prairie</t>
  </si>
  <si>
    <t>Amandaberg</t>
  </si>
  <si>
    <t>Media door attorney still.</t>
  </si>
  <si>
    <t>chandlercheryl@example.net</t>
  </si>
  <si>
    <t>(262)888-8476x12537</t>
  </si>
  <si>
    <t>586 Sanchez Garden</t>
  </si>
  <si>
    <t>West consumer place assume.</t>
  </si>
  <si>
    <t>brewerryan@example.net</t>
  </si>
  <si>
    <t>650.658.7727</t>
  </si>
  <si>
    <t>8486 Johnson Harbor</t>
  </si>
  <si>
    <t>Port Jessicafurt</t>
  </si>
  <si>
    <t>Kitchen media man actually I.</t>
  </si>
  <si>
    <t>fwhitaker@example.com</t>
  </si>
  <si>
    <t>628.471.7736x55332</t>
  </si>
  <si>
    <t>031 Moore Ville Apt. 044</t>
  </si>
  <si>
    <t>Commercial single at.</t>
  </si>
  <si>
    <t>tammy27@example.net</t>
  </si>
  <si>
    <t>942.476.5301x777</t>
  </si>
  <si>
    <t>03003 Deborah Extension Suite 965</t>
  </si>
  <si>
    <t>Growth task explain condition.</t>
  </si>
  <si>
    <t>martinezalex@example.net</t>
  </si>
  <si>
    <t>18376 Smith Neck</t>
  </si>
  <si>
    <t>Cookmouth</t>
  </si>
  <si>
    <t>Per best remain throughout table.</t>
  </si>
  <si>
    <t>gloria05@example.com</t>
  </si>
  <si>
    <t>+1-703-423-0714x42098</t>
  </si>
  <si>
    <t>7975 Silva Plaza</t>
  </si>
  <si>
    <t>Girl federal product.</t>
  </si>
  <si>
    <t>vjohnson@example.com</t>
  </si>
  <si>
    <t>001-841-498-9414x159</t>
  </si>
  <si>
    <t>423 Ronald Tunnel Apt. 781</t>
  </si>
  <si>
    <t>Specific others human factor.</t>
  </si>
  <si>
    <t>neaton@example.net</t>
  </si>
  <si>
    <t>+1-474-614-9930x49557</t>
  </si>
  <si>
    <t>3644 William Square</t>
  </si>
  <si>
    <t>Robertsville</t>
  </si>
  <si>
    <t>Article sign ever serious.</t>
  </si>
  <si>
    <t>rossglenn@example.com</t>
  </si>
  <si>
    <t>+1-541-554-5403x1514</t>
  </si>
  <si>
    <t>55902 Robert Roads Apt. 493</t>
  </si>
  <si>
    <t>North Stevenfurt</t>
  </si>
  <si>
    <t>During ever house best hotel heavy push.</t>
  </si>
  <si>
    <t>megan58@example.com</t>
  </si>
  <si>
    <t>529.285.4343</t>
  </si>
  <si>
    <t>4851 Moore Valley</t>
  </si>
  <si>
    <t>Maybe herself relationship hour choice left.</t>
  </si>
  <si>
    <t>danielbarrett@example.com</t>
  </si>
  <si>
    <t>400.781.1141x36885</t>
  </si>
  <si>
    <t>6316 Elaine Crescent</t>
  </si>
  <si>
    <t>South Bradleyfort</t>
  </si>
  <si>
    <t>Exist south prepare final fire product.</t>
  </si>
  <si>
    <t>dhanson@example.org</t>
  </si>
  <si>
    <t>001-912-940-3872x9706</t>
  </si>
  <si>
    <t>79216 Christopher Heights Apt. 988</t>
  </si>
  <si>
    <t>East Stephenstad</t>
  </si>
  <si>
    <t>Third man commercial.</t>
  </si>
  <si>
    <t>timothyburgess@example.org</t>
  </si>
  <si>
    <t>(631)994-2542x709</t>
  </si>
  <si>
    <t>1767 Kimberly Union Suite 459</t>
  </si>
  <si>
    <t>Lake Marc</t>
  </si>
  <si>
    <t>Exactly either as language significant.</t>
  </si>
  <si>
    <t>aprilreilly@example.net</t>
  </si>
  <si>
    <t>001-856-372-9109</t>
  </si>
  <si>
    <t>722 Cody Springs</t>
  </si>
  <si>
    <t>Here early probably message adult dream.</t>
  </si>
  <si>
    <t>gregorymcintosh@example.com</t>
  </si>
  <si>
    <t>+1-568-491-3802x58772</t>
  </si>
  <si>
    <t>99882 Deleon Spurs Apt. 151</t>
  </si>
  <si>
    <t>Normanville</t>
  </si>
  <si>
    <t>Expect always religious ago morning back choose.</t>
  </si>
  <si>
    <t>tford@example.org</t>
  </si>
  <si>
    <t>001-440-733-6783x9858</t>
  </si>
  <si>
    <t>6405 Hernandez Pine Suite 221</t>
  </si>
  <si>
    <t>Air brother knowledge.</t>
  </si>
  <si>
    <t>475.691.2865</t>
  </si>
  <si>
    <t>3169 Rita Fords</t>
  </si>
  <si>
    <t>Court mother back quality consider.</t>
  </si>
  <si>
    <t>ewest@example.com</t>
  </si>
  <si>
    <t>(307)232-0547x6211</t>
  </si>
  <si>
    <t>40829 Jones Fork</t>
  </si>
  <si>
    <t>Nicolemouth</t>
  </si>
  <si>
    <t>Teach address discussion.</t>
  </si>
  <si>
    <t>ajohnston@example.net</t>
  </si>
  <si>
    <t>(388)704-6665</t>
  </si>
  <si>
    <t>44739 Davis Port Apt. 855</t>
  </si>
  <si>
    <t>Wonder coach one cut Democrat else near.</t>
  </si>
  <si>
    <t>perezanna@example.com</t>
  </si>
  <si>
    <t>(208)984-7339</t>
  </si>
  <si>
    <t>8144 Nicole Lodge</t>
  </si>
  <si>
    <t>Port Tamaraside</t>
  </si>
  <si>
    <t>Party fund much result course decide.</t>
  </si>
  <si>
    <t>espinozaalexander@example.com</t>
  </si>
  <si>
    <t>+1-406-527-0970x73070</t>
  </si>
  <si>
    <t>3233 Vega Radial Suite 339</t>
  </si>
  <si>
    <t>Sarahberg</t>
  </si>
  <si>
    <t>Art letter next less.</t>
  </si>
  <si>
    <t>jessicaroberts@example.com</t>
  </si>
  <si>
    <t>901-874-8591x190</t>
  </si>
  <si>
    <t>444 Donald Garden</t>
  </si>
  <si>
    <t>East Lauraville</t>
  </si>
  <si>
    <t>Face side simple above ask source.</t>
  </si>
  <si>
    <t>taylorblair@example.net</t>
  </si>
  <si>
    <t>625-494-9719x71022</t>
  </si>
  <si>
    <t>763 Leonard Avenue</t>
  </si>
  <si>
    <t>Emilyburgh</t>
  </si>
  <si>
    <t>Size staff somebody although blood.</t>
  </si>
  <si>
    <t>joel29@example.org</t>
  </si>
  <si>
    <t>667-292-1151x266</t>
  </si>
  <si>
    <t>119 Gomez Knolls Suite 148</t>
  </si>
  <si>
    <t>East Stevenborough</t>
  </si>
  <si>
    <t>Bill stop past challenge walk next threat deep.</t>
  </si>
  <si>
    <t>kcollins@example.net</t>
  </si>
  <si>
    <t>19425 Omar Brooks Suite 656</t>
  </si>
  <si>
    <t>South Leah</t>
  </si>
  <si>
    <t>Something become back whatever someone then bank.</t>
  </si>
  <si>
    <t>jwallace@example.com</t>
  </si>
  <si>
    <t>001-391-409-6855x259</t>
  </si>
  <si>
    <t>83662 Lindsey Dale Apt. 569</t>
  </si>
  <si>
    <t>Either down movie floor prepare season democratic.</t>
  </si>
  <si>
    <t>jamesyoung@example.com</t>
  </si>
  <si>
    <t>+1-231-656-2944x03006</t>
  </si>
  <si>
    <t>33812 Thomas Dale</t>
  </si>
  <si>
    <t>Learn note positive star trial see might.</t>
  </si>
  <si>
    <t>james20@example.org</t>
  </si>
  <si>
    <t>(869)808-9310x46328</t>
  </si>
  <si>
    <t>1253 Singh Pine Suite 541</t>
  </si>
  <si>
    <t>Blaketown</t>
  </si>
  <si>
    <t>Them computer thing.</t>
  </si>
  <si>
    <t>calvin10@example.com</t>
  </si>
  <si>
    <t>225-688-2803x0222</t>
  </si>
  <si>
    <t>369 Tammy Bridge Suite 916</t>
  </si>
  <si>
    <t>Yatestown</t>
  </si>
  <si>
    <t>Local increase join share today want executive again.</t>
  </si>
  <si>
    <t>mortonmary@example.org</t>
  </si>
  <si>
    <t>+1-879-337-7679x1668</t>
  </si>
  <si>
    <t>8708 Tom Crescent</t>
  </si>
  <si>
    <t>Democrat professor group impact design common floor watch.</t>
  </si>
  <si>
    <t>clarkalyssa@example.org</t>
  </si>
  <si>
    <t>267-698-2242</t>
  </si>
  <si>
    <t>3629 Moore Spurs Suite 470</t>
  </si>
  <si>
    <t>Port Emilytown</t>
  </si>
  <si>
    <t>They television person single top race statement.</t>
  </si>
  <si>
    <t>johnhodges@example.net</t>
  </si>
  <si>
    <t>556.692.4718x8013</t>
  </si>
  <si>
    <t>6674 Christine Cove Apt. 883</t>
  </si>
  <si>
    <t>East Melanietown</t>
  </si>
  <si>
    <t>Build fill few instead same.</t>
  </si>
  <si>
    <t>lisa22@example.net</t>
  </si>
  <si>
    <t>288-382-4055x160</t>
  </si>
  <si>
    <t>41603 Martinez Trail</t>
  </si>
  <si>
    <t>Lake Tanyabury</t>
  </si>
  <si>
    <t>Industry cup factor cell risk Mrs throw benefit.</t>
  </si>
  <si>
    <t>drewhowe@example.org</t>
  </si>
  <si>
    <t>752.556.2736</t>
  </si>
  <si>
    <t>2601 Joyce Wells Suite 826</t>
  </si>
  <si>
    <t>Nothing simply financial body difficult including.</t>
  </si>
  <si>
    <t>jessicawilliams@example.com</t>
  </si>
  <si>
    <t>(901)347-5326</t>
  </si>
  <si>
    <t>82689 Kristin Ranch</t>
  </si>
  <si>
    <t>Son cultural it ability focus name ago call.</t>
  </si>
  <si>
    <t>williamsdaniel@example.org</t>
  </si>
  <si>
    <t>654-205-2723x66532</t>
  </si>
  <si>
    <t>395 Michael Hill Suite 482</t>
  </si>
  <si>
    <t>New Rebeccabury</t>
  </si>
  <si>
    <t>Team travel receive instead not sell prepare.</t>
  </si>
  <si>
    <t>734 Kelley Circle</t>
  </si>
  <si>
    <t>Sport among edge produce able son night.</t>
  </si>
  <si>
    <t>walkermary@example.com</t>
  </si>
  <si>
    <t>+1-629-267-0320x981</t>
  </si>
  <si>
    <t>50887 Amy Drives</t>
  </si>
  <si>
    <t>Between far paper drug.</t>
  </si>
  <si>
    <t>vjackson@example.org</t>
  </si>
  <si>
    <t>617-662-3751x191</t>
  </si>
  <si>
    <t>5415 Kelli Fall Apt. 080</t>
  </si>
  <si>
    <t>Daltonhaven</t>
  </si>
  <si>
    <t>Positive travel manager figure drug.</t>
  </si>
  <si>
    <t>allisondunn@example.com</t>
  </si>
  <si>
    <t>(296)666-1365x15456</t>
  </si>
  <si>
    <t>963 Marcus Bridge Suite 686</t>
  </si>
  <si>
    <t>Expect success use close film east better.</t>
  </si>
  <si>
    <t>leebailey@example.net</t>
  </si>
  <si>
    <t>675-554-0571</t>
  </si>
  <si>
    <t>639 Lisa Passage Suite 739</t>
  </si>
  <si>
    <t>South Bethany</t>
  </si>
  <si>
    <t>Size cold avoid line.</t>
  </si>
  <si>
    <t>eowens@example.net</t>
  </si>
  <si>
    <t>396-890-0276</t>
  </si>
  <si>
    <t>658 Jessica Center Suite 924</t>
  </si>
  <si>
    <t>Lauriebury</t>
  </si>
  <si>
    <t>Change thus safe.</t>
  </si>
  <si>
    <t>ufarley@example.com</t>
  </si>
  <si>
    <t>871.548.3524x893</t>
  </si>
  <si>
    <t>45634 David Fork</t>
  </si>
  <si>
    <t>Science window factor join.</t>
  </si>
  <si>
    <t>katherine02@example.org</t>
  </si>
  <si>
    <t>455.425.9926</t>
  </si>
  <si>
    <t>619 Reyes Crossroad Suite 267</t>
  </si>
  <si>
    <t>West Josephhaven</t>
  </si>
  <si>
    <t>Operation today buy southern sport should return example.</t>
  </si>
  <si>
    <t>maureen43@example.net</t>
  </si>
  <si>
    <t>+1-227-755-9006x569</t>
  </si>
  <si>
    <t>647 Brown Mill</t>
  </si>
  <si>
    <t>Aguilarport</t>
  </si>
  <si>
    <t>Brother series production white range partner dream other.</t>
  </si>
  <si>
    <t>edaniels@example.com</t>
  </si>
  <si>
    <t>001-907-593-4222x14348</t>
  </si>
  <si>
    <t>90475 Morales Junction Suite 969</t>
  </si>
  <si>
    <t>See the focus cut.</t>
  </si>
  <si>
    <t>susan99@example.org</t>
  </si>
  <si>
    <t>001-749-938-5647</t>
  </si>
  <si>
    <t>267 Freeman Meadow</t>
  </si>
  <si>
    <t>Another seven should sell set wind.</t>
  </si>
  <si>
    <t>qneal@example.net</t>
  </si>
  <si>
    <t>11483 Jonathan Crossroad</t>
  </si>
  <si>
    <t>West Gregoryfort</t>
  </si>
  <si>
    <t>Store television else development sea rest.</t>
  </si>
  <si>
    <t>amyrojas@example.net</t>
  </si>
  <si>
    <t>464.772.2590x925</t>
  </si>
  <si>
    <t>92269 Diane Cove</t>
  </si>
  <si>
    <t>Pressure land our.</t>
  </si>
  <si>
    <t>Isabel</t>
  </si>
  <si>
    <t>gibsonjennifer@example.com</t>
  </si>
  <si>
    <t>0631 Jones Run Apt. 353</t>
  </si>
  <si>
    <t>Fine miss third lead someone according opportunity.</t>
  </si>
  <si>
    <t>richardgarcia@example.org</t>
  </si>
  <si>
    <t>(736)792-6365x54404</t>
  </si>
  <si>
    <t>1384 James Highway</t>
  </si>
  <si>
    <t>Lake Michaelmouth</t>
  </si>
  <si>
    <t>Others treatment detail news then with consumer yes.</t>
  </si>
  <si>
    <t>martinezkenneth@example.com</t>
  </si>
  <si>
    <t>(744)237-7385x1342</t>
  </si>
  <si>
    <t>9114 Smith Land</t>
  </si>
  <si>
    <t>Avoid contain reveal collection investment identify.</t>
  </si>
  <si>
    <t>xrussell@example.org</t>
  </si>
  <si>
    <t>+1-526-584-7318x1665</t>
  </si>
  <si>
    <t>125 Harris Wells</t>
  </si>
  <si>
    <t>Daychester</t>
  </si>
  <si>
    <t>Result in positive although matter themselves or.</t>
  </si>
  <si>
    <t>dominique90@example.org</t>
  </si>
  <si>
    <t>355-708-9523x6987</t>
  </si>
  <si>
    <t>83549 George Unions Apt. 000</t>
  </si>
  <si>
    <t>Dickersonhaven</t>
  </si>
  <si>
    <t>Fill sense remain through describe.</t>
  </si>
  <si>
    <t>amberhardin@example.com</t>
  </si>
  <si>
    <t>318.412.7505</t>
  </si>
  <si>
    <t>865 Edward Forks</t>
  </si>
  <si>
    <t>North Ravenfort</t>
  </si>
  <si>
    <t>Start here family near blue main.</t>
  </si>
  <si>
    <t>fwest@example.com</t>
  </si>
  <si>
    <t>724-970-2824</t>
  </si>
  <si>
    <t>9571 Davis Fall Apt. 247</t>
  </si>
  <si>
    <t>Port Miranda</t>
  </si>
  <si>
    <t>Notice trade might open visit worker.</t>
  </si>
  <si>
    <t>Claire</t>
  </si>
  <si>
    <t>victoria75@example.org</t>
  </si>
  <si>
    <t>(372)935-9982x8386</t>
  </si>
  <si>
    <t>2231 Meredith Fort</t>
  </si>
  <si>
    <t>West Richardside</t>
  </si>
  <si>
    <t>Sometimes eye street certainly American modern.</t>
  </si>
  <si>
    <t>eriklong@example.com</t>
  </si>
  <si>
    <t>+1-341-622-3570x1898</t>
  </si>
  <si>
    <t>928 Patrick Vista</t>
  </si>
  <si>
    <t>South Ethan</t>
  </si>
  <si>
    <t>Goal stuff interesting certainly.</t>
  </si>
  <si>
    <t>kclark@example.com</t>
  </si>
  <si>
    <t>+1-801-610-6405x65019</t>
  </si>
  <si>
    <t>69988 Angela Spring Apt. 092</t>
  </si>
  <si>
    <t>Middle perform smile simple near.</t>
  </si>
  <si>
    <t>Zavala</t>
  </si>
  <si>
    <t>wilsonchristian@example.org</t>
  </si>
  <si>
    <t>001-675-899-8045</t>
  </si>
  <si>
    <t>29010 Stacy Summit</t>
  </si>
  <si>
    <t>Robertostad</t>
  </si>
  <si>
    <t>Character until window continue whatever chair.</t>
  </si>
  <si>
    <t>martinezkevin@example.org</t>
  </si>
  <si>
    <t>+1-424-388-2619x48308</t>
  </si>
  <si>
    <t>538 Matthew Bridge Suite 512</t>
  </si>
  <si>
    <t>Candidate from set soon popular human nor.</t>
  </si>
  <si>
    <t>teresathompson@example.com</t>
  </si>
  <si>
    <t>001-985-285-3102x2444</t>
  </si>
  <si>
    <t>805 Salas Expressway Suite 972</t>
  </si>
  <si>
    <t>Port Kennethchester</t>
  </si>
  <si>
    <t>Now house represent effort energy chance.</t>
  </si>
  <si>
    <t>evan07@example.com</t>
  </si>
  <si>
    <t>001-344-207-4047x84588</t>
  </si>
  <si>
    <t>121 Owen Island Suite 596</t>
  </si>
  <si>
    <t>Shannonton</t>
  </si>
  <si>
    <t>Least pay contain firm most.</t>
  </si>
  <si>
    <t>cindy55@example.org</t>
  </si>
  <si>
    <t>554-405-9862</t>
  </si>
  <si>
    <t>932 Dylan Union</t>
  </si>
  <si>
    <t>West Stephaniehaven</t>
  </si>
  <si>
    <t>View fill order.</t>
  </si>
  <si>
    <t>529-378-1708x6889</t>
  </si>
  <si>
    <t>94984 Lawrence Fork</t>
  </si>
  <si>
    <t>West Davidchester</t>
  </si>
  <si>
    <t>Dark health media happen of some.</t>
  </si>
  <si>
    <t>burgesschristopher@example.org</t>
  </si>
  <si>
    <t>707.352.8414x097</t>
  </si>
  <si>
    <t>91011 Cardenas Light Suite 155</t>
  </si>
  <si>
    <t>Stantonfurt</t>
  </si>
  <si>
    <t>Cover whatever later hope draw.</t>
  </si>
  <si>
    <t>lwillis@example.net</t>
  </si>
  <si>
    <t>268.637.6381x15555</t>
  </si>
  <si>
    <t>85168 James Union Suite 377</t>
  </si>
  <si>
    <t>Food report will early scientist.</t>
  </si>
  <si>
    <t>cglenn@example.com</t>
  </si>
  <si>
    <t>994-350-1961</t>
  </si>
  <si>
    <t>0055 Ethan Club</t>
  </si>
  <si>
    <t>Prepare hit suddenly more perform best choose.</t>
  </si>
  <si>
    <t>lindseyjoyce@example.com</t>
  </si>
  <si>
    <t>70762 Steven Valleys</t>
  </si>
  <si>
    <t>Sullivanview</t>
  </si>
  <si>
    <t>Human physical nice sign sometimes.</t>
  </si>
  <si>
    <t>kenneth77@example.net</t>
  </si>
  <si>
    <t>001-701-647-9355x283</t>
  </si>
  <si>
    <t>841 Wright Coves Apt. 736</t>
  </si>
  <si>
    <t>North Glenda</t>
  </si>
  <si>
    <t>Music key official man scientist many create.</t>
  </si>
  <si>
    <t>mary57@example.org</t>
  </si>
  <si>
    <t>(587)443-9401x279</t>
  </si>
  <si>
    <t>0781 William Tunnel Apt. 091</t>
  </si>
  <si>
    <t>New Charlesfort</t>
  </si>
  <si>
    <t>Very edge book reduce four class citizen.</t>
  </si>
  <si>
    <t>sharondunn@example.com</t>
  </si>
  <si>
    <t>332.438.3138x7358</t>
  </si>
  <si>
    <t>6659 Bowers Islands</t>
  </si>
  <si>
    <t>Add campaign prevent center arrive by certainly.</t>
  </si>
  <si>
    <t>laura25@example.org</t>
  </si>
  <si>
    <t>5092 Geoffrey Falls</t>
  </si>
  <si>
    <t>Physical about data instead college we.</t>
  </si>
  <si>
    <t>(793)776-3446x968</t>
  </si>
  <si>
    <t>315 Robert Glen</t>
  </si>
  <si>
    <t>Music thank offer debate his.</t>
  </si>
  <si>
    <t>bellis@example.net</t>
  </si>
  <si>
    <t>(515)578-7950</t>
  </si>
  <si>
    <t>478 Erika Drive Suite 992</t>
  </si>
  <si>
    <t>North Cynthiastad</t>
  </si>
  <si>
    <t>Response oil school it.</t>
  </si>
  <si>
    <t>luis02@example.org</t>
  </si>
  <si>
    <t>726-520-0179x78913</t>
  </si>
  <si>
    <t>3387 Stephen Gateway</t>
  </si>
  <si>
    <t>Jonesstad</t>
  </si>
  <si>
    <t>Old cut dinner group energy.</t>
  </si>
  <si>
    <t>dhammond@example.org</t>
  </si>
  <si>
    <t>001-929-468-1109x36440</t>
  </si>
  <si>
    <t>6779 Montes Brooks Suite 203</t>
  </si>
  <si>
    <t>Gregoryborough</t>
  </si>
  <si>
    <t>Argue say guy.</t>
  </si>
  <si>
    <t>josephtate@example.net</t>
  </si>
  <si>
    <t>396.339.7747</t>
  </si>
  <si>
    <t>98447 Lyons Knoll Apt. 152</t>
  </si>
  <si>
    <t>Hopkinsburgh</t>
  </si>
  <si>
    <t>Between institution might material thus.</t>
  </si>
  <si>
    <t>nicholashall@example.net</t>
  </si>
  <si>
    <t>001-664-250-0845</t>
  </si>
  <si>
    <t>22759 John Lights</t>
  </si>
  <si>
    <t>Christiantown</t>
  </si>
  <si>
    <t>Floor opportunity myself college crime.</t>
  </si>
  <si>
    <t>cassandragray@example.org</t>
  </si>
  <si>
    <t>+1-990-200-3418x44759</t>
  </si>
  <si>
    <t>02495 Dustin Ford</t>
  </si>
  <si>
    <t>Yeah company home marriage.</t>
  </si>
  <si>
    <t>burnsgreg@example.net</t>
  </si>
  <si>
    <t>733-471-5540x6094</t>
  </si>
  <si>
    <t>819 John Station</t>
  </si>
  <si>
    <t>Away project television open.</t>
  </si>
  <si>
    <t>ynichols@example.com</t>
  </si>
  <si>
    <t>(870)386-2490</t>
  </si>
  <si>
    <t>442 Rose Ports</t>
  </si>
  <si>
    <t>Tiffanymouth</t>
  </si>
  <si>
    <t>Child indicate fund network smile edge experience.</t>
  </si>
  <si>
    <t>vhuffman@example.org</t>
  </si>
  <si>
    <t>001-513-627-3205x112</t>
  </si>
  <si>
    <t>277 Marquez Summit</t>
  </si>
  <si>
    <t>Rebeccachester</t>
  </si>
  <si>
    <t>Place because decision sense.</t>
  </si>
  <si>
    <t>frogers@example.net</t>
  </si>
  <si>
    <t>+1-883-266-7069x355</t>
  </si>
  <si>
    <t>70524 Lee Rapid</t>
  </si>
  <si>
    <t>North Ronald</t>
  </si>
  <si>
    <t>End apply work those.</t>
  </si>
  <si>
    <t>travissanchez@example.org</t>
  </si>
  <si>
    <t>753 Davis Shores</t>
  </si>
  <si>
    <t>Samuelton</t>
  </si>
  <si>
    <t>Race toward stage season side marriage option.</t>
  </si>
  <si>
    <t>christopherjones@example.com</t>
  </si>
  <si>
    <t>936 Amanda Well</t>
  </si>
  <si>
    <t>Angelicaland</t>
  </si>
  <si>
    <t>Vote decide enjoy Congress lot market image free.</t>
  </si>
  <si>
    <t>brittanyguerrero@example.org</t>
  </si>
  <si>
    <t>368-360-4782</t>
  </si>
  <si>
    <t>9968 Jordan Lights Apt. 249</t>
  </si>
  <si>
    <t>Lake Stephaniefurt</t>
  </si>
  <si>
    <t>Dark middle specific somebody make see.</t>
  </si>
  <si>
    <t>brockkyle@example.org</t>
  </si>
  <si>
    <t>912-570-3626x739</t>
  </si>
  <si>
    <t>1409 Donna Grove Apt. 409</t>
  </si>
  <si>
    <t>Interesting might range.</t>
  </si>
  <si>
    <t>elizabethcollins@example.org</t>
  </si>
  <si>
    <t>(973)664-0746x95822</t>
  </si>
  <si>
    <t>9205 Victor Ridge Apt. 516</t>
  </si>
  <si>
    <t>Donaldville</t>
  </si>
  <si>
    <t>Fact what center local meeting.</t>
  </si>
  <si>
    <t>lauraayala@example.com</t>
  </si>
  <si>
    <t>001-958-812-0143x534</t>
  </si>
  <si>
    <t>61456 Johnson Pines Suite 530</t>
  </si>
  <si>
    <t>However camera tell water hot tough.</t>
  </si>
  <si>
    <t>torresdiane@example.com</t>
  </si>
  <si>
    <t>(934)409-4194</t>
  </si>
  <si>
    <t>89321 Teresa Crossing Suite 893</t>
  </si>
  <si>
    <t>North Calvin</t>
  </si>
  <si>
    <t>Deal picture type run family structure whose level.</t>
  </si>
  <si>
    <t>kmann@example.org</t>
  </si>
  <si>
    <t>917-933-4963</t>
  </si>
  <si>
    <t>794 Kramer Trafficway</t>
  </si>
  <si>
    <t>New Dianeshire</t>
  </si>
  <si>
    <t>Drive similar knowledge force.</t>
  </si>
  <si>
    <t>Collier</t>
  </si>
  <si>
    <t>rhonda85@example.net</t>
  </si>
  <si>
    <t>799.316.5201x9851</t>
  </si>
  <si>
    <t>017 Frank Streets</t>
  </si>
  <si>
    <t>West Tracyview</t>
  </si>
  <si>
    <t>Two girl right mission help.</t>
  </si>
  <si>
    <t>suareztyler@example.org</t>
  </si>
  <si>
    <t>400-809-6140</t>
  </si>
  <si>
    <t>63562 Taylor Canyon</t>
  </si>
  <si>
    <t>Debate sister become herself capital enjoy.</t>
  </si>
  <si>
    <t>steven63@example.org</t>
  </si>
  <si>
    <t>02309 Jones Fort Suite 042</t>
  </si>
  <si>
    <t>Floresfurt</t>
  </si>
  <si>
    <t>Cause able ball team out might.</t>
  </si>
  <si>
    <t>wkeller@example.net</t>
  </si>
  <si>
    <t>517-455-7253</t>
  </si>
  <si>
    <t>1363 Knight Mill Apt. 204</t>
  </si>
  <si>
    <t>South Danielborough</t>
  </si>
  <si>
    <t>Large traditional note fine.</t>
  </si>
  <si>
    <t>brett90@example.com</t>
  </si>
  <si>
    <t>366.271.4664x107</t>
  </si>
  <si>
    <t>32109 Tyler Crossroad Suite 662</t>
  </si>
  <si>
    <t>Heatherbury</t>
  </si>
  <si>
    <t>Item act worker need.</t>
  </si>
  <si>
    <t>(572)451-8092</t>
  </si>
  <si>
    <t>67244 Lewis Vista Suite 638</t>
  </si>
  <si>
    <t>Watkinsshire</t>
  </si>
  <si>
    <t>Test to standard PM price scene yes hospital.</t>
  </si>
  <si>
    <t>suzannesanders@example.net</t>
  </si>
  <si>
    <t>712.554.8882</t>
  </si>
  <si>
    <t>754 Cook Courts Suite 148</t>
  </si>
  <si>
    <t>Usually town none feel.</t>
  </si>
  <si>
    <t>christopherbraun@example.com</t>
  </si>
  <si>
    <t>001-713-243-6329x61438</t>
  </si>
  <si>
    <t>912 Juan Oval</t>
  </si>
  <si>
    <t>Kimberlyburgh</t>
  </si>
  <si>
    <t>Someone accept ready dream opportunity order state.</t>
  </si>
  <si>
    <t>perezkimberly@example.net</t>
  </si>
  <si>
    <t>817-907-5437x6824</t>
  </si>
  <si>
    <t>589 Mcbride Estate Suite 326</t>
  </si>
  <si>
    <t>West Jeffreyfort</t>
  </si>
  <si>
    <t>Store explain after bank list.</t>
  </si>
  <si>
    <t>001-377-696-8085x2302</t>
  </si>
  <si>
    <t>551 Crawford Ville Apt. 459</t>
  </si>
  <si>
    <t>Ok energy it who mother development.</t>
  </si>
  <si>
    <t>browndavid@example.com</t>
  </si>
  <si>
    <t>(841)493-3452x65804</t>
  </si>
  <si>
    <t>70904 Richard Bypass Suite 179</t>
  </si>
  <si>
    <t>Point expert again heavy.</t>
  </si>
  <si>
    <t>(870)245-5460x3220</t>
  </si>
  <si>
    <t>6861 Mack Turnpike</t>
  </si>
  <si>
    <t>North Alex</t>
  </si>
  <si>
    <t>Debate growth shake staff share owner benefit.</t>
  </si>
  <si>
    <t>andrewcox@example.com</t>
  </si>
  <si>
    <t>+1-461-695-5238x9797</t>
  </si>
  <si>
    <t>72273 Angela Mountains Suite 838</t>
  </si>
  <si>
    <t>Star herself drug agent real Congress century.</t>
  </si>
  <si>
    <t>robert01@example.com</t>
  </si>
  <si>
    <t>001-232-762-1747</t>
  </si>
  <si>
    <t>231 Townsend Mission</t>
  </si>
  <si>
    <t>Christinafurt</t>
  </si>
  <si>
    <t>Us production surface management.</t>
  </si>
  <si>
    <t>nsimmons@example.net</t>
  </si>
  <si>
    <t>47485 Morgan Corner Suite 087</t>
  </si>
  <si>
    <t>Adamborough</t>
  </si>
  <si>
    <t>Place machine site.</t>
  </si>
  <si>
    <t>matthew75@example.net</t>
  </si>
  <si>
    <t>398-943-0407</t>
  </si>
  <si>
    <t>117 Ann Street Suite 447</t>
  </si>
  <si>
    <t>Involve four model build instead.</t>
  </si>
  <si>
    <t>+1-897-608-1069x55986</t>
  </si>
  <si>
    <t>41024 Thomas Crescent Apt. 849</t>
  </si>
  <si>
    <t>Lake Danielside</t>
  </si>
  <si>
    <t>Expect long level.</t>
  </si>
  <si>
    <t>jeremiah20@example.com</t>
  </si>
  <si>
    <t>902.449.8769x8436</t>
  </si>
  <si>
    <t>38241 Justin Burgs</t>
  </si>
  <si>
    <t>West Davidstad</t>
  </si>
  <si>
    <t>Hand final story finally.</t>
  </si>
  <si>
    <t>william89@example.org</t>
  </si>
  <si>
    <t>677.692.8720x222</t>
  </si>
  <si>
    <t>10391 Brooke Bridge</t>
  </si>
  <si>
    <t>After recent enjoy.</t>
  </si>
  <si>
    <t>banthony@example.org</t>
  </si>
  <si>
    <t>2488 Daniel Motorway</t>
  </si>
  <si>
    <t>East Ginashire</t>
  </si>
  <si>
    <t>Become whom six left on or.</t>
  </si>
  <si>
    <t>stephanie93@example.com</t>
  </si>
  <si>
    <t>+1-357-662-2860x39448</t>
  </si>
  <si>
    <t>9152 Vazquez Mount Suite 673</t>
  </si>
  <si>
    <t>Media reveal for general city Congress keep.</t>
  </si>
  <si>
    <t>creeves@example.net</t>
  </si>
  <si>
    <t>255 Jennifer Villages</t>
  </si>
  <si>
    <t>Lake Wesleychester</t>
  </si>
  <si>
    <t>A blue despite.</t>
  </si>
  <si>
    <t>stevenraymond@example.net</t>
  </si>
  <si>
    <t>+1-567-440-2489x355</t>
  </si>
  <si>
    <t>3646 Underwood Canyon</t>
  </si>
  <si>
    <t>Democrat child gas performance ago.</t>
  </si>
  <si>
    <t>xalvarez@example.net</t>
  </si>
  <si>
    <t>(359)789-3703x057</t>
  </si>
  <si>
    <t>7879 Joyce Common Apt. 514</t>
  </si>
  <si>
    <t>Risk large summer process garden effect.</t>
  </si>
  <si>
    <t>macklori@example.com</t>
  </si>
  <si>
    <t>331.820.5520x38519</t>
  </si>
  <si>
    <t>241 Jessica Expressway</t>
  </si>
  <si>
    <t>Mendozafort</t>
  </si>
  <si>
    <t>Friend maintain term deal.</t>
  </si>
  <si>
    <t>christinaflowers@example.net</t>
  </si>
  <si>
    <t>947.997.3130x170</t>
  </si>
  <si>
    <t>2028 Mary Corners</t>
  </si>
  <si>
    <t>Republican five arm technology page.</t>
  </si>
  <si>
    <t>nicole99@example.com</t>
  </si>
  <si>
    <t>736-250-8927x89139</t>
  </si>
  <si>
    <t>766 Riley Valley Suite 767</t>
  </si>
  <si>
    <t>Part skill can build society size.</t>
  </si>
  <si>
    <t>daviderickson@example.net</t>
  </si>
  <si>
    <t>629-320-8089</t>
  </si>
  <si>
    <t>8890 Burns Hollow</t>
  </si>
  <si>
    <t>Lake Christopherhaven</t>
  </si>
  <si>
    <t>Manage another discussion recognize speech under direction.</t>
  </si>
  <si>
    <t>zglover@example.net</t>
  </si>
  <si>
    <t>(801)643-8009</t>
  </si>
  <si>
    <t>75142 Yang Ridges Apt. 734</t>
  </si>
  <si>
    <t>Plant different adult although.</t>
  </si>
  <si>
    <t>michael45@example.com</t>
  </si>
  <si>
    <t>(884)934-3652x044</t>
  </si>
  <si>
    <t>06587 Adam Landing Suite 358</t>
  </si>
  <si>
    <t>Ellismouth</t>
  </si>
  <si>
    <t>Environment bit happen quickly.</t>
  </si>
  <si>
    <t>hartashley@example.com</t>
  </si>
  <si>
    <t>763 Collins River</t>
  </si>
  <si>
    <t>Bettyhaven</t>
  </si>
  <si>
    <t>Leg full foreign always.</t>
  </si>
  <si>
    <t>sheila02@example.com</t>
  </si>
  <si>
    <t>976-843-4555</t>
  </si>
  <si>
    <t>6063 Massey Lakes</t>
  </si>
  <si>
    <t>Alextown</t>
  </si>
  <si>
    <t>Specific five management anything over foot our.</t>
  </si>
  <si>
    <t>gallagherdrew@example.com</t>
  </si>
  <si>
    <t>(842)866-3393</t>
  </si>
  <si>
    <t>17256 Kimberly Summit</t>
  </si>
  <si>
    <t>Not either hospital what might produce.</t>
  </si>
  <si>
    <t>mccartyjesse@example.org</t>
  </si>
  <si>
    <t>712.326.4433</t>
  </si>
  <si>
    <t>245 Kyle Port Suite 892</t>
  </si>
  <si>
    <t>Jimmymouth</t>
  </si>
  <si>
    <t>And rule middle finish face traditional thus for.</t>
  </si>
  <si>
    <t>merrittjennifer@example.net</t>
  </si>
  <si>
    <t>740.863.6977x41100</t>
  </si>
  <si>
    <t>858 Bell Parkways Apt. 764</t>
  </si>
  <si>
    <t>North Jamesview</t>
  </si>
  <si>
    <t>There expert give.</t>
  </si>
  <si>
    <t>robert27@example.org</t>
  </si>
  <si>
    <t>369 Miller Hills</t>
  </si>
  <si>
    <t>Lake Catherineport</t>
  </si>
  <si>
    <t>Student poor half article actually music.</t>
  </si>
  <si>
    <t>lunabrett@example.com</t>
  </si>
  <si>
    <t>+1-243-322-0118x63191</t>
  </si>
  <si>
    <t>8345 Holder Skyway Suite 464</t>
  </si>
  <si>
    <t>Business these kid risk crime impact decide.</t>
  </si>
  <si>
    <t>owensmanuel@example.net</t>
  </si>
  <si>
    <t>(940)942-6528</t>
  </si>
  <si>
    <t>670 Coleman Gateway</t>
  </si>
  <si>
    <t>North Blakebury</t>
  </si>
  <si>
    <t>Yard financial visit will everything.</t>
  </si>
  <si>
    <t>christopher15@example.org</t>
  </si>
  <si>
    <t>975-990-7585x473</t>
  </si>
  <si>
    <t>4671 Heather Tunnel Suite 744</t>
  </si>
  <si>
    <t>Port Danielside</t>
  </si>
  <si>
    <t>Food picture performance idea world.</t>
  </si>
  <si>
    <t>nolankristi@example.org</t>
  </si>
  <si>
    <t>7434 Salas Isle</t>
  </si>
  <si>
    <t>Put difference support fly.</t>
  </si>
  <si>
    <t>welchbrian@example.net</t>
  </si>
  <si>
    <t>916-288-8745</t>
  </si>
  <si>
    <t>380 Williams Village</t>
  </si>
  <si>
    <t>Tuckerborough</t>
  </si>
  <si>
    <t>According today job box real shake.</t>
  </si>
  <si>
    <t>hpratt@example.org</t>
  </si>
  <si>
    <t>669-232-9343</t>
  </si>
  <si>
    <t>427 Martinez Neck</t>
  </si>
  <si>
    <t>North Laurenchester</t>
  </si>
  <si>
    <t>Peace begin religious fast Mrs picture Democrat officer.</t>
  </si>
  <si>
    <t>andersonstephen@example.com</t>
  </si>
  <si>
    <t>(794)846-7755x063</t>
  </si>
  <si>
    <t>77222 Matthew Streets Suite 880</t>
  </si>
  <si>
    <t>Luisfort</t>
  </si>
  <si>
    <t>Already beat show garden.</t>
  </si>
  <si>
    <t>vward@example.org</t>
  </si>
  <si>
    <t>(523)716-1333</t>
  </si>
  <si>
    <t>07725 Kathleen Freeway Apt. 360</t>
  </si>
  <si>
    <t>South Angelamouth</t>
  </si>
  <si>
    <t>President energy fill community some.</t>
  </si>
  <si>
    <t>dukemichelle@example.net</t>
  </si>
  <si>
    <t>926-334-6210x423</t>
  </si>
  <si>
    <t>9618 Dawn Junctions</t>
  </si>
  <si>
    <t>North Thomasstad</t>
  </si>
  <si>
    <t>Only piece night bar use.</t>
  </si>
  <si>
    <t>bmitchell@example.org</t>
  </si>
  <si>
    <t>921-316-1513x2542</t>
  </si>
  <si>
    <t>211 Burch Summit</t>
  </si>
  <si>
    <t>Nearly suggest sometimes.</t>
  </si>
  <si>
    <t>hahnchristopher@example.com</t>
  </si>
  <si>
    <t>001-953-252-2397</t>
  </si>
  <si>
    <t>82797 Coleman Locks Apt. 750</t>
  </si>
  <si>
    <t>Karaville</t>
  </si>
  <si>
    <t>Best your voice store plan standard at.</t>
  </si>
  <si>
    <t>lisa39@example.org</t>
  </si>
  <si>
    <t>(714)572-3392x38215</t>
  </si>
  <si>
    <t>693 Jackson Plaza</t>
  </si>
  <si>
    <t>Play provide situation method whose.</t>
  </si>
  <si>
    <t>cynthiathomas@example.org</t>
  </si>
  <si>
    <t>996.998.1564</t>
  </si>
  <si>
    <t>05209 Thompson Springs</t>
  </si>
  <si>
    <t>Leeville</t>
  </si>
  <si>
    <t>Control mouth million woman move.</t>
  </si>
  <si>
    <t>andersonjessica@example.net</t>
  </si>
  <si>
    <t>+1-228-294-1256x807</t>
  </si>
  <si>
    <t>312 Rogers Well</t>
  </si>
  <si>
    <t>New Patrick</t>
  </si>
  <si>
    <t>Stock line what manage hope.</t>
  </si>
  <si>
    <t>kristenerickson@example.com</t>
  </si>
  <si>
    <t>+1-751-560-8963x144</t>
  </si>
  <si>
    <t>03734 Baker Extensions</t>
  </si>
  <si>
    <t>Kathleenside</t>
  </si>
  <si>
    <t>Movie determine spend fact color show economy.</t>
  </si>
  <si>
    <t>raymondthompson@example.net</t>
  </si>
  <si>
    <t>813-243-9654x87294</t>
  </si>
  <si>
    <t>76874 Dillon Spurs</t>
  </si>
  <si>
    <t>Tend form buy beat generation.</t>
  </si>
  <si>
    <t>newmancameron@example.com</t>
  </si>
  <si>
    <t>426-836-2703x865</t>
  </si>
  <si>
    <t>85601 Abigail Terrace</t>
  </si>
  <si>
    <t>Lake Pennyberg</t>
  </si>
  <si>
    <t>Standard strong too seek role quickly.</t>
  </si>
  <si>
    <t>hwoodward@example.net</t>
  </si>
  <si>
    <t>235.896.6372x96739</t>
  </si>
  <si>
    <t>0219 Michelle Corners Suite 747</t>
  </si>
  <si>
    <t>Product speak although poor seat budget.</t>
  </si>
  <si>
    <t>rangelrobert@example.net</t>
  </si>
  <si>
    <t>871-912-4318x7934</t>
  </si>
  <si>
    <t>0548 Castillo Crescent Suite 950</t>
  </si>
  <si>
    <t>Explain smile develop hear.</t>
  </si>
  <si>
    <t>jamesrobinson@example.com</t>
  </si>
  <si>
    <t>09825 Connor Forest Suite 398</t>
  </si>
  <si>
    <t>New Williamstad</t>
  </si>
  <si>
    <t>Important radio analysis instead heavy although no.</t>
  </si>
  <si>
    <t>oferguson@example.net</t>
  </si>
  <si>
    <t>614-751-1567x2007</t>
  </si>
  <si>
    <t>602 Bond Trail</t>
  </si>
  <si>
    <t>Joetown</t>
  </si>
  <si>
    <t>But only adult office expert professional ability.</t>
  </si>
  <si>
    <t>brooke14@example.net</t>
  </si>
  <si>
    <t>(632)624-7773x55533</t>
  </si>
  <si>
    <t>364 Hickman Prairie Suite 913</t>
  </si>
  <si>
    <t>North Nancyfort</t>
  </si>
  <si>
    <t>Enjoy wife nothing shoulder decade most.</t>
  </si>
  <si>
    <t>lunathomas@example.net</t>
  </si>
  <si>
    <t>217.339.8351</t>
  </si>
  <si>
    <t>86737 Christopher Junction</t>
  </si>
  <si>
    <t>Allisonfort</t>
  </si>
  <si>
    <t>Seek despite success identify agreement each start.</t>
  </si>
  <si>
    <t>zadams@example.org</t>
  </si>
  <si>
    <t>+1-811-651-3694x807</t>
  </si>
  <si>
    <t>122 Karen Mountains Suite 770</t>
  </si>
  <si>
    <t>Hernandezland</t>
  </si>
  <si>
    <t>Prove become light tax.</t>
  </si>
  <si>
    <t>edelacruz@example.com</t>
  </si>
  <si>
    <t>840-724-3773</t>
  </si>
  <si>
    <t>7251 Morrison Center</t>
  </si>
  <si>
    <t>Jodymouth</t>
  </si>
  <si>
    <t>Any power commercial.</t>
  </si>
  <si>
    <t>deckermaria@example.net</t>
  </si>
  <si>
    <t>(206)236-1780</t>
  </si>
  <si>
    <t>10648 Kenneth Key Apt. 309</t>
  </si>
  <si>
    <t>Tuckerbury</t>
  </si>
  <si>
    <t>Stay region real wait evidence former game budget.</t>
  </si>
  <si>
    <t>patriciapalmer@example.com</t>
  </si>
  <si>
    <t>329-943-1601x59882</t>
  </si>
  <si>
    <t>452 Jesse Inlet Apt. 528</t>
  </si>
  <si>
    <t>Anneport</t>
  </si>
  <si>
    <t>Example play story audience place.</t>
  </si>
  <si>
    <t>adamsandrew@example.org</t>
  </si>
  <si>
    <t>762.280.9198x0858</t>
  </si>
  <si>
    <t>114 Harrison Knolls Suite 129</t>
  </si>
  <si>
    <t>Election if firm building anyone.</t>
  </si>
  <si>
    <t>wardshannon@example.net</t>
  </si>
  <si>
    <t>588.647.1744x5182</t>
  </si>
  <si>
    <t>473 Danielle Ferry</t>
  </si>
  <si>
    <t>Feel pay drive beyond process professor.</t>
  </si>
  <si>
    <t>edwardscrystal@example.com</t>
  </si>
  <si>
    <t>417.918.9741x752</t>
  </si>
  <si>
    <t>5345 Brown Square Apt. 253</t>
  </si>
  <si>
    <t>Unit discover though all politics how.</t>
  </si>
  <si>
    <t>thompsonjohnathan@example.net</t>
  </si>
  <si>
    <t>389-359-7662x74830</t>
  </si>
  <si>
    <t>5577 Kaitlyn Drive</t>
  </si>
  <si>
    <t>East Russell</t>
  </si>
  <si>
    <t>Ground personal edge stand analysis shoulder.</t>
  </si>
  <si>
    <t>carrieschaefer@example.net</t>
  </si>
  <si>
    <t>440-622-2716x007</t>
  </si>
  <si>
    <t>1412 Price Grove</t>
  </si>
  <si>
    <t>Petersview</t>
  </si>
  <si>
    <t>Popular most say set turn.</t>
  </si>
  <si>
    <t>derek57@example.net</t>
  </si>
  <si>
    <t>391.242.4291</t>
  </si>
  <si>
    <t>50000 Kelley Divide Suite 645</t>
  </si>
  <si>
    <t>Carlside</t>
  </si>
  <si>
    <t>Size range ask interest food social former.</t>
  </si>
  <si>
    <t>david44@example.net</t>
  </si>
  <si>
    <t>866-532-2417x25395</t>
  </si>
  <si>
    <t>56358 Christopher Groves</t>
  </si>
  <si>
    <t>Jonesview</t>
  </si>
  <si>
    <t>Never along once conference base mean measure.</t>
  </si>
  <si>
    <t>stephenspenny@example.com</t>
  </si>
  <si>
    <t>552-306-7723</t>
  </si>
  <si>
    <t>08072 Rivera Crest</t>
  </si>
  <si>
    <t>Lake Kennethside</t>
  </si>
  <si>
    <t>Trouble him moment nothing ever.</t>
  </si>
  <si>
    <t>jasonramsey@example.org</t>
  </si>
  <si>
    <t>784-594-0635</t>
  </si>
  <si>
    <t>3311 Nicole Circles Suite 060</t>
  </si>
  <si>
    <t>Doctor water put must agent operation.</t>
  </si>
  <si>
    <t>heather07@example.com</t>
  </si>
  <si>
    <t>894 Meyer Path Suite 355</t>
  </si>
  <si>
    <t>Nicholasbury</t>
  </si>
  <si>
    <t>Behind north just exist wife heavy.</t>
  </si>
  <si>
    <t>michaelscott@example.org</t>
  </si>
  <si>
    <t>3470 Rojas Junction</t>
  </si>
  <si>
    <t>Lake Matthewland</t>
  </si>
  <si>
    <t>Chance situation agree less ten hit interview.</t>
  </si>
  <si>
    <t>debra54@example.com</t>
  </si>
  <si>
    <t>+1-838-646-8914x200</t>
  </si>
  <si>
    <t>7729 Joseph Port Apt. 666</t>
  </si>
  <si>
    <t>North Kaitlynhaven</t>
  </si>
  <si>
    <t>Democratic me affect effort key.</t>
  </si>
  <si>
    <t>joseph03@example.net</t>
  </si>
  <si>
    <t>001-848-590-3952</t>
  </si>
  <si>
    <t>108 Rivera Lake</t>
  </si>
  <si>
    <t>Dwayneside</t>
  </si>
  <si>
    <t>Who professor student.</t>
  </si>
  <si>
    <t>xfernandez@example.com</t>
  </si>
  <si>
    <t>001-910-794-6131x8930</t>
  </si>
  <si>
    <t>86087 Mccormick Mountains Apt. 368</t>
  </si>
  <si>
    <t>Else floor support.</t>
  </si>
  <si>
    <t>williepage@example.com</t>
  </si>
  <si>
    <t>(431)781-4522</t>
  </si>
  <si>
    <t>78943 Curtis Streets Suite 363</t>
  </si>
  <si>
    <t>Wilsonton</t>
  </si>
  <si>
    <t>Your open even environment.</t>
  </si>
  <si>
    <t>rcowan@example.org</t>
  </si>
  <si>
    <t>444-637-2752</t>
  </si>
  <si>
    <t>0322 Horn Stravenue</t>
  </si>
  <si>
    <t>New Andreaburgh</t>
  </si>
  <si>
    <t>Heart from concern for develop operation one.</t>
  </si>
  <si>
    <t>serranomartha@example.com</t>
  </si>
  <si>
    <t>940.472.6783x416</t>
  </si>
  <si>
    <t>538 Katherine Turnpike</t>
  </si>
  <si>
    <t>Into town thank.</t>
  </si>
  <si>
    <t>jesse23@example.org</t>
  </si>
  <si>
    <t>481-927-3475</t>
  </si>
  <si>
    <t>5049 Thomas Summit</t>
  </si>
  <si>
    <t>Country single relate quite.</t>
  </si>
  <si>
    <t>randy95@example.net</t>
  </si>
  <si>
    <t>769.673.0990x65233</t>
  </si>
  <si>
    <t>9023 Eileen Well Suite 188</t>
  </si>
  <si>
    <t>East Janetberg</t>
  </si>
  <si>
    <t>Visit rate take individual attention heart decision.</t>
  </si>
  <si>
    <t>gibbscolleen@example.org</t>
  </si>
  <si>
    <t>001-425-297-1336x8003</t>
  </si>
  <si>
    <t>491 Phillips Point</t>
  </si>
  <si>
    <t>South Susanton</t>
  </si>
  <si>
    <t>True evening note behind as.</t>
  </si>
  <si>
    <t>david33@example.com</t>
  </si>
  <si>
    <t>+1-874-468-0843x5082</t>
  </si>
  <si>
    <t>249 Lopez Avenue</t>
  </si>
  <si>
    <t>East Andrewstad</t>
  </si>
  <si>
    <t>Anything drop into main hope boy.</t>
  </si>
  <si>
    <t>kreed@example.org</t>
  </si>
  <si>
    <t>001-392-346-6513x6090</t>
  </si>
  <si>
    <t>4657 Glenda Plains Apt. 390</t>
  </si>
  <si>
    <t>Ground level around law talk smile.</t>
  </si>
  <si>
    <t>danielle42@example.com</t>
  </si>
  <si>
    <t>307.601.8638x1214</t>
  </si>
  <si>
    <t>225 Andrea Station Apt. 613</t>
  </si>
  <si>
    <t>New Stacie</t>
  </si>
  <si>
    <t>Head treat wall term.</t>
  </si>
  <si>
    <t>thomas66@example.org</t>
  </si>
  <si>
    <t>30404 Michael Rest</t>
  </si>
  <si>
    <t>New Kyleshire</t>
  </si>
  <si>
    <t>There data loss alone wide.</t>
  </si>
  <si>
    <t>wattsanthony@example.net</t>
  </si>
  <si>
    <t>+1-732-768-0303x7734</t>
  </si>
  <si>
    <t>643 Rios Haven Suite 012</t>
  </si>
  <si>
    <t>East Erica</t>
  </si>
  <si>
    <t>Particular wonder medical traditional PM fish.</t>
  </si>
  <si>
    <t>sweeneyjames@example.net</t>
  </si>
  <si>
    <t>(456)469-2851</t>
  </si>
  <si>
    <t>217 Wilson Mountains Suite 692</t>
  </si>
  <si>
    <t>Southern head family report.</t>
  </si>
  <si>
    <t>smithsteven@example.com</t>
  </si>
  <si>
    <t>+1-642-437-6570x97898</t>
  </si>
  <si>
    <t>253 Marvin Dale</t>
  </si>
  <si>
    <t>Ago government win point relationship production.</t>
  </si>
  <si>
    <t>lbrooks@example.net</t>
  </si>
  <si>
    <t>(514)700-4300x26694</t>
  </si>
  <si>
    <t>11757 Brandon Land Suite 016</t>
  </si>
  <si>
    <t>Zunigaport</t>
  </si>
  <si>
    <t>Per cold southern accept keep.</t>
  </si>
  <si>
    <t>omcgrath@example.net</t>
  </si>
  <si>
    <t>363.209.8278x47737</t>
  </si>
  <si>
    <t>49308 Butler Heights</t>
  </si>
  <si>
    <t>North Ellenport</t>
  </si>
  <si>
    <t>Third only affect.</t>
  </si>
  <si>
    <t>scottjacob@example.org</t>
  </si>
  <si>
    <t>+1-697-912-6768x961</t>
  </si>
  <si>
    <t>656 Gonzales Drive Apt. 168</t>
  </si>
  <si>
    <t>Russellville</t>
  </si>
  <si>
    <t>Among far discuss discuss brother.</t>
  </si>
  <si>
    <t>vaughanbrian@example.com</t>
  </si>
  <si>
    <t>854-204-5069x37483</t>
  </si>
  <si>
    <t>328 Crystal Circles</t>
  </si>
  <si>
    <t>West Meredith</t>
  </si>
  <si>
    <t>Model history Mr staff become whatever western most.</t>
  </si>
  <si>
    <t>tonyaturner@example.net</t>
  </si>
  <si>
    <t>673.604.3129</t>
  </si>
  <si>
    <t>637 Danielle Port</t>
  </si>
  <si>
    <t>Attack attorney game education church establish score very.</t>
  </si>
  <si>
    <t>sjohnston@example.com</t>
  </si>
  <si>
    <t>+1-581-848-8105x77742</t>
  </si>
  <si>
    <t>554 Moore Circle</t>
  </si>
  <si>
    <t>Environment road several address item opportunity.</t>
  </si>
  <si>
    <t>qadams@example.net</t>
  </si>
  <si>
    <t>(600)691-6078x355</t>
  </si>
  <si>
    <t>906 Michelle Stream Suite 094</t>
  </si>
  <si>
    <t>If plan a town.</t>
  </si>
  <si>
    <t>jennifer08@example.org</t>
  </si>
  <si>
    <t>(389)240-8527</t>
  </si>
  <si>
    <t>350 Morris Knoll Suite 608</t>
  </si>
  <si>
    <t>Jonathanstad</t>
  </si>
  <si>
    <t>Hear care everything best power outside know.</t>
  </si>
  <si>
    <t>cstout@example.net</t>
  </si>
  <si>
    <t>601-959-9522</t>
  </si>
  <si>
    <t>501 Brian Pass Apt. 599</t>
  </si>
  <si>
    <t>Ryanside</t>
  </si>
  <si>
    <t>Drop sister across identify technology.</t>
  </si>
  <si>
    <t>mirandaandrew@example.org</t>
  </si>
  <si>
    <t>(222)616-2530x2685</t>
  </si>
  <si>
    <t>09052 Ortiz Crescent</t>
  </si>
  <si>
    <t>Garciaport</t>
  </si>
  <si>
    <t>Reach both food reality much speech science any.</t>
  </si>
  <si>
    <t>ryan64@example.net</t>
  </si>
  <si>
    <t>74825 Morgan Neck</t>
  </si>
  <si>
    <t>Read quickly whom.</t>
  </si>
  <si>
    <t>allisonmejia@example.com</t>
  </si>
  <si>
    <t>386.729.4408</t>
  </si>
  <si>
    <t>2642 Heather Green</t>
  </si>
  <si>
    <t>Hollymouth</t>
  </si>
  <si>
    <t>Mother support peace today police require.</t>
  </si>
  <si>
    <t>sharonbates@example.org</t>
  </si>
  <si>
    <t>3220 Kimberly Lodge Suite 435</t>
  </si>
  <si>
    <t>Discussion collection respond serious determine world letter ball.</t>
  </si>
  <si>
    <t>christopherwatson@example.net</t>
  </si>
  <si>
    <t>001-976-995-7526x6205</t>
  </si>
  <si>
    <t>8764 Jackson Summit Apt. 610</t>
  </si>
  <si>
    <t>Arm business body probably everybody recent.</t>
  </si>
  <si>
    <t>simpsonkatherine@example.com</t>
  </si>
  <si>
    <t>1334 Wade Wall Apt. 571</t>
  </si>
  <si>
    <t>Side maybe chair attack.</t>
  </si>
  <si>
    <t>strongamy@example.net</t>
  </si>
  <si>
    <t>17082 Hinton Trail Apt. 383</t>
  </si>
  <si>
    <t>Painting model yet raise lose none.</t>
  </si>
  <si>
    <t>alisha65@example.com</t>
  </si>
  <si>
    <t>(324)574-2293</t>
  </si>
  <si>
    <t>4264 French Harbor Suite 891</t>
  </si>
  <si>
    <t>Meeting stand ground weight high yes late.</t>
  </si>
  <si>
    <t>barneskathy@example.org</t>
  </si>
  <si>
    <t>+1-289-913-6520x05692</t>
  </si>
  <si>
    <t>93327 Molly Way</t>
  </si>
  <si>
    <t>Yatesville</t>
  </si>
  <si>
    <t>Speech part will specific whatever three worry.</t>
  </si>
  <si>
    <t>rileygregory@example.net</t>
  </si>
  <si>
    <t>580-415-2765x2821</t>
  </si>
  <si>
    <t>4735 Cox Wells</t>
  </si>
  <si>
    <t>Port Dustin</t>
  </si>
  <si>
    <t>Everything single tonight Congress else consumer.</t>
  </si>
  <si>
    <t>pcurtis@example.org</t>
  </si>
  <si>
    <t>+1-925-893-8673x64911</t>
  </si>
  <si>
    <t>0434 Marquez Gateway Suite 209</t>
  </si>
  <si>
    <t>Lake Kristenport</t>
  </si>
  <si>
    <t>Difference chance him.</t>
  </si>
  <si>
    <t>lloydalbert@example.com</t>
  </si>
  <si>
    <t>(827)346-0568x217</t>
  </si>
  <si>
    <t>901 Aguirre Greens</t>
  </si>
  <si>
    <t>West Bradley</t>
  </si>
  <si>
    <t>Old physical rich great by.</t>
  </si>
  <si>
    <t>emccoy@example.net</t>
  </si>
  <si>
    <t>622-950-2487x308</t>
  </si>
  <si>
    <t>70863 Haney Parkways Suite 036</t>
  </si>
  <si>
    <t>Land several bring ago adult.</t>
  </si>
  <si>
    <t>bryanbaldwin@example.com</t>
  </si>
  <si>
    <t>497.933.3303x2679</t>
  </si>
  <si>
    <t>135 Joseph Vista</t>
  </si>
  <si>
    <t>Operation movement answer her.</t>
  </si>
  <si>
    <t>christopherthomas@example.net</t>
  </si>
  <si>
    <t>(680)411-8830</t>
  </si>
  <si>
    <t>3329 Cook Square</t>
  </si>
  <si>
    <t>South Monicaburgh</t>
  </si>
  <si>
    <t>Week opportunity matter statement.</t>
  </si>
  <si>
    <t>laurahendricks@example.net</t>
  </si>
  <si>
    <t>455-566-9697x4971</t>
  </si>
  <si>
    <t>4541 Dean Manor</t>
  </si>
  <si>
    <t>North Elizabeth</t>
  </si>
  <si>
    <t>Environment trip admit marriage.</t>
  </si>
  <si>
    <t>carrie03@example.com</t>
  </si>
  <si>
    <t>308-372-5391</t>
  </si>
  <si>
    <t>4185 Payne Heights</t>
  </si>
  <si>
    <t>Schultzbury</t>
  </si>
  <si>
    <t>These another air professional near center recognize.</t>
  </si>
  <si>
    <t>bgonzalez@example.com</t>
  </si>
  <si>
    <t>+1-276-839-4370x0213</t>
  </si>
  <si>
    <t>2480 Joshua Inlet</t>
  </si>
  <si>
    <t>Rachelmouth</t>
  </si>
  <si>
    <t>Face series exist no door minute myself.</t>
  </si>
  <si>
    <t>royrichardson@example.net</t>
  </si>
  <si>
    <t>2798 Charlene Ridge Apt. 342</t>
  </si>
  <si>
    <t>Lake Colleenstad</t>
  </si>
  <si>
    <t>Reach watch prepare interest.</t>
  </si>
  <si>
    <t>daniel95@example.com</t>
  </si>
  <si>
    <t>4581 Bryant Crescent Suite 154</t>
  </si>
  <si>
    <t>Bradleyport</t>
  </si>
  <si>
    <t>Successful away hard experience knowledge enough everyone.</t>
  </si>
  <si>
    <t>(859)859-4601</t>
  </si>
  <si>
    <t>3094 Stephens Port Suite 937</t>
  </si>
  <si>
    <t>Juliaview</t>
  </si>
  <si>
    <t>Education change language control pull measure his.</t>
  </si>
  <si>
    <t>687-208-9722x1149</t>
  </si>
  <si>
    <t>8615 Katherine Overpass</t>
  </si>
  <si>
    <t>Congress alone science best environmental week color easy.</t>
  </si>
  <si>
    <t>christopher52@example.org</t>
  </si>
  <si>
    <t>(632)864-7658x78681</t>
  </si>
  <si>
    <t>617 Shah Valleys</t>
  </si>
  <si>
    <t>Least follow street all them each oil economic.</t>
  </si>
  <si>
    <t>walkercarrie@example.org</t>
  </si>
  <si>
    <t>916.375.2787x131</t>
  </si>
  <si>
    <t>994 Stephanie Camp</t>
  </si>
  <si>
    <t>Religious theory visit exist knowledge open space.</t>
  </si>
  <si>
    <t>bharris@example.net</t>
  </si>
  <si>
    <t>(437)694-3316x38612</t>
  </si>
  <si>
    <t>8950 Kevin Green</t>
  </si>
  <si>
    <t>Medical discussion little both.</t>
  </si>
  <si>
    <t>courtneywoods@example.com</t>
  </si>
  <si>
    <t>001-732-752-5910x08822</t>
  </si>
  <si>
    <t>2614 Davis Vista Suite 562</t>
  </si>
  <si>
    <t>Everybody writer method.</t>
  </si>
  <si>
    <t>cortezbrandon@example.org</t>
  </si>
  <si>
    <t>986-659-4074x846</t>
  </si>
  <si>
    <t>03728 Jacob View Apt. 559</t>
  </si>
  <si>
    <t>Analysis professor though home bill.</t>
  </si>
  <si>
    <t>scottrichardson@example.org</t>
  </si>
  <si>
    <t>835.968.7141</t>
  </si>
  <si>
    <t>81874 Cameron Plaza Apt. 499</t>
  </si>
  <si>
    <t>Able laugh ask job health each senior.</t>
  </si>
  <si>
    <t>wilkinscarl@example.net</t>
  </si>
  <si>
    <t>864-710-2846x84814</t>
  </si>
  <si>
    <t>752 Elizabeth Orchard Apt. 523</t>
  </si>
  <si>
    <t>Mention test even better.</t>
  </si>
  <si>
    <t>jamesmartin@example.com</t>
  </si>
  <si>
    <t>(234)931-1318x52168</t>
  </si>
  <si>
    <t>5869 Brown Springs Apt. 404</t>
  </si>
  <si>
    <t>New Ashley</t>
  </si>
  <si>
    <t>Bank discussion organization threat soldier.</t>
  </si>
  <si>
    <t>james87@example.com</t>
  </si>
  <si>
    <t>+1-838-346-7693x570</t>
  </si>
  <si>
    <t>97706 Rebecca Isle Apt. 581</t>
  </si>
  <si>
    <t>Port Taylorchester</t>
  </si>
  <si>
    <t>Professor difficult away thank book large thousand.</t>
  </si>
  <si>
    <t>ihiggins@example.org</t>
  </si>
  <si>
    <t>743-309-0715</t>
  </si>
  <si>
    <t>0181 Paul Point</t>
  </si>
  <si>
    <t>Money already way actually.</t>
  </si>
  <si>
    <t>grahamjessica@example.com</t>
  </si>
  <si>
    <t>001-985-523-3192x70262</t>
  </si>
  <si>
    <t>4531 Charles Circle Apt. 767</t>
  </si>
  <si>
    <t>Brittneymouth</t>
  </si>
  <si>
    <t>People course minute nation.</t>
  </si>
  <si>
    <t>harold07@example.net</t>
  </si>
  <si>
    <t>500.955.8756x058</t>
  </si>
  <si>
    <t>5306 Jensen Streets Suite 834</t>
  </si>
  <si>
    <t>Lake Laurenstad</t>
  </si>
  <si>
    <t>Some natural hundred concern catch.</t>
  </si>
  <si>
    <t>ghall@example.net</t>
  </si>
  <si>
    <t>+1-480-602-7273x331</t>
  </si>
  <si>
    <t>047 Stacy Summit</t>
  </si>
  <si>
    <t>Population image talk hard face.</t>
  </si>
  <si>
    <t>toddaaron@example.com</t>
  </si>
  <si>
    <t>(624)402-3879x2917</t>
  </si>
  <si>
    <t>99962 Chavez Coves Suite 575</t>
  </si>
  <si>
    <t>Lucerostad</t>
  </si>
  <si>
    <t>Pm what reflect model figure natural.</t>
  </si>
  <si>
    <t>erikpeters@example.org</t>
  </si>
  <si>
    <t>(435)892-5960x8799</t>
  </si>
  <si>
    <t>900 Gibson Groves Suite 242</t>
  </si>
  <si>
    <t>East Dustin</t>
  </si>
  <si>
    <t>Sound onto know same.</t>
  </si>
  <si>
    <t>langjames@example.org</t>
  </si>
  <si>
    <t>+1-462-257-3085x1321</t>
  </si>
  <si>
    <t>283 Autumn Plains Apt. 385</t>
  </si>
  <si>
    <t>Make before work list pay need.</t>
  </si>
  <si>
    <t>terrence36@example.org</t>
  </si>
  <si>
    <t>880.346.4876x59429</t>
  </si>
  <si>
    <t>6166 White Parkways</t>
  </si>
  <si>
    <t>Skill affect reality away choose.</t>
  </si>
  <si>
    <t>anarush@example.org</t>
  </si>
  <si>
    <t>5427 Faith Manors Apt. 735</t>
  </si>
  <si>
    <t>Stevenberg</t>
  </si>
  <si>
    <t>Energy add model boy least.</t>
  </si>
  <si>
    <t>parkerbrenda@example.com</t>
  </si>
  <si>
    <t>643.489.0187x83818</t>
  </si>
  <si>
    <t>75386 Pierce Trail</t>
  </si>
  <si>
    <t>Offer consumer sell home site source.</t>
  </si>
  <si>
    <t>millergregg@example.org</t>
  </si>
  <si>
    <t>(925)695-8047</t>
  </si>
  <si>
    <t>247 Hess Spring</t>
  </si>
  <si>
    <t>You bag nor hear ask.</t>
  </si>
  <si>
    <t>robert59@example.org</t>
  </si>
  <si>
    <t>208.537.4537</t>
  </si>
  <si>
    <t>8779 Mccullough Parkway Suite 948</t>
  </si>
  <si>
    <t>East Cynthiafurt</t>
  </si>
  <si>
    <t>Sense laugh set catch.</t>
  </si>
  <si>
    <t>Rich</t>
  </si>
  <si>
    <t>jacksonamber@example.com</t>
  </si>
  <si>
    <t>1927 Stokes Road Suite 265</t>
  </si>
  <si>
    <t>Port Georgeport</t>
  </si>
  <si>
    <t>Age stage which word nature term.</t>
  </si>
  <si>
    <t>lauraramirez@example.com</t>
  </si>
  <si>
    <t>394-981-2002</t>
  </si>
  <si>
    <t>85177 Knox Mill Suite 600</t>
  </si>
  <si>
    <t>Enjoy already standard let bad.</t>
  </si>
  <si>
    <t>garciawilliam@example.org</t>
  </si>
  <si>
    <t>001-969-471-3842x4075</t>
  </si>
  <si>
    <t>9918 Jessica Mountain Suite 601</t>
  </si>
  <si>
    <t>These population pretty parent.</t>
  </si>
  <si>
    <t>catherinewong@example.com</t>
  </si>
  <si>
    <t>499-577-3339</t>
  </si>
  <si>
    <t>0108 Glen Trace</t>
  </si>
  <si>
    <t>South Benjaminport</t>
  </si>
  <si>
    <t>Perhaps reality us wind instead that several.</t>
  </si>
  <si>
    <t>zjenkins@example.net</t>
  </si>
  <si>
    <t>+1-624-793-0485x746</t>
  </si>
  <si>
    <t>9951 Parker Street Suite 000</t>
  </si>
  <si>
    <t>Carry soldier professor.</t>
  </si>
  <si>
    <t>matthewwilson@example.org</t>
  </si>
  <si>
    <t>(543)430-2631x4078</t>
  </si>
  <si>
    <t>078 David Prairie</t>
  </si>
  <si>
    <t>South Donna</t>
  </si>
  <si>
    <t>Someone describe in democratic.</t>
  </si>
  <si>
    <t>manningnicole@example.org</t>
  </si>
  <si>
    <t>(235)621-3262x890</t>
  </si>
  <si>
    <t>313 Wilson Parks</t>
  </si>
  <si>
    <t>Kathleenhaven</t>
  </si>
  <si>
    <t>Season put price data.</t>
  </si>
  <si>
    <t>hancockpaul@example.net</t>
  </si>
  <si>
    <t>+1-200-952-0391x70371</t>
  </si>
  <si>
    <t>218 Katrina Villages Apt. 842</t>
  </si>
  <si>
    <t>Along food end minute me defense.</t>
  </si>
  <si>
    <t>psteele@example.org</t>
  </si>
  <si>
    <t>+1-564-333-2172x2601</t>
  </si>
  <si>
    <t>968 Robert Heights Apt. 063</t>
  </si>
  <si>
    <t>Alexandraton</t>
  </si>
  <si>
    <t>Grow turn way leave hold perform read.</t>
  </si>
  <si>
    <t>brandon44@example.com</t>
  </si>
  <si>
    <t>(560)687-4914x63746</t>
  </si>
  <si>
    <t>09985 Bailey Shoals Suite 644</t>
  </si>
  <si>
    <t>Feeling shoulder friend smile century.</t>
  </si>
  <si>
    <t>anthony35@example.com</t>
  </si>
  <si>
    <t>216.526.1594</t>
  </si>
  <si>
    <t>341 Hernandez Freeway Apt. 764</t>
  </si>
  <si>
    <t>Respond hospital nearly try others hear adult.</t>
  </si>
  <si>
    <t>christopher78@example.org</t>
  </si>
  <si>
    <t>001-560-208-3492</t>
  </si>
  <si>
    <t>41169 Baker Loop Suite 699</t>
  </si>
  <si>
    <t>Paulside</t>
  </si>
  <si>
    <t>Goal degree song point reduce find.</t>
  </si>
  <si>
    <t>patricia95@example.net</t>
  </si>
  <si>
    <t>001-300-343-3737x5667</t>
  </si>
  <si>
    <t>5439 Jeffrey Streets</t>
  </si>
  <si>
    <t>Port Seanport</t>
  </si>
  <si>
    <t>Blue set be serious seven again worker too.</t>
  </si>
  <si>
    <t>cameroneverett@example.com</t>
  </si>
  <si>
    <t>606.457.4359</t>
  </si>
  <si>
    <t>12809 Kyle Prairie Suite 061</t>
  </si>
  <si>
    <t>Kristenview</t>
  </si>
  <si>
    <t>Relate machine lot today score.</t>
  </si>
  <si>
    <t>wgarrison@example.net</t>
  </si>
  <si>
    <t>+1-541-686-2500x54299</t>
  </si>
  <si>
    <t>8815 Cruz Glens Suite 676</t>
  </si>
  <si>
    <t>Father west case happy how.</t>
  </si>
  <si>
    <t>jessicacummings@example.org</t>
  </si>
  <si>
    <t>359.580.2079x99248</t>
  </si>
  <si>
    <t>3411 Scott Streets</t>
  </si>
  <si>
    <t>Finally sit floor decide painting school fire idea.</t>
  </si>
  <si>
    <t>johnsonaaron@example.net</t>
  </si>
  <si>
    <t>307-684-3067x2511</t>
  </si>
  <si>
    <t>32545 Jones Village Suite 302</t>
  </si>
  <si>
    <t>Shannonshire</t>
  </si>
  <si>
    <t>The ball color traditional.</t>
  </si>
  <si>
    <t>donnaford@example.org</t>
  </si>
  <si>
    <t>001-942-938-2386x6403</t>
  </si>
  <si>
    <t>850 Bartlett Shore</t>
  </si>
  <si>
    <t>Jeremymouth</t>
  </si>
  <si>
    <t>Career structure opportunity carry little.</t>
  </si>
  <si>
    <t>kbennett@example.org</t>
  </si>
  <si>
    <t>905-525-9039x109</t>
  </si>
  <si>
    <t>2323 Charles Trace</t>
  </si>
  <si>
    <t>Analysis if whatever none upon someone measure chair.</t>
  </si>
  <si>
    <t>ymacias@example.org</t>
  </si>
  <si>
    <t>+1-436-502-5403x590</t>
  </si>
  <si>
    <t>309 Tran Lake Apt. 704</t>
  </si>
  <si>
    <t>Jessefurt</t>
  </si>
  <si>
    <t>Door author trade part.</t>
  </si>
  <si>
    <t>andreasims@example.org</t>
  </si>
  <si>
    <t>55862 Jared Unions Suite 239</t>
  </si>
  <si>
    <t>Court indeed toward simple word animal energy.</t>
  </si>
  <si>
    <t>lindsaygonzales@example.net</t>
  </si>
  <si>
    <t>001-332-596-8958x997</t>
  </si>
  <si>
    <t>4937 Anna Falls Suite 549</t>
  </si>
  <si>
    <t>Investment leave police product than line risk.</t>
  </si>
  <si>
    <t>pvance@example.com</t>
  </si>
  <si>
    <t>001-403-497-7322</t>
  </si>
  <si>
    <t>3257 Julie Crescent</t>
  </si>
  <si>
    <t>General about line worry tough growth camera.</t>
  </si>
  <si>
    <t>kevin53@example.net</t>
  </si>
  <si>
    <t>(978)641-8524</t>
  </si>
  <si>
    <t>8502 Reyes Heights</t>
  </si>
  <si>
    <t>Management move understand white along rest little.</t>
  </si>
  <si>
    <t>huberwilliam@example.com</t>
  </si>
  <si>
    <t>753-961-9691x0822</t>
  </si>
  <si>
    <t>6634 Melissa Parkways Suite 510</t>
  </si>
  <si>
    <t>West Sarahborough</t>
  </si>
  <si>
    <t>Store blue middle about require.</t>
  </si>
  <si>
    <t>sscott@example.net</t>
  </si>
  <si>
    <t>636.689.5141</t>
  </si>
  <si>
    <t>37830 Steven Forest</t>
  </si>
  <si>
    <t>North Joshuafurt</t>
  </si>
  <si>
    <t>Out field send than build almost keep.</t>
  </si>
  <si>
    <t>wrightkristina@example.com</t>
  </si>
  <si>
    <t>001-669-308-0642x677</t>
  </si>
  <si>
    <t>64621 Lawrence Shoal</t>
  </si>
  <si>
    <t>New Williamhaven</t>
  </si>
  <si>
    <t>Total entire own me number if across.</t>
  </si>
  <si>
    <t>gregory63@example.com</t>
  </si>
  <si>
    <t>001-981-233-6431</t>
  </si>
  <si>
    <t>6900 Cochran Mission Suite 066</t>
  </si>
  <si>
    <t>Leader help government.</t>
  </si>
  <si>
    <t>gregorywilliams@example.net</t>
  </si>
  <si>
    <t>853.939.6994</t>
  </si>
  <si>
    <t>988 Brown Ports</t>
  </si>
  <si>
    <t>Enjoy there as play.</t>
  </si>
  <si>
    <t>mpeters@example.com</t>
  </si>
  <si>
    <t>780.488.1937x3266</t>
  </si>
  <si>
    <t>3926 Johnston Mountains</t>
  </si>
  <si>
    <t>Lake Paulmouth</t>
  </si>
  <si>
    <t>Generation painting teacher cause everyone skill.</t>
  </si>
  <si>
    <t>troy19@example.net</t>
  </si>
  <si>
    <t>661.316.3119x59632</t>
  </si>
  <si>
    <t>8764 Aaron Trail</t>
  </si>
  <si>
    <t>Oil would structure thousand war thing ask.</t>
  </si>
  <si>
    <t>paynezachary@example.org</t>
  </si>
  <si>
    <t>(439)573-8243x82191</t>
  </si>
  <si>
    <t>650 April Station</t>
  </si>
  <si>
    <t>North Michaelchester</t>
  </si>
  <si>
    <t>Production standard travel white attention.</t>
  </si>
  <si>
    <t>tyler31@example.com</t>
  </si>
  <si>
    <t>(863)205-2349x12120</t>
  </si>
  <si>
    <t>37095 Natalie Forks Suite 493</t>
  </si>
  <si>
    <t>Expert say exist free office must.</t>
  </si>
  <si>
    <t>qshea@example.net</t>
  </si>
  <si>
    <t>(902)469-6281x366</t>
  </si>
  <si>
    <t>65941 Alvarez Lake</t>
  </si>
  <si>
    <t>North Randyhaven</t>
  </si>
  <si>
    <t>Language sure most tax movie.</t>
  </si>
  <si>
    <t>taylorkevin@example.com</t>
  </si>
  <si>
    <t>862-440-0586x510</t>
  </si>
  <si>
    <t>00510 Alexandria Shoal Suite 305</t>
  </si>
  <si>
    <t>Great road usually believe per teach most.</t>
  </si>
  <si>
    <t>nmyers@example.net</t>
  </si>
  <si>
    <t>001-517-862-7188x4750</t>
  </si>
  <si>
    <t>698 Harding Square</t>
  </si>
  <si>
    <t>Discuss candidate example interest happy year.</t>
  </si>
  <si>
    <t>charlesking@example.net</t>
  </si>
  <si>
    <t>+1-632-452-0218x8633</t>
  </si>
  <si>
    <t>93262 Brooks Parkways Suite 506</t>
  </si>
  <si>
    <t>West Peterchester</t>
  </si>
  <si>
    <t>Bed support forget blue.</t>
  </si>
  <si>
    <t>harriswendy@example.net</t>
  </si>
  <si>
    <t>+1-789-586-8018x77413</t>
  </si>
  <si>
    <t>153 Daniel Canyon</t>
  </si>
  <si>
    <t>Old past modern this.</t>
  </si>
  <si>
    <t>georgetraci@example.org</t>
  </si>
  <si>
    <t>(298)936-2252</t>
  </si>
  <si>
    <t>925 Mary Crossing Suite 716</t>
  </si>
  <si>
    <t>Port Jenna</t>
  </si>
  <si>
    <t>Close yeah north health.</t>
  </si>
  <si>
    <t>beverlymoran@example.com</t>
  </si>
  <si>
    <t>578-635-9783x4115</t>
  </si>
  <si>
    <t>76549 Jonathan Underpass Apt. 290</t>
  </si>
  <si>
    <t>Davilaport</t>
  </si>
  <si>
    <t>From future relate similar.</t>
  </si>
  <si>
    <t>sharonbray@example.org</t>
  </si>
  <si>
    <t>52781 Adams Rapid</t>
  </si>
  <si>
    <t>Bank at ok from lay yes option.</t>
  </si>
  <si>
    <t>marywallace@example.org</t>
  </si>
  <si>
    <t>936.760.6611x3873</t>
  </si>
  <si>
    <t>4479 Brittany Valleys Apt. 676</t>
  </si>
  <si>
    <t>North Jasonfurt</t>
  </si>
  <si>
    <t>Father option performance bill.</t>
  </si>
  <si>
    <t>ctorres@example.org</t>
  </si>
  <si>
    <t>871-489-6396</t>
  </si>
  <si>
    <t>3930 Jennifer Land</t>
  </si>
  <si>
    <t>Minute as forget idea.</t>
  </si>
  <si>
    <t>gregmurphy@example.net</t>
  </si>
  <si>
    <t>(554)731-9670x609</t>
  </si>
  <si>
    <t>50205 Thomas Camp Suite 459</t>
  </si>
  <si>
    <t>Could per form describe imagine discuss should.</t>
  </si>
  <si>
    <t>larsendustin@example.org</t>
  </si>
  <si>
    <t>+1-630-825-9754x707</t>
  </si>
  <si>
    <t>288 Natalie Greens Suite 196</t>
  </si>
  <si>
    <t>New Jasonview</t>
  </si>
  <si>
    <t>Analysis cut she check name so why.</t>
  </si>
  <si>
    <t>kevin18@example.com</t>
  </si>
  <si>
    <t>803-871-9855</t>
  </si>
  <si>
    <t>10826 Graves Forge Suite 612</t>
  </si>
  <si>
    <t>Lorrainebury</t>
  </si>
  <si>
    <t>Ago enough rather within morning.</t>
  </si>
  <si>
    <t>nicolemarshall@example.com</t>
  </si>
  <si>
    <t>996 Susan Green</t>
  </si>
  <si>
    <t>Play inside in exactly opportunity pick.</t>
  </si>
  <si>
    <t>Max</t>
  </si>
  <si>
    <t>johnnydavidson@example.com</t>
  </si>
  <si>
    <t>633-210-1864</t>
  </si>
  <si>
    <t>213 Bennett Rapid Suite 102</t>
  </si>
  <si>
    <t>Navarroland</t>
  </si>
  <si>
    <t>Rest born improve tree in assume.</t>
  </si>
  <si>
    <t>wendyjones@example.org</t>
  </si>
  <si>
    <t>(506)442-7636x4025</t>
  </si>
  <si>
    <t>642 Courtney Points</t>
  </si>
  <si>
    <t>Port Vanessaview</t>
  </si>
  <si>
    <t>Bar street such away inside while ago.</t>
  </si>
  <si>
    <t>stephaniegomez@example.net</t>
  </si>
  <si>
    <t>0194 Brandi Rapids Suite 304</t>
  </si>
  <si>
    <t>South Christopherton</t>
  </si>
  <si>
    <t>Along interesting science stay hear generation although speak.</t>
  </si>
  <si>
    <t>cody16@example.net</t>
  </si>
  <si>
    <t>929.668.1384</t>
  </si>
  <si>
    <t>931 Lawrence Walks</t>
  </si>
  <si>
    <t>Hot have toward.</t>
  </si>
  <si>
    <t>greenerichard@example.com</t>
  </si>
  <si>
    <t>001-865-239-8372x0897</t>
  </si>
  <si>
    <t>70875 Keith Ridges Suite 508</t>
  </si>
  <si>
    <t>Chadside</t>
  </si>
  <si>
    <t>Exactly do attack particular us that.</t>
  </si>
  <si>
    <t>698-453-6317x93468</t>
  </si>
  <si>
    <t>01652 Moore Place</t>
  </si>
  <si>
    <t>Campbellhaven</t>
  </si>
  <si>
    <t>Control discover coach wrong similar international.</t>
  </si>
  <si>
    <t>eric24@example.net</t>
  </si>
  <si>
    <t>258.553.7405x69962</t>
  </si>
  <si>
    <t>69210 Sheila Forest Suite 287</t>
  </si>
  <si>
    <t>Great discuss avoid year major success film.</t>
  </si>
  <si>
    <t>stephaniedonovan@example.net</t>
  </si>
  <si>
    <t>235-904-4290</t>
  </si>
  <si>
    <t>354 Alex Center Apt. 570</t>
  </si>
  <si>
    <t>Cunninghamborough</t>
  </si>
  <si>
    <t>Dream fund only difficult newspaper base occur.</t>
  </si>
  <si>
    <t>villanuevamitchell@example.net</t>
  </si>
  <si>
    <t>884-775-7438</t>
  </si>
  <si>
    <t>63214 Erin Groves</t>
  </si>
  <si>
    <t>Booneshire</t>
  </si>
  <si>
    <t>Than sometimes unit end eye people.</t>
  </si>
  <si>
    <t>stephen22@example.com</t>
  </si>
  <si>
    <t>001-747-289-4534</t>
  </si>
  <si>
    <t>0284 Moore Knoll</t>
  </si>
  <si>
    <t>West Mikefort</t>
  </si>
  <si>
    <t>Baby artist across usually.</t>
  </si>
  <si>
    <t>chanbrian@example.net</t>
  </si>
  <si>
    <t>250-516-7856</t>
  </si>
  <si>
    <t>102 Nguyen Groves</t>
  </si>
  <si>
    <t>East Kelly</t>
  </si>
  <si>
    <t>Two now term off international mind member.</t>
  </si>
  <si>
    <t>brianross@example.com</t>
  </si>
  <si>
    <t>901-378-2455x023</t>
  </si>
  <si>
    <t>8508 Kaitlin Flats Suite 346</t>
  </si>
  <si>
    <t>Others paper employee pass sign.</t>
  </si>
  <si>
    <t>lozanoclaudia@example.net</t>
  </si>
  <si>
    <t>+1-839-721-4029x3149</t>
  </si>
  <si>
    <t>28918 Susan Squares</t>
  </si>
  <si>
    <t>Deannashire</t>
  </si>
  <si>
    <t>Deep stop others first goal.</t>
  </si>
  <si>
    <t>shawndavis@example.net</t>
  </si>
  <si>
    <t>472-308-9460x0091</t>
  </si>
  <si>
    <t>451 Nguyen Path Apt. 085</t>
  </si>
  <si>
    <t>Market phone evening thought important later partner.</t>
  </si>
  <si>
    <t>thomaslaura@example.com</t>
  </si>
  <si>
    <t>001-782-471-8810</t>
  </si>
  <si>
    <t>326 Hill Parks Suite 689</t>
  </si>
  <si>
    <t>Perryshire</t>
  </si>
  <si>
    <t>Sell difficult clearly tough do name simply.</t>
  </si>
  <si>
    <t>john15@example.org</t>
  </si>
  <si>
    <t>363-611-7319x577</t>
  </si>
  <si>
    <t>218 David Parkways</t>
  </si>
  <si>
    <t>Great brother keep say several past.</t>
  </si>
  <si>
    <t>santosbenjamin@example.com</t>
  </si>
  <si>
    <t>(729)631-0369x33513</t>
  </si>
  <si>
    <t>0956 Sandra Fall Suite 643</t>
  </si>
  <si>
    <t>South Samuelburgh</t>
  </si>
  <si>
    <t>Step it fight a.</t>
  </si>
  <si>
    <t>justin81@example.org</t>
  </si>
  <si>
    <t>737-898-9337x007</t>
  </si>
  <si>
    <t>2761 Miller Skyway Apt. 081</t>
  </si>
  <si>
    <t>Standard open thought me million right simple.</t>
  </si>
  <si>
    <t>kperez@example.org</t>
  </si>
  <si>
    <t>539-255-8076x51282</t>
  </si>
  <si>
    <t>20030 Stephanie Circles Suite 130</t>
  </si>
  <si>
    <t>The because knowledge later suffer.</t>
  </si>
  <si>
    <t>clee@example.com</t>
  </si>
  <si>
    <t>+1-963-403-8050x88771</t>
  </si>
  <si>
    <t>46181 John View</t>
  </si>
  <si>
    <t>Wrighttown</t>
  </si>
  <si>
    <t>Response loss ready rather your election region.</t>
  </si>
  <si>
    <t>qpalmer@example.org</t>
  </si>
  <si>
    <t>(556)923-7264x502</t>
  </si>
  <si>
    <t>816 Lee Prairie</t>
  </si>
  <si>
    <t>Fund many car particularly work paper surface.</t>
  </si>
  <si>
    <t>sarahmalone@example.com</t>
  </si>
  <si>
    <t>(464)651-3319x0614</t>
  </si>
  <si>
    <t>63396 Daniel Burg Suite 573</t>
  </si>
  <si>
    <t>Lake Nicholasmouth</t>
  </si>
  <si>
    <t>Use voice hand leader fund.</t>
  </si>
  <si>
    <t>catherineromero@example.org</t>
  </si>
  <si>
    <t>682-889-4395</t>
  </si>
  <si>
    <t>6039 Andrew Isle</t>
  </si>
  <si>
    <t>New Michaelstad</t>
  </si>
  <si>
    <t>Really century phone career myself.</t>
  </si>
  <si>
    <t>gchang@example.org</t>
  </si>
  <si>
    <t>001-380-567-5949x20280</t>
  </si>
  <si>
    <t>67468 Peggy Mission</t>
  </si>
  <si>
    <t>Wallshire</t>
  </si>
  <si>
    <t>Executive affect participant difficult special on lose group.</t>
  </si>
  <si>
    <t>christopherfrench@example.com</t>
  </si>
  <si>
    <t>(798)901-6193</t>
  </si>
  <si>
    <t>3781 Gardner Walk Apt. 810</t>
  </si>
  <si>
    <t>Into newspaper gas sit behind.</t>
  </si>
  <si>
    <t>dianemorrison@example.com</t>
  </si>
  <si>
    <t>8250 Phillip Garden Apt. 626</t>
  </si>
  <si>
    <t>South Melanie</t>
  </si>
  <si>
    <t>Husband performance different question establish.</t>
  </si>
  <si>
    <t>carlos54@example.net</t>
  </si>
  <si>
    <t>788.550.9725x3515</t>
  </si>
  <si>
    <t>63595 Kelly View</t>
  </si>
  <si>
    <t>Port Erika</t>
  </si>
  <si>
    <t>Training least property road require official test.</t>
  </si>
  <si>
    <t>Bray</t>
  </si>
  <si>
    <t>wagnersamuel@example.org</t>
  </si>
  <si>
    <t>721.412.8752</t>
  </si>
  <si>
    <t>31609 Bowers Village Apt. 644</t>
  </si>
  <si>
    <t>Gas child item clearly media.</t>
  </si>
  <si>
    <t>alyons@example.org</t>
  </si>
  <si>
    <t>738-465-8287x49229</t>
  </si>
  <si>
    <t>864 Michele Cliff Apt. 439</t>
  </si>
  <si>
    <t>Aliciabury</t>
  </si>
  <si>
    <t>Mean as hold anyone policy miss.</t>
  </si>
  <si>
    <t>lance09@example.net</t>
  </si>
  <si>
    <t>240.791.4983x1725</t>
  </si>
  <si>
    <t>980 Snow Via</t>
  </si>
  <si>
    <t>New Georgeland</t>
  </si>
  <si>
    <t>Teacher about on each better lose.</t>
  </si>
  <si>
    <t>mcfarlandshelley@example.com</t>
  </si>
  <si>
    <t>001-276-874-8497</t>
  </si>
  <si>
    <t>7316 Robinson Ports</t>
  </si>
  <si>
    <t>East Angel</t>
  </si>
  <si>
    <t>Heavy history total president soon organization threat.</t>
  </si>
  <si>
    <t>pmoody@example.org</t>
  </si>
  <si>
    <t>001-273-933-2376x533</t>
  </si>
  <si>
    <t>952 Louis Trafficway Suite 310</t>
  </si>
  <si>
    <t>Lake Sheila</t>
  </si>
  <si>
    <t>Month case middle lose check.</t>
  </si>
  <si>
    <t>lbarnett@example.org</t>
  </si>
  <si>
    <t>(507)839-8668x09546</t>
  </si>
  <si>
    <t>99359 Gabriel Wall Apt. 529</t>
  </si>
  <si>
    <t>Entire day article.</t>
  </si>
  <si>
    <t>higginsjordan@example.net</t>
  </si>
  <si>
    <t>288.590.7541</t>
  </si>
  <si>
    <t>0898 Robert Way</t>
  </si>
  <si>
    <t>Manager hand development participant shake something.</t>
  </si>
  <si>
    <t>davidhuynh@example.org</t>
  </si>
  <si>
    <t>228 Burke Wells</t>
  </si>
  <si>
    <t>Port Latasha</t>
  </si>
  <si>
    <t>Director read better war trade.</t>
  </si>
  <si>
    <t>andrewcantu@example.org</t>
  </si>
  <si>
    <t>+1-795-824-0184x283</t>
  </si>
  <si>
    <t>77056 Riley Station Suite 346</t>
  </si>
  <si>
    <t>First about minute thing man.</t>
  </si>
  <si>
    <t>tyler03@example.org</t>
  </si>
  <si>
    <t>076 Salinas Creek</t>
  </si>
  <si>
    <t>Sanchezmouth</t>
  </si>
  <si>
    <t>Such home artist her wonder close.</t>
  </si>
  <si>
    <t>victoriachavez@example.net</t>
  </si>
  <si>
    <t>(935)538-6327</t>
  </si>
  <si>
    <t>598 Douglas Mountains Apt. 140</t>
  </si>
  <si>
    <t>Carolineburgh</t>
  </si>
  <si>
    <t>Couple road try event instead address.</t>
  </si>
  <si>
    <t>mcfarlandmichael@example.com</t>
  </si>
  <si>
    <t>630-860-7712x9143</t>
  </si>
  <si>
    <t>6878 Spencer Point Suite 750</t>
  </si>
  <si>
    <t>Yard message image.</t>
  </si>
  <si>
    <t>qdunn@example.com</t>
  </si>
  <si>
    <t>(447)283-2782</t>
  </si>
  <si>
    <t>720 Jennifer Village Apt. 909</t>
  </si>
  <si>
    <t>East Gregoryside</t>
  </si>
  <si>
    <t>Least choice arm ahead science half.</t>
  </si>
  <si>
    <t>robert79@example.org</t>
  </si>
  <si>
    <t>823-833-7305</t>
  </si>
  <si>
    <t>82382 Shaw Row Suite 754</t>
  </si>
  <si>
    <t>West Chelsea</t>
  </si>
  <si>
    <t>Onto western event ten.</t>
  </si>
  <si>
    <t>elizabethgarza@example.org</t>
  </si>
  <si>
    <t>61014 Barron Trail Suite 955</t>
  </si>
  <si>
    <t>Youngville</t>
  </si>
  <si>
    <t>Family identify mother school.</t>
  </si>
  <si>
    <t>qspears@example.org</t>
  </si>
  <si>
    <t>64835 David Camp Suite 769</t>
  </si>
  <si>
    <t>Lake Mercedesborough</t>
  </si>
  <si>
    <t>Program change his let wrong believe information station.</t>
  </si>
  <si>
    <t>zmatthews@example.com</t>
  </si>
  <si>
    <t>(874)874-1525x7452</t>
  </si>
  <si>
    <t>6848 Lane Motorway</t>
  </si>
  <si>
    <t>Lake Codytown</t>
  </si>
  <si>
    <t>Care consumer process hard.</t>
  </si>
  <si>
    <t>simpsonjasmine@example.net</t>
  </si>
  <si>
    <t>(501)761-8050</t>
  </si>
  <si>
    <t>0650 Danielle Branch Apt. 239</t>
  </si>
  <si>
    <t>Response small so any admit ask.</t>
  </si>
  <si>
    <t>velezlisa@example.org</t>
  </si>
  <si>
    <t>381-787-2981x6656</t>
  </si>
  <si>
    <t>5724 Gillespie Port Suite 397</t>
  </si>
  <si>
    <t>West Christinaside</t>
  </si>
  <si>
    <t>She heart remember probably area recent.</t>
  </si>
  <si>
    <t>brentlopez@example.net</t>
  </si>
  <si>
    <t>428-370-7464</t>
  </si>
  <si>
    <t>12078 Angela Crossing Apt. 820</t>
  </si>
  <si>
    <t>Port Sydneyport</t>
  </si>
  <si>
    <t>Save environmental garden raise place get low wear.</t>
  </si>
  <si>
    <t>danielchavez@example.com</t>
  </si>
  <si>
    <t>928.949.8668</t>
  </si>
  <si>
    <t>181 Jonathan Expressway Suite 849</t>
  </si>
  <si>
    <t>Wolfeburgh</t>
  </si>
  <si>
    <t>Number increase role show question knowledge environmental final.</t>
  </si>
  <si>
    <t>bookerscott@example.com</t>
  </si>
  <si>
    <t>(207)491-9300x995</t>
  </si>
  <si>
    <t>306 Smith Mall Suite 781</t>
  </si>
  <si>
    <t>Carpenterland</t>
  </si>
  <si>
    <t>Share draw necessary community have foreign ok.</t>
  </si>
  <si>
    <t>washingtonjoshua@example.net</t>
  </si>
  <si>
    <t>288.957.3157</t>
  </si>
  <si>
    <t>9032 Johnson Station</t>
  </si>
  <si>
    <t>Relate one any.</t>
  </si>
  <si>
    <t>rbarton@example.org</t>
  </si>
  <si>
    <t>643 Buckley Avenue Apt. 024</t>
  </si>
  <si>
    <t>Simmonsburgh</t>
  </si>
  <si>
    <t>Author likely until year different fill push.</t>
  </si>
  <si>
    <t>dpaul@example.net</t>
  </si>
  <si>
    <t>973-406-6228x832</t>
  </si>
  <si>
    <t>28839 Lori Wall Apt. 873</t>
  </si>
  <si>
    <t>New Deborahville</t>
  </si>
  <si>
    <t>Affect author whole find senior actually particular indicate.</t>
  </si>
  <si>
    <t>whansen@example.com</t>
  </si>
  <si>
    <t>937.699.7269</t>
  </si>
  <si>
    <t>94109 Duran Estate Suite 763</t>
  </si>
  <si>
    <t>Jacobstown</t>
  </si>
  <si>
    <t>Through sport knowledge back site natural window.</t>
  </si>
  <si>
    <t>richardcampbell@example.com</t>
  </si>
  <si>
    <t>936.417.8504x75575</t>
  </si>
  <si>
    <t>708 Henry Road</t>
  </si>
  <si>
    <t>Bettybury</t>
  </si>
  <si>
    <t>Some then sometimes defense whatever writer down else.</t>
  </si>
  <si>
    <t>thompsonjoseph@example.org</t>
  </si>
  <si>
    <t>727 Michael Crescent</t>
  </si>
  <si>
    <t>Douglasshire</t>
  </si>
  <si>
    <t>Meeting Democrat civil sport parent interview.</t>
  </si>
  <si>
    <t>freemansydney@example.org</t>
  </si>
  <si>
    <t>201-828-4301x47267</t>
  </si>
  <si>
    <t>800 Martinez Path Apt. 557</t>
  </si>
  <si>
    <t>South Andreamouth</t>
  </si>
  <si>
    <t>Hundred small operation finish field.</t>
  </si>
  <si>
    <t>joshua86@example.org</t>
  </si>
  <si>
    <t>583-978-1749</t>
  </si>
  <si>
    <t>5891 Johnson Well Apt. 958</t>
  </si>
  <si>
    <t>Career economic education.</t>
  </si>
  <si>
    <t>robertwu@example.org</t>
  </si>
  <si>
    <t>+1-938-271-3681x343</t>
  </si>
  <si>
    <t>4728 Lewis Grove Apt. 324</t>
  </si>
  <si>
    <t>Lake Dawnberg</t>
  </si>
  <si>
    <t>Item pressure person simply successful experience main prepare.</t>
  </si>
  <si>
    <t>rgomez@example.net</t>
  </si>
  <si>
    <t>001-639-941-0612</t>
  </si>
  <si>
    <t>405 Elizabeth Alley</t>
  </si>
  <si>
    <t>North Glenn</t>
  </si>
  <si>
    <t>Everyone Mrs part discuss billion ball.</t>
  </si>
  <si>
    <t>georgebyrd@example.org</t>
  </si>
  <si>
    <t>219-918-8620x7657</t>
  </si>
  <si>
    <t>56707 Sergio Ferry Apt. 115</t>
  </si>
  <si>
    <t>Englishchester</t>
  </si>
  <si>
    <t>Evening direction anything.</t>
  </si>
  <si>
    <t>yvonne67@example.com</t>
  </si>
  <si>
    <t>(738)682-3788</t>
  </si>
  <si>
    <t>361 Hebert View Suite 029</t>
  </si>
  <si>
    <t>Avoid true responsibility draw amount return but next.</t>
  </si>
  <si>
    <t>aarongonzalez@example.com</t>
  </si>
  <si>
    <t>(648)540-6565x59641</t>
  </si>
  <si>
    <t>87305 Samantha Via</t>
  </si>
  <si>
    <t>Russoland</t>
  </si>
  <si>
    <t>Expect per base debate computer road.</t>
  </si>
  <si>
    <t>msparks@example.com</t>
  </si>
  <si>
    <t>917.288.8105x23447</t>
  </si>
  <si>
    <t>32988 Gamble Rapid</t>
  </si>
  <si>
    <t>Greenville</t>
  </si>
  <si>
    <t>View color education girl live yes.</t>
  </si>
  <si>
    <t>570.751.3430</t>
  </si>
  <si>
    <t>5738 Perry Dale</t>
  </si>
  <si>
    <t>West Tylerview</t>
  </si>
  <si>
    <t>Technology dog tonight two.</t>
  </si>
  <si>
    <t>lfernandez@example.net</t>
  </si>
  <si>
    <t>213-255-1487x3879</t>
  </si>
  <si>
    <t>5295 Ashley Fall Suite 442</t>
  </si>
  <si>
    <t>For phone at term such number.</t>
  </si>
  <si>
    <t>seanromero@example.org</t>
  </si>
  <si>
    <t>049 Fox Glen Suite 793</t>
  </si>
  <si>
    <t>Lake Mckenziehaven</t>
  </si>
  <si>
    <t>Pressure building little care back wear huge.</t>
  </si>
  <si>
    <t>tom00@example.com</t>
  </si>
  <si>
    <t>+1-583-884-3585x653</t>
  </si>
  <si>
    <t>0624 Davidson Brook</t>
  </si>
  <si>
    <t>Owensborough</t>
  </si>
  <si>
    <t>Practice Congress college task identify time change.</t>
  </si>
  <si>
    <t>karennewman@example.net</t>
  </si>
  <si>
    <t>001-685-826-1118x0495</t>
  </si>
  <si>
    <t>6423 Garcia Port</t>
  </si>
  <si>
    <t>Season over recently nearly.</t>
  </si>
  <si>
    <t>qscott@example.com</t>
  </si>
  <si>
    <t>50937 Kelly Hollow Apt. 543</t>
  </si>
  <si>
    <t>Ericstad</t>
  </si>
  <si>
    <t>Plan should necessary early role.</t>
  </si>
  <si>
    <t>walkercourtney@example.net</t>
  </si>
  <si>
    <t>412-385-5356</t>
  </si>
  <si>
    <t>00603 Richard Bypass</t>
  </si>
  <si>
    <t>Daughter general everyone operation group quickly act.</t>
  </si>
  <si>
    <t>goodwinedward@example.com</t>
  </si>
  <si>
    <t>926-802-2315</t>
  </si>
  <si>
    <t>258 Samantha Ferry</t>
  </si>
  <si>
    <t>Free family eye wall.</t>
  </si>
  <si>
    <t>alex02@example.com</t>
  </si>
  <si>
    <t>307.281.2215x07543</t>
  </si>
  <si>
    <t>1910 Bryan Port</t>
  </si>
  <si>
    <t>Event forward beyond fight home.</t>
  </si>
  <si>
    <t>christianmills@example.net</t>
  </si>
  <si>
    <t>(375)876-5400</t>
  </si>
  <si>
    <t>44176 Wise Cliffs</t>
  </si>
  <si>
    <t>New Erik</t>
  </si>
  <si>
    <t>Rule soldier ball voice.</t>
  </si>
  <si>
    <t>alexisnguyen@example.org</t>
  </si>
  <si>
    <t>426-290-3764x825</t>
  </si>
  <si>
    <t>6346 Scott Squares</t>
  </si>
  <si>
    <t>Enjoy pattern direction government president future.</t>
  </si>
  <si>
    <t>brandon21@example.org</t>
  </si>
  <si>
    <t>001-680-936-7656x418</t>
  </si>
  <si>
    <t>81931 William Key Suite 613</t>
  </si>
  <si>
    <t>Shoulder force option our station form dog doctor.</t>
  </si>
  <si>
    <t>james15@example.com</t>
  </si>
  <si>
    <t>588-355-7609</t>
  </si>
  <si>
    <t>7364 Massey Villages Apt. 723</t>
  </si>
  <si>
    <t>Cartershire</t>
  </si>
  <si>
    <t>Charge management eight measure yes at beautiful.</t>
  </si>
  <si>
    <t>imccoy@example.com</t>
  </si>
  <si>
    <t>(617)244-8743</t>
  </si>
  <si>
    <t>7995 West Creek</t>
  </si>
  <si>
    <t>Adamsside</t>
  </si>
  <si>
    <t>Kid poor also light site policy glass.</t>
  </si>
  <si>
    <t>timothywilliams@example.net</t>
  </si>
  <si>
    <t>(844)488-1977</t>
  </si>
  <si>
    <t>758 Smith Glens Suite 788</t>
  </si>
  <si>
    <t>Sullivanmouth</t>
  </si>
  <si>
    <t>National clear hit street if.</t>
  </si>
  <si>
    <t>amber61@example.net</t>
  </si>
  <si>
    <t>(524)545-4120x0860</t>
  </si>
  <si>
    <t>46959 Hunt Trail</t>
  </si>
  <si>
    <t>Port Ashleyburgh</t>
  </si>
  <si>
    <t>Throw fight market approach really road.</t>
  </si>
  <si>
    <t>progers@example.org</t>
  </si>
  <si>
    <t>4404 Mary Trace Apt. 195</t>
  </si>
  <si>
    <t>Game source ever whether side.</t>
  </si>
  <si>
    <t>clementsmartin@example.org</t>
  </si>
  <si>
    <t>+1-916-433-7942x58077</t>
  </si>
  <si>
    <t>319 Jeffrey Heights</t>
  </si>
  <si>
    <t>Than measure fight.</t>
  </si>
  <si>
    <t>pereztanya@example.org</t>
  </si>
  <si>
    <t>77297 Hill Junction</t>
  </si>
  <si>
    <t>Alexside</t>
  </si>
  <si>
    <t>Wide individual win service.</t>
  </si>
  <si>
    <t>jamescardenas@example.net</t>
  </si>
  <si>
    <t>558 Davis Radial</t>
  </si>
  <si>
    <t>Adamshaven</t>
  </si>
  <si>
    <t>Where another imagine finish.</t>
  </si>
  <si>
    <t>mendozaalicia@example.org</t>
  </si>
  <si>
    <t>(876)470-9052</t>
  </si>
  <si>
    <t>986 Moore Street</t>
  </si>
  <si>
    <t>South Lauraburgh</t>
  </si>
  <si>
    <t>Loss another order follow.</t>
  </si>
  <si>
    <t>noah31@example.net</t>
  </si>
  <si>
    <t>541.547.7272x984</t>
  </si>
  <si>
    <t>345 Smith Meadows</t>
  </si>
  <si>
    <t>New Karenshire</t>
  </si>
  <si>
    <t>Note article let too old technology agent.</t>
  </si>
  <si>
    <t>evansrichard@example.net</t>
  </si>
  <si>
    <t>591-367-2739x8331</t>
  </si>
  <si>
    <t>67426 Marvin Trace</t>
  </si>
  <si>
    <t>Director foreign management until tell cold.</t>
  </si>
  <si>
    <t>emunoz@example.org</t>
  </si>
  <si>
    <t>+1-239-512-3180x2552</t>
  </si>
  <si>
    <t>7148 Lopez Row</t>
  </si>
  <si>
    <t>Anything always develop voice own never admit.</t>
  </si>
  <si>
    <t>butlerpatrick@example.net</t>
  </si>
  <si>
    <t>(255)434-9849x9502</t>
  </si>
  <si>
    <t>8762 Joseph Loaf Apt. 238</t>
  </si>
  <si>
    <t>She age table girl interview magazine town.</t>
  </si>
  <si>
    <t>mary92@example.org</t>
  </si>
  <si>
    <t>+1-306-386-9752x586</t>
  </si>
  <si>
    <t>7760 Gross Village</t>
  </si>
  <si>
    <t>North Hannahmouth</t>
  </si>
  <si>
    <t>Shoulder administration senior same attention course.</t>
  </si>
  <si>
    <t>ghanna@example.com</t>
  </si>
  <si>
    <t>001-372-332-0432x2703</t>
  </si>
  <si>
    <t>6290 Crystal Flats Apt. 712</t>
  </si>
  <si>
    <t>Port Amandafurt</t>
  </si>
  <si>
    <t>Our nice animal ahead.</t>
  </si>
  <si>
    <t>joehowell@example.net</t>
  </si>
  <si>
    <t>709-890-1792</t>
  </si>
  <si>
    <t>26168 Melissa Place</t>
  </si>
  <si>
    <t>Kiddside</t>
  </si>
  <si>
    <t>Give bad best than choice hit since.</t>
  </si>
  <si>
    <t>jenniferharris@example.com</t>
  </si>
  <si>
    <t>(331)241-4166</t>
  </si>
  <si>
    <t>71541 Christopher Fall</t>
  </si>
  <si>
    <t>South Brenda</t>
  </si>
  <si>
    <t>Rock approach since discussion away brother.</t>
  </si>
  <si>
    <t>fcook@example.net</t>
  </si>
  <si>
    <t>611-872-3332x304</t>
  </si>
  <si>
    <t>77454 Nicholas Throughway</t>
  </si>
  <si>
    <t>Lake Shellyside</t>
  </si>
  <si>
    <t>Over church either teacher.</t>
  </si>
  <si>
    <t>vday@example.org</t>
  </si>
  <si>
    <t>+1-962-925-9145x184</t>
  </si>
  <si>
    <t>17906 Johnson Inlet Apt. 580</t>
  </si>
  <si>
    <t>Carrieborough</t>
  </si>
  <si>
    <t>Fear hour ok education.</t>
  </si>
  <si>
    <t>jeffrey56@example.com</t>
  </si>
  <si>
    <t>05264 Lisa Station Apt. 354</t>
  </si>
  <si>
    <t>Ok trial watch always next.</t>
  </si>
  <si>
    <t>daniel60@example.org</t>
  </si>
  <si>
    <t>466.876.8069x74147</t>
  </si>
  <si>
    <t>0763 Lisa Locks Apt. 587</t>
  </si>
  <si>
    <t>Phillipport</t>
  </si>
  <si>
    <t>Our right mother event herself only.</t>
  </si>
  <si>
    <t>felicia24@example.org</t>
  </si>
  <si>
    <t>(940)254-8225x9030</t>
  </si>
  <si>
    <t>445 Hernandez Ranch Apt. 197</t>
  </si>
  <si>
    <t>Reality community few authority its future.</t>
  </si>
  <si>
    <t>davenportmichael@example.org</t>
  </si>
  <si>
    <t>713.679.8721x129</t>
  </si>
  <si>
    <t>599 Hays Rest</t>
  </si>
  <si>
    <t>Experience why perhaps their drop plant.</t>
  </si>
  <si>
    <t>awhite@example.com</t>
  </si>
  <si>
    <t>+1-267-724-6308x657</t>
  </si>
  <si>
    <t>514 Grimes Vista</t>
  </si>
  <si>
    <t>Lake Joshuafurt</t>
  </si>
  <si>
    <t>Between remember network recent stage however.</t>
  </si>
  <si>
    <t>+1-387-426-1806x9364</t>
  </si>
  <si>
    <t>89866 David Throughway Apt. 636</t>
  </si>
  <si>
    <t>Institution environmental each quite rate language.</t>
  </si>
  <si>
    <t>rachel75@example.com</t>
  </si>
  <si>
    <t>+1-782-694-2566x029</t>
  </si>
  <si>
    <t>447 Natalie Land Apt. 560</t>
  </si>
  <si>
    <t>East Jonshire</t>
  </si>
  <si>
    <t>Technology agreement house there.</t>
  </si>
  <si>
    <t>763.620.8387</t>
  </si>
  <si>
    <t>74026 Kirby Corner Suite 681</t>
  </si>
  <si>
    <t>Nearly piece common director shake direction vote.</t>
  </si>
  <si>
    <t>lisaarroyo@example.net</t>
  </si>
  <si>
    <t>001-400-327-3757x0429</t>
  </si>
  <si>
    <t>16079 Burnett Ridge</t>
  </si>
  <si>
    <t>East Sydney</t>
  </si>
  <si>
    <t>Thank light raise table.</t>
  </si>
  <si>
    <t>tammyporter@example.org</t>
  </si>
  <si>
    <t>001-580-355-3227x90413</t>
  </si>
  <si>
    <t>43731 Castro Drive Suite 970</t>
  </si>
  <si>
    <t>Bethside</t>
  </si>
  <si>
    <t>Follow once practice her rise.</t>
  </si>
  <si>
    <t>nhenderson@example.com</t>
  </si>
  <si>
    <t>407.820.2062</t>
  </si>
  <si>
    <t>8331 Perkins Circles</t>
  </si>
  <si>
    <t>Approach condition thank deal safe ever collection.</t>
  </si>
  <si>
    <t>elizabethhurst@example.net</t>
  </si>
  <si>
    <t>7172 Barbara Turnpike Suite 600</t>
  </si>
  <si>
    <t>Hannahberg</t>
  </si>
  <si>
    <t>Leave factor not question near heavy green.</t>
  </si>
  <si>
    <t>adamkelly@example.com</t>
  </si>
  <si>
    <t>411-687-3436x587</t>
  </si>
  <si>
    <t>59171 Saunders Lodge Suite 301</t>
  </si>
  <si>
    <t>Morganchester</t>
  </si>
  <si>
    <t>Must husband expert wonder become production bring.</t>
  </si>
  <si>
    <t>johnsonaustin@example.net</t>
  </si>
  <si>
    <t>620.752.1231x0105</t>
  </si>
  <si>
    <t>34063 Keith Path</t>
  </si>
  <si>
    <t>Side discover now style return leg national.</t>
  </si>
  <si>
    <t>kenneth62@example.net</t>
  </si>
  <si>
    <t>205-470-4644x2020</t>
  </si>
  <si>
    <t>30312 Michael Junctions</t>
  </si>
  <si>
    <t>Heavy likely particularly.</t>
  </si>
  <si>
    <t>qrodriguez@example.net</t>
  </si>
  <si>
    <t>(822)816-5347x767</t>
  </si>
  <si>
    <t>07756 Amy Mill</t>
  </si>
  <si>
    <t>Spring name plant rise.</t>
  </si>
  <si>
    <t>lscott@example.org</t>
  </si>
  <si>
    <t>653-600-1615</t>
  </si>
  <si>
    <t>3742 Stacy Forks Apt. 894</t>
  </si>
  <si>
    <t>East Catherineborough</t>
  </si>
  <si>
    <t>Good receive per father.</t>
  </si>
  <si>
    <t>ojohnson@example.org</t>
  </si>
  <si>
    <t>840-604-3179x918</t>
  </si>
  <si>
    <t>452 Shari Squares</t>
  </si>
  <si>
    <t>Organization term each.</t>
  </si>
  <si>
    <t>001-537-708-1275x1287</t>
  </si>
  <si>
    <t>5554 Mclaughlin Pine</t>
  </si>
  <si>
    <t>Adamston</t>
  </si>
  <si>
    <t>Artist receive work development.</t>
  </si>
  <si>
    <t>kathy13@example.net</t>
  </si>
  <si>
    <t>+1-242-602-0908x53219</t>
  </si>
  <si>
    <t>55877 Russell Fork Apt. 145</t>
  </si>
  <si>
    <t>Timothyberg</t>
  </si>
  <si>
    <t>Kitchen similar major politics work stand gas be.</t>
  </si>
  <si>
    <t>jennifer56@example.org</t>
  </si>
  <si>
    <t>246-554-6291x3021</t>
  </si>
  <si>
    <t>51882 Avila Streets Suite 179</t>
  </si>
  <si>
    <t>East Ryanton</t>
  </si>
  <si>
    <t>Human foot place through.</t>
  </si>
  <si>
    <t>ericksonmark@example.net</t>
  </si>
  <si>
    <t>(582)331-2982x192</t>
  </si>
  <si>
    <t>9164 Wendy Shores Apt. 363</t>
  </si>
  <si>
    <t>Total common leader science term boy compare.</t>
  </si>
  <si>
    <t>kristen59@example.net</t>
  </si>
  <si>
    <t>567.476.5156x88909</t>
  </si>
  <si>
    <t>51392 Anthony Falls Apt. 236</t>
  </si>
  <si>
    <t>Port Johnberg</t>
  </si>
  <si>
    <t>American return discussion project remain.</t>
  </si>
  <si>
    <t>maryallen@example.org</t>
  </si>
  <si>
    <t>+1-313-687-9571x47763</t>
  </si>
  <si>
    <t>73302 Patrick Ville</t>
  </si>
  <si>
    <t>West Tammyton</t>
  </si>
  <si>
    <t>Employee care foot low lead space.</t>
  </si>
  <si>
    <t>leslie89@example.net</t>
  </si>
  <si>
    <t>478-891-4626x315</t>
  </si>
  <si>
    <t>85648 White Glen</t>
  </si>
  <si>
    <t>Toddton</t>
  </si>
  <si>
    <t>Miss against appear building.</t>
  </si>
  <si>
    <t>tpreston@example.net</t>
  </si>
  <si>
    <t>271-475-1927x483</t>
  </si>
  <si>
    <t>400 Emily Throughway</t>
  </si>
  <si>
    <t>Port Josephshire</t>
  </si>
  <si>
    <t>Contain realize human serious.</t>
  </si>
  <si>
    <t>richmonddavid@example.net</t>
  </si>
  <si>
    <t>(651)748-3372x905</t>
  </si>
  <si>
    <t>5425 David Valleys Suite 440</t>
  </si>
  <si>
    <t>Ramirezfort</t>
  </si>
  <si>
    <t>College decision year piece issue bed.</t>
  </si>
  <si>
    <t>fjohnson@example.org</t>
  </si>
  <si>
    <t>54650 Natalie Port</t>
  </si>
  <si>
    <t>Pagechester</t>
  </si>
  <si>
    <t>Community difference seem physical fire seat nearly.</t>
  </si>
  <si>
    <t>kelli29@example.net</t>
  </si>
  <si>
    <t>762-828-3909x68318</t>
  </si>
  <si>
    <t>12772 Crystal Common</t>
  </si>
  <si>
    <t>Tree Republican especially road.</t>
  </si>
  <si>
    <t>kimjohnson@example.net</t>
  </si>
  <si>
    <t>618.896.9222</t>
  </si>
  <si>
    <t>262 Jasmine Garden</t>
  </si>
  <si>
    <t>Makaylafort</t>
  </si>
  <si>
    <t>Space individual present quite much current.</t>
  </si>
  <si>
    <t>lynchwendy@example.net</t>
  </si>
  <si>
    <t>295.343.2940</t>
  </si>
  <si>
    <t>56832 Bell Burgs</t>
  </si>
  <si>
    <t>West Katherineland</t>
  </si>
  <si>
    <t>Bank man body as heart.</t>
  </si>
  <si>
    <t>vmurphy@example.org</t>
  </si>
  <si>
    <t>001-320-295-0737</t>
  </si>
  <si>
    <t>35081 Perkins Lane</t>
  </si>
  <si>
    <t>Amandastad</t>
  </si>
  <si>
    <t>Be development federal fish.</t>
  </si>
  <si>
    <t>vargasjustin@example.com</t>
  </si>
  <si>
    <t>939-804-8589x12984</t>
  </si>
  <si>
    <t>978 Kaitlyn River</t>
  </si>
  <si>
    <t>Marcobury</t>
  </si>
  <si>
    <t>Someone yourself heavy.</t>
  </si>
  <si>
    <t>eric64@example.com</t>
  </si>
  <si>
    <t>601-704-6998x43601</t>
  </si>
  <si>
    <t>3003 Danielle Crossing Suite 639</t>
  </si>
  <si>
    <t>Bowmanfurt</t>
  </si>
  <si>
    <t>Hard summer store remain study level together.</t>
  </si>
  <si>
    <t>frank33@example.org</t>
  </si>
  <si>
    <t>(599)231-1786x15370</t>
  </si>
  <si>
    <t>964 Aaron Harbor</t>
  </si>
  <si>
    <t>Safe security will serve everyone management.</t>
  </si>
  <si>
    <t>jonathangonzales@example.net</t>
  </si>
  <si>
    <t>1262 Andrew Passage</t>
  </si>
  <si>
    <t>Port Teresaberg</t>
  </si>
  <si>
    <t>Loss fire more official.</t>
  </si>
  <si>
    <t>vanessarodriguez@example.org</t>
  </si>
  <si>
    <t>927-967-3307x926</t>
  </si>
  <si>
    <t>578 Kristin Inlet</t>
  </si>
  <si>
    <t>Port Tinaborough</t>
  </si>
  <si>
    <t>Likely night home employee.</t>
  </si>
  <si>
    <t>tchristensen@example.org</t>
  </si>
  <si>
    <t>677.841.8683</t>
  </si>
  <si>
    <t>8007 Robin Stravenue</t>
  </si>
  <si>
    <t>Gilberthaven</t>
  </si>
  <si>
    <t>Two far while day represent.</t>
  </si>
  <si>
    <t>micheal18@example.org</t>
  </si>
  <si>
    <t>726.969.3212x3282</t>
  </si>
  <si>
    <t>7767 John Port Suite 697</t>
  </si>
  <si>
    <t>Lake Heatherland</t>
  </si>
  <si>
    <t>Brother that end speak.</t>
  </si>
  <si>
    <t>austinmartin@example.net</t>
  </si>
  <si>
    <t>001-803-474-6391</t>
  </si>
  <si>
    <t>0566 Dixon Canyon</t>
  </si>
  <si>
    <t>Sure ok think with we early.</t>
  </si>
  <si>
    <t>melissawilliams@example.com</t>
  </si>
  <si>
    <t>(613)292-4350</t>
  </si>
  <si>
    <t>38217 Gilbert Mews Apt. 964</t>
  </si>
  <si>
    <t>East Michaelbury</t>
  </si>
  <si>
    <t>Industry like lawyer take example ability.</t>
  </si>
  <si>
    <t>robertsjoshua@example.com</t>
  </si>
  <si>
    <t>(433)905-6264x457</t>
  </si>
  <si>
    <t>678 Maurice Road</t>
  </si>
  <si>
    <t>Its cut between dream either national enough.</t>
  </si>
  <si>
    <t>wrightbrandon@example.net</t>
  </si>
  <si>
    <t>209.714.3215x3550</t>
  </si>
  <si>
    <t>84109 Patrick Causeway Suite 638</t>
  </si>
  <si>
    <t>Lake Jeremyshire</t>
  </si>
  <si>
    <t>Bring education force practice friend.</t>
  </si>
  <si>
    <t>castromegan@example.com</t>
  </si>
  <si>
    <t>357 Paul Freeway Apt. 669</t>
  </si>
  <si>
    <t>Inside exist heavy to.</t>
  </si>
  <si>
    <t>destiny86@example.org</t>
  </si>
  <si>
    <t>896-739-0324x5116</t>
  </si>
  <si>
    <t>88424 Morgan Drives</t>
  </si>
  <si>
    <t>Mollychester</t>
  </si>
  <si>
    <t>Throughout oil no.</t>
  </si>
  <si>
    <t>andrewsmelissa@example.org</t>
  </si>
  <si>
    <t>001-736-897-1874x951</t>
  </si>
  <si>
    <t>3604 Newton Tunnel</t>
  </si>
  <si>
    <t>South Teresahaven</t>
  </si>
  <si>
    <t>Than on difference know.</t>
  </si>
  <si>
    <t>nguyenjay@example.com</t>
  </si>
  <si>
    <t>647 Sarah Junction Apt. 882</t>
  </si>
  <si>
    <t>New Dakota</t>
  </si>
  <si>
    <t>Easy season share none place quality.</t>
  </si>
  <si>
    <t>tclark@example.com</t>
  </si>
  <si>
    <t>(896)352-5978x47159</t>
  </si>
  <si>
    <t>483 Owens Via Apt. 609</t>
  </si>
  <si>
    <t>Pull worker apply company such discuss.</t>
  </si>
  <si>
    <t>hooverrobert@example.org</t>
  </si>
  <si>
    <t>+1-455-847-2820x977</t>
  </si>
  <si>
    <t>1477 Cortez Villages</t>
  </si>
  <si>
    <t>However rule authority skill quality woman buy process.</t>
  </si>
  <si>
    <t>mortonalexa@example.org</t>
  </si>
  <si>
    <t>755-466-3172</t>
  </si>
  <si>
    <t>68124 Hall Squares</t>
  </si>
  <si>
    <t>Sport pick describe police war trial source.</t>
  </si>
  <si>
    <t>rachelfrank@example.net</t>
  </si>
  <si>
    <t>479-428-6189</t>
  </si>
  <si>
    <t>7582 Lauren Curve</t>
  </si>
  <si>
    <t>Force write example example.</t>
  </si>
  <si>
    <t>epierce@example.net</t>
  </si>
  <si>
    <t>723 Campbell Walks Suite 133</t>
  </si>
  <si>
    <t>East Kristiside</t>
  </si>
  <si>
    <t>Leader choose if watch trial read expect.</t>
  </si>
  <si>
    <t>rachelmiller@example.com</t>
  </si>
  <si>
    <t>811-362-0529x153</t>
  </si>
  <si>
    <t>3298 Robert Trace</t>
  </si>
  <si>
    <t>Evidence ahead business medical research newspaper family.</t>
  </si>
  <si>
    <t>48890 Charles Spring</t>
  </si>
  <si>
    <t>Lorichester</t>
  </si>
  <si>
    <t>Himself specific about seem.</t>
  </si>
  <si>
    <t>xgates@example.net</t>
  </si>
  <si>
    <t>796-262-4604</t>
  </si>
  <si>
    <t>85103 Johnson Parkways Apt. 947</t>
  </si>
  <si>
    <t>Chadfurt</t>
  </si>
  <si>
    <t>Try remember television thousand four.</t>
  </si>
  <si>
    <t>382-684-0766x4467</t>
  </si>
  <si>
    <t>81085 Richard Circles</t>
  </si>
  <si>
    <t>Nelsonport</t>
  </si>
  <si>
    <t>Interest behind team remember approach public seven.</t>
  </si>
  <si>
    <t>charlescarlson@example.org</t>
  </si>
  <si>
    <t>(513)649-1038x35470</t>
  </si>
  <si>
    <t>016 Hubbard Walk Suite 389</t>
  </si>
  <si>
    <t>Still less late office try between.</t>
  </si>
  <si>
    <t>jesse46@example.org</t>
  </si>
  <si>
    <t>340.802.0978</t>
  </si>
  <si>
    <t>67328 Emily Ranch Suite 935</t>
  </si>
  <si>
    <t>Danielbury</t>
  </si>
  <si>
    <t>Challenge land understand.</t>
  </si>
  <si>
    <t>kguerra@example.com</t>
  </si>
  <si>
    <t>569-638-2162x3770</t>
  </si>
  <si>
    <t>4673 West Dam Apt. 336</t>
  </si>
  <si>
    <t>Compare structure nice maybe various machine.</t>
  </si>
  <si>
    <t>phyllisconley@example.org</t>
  </si>
  <si>
    <t>251.767.7198x1478</t>
  </si>
  <si>
    <t>7397 Sutton Row</t>
  </si>
  <si>
    <t>Fisherchester</t>
  </si>
  <si>
    <t>Nation for response decision you general decade.</t>
  </si>
  <si>
    <t>scottwise@example.org</t>
  </si>
  <si>
    <t>+1-862-304-6404x0210</t>
  </si>
  <si>
    <t>258 Snyder Gateway</t>
  </si>
  <si>
    <t>Food ready read issue their much could.</t>
  </si>
  <si>
    <t>david45@example.net</t>
  </si>
  <si>
    <t>(392)216-5012</t>
  </si>
  <si>
    <t>2208 Armstrong Parks</t>
  </si>
  <si>
    <t>Victoriafort</t>
  </si>
  <si>
    <t>Leader magazine marriage according.</t>
  </si>
  <si>
    <t>bwhitehead@example.net</t>
  </si>
  <si>
    <t>(779)299-4165x3054</t>
  </si>
  <si>
    <t>8116 Karen Walk</t>
  </si>
  <si>
    <t>North Gabriel</t>
  </si>
  <si>
    <t>Detail hit imagine when strong read enough.</t>
  </si>
  <si>
    <t>kristenowens@example.org</t>
  </si>
  <si>
    <t>001-556-396-0015</t>
  </si>
  <si>
    <t>507 Jeremy Motorway Suite 532</t>
  </si>
  <si>
    <t>West Nathanielshire</t>
  </si>
  <si>
    <t>American national pick size.</t>
  </si>
  <si>
    <t>brownnatasha@example.net</t>
  </si>
  <si>
    <t>(668)765-0761x3362</t>
  </si>
  <si>
    <t>75913 Baldwin Field Apt. 686</t>
  </si>
  <si>
    <t>Royshire</t>
  </si>
  <si>
    <t>Foot argue style movie put end raise focus.</t>
  </si>
  <si>
    <t>gabriellelee@example.net</t>
  </si>
  <si>
    <t>(892)269-5089</t>
  </si>
  <si>
    <t>52002 Holly Groves</t>
  </si>
  <si>
    <t>Joshualand</t>
  </si>
  <si>
    <t>Since its theory spring five doctor.</t>
  </si>
  <si>
    <t>nhorn@example.net</t>
  </si>
  <si>
    <t>348-929-7188</t>
  </si>
  <si>
    <t>34949 Singleton Squares</t>
  </si>
  <si>
    <t>West Sharonfurt</t>
  </si>
  <si>
    <t>Example catch write.</t>
  </si>
  <si>
    <t>kbryant@example.com</t>
  </si>
  <si>
    <t>+1-699-726-0772x4621</t>
  </si>
  <si>
    <t>9853 Carol Row</t>
  </si>
  <si>
    <t>Guerrerofort</t>
  </si>
  <si>
    <t>Language matter employee argue see carry.</t>
  </si>
  <si>
    <t>bcole@example.org</t>
  </si>
  <si>
    <t>(409)933-3775x1159</t>
  </si>
  <si>
    <t>8754 Annette Manor Apt. 643</t>
  </si>
  <si>
    <t>Lake Kathleen</t>
  </si>
  <si>
    <t>Tree follow environment affect respond adult benefit effect.</t>
  </si>
  <si>
    <t>stevensilva@example.com</t>
  </si>
  <si>
    <t>001-917-236-8756x18286</t>
  </si>
  <si>
    <t>0849 Perez Highway Apt. 572</t>
  </si>
  <si>
    <t>Speak parent city life.</t>
  </si>
  <si>
    <t>denise49@example.com</t>
  </si>
  <si>
    <t>957.628.4654</t>
  </si>
  <si>
    <t>8946 Duncan Lake</t>
  </si>
  <si>
    <t>West Lynnhaven</t>
  </si>
  <si>
    <t>About herself subject plant too.</t>
  </si>
  <si>
    <t>michael46@example.net</t>
  </si>
  <si>
    <t>822-310-0309x33255</t>
  </si>
  <si>
    <t>59590 Logan Unions Apt. 654</t>
  </si>
  <si>
    <t>East Kimberlyburgh</t>
  </si>
  <si>
    <t>Hospital fine through provide.</t>
  </si>
  <si>
    <t>lauralee@example.org</t>
  </si>
  <si>
    <t>866.526.6153</t>
  </si>
  <si>
    <t>86132 Maria Port</t>
  </si>
  <si>
    <t>Matter do run here its.</t>
  </si>
  <si>
    <t>rbarber@example.net</t>
  </si>
  <si>
    <t>775.377.9354x699</t>
  </si>
  <si>
    <t>76172 Pitts Courts</t>
  </si>
  <si>
    <t>Opportunity herself how fall check.</t>
  </si>
  <si>
    <t>hfoster@example.net</t>
  </si>
  <si>
    <t>92473 Carlos Islands Apt. 757</t>
  </si>
  <si>
    <t>Keithshire</t>
  </si>
  <si>
    <t>Computer decade own field some beat contain.</t>
  </si>
  <si>
    <t>patricia64@example.com</t>
  </si>
  <si>
    <t>(548)503-9612x79629</t>
  </si>
  <si>
    <t>8414 Johnathan Point Suite 317</t>
  </si>
  <si>
    <t>Lake Cassandrafort</t>
  </si>
  <si>
    <t>Occur address through ready language drive black.</t>
  </si>
  <si>
    <t>bridgetward@example.com</t>
  </si>
  <si>
    <t>941.892.3767x041</t>
  </si>
  <si>
    <t>656 Bryant Brooks</t>
  </si>
  <si>
    <t>Claim thank friend collection foot suggest health think.</t>
  </si>
  <si>
    <t>kingheather@example.net</t>
  </si>
  <si>
    <t>(883)700-0990x070</t>
  </si>
  <si>
    <t>0782 Melissa Estate Apt. 716</t>
  </si>
  <si>
    <t>Payneport</t>
  </si>
  <si>
    <t>Perhaps scene language doctor would case determine.</t>
  </si>
  <si>
    <t>vserrano@example.org</t>
  </si>
  <si>
    <t>595-378-5580x6594</t>
  </si>
  <si>
    <t>5143 Max Forks Apt. 271</t>
  </si>
  <si>
    <t>Davidview</t>
  </si>
  <si>
    <t>Strategy feeling air bill.</t>
  </si>
  <si>
    <t>bridget31@example.net</t>
  </si>
  <si>
    <t>364-712-7327x7734</t>
  </si>
  <si>
    <t>9871 Nathan Coves Suite 417</t>
  </si>
  <si>
    <t>Willisburgh</t>
  </si>
  <si>
    <t>Single speech trial well child tend list.</t>
  </si>
  <si>
    <t>kathrynchapman@example.org</t>
  </si>
  <si>
    <t>41216 Jessica Club</t>
  </si>
  <si>
    <t>Devonstad</t>
  </si>
  <si>
    <t>Shoulder million particularly today theory too stage.</t>
  </si>
  <si>
    <t>christopher20@example.com</t>
  </si>
  <si>
    <t>643.648.3910x02448</t>
  </si>
  <si>
    <t>22735 Thomas Place</t>
  </si>
  <si>
    <t>South Sabrina</t>
  </si>
  <si>
    <t>By experience computer institution candidate.</t>
  </si>
  <si>
    <t>Strong</t>
  </si>
  <si>
    <t>wrobinson@example.com</t>
  </si>
  <si>
    <t>(545)422-1299x738</t>
  </si>
  <si>
    <t>06370 Wood Stream Suite 646</t>
  </si>
  <si>
    <t>Morning trial worker best general anything.</t>
  </si>
  <si>
    <t>sullivanrandy@example.com</t>
  </si>
  <si>
    <t>(639)659-4979</t>
  </si>
  <si>
    <t>2956 Stephanie Cliffs Apt. 747</t>
  </si>
  <si>
    <t>Salazarfort</t>
  </si>
  <si>
    <t>Recognize condition throughout society necessary.</t>
  </si>
  <si>
    <t>nathan08@example.org</t>
  </si>
  <si>
    <t>001-873-310-3373</t>
  </si>
  <si>
    <t>88403 Smith Spring Apt. 481</t>
  </si>
  <si>
    <t>South Saramouth</t>
  </si>
  <si>
    <t>Voice point it vote operation usually.</t>
  </si>
  <si>
    <t>thompsonashley@example.net</t>
  </si>
  <si>
    <t>(955)997-6865x6394</t>
  </si>
  <si>
    <t>802 Deborah Curve</t>
  </si>
  <si>
    <t>South Rachelfort</t>
  </si>
  <si>
    <t>Teach black improve himself.</t>
  </si>
  <si>
    <t>ogillespie@example.net</t>
  </si>
  <si>
    <t>245-780-5325</t>
  </si>
  <si>
    <t>65579 David Cliffs</t>
  </si>
  <si>
    <t>Order loss four especially less meeting.</t>
  </si>
  <si>
    <t>001-576-451-9393x6906</t>
  </si>
  <si>
    <t>98908 Jessica Loaf Suite 746</t>
  </si>
  <si>
    <t>Institution reflect life form.</t>
  </si>
  <si>
    <t>charles58@example.com</t>
  </si>
  <si>
    <t>(453)918-8962</t>
  </si>
  <si>
    <t>47373 Tyler Plaza</t>
  </si>
  <si>
    <t>Easy television special law building.</t>
  </si>
  <si>
    <t>sean25@example.com</t>
  </si>
  <si>
    <t>001-619-922-3942x8237</t>
  </si>
  <si>
    <t>309 Sean Islands Suite 265</t>
  </si>
  <si>
    <t>Port Patriciatown</t>
  </si>
  <si>
    <t>Example fall leg pattern ability.</t>
  </si>
  <si>
    <t>gabriel58@example.org</t>
  </si>
  <si>
    <t>7190 Mercer Glens Apt. 742</t>
  </si>
  <si>
    <t>Lake Oliviamouth</t>
  </si>
  <si>
    <t>Couple rock top.</t>
  </si>
  <si>
    <t>michael22@example.com</t>
  </si>
  <si>
    <t>563-478-3847x803</t>
  </si>
  <si>
    <t>6309 Nicholas Groves Suite 396</t>
  </si>
  <si>
    <t>Executive than investment.</t>
  </si>
  <si>
    <t>lauraayers@example.com</t>
  </si>
  <si>
    <t>(947)610-3484</t>
  </si>
  <si>
    <t>337 Emily Forges</t>
  </si>
  <si>
    <t>Jamiemouth</t>
  </si>
  <si>
    <t>Agree exactly whatever throw computer.</t>
  </si>
  <si>
    <t>michael16@example.net</t>
  </si>
  <si>
    <t>129 Jonathan Mount</t>
  </si>
  <si>
    <t>Francoland</t>
  </si>
  <si>
    <t>Act wide situation.</t>
  </si>
  <si>
    <t>anthony63@example.net</t>
  </si>
  <si>
    <t>688-703-7454x56553</t>
  </si>
  <si>
    <t>28005 Jessica Land</t>
  </si>
  <si>
    <t>Port Christopherfort</t>
  </si>
  <si>
    <t>Work American million.</t>
  </si>
  <si>
    <t>terryjared@example.net</t>
  </si>
  <si>
    <t>6238 Parrish Centers</t>
  </si>
  <si>
    <t>Gun ok hear company company despite lot.</t>
  </si>
  <si>
    <t>brownpatrick@example.com</t>
  </si>
  <si>
    <t>+1-865-242-5148x508</t>
  </si>
  <si>
    <t>43344 Pham Inlet Suite 687</t>
  </si>
  <si>
    <t>Third feeling specific question say.</t>
  </si>
  <si>
    <t>phillipschristopher@example.net</t>
  </si>
  <si>
    <t>+1-265-325-6427x6860</t>
  </si>
  <si>
    <t>0765 Angela Forge Suite 093</t>
  </si>
  <si>
    <t>Be process down food pass thousand.</t>
  </si>
  <si>
    <t>emily18@example.com</t>
  </si>
  <si>
    <t>001-363-459-6441x2162</t>
  </si>
  <si>
    <t>534 Cassandra Shoal Apt. 834</t>
  </si>
  <si>
    <t>Senior effort per stuff.</t>
  </si>
  <si>
    <t>942-423-2403</t>
  </si>
  <si>
    <t>280 Barr Burg</t>
  </si>
  <si>
    <t>Project under sing manager free.</t>
  </si>
  <si>
    <t>joshuawest@example.org</t>
  </si>
  <si>
    <t>+1-848-288-8894x206</t>
  </si>
  <si>
    <t>4935 Kennedy Burg</t>
  </si>
  <si>
    <t>South Alexmouth</t>
  </si>
  <si>
    <t>Foreign involve team adult spring happy pick.</t>
  </si>
  <si>
    <t>leehill@example.org</t>
  </si>
  <si>
    <t>5440 Love Mills Apt. 200</t>
  </si>
  <si>
    <t>Jeffreytown</t>
  </si>
  <si>
    <t>Technology series technology keep ok imagine dog.</t>
  </si>
  <si>
    <t>timothy84@example.net</t>
  </si>
  <si>
    <t>395.463.3729x797</t>
  </si>
  <si>
    <t>734 Eric Islands</t>
  </si>
  <si>
    <t>Instead scene next hope.</t>
  </si>
  <si>
    <t>amyburke@example.com</t>
  </si>
  <si>
    <t>+1-746-931-6743x31273</t>
  </si>
  <si>
    <t>6852 Steele Pass Apt. 119</t>
  </si>
  <si>
    <t>Hardymouth</t>
  </si>
  <si>
    <t>Whom impact indeed move section.</t>
  </si>
  <si>
    <t>(329)919-9061</t>
  </si>
  <si>
    <t>9557 Brandon Lock</t>
  </si>
  <si>
    <t>Enough ground research treat way door number.</t>
  </si>
  <si>
    <t>zgriffith@example.com</t>
  </si>
  <si>
    <t>379.582.3787x5111</t>
  </si>
  <si>
    <t>2328 Hanson Fields Suite 342</t>
  </si>
  <si>
    <t>Enter moment concern police computer administration image.</t>
  </si>
  <si>
    <t>ihinton@example.com</t>
  </si>
  <si>
    <t>992.481.5434x7542</t>
  </si>
  <si>
    <t>842 Renee Springs Apt. 818</t>
  </si>
  <si>
    <t>East Leahmouth</t>
  </si>
  <si>
    <t>Federal guess traditional strong bring cell past.</t>
  </si>
  <si>
    <t>johnburton@example.org</t>
  </si>
  <si>
    <t>001-382-613-0740x1342</t>
  </si>
  <si>
    <t>5531 Patricia Route Apt. 315</t>
  </si>
  <si>
    <t>Before clearly paper method may.</t>
  </si>
  <si>
    <t>ryan87@example.net</t>
  </si>
  <si>
    <t>783-990-9384x4631</t>
  </si>
  <si>
    <t>49380 Long Burgs Apt. 099</t>
  </si>
  <si>
    <t>Port Bonnieport</t>
  </si>
  <si>
    <t>Relationship professor too consumer such control onto.</t>
  </si>
  <si>
    <t>josephjackson@example.com</t>
  </si>
  <si>
    <t>(359)533-0700x6623</t>
  </si>
  <si>
    <t>4309 Jerry Dam Suite 216</t>
  </si>
  <si>
    <t>Aguilarland</t>
  </si>
  <si>
    <t>Later over of easy.</t>
  </si>
  <si>
    <t>brownmartha@example.org</t>
  </si>
  <si>
    <t>937-773-1108</t>
  </si>
  <si>
    <t>14226 Turner Heights</t>
  </si>
  <si>
    <t>Around deal let candidate.</t>
  </si>
  <si>
    <t>allentravis@example.net</t>
  </si>
  <si>
    <t>(272)232-9143</t>
  </si>
  <si>
    <t>1713 Reid Branch Apt. 481</t>
  </si>
  <si>
    <t>North Travisport</t>
  </si>
  <si>
    <t>Build share increase city everyone exactly network.</t>
  </si>
  <si>
    <t>oliverdeborah@example.com</t>
  </si>
  <si>
    <t>929-804-8249</t>
  </si>
  <si>
    <t>9217 Thomas Villages</t>
  </si>
  <si>
    <t>East Joann</t>
  </si>
  <si>
    <t>Budget magazine throw but go personal.</t>
  </si>
  <si>
    <t>crystalbrown@example.net</t>
  </si>
  <si>
    <t>784-463-0989x0915</t>
  </si>
  <si>
    <t>92029 Mejia Locks</t>
  </si>
  <si>
    <t>About shoulder serve program determine road.</t>
  </si>
  <si>
    <t>keithgreen@example.net</t>
  </si>
  <si>
    <t>893.219.5532</t>
  </si>
  <si>
    <t>653 Michael Ridge Suite 877</t>
  </si>
  <si>
    <t>Do marriage bag appear.</t>
  </si>
  <si>
    <t>douglasheidi@example.com</t>
  </si>
  <si>
    <t>15698 Erica Islands Suite 621</t>
  </si>
  <si>
    <t>West Maryview</t>
  </si>
  <si>
    <t>Likely policy manager cultural same yeah.</t>
  </si>
  <si>
    <t>ssimpson@example.net</t>
  </si>
  <si>
    <t>3596 Lamb Vista Apt. 605</t>
  </si>
  <si>
    <t>Kimberg</t>
  </si>
  <si>
    <t>Bar pressure agency page rule leave.</t>
  </si>
  <si>
    <t>ylewis@example.net</t>
  </si>
  <si>
    <t>(251)641-1310x9576</t>
  </si>
  <si>
    <t>70062 Mary Expressway</t>
  </si>
  <si>
    <t>Carlton</t>
  </si>
  <si>
    <t>Mr expect every part open continue.</t>
  </si>
  <si>
    <t>dgonzalez@example.org</t>
  </si>
  <si>
    <t>(729)464-0478x269</t>
  </si>
  <si>
    <t>55552 White Mall</t>
  </si>
  <si>
    <t>East Jeffreystad</t>
  </si>
  <si>
    <t>Stay type color human.</t>
  </si>
  <si>
    <t>460-646-0283</t>
  </si>
  <si>
    <t>6577 Huff Well Suite 902</t>
  </si>
  <si>
    <t>East Alexandriafort</t>
  </si>
  <si>
    <t>Season owner attorney.</t>
  </si>
  <si>
    <t>mitchellkaren@example.org</t>
  </si>
  <si>
    <t>06988 Michael Crossroad</t>
  </si>
  <si>
    <t>Rebeccashire</t>
  </si>
  <si>
    <t>Cold language all risk development save part.</t>
  </si>
  <si>
    <t>ruizsamuel@example.com</t>
  </si>
  <si>
    <t>001-220-966-8213x944</t>
  </si>
  <si>
    <t>737 Decker Shoal Suite 749</t>
  </si>
  <si>
    <t>North Jamesmouth</t>
  </si>
  <si>
    <t>Performance buy impact perhaps.</t>
  </si>
  <si>
    <t>anthony07@example.com</t>
  </si>
  <si>
    <t>402.573.0739x53620</t>
  </si>
  <si>
    <t>62145 Kayla Rest Apt. 469</t>
  </si>
  <si>
    <t>Many continue their oil seem partner cause generation.</t>
  </si>
  <si>
    <t>gary75@example.org</t>
  </si>
  <si>
    <t>(436)402-5686x96525</t>
  </si>
  <si>
    <t>31018 Edwards Lodge Suite 454</t>
  </si>
  <si>
    <t>Jackstad</t>
  </si>
  <si>
    <t>Condition need yourself early item down.</t>
  </si>
  <si>
    <t>maddoxwilliam@example.net</t>
  </si>
  <si>
    <t>+1-751-696-8016x93340</t>
  </si>
  <si>
    <t>623 Melissa Ramp</t>
  </si>
  <si>
    <t>Pick become window size learn.</t>
  </si>
  <si>
    <t>glassnatalie@example.org</t>
  </si>
  <si>
    <t>857-624-3547x89900</t>
  </si>
  <si>
    <t>455 Garcia Harbors</t>
  </si>
  <si>
    <t>Stephenton</t>
  </si>
  <si>
    <t>Need material fight type cost.</t>
  </si>
  <si>
    <t>susan82@example.net</t>
  </si>
  <si>
    <t>001-669-904-6759x8131</t>
  </si>
  <si>
    <t>424 James Drives</t>
  </si>
  <si>
    <t>East Staceyberg</t>
  </si>
  <si>
    <t>Machine compare beat lose.</t>
  </si>
  <si>
    <t>samanthatorres@example.net</t>
  </si>
  <si>
    <t>(969)391-6943x39560</t>
  </si>
  <si>
    <t>4366 Campbell Stravenue</t>
  </si>
  <si>
    <t>Waltershaven</t>
  </si>
  <si>
    <t>Serve wide discuss.</t>
  </si>
  <si>
    <t>newmansophia@example.org</t>
  </si>
  <si>
    <t>001-271-583-7480x5708</t>
  </si>
  <si>
    <t>0406 Carrie Extension Apt. 326</t>
  </si>
  <si>
    <t>Sea onto thought affect think kid man site.</t>
  </si>
  <si>
    <t>keith37@example.com</t>
  </si>
  <si>
    <t>355.806.5829x183</t>
  </si>
  <si>
    <t>7525 Brenda Plains Suite 230</t>
  </si>
  <si>
    <t>Scientist happy throughout usually rate cup.</t>
  </si>
  <si>
    <t>wjones@example.net</t>
  </si>
  <si>
    <t>877.719.4173</t>
  </si>
  <si>
    <t>53480 William Parkway Apt. 944</t>
  </si>
  <si>
    <t>New Kellyfort</t>
  </si>
  <si>
    <t>Next rate personal human himself clear issue.</t>
  </si>
  <si>
    <t>gonzalezangela@example.com</t>
  </si>
  <si>
    <t>+1-640-980-2360x241</t>
  </si>
  <si>
    <t>89549 Angela Stream Apt. 725</t>
  </si>
  <si>
    <t>Port Johnside</t>
  </si>
  <si>
    <t>Their word traditional professional man today pass.</t>
  </si>
  <si>
    <t>ucervantes@example.com</t>
  </si>
  <si>
    <t>936-335-4479x24361</t>
  </si>
  <si>
    <t>7630 Hancock Station Apt. 554</t>
  </si>
  <si>
    <t>Kyleside</t>
  </si>
  <si>
    <t>Page detail base picture reduce drug.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</si>
</sst>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75"/>
  <sheetViews>
    <sheetView tabSelected="1" workbookViewId="0"/>
  </sheetViews>
  <sheetFormatPr baseColWidth="10" defaultRowHeight="16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1001</v>
      </c>
      <c r="B2">
        <v>101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s="1">
        <v>33044</v>
      </c>
      <c r="J2" t="s">
        <v>38</v>
      </c>
      <c r="K2" t="s">
        <v>39</v>
      </c>
      <c r="L2">
        <v>35600</v>
      </c>
      <c r="M2" t="s">
        <v>37</v>
      </c>
      <c r="N2" s="1">
        <v>44734</v>
      </c>
      <c r="O2" s="1">
        <v>44737</v>
      </c>
      <c r="P2">
        <v>9</v>
      </c>
      <c r="Q2">
        <v>1</v>
      </c>
      <c r="R2" t="s">
        <v>40</v>
      </c>
      <c r="S2">
        <v>4</v>
      </c>
      <c r="T2">
        <v>1</v>
      </c>
      <c r="U2">
        <v>3</v>
      </c>
      <c r="V2">
        <v>699</v>
      </c>
      <c r="W2" t="s">
        <v>41</v>
      </c>
      <c r="X2" t="s">
        <v>42</v>
      </c>
      <c r="Y2" t="s">
        <v>43</v>
      </c>
      <c r="Z2" s="1">
        <v>44707</v>
      </c>
      <c r="AA2" s="2">
        <v>5.1018518518518519E-2</v>
      </c>
      <c r="AB2" s="2">
        <v>0.79995370370370367</v>
      </c>
      <c r="AC2" t="s">
        <v>44</v>
      </c>
      <c r="AD2" t="s">
        <v>45</v>
      </c>
      <c r="AE2" t="s">
        <v>45</v>
      </c>
      <c r="AF2">
        <v>233</v>
      </c>
    </row>
    <row r="3" spans="1:32">
      <c r="A3">
        <v>1002</v>
      </c>
      <c r="B3">
        <v>102</v>
      </c>
      <c r="C3" t="s">
        <v>46</v>
      </c>
      <c r="D3" t="s">
        <v>47</v>
      </c>
      <c r="E3" t="s">
        <v>48</v>
      </c>
      <c r="F3" t="s">
        <v>49</v>
      </c>
      <c r="G3">
        <v>4268908795</v>
      </c>
      <c r="H3" t="s">
        <v>50</v>
      </c>
      <c r="I3" s="1">
        <v>36363</v>
      </c>
      <c r="J3" t="s">
        <v>51</v>
      </c>
      <c r="K3" t="s">
        <v>52</v>
      </c>
      <c r="L3">
        <v>50083</v>
      </c>
      <c r="M3" t="s">
        <v>50</v>
      </c>
      <c r="N3" s="1">
        <v>44898</v>
      </c>
      <c r="O3" s="1">
        <v>44902</v>
      </c>
      <c r="P3">
        <v>52</v>
      </c>
      <c r="Q3">
        <v>3</v>
      </c>
      <c r="R3" t="s">
        <v>53</v>
      </c>
      <c r="S3">
        <v>3</v>
      </c>
      <c r="T3">
        <v>0</v>
      </c>
      <c r="U3">
        <v>4</v>
      </c>
      <c r="V3">
        <v>528</v>
      </c>
      <c r="W3" t="s">
        <v>54</v>
      </c>
      <c r="X3" t="s">
        <v>55</v>
      </c>
      <c r="Y3" t="s">
        <v>6</v>
      </c>
      <c r="Z3" s="1">
        <v>44892</v>
      </c>
      <c r="AA3" s="2">
        <v>0.67013888888888884</v>
      </c>
      <c r="AB3" s="2">
        <v>0.88143518518518515</v>
      </c>
      <c r="AC3" t="s">
        <v>45</v>
      </c>
      <c r="AD3" t="s">
        <v>44</v>
      </c>
      <c r="AE3" t="s">
        <v>44</v>
      </c>
      <c r="AF3">
        <v>132</v>
      </c>
    </row>
    <row r="4" spans="1:32">
      <c r="A4">
        <v>1003</v>
      </c>
      <c r="B4">
        <v>103</v>
      </c>
      <c r="C4" t="s">
        <v>56</v>
      </c>
      <c r="D4" t="s">
        <v>57</v>
      </c>
      <c r="E4" t="s">
        <v>34</v>
      </c>
      <c r="F4" t="s">
        <v>58</v>
      </c>
      <c r="G4" t="s">
        <v>59</v>
      </c>
      <c r="H4" t="s">
        <v>60</v>
      </c>
      <c r="I4" s="1">
        <v>28749</v>
      </c>
      <c r="J4" t="s">
        <v>61</v>
      </c>
      <c r="K4" t="s">
        <v>62</v>
      </c>
      <c r="L4">
        <v>96233</v>
      </c>
      <c r="M4" t="s">
        <v>60</v>
      </c>
      <c r="N4" s="1">
        <v>44774</v>
      </c>
      <c r="O4" s="1">
        <v>44776</v>
      </c>
      <c r="P4">
        <v>53</v>
      </c>
      <c r="Q4">
        <v>3</v>
      </c>
      <c r="R4" t="s">
        <v>63</v>
      </c>
      <c r="S4">
        <v>1</v>
      </c>
      <c r="T4">
        <v>0</v>
      </c>
      <c r="U4">
        <v>2</v>
      </c>
      <c r="V4">
        <v>176</v>
      </c>
      <c r="W4" t="s">
        <v>41</v>
      </c>
      <c r="X4" t="s">
        <v>64</v>
      </c>
      <c r="Y4" t="s">
        <v>65</v>
      </c>
      <c r="Z4" s="1">
        <v>44764</v>
      </c>
      <c r="AA4" s="2">
        <v>0.78788194444444448</v>
      </c>
      <c r="AB4" s="2">
        <v>0.98202546296296289</v>
      </c>
      <c r="AC4" t="s">
        <v>45</v>
      </c>
      <c r="AD4" t="s">
        <v>44</v>
      </c>
      <c r="AE4" t="s">
        <v>45</v>
      </c>
      <c r="AF4">
        <v>88</v>
      </c>
    </row>
    <row r="5" spans="1:32">
      <c r="A5">
        <v>1004</v>
      </c>
      <c r="B5">
        <v>104</v>
      </c>
      <c r="C5" t="s">
        <v>66</v>
      </c>
      <c r="D5" t="s">
        <v>67</v>
      </c>
      <c r="E5" t="s">
        <v>34</v>
      </c>
      <c r="F5" t="s">
        <v>68</v>
      </c>
      <c r="G5" t="s">
        <v>69</v>
      </c>
      <c r="H5" t="s">
        <v>70</v>
      </c>
      <c r="I5" s="1">
        <v>21237</v>
      </c>
      <c r="J5" t="s">
        <v>71</v>
      </c>
      <c r="K5" t="s">
        <v>72</v>
      </c>
      <c r="L5">
        <v>19770</v>
      </c>
      <c r="M5" t="s">
        <v>70</v>
      </c>
      <c r="N5" s="1">
        <v>44603</v>
      </c>
      <c r="O5" s="1">
        <v>44604</v>
      </c>
      <c r="P5">
        <v>15</v>
      </c>
      <c r="Q5">
        <v>1</v>
      </c>
      <c r="R5" t="s">
        <v>40</v>
      </c>
      <c r="S5">
        <v>1</v>
      </c>
      <c r="T5">
        <v>0</v>
      </c>
      <c r="U5">
        <v>1</v>
      </c>
      <c r="V5">
        <v>227</v>
      </c>
      <c r="W5" t="s">
        <v>54</v>
      </c>
      <c r="X5" t="s">
        <v>73</v>
      </c>
      <c r="Y5" t="s">
        <v>43</v>
      </c>
      <c r="Z5" s="1">
        <v>44583</v>
      </c>
      <c r="AA5" s="2">
        <v>0.57534722222222223</v>
      </c>
      <c r="AB5" s="2">
        <v>0.37501157407407404</v>
      </c>
      <c r="AC5" t="s">
        <v>45</v>
      </c>
      <c r="AD5" t="s">
        <v>44</v>
      </c>
      <c r="AE5" t="s">
        <v>44</v>
      </c>
      <c r="AF5">
        <v>227</v>
      </c>
    </row>
    <row r="6" spans="1:32">
      <c r="A6">
        <v>1005</v>
      </c>
      <c r="B6">
        <v>105</v>
      </c>
      <c r="C6" t="s">
        <v>74</v>
      </c>
      <c r="D6" t="s">
        <v>75</v>
      </c>
      <c r="E6" t="s">
        <v>34</v>
      </c>
      <c r="F6" t="s">
        <v>76</v>
      </c>
      <c r="G6">
        <v>5043212352</v>
      </c>
      <c r="H6" t="s">
        <v>77</v>
      </c>
      <c r="I6" s="1">
        <v>31016</v>
      </c>
      <c r="J6" t="s">
        <v>78</v>
      </c>
      <c r="K6" t="s">
        <v>79</v>
      </c>
      <c r="L6">
        <v>25612</v>
      </c>
      <c r="M6" t="s">
        <v>77</v>
      </c>
      <c r="N6" s="1">
        <v>44760</v>
      </c>
      <c r="O6" s="1">
        <v>44762</v>
      </c>
      <c r="P6">
        <v>42</v>
      </c>
      <c r="Q6">
        <v>2</v>
      </c>
      <c r="R6" t="s">
        <v>40</v>
      </c>
      <c r="S6">
        <v>1</v>
      </c>
      <c r="T6">
        <v>0</v>
      </c>
      <c r="U6">
        <v>2</v>
      </c>
      <c r="V6">
        <v>458</v>
      </c>
      <c r="W6" t="s">
        <v>54</v>
      </c>
      <c r="X6" t="s">
        <v>80</v>
      </c>
      <c r="Y6" t="s">
        <v>81</v>
      </c>
      <c r="Z6" s="1">
        <v>44727</v>
      </c>
      <c r="AA6" s="2">
        <v>0.64766203703703706</v>
      </c>
      <c r="AB6" s="2">
        <v>0.99194444444444441</v>
      </c>
      <c r="AC6" t="s">
        <v>44</v>
      </c>
      <c r="AD6" t="s">
        <v>45</v>
      </c>
      <c r="AE6" t="s">
        <v>44</v>
      </c>
      <c r="AF6">
        <v>229</v>
      </c>
    </row>
    <row r="7" spans="1:32">
      <c r="A7">
        <v>1006</v>
      </c>
      <c r="B7">
        <v>106</v>
      </c>
      <c r="C7" t="s">
        <v>82</v>
      </c>
      <c r="D7" t="s">
        <v>83</v>
      </c>
      <c r="E7" t="s">
        <v>34</v>
      </c>
      <c r="F7" t="s">
        <v>84</v>
      </c>
      <c r="G7" t="s">
        <v>85</v>
      </c>
      <c r="H7" t="s">
        <v>86</v>
      </c>
      <c r="I7" s="1">
        <v>31296</v>
      </c>
      <c r="J7" t="s">
        <v>87</v>
      </c>
      <c r="K7" t="s">
        <v>88</v>
      </c>
      <c r="L7">
        <v>44778</v>
      </c>
      <c r="M7" t="s">
        <v>86</v>
      </c>
      <c r="N7" s="1">
        <v>44673</v>
      </c>
      <c r="O7" s="1">
        <v>44674</v>
      </c>
      <c r="P7">
        <v>57</v>
      </c>
      <c r="Q7">
        <v>3</v>
      </c>
      <c r="R7" t="s">
        <v>40</v>
      </c>
      <c r="S7">
        <v>4</v>
      </c>
      <c r="T7">
        <v>2</v>
      </c>
      <c r="U7">
        <v>1</v>
      </c>
      <c r="V7">
        <v>217</v>
      </c>
      <c r="W7" t="s">
        <v>54</v>
      </c>
      <c r="X7" t="s">
        <v>89</v>
      </c>
      <c r="Y7" t="s">
        <v>43</v>
      </c>
      <c r="Z7" s="1">
        <v>44655</v>
      </c>
      <c r="AA7" s="2">
        <v>0.16226851851851851</v>
      </c>
      <c r="AB7" s="2">
        <v>0.79490740740740751</v>
      </c>
      <c r="AC7" t="s">
        <v>45</v>
      </c>
      <c r="AD7" t="s">
        <v>45</v>
      </c>
      <c r="AE7" t="s">
        <v>44</v>
      </c>
      <c r="AF7">
        <v>217</v>
      </c>
    </row>
    <row r="8" spans="1:32">
      <c r="A8">
        <v>1007</v>
      </c>
      <c r="B8">
        <v>107</v>
      </c>
      <c r="C8" t="s">
        <v>90</v>
      </c>
      <c r="D8" t="s">
        <v>91</v>
      </c>
      <c r="E8" t="s">
        <v>34</v>
      </c>
      <c r="F8" t="s">
        <v>92</v>
      </c>
      <c r="G8" t="s">
        <v>93</v>
      </c>
      <c r="H8" t="s">
        <v>94</v>
      </c>
      <c r="I8" s="1">
        <v>30290</v>
      </c>
      <c r="J8" t="s">
        <v>95</v>
      </c>
      <c r="K8" t="s">
        <v>96</v>
      </c>
      <c r="L8">
        <v>40102</v>
      </c>
      <c r="M8" t="s">
        <v>94</v>
      </c>
      <c r="N8" s="1">
        <v>44702</v>
      </c>
      <c r="O8" s="1">
        <v>44707</v>
      </c>
      <c r="P8">
        <v>85</v>
      </c>
      <c r="Q8">
        <v>4</v>
      </c>
      <c r="R8" t="s">
        <v>53</v>
      </c>
      <c r="S8">
        <v>1</v>
      </c>
      <c r="T8">
        <v>0</v>
      </c>
      <c r="U8">
        <v>5</v>
      </c>
      <c r="V8">
        <v>710</v>
      </c>
      <c r="W8" t="s">
        <v>41</v>
      </c>
      <c r="X8" t="s">
        <v>97</v>
      </c>
      <c r="Y8" t="s">
        <v>43</v>
      </c>
      <c r="Z8" s="1">
        <v>44676</v>
      </c>
      <c r="AA8" s="2">
        <v>0.1077199074074074</v>
      </c>
      <c r="AB8" s="2">
        <v>0.53843750000000001</v>
      </c>
      <c r="AC8" t="s">
        <v>44</v>
      </c>
      <c r="AD8" t="s">
        <v>45</v>
      </c>
      <c r="AE8" t="s">
        <v>45</v>
      </c>
      <c r="AF8">
        <v>142</v>
      </c>
    </row>
    <row r="9" spans="1:32">
      <c r="A9">
        <v>1008</v>
      </c>
      <c r="B9">
        <v>108</v>
      </c>
      <c r="C9" t="s">
        <v>98</v>
      </c>
      <c r="D9" t="s">
        <v>99</v>
      </c>
      <c r="E9" t="s">
        <v>48</v>
      </c>
      <c r="F9" t="s">
        <v>100</v>
      </c>
      <c r="G9">
        <f>1-473-978-6627</f>
        <v>-8077</v>
      </c>
      <c r="H9" t="s">
        <v>101</v>
      </c>
      <c r="I9" s="1">
        <v>38050</v>
      </c>
      <c r="J9" t="s">
        <v>102</v>
      </c>
      <c r="K9" t="s">
        <v>103</v>
      </c>
      <c r="L9">
        <v>8193</v>
      </c>
      <c r="M9" t="s">
        <v>101</v>
      </c>
      <c r="N9" s="1">
        <v>44930</v>
      </c>
      <c r="O9" s="1">
        <v>44934</v>
      </c>
      <c r="P9">
        <v>72</v>
      </c>
      <c r="Q9">
        <v>3</v>
      </c>
      <c r="R9" t="s">
        <v>40</v>
      </c>
      <c r="S9">
        <v>3</v>
      </c>
      <c r="T9">
        <v>1</v>
      </c>
      <c r="U9">
        <v>4</v>
      </c>
      <c r="V9">
        <v>980</v>
      </c>
      <c r="W9" t="s">
        <v>41</v>
      </c>
      <c r="X9" t="s">
        <v>104</v>
      </c>
      <c r="Y9" t="s">
        <v>65</v>
      </c>
      <c r="Z9" s="1">
        <v>44911</v>
      </c>
      <c r="AA9" s="2">
        <v>0.9971875</v>
      </c>
      <c r="AB9" s="2">
        <v>0.91532407407407401</v>
      </c>
      <c r="AC9" t="s">
        <v>45</v>
      </c>
      <c r="AD9" t="s">
        <v>44</v>
      </c>
      <c r="AE9" t="s">
        <v>44</v>
      </c>
      <c r="AF9">
        <v>245</v>
      </c>
    </row>
    <row r="10" spans="1:32">
      <c r="A10">
        <v>1009</v>
      </c>
      <c r="B10">
        <v>109</v>
      </c>
      <c r="C10" t="s">
        <v>105</v>
      </c>
      <c r="D10" t="s">
        <v>106</v>
      </c>
      <c r="E10" t="s">
        <v>34</v>
      </c>
      <c r="F10" t="s">
        <v>107</v>
      </c>
      <c r="G10" t="s">
        <v>108</v>
      </c>
      <c r="H10" t="s">
        <v>109</v>
      </c>
      <c r="I10" s="1">
        <v>25916</v>
      </c>
      <c r="J10" t="s">
        <v>110</v>
      </c>
      <c r="K10" t="s">
        <v>52</v>
      </c>
      <c r="L10">
        <v>51205</v>
      </c>
      <c r="M10" t="s">
        <v>109</v>
      </c>
      <c r="N10" s="1">
        <v>44909</v>
      </c>
      <c r="O10" s="1">
        <v>44912</v>
      </c>
      <c r="P10">
        <v>21</v>
      </c>
      <c r="Q10">
        <v>1</v>
      </c>
      <c r="R10" t="s">
        <v>40</v>
      </c>
      <c r="S10">
        <v>1</v>
      </c>
      <c r="T10">
        <v>1</v>
      </c>
      <c r="U10">
        <v>3</v>
      </c>
      <c r="V10">
        <v>726</v>
      </c>
      <c r="W10" t="s">
        <v>41</v>
      </c>
      <c r="X10" t="s">
        <v>111</v>
      </c>
      <c r="Y10" t="s">
        <v>43</v>
      </c>
      <c r="Z10" s="1">
        <v>44897</v>
      </c>
      <c r="AA10" s="2">
        <v>0.78008101851851863</v>
      </c>
      <c r="AB10" s="2">
        <v>0.93869212962962967</v>
      </c>
      <c r="AC10" t="s">
        <v>44</v>
      </c>
      <c r="AD10" t="s">
        <v>45</v>
      </c>
      <c r="AE10" t="s">
        <v>44</v>
      </c>
      <c r="AF10">
        <v>242</v>
      </c>
    </row>
    <row r="11" spans="1:32">
      <c r="A11">
        <v>1010</v>
      </c>
      <c r="B11">
        <v>110</v>
      </c>
      <c r="C11" t="s">
        <v>112</v>
      </c>
      <c r="D11" t="s">
        <v>113</v>
      </c>
      <c r="E11" t="s">
        <v>34</v>
      </c>
      <c r="F11" t="s">
        <v>114</v>
      </c>
      <c r="G11">
        <v>8517786994</v>
      </c>
      <c r="H11" t="s">
        <v>115</v>
      </c>
      <c r="I11" s="1">
        <v>28827</v>
      </c>
      <c r="J11" t="s">
        <v>116</v>
      </c>
      <c r="K11" t="s">
        <v>117</v>
      </c>
      <c r="L11">
        <v>8550</v>
      </c>
      <c r="M11" t="s">
        <v>115</v>
      </c>
      <c r="N11" s="1">
        <v>44645</v>
      </c>
      <c r="O11" s="1">
        <v>44646</v>
      </c>
      <c r="P11">
        <v>2</v>
      </c>
      <c r="Q11">
        <v>1</v>
      </c>
      <c r="R11" t="s">
        <v>63</v>
      </c>
      <c r="S11">
        <v>1</v>
      </c>
      <c r="T11">
        <v>1</v>
      </c>
      <c r="U11">
        <v>1</v>
      </c>
      <c r="V11">
        <v>68</v>
      </c>
      <c r="W11" t="s">
        <v>41</v>
      </c>
      <c r="X11" t="s">
        <v>118</v>
      </c>
      <c r="Y11" t="s">
        <v>6</v>
      </c>
      <c r="Z11" s="1">
        <v>44610</v>
      </c>
      <c r="AA11" s="2">
        <v>0.9161921296296297</v>
      </c>
      <c r="AB11" s="2">
        <v>0.10524305555555556</v>
      </c>
      <c r="AC11" t="s">
        <v>45</v>
      </c>
      <c r="AD11" t="s">
        <v>45</v>
      </c>
      <c r="AE11" t="s">
        <v>45</v>
      </c>
      <c r="AF11">
        <v>68</v>
      </c>
    </row>
    <row r="12" spans="1:32">
      <c r="A12">
        <v>1011</v>
      </c>
      <c r="B12">
        <v>111</v>
      </c>
      <c r="C12" t="s">
        <v>119</v>
      </c>
      <c r="D12" t="s">
        <v>83</v>
      </c>
      <c r="E12" t="s">
        <v>34</v>
      </c>
      <c r="F12" t="s">
        <v>120</v>
      </c>
      <c r="G12" t="s">
        <v>121</v>
      </c>
      <c r="H12" t="s">
        <v>122</v>
      </c>
      <c r="I12" s="1">
        <v>29348</v>
      </c>
      <c r="J12" t="s">
        <v>123</v>
      </c>
      <c r="K12" t="s">
        <v>124</v>
      </c>
      <c r="L12">
        <v>1669</v>
      </c>
      <c r="M12" t="s">
        <v>122</v>
      </c>
      <c r="N12" s="1">
        <v>44946</v>
      </c>
      <c r="O12" s="1">
        <v>44948</v>
      </c>
      <c r="P12">
        <v>63</v>
      </c>
      <c r="Q12">
        <v>3</v>
      </c>
      <c r="R12" t="s">
        <v>40</v>
      </c>
      <c r="S12">
        <v>2</v>
      </c>
      <c r="T12">
        <v>2</v>
      </c>
      <c r="U12">
        <v>2</v>
      </c>
      <c r="V12">
        <v>432</v>
      </c>
      <c r="W12" t="s">
        <v>54</v>
      </c>
      <c r="X12" t="s">
        <v>125</v>
      </c>
      <c r="Y12" t="s">
        <v>65</v>
      </c>
      <c r="Z12" s="1">
        <v>44910</v>
      </c>
      <c r="AA12" s="2">
        <v>0.86980324074074078</v>
      </c>
      <c r="AB12" s="2">
        <v>0.4054976851851852</v>
      </c>
      <c r="AC12" t="s">
        <v>44</v>
      </c>
      <c r="AD12" t="s">
        <v>44</v>
      </c>
      <c r="AE12" t="s">
        <v>45</v>
      </c>
      <c r="AF12">
        <v>216</v>
      </c>
    </row>
    <row r="13" spans="1:32">
      <c r="A13">
        <v>1012</v>
      </c>
      <c r="B13">
        <v>112</v>
      </c>
      <c r="C13" t="s">
        <v>90</v>
      </c>
      <c r="D13" t="s">
        <v>126</v>
      </c>
      <c r="E13" t="s">
        <v>34</v>
      </c>
      <c r="F13" t="s">
        <v>127</v>
      </c>
      <c r="G13" t="s">
        <v>128</v>
      </c>
      <c r="H13" t="s">
        <v>129</v>
      </c>
      <c r="I13" s="1">
        <v>20095</v>
      </c>
      <c r="J13" t="s">
        <v>130</v>
      </c>
      <c r="K13" t="s">
        <v>131</v>
      </c>
      <c r="L13">
        <v>40460</v>
      </c>
      <c r="M13" t="s">
        <v>129</v>
      </c>
      <c r="N13" s="1">
        <v>44585</v>
      </c>
      <c r="O13" s="1">
        <v>44586</v>
      </c>
      <c r="P13">
        <v>22</v>
      </c>
      <c r="Q13">
        <v>1</v>
      </c>
      <c r="R13" t="s">
        <v>53</v>
      </c>
      <c r="S13">
        <v>1</v>
      </c>
      <c r="T13">
        <v>0</v>
      </c>
      <c r="U13">
        <v>1</v>
      </c>
      <c r="V13">
        <v>127</v>
      </c>
      <c r="W13" t="s">
        <v>41</v>
      </c>
      <c r="X13" t="s">
        <v>132</v>
      </c>
      <c r="Y13" t="s">
        <v>6</v>
      </c>
      <c r="Z13" s="1">
        <v>44569</v>
      </c>
      <c r="AA13" s="2">
        <v>0.76031249999999995</v>
      </c>
      <c r="AB13" s="2">
        <v>0.73854166666666676</v>
      </c>
      <c r="AC13" t="s">
        <v>44</v>
      </c>
      <c r="AD13" t="s">
        <v>45</v>
      </c>
      <c r="AE13" t="s">
        <v>45</v>
      </c>
      <c r="AF13">
        <v>127</v>
      </c>
    </row>
    <row r="14" spans="1:32">
      <c r="A14">
        <v>1013</v>
      </c>
      <c r="B14">
        <v>113</v>
      </c>
      <c r="C14" t="s">
        <v>133</v>
      </c>
      <c r="D14" t="s">
        <v>126</v>
      </c>
      <c r="E14" t="s">
        <v>48</v>
      </c>
      <c r="F14" t="s">
        <v>134</v>
      </c>
      <c r="G14">
        <f>1-924-317-5990</f>
        <v>-7230</v>
      </c>
      <c r="H14" t="s">
        <v>135</v>
      </c>
      <c r="I14" s="1">
        <v>30845</v>
      </c>
      <c r="J14" t="s">
        <v>136</v>
      </c>
      <c r="K14" t="s">
        <v>137</v>
      </c>
      <c r="L14">
        <v>85438</v>
      </c>
      <c r="M14" t="s">
        <v>135</v>
      </c>
      <c r="N14" s="1">
        <v>44706</v>
      </c>
      <c r="O14" s="1">
        <v>44710</v>
      </c>
      <c r="P14">
        <v>10</v>
      </c>
      <c r="Q14">
        <v>1</v>
      </c>
      <c r="R14" t="s">
        <v>53</v>
      </c>
      <c r="S14">
        <v>4</v>
      </c>
      <c r="T14">
        <v>0</v>
      </c>
      <c r="U14">
        <v>4</v>
      </c>
      <c r="V14">
        <v>500</v>
      </c>
      <c r="W14" t="s">
        <v>54</v>
      </c>
      <c r="X14" t="s">
        <v>138</v>
      </c>
      <c r="Y14" t="s">
        <v>81</v>
      </c>
      <c r="Z14" s="1">
        <v>44687</v>
      </c>
      <c r="AA14" s="2">
        <v>0.38034722222222223</v>
      </c>
      <c r="AB14" s="2">
        <v>9.9571759259259263E-2</v>
      </c>
      <c r="AC14" t="s">
        <v>45</v>
      </c>
      <c r="AD14" t="s">
        <v>45</v>
      </c>
      <c r="AE14" t="s">
        <v>45</v>
      </c>
      <c r="AF14">
        <v>125</v>
      </c>
    </row>
    <row r="15" spans="1:32">
      <c r="A15">
        <v>1014</v>
      </c>
      <c r="B15">
        <v>114</v>
      </c>
      <c r="C15" t="s">
        <v>139</v>
      </c>
      <c r="D15" t="s">
        <v>140</v>
      </c>
      <c r="E15" t="s">
        <v>34</v>
      </c>
      <c r="F15" t="s">
        <v>141</v>
      </c>
      <c r="G15" t="s">
        <v>142</v>
      </c>
      <c r="H15" t="s">
        <v>115</v>
      </c>
      <c r="I15" s="1">
        <v>18670</v>
      </c>
      <c r="J15" t="s">
        <v>143</v>
      </c>
      <c r="K15" t="s">
        <v>144</v>
      </c>
      <c r="L15">
        <v>99604</v>
      </c>
      <c r="M15" t="s">
        <v>115</v>
      </c>
      <c r="N15" s="1">
        <v>44793</v>
      </c>
      <c r="O15" s="1">
        <v>44797</v>
      </c>
      <c r="P15">
        <v>72</v>
      </c>
      <c r="Q15">
        <v>3</v>
      </c>
      <c r="R15" t="s">
        <v>40</v>
      </c>
      <c r="S15">
        <v>4</v>
      </c>
      <c r="T15">
        <v>1</v>
      </c>
      <c r="U15">
        <v>4</v>
      </c>
      <c r="V15">
        <v>980</v>
      </c>
      <c r="W15" t="s">
        <v>41</v>
      </c>
      <c r="X15" t="s">
        <v>145</v>
      </c>
      <c r="Y15" t="s">
        <v>43</v>
      </c>
      <c r="Z15" s="1">
        <v>44766</v>
      </c>
      <c r="AA15" s="2">
        <v>0.62756944444444451</v>
      </c>
      <c r="AB15" s="2">
        <v>0.66842592592592587</v>
      </c>
      <c r="AC15" t="s">
        <v>44</v>
      </c>
      <c r="AD15" t="s">
        <v>45</v>
      </c>
      <c r="AE15" t="s">
        <v>45</v>
      </c>
      <c r="AF15">
        <v>245</v>
      </c>
    </row>
    <row r="16" spans="1:32">
      <c r="A16">
        <v>1015</v>
      </c>
      <c r="B16">
        <v>115</v>
      </c>
      <c r="C16" t="s">
        <v>146</v>
      </c>
      <c r="D16" t="s">
        <v>147</v>
      </c>
      <c r="E16" t="s">
        <v>48</v>
      </c>
      <c r="F16" t="s">
        <v>148</v>
      </c>
      <c r="G16" t="s">
        <v>149</v>
      </c>
      <c r="H16" t="s">
        <v>129</v>
      </c>
      <c r="I16" s="1">
        <v>37651</v>
      </c>
      <c r="J16" t="s">
        <v>150</v>
      </c>
      <c r="K16" t="s">
        <v>151</v>
      </c>
      <c r="L16">
        <v>52210</v>
      </c>
      <c r="M16" t="s">
        <v>129</v>
      </c>
      <c r="N16" s="1">
        <v>44711</v>
      </c>
      <c r="O16" s="1">
        <v>44714</v>
      </c>
      <c r="P16">
        <v>22</v>
      </c>
      <c r="Q16">
        <v>1</v>
      </c>
      <c r="R16" t="s">
        <v>53</v>
      </c>
      <c r="S16">
        <v>1</v>
      </c>
      <c r="T16">
        <v>0</v>
      </c>
      <c r="U16">
        <v>3</v>
      </c>
      <c r="V16">
        <v>396</v>
      </c>
      <c r="W16" t="s">
        <v>41</v>
      </c>
      <c r="X16" t="s">
        <v>152</v>
      </c>
      <c r="Y16" t="s">
        <v>43</v>
      </c>
      <c r="Z16" s="1">
        <v>44690</v>
      </c>
      <c r="AA16" s="2">
        <v>0.74383101851851852</v>
      </c>
      <c r="AB16" s="2">
        <v>0.98329861111111105</v>
      </c>
      <c r="AC16" t="s">
        <v>45</v>
      </c>
      <c r="AD16" t="s">
        <v>44</v>
      </c>
      <c r="AE16" t="s">
        <v>44</v>
      </c>
      <c r="AF16">
        <v>132</v>
      </c>
    </row>
    <row r="17" spans="1:32">
      <c r="A17">
        <v>1016</v>
      </c>
      <c r="B17">
        <v>116</v>
      </c>
      <c r="C17" t="s">
        <v>153</v>
      </c>
      <c r="D17" t="s">
        <v>154</v>
      </c>
      <c r="E17" t="s">
        <v>48</v>
      </c>
      <c r="F17" t="s">
        <v>155</v>
      </c>
      <c r="G17">
        <f>1-812-584-6568</f>
        <v>-7963</v>
      </c>
      <c r="H17" t="s">
        <v>156</v>
      </c>
      <c r="I17" s="1">
        <v>27367</v>
      </c>
      <c r="J17" t="s">
        <v>157</v>
      </c>
      <c r="K17" t="s">
        <v>158</v>
      </c>
      <c r="L17">
        <v>94294</v>
      </c>
      <c r="M17" t="s">
        <v>156</v>
      </c>
      <c r="N17" s="1">
        <v>44650</v>
      </c>
      <c r="O17" s="1">
        <v>44655</v>
      </c>
      <c r="P17">
        <v>51</v>
      </c>
      <c r="Q17">
        <v>3</v>
      </c>
      <c r="R17" t="s">
        <v>40</v>
      </c>
      <c r="S17">
        <v>1</v>
      </c>
      <c r="T17">
        <v>1</v>
      </c>
      <c r="U17">
        <v>5</v>
      </c>
      <c r="V17">
        <v>1190</v>
      </c>
      <c r="W17" t="s">
        <v>41</v>
      </c>
      <c r="X17" t="s">
        <v>159</v>
      </c>
      <c r="Y17" t="s">
        <v>81</v>
      </c>
      <c r="Z17" s="1">
        <v>44612</v>
      </c>
      <c r="AA17" s="2">
        <v>0.75071759259259263</v>
      </c>
      <c r="AB17" s="2">
        <v>0.96086805555555566</v>
      </c>
      <c r="AC17" t="s">
        <v>45</v>
      </c>
      <c r="AD17" t="s">
        <v>44</v>
      </c>
      <c r="AE17" t="s">
        <v>44</v>
      </c>
      <c r="AF17">
        <v>238</v>
      </c>
    </row>
    <row r="18" spans="1:32">
      <c r="A18">
        <v>1017</v>
      </c>
      <c r="B18">
        <v>117</v>
      </c>
      <c r="C18" t="s">
        <v>160</v>
      </c>
      <c r="D18" t="s">
        <v>161</v>
      </c>
      <c r="E18" t="s">
        <v>34</v>
      </c>
      <c r="F18" t="s">
        <v>162</v>
      </c>
      <c r="G18" t="s">
        <v>163</v>
      </c>
      <c r="H18" t="s">
        <v>164</v>
      </c>
      <c r="I18" s="1">
        <v>32268</v>
      </c>
      <c r="J18" t="s">
        <v>165</v>
      </c>
      <c r="K18" t="s">
        <v>166</v>
      </c>
      <c r="L18">
        <v>1048</v>
      </c>
      <c r="M18" t="s">
        <v>164</v>
      </c>
      <c r="N18" s="1">
        <v>44606</v>
      </c>
      <c r="O18" s="1">
        <v>44608</v>
      </c>
      <c r="P18">
        <v>100</v>
      </c>
      <c r="Q18">
        <v>4</v>
      </c>
      <c r="R18" t="s">
        <v>53</v>
      </c>
      <c r="S18">
        <v>3</v>
      </c>
      <c r="T18">
        <v>0</v>
      </c>
      <c r="U18">
        <v>2</v>
      </c>
      <c r="V18">
        <v>242</v>
      </c>
      <c r="W18" t="s">
        <v>41</v>
      </c>
      <c r="X18" t="s">
        <v>167</v>
      </c>
      <c r="Y18" t="s">
        <v>6</v>
      </c>
      <c r="Z18" s="1">
        <v>44590</v>
      </c>
      <c r="AA18" s="2">
        <v>0.65789351851851852</v>
      </c>
      <c r="AB18" s="2">
        <v>0.25041666666666668</v>
      </c>
      <c r="AC18" t="s">
        <v>45</v>
      </c>
      <c r="AD18" t="s">
        <v>44</v>
      </c>
      <c r="AE18" t="s">
        <v>45</v>
      </c>
      <c r="AF18">
        <v>121</v>
      </c>
    </row>
    <row r="19" spans="1:32">
      <c r="A19">
        <v>1018</v>
      </c>
      <c r="B19">
        <v>118</v>
      </c>
      <c r="C19" t="s">
        <v>168</v>
      </c>
      <c r="D19" t="s">
        <v>126</v>
      </c>
      <c r="E19" t="s">
        <v>48</v>
      </c>
      <c r="F19" t="s">
        <v>169</v>
      </c>
      <c r="G19" t="s">
        <v>170</v>
      </c>
      <c r="H19" t="s">
        <v>171</v>
      </c>
      <c r="I19" s="1">
        <v>33919</v>
      </c>
      <c r="J19" t="s">
        <v>172</v>
      </c>
      <c r="K19" t="s">
        <v>173</v>
      </c>
      <c r="L19">
        <v>22983</v>
      </c>
      <c r="M19" t="s">
        <v>171</v>
      </c>
      <c r="N19" s="1">
        <v>44608</v>
      </c>
      <c r="O19" s="1">
        <v>44609</v>
      </c>
      <c r="P19">
        <v>34</v>
      </c>
      <c r="Q19">
        <v>2</v>
      </c>
      <c r="R19" t="s">
        <v>53</v>
      </c>
      <c r="S19">
        <v>2</v>
      </c>
      <c r="T19">
        <v>2</v>
      </c>
      <c r="U19">
        <v>1</v>
      </c>
      <c r="V19">
        <v>120</v>
      </c>
      <c r="W19" t="s">
        <v>54</v>
      </c>
      <c r="X19" t="s">
        <v>174</v>
      </c>
      <c r="Y19" t="s">
        <v>65</v>
      </c>
      <c r="Z19" s="1">
        <v>44584</v>
      </c>
      <c r="AA19" s="2">
        <v>0.48380787037037037</v>
      </c>
      <c r="AB19" s="2">
        <v>0.65423611111111113</v>
      </c>
      <c r="AC19" t="s">
        <v>44</v>
      </c>
      <c r="AD19" t="s">
        <v>45</v>
      </c>
      <c r="AE19" t="s">
        <v>44</v>
      </c>
      <c r="AF19">
        <v>120</v>
      </c>
    </row>
    <row r="20" spans="1:32">
      <c r="A20">
        <v>1019</v>
      </c>
      <c r="B20">
        <v>119</v>
      </c>
      <c r="C20" t="s">
        <v>175</v>
      </c>
      <c r="D20" t="s">
        <v>176</v>
      </c>
      <c r="E20" t="s">
        <v>34</v>
      </c>
      <c r="F20" t="s">
        <v>177</v>
      </c>
      <c r="G20" t="s">
        <v>178</v>
      </c>
      <c r="H20" t="s">
        <v>179</v>
      </c>
      <c r="I20" s="1">
        <v>37691</v>
      </c>
      <c r="J20" t="s">
        <v>180</v>
      </c>
      <c r="K20" t="s">
        <v>181</v>
      </c>
      <c r="L20">
        <v>7239</v>
      </c>
      <c r="M20" t="s">
        <v>179</v>
      </c>
      <c r="N20" s="1">
        <v>44590</v>
      </c>
      <c r="O20" s="1">
        <v>44594</v>
      </c>
      <c r="P20">
        <v>72</v>
      </c>
      <c r="Q20">
        <v>3</v>
      </c>
      <c r="R20" t="s">
        <v>40</v>
      </c>
      <c r="S20">
        <v>4</v>
      </c>
      <c r="T20">
        <v>1</v>
      </c>
      <c r="U20">
        <v>4</v>
      </c>
      <c r="V20">
        <v>880</v>
      </c>
      <c r="W20" t="s">
        <v>54</v>
      </c>
      <c r="X20" t="s">
        <v>182</v>
      </c>
      <c r="Y20" t="s">
        <v>43</v>
      </c>
      <c r="Z20" s="1">
        <v>44562</v>
      </c>
      <c r="AA20" s="2">
        <v>0.35583333333333328</v>
      </c>
      <c r="AB20" s="2">
        <v>0.59640046296296301</v>
      </c>
      <c r="AC20" t="s">
        <v>44</v>
      </c>
      <c r="AD20" t="s">
        <v>45</v>
      </c>
      <c r="AE20" t="s">
        <v>45</v>
      </c>
      <c r="AF20">
        <v>220</v>
      </c>
    </row>
    <row r="21" spans="1:32">
      <c r="A21">
        <v>1020</v>
      </c>
      <c r="B21">
        <v>120</v>
      </c>
      <c r="C21" t="s">
        <v>183</v>
      </c>
      <c r="D21" t="s">
        <v>184</v>
      </c>
      <c r="E21" t="s">
        <v>34</v>
      </c>
      <c r="F21" t="s">
        <v>185</v>
      </c>
      <c r="G21" t="s">
        <v>186</v>
      </c>
      <c r="H21" t="s">
        <v>164</v>
      </c>
      <c r="I21" s="1">
        <v>31734</v>
      </c>
      <c r="J21" t="s">
        <v>187</v>
      </c>
      <c r="K21" t="s">
        <v>188</v>
      </c>
      <c r="L21">
        <v>49082</v>
      </c>
      <c r="M21" t="s">
        <v>164</v>
      </c>
      <c r="N21" s="1">
        <v>44857</v>
      </c>
      <c r="O21" s="1">
        <v>44861</v>
      </c>
      <c r="P21">
        <v>98</v>
      </c>
      <c r="Q21">
        <v>4</v>
      </c>
      <c r="R21" t="s">
        <v>63</v>
      </c>
      <c r="S21">
        <v>2</v>
      </c>
      <c r="T21">
        <v>2</v>
      </c>
      <c r="U21">
        <v>4</v>
      </c>
      <c r="V21">
        <v>340</v>
      </c>
      <c r="W21" t="s">
        <v>54</v>
      </c>
      <c r="X21" t="s">
        <v>189</v>
      </c>
      <c r="Y21" t="s">
        <v>81</v>
      </c>
      <c r="Z21" s="1">
        <v>44818</v>
      </c>
      <c r="AA21" s="2">
        <v>0.34531249999999997</v>
      </c>
      <c r="AB21" s="2">
        <v>0.76527777777777783</v>
      </c>
      <c r="AC21" t="s">
        <v>45</v>
      </c>
      <c r="AD21" t="s">
        <v>45</v>
      </c>
      <c r="AE21" t="s">
        <v>45</v>
      </c>
      <c r="AF21">
        <v>85</v>
      </c>
    </row>
    <row r="22" spans="1:32">
      <c r="A22">
        <v>1021</v>
      </c>
      <c r="B22">
        <v>121</v>
      </c>
      <c r="C22" t="s">
        <v>190</v>
      </c>
      <c r="D22" t="s">
        <v>191</v>
      </c>
      <c r="E22" t="s">
        <v>48</v>
      </c>
      <c r="F22" t="s">
        <v>192</v>
      </c>
      <c r="G22" t="s">
        <v>193</v>
      </c>
      <c r="H22" t="s">
        <v>60</v>
      </c>
      <c r="I22" s="1">
        <v>35958</v>
      </c>
      <c r="J22" t="s">
        <v>194</v>
      </c>
      <c r="K22" t="s">
        <v>195</v>
      </c>
      <c r="L22">
        <v>9346</v>
      </c>
      <c r="M22" t="s">
        <v>60</v>
      </c>
      <c r="N22" s="1">
        <v>44891</v>
      </c>
      <c r="O22" s="1">
        <v>44895</v>
      </c>
      <c r="P22">
        <v>58</v>
      </c>
      <c r="Q22">
        <v>3</v>
      </c>
      <c r="R22" t="s">
        <v>53</v>
      </c>
      <c r="S22">
        <v>4</v>
      </c>
      <c r="T22">
        <v>0</v>
      </c>
      <c r="U22">
        <v>4</v>
      </c>
      <c r="V22">
        <v>600</v>
      </c>
      <c r="W22" t="s">
        <v>54</v>
      </c>
      <c r="X22" t="s">
        <v>196</v>
      </c>
      <c r="Y22" t="s">
        <v>81</v>
      </c>
      <c r="Z22" s="1">
        <v>44857</v>
      </c>
      <c r="AA22" s="2">
        <v>0.24015046296296297</v>
      </c>
      <c r="AB22" s="2">
        <v>0.74668981481481478</v>
      </c>
      <c r="AC22" t="s">
        <v>44</v>
      </c>
      <c r="AD22" t="s">
        <v>44</v>
      </c>
      <c r="AE22" t="s">
        <v>44</v>
      </c>
      <c r="AF22">
        <v>150</v>
      </c>
    </row>
    <row r="23" spans="1:32">
      <c r="A23">
        <v>1022</v>
      </c>
      <c r="B23">
        <v>122</v>
      </c>
      <c r="C23" t="s">
        <v>197</v>
      </c>
      <c r="D23" t="s">
        <v>198</v>
      </c>
      <c r="E23" t="s">
        <v>48</v>
      </c>
      <c r="F23" t="s">
        <v>199</v>
      </c>
      <c r="G23" t="s">
        <v>200</v>
      </c>
      <c r="H23" t="s">
        <v>201</v>
      </c>
      <c r="I23" s="1">
        <v>33661</v>
      </c>
      <c r="J23" t="s">
        <v>202</v>
      </c>
      <c r="K23" t="s">
        <v>203</v>
      </c>
      <c r="L23">
        <v>1732</v>
      </c>
      <c r="M23" t="s">
        <v>201</v>
      </c>
      <c r="N23" s="1">
        <v>44604</v>
      </c>
      <c r="O23" s="1">
        <v>44608</v>
      </c>
      <c r="P23">
        <v>49</v>
      </c>
      <c r="Q23">
        <v>2</v>
      </c>
      <c r="R23" t="s">
        <v>53</v>
      </c>
      <c r="S23">
        <v>4</v>
      </c>
      <c r="T23">
        <v>1</v>
      </c>
      <c r="U23">
        <v>4</v>
      </c>
      <c r="V23">
        <v>492</v>
      </c>
      <c r="W23" t="s">
        <v>41</v>
      </c>
      <c r="X23" t="s">
        <v>204</v>
      </c>
      <c r="Y23" t="s">
        <v>65</v>
      </c>
      <c r="Z23" s="1">
        <v>44591</v>
      </c>
      <c r="AA23" s="2">
        <v>8.880787037037037E-2</v>
      </c>
      <c r="AB23" s="2">
        <v>0.84721064814814817</v>
      </c>
      <c r="AC23" t="s">
        <v>45</v>
      </c>
      <c r="AD23" t="s">
        <v>44</v>
      </c>
      <c r="AE23" t="s">
        <v>45</v>
      </c>
      <c r="AF23">
        <v>123</v>
      </c>
    </row>
    <row r="24" spans="1:32">
      <c r="A24">
        <v>1023</v>
      </c>
      <c r="B24">
        <v>123</v>
      </c>
      <c r="C24" t="s">
        <v>205</v>
      </c>
      <c r="D24" t="s">
        <v>206</v>
      </c>
      <c r="E24" t="s">
        <v>48</v>
      </c>
      <c r="F24" t="s">
        <v>207</v>
      </c>
      <c r="G24" t="s">
        <v>208</v>
      </c>
      <c r="H24" t="s">
        <v>209</v>
      </c>
      <c r="I24" s="1">
        <v>22150</v>
      </c>
      <c r="J24" t="s">
        <v>210</v>
      </c>
      <c r="K24" t="s">
        <v>211</v>
      </c>
      <c r="L24">
        <v>89679</v>
      </c>
      <c r="M24" t="s">
        <v>209</v>
      </c>
      <c r="N24" s="1">
        <v>44660</v>
      </c>
      <c r="O24" s="1">
        <v>44663</v>
      </c>
      <c r="P24">
        <v>9</v>
      </c>
      <c r="Q24">
        <v>1</v>
      </c>
      <c r="R24" t="s">
        <v>40</v>
      </c>
      <c r="S24">
        <v>3</v>
      </c>
      <c r="T24">
        <v>2</v>
      </c>
      <c r="U24">
        <v>3</v>
      </c>
      <c r="V24">
        <v>678</v>
      </c>
      <c r="W24" t="s">
        <v>54</v>
      </c>
      <c r="X24" t="s">
        <v>212</v>
      </c>
      <c r="Y24" t="s">
        <v>43</v>
      </c>
      <c r="Z24" s="1">
        <v>44635</v>
      </c>
      <c r="AA24" s="2">
        <v>0.69866898148148149</v>
      </c>
      <c r="AB24" s="2">
        <v>0.20166666666666666</v>
      </c>
      <c r="AC24" t="s">
        <v>45</v>
      </c>
      <c r="AD24" t="s">
        <v>45</v>
      </c>
      <c r="AE24" t="s">
        <v>44</v>
      </c>
      <c r="AF24">
        <v>226</v>
      </c>
    </row>
    <row r="25" spans="1:32">
      <c r="A25">
        <v>1024</v>
      </c>
      <c r="B25">
        <v>124</v>
      </c>
      <c r="C25" t="s">
        <v>213</v>
      </c>
      <c r="D25" t="s">
        <v>214</v>
      </c>
      <c r="E25" t="s">
        <v>34</v>
      </c>
      <c r="F25" t="s">
        <v>215</v>
      </c>
      <c r="G25" t="s">
        <v>216</v>
      </c>
      <c r="H25" t="s">
        <v>217</v>
      </c>
      <c r="I25" s="1">
        <v>20269</v>
      </c>
      <c r="J25" t="s">
        <v>218</v>
      </c>
      <c r="K25" t="s">
        <v>219</v>
      </c>
      <c r="L25">
        <v>30094</v>
      </c>
      <c r="M25" t="s">
        <v>217</v>
      </c>
      <c r="N25" s="1">
        <v>44586</v>
      </c>
      <c r="O25" s="1">
        <v>44590</v>
      </c>
      <c r="P25">
        <v>7</v>
      </c>
      <c r="Q25">
        <v>1</v>
      </c>
      <c r="R25" t="s">
        <v>53</v>
      </c>
      <c r="S25">
        <v>3</v>
      </c>
      <c r="T25">
        <v>2</v>
      </c>
      <c r="U25">
        <v>4</v>
      </c>
      <c r="V25">
        <v>592</v>
      </c>
      <c r="W25" t="s">
        <v>41</v>
      </c>
      <c r="X25" t="s">
        <v>220</v>
      </c>
      <c r="Y25" t="s">
        <v>81</v>
      </c>
      <c r="Z25" s="1">
        <v>44577</v>
      </c>
      <c r="AA25" s="2">
        <v>0.25013888888888886</v>
      </c>
      <c r="AB25" s="2">
        <v>0.3979050925925926</v>
      </c>
      <c r="AC25" t="s">
        <v>45</v>
      </c>
      <c r="AD25" t="s">
        <v>45</v>
      </c>
      <c r="AE25" t="s">
        <v>45</v>
      </c>
      <c r="AF25">
        <v>148</v>
      </c>
    </row>
    <row r="26" spans="1:32">
      <c r="A26">
        <v>1025</v>
      </c>
      <c r="B26">
        <v>125</v>
      </c>
      <c r="C26" t="s">
        <v>221</v>
      </c>
      <c r="D26" t="s">
        <v>222</v>
      </c>
      <c r="E26" t="s">
        <v>48</v>
      </c>
      <c r="F26" t="s">
        <v>223</v>
      </c>
      <c r="G26" t="s">
        <v>224</v>
      </c>
      <c r="H26" t="s">
        <v>225</v>
      </c>
      <c r="I26" s="1">
        <v>28275</v>
      </c>
      <c r="J26" t="s">
        <v>226</v>
      </c>
      <c r="K26" t="s">
        <v>227</v>
      </c>
      <c r="L26">
        <v>22741</v>
      </c>
      <c r="M26" t="s">
        <v>225</v>
      </c>
      <c r="N26" s="1">
        <v>44816</v>
      </c>
      <c r="O26" s="1">
        <v>44817</v>
      </c>
      <c r="P26">
        <v>27</v>
      </c>
      <c r="Q26">
        <v>2</v>
      </c>
      <c r="R26" t="s">
        <v>40</v>
      </c>
      <c r="S26">
        <v>2</v>
      </c>
      <c r="T26">
        <v>1</v>
      </c>
      <c r="U26">
        <v>1</v>
      </c>
      <c r="V26">
        <v>222</v>
      </c>
      <c r="W26" t="s">
        <v>41</v>
      </c>
      <c r="X26" t="s">
        <v>228</v>
      </c>
      <c r="Y26" t="s">
        <v>65</v>
      </c>
      <c r="Z26" s="1">
        <v>44805</v>
      </c>
      <c r="AA26" s="2">
        <v>0.89479166666666676</v>
      </c>
      <c r="AB26" s="2">
        <v>0.58616898148148155</v>
      </c>
      <c r="AC26" t="s">
        <v>44</v>
      </c>
      <c r="AD26" t="s">
        <v>45</v>
      </c>
      <c r="AE26" t="s">
        <v>44</v>
      </c>
      <c r="AF26">
        <v>222</v>
      </c>
    </row>
    <row r="27" spans="1:32">
      <c r="A27">
        <v>1026</v>
      </c>
      <c r="B27">
        <v>126</v>
      </c>
      <c r="C27" t="s">
        <v>229</v>
      </c>
      <c r="D27" t="s">
        <v>230</v>
      </c>
      <c r="E27" t="s">
        <v>34</v>
      </c>
      <c r="F27" t="s">
        <v>231</v>
      </c>
      <c r="G27" t="s">
        <v>232</v>
      </c>
      <c r="H27" t="s">
        <v>171</v>
      </c>
      <c r="I27" s="1">
        <v>30920</v>
      </c>
      <c r="J27" t="s">
        <v>233</v>
      </c>
      <c r="K27" t="s">
        <v>234</v>
      </c>
      <c r="L27">
        <v>80621</v>
      </c>
      <c r="M27" t="s">
        <v>171</v>
      </c>
      <c r="N27" s="1">
        <v>44736</v>
      </c>
      <c r="O27" s="1">
        <v>44740</v>
      </c>
      <c r="P27">
        <v>69</v>
      </c>
      <c r="Q27">
        <v>3</v>
      </c>
      <c r="R27" t="s">
        <v>40</v>
      </c>
      <c r="S27">
        <v>4</v>
      </c>
      <c r="T27">
        <v>2</v>
      </c>
      <c r="U27">
        <v>4</v>
      </c>
      <c r="V27">
        <v>996</v>
      </c>
      <c r="W27" t="s">
        <v>41</v>
      </c>
      <c r="X27" t="s">
        <v>235</v>
      </c>
      <c r="Y27" t="s">
        <v>81</v>
      </c>
      <c r="Z27" s="1">
        <v>44731</v>
      </c>
      <c r="AA27" s="2">
        <v>0.331087962962963</v>
      </c>
      <c r="AB27" s="2">
        <v>0.72809027777777768</v>
      </c>
      <c r="AC27" t="s">
        <v>45</v>
      </c>
      <c r="AD27" t="s">
        <v>44</v>
      </c>
      <c r="AE27" t="s">
        <v>44</v>
      </c>
      <c r="AF27">
        <v>249</v>
      </c>
    </row>
    <row r="28" spans="1:32">
      <c r="A28">
        <v>1027</v>
      </c>
      <c r="B28">
        <v>127</v>
      </c>
      <c r="C28" t="s">
        <v>236</v>
      </c>
      <c r="D28" t="s">
        <v>237</v>
      </c>
      <c r="E28" t="s">
        <v>34</v>
      </c>
      <c r="F28" t="s">
        <v>238</v>
      </c>
      <c r="G28" t="s">
        <v>239</v>
      </c>
      <c r="H28" t="s">
        <v>171</v>
      </c>
      <c r="I28" s="1">
        <v>27266</v>
      </c>
      <c r="J28" t="s">
        <v>240</v>
      </c>
      <c r="K28" t="s">
        <v>241</v>
      </c>
      <c r="L28">
        <v>56101</v>
      </c>
      <c r="M28" t="s">
        <v>171</v>
      </c>
      <c r="N28" s="1">
        <v>44606</v>
      </c>
      <c r="O28" s="1">
        <v>44611</v>
      </c>
      <c r="P28">
        <v>13</v>
      </c>
      <c r="Q28">
        <v>1</v>
      </c>
      <c r="R28" t="s">
        <v>53</v>
      </c>
      <c r="S28">
        <v>4</v>
      </c>
      <c r="T28">
        <v>2</v>
      </c>
      <c r="U28">
        <v>5</v>
      </c>
      <c r="V28">
        <v>635</v>
      </c>
      <c r="W28" t="s">
        <v>41</v>
      </c>
      <c r="X28" t="s">
        <v>242</v>
      </c>
      <c r="Y28" t="s">
        <v>81</v>
      </c>
      <c r="Z28" s="1">
        <v>44595</v>
      </c>
      <c r="AA28" s="2">
        <v>0.79888888888888887</v>
      </c>
      <c r="AB28" s="2">
        <v>0.76856481481481476</v>
      </c>
      <c r="AC28" t="s">
        <v>44</v>
      </c>
      <c r="AD28" t="s">
        <v>45</v>
      </c>
      <c r="AE28" t="s">
        <v>44</v>
      </c>
      <c r="AF28">
        <v>127</v>
      </c>
    </row>
    <row r="29" spans="1:32">
      <c r="A29">
        <v>1028</v>
      </c>
      <c r="B29">
        <v>128</v>
      </c>
      <c r="C29" t="s">
        <v>190</v>
      </c>
      <c r="D29" t="s">
        <v>243</v>
      </c>
      <c r="E29" t="s">
        <v>48</v>
      </c>
      <c r="F29" t="s">
        <v>244</v>
      </c>
      <c r="G29" t="s">
        <v>245</v>
      </c>
      <c r="H29" t="s">
        <v>94</v>
      </c>
      <c r="I29" s="1">
        <v>28626</v>
      </c>
      <c r="J29" t="s">
        <v>246</v>
      </c>
      <c r="K29" t="s">
        <v>247</v>
      </c>
      <c r="L29">
        <v>78585</v>
      </c>
      <c r="M29" t="s">
        <v>94</v>
      </c>
      <c r="N29" s="1">
        <v>44941</v>
      </c>
      <c r="O29" s="1">
        <v>44942</v>
      </c>
      <c r="P29">
        <v>48</v>
      </c>
      <c r="Q29">
        <v>2</v>
      </c>
      <c r="R29" t="s">
        <v>40</v>
      </c>
      <c r="S29">
        <v>4</v>
      </c>
      <c r="T29">
        <v>2</v>
      </c>
      <c r="U29">
        <v>1</v>
      </c>
      <c r="V29">
        <v>244</v>
      </c>
      <c r="W29" t="s">
        <v>54</v>
      </c>
      <c r="X29" t="s">
        <v>248</v>
      </c>
      <c r="Y29" t="s">
        <v>65</v>
      </c>
      <c r="Z29" s="1">
        <v>44921</v>
      </c>
      <c r="AA29" s="2">
        <v>0.44105324074074076</v>
      </c>
      <c r="AB29" s="2">
        <v>0.70356481481481481</v>
      </c>
      <c r="AC29" t="s">
        <v>44</v>
      </c>
      <c r="AD29" t="s">
        <v>44</v>
      </c>
      <c r="AE29" t="s">
        <v>44</v>
      </c>
      <c r="AF29">
        <v>244</v>
      </c>
    </row>
    <row r="30" spans="1:32">
      <c r="A30">
        <v>1029</v>
      </c>
      <c r="B30">
        <v>129</v>
      </c>
      <c r="C30" t="s">
        <v>249</v>
      </c>
      <c r="D30" t="s">
        <v>250</v>
      </c>
      <c r="E30" t="s">
        <v>34</v>
      </c>
      <c r="F30" t="s">
        <v>251</v>
      </c>
      <c r="G30" t="s">
        <v>252</v>
      </c>
      <c r="H30" t="s">
        <v>171</v>
      </c>
      <c r="I30" s="1">
        <v>30532</v>
      </c>
      <c r="J30" t="s">
        <v>253</v>
      </c>
      <c r="K30" t="s">
        <v>254</v>
      </c>
      <c r="L30">
        <v>86210</v>
      </c>
      <c r="M30" t="s">
        <v>171</v>
      </c>
      <c r="N30" s="1">
        <v>44922</v>
      </c>
      <c r="O30" s="1">
        <v>44924</v>
      </c>
      <c r="P30">
        <v>18</v>
      </c>
      <c r="Q30">
        <v>1</v>
      </c>
      <c r="R30" t="s">
        <v>40</v>
      </c>
      <c r="S30">
        <v>2</v>
      </c>
      <c r="T30">
        <v>0</v>
      </c>
      <c r="U30">
        <v>2</v>
      </c>
      <c r="V30">
        <v>414</v>
      </c>
      <c r="W30" t="s">
        <v>54</v>
      </c>
      <c r="X30" t="s">
        <v>255</v>
      </c>
      <c r="Y30" t="s">
        <v>6</v>
      </c>
      <c r="Z30" s="1">
        <v>44915</v>
      </c>
      <c r="AA30" s="2">
        <v>0.36113425925925924</v>
      </c>
      <c r="AB30" s="2">
        <v>0.36724537037037036</v>
      </c>
      <c r="AC30" t="s">
        <v>45</v>
      </c>
      <c r="AD30" t="s">
        <v>44</v>
      </c>
      <c r="AE30" t="s">
        <v>44</v>
      </c>
      <c r="AF30">
        <v>207</v>
      </c>
    </row>
    <row r="31" spans="1:32">
      <c r="A31">
        <v>1030</v>
      </c>
      <c r="B31">
        <v>130</v>
      </c>
      <c r="C31" t="s">
        <v>256</v>
      </c>
      <c r="D31" t="s">
        <v>257</v>
      </c>
      <c r="E31" t="s">
        <v>48</v>
      </c>
      <c r="F31" t="s">
        <v>258</v>
      </c>
      <c r="G31" t="s">
        <v>259</v>
      </c>
      <c r="H31" t="s">
        <v>201</v>
      </c>
      <c r="I31" s="1">
        <v>26621</v>
      </c>
      <c r="J31" t="s">
        <v>260</v>
      </c>
      <c r="K31" t="s">
        <v>261</v>
      </c>
      <c r="L31">
        <v>76582</v>
      </c>
      <c r="M31" t="s">
        <v>201</v>
      </c>
      <c r="N31" s="1">
        <v>44622</v>
      </c>
      <c r="O31" s="1">
        <v>44627</v>
      </c>
      <c r="P31">
        <v>93</v>
      </c>
      <c r="Q31">
        <v>4</v>
      </c>
      <c r="R31" t="s">
        <v>40</v>
      </c>
      <c r="S31">
        <v>1</v>
      </c>
      <c r="T31">
        <v>2</v>
      </c>
      <c r="U31">
        <v>5</v>
      </c>
      <c r="V31">
        <v>1120</v>
      </c>
      <c r="W31" t="s">
        <v>41</v>
      </c>
      <c r="X31" t="s">
        <v>262</v>
      </c>
      <c r="Y31" t="s">
        <v>65</v>
      </c>
      <c r="Z31" s="1">
        <v>44609</v>
      </c>
      <c r="AA31" s="2">
        <v>0.38246527777777778</v>
      </c>
      <c r="AB31" s="2">
        <v>0.41546296296296298</v>
      </c>
      <c r="AC31" t="s">
        <v>44</v>
      </c>
      <c r="AD31" t="s">
        <v>44</v>
      </c>
      <c r="AE31" t="s">
        <v>45</v>
      </c>
      <c r="AF31">
        <v>224</v>
      </c>
    </row>
    <row r="32" spans="1:32">
      <c r="A32">
        <v>1031</v>
      </c>
      <c r="B32">
        <v>131</v>
      </c>
      <c r="C32" t="s">
        <v>263</v>
      </c>
      <c r="D32" t="s">
        <v>264</v>
      </c>
      <c r="E32" t="s">
        <v>48</v>
      </c>
      <c r="F32" t="s">
        <v>265</v>
      </c>
      <c r="G32" t="s">
        <v>266</v>
      </c>
      <c r="H32" t="s">
        <v>171</v>
      </c>
      <c r="I32" s="1">
        <v>34337</v>
      </c>
      <c r="J32" t="s">
        <v>267</v>
      </c>
      <c r="K32" t="s">
        <v>268</v>
      </c>
      <c r="L32">
        <v>79003</v>
      </c>
      <c r="M32" t="s">
        <v>171</v>
      </c>
      <c r="N32" s="1">
        <v>44791</v>
      </c>
      <c r="O32" s="1">
        <v>44794</v>
      </c>
      <c r="P32">
        <v>96</v>
      </c>
      <c r="Q32">
        <v>4</v>
      </c>
      <c r="R32" t="s">
        <v>40</v>
      </c>
      <c r="S32">
        <v>3</v>
      </c>
      <c r="T32">
        <v>0</v>
      </c>
      <c r="U32">
        <v>3</v>
      </c>
      <c r="V32">
        <v>681</v>
      </c>
      <c r="W32" t="s">
        <v>41</v>
      </c>
      <c r="X32" t="s">
        <v>269</v>
      </c>
      <c r="Y32" t="s">
        <v>81</v>
      </c>
      <c r="Z32" s="1">
        <v>44757</v>
      </c>
      <c r="AA32" s="2">
        <v>0.65140046296296295</v>
      </c>
      <c r="AB32" s="2">
        <v>0.93548611111111113</v>
      </c>
      <c r="AC32" t="s">
        <v>44</v>
      </c>
      <c r="AD32" t="s">
        <v>45</v>
      </c>
      <c r="AE32" t="s">
        <v>45</v>
      </c>
      <c r="AF32">
        <v>227</v>
      </c>
    </row>
    <row r="33" spans="1:32">
      <c r="A33">
        <v>1032</v>
      </c>
      <c r="B33">
        <v>132</v>
      </c>
      <c r="C33" t="s">
        <v>175</v>
      </c>
      <c r="D33" t="s">
        <v>270</v>
      </c>
      <c r="E33" t="s">
        <v>34</v>
      </c>
      <c r="F33" t="s">
        <v>271</v>
      </c>
      <c r="G33">
        <f>1-301-330-7815</f>
        <v>-8445</v>
      </c>
      <c r="H33" t="s">
        <v>272</v>
      </c>
      <c r="I33" s="1">
        <v>30802</v>
      </c>
      <c r="J33" t="s">
        <v>273</v>
      </c>
      <c r="K33" t="s">
        <v>274</v>
      </c>
      <c r="L33">
        <v>53333</v>
      </c>
      <c r="M33" t="s">
        <v>272</v>
      </c>
      <c r="N33" s="1">
        <v>44802</v>
      </c>
      <c r="O33" s="1">
        <v>44803</v>
      </c>
      <c r="P33">
        <v>13</v>
      </c>
      <c r="Q33">
        <v>1</v>
      </c>
      <c r="R33" t="s">
        <v>53</v>
      </c>
      <c r="S33">
        <v>1</v>
      </c>
      <c r="T33">
        <v>0</v>
      </c>
      <c r="U33">
        <v>1</v>
      </c>
      <c r="V33">
        <v>124</v>
      </c>
      <c r="W33" t="s">
        <v>41</v>
      </c>
      <c r="X33" t="s">
        <v>275</v>
      </c>
      <c r="Y33" t="s">
        <v>43</v>
      </c>
      <c r="Z33" s="1">
        <v>44794</v>
      </c>
      <c r="AA33" s="2">
        <v>0.32016203703703705</v>
      </c>
      <c r="AB33" s="2">
        <v>3.5833333333333335E-2</v>
      </c>
      <c r="AC33" t="s">
        <v>45</v>
      </c>
      <c r="AD33" t="s">
        <v>44</v>
      </c>
      <c r="AE33" t="s">
        <v>45</v>
      </c>
      <c r="AF33">
        <v>124</v>
      </c>
    </row>
    <row r="34" spans="1:32">
      <c r="A34">
        <v>1033</v>
      </c>
      <c r="B34">
        <v>133</v>
      </c>
      <c r="C34" t="s">
        <v>276</v>
      </c>
      <c r="D34" t="s">
        <v>277</v>
      </c>
      <c r="E34" t="s">
        <v>48</v>
      </c>
      <c r="F34" t="s">
        <v>278</v>
      </c>
      <c r="G34" t="s">
        <v>279</v>
      </c>
      <c r="H34" t="s">
        <v>280</v>
      </c>
      <c r="I34" s="1">
        <v>16508</v>
      </c>
      <c r="J34" t="s">
        <v>281</v>
      </c>
      <c r="K34" t="s">
        <v>282</v>
      </c>
      <c r="L34">
        <v>20425</v>
      </c>
      <c r="M34" t="s">
        <v>280</v>
      </c>
      <c r="N34" s="1">
        <v>44624</v>
      </c>
      <c r="O34" s="1">
        <v>44629</v>
      </c>
      <c r="P34">
        <v>36</v>
      </c>
      <c r="Q34">
        <v>2</v>
      </c>
      <c r="R34" t="s">
        <v>40</v>
      </c>
      <c r="S34">
        <v>2</v>
      </c>
      <c r="T34">
        <v>0</v>
      </c>
      <c r="U34">
        <v>5</v>
      </c>
      <c r="V34">
        <v>1175</v>
      </c>
      <c r="W34" t="s">
        <v>54</v>
      </c>
      <c r="X34" t="s">
        <v>283</v>
      </c>
      <c r="Y34" t="s">
        <v>6</v>
      </c>
      <c r="Z34" s="1">
        <v>44595</v>
      </c>
      <c r="AA34" s="2">
        <v>0.10259259259259258</v>
      </c>
      <c r="AB34" s="2">
        <v>0.44185185185185188</v>
      </c>
      <c r="AC34" t="s">
        <v>44</v>
      </c>
      <c r="AD34" t="s">
        <v>44</v>
      </c>
      <c r="AE34" t="s">
        <v>45</v>
      </c>
      <c r="AF34">
        <v>235</v>
      </c>
    </row>
    <row r="35" spans="1:32">
      <c r="A35">
        <v>1034</v>
      </c>
      <c r="B35">
        <v>134</v>
      </c>
      <c r="C35" t="s">
        <v>284</v>
      </c>
      <c r="D35" t="s">
        <v>285</v>
      </c>
      <c r="E35" t="s">
        <v>34</v>
      </c>
      <c r="F35" t="s">
        <v>286</v>
      </c>
      <c r="G35" t="s">
        <v>287</v>
      </c>
      <c r="H35" t="s">
        <v>50</v>
      </c>
      <c r="I35" s="1">
        <v>21353</v>
      </c>
      <c r="J35" t="s">
        <v>288</v>
      </c>
      <c r="K35" t="s">
        <v>289</v>
      </c>
      <c r="L35">
        <v>34850</v>
      </c>
      <c r="M35" t="s">
        <v>50</v>
      </c>
      <c r="N35" s="1">
        <v>44837</v>
      </c>
      <c r="O35" s="1">
        <v>44838</v>
      </c>
      <c r="P35">
        <v>36</v>
      </c>
      <c r="Q35">
        <v>2</v>
      </c>
      <c r="R35" t="s">
        <v>40</v>
      </c>
      <c r="S35">
        <v>1</v>
      </c>
      <c r="T35">
        <v>0</v>
      </c>
      <c r="U35">
        <v>1</v>
      </c>
      <c r="V35">
        <v>206</v>
      </c>
      <c r="W35" t="s">
        <v>54</v>
      </c>
      <c r="X35" t="s">
        <v>290</v>
      </c>
      <c r="Y35" t="s">
        <v>43</v>
      </c>
      <c r="Z35" s="1">
        <v>44819</v>
      </c>
      <c r="AA35" s="2">
        <v>0.96039351851851851</v>
      </c>
      <c r="AB35" s="2">
        <v>0.43204861111111109</v>
      </c>
      <c r="AC35" t="s">
        <v>44</v>
      </c>
      <c r="AD35" t="s">
        <v>45</v>
      </c>
      <c r="AE35" t="s">
        <v>44</v>
      </c>
      <c r="AF35">
        <v>206</v>
      </c>
    </row>
    <row r="36" spans="1:32">
      <c r="A36">
        <v>1035</v>
      </c>
      <c r="B36">
        <v>135</v>
      </c>
      <c r="C36" t="s">
        <v>291</v>
      </c>
      <c r="D36" t="s">
        <v>292</v>
      </c>
      <c r="E36" t="s">
        <v>48</v>
      </c>
      <c r="F36" t="s">
        <v>293</v>
      </c>
      <c r="G36" t="s">
        <v>294</v>
      </c>
      <c r="H36" t="s">
        <v>295</v>
      </c>
      <c r="I36" s="1">
        <v>17573</v>
      </c>
      <c r="J36" t="s">
        <v>296</v>
      </c>
      <c r="K36" t="s">
        <v>297</v>
      </c>
      <c r="L36">
        <v>27051</v>
      </c>
      <c r="M36" t="s">
        <v>295</v>
      </c>
      <c r="N36" s="1">
        <v>44849</v>
      </c>
      <c r="O36" s="1">
        <v>44850</v>
      </c>
      <c r="P36">
        <v>61</v>
      </c>
      <c r="Q36">
        <v>3</v>
      </c>
      <c r="R36" t="s">
        <v>53</v>
      </c>
      <c r="S36">
        <v>2</v>
      </c>
      <c r="T36">
        <v>2</v>
      </c>
      <c r="U36">
        <v>1</v>
      </c>
      <c r="V36">
        <v>140</v>
      </c>
      <c r="W36" t="s">
        <v>54</v>
      </c>
      <c r="X36" t="s">
        <v>298</v>
      </c>
      <c r="Y36" t="s">
        <v>81</v>
      </c>
      <c r="Z36" s="1">
        <v>44810</v>
      </c>
      <c r="AA36" s="2">
        <v>0.16164351851851852</v>
      </c>
      <c r="AB36" s="2">
        <v>0.96974537037037034</v>
      </c>
      <c r="AC36" t="s">
        <v>45</v>
      </c>
      <c r="AD36" t="s">
        <v>44</v>
      </c>
      <c r="AE36" t="s">
        <v>45</v>
      </c>
      <c r="AF36">
        <v>140</v>
      </c>
    </row>
    <row r="37" spans="1:32">
      <c r="A37">
        <v>1036</v>
      </c>
      <c r="B37">
        <v>136</v>
      </c>
      <c r="C37" t="s">
        <v>112</v>
      </c>
      <c r="D37" t="s">
        <v>299</v>
      </c>
      <c r="E37" t="s">
        <v>34</v>
      </c>
      <c r="F37" t="s">
        <v>300</v>
      </c>
      <c r="G37" t="s">
        <v>301</v>
      </c>
      <c r="H37" t="s">
        <v>164</v>
      </c>
      <c r="I37" s="1">
        <v>36805</v>
      </c>
      <c r="J37" t="s">
        <v>302</v>
      </c>
      <c r="K37" t="s">
        <v>303</v>
      </c>
      <c r="L37">
        <v>11858</v>
      </c>
      <c r="M37" t="s">
        <v>164</v>
      </c>
      <c r="N37" s="1">
        <v>44659</v>
      </c>
      <c r="O37" s="1">
        <v>44661</v>
      </c>
      <c r="P37">
        <v>79</v>
      </c>
      <c r="Q37">
        <v>4</v>
      </c>
      <c r="R37" t="s">
        <v>53</v>
      </c>
      <c r="S37">
        <v>1</v>
      </c>
      <c r="T37">
        <v>1</v>
      </c>
      <c r="U37">
        <v>2</v>
      </c>
      <c r="V37">
        <v>276</v>
      </c>
      <c r="W37" t="s">
        <v>54</v>
      </c>
      <c r="X37" t="s">
        <v>304</v>
      </c>
      <c r="Y37" t="s">
        <v>6</v>
      </c>
      <c r="Z37" s="1">
        <v>44643</v>
      </c>
      <c r="AA37" s="2">
        <v>0.94115740740740739</v>
      </c>
      <c r="AB37" s="2">
        <v>0.11535879629629631</v>
      </c>
      <c r="AC37" t="s">
        <v>45</v>
      </c>
      <c r="AD37" t="s">
        <v>44</v>
      </c>
      <c r="AE37" t="s">
        <v>45</v>
      </c>
      <c r="AF37">
        <v>138</v>
      </c>
    </row>
    <row r="38" spans="1:32">
      <c r="A38">
        <v>1037</v>
      </c>
      <c r="B38">
        <v>137</v>
      </c>
      <c r="C38" t="s">
        <v>305</v>
      </c>
      <c r="D38" t="s">
        <v>306</v>
      </c>
      <c r="E38" t="s">
        <v>48</v>
      </c>
      <c r="F38" t="s">
        <v>307</v>
      </c>
      <c r="G38" t="s">
        <v>308</v>
      </c>
      <c r="H38" t="s">
        <v>309</v>
      </c>
      <c r="I38" s="1">
        <v>31757</v>
      </c>
      <c r="J38" t="s">
        <v>310</v>
      </c>
      <c r="K38" t="s">
        <v>311</v>
      </c>
      <c r="L38">
        <v>41710</v>
      </c>
      <c r="M38" t="s">
        <v>309</v>
      </c>
      <c r="N38" s="1">
        <v>44804</v>
      </c>
      <c r="O38" s="1">
        <v>44806</v>
      </c>
      <c r="P38">
        <v>60</v>
      </c>
      <c r="Q38">
        <v>3</v>
      </c>
      <c r="R38" t="s">
        <v>40</v>
      </c>
      <c r="S38">
        <v>3</v>
      </c>
      <c r="T38">
        <v>1</v>
      </c>
      <c r="U38">
        <v>2</v>
      </c>
      <c r="V38">
        <v>486</v>
      </c>
      <c r="W38" t="s">
        <v>41</v>
      </c>
      <c r="X38" t="s">
        <v>312</v>
      </c>
      <c r="Y38" t="s">
        <v>81</v>
      </c>
      <c r="Z38" s="1">
        <v>44784</v>
      </c>
      <c r="AA38" s="2">
        <v>0.15354166666666666</v>
      </c>
      <c r="AB38" s="2">
        <v>0.38582175925925927</v>
      </c>
      <c r="AC38" t="s">
        <v>45</v>
      </c>
      <c r="AD38" t="s">
        <v>44</v>
      </c>
      <c r="AE38" t="s">
        <v>45</v>
      </c>
      <c r="AF38">
        <v>243</v>
      </c>
    </row>
    <row r="39" spans="1:32">
      <c r="A39">
        <v>1038</v>
      </c>
      <c r="B39">
        <v>138</v>
      </c>
      <c r="C39" t="s">
        <v>313</v>
      </c>
      <c r="D39" t="s">
        <v>314</v>
      </c>
      <c r="E39" t="s">
        <v>48</v>
      </c>
      <c r="F39" t="s">
        <v>315</v>
      </c>
      <c r="G39" t="s">
        <v>316</v>
      </c>
      <c r="H39" t="s">
        <v>317</v>
      </c>
      <c r="I39" s="1">
        <v>34912</v>
      </c>
      <c r="J39" t="s">
        <v>318</v>
      </c>
      <c r="K39" t="s">
        <v>319</v>
      </c>
      <c r="L39">
        <v>64894</v>
      </c>
      <c r="M39" t="s">
        <v>317</v>
      </c>
      <c r="N39" s="1">
        <v>44802</v>
      </c>
      <c r="O39" s="1">
        <v>44804</v>
      </c>
      <c r="P39">
        <v>50</v>
      </c>
      <c r="Q39">
        <v>2</v>
      </c>
      <c r="R39" t="s">
        <v>63</v>
      </c>
      <c r="S39">
        <v>2</v>
      </c>
      <c r="T39">
        <v>1</v>
      </c>
      <c r="U39">
        <v>2</v>
      </c>
      <c r="V39">
        <v>128</v>
      </c>
      <c r="W39" t="s">
        <v>41</v>
      </c>
      <c r="X39" t="s">
        <v>320</v>
      </c>
      <c r="Y39" t="s">
        <v>81</v>
      </c>
      <c r="Z39" s="1">
        <v>44767</v>
      </c>
      <c r="AA39" s="2">
        <v>0.19392361111111112</v>
      </c>
      <c r="AB39" s="2">
        <v>0.51724537037037044</v>
      </c>
      <c r="AC39" t="s">
        <v>45</v>
      </c>
      <c r="AD39" t="s">
        <v>45</v>
      </c>
      <c r="AE39" t="s">
        <v>45</v>
      </c>
      <c r="AF39">
        <v>64</v>
      </c>
    </row>
    <row r="40" spans="1:32">
      <c r="A40">
        <v>1039</v>
      </c>
      <c r="B40">
        <v>139</v>
      </c>
      <c r="C40" t="s">
        <v>321</v>
      </c>
      <c r="D40" t="s">
        <v>191</v>
      </c>
      <c r="E40" t="s">
        <v>34</v>
      </c>
      <c r="F40" t="s">
        <v>322</v>
      </c>
      <c r="G40">
        <f>1-773-802-6310</f>
        <v>-7884</v>
      </c>
      <c r="H40" t="s">
        <v>179</v>
      </c>
      <c r="I40" s="1">
        <v>37091</v>
      </c>
      <c r="J40" t="s">
        <v>323</v>
      </c>
      <c r="K40" t="s">
        <v>324</v>
      </c>
      <c r="L40">
        <v>72587</v>
      </c>
      <c r="M40" t="s">
        <v>179</v>
      </c>
      <c r="N40" s="1">
        <v>44831</v>
      </c>
      <c r="O40" s="1">
        <v>44832</v>
      </c>
      <c r="P40">
        <v>93</v>
      </c>
      <c r="Q40">
        <v>4</v>
      </c>
      <c r="R40" t="s">
        <v>40</v>
      </c>
      <c r="S40">
        <v>1</v>
      </c>
      <c r="T40">
        <v>0</v>
      </c>
      <c r="U40">
        <v>1</v>
      </c>
      <c r="V40">
        <v>234</v>
      </c>
      <c r="W40" t="s">
        <v>54</v>
      </c>
      <c r="X40" t="s">
        <v>325</v>
      </c>
      <c r="Y40" t="s">
        <v>43</v>
      </c>
      <c r="Z40" s="1">
        <v>44821</v>
      </c>
      <c r="AA40" s="2">
        <v>0.44078703703703703</v>
      </c>
      <c r="AB40" s="2">
        <v>0.27398148148148149</v>
      </c>
      <c r="AC40" t="s">
        <v>45</v>
      </c>
      <c r="AD40" t="s">
        <v>45</v>
      </c>
      <c r="AE40" t="s">
        <v>44</v>
      </c>
      <c r="AF40">
        <v>234</v>
      </c>
    </row>
    <row r="41" spans="1:32">
      <c r="A41">
        <v>1040</v>
      </c>
      <c r="B41">
        <v>140</v>
      </c>
      <c r="C41" t="s">
        <v>326</v>
      </c>
      <c r="D41" t="s">
        <v>327</v>
      </c>
      <c r="E41" t="s">
        <v>48</v>
      </c>
      <c r="F41" t="s">
        <v>328</v>
      </c>
      <c r="G41" t="s">
        <v>329</v>
      </c>
      <c r="H41" t="s">
        <v>330</v>
      </c>
      <c r="I41" s="1">
        <v>35209</v>
      </c>
      <c r="J41" t="s">
        <v>331</v>
      </c>
      <c r="K41" t="s">
        <v>332</v>
      </c>
      <c r="L41">
        <v>30179</v>
      </c>
      <c r="M41" t="s">
        <v>330</v>
      </c>
      <c r="N41" s="1">
        <v>44714</v>
      </c>
      <c r="O41" s="1">
        <v>44717</v>
      </c>
      <c r="P41">
        <v>18</v>
      </c>
      <c r="Q41">
        <v>1</v>
      </c>
      <c r="R41" t="s">
        <v>40</v>
      </c>
      <c r="S41">
        <v>3</v>
      </c>
      <c r="T41">
        <v>2</v>
      </c>
      <c r="U41">
        <v>3</v>
      </c>
      <c r="V41">
        <v>711</v>
      </c>
      <c r="W41" t="s">
        <v>41</v>
      </c>
      <c r="X41" t="s">
        <v>333</v>
      </c>
      <c r="Y41" t="s">
        <v>6</v>
      </c>
      <c r="Z41" s="1">
        <v>44678</v>
      </c>
      <c r="AA41" s="2">
        <v>0.8927314814814814</v>
      </c>
      <c r="AB41" s="2">
        <v>0.46892361111111108</v>
      </c>
      <c r="AC41" t="s">
        <v>44</v>
      </c>
      <c r="AD41" t="s">
        <v>45</v>
      </c>
      <c r="AE41" t="s">
        <v>44</v>
      </c>
      <c r="AF41">
        <v>237</v>
      </c>
    </row>
    <row r="42" spans="1:32">
      <c r="A42">
        <v>1041</v>
      </c>
      <c r="B42">
        <v>141</v>
      </c>
      <c r="C42" t="s">
        <v>133</v>
      </c>
      <c r="D42" t="s">
        <v>334</v>
      </c>
      <c r="E42" t="s">
        <v>48</v>
      </c>
      <c r="F42" t="s">
        <v>335</v>
      </c>
      <c r="G42" t="s">
        <v>336</v>
      </c>
      <c r="H42" t="s">
        <v>330</v>
      </c>
      <c r="I42" s="1">
        <v>21620</v>
      </c>
      <c r="J42" t="s">
        <v>337</v>
      </c>
      <c r="K42" t="s">
        <v>338</v>
      </c>
      <c r="L42">
        <v>79234</v>
      </c>
      <c r="M42" t="s">
        <v>330</v>
      </c>
      <c r="N42" s="1">
        <v>44900</v>
      </c>
      <c r="O42" s="1">
        <v>44901</v>
      </c>
      <c r="P42">
        <v>8</v>
      </c>
      <c r="Q42">
        <v>1</v>
      </c>
      <c r="R42" t="s">
        <v>63</v>
      </c>
      <c r="S42">
        <v>3</v>
      </c>
      <c r="T42">
        <v>0</v>
      </c>
      <c r="U42">
        <v>1</v>
      </c>
      <c r="V42">
        <v>89</v>
      </c>
      <c r="W42" t="s">
        <v>41</v>
      </c>
      <c r="X42" t="s">
        <v>339</v>
      </c>
      <c r="Y42" t="s">
        <v>43</v>
      </c>
      <c r="Z42" s="1">
        <v>44864</v>
      </c>
      <c r="AA42" s="2">
        <v>0.33143518518518517</v>
      </c>
      <c r="AB42" s="2">
        <v>0.77177083333333341</v>
      </c>
      <c r="AC42" t="s">
        <v>45</v>
      </c>
      <c r="AD42" t="s">
        <v>45</v>
      </c>
      <c r="AE42" t="s">
        <v>45</v>
      </c>
      <c r="AF42">
        <v>89</v>
      </c>
    </row>
    <row r="43" spans="1:32">
      <c r="A43">
        <v>1042</v>
      </c>
      <c r="B43">
        <v>142</v>
      </c>
      <c r="C43" t="s">
        <v>340</v>
      </c>
      <c r="D43" t="s">
        <v>341</v>
      </c>
      <c r="E43" t="s">
        <v>34</v>
      </c>
      <c r="F43" t="s">
        <v>342</v>
      </c>
      <c r="G43" t="s">
        <v>343</v>
      </c>
      <c r="H43" t="s">
        <v>179</v>
      </c>
      <c r="I43" s="1">
        <v>34988</v>
      </c>
      <c r="J43" t="s">
        <v>344</v>
      </c>
      <c r="K43" t="s">
        <v>345</v>
      </c>
      <c r="L43">
        <v>92989</v>
      </c>
      <c r="M43" t="s">
        <v>179</v>
      </c>
      <c r="N43" s="1">
        <v>44612</v>
      </c>
      <c r="O43" s="1">
        <v>44615</v>
      </c>
      <c r="P43">
        <v>10</v>
      </c>
      <c r="Q43">
        <v>1</v>
      </c>
      <c r="R43" t="s">
        <v>53</v>
      </c>
      <c r="S43">
        <v>4</v>
      </c>
      <c r="T43">
        <v>2</v>
      </c>
      <c r="U43">
        <v>3</v>
      </c>
      <c r="V43">
        <v>429</v>
      </c>
      <c r="W43" t="s">
        <v>54</v>
      </c>
      <c r="X43" t="s">
        <v>346</v>
      </c>
      <c r="Y43" t="s">
        <v>6</v>
      </c>
      <c r="Z43" s="1">
        <v>44607</v>
      </c>
      <c r="AA43" s="2">
        <v>1.5636574074074074E-2</v>
      </c>
      <c r="AB43" s="2">
        <v>0.90111111111111108</v>
      </c>
      <c r="AC43" t="s">
        <v>44</v>
      </c>
      <c r="AD43" t="s">
        <v>44</v>
      </c>
      <c r="AE43" t="s">
        <v>44</v>
      </c>
      <c r="AF43">
        <v>143</v>
      </c>
    </row>
    <row r="44" spans="1:32">
      <c r="A44">
        <v>1043</v>
      </c>
      <c r="B44">
        <v>143</v>
      </c>
      <c r="C44" t="s">
        <v>347</v>
      </c>
      <c r="D44" t="s">
        <v>348</v>
      </c>
      <c r="E44" t="s">
        <v>34</v>
      </c>
      <c r="F44" t="s">
        <v>349</v>
      </c>
      <c r="G44" t="s">
        <v>350</v>
      </c>
      <c r="H44" t="s">
        <v>135</v>
      </c>
      <c r="I44" s="1">
        <v>30297</v>
      </c>
      <c r="J44" t="s">
        <v>351</v>
      </c>
      <c r="K44" t="s">
        <v>352</v>
      </c>
      <c r="L44">
        <v>64984</v>
      </c>
      <c r="M44" t="s">
        <v>135</v>
      </c>
      <c r="N44" s="1">
        <v>44866</v>
      </c>
      <c r="O44" s="1">
        <v>44867</v>
      </c>
      <c r="P44">
        <v>93</v>
      </c>
      <c r="Q44">
        <v>4</v>
      </c>
      <c r="R44" t="s">
        <v>40</v>
      </c>
      <c r="S44">
        <v>3</v>
      </c>
      <c r="T44">
        <v>1</v>
      </c>
      <c r="U44">
        <v>1</v>
      </c>
      <c r="V44">
        <v>222</v>
      </c>
      <c r="W44" t="s">
        <v>41</v>
      </c>
      <c r="X44" t="s">
        <v>353</v>
      </c>
      <c r="Y44" t="s">
        <v>43</v>
      </c>
      <c r="Z44" s="1">
        <v>44843</v>
      </c>
      <c r="AA44" s="2">
        <v>0.14829861111111112</v>
      </c>
      <c r="AB44" s="2">
        <v>0.90214120370370365</v>
      </c>
      <c r="AC44" t="s">
        <v>44</v>
      </c>
      <c r="AD44" t="s">
        <v>45</v>
      </c>
      <c r="AE44" t="s">
        <v>45</v>
      </c>
      <c r="AF44">
        <v>222</v>
      </c>
    </row>
    <row r="45" spans="1:32">
      <c r="A45">
        <v>1044</v>
      </c>
      <c r="B45">
        <v>144</v>
      </c>
      <c r="C45" t="s">
        <v>354</v>
      </c>
      <c r="D45" t="s">
        <v>57</v>
      </c>
      <c r="E45" t="s">
        <v>48</v>
      </c>
      <c r="F45" t="s">
        <v>355</v>
      </c>
      <c r="G45">
        <v>8402441919</v>
      </c>
      <c r="H45" t="s">
        <v>295</v>
      </c>
      <c r="I45" s="1">
        <v>21758</v>
      </c>
      <c r="J45" t="s">
        <v>356</v>
      </c>
      <c r="K45" t="s">
        <v>357</v>
      </c>
      <c r="L45">
        <v>67751</v>
      </c>
      <c r="M45" t="s">
        <v>295</v>
      </c>
      <c r="N45" s="1">
        <v>44654</v>
      </c>
      <c r="O45" s="1">
        <v>44656</v>
      </c>
      <c r="P45">
        <v>74</v>
      </c>
      <c r="Q45">
        <v>3</v>
      </c>
      <c r="R45" t="s">
        <v>63</v>
      </c>
      <c r="S45">
        <v>3</v>
      </c>
      <c r="T45">
        <v>0</v>
      </c>
      <c r="U45">
        <v>2</v>
      </c>
      <c r="V45">
        <v>156</v>
      </c>
      <c r="W45" t="s">
        <v>41</v>
      </c>
      <c r="X45" t="s">
        <v>358</v>
      </c>
      <c r="Y45" t="s">
        <v>43</v>
      </c>
      <c r="Z45" s="1">
        <v>44647</v>
      </c>
      <c r="AA45" s="2">
        <v>0.44012731481481482</v>
      </c>
      <c r="AB45" s="2">
        <v>0.35267361111111112</v>
      </c>
      <c r="AC45" t="s">
        <v>44</v>
      </c>
      <c r="AD45" t="s">
        <v>44</v>
      </c>
      <c r="AE45" t="s">
        <v>44</v>
      </c>
      <c r="AF45">
        <v>78</v>
      </c>
    </row>
    <row r="46" spans="1:32">
      <c r="A46">
        <v>1045</v>
      </c>
      <c r="B46">
        <v>145</v>
      </c>
      <c r="C46" t="s">
        <v>90</v>
      </c>
      <c r="D46" t="s">
        <v>359</v>
      </c>
      <c r="E46" t="s">
        <v>34</v>
      </c>
      <c r="F46" t="s">
        <v>360</v>
      </c>
      <c r="G46">
        <f>1-909-678-3558</f>
        <v>-5144</v>
      </c>
      <c r="H46" t="s">
        <v>225</v>
      </c>
      <c r="I46" s="1">
        <v>25558</v>
      </c>
      <c r="J46" t="s">
        <v>361</v>
      </c>
      <c r="K46" t="s">
        <v>362</v>
      </c>
      <c r="L46">
        <v>35466</v>
      </c>
      <c r="M46" t="s">
        <v>225</v>
      </c>
      <c r="N46" s="1">
        <v>44684</v>
      </c>
      <c r="O46" s="1">
        <v>44685</v>
      </c>
      <c r="P46">
        <v>5</v>
      </c>
      <c r="Q46">
        <v>1</v>
      </c>
      <c r="R46" t="s">
        <v>63</v>
      </c>
      <c r="S46">
        <v>2</v>
      </c>
      <c r="T46">
        <v>2</v>
      </c>
      <c r="U46">
        <v>1</v>
      </c>
      <c r="V46">
        <v>65</v>
      </c>
      <c r="W46" t="s">
        <v>54</v>
      </c>
      <c r="X46" t="s">
        <v>363</v>
      </c>
      <c r="Y46" t="s">
        <v>6</v>
      </c>
      <c r="Z46" s="1">
        <v>44655</v>
      </c>
      <c r="AA46" s="2">
        <v>0.21258101851851852</v>
      </c>
      <c r="AB46" s="2">
        <v>0.35378472222222218</v>
      </c>
      <c r="AC46" t="s">
        <v>44</v>
      </c>
      <c r="AD46" t="s">
        <v>45</v>
      </c>
      <c r="AE46" t="s">
        <v>44</v>
      </c>
      <c r="AF46">
        <v>65</v>
      </c>
    </row>
    <row r="47" spans="1:32">
      <c r="A47">
        <v>1046</v>
      </c>
      <c r="B47">
        <v>146</v>
      </c>
      <c r="C47" t="s">
        <v>364</v>
      </c>
      <c r="D47" t="s">
        <v>365</v>
      </c>
      <c r="E47" t="s">
        <v>34</v>
      </c>
      <c r="F47" t="s">
        <v>366</v>
      </c>
      <c r="G47" t="s">
        <v>367</v>
      </c>
      <c r="H47" t="s">
        <v>129</v>
      </c>
      <c r="I47" s="1">
        <v>16120</v>
      </c>
      <c r="J47" t="s">
        <v>368</v>
      </c>
      <c r="K47" t="s">
        <v>369</v>
      </c>
      <c r="L47">
        <v>38593</v>
      </c>
      <c r="M47" t="s">
        <v>129</v>
      </c>
      <c r="N47" s="1">
        <v>44835</v>
      </c>
      <c r="O47" s="1">
        <v>44839</v>
      </c>
      <c r="P47">
        <v>42</v>
      </c>
      <c r="Q47">
        <v>2</v>
      </c>
      <c r="R47" t="s">
        <v>40</v>
      </c>
      <c r="S47">
        <v>2</v>
      </c>
      <c r="T47">
        <v>0</v>
      </c>
      <c r="U47">
        <v>4</v>
      </c>
      <c r="V47">
        <v>832</v>
      </c>
      <c r="W47" t="s">
        <v>54</v>
      </c>
      <c r="X47" t="s">
        <v>370</v>
      </c>
      <c r="Y47" t="s">
        <v>6</v>
      </c>
      <c r="Z47" s="1">
        <v>44802</v>
      </c>
      <c r="AA47" s="2">
        <v>0.39406249999999998</v>
      </c>
      <c r="AB47" s="2">
        <v>0.23450231481481479</v>
      </c>
      <c r="AC47" t="s">
        <v>44</v>
      </c>
      <c r="AD47" t="s">
        <v>44</v>
      </c>
      <c r="AE47" t="s">
        <v>44</v>
      </c>
      <c r="AF47">
        <v>208</v>
      </c>
    </row>
    <row r="48" spans="1:32">
      <c r="A48">
        <v>1047</v>
      </c>
      <c r="B48">
        <v>147</v>
      </c>
      <c r="C48" t="s">
        <v>371</v>
      </c>
      <c r="D48" t="s">
        <v>140</v>
      </c>
      <c r="E48" t="s">
        <v>48</v>
      </c>
      <c r="F48" t="s">
        <v>372</v>
      </c>
      <c r="G48" t="s">
        <v>373</v>
      </c>
      <c r="H48" t="s">
        <v>60</v>
      </c>
      <c r="I48" s="1">
        <v>30955</v>
      </c>
      <c r="J48" t="s">
        <v>374</v>
      </c>
      <c r="K48" t="s">
        <v>375</v>
      </c>
      <c r="L48">
        <v>28379</v>
      </c>
      <c r="M48" t="s">
        <v>60</v>
      </c>
      <c r="N48" s="1">
        <v>44773</v>
      </c>
      <c r="O48" s="1">
        <v>44776</v>
      </c>
      <c r="P48">
        <v>55</v>
      </c>
      <c r="Q48">
        <v>3</v>
      </c>
      <c r="R48" t="s">
        <v>53</v>
      </c>
      <c r="S48">
        <v>1</v>
      </c>
      <c r="T48">
        <v>1</v>
      </c>
      <c r="U48">
        <v>3</v>
      </c>
      <c r="V48">
        <v>435</v>
      </c>
      <c r="W48" t="s">
        <v>41</v>
      </c>
      <c r="X48" t="s">
        <v>376</v>
      </c>
      <c r="Y48" t="s">
        <v>43</v>
      </c>
      <c r="Z48" s="1">
        <v>44751</v>
      </c>
      <c r="AA48" s="2">
        <v>0.60858796296296302</v>
      </c>
      <c r="AB48" s="2">
        <v>0.94822916666666668</v>
      </c>
      <c r="AC48" t="s">
        <v>45</v>
      </c>
      <c r="AD48" t="s">
        <v>45</v>
      </c>
      <c r="AE48" t="s">
        <v>44</v>
      </c>
      <c r="AF48">
        <v>145</v>
      </c>
    </row>
    <row r="49" spans="1:32">
      <c r="A49">
        <v>1048</v>
      </c>
      <c r="B49">
        <v>148</v>
      </c>
      <c r="C49" t="s">
        <v>377</v>
      </c>
      <c r="D49" t="s">
        <v>378</v>
      </c>
      <c r="E49" t="s">
        <v>48</v>
      </c>
      <c r="F49" t="s">
        <v>379</v>
      </c>
      <c r="G49" t="s">
        <v>380</v>
      </c>
      <c r="H49" t="s">
        <v>70</v>
      </c>
      <c r="I49" s="1">
        <v>36637</v>
      </c>
      <c r="J49" t="s">
        <v>381</v>
      </c>
      <c r="K49" t="s">
        <v>382</v>
      </c>
      <c r="L49">
        <v>96552</v>
      </c>
      <c r="M49" t="s">
        <v>70</v>
      </c>
      <c r="N49" s="1">
        <v>44830</v>
      </c>
      <c r="O49" s="1">
        <v>44831</v>
      </c>
      <c r="P49">
        <v>51</v>
      </c>
      <c r="Q49">
        <v>3</v>
      </c>
      <c r="R49" t="s">
        <v>40</v>
      </c>
      <c r="S49">
        <v>1</v>
      </c>
      <c r="T49">
        <v>2</v>
      </c>
      <c r="U49">
        <v>1</v>
      </c>
      <c r="V49">
        <v>232</v>
      </c>
      <c r="W49" t="s">
        <v>54</v>
      </c>
      <c r="X49" t="s">
        <v>383</v>
      </c>
      <c r="Y49" t="s">
        <v>43</v>
      </c>
      <c r="Z49" s="1">
        <v>44822</v>
      </c>
      <c r="AA49" s="2">
        <v>0.19586805555555556</v>
      </c>
      <c r="AB49" s="2">
        <v>6.7511574074074085E-2</v>
      </c>
      <c r="AC49" t="s">
        <v>45</v>
      </c>
      <c r="AD49" t="s">
        <v>44</v>
      </c>
      <c r="AE49" t="s">
        <v>45</v>
      </c>
      <c r="AF49">
        <v>232</v>
      </c>
    </row>
    <row r="50" spans="1:32">
      <c r="A50">
        <v>1049</v>
      </c>
      <c r="B50">
        <v>149</v>
      </c>
      <c r="C50" t="s">
        <v>384</v>
      </c>
      <c r="D50" t="s">
        <v>385</v>
      </c>
      <c r="E50" t="s">
        <v>34</v>
      </c>
      <c r="F50" t="s">
        <v>386</v>
      </c>
      <c r="G50" t="s">
        <v>387</v>
      </c>
      <c r="H50" t="s">
        <v>171</v>
      </c>
      <c r="I50" s="1">
        <v>20204</v>
      </c>
      <c r="J50" t="s">
        <v>388</v>
      </c>
      <c r="K50" t="s">
        <v>389</v>
      </c>
      <c r="L50">
        <v>53770</v>
      </c>
      <c r="M50" t="s">
        <v>171</v>
      </c>
      <c r="N50" s="1">
        <v>44883</v>
      </c>
      <c r="O50" s="1">
        <v>44888</v>
      </c>
      <c r="P50">
        <v>12</v>
      </c>
      <c r="Q50">
        <v>1</v>
      </c>
      <c r="R50" t="s">
        <v>40</v>
      </c>
      <c r="S50">
        <v>3</v>
      </c>
      <c r="T50">
        <v>2</v>
      </c>
      <c r="U50">
        <v>5</v>
      </c>
      <c r="V50">
        <v>1160</v>
      </c>
      <c r="W50" t="s">
        <v>54</v>
      </c>
      <c r="X50" t="s">
        <v>390</v>
      </c>
      <c r="Y50" t="s">
        <v>81</v>
      </c>
      <c r="Z50" s="1">
        <v>44859</v>
      </c>
      <c r="AA50" s="2">
        <v>1.0416666666666667E-4</v>
      </c>
      <c r="AB50" s="2">
        <v>0.42175925925925922</v>
      </c>
      <c r="AC50" t="s">
        <v>45</v>
      </c>
      <c r="AD50" t="s">
        <v>45</v>
      </c>
      <c r="AE50" t="s">
        <v>44</v>
      </c>
      <c r="AF50">
        <v>232</v>
      </c>
    </row>
    <row r="51" spans="1:32">
      <c r="A51">
        <v>1050</v>
      </c>
      <c r="B51">
        <v>150</v>
      </c>
      <c r="C51" t="s">
        <v>391</v>
      </c>
      <c r="D51" t="s">
        <v>83</v>
      </c>
      <c r="E51" t="s">
        <v>48</v>
      </c>
      <c r="F51" t="s">
        <v>392</v>
      </c>
      <c r="G51">
        <f>1-614-922-1880</f>
        <v>-3415</v>
      </c>
      <c r="H51" t="s">
        <v>37</v>
      </c>
      <c r="I51" s="1">
        <v>35514</v>
      </c>
      <c r="J51" t="s">
        <v>393</v>
      </c>
      <c r="K51" t="s">
        <v>394</v>
      </c>
      <c r="L51">
        <v>68261</v>
      </c>
      <c r="M51" t="s">
        <v>37</v>
      </c>
      <c r="N51" s="1">
        <v>44826</v>
      </c>
      <c r="O51" s="1">
        <v>44829</v>
      </c>
      <c r="P51">
        <v>5</v>
      </c>
      <c r="Q51">
        <v>1</v>
      </c>
      <c r="R51" t="s">
        <v>63</v>
      </c>
      <c r="S51">
        <v>1</v>
      </c>
      <c r="T51">
        <v>0</v>
      </c>
      <c r="U51">
        <v>3</v>
      </c>
      <c r="V51">
        <v>201</v>
      </c>
      <c r="W51" t="s">
        <v>54</v>
      </c>
      <c r="X51" t="s">
        <v>395</v>
      </c>
      <c r="Y51" t="s">
        <v>43</v>
      </c>
      <c r="Z51" s="1">
        <v>44809</v>
      </c>
      <c r="AA51" s="2">
        <v>0.30826388888888889</v>
      </c>
      <c r="AB51" s="2">
        <v>0.35339120370370369</v>
      </c>
      <c r="AC51" t="s">
        <v>44</v>
      </c>
      <c r="AD51" t="s">
        <v>44</v>
      </c>
      <c r="AE51" t="s">
        <v>44</v>
      </c>
      <c r="AF51">
        <v>67</v>
      </c>
    </row>
    <row r="52" spans="1:32">
      <c r="A52">
        <v>1051</v>
      </c>
      <c r="B52">
        <v>151</v>
      </c>
      <c r="C52" t="s">
        <v>396</v>
      </c>
      <c r="D52" t="s">
        <v>397</v>
      </c>
      <c r="E52" t="s">
        <v>34</v>
      </c>
      <c r="F52" t="s">
        <v>398</v>
      </c>
      <c r="G52">
        <v>2074012430</v>
      </c>
      <c r="H52" t="s">
        <v>171</v>
      </c>
      <c r="I52" s="1">
        <v>22207</v>
      </c>
      <c r="J52" t="s">
        <v>399</v>
      </c>
      <c r="K52" t="s">
        <v>400</v>
      </c>
      <c r="L52">
        <v>14602</v>
      </c>
      <c r="M52" t="s">
        <v>171</v>
      </c>
      <c r="N52" s="1">
        <v>44768</v>
      </c>
      <c r="O52" s="1">
        <v>44771</v>
      </c>
      <c r="P52">
        <v>53</v>
      </c>
      <c r="Q52">
        <v>3</v>
      </c>
      <c r="R52" t="s">
        <v>63</v>
      </c>
      <c r="S52">
        <v>2</v>
      </c>
      <c r="T52">
        <v>1</v>
      </c>
      <c r="U52">
        <v>3</v>
      </c>
      <c r="V52">
        <v>222</v>
      </c>
      <c r="W52" t="s">
        <v>54</v>
      </c>
      <c r="X52" t="s">
        <v>401</v>
      </c>
      <c r="Y52" t="s">
        <v>43</v>
      </c>
      <c r="Z52" s="1">
        <v>44753</v>
      </c>
      <c r="AA52" s="2">
        <v>0.60002314814814817</v>
      </c>
      <c r="AB52" s="2">
        <v>0.48704861111111114</v>
      </c>
      <c r="AC52" t="s">
        <v>45</v>
      </c>
      <c r="AD52" t="s">
        <v>45</v>
      </c>
      <c r="AE52" t="s">
        <v>44</v>
      </c>
      <c r="AF52">
        <v>74</v>
      </c>
    </row>
    <row r="53" spans="1:32">
      <c r="A53">
        <v>1052</v>
      </c>
      <c r="B53">
        <v>152</v>
      </c>
      <c r="C53" t="s">
        <v>221</v>
      </c>
      <c r="D53" t="s">
        <v>402</v>
      </c>
      <c r="E53" t="s">
        <v>48</v>
      </c>
      <c r="F53" t="s">
        <v>403</v>
      </c>
      <c r="G53" t="s">
        <v>404</v>
      </c>
      <c r="H53" t="s">
        <v>405</v>
      </c>
      <c r="I53" s="1">
        <v>24866</v>
      </c>
      <c r="J53" t="s">
        <v>406</v>
      </c>
      <c r="K53" t="s">
        <v>407</v>
      </c>
      <c r="L53">
        <v>31047</v>
      </c>
      <c r="M53" t="s">
        <v>405</v>
      </c>
      <c r="N53" s="1">
        <v>44879</v>
      </c>
      <c r="O53" s="1">
        <v>44880</v>
      </c>
      <c r="P53">
        <v>63</v>
      </c>
      <c r="Q53">
        <v>3</v>
      </c>
      <c r="R53" t="s">
        <v>40</v>
      </c>
      <c r="S53">
        <v>3</v>
      </c>
      <c r="T53">
        <v>1</v>
      </c>
      <c r="U53">
        <v>1</v>
      </c>
      <c r="V53">
        <v>231</v>
      </c>
      <c r="W53" t="s">
        <v>41</v>
      </c>
      <c r="X53" t="s">
        <v>408</v>
      </c>
      <c r="Y53" t="s">
        <v>6</v>
      </c>
      <c r="Z53" s="1">
        <v>44852</v>
      </c>
      <c r="AA53" s="2">
        <v>0.22349537037037037</v>
      </c>
      <c r="AB53" s="2">
        <v>0.97182870370370367</v>
      </c>
      <c r="AC53" t="s">
        <v>45</v>
      </c>
      <c r="AD53" t="s">
        <v>44</v>
      </c>
      <c r="AE53" t="s">
        <v>45</v>
      </c>
      <c r="AF53">
        <v>231</v>
      </c>
    </row>
    <row r="54" spans="1:32">
      <c r="A54">
        <v>1053</v>
      </c>
      <c r="B54">
        <v>153</v>
      </c>
      <c r="C54" t="s">
        <v>409</v>
      </c>
      <c r="D54" t="s">
        <v>410</v>
      </c>
      <c r="E54" t="s">
        <v>34</v>
      </c>
      <c r="F54" t="s">
        <v>411</v>
      </c>
      <c r="G54" t="s">
        <v>412</v>
      </c>
      <c r="H54" t="s">
        <v>86</v>
      </c>
      <c r="I54" s="1">
        <v>38187</v>
      </c>
      <c r="J54" t="s">
        <v>413</v>
      </c>
      <c r="K54" t="s">
        <v>414</v>
      </c>
      <c r="L54">
        <v>17739</v>
      </c>
      <c r="M54" t="s">
        <v>86</v>
      </c>
      <c r="N54" s="1">
        <v>44746</v>
      </c>
      <c r="O54" s="1">
        <v>44747</v>
      </c>
      <c r="P54">
        <v>58</v>
      </c>
      <c r="Q54">
        <v>3</v>
      </c>
      <c r="R54" t="s">
        <v>53</v>
      </c>
      <c r="S54">
        <v>2</v>
      </c>
      <c r="T54">
        <v>1</v>
      </c>
      <c r="U54">
        <v>1</v>
      </c>
      <c r="V54">
        <v>128</v>
      </c>
      <c r="W54" t="s">
        <v>41</v>
      </c>
      <c r="X54" t="s">
        <v>415</v>
      </c>
      <c r="Y54" t="s">
        <v>6</v>
      </c>
      <c r="Z54" s="1">
        <v>44725</v>
      </c>
      <c r="AA54" s="2">
        <v>0.1779050925925926</v>
      </c>
      <c r="AB54" s="2">
        <v>0.41085648148148146</v>
      </c>
      <c r="AC54" t="s">
        <v>45</v>
      </c>
      <c r="AD54" t="s">
        <v>45</v>
      </c>
      <c r="AE54" t="s">
        <v>45</v>
      </c>
      <c r="AF54">
        <v>128</v>
      </c>
    </row>
    <row r="55" spans="1:32">
      <c r="A55">
        <v>1054</v>
      </c>
      <c r="B55">
        <v>154</v>
      </c>
      <c r="C55" t="s">
        <v>175</v>
      </c>
      <c r="D55" t="s">
        <v>416</v>
      </c>
      <c r="E55" t="s">
        <v>48</v>
      </c>
      <c r="F55" t="s">
        <v>417</v>
      </c>
      <c r="G55">
        <v>5008103411</v>
      </c>
      <c r="H55" t="s">
        <v>418</v>
      </c>
      <c r="I55" s="1">
        <v>26572</v>
      </c>
      <c r="J55" t="s">
        <v>419</v>
      </c>
      <c r="K55" t="s">
        <v>420</v>
      </c>
      <c r="L55">
        <v>49946</v>
      </c>
      <c r="M55" t="s">
        <v>418</v>
      </c>
      <c r="N55" s="1">
        <v>44868</v>
      </c>
      <c r="O55" s="1">
        <v>44869</v>
      </c>
      <c r="P55">
        <v>89</v>
      </c>
      <c r="Q55">
        <v>4</v>
      </c>
      <c r="R55" t="s">
        <v>63</v>
      </c>
      <c r="S55">
        <v>4</v>
      </c>
      <c r="T55">
        <v>1</v>
      </c>
      <c r="U55">
        <v>1</v>
      </c>
      <c r="V55">
        <v>86</v>
      </c>
      <c r="W55" t="s">
        <v>54</v>
      </c>
      <c r="X55" t="s">
        <v>421</v>
      </c>
      <c r="Y55" t="s">
        <v>43</v>
      </c>
      <c r="Z55" s="1">
        <v>44842</v>
      </c>
      <c r="AA55" s="2">
        <v>9.6990740740740735E-3</v>
      </c>
      <c r="AB55" s="2">
        <v>5.1064814814814813E-2</v>
      </c>
      <c r="AC55" t="s">
        <v>44</v>
      </c>
      <c r="AD55" t="s">
        <v>44</v>
      </c>
      <c r="AE55" t="s">
        <v>45</v>
      </c>
      <c r="AF55">
        <v>86</v>
      </c>
    </row>
    <row r="56" spans="1:32">
      <c r="A56">
        <v>1055</v>
      </c>
      <c r="B56">
        <v>155</v>
      </c>
      <c r="C56" t="s">
        <v>105</v>
      </c>
      <c r="D56" t="s">
        <v>359</v>
      </c>
      <c r="E56" t="s">
        <v>34</v>
      </c>
      <c r="F56" t="s">
        <v>422</v>
      </c>
      <c r="G56">
        <v>2425707840</v>
      </c>
      <c r="H56" t="s">
        <v>423</v>
      </c>
      <c r="I56" s="1">
        <v>21143</v>
      </c>
      <c r="J56" t="s">
        <v>424</v>
      </c>
      <c r="K56" t="s">
        <v>425</v>
      </c>
      <c r="L56">
        <v>61163</v>
      </c>
      <c r="M56" t="s">
        <v>423</v>
      </c>
      <c r="N56" s="1">
        <v>44743</v>
      </c>
      <c r="O56" s="1">
        <v>44746</v>
      </c>
      <c r="P56">
        <v>63</v>
      </c>
      <c r="Q56">
        <v>3</v>
      </c>
      <c r="R56" t="s">
        <v>40</v>
      </c>
      <c r="S56">
        <v>4</v>
      </c>
      <c r="T56">
        <v>0</v>
      </c>
      <c r="U56">
        <v>3</v>
      </c>
      <c r="V56">
        <v>630</v>
      </c>
      <c r="W56" t="s">
        <v>41</v>
      </c>
      <c r="X56" t="s">
        <v>426</v>
      </c>
      <c r="Y56" t="s">
        <v>81</v>
      </c>
      <c r="Z56" s="1">
        <v>44711</v>
      </c>
      <c r="AA56" s="2">
        <v>0.75148148148148142</v>
      </c>
      <c r="AB56" s="2">
        <v>0.38809027777777777</v>
      </c>
      <c r="AC56" t="s">
        <v>45</v>
      </c>
      <c r="AD56" t="s">
        <v>45</v>
      </c>
      <c r="AE56" t="s">
        <v>45</v>
      </c>
      <c r="AF56">
        <v>210</v>
      </c>
    </row>
    <row r="57" spans="1:32">
      <c r="A57">
        <v>1056</v>
      </c>
      <c r="B57">
        <v>156</v>
      </c>
      <c r="C57" t="s">
        <v>427</v>
      </c>
      <c r="D57" t="s">
        <v>428</v>
      </c>
      <c r="E57" t="s">
        <v>48</v>
      </c>
      <c r="F57" t="s">
        <v>429</v>
      </c>
      <c r="G57" t="s">
        <v>430</v>
      </c>
      <c r="H57" t="s">
        <v>171</v>
      </c>
      <c r="I57" s="1">
        <v>23808</v>
      </c>
      <c r="J57" t="s">
        <v>431</v>
      </c>
      <c r="K57" t="s">
        <v>432</v>
      </c>
      <c r="L57">
        <v>60123</v>
      </c>
      <c r="M57" t="s">
        <v>171</v>
      </c>
      <c r="N57" s="1">
        <v>44738</v>
      </c>
      <c r="O57" s="1">
        <v>44743</v>
      </c>
      <c r="P57">
        <v>86</v>
      </c>
      <c r="Q57">
        <v>4</v>
      </c>
      <c r="R57" t="s">
        <v>63</v>
      </c>
      <c r="S57">
        <v>3</v>
      </c>
      <c r="T57">
        <v>2</v>
      </c>
      <c r="U57">
        <v>5</v>
      </c>
      <c r="V57">
        <v>335</v>
      </c>
      <c r="W57" t="s">
        <v>54</v>
      </c>
      <c r="X57" t="s">
        <v>433</v>
      </c>
      <c r="Y57" t="s">
        <v>6</v>
      </c>
      <c r="Z57" s="1">
        <v>44731</v>
      </c>
      <c r="AA57" s="2">
        <v>0.45408564814814811</v>
      </c>
      <c r="AB57" s="2">
        <v>0.70188657407407407</v>
      </c>
      <c r="AC57" t="s">
        <v>44</v>
      </c>
      <c r="AD57" t="s">
        <v>44</v>
      </c>
      <c r="AE57" t="s">
        <v>44</v>
      </c>
      <c r="AF57">
        <v>67</v>
      </c>
    </row>
    <row r="58" spans="1:32">
      <c r="A58">
        <v>1057</v>
      </c>
      <c r="B58">
        <v>157</v>
      </c>
      <c r="C58" t="s">
        <v>434</v>
      </c>
      <c r="D58" t="s">
        <v>435</v>
      </c>
      <c r="E58" t="s">
        <v>34</v>
      </c>
      <c r="F58" t="s">
        <v>436</v>
      </c>
      <c r="G58" t="s">
        <v>437</v>
      </c>
      <c r="H58" t="s">
        <v>209</v>
      </c>
      <c r="I58" s="1">
        <v>24100</v>
      </c>
      <c r="J58" t="s">
        <v>438</v>
      </c>
      <c r="K58" t="s">
        <v>181</v>
      </c>
      <c r="L58">
        <v>39114</v>
      </c>
      <c r="M58" t="s">
        <v>209</v>
      </c>
      <c r="N58" s="1">
        <v>44678</v>
      </c>
      <c r="O58" s="1">
        <v>44682</v>
      </c>
      <c r="P58">
        <v>22</v>
      </c>
      <c r="Q58">
        <v>1</v>
      </c>
      <c r="R58" t="s">
        <v>53</v>
      </c>
      <c r="S58">
        <v>2</v>
      </c>
      <c r="T58">
        <v>0</v>
      </c>
      <c r="U58">
        <v>4</v>
      </c>
      <c r="V58">
        <v>480</v>
      </c>
      <c r="W58" t="s">
        <v>54</v>
      </c>
      <c r="X58" t="s">
        <v>439</v>
      </c>
      <c r="Y58" t="s">
        <v>43</v>
      </c>
      <c r="Z58" s="1">
        <v>44649</v>
      </c>
      <c r="AA58" s="2">
        <v>0.99581018518518516</v>
      </c>
      <c r="AB58" s="2">
        <v>0.70223379629629623</v>
      </c>
      <c r="AC58" t="s">
        <v>45</v>
      </c>
      <c r="AD58" t="s">
        <v>44</v>
      </c>
      <c r="AE58" t="s">
        <v>44</v>
      </c>
      <c r="AF58">
        <v>120</v>
      </c>
    </row>
    <row r="59" spans="1:32">
      <c r="A59">
        <v>1058</v>
      </c>
      <c r="B59">
        <v>158</v>
      </c>
      <c r="C59" t="s">
        <v>440</v>
      </c>
      <c r="D59" t="s">
        <v>441</v>
      </c>
      <c r="E59" t="s">
        <v>48</v>
      </c>
      <c r="F59" t="s">
        <v>442</v>
      </c>
      <c r="G59" t="s">
        <v>443</v>
      </c>
      <c r="H59" t="s">
        <v>217</v>
      </c>
      <c r="I59" s="1">
        <v>36640</v>
      </c>
      <c r="J59" t="s">
        <v>444</v>
      </c>
      <c r="K59" t="s">
        <v>445</v>
      </c>
      <c r="L59">
        <v>53963</v>
      </c>
      <c r="M59" t="s">
        <v>217</v>
      </c>
      <c r="N59" s="1">
        <v>44913</v>
      </c>
      <c r="O59" s="1">
        <v>44918</v>
      </c>
      <c r="P59">
        <v>80</v>
      </c>
      <c r="Q59">
        <v>4</v>
      </c>
      <c r="R59" t="s">
        <v>63</v>
      </c>
      <c r="S59">
        <v>4</v>
      </c>
      <c r="T59">
        <v>0</v>
      </c>
      <c r="U59">
        <v>5</v>
      </c>
      <c r="V59">
        <v>395</v>
      </c>
      <c r="W59" t="s">
        <v>54</v>
      </c>
      <c r="X59" t="s">
        <v>446</v>
      </c>
      <c r="Y59" t="s">
        <v>65</v>
      </c>
      <c r="Z59" s="1">
        <v>44877</v>
      </c>
      <c r="AA59" s="2">
        <v>4.1365740740740745E-2</v>
      </c>
      <c r="AB59" s="2">
        <v>7.9942129629629641E-2</v>
      </c>
      <c r="AC59" t="s">
        <v>45</v>
      </c>
      <c r="AD59" t="s">
        <v>44</v>
      </c>
      <c r="AE59" t="s">
        <v>44</v>
      </c>
      <c r="AF59">
        <v>79</v>
      </c>
    </row>
    <row r="60" spans="1:32">
      <c r="A60">
        <v>1059</v>
      </c>
      <c r="B60">
        <v>159</v>
      </c>
      <c r="C60" t="s">
        <v>447</v>
      </c>
      <c r="D60" t="s">
        <v>448</v>
      </c>
      <c r="E60" t="s">
        <v>48</v>
      </c>
      <c r="F60" t="s">
        <v>449</v>
      </c>
      <c r="G60">
        <f>1-713-890-3132</f>
        <v>-4734</v>
      </c>
      <c r="H60" t="s">
        <v>94</v>
      </c>
      <c r="I60" s="1">
        <v>23629</v>
      </c>
      <c r="J60" t="s">
        <v>450</v>
      </c>
      <c r="K60" t="s">
        <v>451</v>
      </c>
      <c r="L60">
        <v>43278</v>
      </c>
      <c r="M60" t="s">
        <v>94</v>
      </c>
      <c r="N60" s="1">
        <v>44723</v>
      </c>
      <c r="O60" s="1">
        <v>44725</v>
      </c>
      <c r="P60">
        <v>76</v>
      </c>
      <c r="Q60">
        <v>4</v>
      </c>
      <c r="R60" t="s">
        <v>53</v>
      </c>
      <c r="S60">
        <v>3</v>
      </c>
      <c r="T60">
        <v>1</v>
      </c>
      <c r="U60">
        <v>2</v>
      </c>
      <c r="V60">
        <v>264</v>
      </c>
      <c r="W60" t="s">
        <v>41</v>
      </c>
      <c r="X60" t="s">
        <v>452</v>
      </c>
      <c r="Y60" t="s">
        <v>81</v>
      </c>
      <c r="Z60" s="1">
        <v>44699</v>
      </c>
      <c r="AA60" s="2">
        <v>0.97090277777777778</v>
      </c>
      <c r="AB60" s="2">
        <v>0.95900462962962962</v>
      </c>
      <c r="AC60" t="s">
        <v>45</v>
      </c>
      <c r="AD60" t="s">
        <v>45</v>
      </c>
      <c r="AE60" t="s">
        <v>44</v>
      </c>
      <c r="AF60">
        <v>132</v>
      </c>
    </row>
    <row r="61" spans="1:32">
      <c r="A61">
        <v>1060</v>
      </c>
      <c r="B61">
        <v>160</v>
      </c>
      <c r="C61" t="s">
        <v>453</v>
      </c>
      <c r="D61" t="s">
        <v>454</v>
      </c>
      <c r="E61" t="s">
        <v>48</v>
      </c>
      <c r="F61" t="s">
        <v>455</v>
      </c>
      <c r="G61" t="s">
        <v>456</v>
      </c>
      <c r="H61" t="s">
        <v>457</v>
      </c>
      <c r="I61" s="1">
        <v>31589</v>
      </c>
      <c r="J61" t="s">
        <v>458</v>
      </c>
      <c r="K61" t="s">
        <v>459</v>
      </c>
      <c r="L61">
        <v>96965</v>
      </c>
      <c r="M61" t="s">
        <v>457</v>
      </c>
      <c r="N61" s="1">
        <v>44597</v>
      </c>
      <c r="O61" s="1">
        <v>44602</v>
      </c>
      <c r="P61">
        <v>63</v>
      </c>
      <c r="Q61">
        <v>3</v>
      </c>
      <c r="R61" t="s">
        <v>40</v>
      </c>
      <c r="S61">
        <v>1</v>
      </c>
      <c r="T61">
        <v>2</v>
      </c>
      <c r="U61">
        <v>5</v>
      </c>
      <c r="V61">
        <v>1130</v>
      </c>
      <c r="W61" t="s">
        <v>54</v>
      </c>
      <c r="X61" t="s">
        <v>460</v>
      </c>
      <c r="Y61" t="s">
        <v>65</v>
      </c>
      <c r="Z61" s="1">
        <v>44583</v>
      </c>
      <c r="AA61" s="2">
        <v>0.14370370370370369</v>
      </c>
      <c r="AB61" s="2">
        <v>0.6272106481481482</v>
      </c>
      <c r="AC61" t="s">
        <v>45</v>
      </c>
      <c r="AD61" t="s">
        <v>44</v>
      </c>
      <c r="AE61" t="s">
        <v>45</v>
      </c>
      <c r="AF61">
        <v>226</v>
      </c>
    </row>
    <row r="62" spans="1:32">
      <c r="A62">
        <v>1061</v>
      </c>
      <c r="B62">
        <v>161</v>
      </c>
      <c r="C62" t="s">
        <v>461</v>
      </c>
      <c r="D62" t="s">
        <v>462</v>
      </c>
      <c r="E62" t="s">
        <v>34</v>
      </c>
      <c r="F62" t="s">
        <v>463</v>
      </c>
      <c r="G62" t="s">
        <v>464</v>
      </c>
      <c r="H62" t="s">
        <v>295</v>
      </c>
      <c r="I62" s="1">
        <v>27068</v>
      </c>
      <c r="J62" t="s">
        <v>465</v>
      </c>
      <c r="K62" t="s">
        <v>466</v>
      </c>
      <c r="L62">
        <v>35354</v>
      </c>
      <c r="M62" t="s">
        <v>295</v>
      </c>
      <c r="N62" s="1">
        <v>44961</v>
      </c>
      <c r="O62" s="1">
        <v>44966</v>
      </c>
      <c r="P62">
        <v>86</v>
      </c>
      <c r="Q62">
        <v>4</v>
      </c>
      <c r="R62" t="s">
        <v>63</v>
      </c>
      <c r="S62">
        <v>1</v>
      </c>
      <c r="T62">
        <v>2</v>
      </c>
      <c r="U62">
        <v>5</v>
      </c>
      <c r="V62">
        <v>380</v>
      </c>
      <c r="W62" t="s">
        <v>41</v>
      </c>
      <c r="X62" t="s">
        <v>467</v>
      </c>
      <c r="Y62" t="s">
        <v>81</v>
      </c>
      <c r="Z62" s="1">
        <v>44925</v>
      </c>
      <c r="AA62" s="2">
        <v>4.9537037037037041E-3</v>
      </c>
      <c r="AB62" s="2">
        <v>0.58303240740740747</v>
      </c>
      <c r="AC62" t="s">
        <v>44</v>
      </c>
      <c r="AD62" t="s">
        <v>44</v>
      </c>
      <c r="AE62" t="s">
        <v>44</v>
      </c>
      <c r="AF62">
        <v>76</v>
      </c>
    </row>
    <row r="63" spans="1:32">
      <c r="A63">
        <v>1062</v>
      </c>
      <c r="B63">
        <v>162</v>
      </c>
      <c r="C63" t="s">
        <v>468</v>
      </c>
      <c r="D63" t="s">
        <v>469</v>
      </c>
      <c r="E63" t="s">
        <v>48</v>
      </c>
      <c r="F63" t="s">
        <v>470</v>
      </c>
      <c r="G63" t="s">
        <v>471</v>
      </c>
      <c r="H63" t="s">
        <v>164</v>
      </c>
      <c r="I63" s="1">
        <v>37346</v>
      </c>
      <c r="J63" t="s">
        <v>472</v>
      </c>
      <c r="K63" t="s">
        <v>473</v>
      </c>
      <c r="L63">
        <v>92127</v>
      </c>
      <c r="M63" t="s">
        <v>164</v>
      </c>
      <c r="N63" s="1">
        <v>44645</v>
      </c>
      <c r="O63" s="1">
        <v>44649</v>
      </c>
      <c r="P63">
        <v>12</v>
      </c>
      <c r="Q63">
        <v>1</v>
      </c>
      <c r="R63" t="s">
        <v>40</v>
      </c>
      <c r="S63">
        <v>4</v>
      </c>
      <c r="T63">
        <v>1</v>
      </c>
      <c r="U63">
        <v>4</v>
      </c>
      <c r="V63">
        <v>944</v>
      </c>
      <c r="W63" t="s">
        <v>54</v>
      </c>
      <c r="X63" t="s">
        <v>474</v>
      </c>
      <c r="Y63" t="s">
        <v>81</v>
      </c>
      <c r="Z63" s="1">
        <v>44638</v>
      </c>
      <c r="AA63" s="2">
        <v>0.23972222222222225</v>
      </c>
      <c r="AB63" s="2">
        <v>0.74298611111111112</v>
      </c>
      <c r="AC63" t="s">
        <v>45</v>
      </c>
      <c r="AD63" t="s">
        <v>44</v>
      </c>
      <c r="AE63" t="s">
        <v>44</v>
      </c>
      <c r="AF63">
        <v>236</v>
      </c>
    </row>
    <row r="64" spans="1:32">
      <c r="A64">
        <v>1063</v>
      </c>
      <c r="B64">
        <v>163</v>
      </c>
      <c r="C64" t="s">
        <v>475</v>
      </c>
      <c r="D64" t="s">
        <v>476</v>
      </c>
      <c r="E64" t="s">
        <v>48</v>
      </c>
      <c r="F64" t="s">
        <v>477</v>
      </c>
      <c r="G64" t="s">
        <v>478</v>
      </c>
      <c r="H64" t="s">
        <v>330</v>
      </c>
      <c r="I64" s="1">
        <v>25319</v>
      </c>
      <c r="J64" t="s">
        <v>479</v>
      </c>
      <c r="K64" t="s">
        <v>480</v>
      </c>
      <c r="L64">
        <v>76181</v>
      </c>
      <c r="M64" t="s">
        <v>330</v>
      </c>
      <c r="N64" s="1">
        <v>44817</v>
      </c>
      <c r="O64" s="1">
        <v>44820</v>
      </c>
      <c r="P64">
        <v>71</v>
      </c>
      <c r="Q64">
        <v>3</v>
      </c>
      <c r="R64" t="s">
        <v>63</v>
      </c>
      <c r="S64">
        <v>2</v>
      </c>
      <c r="T64">
        <v>1</v>
      </c>
      <c r="U64">
        <v>3</v>
      </c>
      <c r="V64">
        <v>183</v>
      </c>
      <c r="W64" t="s">
        <v>41</v>
      </c>
      <c r="X64" t="s">
        <v>481</v>
      </c>
      <c r="Y64" t="s">
        <v>6</v>
      </c>
      <c r="Z64" s="1">
        <v>44809</v>
      </c>
      <c r="AA64" s="2">
        <v>0.11315972222222222</v>
      </c>
      <c r="AB64" s="2">
        <v>0.4893055555555556</v>
      </c>
      <c r="AC64" t="s">
        <v>44</v>
      </c>
      <c r="AD64" t="s">
        <v>44</v>
      </c>
      <c r="AE64" t="s">
        <v>45</v>
      </c>
      <c r="AF64">
        <v>61</v>
      </c>
    </row>
    <row r="65" spans="1:32">
      <c r="A65">
        <v>1064</v>
      </c>
      <c r="B65">
        <v>164</v>
      </c>
      <c r="C65" t="s">
        <v>482</v>
      </c>
      <c r="D65" t="s">
        <v>483</v>
      </c>
      <c r="E65" t="s">
        <v>34</v>
      </c>
      <c r="F65" t="s">
        <v>484</v>
      </c>
      <c r="G65" t="s">
        <v>485</v>
      </c>
      <c r="H65" t="s">
        <v>225</v>
      </c>
      <c r="I65" s="1">
        <v>23348</v>
      </c>
      <c r="J65" t="s">
        <v>486</v>
      </c>
      <c r="K65" t="s">
        <v>487</v>
      </c>
      <c r="L65">
        <v>84128</v>
      </c>
      <c r="M65" t="s">
        <v>225</v>
      </c>
      <c r="N65" s="1">
        <v>44925</v>
      </c>
      <c r="O65" s="1">
        <v>44930</v>
      </c>
      <c r="P65">
        <v>22</v>
      </c>
      <c r="Q65">
        <v>1</v>
      </c>
      <c r="R65" t="s">
        <v>53</v>
      </c>
      <c r="S65">
        <v>1</v>
      </c>
      <c r="T65">
        <v>1</v>
      </c>
      <c r="U65">
        <v>5</v>
      </c>
      <c r="V65">
        <v>605</v>
      </c>
      <c r="W65" t="s">
        <v>54</v>
      </c>
      <c r="X65" t="s">
        <v>488</v>
      </c>
      <c r="Y65" t="s">
        <v>65</v>
      </c>
      <c r="Z65" s="1">
        <v>44903</v>
      </c>
      <c r="AA65" s="2">
        <v>0.41726851851851854</v>
      </c>
      <c r="AB65" s="2">
        <v>0.39374999999999999</v>
      </c>
      <c r="AC65" t="s">
        <v>45</v>
      </c>
      <c r="AD65" t="s">
        <v>44</v>
      </c>
      <c r="AE65" t="s">
        <v>44</v>
      </c>
      <c r="AF65">
        <v>121</v>
      </c>
    </row>
    <row r="66" spans="1:32">
      <c r="A66">
        <v>1065</v>
      </c>
      <c r="B66">
        <v>165</v>
      </c>
      <c r="C66" t="s">
        <v>489</v>
      </c>
      <c r="D66" t="s">
        <v>490</v>
      </c>
      <c r="E66" t="s">
        <v>48</v>
      </c>
      <c r="F66" t="s">
        <v>491</v>
      </c>
      <c r="G66" t="s">
        <v>492</v>
      </c>
      <c r="H66" t="s">
        <v>225</v>
      </c>
      <c r="I66" s="1">
        <v>31836</v>
      </c>
      <c r="J66" t="s">
        <v>493</v>
      </c>
      <c r="K66" t="s">
        <v>494</v>
      </c>
      <c r="L66">
        <v>23712</v>
      </c>
      <c r="M66" t="s">
        <v>225</v>
      </c>
      <c r="N66" s="1">
        <v>44760</v>
      </c>
      <c r="O66" s="1">
        <v>44761</v>
      </c>
      <c r="P66">
        <v>27</v>
      </c>
      <c r="Q66">
        <v>2</v>
      </c>
      <c r="R66" t="s">
        <v>40</v>
      </c>
      <c r="S66">
        <v>1</v>
      </c>
      <c r="T66">
        <v>1</v>
      </c>
      <c r="U66">
        <v>1</v>
      </c>
      <c r="V66">
        <v>202</v>
      </c>
      <c r="W66" t="s">
        <v>54</v>
      </c>
      <c r="X66" t="s">
        <v>495</v>
      </c>
      <c r="Y66" t="s">
        <v>6</v>
      </c>
      <c r="Z66" s="1">
        <v>44747</v>
      </c>
      <c r="AA66" s="2">
        <v>0.31256944444444446</v>
      </c>
      <c r="AB66" s="2">
        <v>0.30626157407407406</v>
      </c>
      <c r="AC66" t="s">
        <v>44</v>
      </c>
      <c r="AD66" t="s">
        <v>45</v>
      </c>
      <c r="AE66" t="s">
        <v>44</v>
      </c>
      <c r="AF66">
        <v>202</v>
      </c>
    </row>
    <row r="67" spans="1:32">
      <c r="A67">
        <v>1066</v>
      </c>
      <c r="B67">
        <v>166</v>
      </c>
      <c r="C67" t="s">
        <v>90</v>
      </c>
      <c r="D67" t="s">
        <v>496</v>
      </c>
      <c r="E67" t="s">
        <v>34</v>
      </c>
      <c r="F67" t="s">
        <v>497</v>
      </c>
      <c r="G67">
        <v>5307808675</v>
      </c>
      <c r="H67" t="s">
        <v>135</v>
      </c>
      <c r="I67" s="1">
        <v>31050</v>
      </c>
      <c r="J67" t="s">
        <v>498</v>
      </c>
      <c r="K67" t="s">
        <v>499</v>
      </c>
      <c r="L67">
        <v>69636</v>
      </c>
      <c r="M67" t="s">
        <v>135</v>
      </c>
      <c r="N67" s="1">
        <v>44813</v>
      </c>
      <c r="O67" s="1">
        <v>44814</v>
      </c>
      <c r="P67">
        <v>43</v>
      </c>
      <c r="Q67">
        <v>2</v>
      </c>
      <c r="R67" t="s">
        <v>53</v>
      </c>
      <c r="S67">
        <v>3</v>
      </c>
      <c r="T67">
        <v>2</v>
      </c>
      <c r="U67">
        <v>1</v>
      </c>
      <c r="V67">
        <v>131</v>
      </c>
      <c r="W67" t="s">
        <v>54</v>
      </c>
      <c r="X67" t="s">
        <v>500</v>
      </c>
      <c r="Y67" t="s">
        <v>43</v>
      </c>
      <c r="Z67" s="1">
        <v>44788</v>
      </c>
      <c r="AA67" s="2">
        <v>0.36874999999999997</v>
      </c>
      <c r="AB67" s="2">
        <v>0.59399305555555559</v>
      </c>
      <c r="AC67" t="s">
        <v>44</v>
      </c>
      <c r="AD67" t="s">
        <v>44</v>
      </c>
      <c r="AE67" t="s">
        <v>45</v>
      </c>
      <c r="AF67">
        <v>131</v>
      </c>
    </row>
    <row r="68" spans="1:32">
      <c r="A68">
        <v>1067</v>
      </c>
      <c r="B68">
        <v>167</v>
      </c>
      <c r="C68" t="s">
        <v>501</v>
      </c>
      <c r="D68" t="s">
        <v>502</v>
      </c>
      <c r="E68" t="s">
        <v>48</v>
      </c>
      <c r="F68" t="s">
        <v>503</v>
      </c>
      <c r="G68" t="s">
        <v>504</v>
      </c>
      <c r="H68" t="s">
        <v>179</v>
      </c>
      <c r="I68" s="1">
        <v>18730</v>
      </c>
      <c r="J68" t="s">
        <v>505</v>
      </c>
      <c r="K68" t="s">
        <v>506</v>
      </c>
      <c r="L68">
        <v>41614</v>
      </c>
      <c r="M68" t="s">
        <v>179</v>
      </c>
      <c r="N68" s="1">
        <v>44619</v>
      </c>
      <c r="O68" s="1">
        <v>44620</v>
      </c>
      <c r="P68">
        <v>79</v>
      </c>
      <c r="Q68">
        <v>4</v>
      </c>
      <c r="R68" t="s">
        <v>53</v>
      </c>
      <c r="S68">
        <v>4</v>
      </c>
      <c r="T68">
        <v>0</v>
      </c>
      <c r="U68">
        <v>1</v>
      </c>
      <c r="V68">
        <v>133</v>
      </c>
      <c r="W68" t="s">
        <v>54</v>
      </c>
      <c r="X68" t="s">
        <v>507</v>
      </c>
      <c r="Y68" t="s">
        <v>81</v>
      </c>
      <c r="Z68" s="1">
        <v>44590</v>
      </c>
      <c r="AA68" s="2">
        <v>0.93853009259259268</v>
      </c>
      <c r="AB68" s="2">
        <v>0.41565972222222225</v>
      </c>
      <c r="AC68" t="s">
        <v>44</v>
      </c>
      <c r="AD68" t="s">
        <v>44</v>
      </c>
      <c r="AE68" t="s">
        <v>44</v>
      </c>
      <c r="AF68">
        <v>133</v>
      </c>
    </row>
    <row r="69" spans="1:32">
      <c r="A69">
        <v>1068</v>
      </c>
      <c r="B69">
        <v>168</v>
      </c>
      <c r="C69" t="s">
        <v>229</v>
      </c>
      <c r="D69" t="s">
        <v>508</v>
      </c>
      <c r="E69" t="s">
        <v>34</v>
      </c>
      <c r="F69" t="s">
        <v>509</v>
      </c>
      <c r="G69">
        <v>9822958265</v>
      </c>
      <c r="H69" t="s">
        <v>115</v>
      </c>
      <c r="I69" s="1">
        <v>27222</v>
      </c>
      <c r="J69" t="s">
        <v>510</v>
      </c>
      <c r="K69" t="s">
        <v>511</v>
      </c>
      <c r="L69">
        <v>58352</v>
      </c>
      <c r="M69" t="s">
        <v>115</v>
      </c>
      <c r="N69" s="1">
        <v>44775</v>
      </c>
      <c r="O69" s="1">
        <v>44777</v>
      </c>
      <c r="P69">
        <v>33</v>
      </c>
      <c r="Q69">
        <v>2</v>
      </c>
      <c r="R69" t="s">
        <v>40</v>
      </c>
      <c r="S69">
        <v>1</v>
      </c>
      <c r="T69">
        <v>1</v>
      </c>
      <c r="U69">
        <v>2</v>
      </c>
      <c r="V69">
        <v>422</v>
      </c>
      <c r="W69" t="s">
        <v>54</v>
      </c>
      <c r="X69" t="s">
        <v>512</v>
      </c>
      <c r="Y69" t="s">
        <v>6</v>
      </c>
      <c r="Z69" s="1">
        <v>44755</v>
      </c>
      <c r="AA69" s="2">
        <v>0.38201388888888888</v>
      </c>
      <c r="AB69" s="2">
        <v>0.95697916666666671</v>
      </c>
      <c r="AC69" t="s">
        <v>45</v>
      </c>
      <c r="AD69" t="s">
        <v>45</v>
      </c>
      <c r="AE69" t="s">
        <v>44</v>
      </c>
      <c r="AF69">
        <v>211</v>
      </c>
    </row>
    <row r="70" spans="1:32">
      <c r="A70">
        <v>1069</v>
      </c>
      <c r="B70">
        <v>169</v>
      </c>
      <c r="C70" t="s">
        <v>513</v>
      </c>
      <c r="D70" t="s">
        <v>514</v>
      </c>
      <c r="E70" t="s">
        <v>34</v>
      </c>
      <c r="F70" t="s">
        <v>515</v>
      </c>
      <c r="G70" t="s">
        <v>516</v>
      </c>
      <c r="H70" t="s">
        <v>171</v>
      </c>
      <c r="I70" s="1">
        <v>35165</v>
      </c>
      <c r="J70" t="s">
        <v>517</v>
      </c>
      <c r="K70" t="s">
        <v>518</v>
      </c>
      <c r="L70">
        <v>83856</v>
      </c>
      <c r="M70" t="s">
        <v>171</v>
      </c>
      <c r="N70" s="1">
        <v>44583</v>
      </c>
      <c r="O70" s="1">
        <v>44586</v>
      </c>
      <c r="P70">
        <v>1</v>
      </c>
      <c r="Q70">
        <v>1</v>
      </c>
      <c r="R70" t="s">
        <v>53</v>
      </c>
      <c r="S70">
        <v>1</v>
      </c>
      <c r="T70">
        <v>1</v>
      </c>
      <c r="U70">
        <v>3</v>
      </c>
      <c r="V70">
        <v>444</v>
      </c>
      <c r="W70" t="s">
        <v>41</v>
      </c>
      <c r="X70" t="s">
        <v>519</v>
      </c>
      <c r="Y70" t="s">
        <v>81</v>
      </c>
      <c r="Z70" s="1">
        <v>44570</v>
      </c>
      <c r="AA70" s="2">
        <v>0.34584490740740742</v>
      </c>
      <c r="AB70" s="2">
        <v>0.76578703703703699</v>
      </c>
      <c r="AC70" t="s">
        <v>45</v>
      </c>
      <c r="AD70" t="s">
        <v>45</v>
      </c>
      <c r="AE70" t="s">
        <v>45</v>
      </c>
      <c r="AF70">
        <v>148</v>
      </c>
    </row>
    <row r="71" spans="1:32">
      <c r="A71">
        <v>1070</v>
      </c>
      <c r="B71">
        <v>170</v>
      </c>
      <c r="C71" t="s">
        <v>520</v>
      </c>
      <c r="D71" t="s">
        <v>521</v>
      </c>
      <c r="E71" t="s">
        <v>34</v>
      </c>
      <c r="F71" t="s">
        <v>522</v>
      </c>
      <c r="G71" t="s">
        <v>523</v>
      </c>
      <c r="H71" t="s">
        <v>129</v>
      </c>
      <c r="I71" s="1">
        <v>35023</v>
      </c>
      <c r="J71" t="s">
        <v>524</v>
      </c>
      <c r="K71" t="s">
        <v>525</v>
      </c>
      <c r="L71">
        <v>71530</v>
      </c>
      <c r="M71" t="s">
        <v>129</v>
      </c>
      <c r="N71" s="1">
        <v>44856</v>
      </c>
      <c r="O71" s="1">
        <v>44860</v>
      </c>
      <c r="P71">
        <v>85</v>
      </c>
      <c r="Q71">
        <v>4</v>
      </c>
      <c r="R71" t="s">
        <v>53</v>
      </c>
      <c r="S71">
        <v>3</v>
      </c>
      <c r="T71">
        <v>1</v>
      </c>
      <c r="U71">
        <v>4</v>
      </c>
      <c r="V71">
        <v>596</v>
      </c>
      <c r="W71" t="s">
        <v>54</v>
      </c>
      <c r="X71" t="s">
        <v>526</v>
      </c>
      <c r="Y71" t="s">
        <v>43</v>
      </c>
      <c r="Z71" s="1">
        <v>44820</v>
      </c>
      <c r="AA71" s="2">
        <v>0.6818171296296297</v>
      </c>
      <c r="AB71" s="2">
        <v>0.10083333333333333</v>
      </c>
      <c r="AC71" t="s">
        <v>45</v>
      </c>
      <c r="AD71" t="s">
        <v>45</v>
      </c>
      <c r="AE71" t="s">
        <v>44</v>
      </c>
      <c r="AF71">
        <v>149</v>
      </c>
    </row>
    <row r="72" spans="1:32">
      <c r="A72">
        <v>1071</v>
      </c>
      <c r="B72">
        <v>171</v>
      </c>
      <c r="C72" t="s">
        <v>364</v>
      </c>
      <c r="D72" t="s">
        <v>527</v>
      </c>
      <c r="E72" t="s">
        <v>34</v>
      </c>
      <c r="F72" t="s">
        <v>528</v>
      </c>
      <c r="G72" t="s">
        <v>529</v>
      </c>
      <c r="H72" t="s">
        <v>530</v>
      </c>
      <c r="I72" s="1">
        <v>31491</v>
      </c>
      <c r="J72" t="s">
        <v>531</v>
      </c>
      <c r="K72" t="s">
        <v>532</v>
      </c>
      <c r="L72">
        <v>4004</v>
      </c>
      <c r="M72" t="s">
        <v>530</v>
      </c>
      <c r="N72" s="1">
        <v>44900</v>
      </c>
      <c r="O72" s="1">
        <v>44901</v>
      </c>
      <c r="P72">
        <v>12</v>
      </c>
      <c r="Q72">
        <v>1</v>
      </c>
      <c r="R72" t="s">
        <v>40</v>
      </c>
      <c r="S72">
        <v>4</v>
      </c>
      <c r="T72">
        <v>1</v>
      </c>
      <c r="U72">
        <v>1</v>
      </c>
      <c r="V72">
        <v>247</v>
      </c>
      <c r="W72" t="s">
        <v>41</v>
      </c>
      <c r="X72" t="s">
        <v>533</v>
      </c>
      <c r="Y72" t="s">
        <v>43</v>
      </c>
      <c r="Z72" s="1">
        <v>44892</v>
      </c>
      <c r="AA72" s="2">
        <v>0.6457060185185185</v>
      </c>
      <c r="AB72" s="2">
        <v>0.59326388888888892</v>
      </c>
      <c r="AC72" t="s">
        <v>45</v>
      </c>
      <c r="AD72" t="s">
        <v>45</v>
      </c>
      <c r="AE72" t="s">
        <v>45</v>
      </c>
      <c r="AF72">
        <v>247</v>
      </c>
    </row>
    <row r="73" spans="1:32">
      <c r="A73">
        <v>1072</v>
      </c>
      <c r="B73">
        <v>172</v>
      </c>
      <c r="C73" t="s">
        <v>534</v>
      </c>
      <c r="D73" t="s">
        <v>99</v>
      </c>
      <c r="E73" t="s">
        <v>34</v>
      </c>
      <c r="F73" t="s">
        <v>535</v>
      </c>
      <c r="G73" t="s">
        <v>536</v>
      </c>
      <c r="H73" t="s">
        <v>537</v>
      </c>
      <c r="I73" s="1">
        <v>24794</v>
      </c>
      <c r="J73" t="s">
        <v>538</v>
      </c>
      <c r="K73" t="s">
        <v>539</v>
      </c>
      <c r="L73">
        <v>67205</v>
      </c>
      <c r="M73" t="s">
        <v>537</v>
      </c>
      <c r="N73" s="1">
        <v>44641</v>
      </c>
      <c r="O73" s="1">
        <v>44643</v>
      </c>
      <c r="P73">
        <v>65</v>
      </c>
      <c r="Q73">
        <v>3</v>
      </c>
      <c r="R73" t="s">
        <v>63</v>
      </c>
      <c r="S73">
        <v>4</v>
      </c>
      <c r="T73">
        <v>1</v>
      </c>
      <c r="U73">
        <v>2</v>
      </c>
      <c r="V73">
        <v>138</v>
      </c>
      <c r="W73" t="s">
        <v>41</v>
      </c>
      <c r="X73" t="s">
        <v>540</v>
      </c>
      <c r="Y73" t="s">
        <v>65</v>
      </c>
      <c r="Z73" s="1">
        <v>44610</v>
      </c>
      <c r="AA73" s="2">
        <v>0.71359953703703705</v>
      </c>
      <c r="AB73" s="2">
        <v>0.49450231481481483</v>
      </c>
      <c r="AC73" t="s">
        <v>45</v>
      </c>
      <c r="AD73" t="s">
        <v>45</v>
      </c>
      <c r="AE73" t="s">
        <v>45</v>
      </c>
      <c r="AF73">
        <v>69</v>
      </c>
    </row>
    <row r="74" spans="1:32">
      <c r="A74">
        <v>1073</v>
      </c>
      <c r="B74">
        <v>173</v>
      </c>
      <c r="C74" t="s">
        <v>364</v>
      </c>
      <c r="D74" t="s">
        <v>126</v>
      </c>
      <c r="E74" t="s">
        <v>34</v>
      </c>
      <c r="F74" t="s">
        <v>541</v>
      </c>
      <c r="G74" t="s">
        <v>542</v>
      </c>
      <c r="H74" t="s">
        <v>156</v>
      </c>
      <c r="I74" s="1">
        <v>25941</v>
      </c>
      <c r="J74" t="s">
        <v>543</v>
      </c>
      <c r="K74" t="s">
        <v>544</v>
      </c>
      <c r="L74">
        <v>16966</v>
      </c>
      <c r="M74" t="s">
        <v>156</v>
      </c>
      <c r="N74" s="1">
        <v>44759</v>
      </c>
      <c r="O74" s="1">
        <v>44762</v>
      </c>
      <c r="P74">
        <v>65</v>
      </c>
      <c r="Q74">
        <v>3</v>
      </c>
      <c r="R74" t="s">
        <v>63</v>
      </c>
      <c r="S74">
        <v>3</v>
      </c>
      <c r="T74">
        <v>0</v>
      </c>
      <c r="U74">
        <v>3</v>
      </c>
      <c r="V74">
        <v>258</v>
      </c>
      <c r="W74" t="s">
        <v>54</v>
      </c>
      <c r="X74" t="s">
        <v>545</v>
      </c>
      <c r="Y74" t="s">
        <v>65</v>
      </c>
      <c r="Z74" s="1">
        <v>44731</v>
      </c>
      <c r="AA74" s="2">
        <v>4.2592592592592592E-2</v>
      </c>
      <c r="AB74" s="2">
        <v>0.65798611111111105</v>
      </c>
      <c r="AC74" t="s">
        <v>45</v>
      </c>
      <c r="AD74" t="s">
        <v>44</v>
      </c>
      <c r="AE74" t="s">
        <v>44</v>
      </c>
      <c r="AF74">
        <v>86</v>
      </c>
    </row>
    <row r="75" spans="1:32">
      <c r="A75">
        <v>1074</v>
      </c>
      <c r="B75">
        <v>174</v>
      </c>
      <c r="C75" t="s">
        <v>139</v>
      </c>
      <c r="D75" t="s">
        <v>546</v>
      </c>
      <c r="E75" t="s">
        <v>48</v>
      </c>
      <c r="F75" t="s">
        <v>547</v>
      </c>
      <c r="G75" t="s">
        <v>548</v>
      </c>
      <c r="H75" t="s">
        <v>272</v>
      </c>
      <c r="I75" s="1">
        <v>21264</v>
      </c>
      <c r="J75" t="s">
        <v>549</v>
      </c>
      <c r="K75" t="s">
        <v>550</v>
      </c>
      <c r="L75">
        <v>11239</v>
      </c>
      <c r="M75" t="s">
        <v>272</v>
      </c>
      <c r="N75" s="1">
        <v>44878</v>
      </c>
      <c r="O75" s="1">
        <v>44882</v>
      </c>
      <c r="P75">
        <v>99</v>
      </c>
      <c r="Q75">
        <v>4</v>
      </c>
      <c r="R75" t="s">
        <v>40</v>
      </c>
      <c r="S75">
        <v>2</v>
      </c>
      <c r="T75">
        <v>0</v>
      </c>
      <c r="U75">
        <v>4</v>
      </c>
      <c r="V75">
        <v>936</v>
      </c>
      <c r="W75" t="s">
        <v>54</v>
      </c>
      <c r="X75" t="s">
        <v>551</v>
      </c>
      <c r="Y75" t="s">
        <v>65</v>
      </c>
      <c r="Z75" s="1">
        <v>44857</v>
      </c>
      <c r="AA75" s="2">
        <v>0.73273148148148148</v>
      </c>
      <c r="AB75" s="2">
        <v>0.88054398148148139</v>
      </c>
      <c r="AC75" t="s">
        <v>44</v>
      </c>
      <c r="AD75" t="s">
        <v>45</v>
      </c>
      <c r="AE75" t="s">
        <v>45</v>
      </c>
      <c r="AF75">
        <v>234</v>
      </c>
    </row>
    <row r="76" spans="1:32">
      <c r="A76">
        <v>1075</v>
      </c>
      <c r="B76">
        <v>175</v>
      </c>
      <c r="C76" t="s">
        <v>552</v>
      </c>
      <c r="D76" t="s">
        <v>553</v>
      </c>
      <c r="E76" t="s">
        <v>34</v>
      </c>
      <c r="F76" t="s">
        <v>554</v>
      </c>
      <c r="G76" t="s">
        <v>555</v>
      </c>
      <c r="H76" t="s">
        <v>295</v>
      </c>
      <c r="I76" s="1">
        <v>26268</v>
      </c>
      <c r="J76" t="s">
        <v>556</v>
      </c>
      <c r="K76" t="s">
        <v>557</v>
      </c>
      <c r="L76">
        <v>63016</v>
      </c>
      <c r="M76" t="s">
        <v>295</v>
      </c>
      <c r="N76" s="1">
        <v>44753</v>
      </c>
      <c r="O76" s="1">
        <v>44757</v>
      </c>
      <c r="P76">
        <v>47</v>
      </c>
      <c r="Q76">
        <v>2</v>
      </c>
      <c r="R76" t="s">
        <v>63</v>
      </c>
      <c r="S76">
        <v>1</v>
      </c>
      <c r="T76">
        <v>2</v>
      </c>
      <c r="U76">
        <v>4</v>
      </c>
      <c r="V76">
        <v>284</v>
      </c>
      <c r="W76" t="s">
        <v>41</v>
      </c>
      <c r="X76" t="s">
        <v>558</v>
      </c>
      <c r="Y76" t="s">
        <v>81</v>
      </c>
      <c r="Z76" s="1">
        <v>44737</v>
      </c>
      <c r="AA76" s="2">
        <v>5.7824074074074076E-2</v>
      </c>
      <c r="AB76" s="2">
        <v>0.89583333333333337</v>
      </c>
      <c r="AC76" t="s">
        <v>45</v>
      </c>
      <c r="AD76" t="s">
        <v>45</v>
      </c>
      <c r="AE76" t="s">
        <v>45</v>
      </c>
      <c r="AF76">
        <v>71</v>
      </c>
    </row>
    <row r="77" spans="1:32">
      <c r="A77">
        <v>1076</v>
      </c>
      <c r="B77">
        <v>176</v>
      </c>
      <c r="C77" t="s">
        <v>371</v>
      </c>
      <c r="D77" t="s">
        <v>243</v>
      </c>
      <c r="E77" t="s">
        <v>34</v>
      </c>
      <c r="F77" t="s">
        <v>559</v>
      </c>
      <c r="G77" t="s">
        <v>560</v>
      </c>
      <c r="H77" t="s">
        <v>179</v>
      </c>
      <c r="I77" s="1">
        <v>30211</v>
      </c>
      <c r="J77" t="s">
        <v>561</v>
      </c>
      <c r="K77" t="s">
        <v>562</v>
      </c>
      <c r="L77">
        <v>57896</v>
      </c>
      <c r="M77" t="s">
        <v>179</v>
      </c>
      <c r="N77" s="1">
        <v>44844</v>
      </c>
      <c r="O77" s="1">
        <v>44849</v>
      </c>
      <c r="P77">
        <v>68</v>
      </c>
      <c r="Q77">
        <v>3</v>
      </c>
      <c r="R77" t="s">
        <v>63</v>
      </c>
      <c r="S77">
        <v>3</v>
      </c>
      <c r="T77">
        <v>1</v>
      </c>
      <c r="U77">
        <v>5</v>
      </c>
      <c r="V77">
        <v>400</v>
      </c>
      <c r="W77" t="s">
        <v>41</v>
      </c>
      <c r="X77" t="s">
        <v>563</v>
      </c>
      <c r="Y77" t="s">
        <v>65</v>
      </c>
      <c r="Z77" s="1">
        <v>44832</v>
      </c>
      <c r="AA77" s="2">
        <v>0.52659722222222227</v>
      </c>
      <c r="AB77" s="2">
        <v>0.11178240740740741</v>
      </c>
      <c r="AC77" t="s">
        <v>45</v>
      </c>
      <c r="AD77" t="s">
        <v>45</v>
      </c>
      <c r="AE77" t="s">
        <v>45</v>
      </c>
      <c r="AF77">
        <v>80</v>
      </c>
    </row>
    <row r="78" spans="1:32">
      <c r="A78">
        <v>1077</v>
      </c>
      <c r="B78">
        <v>177</v>
      </c>
      <c r="C78" t="s">
        <v>564</v>
      </c>
      <c r="D78" t="s">
        <v>565</v>
      </c>
      <c r="E78" t="s">
        <v>48</v>
      </c>
      <c r="F78" t="s">
        <v>566</v>
      </c>
      <c r="G78" t="s">
        <v>567</v>
      </c>
      <c r="H78" t="s">
        <v>217</v>
      </c>
      <c r="I78" s="1">
        <v>18821</v>
      </c>
      <c r="J78" t="s">
        <v>568</v>
      </c>
      <c r="K78" t="s">
        <v>569</v>
      </c>
      <c r="L78">
        <v>35996</v>
      </c>
      <c r="M78" t="s">
        <v>217</v>
      </c>
      <c r="N78" s="1">
        <v>44597</v>
      </c>
      <c r="O78" s="1">
        <v>44599</v>
      </c>
      <c r="P78">
        <v>86</v>
      </c>
      <c r="Q78">
        <v>4</v>
      </c>
      <c r="R78" t="s">
        <v>63</v>
      </c>
      <c r="S78">
        <v>2</v>
      </c>
      <c r="T78">
        <v>0</v>
      </c>
      <c r="U78">
        <v>2</v>
      </c>
      <c r="V78">
        <v>136</v>
      </c>
      <c r="W78" t="s">
        <v>54</v>
      </c>
      <c r="X78" t="s">
        <v>570</v>
      </c>
      <c r="Y78" t="s">
        <v>6</v>
      </c>
      <c r="Z78" s="1">
        <v>44574</v>
      </c>
      <c r="AA78" s="2">
        <v>0.6262847222222222</v>
      </c>
      <c r="AB78" s="2">
        <v>0.94101851851851848</v>
      </c>
      <c r="AC78" t="s">
        <v>45</v>
      </c>
      <c r="AD78" t="s">
        <v>45</v>
      </c>
      <c r="AE78" t="s">
        <v>44</v>
      </c>
      <c r="AF78">
        <v>68</v>
      </c>
    </row>
    <row r="79" spans="1:32">
      <c r="A79">
        <v>1078</v>
      </c>
      <c r="B79">
        <v>178</v>
      </c>
      <c r="C79" t="s">
        <v>571</v>
      </c>
      <c r="D79" t="s">
        <v>572</v>
      </c>
      <c r="E79" t="s">
        <v>48</v>
      </c>
      <c r="F79" t="s">
        <v>573</v>
      </c>
      <c r="G79" t="s">
        <v>574</v>
      </c>
      <c r="H79" t="s">
        <v>171</v>
      </c>
      <c r="I79" s="1">
        <v>21623</v>
      </c>
      <c r="J79" t="s">
        <v>575</v>
      </c>
      <c r="K79" t="s">
        <v>576</v>
      </c>
      <c r="L79">
        <v>34797</v>
      </c>
      <c r="M79" t="s">
        <v>171</v>
      </c>
      <c r="N79" s="1">
        <v>44824</v>
      </c>
      <c r="O79" s="1">
        <v>44827</v>
      </c>
      <c r="P79">
        <v>67</v>
      </c>
      <c r="Q79">
        <v>3</v>
      </c>
      <c r="R79" t="s">
        <v>53</v>
      </c>
      <c r="S79">
        <v>2</v>
      </c>
      <c r="T79">
        <v>2</v>
      </c>
      <c r="U79">
        <v>3</v>
      </c>
      <c r="V79">
        <v>417</v>
      </c>
      <c r="W79" t="s">
        <v>54</v>
      </c>
      <c r="X79" t="s">
        <v>577</v>
      </c>
      <c r="Y79" t="s">
        <v>81</v>
      </c>
      <c r="Z79" s="1">
        <v>44799</v>
      </c>
      <c r="AA79" s="2">
        <v>0.67896990740740737</v>
      </c>
      <c r="AB79" s="2">
        <v>0.62798611111111113</v>
      </c>
      <c r="AC79" t="s">
        <v>44</v>
      </c>
      <c r="AD79" t="s">
        <v>45</v>
      </c>
      <c r="AE79" t="s">
        <v>44</v>
      </c>
      <c r="AF79">
        <v>139</v>
      </c>
    </row>
    <row r="80" spans="1:32">
      <c r="A80">
        <v>1079</v>
      </c>
      <c r="B80">
        <v>179</v>
      </c>
      <c r="C80" t="s">
        <v>371</v>
      </c>
      <c r="D80" t="s">
        <v>90</v>
      </c>
      <c r="E80" t="s">
        <v>48</v>
      </c>
      <c r="F80" t="s">
        <v>578</v>
      </c>
      <c r="G80" t="s">
        <v>579</v>
      </c>
      <c r="H80" t="s">
        <v>109</v>
      </c>
      <c r="I80" s="1">
        <v>32513</v>
      </c>
      <c r="J80" t="s">
        <v>580</v>
      </c>
      <c r="K80" t="s">
        <v>581</v>
      </c>
      <c r="L80">
        <v>48079</v>
      </c>
      <c r="M80" t="s">
        <v>109</v>
      </c>
      <c r="N80" s="1">
        <v>44794</v>
      </c>
      <c r="O80" s="1">
        <v>44795</v>
      </c>
      <c r="P80">
        <v>11</v>
      </c>
      <c r="Q80">
        <v>1</v>
      </c>
      <c r="R80" t="s">
        <v>63</v>
      </c>
      <c r="S80">
        <v>1</v>
      </c>
      <c r="T80">
        <v>0</v>
      </c>
      <c r="U80">
        <v>1</v>
      </c>
      <c r="V80">
        <v>80</v>
      </c>
      <c r="W80" t="s">
        <v>54</v>
      </c>
      <c r="X80" t="s">
        <v>582</v>
      </c>
      <c r="Y80" t="s">
        <v>6</v>
      </c>
      <c r="Z80" s="1">
        <v>44782</v>
      </c>
      <c r="AA80" s="2">
        <v>0.78134259259259264</v>
      </c>
      <c r="AB80" s="2">
        <v>3.6631944444444446E-2</v>
      </c>
      <c r="AC80" t="s">
        <v>45</v>
      </c>
      <c r="AD80" t="s">
        <v>45</v>
      </c>
      <c r="AE80" t="s">
        <v>45</v>
      </c>
      <c r="AF80">
        <v>80</v>
      </c>
    </row>
    <row r="81" spans="1:32">
      <c r="A81">
        <v>1080</v>
      </c>
      <c r="B81">
        <v>180</v>
      </c>
      <c r="C81" t="s">
        <v>583</v>
      </c>
      <c r="D81" t="s">
        <v>584</v>
      </c>
      <c r="E81" t="s">
        <v>48</v>
      </c>
      <c r="F81" t="s">
        <v>585</v>
      </c>
      <c r="G81" t="s">
        <v>586</v>
      </c>
      <c r="H81" t="s">
        <v>457</v>
      </c>
      <c r="I81" s="1">
        <v>35869</v>
      </c>
      <c r="J81" t="s">
        <v>587</v>
      </c>
      <c r="K81" t="s">
        <v>588</v>
      </c>
      <c r="L81">
        <v>55917</v>
      </c>
      <c r="M81" t="s">
        <v>457</v>
      </c>
      <c r="N81" s="1">
        <v>44736</v>
      </c>
      <c r="O81" s="1">
        <v>44737</v>
      </c>
      <c r="P81">
        <v>26</v>
      </c>
      <c r="Q81">
        <v>2</v>
      </c>
      <c r="R81" t="s">
        <v>63</v>
      </c>
      <c r="S81">
        <v>4</v>
      </c>
      <c r="T81">
        <v>1</v>
      </c>
      <c r="U81">
        <v>1</v>
      </c>
      <c r="V81">
        <v>71</v>
      </c>
      <c r="W81" t="s">
        <v>41</v>
      </c>
      <c r="X81" t="s">
        <v>589</v>
      </c>
      <c r="Y81" t="s">
        <v>6</v>
      </c>
      <c r="Z81" s="1">
        <v>44729</v>
      </c>
      <c r="AA81" s="2">
        <v>8.7395833333333339E-2</v>
      </c>
      <c r="AB81" s="2">
        <v>1.5648148148148151E-2</v>
      </c>
      <c r="AC81" t="s">
        <v>45</v>
      </c>
      <c r="AD81" t="s">
        <v>44</v>
      </c>
      <c r="AE81" t="s">
        <v>44</v>
      </c>
      <c r="AF81">
        <v>71</v>
      </c>
    </row>
    <row r="82" spans="1:32">
      <c r="A82">
        <v>1081</v>
      </c>
      <c r="B82">
        <v>181</v>
      </c>
      <c r="C82" t="s">
        <v>590</v>
      </c>
      <c r="D82" t="s">
        <v>591</v>
      </c>
      <c r="E82" t="s">
        <v>34</v>
      </c>
      <c r="F82" t="s">
        <v>592</v>
      </c>
      <c r="G82">
        <f>1-943-539-4407</f>
        <v>-5888</v>
      </c>
      <c r="H82" t="s">
        <v>171</v>
      </c>
      <c r="I82" s="1">
        <v>22665</v>
      </c>
      <c r="J82" t="s">
        <v>593</v>
      </c>
      <c r="K82" t="s">
        <v>594</v>
      </c>
      <c r="L82">
        <v>9237</v>
      </c>
      <c r="M82" t="s">
        <v>171</v>
      </c>
      <c r="N82" s="1">
        <v>44616</v>
      </c>
      <c r="O82" s="1">
        <v>44618</v>
      </c>
      <c r="P82">
        <v>78</v>
      </c>
      <c r="Q82">
        <v>4</v>
      </c>
      <c r="R82" t="s">
        <v>40</v>
      </c>
      <c r="S82">
        <v>1</v>
      </c>
      <c r="T82">
        <v>0</v>
      </c>
      <c r="U82">
        <v>2</v>
      </c>
      <c r="V82">
        <v>482</v>
      </c>
      <c r="W82" t="s">
        <v>54</v>
      </c>
      <c r="X82" t="s">
        <v>595</v>
      </c>
      <c r="Y82" t="s">
        <v>43</v>
      </c>
      <c r="Z82" s="1">
        <v>44608</v>
      </c>
      <c r="AA82" s="2">
        <v>0.42003472222222221</v>
      </c>
      <c r="AB82" s="2">
        <v>0.3629398148148148</v>
      </c>
      <c r="AC82" t="s">
        <v>44</v>
      </c>
      <c r="AD82" t="s">
        <v>44</v>
      </c>
      <c r="AE82" t="s">
        <v>44</v>
      </c>
      <c r="AF82">
        <v>241</v>
      </c>
    </row>
    <row r="83" spans="1:32">
      <c r="A83">
        <v>1082</v>
      </c>
      <c r="B83">
        <v>182</v>
      </c>
      <c r="C83" t="s">
        <v>119</v>
      </c>
      <c r="D83" t="s">
        <v>596</v>
      </c>
      <c r="E83" t="s">
        <v>48</v>
      </c>
      <c r="F83" t="s">
        <v>597</v>
      </c>
      <c r="G83" t="s">
        <v>598</v>
      </c>
      <c r="H83" t="s">
        <v>530</v>
      </c>
      <c r="I83" s="1">
        <v>22582</v>
      </c>
      <c r="J83" t="s">
        <v>599</v>
      </c>
      <c r="K83" t="s">
        <v>600</v>
      </c>
      <c r="L83">
        <v>25955</v>
      </c>
      <c r="M83" t="s">
        <v>530</v>
      </c>
      <c r="N83" s="1">
        <v>44794</v>
      </c>
      <c r="O83" s="1">
        <v>44795</v>
      </c>
      <c r="P83">
        <v>97</v>
      </c>
      <c r="Q83">
        <v>4</v>
      </c>
      <c r="R83" t="s">
        <v>53</v>
      </c>
      <c r="S83">
        <v>1</v>
      </c>
      <c r="T83">
        <v>1</v>
      </c>
      <c r="U83">
        <v>1</v>
      </c>
      <c r="V83">
        <v>131</v>
      </c>
      <c r="W83" t="s">
        <v>41</v>
      </c>
      <c r="X83" t="s">
        <v>601</v>
      </c>
      <c r="Y83" t="s">
        <v>81</v>
      </c>
      <c r="Z83" s="1">
        <v>44762</v>
      </c>
      <c r="AA83" s="2">
        <v>0.39584490740740735</v>
      </c>
      <c r="AB83" s="2">
        <v>0.70262731481481477</v>
      </c>
      <c r="AC83" t="s">
        <v>45</v>
      </c>
      <c r="AD83" t="s">
        <v>44</v>
      </c>
      <c r="AE83" t="s">
        <v>44</v>
      </c>
      <c r="AF83">
        <v>131</v>
      </c>
    </row>
    <row r="84" spans="1:32">
      <c r="A84">
        <v>1083</v>
      </c>
      <c r="B84">
        <v>183</v>
      </c>
      <c r="C84" t="s">
        <v>602</v>
      </c>
      <c r="D84" t="s">
        <v>603</v>
      </c>
      <c r="E84" t="s">
        <v>48</v>
      </c>
      <c r="F84" t="s">
        <v>604</v>
      </c>
      <c r="G84" t="s">
        <v>605</v>
      </c>
      <c r="H84" t="s">
        <v>209</v>
      </c>
      <c r="I84" s="1">
        <v>34099</v>
      </c>
      <c r="J84" t="s">
        <v>606</v>
      </c>
      <c r="K84" t="s">
        <v>607</v>
      </c>
      <c r="L84">
        <v>42469</v>
      </c>
      <c r="M84" t="s">
        <v>209</v>
      </c>
      <c r="N84" s="1">
        <v>44757</v>
      </c>
      <c r="O84" s="1">
        <v>44762</v>
      </c>
      <c r="P84">
        <v>2</v>
      </c>
      <c r="Q84">
        <v>1</v>
      </c>
      <c r="R84" t="s">
        <v>63</v>
      </c>
      <c r="S84">
        <v>2</v>
      </c>
      <c r="T84">
        <v>0</v>
      </c>
      <c r="U84">
        <v>5</v>
      </c>
      <c r="V84">
        <v>325</v>
      </c>
      <c r="W84" t="s">
        <v>41</v>
      </c>
      <c r="X84" t="s">
        <v>608</v>
      </c>
      <c r="Y84" t="s">
        <v>43</v>
      </c>
      <c r="Z84" s="1">
        <v>44726</v>
      </c>
      <c r="AA84" s="2">
        <v>0.66314814814814815</v>
      </c>
      <c r="AB84" s="2">
        <v>0.82831018518518518</v>
      </c>
      <c r="AC84" t="s">
        <v>45</v>
      </c>
      <c r="AD84" t="s">
        <v>44</v>
      </c>
      <c r="AE84" t="s">
        <v>44</v>
      </c>
      <c r="AF84">
        <v>65</v>
      </c>
    </row>
    <row r="85" spans="1:32">
      <c r="A85">
        <v>1084</v>
      </c>
      <c r="B85">
        <v>184</v>
      </c>
      <c r="C85" t="s">
        <v>326</v>
      </c>
      <c r="D85" t="s">
        <v>609</v>
      </c>
      <c r="E85" t="s">
        <v>34</v>
      </c>
      <c r="F85" t="s">
        <v>610</v>
      </c>
      <c r="G85" t="s">
        <v>611</v>
      </c>
      <c r="H85" t="s">
        <v>115</v>
      </c>
      <c r="I85" s="1">
        <v>20632</v>
      </c>
      <c r="J85" t="s">
        <v>612</v>
      </c>
      <c r="K85" t="s">
        <v>613</v>
      </c>
      <c r="L85">
        <v>97723</v>
      </c>
      <c r="M85" t="s">
        <v>115</v>
      </c>
      <c r="N85" s="1">
        <v>44678</v>
      </c>
      <c r="O85" s="1">
        <v>44680</v>
      </c>
      <c r="P85">
        <v>1</v>
      </c>
      <c r="Q85">
        <v>1</v>
      </c>
      <c r="R85" t="s">
        <v>53</v>
      </c>
      <c r="S85">
        <v>2</v>
      </c>
      <c r="T85">
        <v>1</v>
      </c>
      <c r="U85">
        <v>2</v>
      </c>
      <c r="V85">
        <v>278</v>
      </c>
      <c r="W85" t="s">
        <v>54</v>
      </c>
      <c r="X85" t="s">
        <v>614</v>
      </c>
      <c r="Y85" t="s">
        <v>65</v>
      </c>
      <c r="Z85" s="1">
        <v>44672</v>
      </c>
      <c r="AA85" s="2">
        <v>0.50607638888888895</v>
      </c>
      <c r="AB85" s="2">
        <v>0.28680555555555554</v>
      </c>
      <c r="AC85" t="s">
        <v>45</v>
      </c>
      <c r="AD85" t="s">
        <v>44</v>
      </c>
      <c r="AE85" t="s">
        <v>45</v>
      </c>
      <c r="AF85">
        <v>139</v>
      </c>
    </row>
    <row r="86" spans="1:32">
      <c r="A86">
        <v>1085</v>
      </c>
      <c r="B86">
        <v>185</v>
      </c>
      <c r="C86" t="s">
        <v>615</v>
      </c>
      <c r="D86" t="s">
        <v>616</v>
      </c>
      <c r="E86" t="s">
        <v>34</v>
      </c>
      <c r="F86" t="s">
        <v>617</v>
      </c>
      <c r="G86">
        <v>3487474919</v>
      </c>
      <c r="H86" t="s">
        <v>179</v>
      </c>
      <c r="I86" s="1">
        <v>30804</v>
      </c>
      <c r="J86" t="s">
        <v>618</v>
      </c>
      <c r="K86" t="s">
        <v>619</v>
      </c>
      <c r="L86">
        <v>49435</v>
      </c>
      <c r="M86" t="s">
        <v>179</v>
      </c>
      <c r="N86" s="1">
        <v>44870</v>
      </c>
      <c r="O86" s="1">
        <v>44871</v>
      </c>
      <c r="P86">
        <v>91</v>
      </c>
      <c r="Q86">
        <v>4</v>
      </c>
      <c r="R86" t="s">
        <v>53</v>
      </c>
      <c r="S86">
        <v>4</v>
      </c>
      <c r="T86">
        <v>0</v>
      </c>
      <c r="U86">
        <v>1</v>
      </c>
      <c r="V86">
        <v>130</v>
      </c>
      <c r="W86" t="s">
        <v>41</v>
      </c>
      <c r="X86" t="s">
        <v>620</v>
      </c>
      <c r="Y86" t="s">
        <v>43</v>
      </c>
      <c r="Z86" s="1">
        <v>44851</v>
      </c>
      <c r="AA86" s="2">
        <v>0.92626157407407417</v>
      </c>
      <c r="AB86" s="2">
        <v>0.69717592592592592</v>
      </c>
      <c r="AC86" t="s">
        <v>45</v>
      </c>
      <c r="AD86" t="s">
        <v>44</v>
      </c>
      <c r="AE86" t="s">
        <v>45</v>
      </c>
      <c r="AF86">
        <v>130</v>
      </c>
    </row>
    <row r="87" spans="1:32">
      <c r="A87">
        <v>1086</v>
      </c>
      <c r="B87">
        <v>186</v>
      </c>
      <c r="C87" t="s">
        <v>621</v>
      </c>
      <c r="D87" t="s">
        <v>622</v>
      </c>
      <c r="E87" t="s">
        <v>34</v>
      </c>
      <c r="F87" t="s">
        <v>623</v>
      </c>
      <c r="G87" t="s">
        <v>624</v>
      </c>
      <c r="H87" t="s">
        <v>50</v>
      </c>
      <c r="I87" s="1">
        <v>17086</v>
      </c>
      <c r="J87" t="s">
        <v>625</v>
      </c>
      <c r="K87" t="s">
        <v>626</v>
      </c>
      <c r="L87">
        <v>78979</v>
      </c>
      <c r="M87" t="s">
        <v>50</v>
      </c>
      <c r="N87" s="1">
        <v>44918</v>
      </c>
      <c r="O87" s="1">
        <v>44923</v>
      </c>
      <c r="P87">
        <v>100</v>
      </c>
      <c r="Q87">
        <v>4</v>
      </c>
      <c r="R87" t="s">
        <v>53</v>
      </c>
      <c r="S87">
        <v>4</v>
      </c>
      <c r="T87">
        <v>0</v>
      </c>
      <c r="U87">
        <v>5</v>
      </c>
      <c r="V87">
        <v>670</v>
      </c>
      <c r="W87" t="s">
        <v>41</v>
      </c>
      <c r="X87" t="s">
        <v>627</v>
      </c>
      <c r="Y87" t="s">
        <v>81</v>
      </c>
      <c r="Z87" s="1">
        <v>44881</v>
      </c>
      <c r="AA87" s="2">
        <v>0.41288194444444443</v>
      </c>
      <c r="AB87" s="2">
        <v>0.95972222222222225</v>
      </c>
      <c r="AC87" t="s">
        <v>44</v>
      </c>
      <c r="AD87" t="s">
        <v>44</v>
      </c>
      <c r="AE87" t="s">
        <v>45</v>
      </c>
      <c r="AF87">
        <v>134</v>
      </c>
    </row>
    <row r="88" spans="1:32">
      <c r="A88">
        <v>1087</v>
      </c>
      <c r="B88">
        <v>187</v>
      </c>
      <c r="C88" t="s">
        <v>628</v>
      </c>
      <c r="D88" t="s">
        <v>629</v>
      </c>
      <c r="E88" t="s">
        <v>48</v>
      </c>
      <c r="F88" t="s">
        <v>630</v>
      </c>
      <c r="G88" t="s">
        <v>631</v>
      </c>
      <c r="H88" t="s">
        <v>280</v>
      </c>
      <c r="I88" s="1">
        <v>32508</v>
      </c>
      <c r="J88" t="s">
        <v>632</v>
      </c>
      <c r="K88" t="s">
        <v>633</v>
      </c>
      <c r="L88">
        <v>14655</v>
      </c>
      <c r="M88" t="s">
        <v>280</v>
      </c>
      <c r="N88" s="1">
        <v>44768</v>
      </c>
      <c r="O88" s="1">
        <v>44773</v>
      </c>
      <c r="P88">
        <v>71</v>
      </c>
      <c r="Q88">
        <v>3</v>
      </c>
      <c r="R88" t="s">
        <v>63</v>
      </c>
      <c r="S88">
        <v>4</v>
      </c>
      <c r="T88">
        <v>1</v>
      </c>
      <c r="U88">
        <v>5</v>
      </c>
      <c r="V88">
        <v>345</v>
      </c>
      <c r="W88" t="s">
        <v>54</v>
      </c>
      <c r="X88" t="s">
        <v>634</v>
      </c>
      <c r="Y88" t="s">
        <v>43</v>
      </c>
      <c r="Z88" s="1">
        <v>44732</v>
      </c>
      <c r="AA88" s="2">
        <v>9.2337962962962969E-2</v>
      </c>
      <c r="AB88" s="2">
        <v>0.20465277777777779</v>
      </c>
      <c r="AC88" t="s">
        <v>45</v>
      </c>
      <c r="AD88" t="s">
        <v>44</v>
      </c>
      <c r="AE88" t="s">
        <v>45</v>
      </c>
      <c r="AF88">
        <v>69</v>
      </c>
    </row>
    <row r="89" spans="1:32">
      <c r="A89">
        <v>1088</v>
      </c>
      <c r="B89">
        <v>188</v>
      </c>
      <c r="C89" t="s">
        <v>305</v>
      </c>
      <c r="D89" t="s">
        <v>635</v>
      </c>
      <c r="E89" t="s">
        <v>34</v>
      </c>
      <c r="F89" t="s">
        <v>636</v>
      </c>
      <c r="G89" t="s">
        <v>637</v>
      </c>
      <c r="H89" t="s">
        <v>209</v>
      </c>
      <c r="I89" s="1">
        <v>32243</v>
      </c>
      <c r="J89" t="s">
        <v>638</v>
      </c>
      <c r="K89" t="s">
        <v>639</v>
      </c>
      <c r="L89">
        <v>73619</v>
      </c>
      <c r="M89" t="s">
        <v>209</v>
      </c>
      <c r="N89" s="1">
        <v>44738</v>
      </c>
      <c r="O89" s="1">
        <v>44739</v>
      </c>
      <c r="P89">
        <v>95</v>
      </c>
      <c r="Q89">
        <v>4</v>
      </c>
      <c r="R89" t="s">
        <v>63</v>
      </c>
      <c r="S89">
        <v>3</v>
      </c>
      <c r="T89">
        <v>1</v>
      </c>
      <c r="U89">
        <v>1</v>
      </c>
      <c r="V89">
        <v>80</v>
      </c>
      <c r="W89" t="s">
        <v>41</v>
      </c>
      <c r="X89" t="s">
        <v>640</v>
      </c>
      <c r="Y89" t="s">
        <v>81</v>
      </c>
      <c r="Z89" s="1">
        <v>44729</v>
      </c>
      <c r="AA89" s="2">
        <v>0.41100694444444441</v>
      </c>
      <c r="AB89" s="2">
        <v>0.74513888888888891</v>
      </c>
      <c r="AC89" t="s">
        <v>44</v>
      </c>
      <c r="AD89" t="s">
        <v>45</v>
      </c>
      <c r="AE89" t="s">
        <v>45</v>
      </c>
      <c r="AF89">
        <v>80</v>
      </c>
    </row>
    <row r="90" spans="1:32">
      <c r="A90">
        <v>1089</v>
      </c>
      <c r="B90">
        <v>189</v>
      </c>
      <c r="C90" t="s">
        <v>641</v>
      </c>
      <c r="D90" t="s">
        <v>642</v>
      </c>
      <c r="E90" t="s">
        <v>48</v>
      </c>
      <c r="F90" t="s">
        <v>643</v>
      </c>
      <c r="G90" t="s">
        <v>644</v>
      </c>
      <c r="H90" t="s">
        <v>135</v>
      </c>
      <c r="I90" s="1">
        <v>28364</v>
      </c>
      <c r="J90" t="s">
        <v>645</v>
      </c>
      <c r="K90" t="s">
        <v>646</v>
      </c>
      <c r="L90">
        <v>7960</v>
      </c>
      <c r="M90" t="s">
        <v>135</v>
      </c>
      <c r="N90" s="1">
        <v>44876</v>
      </c>
      <c r="O90" s="1">
        <v>44878</v>
      </c>
      <c r="P90">
        <v>13</v>
      </c>
      <c r="Q90">
        <v>1</v>
      </c>
      <c r="R90" t="s">
        <v>53</v>
      </c>
      <c r="S90">
        <v>3</v>
      </c>
      <c r="T90">
        <v>0</v>
      </c>
      <c r="U90">
        <v>2</v>
      </c>
      <c r="V90">
        <v>270</v>
      </c>
      <c r="W90" t="s">
        <v>41</v>
      </c>
      <c r="X90" t="s">
        <v>647</v>
      </c>
      <c r="Y90" t="s">
        <v>81</v>
      </c>
      <c r="Z90" s="1">
        <v>44868</v>
      </c>
      <c r="AA90" s="2">
        <v>5.4664351851851846E-2</v>
      </c>
      <c r="AB90" s="2">
        <v>0.63898148148148148</v>
      </c>
      <c r="AC90" t="s">
        <v>45</v>
      </c>
      <c r="AD90" t="s">
        <v>44</v>
      </c>
      <c r="AE90" t="s">
        <v>44</v>
      </c>
      <c r="AF90">
        <v>135</v>
      </c>
    </row>
    <row r="91" spans="1:32">
      <c r="A91">
        <v>1090</v>
      </c>
      <c r="B91">
        <v>190</v>
      </c>
      <c r="C91" t="s">
        <v>648</v>
      </c>
      <c r="D91" t="s">
        <v>649</v>
      </c>
      <c r="E91" t="s">
        <v>48</v>
      </c>
      <c r="F91" t="s">
        <v>650</v>
      </c>
      <c r="G91" t="s">
        <v>651</v>
      </c>
      <c r="H91" t="s">
        <v>309</v>
      </c>
      <c r="I91" s="1">
        <v>22902</v>
      </c>
      <c r="J91" t="s">
        <v>652</v>
      </c>
      <c r="K91" t="s">
        <v>653</v>
      </c>
      <c r="L91">
        <v>80874</v>
      </c>
      <c r="M91" t="s">
        <v>309</v>
      </c>
      <c r="N91" s="1">
        <v>44745</v>
      </c>
      <c r="O91" s="1">
        <v>44748</v>
      </c>
      <c r="P91">
        <v>56</v>
      </c>
      <c r="Q91">
        <v>3</v>
      </c>
      <c r="R91" t="s">
        <v>63</v>
      </c>
      <c r="S91">
        <v>2</v>
      </c>
      <c r="T91">
        <v>2</v>
      </c>
      <c r="U91">
        <v>3</v>
      </c>
      <c r="V91">
        <v>252</v>
      </c>
      <c r="W91" t="s">
        <v>41</v>
      </c>
      <c r="X91" t="s">
        <v>654</v>
      </c>
      <c r="Y91" t="s">
        <v>6</v>
      </c>
      <c r="Z91" s="1">
        <v>44708</v>
      </c>
      <c r="AA91" s="2">
        <v>0.84842592592592592</v>
      </c>
      <c r="AB91" s="2">
        <v>0.53418981481481487</v>
      </c>
      <c r="AC91" t="s">
        <v>44</v>
      </c>
      <c r="AD91" t="s">
        <v>44</v>
      </c>
      <c r="AE91" t="s">
        <v>44</v>
      </c>
      <c r="AF91">
        <v>84</v>
      </c>
    </row>
    <row r="92" spans="1:32">
      <c r="A92">
        <v>1091</v>
      </c>
      <c r="B92">
        <v>191</v>
      </c>
      <c r="C92" t="s">
        <v>655</v>
      </c>
      <c r="D92" t="s">
        <v>656</v>
      </c>
      <c r="E92" t="s">
        <v>34</v>
      </c>
      <c r="F92" t="s">
        <v>657</v>
      </c>
      <c r="G92" t="s">
        <v>658</v>
      </c>
      <c r="H92" t="s">
        <v>60</v>
      </c>
      <c r="I92" s="1">
        <v>19193</v>
      </c>
      <c r="J92" t="s">
        <v>659</v>
      </c>
      <c r="K92" t="s">
        <v>660</v>
      </c>
      <c r="L92">
        <v>69446</v>
      </c>
      <c r="M92" t="s">
        <v>60</v>
      </c>
      <c r="N92" s="1">
        <v>44849</v>
      </c>
      <c r="O92" s="1">
        <v>44852</v>
      </c>
      <c r="P92">
        <v>65</v>
      </c>
      <c r="Q92">
        <v>3</v>
      </c>
      <c r="R92" t="s">
        <v>63</v>
      </c>
      <c r="S92">
        <v>1</v>
      </c>
      <c r="T92">
        <v>1</v>
      </c>
      <c r="U92">
        <v>3</v>
      </c>
      <c r="V92">
        <v>258</v>
      </c>
      <c r="W92" t="s">
        <v>54</v>
      </c>
      <c r="X92" t="s">
        <v>661</v>
      </c>
      <c r="Y92" t="s">
        <v>65</v>
      </c>
      <c r="Z92" s="1">
        <v>44826</v>
      </c>
      <c r="AA92" s="2">
        <v>6.7060185185185181E-2</v>
      </c>
      <c r="AB92" s="2">
        <v>0.57751157407407405</v>
      </c>
      <c r="AC92" t="s">
        <v>44</v>
      </c>
      <c r="AD92" t="s">
        <v>44</v>
      </c>
      <c r="AE92" t="s">
        <v>44</v>
      </c>
      <c r="AF92">
        <v>86</v>
      </c>
    </row>
    <row r="93" spans="1:32">
      <c r="A93">
        <v>1092</v>
      </c>
      <c r="B93">
        <v>192</v>
      </c>
      <c r="C93" t="s">
        <v>662</v>
      </c>
      <c r="D93" t="s">
        <v>663</v>
      </c>
      <c r="E93" t="s">
        <v>48</v>
      </c>
      <c r="F93" t="s">
        <v>664</v>
      </c>
      <c r="G93" t="s">
        <v>665</v>
      </c>
      <c r="H93" t="s">
        <v>70</v>
      </c>
      <c r="I93" s="1">
        <v>29029</v>
      </c>
      <c r="J93" t="s">
        <v>666</v>
      </c>
      <c r="K93" t="s">
        <v>667</v>
      </c>
      <c r="L93">
        <v>9738</v>
      </c>
      <c r="M93" t="s">
        <v>70</v>
      </c>
      <c r="N93" s="1">
        <v>44774</v>
      </c>
      <c r="O93" s="1">
        <v>44775</v>
      </c>
      <c r="P93">
        <v>58</v>
      </c>
      <c r="Q93">
        <v>3</v>
      </c>
      <c r="R93" t="s">
        <v>53</v>
      </c>
      <c r="S93">
        <v>3</v>
      </c>
      <c r="T93">
        <v>2</v>
      </c>
      <c r="U93">
        <v>1</v>
      </c>
      <c r="V93">
        <v>147</v>
      </c>
      <c r="W93" t="s">
        <v>41</v>
      </c>
      <c r="X93" t="s">
        <v>668</v>
      </c>
      <c r="Y93" t="s">
        <v>81</v>
      </c>
      <c r="Z93" s="1">
        <v>44742</v>
      </c>
      <c r="AA93" s="2">
        <v>0.47084490740740742</v>
      </c>
      <c r="AB93" s="2">
        <v>0.58048611111111115</v>
      </c>
      <c r="AC93" t="s">
        <v>45</v>
      </c>
      <c r="AD93" t="s">
        <v>44</v>
      </c>
      <c r="AE93" t="s">
        <v>45</v>
      </c>
      <c r="AF93">
        <v>147</v>
      </c>
    </row>
    <row r="94" spans="1:32">
      <c r="A94">
        <v>1093</v>
      </c>
      <c r="B94">
        <v>193</v>
      </c>
      <c r="C94" t="s">
        <v>327</v>
      </c>
      <c r="D94" t="s">
        <v>656</v>
      </c>
      <c r="E94" t="s">
        <v>48</v>
      </c>
      <c r="F94" t="s">
        <v>669</v>
      </c>
      <c r="G94" t="s">
        <v>670</v>
      </c>
      <c r="H94" t="s">
        <v>37</v>
      </c>
      <c r="I94" s="1">
        <v>19803</v>
      </c>
      <c r="J94" t="s">
        <v>671</v>
      </c>
      <c r="K94" t="s">
        <v>672</v>
      </c>
      <c r="L94">
        <v>78288</v>
      </c>
      <c r="M94" t="s">
        <v>37</v>
      </c>
      <c r="N94" s="1">
        <v>44731</v>
      </c>
      <c r="O94" s="1">
        <v>44735</v>
      </c>
      <c r="P94">
        <v>49</v>
      </c>
      <c r="Q94">
        <v>2</v>
      </c>
      <c r="R94" t="s">
        <v>53</v>
      </c>
      <c r="S94">
        <v>3</v>
      </c>
      <c r="T94">
        <v>2</v>
      </c>
      <c r="U94">
        <v>4</v>
      </c>
      <c r="V94">
        <v>564</v>
      </c>
      <c r="W94" t="s">
        <v>41</v>
      </c>
      <c r="X94" t="s">
        <v>673</v>
      </c>
      <c r="Y94" t="s">
        <v>6</v>
      </c>
      <c r="Z94" s="1">
        <v>44717</v>
      </c>
      <c r="AA94" s="2">
        <v>0.14672453703703703</v>
      </c>
      <c r="AB94" s="2">
        <v>0.3031712962962963</v>
      </c>
      <c r="AC94" t="s">
        <v>44</v>
      </c>
      <c r="AD94" t="s">
        <v>44</v>
      </c>
      <c r="AE94" t="s">
        <v>44</v>
      </c>
      <c r="AF94">
        <v>141</v>
      </c>
    </row>
    <row r="95" spans="1:32">
      <c r="A95">
        <v>1094</v>
      </c>
      <c r="B95">
        <v>194</v>
      </c>
      <c r="C95" t="s">
        <v>674</v>
      </c>
      <c r="D95" t="s">
        <v>675</v>
      </c>
      <c r="E95" t="s">
        <v>34</v>
      </c>
      <c r="F95" t="s">
        <v>676</v>
      </c>
      <c r="G95" t="s">
        <v>677</v>
      </c>
      <c r="H95" t="s">
        <v>171</v>
      </c>
      <c r="I95" s="1">
        <v>18542</v>
      </c>
      <c r="J95" t="s">
        <v>678</v>
      </c>
      <c r="K95" t="s">
        <v>679</v>
      </c>
      <c r="L95">
        <v>60906</v>
      </c>
      <c r="M95" t="s">
        <v>171</v>
      </c>
      <c r="N95" s="1">
        <v>44815</v>
      </c>
      <c r="O95" s="1">
        <v>44817</v>
      </c>
      <c r="P95">
        <v>36</v>
      </c>
      <c r="Q95">
        <v>2</v>
      </c>
      <c r="R95" t="s">
        <v>40</v>
      </c>
      <c r="S95">
        <v>3</v>
      </c>
      <c r="T95">
        <v>2</v>
      </c>
      <c r="U95">
        <v>2</v>
      </c>
      <c r="V95">
        <v>420</v>
      </c>
      <c r="W95" t="s">
        <v>54</v>
      </c>
      <c r="X95" t="s">
        <v>680</v>
      </c>
      <c r="Y95" t="s">
        <v>6</v>
      </c>
      <c r="Z95" s="1">
        <v>44790</v>
      </c>
      <c r="AA95" s="2">
        <v>2.8715277777777781E-2</v>
      </c>
      <c r="AB95" s="2">
        <v>0.22710648148148149</v>
      </c>
      <c r="AC95" t="s">
        <v>44</v>
      </c>
      <c r="AD95" t="s">
        <v>44</v>
      </c>
      <c r="AE95" t="s">
        <v>44</v>
      </c>
      <c r="AF95">
        <v>210</v>
      </c>
    </row>
    <row r="96" spans="1:32">
      <c r="A96">
        <v>1095</v>
      </c>
      <c r="B96">
        <v>195</v>
      </c>
      <c r="C96" t="s">
        <v>681</v>
      </c>
      <c r="D96" t="s">
        <v>682</v>
      </c>
      <c r="E96" t="s">
        <v>48</v>
      </c>
      <c r="F96" t="s">
        <v>683</v>
      </c>
      <c r="G96" t="s">
        <v>684</v>
      </c>
      <c r="H96" t="s">
        <v>60</v>
      </c>
      <c r="I96" s="1">
        <v>31352</v>
      </c>
      <c r="J96" t="s">
        <v>685</v>
      </c>
      <c r="K96" t="s">
        <v>686</v>
      </c>
      <c r="L96">
        <v>71857</v>
      </c>
      <c r="M96" t="s">
        <v>60</v>
      </c>
      <c r="N96" s="1">
        <v>44638</v>
      </c>
      <c r="O96" s="1">
        <v>44641</v>
      </c>
      <c r="P96">
        <v>43</v>
      </c>
      <c r="Q96">
        <v>2</v>
      </c>
      <c r="R96" t="s">
        <v>53</v>
      </c>
      <c r="S96">
        <v>3</v>
      </c>
      <c r="T96">
        <v>2</v>
      </c>
      <c r="U96">
        <v>3</v>
      </c>
      <c r="V96">
        <v>372</v>
      </c>
      <c r="W96" t="s">
        <v>54</v>
      </c>
      <c r="X96" t="s">
        <v>687</v>
      </c>
      <c r="Y96" t="s">
        <v>65</v>
      </c>
      <c r="Z96" s="1">
        <v>44622</v>
      </c>
      <c r="AA96" s="2">
        <v>0.25820601851851849</v>
      </c>
      <c r="AB96" s="2">
        <v>0.20336805555555557</v>
      </c>
      <c r="AC96" t="s">
        <v>44</v>
      </c>
      <c r="AD96" t="s">
        <v>45</v>
      </c>
      <c r="AE96" t="s">
        <v>45</v>
      </c>
      <c r="AF96">
        <v>124</v>
      </c>
    </row>
    <row r="97" spans="1:32">
      <c r="A97">
        <v>1096</v>
      </c>
      <c r="B97">
        <v>196</v>
      </c>
      <c r="C97" t="s">
        <v>688</v>
      </c>
      <c r="D97" t="s">
        <v>689</v>
      </c>
      <c r="E97" t="s">
        <v>48</v>
      </c>
      <c r="F97" t="s">
        <v>690</v>
      </c>
      <c r="G97" t="s">
        <v>691</v>
      </c>
      <c r="H97" t="s">
        <v>692</v>
      </c>
      <c r="I97" s="1">
        <v>28446</v>
      </c>
      <c r="J97" t="s">
        <v>693</v>
      </c>
      <c r="K97" t="s">
        <v>694</v>
      </c>
      <c r="L97">
        <v>70819</v>
      </c>
      <c r="M97" t="s">
        <v>692</v>
      </c>
      <c r="N97" s="1">
        <v>44752</v>
      </c>
      <c r="O97" s="1">
        <v>44754</v>
      </c>
      <c r="P97">
        <v>25</v>
      </c>
      <c r="Q97">
        <v>1</v>
      </c>
      <c r="R97" t="s">
        <v>53</v>
      </c>
      <c r="S97">
        <v>2</v>
      </c>
      <c r="T97">
        <v>1</v>
      </c>
      <c r="U97">
        <v>2</v>
      </c>
      <c r="V97">
        <v>270</v>
      </c>
      <c r="W97" t="s">
        <v>54</v>
      </c>
      <c r="X97" t="s">
        <v>695</v>
      </c>
      <c r="Y97" t="s">
        <v>81</v>
      </c>
      <c r="Z97" s="1">
        <v>44738</v>
      </c>
      <c r="AA97" s="2">
        <v>0.98263888888888884</v>
      </c>
      <c r="AB97" s="2">
        <v>0.35350694444444447</v>
      </c>
      <c r="AC97" t="s">
        <v>45</v>
      </c>
      <c r="AD97" t="s">
        <v>44</v>
      </c>
      <c r="AE97" t="s">
        <v>44</v>
      </c>
      <c r="AF97">
        <v>135</v>
      </c>
    </row>
    <row r="98" spans="1:32">
      <c r="A98">
        <v>1097</v>
      </c>
      <c r="B98">
        <v>197</v>
      </c>
      <c r="C98" t="s">
        <v>326</v>
      </c>
      <c r="D98" t="s">
        <v>696</v>
      </c>
      <c r="E98" t="s">
        <v>34</v>
      </c>
      <c r="F98" t="s">
        <v>697</v>
      </c>
      <c r="G98" t="s">
        <v>698</v>
      </c>
      <c r="H98" t="s">
        <v>272</v>
      </c>
      <c r="I98" s="1">
        <v>28556</v>
      </c>
      <c r="J98" t="s">
        <v>699</v>
      </c>
      <c r="K98" t="s">
        <v>700</v>
      </c>
      <c r="L98">
        <v>77997</v>
      </c>
      <c r="M98" t="s">
        <v>272</v>
      </c>
      <c r="N98" s="1">
        <v>44930</v>
      </c>
      <c r="O98" s="1">
        <v>44935</v>
      </c>
      <c r="P98">
        <v>20</v>
      </c>
      <c r="Q98">
        <v>1</v>
      </c>
      <c r="R98" t="s">
        <v>63</v>
      </c>
      <c r="S98">
        <v>2</v>
      </c>
      <c r="T98">
        <v>1</v>
      </c>
      <c r="U98">
        <v>5</v>
      </c>
      <c r="V98">
        <v>355</v>
      </c>
      <c r="W98" t="s">
        <v>54</v>
      </c>
      <c r="X98" t="s">
        <v>701</v>
      </c>
      <c r="Y98" t="s">
        <v>81</v>
      </c>
      <c r="Z98" s="1">
        <v>44917</v>
      </c>
      <c r="AA98" s="2">
        <v>0.56453703703703706</v>
      </c>
      <c r="AB98" s="2">
        <v>0.43182870370370369</v>
      </c>
      <c r="AC98" t="s">
        <v>44</v>
      </c>
      <c r="AD98" t="s">
        <v>44</v>
      </c>
      <c r="AE98" t="s">
        <v>45</v>
      </c>
      <c r="AF98">
        <v>71</v>
      </c>
    </row>
    <row r="99" spans="1:32">
      <c r="A99">
        <v>1098</v>
      </c>
      <c r="B99">
        <v>198</v>
      </c>
      <c r="C99" t="s">
        <v>702</v>
      </c>
      <c r="D99" t="s">
        <v>703</v>
      </c>
      <c r="E99" t="s">
        <v>48</v>
      </c>
      <c r="F99" t="s">
        <v>704</v>
      </c>
      <c r="G99" t="s">
        <v>705</v>
      </c>
      <c r="H99" t="s">
        <v>70</v>
      </c>
      <c r="I99" s="1">
        <v>27233</v>
      </c>
      <c r="J99" t="s">
        <v>706</v>
      </c>
      <c r="K99" t="s">
        <v>707</v>
      </c>
      <c r="L99">
        <v>13777</v>
      </c>
      <c r="M99" t="s">
        <v>70</v>
      </c>
      <c r="N99" s="1">
        <v>44708</v>
      </c>
      <c r="O99" s="1">
        <v>44709</v>
      </c>
      <c r="P99">
        <v>7</v>
      </c>
      <c r="Q99">
        <v>1</v>
      </c>
      <c r="R99" t="s">
        <v>53</v>
      </c>
      <c r="S99">
        <v>4</v>
      </c>
      <c r="T99">
        <v>1</v>
      </c>
      <c r="U99">
        <v>1</v>
      </c>
      <c r="V99">
        <v>135</v>
      </c>
      <c r="W99" t="s">
        <v>54</v>
      </c>
      <c r="X99" t="s">
        <v>708</v>
      </c>
      <c r="Y99" t="s">
        <v>81</v>
      </c>
      <c r="Z99" s="1">
        <v>44682</v>
      </c>
      <c r="AA99" s="2">
        <v>0.84166666666666667</v>
      </c>
      <c r="AB99" s="2">
        <v>0.79981481481481476</v>
      </c>
      <c r="AC99" t="s">
        <v>45</v>
      </c>
      <c r="AD99" t="s">
        <v>45</v>
      </c>
      <c r="AE99" t="s">
        <v>44</v>
      </c>
      <c r="AF99">
        <v>135</v>
      </c>
    </row>
    <row r="100" spans="1:32">
      <c r="A100">
        <v>1099</v>
      </c>
      <c r="B100">
        <v>199</v>
      </c>
      <c r="C100" t="s">
        <v>371</v>
      </c>
      <c r="D100" t="s">
        <v>709</v>
      </c>
      <c r="E100" t="s">
        <v>34</v>
      </c>
      <c r="F100" t="s">
        <v>710</v>
      </c>
      <c r="G100" t="s">
        <v>711</v>
      </c>
      <c r="H100" t="s">
        <v>217</v>
      </c>
      <c r="I100" s="1">
        <v>36100</v>
      </c>
      <c r="J100" t="s">
        <v>712</v>
      </c>
      <c r="K100" t="s">
        <v>713</v>
      </c>
      <c r="L100">
        <v>71389</v>
      </c>
      <c r="M100" t="s">
        <v>217</v>
      </c>
      <c r="N100" s="1">
        <v>44683</v>
      </c>
      <c r="O100" s="1">
        <v>44688</v>
      </c>
      <c r="P100">
        <v>12</v>
      </c>
      <c r="Q100">
        <v>1</v>
      </c>
      <c r="R100" t="s">
        <v>40</v>
      </c>
      <c r="S100">
        <v>1</v>
      </c>
      <c r="T100">
        <v>1</v>
      </c>
      <c r="U100">
        <v>5</v>
      </c>
      <c r="V100">
        <v>1025</v>
      </c>
      <c r="W100" t="s">
        <v>54</v>
      </c>
      <c r="X100" t="s">
        <v>714</v>
      </c>
      <c r="Y100" t="s">
        <v>65</v>
      </c>
      <c r="Z100" s="1">
        <v>44648</v>
      </c>
      <c r="AA100" s="2">
        <v>0.3543055555555556</v>
      </c>
      <c r="AB100" s="2">
        <v>0.91762731481481474</v>
      </c>
      <c r="AC100" t="s">
        <v>44</v>
      </c>
      <c r="AD100" t="s">
        <v>44</v>
      </c>
      <c r="AE100" t="s">
        <v>45</v>
      </c>
      <c r="AF100">
        <v>205</v>
      </c>
    </row>
    <row r="101" spans="1:32">
      <c r="A101">
        <v>1100</v>
      </c>
      <c r="B101">
        <v>200</v>
      </c>
      <c r="C101" t="s">
        <v>715</v>
      </c>
      <c r="D101" t="s">
        <v>716</v>
      </c>
      <c r="E101" t="s">
        <v>48</v>
      </c>
      <c r="F101" t="s">
        <v>717</v>
      </c>
      <c r="G101" t="s">
        <v>718</v>
      </c>
      <c r="H101" t="s">
        <v>309</v>
      </c>
      <c r="I101" s="1">
        <v>20013</v>
      </c>
      <c r="J101" t="s">
        <v>719</v>
      </c>
      <c r="K101" t="s">
        <v>720</v>
      </c>
      <c r="L101">
        <v>47059</v>
      </c>
      <c r="M101" t="s">
        <v>309</v>
      </c>
      <c r="N101" s="1">
        <v>44827</v>
      </c>
      <c r="O101" s="1">
        <v>44828</v>
      </c>
      <c r="P101">
        <v>17</v>
      </c>
      <c r="Q101">
        <v>1</v>
      </c>
      <c r="R101" t="s">
        <v>63</v>
      </c>
      <c r="S101">
        <v>4</v>
      </c>
      <c r="T101">
        <v>0</v>
      </c>
      <c r="U101">
        <v>1</v>
      </c>
      <c r="V101">
        <v>69</v>
      </c>
      <c r="W101" t="s">
        <v>54</v>
      </c>
      <c r="X101" t="s">
        <v>721</v>
      </c>
      <c r="Y101" t="s">
        <v>81</v>
      </c>
      <c r="Z101" s="1">
        <v>44798</v>
      </c>
      <c r="AA101" s="2">
        <v>0.83331018518518529</v>
      </c>
      <c r="AB101" s="2">
        <v>0.61489583333333331</v>
      </c>
      <c r="AC101" t="s">
        <v>45</v>
      </c>
      <c r="AD101" t="s">
        <v>44</v>
      </c>
      <c r="AE101" t="s">
        <v>44</v>
      </c>
      <c r="AF101">
        <v>69</v>
      </c>
    </row>
    <row r="102" spans="1:32">
      <c r="A102">
        <v>1101</v>
      </c>
      <c r="B102">
        <v>201</v>
      </c>
      <c r="C102" t="s">
        <v>722</v>
      </c>
      <c r="D102" t="s">
        <v>454</v>
      </c>
      <c r="E102" t="s">
        <v>48</v>
      </c>
      <c r="F102" t="s">
        <v>723</v>
      </c>
      <c r="G102" t="s">
        <v>724</v>
      </c>
      <c r="H102" t="s">
        <v>725</v>
      </c>
      <c r="I102" s="1">
        <v>23592</v>
      </c>
      <c r="J102" t="s">
        <v>726</v>
      </c>
      <c r="K102" t="s">
        <v>727</v>
      </c>
      <c r="L102">
        <v>29117</v>
      </c>
      <c r="M102" t="s">
        <v>725</v>
      </c>
      <c r="N102" s="1">
        <v>44719</v>
      </c>
      <c r="O102" s="1">
        <v>44723</v>
      </c>
      <c r="P102">
        <v>61</v>
      </c>
      <c r="Q102">
        <v>3</v>
      </c>
      <c r="R102" t="s">
        <v>53</v>
      </c>
      <c r="S102">
        <v>1</v>
      </c>
      <c r="T102">
        <v>2</v>
      </c>
      <c r="U102">
        <v>4</v>
      </c>
      <c r="V102">
        <v>580</v>
      </c>
      <c r="W102" t="s">
        <v>54</v>
      </c>
      <c r="X102" t="s">
        <v>728</v>
      </c>
      <c r="Y102" t="s">
        <v>43</v>
      </c>
      <c r="Z102" s="1">
        <v>44683</v>
      </c>
      <c r="AA102" s="2">
        <v>1.2847222222222223E-2</v>
      </c>
      <c r="AB102" s="2">
        <v>1.7245370370370369E-2</v>
      </c>
      <c r="AC102" t="s">
        <v>45</v>
      </c>
      <c r="AD102" t="s">
        <v>44</v>
      </c>
      <c r="AE102" t="s">
        <v>45</v>
      </c>
      <c r="AF102">
        <v>145</v>
      </c>
    </row>
    <row r="103" spans="1:32">
      <c r="A103">
        <v>1102</v>
      </c>
      <c r="B103">
        <v>202</v>
      </c>
      <c r="C103" t="s">
        <v>229</v>
      </c>
      <c r="D103" t="s">
        <v>729</v>
      </c>
      <c r="E103" t="s">
        <v>34</v>
      </c>
      <c r="F103" t="s">
        <v>730</v>
      </c>
      <c r="G103" t="s">
        <v>731</v>
      </c>
      <c r="H103" t="s">
        <v>692</v>
      </c>
      <c r="I103" s="1">
        <v>23234</v>
      </c>
      <c r="J103" t="s">
        <v>732</v>
      </c>
      <c r="K103" t="s">
        <v>733</v>
      </c>
      <c r="L103">
        <v>62936</v>
      </c>
      <c r="M103" t="s">
        <v>692</v>
      </c>
      <c r="N103" s="1">
        <v>44596</v>
      </c>
      <c r="O103" s="1">
        <v>44597</v>
      </c>
      <c r="P103">
        <v>81</v>
      </c>
      <c r="Q103">
        <v>4</v>
      </c>
      <c r="R103" t="s">
        <v>40</v>
      </c>
      <c r="S103">
        <v>2</v>
      </c>
      <c r="T103">
        <v>2</v>
      </c>
      <c r="U103">
        <v>1</v>
      </c>
      <c r="V103">
        <v>216</v>
      </c>
      <c r="W103" t="s">
        <v>54</v>
      </c>
      <c r="X103" t="s">
        <v>734</v>
      </c>
      <c r="Y103" t="s">
        <v>43</v>
      </c>
      <c r="Z103" s="1">
        <v>44582</v>
      </c>
      <c r="AA103" s="2">
        <v>0.8445717592592592</v>
      </c>
      <c r="AB103" s="2">
        <v>0.70447916666666666</v>
      </c>
      <c r="AC103" t="s">
        <v>45</v>
      </c>
      <c r="AD103" t="s">
        <v>44</v>
      </c>
      <c r="AE103" t="s">
        <v>45</v>
      </c>
      <c r="AF103">
        <v>216</v>
      </c>
    </row>
    <row r="104" spans="1:32">
      <c r="A104">
        <v>1103</v>
      </c>
      <c r="B104">
        <v>203</v>
      </c>
      <c r="C104" t="s">
        <v>475</v>
      </c>
      <c r="D104" t="s">
        <v>584</v>
      </c>
      <c r="E104" t="s">
        <v>48</v>
      </c>
      <c r="F104" t="s">
        <v>735</v>
      </c>
      <c r="G104" t="s">
        <v>736</v>
      </c>
      <c r="H104" t="s">
        <v>272</v>
      </c>
      <c r="I104" s="1">
        <v>28346</v>
      </c>
      <c r="J104" t="s">
        <v>737</v>
      </c>
      <c r="K104" t="s">
        <v>738</v>
      </c>
      <c r="L104">
        <v>11355</v>
      </c>
      <c r="M104" t="s">
        <v>272</v>
      </c>
      <c r="N104" s="1">
        <v>44934</v>
      </c>
      <c r="O104" s="1">
        <v>44938</v>
      </c>
      <c r="P104">
        <v>97</v>
      </c>
      <c r="Q104">
        <v>4</v>
      </c>
      <c r="R104" t="s">
        <v>53</v>
      </c>
      <c r="S104">
        <v>1</v>
      </c>
      <c r="T104">
        <v>1</v>
      </c>
      <c r="U104">
        <v>4</v>
      </c>
      <c r="V104">
        <v>512</v>
      </c>
      <c r="W104" t="s">
        <v>41</v>
      </c>
      <c r="X104" t="s">
        <v>739</v>
      </c>
      <c r="Y104" t="s">
        <v>6</v>
      </c>
      <c r="Z104" s="1">
        <v>44925</v>
      </c>
      <c r="AA104" s="2">
        <v>9.2604166666666668E-2</v>
      </c>
      <c r="AB104" s="2">
        <v>0.52348379629629627</v>
      </c>
      <c r="AC104" t="s">
        <v>44</v>
      </c>
      <c r="AD104" t="s">
        <v>44</v>
      </c>
      <c r="AE104" t="s">
        <v>44</v>
      </c>
      <c r="AF104">
        <v>128</v>
      </c>
    </row>
    <row r="105" spans="1:32">
      <c r="A105">
        <v>1104</v>
      </c>
      <c r="B105">
        <v>204</v>
      </c>
      <c r="C105" t="s">
        <v>347</v>
      </c>
      <c r="D105" t="s">
        <v>565</v>
      </c>
      <c r="E105" t="s">
        <v>48</v>
      </c>
      <c r="F105" t="s">
        <v>740</v>
      </c>
      <c r="G105" t="s">
        <v>741</v>
      </c>
      <c r="H105" t="s">
        <v>77</v>
      </c>
      <c r="I105" s="1">
        <v>27171</v>
      </c>
      <c r="J105" t="s">
        <v>742</v>
      </c>
      <c r="K105" t="s">
        <v>743</v>
      </c>
      <c r="L105">
        <v>69618</v>
      </c>
      <c r="M105" t="s">
        <v>77</v>
      </c>
      <c r="N105" s="1">
        <v>44842</v>
      </c>
      <c r="O105" s="1">
        <v>44847</v>
      </c>
      <c r="P105">
        <v>15</v>
      </c>
      <c r="Q105">
        <v>1</v>
      </c>
      <c r="R105" t="s">
        <v>40</v>
      </c>
      <c r="S105">
        <v>4</v>
      </c>
      <c r="T105">
        <v>2</v>
      </c>
      <c r="U105">
        <v>5</v>
      </c>
      <c r="V105">
        <v>1240</v>
      </c>
      <c r="W105" t="s">
        <v>54</v>
      </c>
      <c r="X105" t="s">
        <v>744</v>
      </c>
      <c r="Y105" t="s">
        <v>65</v>
      </c>
      <c r="Z105" s="1">
        <v>44820</v>
      </c>
      <c r="AA105" s="2">
        <v>0.11699074074074074</v>
      </c>
      <c r="AB105" s="2">
        <v>0.83471064814814822</v>
      </c>
      <c r="AC105" t="s">
        <v>45</v>
      </c>
      <c r="AD105" t="s">
        <v>45</v>
      </c>
      <c r="AE105" t="s">
        <v>45</v>
      </c>
      <c r="AF105">
        <v>248</v>
      </c>
    </row>
    <row r="106" spans="1:32">
      <c r="A106">
        <v>1105</v>
      </c>
      <c r="B106">
        <v>205</v>
      </c>
      <c r="C106" t="s">
        <v>602</v>
      </c>
      <c r="D106" t="s">
        <v>745</v>
      </c>
      <c r="E106" t="s">
        <v>48</v>
      </c>
      <c r="F106" t="s">
        <v>746</v>
      </c>
      <c r="G106" t="s">
        <v>747</v>
      </c>
      <c r="H106" t="s">
        <v>109</v>
      </c>
      <c r="I106" s="1">
        <v>31178</v>
      </c>
      <c r="J106" t="s">
        <v>748</v>
      </c>
      <c r="K106" t="s">
        <v>749</v>
      </c>
      <c r="L106">
        <v>5557</v>
      </c>
      <c r="M106" t="s">
        <v>109</v>
      </c>
      <c r="N106" s="1">
        <v>44807</v>
      </c>
      <c r="O106" s="1">
        <v>44810</v>
      </c>
      <c r="P106">
        <v>24</v>
      </c>
      <c r="Q106">
        <v>1</v>
      </c>
      <c r="R106" t="s">
        <v>40</v>
      </c>
      <c r="S106">
        <v>2</v>
      </c>
      <c r="T106">
        <v>0</v>
      </c>
      <c r="U106">
        <v>3</v>
      </c>
      <c r="V106">
        <v>690</v>
      </c>
      <c r="W106" t="s">
        <v>54</v>
      </c>
      <c r="X106" t="s">
        <v>750</v>
      </c>
      <c r="Y106" t="s">
        <v>6</v>
      </c>
      <c r="Z106" s="1">
        <v>44783</v>
      </c>
      <c r="AA106" s="2">
        <v>0.90800925925925924</v>
      </c>
      <c r="AB106" s="2">
        <v>0.29342592592592592</v>
      </c>
      <c r="AC106" t="s">
        <v>45</v>
      </c>
      <c r="AD106" t="s">
        <v>45</v>
      </c>
      <c r="AE106" t="s">
        <v>44</v>
      </c>
      <c r="AF106">
        <v>230</v>
      </c>
    </row>
    <row r="107" spans="1:32">
      <c r="A107">
        <v>1106</v>
      </c>
      <c r="B107">
        <v>206</v>
      </c>
      <c r="C107" t="s">
        <v>751</v>
      </c>
      <c r="D107" t="s">
        <v>752</v>
      </c>
      <c r="E107" t="s">
        <v>48</v>
      </c>
      <c r="F107" t="s">
        <v>753</v>
      </c>
      <c r="G107">
        <v>5094740695</v>
      </c>
      <c r="H107" t="s">
        <v>164</v>
      </c>
      <c r="I107" s="1">
        <v>32193</v>
      </c>
      <c r="J107" t="s">
        <v>754</v>
      </c>
      <c r="K107" t="s">
        <v>755</v>
      </c>
      <c r="L107">
        <v>59611</v>
      </c>
      <c r="M107" t="s">
        <v>164</v>
      </c>
      <c r="N107" s="1">
        <v>44819</v>
      </c>
      <c r="O107" s="1">
        <v>44823</v>
      </c>
      <c r="P107">
        <v>28</v>
      </c>
      <c r="Q107">
        <v>2</v>
      </c>
      <c r="R107" t="s">
        <v>53</v>
      </c>
      <c r="S107">
        <v>4</v>
      </c>
      <c r="T107">
        <v>0</v>
      </c>
      <c r="U107">
        <v>4</v>
      </c>
      <c r="V107">
        <v>532</v>
      </c>
      <c r="W107" t="s">
        <v>41</v>
      </c>
      <c r="X107" t="s">
        <v>756</v>
      </c>
      <c r="Y107" t="s">
        <v>81</v>
      </c>
      <c r="Z107" s="1">
        <v>44804</v>
      </c>
      <c r="AA107" s="2">
        <v>0.75083333333333335</v>
      </c>
      <c r="AB107" s="2">
        <v>0.60443287037037041</v>
      </c>
      <c r="AC107" t="s">
        <v>44</v>
      </c>
      <c r="AD107" t="s">
        <v>44</v>
      </c>
      <c r="AE107" t="s">
        <v>44</v>
      </c>
      <c r="AF107">
        <v>133</v>
      </c>
    </row>
    <row r="108" spans="1:32">
      <c r="A108">
        <v>1107</v>
      </c>
      <c r="B108">
        <v>207</v>
      </c>
      <c r="C108" t="s">
        <v>757</v>
      </c>
      <c r="D108" t="s">
        <v>292</v>
      </c>
      <c r="E108" t="s">
        <v>34</v>
      </c>
      <c r="F108" t="s">
        <v>758</v>
      </c>
      <c r="G108" t="s">
        <v>759</v>
      </c>
      <c r="H108" t="s">
        <v>122</v>
      </c>
      <c r="I108" s="1">
        <v>18272</v>
      </c>
      <c r="J108" t="s">
        <v>760</v>
      </c>
      <c r="K108" t="s">
        <v>761</v>
      </c>
      <c r="L108">
        <v>51623</v>
      </c>
      <c r="M108" t="s">
        <v>122</v>
      </c>
      <c r="N108" s="1">
        <v>44596</v>
      </c>
      <c r="O108" s="1">
        <v>44597</v>
      </c>
      <c r="P108">
        <v>89</v>
      </c>
      <c r="Q108">
        <v>4</v>
      </c>
      <c r="R108" t="s">
        <v>63</v>
      </c>
      <c r="S108">
        <v>1</v>
      </c>
      <c r="T108">
        <v>0</v>
      </c>
      <c r="U108">
        <v>1</v>
      </c>
      <c r="V108">
        <v>64</v>
      </c>
      <c r="W108" t="s">
        <v>41</v>
      </c>
      <c r="X108" t="s">
        <v>762</v>
      </c>
      <c r="Y108" t="s">
        <v>65</v>
      </c>
      <c r="Z108" s="1">
        <v>44589</v>
      </c>
      <c r="AA108" s="2">
        <v>0.29960648148148145</v>
      </c>
      <c r="AB108" s="2">
        <v>0.80311342592592594</v>
      </c>
      <c r="AC108" t="s">
        <v>44</v>
      </c>
      <c r="AD108" t="s">
        <v>45</v>
      </c>
      <c r="AE108" t="s">
        <v>45</v>
      </c>
      <c r="AF108">
        <v>64</v>
      </c>
    </row>
    <row r="109" spans="1:32">
      <c r="A109">
        <v>1108</v>
      </c>
      <c r="B109">
        <v>208</v>
      </c>
      <c r="C109" t="s">
        <v>221</v>
      </c>
      <c r="D109" t="s">
        <v>462</v>
      </c>
      <c r="E109" t="s">
        <v>48</v>
      </c>
      <c r="F109" t="s">
        <v>763</v>
      </c>
      <c r="G109" t="s">
        <v>764</v>
      </c>
      <c r="H109" t="s">
        <v>60</v>
      </c>
      <c r="I109" s="1">
        <v>29161</v>
      </c>
      <c r="J109" t="s">
        <v>765</v>
      </c>
      <c r="K109" t="s">
        <v>766</v>
      </c>
      <c r="L109">
        <v>26347</v>
      </c>
      <c r="M109" t="s">
        <v>60</v>
      </c>
      <c r="N109" s="1">
        <v>44850</v>
      </c>
      <c r="O109" s="1">
        <v>44851</v>
      </c>
      <c r="P109">
        <v>8</v>
      </c>
      <c r="Q109">
        <v>1</v>
      </c>
      <c r="R109" t="s">
        <v>63</v>
      </c>
      <c r="S109">
        <v>3</v>
      </c>
      <c r="T109">
        <v>0</v>
      </c>
      <c r="U109">
        <v>1</v>
      </c>
      <c r="V109">
        <v>63</v>
      </c>
      <c r="W109" t="s">
        <v>54</v>
      </c>
      <c r="X109" t="s">
        <v>767</v>
      </c>
      <c r="Y109" t="s">
        <v>43</v>
      </c>
      <c r="Z109" s="1">
        <v>44814</v>
      </c>
      <c r="AA109" s="2">
        <v>0.81209490740740742</v>
      </c>
      <c r="AB109" s="2">
        <v>0.17047453703703705</v>
      </c>
      <c r="AC109" t="s">
        <v>45</v>
      </c>
      <c r="AD109" t="s">
        <v>44</v>
      </c>
      <c r="AE109" t="s">
        <v>45</v>
      </c>
      <c r="AF109">
        <v>63</v>
      </c>
    </row>
    <row r="110" spans="1:32">
      <c r="A110">
        <v>1109</v>
      </c>
      <c r="B110">
        <v>209</v>
      </c>
      <c r="C110" t="s">
        <v>56</v>
      </c>
      <c r="D110" t="s">
        <v>768</v>
      </c>
      <c r="E110" t="s">
        <v>34</v>
      </c>
      <c r="F110" t="s">
        <v>769</v>
      </c>
      <c r="G110" t="s">
        <v>770</v>
      </c>
      <c r="H110" t="s">
        <v>135</v>
      </c>
      <c r="I110" s="1">
        <v>26818</v>
      </c>
      <c r="J110" t="s">
        <v>771</v>
      </c>
      <c r="K110" t="s">
        <v>772</v>
      </c>
      <c r="L110">
        <v>18458</v>
      </c>
      <c r="M110" t="s">
        <v>135</v>
      </c>
      <c r="N110" s="1">
        <v>44839</v>
      </c>
      <c r="O110" s="1">
        <v>44840</v>
      </c>
      <c r="P110">
        <v>37</v>
      </c>
      <c r="Q110">
        <v>2</v>
      </c>
      <c r="R110" t="s">
        <v>53</v>
      </c>
      <c r="S110">
        <v>2</v>
      </c>
      <c r="T110">
        <v>0</v>
      </c>
      <c r="U110">
        <v>1</v>
      </c>
      <c r="V110">
        <v>126</v>
      </c>
      <c r="W110" t="s">
        <v>41</v>
      </c>
      <c r="X110" t="s">
        <v>773</v>
      </c>
      <c r="Y110" t="s">
        <v>65</v>
      </c>
      <c r="Z110" s="1">
        <v>44818</v>
      </c>
      <c r="AA110" s="2">
        <v>0.49206018518518518</v>
      </c>
      <c r="AB110" s="2">
        <v>0.927800925925926</v>
      </c>
      <c r="AC110" t="s">
        <v>45</v>
      </c>
      <c r="AD110" t="s">
        <v>44</v>
      </c>
      <c r="AE110" t="s">
        <v>45</v>
      </c>
      <c r="AF110">
        <v>126</v>
      </c>
    </row>
    <row r="111" spans="1:32">
      <c r="A111">
        <v>1110</v>
      </c>
      <c r="B111">
        <v>210</v>
      </c>
      <c r="C111" t="s">
        <v>371</v>
      </c>
      <c r="D111" t="s">
        <v>774</v>
      </c>
      <c r="E111" t="s">
        <v>34</v>
      </c>
      <c r="F111" t="s">
        <v>775</v>
      </c>
      <c r="G111" t="s">
        <v>776</v>
      </c>
      <c r="H111" t="s">
        <v>330</v>
      </c>
      <c r="I111" s="1">
        <v>20466</v>
      </c>
      <c r="J111" t="s">
        <v>777</v>
      </c>
      <c r="K111" t="s">
        <v>778</v>
      </c>
      <c r="L111">
        <v>48768</v>
      </c>
      <c r="M111" t="s">
        <v>330</v>
      </c>
      <c r="N111" s="1">
        <v>44876</v>
      </c>
      <c r="O111" s="1">
        <v>44877</v>
      </c>
      <c r="P111">
        <v>81</v>
      </c>
      <c r="Q111">
        <v>4</v>
      </c>
      <c r="R111" t="s">
        <v>40</v>
      </c>
      <c r="S111">
        <v>4</v>
      </c>
      <c r="T111">
        <v>1</v>
      </c>
      <c r="U111">
        <v>1</v>
      </c>
      <c r="V111">
        <v>209</v>
      </c>
      <c r="W111" t="s">
        <v>54</v>
      </c>
      <c r="X111" t="s">
        <v>779</v>
      </c>
      <c r="Y111" t="s">
        <v>6</v>
      </c>
      <c r="Z111" s="1">
        <v>44841</v>
      </c>
      <c r="AA111" s="2">
        <v>0.26506944444444441</v>
      </c>
      <c r="AB111" s="2">
        <v>3.155092592592592E-2</v>
      </c>
      <c r="AC111" t="s">
        <v>44</v>
      </c>
      <c r="AD111" t="s">
        <v>45</v>
      </c>
      <c r="AE111" t="s">
        <v>45</v>
      </c>
      <c r="AF111">
        <v>209</v>
      </c>
    </row>
    <row r="112" spans="1:32">
      <c r="A112">
        <v>1111</v>
      </c>
      <c r="B112">
        <v>211</v>
      </c>
      <c r="C112" t="s">
        <v>119</v>
      </c>
      <c r="D112" t="s">
        <v>780</v>
      </c>
      <c r="E112" t="s">
        <v>48</v>
      </c>
      <c r="F112" t="s">
        <v>781</v>
      </c>
      <c r="G112" t="s">
        <v>782</v>
      </c>
      <c r="H112" t="s">
        <v>171</v>
      </c>
      <c r="I112" s="1">
        <v>20982</v>
      </c>
      <c r="J112" t="s">
        <v>783</v>
      </c>
      <c r="K112" t="s">
        <v>784</v>
      </c>
      <c r="L112">
        <v>30541</v>
      </c>
      <c r="M112" t="s">
        <v>171</v>
      </c>
      <c r="N112" s="1">
        <v>44920</v>
      </c>
      <c r="O112" s="1">
        <v>44925</v>
      </c>
      <c r="P112">
        <v>25</v>
      </c>
      <c r="Q112">
        <v>1</v>
      </c>
      <c r="R112" t="s">
        <v>53</v>
      </c>
      <c r="S112">
        <v>3</v>
      </c>
      <c r="T112">
        <v>0</v>
      </c>
      <c r="U112">
        <v>5</v>
      </c>
      <c r="V112">
        <v>625</v>
      </c>
      <c r="W112" t="s">
        <v>41</v>
      </c>
      <c r="X112" t="s">
        <v>785</v>
      </c>
      <c r="Y112" t="s">
        <v>6</v>
      </c>
      <c r="Z112" s="1">
        <v>44898</v>
      </c>
      <c r="AA112" s="2">
        <v>0.42291666666666666</v>
      </c>
      <c r="AB112" s="2">
        <v>0.56071759259259257</v>
      </c>
      <c r="AC112" t="s">
        <v>45</v>
      </c>
      <c r="AD112" t="s">
        <v>45</v>
      </c>
      <c r="AE112" t="s">
        <v>44</v>
      </c>
      <c r="AF112">
        <v>125</v>
      </c>
    </row>
    <row r="113" spans="1:32">
      <c r="A113">
        <v>1112</v>
      </c>
      <c r="B113">
        <v>212</v>
      </c>
      <c r="C113" t="s">
        <v>66</v>
      </c>
      <c r="D113" t="s">
        <v>348</v>
      </c>
      <c r="E113" t="s">
        <v>34</v>
      </c>
      <c r="F113" t="s">
        <v>786</v>
      </c>
      <c r="G113" t="s">
        <v>787</v>
      </c>
      <c r="H113" t="s">
        <v>37</v>
      </c>
      <c r="I113" s="1">
        <v>26873</v>
      </c>
      <c r="J113" t="s">
        <v>788</v>
      </c>
      <c r="K113" t="s">
        <v>789</v>
      </c>
      <c r="L113">
        <v>69518</v>
      </c>
      <c r="M113" t="s">
        <v>37</v>
      </c>
      <c r="N113" s="1">
        <v>44839</v>
      </c>
      <c r="O113" s="1">
        <v>44841</v>
      </c>
      <c r="P113">
        <v>97</v>
      </c>
      <c r="Q113">
        <v>4</v>
      </c>
      <c r="R113" t="s">
        <v>53</v>
      </c>
      <c r="S113">
        <v>2</v>
      </c>
      <c r="T113">
        <v>0</v>
      </c>
      <c r="U113">
        <v>2</v>
      </c>
      <c r="V113">
        <v>290</v>
      </c>
      <c r="W113" t="s">
        <v>54</v>
      </c>
      <c r="X113" t="s">
        <v>790</v>
      </c>
      <c r="Y113" t="s">
        <v>43</v>
      </c>
      <c r="Z113" s="1">
        <v>44830</v>
      </c>
      <c r="AA113" s="2">
        <v>0.85170138888888891</v>
      </c>
      <c r="AB113" s="2">
        <v>5.8773148148148151E-2</v>
      </c>
      <c r="AC113" t="s">
        <v>45</v>
      </c>
      <c r="AD113" t="s">
        <v>45</v>
      </c>
      <c r="AE113" t="s">
        <v>45</v>
      </c>
      <c r="AF113">
        <v>145</v>
      </c>
    </row>
    <row r="114" spans="1:32">
      <c r="A114">
        <v>1113</v>
      </c>
      <c r="B114">
        <v>213</v>
      </c>
      <c r="C114" t="s">
        <v>791</v>
      </c>
      <c r="D114" t="s">
        <v>792</v>
      </c>
      <c r="E114" t="s">
        <v>48</v>
      </c>
      <c r="F114" t="s">
        <v>793</v>
      </c>
      <c r="G114" t="s">
        <v>794</v>
      </c>
      <c r="H114" t="s">
        <v>225</v>
      </c>
      <c r="I114" s="1">
        <v>20499</v>
      </c>
      <c r="J114" t="s">
        <v>795</v>
      </c>
      <c r="K114" t="s">
        <v>796</v>
      </c>
      <c r="L114">
        <v>28124</v>
      </c>
      <c r="M114" t="s">
        <v>225</v>
      </c>
      <c r="N114" s="1">
        <v>44787</v>
      </c>
      <c r="O114" s="1">
        <v>44789</v>
      </c>
      <c r="P114">
        <v>32</v>
      </c>
      <c r="Q114">
        <v>2</v>
      </c>
      <c r="R114" t="s">
        <v>63</v>
      </c>
      <c r="S114">
        <v>4</v>
      </c>
      <c r="T114">
        <v>2</v>
      </c>
      <c r="U114">
        <v>2</v>
      </c>
      <c r="V114">
        <v>148</v>
      </c>
      <c r="W114" t="s">
        <v>41</v>
      </c>
      <c r="X114" t="s">
        <v>797</v>
      </c>
      <c r="Y114" t="s">
        <v>43</v>
      </c>
      <c r="Z114" s="1">
        <v>44761</v>
      </c>
      <c r="AA114" s="2">
        <v>0.48553240740740744</v>
      </c>
      <c r="AB114" s="2">
        <v>0.94996527777777784</v>
      </c>
      <c r="AC114" t="s">
        <v>44</v>
      </c>
      <c r="AD114" t="s">
        <v>45</v>
      </c>
      <c r="AE114" t="s">
        <v>44</v>
      </c>
      <c r="AF114">
        <v>74</v>
      </c>
    </row>
    <row r="115" spans="1:32">
      <c r="A115">
        <v>1115</v>
      </c>
      <c r="B115">
        <v>215</v>
      </c>
      <c r="C115" t="s">
        <v>90</v>
      </c>
      <c r="D115" t="s">
        <v>126</v>
      </c>
      <c r="E115" t="s">
        <v>34</v>
      </c>
      <c r="F115" t="s">
        <v>798</v>
      </c>
      <c r="G115" t="s">
        <v>799</v>
      </c>
      <c r="H115" t="s">
        <v>295</v>
      </c>
      <c r="I115" s="1">
        <v>29554</v>
      </c>
      <c r="J115" t="s">
        <v>800</v>
      </c>
      <c r="K115" t="s">
        <v>801</v>
      </c>
      <c r="L115">
        <v>10276</v>
      </c>
      <c r="M115" t="s">
        <v>295</v>
      </c>
      <c r="N115" s="1">
        <v>44942</v>
      </c>
      <c r="O115" s="1">
        <v>44946</v>
      </c>
      <c r="P115">
        <v>64</v>
      </c>
      <c r="Q115">
        <v>3</v>
      </c>
      <c r="R115" t="s">
        <v>53</v>
      </c>
      <c r="S115">
        <v>1</v>
      </c>
      <c r="T115">
        <v>0</v>
      </c>
      <c r="U115">
        <v>4</v>
      </c>
      <c r="V115">
        <v>572</v>
      </c>
      <c r="W115" t="s">
        <v>54</v>
      </c>
      <c r="X115" t="s">
        <v>802</v>
      </c>
      <c r="Y115" t="s">
        <v>43</v>
      </c>
      <c r="Z115" s="1">
        <v>44904</v>
      </c>
      <c r="AA115" s="2">
        <v>8.2106481481481489E-2</v>
      </c>
      <c r="AB115" s="2">
        <v>0.58438657407407402</v>
      </c>
      <c r="AC115" t="s">
        <v>45</v>
      </c>
      <c r="AD115" t="s">
        <v>45</v>
      </c>
      <c r="AE115" t="s">
        <v>45</v>
      </c>
      <c r="AF115">
        <v>143</v>
      </c>
    </row>
    <row r="116" spans="1:32">
      <c r="A116">
        <v>1116</v>
      </c>
      <c r="B116">
        <v>216</v>
      </c>
      <c r="C116" t="s">
        <v>803</v>
      </c>
      <c r="D116" t="s">
        <v>804</v>
      </c>
      <c r="E116" t="s">
        <v>34</v>
      </c>
      <c r="F116" t="s">
        <v>805</v>
      </c>
      <c r="G116" t="s">
        <v>806</v>
      </c>
      <c r="H116" t="s">
        <v>309</v>
      </c>
      <c r="I116" s="1">
        <v>29642</v>
      </c>
      <c r="J116" t="s">
        <v>807</v>
      </c>
      <c r="K116" t="s">
        <v>808</v>
      </c>
      <c r="L116">
        <v>77453</v>
      </c>
      <c r="M116" t="s">
        <v>309</v>
      </c>
      <c r="N116" s="1">
        <v>44617</v>
      </c>
      <c r="O116" s="1">
        <v>44618</v>
      </c>
      <c r="P116">
        <v>31</v>
      </c>
      <c r="Q116">
        <v>2</v>
      </c>
      <c r="R116" t="s">
        <v>53</v>
      </c>
      <c r="S116">
        <v>1</v>
      </c>
      <c r="T116">
        <v>0</v>
      </c>
      <c r="U116">
        <v>1</v>
      </c>
      <c r="V116">
        <v>129</v>
      </c>
      <c r="W116" t="s">
        <v>41</v>
      </c>
      <c r="X116" t="s">
        <v>809</v>
      </c>
      <c r="Y116" t="s">
        <v>6</v>
      </c>
      <c r="Z116" s="1">
        <v>44597</v>
      </c>
      <c r="AA116" s="2">
        <v>0.43585648148148143</v>
      </c>
      <c r="AB116" s="2">
        <v>0.55923611111111116</v>
      </c>
      <c r="AC116" t="s">
        <v>45</v>
      </c>
      <c r="AD116" t="s">
        <v>44</v>
      </c>
      <c r="AE116" t="s">
        <v>44</v>
      </c>
      <c r="AF116">
        <v>129</v>
      </c>
    </row>
    <row r="117" spans="1:32">
      <c r="A117">
        <v>1117</v>
      </c>
      <c r="B117">
        <v>217</v>
      </c>
      <c r="C117" t="s">
        <v>810</v>
      </c>
      <c r="D117" t="s">
        <v>191</v>
      </c>
      <c r="E117" t="s">
        <v>34</v>
      </c>
      <c r="F117" t="s">
        <v>811</v>
      </c>
      <c r="G117" t="s">
        <v>812</v>
      </c>
      <c r="H117" t="s">
        <v>171</v>
      </c>
      <c r="I117" s="1">
        <v>18096</v>
      </c>
      <c r="J117" t="s">
        <v>813</v>
      </c>
      <c r="K117" t="s">
        <v>814</v>
      </c>
      <c r="L117">
        <v>30862</v>
      </c>
      <c r="M117" t="s">
        <v>171</v>
      </c>
      <c r="N117" s="1">
        <v>44780</v>
      </c>
      <c r="O117" s="1">
        <v>44783</v>
      </c>
      <c r="P117">
        <v>68</v>
      </c>
      <c r="Q117">
        <v>3</v>
      </c>
      <c r="R117" t="s">
        <v>63</v>
      </c>
      <c r="S117">
        <v>4</v>
      </c>
      <c r="T117">
        <v>2</v>
      </c>
      <c r="U117">
        <v>3</v>
      </c>
      <c r="V117">
        <v>198</v>
      </c>
      <c r="W117" t="s">
        <v>41</v>
      </c>
      <c r="X117" t="s">
        <v>815</v>
      </c>
      <c r="Y117" t="s">
        <v>43</v>
      </c>
      <c r="Z117" s="1">
        <v>44771</v>
      </c>
      <c r="AA117" s="2">
        <v>0.36206018518518518</v>
      </c>
      <c r="AB117" s="2">
        <v>0.4997800925925926</v>
      </c>
      <c r="AC117" t="s">
        <v>44</v>
      </c>
      <c r="AD117" t="s">
        <v>45</v>
      </c>
      <c r="AE117" t="s">
        <v>44</v>
      </c>
      <c r="AF117">
        <v>66</v>
      </c>
    </row>
    <row r="118" spans="1:32">
      <c r="A118">
        <v>1118</v>
      </c>
      <c r="B118">
        <v>218</v>
      </c>
      <c r="C118" t="s">
        <v>571</v>
      </c>
      <c r="D118" t="s">
        <v>816</v>
      </c>
      <c r="E118" t="s">
        <v>48</v>
      </c>
      <c r="F118" t="s">
        <v>817</v>
      </c>
      <c r="G118" t="s">
        <v>818</v>
      </c>
      <c r="H118" t="s">
        <v>423</v>
      </c>
      <c r="I118" s="1">
        <v>36417</v>
      </c>
      <c r="J118" t="s">
        <v>819</v>
      </c>
      <c r="K118" t="s">
        <v>820</v>
      </c>
      <c r="L118">
        <v>62795</v>
      </c>
      <c r="M118" t="s">
        <v>423</v>
      </c>
      <c r="N118" s="1">
        <v>44665</v>
      </c>
      <c r="O118" s="1">
        <v>44666</v>
      </c>
      <c r="P118">
        <v>36</v>
      </c>
      <c r="Q118">
        <v>2</v>
      </c>
      <c r="R118" t="s">
        <v>40</v>
      </c>
      <c r="S118">
        <v>4</v>
      </c>
      <c r="T118">
        <v>0</v>
      </c>
      <c r="U118">
        <v>1</v>
      </c>
      <c r="V118">
        <v>245</v>
      </c>
      <c r="W118" t="s">
        <v>41</v>
      </c>
      <c r="X118" t="s">
        <v>821</v>
      </c>
      <c r="Y118" t="s">
        <v>81</v>
      </c>
      <c r="Z118" s="1">
        <v>44645</v>
      </c>
      <c r="AA118" s="2">
        <v>0.63347222222222221</v>
      </c>
      <c r="AB118" s="2">
        <v>0.71217592592592593</v>
      </c>
      <c r="AC118" t="s">
        <v>44</v>
      </c>
      <c r="AD118" t="s">
        <v>45</v>
      </c>
      <c r="AE118" t="s">
        <v>45</v>
      </c>
      <c r="AF118">
        <v>245</v>
      </c>
    </row>
    <row r="119" spans="1:32">
      <c r="A119">
        <v>1119</v>
      </c>
      <c r="B119">
        <v>219</v>
      </c>
      <c r="C119" t="s">
        <v>822</v>
      </c>
      <c r="D119" t="s">
        <v>230</v>
      </c>
      <c r="E119" t="s">
        <v>34</v>
      </c>
      <c r="F119" t="s">
        <v>823</v>
      </c>
      <c r="G119" t="s">
        <v>824</v>
      </c>
      <c r="H119" t="s">
        <v>171</v>
      </c>
      <c r="I119" s="1">
        <v>36512</v>
      </c>
      <c r="J119" t="s">
        <v>825</v>
      </c>
      <c r="K119" t="s">
        <v>826</v>
      </c>
      <c r="L119">
        <v>1475</v>
      </c>
      <c r="M119" t="s">
        <v>171</v>
      </c>
      <c r="N119" s="1">
        <v>44660</v>
      </c>
      <c r="O119" s="1">
        <v>44664</v>
      </c>
      <c r="P119">
        <v>41</v>
      </c>
      <c r="Q119">
        <v>2</v>
      </c>
      <c r="R119" t="s">
        <v>63</v>
      </c>
      <c r="S119">
        <v>1</v>
      </c>
      <c r="T119">
        <v>1</v>
      </c>
      <c r="U119">
        <v>4</v>
      </c>
      <c r="V119">
        <v>276</v>
      </c>
      <c r="W119" t="s">
        <v>41</v>
      </c>
      <c r="X119" t="s">
        <v>827</v>
      </c>
      <c r="Y119" t="s">
        <v>81</v>
      </c>
      <c r="Z119" s="1">
        <v>44628</v>
      </c>
      <c r="AA119" s="2">
        <v>7.0543981481481485E-2</v>
      </c>
      <c r="AB119" s="2">
        <v>0.42843750000000003</v>
      </c>
      <c r="AC119" t="s">
        <v>45</v>
      </c>
      <c r="AD119" t="s">
        <v>45</v>
      </c>
      <c r="AE119" t="s">
        <v>45</v>
      </c>
      <c r="AF119">
        <v>69</v>
      </c>
    </row>
    <row r="120" spans="1:32">
      <c r="A120">
        <v>1120</v>
      </c>
      <c r="B120">
        <v>220</v>
      </c>
      <c r="C120" t="s">
        <v>828</v>
      </c>
      <c r="D120" t="s">
        <v>829</v>
      </c>
      <c r="E120" t="s">
        <v>48</v>
      </c>
      <c r="F120" t="s">
        <v>830</v>
      </c>
      <c r="G120" t="s">
        <v>831</v>
      </c>
      <c r="H120" t="s">
        <v>86</v>
      </c>
      <c r="I120" s="1">
        <v>36324</v>
      </c>
      <c r="J120" t="s">
        <v>832</v>
      </c>
      <c r="K120" t="s">
        <v>833</v>
      </c>
      <c r="L120">
        <v>76312</v>
      </c>
      <c r="M120" t="s">
        <v>86</v>
      </c>
      <c r="N120" s="1">
        <v>44758</v>
      </c>
      <c r="O120" s="1">
        <v>44761</v>
      </c>
      <c r="P120">
        <v>9</v>
      </c>
      <c r="Q120">
        <v>1</v>
      </c>
      <c r="R120" t="s">
        <v>40</v>
      </c>
      <c r="S120">
        <v>1</v>
      </c>
      <c r="T120">
        <v>2</v>
      </c>
      <c r="U120">
        <v>3</v>
      </c>
      <c r="V120">
        <v>699</v>
      </c>
      <c r="W120" t="s">
        <v>41</v>
      </c>
      <c r="X120" t="s">
        <v>834</v>
      </c>
      <c r="Y120" t="s">
        <v>43</v>
      </c>
      <c r="Z120" s="1">
        <v>44721</v>
      </c>
      <c r="AA120" s="2">
        <v>8.9050925925925936E-2</v>
      </c>
      <c r="AB120" s="2">
        <v>0.47475694444444444</v>
      </c>
      <c r="AC120" t="s">
        <v>45</v>
      </c>
      <c r="AD120" t="s">
        <v>44</v>
      </c>
      <c r="AE120" t="s">
        <v>44</v>
      </c>
      <c r="AF120">
        <v>233</v>
      </c>
    </row>
    <row r="121" spans="1:32">
      <c r="A121">
        <v>1121</v>
      </c>
      <c r="B121">
        <v>221</v>
      </c>
      <c r="C121" t="s">
        <v>410</v>
      </c>
      <c r="D121" t="s">
        <v>835</v>
      </c>
      <c r="E121" t="s">
        <v>48</v>
      </c>
      <c r="F121" t="s">
        <v>836</v>
      </c>
      <c r="G121" t="s">
        <v>837</v>
      </c>
      <c r="H121" t="s">
        <v>171</v>
      </c>
      <c r="I121" s="1">
        <v>37756</v>
      </c>
      <c r="J121" t="s">
        <v>838</v>
      </c>
      <c r="K121" t="s">
        <v>839</v>
      </c>
      <c r="L121">
        <v>17124</v>
      </c>
      <c r="M121" t="s">
        <v>171</v>
      </c>
      <c r="N121" s="1">
        <v>44685</v>
      </c>
      <c r="O121" s="1">
        <v>44686</v>
      </c>
      <c r="P121">
        <v>5</v>
      </c>
      <c r="Q121">
        <v>1</v>
      </c>
      <c r="R121" t="s">
        <v>63</v>
      </c>
      <c r="S121">
        <v>2</v>
      </c>
      <c r="T121">
        <v>1</v>
      </c>
      <c r="U121">
        <v>1</v>
      </c>
      <c r="V121">
        <v>62</v>
      </c>
      <c r="W121" t="s">
        <v>41</v>
      </c>
      <c r="X121" t="s">
        <v>840</v>
      </c>
      <c r="Y121" t="s">
        <v>81</v>
      </c>
      <c r="Z121" s="1">
        <v>44680</v>
      </c>
      <c r="AA121" s="2">
        <v>0.39423611111111106</v>
      </c>
      <c r="AB121" s="2">
        <v>0.35590277777777773</v>
      </c>
      <c r="AC121" t="s">
        <v>45</v>
      </c>
      <c r="AD121" t="s">
        <v>44</v>
      </c>
      <c r="AE121" t="s">
        <v>45</v>
      </c>
      <c r="AF121">
        <v>62</v>
      </c>
    </row>
    <row r="122" spans="1:32">
      <c r="A122">
        <v>1122</v>
      </c>
      <c r="B122">
        <v>222</v>
      </c>
      <c r="C122" t="s">
        <v>75</v>
      </c>
      <c r="D122" t="s">
        <v>841</v>
      </c>
      <c r="E122" t="s">
        <v>34</v>
      </c>
      <c r="F122" t="s">
        <v>842</v>
      </c>
      <c r="G122" t="s">
        <v>843</v>
      </c>
      <c r="H122" t="s">
        <v>225</v>
      </c>
      <c r="I122" s="1">
        <v>37221</v>
      </c>
      <c r="J122" t="s">
        <v>844</v>
      </c>
      <c r="K122" t="s">
        <v>845</v>
      </c>
      <c r="L122">
        <v>88259</v>
      </c>
      <c r="M122" t="s">
        <v>225</v>
      </c>
      <c r="N122" s="1">
        <v>44816</v>
      </c>
      <c r="O122" s="1">
        <v>44817</v>
      </c>
      <c r="P122">
        <v>8</v>
      </c>
      <c r="Q122">
        <v>1</v>
      </c>
      <c r="R122" t="s">
        <v>63</v>
      </c>
      <c r="S122">
        <v>2</v>
      </c>
      <c r="T122">
        <v>0</v>
      </c>
      <c r="U122">
        <v>1</v>
      </c>
      <c r="V122">
        <v>69</v>
      </c>
      <c r="W122" t="s">
        <v>41</v>
      </c>
      <c r="X122" t="s">
        <v>846</v>
      </c>
      <c r="Y122" t="s">
        <v>43</v>
      </c>
      <c r="Z122" s="1">
        <v>44786</v>
      </c>
      <c r="AA122" s="2">
        <v>0.85980324074074066</v>
      </c>
      <c r="AB122" s="2">
        <v>0.85834490740740732</v>
      </c>
      <c r="AC122" t="s">
        <v>45</v>
      </c>
      <c r="AD122" t="s">
        <v>44</v>
      </c>
      <c r="AE122" t="s">
        <v>45</v>
      </c>
      <c r="AF122">
        <v>69</v>
      </c>
    </row>
    <row r="123" spans="1:32">
      <c r="A123">
        <v>1123</v>
      </c>
      <c r="B123">
        <v>223</v>
      </c>
      <c r="C123" t="s">
        <v>371</v>
      </c>
      <c r="D123" t="s">
        <v>847</v>
      </c>
      <c r="E123" t="s">
        <v>34</v>
      </c>
      <c r="F123" t="s">
        <v>848</v>
      </c>
      <c r="G123">
        <f>1-300-928-4603</f>
        <v>-5830</v>
      </c>
      <c r="H123" t="s">
        <v>201</v>
      </c>
      <c r="I123" s="1">
        <v>30561</v>
      </c>
      <c r="J123" t="s">
        <v>849</v>
      </c>
      <c r="K123" t="s">
        <v>850</v>
      </c>
      <c r="L123">
        <v>24916</v>
      </c>
      <c r="M123" t="s">
        <v>201</v>
      </c>
      <c r="N123" s="1">
        <v>44644</v>
      </c>
      <c r="O123" s="1">
        <v>44647</v>
      </c>
      <c r="P123">
        <v>60</v>
      </c>
      <c r="Q123">
        <v>3</v>
      </c>
      <c r="R123" t="s">
        <v>40</v>
      </c>
      <c r="S123">
        <v>1</v>
      </c>
      <c r="T123">
        <v>1</v>
      </c>
      <c r="U123">
        <v>3</v>
      </c>
      <c r="V123">
        <v>633</v>
      </c>
      <c r="W123" t="s">
        <v>54</v>
      </c>
      <c r="X123" t="s">
        <v>851</v>
      </c>
      <c r="Y123" t="s">
        <v>43</v>
      </c>
      <c r="Z123" s="1">
        <v>44609</v>
      </c>
      <c r="AA123" s="2">
        <v>0.33018518518518519</v>
      </c>
      <c r="AB123" s="2">
        <v>0.6103587962962963</v>
      </c>
      <c r="AC123" t="s">
        <v>45</v>
      </c>
      <c r="AD123" t="s">
        <v>44</v>
      </c>
      <c r="AE123" t="s">
        <v>45</v>
      </c>
      <c r="AF123">
        <v>211</v>
      </c>
    </row>
    <row r="124" spans="1:32">
      <c r="A124">
        <v>1124</v>
      </c>
      <c r="B124">
        <v>224</v>
      </c>
      <c r="C124" t="s">
        <v>852</v>
      </c>
      <c r="D124" t="s">
        <v>853</v>
      </c>
      <c r="E124" t="s">
        <v>48</v>
      </c>
      <c r="F124" t="s">
        <v>854</v>
      </c>
      <c r="G124" t="s">
        <v>855</v>
      </c>
      <c r="H124" t="s">
        <v>129</v>
      </c>
      <c r="I124" s="1">
        <v>18724</v>
      </c>
      <c r="J124" t="s">
        <v>856</v>
      </c>
      <c r="K124" t="s">
        <v>857</v>
      </c>
      <c r="L124">
        <v>4665</v>
      </c>
      <c r="M124" t="s">
        <v>129</v>
      </c>
      <c r="N124" s="1">
        <v>44627</v>
      </c>
      <c r="O124" s="1">
        <v>44629</v>
      </c>
      <c r="P124">
        <v>79</v>
      </c>
      <c r="Q124">
        <v>4</v>
      </c>
      <c r="R124" t="s">
        <v>53</v>
      </c>
      <c r="S124">
        <v>2</v>
      </c>
      <c r="T124">
        <v>2</v>
      </c>
      <c r="U124">
        <v>2</v>
      </c>
      <c r="V124">
        <v>244</v>
      </c>
      <c r="W124" t="s">
        <v>54</v>
      </c>
      <c r="X124" t="s">
        <v>858</v>
      </c>
      <c r="Y124" t="s">
        <v>65</v>
      </c>
      <c r="Z124" s="1">
        <v>44599</v>
      </c>
      <c r="AA124" s="2">
        <v>0.94078703703703714</v>
      </c>
      <c r="AB124" s="2">
        <v>0.80817129629629625</v>
      </c>
      <c r="AC124" t="s">
        <v>45</v>
      </c>
      <c r="AD124" t="s">
        <v>44</v>
      </c>
      <c r="AE124" t="s">
        <v>45</v>
      </c>
      <c r="AF124">
        <v>122</v>
      </c>
    </row>
    <row r="125" spans="1:32">
      <c r="A125">
        <v>1125</v>
      </c>
      <c r="B125">
        <v>225</v>
      </c>
      <c r="C125" t="s">
        <v>371</v>
      </c>
      <c r="D125" t="s">
        <v>859</v>
      </c>
      <c r="E125" t="s">
        <v>48</v>
      </c>
      <c r="F125" t="s">
        <v>860</v>
      </c>
      <c r="G125">
        <v>7949306034</v>
      </c>
      <c r="H125" t="s">
        <v>330</v>
      </c>
      <c r="I125" s="1">
        <v>21512</v>
      </c>
      <c r="J125" t="s">
        <v>861</v>
      </c>
      <c r="K125" t="s">
        <v>862</v>
      </c>
      <c r="L125">
        <v>63904</v>
      </c>
      <c r="M125" t="s">
        <v>330</v>
      </c>
      <c r="N125" s="1">
        <v>44774</v>
      </c>
      <c r="O125" s="1">
        <v>44775</v>
      </c>
      <c r="P125">
        <v>25</v>
      </c>
      <c r="Q125">
        <v>1</v>
      </c>
      <c r="R125" t="s">
        <v>53</v>
      </c>
      <c r="S125">
        <v>2</v>
      </c>
      <c r="T125">
        <v>2</v>
      </c>
      <c r="U125">
        <v>1</v>
      </c>
      <c r="V125">
        <v>134</v>
      </c>
      <c r="W125" t="s">
        <v>41</v>
      </c>
      <c r="X125" t="s">
        <v>863</v>
      </c>
      <c r="Y125" t="s">
        <v>65</v>
      </c>
      <c r="Z125" s="1">
        <v>44768</v>
      </c>
      <c r="AA125" s="2">
        <v>0.99603009259259256</v>
      </c>
      <c r="AB125" s="2">
        <v>0.81556712962962974</v>
      </c>
      <c r="AC125" t="s">
        <v>44</v>
      </c>
      <c r="AD125" t="s">
        <v>45</v>
      </c>
      <c r="AE125" t="s">
        <v>45</v>
      </c>
      <c r="AF125">
        <v>134</v>
      </c>
    </row>
    <row r="126" spans="1:32">
      <c r="A126">
        <v>1126</v>
      </c>
      <c r="B126">
        <v>226</v>
      </c>
      <c r="C126" t="s">
        <v>864</v>
      </c>
      <c r="D126" t="s">
        <v>83</v>
      </c>
      <c r="E126" t="s">
        <v>34</v>
      </c>
      <c r="F126" t="s">
        <v>865</v>
      </c>
      <c r="G126" t="s">
        <v>866</v>
      </c>
      <c r="H126" t="s">
        <v>171</v>
      </c>
      <c r="I126" s="1">
        <v>25517</v>
      </c>
      <c r="J126" t="s">
        <v>867</v>
      </c>
      <c r="K126" t="s">
        <v>868</v>
      </c>
      <c r="L126">
        <v>25567</v>
      </c>
      <c r="M126" t="s">
        <v>171</v>
      </c>
      <c r="N126" s="1">
        <v>44897</v>
      </c>
      <c r="O126" s="1">
        <v>44898</v>
      </c>
      <c r="P126">
        <v>37</v>
      </c>
      <c r="Q126">
        <v>2</v>
      </c>
      <c r="R126" t="s">
        <v>53</v>
      </c>
      <c r="S126">
        <v>3</v>
      </c>
      <c r="T126">
        <v>1</v>
      </c>
      <c r="U126">
        <v>1</v>
      </c>
      <c r="V126">
        <v>132</v>
      </c>
      <c r="W126" t="s">
        <v>54</v>
      </c>
      <c r="X126" t="s">
        <v>869</v>
      </c>
      <c r="Y126" t="s">
        <v>43</v>
      </c>
      <c r="Z126" s="1">
        <v>44879</v>
      </c>
      <c r="AA126" s="2">
        <v>0.29306712962962961</v>
      </c>
      <c r="AB126" s="2">
        <v>0.46434027777777781</v>
      </c>
      <c r="AC126" t="s">
        <v>44</v>
      </c>
      <c r="AD126" t="s">
        <v>44</v>
      </c>
      <c r="AE126" t="s">
        <v>45</v>
      </c>
      <c r="AF126">
        <v>132</v>
      </c>
    </row>
    <row r="127" spans="1:32">
      <c r="A127">
        <v>1127</v>
      </c>
      <c r="B127">
        <v>227</v>
      </c>
      <c r="C127" t="s">
        <v>32</v>
      </c>
      <c r="D127" t="s">
        <v>870</v>
      </c>
      <c r="E127" t="s">
        <v>48</v>
      </c>
      <c r="F127" t="s">
        <v>871</v>
      </c>
      <c r="G127" t="s">
        <v>872</v>
      </c>
      <c r="H127" t="s">
        <v>330</v>
      </c>
      <c r="I127" s="1">
        <v>22830</v>
      </c>
      <c r="J127" t="s">
        <v>873</v>
      </c>
      <c r="K127" t="s">
        <v>874</v>
      </c>
      <c r="L127">
        <v>11369</v>
      </c>
      <c r="M127" t="s">
        <v>330</v>
      </c>
      <c r="N127" s="1">
        <v>44941</v>
      </c>
      <c r="O127" s="1">
        <v>44943</v>
      </c>
      <c r="P127">
        <v>12</v>
      </c>
      <c r="Q127">
        <v>1</v>
      </c>
      <c r="R127" t="s">
        <v>40</v>
      </c>
      <c r="S127">
        <v>3</v>
      </c>
      <c r="T127">
        <v>1</v>
      </c>
      <c r="U127">
        <v>2</v>
      </c>
      <c r="V127">
        <v>450</v>
      </c>
      <c r="W127" t="s">
        <v>41</v>
      </c>
      <c r="X127" t="s">
        <v>875</v>
      </c>
      <c r="Y127" t="s">
        <v>43</v>
      </c>
      <c r="Z127" s="1">
        <v>44920</v>
      </c>
      <c r="AA127" s="2">
        <v>0.72134259259259259</v>
      </c>
      <c r="AB127" s="2">
        <v>0.70884259259259252</v>
      </c>
      <c r="AC127" t="s">
        <v>45</v>
      </c>
      <c r="AD127" t="s">
        <v>45</v>
      </c>
      <c r="AE127" t="s">
        <v>45</v>
      </c>
      <c r="AF127">
        <v>225</v>
      </c>
    </row>
    <row r="128" spans="1:32">
      <c r="A128">
        <v>1128</v>
      </c>
      <c r="B128">
        <v>228</v>
      </c>
      <c r="C128" t="s">
        <v>139</v>
      </c>
      <c r="D128" t="s">
        <v>83</v>
      </c>
      <c r="E128" t="s">
        <v>34</v>
      </c>
      <c r="F128" t="s">
        <v>876</v>
      </c>
      <c r="G128" t="s">
        <v>877</v>
      </c>
      <c r="H128" t="s">
        <v>37</v>
      </c>
      <c r="I128" s="1">
        <v>34119</v>
      </c>
      <c r="J128" t="s">
        <v>878</v>
      </c>
      <c r="K128" t="s">
        <v>879</v>
      </c>
      <c r="L128">
        <v>12564</v>
      </c>
      <c r="M128" t="s">
        <v>37</v>
      </c>
      <c r="N128" s="1">
        <v>44765</v>
      </c>
      <c r="O128" s="1">
        <v>44767</v>
      </c>
      <c r="P128">
        <v>36</v>
      </c>
      <c r="Q128">
        <v>2</v>
      </c>
      <c r="R128" t="s">
        <v>40</v>
      </c>
      <c r="S128">
        <v>4</v>
      </c>
      <c r="T128">
        <v>2</v>
      </c>
      <c r="U128">
        <v>2</v>
      </c>
      <c r="V128">
        <v>478</v>
      </c>
      <c r="W128" t="s">
        <v>41</v>
      </c>
      <c r="X128" t="s">
        <v>880</v>
      </c>
      <c r="Y128" t="s">
        <v>6</v>
      </c>
      <c r="Z128" s="1">
        <v>44726</v>
      </c>
      <c r="AA128" s="2">
        <v>2.9861111111111113E-2</v>
      </c>
      <c r="AB128" s="2">
        <v>0.59386574074074072</v>
      </c>
      <c r="AC128" t="s">
        <v>44</v>
      </c>
      <c r="AD128" t="s">
        <v>44</v>
      </c>
      <c r="AE128" t="s">
        <v>45</v>
      </c>
      <c r="AF128">
        <v>239</v>
      </c>
    </row>
    <row r="129" spans="1:32">
      <c r="A129">
        <v>1129</v>
      </c>
      <c r="B129">
        <v>229</v>
      </c>
      <c r="C129" t="s">
        <v>881</v>
      </c>
      <c r="D129" t="s">
        <v>882</v>
      </c>
      <c r="E129" t="s">
        <v>48</v>
      </c>
      <c r="F129" t="s">
        <v>883</v>
      </c>
      <c r="G129" t="s">
        <v>884</v>
      </c>
      <c r="H129" t="s">
        <v>295</v>
      </c>
      <c r="I129" s="1">
        <v>38064</v>
      </c>
      <c r="J129" t="s">
        <v>885</v>
      </c>
      <c r="K129" t="s">
        <v>886</v>
      </c>
      <c r="L129">
        <v>41143</v>
      </c>
      <c r="M129" t="s">
        <v>295</v>
      </c>
      <c r="N129" s="1">
        <v>44728</v>
      </c>
      <c r="O129" s="1">
        <v>44730</v>
      </c>
      <c r="P129">
        <v>49</v>
      </c>
      <c r="Q129">
        <v>2</v>
      </c>
      <c r="R129" t="s">
        <v>53</v>
      </c>
      <c r="S129">
        <v>4</v>
      </c>
      <c r="T129">
        <v>2</v>
      </c>
      <c r="U129">
        <v>2</v>
      </c>
      <c r="V129">
        <v>280</v>
      </c>
      <c r="W129" t="s">
        <v>54</v>
      </c>
      <c r="X129" t="s">
        <v>887</v>
      </c>
      <c r="Y129" t="s">
        <v>43</v>
      </c>
      <c r="Z129" s="1">
        <v>44705</v>
      </c>
      <c r="AA129" s="2">
        <v>0.30924768518518519</v>
      </c>
      <c r="AB129" s="2">
        <v>0.77678240740740734</v>
      </c>
      <c r="AC129" t="s">
        <v>45</v>
      </c>
      <c r="AD129" t="s">
        <v>44</v>
      </c>
      <c r="AE129" t="s">
        <v>45</v>
      </c>
      <c r="AF129">
        <v>140</v>
      </c>
    </row>
    <row r="130" spans="1:32">
      <c r="A130">
        <v>1130</v>
      </c>
      <c r="B130">
        <v>230</v>
      </c>
      <c r="C130" t="s">
        <v>888</v>
      </c>
      <c r="D130" t="s">
        <v>889</v>
      </c>
      <c r="E130" t="s">
        <v>48</v>
      </c>
      <c r="F130" t="s">
        <v>890</v>
      </c>
      <c r="G130">
        <f>1-365-381-6263</f>
        <v>-7008</v>
      </c>
      <c r="H130" t="s">
        <v>209</v>
      </c>
      <c r="I130" s="1">
        <v>25916</v>
      </c>
      <c r="J130" t="s">
        <v>891</v>
      </c>
      <c r="K130" t="s">
        <v>892</v>
      </c>
      <c r="L130">
        <v>78792</v>
      </c>
      <c r="M130" t="s">
        <v>209</v>
      </c>
      <c r="N130" s="1">
        <v>44731</v>
      </c>
      <c r="O130" s="1">
        <v>44732</v>
      </c>
      <c r="P130">
        <v>44</v>
      </c>
      <c r="Q130">
        <v>2</v>
      </c>
      <c r="R130" t="s">
        <v>63</v>
      </c>
      <c r="S130">
        <v>2</v>
      </c>
      <c r="T130">
        <v>1</v>
      </c>
      <c r="U130">
        <v>1</v>
      </c>
      <c r="V130">
        <v>64</v>
      </c>
      <c r="W130" t="s">
        <v>41</v>
      </c>
      <c r="X130" t="s">
        <v>893</v>
      </c>
      <c r="Y130" t="s">
        <v>65</v>
      </c>
      <c r="Z130" s="1">
        <v>44709</v>
      </c>
      <c r="AA130" s="2">
        <v>0.76707175925925919</v>
      </c>
      <c r="AB130" s="2">
        <v>0.82630787037037035</v>
      </c>
      <c r="AC130" t="s">
        <v>45</v>
      </c>
      <c r="AD130" t="s">
        <v>44</v>
      </c>
      <c r="AE130" t="s">
        <v>45</v>
      </c>
      <c r="AF130">
        <v>64</v>
      </c>
    </row>
    <row r="131" spans="1:32">
      <c r="A131">
        <v>1131</v>
      </c>
      <c r="B131">
        <v>231</v>
      </c>
      <c r="C131" t="s">
        <v>602</v>
      </c>
      <c r="D131" t="s">
        <v>894</v>
      </c>
      <c r="E131" t="s">
        <v>48</v>
      </c>
      <c r="F131" t="s">
        <v>895</v>
      </c>
      <c r="G131" t="s">
        <v>896</v>
      </c>
      <c r="H131" t="s">
        <v>122</v>
      </c>
      <c r="I131" s="1">
        <v>17813</v>
      </c>
      <c r="J131" t="s">
        <v>897</v>
      </c>
      <c r="K131" t="s">
        <v>898</v>
      </c>
      <c r="L131">
        <v>44665</v>
      </c>
      <c r="M131" t="s">
        <v>122</v>
      </c>
      <c r="N131" s="1">
        <v>44762</v>
      </c>
      <c r="O131" s="1">
        <v>44767</v>
      </c>
      <c r="P131">
        <v>68</v>
      </c>
      <c r="Q131">
        <v>3</v>
      </c>
      <c r="R131" t="s">
        <v>63</v>
      </c>
      <c r="S131">
        <v>2</v>
      </c>
      <c r="T131">
        <v>1</v>
      </c>
      <c r="U131">
        <v>5</v>
      </c>
      <c r="V131">
        <v>330</v>
      </c>
      <c r="W131" t="s">
        <v>41</v>
      </c>
      <c r="X131" t="s">
        <v>899</v>
      </c>
      <c r="Y131" t="s">
        <v>81</v>
      </c>
      <c r="Z131" s="1">
        <v>44730</v>
      </c>
      <c r="AA131" s="2">
        <v>1.638888888888889E-2</v>
      </c>
      <c r="AB131" s="2">
        <v>0.91688657407407403</v>
      </c>
      <c r="AC131" t="s">
        <v>45</v>
      </c>
      <c r="AD131" t="s">
        <v>44</v>
      </c>
      <c r="AE131" t="s">
        <v>45</v>
      </c>
      <c r="AF131">
        <v>66</v>
      </c>
    </row>
    <row r="132" spans="1:32">
      <c r="A132">
        <v>1132</v>
      </c>
      <c r="B132">
        <v>232</v>
      </c>
      <c r="C132" t="s">
        <v>900</v>
      </c>
      <c r="D132" t="s">
        <v>901</v>
      </c>
      <c r="E132" t="s">
        <v>34</v>
      </c>
      <c r="F132" t="s">
        <v>902</v>
      </c>
      <c r="G132" t="s">
        <v>903</v>
      </c>
      <c r="H132" t="s">
        <v>904</v>
      </c>
      <c r="I132" s="1">
        <v>33505</v>
      </c>
      <c r="J132" t="s">
        <v>905</v>
      </c>
      <c r="K132" t="s">
        <v>906</v>
      </c>
      <c r="L132">
        <v>70079</v>
      </c>
      <c r="M132" t="s">
        <v>904</v>
      </c>
      <c r="N132" s="1">
        <v>44749</v>
      </c>
      <c r="O132" s="1">
        <v>44753</v>
      </c>
      <c r="P132">
        <v>17</v>
      </c>
      <c r="Q132">
        <v>1</v>
      </c>
      <c r="R132" t="s">
        <v>63</v>
      </c>
      <c r="S132">
        <v>4</v>
      </c>
      <c r="T132">
        <v>2</v>
      </c>
      <c r="U132">
        <v>4</v>
      </c>
      <c r="V132">
        <v>320</v>
      </c>
      <c r="W132" t="s">
        <v>54</v>
      </c>
      <c r="X132" t="s">
        <v>907</v>
      </c>
      <c r="Y132" t="s">
        <v>43</v>
      </c>
      <c r="Z132" s="1">
        <v>44727</v>
      </c>
      <c r="AA132" s="2">
        <v>0.52298611111111104</v>
      </c>
      <c r="AB132" s="2">
        <v>0.24662037037037035</v>
      </c>
      <c r="AC132" t="s">
        <v>45</v>
      </c>
      <c r="AD132" t="s">
        <v>45</v>
      </c>
      <c r="AE132" t="s">
        <v>44</v>
      </c>
      <c r="AF132">
        <v>80</v>
      </c>
    </row>
    <row r="133" spans="1:32">
      <c r="A133">
        <v>1133</v>
      </c>
      <c r="B133">
        <v>233</v>
      </c>
      <c r="C133" t="s">
        <v>908</v>
      </c>
      <c r="D133" t="s">
        <v>909</v>
      </c>
      <c r="E133" t="s">
        <v>34</v>
      </c>
      <c r="F133" t="s">
        <v>910</v>
      </c>
      <c r="G133" t="s">
        <v>911</v>
      </c>
      <c r="H133" t="s">
        <v>171</v>
      </c>
      <c r="I133" s="1">
        <v>24687</v>
      </c>
      <c r="J133" t="s">
        <v>912</v>
      </c>
      <c r="K133" t="s">
        <v>913</v>
      </c>
      <c r="L133">
        <v>96638</v>
      </c>
      <c r="M133" t="s">
        <v>171</v>
      </c>
      <c r="N133" s="1">
        <v>44789</v>
      </c>
      <c r="O133" s="1">
        <v>44790</v>
      </c>
      <c r="P133">
        <v>78</v>
      </c>
      <c r="Q133">
        <v>4</v>
      </c>
      <c r="R133" t="s">
        <v>40</v>
      </c>
      <c r="S133">
        <v>3</v>
      </c>
      <c r="T133">
        <v>1</v>
      </c>
      <c r="U133">
        <v>1</v>
      </c>
      <c r="V133">
        <v>223</v>
      </c>
      <c r="W133" t="s">
        <v>54</v>
      </c>
      <c r="X133" t="s">
        <v>914</v>
      </c>
      <c r="Y133" t="s">
        <v>65</v>
      </c>
      <c r="Z133" s="1">
        <v>44757</v>
      </c>
      <c r="AA133" s="2">
        <v>0.77749999999999997</v>
      </c>
      <c r="AB133" s="2">
        <v>0.68353009259259256</v>
      </c>
      <c r="AC133" t="s">
        <v>45</v>
      </c>
      <c r="AD133" t="s">
        <v>45</v>
      </c>
      <c r="AE133" t="s">
        <v>44</v>
      </c>
      <c r="AF133">
        <v>223</v>
      </c>
    </row>
    <row r="134" spans="1:32">
      <c r="A134">
        <v>1134</v>
      </c>
      <c r="B134">
        <v>234</v>
      </c>
      <c r="C134" t="s">
        <v>915</v>
      </c>
      <c r="D134" t="s">
        <v>299</v>
      </c>
      <c r="E134" t="s">
        <v>34</v>
      </c>
      <c r="F134" t="s">
        <v>916</v>
      </c>
      <c r="G134" t="s">
        <v>917</v>
      </c>
      <c r="H134" t="s">
        <v>330</v>
      </c>
      <c r="I134" s="1">
        <v>19055</v>
      </c>
      <c r="J134" t="s">
        <v>918</v>
      </c>
      <c r="K134" t="s">
        <v>919</v>
      </c>
      <c r="L134">
        <v>77968</v>
      </c>
      <c r="M134" t="s">
        <v>330</v>
      </c>
      <c r="N134" s="1">
        <v>44708</v>
      </c>
      <c r="O134" s="1">
        <v>44713</v>
      </c>
      <c r="P134">
        <v>36</v>
      </c>
      <c r="Q134">
        <v>2</v>
      </c>
      <c r="R134" t="s">
        <v>40</v>
      </c>
      <c r="S134">
        <v>4</v>
      </c>
      <c r="T134">
        <v>2</v>
      </c>
      <c r="U134">
        <v>5</v>
      </c>
      <c r="V134">
        <v>1095</v>
      </c>
      <c r="W134" t="s">
        <v>41</v>
      </c>
      <c r="X134" t="s">
        <v>920</v>
      </c>
      <c r="Y134" t="s">
        <v>43</v>
      </c>
      <c r="Z134" s="1">
        <v>44687</v>
      </c>
      <c r="AA134" s="2">
        <v>0.98266203703703703</v>
      </c>
      <c r="AB134" s="2">
        <v>0.64949074074074076</v>
      </c>
      <c r="AC134" t="s">
        <v>44</v>
      </c>
      <c r="AD134" t="s">
        <v>45</v>
      </c>
      <c r="AE134" t="s">
        <v>45</v>
      </c>
      <c r="AF134">
        <v>219</v>
      </c>
    </row>
    <row r="135" spans="1:32">
      <c r="A135">
        <v>1135</v>
      </c>
      <c r="B135">
        <v>235</v>
      </c>
      <c r="C135" t="s">
        <v>590</v>
      </c>
      <c r="D135" t="s">
        <v>57</v>
      </c>
      <c r="E135" t="s">
        <v>48</v>
      </c>
      <c r="F135" t="s">
        <v>921</v>
      </c>
      <c r="G135" t="s">
        <v>922</v>
      </c>
      <c r="H135" t="s">
        <v>171</v>
      </c>
      <c r="I135" s="1">
        <v>35126</v>
      </c>
      <c r="J135" t="s">
        <v>923</v>
      </c>
      <c r="K135" t="s">
        <v>924</v>
      </c>
      <c r="L135">
        <v>68118</v>
      </c>
      <c r="M135" t="s">
        <v>171</v>
      </c>
      <c r="N135" s="1">
        <v>44754</v>
      </c>
      <c r="O135" s="1">
        <v>44758</v>
      </c>
      <c r="P135">
        <v>19</v>
      </c>
      <c r="Q135">
        <v>1</v>
      </c>
      <c r="R135" t="s">
        <v>53</v>
      </c>
      <c r="S135">
        <v>1</v>
      </c>
      <c r="T135">
        <v>0</v>
      </c>
      <c r="U135">
        <v>4</v>
      </c>
      <c r="V135">
        <v>556</v>
      </c>
      <c r="W135" t="s">
        <v>41</v>
      </c>
      <c r="X135" t="s">
        <v>925</v>
      </c>
      <c r="Y135" t="s">
        <v>6</v>
      </c>
      <c r="Z135" s="1">
        <v>44741</v>
      </c>
      <c r="AA135" s="2">
        <v>0.96020833333333344</v>
      </c>
      <c r="AB135" s="2">
        <v>0.53222222222222226</v>
      </c>
      <c r="AC135" t="s">
        <v>45</v>
      </c>
      <c r="AD135" t="s">
        <v>44</v>
      </c>
      <c r="AE135" t="s">
        <v>44</v>
      </c>
      <c r="AF135">
        <v>139</v>
      </c>
    </row>
    <row r="136" spans="1:32">
      <c r="A136">
        <v>1136</v>
      </c>
      <c r="B136">
        <v>236</v>
      </c>
      <c r="C136" t="s">
        <v>828</v>
      </c>
      <c r="D136" t="s">
        <v>926</v>
      </c>
      <c r="E136" t="s">
        <v>48</v>
      </c>
      <c r="F136" t="s">
        <v>927</v>
      </c>
      <c r="G136" t="s">
        <v>928</v>
      </c>
      <c r="H136" t="s">
        <v>725</v>
      </c>
      <c r="I136" s="1">
        <v>28208</v>
      </c>
      <c r="J136" t="s">
        <v>929</v>
      </c>
      <c r="K136" t="s">
        <v>930</v>
      </c>
      <c r="L136">
        <v>2356</v>
      </c>
      <c r="M136" t="s">
        <v>725</v>
      </c>
      <c r="N136" s="1">
        <v>44590</v>
      </c>
      <c r="O136" s="1">
        <v>44591</v>
      </c>
      <c r="P136">
        <v>1</v>
      </c>
      <c r="Q136">
        <v>1</v>
      </c>
      <c r="R136" t="s">
        <v>53</v>
      </c>
      <c r="S136">
        <v>3</v>
      </c>
      <c r="T136">
        <v>2</v>
      </c>
      <c r="U136">
        <v>1</v>
      </c>
      <c r="V136">
        <v>138</v>
      </c>
      <c r="W136" t="s">
        <v>54</v>
      </c>
      <c r="X136" t="s">
        <v>931</v>
      </c>
      <c r="Y136" t="s">
        <v>65</v>
      </c>
      <c r="Z136" s="1">
        <v>44566</v>
      </c>
      <c r="AA136" s="2">
        <v>0.68185185185185182</v>
      </c>
      <c r="AB136" s="2">
        <v>0.30368055555555556</v>
      </c>
      <c r="AC136" t="s">
        <v>44</v>
      </c>
      <c r="AD136" t="s">
        <v>45</v>
      </c>
      <c r="AE136" t="s">
        <v>45</v>
      </c>
      <c r="AF136">
        <v>138</v>
      </c>
    </row>
    <row r="137" spans="1:32">
      <c r="A137">
        <v>1137</v>
      </c>
      <c r="B137">
        <v>237</v>
      </c>
      <c r="C137" t="s">
        <v>932</v>
      </c>
      <c r="D137" t="s">
        <v>435</v>
      </c>
      <c r="E137" t="s">
        <v>34</v>
      </c>
      <c r="F137" t="s">
        <v>933</v>
      </c>
      <c r="G137" t="s">
        <v>934</v>
      </c>
      <c r="H137" t="s">
        <v>135</v>
      </c>
      <c r="I137" s="1">
        <v>25367</v>
      </c>
      <c r="J137" t="s">
        <v>935</v>
      </c>
      <c r="K137" t="s">
        <v>936</v>
      </c>
      <c r="L137">
        <v>5628</v>
      </c>
      <c r="M137" t="s">
        <v>135</v>
      </c>
      <c r="N137" s="1">
        <v>44585</v>
      </c>
      <c r="O137" s="1">
        <v>44586</v>
      </c>
      <c r="P137">
        <v>96</v>
      </c>
      <c r="Q137">
        <v>4</v>
      </c>
      <c r="R137" t="s">
        <v>40</v>
      </c>
      <c r="S137">
        <v>3</v>
      </c>
      <c r="T137">
        <v>2</v>
      </c>
      <c r="U137">
        <v>1</v>
      </c>
      <c r="V137">
        <v>239</v>
      </c>
      <c r="W137" t="s">
        <v>41</v>
      </c>
      <c r="X137" t="s">
        <v>937</v>
      </c>
      <c r="Y137" t="s">
        <v>65</v>
      </c>
      <c r="Z137" s="1">
        <v>44579</v>
      </c>
      <c r="AA137" s="2">
        <v>0.39006944444444441</v>
      </c>
      <c r="AB137" s="2">
        <v>0.70583333333333342</v>
      </c>
      <c r="AC137" t="s">
        <v>44</v>
      </c>
      <c r="AD137" t="s">
        <v>44</v>
      </c>
      <c r="AE137" t="s">
        <v>44</v>
      </c>
      <c r="AF137">
        <v>239</v>
      </c>
    </row>
    <row r="138" spans="1:32">
      <c r="A138">
        <v>1138</v>
      </c>
      <c r="B138">
        <v>238</v>
      </c>
      <c r="C138" t="s">
        <v>229</v>
      </c>
      <c r="D138" t="s">
        <v>938</v>
      </c>
      <c r="E138" t="s">
        <v>48</v>
      </c>
      <c r="F138" t="s">
        <v>939</v>
      </c>
      <c r="G138" t="s">
        <v>940</v>
      </c>
      <c r="H138" t="s">
        <v>941</v>
      </c>
      <c r="I138" s="1">
        <v>16822</v>
      </c>
      <c r="J138" t="s">
        <v>942</v>
      </c>
      <c r="K138" t="s">
        <v>943</v>
      </c>
      <c r="L138">
        <v>16386</v>
      </c>
      <c r="M138" t="s">
        <v>941</v>
      </c>
      <c r="N138" s="1">
        <v>44709</v>
      </c>
      <c r="O138" s="1">
        <v>44712</v>
      </c>
      <c r="P138">
        <v>50</v>
      </c>
      <c r="Q138">
        <v>2</v>
      </c>
      <c r="R138" t="s">
        <v>63</v>
      </c>
      <c r="S138">
        <v>4</v>
      </c>
      <c r="T138">
        <v>1</v>
      </c>
      <c r="U138">
        <v>3</v>
      </c>
      <c r="V138">
        <v>204</v>
      </c>
      <c r="W138" t="s">
        <v>54</v>
      </c>
      <c r="X138" t="s">
        <v>944</v>
      </c>
      <c r="Y138" t="s">
        <v>6</v>
      </c>
      <c r="Z138" s="1">
        <v>44702</v>
      </c>
      <c r="AA138" s="2">
        <v>0.99585648148148154</v>
      </c>
      <c r="AB138" s="2">
        <v>7.0972222222222228E-2</v>
      </c>
      <c r="AC138" t="s">
        <v>44</v>
      </c>
      <c r="AD138" t="s">
        <v>44</v>
      </c>
      <c r="AE138" t="s">
        <v>44</v>
      </c>
      <c r="AF138">
        <v>68</v>
      </c>
    </row>
    <row r="139" spans="1:32">
      <c r="A139">
        <v>1139</v>
      </c>
      <c r="B139">
        <v>239</v>
      </c>
      <c r="C139" t="s">
        <v>945</v>
      </c>
      <c r="D139" t="s">
        <v>83</v>
      </c>
      <c r="E139" t="s">
        <v>48</v>
      </c>
      <c r="F139" t="s">
        <v>946</v>
      </c>
      <c r="G139" t="s">
        <v>947</v>
      </c>
      <c r="H139" t="s">
        <v>122</v>
      </c>
      <c r="I139" s="1">
        <v>32996</v>
      </c>
      <c r="J139" t="s">
        <v>948</v>
      </c>
      <c r="K139" t="s">
        <v>949</v>
      </c>
      <c r="L139">
        <v>60805</v>
      </c>
      <c r="M139" t="s">
        <v>122</v>
      </c>
      <c r="N139" s="1">
        <v>44631</v>
      </c>
      <c r="O139" s="1">
        <v>44634</v>
      </c>
      <c r="P139">
        <v>17</v>
      </c>
      <c r="Q139">
        <v>1</v>
      </c>
      <c r="R139" t="s">
        <v>63</v>
      </c>
      <c r="S139">
        <v>4</v>
      </c>
      <c r="T139">
        <v>1</v>
      </c>
      <c r="U139">
        <v>3</v>
      </c>
      <c r="V139">
        <v>195</v>
      </c>
      <c r="W139" t="s">
        <v>41</v>
      </c>
      <c r="X139" t="s">
        <v>950</v>
      </c>
      <c r="Y139" t="s">
        <v>81</v>
      </c>
      <c r="Z139" s="1">
        <v>44609</v>
      </c>
      <c r="AA139" s="2">
        <v>0.86489583333333331</v>
      </c>
      <c r="AB139" s="2">
        <v>0.48672453703703705</v>
      </c>
      <c r="AC139" t="s">
        <v>44</v>
      </c>
      <c r="AD139" t="s">
        <v>45</v>
      </c>
      <c r="AE139" t="s">
        <v>44</v>
      </c>
      <c r="AF139">
        <v>65</v>
      </c>
    </row>
    <row r="140" spans="1:32">
      <c r="A140">
        <v>1140</v>
      </c>
      <c r="B140">
        <v>240</v>
      </c>
      <c r="C140" t="s">
        <v>175</v>
      </c>
      <c r="D140" t="s">
        <v>951</v>
      </c>
      <c r="E140" t="s">
        <v>48</v>
      </c>
      <c r="F140" t="s">
        <v>952</v>
      </c>
      <c r="G140" t="s">
        <v>953</v>
      </c>
      <c r="H140" t="s">
        <v>129</v>
      </c>
      <c r="I140" s="1">
        <v>22074</v>
      </c>
      <c r="J140" t="s">
        <v>954</v>
      </c>
      <c r="K140" t="s">
        <v>955</v>
      </c>
      <c r="L140">
        <v>21971</v>
      </c>
      <c r="M140" t="s">
        <v>129</v>
      </c>
      <c r="N140" s="1">
        <v>44835</v>
      </c>
      <c r="O140" s="1">
        <v>44837</v>
      </c>
      <c r="P140">
        <v>1</v>
      </c>
      <c r="Q140">
        <v>1</v>
      </c>
      <c r="R140" t="s">
        <v>53</v>
      </c>
      <c r="S140">
        <v>1</v>
      </c>
      <c r="T140">
        <v>0</v>
      </c>
      <c r="U140">
        <v>2</v>
      </c>
      <c r="V140">
        <v>258</v>
      </c>
      <c r="W140" t="s">
        <v>54</v>
      </c>
      <c r="X140" t="s">
        <v>956</v>
      </c>
      <c r="Y140" t="s">
        <v>81</v>
      </c>
      <c r="Z140" s="1">
        <v>44803</v>
      </c>
      <c r="AA140" s="2">
        <v>0.35796296296296298</v>
      </c>
      <c r="AB140" s="2">
        <v>0.86747685185185175</v>
      </c>
      <c r="AC140" t="s">
        <v>44</v>
      </c>
      <c r="AD140" t="s">
        <v>45</v>
      </c>
      <c r="AE140" t="s">
        <v>45</v>
      </c>
      <c r="AF140">
        <v>129</v>
      </c>
    </row>
    <row r="141" spans="1:32">
      <c r="A141">
        <v>1141</v>
      </c>
      <c r="B141">
        <v>241</v>
      </c>
      <c r="C141" t="s">
        <v>722</v>
      </c>
      <c r="D141" t="s">
        <v>957</v>
      </c>
      <c r="E141" t="s">
        <v>48</v>
      </c>
      <c r="F141" t="s">
        <v>958</v>
      </c>
      <c r="G141" t="s">
        <v>959</v>
      </c>
      <c r="H141" t="s">
        <v>941</v>
      </c>
      <c r="I141" s="1">
        <v>27746</v>
      </c>
      <c r="J141" t="s">
        <v>960</v>
      </c>
      <c r="K141" t="s">
        <v>961</v>
      </c>
      <c r="L141">
        <v>26502</v>
      </c>
      <c r="M141" t="s">
        <v>941</v>
      </c>
      <c r="N141" s="1">
        <v>44884</v>
      </c>
      <c r="O141" s="1">
        <v>44887</v>
      </c>
      <c r="P141">
        <v>77</v>
      </c>
      <c r="Q141">
        <v>4</v>
      </c>
      <c r="R141" t="s">
        <v>63</v>
      </c>
      <c r="S141">
        <v>4</v>
      </c>
      <c r="T141">
        <v>2</v>
      </c>
      <c r="U141">
        <v>3</v>
      </c>
      <c r="V141">
        <v>228</v>
      </c>
      <c r="W141" t="s">
        <v>54</v>
      </c>
      <c r="X141" t="s">
        <v>962</v>
      </c>
      <c r="Y141" t="s">
        <v>43</v>
      </c>
      <c r="Z141" s="1">
        <v>44854</v>
      </c>
      <c r="AA141" s="2">
        <v>0.28671296296296295</v>
      </c>
      <c r="AB141" s="2">
        <v>0.22229166666666667</v>
      </c>
      <c r="AC141" t="s">
        <v>45</v>
      </c>
      <c r="AD141" t="s">
        <v>44</v>
      </c>
      <c r="AE141" t="s">
        <v>44</v>
      </c>
      <c r="AF141">
        <v>76</v>
      </c>
    </row>
    <row r="142" spans="1:32">
      <c r="A142">
        <v>1142</v>
      </c>
      <c r="B142">
        <v>242</v>
      </c>
      <c r="C142" t="s">
        <v>963</v>
      </c>
      <c r="D142" t="s">
        <v>964</v>
      </c>
      <c r="E142" t="s">
        <v>48</v>
      </c>
      <c r="F142" t="s">
        <v>965</v>
      </c>
      <c r="G142" t="s">
        <v>966</v>
      </c>
      <c r="H142" t="s">
        <v>272</v>
      </c>
      <c r="I142" s="1">
        <v>26076</v>
      </c>
      <c r="J142" t="s">
        <v>967</v>
      </c>
      <c r="K142" t="s">
        <v>968</v>
      </c>
      <c r="L142">
        <v>99632</v>
      </c>
      <c r="M142" t="s">
        <v>272</v>
      </c>
      <c r="N142" s="1">
        <v>44721</v>
      </c>
      <c r="O142" s="1">
        <v>44722</v>
      </c>
      <c r="P142">
        <v>23</v>
      </c>
      <c r="Q142">
        <v>1</v>
      </c>
      <c r="R142" t="s">
        <v>63</v>
      </c>
      <c r="S142">
        <v>4</v>
      </c>
      <c r="T142">
        <v>2</v>
      </c>
      <c r="U142">
        <v>1</v>
      </c>
      <c r="V142">
        <v>66</v>
      </c>
      <c r="W142" t="s">
        <v>41</v>
      </c>
      <c r="X142" t="s">
        <v>969</v>
      </c>
      <c r="Y142" t="s">
        <v>65</v>
      </c>
      <c r="Z142" s="1">
        <v>44696</v>
      </c>
      <c r="AA142" s="2">
        <v>0.34381944444444446</v>
      </c>
      <c r="AB142" s="2">
        <v>0.28751157407407407</v>
      </c>
      <c r="AC142" t="s">
        <v>44</v>
      </c>
      <c r="AD142" t="s">
        <v>44</v>
      </c>
      <c r="AE142" t="s">
        <v>44</v>
      </c>
      <c r="AF142">
        <v>66</v>
      </c>
    </row>
    <row r="143" spans="1:32">
      <c r="A143">
        <v>1143</v>
      </c>
      <c r="B143">
        <v>243</v>
      </c>
      <c r="C143" t="s">
        <v>371</v>
      </c>
      <c r="D143" t="s">
        <v>970</v>
      </c>
      <c r="E143" t="s">
        <v>48</v>
      </c>
      <c r="F143" t="s">
        <v>971</v>
      </c>
      <c r="G143" t="s">
        <v>972</v>
      </c>
      <c r="H143" t="s">
        <v>37</v>
      </c>
      <c r="I143" s="1">
        <v>35351</v>
      </c>
      <c r="J143" t="s">
        <v>973</v>
      </c>
      <c r="K143" t="s">
        <v>974</v>
      </c>
      <c r="L143">
        <v>24358</v>
      </c>
      <c r="M143" t="s">
        <v>37</v>
      </c>
      <c r="N143" s="1">
        <v>44612</v>
      </c>
      <c r="O143" s="1">
        <v>44614</v>
      </c>
      <c r="P143">
        <v>86</v>
      </c>
      <c r="Q143">
        <v>4</v>
      </c>
      <c r="R143" t="s">
        <v>63</v>
      </c>
      <c r="S143">
        <v>2</v>
      </c>
      <c r="T143">
        <v>0</v>
      </c>
      <c r="U143">
        <v>2</v>
      </c>
      <c r="V143">
        <v>140</v>
      </c>
      <c r="W143" t="s">
        <v>54</v>
      </c>
      <c r="X143" t="s">
        <v>975</v>
      </c>
      <c r="Y143" t="s">
        <v>6</v>
      </c>
      <c r="Z143" s="1">
        <v>44587</v>
      </c>
      <c r="AA143" s="2">
        <v>0.78813657407407411</v>
      </c>
      <c r="AB143" s="2">
        <v>0.71261574074074074</v>
      </c>
      <c r="AC143" t="s">
        <v>45</v>
      </c>
      <c r="AD143" t="s">
        <v>44</v>
      </c>
      <c r="AE143" t="s">
        <v>44</v>
      </c>
      <c r="AF143">
        <v>70</v>
      </c>
    </row>
    <row r="144" spans="1:32">
      <c r="A144">
        <v>1144</v>
      </c>
      <c r="B144">
        <v>244</v>
      </c>
      <c r="C144" t="s">
        <v>976</v>
      </c>
      <c r="D144" t="s">
        <v>977</v>
      </c>
      <c r="E144" t="s">
        <v>34</v>
      </c>
      <c r="F144" t="s">
        <v>978</v>
      </c>
      <c r="G144" t="s">
        <v>979</v>
      </c>
      <c r="H144" t="s">
        <v>201</v>
      </c>
      <c r="I144" s="1">
        <v>33681</v>
      </c>
      <c r="J144" t="s">
        <v>980</v>
      </c>
      <c r="K144" t="s">
        <v>981</v>
      </c>
      <c r="L144">
        <v>97931</v>
      </c>
      <c r="M144" t="s">
        <v>201</v>
      </c>
      <c r="N144" s="1">
        <v>44628</v>
      </c>
      <c r="O144" s="1">
        <v>44630</v>
      </c>
      <c r="P144">
        <v>32</v>
      </c>
      <c r="Q144">
        <v>2</v>
      </c>
      <c r="R144" t="s">
        <v>63</v>
      </c>
      <c r="S144">
        <v>2</v>
      </c>
      <c r="T144">
        <v>2</v>
      </c>
      <c r="U144">
        <v>2</v>
      </c>
      <c r="V144">
        <v>164</v>
      </c>
      <c r="W144" t="s">
        <v>41</v>
      </c>
      <c r="X144" t="s">
        <v>982</v>
      </c>
      <c r="Y144" t="s">
        <v>65</v>
      </c>
      <c r="Z144" s="1">
        <v>44595</v>
      </c>
      <c r="AA144" s="2">
        <v>0.94444444444444453</v>
      </c>
      <c r="AB144" s="2">
        <v>0.71862268518518524</v>
      </c>
      <c r="AC144" t="s">
        <v>44</v>
      </c>
      <c r="AD144" t="s">
        <v>45</v>
      </c>
      <c r="AE144" t="s">
        <v>45</v>
      </c>
      <c r="AF144">
        <v>82</v>
      </c>
    </row>
    <row r="145" spans="1:32">
      <c r="A145">
        <v>1145</v>
      </c>
      <c r="B145">
        <v>245</v>
      </c>
      <c r="C145" t="s">
        <v>416</v>
      </c>
      <c r="D145" t="s">
        <v>441</v>
      </c>
      <c r="E145" t="s">
        <v>34</v>
      </c>
      <c r="F145" t="s">
        <v>983</v>
      </c>
      <c r="G145" t="s">
        <v>984</v>
      </c>
      <c r="H145" t="s">
        <v>179</v>
      </c>
      <c r="I145" s="1">
        <v>22102</v>
      </c>
      <c r="J145" t="s">
        <v>985</v>
      </c>
      <c r="K145" t="s">
        <v>986</v>
      </c>
      <c r="L145">
        <v>89349</v>
      </c>
      <c r="M145" t="s">
        <v>179</v>
      </c>
      <c r="N145" s="1">
        <v>44627</v>
      </c>
      <c r="O145" s="1">
        <v>44631</v>
      </c>
      <c r="P145">
        <v>83</v>
      </c>
      <c r="Q145">
        <v>4</v>
      </c>
      <c r="R145" t="s">
        <v>63</v>
      </c>
      <c r="S145">
        <v>4</v>
      </c>
      <c r="T145">
        <v>0</v>
      </c>
      <c r="U145">
        <v>4</v>
      </c>
      <c r="V145">
        <v>332</v>
      </c>
      <c r="W145" t="s">
        <v>41</v>
      </c>
      <c r="X145" t="s">
        <v>987</v>
      </c>
      <c r="Y145" t="s">
        <v>6</v>
      </c>
      <c r="Z145" s="1">
        <v>44605</v>
      </c>
      <c r="AA145" s="2">
        <v>0.79510416666666661</v>
      </c>
      <c r="AB145" s="2">
        <v>0.91887731481481483</v>
      </c>
      <c r="AC145" t="s">
        <v>45</v>
      </c>
      <c r="AD145" t="s">
        <v>45</v>
      </c>
      <c r="AE145" t="s">
        <v>44</v>
      </c>
      <c r="AF145">
        <v>83</v>
      </c>
    </row>
    <row r="146" spans="1:32">
      <c r="A146">
        <v>1146</v>
      </c>
      <c r="B146">
        <v>246</v>
      </c>
      <c r="C146" t="s">
        <v>988</v>
      </c>
      <c r="D146" t="s">
        <v>989</v>
      </c>
      <c r="E146" t="s">
        <v>34</v>
      </c>
      <c r="F146" t="s">
        <v>990</v>
      </c>
      <c r="G146" t="s">
        <v>991</v>
      </c>
      <c r="H146" t="s">
        <v>280</v>
      </c>
      <c r="I146" s="1">
        <v>27702</v>
      </c>
      <c r="J146" t="s">
        <v>992</v>
      </c>
      <c r="K146" t="s">
        <v>993</v>
      </c>
      <c r="L146">
        <v>23446</v>
      </c>
      <c r="M146" t="s">
        <v>280</v>
      </c>
      <c r="N146" s="1">
        <v>44612</v>
      </c>
      <c r="O146" s="1">
        <v>44616</v>
      </c>
      <c r="P146">
        <v>28</v>
      </c>
      <c r="Q146">
        <v>2</v>
      </c>
      <c r="R146" t="s">
        <v>53</v>
      </c>
      <c r="S146">
        <v>4</v>
      </c>
      <c r="T146">
        <v>2</v>
      </c>
      <c r="U146">
        <v>4</v>
      </c>
      <c r="V146">
        <v>492</v>
      </c>
      <c r="W146" t="s">
        <v>54</v>
      </c>
      <c r="X146" t="s">
        <v>994</v>
      </c>
      <c r="Y146" t="s">
        <v>65</v>
      </c>
      <c r="Z146" s="1">
        <v>44589</v>
      </c>
      <c r="AA146" s="2">
        <v>0.11785879629629629</v>
      </c>
      <c r="AB146" s="2">
        <v>0.72034722222222225</v>
      </c>
      <c r="AC146" t="s">
        <v>45</v>
      </c>
      <c r="AD146" t="s">
        <v>44</v>
      </c>
      <c r="AE146" t="s">
        <v>44</v>
      </c>
      <c r="AF146">
        <v>123</v>
      </c>
    </row>
    <row r="147" spans="1:32">
      <c r="A147">
        <v>1147</v>
      </c>
      <c r="B147">
        <v>247</v>
      </c>
      <c r="C147" t="s">
        <v>995</v>
      </c>
      <c r="D147" t="s">
        <v>277</v>
      </c>
      <c r="E147" t="s">
        <v>48</v>
      </c>
      <c r="F147" t="s">
        <v>996</v>
      </c>
      <c r="G147" t="s">
        <v>997</v>
      </c>
      <c r="H147" t="s">
        <v>122</v>
      </c>
      <c r="I147" s="1">
        <v>33712</v>
      </c>
      <c r="J147" t="s">
        <v>998</v>
      </c>
      <c r="K147" t="s">
        <v>999</v>
      </c>
      <c r="L147">
        <v>48545</v>
      </c>
      <c r="M147" t="s">
        <v>122</v>
      </c>
      <c r="N147" s="1">
        <v>44806</v>
      </c>
      <c r="O147" s="1">
        <v>44809</v>
      </c>
      <c r="P147">
        <v>29</v>
      </c>
      <c r="Q147">
        <v>2</v>
      </c>
      <c r="R147" t="s">
        <v>63</v>
      </c>
      <c r="S147">
        <v>2</v>
      </c>
      <c r="T147">
        <v>0</v>
      </c>
      <c r="U147">
        <v>3</v>
      </c>
      <c r="V147">
        <v>222</v>
      </c>
      <c r="W147" t="s">
        <v>41</v>
      </c>
      <c r="X147" t="s">
        <v>1000</v>
      </c>
      <c r="Y147" t="s">
        <v>43</v>
      </c>
      <c r="Z147" s="1">
        <v>44775</v>
      </c>
      <c r="AA147" s="2">
        <v>0.79462962962962969</v>
      </c>
      <c r="AB147" s="2">
        <v>0.21746527777777777</v>
      </c>
      <c r="AC147" t="s">
        <v>44</v>
      </c>
      <c r="AD147" t="s">
        <v>44</v>
      </c>
      <c r="AE147" t="s">
        <v>44</v>
      </c>
      <c r="AF147">
        <v>74</v>
      </c>
    </row>
    <row r="148" spans="1:32">
      <c r="A148">
        <v>1148</v>
      </c>
      <c r="B148">
        <v>248</v>
      </c>
      <c r="C148" t="s">
        <v>1001</v>
      </c>
      <c r="D148" t="s">
        <v>1002</v>
      </c>
      <c r="E148" t="s">
        <v>48</v>
      </c>
      <c r="F148" t="s">
        <v>1003</v>
      </c>
      <c r="G148" t="s">
        <v>1004</v>
      </c>
      <c r="H148" t="s">
        <v>692</v>
      </c>
      <c r="I148" s="1">
        <v>26188</v>
      </c>
      <c r="J148" t="s">
        <v>1005</v>
      </c>
      <c r="K148" t="s">
        <v>1006</v>
      </c>
      <c r="L148">
        <v>61285</v>
      </c>
      <c r="M148" t="s">
        <v>692</v>
      </c>
      <c r="N148" s="1">
        <v>44668</v>
      </c>
      <c r="O148" s="1">
        <v>44670</v>
      </c>
      <c r="P148">
        <v>66</v>
      </c>
      <c r="Q148">
        <v>3</v>
      </c>
      <c r="R148" t="s">
        <v>40</v>
      </c>
      <c r="S148">
        <v>4</v>
      </c>
      <c r="T148">
        <v>2</v>
      </c>
      <c r="U148">
        <v>2</v>
      </c>
      <c r="V148">
        <v>474</v>
      </c>
      <c r="W148" t="s">
        <v>41</v>
      </c>
      <c r="X148" t="s">
        <v>1007</v>
      </c>
      <c r="Y148" t="s">
        <v>65</v>
      </c>
      <c r="Z148" s="1">
        <v>44632</v>
      </c>
      <c r="AA148" s="2">
        <v>0.41011574074074075</v>
      </c>
      <c r="AB148" s="2">
        <v>0.65983796296296293</v>
      </c>
      <c r="AC148" t="s">
        <v>44</v>
      </c>
      <c r="AD148" t="s">
        <v>45</v>
      </c>
      <c r="AE148" t="s">
        <v>44</v>
      </c>
      <c r="AF148">
        <v>237</v>
      </c>
    </row>
    <row r="149" spans="1:32">
      <c r="A149">
        <v>1149</v>
      </c>
      <c r="B149">
        <v>249</v>
      </c>
      <c r="C149" t="s">
        <v>1008</v>
      </c>
      <c r="D149" t="s">
        <v>1009</v>
      </c>
      <c r="E149" t="s">
        <v>34</v>
      </c>
      <c r="F149" t="s">
        <v>1010</v>
      </c>
      <c r="G149" t="s">
        <v>1011</v>
      </c>
      <c r="H149" t="s">
        <v>115</v>
      </c>
      <c r="I149" s="1">
        <v>36896</v>
      </c>
      <c r="J149" t="s">
        <v>1012</v>
      </c>
      <c r="K149" t="s">
        <v>1013</v>
      </c>
      <c r="L149">
        <v>19957</v>
      </c>
      <c r="M149" t="s">
        <v>115</v>
      </c>
      <c r="N149" s="1">
        <v>44596</v>
      </c>
      <c r="O149" s="1">
        <v>44599</v>
      </c>
      <c r="P149">
        <v>58</v>
      </c>
      <c r="Q149">
        <v>3</v>
      </c>
      <c r="R149" t="s">
        <v>53</v>
      </c>
      <c r="S149">
        <v>4</v>
      </c>
      <c r="T149">
        <v>0</v>
      </c>
      <c r="U149">
        <v>3</v>
      </c>
      <c r="V149">
        <v>372</v>
      </c>
      <c r="W149" t="s">
        <v>41</v>
      </c>
      <c r="X149" t="s">
        <v>1014</v>
      </c>
      <c r="Y149" t="s">
        <v>43</v>
      </c>
      <c r="Z149" s="1">
        <v>44589</v>
      </c>
      <c r="AA149" s="2">
        <v>0.90380787037037036</v>
      </c>
      <c r="AB149" s="2">
        <v>8.6956018518518516E-2</v>
      </c>
      <c r="AC149" t="s">
        <v>44</v>
      </c>
      <c r="AD149" t="s">
        <v>44</v>
      </c>
      <c r="AE149" t="s">
        <v>44</v>
      </c>
      <c r="AF149">
        <v>124</v>
      </c>
    </row>
    <row r="150" spans="1:32">
      <c r="A150">
        <v>1150</v>
      </c>
      <c r="B150">
        <v>250</v>
      </c>
      <c r="C150" t="s">
        <v>1015</v>
      </c>
      <c r="D150" t="s">
        <v>1016</v>
      </c>
      <c r="E150" t="s">
        <v>48</v>
      </c>
      <c r="F150" t="s">
        <v>1017</v>
      </c>
      <c r="G150" t="s">
        <v>1018</v>
      </c>
      <c r="H150" t="s">
        <v>725</v>
      </c>
      <c r="I150" s="1">
        <v>22362</v>
      </c>
      <c r="J150" t="s">
        <v>1019</v>
      </c>
      <c r="K150" t="s">
        <v>1020</v>
      </c>
      <c r="L150">
        <v>89432</v>
      </c>
      <c r="M150" t="s">
        <v>725</v>
      </c>
      <c r="N150" s="1">
        <v>44732</v>
      </c>
      <c r="O150" s="1">
        <v>44734</v>
      </c>
      <c r="P150">
        <v>86</v>
      </c>
      <c r="Q150">
        <v>4</v>
      </c>
      <c r="R150" t="s">
        <v>63</v>
      </c>
      <c r="S150">
        <v>1</v>
      </c>
      <c r="T150">
        <v>0</v>
      </c>
      <c r="U150">
        <v>2</v>
      </c>
      <c r="V150">
        <v>178</v>
      </c>
      <c r="W150" t="s">
        <v>54</v>
      </c>
      <c r="X150" t="s">
        <v>1021</v>
      </c>
      <c r="Y150" t="s">
        <v>43</v>
      </c>
      <c r="Z150" s="1">
        <v>44717</v>
      </c>
      <c r="AA150" s="2">
        <v>1.8657407407407407E-2</v>
      </c>
      <c r="AB150" s="2">
        <v>0.63438657407407406</v>
      </c>
      <c r="AC150" t="s">
        <v>44</v>
      </c>
      <c r="AD150" t="s">
        <v>44</v>
      </c>
      <c r="AE150" t="s">
        <v>45</v>
      </c>
      <c r="AF150">
        <v>89</v>
      </c>
    </row>
    <row r="151" spans="1:32">
      <c r="A151">
        <v>1151</v>
      </c>
      <c r="B151">
        <v>251</v>
      </c>
      <c r="C151" t="s">
        <v>1022</v>
      </c>
      <c r="D151" t="s">
        <v>1023</v>
      </c>
      <c r="E151" t="s">
        <v>48</v>
      </c>
      <c r="F151" t="s">
        <v>1024</v>
      </c>
      <c r="G151">
        <v>3604544254</v>
      </c>
      <c r="H151" t="s">
        <v>77</v>
      </c>
      <c r="I151" s="1">
        <v>17535</v>
      </c>
      <c r="J151" t="s">
        <v>1025</v>
      </c>
      <c r="K151" t="s">
        <v>1026</v>
      </c>
      <c r="L151">
        <v>93296</v>
      </c>
      <c r="M151" t="s">
        <v>77</v>
      </c>
      <c r="N151" s="1">
        <v>44869</v>
      </c>
      <c r="O151" s="1">
        <v>44874</v>
      </c>
      <c r="P151">
        <v>68</v>
      </c>
      <c r="Q151">
        <v>3</v>
      </c>
      <c r="R151" t="s">
        <v>63</v>
      </c>
      <c r="S151">
        <v>1</v>
      </c>
      <c r="T151">
        <v>0</v>
      </c>
      <c r="U151">
        <v>5</v>
      </c>
      <c r="V151">
        <v>365</v>
      </c>
      <c r="W151" t="s">
        <v>41</v>
      </c>
      <c r="X151" t="s">
        <v>1027</v>
      </c>
      <c r="Y151" t="s">
        <v>65</v>
      </c>
      <c r="Z151" s="1">
        <v>44841</v>
      </c>
      <c r="AA151" s="2">
        <v>0.84750000000000003</v>
      </c>
      <c r="AB151" s="2">
        <v>0.79199074074074083</v>
      </c>
      <c r="AC151" t="s">
        <v>45</v>
      </c>
      <c r="AD151" t="s">
        <v>45</v>
      </c>
      <c r="AE151" t="s">
        <v>44</v>
      </c>
      <c r="AF151">
        <v>73</v>
      </c>
    </row>
    <row r="152" spans="1:32">
      <c r="A152">
        <v>1152</v>
      </c>
      <c r="B152">
        <v>252</v>
      </c>
      <c r="C152" t="s">
        <v>391</v>
      </c>
      <c r="D152" t="s">
        <v>1028</v>
      </c>
      <c r="E152" t="s">
        <v>48</v>
      </c>
      <c r="F152" t="s">
        <v>1029</v>
      </c>
      <c r="G152" t="s">
        <v>1030</v>
      </c>
      <c r="H152" t="s">
        <v>101</v>
      </c>
      <c r="I152" s="1">
        <v>31185</v>
      </c>
      <c r="J152" t="s">
        <v>1031</v>
      </c>
      <c r="K152" t="s">
        <v>1032</v>
      </c>
      <c r="L152">
        <v>54406</v>
      </c>
      <c r="M152" t="s">
        <v>101</v>
      </c>
      <c r="N152" s="1">
        <v>44757</v>
      </c>
      <c r="O152" s="1">
        <v>44762</v>
      </c>
      <c r="P152">
        <v>54</v>
      </c>
      <c r="Q152">
        <v>3</v>
      </c>
      <c r="R152" t="s">
        <v>40</v>
      </c>
      <c r="S152">
        <v>2</v>
      </c>
      <c r="T152">
        <v>1</v>
      </c>
      <c r="U152">
        <v>5</v>
      </c>
      <c r="V152">
        <v>1210</v>
      </c>
      <c r="W152" t="s">
        <v>41</v>
      </c>
      <c r="X152" t="s">
        <v>1033</v>
      </c>
      <c r="Y152" t="s">
        <v>6</v>
      </c>
      <c r="Z152" s="1">
        <v>44726</v>
      </c>
      <c r="AA152" s="2">
        <v>0.90362268518518529</v>
      </c>
      <c r="AB152" s="2">
        <v>0.72763888888888895</v>
      </c>
      <c r="AC152" t="s">
        <v>44</v>
      </c>
      <c r="AD152" t="s">
        <v>44</v>
      </c>
      <c r="AE152" t="s">
        <v>45</v>
      </c>
      <c r="AF152">
        <v>242</v>
      </c>
    </row>
    <row r="153" spans="1:32">
      <c r="A153">
        <v>1153</v>
      </c>
      <c r="B153">
        <v>253</v>
      </c>
      <c r="C153" t="s">
        <v>655</v>
      </c>
      <c r="D153" t="s">
        <v>675</v>
      </c>
      <c r="E153" t="s">
        <v>48</v>
      </c>
      <c r="F153" t="s">
        <v>1034</v>
      </c>
      <c r="G153" t="s">
        <v>1035</v>
      </c>
      <c r="H153" t="s">
        <v>109</v>
      </c>
      <c r="I153" s="1">
        <v>18375</v>
      </c>
      <c r="J153" t="s">
        <v>1036</v>
      </c>
      <c r="K153" t="s">
        <v>1037</v>
      </c>
      <c r="L153">
        <v>6453</v>
      </c>
      <c r="M153" t="s">
        <v>109</v>
      </c>
      <c r="N153" s="1">
        <v>44899</v>
      </c>
      <c r="O153" s="1">
        <v>44900</v>
      </c>
      <c r="P153">
        <v>95</v>
      </c>
      <c r="Q153">
        <v>4</v>
      </c>
      <c r="R153" t="s">
        <v>63</v>
      </c>
      <c r="S153">
        <v>2</v>
      </c>
      <c r="T153">
        <v>2</v>
      </c>
      <c r="U153">
        <v>1</v>
      </c>
      <c r="V153">
        <v>84</v>
      </c>
      <c r="W153" t="s">
        <v>54</v>
      </c>
      <c r="X153" t="s">
        <v>1038</v>
      </c>
      <c r="Y153" t="s">
        <v>6</v>
      </c>
      <c r="Z153" s="1">
        <v>44887</v>
      </c>
      <c r="AA153" s="2">
        <v>0.47998842592592594</v>
      </c>
      <c r="AB153" s="2">
        <v>0.25881944444444444</v>
      </c>
      <c r="AC153" t="s">
        <v>44</v>
      </c>
      <c r="AD153" t="s">
        <v>45</v>
      </c>
      <c r="AE153" t="s">
        <v>44</v>
      </c>
      <c r="AF153">
        <v>84</v>
      </c>
    </row>
    <row r="154" spans="1:32">
      <c r="A154">
        <v>1154</v>
      </c>
      <c r="B154">
        <v>254</v>
      </c>
      <c r="C154" t="s">
        <v>1039</v>
      </c>
      <c r="D154" t="s">
        <v>454</v>
      </c>
      <c r="E154" t="s">
        <v>34</v>
      </c>
      <c r="F154" t="s">
        <v>1040</v>
      </c>
      <c r="G154">
        <f>1-310-710-4341</f>
        <v>-5360</v>
      </c>
      <c r="H154" t="s">
        <v>280</v>
      </c>
      <c r="I154" s="1">
        <v>23182</v>
      </c>
      <c r="J154" t="s">
        <v>1041</v>
      </c>
      <c r="K154" t="s">
        <v>1042</v>
      </c>
      <c r="L154">
        <v>89691</v>
      </c>
      <c r="M154" t="s">
        <v>280</v>
      </c>
      <c r="N154" s="1">
        <v>44573</v>
      </c>
      <c r="O154" s="1">
        <v>44575</v>
      </c>
      <c r="P154">
        <v>17</v>
      </c>
      <c r="Q154">
        <v>1</v>
      </c>
      <c r="R154" t="s">
        <v>63</v>
      </c>
      <c r="S154">
        <v>3</v>
      </c>
      <c r="T154">
        <v>0</v>
      </c>
      <c r="U154">
        <v>2</v>
      </c>
      <c r="V154">
        <v>132</v>
      </c>
      <c r="W154" t="s">
        <v>41</v>
      </c>
      <c r="X154" t="s">
        <v>1043</v>
      </c>
      <c r="Y154" t="s">
        <v>65</v>
      </c>
      <c r="Z154" s="1">
        <v>44562</v>
      </c>
      <c r="AA154" s="2">
        <v>0.62488425925925928</v>
      </c>
      <c r="AB154" s="2">
        <v>0.5388425925925926</v>
      </c>
      <c r="AC154" t="s">
        <v>44</v>
      </c>
      <c r="AD154" t="s">
        <v>44</v>
      </c>
      <c r="AE154" t="s">
        <v>44</v>
      </c>
      <c r="AF154">
        <v>66</v>
      </c>
    </row>
    <row r="155" spans="1:32">
      <c r="A155">
        <v>1155</v>
      </c>
      <c r="B155">
        <v>255</v>
      </c>
      <c r="C155" t="s">
        <v>1044</v>
      </c>
      <c r="D155" t="s">
        <v>83</v>
      </c>
      <c r="E155" t="s">
        <v>48</v>
      </c>
      <c r="F155" t="s">
        <v>1045</v>
      </c>
      <c r="G155" t="s">
        <v>1046</v>
      </c>
      <c r="H155" t="s">
        <v>115</v>
      </c>
      <c r="I155" s="1">
        <v>17725</v>
      </c>
      <c r="J155" t="s">
        <v>1047</v>
      </c>
      <c r="K155" t="s">
        <v>1048</v>
      </c>
      <c r="L155">
        <v>21529</v>
      </c>
      <c r="M155" t="s">
        <v>115</v>
      </c>
      <c r="N155" s="1">
        <v>44618</v>
      </c>
      <c r="O155" s="1">
        <v>44619</v>
      </c>
      <c r="P155">
        <v>60</v>
      </c>
      <c r="Q155">
        <v>3</v>
      </c>
      <c r="R155" t="s">
        <v>40</v>
      </c>
      <c r="S155">
        <v>1</v>
      </c>
      <c r="T155">
        <v>2</v>
      </c>
      <c r="U155">
        <v>1</v>
      </c>
      <c r="V155">
        <v>218</v>
      </c>
      <c r="W155" t="s">
        <v>54</v>
      </c>
      <c r="X155" t="s">
        <v>1049</v>
      </c>
      <c r="Y155" t="s">
        <v>65</v>
      </c>
      <c r="Z155" s="1">
        <v>44582</v>
      </c>
      <c r="AA155" s="2">
        <v>0.86422453703703705</v>
      </c>
      <c r="AB155" s="2">
        <v>0.27638888888888885</v>
      </c>
      <c r="AC155" t="s">
        <v>44</v>
      </c>
      <c r="AD155" t="s">
        <v>44</v>
      </c>
      <c r="AE155" t="s">
        <v>44</v>
      </c>
      <c r="AF155">
        <v>218</v>
      </c>
    </row>
    <row r="156" spans="1:32">
      <c r="A156">
        <v>1156</v>
      </c>
      <c r="B156">
        <v>256</v>
      </c>
      <c r="C156" t="s">
        <v>1050</v>
      </c>
      <c r="D156" t="s">
        <v>410</v>
      </c>
      <c r="E156" t="s">
        <v>34</v>
      </c>
      <c r="F156" t="s">
        <v>1051</v>
      </c>
      <c r="G156" t="s">
        <v>1052</v>
      </c>
      <c r="H156" t="s">
        <v>94</v>
      </c>
      <c r="I156" s="1">
        <v>25034</v>
      </c>
      <c r="J156" t="s">
        <v>1053</v>
      </c>
      <c r="K156" t="s">
        <v>1054</v>
      </c>
      <c r="L156">
        <v>48228</v>
      </c>
      <c r="M156" t="s">
        <v>94</v>
      </c>
      <c r="N156" s="1">
        <v>44631</v>
      </c>
      <c r="O156" s="1">
        <v>44632</v>
      </c>
      <c r="P156">
        <v>16</v>
      </c>
      <c r="Q156">
        <v>1</v>
      </c>
      <c r="R156" t="s">
        <v>53</v>
      </c>
      <c r="S156">
        <v>4</v>
      </c>
      <c r="T156">
        <v>1</v>
      </c>
      <c r="U156">
        <v>1</v>
      </c>
      <c r="V156">
        <v>137</v>
      </c>
      <c r="W156" t="s">
        <v>54</v>
      </c>
      <c r="X156" t="s">
        <v>1055</v>
      </c>
      <c r="Y156" t="s">
        <v>43</v>
      </c>
      <c r="Z156" s="1">
        <v>44601</v>
      </c>
      <c r="AA156" s="2">
        <v>2.2766203703703702E-2</v>
      </c>
      <c r="AB156" s="2">
        <v>4.8993055555555554E-2</v>
      </c>
      <c r="AC156" t="s">
        <v>45</v>
      </c>
      <c r="AD156" t="s">
        <v>44</v>
      </c>
      <c r="AE156" t="s">
        <v>45</v>
      </c>
      <c r="AF156">
        <v>137</v>
      </c>
    </row>
    <row r="157" spans="1:32">
      <c r="A157">
        <v>1157</v>
      </c>
      <c r="B157">
        <v>257</v>
      </c>
      <c r="C157" t="s">
        <v>1056</v>
      </c>
      <c r="D157" t="s">
        <v>306</v>
      </c>
      <c r="E157" t="s">
        <v>48</v>
      </c>
      <c r="F157" t="s">
        <v>1057</v>
      </c>
      <c r="G157" t="s">
        <v>1058</v>
      </c>
      <c r="H157" t="s">
        <v>135</v>
      </c>
      <c r="I157" s="1">
        <v>24401</v>
      </c>
      <c r="J157" t="s">
        <v>1059</v>
      </c>
      <c r="K157" t="s">
        <v>1060</v>
      </c>
      <c r="L157">
        <v>93538</v>
      </c>
      <c r="M157" t="s">
        <v>135</v>
      </c>
      <c r="N157" s="1">
        <v>44658</v>
      </c>
      <c r="O157" s="1">
        <v>44660</v>
      </c>
      <c r="P157">
        <v>67</v>
      </c>
      <c r="Q157">
        <v>3</v>
      </c>
      <c r="R157" t="s">
        <v>53</v>
      </c>
      <c r="S157">
        <v>3</v>
      </c>
      <c r="T157">
        <v>2</v>
      </c>
      <c r="U157">
        <v>2</v>
      </c>
      <c r="V157">
        <v>260</v>
      </c>
      <c r="W157" t="s">
        <v>54</v>
      </c>
      <c r="X157" t="s">
        <v>1061</v>
      </c>
      <c r="Y157" t="s">
        <v>65</v>
      </c>
      <c r="Z157" s="1">
        <v>44649</v>
      </c>
      <c r="AA157" s="2">
        <v>0.66572916666666659</v>
      </c>
      <c r="AB157" s="2">
        <v>0.87593750000000004</v>
      </c>
      <c r="AC157" t="s">
        <v>44</v>
      </c>
      <c r="AD157" t="s">
        <v>45</v>
      </c>
      <c r="AE157" t="s">
        <v>45</v>
      </c>
      <c r="AF157">
        <v>130</v>
      </c>
    </row>
    <row r="158" spans="1:32">
      <c r="A158">
        <v>1158</v>
      </c>
      <c r="B158">
        <v>258</v>
      </c>
      <c r="C158" t="s">
        <v>327</v>
      </c>
      <c r="D158" t="s">
        <v>1062</v>
      </c>
      <c r="E158" t="s">
        <v>34</v>
      </c>
      <c r="F158" t="s">
        <v>1063</v>
      </c>
      <c r="G158" t="s">
        <v>1064</v>
      </c>
      <c r="H158" t="s">
        <v>272</v>
      </c>
      <c r="I158" s="1">
        <v>20990</v>
      </c>
      <c r="J158" t="s">
        <v>1065</v>
      </c>
      <c r="K158" t="s">
        <v>1066</v>
      </c>
      <c r="L158">
        <v>95182</v>
      </c>
      <c r="M158" t="s">
        <v>272</v>
      </c>
      <c r="N158" s="1">
        <v>44589</v>
      </c>
      <c r="O158" s="1">
        <v>44593</v>
      </c>
      <c r="P158">
        <v>10</v>
      </c>
      <c r="Q158">
        <v>1</v>
      </c>
      <c r="R158" t="s">
        <v>53</v>
      </c>
      <c r="S158">
        <v>3</v>
      </c>
      <c r="T158">
        <v>2</v>
      </c>
      <c r="U158">
        <v>4</v>
      </c>
      <c r="V158">
        <v>512</v>
      </c>
      <c r="W158" t="s">
        <v>54</v>
      </c>
      <c r="X158" t="s">
        <v>1067</v>
      </c>
      <c r="Y158" t="s">
        <v>65</v>
      </c>
      <c r="Z158" s="1">
        <v>44579</v>
      </c>
      <c r="AA158" s="2">
        <v>0.25054398148148149</v>
      </c>
      <c r="AB158" s="2">
        <v>0.18812499999999999</v>
      </c>
      <c r="AC158" t="s">
        <v>44</v>
      </c>
      <c r="AD158" t="s">
        <v>44</v>
      </c>
      <c r="AE158" t="s">
        <v>44</v>
      </c>
      <c r="AF158">
        <v>128</v>
      </c>
    </row>
    <row r="159" spans="1:32">
      <c r="A159">
        <v>1159</v>
      </c>
      <c r="B159">
        <v>259</v>
      </c>
      <c r="C159" t="s">
        <v>908</v>
      </c>
      <c r="D159" t="s">
        <v>1068</v>
      </c>
      <c r="E159" t="s">
        <v>48</v>
      </c>
      <c r="F159" t="s">
        <v>1069</v>
      </c>
      <c r="G159" t="s">
        <v>1070</v>
      </c>
      <c r="H159" t="s">
        <v>86</v>
      </c>
      <c r="I159" s="1">
        <v>23768</v>
      </c>
      <c r="J159" t="s">
        <v>1071</v>
      </c>
      <c r="K159" t="s">
        <v>1072</v>
      </c>
      <c r="L159">
        <v>9872</v>
      </c>
      <c r="M159" t="s">
        <v>86</v>
      </c>
      <c r="N159" s="1">
        <v>44845</v>
      </c>
      <c r="O159" s="1">
        <v>44849</v>
      </c>
      <c r="P159">
        <v>72</v>
      </c>
      <c r="Q159">
        <v>3</v>
      </c>
      <c r="R159" t="s">
        <v>40</v>
      </c>
      <c r="S159">
        <v>3</v>
      </c>
      <c r="T159">
        <v>0</v>
      </c>
      <c r="U159">
        <v>4</v>
      </c>
      <c r="V159">
        <v>832</v>
      </c>
      <c r="W159" t="s">
        <v>54</v>
      </c>
      <c r="X159" t="s">
        <v>1073</v>
      </c>
      <c r="Y159" t="s">
        <v>43</v>
      </c>
      <c r="Z159" s="1">
        <v>44838</v>
      </c>
      <c r="AA159" s="2">
        <v>0.44504629629629627</v>
      </c>
      <c r="AB159" s="2">
        <v>0.98957175925925922</v>
      </c>
      <c r="AC159" t="s">
        <v>45</v>
      </c>
      <c r="AD159" t="s">
        <v>45</v>
      </c>
      <c r="AE159" t="s">
        <v>44</v>
      </c>
      <c r="AF159">
        <v>208</v>
      </c>
    </row>
    <row r="160" spans="1:32">
      <c r="A160">
        <v>1160</v>
      </c>
      <c r="B160">
        <v>260</v>
      </c>
      <c r="C160" t="s">
        <v>583</v>
      </c>
      <c r="D160" t="s">
        <v>1074</v>
      </c>
      <c r="E160" t="s">
        <v>34</v>
      </c>
      <c r="F160" t="s">
        <v>1075</v>
      </c>
      <c r="G160" t="s">
        <v>1076</v>
      </c>
      <c r="H160" t="s">
        <v>272</v>
      </c>
      <c r="I160" s="1">
        <v>20179</v>
      </c>
      <c r="J160" t="s">
        <v>1077</v>
      </c>
      <c r="K160" t="s">
        <v>1078</v>
      </c>
      <c r="L160">
        <v>84458</v>
      </c>
      <c r="M160" t="s">
        <v>272</v>
      </c>
      <c r="N160" s="1">
        <v>44803</v>
      </c>
      <c r="O160" s="1">
        <v>44808</v>
      </c>
      <c r="P160">
        <v>37</v>
      </c>
      <c r="Q160">
        <v>2</v>
      </c>
      <c r="R160" t="s">
        <v>53</v>
      </c>
      <c r="S160">
        <v>1</v>
      </c>
      <c r="T160">
        <v>2</v>
      </c>
      <c r="U160">
        <v>5</v>
      </c>
      <c r="V160">
        <v>655</v>
      </c>
      <c r="W160" t="s">
        <v>41</v>
      </c>
      <c r="X160" t="s">
        <v>1079</v>
      </c>
      <c r="Y160" t="s">
        <v>81</v>
      </c>
      <c r="Z160" s="1">
        <v>44773</v>
      </c>
      <c r="AA160" s="2">
        <v>9.2939814814814812E-3</v>
      </c>
      <c r="AB160" s="2">
        <v>0.35502314814814812</v>
      </c>
      <c r="AC160" t="s">
        <v>44</v>
      </c>
      <c r="AD160" t="s">
        <v>45</v>
      </c>
      <c r="AE160" t="s">
        <v>45</v>
      </c>
      <c r="AF160">
        <v>131</v>
      </c>
    </row>
    <row r="161" spans="1:32">
      <c r="A161">
        <v>1161</v>
      </c>
      <c r="B161">
        <v>261</v>
      </c>
      <c r="C161" t="s">
        <v>1080</v>
      </c>
      <c r="D161" t="s">
        <v>901</v>
      </c>
      <c r="E161" t="s">
        <v>48</v>
      </c>
      <c r="F161" t="s">
        <v>1081</v>
      </c>
      <c r="G161" t="s">
        <v>1082</v>
      </c>
      <c r="H161" t="s">
        <v>179</v>
      </c>
      <c r="I161" s="1">
        <v>23256</v>
      </c>
      <c r="J161" t="s">
        <v>1083</v>
      </c>
      <c r="K161" t="s">
        <v>1084</v>
      </c>
      <c r="L161">
        <v>88285</v>
      </c>
      <c r="M161" t="s">
        <v>179</v>
      </c>
      <c r="N161" s="1">
        <v>44808</v>
      </c>
      <c r="O161" s="1">
        <v>44812</v>
      </c>
      <c r="P161">
        <v>36</v>
      </c>
      <c r="Q161">
        <v>2</v>
      </c>
      <c r="R161" t="s">
        <v>40</v>
      </c>
      <c r="S161">
        <v>2</v>
      </c>
      <c r="T161">
        <v>2</v>
      </c>
      <c r="U161">
        <v>4</v>
      </c>
      <c r="V161">
        <v>988</v>
      </c>
      <c r="W161" t="s">
        <v>41</v>
      </c>
      <c r="X161" t="s">
        <v>1085</v>
      </c>
      <c r="Y161" t="s">
        <v>81</v>
      </c>
      <c r="Z161" s="1">
        <v>44784</v>
      </c>
      <c r="AA161" s="2">
        <v>0.87033564814814823</v>
      </c>
      <c r="AB161" s="2">
        <v>0.77218749999999992</v>
      </c>
      <c r="AC161" t="s">
        <v>45</v>
      </c>
      <c r="AD161" t="s">
        <v>44</v>
      </c>
      <c r="AE161" t="s">
        <v>45</v>
      </c>
      <c r="AF161">
        <v>247</v>
      </c>
    </row>
    <row r="162" spans="1:32">
      <c r="A162">
        <v>1162</v>
      </c>
      <c r="B162">
        <v>262</v>
      </c>
      <c r="C162" t="s">
        <v>391</v>
      </c>
      <c r="D162" t="s">
        <v>75</v>
      </c>
      <c r="E162" t="s">
        <v>34</v>
      </c>
      <c r="F162" t="s">
        <v>1086</v>
      </c>
      <c r="G162" t="s">
        <v>1087</v>
      </c>
      <c r="H162" t="s">
        <v>225</v>
      </c>
      <c r="I162" s="1">
        <v>16429</v>
      </c>
      <c r="J162" t="s">
        <v>1088</v>
      </c>
      <c r="K162" t="s">
        <v>1089</v>
      </c>
      <c r="L162">
        <v>5710</v>
      </c>
      <c r="M162" t="s">
        <v>225</v>
      </c>
      <c r="N162" s="1">
        <v>44740</v>
      </c>
      <c r="O162" s="1">
        <v>44744</v>
      </c>
      <c r="P162">
        <v>34</v>
      </c>
      <c r="Q162">
        <v>2</v>
      </c>
      <c r="R162" t="s">
        <v>53</v>
      </c>
      <c r="S162">
        <v>3</v>
      </c>
      <c r="T162">
        <v>0</v>
      </c>
      <c r="U162">
        <v>4</v>
      </c>
      <c r="V162">
        <v>600</v>
      </c>
      <c r="W162" t="s">
        <v>54</v>
      </c>
      <c r="X162" t="s">
        <v>1090</v>
      </c>
      <c r="Y162" t="s">
        <v>43</v>
      </c>
      <c r="Z162" s="1">
        <v>44732</v>
      </c>
      <c r="AA162" s="2">
        <v>0.59248842592592588</v>
      </c>
      <c r="AB162" s="2">
        <v>0.64045138888888886</v>
      </c>
      <c r="AC162" t="s">
        <v>44</v>
      </c>
      <c r="AD162" t="s">
        <v>45</v>
      </c>
      <c r="AE162" t="s">
        <v>45</v>
      </c>
      <c r="AF162">
        <v>150</v>
      </c>
    </row>
    <row r="163" spans="1:32">
      <c r="A163">
        <v>1163</v>
      </c>
      <c r="B163">
        <v>263</v>
      </c>
      <c r="C163" t="s">
        <v>1091</v>
      </c>
      <c r="D163" t="s">
        <v>1092</v>
      </c>
      <c r="E163" t="s">
        <v>48</v>
      </c>
      <c r="F163" t="s">
        <v>1093</v>
      </c>
      <c r="G163" t="s">
        <v>1094</v>
      </c>
      <c r="H163" t="s">
        <v>295</v>
      </c>
      <c r="I163" s="1">
        <v>21580</v>
      </c>
      <c r="J163" t="s">
        <v>1095</v>
      </c>
      <c r="K163" t="s">
        <v>1096</v>
      </c>
      <c r="L163">
        <v>22849</v>
      </c>
      <c r="M163" t="s">
        <v>295</v>
      </c>
      <c r="N163" s="1">
        <v>44846</v>
      </c>
      <c r="O163" s="1">
        <v>44848</v>
      </c>
      <c r="P163">
        <v>62</v>
      </c>
      <c r="Q163">
        <v>3</v>
      </c>
      <c r="R163" t="s">
        <v>63</v>
      </c>
      <c r="S163">
        <v>2</v>
      </c>
      <c r="T163">
        <v>1</v>
      </c>
      <c r="U163">
        <v>2</v>
      </c>
      <c r="V163">
        <v>172</v>
      </c>
      <c r="W163" t="s">
        <v>41</v>
      </c>
      <c r="X163" t="s">
        <v>1097</v>
      </c>
      <c r="Y163" t="s">
        <v>81</v>
      </c>
      <c r="Z163" s="1">
        <v>44826</v>
      </c>
      <c r="AA163" s="2">
        <v>0.35648148148148145</v>
      </c>
      <c r="AB163" s="2">
        <v>0.12043981481481481</v>
      </c>
      <c r="AC163" t="s">
        <v>45</v>
      </c>
      <c r="AD163" t="s">
        <v>44</v>
      </c>
      <c r="AE163" t="s">
        <v>44</v>
      </c>
      <c r="AF163">
        <v>86</v>
      </c>
    </row>
    <row r="164" spans="1:32">
      <c r="A164">
        <v>1164</v>
      </c>
      <c r="B164">
        <v>264</v>
      </c>
      <c r="C164" t="s">
        <v>447</v>
      </c>
      <c r="D164" t="s">
        <v>1098</v>
      </c>
      <c r="E164" t="s">
        <v>48</v>
      </c>
      <c r="F164" t="s">
        <v>1099</v>
      </c>
      <c r="G164" t="s">
        <v>1100</v>
      </c>
      <c r="H164" t="s">
        <v>135</v>
      </c>
      <c r="I164" s="1">
        <v>18481</v>
      </c>
      <c r="J164" t="s">
        <v>1101</v>
      </c>
      <c r="K164" t="s">
        <v>1102</v>
      </c>
      <c r="L164">
        <v>26673</v>
      </c>
      <c r="M164" t="s">
        <v>135</v>
      </c>
      <c r="N164" s="1">
        <v>44850</v>
      </c>
      <c r="O164" s="1">
        <v>44852</v>
      </c>
      <c r="P164">
        <v>16</v>
      </c>
      <c r="Q164">
        <v>1</v>
      </c>
      <c r="R164" t="s">
        <v>53</v>
      </c>
      <c r="S164">
        <v>1</v>
      </c>
      <c r="T164">
        <v>0</v>
      </c>
      <c r="U164">
        <v>2</v>
      </c>
      <c r="V164">
        <v>292</v>
      </c>
      <c r="W164" t="s">
        <v>54</v>
      </c>
      <c r="X164" t="s">
        <v>1103</v>
      </c>
      <c r="Y164" t="s">
        <v>65</v>
      </c>
      <c r="Z164" s="1">
        <v>44839</v>
      </c>
      <c r="AA164" s="2">
        <v>0.93725694444444441</v>
      </c>
      <c r="AB164" s="2">
        <v>0.74799768518518517</v>
      </c>
      <c r="AC164" t="s">
        <v>44</v>
      </c>
      <c r="AD164" t="s">
        <v>44</v>
      </c>
      <c r="AE164" t="s">
        <v>45</v>
      </c>
      <c r="AF164">
        <v>146</v>
      </c>
    </row>
    <row r="165" spans="1:32">
      <c r="A165">
        <v>1165</v>
      </c>
      <c r="B165">
        <v>265</v>
      </c>
      <c r="C165" t="s">
        <v>1104</v>
      </c>
      <c r="D165" t="s">
        <v>1105</v>
      </c>
      <c r="E165" t="s">
        <v>48</v>
      </c>
      <c r="F165" t="s">
        <v>1106</v>
      </c>
      <c r="G165" t="s">
        <v>1107</v>
      </c>
      <c r="H165" t="s">
        <v>280</v>
      </c>
      <c r="I165" s="1">
        <v>19901</v>
      </c>
      <c r="J165" t="s">
        <v>1108</v>
      </c>
      <c r="K165" t="s">
        <v>1109</v>
      </c>
      <c r="L165">
        <v>4893</v>
      </c>
      <c r="M165" t="s">
        <v>280</v>
      </c>
      <c r="N165" s="1">
        <v>44641</v>
      </c>
      <c r="O165" s="1">
        <v>44644</v>
      </c>
      <c r="P165">
        <v>43</v>
      </c>
      <c r="Q165">
        <v>2</v>
      </c>
      <c r="R165" t="s">
        <v>53</v>
      </c>
      <c r="S165">
        <v>1</v>
      </c>
      <c r="T165">
        <v>2</v>
      </c>
      <c r="U165">
        <v>3</v>
      </c>
      <c r="V165">
        <v>432</v>
      </c>
      <c r="W165" t="s">
        <v>41</v>
      </c>
      <c r="X165" t="s">
        <v>1110</v>
      </c>
      <c r="Y165" t="s">
        <v>6</v>
      </c>
      <c r="Z165" s="1">
        <v>44609</v>
      </c>
      <c r="AA165" s="2">
        <v>0.12782407407407406</v>
      </c>
      <c r="AB165" s="2">
        <v>0.92299768518518521</v>
      </c>
      <c r="AC165" t="s">
        <v>45</v>
      </c>
      <c r="AD165" t="s">
        <v>44</v>
      </c>
      <c r="AE165" t="s">
        <v>44</v>
      </c>
      <c r="AF165">
        <v>144</v>
      </c>
    </row>
    <row r="166" spans="1:32">
      <c r="A166">
        <v>1166</v>
      </c>
      <c r="B166">
        <v>266</v>
      </c>
      <c r="C166" t="s">
        <v>534</v>
      </c>
      <c r="D166" t="s">
        <v>99</v>
      </c>
      <c r="E166" t="s">
        <v>34</v>
      </c>
      <c r="F166" t="s">
        <v>1111</v>
      </c>
      <c r="G166" t="s">
        <v>1112</v>
      </c>
      <c r="H166" t="s">
        <v>272</v>
      </c>
      <c r="I166" s="1">
        <v>35540</v>
      </c>
      <c r="J166" t="s">
        <v>1113</v>
      </c>
      <c r="K166" t="s">
        <v>1114</v>
      </c>
      <c r="L166">
        <v>45215</v>
      </c>
      <c r="M166" t="s">
        <v>272</v>
      </c>
      <c r="N166" s="1">
        <v>44691</v>
      </c>
      <c r="O166" s="1">
        <v>44694</v>
      </c>
      <c r="P166">
        <v>57</v>
      </c>
      <c r="Q166">
        <v>3</v>
      </c>
      <c r="R166" t="s">
        <v>40</v>
      </c>
      <c r="S166">
        <v>4</v>
      </c>
      <c r="T166">
        <v>0</v>
      </c>
      <c r="U166">
        <v>3</v>
      </c>
      <c r="V166">
        <v>678</v>
      </c>
      <c r="W166" t="s">
        <v>41</v>
      </c>
      <c r="X166" t="s">
        <v>1115</v>
      </c>
      <c r="Y166" t="s">
        <v>6</v>
      </c>
      <c r="Z166" s="1">
        <v>44676</v>
      </c>
      <c r="AA166" s="2">
        <v>0.24135416666666668</v>
      </c>
      <c r="AB166" s="2">
        <v>0.3982175925925926</v>
      </c>
      <c r="AC166" t="s">
        <v>45</v>
      </c>
      <c r="AD166" t="s">
        <v>45</v>
      </c>
      <c r="AE166" t="s">
        <v>44</v>
      </c>
      <c r="AF166">
        <v>226</v>
      </c>
    </row>
    <row r="167" spans="1:32">
      <c r="A167">
        <v>1167</v>
      </c>
      <c r="B167">
        <v>267</v>
      </c>
      <c r="C167" t="s">
        <v>391</v>
      </c>
      <c r="D167" t="s">
        <v>1116</v>
      </c>
      <c r="E167" t="s">
        <v>48</v>
      </c>
      <c r="F167" t="s">
        <v>1117</v>
      </c>
      <c r="G167" t="s">
        <v>1118</v>
      </c>
      <c r="H167" t="s">
        <v>171</v>
      </c>
      <c r="I167" s="1">
        <v>22265</v>
      </c>
      <c r="J167" t="s">
        <v>1119</v>
      </c>
      <c r="K167" t="s">
        <v>1120</v>
      </c>
      <c r="L167">
        <v>73168</v>
      </c>
      <c r="M167" t="s">
        <v>171</v>
      </c>
      <c r="N167" s="1">
        <v>44848</v>
      </c>
      <c r="O167" s="1">
        <v>44849</v>
      </c>
      <c r="P167">
        <v>96</v>
      </c>
      <c r="Q167">
        <v>4</v>
      </c>
      <c r="R167" t="s">
        <v>40</v>
      </c>
      <c r="S167">
        <v>4</v>
      </c>
      <c r="T167">
        <v>0</v>
      </c>
      <c r="U167">
        <v>1</v>
      </c>
      <c r="V167">
        <v>225</v>
      </c>
      <c r="W167" t="s">
        <v>54</v>
      </c>
      <c r="X167" t="s">
        <v>1121</v>
      </c>
      <c r="Y167" t="s">
        <v>43</v>
      </c>
      <c r="Z167" s="1">
        <v>44827</v>
      </c>
      <c r="AA167" s="2">
        <v>0.55966435185185182</v>
      </c>
      <c r="AB167" s="2">
        <v>0.78790509259259256</v>
      </c>
      <c r="AC167" t="s">
        <v>44</v>
      </c>
      <c r="AD167" t="s">
        <v>44</v>
      </c>
      <c r="AE167" t="s">
        <v>45</v>
      </c>
      <c r="AF167">
        <v>225</v>
      </c>
    </row>
    <row r="168" spans="1:32">
      <c r="A168">
        <v>1168</v>
      </c>
      <c r="B168">
        <v>268</v>
      </c>
      <c r="C168" t="s">
        <v>119</v>
      </c>
      <c r="D168" t="s">
        <v>1122</v>
      </c>
      <c r="E168" t="s">
        <v>34</v>
      </c>
      <c r="F168" t="s">
        <v>1123</v>
      </c>
      <c r="G168">
        <v>9933525653</v>
      </c>
      <c r="H168" t="s">
        <v>457</v>
      </c>
      <c r="I168" s="1">
        <v>24407</v>
      </c>
      <c r="J168" t="s">
        <v>1124</v>
      </c>
      <c r="K168" t="s">
        <v>1125</v>
      </c>
      <c r="L168">
        <v>9270</v>
      </c>
      <c r="M168" t="s">
        <v>457</v>
      </c>
      <c r="N168" s="1">
        <v>44884</v>
      </c>
      <c r="O168" s="1">
        <v>44885</v>
      </c>
      <c r="P168">
        <v>26</v>
      </c>
      <c r="Q168">
        <v>2</v>
      </c>
      <c r="R168" t="s">
        <v>63</v>
      </c>
      <c r="S168">
        <v>2</v>
      </c>
      <c r="T168">
        <v>0</v>
      </c>
      <c r="U168">
        <v>1</v>
      </c>
      <c r="V168">
        <v>90</v>
      </c>
      <c r="W168" t="s">
        <v>41</v>
      </c>
      <c r="X168" t="s">
        <v>1126</v>
      </c>
      <c r="Y168" t="s">
        <v>81</v>
      </c>
      <c r="Z168" s="1">
        <v>44864</v>
      </c>
      <c r="AA168" s="2">
        <v>0.70741898148148152</v>
      </c>
      <c r="AB168" s="2">
        <v>0.21048611111111112</v>
      </c>
      <c r="AC168" t="s">
        <v>44</v>
      </c>
      <c r="AD168" t="s">
        <v>45</v>
      </c>
      <c r="AE168" t="s">
        <v>45</v>
      </c>
      <c r="AF168">
        <v>90</v>
      </c>
    </row>
    <row r="169" spans="1:32">
      <c r="A169">
        <v>1169</v>
      </c>
      <c r="B169">
        <v>269</v>
      </c>
      <c r="C169" t="s">
        <v>1127</v>
      </c>
      <c r="D169" t="s">
        <v>1128</v>
      </c>
      <c r="E169" t="s">
        <v>34</v>
      </c>
      <c r="F169" t="s">
        <v>1129</v>
      </c>
      <c r="G169" t="s">
        <v>1130</v>
      </c>
      <c r="H169" t="s">
        <v>70</v>
      </c>
      <c r="I169" s="1">
        <v>31040</v>
      </c>
      <c r="J169" t="s">
        <v>1131</v>
      </c>
      <c r="K169" t="s">
        <v>1132</v>
      </c>
      <c r="L169">
        <v>32138</v>
      </c>
      <c r="M169" t="s">
        <v>70</v>
      </c>
      <c r="N169" s="1">
        <v>44943</v>
      </c>
      <c r="O169" s="1">
        <v>44946</v>
      </c>
      <c r="P169">
        <v>29</v>
      </c>
      <c r="Q169">
        <v>2</v>
      </c>
      <c r="R169" t="s">
        <v>63</v>
      </c>
      <c r="S169">
        <v>1</v>
      </c>
      <c r="T169">
        <v>2</v>
      </c>
      <c r="U169">
        <v>3</v>
      </c>
      <c r="V169">
        <v>183</v>
      </c>
      <c r="W169" t="s">
        <v>54</v>
      </c>
      <c r="X169" t="s">
        <v>1133</v>
      </c>
      <c r="Y169" t="s">
        <v>65</v>
      </c>
      <c r="Z169" s="1">
        <v>44918</v>
      </c>
      <c r="AA169" s="2">
        <v>0.76392361111111118</v>
      </c>
      <c r="AB169" s="2">
        <v>0.57701388888888883</v>
      </c>
      <c r="AC169" t="s">
        <v>45</v>
      </c>
      <c r="AD169" t="s">
        <v>45</v>
      </c>
      <c r="AE169" t="s">
        <v>45</v>
      </c>
      <c r="AF169">
        <v>61</v>
      </c>
    </row>
    <row r="170" spans="1:32">
      <c r="A170">
        <v>1170</v>
      </c>
      <c r="B170">
        <v>270</v>
      </c>
      <c r="C170" t="s">
        <v>56</v>
      </c>
      <c r="D170" t="s">
        <v>243</v>
      </c>
      <c r="E170" t="s">
        <v>34</v>
      </c>
      <c r="F170" t="s">
        <v>1134</v>
      </c>
      <c r="G170" t="s">
        <v>1135</v>
      </c>
      <c r="H170" t="s">
        <v>129</v>
      </c>
      <c r="I170" s="1">
        <v>27492</v>
      </c>
      <c r="J170" t="s">
        <v>1136</v>
      </c>
      <c r="K170" t="s">
        <v>1137</v>
      </c>
      <c r="L170">
        <v>57500</v>
      </c>
      <c r="M170" t="s">
        <v>129</v>
      </c>
      <c r="N170" s="1">
        <v>44927</v>
      </c>
      <c r="O170" s="1">
        <v>44931</v>
      </c>
      <c r="P170">
        <v>15</v>
      </c>
      <c r="Q170">
        <v>1</v>
      </c>
      <c r="R170" t="s">
        <v>40</v>
      </c>
      <c r="S170">
        <v>1</v>
      </c>
      <c r="T170">
        <v>1</v>
      </c>
      <c r="U170">
        <v>4</v>
      </c>
      <c r="V170">
        <v>984</v>
      </c>
      <c r="W170" t="s">
        <v>41</v>
      </c>
      <c r="X170" t="s">
        <v>1138</v>
      </c>
      <c r="Y170" t="s">
        <v>43</v>
      </c>
      <c r="Z170" s="1">
        <v>44911</v>
      </c>
      <c r="AA170" s="2">
        <v>0.26497685185185188</v>
      </c>
      <c r="AB170" s="2">
        <v>8.4965277777777778E-2</v>
      </c>
      <c r="AC170" t="s">
        <v>45</v>
      </c>
      <c r="AD170" t="s">
        <v>44</v>
      </c>
      <c r="AE170" t="s">
        <v>45</v>
      </c>
      <c r="AF170">
        <v>246</v>
      </c>
    </row>
    <row r="171" spans="1:32">
      <c r="A171">
        <v>1171</v>
      </c>
      <c r="B171">
        <v>271</v>
      </c>
      <c r="C171" t="s">
        <v>1139</v>
      </c>
      <c r="D171" t="s">
        <v>696</v>
      </c>
      <c r="E171" t="s">
        <v>48</v>
      </c>
      <c r="F171" t="s">
        <v>1140</v>
      </c>
      <c r="G171" t="s">
        <v>1141</v>
      </c>
      <c r="H171" t="s">
        <v>129</v>
      </c>
      <c r="I171" s="1">
        <v>35453</v>
      </c>
      <c r="J171" t="s">
        <v>1142</v>
      </c>
      <c r="K171" t="s">
        <v>1143</v>
      </c>
      <c r="L171">
        <v>34762</v>
      </c>
      <c r="M171" t="s">
        <v>129</v>
      </c>
      <c r="N171" s="1">
        <v>44856</v>
      </c>
      <c r="O171" s="1">
        <v>44859</v>
      </c>
      <c r="P171">
        <v>70</v>
      </c>
      <c r="Q171">
        <v>3</v>
      </c>
      <c r="R171" t="s">
        <v>53</v>
      </c>
      <c r="S171">
        <v>2</v>
      </c>
      <c r="T171">
        <v>0</v>
      </c>
      <c r="U171">
        <v>3</v>
      </c>
      <c r="V171">
        <v>405</v>
      </c>
      <c r="W171" t="s">
        <v>54</v>
      </c>
      <c r="X171" t="s">
        <v>1144</v>
      </c>
      <c r="Y171" t="s">
        <v>81</v>
      </c>
      <c r="Z171" s="1">
        <v>44849</v>
      </c>
      <c r="AA171" s="2">
        <v>0.44101851851851853</v>
      </c>
      <c r="AB171" s="2">
        <v>0.94803240740740735</v>
      </c>
      <c r="AC171" t="s">
        <v>45</v>
      </c>
      <c r="AD171" t="s">
        <v>44</v>
      </c>
      <c r="AE171" t="s">
        <v>44</v>
      </c>
      <c r="AF171">
        <v>135</v>
      </c>
    </row>
    <row r="172" spans="1:32">
      <c r="A172">
        <v>1172</v>
      </c>
      <c r="B172">
        <v>272</v>
      </c>
      <c r="C172" t="s">
        <v>1145</v>
      </c>
      <c r="D172" t="s">
        <v>681</v>
      </c>
      <c r="E172" t="s">
        <v>34</v>
      </c>
      <c r="F172" t="s">
        <v>1146</v>
      </c>
      <c r="G172" t="s">
        <v>1147</v>
      </c>
      <c r="H172" t="s">
        <v>317</v>
      </c>
      <c r="I172" s="1">
        <v>31605</v>
      </c>
      <c r="J172" t="s">
        <v>1148</v>
      </c>
      <c r="K172" t="s">
        <v>1149</v>
      </c>
      <c r="L172">
        <v>97887</v>
      </c>
      <c r="M172" t="s">
        <v>317</v>
      </c>
      <c r="N172" s="1">
        <v>44857</v>
      </c>
      <c r="O172" s="1">
        <v>44860</v>
      </c>
      <c r="P172">
        <v>69</v>
      </c>
      <c r="Q172">
        <v>3</v>
      </c>
      <c r="R172" t="s">
        <v>40</v>
      </c>
      <c r="S172">
        <v>3</v>
      </c>
      <c r="T172">
        <v>1</v>
      </c>
      <c r="U172">
        <v>3</v>
      </c>
      <c r="V172">
        <v>630</v>
      </c>
      <c r="W172" t="s">
        <v>41</v>
      </c>
      <c r="X172" t="s">
        <v>1150</v>
      </c>
      <c r="Y172" t="s">
        <v>43</v>
      </c>
      <c r="Z172" s="1">
        <v>44832</v>
      </c>
      <c r="AA172" s="2">
        <v>0.84865740740740747</v>
      </c>
      <c r="AB172" s="2">
        <v>0.57931712962962967</v>
      </c>
      <c r="AC172" t="s">
        <v>44</v>
      </c>
      <c r="AD172" t="s">
        <v>44</v>
      </c>
      <c r="AE172" t="s">
        <v>45</v>
      </c>
      <c r="AF172">
        <v>210</v>
      </c>
    </row>
    <row r="173" spans="1:32">
      <c r="A173">
        <v>1173</v>
      </c>
      <c r="B173">
        <v>273</v>
      </c>
      <c r="C173" t="s">
        <v>197</v>
      </c>
      <c r="D173" t="s">
        <v>1092</v>
      </c>
      <c r="E173" t="s">
        <v>34</v>
      </c>
      <c r="F173" t="s">
        <v>1151</v>
      </c>
      <c r="G173">
        <v>3174217027</v>
      </c>
      <c r="H173" t="s">
        <v>537</v>
      </c>
      <c r="I173" s="1">
        <v>35742</v>
      </c>
      <c r="J173" t="s">
        <v>1152</v>
      </c>
      <c r="K173" t="s">
        <v>1153</v>
      </c>
      <c r="L173">
        <v>2396</v>
      </c>
      <c r="M173" t="s">
        <v>537</v>
      </c>
      <c r="N173" s="1">
        <v>44697</v>
      </c>
      <c r="O173" s="1">
        <v>44702</v>
      </c>
      <c r="P173">
        <v>41</v>
      </c>
      <c r="Q173">
        <v>2</v>
      </c>
      <c r="R173" t="s">
        <v>63</v>
      </c>
      <c r="S173">
        <v>3</v>
      </c>
      <c r="T173">
        <v>2</v>
      </c>
      <c r="U173">
        <v>5</v>
      </c>
      <c r="V173">
        <v>395</v>
      </c>
      <c r="W173" t="s">
        <v>41</v>
      </c>
      <c r="X173" t="s">
        <v>1154</v>
      </c>
      <c r="Y173" t="s">
        <v>65</v>
      </c>
      <c r="Z173" s="1">
        <v>44681</v>
      </c>
      <c r="AA173" s="2">
        <v>0.54652777777777783</v>
      </c>
      <c r="AB173" s="2">
        <v>0.49579861111111106</v>
      </c>
      <c r="AC173" t="s">
        <v>45</v>
      </c>
      <c r="AD173" t="s">
        <v>45</v>
      </c>
      <c r="AE173" t="s">
        <v>45</v>
      </c>
      <c r="AF173">
        <v>79</v>
      </c>
    </row>
    <row r="174" spans="1:32">
      <c r="A174">
        <v>1174</v>
      </c>
      <c r="B174">
        <v>274</v>
      </c>
      <c r="C174" t="s">
        <v>1155</v>
      </c>
      <c r="D174" t="s">
        <v>1156</v>
      </c>
      <c r="E174" t="s">
        <v>48</v>
      </c>
      <c r="F174" t="s">
        <v>1157</v>
      </c>
      <c r="G174" t="s">
        <v>1158</v>
      </c>
      <c r="H174" t="s">
        <v>171</v>
      </c>
      <c r="I174" s="1">
        <v>28125</v>
      </c>
      <c r="J174" t="s">
        <v>1159</v>
      </c>
      <c r="K174" t="s">
        <v>1160</v>
      </c>
      <c r="L174">
        <v>17092</v>
      </c>
      <c r="M174" t="s">
        <v>171</v>
      </c>
      <c r="N174" s="1">
        <v>44761</v>
      </c>
      <c r="O174" s="1">
        <v>44765</v>
      </c>
      <c r="P174">
        <v>19</v>
      </c>
      <c r="Q174">
        <v>1</v>
      </c>
      <c r="R174" t="s">
        <v>53</v>
      </c>
      <c r="S174">
        <v>4</v>
      </c>
      <c r="T174">
        <v>2</v>
      </c>
      <c r="U174">
        <v>4</v>
      </c>
      <c r="V174">
        <v>560</v>
      </c>
      <c r="W174" t="s">
        <v>41</v>
      </c>
      <c r="X174" t="s">
        <v>1161</v>
      </c>
      <c r="Y174" t="s">
        <v>6</v>
      </c>
      <c r="Z174" s="1">
        <v>44744</v>
      </c>
      <c r="AA174" s="2">
        <v>0.8381481481481482</v>
      </c>
      <c r="AB174" s="2">
        <v>0.24822916666666664</v>
      </c>
      <c r="AC174" t="s">
        <v>44</v>
      </c>
      <c r="AD174" t="s">
        <v>44</v>
      </c>
      <c r="AE174" t="s">
        <v>44</v>
      </c>
      <c r="AF174">
        <v>140</v>
      </c>
    </row>
    <row r="175" spans="1:32">
      <c r="A175">
        <v>1175</v>
      </c>
      <c r="B175">
        <v>275</v>
      </c>
      <c r="C175" t="s">
        <v>213</v>
      </c>
      <c r="D175" t="s">
        <v>689</v>
      </c>
      <c r="E175" t="s">
        <v>48</v>
      </c>
      <c r="F175" t="s">
        <v>1162</v>
      </c>
      <c r="G175" t="s">
        <v>1163</v>
      </c>
      <c r="H175" t="s">
        <v>77</v>
      </c>
      <c r="I175" s="1">
        <v>24480</v>
      </c>
      <c r="J175" t="s">
        <v>1164</v>
      </c>
      <c r="K175" t="s">
        <v>1165</v>
      </c>
      <c r="L175">
        <v>75114</v>
      </c>
      <c r="M175" t="s">
        <v>77</v>
      </c>
      <c r="N175" s="1">
        <v>44796</v>
      </c>
      <c r="O175" s="1">
        <v>44798</v>
      </c>
      <c r="P175">
        <v>91</v>
      </c>
      <c r="Q175">
        <v>4</v>
      </c>
      <c r="R175" t="s">
        <v>53</v>
      </c>
      <c r="S175">
        <v>1</v>
      </c>
      <c r="T175">
        <v>2</v>
      </c>
      <c r="U175">
        <v>2</v>
      </c>
      <c r="V175">
        <v>272</v>
      </c>
      <c r="W175" t="s">
        <v>54</v>
      </c>
      <c r="X175" t="s">
        <v>1166</v>
      </c>
      <c r="Y175" t="s">
        <v>81</v>
      </c>
      <c r="Z175" s="1">
        <v>44769</v>
      </c>
      <c r="AA175" s="2">
        <v>0.48899305555555556</v>
      </c>
      <c r="AB175" s="2">
        <v>0.98584490740740749</v>
      </c>
      <c r="AC175" t="s">
        <v>45</v>
      </c>
      <c r="AD175" t="s">
        <v>44</v>
      </c>
      <c r="AE175" t="s">
        <v>44</v>
      </c>
      <c r="AF175">
        <v>136</v>
      </c>
    </row>
    <row r="176" spans="1:32">
      <c r="A176">
        <v>1176</v>
      </c>
      <c r="B176">
        <v>276</v>
      </c>
      <c r="C176" t="s">
        <v>945</v>
      </c>
      <c r="D176" t="s">
        <v>1167</v>
      </c>
      <c r="E176" t="s">
        <v>48</v>
      </c>
      <c r="F176" t="s">
        <v>1168</v>
      </c>
      <c r="G176" t="s">
        <v>1169</v>
      </c>
      <c r="H176" t="s">
        <v>330</v>
      </c>
      <c r="I176" s="1">
        <v>38251</v>
      </c>
      <c r="J176" t="s">
        <v>1170</v>
      </c>
      <c r="K176" t="s">
        <v>1171</v>
      </c>
      <c r="L176">
        <v>83673</v>
      </c>
      <c r="M176" t="s">
        <v>330</v>
      </c>
      <c r="N176" s="1">
        <v>44724</v>
      </c>
      <c r="O176" s="1">
        <v>44726</v>
      </c>
      <c r="P176">
        <v>9</v>
      </c>
      <c r="Q176">
        <v>1</v>
      </c>
      <c r="R176" t="s">
        <v>40</v>
      </c>
      <c r="S176">
        <v>4</v>
      </c>
      <c r="T176">
        <v>1</v>
      </c>
      <c r="U176">
        <v>2</v>
      </c>
      <c r="V176">
        <v>426</v>
      </c>
      <c r="W176" t="s">
        <v>41</v>
      </c>
      <c r="X176" t="s">
        <v>1172</v>
      </c>
      <c r="Y176" t="s">
        <v>65</v>
      </c>
      <c r="Z176" s="1">
        <v>44704</v>
      </c>
      <c r="AA176" s="2">
        <v>0.42747685185185186</v>
      </c>
      <c r="AB176" s="2">
        <v>0.39076388888888891</v>
      </c>
      <c r="AC176" t="s">
        <v>45</v>
      </c>
      <c r="AD176" t="s">
        <v>44</v>
      </c>
      <c r="AE176" t="s">
        <v>45</v>
      </c>
      <c r="AF176">
        <v>213</v>
      </c>
    </row>
    <row r="177" spans="1:32">
      <c r="A177">
        <v>1177</v>
      </c>
      <c r="B177">
        <v>277</v>
      </c>
      <c r="C177" t="s">
        <v>583</v>
      </c>
      <c r="D177" t="s">
        <v>1173</v>
      </c>
      <c r="E177" t="s">
        <v>48</v>
      </c>
      <c r="F177" t="s">
        <v>1174</v>
      </c>
      <c r="G177" t="s">
        <v>1175</v>
      </c>
      <c r="H177" t="s">
        <v>86</v>
      </c>
      <c r="I177" s="1">
        <v>31444</v>
      </c>
      <c r="J177" t="s">
        <v>1176</v>
      </c>
      <c r="K177" t="s">
        <v>1177</v>
      </c>
      <c r="L177">
        <v>89744</v>
      </c>
      <c r="M177" t="s">
        <v>86</v>
      </c>
      <c r="N177" s="1">
        <v>44702</v>
      </c>
      <c r="O177" s="1">
        <v>44703</v>
      </c>
      <c r="P177">
        <v>75</v>
      </c>
      <c r="Q177">
        <v>3</v>
      </c>
      <c r="R177" t="s">
        <v>40</v>
      </c>
      <c r="S177">
        <v>4</v>
      </c>
      <c r="T177">
        <v>2</v>
      </c>
      <c r="U177">
        <v>1</v>
      </c>
      <c r="V177">
        <v>204</v>
      </c>
      <c r="W177" t="s">
        <v>54</v>
      </c>
      <c r="X177" t="s">
        <v>1178</v>
      </c>
      <c r="Y177" t="s">
        <v>43</v>
      </c>
      <c r="Z177" s="1">
        <v>44687</v>
      </c>
      <c r="AA177" s="2">
        <v>0.47918981481481482</v>
      </c>
      <c r="AB177" s="2">
        <v>0.17840277777777777</v>
      </c>
      <c r="AC177" t="s">
        <v>45</v>
      </c>
      <c r="AD177" t="s">
        <v>44</v>
      </c>
      <c r="AE177" t="s">
        <v>44</v>
      </c>
      <c r="AF177">
        <v>204</v>
      </c>
    </row>
    <row r="178" spans="1:32">
      <c r="A178">
        <v>1178</v>
      </c>
      <c r="B178">
        <v>278</v>
      </c>
      <c r="C178" t="s">
        <v>1179</v>
      </c>
      <c r="D178" t="s">
        <v>584</v>
      </c>
      <c r="E178" t="s">
        <v>48</v>
      </c>
      <c r="F178" t="s">
        <v>1180</v>
      </c>
      <c r="G178" t="s">
        <v>1181</v>
      </c>
      <c r="H178" t="s">
        <v>423</v>
      </c>
      <c r="I178" s="1">
        <v>35624</v>
      </c>
      <c r="J178" t="s">
        <v>1182</v>
      </c>
      <c r="K178" t="s">
        <v>1183</v>
      </c>
      <c r="L178">
        <v>17441</v>
      </c>
      <c r="M178" t="s">
        <v>423</v>
      </c>
      <c r="N178" s="1">
        <v>44909</v>
      </c>
      <c r="O178" s="1">
        <v>44911</v>
      </c>
      <c r="P178">
        <v>14</v>
      </c>
      <c r="Q178">
        <v>1</v>
      </c>
      <c r="R178" t="s">
        <v>63</v>
      </c>
      <c r="S178">
        <v>1</v>
      </c>
      <c r="T178">
        <v>0</v>
      </c>
      <c r="U178">
        <v>2</v>
      </c>
      <c r="V178">
        <v>146</v>
      </c>
      <c r="W178" t="s">
        <v>54</v>
      </c>
      <c r="X178" t="s">
        <v>1184</v>
      </c>
      <c r="Y178" t="s">
        <v>6</v>
      </c>
      <c r="Z178" s="1">
        <v>44895</v>
      </c>
      <c r="AA178" s="2">
        <v>0.39347222222222222</v>
      </c>
      <c r="AB178" s="2">
        <v>0.645625</v>
      </c>
      <c r="AC178" t="s">
        <v>45</v>
      </c>
      <c r="AD178" t="s">
        <v>44</v>
      </c>
      <c r="AE178" t="s">
        <v>44</v>
      </c>
      <c r="AF178">
        <v>73</v>
      </c>
    </row>
    <row r="179" spans="1:32">
      <c r="A179">
        <v>1179</v>
      </c>
      <c r="B179">
        <v>279</v>
      </c>
      <c r="C179" t="s">
        <v>276</v>
      </c>
      <c r="D179" t="s">
        <v>191</v>
      </c>
      <c r="E179" t="s">
        <v>48</v>
      </c>
      <c r="F179" t="s">
        <v>1185</v>
      </c>
      <c r="G179" t="s">
        <v>1186</v>
      </c>
      <c r="H179" t="s">
        <v>225</v>
      </c>
      <c r="I179" s="1">
        <v>19235</v>
      </c>
      <c r="J179" t="s">
        <v>1187</v>
      </c>
      <c r="K179" t="s">
        <v>188</v>
      </c>
      <c r="L179">
        <v>35900</v>
      </c>
      <c r="M179" t="s">
        <v>225</v>
      </c>
      <c r="N179" s="1">
        <v>44608</v>
      </c>
      <c r="O179" s="1">
        <v>44612</v>
      </c>
      <c r="P179">
        <v>84</v>
      </c>
      <c r="Q179">
        <v>4</v>
      </c>
      <c r="R179" t="s">
        <v>40</v>
      </c>
      <c r="S179">
        <v>2</v>
      </c>
      <c r="T179">
        <v>0</v>
      </c>
      <c r="U179">
        <v>4</v>
      </c>
      <c r="V179">
        <v>820</v>
      </c>
      <c r="W179" t="s">
        <v>54</v>
      </c>
      <c r="X179" t="s">
        <v>1188</v>
      </c>
      <c r="Y179" t="s">
        <v>65</v>
      </c>
      <c r="Z179" s="1">
        <v>44595</v>
      </c>
      <c r="AA179" s="2">
        <v>0.19013888888888889</v>
      </c>
      <c r="AB179" s="2">
        <v>0.6880208333333333</v>
      </c>
      <c r="AC179" t="s">
        <v>44</v>
      </c>
      <c r="AD179" t="s">
        <v>45</v>
      </c>
      <c r="AE179" t="s">
        <v>44</v>
      </c>
      <c r="AF179">
        <v>205</v>
      </c>
    </row>
    <row r="180" spans="1:32">
      <c r="A180">
        <v>1180</v>
      </c>
      <c r="B180">
        <v>280</v>
      </c>
      <c r="C180" t="s">
        <v>1189</v>
      </c>
      <c r="D180" t="s">
        <v>106</v>
      </c>
      <c r="E180" t="s">
        <v>34</v>
      </c>
      <c r="F180" t="s">
        <v>1190</v>
      </c>
      <c r="G180" t="s">
        <v>1191</v>
      </c>
      <c r="H180" t="s">
        <v>201</v>
      </c>
      <c r="I180" s="1">
        <v>32119</v>
      </c>
      <c r="J180" t="s">
        <v>1192</v>
      </c>
      <c r="K180" t="s">
        <v>1193</v>
      </c>
      <c r="L180">
        <v>10462</v>
      </c>
      <c r="M180" t="s">
        <v>201</v>
      </c>
      <c r="N180" s="1">
        <v>44712</v>
      </c>
      <c r="O180" s="1">
        <v>44717</v>
      </c>
      <c r="P180">
        <v>65</v>
      </c>
      <c r="Q180">
        <v>3</v>
      </c>
      <c r="R180" t="s">
        <v>63</v>
      </c>
      <c r="S180">
        <v>1</v>
      </c>
      <c r="T180">
        <v>2</v>
      </c>
      <c r="U180">
        <v>5</v>
      </c>
      <c r="V180">
        <v>350</v>
      </c>
      <c r="W180" t="s">
        <v>41</v>
      </c>
      <c r="X180" t="s">
        <v>1194</v>
      </c>
      <c r="Y180" t="s">
        <v>81</v>
      </c>
      <c r="Z180" s="1">
        <v>44674</v>
      </c>
      <c r="AA180" s="2">
        <v>0.51953703703703702</v>
      </c>
      <c r="AB180" s="2">
        <v>9.3078703703703705E-2</v>
      </c>
      <c r="AC180" t="s">
        <v>44</v>
      </c>
      <c r="AD180" t="s">
        <v>44</v>
      </c>
      <c r="AE180" t="s">
        <v>44</v>
      </c>
      <c r="AF180">
        <v>70</v>
      </c>
    </row>
    <row r="181" spans="1:32">
      <c r="A181">
        <v>1181</v>
      </c>
      <c r="B181">
        <v>281</v>
      </c>
      <c r="C181" t="s">
        <v>1195</v>
      </c>
      <c r="D181" t="s">
        <v>1173</v>
      </c>
      <c r="E181" t="s">
        <v>48</v>
      </c>
      <c r="F181" t="s">
        <v>1196</v>
      </c>
      <c r="G181" t="s">
        <v>1197</v>
      </c>
      <c r="H181" t="s">
        <v>171</v>
      </c>
      <c r="I181" s="1">
        <v>28946</v>
      </c>
      <c r="J181" t="s">
        <v>1198</v>
      </c>
      <c r="K181" t="s">
        <v>1199</v>
      </c>
      <c r="L181">
        <v>70359</v>
      </c>
      <c r="M181" t="s">
        <v>171</v>
      </c>
      <c r="N181" s="1">
        <v>44726</v>
      </c>
      <c r="O181" s="1">
        <v>44728</v>
      </c>
      <c r="P181">
        <v>19</v>
      </c>
      <c r="Q181">
        <v>1</v>
      </c>
      <c r="R181" t="s">
        <v>53</v>
      </c>
      <c r="S181">
        <v>1</v>
      </c>
      <c r="T181">
        <v>2</v>
      </c>
      <c r="U181">
        <v>2</v>
      </c>
      <c r="V181">
        <v>256</v>
      </c>
      <c r="W181" t="s">
        <v>54</v>
      </c>
      <c r="X181" t="s">
        <v>1200</v>
      </c>
      <c r="Y181" t="s">
        <v>81</v>
      </c>
      <c r="Z181" s="1">
        <v>44690</v>
      </c>
      <c r="AA181" s="2">
        <v>0.83855324074074078</v>
      </c>
      <c r="AB181" s="2">
        <v>0.26986111111111111</v>
      </c>
      <c r="AC181" t="s">
        <v>44</v>
      </c>
      <c r="AD181" t="s">
        <v>44</v>
      </c>
      <c r="AE181" t="s">
        <v>44</v>
      </c>
      <c r="AF181">
        <v>128</v>
      </c>
    </row>
    <row r="182" spans="1:32">
      <c r="A182">
        <v>1182</v>
      </c>
      <c r="B182">
        <v>282</v>
      </c>
      <c r="C182" t="s">
        <v>1201</v>
      </c>
      <c r="D182" t="s">
        <v>1202</v>
      </c>
      <c r="E182" t="s">
        <v>34</v>
      </c>
      <c r="F182" t="s">
        <v>1203</v>
      </c>
      <c r="G182" t="s">
        <v>1204</v>
      </c>
      <c r="H182" t="s">
        <v>418</v>
      </c>
      <c r="I182" s="1">
        <v>30888</v>
      </c>
      <c r="J182" t="s">
        <v>1205</v>
      </c>
      <c r="K182" t="s">
        <v>1206</v>
      </c>
      <c r="L182">
        <v>18575</v>
      </c>
      <c r="M182" t="s">
        <v>418</v>
      </c>
      <c r="N182" s="1">
        <v>44839</v>
      </c>
      <c r="O182" s="1">
        <v>44840</v>
      </c>
      <c r="P182">
        <v>80</v>
      </c>
      <c r="Q182">
        <v>4</v>
      </c>
      <c r="R182" t="s">
        <v>63</v>
      </c>
      <c r="S182">
        <v>4</v>
      </c>
      <c r="T182">
        <v>1</v>
      </c>
      <c r="U182">
        <v>1</v>
      </c>
      <c r="V182">
        <v>69</v>
      </c>
      <c r="W182" t="s">
        <v>41</v>
      </c>
      <c r="X182" t="s">
        <v>1207</v>
      </c>
      <c r="Y182" t="s">
        <v>65</v>
      </c>
      <c r="Z182" s="1">
        <v>44809</v>
      </c>
      <c r="AA182" s="2">
        <v>0.67156249999999995</v>
      </c>
      <c r="AB182" s="2">
        <v>0.81785879629629632</v>
      </c>
      <c r="AC182" t="s">
        <v>44</v>
      </c>
      <c r="AD182" t="s">
        <v>45</v>
      </c>
      <c r="AE182" t="s">
        <v>45</v>
      </c>
      <c r="AF182">
        <v>69</v>
      </c>
    </row>
    <row r="183" spans="1:32">
      <c r="A183">
        <v>1183</v>
      </c>
      <c r="B183">
        <v>283</v>
      </c>
      <c r="C183" t="s">
        <v>1208</v>
      </c>
      <c r="D183" t="s">
        <v>1209</v>
      </c>
      <c r="E183" t="s">
        <v>34</v>
      </c>
      <c r="F183" t="s">
        <v>1210</v>
      </c>
      <c r="G183" t="s">
        <v>1211</v>
      </c>
      <c r="H183" t="s">
        <v>423</v>
      </c>
      <c r="I183" s="1">
        <v>21234</v>
      </c>
      <c r="J183" t="s">
        <v>1212</v>
      </c>
      <c r="K183" t="s">
        <v>1213</v>
      </c>
      <c r="L183">
        <v>7760</v>
      </c>
      <c r="M183" t="s">
        <v>423</v>
      </c>
      <c r="N183" s="1">
        <v>44597</v>
      </c>
      <c r="O183" s="1">
        <v>44598</v>
      </c>
      <c r="P183">
        <v>97</v>
      </c>
      <c r="Q183">
        <v>4</v>
      </c>
      <c r="R183" t="s">
        <v>53</v>
      </c>
      <c r="S183">
        <v>2</v>
      </c>
      <c r="T183">
        <v>1</v>
      </c>
      <c r="U183">
        <v>1</v>
      </c>
      <c r="V183">
        <v>149</v>
      </c>
      <c r="W183" t="s">
        <v>54</v>
      </c>
      <c r="X183" t="s">
        <v>1214</v>
      </c>
      <c r="Y183" t="s">
        <v>6</v>
      </c>
      <c r="Z183" s="1">
        <v>44569</v>
      </c>
      <c r="AA183" s="2">
        <v>0.41699074074074072</v>
      </c>
      <c r="AB183" s="2">
        <v>0.55174768518518513</v>
      </c>
      <c r="AC183" t="s">
        <v>45</v>
      </c>
      <c r="AD183" t="s">
        <v>45</v>
      </c>
      <c r="AE183" t="s">
        <v>45</v>
      </c>
      <c r="AF183">
        <v>149</v>
      </c>
    </row>
    <row r="184" spans="1:32">
      <c r="A184">
        <v>1184</v>
      </c>
      <c r="B184">
        <v>284</v>
      </c>
      <c r="C184" t="s">
        <v>482</v>
      </c>
      <c r="D184" t="s">
        <v>1215</v>
      </c>
      <c r="E184" t="s">
        <v>34</v>
      </c>
      <c r="F184" t="s">
        <v>1216</v>
      </c>
      <c r="G184" t="s">
        <v>1217</v>
      </c>
      <c r="H184" t="s">
        <v>904</v>
      </c>
      <c r="I184" s="1">
        <v>29089</v>
      </c>
      <c r="J184" t="s">
        <v>1218</v>
      </c>
      <c r="K184" t="s">
        <v>1219</v>
      </c>
      <c r="L184">
        <v>90994</v>
      </c>
      <c r="M184" t="s">
        <v>904</v>
      </c>
      <c r="N184" s="1">
        <v>44849</v>
      </c>
      <c r="O184" s="1">
        <v>44850</v>
      </c>
      <c r="P184">
        <v>88</v>
      </c>
      <c r="Q184">
        <v>4</v>
      </c>
      <c r="R184" t="s">
        <v>53</v>
      </c>
      <c r="S184">
        <v>2</v>
      </c>
      <c r="T184">
        <v>2</v>
      </c>
      <c r="U184">
        <v>1</v>
      </c>
      <c r="V184">
        <v>132</v>
      </c>
      <c r="W184" t="s">
        <v>54</v>
      </c>
      <c r="X184" t="s">
        <v>1220</v>
      </c>
      <c r="Y184" t="s">
        <v>81</v>
      </c>
      <c r="Z184" s="1">
        <v>44812</v>
      </c>
      <c r="AA184" s="2">
        <v>0.48060185185185184</v>
      </c>
      <c r="AB184" s="2">
        <v>0.8520833333333333</v>
      </c>
      <c r="AC184" t="s">
        <v>44</v>
      </c>
      <c r="AD184" t="s">
        <v>44</v>
      </c>
      <c r="AE184" t="s">
        <v>45</v>
      </c>
      <c r="AF184">
        <v>132</v>
      </c>
    </row>
    <row r="185" spans="1:32">
      <c r="A185">
        <v>1185</v>
      </c>
      <c r="B185">
        <v>285</v>
      </c>
      <c r="C185" t="s">
        <v>1221</v>
      </c>
      <c r="D185" t="s">
        <v>1222</v>
      </c>
      <c r="E185" t="s">
        <v>34</v>
      </c>
      <c r="F185" t="s">
        <v>1223</v>
      </c>
      <c r="G185" t="s">
        <v>1224</v>
      </c>
      <c r="H185" t="s">
        <v>50</v>
      </c>
      <c r="I185" s="1">
        <v>20347</v>
      </c>
      <c r="J185" t="s">
        <v>1225</v>
      </c>
      <c r="K185" t="s">
        <v>1226</v>
      </c>
      <c r="L185">
        <v>48282</v>
      </c>
      <c r="M185" t="s">
        <v>50</v>
      </c>
      <c r="N185" s="1">
        <v>44650</v>
      </c>
      <c r="O185" s="1">
        <v>44655</v>
      </c>
      <c r="P185">
        <v>16</v>
      </c>
      <c r="Q185">
        <v>1</v>
      </c>
      <c r="R185" t="s">
        <v>53</v>
      </c>
      <c r="S185">
        <v>4</v>
      </c>
      <c r="T185">
        <v>2</v>
      </c>
      <c r="U185">
        <v>5</v>
      </c>
      <c r="V185">
        <v>730</v>
      </c>
      <c r="W185" t="s">
        <v>54</v>
      </c>
      <c r="X185" t="s">
        <v>1227</v>
      </c>
      <c r="Y185" t="s">
        <v>43</v>
      </c>
      <c r="Z185" s="1">
        <v>44630</v>
      </c>
      <c r="AA185" s="2">
        <v>0.7993055555555556</v>
      </c>
      <c r="AB185" s="2">
        <v>0.94593749999999999</v>
      </c>
      <c r="AC185" t="s">
        <v>45</v>
      </c>
      <c r="AD185" t="s">
        <v>44</v>
      </c>
      <c r="AE185" t="s">
        <v>45</v>
      </c>
      <c r="AF185">
        <v>146</v>
      </c>
    </row>
    <row r="186" spans="1:32">
      <c r="A186">
        <v>1186</v>
      </c>
      <c r="B186">
        <v>286</v>
      </c>
      <c r="C186" t="s">
        <v>1015</v>
      </c>
      <c r="D186" t="s">
        <v>1228</v>
      </c>
      <c r="E186" t="s">
        <v>48</v>
      </c>
      <c r="F186" t="s">
        <v>1229</v>
      </c>
      <c r="G186">
        <v>6827699977</v>
      </c>
      <c r="H186" t="s">
        <v>70</v>
      </c>
      <c r="I186" s="1">
        <v>26307</v>
      </c>
      <c r="J186" t="s">
        <v>1230</v>
      </c>
      <c r="K186" t="s">
        <v>1231</v>
      </c>
      <c r="L186">
        <v>64141</v>
      </c>
      <c r="M186" t="s">
        <v>70</v>
      </c>
      <c r="N186" s="1">
        <v>44826</v>
      </c>
      <c r="O186" s="1">
        <v>44829</v>
      </c>
      <c r="P186">
        <v>59</v>
      </c>
      <c r="Q186">
        <v>3</v>
      </c>
      <c r="R186" t="s">
        <v>63</v>
      </c>
      <c r="S186">
        <v>4</v>
      </c>
      <c r="T186">
        <v>2</v>
      </c>
      <c r="U186">
        <v>3</v>
      </c>
      <c r="V186">
        <v>222</v>
      </c>
      <c r="W186" t="s">
        <v>54</v>
      </c>
      <c r="X186" t="s">
        <v>1232</v>
      </c>
      <c r="Y186" t="s">
        <v>65</v>
      </c>
      <c r="Z186" s="1">
        <v>44788</v>
      </c>
      <c r="AA186" s="2">
        <v>1.042824074074074E-2</v>
      </c>
      <c r="AB186" s="2">
        <v>0.54057870370370364</v>
      </c>
      <c r="AC186" t="s">
        <v>45</v>
      </c>
      <c r="AD186" t="s">
        <v>44</v>
      </c>
      <c r="AE186" t="s">
        <v>45</v>
      </c>
      <c r="AF186">
        <v>74</v>
      </c>
    </row>
    <row r="187" spans="1:32">
      <c r="A187">
        <v>1187</v>
      </c>
      <c r="B187">
        <v>287</v>
      </c>
      <c r="C187" t="s">
        <v>1233</v>
      </c>
      <c r="D187" t="s">
        <v>1234</v>
      </c>
      <c r="E187" t="s">
        <v>48</v>
      </c>
      <c r="F187" t="s">
        <v>1235</v>
      </c>
      <c r="G187" t="s">
        <v>1236</v>
      </c>
      <c r="H187" t="s">
        <v>115</v>
      </c>
      <c r="I187" s="1">
        <v>24050</v>
      </c>
      <c r="J187" t="s">
        <v>1237</v>
      </c>
      <c r="K187" t="s">
        <v>1238</v>
      </c>
      <c r="L187">
        <v>42521</v>
      </c>
      <c r="M187" t="s">
        <v>115</v>
      </c>
      <c r="N187" s="1">
        <v>44905</v>
      </c>
      <c r="O187" s="1">
        <v>44908</v>
      </c>
      <c r="P187">
        <v>14</v>
      </c>
      <c r="Q187">
        <v>1</v>
      </c>
      <c r="R187" t="s">
        <v>63</v>
      </c>
      <c r="S187">
        <v>1</v>
      </c>
      <c r="T187">
        <v>1</v>
      </c>
      <c r="U187">
        <v>3</v>
      </c>
      <c r="V187">
        <v>243</v>
      </c>
      <c r="W187" t="s">
        <v>41</v>
      </c>
      <c r="X187" t="s">
        <v>1239</v>
      </c>
      <c r="Y187" t="s">
        <v>6</v>
      </c>
      <c r="Z187" s="1">
        <v>44896</v>
      </c>
      <c r="AA187" s="2">
        <v>0.86640046296296302</v>
      </c>
      <c r="AB187" s="2">
        <v>2.5659722222222223E-2</v>
      </c>
      <c r="AC187" t="s">
        <v>44</v>
      </c>
      <c r="AD187" t="s">
        <v>45</v>
      </c>
      <c r="AE187" t="s">
        <v>45</v>
      </c>
      <c r="AF187">
        <v>81</v>
      </c>
    </row>
    <row r="188" spans="1:32">
      <c r="A188">
        <v>1188</v>
      </c>
      <c r="B188">
        <v>288</v>
      </c>
      <c r="C188" t="s">
        <v>1240</v>
      </c>
      <c r="D188" t="s">
        <v>1241</v>
      </c>
      <c r="E188" t="s">
        <v>48</v>
      </c>
      <c r="F188" t="s">
        <v>1242</v>
      </c>
      <c r="G188" t="s">
        <v>1243</v>
      </c>
      <c r="H188" t="s">
        <v>109</v>
      </c>
      <c r="I188" s="1">
        <v>29121</v>
      </c>
      <c r="J188" t="s">
        <v>1244</v>
      </c>
      <c r="K188" t="s">
        <v>1245</v>
      </c>
      <c r="L188">
        <v>53891</v>
      </c>
      <c r="M188" t="s">
        <v>109</v>
      </c>
      <c r="N188" s="1">
        <v>44880</v>
      </c>
      <c r="O188" s="1">
        <v>44881</v>
      </c>
      <c r="P188">
        <v>29</v>
      </c>
      <c r="Q188">
        <v>2</v>
      </c>
      <c r="R188" t="s">
        <v>63</v>
      </c>
      <c r="S188">
        <v>2</v>
      </c>
      <c r="T188">
        <v>0</v>
      </c>
      <c r="U188">
        <v>1</v>
      </c>
      <c r="V188">
        <v>79</v>
      </c>
      <c r="W188" t="s">
        <v>41</v>
      </c>
      <c r="X188" t="s">
        <v>1246</v>
      </c>
      <c r="Y188" t="s">
        <v>6</v>
      </c>
      <c r="Z188" s="1">
        <v>44841</v>
      </c>
      <c r="AA188" s="2">
        <v>7.4143518518518511E-2</v>
      </c>
      <c r="AB188" s="2">
        <v>0.80403935185185194</v>
      </c>
      <c r="AC188" t="s">
        <v>45</v>
      </c>
      <c r="AD188" t="s">
        <v>45</v>
      </c>
      <c r="AE188" t="s">
        <v>45</v>
      </c>
      <c r="AF188">
        <v>79</v>
      </c>
    </row>
    <row r="189" spans="1:32">
      <c r="A189">
        <v>1189</v>
      </c>
      <c r="B189">
        <v>289</v>
      </c>
      <c r="C189" t="s">
        <v>1247</v>
      </c>
      <c r="D189" t="s">
        <v>1248</v>
      </c>
      <c r="E189" t="s">
        <v>34</v>
      </c>
      <c r="F189" t="s">
        <v>1249</v>
      </c>
      <c r="G189" t="s">
        <v>1250</v>
      </c>
      <c r="H189" t="s">
        <v>1251</v>
      </c>
      <c r="I189" s="1">
        <v>16247</v>
      </c>
      <c r="J189" t="s">
        <v>1252</v>
      </c>
      <c r="K189" t="s">
        <v>1253</v>
      </c>
      <c r="L189">
        <v>56208</v>
      </c>
      <c r="M189" t="s">
        <v>1251</v>
      </c>
      <c r="N189" s="1">
        <v>44583</v>
      </c>
      <c r="O189" s="1">
        <v>44585</v>
      </c>
      <c r="P189">
        <v>34</v>
      </c>
      <c r="Q189">
        <v>2</v>
      </c>
      <c r="R189" t="s">
        <v>53</v>
      </c>
      <c r="S189">
        <v>1</v>
      </c>
      <c r="T189">
        <v>1</v>
      </c>
      <c r="U189">
        <v>2</v>
      </c>
      <c r="V189">
        <v>272</v>
      </c>
      <c r="W189" t="s">
        <v>54</v>
      </c>
      <c r="X189" t="s">
        <v>1254</v>
      </c>
      <c r="Y189" t="s">
        <v>65</v>
      </c>
      <c r="Z189" s="1">
        <v>44570</v>
      </c>
      <c r="AA189" s="2">
        <v>0.34739583333333335</v>
      </c>
      <c r="AB189" s="2">
        <v>0.65282407407407406</v>
      </c>
      <c r="AC189" t="s">
        <v>45</v>
      </c>
      <c r="AD189" t="s">
        <v>44</v>
      </c>
      <c r="AE189" t="s">
        <v>44</v>
      </c>
      <c r="AF189">
        <v>136</v>
      </c>
    </row>
    <row r="190" spans="1:32">
      <c r="A190">
        <v>1190</v>
      </c>
      <c r="B190">
        <v>290</v>
      </c>
      <c r="C190" t="s">
        <v>1255</v>
      </c>
      <c r="D190" t="s">
        <v>1256</v>
      </c>
      <c r="E190" t="s">
        <v>48</v>
      </c>
      <c r="F190" t="s">
        <v>1257</v>
      </c>
      <c r="G190" t="s">
        <v>1258</v>
      </c>
      <c r="H190" t="s">
        <v>86</v>
      </c>
      <c r="I190" s="1">
        <v>30293</v>
      </c>
      <c r="J190" t="s">
        <v>1259</v>
      </c>
      <c r="K190" t="s">
        <v>1260</v>
      </c>
      <c r="L190">
        <v>96830</v>
      </c>
      <c r="M190" t="s">
        <v>86</v>
      </c>
      <c r="N190" s="1">
        <v>44890</v>
      </c>
      <c r="O190" s="1">
        <v>44892</v>
      </c>
      <c r="P190">
        <v>16</v>
      </c>
      <c r="Q190">
        <v>1</v>
      </c>
      <c r="R190" t="s">
        <v>53</v>
      </c>
      <c r="S190">
        <v>1</v>
      </c>
      <c r="T190">
        <v>0</v>
      </c>
      <c r="U190">
        <v>2</v>
      </c>
      <c r="V190">
        <v>280</v>
      </c>
      <c r="W190" t="s">
        <v>41</v>
      </c>
      <c r="X190" t="s">
        <v>1261</v>
      </c>
      <c r="Y190" t="s">
        <v>81</v>
      </c>
      <c r="Z190" s="1">
        <v>44875</v>
      </c>
      <c r="AA190" s="2">
        <v>0.44783564814814819</v>
      </c>
      <c r="AB190" s="2">
        <v>0.98717592592592596</v>
      </c>
      <c r="AC190" t="s">
        <v>44</v>
      </c>
      <c r="AD190" t="s">
        <v>44</v>
      </c>
      <c r="AE190" t="s">
        <v>45</v>
      </c>
      <c r="AF190">
        <v>140</v>
      </c>
    </row>
    <row r="191" spans="1:32">
      <c r="A191">
        <v>1191</v>
      </c>
      <c r="B191">
        <v>291</v>
      </c>
      <c r="C191" t="s">
        <v>1262</v>
      </c>
      <c r="D191" t="s">
        <v>1263</v>
      </c>
      <c r="E191" t="s">
        <v>48</v>
      </c>
      <c r="F191" t="s">
        <v>1264</v>
      </c>
      <c r="G191" t="s">
        <v>1265</v>
      </c>
      <c r="H191" t="s">
        <v>692</v>
      </c>
      <c r="I191" s="1">
        <v>37790</v>
      </c>
      <c r="J191" t="s">
        <v>1266</v>
      </c>
      <c r="K191" t="s">
        <v>999</v>
      </c>
      <c r="L191">
        <v>83515</v>
      </c>
      <c r="M191" t="s">
        <v>692</v>
      </c>
      <c r="N191" s="1">
        <v>44761</v>
      </c>
      <c r="O191" s="1">
        <v>44762</v>
      </c>
      <c r="P191">
        <v>59</v>
      </c>
      <c r="Q191">
        <v>3</v>
      </c>
      <c r="R191" t="s">
        <v>63</v>
      </c>
      <c r="S191">
        <v>2</v>
      </c>
      <c r="T191">
        <v>2</v>
      </c>
      <c r="U191">
        <v>1</v>
      </c>
      <c r="V191">
        <v>75</v>
      </c>
      <c r="W191" t="s">
        <v>41</v>
      </c>
      <c r="X191" t="s">
        <v>1267</v>
      </c>
      <c r="Y191" t="s">
        <v>6</v>
      </c>
      <c r="Z191" s="1">
        <v>44746</v>
      </c>
      <c r="AA191" s="2">
        <v>0.28697916666666667</v>
      </c>
      <c r="AB191" s="2">
        <v>0.23100694444444445</v>
      </c>
      <c r="AC191" t="s">
        <v>44</v>
      </c>
      <c r="AD191" t="s">
        <v>44</v>
      </c>
      <c r="AE191" t="s">
        <v>45</v>
      </c>
      <c r="AF191">
        <v>75</v>
      </c>
    </row>
    <row r="192" spans="1:32">
      <c r="A192">
        <v>1192</v>
      </c>
      <c r="B192">
        <v>292</v>
      </c>
      <c r="C192" t="s">
        <v>1268</v>
      </c>
      <c r="D192" t="s">
        <v>1269</v>
      </c>
      <c r="E192" t="s">
        <v>34</v>
      </c>
      <c r="F192" t="s">
        <v>1270</v>
      </c>
      <c r="G192" t="s">
        <v>1271</v>
      </c>
      <c r="H192" t="s">
        <v>156</v>
      </c>
      <c r="I192" s="1">
        <v>23563</v>
      </c>
      <c r="J192" t="s">
        <v>1272</v>
      </c>
      <c r="K192" t="s">
        <v>1273</v>
      </c>
      <c r="L192">
        <v>34148</v>
      </c>
      <c r="M192" t="s">
        <v>156</v>
      </c>
      <c r="N192" s="1">
        <v>44892</v>
      </c>
      <c r="O192" s="1">
        <v>44897</v>
      </c>
      <c r="P192">
        <v>3</v>
      </c>
      <c r="Q192">
        <v>1</v>
      </c>
      <c r="R192" t="s">
        <v>40</v>
      </c>
      <c r="S192">
        <v>4</v>
      </c>
      <c r="T192">
        <v>1</v>
      </c>
      <c r="U192">
        <v>5</v>
      </c>
      <c r="V192">
        <v>1060</v>
      </c>
      <c r="W192" t="s">
        <v>41</v>
      </c>
      <c r="X192" t="s">
        <v>1274</v>
      </c>
      <c r="Y192" t="s">
        <v>43</v>
      </c>
      <c r="Z192" s="1">
        <v>44864</v>
      </c>
      <c r="AA192" s="2">
        <v>0.5843518518518519</v>
      </c>
      <c r="AB192" s="2">
        <v>9.4444444444444445E-3</v>
      </c>
      <c r="AC192" t="s">
        <v>45</v>
      </c>
      <c r="AD192" t="s">
        <v>44</v>
      </c>
      <c r="AE192" t="s">
        <v>45</v>
      </c>
      <c r="AF192">
        <v>212</v>
      </c>
    </row>
    <row r="193" spans="1:32">
      <c r="A193">
        <v>1193</v>
      </c>
      <c r="B193">
        <v>293</v>
      </c>
      <c r="C193" t="s">
        <v>1275</v>
      </c>
      <c r="D193" t="s">
        <v>696</v>
      </c>
      <c r="E193" t="s">
        <v>34</v>
      </c>
      <c r="F193" t="s">
        <v>1276</v>
      </c>
      <c r="G193" t="s">
        <v>1277</v>
      </c>
      <c r="H193" t="s">
        <v>423</v>
      </c>
      <c r="I193" s="1">
        <v>31988</v>
      </c>
      <c r="J193" t="s">
        <v>1278</v>
      </c>
      <c r="K193" t="s">
        <v>1279</v>
      </c>
      <c r="L193">
        <v>78412</v>
      </c>
      <c r="M193" t="s">
        <v>423</v>
      </c>
      <c r="N193" s="1">
        <v>44753</v>
      </c>
      <c r="O193" s="1">
        <v>44756</v>
      </c>
      <c r="P193">
        <v>32</v>
      </c>
      <c r="Q193">
        <v>2</v>
      </c>
      <c r="R193" t="s">
        <v>63</v>
      </c>
      <c r="S193">
        <v>4</v>
      </c>
      <c r="T193">
        <v>2</v>
      </c>
      <c r="U193">
        <v>3</v>
      </c>
      <c r="V193">
        <v>186</v>
      </c>
      <c r="W193" t="s">
        <v>54</v>
      </c>
      <c r="X193" t="s">
        <v>1280</v>
      </c>
      <c r="Y193" t="s">
        <v>65</v>
      </c>
      <c r="Z193" s="1">
        <v>44727</v>
      </c>
      <c r="AA193" s="2">
        <v>0.66716435185185186</v>
      </c>
      <c r="AB193" s="2">
        <v>0.83341435185185186</v>
      </c>
      <c r="AC193" t="s">
        <v>44</v>
      </c>
      <c r="AD193" t="s">
        <v>44</v>
      </c>
      <c r="AE193" t="s">
        <v>44</v>
      </c>
      <c r="AF193">
        <v>62</v>
      </c>
    </row>
    <row r="194" spans="1:32">
      <c r="A194">
        <v>1194</v>
      </c>
      <c r="B194">
        <v>294</v>
      </c>
      <c r="C194" t="s">
        <v>221</v>
      </c>
      <c r="D194" t="s">
        <v>1281</v>
      </c>
      <c r="E194" t="s">
        <v>34</v>
      </c>
      <c r="F194" t="s">
        <v>1282</v>
      </c>
      <c r="G194" t="s">
        <v>1283</v>
      </c>
      <c r="H194" t="s">
        <v>272</v>
      </c>
      <c r="I194" s="1">
        <v>20848</v>
      </c>
      <c r="J194" t="s">
        <v>1284</v>
      </c>
      <c r="K194" t="s">
        <v>1285</v>
      </c>
      <c r="L194">
        <v>90228</v>
      </c>
      <c r="M194" t="s">
        <v>272</v>
      </c>
      <c r="N194" s="1">
        <v>44698</v>
      </c>
      <c r="O194" s="1">
        <v>44703</v>
      </c>
      <c r="P194">
        <v>84</v>
      </c>
      <c r="Q194">
        <v>4</v>
      </c>
      <c r="R194" t="s">
        <v>40</v>
      </c>
      <c r="S194">
        <v>4</v>
      </c>
      <c r="T194">
        <v>1</v>
      </c>
      <c r="U194">
        <v>5</v>
      </c>
      <c r="V194">
        <v>1010</v>
      </c>
      <c r="W194" t="s">
        <v>41</v>
      </c>
      <c r="X194" t="s">
        <v>1286</v>
      </c>
      <c r="Y194" t="s">
        <v>43</v>
      </c>
      <c r="Z194" s="1">
        <v>44663</v>
      </c>
      <c r="AA194" s="2">
        <v>0.51607638888888896</v>
      </c>
      <c r="AB194" s="2">
        <v>9.5671296296296296E-2</v>
      </c>
      <c r="AC194" t="s">
        <v>44</v>
      </c>
      <c r="AD194" t="s">
        <v>44</v>
      </c>
      <c r="AE194" t="s">
        <v>45</v>
      </c>
      <c r="AF194">
        <v>202</v>
      </c>
    </row>
    <row r="195" spans="1:32">
      <c r="A195">
        <v>1195</v>
      </c>
      <c r="B195">
        <v>295</v>
      </c>
      <c r="C195" t="s">
        <v>1287</v>
      </c>
      <c r="D195" t="s">
        <v>1288</v>
      </c>
      <c r="E195" t="s">
        <v>34</v>
      </c>
      <c r="F195" t="s">
        <v>1289</v>
      </c>
      <c r="G195">
        <f>1-223-264-9011</f>
        <v>-9497</v>
      </c>
      <c r="H195" t="s">
        <v>171</v>
      </c>
      <c r="I195" s="1">
        <v>33381</v>
      </c>
      <c r="J195" t="s">
        <v>1290</v>
      </c>
      <c r="K195" t="s">
        <v>1291</v>
      </c>
      <c r="L195">
        <v>12195</v>
      </c>
      <c r="M195" t="s">
        <v>171</v>
      </c>
      <c r="N195" s="1">
        <v>44599</v>
      </c>
      <c r="O195" s="1">
        <v>44604</v>
      </c>
      <c r="P195">
        <v>62</v>
      </c>
      <c r="Q195">
        <v>3</v>
      </c>
      <c r="R195" t="s">
        <v>63</v>
      </c>
      <c r="S195">
        <v>4</v>
      </c>
      <c r="T195">
        <v>0</v>
      </c>
      <c r="U195">
        <v>5</v>
      </c>
      <c r="V195">
        <v>345</v>
      </c>
      <c r="W195" t="s">
        <v>54</v>
      </c>
      <c r="X195" t="s">
        <v>1292</v>
      </c>
      <c r="Y195" t="s">
        <v>65</v>
      </c>
      <c r="Z195" s="1">
        <v>44585</v>
      </c>
      <c r="AA195" s="2">
        <v>0.81393518518518526</v>
      </c>
      <c r="AB195" s="2">
        <v>0.52474537037037039</v>
      </c>
      <c r="AC195" t="s">
        <v>44</v>
      </c>
      <c r="AD195" t="s">
        <v>45</v>
      </c>
      <c r="AE195" t="s">
        <v>44</v>
      </c>
      <c r="AF195">
        <v>69</v>
      </c>
    </row>
    <row r="196" spans="1:32">
      <c r="A196">
        <v>1196</v>
      </c>
      <c r="B196">
        <v>296</v>
      </c>
      <c r="C196" t="s">
        <v>440</v>
      </c>
      <c r="D196" t="s">
        <v>847</v>
      </c>
      <c r="E196" t="s">
        <v>34</v>
      </c>
      <c r="F196" t="s">
        <v>1293</v>
      </c>
      <c r="G196" t="s">
        <v>1294</v>
      </c>
      <c r="H196" t="s">
        <v>280</v>
      </c>
      <c r="I196" s="1">
        <v>19469</v>
      </c>
      <c r="J196" t="s">
        <v>1295</v>
      </c>
      <c r="K196" t="s">
        <v>1296</v>
      </c>
      <c r="L196">
        <v>59479</v>
      </c>
      <c r="M196" t="s">
        <v>280</v>
      </c>
      <c r="N196" s="1">
        <v>44754</v>
      </c>
      <c r="O196" s="1">
        <v>44758</v>
      </c>
      <c r="P196">
        <v>51</v>
      </c>
      <c r="Q196">
        <v>3</v>
      </c>
      <c r="R196" t="s">
        <v>40</v>
      </c>
      <c r="S196">
        <v>4</v>
      </c>
      <c r="T196">
        <v>1</v>
      </c>
      <c r="U196">
        <v>4</v>
      </c>
      <c r="V196">
        <v>812</v>
      </c>
      <c r="W196" t="s">
        <v>54</v>
      </c>
      <c r="X196" t="s">
        <v>1297</v>
      </c>
      <c r="Y196" t="s">
        <v>6</v>
      </c>
      <c r="Z196" s="1">
        <v>44734</v>
      </c>
      <c r="AA196" s="2">
        <v>0.78806712962962966</v>
      </c>
      <c r="AB196" s="2">
        <v>0.2568287037037037</v>
      </c>
      <c r="AC196" t="s">
        <v>45</v>
      </c>
      <c r="AD196" t="s">
        <v>45</v>
      </c>
      <c r="AE196" t="s">
        <v>45</v>
      </c>
      <c r="AF196">
        <v>203</v>
      </c>
    </row>
    <row r="197" spans="1:32">
      <c r="A197">
        <v>1197</v>
      </c>
      <c r="B197">
        <v>297</v>
      </c>
      <c r="C197" t="s">
        <v>371</v>
      </c>
      <c r="D197" t="s">
        <v>1298</v>
      </c>
      <c r="E197" t="s">
        <v>34</v>
      </c>
      <c r="F197" t="s">
        <v>1299</v>
      </c>
      <c r="G197" t="s">
        <v>1300</v>
      </c>
      <c r="H197" t="s">
        <v>1301</v>
      </c>
      <c r="I197" s="1">
        <v>26032</v>
      </c>
      <c r="J197" t="s">
        <v>1302</v>
      </c>
      <c r="K197" t="s">
        <v>1303</v>
      </c>
      <c r="L197">
        <v>90841</v>
      </c>
      <c r="M197" t="s">
        <v>1301</v>
      </c>
      <c r="N197" s="1">
        <v>44836</v>
      </c>
      <c r="O197" s="1">
        <v>44841</v>
      </c>
      <c r="P197">
        <v>41</v>
      </c>
      <c r="Q197">
        <v>2</v>
      </c>
      <c r="R197" t="s">
        <v>63</v>
      </c>
      <c r="S197">
        <v>3</v>
      </c>
      <c r="T197">
        <v>0</v>
      </c>
      <c r="U197">
        <v>5</v>
      </c>
      <c r="V197">
        <v>425</v>
      </c>
      <c r="W197" t="s">
        <v>41</v>
      </c>
      <c r="X197" t="s">
        <v>1304</v>
      </c>
      <c r="Y197" t="s">
        <v>81</v>
      </c>
      <c r="Z197" s="1">
        <v>44809</v>
      </c>
      <c r="AA197" s="2">
        <v>0.12696759259259258</v>
      </c>
      <c r="AB197" s="2">
        <v>0.29392361111111109</v>
      </c>
      <c r="AC197" t="s">
        <v>44</v>
      </c>
      <c r="AD197" t="s">
        <v>45</v>
      </c>
      <c r="AE197" t="s">
        <v>44</v>
      </c>
      <c r="AF197">
        <v>85</v>
      </c>
    </row>
    <row r="198" spans="1:32">
      <c r="A198">
        <v>1198</v>
      </c>
      <c r="B198">
        <v>298</v>
      </c>
      <c r="C198" t="s">
        <v>221</v>
      </c>
      <c r="D198" t="s">
        <v>1305</v>
      </c>
      <c r="E198" t="s">
        <v>48</v>
      </c>
      <c r="F198" t="s">
        <v>1306</v>
      </c>
      <c r="G198">
        <v>3113385120</v>
      </c>
      <c r="H198" t="s">
        <v>209</v>
      </c>
      <c r="I198" s="1">
        <v>17708</v>
      </c>
      <c r="J198" t="s">
        <v>1307</v>
      </c>
      <c r="K198" t="s">
        <v>1308</v>
      </c>
      <c r="L198">
        <v>92712</v>
      </c>
      <c r="M198" t="s">
        <v>209</v>
      </c>
      <c r="N198" s="1">
        <v>44699</v>
      </c>
      <c r="O198" s="1">
        <v>44700</v>
      </c>
      <c r="P198">
        <v>37</v>
      </c>
      <c r="Q198">
        <v>2</v>
      </c>
      <c r="R198" t="s">
        <v>53</v>
      </c>
      <c r="S198">
        <v>3</v>
      </c>
      <c r="T198">
        <v>0</v>
      </c>
      <c r="U198">
        <v>1</v>
      </c>
      <c r="V198">
        <v>121</v>
      </c>
      <c r="W198" t="s">
        <v>54</v>
      </c>
      <c r="X198" t="s">
        <v>1309</v>
      </c>
      <c r="Y198" t="s">
        <v>65</v>
      </c>
      <c r="Z198" s="1">
        <v>44665</v>
      </c>
      <c r="AA198" s="2">
        <v>0.5664583333333334</v>
      </c>
      <c r="AB198" s="2">
        <v>9.7638888888888886E-2</v>
      </c>
      <c r="AC198" t="s">
        <v>44</v>
      </c>
      <c r="AD198" t="s">
        <v>45</v>
      </c>
      <c r="AE198" t="s">
        <v>44</v>
      </c>
      <c r="AF198">
        <v>121</v>
      </c>
    </row>
    <row r="199" spans="1:32">
      <c r="A199">
        <v>1199</v>
      </c>
      <c r="B199">
        <v>299</v>
      </c>
      <c r="C199" t="s">
        <v>1310</v>
      </c>
      <c r="D199" t="s">
        <v>1311</v>
      </c>
      <c r="E199" t="s">
        <v>48</v>
      </c>
      <c r="F199" t="s">
        <v>1312</v>
      </c>
      <c r="G199">
        <v>6728902462</v>
      </c>
      <c r="H199" t="s">
        <v>129</v>
      </c>
      <c r="I199" s="1">
        <v>21028</v>
      </c>
      <c r="J199" t="s">
        <v>1313</v>
      </c>
      <c r="K199" t="s">
        <v>1314</v>
      </c>
      <c r="L199">
        <v>93635</v>
      </c>
      <c r="M199" t="s">
        <v>129</v>
      </c>
      <c r="N199" s="1">
        <v>44779</v>
      </c>
      <c r="O199" s="1">
        <v>44780</v>
      </c>
      <c r="P199">
        <v>15</v>
      </c>
      <c r="Q199">
        <v>1</v>
      </c>
      <c r="R199" t="s">
        <v>40</v>
      </c>
      <c r="S199">
        <v>2</v>
      </c>
      <c r="T199">
        <v>0</v>
      </c>
      <c r="U199">
        <v>1</v>
      </c>
      <c r="V199">
        <v>236</v>
      </c>
      <c r="W199" t="s">
        <v>54</v>
      </c>
      <c r="X199" t="s">
        <v>1315</v>
      </c>
      <c r="Y199" t="s">
        <v>43</v>
      </c>
      <c r="Z199" s="1">
        <v>44755</v>
      </c>
      <c r="AA199" s="2">
        <v>0.72790509259259262</v>
      </c>
      <c r="AB199" s="2">
        <v>0.28653935185185186</v>
      </c>
      <c r="AC199" t="s">
        <v>44</v>
      </c>
      <c r="AD199" t="s">
        <v>45</v>
      </c>
      <c r="AE199" t="s">
        <v>45</v>
      </c>
      <c r="AF199">
        <v>236</v>
      </c>
    </row>
    <row r="200" spans="1:32">
      <c r="A200">
        <v>1200</v>
      </c>
      <c r="B200">
        <v>300</v>
      </c>
      <c r="C200" t="s">
        <v>1316</v>
      </c>
      <c r="D200" t="s">
        <v>1317</v>
      </c>
      <c r="E200" t="s">
        <v>34</v>
      </c>
      <c r="F200" t="s">
        <v>1318</v>
      </c>
      <c r="G200">
        <v>8078263683</v>
      </c>
      <c r="H200" t="s">
        <v>725</v>
      </c>
      <c r="I200" s="1">
        <v>38291</v>
      </c>
      <c r="J200" t="s">
        <v>1319</v>
      </c>
      <c r="K200" t="s">
        <v>1320</v>
      </c>
      <c r="L200">
        <v>67815</v>
      </c>
      <c r="M200" t="s">
        <v>725</v>
      </c>
      <c r="N200" s="1">
        <v>44728</v>
      </c>
      <c r="O200" s="1">
        <v>44729</v>
      </c>
      <c r="P200">
        <v>26</v>
      </c>
      <c r="Q200">
        <v>2</v>
      </c>
      <c r="R200" t="s">
        <v>63</v>
      </c>
      <c r="S200">
        <v>4</v>
      </c>
      <c r="T200">
        <v>0</v>
      </c>
      <c r="U200">
        <v>1</v>
      </c>
      <c r="V200">
        <v>84</v>
      </c>
      <c r="W200" t="s">
        <v>41</v>
      </c>
      <c r="X200" t="s">
        <v>1321</v>
      </c>
      <c r="Y200" t="s">
        <v>43</v>
      </c>
      <c r="Z200" s="1">
        <v>44718</v>
      </c>
      <c r="AA200" s="2">
        <v>0.94870370370370372</v>
      </c>
      <c r="AB200" s="2">
        <v>0.3409490740740741</v>
      </c>
      <c r="AC200" t="s">
        <v>45</v>
      </c>
      <c r="AD200" t="s">
        <v>44</v>
      </c>
      <c r="AE200" t="s">
        <v>45</v>
      </c>
      <c r="AF200">
        <v>84</v>
      </c>
    </row>
    <row r="201" spans="1:32">
      <c r="A201">
        <v>1201</v>
      </c>
      <c r="B201">
        <v>301</v>
      </c>
      <c r="C201" t="s">
        <v>662</v>
      </c>
      <c r="D201" t="s">
        <v>1322</v>
      </c>
      <c r="E201" t="s">
        <v>34</v>
      </c>
      <c r="F201" t="s">
        <v>1323</v>
      </c>
      <c r="G201" t="s">
        <v>1324</v>
      </c>
      <c r="H201" t="s">
        <v>171</v>
      </c>
      <c r="I201" s="1">
        <v>16187</v>
      </c>
      <c r="J201" t="s">
        <v>1325</v>
      </c>
      <c r="K201" t="s">
        <v>1326</v>
      </c>
      <c r="L201">
        <v>38015</v>
      </c>
      <c r="M201" t="s">
        <v>171</v>
      </c>
      <c r="N201" s="1">
        <v>44703</v>
      </c>
      <c r="O201" s="1">
        <v>44708</v>
      </c>
      <c r="P201">
        <v>86</v>
      </c>
      <c r="Q201">
        <v>4</v>
      </c>
      <c r="R201" t="s">
        <v>63</v>
      </c>
      <c r="S201">
        <v>1</v>
      </c>
      <c r="T201">
        <v>2</v>
      </c>
      <c r="U201">
        <v>5</v>
      </c>
      <c r="V201">
        <v>350</v>
      </c>
      <c r="W201" t="s">
        <v>41</v>
      </c>
      <c r="X201" t="s">
        <v>1327</v>
      </c>
      <c r="Y201" t="s">
        <v>43</v>
      </c>
      <c r="Z201" s="1">
        <v>44689</v>
      </c>
      <c r="AA201" s="2">
        <v>0.7869328703703703</v>
      </c>
      <c r="AB201" s="2">
        <v>0.56298611111111108</v>
      </c>
      <c r="AC201" t="s">
        <v>45</v>
      </c>
      <c r="AD201" t="s">
        <v>44</v>
      </c>
      <c r="AE201" t="s">
        <v>44</v>
      </c>
      <c r="AF201">
        <v>70</v>
      </c>
    </row>
    <row r="202" spans="1:32">
      <c r="A202">
        <v>1202</v>
      </c>
      <c r="B202">
        <v>302</v>
      </c>
      <c r="C202" t="s">
        <v>1328</v>
      </c>
      <c r="D202" t="s">
        <v>1329</v>
      </c>
      <c r="E202" t="s">
        <v>48</v>
      </c>
      <c r="F202" t="s">
        <v>1330</v>
      </c>
      <c r="G202" t="s">
        <v>1331</v>
      </c>
      <c r="H202" t="s">
        <v>272</v>
      </c>
      <c r="I202" s="1">
        <v>19401</v>
      </c>
      <c r="J202" t="s">
        <v>1332</v>
      </c>
      <c r="K202" t="s">
        <v>1333</v>
      </c>
      <c r="L202">
        <v>20785</v>
      </c>
      <c r="M202" t="s">
        <v>272</v>
      </c>
      <c r="N202" s="1">
        <v>44746</v>
      </c>
      <c r="O202" s="1">
        <v>44751</v>
      </c>
      <c r="P202">
        <v>15</v>
      </c>
      <c r="Q202">
        <v>1</v>
      </c>
      <c r="R202" t="s">
        <v>40</v>
      </c>
      <c r="S202">
        <v>1</v>
      </c>
      <c r="T202">
        <v>0</v>
      </c>
      <c r="U202">
        <v>5</v>
      </c>
      <c r="V202">
        <v>1250</v>
      </c>
      <c r="W202" t="s">
        <v>41</v>
      </c>
      <c r="X202" t="s">
        <v>1334</v>
      </c>
      <c r="Y202" t="s">
        <v>6</v>
      </c>
      <c r="Z202" s="1">
        <v>44729</v>
      </c>
      <c r="AA202" s="2">
        <v>5.966435185185185E-2</v>
      </c>
      <c r="AB202" s="2">
        <v>0.51222222222222225</v>
      </c>
      <c r="AC202" t="s">
        <v>44</v>
      </c>
      <c r="AD202" t="s">
        <v>45</v>
      </c>
      <c r="AE202" t="s">
        <v>45</v>
      </c>
      <c r="AF202">
        <v>250</v>
      </c>
    </row>
    <row r="203" spans="1:32">
      <c r="A203">
        <v>1203</v>
      </c>
      <c r="B203">
        <v>303</v>
      </c>
      <c r="C203" t="s">
        <v>1335</v>
      </c>
      <c r="D203" t="s">
        <v>469</v>
      </c>
      <c r="E203" t="s">
        <v>34</v>
      </c>
      <c r="F203" t="s">
        <v>1336</v>
      </c>
      <c r="G203" t="s">
        <v>1337</v>
      </c>
      <c r="H203" t="s">
        <v>77</v>
      </c>
      <c r="I203" s="1">
        <v>31007</v>
      </c>
      <c r="J203" t="s">
        <v>1338</v>
      </c>
      <c r="K203" t="s">
        <v>1339</v>
      </c>
      <c r="L203">
        <v>20397</v>
      </c>
      <c r="M203" t="s">
        <v>77</v>
      </c>
      <c r="N203" s="1">
        <v>44919</v>
      </c>
      <c r="O203" s="1">
        <v>44921</v>
      </c>
      <c r="P203">
        <v>40</v>
      </c>
      <c r="Q203">
        <v>2</v>
      </c>
      <c r="R203" t="s">
        <v>53</v>
      </c>
      <c r="S203">
        <v>2</v>
      </c>
      <c r="T203">
        <v>1</v>
      </c>
      <c r="U203">
        <v>2</v>
      </c>
      <c r="V203">
        <v>266</v>
      </c>
      <c r="W203" t="s">
        <v>54</v>
      </c>
      <c r="X203" t="s">
        <v>1340</v>
      </c>
      <c r="Y203" t="s">
        <v>65</v>
      </c>
      <c r="Z203" s="1">
        <v>44883</v>
      </c>
      <c r="AA203" s="2">
        <v>0.26722222222222219</v>
      </c>
      <c r="AB203" s="2">
        <v>0.56216435185185187</v>
      </c>
      <c r="AC203" t="s">
        <v>44</v>
      </c>
      <c r="AD203" t="s">
        <v>45</v>
      </c>
      <c r="AE203" t="s">
        <v>45</v>
      </c>
      <c r="AF203">
        <v>133</v>
      </c>
    </row>
    <row r="204" spans="1:32">
      <c r="A204">
        <v>1204</v>
      </c>
      <c r="B204">
        <v>304</v>
      </c>
      <c r="C204" t="s">
        <v>347</v>
      </c>
      <c r="D204" t="s">
        <v>1341</v>
      </c>
      <c r="E204" t="s">
        <v>34</v>
      </c>
      <c r="F204" t="s">
        <v>1342</v>
      </c>
      <c r="G204" t="s">
        <v>1343</v>
      </c>
      <c r="H204" t="s">
        <v>317</v>
      </c>
      <c r="I204" s="1">
        <v>15860</v>
      </c>
      <c r="J204" t="s">
        <v>1344</v>
      </c>
      <c r="K204" t="s">
        <v>1345</v>
      </c>
      <c r="L204">
        <v>91121</v>
      </c>
      <c r="M204" t="s">
        <v>317</v>
      </c>
      <c r="N204" s="1">
        <v>44902</v>
      </c>
      <c r="O204" s="1">
        <v>44903</v>
      </c>
      <c r="P204">
        <v>93</v>
      </c>
      <c r="Q204">
        <v>4</v>
      </c>
      <c r="R204" t="s">
        <v>40</v>
      </c>
      <c r="S204">
        <v>1</v>
      </c>
      <c r="T204">
        <v>0</v>
      </c>
      <c r="U204">
        <v>1</v>
      </c>
      <c r="V204">
        <v>224</v>
      </c>
      <c r="W204" t="s">
        <v>41</v>
      </c>
      <c r="X204" t="s">
        <v>1346</v>
      </c>
      <c r="Y204" t="s">
        <v>65</v>
      </c>
      <c r="Z204" s="1">
        <v>44866</v>
      </c>
      <c r="AA204" s="2">
        <v>0.7112384259259259</v>
      </c>
      <c r="AB204" s="2">
        <v>0.93011574074074066</v>
      </c>
      <c r="AC204" t="s">
        <v>45</v>
      </c>
      <c r="AD204" t="s">
        <v>45</v>
      </c>
      <c r="AE204" t="s">
        <v>44</v>
      </c>
      <c r="AF204">
        <v>224</v>
      </c>
    </row>
    <row r="205" spans="1:32">
      <c r="A205">
        <v>1205</v>
      </c>
      <c r="B205">
        <v>305</v>
      </c>
      <c r="C205" t="s">
        <v>1347</v>
      </c>
      <c r="D205" t="s">
        <v>1348</v>
      </c>
      <c r="E205" t="s">
        <v>48</v>
      </c>
      <c r="F205" t="s">
        <v>1349</v>
      </c>
      <c r="G205" t="s">
        <v>1350</v>
      </c>
      <c r="H205" t="s">
        <v>692</v>
      </c>
      <c r="I205" s="1">
        <v>18242</v>
      </c>
      <c r="J205" t="s">
        <v>1351</v>
      </c>
      <c r="K205" t="s">
        <v>1352</v>
      </c>
      <c r="L205">
        <v>73518</v>
      </c>
      <c r="M205" t="s">
        <v>692</v>
      </c>
      <c r="N205" s="1">
        <v>44780</v>
      </c>
      <c r="O205" s="1">
        <v>44783</v>
      </c>
      <c r="P205">
        <v>25</v>
      </c>
      <c r="Q205">
        <v>1</v>
      </c>
      <c r="R205" t="s">
        <v>53</v>
      </c>
      <c r="S205">
        <v>2</v>
      </c>
      <c r="T205">
        <v>1</v>
      </c>
      <c r="U205">
        <v>3</v>
      </c>
      <c r="V205">
        <v>432</v>
      </c>
      <c r="W205" t="s">
        <v>41</v>
      </c>
      <c r="X205" t="s">
        <v>1353</v>
      </c>
      <c r="Y205" t="s">
        <v>65</v>
      </c>
      <c r="Z205" s="1">
        <v>44759</v>
      </c>
      <c r="AA205" s="2">
        <v>0.78953703703703704</v>
      </c>
      <c r="AB205" s="2">
        <v>0.76440972222222225</v>
      </c>
      <c r="AC205" t="s">
        <v>45</v>
      </c>
      <c r="AD205" t="s">
        <v>45</v>
      </c>
      <c r="AE205" t="s">
        <v>45</v>
      </c>
      <c r="AF205">
        <v>144</v>
      </c>
    </row>
    <row r="206" spans="1:32">
      <c r="A206">
        <v>1206</v>
      </c>
      <c r="B206">
        <v>306</v>
      </c>
      <c r="C206" t="s">
        <v>822</v>
      </c>
      <c r="D206" t="s">
        <v>1354</v>
      </c>
      <c r="E206" t="s">
        <v>34</v>
      </c>
      <c r="F206" t="s">
        <v>1355</v>
      </c>
      <c r="G206" t="s">
        <v>1356</v>
      </c>
      <c r="H206" t="s">
        <v>50</v>
      </c>
      <c r="I206" s="1">
        <v>38333</v>
      </c>
      <c r="J206" t="s">
        <v>1357</v>
      </c>
      <c r="K206" t="s">
        <v>1358</v>
      </c>
      <c r="L206">
        <v>60671</v>
      </c>
      <c r="M206" t="s">
        <v>50</v>
      </c>
      <c r="N206" s="1">
        <v>44650</v>
      </c>
      <c r="O206" s="1">
        <v>44653</v>
      </c>
      <c r="P206">
        <v>56</v>
      </c>
      <c r="Q206">
        <v>3</v>
      </c>
      <c r="R206" t="s">
        <v>63</v>
      </c>
      <c r="S206">
        <v>4</v>
      </c>
      <c r="T206">
        <v>1</v>
      </c>
      <c r="U206">
        <v>3</v>
      </c>
      <c r="V206">
        <v>192</v>
      </c>
      <c r="W206" t="s">
        <v>41</v>
      </c>
      <c r="X206" t="s">
        <v>1359</v>
      </c>
      <c r="Y206" t="s">
        <v>6</v>
      </c>
      <c r="Z206" s="1">
        <v>44618</v>
      </c>
      <c r="AA206" s="2">
        <v>0.13148148148148148</v>
      </c>
      <c r="AB206" s="2">
        <v>0.35510416666666672</v>
      </c>
      <c r="AC206" t="s">
        <v>45</v>
      </c>
      <c r="AD206" t="s">
        <v>45</v>
      </c>
      <c r="AE206" t="s">
        <v>45</v>
      </c>
      <c r="AF206">
        <v>64</v>
      </c>
    </row>
    <row r="207" spans="1:32">
      <c r="A207">
        <v>1207</v>
      </c>
      <c r="B207">
        <v>307</v>
      </c>
      <c r="C207" t="s">
        <v>1360</v>
      </c>
      <c r="D207" t="s">
        <v>1361</v>
      </c>
      <c r="E207" t="s">
        <v>34</v>
      </c>
      <c r="F207" t="s">
        <v>1362</v>
      </c>
      <c r="G207" t="s">
        <v>1363</v>
      </c>
      <c r="H207" t="s">
        <v>122</v>
      </c>
      <c r="I207" s="1">
        <v>18807</v>
      </c>
      <c r="J207" t="s">
        <v>1364</v>
      </c>
      <c r="K207" t="s">
        <v>1365</v>
      </c>
      <c r="L207">
        <v>36439</v>
      </c>
      <c r="M207" t="s">
        <v>122</v>
      </c>
      <c r="N207" s="1">
        <v>44841</v>
      </c>
      <c r="O207" s="1">
        <v>44845</v>
      </c>
      <c r="P207">
        <v>71</v>
      </c>
      <c r="Q207">
        <v>3</v>
      </c>
      <c r="R207" t="s">
        <v>63</v>
      </c>
      <c r="S207">
        <v>4</v>
      </c>
      <c r="T207">
        <v>2</v>
      </c>
      <c r="U207">
        <v>4</v>
      </c>
      <c r="V207">
        <v>244</v>
      </c>
      <c r="W207" t="s">
        <v>41</v>
      </c>
      <c r="X207" t="s">
        <v>1366</v>
      </c>
      <c r="Y207" t="s">
        <v>65</v>
      </c>
      <c r="Z207" s="1">
        <v>44819</v>
      </c>
      <c r="AA207" s="2">
        <v>0.8253125</v>
      </c>
      <c r="AB207" s="2">
        <v>0.49331018518518516</v>
      </c>
      <c r="AC207" t="s">
        <v>44</v>
      </c>
      <c r="AD207" t="s">
        <v>45</v>
      </c>
      <c r="AE207" t="s">
        <v>44</v>
      </c>
      <c r="AF207">
        <v>61</v>
      </c>
    </row>
    <row r="208" spans="1:32">
      <c r="A208">
        <v>1208</v>
      </c>
      <c r="B208">
        <v>308</v>
      </c>
      <c r="C208" t="s">
        <v>1367</v>
      </c>
      <c r="D208" t="s">
        <v>1368</v>
      </c>
      <c r="E208" t="s">
        <v>48</v>
      </c>
      <c r="F208" t="s">
        <v>1369</v>
      </c>
      <c r="G208" t="s">
        <v>1370</v>
      </c>
      <c r="H208" t="s">
        <v>164</v>
      </c>
      <c r="I208" s="1">
        <v>21727</v>
      </c>
      <c r="J208" t="s">
        <v>1371</v>
      </c>
      <c r="K208" t="s">
        <v>1372</v>
      </c>
      <c r="L208">
        <v>46556</v>
      </c>
      <c r="M208" t="s">
        <v>164</v>
      </c>
      <c r="N208" s="1">
        <v>44639</v>
      </c>
      <c r="O208" s="1">
        <v>44644</v>
      </c>
      <c r="P208">
        <v>77</v>
      </c>
      <c r="Q208">
        <v>4</v>
      </c>
      <c r="R208" t="s">
        <v>63</v>
      </c>
      <c r="S208">
        <v>1</v>
      </c>
      <c r="T208">
        <v>2</v>
      </c>
      <c r="U208">
        <v>5</v>
      </c>
      <c r="V208">
        <v>390</v>
      </c>
      <c r="W208" t="s">
        <v>54</v>
      </c>
      <c r="X208" t="s">
        <v>1373</v>
      </c>
      <c r="Y208" t="s">
        <v>81</v>
      </c>
      <c r="Z208" s="1">
        <v>44617</v>
      </c>
      <c r="AA208" s="2">
        <v>8.0219907407407406E-2</v>
      </c>
      <c r="AB208" s="2">
        <v>0.32844907407407409</v>
      </c>
      <c r="AC208" t="s">
        <v>45</v>
      </c>
      <c r="AD208" t="s">
        <v>45</v>
      </c>
      <c r="AE208" t="s">
        <v>45</v>
      </c>
      <c r="AF208">
        <v>78</v>
      </c>
    </row>
    <row r="209" spans="1:32">
      <c r="A209">
        <v>1209</v>
      </c>
      <c r="B209">
        <v>309</v>
      </c>
      <c r="C209" t="s">
        <v>326</v>
      </c>
      <c r="D209" t="s">
        <v>1368</v>
      </c>
      <c r="E209" t="s">
        <v>34</v>
      </c>
      <c r="F209" t="s">
        <v>1374</v>
      </c>
      <c r="G209" t="s">
        <v>1375</v>
      </c>
      <c r="H209" t="s">
        <v>1301</v>
      </c>
      <c r="I209" s="1">
        <v>35271</v>
      </c>
      <c r="J209" t="s">
        <v>1376</v>
      </c>
      <c r="K209" t="s">
        <v>1377</v>
      </c>
      <c r="L209">
        <v>13465</v>
      </c>
      <c r="M209" t="s">
        <v>1301</v>
      </c>
      <c r="N209" s="1">
        <v>44927</v>
      </c>
      <c r="O209" s="1">
        <v>44932</v>
      </c>
      <c r="P209">
        <v>32</v>
      </c>
      <c r="Q209">
        <v>2</v>
      </c>
      <c r="R209" t="s">
        <v>63</v>
      </c>
      <c r="S209">
        <v>4</v>
      </c>
      <c r="T209">
        <v>2</v>
      </c>
      <c r="U209">
        <v>5</v>
      </c>
      <c r="V209">
        <v>350</v>
      </c>
      <c r="W209" t="s">
        <v>54</v>
      </c>
      <c r="X209" t="s">
        <v>1378</v>
      </c>
      <c r="Y209" t="s">
        <v>65</v>
      </c>
      <c r="Z209" s="1">
        <v>44918</v>
      </c>
      <c r="AA209" s="2">
        <v>0.48114583333333333</v>
      </c>
      <c r="AB209" s="2">
        <v>0.8548958333333333</v>
      </c>
      <c r="AC209" t="s">
        <v>45</v>
      </c>
      <c r="AD209" t="s">
        <v>44</v>
      </c>
      <c r="AE209" t="s">
        <v>44</v>
      </c>
      <c r="AF209">
        <v>70</v>
      </c>
    </row>
    <row r="210" spans="1:32">
      <c r="A210">
        <v>1210</v>
      </c>
      <c r="B210">
        <v>310</v>
      </c>
      <c r="C210" t="s">
        <v>1379</v>
      </c>
      <c r="D210" t="s">
        <v>1380</v>
      </c>
      <c r="E210" t="s">
        <v>34</v>
      </c>
      <c r="F210" t="s">
        <v>1381</v>
      </c>
      <c r="G210" t="s">
        <v>1382</v>
      </c>
      <c r="H210" t="s">
        <v>295</v>
      </c>
      <c r="I210" s="1">
        <v>27020</v>
      </c>
      <c r="J210" t="s">
        <v>1383</v>
      </c>
      <c r="K210" t="s">
        <v>1384</v>
      </c>
      <c r="L210">
        <v>95604</v>
      </c>
      <c r="M210" t="s">
        <v>295</v>
      </c>
      <c r="N210" s="1">
        <v>44780</v>
      </c>
      <c r="O210" s="1">
        <v>44783</v>
      </c>
      <c r="P210">
        <v>47</v>
      </c>
      <c r="Q210">
        <v>2</v>
      </c>
      <c r="R210" t="s">
        <v>63</v>
      </c>
      <c r="S210">
        <v>3</v>
      </c>
      <c r="T210">
        <v>1</v>
      </c>
      <c r="U210">
        <v>3</v>
      </c>
      <c r="V210">
        <v>228</v>
      </c>
      <c r="W210" t="s">
        <v>41</v>
      </c>
      <c r="X210" t="s">
        <v>1385</v>
      </c>
      <c r="Y210" t="s">
        <v>81</v>
      </c>
      <c r="Z210" s="1">
        <v>44749</v>
      </c>
      <c r="AA210" s="2">
        <v>2.6111111111111113E-2</v>
      </c>
      <c r="AB210" s="2">
        <v>0.8421412037037036</v>
      </c>
      <c r="AC210" t="s">
        <v>44</v>
      </c>
      <c r="AD210" t="s">
        <v>44</v>
      </c>
      <c r="AE210" t="s">
        <v>45</v>
      </c>
      <c r="AF210">
        <v>76</v>
      </c>
    </row>
    <row r="211" spans="1:32">
      <c r="A211">
        <v>1211</v>
      </c>
      <c r="B211">
        <v>311</v>
      </c>
      <c r="C211" t="s">
        <v>1386</v>
      </c>
      <c r="D211" t="s">
        <v>57</v>
      </c>
      <c r="E211" t="s">
        <v>34</v>
      </c>
      <c r="F211" t="s">
        <v>1387</v>
      </c>
      <c r="G211" t="s">
        <v>1388</v>
      </c>
      <c r="H211" t="s">
        <v>418</v>
      </c>
      <c r="I211" s="1">
        <v>34085</v>
      </c>
      <c r="J211" t="s">
        <v>1389</v>
      </c>
      <c r="K211" t="s">
        <v>1390</v>
      </c>
      <c r="L211">
        <v>64285</v>
      </c>
      <c r="M211" t="s">
        <v>418</v>
      </c>
      <c r="N211" s="1">
        <v>44634</v>
      </c>
      <c r="O211" s="1">
        <v>44635</v>
      </c>
      <c r="P211">
        <v>57</v>
      </c>
      <c r="Q211">
        <v>3</v>
      </c>
      <c r="R211" t="s">
        <v>40</v>
      </c>
      <c r="S211">
        <v>3</v>
      </c>
      <c r="T211">
        <v>1</v>
      </c>
      <c r="U211">
        <v>1</v>
      </c>
      <c r="V211">
        <v>216</v>
      </c>
      <c r="W211" t="s">
        <v>54</v>
      </c>
      <c r="X211" t="s">
        <v>1391</v>
      </c>
      <c r="Y211" t="s">
        <v>65</v>
      </c>
      <c r="Z211" s="1">
        <v>44623</v>
      </c>
      <c r="AA211" s="2">
        <v>0.6013425925925926</v>
      </c>
      <c r="AB211" s="2">
        <v>0.73317129629629629</v>
      </c>
      <c r="AC211" t="s">
        <v>44</v>
      </c>
      <c r="AD211" t="s">
        <v>45</v>
      </c>
      <c r="AE211" t="s">
        <v>45</v>
      </c>
      <c r="AF211">
        <v>216</v>
      </c>
    </row>
    <row r="212" spans="1:32">
      <c r="A212">
        <v>1212</v>
      </c>
      <c r="B212">
        <v>312</v>
      </c>
      <c r="C212" t="s">
        <v>1392</v>
      </c>
      <c r="D212" t="s">
        <v>1393</v>
      </c>
      <c r="E212" t="s">
        <v>34</v>
      </c>
      <c r="F212" t="s">
        <v>1394</v>
      </c>
      <c r="G212" t="s">
        <v>1395</v>
      </c>
      <c r="H212" t="s">
        <v>317</v>
      </c>
      <c r="I212" s="1">
        <v>25717</v>
      </c>
      <c r="J212" t="s">
        <v>1396</v>
      </c>
      <c r="K212" t="s">
        <v>1397</v>
      </c>
      <c r="L212">
        <v>78483</v>
      </c>
      <c r="M212" t="s">
        <v>317</v>
      </c>
      <c r="N212" s="1">
        <v>44720</v>
      </c>
      <c r="O212" s="1">
        <v>44724</v>
      </c>
      <c r="P212">
        <v>75</v>
      </c>
      <c r="Q212">
        <v>3</v>
      </c>
      <c r="R212" t="s">
        <v>40</v>
      </c>
      <c r="S212">
        <v>4</v>
      </c>
      <c r="T212">
        <v>0</v>
      </c>
      <c r="U212">
        <v>4</v>
      </c>
      <c r="V212">
        <v>844</v>
      </c>
      <c r="W212" t="s">
        <v>41</v>
      </c>
      <c r="X212" t="s">
        <v>1398</v>
      </c>
      <c r="Y212" t="s">
        <v>43</v>
      </c>
      <c r="Z212" s="1">
        <v>44690</v>
      </c>
      <c r="AA212" s="2">
        <v>0.65324074074074068</v>
      </c>
      <c r="AB212" s="2">
        <v>0.34905092592592596</v>
      </c>
      <c r="AC212" t="s">
        <v>45</v>
      </c>
      <c r="AD212" t="s">
        <v>44</v>
      </c>
      <c r="AE212" t="s">
        <v>45</v>
      </c>
      <c r="AF212">
        <v>211</v>
      </c>
    </row>
    <row r="213" spans="1:32">
      <c r="A213">
        <v>1213</v>
      </c>
      <c r="B213">
        <v>313</v>
      </c>
      <c r="C213" t="s">
        <v>908</v>
      </c>
      <c r="D213" t="s">
        <v>397</v>
      </c>
      <c r="E213" t="s">
        <v>34</v>
      </c>
      <c r="F213" t="s">
        <v>1399</v>
      </c>
      <c r="G213" t="s">
        <v>1400</v>
      </c>
      <c r="H213" t="s">
        <v>171</v>
      </c>
      <c r="I213" s="1">
        <v>36382</v>
      </c>
      <c r="J213" t="s">
        <v>1401</v>
      </c>
      <c r="K213" t="s">
        <v>1402</v>
      </c>
      <c r="L213">
        <v>7027</v>
      </c>
      <c r="M213" t="s">
        <v>171</v>
      </c>
      <c r="N213" s="1">
        <v>44724</v>
      </c>
      <c r="O213" s="1">
        <v>44727</v>
      </c>
      <c r="P213">
        <v>78</v>
      </c>
      <c r="Q213">
        <v>4</v>
      </c>
      <c r="R213" t="s">
        <v>40</v>
      </c>
      <c r="S213">
        <v>1</v>
      </c>
      <c r="T213">
        <v>1</v>
      </c>
      <c r="U213">
        <v>3</v>
      </c>
      <c r="V213">
        <v>717</v>
      </c>
      <c r="W213" t="s">
        <v>54</v>
      </c>
      <c r="X213" t="s">
        <v>1403</v>
      </c>
      <c r="Y213" t="s">
        <v>81</v>
      </c>
      <c r="Z213" s="1">
        <v>44695</v>
      </c>
      <c r="AA213" s="2">
        <v>0.77523148148148147</v>
      </c>
      <c r="AB213" s="2">
        <v>3.7754629629629631E-2</v>
      </c>
      <c r="AC213" t="s">
        <v>45</v>
      </c>
      <c r="AD213" t="s">
        <v>45</v>
      </c>
      <c r="AE213" t="s">
        <v>45</v>
      </c>
      <c r="AF213">
        <v>239</v>
      </c>
    </row>
    <row r="214" spans="1:32">
      <c r="A214">
        <v>1214</v>
      </c>
      <c r="B214">
        <v>314</v>
      </c>
      <c r="C214" t="s">
        <v>32</v>
      </c>
      <c r="D214" t="s">
        <v>1404</v>
      </c>
      <c r="E214" t="s">
        <v>48</v>
      </c>
      <c r="F214" t="s">
        <v>1405</v>
      </c>
      <c r="G214">
        <f>1-252-929-245</f>
        <v>-1425</v>
      </c>
      <c r="H214" t="s">
        <v>171</v>
      </c>
      <c r="I214" s="1">
        <v>21916</v>
      </c>
      <c r="J214" t="s">
        <v>1406</v>
      </c>
      <c r="K214" t="s">
        <v>1407</v>
      </c>
      <c r="L214">
        <v>31536</v>
      </c>
      <c r="M214" t="s">
        <v>171</v>
      </c>
      <c r="N214" s="1">
        <v>44728</v>
      </c>
      <c r="O214" s="1">
        <v>44732</v>
      </c>
      <c r="P214">
        <v>15</v>
      </c>
      <c r="Q214">
        <v>1</v>
      </c>
      <c r="R214" t="s">
        <v>40</v>
      </c>
      <c r="S214">
        <v>2</v>
      </c>
      <c r="T214">
        <v>1</v>
      </c>
      <c r="U214">
        <v>4</v>
      </c>
      <c r="V214">
        <v>860</v>
      </c>
      <c r="W214" t="s">
        <v>41</v>
      </c>
      <c r="X214" t="s">
        <v>1408</v>
      </c>
      <c r="Y214" t="s">
        <v>65</v>
      </c>
      <c r="Z214" s="1">
        <v>44690</v>
      </c>
      <c r="AA214" s="2">
        <v>0.67702546296296295</v>
      </c>
      <c r="AB214" s="2">
        <v>0.73837962962962955</v>
      </c>
      <c r="AC214" t="s">
        <v>45</v>
      </c>
      <c r="AD214" t="s">
        <v>45</v>
      </c>
      <c r="AE214" t="s">
        <v>44</v>
      </c>
      <c r="AF214">
        <v>215</v>
      </c>
    </row>
    <row r="215" spans="1:32">
      <c r="A215">
        <v>1215</v>
      </c>
      <c r="B215">
        <v>315</v>
      </c>
      <c r="C215" t="s">
        <v>1316</v>
      </c>
      <c r="D215" t="s">
        <v>1409</v>
      </c>
      <c r="E215" t="s">
        <v>48</v>
      </c>
      <c r="F215" t="s">
        <v>1410</v>
      </c>
      <c r="G215" t="s">
        <v>1411</v>
      </c>
      <c r="H215" t="s">
        <v>904</v>
      </c>
      <c r="I215" s="1">
        <v>28693</v>
      </c>
      <c r="J215" t="s">
        <v>1412</v>
      </c>
      <c r="K215" t="s">
        <v>1413</v>
      </c>
      <c r="L215">
        <v>5432</v>
      </c>
      <c r="M215" t="s">
        <v>904</v>
      </c>
      <c r="N215" s="1">
        <v>44632</v>
      </c>
      <c r="O215" s="1">
        <v>44637</v>
      </c>
      <c r="P215">
        <v>24</v>
      </c>
      <c r="Q215">
        <v>1</v>
      </c>
      <c r="R215" t="s">
        <v>40</v>
      </c>
      <c r="S215">
        <v>4</v>
      </c>
      <c r="T215">
        <v>2</v>
      </c>
      <c r="U215">
        <v>5</v>
      </c>
      <c r="V215">
        <v>1120</v>
      </c>
      <c r="W215" t="s">
        <v>41</v>
      </c>
      <c r="X215" t="s">
        <v>1414</v>
      </c>
      <c r="Y215" t="s">
        <v>81</v>
      </c>
      <c r="Z215" s="1">
        <v>44616</v>
      </c>
      <c r="AA215" s="2">
        <v>0.86265046296296299</v>
      </c>
      <c r="AB215" s="2">
        <v>0.56849537037037035</v>
      </c>
      <c r="AC215" t="s">
        <v>45</v>
      </c>
      <c r="AD215" t="s">
        <v>45</v>
      </c>
      <c r="AE215" t="s">
        <v>45</v>
      </c>
      <c r="AF215">
        <v>224</v>
      </c>
    </row>
    <row r="216" spans="1:32">
      <c r="A216">
        <v>1216</v>
      </c>
      <c r="B216">
        <v>316</v>
      </c>
      <c r="C216" t="s">
        <v>822</v>
      </c>
      <c r="D216" t="s">
        <v>1415</v>
      </c>
      <c r="E216" t="s">
        <v>48</v>
      </c>
      <c r="F216" t="s">
        <v>1416</v>
      </c>
      <c r="G216" t="s">
        <v>1417</v>
      </c>
      <c r="H216" t="s">
        <v>122</v>
      </c>
      <c r="I216" s="1">
        <v>26437</v>
      </c>
      <c r="J216" t="s">
        <v>1418</v>
      </c>
      <c r="K216" t="s">
        <v>1419</v>
      </c>
      <c r="L216">
        <v>97137</v>
      </c>
      <c r="M216" t="s">
        <v>122</v>
      </c>
      <c r="N216" s="1">
        <v>44893</v>
      </c>
      <c r="O216" s="1">
        <v>44896</v>
      </c>
      <c r="P216">
        <v>91</v>
      </c>
      <c r="Q216">
        <v>4</v>
      </c>
      <c r="R216" t="s">
        <v>53</v>
      </c>
      <c r="S216">
        <v>2</v>
      </c>
      <c r="T216">
        <v>2</v>
      </c>
      <c r="U216">
        <v>3</v>
      </c>
      <c r="V216">
        <v>420</v>
      </c>
      <c r="W216" t="s">
        <v>41</v>
      </c>
      <c r="X216" t="s">
        <v>1420</v>
      </c>
      <c r="Y216" t="s">
        <v>6</v>
      </c>
      <c r="Z216" s="1">
        <v>44856</v>
      </c>
      <c r="AA216" s="2">
        <v>0.42626157407407406</v>
      </c>
      <c r="AB216" s="2">
        <v>0.79218749999999993</v>
      </c>
      <c r="AC216" t="s">
        <v>45</v>
      </c>
      <c r="AD216" t="s">
        <v>45</v>
      </c>
      <c r="AE216" t="s">
        <v>45</v>
      </c>
      <c r="AF216">
        <v>140</v>
      </c>
    </row>
    <row r="217" spans="1:32">
      <c r="A217">
        <v>1217</v>
      </c>
      <c r="B217">
        <v>317</v>
      </c>
      <c r="C217" t="s">
        <v>1240</v>
      </c>
      <c r="D217" t="s">
        <v>1421</v>
      </c>
      <c r="E217" t="s">
        <v>34</v>
      </c>
      <c r="F217" t="s">
        <v>1422</v>
      </c>
      <c r="G217" t="s">
        <v>1423</v>
      </c>
      <c r="H217" t="s">
        <v>309</v>
      </c>
      <c r="I217" s="1">
        <v>34562</v>
      </c>
      <c r="J217" t="s">
        <v>1424</v>
      </c>
      <c r="K217" t="s">
        <v>1425</v>
      </c>
      <c r="L217">
        <v>16024</v>
      </c>
      <c r="M217" t="s">
        <v>309</v>
      </c>
      <c r="N217" s="1">
        <v>44674</v>
      </c>
      <c r="O217" s="1">
        <v>44678</v>
      </c>
      <c r="P217">
        <v>1</v>
      </c>
      <c r="Q217">
        <v>1</v>
      </c>
      <c r="R217" t="s">
        <v>53</v>
      </c>
      <c r="S217">
        <v>1</v>
      </c>
      <c r="T217">
        <v>1</v>
      </c>
      <c r="U217">
        <v>4</v>
      </c>
      <c r="V217">
        <v>596</v>
      </c>
      <c r="W217" t="s">
        <v>41</v>
      </c>
      <c r="X217" t="s">
        <v>1426</v>
      </c>
      <c r="Y217" t="s">
        <v>6</v>
      </c>
      <c r="Z217" s="1">
        <v>44652</v>
      </c>
      <c r="AA217" s="2">
        <v>0.18464120370370371</v>
      </c>
      <c r="AB217" s="2">
        <v>0.62332175925925926</v>
      </c>
      <c r="AC217" t="s">
        <v>45</v>
      </c>
      <c r="AD217" t="s">
        <v>45</v>
      </c>
      <c r="AE217" t="s">
        <v>45</v>
      </c>
      <c r="AF217">
        <v>149</v>
      </c>
    </row>
    <row r="218" spans="1:32">
      <c r="A218">
        <v>1218</v>
      </c>
      <c r="B218">
        <v>318</v>
      </c>
      <c r="C218" t="s">
        <v>828</v>
      </c>
      <c r="D218" t="s">
        <v>1427</v>
      </c>
      <c r="E218" t="s">
        <v>34</v>
      </c>
      <c r="F218" t="s">
        <v>1428</v>
      </c>
      <c r="G218" t="s">
        <v>1429</v>
      </c>
      <c r="H218" t="s">
        <v>115</v>
      </c>
      <c r="I218" s="1">
        <v>20729</v>
      </c>
      <c r="J218" t="s">
        <v>1430</v>
      </c>
      <c r="K218" t="s">
        <v>1431</v>
      </c>
      <c r="L218">
        <v>69413</v>
      </c>
      <c r="M218" t="s">
        <v>115</v>
      </c>
      <c r="N218" s="1">
        <v>44926</v>
      </c>
      <c r="O218" s="1">
        <v>44927</v>
      </c>
      <c r="P218">
        <v>33</v>
      </c>
      <c r="Q218">
        <v>2</v>
      </c>
      <c r="R218" t="s">
        <v>40</v>
      </c>
      <c r="S218">
        <v>2</v>
      </c>
      <c r="T218">
        <v>2</v>
      </c>
      <c r="U218">
        <v>1</v>
      </c>
      <c r="V218">
        <v>225</v>
      </c>
      <c r="W218" t="s">
        <v>54</v>
      </c>
      <c r="X218" t="s">
        <v>1432</v>
      </c>
      <c r="Y218" t="s">
        <v>81</v>
      </c>
      <c r="Z218" s="1">
        <v>44900</v>
      </c>
      <c r="AA218" s="2">
        <v>0.80237268518518512</v>
      </c>
      <c r="AB218" s="2">
        <v>0.30855324074074075</v>
      </c>
      <c r="AC218" t="s">
        <v>45</v>
      </c>
      <c r="AD218" t="s">
        <v>45</v>
      </c>
      <c r="AE218" t="s">
        <v>45</v>
      </c>
      <c r="AF218">
        <v>225</v>
      </c>
    </row>
    <row r="219" spans="1:32">
      <c r="A219">
        <v>1219</v>
      </c>
      <c r="B219">
        <v>319</v>
      </c>
      <c r="C219" t="s">
        <v>447</v>
      </c>
      <c r="D219" t="s">
        <v>1433</v>
      </c>
      <c r="E219" t="s">
        <v>48</v>
      </c>
      <c r="F219" t="s">
        <v>1434</v>
      </c>
      <c r="G219" t="s">
        <v>1435</v>
      </c>
      <c r="H219" t="s">
        <v>86</v>
      </c>
      <c r="I219" s="1">
        <v>34539</v>
      </c>
      <c r="J219" t="s">
        <v>1436</v>
      </c>
      <c r="K219" t="s">
        <v>1437</v>
      </c>
      <c r="L219">
        <v>14829</v>
      </c>
      <c r="M219" t="s">
        <v>86</v>
      </c>
      <c r="N219" s="1">
        <v>44847</v>
      </c>
      <c r="O219" s="1">
        <v>44848</v>
      </c>
      <c r="P219">
        <v>75</v>
      </c>
      <c r="Q219">
        <v>3</v>
      </c>
      <c r="R219" t="s">
        <v>40</v>
      </c>
      <c r="S219">
        <v>1</v>
      </c>
      <c r="T219">
        <v>2</v>
      </c>
      <c r="U219">
        <v>1</v>
      </c>
      <c r="V219">
        <v>248</v>
      </c>
      <c r="W219" t="s">
        <v>41</v>
      </c>
      <c r="X219" t="s">
        <v>1438</v>
      </c>
      <c r="Y219" t="s">
        <v>43</v>
      </c>
      <c r="Z219" s="1">
        <v>44841</v>
      </c>
      <c r="AA219" s="2">
        <v>0.92112268518518514</v>
      </c>
      <c r="AB219" s="2">
        <v>0.22615740740740742</v>
      </c>
      <c r="AC219" t="s">
        <v>45</v>
      </c>
      <c r="AD219" t="s">
        <v>45</v>
      </c>
      <c r="AE219" t="s">
        <v>45</v>
      </c>
      <c r="AF219">
        <v>248</v>
      </c>
    </row>
    <row r="220" spans="1:32">
      <c r="A220">
        <v>1220</v>
      </c>
      <c r="B220">
        <v>320</v>
      </c>
      <c r="C220" t="s">
        <v>945</v>
      </c>
      <c r="D220" t="s">
        <v>1439</v>
      </c>
      <c r="E220" t="s">
        <v>34</v>
      </c>
      <c r="F220" t="s">
        <v>1440</v>
      </c>
      <c r="G220" t="s">
        <v>1441</v>
      </c>
      <c r="H220" t="s">
        <v>1442</v>
      </c>
      <c r="I220" s="1">
        <v>18240</v>
      </c>
      <c r="J220" t="s">
        <v>1443</v>
      </c>
      <c r="K220" t="s">
        <v>1444</v>
      </c>
      <c r="L220">
        <v>6722</v>
      </c>
      <c r="M220" t="s">
        <v>1442</v>
      </c>
      <c r="N220" s="1">
        <v>44846</v>
      </c>
      <c r="O220" s="1">
        <v>44849</v>
      </c>
      <c r="P220">
        <v>52</v>
      </c>
      <c r="Q220">
        <v>3</v>
      </c>
      <c r="R220" t="s">
        <v>53</v>
      </c>
      <c r="S220">
        <v>1</v>
      </c>
      <c r="T220">
        <v>2</v>
      </c>
      <c r="U220">
        <v>3</v>
      </c>
      <c r="V220">
        <v>375</v>
      </c>
      <c r="W220" t="s">
        <v>41</v>
      </c>
      <c r="X220" t="s">
        <v>1445</v>
      </c>
      <c r="Y220" t="s">
        <v>65</v>
      </c>
      <c r="Z220" s="1">
        <v>44813</v>
      </c>
      <c r="AA220" s="2">
        <v>0.65069444444444446</v>
      </c>
      <c r="AB220" s="2">
        <v>0.68534722222222222</v>
      </c>
      <c r="AC220" t="s">
        <v>45</v>
      </c>
      <c r="AD220" t="s">
        <v>45</v>
      </c>
      <c r="AE220" t="s">
        <v>45</v>
      </c>
      <c r="AF220">
        <v>125</v>
      </c>
    </row>
    <row r="221" spans="1:32">
      <c r="A221">
        <v>1221</v>
      </c>
      <c r="B221">
        <v>321</v>
      </c>
      <c r="C221" t="s">
        <v>434</v>
      </c>
      <c r="D221" t="s">
        <v>1446</v>
      </c>
      <c r="E221" t="s">
        <v>34</v>
      </c>
      <c r="F221" t="s">
        <v>1447</v>
      </c>
      <c r="G221" t="s">
        <v>1448</v>
      </c>
      <c r="H221" t="s">
        <v>225</v>
      </c>
      <c r="I221" s="1">
        <v>35170</v>
      </c>
      <c r="J221" t="s">
        <v>1449</v>
      </c>
      <c r="K221" t="s">
        <v>1450</v>
      </c>
      <c r="L221">
        <v>45275</v>
      </c>
      <c r="M221" t="s">
        <v>225</v>
      </c>
      <c r="N221" s="1">
        <v>44935</v>
      </c>
      <c r="O221" s="1">
        <v>44937</v>
      </c>
      <c r="P221">
        <v>34</v>
      </c>
      <c r="Q221">
        <v>2</v>
      </c>
      <c r="R221" t="s">
        <v>53</v>
      </c>
      <c r="S221">
        <v>2</v>
      </c>
      <c r="T221">
        <v>0</v>
      </c>
      <c r="U221">
        <v>2</v>
      </c>
      <c r="V221">
        <v>276</v>
      </c>
      <c r="W221" t="s">
        <v>54</v>
      </c>
      <c r="X221" t="s">
        <v>1451</v>
      </c>
      <c r="Y221" t="s">
        <v>65</v>
      </c>
      <c r="Z221" s="1">
        <v>44910</v>
      </c>
      <c r="AA221" s="2">
        <v>0.63458333333333339</v>
      </c>
      <c r="AB221" s="2">
        <v>0.23245370370370369</v>
      </c>
      <c r="AC221" t="s">
        <v>45</v>
      </c>
      <c r="AD221" t="s">
        <v>44</v>
      </c>
      <c r="AE221" t="s">
        <v>45</v>
      </c>
      <c r="AF221">
        <v>138</v>
      </c>
    </row>
    <row r="222" spans="1:32">
      <c r="A222">
        <v>1222</v>
      </c>
      <c r="B222">
        <v>322</v>
      </c>
      <c r="C222" t="s">
        <v>1452</v>
      </c>
      <c r="D222" t="s">
        <v>1453</v>
      </c>
      <c r="E222" t="s">
        <v>48</v>
      </c>
      <c r="F222" t="s">
        <v>1454</v>
      </c>
      <c r="G222" t="s">
        <v>1455</v>
      </c>
      <c r="H222" t="s">
        <v>317</v>
      </c>
      <c r="I222" s="1">
        <v>36445</v>
      </c>
      <c r="J222" t="s">
        <v>1456</v>
      </c>
      <c r="K222" t="s">
        <v>1457</v>
      </c>
      <c r="L222">
        <v>8775</v>
      </c>
      <c r="M222" t="s">
        <v>317</v>
      </c>
      <c r="N222" s="1">
        <v>44670</v>
      </c>
      <c r="O222" s="1">
        <v>44672</v>
      </c>
      <c r="P222">
        <v>62</v>
      </c>
      <c r="Q222">
        <v>3</v>
      </c>
      <c r="R222" t="s">
        <v>63</v>
      </c>
      <c r="S222">
        <v>1</v>
      </c>
      <c r="T222">
        <v>2</v>
      </c>
      <c r="U222">
        <v>2</v>
      </c>
      <c r="V222">
        <v>146</v>
      </c>
      <c r="W222" t="s">
        <v>54</v>
      </c>
      <c r="X222" t="s">
        <v>1458</v>
      </c>
      <c r="Y222" t="s">
        <v>43</v>
      </c>
      <c r="Z222" s="1">
        <v>44632</v>
      </c>
      <c r="AA222" s="2">
        <v>0.67827546296296293</v>
      </c>
      <c r="AB222" s="2">
        <v>0.24600694444444446</v>
      </c>
      <c r="AC222" t="s">
        <v>44</v>
      </c>
      <c r="AD222" t="s">
        <v>44</v>
      </c>
      <c r="AE222" t="s">
        <v>44</v>
      </c>
      <c r="AF222">
        <v>73</v>
      </c>
    </row>
    <row r="223" spans="1:32">
      <c r="A223">
        <v>1223</v>
      </c>
      <c r="B223">
        <v>323</v>
      </c>
      <c r="C223" t="s">
        <v>881</v>
      </c>
      <c r="D223" t="s">
        <v>1459</v>
      </c>
      <c r="E223" t="s">
        <v>34</v>
      </c>
      <c r="F223" t="s">
        <v>1460</v>
      </c>
      <c r="G223" t="s">
        <v>1461</v>
      </c>
      <c r="H223" t="s">
        <v>692</v>
      </c>
      <c r="I223" s="1">
        <v>37879</v>
      </c>
      <c r="J223" t="s">
        <v>1462</v>
      </c>
      <c r="K223" t="s">
        <v>1463</v>
      </c>
      <c r="L223">
        <v>31639</v>
      </c>
      <c r="M223" t="s">
        <v>692</v>
      </c>
      <c r="N223" s="1">
        <v>44813</v>
      </c>
      <c r="O223" s="1">
        <v>44817</v>
      </c>
      <c r="P223">
        <v>97</v>
      </c>
      <c r="Q223">
        <v>4</v>
      </c>
      <c r="R223" t="s">
        <v>53</v>
      </c>
      <c r="S223">
        <v>1</v>
      </c>
      <c r="T223">
        <v>0</v>
      </c>
      <c r="U223">
        <v>4</v>
      </c>
      <c r="V223">
        <v>568</v>
      </c>
      <c r="W223" t="s">
        <v>54</v>
      </c>
      <c r="X223" t="s">
        <v>1464</v>
      </c>
      <c r="Y223" t="s">
        <v>43</v>
      </c>
      <c r="Z223" s="1">
        <v>44783</v>
      </c>
      <c r="AA223" s="2">
        <v>0.58717592592592593</v>
      </c>
      <c r="AB223" s="2">
        <v>0.99525462962962974</v>
      </c>
      <c r="AC223" t="s">
        <v>44</v>
      </c>
      <c r="AD223" t="s">
        <v>44</v>
      </c>
      <c r="AE223" t="s">
        <v>45</v>
      </c>
      <c r="AF223">
        <v>142</v>
      </c>
    </row>
    <row r="224" spans="1:32">
      <c r="A224">
        <v>1224</v>
      </c>
      <c r="B224">
        <v>324</v>
      </c>
      <c r="C224" t="s">
        <v>1392</v>
      </c>
      <c r="D224" t="s">
        <v>1465</v>
      </c>
      <c r="E224" t="s">
        <v>34</v>
      </c>
      <c r="F224" t="s">
        <v>1466</v>
      </c>
      <c r="G224" t="s">
        <v>1467</v>
      </c>
      <c r="H224" t="s">
        <v>530</v>
      </c>
      <c r="I224" s="1">
        <v>23911</v>
      </c>
      <c r="J224" t="s">
        <v>1468</v>
      </c>
      <c r="K224" t="s">
        <v>1469</v>
      </c>
      <c r="L224">
        <v>49778</v>
      </c>
      <c r="M224" t="s">
        <v>530</v>
      </c>
      <c r="N224" s="1">
        <v>44592</v>
      </c>
      <c r="O224" s="1">
        <v>44594</v>
      </c>
      <c r="P224">
        <v>35</v>
      </c>
      <c r="Q224">
        <v>2</v>
      </c>
      <c r="R224" t="s">
        <v>63</v>
      </c>
      <c r="S224">
        <v>2</v>
      </c>
      <c r="T224">
        <v>1</v>
      </c>
      <c r="U224">
        <v>2</v>
      </c>
      <c r="V224">
        <v>154</v>
      </c>
      <c r="W224" t="s">
        <v>54</v>
      </c>
      <c r="X224" t="s">
        <v>1470</v>
      </c>
      <c r="Y224" t="s">
        <v>81</v>
      </c>
      <c r="Z224" s="1">
        <v>44578</v>
      </c>
      <c r="AA224" s="2">
        <v>0.6925810185185185</v>
      </c>
      <c r="AB224" s="2">
        <v>0.80851851851851853</v>
      </c>
      <c r="AC224" t="s">
        <v>44</v>
      </c>
      <c r="AD224" t="s">
        <v>44</v>
      </c>
      <c r="AE224" t="s">
        <v>44</v>
      </c>
      <c r="AF224">
        <v>77</v>
      </c>
    </row>
    <row r="225" spans="1:32">
      <c r="A225">
        <v>1225</v>
      </c>
      <c r="B225">
        <v>325</v>
      </c>
      <c r="C225" t="s">
        <v>1471</v>
      </c>
      <c r="D225" t="s">
        <v>277</v>
      </c>
      <c r="E225" t="s">
        <v>34</v>
      </c>
      <c r="F225" t="s">
        <v>1472</v>
      </c>
      <c r="G225" t="s">
        <v>1473</v>
      </c>
      <c r="H225" t="s">
        <v>225</v>
      </c>
      <c r="I225" s="1">
        <v>26614</v>
      </c>
      <c r="J225" t="s">
        <v>1474</v>
      </c>
      <c r="K225" t="s">
        <v>1475</v>
      </c>
      <c r="L225">
        <v>40003</v>
      </c>
      <c r="M225" t="s">
        <v>225</v>
      </c>
      <c r="N225" s="1">
        <v>44778</v>
      </c>
      <c r="O225" s="1">
        <v>44782</v>
      </c>
      <c r="P225">
        <v>7</v>
      </c>
      <c r="Q225">
        <v>1</v>
      </c>
      <c r="R225" t="s">
        <v>53</v>
      </c>
      <c r="S225">
        <v>2</v>
      </c>
      <c r="T225">
        <v>1</v>
      </c>
      <c r="U225">
        <v>4</v>
      </c>
      <c r="V225">
        <v>504</v>
      </c>
      <c r="W225" t="s">
        <v>54</v>
      </c>
      <c r="X225" t="s">
        <v>1476</v>
      </c>
      <c r="Y225" t="s">
        <v>65</v>
      </c>
      <c r="Z225" s="1">
        <v>44764</v>
      </c>
      <c r="AA225" s="2">
        <v>0.73773148148148149</v>
      </c>
      <c r="AB225" s="2">
        <v>3.7430555555555557E-2</v>
      </c>
      <c r="AC225" t="s">
        <v>45</v>
      </c>
      <c r="AD225" t="s">
        <v>44</v>
      </c>
      <c r="AE225" t="s">
        <v>45</v>
      </c>
      <c r="AF225">
        <v>126</v>
      </c>
    </row>
    <row r="226" spans="1:32">
      <c r="A226">
        <v>1226</v>
      </c>
      <c r="B226">
        <v>326</v>
      </c>
      <c r="C226" t="s">
        <v>119</v>
      </c>
      <c r="D226" t="s">
        <v>768</v>
      </c>
      <c r="E226" t="s">
        <v>48</v>
      </c>
      <c r="F226" t="s">
        <v>1477</v>
      </c>
      <c r="G226">
        <v>5619312126</v>
      </c>
      <c r="H226" t="s">
        <v>295</v>
      </c>
      <c r="I226" s="1">
        <v>20974</v>
      </c>
      <c r="J226" t="s">
        <v>1478</v>
      </c>
      <c r="K226" t="s">
        <v>1479</v>
      </c>
      <c r="L226">
        <v>3487</v>
      </c>
      <c r="M226" t="s">
        <v>295</v>
      </c>
      <c r="N226" s="1">
        <v>44775</v>
      </c>
      <c r="O226" s="1">
        <v>44779</v>
      </c>
      <c r="P226">
        <v>80</v>
      </c>
      <c r="Q226">
        <v>4</v>
      </c>
      <c r="R226" t="s">
        <v>63</v>
      </c>
      <c r="S226">
        <v>4</v>
      </c>
      <c r="T226">
        <v>1</v>
      </c>
      <c r="U226">
        <v>4</v>
      </c>
      <c r="V226">
        <v>276</v>
      </c>
      <c r="W226" t="s">
        <v>54</v>
      </c>
      <c r="X226" t="s">
        <v>1480</v>
      </c>
      <c r="Y226" t="s">
        <v>65</v>
      </c>
      <c r="Z226" s="1">
        <v>44766</v>
      </c>
      <c r="AA226" s="2">
        <v>0.61105324074074074</v>
      </c>
      <c r="AB226" s="2">
        <v>0.75209490740740748</v>
      </c>
      <c r="AC226" t="s">
        <v>44</v>
      </c>
      <c r="AD226" t="s">
        <v>45</v>
      </c>
      <c r="AE226" t="s">
        <v>45</v>
      </c>
      <c r="AF226">
        <v>69</v>
      </c>
    </row>
    <row r="227" spans="1:32">
      <c r="A227">
        <v>1227</v>
      </c>
      <c r="B227">
        <v>327</v>
      </c>
      <c r="C227" t="s">
        <v>1481</v>
      </c>
      <c r="D227" t="s">
        <v>514</v>
      </c>
      <c r="E227" t="s">
        <v>48</v>
      </c>
      <c r="F227" t="s">
        <v>1482</v>
      </c>
      <c r="G227" t="s">
        <v>1483</v>
      </c>
      <c r="H227" t="s">
        <v>171</v>
      </c>
      <c r="I227" s="1">
        <v>17319</v>
      </c>
      <c r="J227" t="s">
        <v>1484</v>
      </c>
      <c r="K227" t="s">
        <v>1485</v>
      </c>
      <c r="L227">
        <v>73392</v>
      </c>
      <c r="M227" t="s">
        <v>171</v>
      </c>
      <c r="N227" s="1">
        <v>44628</v>
      </c>
      <c r="O227" s="1">
        <v>44630</v>
      </c>
      <c r="P227">
        <v>60</v>
      </c>
      <c r="Q227">
        <v>3</v>
      </c>
      <c r="R227" t="s">
        <v>40</v>
      </c>
      <c r="S227">
        <v>4</v>
      </c>
      <c r="T227">
        <v>2</v>
      </c>
      <c r="U227">
        <v>2</v>
      </c>
      <c r="V227">
        <v>420</v>
      </c>
      <c r="W227" t="s">
        <v>54</v>
      </c>
      <c r="X227" t="s">
        <v>1486</v>
      </c>
      <c r="Y227" t="s">
        <v>43</v>
      </c>
      <c r="Z227" s="1">
        <v>44610</v>
      </c>
      <c r="AA227" s="2">
        <v>0.64546296296296302</v>
      </c>
      <c r="AB227" s="2">
        <v>0.60365740740740736</v>
      </c>
      <c r="AC227" t="s">
        <v>45</v>
      </c>
      <c r="AD227" t="s">
        <v>44</v>
      </c>
      <c r="AE227" t="s">
        <v>44</v>
      </c>
      <c r="AF227">
        <v>210</v>
      </c>
    </row>
    <row r="228" spans="1:32">
      <c r="A228">
        <v>1228</v>
      </c>
      <c r="B228">
        <v>328</v>
      </c>
      <c r="C228" t="s">
        <v>988</v>
      </c>
      <c r="D228" t="s">
        <v>1487</v>
      </c>
      <c r="E228" t="s">
        <v>48</v>
      </c>
      <c r="F228" t="s">
        <v>1488</v>
      </c>
      <c r="G228" t="s">
        <v>1489</v>
      </c>
      <c r="H228" t="s">
        <v>904</v>
      </c>
      <c r="I228" s="1">
        <v>24843</v>
      </c>
      <c r="J228" t="s">
        <v>1490</v>
      </c>
      <c r="K228" t="s">
        <v>1491</v>
      </c>
      <c r="L228">
        <v>10870</v>
      </c>
      <c r="M228" t="s">
        <v>904</v>
      </c>
      <c r="N228" s="1">
        <v>44912</v>
      </c>
      <c r="O228" s="1">
        <v>44917</v>
      </c>
      <c r="P228">
        <v>75</v>
      </c>
      <c r="Q228">
        <v>3</v>
      </c>
      <c r="R228" t="s">
        <v>40</v>
      </c>
      <c r="S228">
        <v>4</v>
      </c>
      <c r="T228">
        <v>1</v>
      </c>
      <c r="U228">
        <v>5</v>
      </c>
      <c r="V228">
        <v>1115</v>
      </c>
      <c r="W228" t="s">
        <v>41</v>
      </c>
      <c r="X228" t="s">
        <v>1492</v>
      </c>
      <c r="Y228" t="s">
        <v>43</v>
      </c>
      <c r="Z228" s="1">
        <v>44879</v>
      </c>
      <c r="AA228" s="2">
        <v>0.71677083333333336</v>
      </c>
      <c r="AB228" s="2">
        <v>0.5912384259259259</v>
      </c>
      <c r="AC228" t="s">
        <v>45</v>
      </c>
      <c r="AD228" t="s">
        <v>44</v>
      </c>
      <c r="AE228" t="s">
        <v>44</v>
      </c>
      <c r="AF228">
        <v>223</v>
      </c>
    </row>
    <row r="229" spans="1:32">
      <c r="A229">
        <v>1229</v>
      </c>
      <c r="B229">
        <v>329</v>
      </c>
      <c r="C229" t="s">
        <v>590</v>
      </c>
      <c r="D229" t="s">
        <v>1493</v>
      </c>
      <c r="E229" t="s">
        <v>48</v>
      </c>
      <c r="F229" t="s">
        <v>1494</v>
      </c>
      <c r="G229" t="s">
        <v>1495</v>
      </c>
      <c r="H229" t="s">
        <v>50</v>
      </c>
      <c r="I229" s="1">
        <v>30685</v>
      </c>
      <c r="J229" t="s">
        <v>1496</v>
      </c>
      <c r="K229" t="s">
        <v>1345</v>
      </c>
      <c r="L229">
        <v>81980</v>
      </c>
      <c r="M229" t="s">
        <v>50</v>
      </c>
      <c r="N229" s="1">
        <v>44704</v>
      </c>
      <c r="O229" s="1">
        <v>44705</v>
      </c>
      <c r="P229">
        <v>91</v>
      </c>
      <c r="Q229">
        <v>4</v>
      </c>
      <c r="R229" t="s">
        <v>53</v>
      </c>
      <c r="S229">
        <v>2</v>
      </c>
      <c r="T229">
        <v>1</v>
      </c>
      <c r="U229">
        <v>1</v>
      </c>
      <c r="V229">
        <v>145</v>
      </c>
      <c r="W229" t="s">
        <v>41</v>
      </c>
      <c r="X229" t="s">
        <v>1497</v>
      </c>
      <c r="Y229" t="s">
        <v>6</v>
      </c>
      <c r="Z229" s="1">
        <v>44687</v>
      </c>
      <c r="AA229" s="2">
        <v>0.89946759259259268</v>
      </c>
      <c r="AB229" s="2">
        <v>0.17189814814814816</v>
      </c>
      <c r="AC229" t="s">
        <v>44</v>
      </c>
      <c r="AD229" t="s">
        <v>44</v>
      </c>
      <c r="AE229" t="s">
        <v>45</v>
      </c>
      <c r="AF229">
        <v>145</v>
      </c>
    </row>
    <row r="230" spans="1:32">
      <c r="A230">
        <v>1230</v>
      </c>
      <c r="B230">
        <v>330</v>
      </c>
      <c r="C230" t="s">
        <v>119</v>
      </c>
      <c r="D230" t="s">
        <v>214</v>
      </c>
      <c r="E230" t="s">
        <v>34</v>
      </c>
      <c r="F230" t="s">
        <v>1498</v>
      </c>
      <c r="G230" t="s">
        <v>1499</v>
      </c>
      <c r="H230" t="s">
        <v>904</v>
      </c>
      <c r="I230" s="1">
        <v>18186</v>
      </c>
      <c r="J230" t="s">
        <v>1500</v>
      </c>
      <c r="K230" t="s">
        <v>1501</v>
      </c>
      <c r="L230">
        <v>90971</v>
      </c>
      <c r="M230" t="s">
        <v>904</v>
      </c>
      <c r="N230" s="1">
        <v>44764</v>
      </c>
      <c r="O230" s="1">
        <v>44766</v>
      </c>
      <c r="P230">
        <v>3</v>
      </c>
      <c r="Q230">
        <v>1</v>
      </c>
      <c r="R230" t="s">
        <v>40</v>
      </c>
      <c r="S230">
        <v>1</v>
      </c>
      <c r="T230">
        <v>1</v>
      </c>
      <c r="U230">
        <v>2</v>
      </c>
      <c r="V230">
        <v>444</v>
      </c>
      <c r="W230" t="s">
        <v>54</v>
      </c>
      <c r="X230" t="s">
        <v>1502</v>
      </c>
      <c r="Y230" t="s">
        <v>65</v>
      </c>
      <c r="Z230" s="1">
        <v>44751</v>
      </c>
      <c r="AA230" s="2">
        <v>0.1657986111111111</v>
      </c>
      <c r="AB230" s="2">
        <v>0.78476851851851848</v>
      </c>
      <c r="AC230" t="s">
        <v>44</v>
      </c>
      <c r="AD230" t="s">
        <v>45</v>
      </c>
      <c r="AE230" t="s">
        <v>44</v>
      </c>
      <c r="AF230">
        <v>222</v>
      </c>
    </row>
    <row r="231" spans="1:32">
      <c r="A231">
        <v>1231</v>
      </c>
      <c r="B231">
        <v>331</v>
      </c>
      <c r="C231" t="s">
        <v>1503</v>
      </c>
      <c r="D231" t="s">
        <v>1222</v>
      </c>
      <c r="E231" t="s">
        <v>34</v>
      </c>
      <c r="F231" t="s">
        <v>1504</v>
      </c>
      <c r="G231" t="s">
        <v>1505</v>
      </c>
      <c r="H231" t="s">
        <v>309</v>
      </c>
      <c r="I231" s="1">
        <v>33774</v>
      </c>
      <c r="J231" t="s">
        <v>1506</v>
      </c>
      <c r="K231" t="s">
        <v>1507</v>
      </c>
      <c r="L231">
        <v>70379</v>
      </c>
      <c r="M231" t="s">
        <v>309</v>
      </c>
      <c r="N231" s="1">
        <v>44602</v>
      </c>
      <c r="O231" s="1">
        <v>44606</v>
      </c>
      <c r="P231">
        <v>37</v>
      </c>
      <c r="Q231">
        <v>2</v>
      </c>
      <c r="R231" t="s">
        <v>53</v>
      </c>
      <c r="S231">
        <v>3</v>
      </c>
      <c r="T231">
        <v>1</v>
      </c>
      <c r="U231">
        <v>4</v>
      </c>
      <c r="V231">
        <v>584</v>
      </c>
      <c r="W231" t="s">
        <v>54</v>
      </c>
      <c r="X231" t="s">
        <v>1508</v>
      </c>
      <c r="Y231" t="s">
        <v>81</v>
      </c>
      <c r="Z231" s="1">
        <v>44597</v>
      </c>
      <c r="AA231" s="2">
        <v>0.7780555555555555</v>
      </c>
      <c r="AB231" s="2">
        <v>0.8230439814814815</v>
      </c>
      <c r="AC231" t="s">
        <v>45</v>
      </c>
      <c r="AD231" t="s">
        <v>44</v>
      </c>
      <c r="AE231" t="s">
        <v>45</v>
      </c>
      <c r="AF231">
        <v>146</v>
      </c>
    </row>
    <row r="232" spans="1:32">
      <c r="A232">
        <v>1232</v>
      </c>
      <c r="B232">
        <v>332</v>
      </c>
      <c r="C232" t="s">
        <v>1322</v>
      </c>
      <c r="D232" t="s">
        <v>1509</v>
      </c>
      <c r="E232" t="s">
        <v>34</v>
      </c>
      <c r="F232" t="s">
        <v>1510</v>
      </c>
      <c r="G232" t="s">
        <v>1511</v>
      </c>
      <c r="H232" t="s">
        <v>171</v>
      </c>
      <c r="I232" s="1">
        <v>37451</v>
      </c>
      <c r="J232" t="s">
        <v>1512</v>
      </c>
      <c r="K232" t="s">
        <v>1513</v>
      </c>
      <c r="L232">
        <v>84084</v>
      </c>
      <c r="M232" t="s">
        <v>171</v>
      </c>
      <c r="N232" s="1">
        <v>44639</v>
      </c>
      <c r="O232" s="1">
        <v>44644</v>
      </c>
      <c r="P232">
        <v>100</v>
      </c>
      <c r="Q232">
        <v>4</v>
      </c>
      <c r="R232" t="s">
        <v>53</v>
      </c>
      <c r="S232">
        <v>4</v>
      </c>
      <c r="T232">
        <v>2</v>
      </c>
      <c r="U232">
        <v>5</v>
      </c>
      <c r="V232">
        <v>705</v>
      </c>
      <c r="W232" t="s">
        <v>54</v>
      </c>
      <c r="X232" t="s">
        <v>1514</v>
      </c>
      <c r="Y232" t="s">
        <v>65</v>
      </c>
      <c r="Z232" s="1">
        <v>44603</v>
      </c>
      <c r="AA232" s="2">
        <v>0.83961805555555558</v>
      </c>
      <c r="AB232" s="2">
        <v>0.65305555555555561</v>
      </c>
      <c r="AC232" t="s">
        <v>44</v>
      </c>
      <c r="AD232" t="s">
        <v>44</v>
      </c>
      <c r="AE232" t="s">
        <v>44</v>
      </c>
      <c r="AF232">
        <v>141</v>
      </c>
    </row>
    <row r="233" spans="1:32">
      <c r="A233">
        <v>1233</v>
      </c>
      <c r="B233">
        <v>333</v>
      </c>
      <c r="C233" t="s">
        <v>1515</v>
      </c>
      <c r="D233" t="s">
        <v>1516</v>
      </c>
      <c r="E233" t="s">
        <v>34</v>
      </c>
      <c r="F233" t="s">
        <v>1517</v>
      </c>
      <c r="G233" t="s">
        <v>1518</v>
      </c>
      <c r="H233" t="s">
        <v>272</v>
      </c>
      <c r="I233" s="1">
        <v>30472</v>
      </c>
      <c r="J233" t="s">
        <v>1519</v>
      </c>
      <c r="K233" t="s">
        <v>1520</v>
      </c>
      <c r="L233">
        <v>21929</v>
      </c>
      <c r="M233" t="s">
        <v>272</v>
      </c>
      <c r="N233" s="1">
        <v>44674</v>
      </c>
      <c r="O233" s="1">
        <v>44676</v>
      </c>
      <c r="P233">
        <v>74</v>
      </c>
      <c r="Q233">
        <v>3</v>
      </c>
      <c r="R233" t="s">
        <v>63</v>
      </c>
      <c r="S233">
        <v>2</v>
      </c>
      <c r="T233">
        <v>0</v>
      </c>
      <c r="U233">
        <v>2</v>
      </c>
      <c r="V233">
        <v>152</v>
      </c>
      <c r="W233" t="s">
        <v>41</v>
      </c>
      <c r="X233" t="s">
        <v>1521</v>
      </c>
      <c r="Y233" t="s">
        <v>81</v>
      </c>
      <c r="Z233" s="1">
        <v>44667</v>
      </c>
      <c r="AA233" s="2">
        <v>0.49224537037037036</v>
      </c>
      <c r="AB233" s="2">
        <v>0.57187500000000002</v>
      </c>
      <c r="AC233" t="s">
        <v>45</v>
      </c>
      <c r="AD233" t="s">
        <v>44</v>
      </c>
      <c r="AE233" t="s">
        <v>45</v>
      </c>
      <c r="AF233">
        <v>76</v>
      </c>
    </row>
    <row r="234" spans="1:32">
      <c r="A234">
        <v>1234</v>
      </c>
      <c r="B234">
        <v>334</v>
      </c>
      <c r="C234" t="s">
        <v>139</v>
      </c>
      <c r="D234" t="s">
        <v>1522</v>
      </c>
      <c r="E234" t="s">
        <v>34</v>
      </c>
      <c r="F234" t="s">
        <v>1523</v>
      </c>
      <c r="G234">
        <v>5639271371</v>
      </c>
      <c r="H234" t="s">
        <v>179</v>
      </c>
      <c r="I234" s="1">
        <v>19215</v>
      </c>
      <c r="J234" t="s">
        <v>1524</v>
      </c>
      <c r="K234" t="s">
        <v>1525</v>
      </c>
      <c r="L234">
        <v>42658</v>
      </c>
      <c r="M234" t="s">
        <v>179</v>
      </c>
      <c r="N234" s="1">
        <v>44839</v>
      </c>
      <c r="O234" s="1">
        <v>44840</v>
      </c>
      <c r="P234">
        <v>71</v>
      </c>
      <c r="Q234">
        <v>3</v>
      </c>
      <c r="R234" t="s">
        <v>63</v>
      </c>
      <c r="S234">
        <v>3</v>
      </c>
      <c r="T234">
        <v>0</v>
      </c>
      <c r="U234">
        <v>1</v>
      </c>
      <c r="V234">
        <v>84</v>
      </c>
      <c r="W234" t="s">
        <v>54</v>
      </c>
      <c r="X234" t="s">
        <v>1526</v>
      </c>
      <c r="Y234" t="s">
        <v>65</v>
      </c>
      <c r="Z234" s="1">
        <v>44823</v>
      </c>
      <c r="AA234" s="2">
        <v>0.17057870370370368</v>
      </c>
      <c r="AB234" s="2">
        <v>0.52657407407407408</v>
      </c>
      <c r="AC234" t="s">
        <v>44</v>
      </c>
      <c r="AD234" t="s">
        <v>44</v>
      </c>
      <c r="AE234" t="s">
        <v>45</v>
      </c>
      <c r="AF234">
        <v>84</v>
      </c>
    </row>
    <row r="235" spans="1:32">
      <c r="A235">
        <v>1235</v>
      </c>
      <c r="B235">
        <v>335</v>
      </c>
      <c r="C235" t="s">
        <v>1527</v>
      </c>
      <c r="D235" t="s">
        <v>1528</v>
      </c>
      <c r="E235" t="s">
        <v>48</v>
      </c>
      <c r="F235" t="s">
        <v>1529</v>
      </c>
      <c r="G235">
        <f>1-217-423-5982</f>
        <v>-6621</v>
      </c>
      <c r="H235" t="s">
        <v>171</v>
      </c>
      <c r="I235" s="1">
        <v>19896</v>
      </c>
      <c r="J235" t="s">
        <v>1530</v>
      </c>
      <c r="K235" t="s">
        <v>72</v>
      </c>
      <c r="L235">
        <v>49205</v>
      </c>
      <c r="M235" t="s">
        <v>171</v>
      </c>
      <c r="N235" s="1">
        <v>44771</v>
      </c>
      <c r="O235" s="1">
        <v>44773</v>
      </c>
      <c r="P235">
        <v>45</v>
      </c>
      <c r="Q235">
        <v>2</v>
      </c>
      <c r="R235" t="s">
        <v>40</v>
      </c>
      <c r="S235">
        <v>1</v>
      </c>
      <c r="T235">
        <v>1</v>
      </c>
      <c r="U235">
        <v>2</v>
      </c>
      <c r="V235">
        <v>454</v>
      </c>
      <c r="W235" t="s">
        <v>41</v>
      </c>
      <c r="X235" t="s">
        <v>1531</v>
      </c>
      <c r="Y235" t="s">
        <v>43</v>
      </c>
      <c r="Z235" s="1">
        <v>44750</v>
      </c>
      <c r="AA235" s="2">
        <v>0.46406249999999999</v>
      </c>
      <c r="AB235" s="2">
        <v>0.20408564814814814</v>
      </c>
      <c r="AC235" t="s">
        <v>44</v>
      </c>
      <c r="AD235" t="s">
        <v>44</v>
      </c>
      <c r="AE235" t="s">
        <v>45</v>
      </c>
      <c r="AF235">
        <v>227</v>
      </c>
    </row>
    <row r="236" spans="1:32">
      <c r="A236">
        <v>1236</v>
      </c>
      <c r="B236">
        <v>336</v>
      </c>
      <c r="C236" t="s">
        <v>1532</v>
      </c>
      <c r="D236" t="s">
        <v>1068</v>
      </c>
      <c r="E236" t="s">
        <v>48</v>
      </c>
      <c r="F236" t="s">
        <v>1533</v>
      </c>
      <c r="G236" t="s">
        <v>1534</v>
      </c>
      <c r="H236" t="s">
        <v>904</v>
      </c>
      <c r="I236" s="1">
        <v>35924</v>
      </c>
      <c r="J236" t="s">
        <v>1535</v>
      </c>
      <c r="K236" t="s">
        <v>1536</v>
      </c>
      <c r="L236">
        <v>33952</v>
      </c>
      <c r="M236" t="s">
        <v>904</v>
      </c>
      <c r="N236" s="1">
        <v>44914</v>
      </c>
      <c r="O236" s="1">
        <v>44919</v>
      </c>
      <c r="P236">
        <v>18</v>
      </c>
      <c r="Q236">
        <v>1</v>
      </c>
      <c r="R236" t="s">
        <v>40</v>
      </c>
      <c r="S236">
        <v>1</v>
      </c>
      <c r="T236">
        <v>1</v>
      </c>
      <c r="U236">
        <v>5</v>
      </c>
      <c r="V236">
        <v>1035</v>
      </c>
      <c r="W236" t="s">
        <v>54</v>
      </c>
      <c r="X236" t="s">
        <v>1537</v>
      </c>
      <c r="Y236" t="s">
        <v>6</v>
      </c>
      <c r="Z236" s="1">
        <v>44900</v>
      </c>
      <c r="AA236" s="2">
        <v>0.2132060185185185</v>
      </c>
      <c r="AB236" s="2">
        <v>0.73042824074074064</v>
      </c>
      <c r="AC236" t="s">
        <v>45</v>
      </c>
      <c r="AD236" t="s">
        <v>45</v>
      </c>
      <c r="AE236" t="s">
        <v>44</v>
      </c>
      <c r="AF236">
        <v>207</v>
      </c>
    </row>
    <row r="237" spans="1:32">
      <c r="A237">
        <v>1237</v>
      </c>
      <c r="B237">
        <v>337</v>
      </c>
      <c r="C237" t="s">
        <v>1538</v>
      </c>
      <c r="D237" t="s">
        <v>214</v>
      </c>
      <c r="E237" t="s">
        <v>48</v>
      </c>
      <c r="F237" t="s">
        <v>1539</v>
      </c>
      <c r="G237">
        <v>9098824262</v>
      </c>
      <c r="H237" t="s">
        <v>179</v>
      </c>
      <c r="I237" s="1">
        <v>24059</v>
      </c>
      <c r="J237" t="s">
        <v>1540</v>
      </c>
      <c r="K237" t="s">
        <v>1541</v>
      </c>
      <c r="L237">
        <v>47989</v>
      </c>
      <c r="M237" t="s">
        <v>179</v>
      </c>
      <c r="N237" s="1">
        <v>44779</v>
      </c>
      <c r="O237" s="1">
        <v>44781</v>
      </c>
      <c r="P237">
        <v>54</v>
      </c>
      <c r="Q237">
        <v>3</v>
      </c>
      <c r="R237" t="s">
        <v>40</v>
      </c>
      <c r="S237">
        <v>4</v>
      </c>
      <c r="T237">
        <v>2</v>
      </c>
      <c r="U237">
        <v>2</v>
      </c>
      <c r="V237">
        <v>424</v>
      </c>
      <c r="W237" t="s">
        <v>41</v>
      </c>
      <c r="X237" t="s">
        <v>1542</v>
      </c>
      <c r="Y237" t="s">
        <v>81</v>
      </c>
      <c r="Z237" s="1">
        <v>44766</v>
      </c>
      <c r="AA237" s="2">
        <v>0.8744791666666667</v>
      </c>
      <c r="AB237" s="2">
        <v>0.7963541666666667</v>
      </c>
      <c r="AC237" t="s">
        <v>45</v>
      </c>
      <c r="AD237" t="s">
        <v>45</v>
      </c>
      <c r="AE237" t="s">
        <v>44</v>
      </c>
      <c r="AF237">
        <v>212</v>
      </c>
    </row>
    <row r="238" spans="1:32">
      <c r="A238">
        <v>1238</v>
      </c>
      <c r="B238">
        <v>338</v>
      </c>
      <c r="C238" t="s">
        <v>662</v>
      </c>
      <c r="D238" t="s">
        <v>1543</v>
      </c>
      <c r="E238" t="s">
        <v>48</v>
      </c>
      <c r="F238" t="s">
        <v>1544</v>
      </c>
      <c r="G238" t="s">
        <v>1545</v>
      </c>
      <c r="H238" t="s">
        <v>457</v>
      </c>
      <c r="I238" s="1">
        <v>22420</v>
      </c>
      <c r="J238" t="s">
        <v>1546</v>
      </c>
      <c r="K238" t="s">
        <v>1547</v>
      </c>
      <c r="L238">
        <v>84660</v>
      </c>
      <c r="M238" t="s">
        <v>457</v>
      </c>
      <c r="N238" s="1">
        <v>44905</v>
      </c>
      <c r="O238" s="1">
        <v>44910</v>
      </c>
      <c r="P238">
        <v>7</v>
      </c>
      <c r="Q238">
        <v>1</v>
      </c>
      <c r="R238" t="s">
        <v>53</v>
      </c>
      <c r="S238">
        <v>1</v>
      </c>
      <c r="T238">
        <v>2</v>
      </c>
      <c r="U238">
        <v>5</v>
      </c>
      <c r="V238">
        <v>675</v>
      </c>
      <c r="W238" t="s">
        <v>54</v>
      </c>
      <c r="X238" t="s">
        <v>1548</v>
      </c>
      <c r="Y238" t="s">
        <v>43</v>
      </c>
      <c r="Z238" s="1">
        <v>44885</v>
      </c>
      <c r="AA238" s="2">
        <v>0.53809027777777774</v>
      </c>
      <c r="AB238" s="2">
        <v>0.83094907407407403</v>
      </c>
      <c r="AC238" t="s">
        <v>45</v>
      </c>
      <c r="AD238" t="s">
        <v>45</v>
      </c>
      <c r="AE238" t="s">
        <v>44</v>
      </c>
      <c r="AF238">
        <v>135</v>
      </c>
    </row>
    <row r="239" spans="1:32">
      <c r="A239">
        <v>1240</v>
      </c>
      <c r="B239">
        <v>340</v>
      </c>
      <c r="C239" t="s">
        <v>1549</v>
      </c>
      <c r="D239" t="s">
        <v>1263</v>
      </c>
      <c r="E239" t="s">
        <v>48</v>
      </c>
      <c r="F239" t="s">
        <v>1550</v>
      </c>
      <c r="G239" t="s">
        <v>1551</v>
      </c>
      <c r="H239" t="s">
        <v>129</v>
      </c>
      <c r="I239" s="1">
        <v>31322</v>
      </c>
      <c r="J239" t="s">
        <v>1552</v>
      </c>
      <c r="K239" t="s">
        <v>1553</v>
      </c>
      <c r="L239">
        <v>54137</v>
      </c>
      <c r="M239" t="s">
        <v>129</v>
      </c>
      <c r="N239" s="1">
        <v>44616</v>
      </c>
      <c r="O239" s="1">
        <v>44617</v>
      </c>
      <c r="P239">
        <v>75</v>
      </c>
      <c r="Q239">
        <v>3</v>
      </c>
      <c r="R239" t="s">
        <v>40</v>
      </c>
      <c r="S239">
        <v>4</v>
      </c>
      <c r="T239">
        <v>0</v>
      </c>
      <c r="U239">
        <v>1</v>
      </c>
      <c r="V239">
        <v>227</v>
      </c>
      <c r="W239" t="s">
        <v>54</v>
      </c>
      <c r="X239" t="s">
        <v>1554</v>
      </c>
      <c r="Y239" t="s">
        <v>6</v>
      </c>
      <c r="Z239" s="1">
        <v>44600</v>
      </c>
      <c r="AA239" s="2">
        <v>0.7012152777777777</v>
      </c>
      <c r="AB239" s="2">
        <v>6.1192129629629631E-2</v>
      </c>
      <c r="AC239" t="s">
        <v>45</v>
      </c>
      <c r="AD239" t="s">
        <v>44</v>
      </c>
      <c r="AE239" t="s">
        <v>44</v>
      </c>
      <c r="AF239">
        <v>227</v>
      </c>
    </row>
    <row r="240" spans="1:32">
      <c r="A240">
        <v>1241</v>
      </c>
      <c r="B240">
        <v>341</v>
      </c>
      <c r="C240" t="s">
        <v>1555</v>
      </c>
      <c r="D240" t="s">
        <v>435</v>
      </c>
      <c r="E240" t="s">
        <v>48</v>
      </c>
      <c r="F240" t="s">
        <v>1556</v>
      </c>
      <c r="G240" t="s">
        <v>1557</v>
      </c>
      <c r="H240" t="s">
        <v>330</v>
      </c>
      <c r="I240" s="1">
        <v>26000</v>
      </c>
      <c r="J240" t="s">
        <v>1558</v>
      </c>
      <c r="K240" t="s">
        <v>1559</v>
      </c>
      <c r="L240">
        <v>98419</v>
      </c>
      <c r="M240" t="s">
        <v>330</v>
      </c>
      <c r="N240" s="1">
        <v>44645</v>
      </c>
      <c r="O240" s="1">
        <v>44649</v>
      </c>
      <c r="P240">
        <v>44</v>
      </c>
      <c r="Q240">
        <v>2</v>
      </c>
      <c r="R240" t="s">
        <v>63</v>
      </c>
      <c r="S240">
        <v>2</v>
      </c>
      <c r="T240">
        <v>0</v>
      </c>
      <c r="U240">
        <v>4</v>
      </c>
      <c r="V240">
        <v>312</v>
      </c>
      <c r="W240" t="s">
        <v>41</v>
      </c>
      <c r="X240" t="s">
        <v>1560</v>
      </c>
      <c r="Y240" t="s">
        <v>6</v>
      </c>
      <c r="Z240" s="1">
        <v>44612</v>
      </c>
      <c r="AA240" s="2">
        <v>0.13274305555555557</v>
      </c>
      <c r="AB240" s="2">
        <v>0.50969907407407411</v>
      </c>
      <c r="AC240" t="s">
        <v>45</v>
      </c>
      <c r="AD240" t="s">
        <v>45</v>
      </c>
      <c r="AE240" t="s">
        <v>45</v>
      </c>
      <c r="AF240">
        <v>78</v>
      </c>
    </row>
    <row r="241" spans="1:32">
      <c r="A241">
        <v>1242</v>
      </c>
      <c r="B241">
        <v>342</v>
      </c>
      <c r="C241" t="s">
        <v>175</v>
      </c>
      <c r="D241" t="s">
        <v>696</v>
      </c>
      <c r="E241" t="s">
        <v>48</v>
      </c>
      <c r="F241" t="s">
        <v>1561</v>
      </c>
      <c r="G241" t="s">
        <v>1562</v>
      </c>
      <c r="H241" t="s">
        <v>1301</v>
      </c>
      <c r="I241" s="1">
        <v>30804</v>
      </c>
      <c r="J241" t="s">
        <v>1563</v>
      </c>
      <c r="K241" t="s">
        <v>1564</v>
      </c>
      <c r="L241">
        <v>86594</v>
      </c>
      <c r="M241" t="s">
        <v>1301</v>
      </c>
      <c r="N241" s="1">
        <v>44813</v>
      </c>
      <c r="O241" s="1">
        <v>44816</v>
      </c>
      <c r="P241">
        <v>60</v>
      </c>
      <c r="Q241">
        <v>3</v>
      </c>
      <c r="R241" t="s">
        <v>40</v>
      </c>
      <c r="S241">
        <v>3</v>
      </c>
      <c r="T241">
        <v>1</v>
      </c>
      <c r="U241">
        <v>3</v>
      </c>
      <c r="V241">
        <v>741</v>
      </c>
      <c r="W241" t="s">
        <v>41</v>
      </c>
      <c r="X241" t="s">
        <v>1565</v>
      </c>
      <c r="Y241" t="s">
        <v>81</v>
      </c>
      <c r="Z241" s="1">
        <v>44790</v>
      </c>
      <c r="AA241" s="2">
        <v>0.3785648148148148</v>
      </c>
      <c r="AB241" s="2">
        <v>0.91931712962962964</v>
      </c>
      <c r="AC241" t="s">
        <v>44</v>
      </c>
      <c r="AD241" t="s">
        <v>44</v>
      </c>
      <c r="AE241" t="s">
        <v>45</v>
      </c>
      <c r="AF241">
        <v>247</v>
      </c>
    </row>
    <row r="242" spans="1:32">
      <c r="A242">
        <v>1243</v>
      </c>
      <c r="B242">
        <v>343</v>
      </c>
      <c r="C242" t="s">
        <v>1566</v>
      </c>
      <c r="D242" t="s">
        <v>1567</v>
      </c>
      <c r="E242" t="s">
        <v>48</v>
      </c>
      <c r="F242" t="s">
        <v>1568</v>
      </c>
      <c r="G242" t="s">
        <v>1569</v>
      </c>
      <c r="H242" t="s">
        <v>37</v>
      </c>
      <c r="I242" s="1">
        <v>16327</v>
      </c>
      <c r="J242" t="s">
        <v>1570</v>
      </c>
      <c r="K242" t="s">
        <v>1571</v>
      </c>
      <c r="L242">
        <v>62801</v>
      </c>
      <c r="M242" t="s">
        <v>37</v>
      </c>
      <c r="N242" s="1">
        <v>44829</v>
      </c>
      <c r="O242" s="1">
        <v>44830</v>
      </c>
      <c r="P242">
        <v>73</v>
      </c>
      <c r="Q242">
        <v>3</v>
      </c>
      <c r="R242" t="s">
        <v>53</v>
      </c>
      <c r="S242">
        <v>4</v>
      </c>
      <c r="T242">
        <v>2</v>
      </c>
      <c r="U242">
        <v>1</v>
      </c>
      <c r="V242">
        <v>147</v>
      </c>
      <c r="W242" t="s">
        <v>54</v>
      </c>
      <c r="X242" t="s">
        <v>1572</v>
      </c>
      <c r="Y242" t="s">
        <v>65</v>
      </c>
      <c r="Z242" s="1">
        <v>44808</v>
      </c>
      <c r="AA242" s="2">
        <v>0.53271990740740738</v>
      </c>
      <c r="AB242" s="2">
        <v>0.20431712962962964</v>
      </c>
      <c r="AC242" t="s">
        <v>44</v>
      </c>
      <c r="AD242" t="s">
        <v>44</v>
      </c>
      <c r="AE242" t="s">
        <v>45</v>
      </c>
      <c r="AF242">
        <v>147</v>
      </c>
    </row>
    <row r="243" spans="1:32">
      <c r="A243">
        <v>1244</v>
      </c>
      <c r="B243">
        <v>344</v>
      </c>
      <c r="C243" t="s">
        <v>1573</v>
      </c>
      <c r="D243" t="s">
        <v>428</v>
      </c>
      <c r="E243" t="s">
        <v>48</v>
      </c>
      <c r="F243" t="s">
        <v>1574</v>
      </c>
      <c r="G243" t="s">
        <v>1575</v>
      </c>
      <c r="H243" t="s">
        <v>156</v>
      </c>
      <c r="I243" s="1">
        <v>33914</v>
      </c>
      <c r="J243" t="s">
        <v>1576</v>
      </c>
      <c r="K243" t="s">
        <v>1577</v>
      </c>
      <c r="L243">
        <v>81204</v>
      </c>
      <c r="M243" t="s">
        <v>156</v>
      </c>
      <c r="N243" s="1">
        <v>44771</v>
      </c>
      <c r="O243" s="1">
        <v>44776</v>
      </c>
      <c r="P243">
        <v>12</v>
      </c>
      <c r="Q243">
        <v>1</v>
      </c>
      <c r="R243" t="s">
        <v>40</v>
      </c>
      <c r="S243">
        <v>2</v>
      </c>
      <c r="T243">
        <v>0</v>
      </c>
      <c r="U243">
        <v>5</v>
      </c>
      <c r="V243">
        <v>1055</v>
      </c>
      <c r="W243" t="s">
        <v>54</v>
      </c>
      <c r="X243" t="s">
        <v>1578</v>
      </c>
      <c r="Y243" t="s">
        <v>6</v>
      </c>
      <c r="Z243" s="1">
        <v>44766</v>
      </c>
      <c r="AA243" s="2">
        <v>0.39395833333333335</v>
      </c>
      <c r="AB243" s="2">
        <v>0.29180555555555554</v>
      </c>
      <c r="AC243" t="s">
        <v>44</v>
      </c>
      <c r="AD243" t="s">
        <v>44</v>
      </c>
      <c r="AE243" t="s">
        <v>45</v>
      </c>
      <c r="AF243">
        <v>211</v>
      </c>
    </row>
    <row r="244" spans="1:32">
      <c r="A244">
        <v>1245</v>
      </c>
      <c r="B244">
        <v>345</v>
      </c>
      <c r="C244" t="s">
        <v>469</v>
      </c>
      <c r="D244" t="s">
        <v>1028</v>
      </c>
      <c r="E244" t="s">
        <v>34</v>
      </c>
      <c r="F244" t="s">
        <v>1579</v>
      </c>
      <c r="G244" t="s">
        <v>1580</v>
      </c>
      <c r="H244" t="s">
        <v>295</v>
      </c>
      <c r="I244" s="1">
        <v>22224</v>
      </c>
      <c r="J244" t="s">
        <v>1581</v>
      </c>
      <c r="K244" t="s">
        <v>1582</v>
      </c>
      <c r="L244">
        <v>21524</v>
      </c>
      <c r="M244" t="s">
        <v>295</v>
      </c>
      <c r="N244" s="1">
        <v>44628</v>
      </c>
      <c r="O244" s="1">
        <v>44633</v>
      </c>
      <c r="P244">
        <v>78</v>
      </c>
      <c r="Q244">
        <v>4</v>
      </c>
      <c r="R244" t="s">
        <v>40</v>
      </c>
      <c r="S244">
        <v>1</v>
      </c>
      <c r="T244">
        <v>0</v>
      </c>
      <c r="U244">
        <v>5</v>
      </c>
      <c r="V244">
        <v>1055</v>
      </c>
      <c r="W244" t="s">
        <v>41</v>
      </c>
      <c r="X244" t="s">
        <v>1583</v>
      </c>
      <c r="Y244" t="s">
        <v>43</v>
      </c>
      <c r="Z244" s="1">
        <v>44596</v>
      </c>
      <c r="AA244" s="2">
        <v>0.26621527777777781</v>
      </c>
      <c r="AB244" s="2">
        <v>0.17643518518518519</v>
      </c>
      <c r="AC244" t="s">
        <v>44</v>
      </c>
      <c r="AD244" t="s">
        <v>45</v>
      </c>
      <c r="AE244" t="s">
        <v>44</v>
      </c>
      <c r="AF244">
        <v>211</v>
      </c>
    </row>
    <row r="245" spans="1:32">
      <c r="A245">
        <v>1246</v>
      </c>
      <c r="B245">
        <v>346</v>
      </c>
      <c r="C245" t="s">
        <v>469</v>
      </c>
      <c r="D245" t="s">
        <v>816</v>
      </c>
      <c r="E245" t="s">
        <v>48</v>
      </c>
      <c r="F245" t="s">
        <v>1584</v>
      </c>
      <c r="G245">
        <v>5437289755</v>
      </c>
      <c r="H245" t="s">
        <v>171</v>
      </c>
      <c r="I245" s="1">
        <v>22656</v>
      </c>
      <c r="J245" t="s">
        <v>1585</v>
      </c>
      <c r="K245" t="s">
        <v>1586</v>
      </c>
      <c r="L245">
        <v>33953</v>
      </c>
      <c r="M245" t="s">
        <v>171</v>
      </c>
      <c r="N245" s="1">
        <v>44718</v>
      </c>
      <c r="O245" s="1">
        <v>44719</v>
      </c>
      <c r="P245">
        <v>75</v>
      </c>
      <c r="Q245">
        <v>3</v>
      </c>
      <c r="R245" t="s">
        <v>40</v>
      </c>
      <c r="S245">
        <v>1</v>
      </c>
      <c r="T245">
        <v>1</v>
      </c>
      <c r="U245">
        <v>1</v>
      </c>
      <c r="V245">
        <v>236</v>
      </c>
      <c r="W245" t="s">
        <v>54</v>
      </c>
      <c r="X245" t="s">
        <v>1587</v>
      </c>
      <c r="Y245" t="s">
        <v>6</v>
      </c>
      <c r="Z245" s="1">
        <v>44703</v>
      </c>
      <c r="AA245" s="2">
        <v>0.40635416666666663</v>
      </c>
      <c r="AB245" s="2">
        <v>0.97459490740740751</v>
      </c>
      <c r="AC245" t="s">
        <v>44</v>
      </c>
      <c r="AD245" t="s">
        <v>44</v>
      </c>
      <c r="AE245" t="s">
        <v>45</v>
      </c>
      <c r="AF245">
        <v>236</v>
      </c>
    </row>
    <row r="246" spans="1:32">
      <c r="A246">
        <v>1247</v>
      </c>
      <c r="B246">
        <v>347</v>
      </c>
      <c r="C246" t="s">
        <v>1588</v>
      </c>
      <c r="D246" t="s">
        <v>1589</v>
      </c>
      <c r="E246" t="s">
        <v>48</v>
      </c>
      <c r="F246" t="s">
        <v>1590</v>
      </c>
      <c r="G246">
        <f>1-687-785-3566</f>
        <v>-5037</v>
      </c>
      <c r="H246" t="s">
        <v>171</v>
      </c>
      <c r="I246" s="1">
        <v>31600</v>
      </c>
      <c r="J246" t="s">
        <v>1591</v>
      </c>
      <c r="K246" t="s">
        <v>1592</v>
      </c>
      <c r="L246">
        <v>92424</v>
      </c>
      <c r="M246" t="s">
        <v>171</v>
      </c>
      <c r="N246" s="1">
        <v>44676</v>
      </c>
      <c r="O246" s="1">
        <v>44680</v>
      </c>
      <c r="P246">
        <v>82</v>
      </c>
      <c r="Q246">
        <v>4</v>
      </c>
      <c r="R246" t="s">
        <v>53</v>
      </c>
      <c r="S246">
        <v>1</v>
      </c>
      <c r="T246">
        <v>1</v>
      </c>
      <c r="U246">
        <v>4</v>
      </c>
      <c r="V246">
        <v>592</v>
      </c>
      <c r="W246" t="s">
        <v>54</v>
      </c>
      <c r="X246" t="s">
        <v>1593</v>
      </c>
      <c r="Y246" t="s">
        <v>6</v>
      </c>
      <c r="Z246" s="1">
        <v>44657</v>
      </c>
      <c r="AA246" s="2">
        <v>0.970636574074074</v>
      </c>
      <c r="AB246" s="2">
        <v>0.68875000000000008</v>
      </c>
      <c r="AC246" t="s">
        <v>44</v>
      </c>
      <c r="AD246" t="s">
        <v>45</v>
      </c>
      <c r="AE246" t="s">
        <v>45</v>
      </c>
      <c r="AF246">
        <v>148</v>
      </c>
    </row>
    <row r="247" spans="1:32">
      <c r="A247">
        <v>1248</v>
      </c>
      <c r="B247">
        <v>348</v>
      </c>
      <c r="C247" t="s">
        <v>1594</v>
      </c>
      <c r="D247" t="s">
        <v>1595</v>
      </c>
      <c r="E247" t="s">
        <v>34</v>
      </c>
      <c r="F247" t="s">
        <v>1596</v>
      </c>
      <c r="G247" t="s">
        <v>1597</v>
      </c>
      <c r="H247" t="s">
        <v>280</v>
      </c>
      <c r="I247" s="1">
        <v>25781</v>
      </c>
      <c r="J247" t="s">
        <v>1598</v>
      </c>
      <c r="K247" t="s">
        <v>1599</v>
      </c>
      <c r="L247">
        <v>93236</v>
      </c>
      <c r="M247" t="s">
        <v>280</v>
      </c>
      <c r="N247" s="1">
        <v>44866</v>
      </c>
      <c r="O247" s="1">
        <v>44871</v>
      </c>
      <c r="P247">
        <v>88</v>
      </c>
      <c r="Q247">
        <v>4</v>
      </c>
      <c r="R247" t="s">
        <v>53</v>
      </c>
      <c r="S247">
        <v>1</v>
      </c>
      <c r="T247">
        <v>2</v>
      </c>
      <c r="U247">
        <v>5</v>
      </c>
      <c r="V247">
        <v>615</v>
      </c>
      <c r="W247" t="s">
        <v>54</v>
      </c>
      <c r="X247" t="s">
        <v>1600</v>
      </c>
      <c r="Y247" t="s">
        <v>6</v>
      </c>
      <c r="Z247" s="1">
        <v>44846</v>
      </c>
      <c r="AA247" s="2">
        <v>0.40108796296296295</v>
      </c>
      <c r="AB247" s="2">
        <v>0.19997685185185185</v>
      </c>
      <c r="AC247" t="s">
        <v>44</v>
      </c>
      <c r="AD247" t="s">
        <v>44</v>
      </c>
      <c r="AE247" t="s">
        <v>44</v>
      </c>
      <c r="AF247">
        <v>123</v>
      </c>
    </row>
    <row r="248" spans="1:32">
      <c r="A248">
        <v>1249</v>
      </c>
      <c r="B248">
        <v>349</v>
      </c>
      <c r="C248" t="s">
        <v>326</v>
      </c>
      <c r="D248" t="s">
        <v>768</v>
      </c>
      <c r="E248" t="s">
        <v>34</v>
      </c>
      <c r="F248" t="s">
        <v>1601</v>
      </c>
      <c r="G248" t="s">
        <v>1602</v>
      </c>
      <c r="H248" t="s">
        <v>537</v>
      </c>
      <c r="I248" s="1">
        <v>30676</v>
      </c>
      <c r="J248" t="s">
        <v>1603</v>
      </c>
      <c r="K248" t="s">
        <v>1604</v>
      </c>
      <c r="L248">
        <v>8410</v>
      </c>
      <c r="M248" t="s">
        <v>537</v>
      </c>
      <c r="N248" s="1">
        <v>44943</v>
      </c>
      <c r="O248" s="1">
        <v>44946</v>
      </c>
      <c r="P248">
        <v>86</v>
      </c>
      <c r="Q248">
        <v>4</v>
      </c>
      <c r="R248" t="s">
        <v>63</v>
      </c>
      <c r="S248">
        <v>4</v>
      </c>
      <c r="T248">
        <v>1</v>
      </c>
      <c r="U248">
        <v>3</v>
      </c>
      <c r="V248">
        <v>186</v>
      </c>
      <c r="W248" t="s">
        <v>41</v>
      </c>
      <c r="X248" t="s">
        <v>1605</v>
      </c>
      <c r="Y248" t="s">
        <v>81</v>
      </c>
      <c r="Z248" s="1">
        <v>44905</v>
      </c>
      <c r="AA248" s="2">
        <v>0.21542824074074074</v>
      </c>
      <c r="AB248" s="2">
        <v>0.32766203703703706</v>
      </c>
      <c r="AC248" t="s">
        <v>44</v>
      </c>
      <c r="AD248" t="s">
        <v>45</v>
      </c>
      <c r="AE248" t="s">
        <v>44</v>
      </c>
      <c r="AF248">
        <v>62</v>
      </c>
    </row>
    <row r="249" spans="1:32">
      <c r="A249">
        <v>1250</v>
      </c>
      <c r="B249">
        <v>350</v>
      </c>
      <c r="C249" t="s">
        <v>440</v>
      </c>
      <c r="D249" t="s">
        <v>1606</v>
      </c>
      <c r="E249" t="s">
        <v>34</v>
      </c>
      <c r="F249" t="s">
        <v>1607</v>
      </c>
      <c r="G249" t="s">
        <v>1608</v>
      </c>
      <c r="H249" t="s">
        <v>60</v>
      </c>
      <c r="I249" s="1">
        <v>36062</v>
      </c>
      <c r="J249" t="s">
        <v>1609</v>
      </c>
      <c r="K249" t="s">
        <v>1610</v>
      </c>
      <c r="L249">
        <v>17289</v>
      </c>
      <c r="M249" t="s">
        <v>60</v>
      </c>
      <c r="N249" s="1">
        <v>44876</v>
      </c>
      <c r="O249" s="1">
        <v>44877</v>
      </c>
      <c r="P249">
        <v>44</v>
      </c>
      <c r="Q249">
        <v>2</v>
      </c>
      <c r="R249" t="s">
        <v>63</v>
      </c>
      <c r="S249">
        <v>4</v>
      </c>
      <c r="T249">
        <v>1</v>
      </c>
      <c r="U249">
        <v>1</v>
      </c>
      <c r="V249">
        <v>74</v>
      </c>
      <c r="W249" t="s">
        <v>41</v>
      </c>
      <c r="X249" t="s">
        <v>1611</v>
      </c>
      <c r="Y249" t="s">
        <v>65</v>
      </c>
      <c r="Z249" s="1">
        <v>44849</v>
      </c>
      <c r="AA249" s="2">
        <v>0.9106481481481481</v>
      </c>
      <c r="AB249" s="2">
        <v>0.36090277777777779</v>
      </c>
      <c r="AC249" t="s">
        <v>45</v>
      </c>
      <c r="AD249" t="s">
        <v>44</v>
      </c>
      <c r="AE249" t="s">
        <v>44</v>
      </c>
      <c r="AF249">
        <v>74</v>
      </c>
    </row>
    <row r="250" spans="1:32">
      <c r="A250">
        <v>1251</v>
      </c>
      <c r="B250">
        <v>351</v>
      </c>
      <c r="C250" t="s">
        <v>391</v>
      </c>
      <c r="D250" t="s">
        <v>1509</v>
      </c>
      <c r="E250" t="s">
        <v>34</v>
      </c>
      <c r="F250" t="s">
        <v>1612</v>
      </c>
      <c r="G250" t="s">
        <v>1613</v>
      </c>
      <c r="H250" t="s">
        <v>272</v>
      </c>
      <c r="I250" s="1">
        <v>32105</v>
      </c>
      <c r="J250" t="s">
        <v>1614</v>
      </c>
      <c r="K250" t="s">
        <v>1615</v>
      </c>
      <c r="L250">
        <v>20346</v>
      </c>
      <c r="M250" t="s">
        <v>272</v>
      </c>
      <c r="N250" s="1">
        <v>44833</v>
      </c>
      <c r="O250" s="1">
        <v>44834</v>
      </c>
      <c r="P250">
        <v>86</v>
      </c>
      <c r="Q250">
        <v>4</v>
      </c>
      <c r="R250" t="s">
        <v>63</v>
      </c>
      <c r="S250">
        <v>4</v>
      </c>
      <c r="T250">
        <v>0</v>
      </c>
      <c r="U250">
        <v>1</v>
      </c>
      <c r="V250">
        <v>75</v>
      </c>
      <c r="W250" t="s">
        <v>41</v>
      </c>
      <c r="X250" t="s">
        <v>1616</v>
      </c>
      <c r="Y250" t="s">
        <v>65</v>
      </c>
      <c r="Z250" s="1">
        <v>44827</v>
      </c>
      <c r="AA250" s="2">
        <v>0.93842592592592589</v>
      </c>
      <c r="AB250" s="2">
        <v>0.54509259259259257</v>
      </c>
      <c r="AC250" t="s">
        <v>44</v>
      </c>
      <c r="AD250" t="s">
        <v>45</v>
      </c>
      <c r="AE250" t="s">
        <v>44</v>
      </c>
      <c r="AF250">
        <v>75</v>
      </c>
    </row>
    <row r="251" spans="1:32">
      <c r="A251">
        <v>1252</v>
      </c>
      <c r="B251">
        <v>352</v>
      </c>
      <c r="C251" t="s">
        <v>139</v>
      </c>
      <c r="D251" t="s">
        <v>977</v>
      </c>
      <c r="E251" t="s">
        <v>48</v>
      </c>
      <c r="F251" t="s">
        <v>1617</v>
      </c>
      <c r="G251" t="s">
        <v>1618</v>
      </c>
      <c r="H251" t="s">
        <v>129</v>
      </c>
      <c r="I251" s="1">
        <v>19066</v>
      </c>
      <c r="J251" t="s">
        <v>1619</v>
      </c>
      <c r="K251" t="s">
        <v>1620</v>
      </c>
      <c r="L251">
        <v>62493</v>
      </c>
      <c r="M251" t="s">
        <v>129</v>
      </c>
      <c r="N251" s="1">
        <v>44611</v>
      </c>
      <c r="O251" s="1">
        <v>44615</v>
      </c>
      <c r="P251">
        <v>60</v>
      </c>
      <c r="Q251">
        <v>3</v>
      </c>
      <c r="R251" t="s">
        <v>40</v>
      </c>
      <c r="S251">
        <v>1</v>
      </c>
      <c r="T251">
        <v>1</v>
      </c>
      <c r="U251">
        <v>4</v>
      </c>
      <c r="V251">
        <v>892</v>
      </c>
      <c r="W251" t="s">
        <v>54</v>
      </c>
      <c r="X251" t="s">
        <v>1621</v>
      </c>
      <c r="Y251" t="s">
        <v>6</v>
      </c>
      <c r="Z251" s="1">
        <v>44597</v>
      </c>
      <c r="AA251" s="2">
        <v>0.79607638888888888</v>
      </c>
      <c r="AB251" s="2">
        <v>0.86924768518518514</v>
      </c>
      <c r="AC251" t="s">
        <v>44</v>
      </c>
      <c r="AD251" t="s">
        <v>44</v>
      </c>
      <c r="AE251" t="s">
        <v>45</v>
      </c>
      <c r="AF251">
        <v>223</v>
      </c>
    </row>
    <row r="252" spans="1:32">
      <c r="A252">
        <v>1253</v>
      </c>
      <c r="B252">
        <v>353</v>
      </c>
      <c r="C252" t="s">
        <v>1622</v>
      </c>
      <c r="D252" t="s">
        <v>768</v>
      </c>
      <c r="E252" t="s">
        <v>48</v>
      </c>
      <c r="F252" t="s">
        <v>1623</v>
      </c>
      <c r="G252" t="s">
        <v>1624</v>
      </c>
      <c r="H252" t="s">
        <v>37</v>
      </c>
      <c r="I252" s="1">
        <v>17113</v>
      </c>
      <c r="J252" t="s">
        <v>1625</v>
      </c>
      <c r="K252" t="s">
        <v>1626</v>
      </c>
      <c r="L252">
        <v>5846</v>
      </c>
      <c r="M252" t="s">
        <v>37</v>
      </c>
      <c r="N252" s="1">
        <v>44609</v>
      </c>
      <c r="O252" s="1">
        <v>44611</v>
      </c>
      <c r="P252">
        <v>81</v>
      </c>
      <c r="Q252">
        <v>4</v>
      </c>
      <c r="R252" t="s">
        <v>40</v>
      </c>
      <c r="S252">
        <v>4</v>
      </c>
      <c r="T252">
        <v>0</v>
      </c>
      <c r="U252">
        <v>2</v>
      </c>
      <c r="V252">
        <v>436</v>
      </c>
      <c r="W252" t="s">
        <v>41</v>
      </c>
      <c r="X252" t="s">
        <v>1627</v>
      </c>
      <c r="Y252" t="s">
        <v>81</v>
      </c>
      <c r="Z252" s="1">
        <v>44572</v>
      </c>
      <c r="AA252" s="2">
        <v>0.70396990740740739</v>
      </c>
      <c r="AB252" s="2">
        <v>0.6511689814814815</v>
      </c>
      <c r="AC252" t="s">
        <v>44</v>
      </c>
      <c r="AD252" t="s">
        <v>45</v>
      </c>
      <c r="AE252" t="s">
        <v>44</v>
      </c>
      <c r="AF252">
        <v>218</v>
      </c>
    </row>
    <row r="253" spans="1:32">
      <c r="A253">
        <v>1254</v>
      </c>
      <c r="B253">
        <v>354</v>
      </c>
      <c r="C253" t="s">
        <v>112</v>
      </c>
      <c r="D253" t="s">
        <v>1628</v>
      </c>
      <c r="E253" t="s">
        <v>48</v>
      </c>
      <c r="F253" t="s">
        <v>1629</v>
      </c>
      <c r="G253" t="s">
        <v>1630</v>
      </c>
      <c r="H253" t="s">
        <v>272</v>
      </c>
      <c r="I253" s="1">
        <v>24931</v>
      </c>
      <c r="J253" t="s">
        <v>1631</v>
      </c>
      <c r="K253" t="s">
        <v>1632</v>
      </c>
      <c r="L253">
        <v>66379</v>
      </c>
      <c r="M253" t="s">
        <v>272</v>
      </c>
      <c r="N253" s="1">
        <v>44811</v>
      </c>
      <c r="O253" s="1">
        <v>44812</v>
      </c>
      <c r="P253">
        <v>37</v>
      </c>
      <c r="Q253">
        <v>2</v>
      </c>
      <c r="R253" t="s">
        <v>53</v>
      </c>
      <c r="S253">
        <v>3</v>
      </c>
      <c r="T253">
        <v>2</v>
      </c>
      <c r="U253">
        <v>1</v>
      </c>
      <c r="V253">
        <v>121</v>
      </c>
      <c r="W253" t="s">
        <v>54</v>
      </c>
      <c r="X253" t="s">
        <v>1633</v>
      </c>
      <c r="Y253" t="s">
        <v>43</v>
      </c>
      <c r="Z253" s="1">
        <v>44789</v>
      </c>
      <c r="AA253" s="2">
        <v>8.4710648148148146E-2</v>
      </c>
      <c r="AB253" s="2">
        <v>0.59368055555555554</v>
      </c>
      <c r="AC253" t="s">
        <v>44</v>
      </c>
      <c r="AD253" t="s">
        <v>44</v>
      </c>
      <c r="AE253" t="s">
        <v>44</v>
      </c>
      <c r="AF253">
        <v>121</v>
      </c>
    </row>
    <row r="254" spans="1:32">
      <c r="A254">
        <v>1255</v>
      </c>
      <c r="B254">
        <v>355</v>
      </c>
      <c r="C254" t="s">
        <v>1386</v>
      </c>
      <c r="D254" t="s">
        <v>126</v>
      </c>
      <c r="E254" t="s">
        <v>34</v>
      </c>
      <c r="F254" t="s">
        <v>1634</v>
      </c>
      <c r="G254" t="s">
        <v>1635</v>
      </c>
      <c r="H254" t="s">
        <v>135</v>
      </c>
      <c r="I254" s="1">
        <v>16045</v>
      </c>
      <c r="J254" t="s">
        <v>1636</v>
      </c>
      <c r="K254" t="s">
        <v>1637</v>
      </c>
      <c r="L254">
        <v>75179</v>
      </c>
      <c r="M254" t="s">
        <v>135</v>
      </c>
      <c r="N254" s="1">
        <v>44909</v>
      </c>
      <c r="O254" s="1">
        <v>44911</v>
      </c>
      <c r="P254">
        <v>49</v>
      </c>
      <c r="Q254">
        <v>2</v>
      </c>
      <c r="R254" t="s">
        <v>53</v>
      </c>
      <c r="S254">
        <v>3</v>
      </c>
      <c r="T254">
        <v>0</v>
      </c>
      <c r="U254">
        <v>2</v>
      </c>
      <c r="V254">
        <v>300</v>
      </c>
      <c r="W254" t="s">
        <v>41</v>
      </c>
      <c r="X254" t="s">
        <v>1638</v>
      </c>
      <c r="Y254" t="s">
        <v>81</v>
      </c>
      <c r="Z254" s="1">
        <v>44872</v>
      </c>
      <c r="AA254" s="2">
        <v>0.63252314814814814</v>
      </c>
      <c r="AB254" s="2">
        <v>0.73730324074074083</v>
      </c>
      <c r="AC254" t="s">
        <v>45</v>
      </c>
      <c r="AD254" t="s">
        <v>45</v>
      </c>
      <c r="AE254" t="s">
        <v>45</v>
      </c>
      <c r="AF254">
        <v>150</v>
      </c>
    </row>
    <row r="255" spans="1:32">
      <c r="A255">
        <v>1256</v>
      </c>
      <c r="B255">
        <v>356</v>
      </c>
      <c r="C255" t="s">
        <v>1639</v>
      </c>
      <c r="D255" t="s">
        <v>1640</v>
      </c>
      <c r="E255" t="s">
        <v>34</v>
      </c>
      <c r="F255" t="s">
        <v>1641</v>
      </c>
      <c r="G255" t="s">
        <v>1642</v>
      </c>
      <c r="H255" t="s">
        <v>280</v>
      </c>
      <c r="I255" s="1">
        <v>25454</v>
      </c>
      <c r="J255" t="s">
        <v>1643</v>
      </c>
      <c r="K255" t="s">
        <v>1644</v>
      </c>
      <c r="L255">
        <v>80735</v>
      </c>
      <c r="M255" t="s">
        <v>280</v>
      </c>
      <c r="N255" s="1">
        <v>44619</v>
      </c>
      <c r="O255" s="1">
        <v>44622</v>
      </c>
      <c r="P255">
        <v>39</v>
      </c>
      <c r="Q255">
        <v>2</v>
      </c>
      <c r="R255" t="s">
        <v>40</v>
      </c>
      <c r="S255">
        <v>2</v>
      </c>
      <c r="T255">
        <v>0</v>
      </c>
      <c r="U255">
        <v>3</v>
      </c>
      <c r="V255">
        <v>696</v>
      </c>
      <c r="W255" t="s">
        <v>41</v>
      </c>
      <c r="X255" t="s">
        <v>1645</v>
      </c>
      <c r="Y255" t="s">
        <v>6</v>
      </c>
      <c r="Z255" s="1">
        <v>44600</v>
      </c>
      <c r="AA255" s="2">
        <v>0.70894675925925921</v>
      </c>
      <c r="AB255" s="2">
        <v>0.54413194444444446</v>
      </c>
      <c r="AC255" t="s">
        <v>44</v>
      </c>
      <c r="AD255" t="s">
        <v>45</v>
      </c>
      <c r="AE255" t="s">
        <v>44</v>
      </c>
      <c r="AF255">
        <v>232</v>
      </c>
    </row>
    <row r="256" spans="1:32">
      <c r="A256">
        <v>1257</v>
      </c>
      <c r="B256">
        <v>357</v>
      </c>
      <c r="C256" t="s">
        <v>621</v>
      </c>
      <c r="D256" t="s">
        <v>140</v>
      </c>
      <c r="E256" t="s">
        <v>48</v>
      </c>
      <c r="F256" t="s">
        <v>1646</v>
      </c>
      <c r="G256" t="s">
        <v>1647</v>
      </c>
      <c r="H256" t="s">
        <v>692</v>
      </c>
      <c r="I256" s="1">
        <v>34913</v>
      </c>
      <c r="J256" t="s">
        <v>1648</v>
      </c>
      <c r="K256" t="s">
        <v>1649</v>
      </c>
      <c r="L256">
        <v>41768</v>
      </c>
      <c r="M256" t="s">
        <v>692</v>
      </c>
      <c r="N256" s="1">
        <v>44654</v>
      </c>
      <c r="O256" s="1">
        <v>44659</v>
      </c>
      <c r="P256">
        <v>97</v>
      </c>
      <c r="Q256">
        <v>4</v>
      </c>
      <c r="R256" t="s">
        <v>53</v>
      </c>
      <c r="S256">
        <v>2</v>
      </c>
      <c r="T256">
        <v>1</v>
      </c>
      <c r="U256">
        <v>5</v>
      </c>
      <c r="V256">
        <v>685</v>
      </c>
      <c r="W256" t="s">
        <v>41</v>
      </c>
      <c r="X256" t="s">
        <v>1650</v>
      </c>
      <c r="Y256" t="s">
        <v>65</v>
      </c>
      <c r="Z256" s="1">
        <v>44633</v>
      </c>
      <c r="AA256" s="2">
        <v>0.39491898148148147</v>
      </c>
      <c r="AB256" s="2">
        <v>0.34416666666666668</v>
      </c>
      <c r="AC256" t="s">
        <v>44</v>
      </c>
      <c r="AD256" t="s">
        <v>45</v>
      </c>
      <c r="AE256" t="s">
        <v>44</v>
      </c>
      <c r="AF256">
        <v>137</v>
      </c>
    </row>
    <row r="257" spans="1:32">
      <c r="A257">
        <v>1258</v>
      </c>
      <c r="B257">
        <v>358</v>
      </c>
      <c r="C257" t="s">
        <v>384</v>
      </c>
      <c r="D257" t="s">
        <v>1651</v>
      </c>
      <c r="E257" t="s">
        <v>48</v>
      </c>
      <c r="F257" t="s">
        <v>1652</v>
      </c>
      <c r="G257" t="s">
        <v>1653</v>
      </c>
      <c r="H257" t="s">
        <v>115</v>
      </c>
      <c r="I257" s="1">
        <v>19146</v>
      </c>
      <c r="J257" t="s">
        <v>1654</v>
      </c>
      <c r="K257" t="s">
        <v>1655</v>
      </c>
      <c r="L257">
        <v>74701</v>
      </c>
      <c r="M257" t="s">
        <v>115</v>
      </c>
      <c r="N257" s="1">
        <v>44771</v>
      </c>
      <c r="O257" s="1">
        <v>44775</v>
      </c>
      <c r="P257">
        <v>32</v>
      </c>
      <c r="Q257">
        <v>2</v>
      </c>
      <c r="R257" t="s">
        <v>63</v>
      </c>
      <c r="S257">
        <v>2</v>
      </c>
      <c r="T257">
        <v>0</v>
      </c>
      <c r="U257">
        <v>4</v>
      </c>
      <c r="V257">
        <v>296</v>
      </c>
      <c r="W257" t="s">
        <v>54</v>
      </c>
      <c r="X257" t="s">
        <v>1656</v>
      </c>
      <c r="Y257" t="s">
        <v>43</v>
      </c>
      <c r="Z257" s="1">
        <v>44745</v>
      </c>
      <c r="AA257" s="2">
        <v>0.70369212962962957</v>
      </c>
      <c r="AB257" s="2">
        <v>0.34432870370370372</v>
      </c>
      <c r="AC257" t="s">
        <v>44</v>
      </c>
      <c r="AD257" t="s">
        <v>44</v>
      </c>
      <c r="AE257" t="s">
        <v>45</v>
      </c>
      <c r="AF257">
        <v>74</v>
      </c>
    </row>
    <row r="258" spans="1:32">
      <c r="A258">
        <v>1259</v>
      </c>
      <c r="B258">
        <v>359</v>
      </c>
      <c r="C258" t="s">
        <v>1127</v>
      </c>
      <c r="D258" t="s">
        <v>1347</v>
      </c>
      <c r="E258" t="s">
        <v>48</v>
      </c>
      <c r="F258" t="s">
        <v>1657</v>
      </c>
      <c r="G258" t="s">
        <v>1658</v>
      </c>
      <c r="H258" t="s">
        <v>50</v>
      </c>
      <c r="I258" s="1">
        <v>19727</v>
      </c>
      <c r="J258" t="s">
        <v>1659</v>
      </c>
      <c r="K258" t="s">
        <v>1660</v>
      </c>
      <c r="L258">
        <v>4728</v>
      </c>
      <c r="M258" t="s">
        <v>50</v>
      </c>
      <c r="N258" s="1">
        <v>44677</v>
      </c>
      <c r="O258" s="1">
        <v>44678</v>
      </c>
      <c r="P258">
        <v>66</v>
      </c>
      <c r="Q258">
        <v>3</v>
      </c>
      <c r="R258" t="s">
        <v>40</v>
      </c>
      <c r="S258">
        <v>1</v>
      </c>
      <c r="T258">
        <v>0</v>
      </c>
      <c r="U258">
        <v>1</v>
      </c>
      <c r="V258">
        <v>250</v>
      </c>
      <c r="W258" t="s">
        <v>54</v>
      </c>
      <c r="X258" t="s">
        <v>1661</v>
      </c>
      <c r="Y258" t="s">
        <v>65</v>
      </c>
      <c r="Z258" s="1">
        <v>44650</v>
      </c>
      <c r="AA258" s="2">
        <v>0.57695601851851852</v>
      </c>
      <c r="AB258" s="2">
        <v>0.55594907407407412</v>
      </c>
      <c r="AC258" t="s">
        <v>45</v>
      </c>
      <c r="AD258" t="s">
        <v>44</v>
      </c>
      <c r="AE258" t="s">
        <v>44</v>
      </c>
      <c r="AF258">
        <v>250</v>
      </c>
    </row>
    <row r="259" spans="1:32">
      <c r="A259">
        <v>1260</v>
      </c>
      <c r="B259">
        <v>360</v>
      </c>
      <c r="C259" t="s">
        <v>1662</v>
      </c>
      <c r="D259" t="s">
        <v>1663</v>
      </c>
      <c r="E259" t="s">
        <v>48</v>
      </c>
      <c r="F259" t="s">
        <v>1664</v>
      </c>
      <c r="G259">
        <v>4009820970</v>
      </c>
      <c r="H259" t="s">
        <v>423</v>
      </c>
      <c r="I259" s="1">
        <v>31673</v>
      </c>
      <c r="J259" t="s">
        <v>1665</v>
      </c>
      <c r="K259" t="s">
        <v>1666</v>
      </c>
      <c r="L259">
        <v>46363</v>
      </c>
      <c r="M259" t="s">
        <v>423</v>
      </c>
      <c r="N259" s="1">
        <v>44630</v>
      </c>
      <c r="O259" s="1">
        <v>44632</v>
      </c>
      <c r="P259">
        <v>89</v>
      </c>
      <c r="Q259">
        <v>4</v>
      </c>
      <c r="R259" t="s">
        <v>63</v>
      </c>
      <c r="S259">
        <v>4</v>
      </c>
      <c r="T259">
        <v>0</v>
      </c>
      <c r="U259">
        <v>2</v>
      </c>
      <c r="V259">
        <v>136</v>
      </c>
      <c r="W259" t="s">
        <v>41</v>
      </c>
      <c r="X259" t="s">
        <v>1667</v>
      </c>
      <c r="Y259" t="s">
        <v>81</v>
      </c>
      <c r="Z259" s="1">
        <v>44618</v>
      </c>
      <c r="AA259" s="2">
        <v>0.61487268518518523</v>
      </c>
      <c r="AB259" s="2">
        <v>0.32664351851851853</v>
      </c>
      <c r="AC259" t="s">
        <v>44</v>
      </c>
      <c r="AD259" t="s">
        <v>44</v>
      </c>
      <c r="AE259" t="s">
        <v>45</v>
      </c>
      <c r="AF259">
        <v>68</v>
      </c>
    </row>
    <row r="260" spans="1:32">
      <c r="A260">
        <v>1261</v>
      </c>
      <c r="B260">
        <v>361</v>
      </c>
      <c r="C260" t="s">
        <v>1668</v>
      </c>
      <c r="D260" t="s">
        <v>126</v>
      </c>
      <c r="E260" t="s">
        <v>34</v>
      </c>
      <c r="F260" t="s">
        <v>1669</v>
      </c>
      <c r="G260" t="s">
        <v>1670</v>
      </c>
      <c r="H260" t="s">
        <v>418</v>
      </c>
      <c r="I260" s="1">
        <v>38148</v>
      </c>
      <c r="J260" t="s">
        <v>1671</v>
      </c>
      <c r="K260" t="s">
        <v>1672</v>
      </c>
      <c r="L260">
        <v>83579</v>
      </c>
      <c r="M260" t="s">
        <v>418</v>
      </c>
      <c r="N260" s="1">
        <v>44647</v>
      </c>
      <c r="O260" s="1">
        <v>44650</v>
      </c>
      <c r="P260">
        <v>90</v>
      </c>
      <c r="Q260">
        <v>4</v>
      </c>
      <c r="R260" t="s">
        <v>40</v>
      </c>
      <c r="S260">
        <v>1</v>
      </c>
      <c r="T260">
        <v>2</v>
      </c>
      <c r="U260">
        <v>3</v>
      </c>
      <c r="V260">
        <v>750</v>
      </c>
      <c r="W260" t="s">
        <v>54</v>
      </c>
      <c r="X260" t="s">
        <v>1673</v>
      </c>
      <c r="Y260" t="s">
        <v>43</v>
      </c>
      <c r="Z260" s="1">
        <v>44610</v>
      </c>
      <c r="AA260" s="2">
        <v>0.39608796296296295</v>
      </c>
      <c r="AB260" s="2">
        <v>0.74972222222222218</v>
      </c>
      <c r="AC260" t="s">
        <v>44</v>
      </c>
      <c r="AD260" t="s">
        <v>45</v>
      </c>
      <c r="AE260" t="s">
        <v>45</v>
      </c>
      <c r="AF260">
        <v>250</v>
      </c>
    </row>
    <row r="261" spans="1:32">
      <c r="A261">
        <v>1262</v>
      </c>
      <c r="B261">
        <v>362</v>
      </c>
      <c r="C261" t="s">
        <v>1674</v>
      </c>
      <c r="D261" t="s">
        <v>1675</v>
      </c>
      <c r="E261" t="s">
        <v>48</v>
      </c>
      <c r="F261" t="s">
        <v>1676</v>
      </c>
      <c r="G261" t="s">
        <v>1677</v>
      </c>
      <c r="H261" t="s">
        <v>295</v>
      </c>
      <c r="I261" s="1">
        <v>24038</v>
      </c>
      <c r="J261" t="s">
        <v>1678</v>
      </c>
      <c r="K261" t="s">
        <v>1679</v>
      </c>
      <c r="L261">
        <v>16166</v>
      </c>
      <c r="M261" t="s">
        <v>295</v>
      </c>
      <c r="N261" s="1">
        <v>44590</v>
      </c>
      <c r="O261" s="1">
        <v>44595</v>
      </c>
      <c r="P261">
        <v>85</v>
      </c>
      <c r="Q261">
        <v>4</v>
      </c>
      <c r="R261" t="s">
        <v>53</v>
      </c>
      <c r="S261">
        <v>1</v>
      </c>
      <c r="T261">
        <v>2</v>
      </c>
      <c r="U261">
        <v>5</v>
      </c>
      <c r="V261">
        <v>610</v>
      </c>
      <c r="W261" t="s">
        <v>54</v>
      </c>
      <c r="X261" t="s">
        <v>1680</v>
      </c>
      <c r="Y261" t="s">
        <v>43</v>
      </c>
      <c r="Z261" s="1">
        <v>44566</v>
      </c>
      <c r="AA261" s="2">
        <v>0.69233796296296291</v>
      </c>
      <c r="AB261" s="2">
        <v>0.2726041666666667</v>
      </c>
      <c r="AC261" t="s">
        <v>44</v>
      </c>
      <c r="AD261" t="s">
        <v>45</v>
      </c>
      <c r="AE261" t="s">
        <v>44</v>
      </c>
      <c r="AF261">
        <v>122</v>
      </c>
    </row>
    <row r="262" spans="1:32">
      <c r="A262">
        <v>1263</v>
      </c>
      <c r="B262">
        <v>363</v>
      </c>
      <c r="C262" t="s">
        <v>1681</v>
      </c>
      <c r="D262" t="s">
        <v>83</v>
      </c>
      <c r="E262" t="s">
        <v>48</v>
      </c>
      <c r="F262" t="s">
        <v>1682</v>
      </c>
      <c r="G262" t="s">
        <v>1683</v>
      </c>
      <c r="H262" t="s">
        <v>904</v>
      </c>
      <c r="I262" s="1">
        <v>28186</v>
      </c>
      <c r="J262" t="s">
        <v>1684</v>
      </c>
      <c r="K262" t="s">
        <v>1685</v>
      </c>
      <c r="L262">
        <v>59708</v>
      </c>
      <c r="M262" t="s">
        <v>904</v>
      </c>
      <c r="N262" s="1">
        <v>44894</v>
      </c>
      <c r="O262" s="1">
        <v>44895</v>
      </c>
      <c r="P262">
        <v>72</v>
      </c>
      <c r="Q262">
        <v>3</v>
      </c>
      <c r="R262" t="s">
        <v>40</v>
      </c>
      <c r="S262">
        <v>4</v>
      </c>
      <c r="T262">
        <v>1</v>
      </c>
      <c r="U262">
        <v>1</v>
      </c>
      <c r="V262">
        <v>247</v>
      </c>
      <c r="W262" t="s">
        <v>54</v>
      </c>
      <c r="X262" t="s">
        <v>1686</v>
      </c>
      <c r="Y262" t="s">
        <v>65</v>
      </c>
      <c r="Z262" s="1">
        <v>44858</v>
      </c>
      <c r="AA262" s="2">
        <v>0.80903935185185183</v>
      </c>
      <c r="AB262" s="2">
        <v>0.99752314814814813</v>
      </c>
      <c r="AC262" t="s">
        <v>44</v>
      </c>
      <c r="AD262" t="s">
        <v>45</v>
      </c>
      <c r="AE262" t="s">
        <v>44</v>
      </c>
      <c r="AF262">
        <v>247</v>
      </c>
    </row>
    <row r="263" spans="1:32">
      <c r="A263">
        <v>1264</v>
      </c>
      <c r="B263">
        <v>364</v>
      </c>
      <c r="C263" t="s">
        <v>1573</v>
      </c>
      <c r="D263" t="s">
        <v>1687</v>
      </c>
      <c r="E263" t="s">
        <v>34</v>
      </c>
      <c r="F263" t="s">
        <v>1688</v>
      </c>
      <c r="G263" t="s">
        <v>1689</v>
      </c>
      <c r="H263" t="s">
        <v>330</v>
      </c>
      <c r="I263" s="1">
        <v>35373</v>
      </c>
      <c r="J263" t="s">
        <v>1690</v>
      </c>
      <c r="K263" t="s">
        <v>1691</v>
      </c>
      <c r="L263">
        <v>4877</v>
      </c>
      <c r="M263" t="s">
        <v>330</v>
      </c>
      <c r="N263" s="1">
        <v>44910</v>
      </c>
      <c r="O263" s="1">
        <v>44911</v>
      </c>
      <c r="P263">
        <v>42</v>
      </c>
      <c r="Q263">
        <v>2</v>
      </c>
      <c r="R263" t="s">
        <v>40</v>
      </c>
      <c r="S263">
        <v>3</v>
      </c>
      <c r="T263">
        <v>1</v>
      </c>
      <c r="U263">
        <v>1</v>
      </c>
      <c r="V263">
        <v>232</v>
      </c>
      <c r="W263" t="s">
        <v>41</v>
      </c>
      <c r="X263" t="s">
        <v>1692</v>
      </c>
      <c r="Y263" t="s">
        <v>65</v>
      </c>
      <c r="Z263" s="1">
        <v>44875</v>
      </c>
      <c r="AA263" s="2">
        <v>0.13302083333333334</v>
      </c>
      <c r="AB263" s="2">
        <v>0.76496527777777779</v>
      </c>
      <c r="AC263" t="s">
        <v>44</v>
      </c>
      <c r="AD263" t="s">
        <v>44</v>
      </c>
      <c r="AE263" t="s">
        <v>45</v>
      </c>
      <c r="AF263">
        <v>232</v>
      </c>
    </row>
    <row r="264" spans="1:32">
      <c r="A264">
        <v>1265</v>
      </c>
      <c r="B264">
        <v>365</v>
      </c>
      <c r="C264" t="s">
        <v>469</v>
      </c>
      <c r="D264" t="s">
        <v>977</v>
      </c>
      <c r="E264" t="s">
        <v>34</v>
      </c>
      <c r="F264" t="s">
        <v>1693</v>
      </c>
      <c r="G264" t="s">
        <v>1694</v>
      </c>
      <c r="H264" t="s">
        <v>60</v>
      </c>
      <c r="I264" s="1">
        <v>31599</v>
      </c>
      <c r="J264" t="s">
        <v>1695</v>
      </c>
      <c r="K264" t="s">
        <v>1696</v>
      </c>
      <c r="L264">
        <v>34672</v>
      </c>
      <c r="M264" t="s">
        <v>60</v>
      </c>
      <c r="N264" s="1">
        <v>44640</v>
      </c>
      <c r="O264" s="1">
        <v>44644</v>
      </c>
      <c r="P264">
        <v>1</v>
      </c>
      <c r="Q264">
        <v>1</v>
      </c>
      <c r="R264" t="s">
        <v>53</v>
      </c>
      <c r="S264">
        <v>3</v>
      </c>
      <c r="T264">
        <v>0</v>
      </c>
      <c r="U264">
        <v>4</v>
      </c>
      <c r="V264">
        <v>596</v>
      </c>
      <c r="W264" t="s">
        <v>41</v>
      </c>
      <c r="X264" t="s">
        <v>1697</v>
      </c>
      <c r="Y264" t="s">
        <v>65</v>
      </c>
      <c r="Z264" s="1">
        <v>44618</v>
      </c>
      <c r="AA264" s="2">
        <v>0.79916666666666669</v>
      </c>
      <c r="AB264" s="2">
        <v>0.87515046296296306</v>
      </c>
      <c r="AC264" t="s">
        <v>44</v>
      </c>
      <c r="AD264" t="s">
        <v>44</v>
      </c>
      <c r="AE264" t="s">
        <v>45</v>
      </c>
      <c r="AF264">
        <v>149</v>
      </c>
    </row>
    <row r="265" spans="1:32">
      <c r="A265">
        <v>1266</v>
      </c>
      <c r="B265">
        <v>366</v>
      </c>
      <c r="C265" t="s">
        <v>571</v>
      </c>
      <c r="D265" t="s">
        <v>609</v>
      </c>
      <c r="E265" t="s">
        <v>34</v>
      </c>
      <c r="F265" t="s">
        <v>1698</v>
      </c>
      <c r="G265" t="s">
        <v>1699</v>
      </c>
      <c r="H265" t="s">
        <v>171</v>
      </c>
      <c r="I265" s="1">
        <v>36335</v>
      </c>
      <c r="J265" t="s">
        <v>1700</v>
      </c>
      <c r="K265" t="s">
        <v>1701</v>
      </c>
      <c r="L265">
        <v>73629</v>
      </c>
      <c r="M265" t="s">
        <v>171</v>
      </c>
      <c r="N265" s="1">
        <v>44856</v>
      </c>
      <c r="O265" s="1">
        <v>44858</v>
      </c>
      <c r="P265">
        <v>91</v>
      </c>
      <c r="Q265">
        <v>4</v>
      </c>
      <c r="R265" t="s">
        <v>53</v>
      </c>
      <c r="S265">
        <v>4</v>
      </c>
      <c r="T265">
        <v>0</v>
      </c>
      <c r="U265">
        <v>2</v>
      </c>
      <c r="V265">
        <v>252</v>
      </c>
      <c r="W265" t="s">
        <v>54</v>
      </c>
      <c r="X265" t="s">
        <v>1702</v>
      </c>
      <c r="Y265" t="s">
        <v>43</v>
      </c>
      <c r="Z265" s="1">
        <v>44838</v>
      </c>
      <c r="AA265" s="2">
        <v>0.61278935185185179</v>
      </c>
      <c r="AB265" s="2">
        <v>8.9814814814814806E-2</v>
      </c>
      <c r="AC265" t="s">
        <v>44</v>
      </c>
      <c r="AD265" t="s">
        <v>44</v>
      </c>
      <c r="AE265" t="s">
        <v>45</v>
      </c>
      <c r="AF265">
        <v>126</v>
      </c>
    </row>
    <row r="266" spans="1:32">
      <c r="A266">
        <v>1267</v>
      </c>
      <c r="B266">
        <v>367</v>
      </c>
      <c r="C266" t="s">
        <v>1386</v>
      </c>
      <c r="D266" t="s">
        <v>1703</v>
      </c>
      <c r="E266" t="s">
        <v>34</v>
      </c>
      <c r="F266" t="s">
        <v>1704</v>
      </c>
      <c r="G266" t="s">
        <v>1705</v>
      </c>
      <c r="H266" t="s">
        <v>164</v>
      </c>
      <c r="I266" s="1">
        <v>37172</v>
      </c>
      <c r="J266" t="s">
        <v>1706</v>
      </c>
      <c r="K266" t="s">
        <v>1707</v>
      </c>
      <c r="L266">
        <v>29897</v>
      </c>
      <c r="M266" t="s">
        <v>164</v>
      </c>
      <c r="N266" s="1">
        <v>44760</v>
      </c>
      <c r="O266" s="1">
        <v>44762</v>
      </c>
      <c r="P266">
        <v>17</v>
      </c>
      <c r="Q266">
        <v>1</v>
      </c>
      <c r="R266" t="s">
        <v>63</v>
      </c>
      <c r="S266">
        <v>3</v>
      </c>
      <c r="T266">
        <v>0</v>
      </c>
      <c r="U266">
        <v>2</v>
      </c>
      <c r="V266">
        <v>132</v>
      </c>
      <c r="W266" t="s">
        <v>41</v>
      </c>
      <c r="X266" t="s">
        <v>1708</v>
      </c>
      <c r="Y266" t="s">
        <v>6</v>
      </c>
      <c r="Z266" s="1">
        <v>44753</v>
      </c>
      <c r="AA266" s="2">
        <v>0.11266203703703703</v>
      </c>
      <c r="AB266" s="2">
        <v>0.26021990740740741</v>
      </c>
      <c r="AC266" t="s">
        <v>45</v>
      </c>
      <c r="AD266" t="s">
        <v>44</v>
      </c>
      <c r="AE266" t="s">
        <v>45</v>
      </c>
      <c r="AF266">
        <v>66</v>
      </c>
    </row>
    <row r="267" spans="1:32">
      <c r="A267">
        <v>1268</v>
      </c>
      <c r="B267">
        <v>368</v>
      </c>
      <c r="C267" t="s">
        <v>534</v>
      </c>
      <c r="D267" t="s">
        <v>1709</v>
      </c>
      <c r="E267" t="s">
        <v>48</v>
      </c>
      <c r="F267" t="s">
        <v>1710</v>
      </c>
      <c r="G267" t="s">
        <v>1711</v>
      </c>
      <c r="H267" t="s">
        <v>50</v>
      </c>
      <c r="I267" s="1">
        <v>17199</v>
      </c>
      <c r="J267" t="s">
        <v>1712</v>
      </c>
      <c r="K267" t="s">
        <v>1713</v>
      </c>
      <c r="L267">
        <v>41388</v>
      </c>
      <c r="M267" t="s">
        <v>50</v>
      </c>
      <c r="N267" s="1">
        <v>44720</v>
      </c>
      <c r="O267" s="1">
        <v>44724</v>
      </c>
      <c r="P267">
        <v>65</v>
      </c>
      <c r="Q267">
        <v>3</v>
      </c>
      <c r="R267" t="s">
        <v>63</v>
      </c>
      <c r="S267">
        <v>1</v>
      </c>
      <c r="T267">
        <v>2</v>
      </c>
      <c r="U267">
        <v>4</v>
      </c>
      <c r="V267">
        <v>300</v>
      </c>
      <c r="W267" t="s">
        <v>41</v>
      </c>
      <c r="X267" t="s">
        <v>1714</v>
      </c>
      <c r="Y267" t="s">
        <v>43</v>
      </c>
      <c r="Z267" s="1">
        <v>44714</v>
      </c>
      <c r="AA267" s="2">
        <v>0.16086805555555556</v>
      </c>
      <c r="AB267" s="2">
        <v>0.21659722222222222</v>
      </c>
      <c r="AC267" t="s">
        <v>44</v>
      </c>
      <c r="AD267" t="s">
        <v>45</v>
      </c>
      <c r="AE267" t="s">
        <v>44</v>
      </c>
      <c r="AF267">
        <v>75</v>
      </c>
    </row>
    <row r="268" spans="1:32">
      <c r="A268">
        <v>1269</v>
      </c>
      <c r="B268">
        <v>369</v>
      </c>
      <c r="C268" t="s">
        <v>205</v>
      </c>
      <c r="D268" t="s">
        <v>1050</v>
      </c>
      <c r="E268" t="s">
        <v>48</v>
      </c>
      <c r="F268" t="s">
        <v>1715</v>
      </c>
      <c r="G268" t="s">
        <v>1716</v>
      </c>
      <c r="H268" t="s">
        <v>129</v>
      </c>
      <c r="I268" s="1">
        <v>29590</v>
      </c>
      <c r="J268" t="s">
        <v>1717</v>
      </c>
      <c r="K268" t="s">
        <v>1718</v>
      </c>
      <c r="L268">
        <v>5217</v>
      </c>
      <c r="M268" t="s">
        <v>129</v>
      </c>
      <c r="N268" s="1">
        <v>44669</v>
      </c>
      <c r="O268" s="1">
        <v>44670</v>
      </c>
      <c r="P268">
        <v>48</v>
      </c>
      <c r="Q268">
        <v>2</v>
      </c>
      <c r="R268" t="s">
        <v>40</v>
      </c>
      <c r="S268">
        <v>1</v>
      </c>
      <c r="T268">
        <v>1</v>
      </c>
      <c r="U268">
        <v>1</v>
      </c>
      <c r="V268">
        <v>208</v>
      </c>
      <c r="W268" t="s">
        <v>41</v>
      </c>
      <c r="X268" t="s">
        <v>1719</v>
      </c>
      <c r="Y268" t="s">
        <v>43</v>
      </c>
      <c r="Z268" s="1">
        <v>44659</v>
      </c>
      <c r="AA268" s="2">
        <v>0.73739583333333336</v>
      </c>
      <c r="AB268" s="2">
        <v>0.62574074074074071</v>
      </c>
      <c r="AC268" t="s">
        <v>44</v>
      </c>
      <c r="AD268" t="s">
        <v>44</v>
      </c>
      <c r="AE268" t="s">
        <v>45</v>
      </c>
      <c r="AF268">
        <v>208</v>
      </c>
    </row>
    <row r="269" spans="1:32">
      <c r="A269">
        <v>1270</v>
      </c>
      <c r="B269">
        <v>370</v>
      </c>
      <c r="C269" t="s">
        <v>988</v>
      </c>
      <c r="D269" t="s">
        <v>428</v>
      </c>
      <c r="E269" t="s">
        <v>34</v>
      </c>
      <c r="F269" t="s">
        <v>1720</v>
      </c>
      <c r="G269" t="s">
        <v>1721</v>
      </c>
      <c r="H269" t="s">
        <v>295</v>
      </c>
      <c r="I269" s="1">
        <v>28790</v>
      </c>
      <c r="J269" t="s">
        <v>1722</v>
      </c>
      <c r="K269" t="s">
        <v>1723</v>
      </c>
      <c r="L269">
        <v>88914</v>
      </c>
      <c r="M269" t="s">
        <v>295</v>
      </c>
      <c r="N269" s="1">
        <v>44762</v>
      </c>
      <c r="O269" s="1">
        <v>44764</v>
      </c>
      <c r="P269">
        <v>11</v>
      </c>
      <c r="Q269">
        <v>1</v>
      </c>
      <c r="R269" t="s">
        <v>63</v>
      </c>
      <c r="S269">
        <v>3</v>
      </c>
      <c r="T269">
        <v>1</v>
      </c>
      <c r="U269">
        <v>2</v>
      </c>
      <c r="V269">
        <v>166</v>
      </c>
      <c r="W269" t="s">
        <v>41</v>
      </c>
      <c r="X269" t="s">
        <v>1724</v>
      </c>
      <c r="Y269" t="s">
        <v>43</v>
      </c>
      <c r="Z269" s="1">
        <v>44741</v>
      </c>
      <c r="AA269" s="2">
        <v>6.9293981481481484E-2</v>
      </c>
      <c r="AB269" s="2">
        <v>0.59527777777777779</v>
      </c>
      <c r="AC269" t="s">
        <v>45</v>
      </c>
      <c r="AD269" t="s">
        <v>44</v>
      </c>
      <c r="AE269" t="s">
        <v>45</v>
      </c>
      <c r="AF269">
        <v>83</v>
      </c>
    </row>
    <row r="270" spans="1:32">
      <c r="A270">
        <v>1271</v>
      </c>
      <c r="B270">
        <v>371</v>
      </c>
      <c r="C270" t="s">
        <v>1725</v>
      </c>
      <c r="D270" t="s">
        <v>1726</v>
      </c>
      <c r="E270" t="s">
        <v>48</v>
      </c>
      <c r="F270" t="s">
        <v>1727</v>
      </c>
      <c r="G270" t="s">
        <v>1728</v>
      </c>
      <c r="H270" t="s">
        <v>317</v>
      </c>
      <c r="I270" s="1">
        <v>31504</v>
      </c>
      <c r="J270" t="s">
        <v>1729</v>
      </c>
      <c r="K270" t="s">
        <v>1730</v>
      </c>
      <c r="L270">
        <v>39986</v>
      </c>
      <c r="M270" t="s">
        <v>317</v>
      </c>
      <c r="N270" s="1">
        <v>44881</v>
      </c>
      <c r="O270" s="1">
        <v>44884</v>
      </c>
      <c r="P270">
        <v>10</v>
      </c>
      <c r="Q270">
        <v>1</v>
      </c>
      <c r="R270" t="s">
        <v>53</v>
      </c>
      <c r="S270">
        <v>4</v>
      </c>
      <c r="T270">
        <v>0</v>
      </c>
      <c r="U270">
        <v>3</v>
      </c>
      <c r="V270">
        <v>378</v>
      </c>
      <c r="W270" t="s">
        <v>54</v>
      </c>
      <c r="X270" t="s">
        <v>1731</v>
      </c>
      <c r="Y270" t="s">
        <v>81</v>
      </c>
      <c r="Z270" s="1">
        <v>44854</v>
      </c>
      <c r="AA270" s="2">
        <v>0.16350694444444444</v>
      </c>
      <c r="AB270" s="2">
        <v>7.5740740740740733E-2</v>
      </c>
      <c r="AC270" t="s">
        <v>44</v>
      </c>
      <c r="AD270" t="s">
        <v>44</v>
      </c>
      <c r="AE270" t="s">
        <v>45</v>
      </c>
      <c r="AF270">
        <v>126</v>
      </c>
    </row>
    <row r="271" spans="1:32">
      <c r="A271">
        <v>1272</v>
      </c>
      <c r="B271">
        <v>372</v>
      </c>
      <c r="C271" t="s">
        <v>1732</v>
      </c>
      <c r="D271" t="s">
        <v>1733</v>
      </c>
      <c r="E271" t="s">
        <v>34</v>
      </c>
      <c r="F271" t="s">
        <v>1734</v>
      </c>
      <c r="G271" t="s">
        <v>1735</v>
      </c>
      <c r="H271" t="s">
        <v>725</v>
      </c>
      <c r="I271" s="1">
        <v>20734</v>
      </c>
      <c r="J271" t="s">
        <v>1736</v>
      </c>
      <c r="K271" t="s">
        <v>1737</v>
      </c>
      <c r="L271">
        <v>27300</v>
      </c>
      <c r="M271" t="s">
        <v>725</v>
      </c>
      <c r="N271" s="1">
        <v>44816</v>
      </c>
      <c r="O271" s="1">
        <v>44819</v>
      </c>
      <c r="P271">
        <v>23</v>
      </c>
      <c r="Q271">
        <v>1</v>
      </c>
      <c r="R271" t="s">
        <v>63</v>
      </c>
      <c r="S271">
        <v>1</v>
      </c>
      <c r="T271">
        <v>0</v>
      </c>
      <c r="U271">
        <v>3</v>
      </c>
      <c r="V271">
        <v>261</v>
      </c>
      <c r="W271" t="s">
        <v>54</v>
      </c>
      <c r="X271" t="s">
        <v>1738</v>
      </c>
      <c r="Y271" t="s">
        <v>65</v>
      </c>
      <c r="Z271" s="1">
        <v>44778</v>
      </c>
      <c r="AA271" s="2">
        <v>0.53377314814814814</v>
      </c>
      <c r="AB271" s="2">
        <v>6.084490740740741E-2</v>
      </c>
      <c r="AC271" t="s">
        <v>45</v>
      </c>
      <c r="AD271" t="s">
        <v>45</v>
      </c>
      <c r="AE271" t="s">
        <v>44</v>
      </c>
      <c r="AF271">
        <v>87</v>
      </c>
    </row>
    <row r="272" spans="1:32">
      <c r="A272">
        <v>1273</v>
      </c>
      <c r="B272">
        <v>373</v>
      </c>
      <c r="C272" t="s">
        <v>908</v>
      </c>
      <c r="D272" t="s">
        <v>454</v>
      </c>
      <c r="E272" t="s">
        <v>34</v>
      </c>
      <c r="F272" t="s">
        <v>1739</v>
      </c>
      <c r="G272" t="s">
        <v>1740</v>
      </c>
      <c r="H272" t="s">
        <v>77</v>
      </c>
      <c r="I272" s="1">
        <v>37850</v>
      </c>
      <c r="J272" t="s">
        <v>1741</v>
      </c>
      <c r="K272" t="s">
        <v>1742</v>
      </c>
      <c r="L272">
        <v>65202</v>
      </c>
      <c r="M272" t="s">
        <v>77</v>
      </c>
      <c r="N272" s="1">
        <v>44805</v>
      </c>
      <c r="O272" s="1">
        <v>44807</v>
      </c>
      <c r="P272">
        <v>36</v>
      </c>
      <c r="Q272">
        <v>2</v>
      </c>
      <c r="R272" t="s">
        <v>40</v>
      </c>
      <c r="S272">
        <v>2</v>
      </c>
      <c r="T272">
        <v>2</v>
      </c>
      <c r="U272">
        <v>2</v>
      </c>
      <c r="V272">
        <v>482</v>
      </c>
      <c r="W272" t="s">
        <v>41</v>
      </c>
      <c r="X272" t="s">
        <v>1743</v>
      </c>
      <c r="Y272" t="s">
        <v>65</v>
      </c>
      <c r="Z272" s="1">
        <v>44786</v>
      </c>
      <c r="AA272" s="2">
        <v>0.25592592592592595</v>
      </c>
      <c r="AB272" s="2">
        <v>0.36026620370370371</v>
      </c>
      <c r="AC272" t="s">
        <v>44</v>
      </c>
      <c r="AD272" t="s">
        <v>45</v>
      </c>
      <c r="AE272" t="s">
        <v>44</v>
      </c>
      <c r="AF272">
        <v>241</v>
      </c>
    </row>
    <row r="273" spans="1:32">
      <c r="A273">
        <v>1274</v>
      </c>
      <c r="B273">
        <v>374</v>
      </c>
      <c r="C273" t="s">
        <v>501</v>
      </c>
      <c r="D273" t="s">
        <v>1062</v>
      </c>
      <c r="E273" t="s">
        <v>34</v>
      </c>
      <c r="F273" t="s">
        <v>1744</v>
      </c>
      <c r="G273">
        <v>3788915788</v>
      </c>
      <c r="H273" t="s">
        <v>904</v>
      </c>
      <c r="I273" s="1">
        <v>28232</v>
      </c>
      <c r="J273" t="s">
        <v>1745</v>
      </c>
      <c r="K273" t="s">
        <v>1746</v>
      </c>
      <c r="L273">
        <v>28161</v>
      </c>
      <c r="M273" t="s">
        <v>904</v>
      </c>
      <c r="N273" s="1">
        <v>44958</v>
      </c>
      <c r="O273" s="1">
        <v>44960</v>
      </c>
      <c r="P273">
        <v>98</v>
      </c>
      <c r="Q273">
        <v>4</v>
      </c>
      <c r="R273" t="s">
        <v>63</v>
      </c>
      <c r="S273">
        <v>4</v>
      </c>
      <c r="T273">
        <v>1</v>
      </c>
      <c r="U273">
        <v>2</v>
      </c>
      <c r="V273">
        <v>168</v>
      </c>
      <c r="W273" t="s">
        <v>54</v>
      </c>
      <c r="X273" t="s">
        <v>1747</v>
      </c>
      <c r="Y273" t="s">
        <v>81</v>
      </c>
      <c r="Z273" s="1">
        <v>44919</v>
      </c>
      <c r="AA273" s="2">
        <v>0.70209490740740732</v>
      </c>
      <c r="AB273" s="2">
        <v>0.40909722222222222</v>
      </c>
      <c r="AC273" t="s">
        <v>44</v>
      </c>
      <c r="AD273" t="s">
        <v>44</v>
      </c>
      <c r="AE273" t="s">
        <v>45</v>
      </c>
      <c r="AF273">
        <v>84</v>
      </c>
    </row>
    <row r="274" spans="1:32">
      <c r="A274">
        <v>1275</v>
      </c>
      <c r="B274">
        <v>375</v>
      </c>
      <c r="C274" t="s">
        <v>945</v>
      </c>
      <c r="D274" t="s">
        <v>83</v>
      </c>
      <c r="E274" t="s">
        <v>34</v>
      </c>
      <c r="F274" t="s">
        <v>1748</v>
      </c>
      <c r="G274" t="s">
        <v>1749</v>
      </c>
      <c r="H274" t="s">
        <v>309</v>
      </c>
      <c r="I274" s="1">
        <v>15872</v>
      </c>
      <c r="J274" t="s">
        <v>1750</v>
      </c>
      <c r="K274" t="s">
        <v>1751</v>
      </c>
      <c r="L274">
        <v>97493</v>
      </c>
      <c r="M274" t="s">
        <v>309</v>
      </c>
      <c r="N274" s="1">
        <v>44755</v>
      </c>
      <c r="O274" s="1">
        <v>44759</v>
      </c>
      <c r="P274">
        <v>70</v>
      </c>
      <c r="Q274">
        <v>3</v>
      </c>
      <c r="R274" t="s">
        <v>53</v>
      </c>
      <c r="S274">
        <v>3</v>
      </c>
      <c r="T274">
        <v>1</v>
      </c>
      <c r="U274">
        <v>4</v>
      </c>
      <c r="V274">
        <v>588</v>
      </c>
      <c r="W274" t="s">
        <v>41</v>
      </c>
      <c r="X274" t="s">
        <v>1752</v>
      </c>
      <c r="Y274" t="s">
        <v>81</v>
      </c>
      <c r="Z274" s="1">
        <v>44726</v>
      </c>
      <c r="AA274" s="2">
        <v>0.9503935185185185</v>
      </c>
      <c r="AB274" s="2">
        <v>0.32363425925925926</v>
      </c>
      <c r="AC274" t="s">
        <v>45</v>
      </c>
      <c r="AD274" t="s">
        <v>45</v>
      </c>
      <c r="AE274" t="s">
        <v>45</v>
      </c>
      <c r="AF274">
        <v>147</v>
      </c>
    </row>
    <row r="275" spans="1:32">
      <c r="A275">
        <v>1276</v>
      </c>
      <c r="B275">
        <v>376</v>
      </c>
      <c r="C275" t="s">
        <v>32</v>
      </c>
      <c r="D275" t="s">
        <v>1753</v>
      </c>
      <c r="E275" t="s">
        <v>48</v>
      </c>
      <c r="F275" t="s">
        <v>1754</v>
      </c>
      <c r="G275" t="s">
        <v>1755</v>
      </c>
      <c r="H275" t="s">
        <v>225</v>
      </c>
      <c r="I275" s="1">
        <v>28708</v>
      </c>
      <c r="J275" t="s">
        <v>1756</v>
      </c>
      <c r="K275" t="s">
        <v>1757</v>
      </c>
      <c r="L275">
        <v>51893</v>
      </c>
      <c r="M275" t="s">
        <v>225</v>
      </c>
      <c r="N275" s="1">
        <v>44814</v>
      </c>
      <c r="O275" s="1">
        <v>44817</v>
      </c>
      <c r="P275">
        <v>34</v>
      </c>
      <c r="Q275">
        <v>2</v>
      </c>
      <c r="R275" t="s">
        <v>53</v>
      </c>
      <c r="S275">
        <v>3</v>
      </c>
      <c r="T275">
        <v>1</v>
      </c>
      <c r="U275">
        <v>3</v>
      </c>
      <c r="V275">
        <v>381</v>
      </c>
      <c r="W275" t="s">
        <v>54</v>
      </c>
      <c r="X275" t="s">
        <v>1758</v>
      </c>
      <c r="Y275" t="s">
        <v>65</v>
      </c>
      <c r="Z275" s="1">
        <v>44790</v>
      </c>
      <c r="AA275" s="2">
        <v>0.97776620370370371</v>
      </c>
      <c r="AB275" s="2">
        <v>0.52465277777777775</v>
      </c>
      <c r="AC275" t="s">
        <v>45</v>
      </c>
      <c r="AD275" t="s">
        <v>45</v>
      </c>
      <c r="AE275" t="s">
        <v>45</v>
      </c>
      <c r="AF275">
        <v>127</v>
      </c>
    </row>
    <row r="276" spans="1:32">
      <c r="A276">
        <v>1277</v>
      </c>
      <c r="B276">
        <v>377</v>
      </c>
      <c r="C276" t="s">
        <v>326</v>
      </c>
      <c r="D276" t="s">
        <v>1759</v>
      </c>
      <c r="E276" t="s">
        <v>34</v>
      </c>
      <c r="F276" t="s">
        <v>1760</v>
      </c>
      <c r="G276" t="s">
        <v>1761</v>
      </c>
      <c r="H276" t="s">
        <v>272</v>
      </c>
      <c r="I276" s="1">
        <v>16006</v>
      </c>
      <c r="J276" t="s">
        <v>1762</v>
      </c>
      <c r="K276" t="s">
        <v>1763</v>
      </c>
      <c r="L276">
        <v>34325</v>
      </c>
      <c r="M276" t="s">
        <v>272</v>
      </c>
      <c r="N276" s="1">
        <v>44699</v>
      </c>
      <c r="O276" s="1">
        <v>44701</v>
      </c>
      <c r="P276">
        <v>61</v>
      </c>
      <c r="Q276">
        <v>3</v>
      </c>
      <c r="R276" t="s">
        <v>53</v>
      </c>
      <c r="S276">
        <v>1</v>
      </c>
      <c r="T276">
        <v>0</v>
      </c>
      <c r="U276">
        <v>2</v>
      </c>
      <c r="V276">
        <v>274</v>
      </c>
      <c r="W276" t="s">
        <v>41</v>
      </c>
      <c r="X276" t="s">
        <v>1764</v>
      </c>
      <c r="Y276" t="s">
        <v>81</v>
      </c>
      <c r="Z276" s="1">
        <v>44674</v>
      </c>
      <c r="AA276" s="2">
        <v>0.49862268518518515</v>
      </c>
      <c r="AB276" s="2">
        <v>0.44534722222222217</v>
      </c>
      <c r="AC276" t="s">
        <v>44</v>
      </c>
      <c r="AD276" t="s">
        <v>45</v>
      </c>
      <c r="AE276" t="s">
        <v>44</v>
      </c>
      <c r="AF276">
        <v>137</v>
      </c>
    </row>
    <row r="277" spans="1:32">
      <c r="A277">
        <v>1278</v>
      </c>
      <c r="B277">
        <v>378</v>
      </c>
      <c r="C277" t="s">
        <v>681</v>
      </c>
      <c r="D277" t="s">
        <v>1765</v>
      </c>
      <c r="E277" t="s">
        <v>34</v>
      </c>
      <c r="F277" t="s">
        <v>1766</v>
      </c>
      <c r="G277" t="s">
        <v>1767</v>
      </c>
      <c r="H277" t="s">
        <v>692</v>
      </c>
      <c r="I277" s="1">
        <v>17866</v>
      </c>
      <c r="J277" t="s">
        <v>1768</v>
      </c>
      <c r="K277" t="s">
        <v>1769</v>
      </c>
      <c r="L277">
        <v>7754</v>
      </c>
      <c r="M277" t="s">
        <v>692</v>
      </c>
      <c r="N277" s="1">
        <v>44740</v>
      </c>
      <c r="O277" s="1">
        <v>44745</v>
      </c>
      <c r="P277">
        <v>85</v>
      </c>
      <c r="Q277">
        <v>4</v>
      </c>
      <c r="R277" t="s">
        <v>53</v>
      </c>
      <c r="S277">
        <v>3</v>
      </c>
      <c r="T277">
        <v>2</v>
      </c>
      <c r="U277">
        <v>5</v>
      </c>
      <c r="V277">
        <v>640</v>
      </c>
      <c r="W277" t="s">
        <v>41</v>
      </c>
      <c r="X277" t="s">
        <v>1770</v>
      </c>
      <c r="Y277" t="s">
        <v>81</v>
      </c>
      <c r="Z277" s="1">
        <v>44711</v>
      </c>
      <c r="AA277" s="2">
        <v>0.88275462962962958</v>
      </c>
      <c r="AB277" s="2">
        <v>0.87635416666666666</v>
      </c>
      <c r="AC277" t="s">
        <v>44</v>
      </c>
      <c r="AD277" t="s">
        <v>45</v>
      </c>
      <c r="AE277" t="s">
        <v>45</v>
      </c>
      <c r="AF277">
        <v>128</v>
      </c>
    </row>
    <row r="278" spans="1:32">
      <c r="A278">
        <v>1279</v>
      </c>
      <c r="B278">
        <v>379</v>
      </c>
      <c r="C278" t="s">
        <v>1771</v>
      </c>
      <c r="D278" t="s">
        <v>1772</v>
      </c>
      <c r="E278" t="s">
        <v>34</v>
      </c>
      <c r="F278" t="s">
        <v>1773</v>
      </c>
      <c r="G278" t="s">
        <v>1774</v>
      </c>
      <c r="H278" t="s">
        <v>423</v>
      </c>
      <c r="I278" s="1">
        <v>28535</v>
      </c>
      <c r="J278" t="s">
        <v>1775</v>
      </c>
      <c r="K278" t="s">
        <v>1776</v>
      </c>
      <c r="L278">
        <v>3943</v>
      </c>
      <c r="M278" t="s">
        <v>423</v>
      </c>
      <c r="N278" s="1">
        <v>44905</v>
      </c>
      <c r="O278" s="1">
        <v>44907</v>
      </c>
      <c r="P278">
        <v>69</v>
      </c>
      <c r="Q278">
        <v>3</v>
      </c>
      <c r="R278" t="s">
        <v>40</v>
      </c>
      <c r="S278">
        <v>4</v>
      </c>
      <c r="T278">
        <v>0</v>
      </c>
      <c r="U278">
        <v>2</v>
      </c>
      <c r="V278">
        <v>416</v>
      </c>
      <c r="W278" t="s">
        <v>54</v>
      </c>
      <c r="X278" t="s">
        <v>1777</v>
      </c>
      <c r="Y278" t="s">
        <v>65</v>
      </c>
      <c r="Z278" s="1">
        <v>44871</v>
      </c>
      <c r="AA278" s="2">
        <v>0.80444444444444441</v>
      </c>
      <c r="AB278" s="2">
        <v>0.48494212962962963</v>
      </c>
      <c r="AC278" t="s">
        <v>44</v>
      </c>
      <c r="AD278" t="s">
        <v>44</v>
      </c>
      <c r="AE278" t="s">
        <v>44</v>
      </c>
      <c r="AF278">
        <v>208</v>
      </c>
    </row>
    <row r="279" spans="1:32">
      <c r="A279">
        <v>1280</v>
      </c>
      <c r="B279">
        <v>380</v>
      </c>
      <c r="C279" t="s">
        <v>628</v>
      </c>
      <c r="D279" t="s">
        <v>176</v>
      </c>
      <c r="E279" t="s">
        <v>34</v>
      </c>
      <c r="F279" t="s">
        <v>1778</v>
      </c>
      <c r="G279" t="s">
        <v>1779</v>
      </c>
      <c r="H279" t="s">
        <v>330</v>
      </c>
      <c r="I279" s="1">
        <v>19431</v>
      </c>
      <c r="J279" t="s">
        <v>1780</v>
      </c>
      <c r="K279" t="s">
        <v>1781</v>
      </c>
      <c r="L279">
        <v>59042</v>
      </c>
      <c r="M279" t="s">
        <v>330</v>
      </c>
      <c r="N279" s="1">
        <v>44628</v>
      </c>
      <c r="O279" s="1">
        <v>44633</v>
      </c>
      <c r="P279">
        <v>56</v>
      </c>
      <c r="Q279">
        <v>3</v>
      </c>
      <c r="R279" t="s">
        <v>63</v>
      </c>
      <c r="S279">
        <v>2</v>
      </c>
      <c r="T279">
        <v>1</v>
      </c>
      <c r="U279">
        <v>5</v>
      </c>
      <c r="V279">
        <v>370</v>
      </c>
      <c r="W279" t="s">
        <v>54</v>
      </c>
      <c r="X279" t="s">
        <v>1782</v>
      </c>
      <c r="Y279" t="s">
        <v>81</v>
      </c>
      <c r="Z279" s="1">
        <v>44621</v>
      </c>
      <c r="AA279" s="2">
        <v>0.62587962962962962</v>
      </c>
      <c r="AB279" s="2">
        <v>0.33035879629629633</v>
      </c>
      <c r="AC279" t="s">
        <v>44</v>
      </c>
      <c r="AD279" t="s">
        <v>44</v>
      </c>
      <c r="AE279" t="s">
        <v>45</v>
      </c>
      <c r="AF279">
        <v>74</v>
      </c>
    </row>
    <row r="280" spans="1:32">
      <c r="A280">
        <v>1281</v>
      </c>
      <c r="B280">
        <v>381</v>
      </c>
      <c r="C280" t="s">
        <v>133</v>
      </c>
      <c r="D280" t="s">
        <v>1783</v>
      </c>
      <c r="E280" t="s">
        <v>34</v>
      </c>
      <c r="F280" t="s">
        <v>1784</v>
      </c>
      <c r="G280" t="s">
        <v>1785</v>
      </c>
      <c r="H280" t="s">
        <v>60</v>
      </c>
      <c r="I280" s="1">
        <v>34273</v>
      </c>
      <c r="J280" t="s">
        <v>1786</v>
      </c>
      <c r="K280" t="s">
        <v>1787</v>
      </c>
      <c r="L280">
        <v>59911</v>
      </c>
      <c r="M280" t="s">
        <v>60</v>
      </c>
      <c r="N280" s="1">
        <v>44583</v>
      </c>
      <c r="O280" s="1">
        <v>44584</v>
      </c>
      <c r="P280">
        <v>15</v>
      </c>
      <c r="Q280">
        <v>1</v>
      </c>
      <c r="R280" t="s">
        <v>40</v>
      </c>
      <c r="S280">
        <v>4</v>
      </c>
      <c r="T280">
        <v>2</v>
      </c>
      <c r="U280">
        <v>1</v>
      </c>
      <c r="V280">
        <v>204</v>
      </c>
      <c r="W280" t="s">
        <v>54</v>
      </c>
      <c r="X280" t="s">
        <v>1788</v>
      </c>
      <c r="Y280" t="s">
        <v>6</v>
      </c>
      <c r="Z280" s="1">
        <v>44576</v>
      </c>
      <c r="AA280" s="2">
        <v>0.64454861111111106</v>
      </c>
      <c r="AB280" s="2">
        <v>5.4386574074074073E-2</v>
      </c>
      <c r="AC280" t="s">
        <v>44</v>
      </c>
      <c r="AD280" t="s">
        <v>45</v>
      </c>
      <c r="AE280" t="s">
        <v>45</v>
      </c>
      <c r="AF280">
        <v>204</v>
      </c>
    </row>
    <row r="281" spans="1:32">
      <c r="A281">
        <v>1282</v>
      </c>
      <c r="B281">
        <v>382</v>
      </c>
      <c r="C281" t="s">
        <v>1789</v>
      </c>
      <c r="D281" t="s">
        <v>1790</v>
      </c>
      <c r="E281" t="s">
        <v>48</v>
      </c>
      <c r="F281" t="s">
        <v>1791</v>
      </c>
      <c r="G281" t="s">
        <v>1792</v>
      </c>
      <c r="H281" t="s">
        <v>171</v>
      </c>
      <c r="I281" s="1">
        <v>34643</v>
      </c>
      <c r="J281" t="s">
        <v>1793</v>
      </c>
      <c r="K281" t="s">
        <v>1794</v>
      </c>
      <c r="L281">
        <v>38690</v>
      </c>
      <c r="M281" t="s">
        <v>171</v>
      </c>
      <c r="N281" s="1">
        <v>44636</v>
      </c>
      <c r="O281" s="1">
        <v>44638</v>
      </c>
      <c r="P281">
        <v>28</v>
      </c>
      <c r="Q281">
        <v>2</v>
      </c>
      <c r="R281" t="s">
        <v>53</v>
      </c>
      <c r="S281">
        <v>4</v>
      </c>
      <c r="T281">
        <v>1</v>
      </c>
      <c r="U281">
        <v>2</v>
      </c>
      <c r="V281">
        <v>298</v>
      </c>
      <c r="W281" t="s">
        <v>54</v>
      </c>
      <c r="X281" t="s">
        <v>1795</v>
      </c>
      <c r="Y281" t="s">
        <v>65</v>
      </c>
      <c r="Z281" s="1">
        <v>44622</v>
      </c>
      <c r="AA281" s="2">
        <v>0.54164351851851855</v>
      </c>
      <c r="AB281" s="2">
        <v>0.97692129629629632</v>
      </c>
      <c r="AC281" t="s">
        <v>45</v>
      </c>
      <c r="AD281" t="s">
        <v>45</v>
      </c>
      <c r="AE281" t="s">
        <v>45</v>
      </c>
      <c r="AF281">
        <v>149</v>
      </c>
    </row>
    <row r="282" spans="1:32">
      <c r="A282">
        <v>1283</v>
      </c>
      <c r="B282">
        <v>383</v>
      </c>
      <c r="C282" t="s">
        <v>1796</v>
      </c>
      <c r="D282" t="s">
        <v>584</v>
      </c>
      <c r="E282" t="s">
        <v>48</v>
      </c>
      <c r="F282" t="s">
        <v>1797</v>
      </c>
      <c r="G282">
        <v>9143432231</v>
      </c>
      <c r="H282" t="s">
        <v>537</v>
      </c>
      <c r="I282" s="1">
        <v>23933</v>
      </c>
      <c r="J282" t="s">
        <v>1798</v>
      </c>
      <c r="K282" t="s">
        <v>1799</v>
      </c>
      <c r="L282">
        <v>23431</v>
      </c>
      <c r="M282" t="s">
        <v>537</v>
      </c>
      <c r="N282" s="1">
        <v>44940</v>
      </c>
      <c r="O282" s="1">
        <v>44942</v>
      </c>
      <c r="P282">
        <v>100</v>
      </c>
      <c r="Q282">
        <v>4</v>
      </c>
      <c r="R282" t="s">
        <v>53</v>
      </c>
      <c r="S282">
        <v>3</v>
      </c>
      <c r="T282">
        <v>1</v>
      </c>
      <c r="U282">
        <v>2</v>
      </c>
      <c r="V282">
        <v>300</v>
      </c>
      <c r="W282" t="s">
        <v>41</v>
      </c>
      <c r="X282" t="s">
        <v>1800</v>
      </c>
      <c r="Y282" t="s">
        <v>43</v>
      </c>
      <c r="Z282" s="1">
        <v>44911</v>
      </c>
      <c r="AA282" s="2">
        <v>0.63262731481481482</v>
      </c>
      <c r="AB282" s="2">
        <v>0.72590277777777779</v>
      </c>
      <c r="AC282" t="s">
        <v>45</v>
      </c>
      <c r="AD282" t="s">
        <v>45</v>
      </c>
      <c r="AE282" t="s">
        <v>45</v>
      </c>
      <c r="AF282">
        <v>150</v>
      </c>
    </row>
    <row r="283" spans="1:32">
      <c r="A283">
        <v>1284</v>
      </c>
      <c r="B283">
        <v>384</v>
      </c>
      <c r="C283" t="s">
        <v>1801</v>
      </c>
      <c r="D283" t="s">
        <v>1802</v>
      </c>
      <c r="E283" t="s">
        <v>48</v>
      </c>
      <c r="F283" t="s">
        <v>1803</v>
      </c>
      <c r="G283" t="s">
        <v>1804</v>
      </c>
      <c r="H283" t="s">
        <v>330</v>
      </c>
      <c r="I283" s="1">
        <v>28796</v>
      </c>
      <c r="J283" t="s">
        <v>1805</v>
      </c>
      <c r="K283" t="s">
        <v>1806</v>
      </c>
      <c r="L283">
        <v>91732</v>
      </c>
      <c r="M283" t="s">
        <v>330</v>
      </c>
      <c r="N283" s="1">
        <v>44870</v>
      </c>
      <c r="O283" s="1">
        <v>44871</v>
      </c>
      <c r="P283">
        <v>11</v>
      </c>
      <c r="Q283">
        <v>1</v>
      </c>
      <c r="R283" t="s">
        <v>63</v>
      </c>
      <c r="S283">
        <v>4</v>
      </c>
      <c r="T283">
        <v>1</v>
      </c>
      <c r="U283">
        <v>1</v>
      </c>
      <c r="V283">
        <v>69</v>
      </c>
      <c r="W283" t="s">
        <v>41</v>
      </c>
      <c r="X283" t="s">
        <v>1807</v>
      </c>
      <c r="Y283" t="s">
        <v>65</v>
      </c>
      <c r="Z283" s="1">
        <v>44862</v>
      </c>
      <c r="AA283" s="2">
        <v>0.41261574074074076</v>
      </c>
      <c r="AB283" s="2">
        <v>0.11337962962962962</v>
      </c>
      <c r="AC283" t="s">
        <v>44</v>
      </c>
      <c r="AD283" t="s">
        <v>45</v>
      </c>
      <c r="AE283" t="s">
        <v>44</v>
      </c>
      <c r="AF283">
        <v>69</v>
      </c>
    </row>
    <row r="284" spans="1:32">
      <c r="A284">
        <v>1285</v>
      </c>
      <c r="B284">
        <v>385</v>
      </c>
      <c r="C284" t="s">
        <v>1808</v>
      </c>
      <c r="D284" t="s">
        <v>1809</v>
      </c>
      <c r="E284" t="s">
        <v>34</v>
      </c>
      <c r="F284" t="s">
        <v>1810</v>
      </c>
      <c r="G284" t="s">
        <v>1811</v>
      </c>
      <c r="H284" t="s">
        <v>225</v>
      </c>
      <c r="I284" s="1">
        <v>26827</v>
      </c>
      <c r="J284" t="s">
        <v>1812</v>
      </c>
      <c r="K284" t="s">
        <v>1813</v>
      </c>
      <c r="L284">
        <v>23802</v>
      </c>
      <c r="M284" t="s">
        <v>225</v>
      </c>
      <c r="N284" s="1">
        <v>44819</v>
      </c>
      <c r="O284" s="1">
        <v>44820</v>
      </c>
      <c r="P284">
        <v>94</v>
      </c>
      <c r="Q284">
        <v>4</v>
      </c>
      <c r="R284" t="s">
        <v>53</v>
      </c>
      <c r="S284">
        <v>2</v>
      </c>
      <c r="T284">
        <v>1</v>
      </c>
      <c r="U284">
        <v>1</v>
      </c>
      <c r="V284">
        <v>144</v>
      </c>
      <c r="W284" t="s">
        <v>41</v>
      </c>
      <c r="X284" t="s">
        <v>1814</v>
      </c>
      <c r="Y284" t="s">
        <v>81</v>
      </c>
      <c r="Z284" s="1">
        <v>44788</v>
      </c>
      <c r="AA284" s="2">
        <v>0.9523611111111111</v>
      </c>
      <c r="AB284" s="2">
        <v>0.3515625</v>
      </c>
      <c r="AC284" t="s">
        <v>44</v>
      </c>
      <c r="AD284" t="s">
        <v>44</v>
      </c>
      <c r="AE284" t="s">
        <v>45</v>
      </c>
      <c r="AF284">
        <v>144</v>
      </c>
    </row>
    <row r="285" spans="1:32">
      <c r="A285">
        <v>1286</v>
      </c>
      <c r="B285">
        <v>386</v>
      </c>
      <c r="C285" t="s">
        <v>1573</v>
      </c>
      <c r="D285" t="s">
        <v>1815</v>
      </c>
      <c r="E285" t="s">
        <v>48</v>
      </c>
      <c r="F285" t="s">
        <v>1816</v>
      </c>
      <c r="G285" t="s">
        <v>1817</v>
      </c>
      <c r="H285" t="s">
        <v>201</v>
      </c>
      <c r="I285" s="1">
        <v>36751</v>
      </c>
      <c r="J285" t="s">
        <v>1818</v>
      </c>
      <c r="K285" t="s">
        <v>1819</v>
      </c>
      <c r="L285">
        <v>63352</v>
      </c>
      <c r="M285" t="s">
        <v>201</v>
      </c>
      <c r="N285" s="1">
        <v>44773</v>
      </c>
      <c r="O285" s="1">
        <v>44778</v>
      </c>
      <c r="P285">
        <v>78</v>
      </c>
      <c r="Q285">
        <v>4</v>
      </c>
      <c r="R285" t="s">
        <v>40</v>
      </c>
      <c r="S285">
        <v>2</v>
      </c>
      <c r="T285">
        <v>2</v>
      </c>
      <c r="U285">
        <v>5</v>
      </c>
      <c r="V285">
        <v>1165</v>
      </c>
      <c r="W285" t="s">
        <v>41</v>
      </c>
      <c r="X285" t="s">
        <v>1820</v>
      </c>
      <c r="Y285" t="s">
        <v>81</v>
      </c>
      <c r="Z285" s="1">
        <v>44760</v>
      </c>
      <c r="AA285" s="2">
        <v>4.5752314814814815E-2</v>
      </c>
      <c r="AB285" s="2">
        <v>0.90956018518518522</v>
      </c>
      <c r="AC285" t="s">
        <v>44</v>
      </c>
      <c r="AD285" t="s">
        <v>45</v>
      </c>
      <c r="AE285" t="s">
        <v>45</v>
      </c>
      <c r="AF285">
        <v>233</v>
      </c>
    </row>
    <row r="286" spans="1:32">
      <c r="A286">
        <v>1287</v>
      </c>
      <c r="B286">
        <v>387</v>
      </c>
      <c r="C286" t="s">
        <v>1555</v>
      </c>
      <c r="D286" t="s">
        <v>1821</v>
      </c>
      <c r="E286" t="s">
        <v>48</v>
      </c>
      <c r="F286" t="s">
        <v>1822</v>
      </c>
      <c r="G286" t="s">
        <v>1823</v>
      </c>
      <c r="H286" t="s">
        <v>423</v>
      </c>
      <c r="I286" s="1">
        <v>20524</v>
      </c>
      <c r="J286" t="s">
        <v>1824</v>
      </c>
      <c r="K286" t="s">
        <v>1825</v>
      </c>
      <c r="L286">
        <v>42851</v>
      </c>
      <c r="M286" t="s">
        <v>423</v>
      </c>
      <c r="N286" s="1">
        <v>44871</v>
      </c>
      <c r="O286" s="1">
        <v>44874</v>
      </c>
      <c r="P286">
        <v>58</v>
      </c>
      <c r="Q286">
        <v>3</v>
      </c>
      <c r="R286" t="s">
        <v>53</v>
      </c>
      <c r="S286">
        <v>4</v>
      </c>
      <c r="T286">
        <v>2</v>
      </c>
      <c r="U286">
        <v>3</v>
      </c>
      <c r="V286">
        <v>450</v>
      </c>
      <c r="W286" t="s">
        <v>54</v>
      </c>
      <c r="X286" t="s">
        <v>1826</v>
      </c>
      <c r="Y286" t="s">
        <v>81</v>
      </c>
      <c r="Z286" s="1">
        <v>44857</v>
      </c>
      <c r="AA286" s="2">
        <v>0.69002314814814814</v>
      </c>
      <c r="AB286" s="2">
        <v>0.27861111111111109</v>
      </c>
      <c r="AC286" t="s">
        <v>45</v>
      </c>
      <c r="AD286" t="s">
        <v>44</v>
      </c>
      <c r="AE286" t="s">
        <v>45</v>
      </c>
      <c r="AF286">
        <v>150</v>
      </c>
    </row>
    <row r="287" spans="1:32">
      <c r="A287">
        <v>1288</v>
      </c>
      <c r="B287">
        <v>388</v>
      </c>
      <c r="C287" t="s">
        <v>1347</v>
      </c>
      <c r="D287" t="s">
        <v>1827</v>
      </c>
      <c r="E287" t="s">
        <v>34</v>
      </c>
      <c r="F287" t="s">
        <v>1828</v>
      </c>
      <c r="G287" t="s">
        <v>1829</v>
      </c>
      <c r="H287" t="s">
        <v>295</v>
      </c>
      <c r="I287" s="1">
        <v>23942</v>
      </c>
      <c r="J287" t="s">
        <v>1830</v>
      </c>
      <c r="K287" t="s">
        <v>1831</v>
      </c>
      <c r="L287">
        <v>33749</v>
      </c>
      <c r="M287" t="s">
        <v>295</v>
      </c>
      <c r="N287" s="1">
        <v>44810</v>
      </c>
      <c r="O287" s="1">
        <v>44815</v>
      </c>
      <c r="P287">
        <v>98</v>
      </c>
      <c r="Q287">
        <v>4</v>
      </c>
      <c r="R287" t="s">
        <v>63</v>
      </c>
      <c r="S287">
        <v>3</v>
      </c>
      <c r="T287">
        <v>1</v>
      </c>
      <c r="U287">
        <v>5</v>
      </c>
      <c r="V287">
        <v>350</v>
      </c>
      <c r="W287" t="s">
        <v>54</v>
      </c>
      <c r="X287" t="s">
        <v>1832</v>
      </c>
      <c r="Y287" t="s">
        <v>65</v>
      </c>
      <c r="Z287" s="1">
        <v>44805</v>
      </c>
      <c r="AA287" s="2">
        <v>0.65105324074074067</v>
      </c>
      <c r="AB287" s="2">
        <v>0.50400462962962966</v>
      </c>
      <c r="AC287" t="s">
        <v>45</v>
      </c>
      <c r="AD287" t="s">
        <v>44</v>
      </c>
      <c r="AE287" t="s">
        <v>45</v>
      </c>
      <c r="AF287">
        <v>70</v>
      </c>
    </row>
    <row r="288" spans="1:32">
      <c r="A288">
        <v>1289</v>
      </c>
      <c r="B288">
        <v>389</v>
      </c>
      <c r="C288" t="s">
        <v>326</v>
      </c>
      <c r="D288" t="s">
        <v>1833</v>
      </c>
      <c r="E288" t="s">
        <v>48</v>
      </c>
      <c r="F288" t="s">
        <v>1834</v>
      </c>
      <c r="G288" t="s">
        <v>1835</v>
      </c>
      <c r="H288" t="s">
        <v>330</v>
      </c>
      <c r="I288" s="1">
        <v>27457</v>
      </c>
      <c r="J288" t="s">
        <v>1836</v>
      </c>
      <c r="K288" t="s">
        <v>1837</v>
      </c>
      <c r="L288">
        <v>80539</v>
      </c>
      <c r="M288" t="s">
        <v>330</v>
      </c>
      <c r="N288" s="1">
        <v>44899</v>
      </c>
      <c r="O288" s="1">
        <v>44902</v>
      </c>
      <c r="P288">
        <v>50</v>
      </c>
      <c r="Q288">
        <v>2</v>
      </c>
      <c r="R288" t="s">
        <v>63</v>
      </c>
      <c r="S288">
        <v>1</v>
      </c>
      <c r="T288">
        <v>2</v>
      </c>
      <c r="U288">
        <v>3</v>
      </c>
      <c r="V288">
        <v>216</v>
      </c>
      <c r="W288" t="s">
        <v>41</v>
      </c>
      <c r="X288" t="s">
        <v>1838</v>
      </c>
      <c r="Y288" t="s">
        <v>43</v>
      </c>
      <c r="Z288" s="1">
        <v>44891</v>
      </c>
      <c r="AA288" s="2">
        <v>0.30744212962962963</v>
      </c>
      <c r="AB288" s="2">
        <v>0.58537037037037043</v>
      </c>
      <c r="AC288" t="s">
        <v>45</v>
      </c>
      <c r="AD288" t="s">
        <v>44</v>
      </c>
      <c r="AE288" t="s">
        <v>44</v>
      </c>
      <c r="AF288">
        <v>72</v>
      </c>
    </row>
    <row r="289" spans="1:32">
      <c r="A289">
        <v>1290</v>
      </c>
      <c r="B289">
        <v>390</v>
      </c>
      <c r="C289" t="s">
        <v>900</v>
      </c>
      <c r="D289" t="s">
        <v>1839</v>
      </c>
      <c r="E289" t="s">
        <v>48</v>
      </c>
      <c r="F289" t="s">
        <v>1840</v>
      </c>
      <c r="G289" t="s">
        <v>1841</v>
      </c>
      <c r="H289" t="s">
        <v>179</v>
      </c>
      <c r="I289" s="1">
        <v>19908</v>
      </c>
      <c r="J289" t="s">
        <v>1842</v>
      </c>
      <c r="K289" t="s">
        <v>1843</v>
      </c>
      <c r="L289">
        <v>58868</v>
      </c>
      <c r="M289" t="s">
        <v>179</v>
      </c>
      <c r="N289" s="1">
        <v>44633</v>
      </c>
      <c r="O289" s="1">
        <v>44637</v>
      </c>
      <c r="P289">
        <v>56</v>
      </c>
      <c r="Q289">
        <v>3</v>
      </c>
      <c r="R289" t="s">
        <v>63</v>
      </c>
      <c r="S289">
        <v>3</v>
      </c>
      <c r="T289">
        <v>0</v>
      </c>
      <c r="U289">
        <v>4</v>
      </c>
      <c r="V289">
        <v>292</v>
      </c>
      <c r="W289" t="s">
        <v>41</v>
      </c>
      <c r="X289" t="s">
        <v>1844</v>
      </c>
      <c r="Y289" t="s">
        <v>65</v>
      </c>
      <c r="Z289" s="1">
        <v>44621</v>
      </c>
      <c r="AA289" s="2">
        <v>0.14928240740740742</v>
      </c>
      <c r="AB289" s="2">
        <v>0.40810185185185183</v>
      </c>
      <c r="AC289" t="s">
        <v>45</v>
      </c>
      <c r="AD289" t="s">
        <v>44</v>
      </c>
      <c r="AE289" t="s">
        <v>45</v>
      </c>
      <c r="AF289">
        <v>73</v>
      </c>
    </row>
    <row r="290" spans="1:32">
      <c r="A290">
        <v>1291</v>
      </c>
      <c r="B290">
        <v>391</v>
      </c>
      <c r="C290" t="s">
        <v>175</v>
      </c>
      <c r="D290" t="s">
        <v>1845</v>
      </c>
      <c r="E290" t="s">
        <v>48</v>
      </c>
      <c r="F290" t="s">
        <v>1846</v>
      </c>
      <c r="G290" t="s">
        <v>1847</v>
      </c>
      <c r="H290" t="s">
        <v>171</v>
      </c>
      <c r="I290" s="1">
        <v>28285</v>
      </c>
      <c r="J290" t="s">
        <v>1848</v>
      </c>
      <c r="K290" t="s">
        <v>1849</v>
      </c>
      <c r="L290">
        <v>97529</v>
      </c>
      <c r="M290" t="s">
        <v>171</v>
      </c>
      <c r="N290" s="1">
        <v>44787</v>
      </c>
      <c r="O290" s="1">
        <v>44792</v>
      </c>
      <c r="P290">
        <v>35</v>
      </c>
      <c r="Q290">
        <v>2</v>
      </c>
      <c r="R290" t="s">
        <v>63</v>
      </c>
      <c r="S290">
        <v>3</v>
      </c>
      <c r="T290">
        <v>0</v>
      </c>
      <c r="U290">
        <v>5</v>
      </c>
      <c r="V290">
        <v>365</v>
      </c>
      <c r="W290" t="s">
        <v>41</v>
      </c>
      <c r="X290" t="s">
        <v>1850</v>
      </c>
      <c r="Y290" t="s">
        <v>81</v>
      </c>
      <c r="Z290" s="1">
        <v>44760</v>
      </c>
      <c r="AA290" s="2">
        <v>0.80564814814814811</v>
      </c>
      <c r="AB290" s="2">
        <v>0.99340277777777775</v>
      </c>
      <c r="AC290" t="s">
        <v>45</v>
      </c>
      <c r="AD290" t="s">
        <v>44</v>
      </c>
      <c r="AE290" t="s">
        <v>44</v>
      </c>
      <c r="AF290">
        <v>73</v>
      </c>
    </row>
    <row r="291" spans="1:32">
      <c r="A291">
        <v>1292</v>
      </c>
      <c r="B291">
        <v>392</v>
      </c>
      <c r="C291" t="s">
        <v>803</v>
      </c>
      <c r="D291" t="s">
        <v>1851</v>
      </c>
      <c r="E291" t="s">
        <v>48</v>
      </c>
      <c r="F291" t="s">
        <v>1852</v>
      </c>
      <c r="G291" t="s">
        <v>1853</v>
      </c>
      <c r="H291" t="s">
        <v>904</v>
      </c>
      <c r="I291" s="1">
        <v>35829</v>
      </c>
      <c r="J291" t="s">
        <v>1854</v>
      </c>
      <c r="K291" t="s">
        <v>1855</v>
      </c>
      <c r="L291">
        <v>97605</v>
      </c>
      <c r="M291" t="s">
        <v>904</v>
      </c>
      <c r="N291" s="1">
        <v>44820</v>
      </c>
      <c r="O291" s="1">
        <v>44823</v>
      </c>
      <c r="P291">
        <v>44</v>
      </c>
      <c r="Q291">
        <v>2</v>
      </c>
      <c r="R291" t="s">
        <v>63</v>
      </c>
      <c r="S291">
        <v>2</v>
      </c>
      <c r="T291">
        <v>0</v>
      </c>
      <c r="U291">
        <v>3</v>
      </c>
      <c r="V291">
        <v>237</v>
      </c>
      <c r="W291" t="s">
        <v>41</v>
      </c>
      <c r="X291" t="s">
        <v>1856</v>
      </c>
      <c r="Y291" t="s">
        <v>6</v>
      </c>
      <c r="Z291" s="1">
        <v>44805</v>
      </c>
      <c r="AA291" s="2">
        <v>0.20041666666666669</v>
      </c>
      <c r="AB291" s="2">
        <v>0.95725694444444442</v>
      </c>
      <c r="AC291" t="s">
        <v>45</v>
      </c>
      <c r="AD291" t="s">
        <v>45</v>
      </c>
      <c r="AE291" t="s">
        <v>44</v>
      </c>
      <c r="AF291">
        <v>79</v>
      </c>
    </row>
    <row r="292" spans="1:32">
      <c r="A292">
        <v>1293</v>
      </c>
      <c r="B292">
        <v>393</v>
      </c>
      <c r="C292" t="s">
        <v>1857</v>
      </c>
      <c r="D292" t="s">
        <v>1858</v>
      </c>
      <c r="E292" t="s">
        <v>48</v>
      </c>
      <c r="F292" t="s">
        <v>1859</v>
      </c>
      <c r="G292" t="s">
        <v>1860</v>
      </c>
      <c r="H292" t="s">
        <v>280</v>
      </c>
      <c r="I292" s="1">
        <v>34364</v>
      </c>
      <c r="J292" t="s">
        <v>1861</v>
      </c>
      <c r="K292" t="s">
        <v>1862</v>
      </c>
      <c r="L292">
        <v>3756</v>
      </c>
      <c r="M292" t="s">
        <v>280</v>
      </c>
      <c r="N292" s="1">
        <v>44859</v>
      </c>
      <c r="O292" s="1">
        <v>44864</v>
      </c>
      <c r="P292">
        <v>91</v>
      </c>
      <c r="Q292">
        <v>4</v>
      </c>
      <c r="R292" t="s">
        <v>53</v>
      </c>
      <c r="S292">
        <v>2</v>
      </c>
      <c r="T292">
        <v>2</v>
      </c>
      <c r="U292">
        <v>5</v>
      </c>
      <c r="V292">
        <v>675</v>
      </c>
      <c r="W292" t="s">
        <v>41</v>
      </c>
      <c r="X292" t="s">
        <v>1863</v>
      </c>
      <c r="Y292" t="s">
        <v>81</v>
      </c>
      <c r="Z292" s="1">
        <v>44849</v>
      </c>
      <c r="AA292" s="2">
        <v>5.6770833333333333E-2</v>
      </c>
      <c r="AB292" s="2">
        <v>0.54122685185185182</v>
      </c>
      <c r="AC292" t="s">
        <v>44</v>
      </c>
      <c r="AD292" t="s">
        <v>44</v>
      </c>
      <c r="AE292" t="s">
        <v>45</v>
      </c>
      <c r="AF292">
        <v>135</v>
      </c>
    </row>
    <row r="293" spans="1:32">
      <c r="A293">
        <v>1294</v>
      </c>
      <c r="B293">
        <v>394</v>
      </c>
      <c r="C293" t="s">
        <v>197</v>
      </c>
      <c r="D293" t="s">
        <v>1864</v>
      </c>
      <c r="E293" t="s">
        <v>48</v>
      </c>
      <c r="F293" t="s">
        <v>1865</v>
      </c>
      <c r="G293" t="s">
        <v>1866</v>
      </c>
      <c r="H293" t="s">
        <v>179</v>
      </c>
      <c r="I293" s="1">
        <v>37675</v>
      </c>
      <c r="J293" t="s">
        <v>1867</v>
      </c>
      <c r="K293" t="s">
        <v>1868</v>
      </c>
      <c r="L293">
        <v>77517</v>
      </c>
      <c r="M293" t="s">
        <v>179</v>
      </c>
      <c r="N293" s="1">
        <v>44812</v>
      </c>
      <c r="O293" s="1">
        <v>44814</v>
      </c>
      <c r="P293">
        <v>26</v>
      </c>
      <c r="Q293">
        <v>2</v>
      </c>
      <c r="R293" t="s">
        <v>63</v>
      </c>
      <c r="S293">
        <v>1</v>
      </c>
      <c r="T293">
        <v>2</v>
      </c>
      <c r="U293">
        <v>2</v>
      </c>
      <c r="V293">
        <v>150</v>
      </c>
      <c r="W293" t="s">
        <v>41</v>
      </c>
      <c r="X293" t="s">
        <v>1869</v>
      </c>
      <c r="Y293" t="s">
        <v>43</v>
      </c>
      <c r="Z293" s="1">
        <v>44788</v>
      </c>
      <c r="AA293" s="2">
        <v>0.84824074074074074</v>
      </c>
      <c r="AB293" s="2">
        <v>7.9861111111111105E-4</v>
      </c>
      <c r="AC293" t="s">
        <v>45</v>
      </c>
      <c r="AD293" t="s">
        <v>44</v>
      </c>
      <c r="AE293" t="s">
        <v>45</v>
      </c>
      <c r="AF293">
        <v>75</v>
      </c>
    </row>
    <row r="294" spans="1:32">
      <c r="A294">
        <v>1295</v>
      </c>
      <c r="B294">
        <v>395</v>
      </c>
      <c r="C294" t="s">
        <v>1870</v>
      </c>
      <c r="D294" t="s">
        <v>1871</v>
      </c>
      <c r="E294" t="s">
        <v>34</v>
      </c>
      <c r="F294" t="s">
        <v>1872</v>
      </c>
      <c r="G294" t="s">
        <v>1873</v>
      </c>
      <c r="H294" t="s">
        <v>295</v>
      </c>
      <c r="I294" s="1">
        <v>35802</v>
      </c>
      <c r="J294" t="s">
        <v>1874</v>
      </c>
      <c r="K294" t="s">
        <v>1875</v>
      </c>
      <c r="L294">
        <v>1589</v>
      </c>
      <c r="M294" t="s">
        <v>295</v>
      </c>
      <c r="N294" s="1">
        <v>44742</v>
      </c>
      <c r="O294" s="1">
        <v>44745</v>
      </c>
      <c r="P294">
        <v>16</v>
      </c>
      <c r="Q294">
        <v>1</v>
      </c>
      <c r="R294" t="s">
        <v>53</v>
      </c>
      <c r="S294">
        <v>2</v>
      </c>
      <c r="T294">
        <v>2</v>
      </c>
      <c r="U294">
        <v>3</v>
      </c>
      <c r="V294">
        <v>375</v>
      </c>
      <c r="W294" t="s">
        <v>54</v>
      </c>
      <c r="X294" t="s">
        <v>1876</v>
      </c>
      <c r="Y294" t="s">
        <v>6</v>
      </c>
      <c r="Z294" s="1">
        <v>44709</v>
      </c>
      <c r="AA294" s="2">
        <v>0.70182870370370365</v>
      </c>
      <c r="AB294" s="2">
        <v>0.3793171296296296</v>
      </c>
      <c r="AC294" t="s">
        <v>44</v>
      </c>
      <c r="AD294" t="s">
        <v>45</v>
      </c>
      <c r="AE294" t="s">
        <v>45</v>
      </c>
      <c r="AF294">
        <v>125</v>
      </c>
    </row>
    <row r="295" spans="1:32">
      <c r="A295">
        <v>1296</v>
      </c>
      <c r="B295">
        <v>396</v>
      </c>
      <c r="C295" t="s">
        <v>347</v>
      </c>
      <c r="D295" t="s">
        <v>1877</v>
      </c>
      <c r="E295" t="s">
        <v>34</v>
      </c>
      <c r="F295" t="s">
        <v>1878</v>
      </c>
      <c r="G295" t="s">
        <v>1879</v>
      </c>
      <c r="H295" t="s">
        <v>70</v>
      </c>
      <c r="I295" s="1">
        <v>21361</v>
      </c>
      <c r="J295" t="s">
        <v>1880</v>
      </c>
      <c r="K295" t="s">
        <v>1881</v>
      </c>
      <c r="L295">
        <v>36420</v>
      </c>
      <c r="M295" t="s">
        <v>70</v>
      </c>
      <c r="N295" s="1">
        <v>44928</v>
      </c>
      <c r="O295" s="1">
        <v>44931</v>
      </c>
      <c r="P295">
        <v>18</v>
      </c>
      <c r="Q295">
        <v>1</v>
      </c>
      <c r="R295" t="s">
        <v>40</v>
      </c>
      <c r="S295">
        <v>1</v>
      </c>
      <c r="T295">
        <v>0</v>
      </c>
      <c r="U295">
        <v>3</v>
      </c>
      <c r="V295">
        <v>702</v>
      </c>
      <c r="W295" t="s">
        <v>54</v>
      </c>
      <c r="X295" t="s">
        <v>1882</v>
      </c>
      <c r="Y295" t="s">
        <v>81</v>
      </c>
      <c r="Z295" s="1">
        <v>44891</v>
      </c>
      <c r="AA295" s="2">
        <v>0.32359953703703703</v>
      </c>
      <c r="AB295" s="2">
        <v>0.78969907407407414</v>
      </c>
      <c r="AC295" t="s">
        <v>45</v>
      </c>
      <c r="AD295" t="s">
        <v>44</v>
      </c>
      <c r="AE295" t="s">
        <v>45</v>
      </c>
      <c r="AF295">
        <v>234</v>
      </c>
    </row>
    <row r="296" spans="1:32">
      <c r="A296">
        <v>1297</v>
      </c>
      <c r="B296">
        <v>397</v>
      </c>
      <c r="C296" t="s">
        <v>722</v>
      </c>
      <c r="D296" t="s">
        <v>1016</v>
      </c>
      <c r="E296" t="s">
        <v>34</v>
      </c>
      <c r="F296" t="s">
        <v>1883</v>
      </c>
      <c r="G296" t="s">
        <v>1884</v>
      </c>
      <c r="H296" t="s">
        <v>122</v>
      </c>
      <c r="I296" s="1">
        <v>18502</v>
      </c>
      <c r="J296" t="s">
        <v>1885</v>
      </c>
      <c r="K296" t="s">
        <v>1886</v>
      </c>
      <c r="L296">
        <v>54108</v>
      </c>
      <c r="M296" t="s">
        <v>122</v>
      </c>
      <c r="N296" s="1">
        <v>44629</v>
      </c>
      <c r="O296" s="1">
        <v>44631</v>
      </c>
      <c r="P296">
        <v>97</v>
      </c>
      <c r="Q296">
        <v>4</v>
      </c>
      <c r="R296" t="s">
        <v>53</v>
      </c>
      <c r="S296">
        <v>4</v>
      </c>
      <c r="T296">
        <v>1</v>
      </c>
      <c r="U296">
        <v>2</v>
      </c>
      <c r="V296">
        <v>298</v>
      </c>
      <c r="W296" t="s">
        <v>54</v>
      </c>
      <c r="X296" t="s">
        <v>1887</v>
      </c>
      <c r="Y296" t="s">
        <v>81</v>
      </c>
      <c r="Z296" s="1">
        <v>44619</v>
      </c>
      <c r="AA296" s="2">
        <v>0.393587962962963</v>
      </c>
      <c r="AB296" s="2">
        <v>1.1122685185185185E-2</v>
      </c>
      <c r="AC296" t="s">
        <v>45</v>
      </c>
      <c r="AD296" t="s">
        <v>44</v>
      </c>
      <c r="AE296" t="s">
        <v>44</v>
      </c>
      <c r="AF296">
        <v>149</v>
      </c>
    </row>
    <row r="297" spans="1:32">
      <c r="A297">
        <v>1298</v>
      </c>
      <c r="B297">
        <v>398</v>
      </c>
      <c r="C297" t="s">
        <v>1888</v>
      </c>
      <c r="D297" t="s">
        <v>1889</v>
      </c>
      <c r="E297" t="s">
        <v>34</v>
      </c>
      <c r="F297" t="s">
        <v>1890</v>
      </c>
      <c r="G297" t="s">
        <v>1891</v>
      </c>
      <c r="H297" t="s">
        <v>109</v>
      </c>
      <c r="I297" s="1">
        <v>32716</v>
      </c>
      <c r="J297" t="s">
        <v>1892</v>
      </c>
      <c r="K297" t="s">
        <v>1893</v>
      </c>
      <c r="L297">
        <v>37207</v>
      </c>
      <c r="M297" t="s">
        <v>109</v>
      </c>
      <c r="N297" s="1">
        <v>44774</v>
      </c>
      <c r="O297" s="1">
        <v>44778</v>
      </c>
      <c r="P297">
        <v>28</v>
      </c>
      <c r="Q297">
        <v>2</v>
      </c>
      <c r="R297" t="s">
        <v>53</v>
      </c>
      <c r="S297">
        <v>3</v>
      </c>
      <c r="T297">
        <v>0</v>
      </c>
      <c r="U297">
        <v>4</v>
      </c>
      <c r="V297">
        <v>492</v>
      </c>
      <c r="W297" t="s">
        <v>41</v>
      </c>
      <c r="X297" t="s">
        <v>1894</v>
      </c>
      <c r="Y297" t="s">
        <v>65</v>
      </c>
      <c r="Z297" s="1">
        <v>44764</v>
      </c>
      <c r="AA297" s="2">
        <v>0.87503472222222223</v>
      </c>
      <c r="AB297" s="2">
        <v>0.22744212962962962</v>
      </c>
      <c r="AC297" t="s">
        <v>45</v>
      </c>
      <c r="AD297" t="s">
        <v>45</v>
      </c>
      <c r="AE297" t="s">
        <v>45</v>
      </c>
      <c r="AF297">
        <v>123</v>
      </c>
    </row>
    <row r="298" spans="1:32">
      <c r="A298">
        <v>1299</v>
      </c>
      <c r="B298">
        <v>399</v>
      </c>
      <c r="C298" t="s">
        <v>1895</v>
      </c>
      <c r="D298" t="s">
        <v>1896</v>
      </c>
      <c r="E298" t="s">
        <v>34</v>
      </c>
      <c r="F298" t="s">
        <v>1897</v>
      </c>
      <c r="G298" t="s">
        <v>1898</v>
      </c>
      <c r="H298" t="s">
        <v>330</v>
      </c>
      <c r="I298" s="1">
        <v>19038</v>
      </c>
      <c r="J298" t="s">
        <v>1899</v>
      </c>
      <c r="K298" t="s">
        <v>1900</v>
      </c>
      <c r="L298">
        <v>3106</v>
      </c>
      <c r="M298" t="s">
        <v>330</v>
      </c>
      <c r="N298" s="1">
        <v>44667</v>
      </c>
      <c r="O298" s="1">
        <v>44669</v>
      </c>
      <c r="P298">
        <v>44</v>
      </c>
      <c r="Q298">
        <v>2</v>
      </c>
      <c r="R298" t="s">
        <v>63</v>
      </c>
      <c r="S298">
        <v>3</v>
      </c>
      <c r="T298">
        <v>1</v>
      </c>
      <c r="U298">
        <v>2</v>
      </c>
      <c r="V298">
        <v>174</v>
      </c>
      <c r="W298" t="s">
        <v>41</v>
      </c>
      <c r="X298" t="s">
        <v>1901</v>
      </c>
      <c r="Y298" t="s">
        <v>6</v>
      </c>
      <c r="Z298" s="1">
        <v>44649</v>
      </c>
      <c r="AA298" s="2">
        <v>0.76552083333333332</v>
      </c>
      <c r="AB298" s="2">
        <v>0.87826388888888884</v>
      </c>
      <c r="AC298" t="s">
        <v>44</v>
      </c>
      <c r="AD298" t="s">
        <v>44</v>
      </c>
      <c r="AE298" t="s">
        <v>45</v>
      </c>
      <c r="AF298">
        <v>87</v>
      </c>
    </row>
    <row r="299" spans="1:32">
      <c r="A299">
        <v>1301</v>
      </c>
      <c r="B299">
        <v>401</v>
      </c>
      <c r="C299" t="s">
        <v>602</v>
      </c>
      <c r="D299" t="s">
        <v>1902</v>
      </c>
      <c r="E299" t="s">
        <v>48</v>
      </c>
      <c r="F299" t="s">
        <v>1903</v>
      </c>
      <c r="G299">
        <v>3969527704</v>
      </c>
      <c r="H299" t="s">
        <v>122</v>
      </c>
      <c r="I299" s="1">
        <v>18926</v>
      </c>
      <c r="J299" t="s">
        <v>1904</v>
      </c>
      <c r="K299" t="s">
        <v>1905</v>
      </c>
      <c r="L299">
        <v>55216</v>
      </c>
      <c r="M299" t="s">
        <v>122</v>
      </c>
      <c r="N299" s="1">
        <v>44685</v>
      </c>
      <c r="O299" s="1">
        <v>44690</v>
      </c>
      <c r="P299">
        <v>13</v>
      </c>
      <c r="Q299">
        <v>1</v>
      </c>
      <c r="R299" t="s">
        <v>53</v>
      </c>
      <c r="S299">
        <v>3</v>
      </c>
      <c r="T299">
        <v>1</v>
      </c>
      <c r="U299">
        <v>5</v>
      </c>
      <c r="V299">
        <v>705</v>
      </c>
      <c r="W299" t="s">
        <v>54</v>
      </c>
      <c r="X299" t="s">
        <v>1906</v>
      </c>
      <c r="Y299" t="s">
        <v>6</v>
      </c>
      <c r="Z299" s="1">
        <v>44650</v>
      </c>
      <c r="AA299" s="2">
        <v>0.4145949074074074</v>
      </c>
      <c r="AB299" s="2">
        <v>0.12042824074074072</v>
      </c>
      <c r="AC299" t="s">
        <v>44</v>
      </c>
      <c r="AD299" t="s">
        <v>44</v>
      </c>
      <c r="AE299" t="s">
        <v>44</v>
      </c>
      <c r="AF299">
        <v>141</v>
      </c>
    </row>
    <row r="300" spans="1:32">
      <c r="A300">
        <v>1302</v>
      </c>
      <c r="B300">
        <v>402</v>
      </c>
      <c r="C300" t="s">
        <v>1907</v>
      </c>
      <c r="D300" t="s">
        <v>675</v>
      </c>
      <c r="E300" t="s">
        <v>34</v>
      </c>
      <c r="F300" t="s">
        <v>1908</v>
      </c>
      <c r="G300" t="s">
        <v>1909</v>
      </c>
      <c r="H300" t="s">
        <v>179</v>
      </c>
      <c r="I300" s="1">
        <v>26078</v>
      </c>
      <c r="J300" t="s">
        <v>1910</v>
      </c>
      <c r="K300" t="s">
        <v>1911</v>
      </c>
      <c r="L300">
        <v>72877</v>
      </c>
      <c r="M300" t="s">
        <v>179</v>
      </c>
      <c r="N300" s="1">
        <v>44739</v>
      </c>
      <c r="O300" s="1">
        <v>44744</v>
      </c>
      <c r="P300">
        <v>78</v>
      </c>
      <c r="Q300">
        <v>4</v>
      </c>
      <c r="R300" t="s">
        <v>40</v>
      </c>
      <c r="S300">
        <v>3</v>
      </c>
      <c r="T300">
        <v>1</v>
      </c>
      <c r="U300">
        <v>5</v>
      </c>
      <c r="V300">
        <v>1130</v>
      </c>
      <c r="W300" t="s">
        <v>54</v>
      </c>
      <c r="X300" t="s">
        <v>1912</v>
      </c>
      <c r="Y300" t="s">
        <v>81</v>
      </c>
      <c r="Z300" s="1">
        <v>44722</v>
      </c>
      <c r="AA300" s="2">
        <v>0.66295138888888883</v>
      </c>
      <c r="AB300" s="2">
        <v>0.9334027777777778</v>
      </c>
      <c r="AC300" t="s">
        <v>44</v>
      </c>
      <c r="AD300" t="s">
        <v>44</v>
      </c>
      <c r="AE300" t="s">
        <v>45</v>
      </c>
      <c r="AF300">
        <v>226</v>
      </c>
    </row>
    <row r="301" spans="1:32">
      <c r="A301">
        <v>1303</v>
      </c>
      <c r="B301">
        <v>403</v>
      </c>
      <c r="C301" t="s">
        <v>1913</v>
      </c>
      <c r="D301" t="s">
        <v>1914</v>
      </c>
      <c r="E301" t="s">
        <v>48</v>
      </c>
      <c r="F301" t="s">
        <v>1915</v>
      </c>
      <c r="G301" t="s">
        <v>1916</v>
      </c>
      <c r="H301" t="s">
        <v>135</v>
      </c>
      <c r="I301" s="1">
        <v>17012</v>
      </c>
      <c r="J301" t="s">
        <v>1917</v>
      </c>
      <c r="K301" t="s">
        <v>1918</v>
      </c>
      <c r="L301">
        <v>74336</v>
      </c>
      <c r="M301" t="s">
        <v>135</v>
      </c>
      <c r="N301" s="1">
        <v>44775</v>
      </c>
      <c r="O301" s="1">
        <v>44777</v>
      </c>
      <c r="P301">
        <v>20</v>
      </c>
      <c r="Q301">
        <v>1</v>
      </c>
      <c r="R301" t="s">
        <v>63</v>
      </c>
      <c r="S301">
        <v>1</v>
      </c>
      <c r="T301">
        <v>0</v>
      </c>
      <c r="U301">
        <v>2</v>
      </c>
      <c r="V301">
        <v>150</v>
      </c>
      <c r="W301" t="s">
        <v>41</v>
      </c>
      <c r="X301" t="s">
        <v>1919</v>
      </c>
      <c r="Y301" t="s">
        <v>43</v>
      </c>
      <c r="Z301" s="1">
        <v>44765</v>
      </c>
      <c r="AA301" s="2">
        <v>0.40986111111111106</v>
      </c>
      <c r="AB301" s="2">
        <v>4.2615740740740739E-2</v>
      </c>
      <c r="AC301" t="s">
        <v>45</v>
      </c>
      <c r="AD301" t="s">
        <v>44</v>
      </c>
      <c r="AE301" t="s">
        <v>45</v>
      </c>
      <c r="AF301">
        <v>75</v>
      </c>
    </row>
    <row r="302" spans="1:32">
      <c r="A302">
        <v>1304</v>
      </c>
      <c r="B302">
        <v>404</v>
      </c>
      <c r="C302" t="s">
        <v>90</v>
      </c>
      <c r="D302" t="s">
        <v>1493</v>
      </c>
      <c r="E302" t="s">
        <v>34</v>
      </c>
      <c r="F302" t="s">
        <v>1920</v>
      </c>
      <c r="G302" t="s">
        <v>1921</v>
      </c>
      <c r="H302" t="s">
        <v>70</v>
      </c>
      <c r="I302" s="1">
        <v>31248</v>
      </c>
      <c r="J302" t="s">
        <v>1922</v>
      </c>
      <c r="K302" t="s">
        <v>1923</v>
      </c>
      <c r="L302">
        <v>85369</v>
      </c>
      <c r="M302" t="s">
        <v>70</v>
      </c>
      <c r="N302" s="1">
        <v>44588</v>
      </c>
      <c r="O302" s="1">
        <v>44591</v>
      </c>
      <c r="P302">
        <v>14</v>
      </c>
      <c r="Q302">
        <v>1</v>
      </c>
      <c r="R302" t="s">
        <v>63</v>
      </c>
      <c r="S302">
        <v>1</v>
      </c>
      <c r="T302">
        <v>0</v>
      </c>
      <c r="U302">
        <v>3</v>
      </c>
      <c r="V302">
        <v>186</v>
      </c>
      <c r="W302" t="s">
        <v>41</v>
      </c>
      <c r="X302" t="s">
        <v>1924</v>
      </c>
      <c r="Y302" t="s">
        <v>65</v>
      </c>
      <c r="Z302" s="1">
        <v>44562</v>
      </c>
      <c r="AA302" s="2">
        <v>0.84208333333333341</v>
      </c>
      <c r="AB302" s="2">
        <v>0.80837962962962961</v>
      </c>
      <c r="AC302" t="s">
        <v>45</v>
      </c>
      <c r="AD302" t="s">
        <v>44</v>
      </c>
      <c r="AE302" t="s">
        <v>45</v>
      </c>
      <c r="AF302">
        <v>62</v>
      </c>
    </row>
    <row r="303" spans="1:32">
      <c r="A303">
        <v>1305</v>
      </c>
      <c r="B303">
        <v>405</v>
      </c>
      <c r="C303" t="s">
        <v>881</v>
      </c>
      <c r="D303" t="s">
        <v>1925</v>
      </c>
      <c r="E303" t="s">
        <v>34</v>
      </c>
      <c r="F303" t="s">
        <v>1926</v>
      </c>
      <c r="G303" t="s">
        <v>1927</v>
      </c>
      <c r="H303" t="s">
        <v>272</v>
      </c>
      <c r="I303" s="1">
        <v>23954</v>
      </c>
      <c r="J303" t="s">
        <v>1928</v>
      </c>
      <c r="K303" t="s">
        <v>1929</v>
      </c>
      <c r="L303">
        <v>56160</v>
      </c>
      <c r="M303" t="s">
        <v>272</v>
      </c>
      <c r="N303" s="1">
        <v>44890</v>
      </c>
      <c r="O303" s="1">
        <v>44894</v>
      </c>
      <c r="P303">
        <v>41</v>
      </c>
      <c r="Q303">
        <v>2</v>
      </c>
      <c r="R303" t="s">
        <v>63</v>
      </c>
      <c r="S303">
        <v>3</v>
      </c>
      <c r="T303">
        <v>2</v>
      </c>
      <c r="U303">
        <v>4</v>
      </c>
      <c r="V303">
        <v>292</v>
      </c>
      <c r="W303" t="s">
        <v>41</v>
      </c>
      <c r="X303" t="s">
        <v>1930</v>
      </c>
      <c r="Y303" t="s">
        <v>81</v>
      </c>
      <c r="Z303" s="1">
        <v>44873</v>
      </c>
      <c r="AA303" s="2">
        <v>0.69386574074074081</v>
      </c>
      <c r="AB303" s="2">
        <v>0.65907407407407403</v>
      </c>
      <c r="AC303" t="s">
        <v>45</v>
      </c>
      <c r="AD303" t="s">
        <v>44</v>
      </c>
      <c r="AE303" t="s">
        <v>44</v>
      </c>
      <c r="AF303">
        <v>73</v>
      </c>
    </row>
    <row r="304" spans="1:32">
      <c r="A304">
        <v>1306</v>
      </c>
      <c r="B304">
        <v>406</v>
      </c>
      <c r="C304" t="s">
        <v>32</v>
      </c>
      <c r="D304" t="s">
        <v>435</v>
      </c>
      <c r="E304" t="s">
        <v>34</v>
      </c>
      <c r="F304" t="s">
        <v>1931</v>
      </c>
      <c r="G304" t="s">
        <v>1932</v>
      </c>
      <c r="H304" t="s">
        <v>418</v>
      </c>
      <c r="I304" s="1">
        <v>23790</v>
      </c>
      <c r="J304" t="s">
        <v>1933</v>
      </c>
      <c r="K304" t="s">
        <v>1934</v>
      </c>
      <c r="L304">
        <v>25162</v>
      </c>
      <c r="M304" t="s">
        <v>418</v>
      </c>
      <c r="N304" s="1">
        <v>44766</v>
      </c>
      <c r="O304" s="1">
        <v>44767</v>
      </c>
      <c r="P304">
        <v>99</v>
      </c>
      <c r="Q304">
        <v>4</v>
      </c>
      <c r="R304" t="s">
        <v>40</v>
      </c>
      <c r="S304">
        <v>4</v>
      </c>
      <c r="T304">
        <v>0</v>
      </c>
      <c r="U304">
        <v>1</v>
      </c>
      <c r="V304">
        <v>240</v>
      </c>
      <c r="W304" t="s">
        <v>41</v>
      </c>
      <c r="X304" t="s">
        <v>1935</v>
      </c>
      <c r="Y304" t="s">
        <v>6</v>
      </c>
      <c r="Z304" s="1">
        <v>44746</v>
      </c>
      <c r="AA304" s="2">
        <v>0.17494212962962963</v>
      </c>
      <c r="AB304" s="2">
        <v>0.14896990740740743</v>
      </c>
      <c r="AC304" t="s">
        <v>45</v>
      </c>
      <c r="AD304" t="s">
        <v>44</v>
      </c>
      <c r="AE304" t="s">
        <v>44</v>
      </c>
      <c r="AF304">
        <v>240</v>
      </c>
    </row>
    <row r="305" spans="1:32">
      <c r="A305">
        <v>1307</v>
      </c>
      <c r="B305">
        <v>407</v>
      </c>
      <c r="C305" t="s">
        <v>1595</v>
      </c>
      <c r="D305" t="s">
        <v>1936</v>
      </c>
      <c r="E305" t="s">
        <v>48</v>
      </c>
      <c r="F305" t="s">
        <v>1937</v>
      </c>
      <c r="G305" t="s">
        <v>1938</v>
      </c>
      <c r="H305" t="s">
        <v>135</v>
      </c>
      <c r="I305" s="1">
        <v>37175</v>
      </c>
      <c r="J305" t="s">
        <v>1939</v>
      </c>
      <c r="K305" t="s">
        <v>1940</v>
      </c>
      <c r="L305">
        <v>44431</v>
      </c>
      <c r="M305" t="s">
        <v>135</v>
      </c>
      <c r="N305" s="1">
        <v>44763</v>
      </c>
      <c r="O305" s="1">
        <v>44767</v>
      </c>
      <c r="P305">
        <v>33</v>
      </c>
      <c r="Q305">
        <v>2</v>
      </c>
      <c r="R305" t="s">
        <v>40</v>
      </c>
      <c r="S305">
        <v>1</v>
      </c>
      <c r="T305">
        <v>1</v>
      </c>
      <c r="U305">
        <v>4</v>
      </c>
      <c r="V305">
        <v>936</v>
      </c>
      <c r="W305" t="s">
        <v>41</v>
      </c>
      <c r="X305" t="s">
        <v>1941</v>
      </c>
      <c r="Y305" t="s">
        <v>6</v>
      </c>
      <c r="Z305" s="1">
        <v>44746</v>
      </c>
      <c r="AA305" s="2">
        <v>0.40322916666666669</v>
      </c>
      <c r="AB305" s="2">
        <v>7.0393518518518508E-2</v>
      </c>
      <c r="AC305" t="s">
        <v>45</v>
      </c>
      <c r="AD305" t="s">
        <v>45</v>
      </c>
      <c r="AE305" t="s">
        <v>44</v>
      </c>
      <c r="AF305">
        <v>234</v>
      </c>
    </row>
    <row r="306" spans="1:32">
      <c r="A306">
        <v>1309</v>
      </c>
      <c r="B306">
        <v>409</v>
      </c>
      <c r="C306" t="s">
        <v>1942</v>
      </c>
      <c r="D306" t="s">
        <v>1943</v>
      </c>
      <c r="E306" t="s">
        <v>48</v>
      </c>
      <c r="F306" t="s">
        <v>1944</v>
      </c>
      <c r="G306">
        <v>7993054594</v>
      </c>
      <c r="H306" t="s">
        <v>1301</v>
      </c>
      <c r="I306" s="1">
        <v>37949</v>
      </c>
      <c r="J306" t="s">
        <v>1945</v>
      </c>
      <c r="K306" t="s">
        <v>1946</v>
      </c>
      <c r="L306">
        <v>99005</v>
      </c>
      <c r="M306" t="s">
        <v>1301</v>
      </c>
      <c r="N306" s="1">
        <v>44666</v>
      </c>
      <c r="O306" s="1">
        <v>44668</v>
      </c>
      <c r="P306">
        <v>5</v>
      </c>
      <c r="Q306">
        <v>1</v>
      </c>
      <c r="R306" t="s">
        <v>63</v>
      </c>
      <c r="S306">
        <v>3</v>
      </c>
      <c r="T306">
        <v>0</v>
      </c>
      <c r="U306">
        <v>2</v>
      </c>
      <c r="V306">
        <v>162</v>
      </c>
      <c r="W306" t="s">
        <v>41</v>
      </c>
      <c r="X306" t="s">
        <v>1947</v>
      </c>
      <c r="Y306" t="s">
        <v>6</v>
      </c>
      <c r="Z306" s="1">
        <v>44633</v>
      </c>
      <c r="AA306" s="2">
        <v>0.50096064814814811</v>
      </c>
      <c r="AB306" s="2">
        <v>8.1979166666666659E-2</v>
      </c>
      <c r="AC306" t="s">
        <v>45</v>
      </c>
      <c r="AD306" t="s">
        <v>44</v>
      </c>
      <c r="AE306" t="s">
        <v>44</v>
      </c>
      <c r="AF306">
        <v>81</v>
      </c>
    </row>
    <row r="307" spans="1:32">
      <c r="A307">
        <v>1310</v>
      </c>
      <c r="B307">
        <v>410</v>
      </c>
      <c r="C307" t="s">
        <v>602</v>
      </c>
      <c r="D307" t="s">
        <v>1329</v>
      </c>
      <c r="E307" t="s">
        <v>48</v>
      </c>
      <c r="F307" t="s">
        <v>1948</v>
      </c>
      <c r="G307" t="s">
        <v>1949</v>
      </c>
      <c r="H307" t="s">
        <v>1442</v>
      </c>
      <c r="I307" s="1">
        <v>32104</v>
      </c>
      <c r="J307" t="s">
        <v>1950</v>
      </c>
      <c r="K307" t="s">
        <v>1951</v>
      </c>
      <c r="L307">
        <v>66685</v>
      </c>
      <c r="M307" t="s">
        <v>1442</v>
      </c>
      <c r="N307" s="1">
        <v>44903</v>
      </c>
      <c r="O307" s="1">
        <v>44906</v>
      </c>
      <c r="P307">
        <v>75</v>
      </c>
      <c r="Q307">
        <v>3</v>
      </c>
      <c r="R307" t="s">
        <v>40</v>
      </c>
      <c r="S307">
        <v>4</v>
      </c>
      <c r="T307">
        <v>1</v>
      </c>
      <c r="U307">
        <v>3</v>
      </c>
      <c r="V307">
        <v>675</v>
      </c>
      <c r="W307" t="s">
        <v>54</v>
      </c>
      <c r="X307" t="s">
        <v>1952</v>
      </c>
      <c r="Y307" t="s">
        <v>43</v>
      </c>
      <c r="Z307" s="1">
        <v>44875</v>
      </c>
      <c r="AA307" s="2">
        <v>0.72299768518518526</v>
      </c>
      <c r="AB307" s="2">
        <v>0.50434027777777779</v>
      </c>
      <c r="AC307" t="s">
        <v>44</v>
      </c>
      <c r="AD307" t="s">
        <v>44</v>
      </c>
      <c r="AE307" t="s">
        <v>45</v>
      </c>
      <c r="AF307">
        <v>225</v>
      </c>
    </row>
    <row r="308" spans="1:32">
      <c r="A308">
        <v>1311</v>
      </c>
      <c r="B308">
        <v>411</v>
      </c>
      <c r="C308" t="s">
        <v>828</v>
      </c>
      <c r="D308" t="s">
        <v>1953</v>
      </c>
      <c r="E308" t="s">
        <v>48</v>
      </c>
      <c r="F308" t="s">
        <v>1954</v>
      </c>
      <c r="G308" t="s">
        <v>1955</v>
      </c>
      <c r="H308" t="s">
        <v>418</v>
      </c>
      <c r="I308" s="1">
        <v>32796</v>
      </c>
      <c r="J308" t="s">
        <v>1956</v>
      </c>
      <c r="K308" t="s">
        <v>1957</v>
      </c>
      <c r="L308">
        <v>77952</v>
      </c>
      <c r="M308" t="s">
        <v>418</v>
      </c>
      <c r="N308" s="1">
        <v>44904</v>
      </c>
      <c r="O308" s="1">
        <v>44908</v>
      </c>
      <c r="P308">
        <v>60</v>
      </c>
      <c r="Q308">
        <v>3</v>
      </c>
      <c r="R308" t="s">
        <v>40</v>
      </c>
      <c r="S308">
        <v>1</v>
      </c>
      <c r="T308">
        <v>0</v>
      </c>
      <c r="U308">
        <v>4</v>
      </c>
      <c r="V308">
        <v>960</v>
      </c>
      <c r="W308" t="s">
        <v>41</v>
      </c>
      <c r="X308" t="s">
        <v>1958</v>
      </c>
      <c r="Y308" t="s">
        <v>81</v>
      </c>
      <c r="Z308" s="1">
        <v>44868</v>
      </c>
      <c r="AA308" s="2">
        <v>0.26163194444444443</v>
      </c>
      <c r="AB308" s="2">
        <v>0.99475694444444451</v>
      </c>
      <c r="AC308" t="s">
        <v>44</v>
      </c>
      <c r="AD308" t="s">
        <v>45</v>
      </c>
      <c r="AE308" t="s">
        <v>44</v>
      </c>
      <c r="AF308">
        <v>240</v>
      </c>
    </row>
    <row r="309" spans="1:32">
      <c r="A309">
        <v>1312</v>
      </c>
      <c r="B309">
        <v>412</v>
      </c>
      <c r="C309" t="s">
        <v>1959</v>
      </c>
      <c r="D309" t="s">
        <v>1960</v>
      </c>
      <c r="E309" t="s">
        <v>34</v>
      </c>
      <c r="F309" t="s">
        <v>1961</v>
      </c>
      <c r="G309" t="s">
        <v>1962</v>
      </c>
      <c r="H309" t="s">
        <v>457</v>
      </c>
      <c r="I309" s="1">
        <v>28498</v>
      </c>
      <c r="J309" t="s">
        <v>1963</v>
      </c>
      <c r="K309" t="s">
        <v>1964</v>
      </c>
      <c r="L309">
        <v>37162</v>
      </c>
      <c r="M309" t="s">
        <v>457</v>
      </c>
      <c r="N309" s="1">
        <v>44933</v>
      </c>
      <c r="O309" s="1">
        <v>44935</v>
      </c>
      <c r="P309">
        <v>40</v>
      </c>
      <c r="Q309">
        <v>2</v>
      </c>
      <c r="R309" t="s">
        <v>53</v>
      </c>
      <c r="S309">
        <v>1</v>
      </c>
      <c r="T309">
        <v>2</v>
      </c>
      <c r="U309">
        <v>2</v>
      </c>
      <c r="V309">
        <v>262</v>
      </c>
      <c r="W309" t="s">
        <v>54</v>
      </c>
      <c r="X309" t="s">
        <v>1965</v>
      </c>
      <c r="Y309" t="s">
        <v>65</v>
      </c>
      <c r="Z309" s="1">
        <v>44908</v>
      </c>
      <c r="AA309" s="2">
        <v>0.15791666666666668</v>
      </c>
      <c r="AB309" s="2">
        <v>0.95086805555555554</v>
      </c>
      <c r="AC309" t="s">
        <v>44</v>
      </c>
      <c r="AD309" t="s">
        <v>45</v>
      </c>
      <c r="AE309" t="s">
        <v>44</v>
      </c>
      <c r="AF309">
        <v>131</v>
      </c>
    </row>
    <row r="310" spans="1:32">
      <c r="A310">
        <v>1314</v>
      </c>
      <c r="B310">
        <v>414</v>
      </c>
      <c r="C310" t="s">
        <v>1966</v>
      </c>
      <c r="D310" t="s">
        <v>1628</v>
      </c>
      <c r="E310" t="s">
        <v>48</v>
      </c>
      <c r="F310" t="s">
        <v>1967</v>
      </c>
      <c r="G310">
        <v>3409282971</v>
      </c>
      <c r="H310" t="s">
        <v>70</v>
      </c>
      <c r="I310" s="1">
        <v>27623</v>
      </c>
      <c r="J310" t="s">
        <v>1968</v>
      </c>
      <c r="K310" t="s">
        <v>1969</v>
      </c>
      <c r="L310">
        <v>43478</v>
      </c>
      <c r="M310" t="s">
        <v>70</v>
      </c>
      <c r="N310" s="1">
        <v>44779</v>
      </c>
      <c r="O310" s="1">
        <v>44782</v>
      </c>
      <c r="P310">
        <v>12</v>
      </c>
      <c r="Q310">
        <v>1</v>
      </c>
      <c r="R310" t="s">
        <v>40</v>
      </c>
      <c r="S310">
        <v>4</v>
      </c>
      <c r="T310">
        <v>0</v>
      </c>
      <c r="U310">
        <v>3</v>
      </c>
      <c r="V310">
        <v>639</v>
      </c>
      <c r="W310" t="s">
        <v>41</v>
      </c>
      <c r="X310" t="s">
        <v>1970</v>
      </c>
      <c r="Y310" t="s">
        <v>81</v>
      </c>
      <c r="Z310" s="1">
        <v>44742</v>
      </c>
      <c r="AA310" s="2">
        <v>7.9537037037037031E-2</v>
      </c>
      <c r="AB310" s="2">
        <v>0.7497800925925926</v>
      </c>
      <c r="AC310" t="s">
        <v>45</v>
      </c>
      <c r="AD310" t="s">
        <v>45</v>
      </c>
      <c r="AE310" t="s">
        <v>45</v>
      </c>
      <c r="AF310">
        <v>213</v>
      </c>
    </row>
    <row r="311" spans="1:32">
      <c r="A311">
        <v>1315</v>
      </c>
      <c r="B311">
        <v>415</v>
      </c>
      <c r="C311" t="s">
        <v>1971</v>
      </c>
      <c r="D311" t="s">
        <v>1105</v>
      </c>
      <c r="E311" t="s">
        <v>34</v>
      </c>
      <c r="F311" t="s">
        <v>1972</v>
      </c>
      <c r="G311" t="s">
        <v>1973</v>
      </c>
      <c r="H311" t="s">
        <v>209</v>
      </c>
      <c r="I311" s="1">
        <v>32097</v>
      </c>
      <c r="J311" t="s">
        <v>1974</v>
      </c>
      <c r="K311" t="s">
        <v>1975</v>
      </c>
      <c r="L311">
        <v>31063</v>
      </c>
      <c r="M311" t="s">
        <v>209</v>
      </c>
      <c r="N311" s="1">
        <v>44832</v>
      </c>
      <c r="O311" s="1">
        <v>44836</v>
      </c>
      <c r="P311">
        <v>93</v>
      </c>
      <c r="Q311">
        <v>4</v>
      </c>
      <c r="R311" t="s">
        <v>40</v>
      </c>
      <c r="S311">
        <v>1</v>
      </c>
      <c r="T311">
        <v>0</v>
      </c>
      <c r="U311">
        <v>4</v>
      </c>
      <c r="V311">
        <v>960</v>
      </c>
      <c r="W311" t="s">
        <v>54</v>
      </c>
      <c r="X311" t="s">
        <v>1976</v>
      </c>
      <c r="Y311" t="s">
        <v>43</v>
      </c>
      <c r="Z311" s="1">
        <v>44808</v>
      </c>
      <c r="AA311" s="2">
        <v>0.3570949074074074</v>
      </c>
      <c r="AB311" s="2">
        <v>0.40637731481481482</v>
      </c>
      <c r="AC311" t="s">
        <v>45</v>
      </c>
      <c r="AD311" t="s">
        <v>45</v>
      </c>
      <c r="AE311" t="s">
        <v>44</v>
      </c>
      <c r="AF311">
        <v>240</v>
      </c>
    </row>
    <row r="312" spans="1:32">
      <c r="A312">
        <v>1316</v>
      </c>
      <c r="B312">
        <v>416</v>
      </c>
      <c r="C312" t="s">
        <v>1201</v>
      </c>
      <c r="D312" t="s">
        <v>1368</v>
      </c>
      <c r="E312" t="s">
        <v>34</v>
      </c>
      <c r="F312" t="s">
        <v>1330</v>
      </c>
      <c r="G312" t="s">
        <v>1977</v>
      </c>
      <c r="H312" t="s">
        <v>225</v>
      </c>
      <c r="I312" s="1">
        <v>34502</v>
      </c>
      <c r="J312" t="s">
        <v>1978</v>
      </c>
      <c r="K312" t="s">
        <v>1979</v>
      </c>
      <c r="L312">
        <v>39354</v>
      </c>
      <c r="M312" t="s">
        <v>225</v>
      </c>
      <c r="N312" s="1">
        <v>44675</v>
      </c>
      <c r="O312" s="1">
        <v>44678</v>
      </c>
      <c r="P312">
        <v>86</v>
      </c>
      <c r="Q312">
        <v>4</v>
      </c>
      <c r="R312" t="s">
        <v>63</v>
      </c>
      <c r="S312">
        <v>3</v>
      </c>
      <c r="T312">
        <v>0</v>
      </c>
      <c r="U312">
        <v>3</v>
      </c>
      <c r="V312">
        <v>216</v>
      </c>
      <c r="W312" t="s">
        <v>41</v>
      </c>
      <c r="X312" t="s">
        <v>1980</v>
      </c>
      <c r="Y312" t="s">
        <v>65</v>
      </c>
      <c r="Z312" s="1">
        <v>44647</v>
      </c>
      <c r="AA312" s="2">
        <v>0.21641203703703704</v>
      </c>
      <c r="AB312" s="2">
        <v>0.21381944444444445</v>
      </c>
      <c r="AC312" t="s">
        <v>44</v>
      </c>
      <c r="AD312" t="s">
        <v>44</v>
      </c>
      <c r="AE312" t="s">
        <v>44</v>
      </c>
      <c r="AF312">
        <v>72</v>
      </c>
    </row>
    <row r="313" spans="1:32">
      <c r="A313">
        <v>1317</v>
      </c>
      <c r="B313">
        <v>417</v>
      </c>
      <c r="C313" t="s">
        <v>364</v>
      </c>
      <c r="D313" t="s">
        <v>83</v>
      </c>
      <c r="E313" t="s">
        <v>34</v>
      </c>
      <c r="F313" t="s">
        <v>1981</v>
      </c>
      <c r="G313" t="s">
        <v>1982</v>
      </c>
      <c r="H313" t="s">
        <v>50</v>
      </c>
      <c r="I313" s="1">
        <v>17770</v>
      </c>
      <c r="J313" t="s">
        <v>1983</v>
      </c>
      <c r="K313" t="s">
        <v>1984</v>
      </c>
      <c r="L313">
        <v>64675</v>
      </c>
      <c r="M313" t="s">
        <v>50</v>
      </c>
      <c r="N313" s="1">
        <v>44871</v>
      </c>
      <c r="O313" s="1">
        <v>44874</v>
      </c>
      <c r="P313">
        <v>57</v>
      </c>
      <c r="Q313">
        <v>3</v>
      </c>
      <c r="R313" t="s">
        <v>40</v>
      </c>
      <c r="S313">
        <v>2</v>
      </c>
      <c r="T313">
        <v>0</v>
      </c>
      <c r="U313">
        <v>3</v>
      </c>
      <c r="V313">
        <v>729</v>
      </c>
      <c r="W313" t="s">
        <v>41</v>
      </c>
      <c r="X313" t="s">
        <v>1985</v>
      </c>
      <c r="Y313" t="s">
        <v>43</v>
      </c>
      <c r="Z313" s="1">
        <v>44852</v>
      </c>
      <c r="AA313" s="2">
        <v>5.2164351851851858E-2</v>
      </c>
      <c r="AB313" s="2">
        <v>0.79829861111111111</v>
      </c>
      <c r="AC313" t="s">
        <v>45</v>
      </c>
      <c r="AD313" t="s">
        <v>44</v>
      </c>
      <c r="AE313" t="s">
        <v>45</v>
      </c>
      <c r="AF313">
        <v>243</v>
      </c>
    </row>
    <row r="314" spans="1:32">
      <c r="A314">
        <v>1318</v>
      </c>
      <c r="B314">
        <v>418</v>
      </c>
      <c r="C314" t="s">
        <v>1986</v>
      </c>
      <c r="D314" t="s">
        <v>83</v>
      </c>
      <c r="E314" t="s">
        <v>48</v>
      </c>
      <c r="F314" t="s">
        <v>1987</v>
      </c>
      <c r="G314">
        <v>6324121792</v>
      </c>
      <c r="H314" t="s">
        <v>115</v>
      </c>
      <c r="I314" s="1">
        <v>28808</v>
      </c>
      <c r="J314" t="s">
        <v>1988</v>
      </c>
      <c r="K314" t="s">
        <v>1989</v>
      </c>
      <c r="L314">
        <v>13988</v>
      </c>
      <c r="M314" t="s">
        <v>115</v>
      </c>
      <c r="N314" s="1">
        <v>44687</v>
      </c>
      <c r="O314" s="1">
        <v>44689</v>
      </c>
      <c r="P314">
        <v>70</v>
      </c>
      <c r="Q314">
        <v>3</v>
      </c>
      <c r="R314" t="s">
        <v>53</v>
      </c>
      <c r="S314">
        <v>4</v>
      </c>
      <c r="T314">
        <v>1</v>
      </c>
      <c r="U314">
        <v>2</v>
      </c>
      <c r="V314">
        <v>266</v>
      </c>
      <c r="W314" t="s">
        <v>54</v>
      </c>
      <c r="X314" t="s">
        <v>1990</v>
      </c>
      <c r="Y314" t="s">
        <v>65</v>
      </c>
      <c r="Z314" s="1">
        <v>44671</v>
      </c>
      <c r="AA314" s="2">
        <v>0.91704861111111102</v>
      </c>
      <c r="AB314" s="2">
        <v>6.4224537037037038E-2</v>
      </c>
      <c r="AC314" t="s">
        <v>44</v>
      </c>
      <c r="AD314" t="s">
        <v>44</v>
      </c>
      <c r="AE314" t="s">
        <v>44</v>
      </c>
      <c r="AF314">
        <v>133</v>
      </c>
    </row>
    <row r="315" spans="1:32">
      <c r="A315">
        <v>1319</v>
      </c>
      <c r="B315">
        <v>419</v>
      </c>
      <c r="C315" t="s">
        <v>391</v>
      </c>
      <c r="D315" t="s">
        <v>1128</v>
      </c>
      <c r="E315" t="s">
        <v>34</v>
      </c>
      <c r="F315" t="s">
        <v>1991</v>
      </c>
      <c r="G315" t="s">
        <v>1992</v>
      </c>
      <c r="H315" t="s">
        <v>904</v>
      </c>
      <c r="I315" s="1">
        <v>30805</v>
      </c>
      <c r="J315" t="s">
        <v>1993</v>
      </c>
      <c r="K315" t="s">
        <v>1994</v>
      </c>
      <c r="L315">
        <v>76307</v>
      </c>
      <c r="M315" t="s">
        <v>904</v>
      </c>
      <c r="N315" s="1">
        <v>44621</v>
      </c>
      <c r="O315" s="1">
        <v>44622</v>
      </c>
      <c r="P315">
        <v>66</v>
      </c>
      <c r="Q315">
        <v>3</v>
      </c>
      <c r="R315" t="s">
        <v>40</v>
      </c>
      <c r="S315">
        <v>3</v>
      </c>
      <c r="T315">
        <v>0</v>
      </c>
      <c r="U315">
        <v>1</v>
      </c>
      <c r="V315">
        <v>224</v>
      </c>
      <c r="W315" t="s">
        <v>54</v>
      </c>
      <c r="X315" t="s">
        <v>1995</v>
      </c>
      <c r="Y315" t="s">
        <v>65</v>
      </c>
      <c r="Z315" s="1">
        <v>44607</v>
      </c>
      <c r="AA315" s="2">
        <v>0.45355324074074077</v>
      </c>
      <c r="AB315" s="2">
        <v>0.27667824074074071</v>
      </c>
      <c r="AC315" t="s">
        <v>44</v>
      </c>
      <c r="AD315" t="s">
        <v>45</v>
      </c>
      <c r="AE315" t="s">
        <v>45</v>
      </c>
      <c r="AF315">
        <v>224</v>
      </c>
    </row>
    <row r="316" spans="1:32">
      <c r="A316">
        <v>1320</v>
      </c>
      <c r="B316">
        <v>420</v>
      </c>
      <c r="C316" t="s">
        <v>1555</v>
      </c>
      <c r="D316" t="s">
        <v>1996</v>
      </c>
      <c r="E316" t="s">
        <v>34</v>
      </c>
      <c r="F316" t="s">
        <v>1997</v>
      </c>
      <c r="G316" t="s">
        <v>1998</v>
      </c>
      <c r="H316" t="s">
        <v>77</v>
      </c>
      <c r="I316" s="1">
        <v>22560</v>
      </c>
      <c r="J316" t="s">
        <v>1999</v>
      </c>
      <c r="K316" t="s">
        <v>2000</v>
      </c>
      <c r="L316">
        <v>68798</v>
      </c>
      <c r="M316" t="s">
        <v>77</v>
      </c>
      <c r="N316" s="1">
        <v>44905</v>
      </c>
      <c r="O316" s="1">
        <v>44909</v>
      </c>
      <c r="P316">
        <v>3</v>
      </c>
      <c r="Q316">
        <v>1</v>
      </c>
      <c r="R316" t="s">
        <v>40</v>
      </c>
      <c r="S316">
        <v>3</v>
      </c>
      <c r="T316">
        <v>1</v>
      </c>
      <c r="U316">
        <v>4</v>
      </c>
      <c r="V316">
        <v>948</v>
      </c>
      <c r="W316" t="s">
        <v>54</v>
      </c>
      <c r="X316" t="s">
        <v>2001</v>
      </c>
      <c r="Y316" t="s">
        <v>81</v>
      </c>
      <c r="Z316" s="1">
        <v>44883</v>
      </c>
      <c r="AA316" s="2">
        <v>0.65133101851851849</v>
      </c>
      <c r="AB316" s="2">
        <v>0.62939814814814821</v>
      </c>
      <c r="AC316" t="s">
        <v>45</v>
      </c>
      <c r="AD316" t="s">
        <v>44</v>
      </c>
      <c r="AE316" t="s">
        <v>45</v>
      </c>
      <c r="AF316">
        <v>237</v>
      </c>
    </row>
    <row r="317" spans="1:32">
      <c r="A317">
        <v>1321</v>
      </c>
      <c r="B317">
        <v>421</v>
      </c>
      <c r="C317" t="s">
        <v>475</v>
      </c>
      <c r="D317" t="s">
        <v>2002</v>
      </c>
      <c r="E317" t="s">
        <v>48</v>
      </c>
      <c r="F317" t="s">
        <v>2003</v>
      </c>
      <c r="G317" t="s">
        <v>2004</v>
      </c>
      <c r="H317" t="s">
        <v>60</v>
      </c>
      <c r="I317" s="1">
        <v>20288</v>
      </c>
      <c r="J317" t="s">
        <v>2005</v>
      </c>
      <c r="K317" t="s">
        <v>2006</v>
      </c>
      <c r="L317">
        <v>70059</v>
      </c>
      <c r="M317" t="s">
        <v>60</v>
      </c>
      <c r="N317" s="1">
        <v>44719</v>
      </c>
      <c r="O317" s="1">
        <v>44721</v>
      </c>
      <c r="P317">
        <v>38</v>
      </c>
      <c r="Q317">
        <v>2</v>
      </c>
      <c r="R317" t="s">
        <v>63</v>
      </c>
      <c r="S317">
        <v>1</v>
      </c>
      <c r="T317">
        <v>1</v>
      </c>
      <c r="U317">
        <v>2</v>
      </c>
      <c r="V317">
        <v>160</v>
      </c>
      <c r="W317" t="s">
        <v>41</v>
      </c>
      <c r="X317" t="s">
        <v>2007</v>
      </c>
      <c r="Y317" t="s">
        <v>6</v>
      </c>
      <c r="Z317" s="1">
        <v>44690</v>
      </c>
      <c r="AA317" s="2">
        <v>0.54359953703703701</v>
      </c>
      <c r="AB317" s="2">
        <v>0.23505787037037038</v>
      </c>
      <c r="AC317" t="s">
        <v>44</v>
      </c>
      <c r="AD317" t="s">
        <v>45</v>
      </c>
      <c r="AE317" t="s">
        <v>45</v>
      </c>
      <c r="AF317">
        <v>80</v>
      </c>
    </row>
    <row r="318" spans="1:32">
      <c r="A318">
        <v>1322</v>
      </c>
      <c r="B318">
        <v>422</v>
      </c>
      <c r="C318" t="s">
        <v>468</v>
      </c>
      <c r="D318" t="s">
        <v>243</v>
      </c>
      <c r="E318" t="s">
        <v>34</v>
      </c>
      <c r="F318" t="s">
        <v>2008</v>
      </c>
      <c r="G318" t="s">
        <v>2009</v>
      </c>
      <c r="H318" t="s">
        <v>225</v>
      </c>
      <c r="I318" s="1">
        <v>18539</v>
      </c>
      <c r="J318" t="s">
        <v>2010</v>
      </c>
      <c r="K318" t="s">
        <v>2011</v>
      </c>
      <c r="L318">
        <v>22183</v>
      </c>
      <c r="M318" t="s">
        <v>225</v>
      </c>
      <c r="N318" s="1">
        <v>44720</v>
      </c>
      <c r="O318" s="1">
        <v>44724</v>
      </c>
      <c r="P318">
        <v>45</v>
      </c>
      <c r="Q318">
        <v>2</v>
      </c>
      <c r="R318" t="s">
        <v>40</v>
      </c>
      <c r="S318">
        <v>2</v>
      </c>
      <c r="T318">
        <v>0</v>
      </c>
      <c r="U318">
        <v>4</v>
      </c>
      <c r="V318">
        <v>812</v>
      </c>
      <c r="W318" t="s">
        <v>54</v>
      </c>
      <c r="X318" t="s">
        <v>2012</v>
      </c>
      <c r="Y318" t="s">
        <v>43</v>
      </c>
      <c r="Z318" s="1">
        <v>44688</v>
      </c>
      <c r="AA318" s="2">
        <v>0.71899305555555548</v>
      </c>
      <c r="AB318" s="2">
        <v>7.9907407407407413E-2</v>
      </c>
      <c r="AC318" t="s">
        <v>44</v>
      </c>
      <c r="AD318" t="s">
        <v>45</v>
      </c>
      <c r="AE318" t="s">
        <v>45</v>
      </c>
      <c r="AF318">
        <v>203</v>
      </c>
    </row>
    <row r="319" spans="1:32">
      <c r="A319">
        <v>1323</v>
      </c>
      <c r="B319">
        <v>423</v>
      </c>
      <c r="C319" t="s">
        <v>2013</v>
      </c>
      <c r="D319" t="s">
        <v>1156</v>
      </c>
      <c r="E319" t="s">
        <v>34</v>
      </c>
      <c r="F319" t="s">
        <v>2014</v>
      </c>
      <c r="G319" t="s">
        <v>2015</v>
      </c>
      <c r="H319" t="s">
        <v>86</v>
      </c>
      <c r="I319" s="1">
        <v>23716</v>
      </c>
      <c r="J319" t="s">
        <v>2016</v>
      </c>
      <c r="K319" t="s">
        <v>2017</v>
      </c>
      <c r="L319">
        <v>61517</v>
      </c>
      <c r="M319" t="s">
        <v>86</v>
      </c>
      <c r="N319" s="1">
        <v>44762</v>
      </c>
      <c r="O319" s="1">
        <v>44766</v>
      </c>
      <c r="P319">
        <v>7</v>
      </c>
      <c r="Q319">
        <v>1</v>
      </c>
      <c r="R319" t="s">
        <v>53</v>
      </c>
      <c r="S319">
        <v>4</v>
      </c>
      <c r="T319">
        <v>2</v>
      </c>
      <c r="U319">
        <v>4</v>
      </c>
      <c r="V319">
        <v>552</v>
      </c>
      <c r="W319" t="s">
        <v>54</v>
      </c>
      <c r="X319" t="s">
        <v>2018</v>
      </c>
      <c r="Y319" t="s">
        <v>6</v>
      </c>
      <c r="Z319" s="1">
        <v>44733</v>
      </c>
      <c r="AA319" s="2">
        <v>0.36495370370370367</v>
      </c>
      <c r="AB319" s="2">
        <v>0.28634259259259259</v>
      </c>
      <c r="AC319" t="s">
        <v>44</v>
      </c>
      <c r="AD319" t="s">
        <v>44</v>
      </c>
      <c r="AE319" t="s">
        <v>44</v>
      </c>
      <c r="AF319">
        <v>138</v>
      </c>
    </row>
    <row r="320" spans="1:32">
      <c r="A320">
        <v>1324</v>
      </c>
      <c r="B320">
        <v>424</v>
      </c>
      <c r="C320" t="s">
        <v>1127</v>
      </c>
      <c r="D320" t="s">
        <v>2019</v>
      </c>
      <c r="E320" t="s">
        <v>48</v>
      </c>
      <c r="F320" t="s">
        <v>2020</v>
      </c>
      <c r="G320" t="s">
        <v>2021</v>
      </c>
      <c r="H320" t="s">
        <v>904</v>
      </c>
      <c r="I320" s="1">
        <v>19424</v>
      </c>
      <c r="J320" t="s">
        <v>2022</v>
      </c>
      <c r="K320" t="s">
        <v>2023</v>
      </c>
      <c r="L320">
        <v>55275</v>
      </c>
      <c r="M320" t="s">
        <v>904</v>
      </c>
      <c r="N320" s="1">
        <v>44702</v>
      </c>
      <c r="O320" s="1">
        <v>44706</v>
      </c>
      <c r="P320">
        <v>2</v>
      </c>
      <c r="Q320">
        <v>1</v>
      </c>
      <c r="R320" t="s">
        <v>63</v>
      </c>
      <c r="S320">
        <v>2</v>
      </c>
      <c r="T320">
        <v>1</v>
      </c>
      <c r="U320">
        <v>4</v>
      </c>
      <c r="V320">
        <v>276</v>
      </c>
      <c r="W320" t="s">
        <v>54</v>
      </c>
      <c r="X320" t="s">
        <v>2024</v>
      </c>
      <c r="Y320" t="s">
        <v>65</v>
      </c>
      <c r="Z320" s="1">
        <v>44683</v>
      </c>
      <c r="AA320" s="2">
        <v>0.49809027777777781</v>
      </c>
      <c r="AB320" s="2">
        <v>0.90984953703703697</v>
      </c>
      <c r="AC320" t="s">
        <v>44</v>
      </c>
      <c r="AD320" t="s">
        <v>44</v>
      </c>
      <c r="AE320" t="s">
        <v>45</v>
      </c>
      <c r="AF320">
        <v>69</v>
      </c>
    </row>
    <row r="321" spans="1:32">
      <c r="A321">
        <v>1325</v>
      </c>
      <c r="B321">
        <v>425</v>
      </c>
      <c r="C321" t="s">
        <v>175</v>
      </c>
      <c r="D321" t="s">
        <v>696</v>
      </c>
      <c r="E321" t="s">
        <v>34</v>
      </c>
      <c r="F321" t="s">
        <v>2025</v>
      </c>
      <c r="G321" t="s">
        <v>2026</v>
      </c>
      <c r="H321" t="s">
        <v>418</v>
      </c>
      <c r="I321" s="1">
        <v>25965</v>
      </c>
      <c r="J321" t="s">
        <v>2027</v>
      </c>
      <c r="K321" t="s">
        <v>2028</v>
      </c>
      <c r="L321">
        <v>2725</v>
      </c>
      <c r="M321" t="s">
        <v>418</v>
      </c>
      <c r="N321" s="1">
        <v>44629</v>
      </c>
      <c r="O321" s="1">
        <v>44633</v>
      </c>
      <c r="P321">
        <v>58</v>
      </c>
      <c r="Q321">
        <v>3</v>
      </c>
      <c r="R321" t="s">
        <v>53</v>
      </c>
      <c r="S321">
        <v>4</v>
      </c>
      <c r="T321">
        <v>1</v>
      </c>
      <c r="U321">
        <v>4</v>
      </c>
      <c r="V321">
        <v>532</v>
      </c>
      <c r="W321" t="s">
        <v>54</v>
      </c>
      <c r="X321" t="s">
        <v>2029</v>
      </c>
      <c r="Y321" t="s">
        <v>6</v>
      </c>
      <c r="Z321" s="1">
        <v>44603</v>
      </c>
      <c r="AA321" s="2">
        <v>0.71546296296296286</v>
      </c>
      <c r="AB321" s="2">
        <v>0.48261574074074076</v>
      </c>
      <c r="AC321" t="s">
        <v>45</v>
      </c>
      <c r="AD321" t="s">
        <v>44</v>
      </c>
      <c r="AE321" t="s">
        <v>45</v>
      </c>
      <c r="AF321">
        <v>133</v>
      </c>
    </row>
    <row r="322" spans="1:32">
      <c r="A322">
        <v>1326</v>
      </c>
      <c r="B322">
        <v>426</v>
      </c>
      <c r="C322" t="s">
        <v>2030</v>
      </c>
      <c r="D322" t="s">
        <v>1228</v>
      </c>
      <c r="E322" t="s">
        <v>34</v>
      </c>
      <c r="F322" t="s">
        <v>2031</v>
      </c>
      <c r="G322" t="s">
        <v>2032</v>
      </c>
      <c r="H322" t="s">
        <v>171</v>
      </c>
      <c r="I322" s="1">
        <v>25337</v>
      </c>
      <c r="J322" t="s">
        <v>2033</v>
      </c>
      <c r="K322" t="s">
        <v>2034</v>
      </c>
      <c r="L322">
        <v>28734</v>
      </c>
      <c r="M322" t="s">
        <v>171</v>
      </c>
      <c r="N322" s="1">
        <v>44856</v>
      </c>
      <c r="O322" s="1">
        <v>44858</v>
      </c>
      <c r="P322">
        <v>19</v>
      </c>
      <c r="Q322">
        <v>1</v>
      </c>
      <c r="R322" t="s">
        <v>53</v>
      </c>
      <c r="S322">
        <v>4</v>
      </c>
      <c r="T322">
        <v>0</v>
      </c>
      <c r="U322">
        <v>2</v>
      </c>
      <c r="V322">
        <v>248</v>
      </c>
      <c r="W322" t="s">
        <v>41</v>
      </c>
      <c r="X322" t="s">
        <v>2035</v>
      </c>
      <c r="Y322" t="s">
        <v>43</v>
      </c>
      <c r="Z322" s="1">
        <v>44851</v>
      </c>
      <c r="AA322" s="2">
        <v>0.86481481481481481</v>
      </c>
      <c r="AB322" s="2">
        <v>0.3949537037037037</v>
      </c>
      <c r="AC322" t="s">
        <v>44</v>
      </c>
      <c r="AD322" t="s">
        <v>45</v>
      </c>
      <c r="AE322" t="s">
        <v>44</v>
      </c>
      <c r="AF322">
        <v>124</v>
      </c>
    </row>
    <row r="323" spans="1:32">
      <c r="A323">
        <v>1327</v>
      </c>
      <c r="B323">
        <v>427</v>
      </c>
      <c r="C323" t="s">
        <v>1022</v>
      </c>
      <c r="D323" t="s">
        <v>140</v>
      </c>
      <c r="E323" t="s">
        <v>34</v>
      </c>
      <c r="F323" t="s">
        <v>2036</v>
      </c>
      <c r="G323" t="s">
        <v>2037</v>
      </c>
      <c r="H323" t="s">
        <v>171</v>
      </c>
      <c r="I323" s="1">
        <v>20176</v>
      </c>
      <c r="J323" t="s">
        <v>2038</v>
      </c>
      <c r="K323" t="s">
        <v>2039</v>
      </c>
      <c r="L323">
        <v>17230</v>
      </c>
      <c r="M323" t="s">
        <v>171</v>
      </c>
      <c r="N323" s="1">
        <v>44658</v>
      </c>
      <c r="O323" s="1">
        <v>44663</v>
      </c>
      <c r="P323">
        <v>30</v>
      </c>
      <c r="Q323">
        <v>2</v>
      </c>
      <c r="R323" t="s">
        <v>40</v>
      </c>
      <c r="S323">
        <v>3</v>
      </c>
      <c r="T323">
        <v>1</v>
      </c>
      <c r="U323">
        <v>5</v>
      </c>
      <c r="V323">
        <v>1125</v>
      </c>
      <c r="W323" t="s">
        <v>41</v>
      </c>
      <c r="X323" t="s">
        <v>2040</v>
      </c>
      <c r="Y323" t="s">
        <v>43</v>
      </c>
      <c r="Z323" s="1">
        <v>44633</v>
      </c>
      <c r="AA323" s="2">
        <v>0.73947916666666658</v>
      </c>
      <c r="AB323" s="2">
        <v>0.2356365740740741</v>
      </c>
      <c r="AC323" t="s">
        <v>44</v>
      </c>
      <c r="AD323" t="s">
        <v>44</v>
      </c>
      <c r="AE323" t="s">
        <v>45</v>
      </c>
      <c r="AF323">
        <v>225</v>
      </c>
    </row>
    <row r="324" spans="1:32">
      <c r="A324">
        <v>1328</v>
      </c>
      <c r="B324">
        <v>428</v>
      </c>
      <c r="C324" t="s">
        <v>908</v>
      </c>
      <c r="D324" t="s">
        <v>378</v>
      </c>
      <c r="E324" t="s">
        <v>34</v>
      </c>
      <c r="F324" t="s">
        <v>2041</v>
      </c>
      <c r="G324" t="s">
        <v>2042</v>
      </c>
      <c r="H324" t="s">
        <v>280</v>
      </c>
      <c r="I324" s="1">
        <v>16252</v>
      </c>
      <c r="J324" t="s">
        <v>2043</v>
      </c>
      <c r="K324" t="s">
        <v>2044</v>
      </c>
      <c r="L324">
        <v>57815</v>
      </c>
      <c r="M324" t="s">
        <v>280</v>
      </c>
      <c r="N324" s="1">
        <v>44661</v>
      </c>
      <c r="O324" s="1">
        <v>44662</v>
      </c>
      <c r="P324">
        <v>67</v>
      </c>
      <c r="Q324">
        <v>3</v>
      </c>
      <c r="R324" t="s">
        <v>53</v>
      </c>
      <c r="S324">
        <v>1</v>
      </c>
      <c r="T324">
        <v>0</v>
      </c>
      <c r="U324">
        <v>1</v>
      </c>
      <c r="V324">
        <v>144</v>
      </c>
      <c r="W324" t="s">
        <v>41</v>
      </c>
      <c r="X324" t="s">
        <v>2045</v>
      </c>
      <c r="Y324" t="s">
        <v>43</v>
      </c>
      <c r="Z324" s="1">
        <v>44646</v>
      </c>
      <c r="AA324" s="2">
        <v>0.40761574074074075</v>
      </c>
      <c r="AB324" s="2">
        <v>0.22762731481481482</v>
      </c>
      <c r="AC324" t="s">
        <v>44</v>
      </c>
      <c r="AD324" t="s">
        <v>44</v>
      </c>
      <c r="AE324" t="s">
        <v>44</v>
      </c>
      <c r="AF324">
        <v>144</v>
      </c>
    </row>
    <row r="325" spans="1:32">
      <c r="A325">
        <v>1329</v>
      </c>
      <c r="B325">
        <v>429</v>
      </c>
      <c r="C325" t="s">
        <v>2046</v>
      </c>
      <c r="D325" t="s">
        <v>428</v>
      </c>
      <c r="E325" t="s">
        <v>34</v>
      </c>
      <c r="F325" t="s">
        <v>2047</v>
      </c>
      <c r="G325">
        <v>6253041641</v>
      </c>
      <c r="H325" t="s">
        <v>225</v>
      </c>
      <c r="I325" s="1">
        <v>34084</v>
      </c>
      <c r="J325" t="s">
        <v>2048</v>
      </c>
      <c r="K325" t="s">
        <v>2049</v>
      </c>
      <c r="L325">
        <v>35732</v>
      </c>
      <c r="M325" t="s">
        <v>225</v>
      </c>
      <c r="N325" s="1">
        <v>44710</v>
      </c>
      <c r="O325" s="1">
        <v>44711</v>
      </c>
      <c r="P325">
        <v>34</v>
      </c>
      <c r="Q325">
        <v>2</v>
      </c>
      <c r="R325" t="s">
        <v>53</v>
      </c>
      <c r="S325">
        <v>2</v>
      </c>
      <c r="T325">
        <v>1</v>
      </c>
      <c r="U325">
        <v>1</v>
      </c>
      <c r="V325">
        <v>125</v>
      </c>
      <c r="W325" t="s">
        <v>41</v>
      </c>
      <c r="X325" t="s">
        <v>2050</v>
      </c>
      <c r="Y325" t="s">
        <v>43</v>
      </c>
      <c r="Z325" s="1">
        <v>44678</v>
      </c>
      <c r="AA325" s="2">
        <v>0.63428240740740738</v>
      </c>
      <c r="AB325" s="2">
        <v>0.24759259259259259</v>
      </c>
      <c r="AC325" t="s">
        <v>45</v>
      </c>
      <c r="AD325" t="s">
        <v>45</v>
      </c>
      <c r="AE325" t="s">
        <v>45</v>
      </c>
      <c r="AF325">
        <v>125</v>
      </c>
    </row>
    <row r="326" spans="1:32">
      <c r="A326">
        <v>1330</v>
      </c>
      <c r="B326">
        <v>430</v>
      </c>
      <c r="C326" t="s">
        <v>256</v>
      </c>
      <c r="D326" t="s">
        <v>847</v>
      </c>
      <c r="E326" t="s">
        <v>34</v>
      </c>
      <c r="F326" t="s">
        <v>2051</v>
      </c>
      <c r="G326" t="s">
        <v>2052</v>
      </c>
      <c r="H326" t="s">
        <v>457</v>
      </c>
      <c r="I326" s="1">
        <v>24575</v>
      </c>
      <c r="J326" t="s">
        <v>2053</v>
      </c>
      <c r="K326" t="s">
        <v>2054</v>
      </c>
      <c r="L326">
        <v>71922</v>
      </c>
      <c r="M326" t="s">
        <v>457</v>
      </c>
      <c r="N326" s="1">
        <v>44624</v>
      </c>
      <c r="O326" s="1">
        <v>44627</v>
      </c>
      <c r="P326">
        <v>56</v>
      </c>
      <c r="Q326">
        <v>3</v>
      </c>
      <c r="R326" t="s">
        <v>63</v>
      </c>
      <c r="S326">
        <v>1</v>
      </c>
      <c r="T326">
        <v>1</v>
      </c>
      <c r="U326">
        <v>3</v>
      </c>
      <c r="V326">
        <v>264</v>
      </c>
      <c r="W326" t="s">
        <v>54</v>
      </c>
      <c r="X326" t="s">
        <v>2055</v>
      </c>
      <c r="Y326" t="s">
        <v>65</v>
      </c>
      <c r="Z326" s="1">
        <v>44604</v>
      </c>
      <c r="AA326" s="2">
        <v>0.15851851851851853</v>
      </c>
      <c r="AB326" s="2">
        <v>5.1203703703703703E-2</v>
      </c>
      <c r="AC326" t="s">
        <v>45</v>
      </c>
      <c r="AD326" t="s">
        <v>45</v>
      </c>
      <c r="AE326" t="s">
        <v>44</v>
      </c>
      <c r="AF326">
        <v>88</v>
      </c>
    </row>
    <row r="327" spans="1:32">
      <c r="A327">
        <v>1331</v>
      </c>
      <c r="B327">
        <v>431</v>
      </c>
      <c r="C327" t="s">
        <v>391</v>
      </c>
      <c r="D327" t="s">
        <v>57</v>
      </c>
      <c r="E327" t="s">
        <v>48</v>
      </c>
      <c r="F327" t="s">
        <v>2056</v>
      </c>
      <c r="G327" t="s">
        <v>2057</v>
      </c>
      <c r="H327" t="s">
        <v>171</v>
      </c>
      <c r="I327" s="1">
        <v>32492</v>
      </c>
      <c r="J327" t="s">
        <v>2058</v>
      </c>
      <c r="K327" t="s">
        <v>2059</v>
      </c>
      <c r="L327">
        <v>15939</v>
      </c>
      <c r="M327" t="s">
        <v>171</v>
      </c>
      <c r="N327" s="1">
        <v>44571</v>
      </c>
      <c r="O327" s="1">
        <v>44574</v>
      </c>
      <c r="P327">
        <v>84</v>
      </c>
      <c r="Q327">
        <v>4</v>
      </c>
      <c r="R327" t="s">
        <v>40</v>
      </c>
      <c r="S327">
        <v>2</v>
      </c>
      <c r="T327">
        <v>2</v>
      </c>
      <c r="U327">
        <v>3</v>
      </c>
      <c r="V327">
        <v>669</v>
      </c>
      <c r="W327" t="s">
        <v>54</v>
      </c>
      <c r="X327" t="s">
        <v>2060</v>
      </c>
      <c r="Y327" t="s">
        <v>81</v>
      </c>
      <c r="Z327" s="1">
        <v>44566</v>
      </c>
      <c r="AA327" s="2">
        <v>0.11475694444444444</v>
      </c>
      <c r="AB327" s="2">
        <v>0.14038194444444443</v>
      </c>
      <c r="AC327" t="s">
        <v>44</v>
      </c>
      <c r="AD327" t="s">
        <v>44</v>
      </c>
      <c r="AE327" t="s">
        <v>44</v>
      </c>
      <c r="AF327">
        <v>223</v>
      </c>
    </row>
    <row r="328" spans="1:32">
      <c r="A328">
        <v>1332</v>
      </c>
      <c r="B328">
        <v>432</v>
      </c>
      <c r="C328" t="s">
        <v>628</v>
      </c>
      <c r="D328" t="s">
        <v>909</v>
      </c>
      <c r="E328" t="s">
        <v>48</v>
      </c>
      <c r="F328" t="s">
        <v>2061</v>
      </c>
      <c r="G328">
        <v>4698987578</v>
      </c>
      <c r="H328" t="s">
        <v>295</v>
      </c>
      <c r="I328" s="1">
        <v>18656</v>
      </c>
      <c r="J328" t="s">
        <v>2062</v>
      </c>
      <c r="K328" t="s">
        <v>2063</v>
      </c>
      <c r="L328">
        <v>62348</v>
      </c>
      <c r="M328" t="s">
        <v>295</v>
      </c>
      <c r="N328" s="1">
        <v>44690</v>
      </c>
      <c r="O328" s="1">
        <v>44695</v>
      </c>
      <c r="P328">
        <v>53</v>
      </c>
      <c r="Q328">
        <v>3</v>
      </c>
      <c r="R328" t="s">
        <v>63</v>
      </c>
      <c r="S328">
        <v>2</v>
      </c>
      <c r="T328">
        <v>0</v>
      </c>
      <c r="U328">
        <v>5</v>
      </c>
      <c r="V328">
        <v>425</v>
      </c>
      <c r="W328" t="s">
        <v>41</v>
      </c>
      <c r="X328" t="s">
        <v>2064</v>
      </c>
      <c r="Y328" t="s">
        <v>6</v>
      </c>
      <c r="Z328" s="1">
        <v>44657</v>
      </c>
      <c r="AA328" s="2">
        <v>6.3344907407407405E-2</v>
      </c>
      <c r="AB328" s="2">
        <v>0.4215740740740741</v>
      </c>
      <c r="AC328" t="s">
        <v>45</v>
      </c>
      <c r="AD328" t="s">
        <v>45</v>
      </c>
      <c r="AE328" t="s">
        <v>44</v>
      </c>
      <c r="AF328">
        <v>85</v>
      </c>
    </row>
    <row r="329" spans="1:32">
      <c r="A329">
        <v>1333</v>
      </c>
      <c r="B329">
        <v>433</v>
      </c>
      <c r="C329" t="s">
        <v>1681</v>
      </c>
      <c r="D329" t="s">
        <v>2065</v>
      </c>
      <c r="E329" t="s">
        <v>48</v>
      </c>
      <c r="F329" t="s">
        <v>2066</v>
      </c>
      <c r="G329" t="s">
        <v>2067</v>
      </c>
      <c r="H329" t="s">
        <v>37</v>
      </c>
      <c r="I329" s="1">
        <v>37475</v>
      </c>
      <c r="J329" t="s">
        <v>2068</v>
      </c>
      <c r="K329" t="s">
        <v>2069</v>
      </c>
      <c r="L329">
        <v>54438</v>
      </c>
      <c r="M329" t="s">
        <v>37</v>
      </c>
      <c r="N329" s="1">
        <v>44703</v>
      </c>
      <c r="O329" s="1">
        <v>44704</v>
      </c>
      <c r="P329">
        <v>29</v>
      </c>
      <c r="Q329">
        <v>2</v>
      </c>
      <c r="R329" t="s">
        <v>63</v>
      </c>
      <c r="S329">
        <v>1</v>
      </c>
      <c r="T329">
        <v>2</v>
      </c>
      <c r="U329">
        <v>1</v>
      </c>
      <c r="V329">
        <v>62</v>
      </c>
      <c r="W329" t="s">
        <v>54</v>
      </c>
      <c r="X329" t="s">
        <v>2070</v>
      </c>
      <c r="Y329" t="s">
        <v>43</v>
      </c>
      <c r="Z329" s="1">
        <v>44673</v>
      </c>
      <c r="AA329" s="2">
        <v>0.59726851851851859</v>
      </c>
      <c r="AB329" s="2">
        <v>0.61690972222222229</v>
      </c>
      <c r="AC329" t="s">
        <v>45</v>
      </c>
      <c r="AD329" t="s">
        <v>44</v>
      </c>
      <c r="AE329" t="s">
        <v>45</v>
      </c>
      <c r="AF329">
        <v>62</v>
      </c>
    </row>
    <row r="330" spans="1:32">
      <c r="A330">
        <v>1334</v>
      </c>
      <c r="B330">
        <v>434</v>
      </c>
      <c r="C330" t="s">
        <v>90</v>
      </c>
      <c r="D330" t="s">
        <v>889</v>
      </c>
      <c r="E330" t="s">
        <v>48</v>
      </c>
      <c r="F330" t="s">
        <v>2071</v>
      </c>
      <c r="G330" t="s">
        <v>2072</v>
      </c>
      <c r="H330" t="s">
        <v>171</v>
      </c>
      <c r="I330" s="1">
        <v>34126</v>
      </c>
      <c r="J330" t="s">
        <v>2073</v>
      </c>
      <c r="K330" t="s">
        <v>2074</v>
      </c>
      <c r="L330">
        <v>69991</v>
      </c>
      <c r="M330" t="s">
        <v>171</v>
      </c>
      <c r="N330" s="1">
        <v>44575</v>
      </c>
      <c r="O330" s="1">
        <v>44576</v>
      </c>
      <c r="P330">
        <v>81</v>
      </c>
      <c r="Q330">
        <v>4</v>
      </c>
      <c r="R330" t="s">
        <v>40</v>
      </c>
      <c r="S330">
        <v>1</v>
      </c>
      <c r="T330">
        <v>1</v>
      </c>
      <c r="U330">
        <v>1</v>
      </c>
      <c r="V330">
        <v>232</v>
      </c>
      <c r="W330" t="s">
        <v>54</v>
      </c>
      <c r="X330" t="s">
        <v>2075</v>
      </c>
      <c r="Y330" t="s">
        <v>6</v>
      </c>
      <c r="Z330" s="1">
        <v>44563</v>
      </c>
      <c r="AA330" s="2">
        <v>0.29614583333333333</v>
      </c>
      <c r="AB330" s="2">
        <v>0.78097222222222218</v>
      </c>
      <c r="AC330" t="s">
        <v>45</v>
      </c>
      <c r="AD330" t="s">
        <v>44</v>
      </c>
      <c r="AE330" t="s">
        <v>45</v>
      </c>
      <c r="AF330">
        <v>232</v>
      </c>
    </row>
    <row r="331" spans="1:32">
      <c r="A331">
        <v>1335</v>
      </c>
      <c r="B331">
        <v>435</v>
      </c>
      <c r="C331" t="s">
        <v>364</v>
      </c>
      <c r="D331" t="s">
        <v>2076</v>
      </c>
      <c r="E331" t="s">
        <v>34</v>
      </c>
      <c r="F331" t="s">
        <v>2077</v>
      </c>
      <c r="G331">
        <v>2602340728</v>
      </c>
      <c r="H331" t="s">
        <v>101</v>
      </c>
      <c r="I331" s="1">
        <v>17669</v>
      </c>
      <c r="J331" t="s">
        <v>2078</v>
      </c>
      <c r="K331" t="s">
        <v>2079</v>
      </c>
      <c r="L331">
        <v>98396</v>
      </c>
      <c r="M331" t="s">
        <v>101</v>
      </c>
      <c r="N331" s="1">
        <v>44681</v>
      </c>
      <c r="O331" s="1">
        <v>44683</v>
      </c>
      <c r="P331">
        <v>76</v>
      </c>
      <c r="Q331">
        <v>4</v>
      </c>
      <c r="R331" t="s">
        <v>53</v>
      </c>
      <c r="S331">
        <v>1</v>
      </c>
      <c r="T331">
        <v>1</v>
      </c>
      <c r="U331">
        <v>2</v>
      </c>
      <c r="V331">
        <v>240</v>
      </c>
      <c r="W331" t="s">
        <v>54</v>
      </c>
      <c r="X331" t="s">
        <v>2080</v>
      </c>
      <c r="Y331" t="s">
        <v>6</v>
      </c>
      <c r="Z331" s="1">
        <v>44662</v>
      </c>
      <c r="AA331" s="2">
        <v>0.74306712962962962</v>
      </c>
      <c r="AB331" s="2">
        <v>1.4189814814814815E-2</v>
      </c>
      <c r="AC331" t="s">
        <v>45</v>
      </c>
      <c r="AD331" t="s">
        <v>45</v>
      </c>
      <c r="AE331" t="s">
        <v>45</v>
      </c>
      <c r="AF331">
        <v>120</v>
      </c>
    </row>
    <row r="332" spans="1:32">
      <c r="A332">
        <v>1336</v>
      </c>
      <c r="B332">
        <v>436</v>
      </c>
      <c r="C332" t="s">
        <v>371</v>
      </c>
      <c r="D332" t="s">
        <v>2081</v>
      </c>
      <c r="E332" t="s">
        <v>48</v>
      </c>
      <c r="F332" t="s">
        <v>2082</v>
      </c>
      <c r="G332" t="s">
        <v>2083</v>
      </c>
      <c r="H332" t="s">
        <v>418</v>
      </c>
      <c r="I332" s="1">
        <v>26801</v>
      </c>
      <c r="J332" t="s">
        <v>2084</v>
      </c>
      <c r="K332" t="s">
        <v>2085</v>
      </c>
      <c r="L332">
        <v>71580</v>
      </c>
      <c r="M332" t="s">
        <v>418</v>
      </c>
      <c r="N332" s="1">
        <v>44675</v>
      </c>
      <c r="O332" s="1">
        <v>44679</v>
      </c>
      <c r="P332">
        <v>9</v>
      </c>
      <c r="Q332">
        <v>1</v>
      </c>
      <c r="R332" t="s">
        <v>40</v>
      </c>
      <c r="S332">
        <v>2</v>
      </c>
      <c r="T332">
        <v>0</v>
      </c>
      <c r="U332">
        <v>4</v>
      </c>
      <c r="V332">
        <v>876</v>
      </c>
      <c r="W332" t="s">
        <v>41</v>
      </c>
      <c r="X332" t="s">
        <v>2086</v>
      </c>
      <c r="Y332" t="s">
        <v>81</v>
      </c>
      <c r="Z332" s="1">
        <v>44668</v>
      </c>
      <c r="AA332" s="2">
        <v>0.48098379629629634</v>
      </c>
      <c r="AB332" s="2">
        <v>0.40552083333333333</v>
      </c>
      <c r="AC332" t="s">
        <v>45</v>
      </c>
      <c r="AD332" t="s">
        <v>45</v>
      </c>
      <c r="AE332" t="s">
        <v>45</v>
      </c>
      <c r="AF332">
        <v>219</v>
      </c>
    </row>
    <row r="333" spans="1:32">
      <c r="A333">
        <v>1337</v>
      </c>
      <c r="B333">
        <v>437</v>
      </c>
      <c r="C333" t="s">
        <v>2087</v>
      </c>
      <c r="D333" t="s">
        <v>2088</v>
      </c>
      <c r="E333" t="s">
        <v>48</v>
      </c>
      <c r="F333" t="s">
        <v>2089</v>
      </c>
      <c r="G333" t="s">
        <v>2090</v>
      </c>
      <c r="H333" t="s">
        <v>225</v>
      </c>
      <c r="I333" s="1">
        <v>24132</v>
      </c>
      <c r="J333" t="s">
        <v>2091</v>
      </c>
      <c r="K333" t="s">
        <v>2092</v>
      </c>
      <c r="L333">
        <v>93683</v>
      </c>
      <c r="M333" t="s">
        <v>225</v>
      </c>
      <c r="N333" s="1">
        <v>44862</v>
      </c>
      <c r="O333" s="1">
        <v>44864</v>
      </c>
      <c r="P333">
        <v>98</v>
      </c>
      <c r="Q333">
        <v>4</v>
      </c>
      <c r="R333" t="s">
        <v>63</v>
      </c>
      <c r="S333">
        <v>4</v>
      </c>
      <c r="T333">
        <v>2</v>
      </c>
      <c r="U333">
        <v>2</v>
      </c>
      <c r="V333">
        <v>136</v>
      </c>
      <c r="W333" t="s">
        <v>54</v>
      </c>
      <c r="X333" t="s">
        <v>2093</v>
      </c>
      <c r="Y333" t="s">
        <v>6</v>
      </c>
      <c r="Z333" s="1">
        <v>44857</v>
      </c>
      <c r="AA333" s="2">
        <v>0.74562499999999998</v>
      </c>
      <c r="AB333" s="2">
        <v>0.57819444444444446</v>
      </c>
      <c r="AC333" t="s">
        <v>45</v>
      </c>
      <c r="AD333" t="s">
        <v>45</v>
      </c>
      <c r="AE333" t="s">
        <v>44</v>
      </c>
      <c r="AF333">
        <v>68</v>
      </c>
    </row>
    <row r="334" spans="1:32">
      <c r="A334">
        <v>1338</v>
      </c>
      <c r="B334">
        <v>438</v>
      </c>
      <c r="C334" t="s">
        <v>1233</v>
      </c>
      <c r="D334" t="s">
        <v>1156</v>
      </c>
      <c r="E334" t="s">
        <v>34</v>
      </c>
      <c r="F334" t="s">
        <v>2094</v>
      </c>
      <c r="G334" t="s">
        <v>2095</v>
      </c>
      <c r="H334" t="s">
        <v>904</v>
      </c>
      <c r="I334" s="1">
        <v>34644</v>
      </c>
      <c r="J334" t="s">
        <v>2096</v>
      </c>
      <c r="K334" t="s">
        <v>2097</v>
      </c>
      <c r="L334">
        <v>70391</v>
      </c>
      <c r="M334" t="s">
        <v>904</v>
      </c>
      <c r="N334" s="1">
        <v>44884</v>
      </c>
      <c r="O334" s="1">
        <v>44888</v>
      </c>
      <c r="P334">
        <v>31</v>
      </c>
      <c r="Q334">
        <v>2</v>
      </c>
      <c r="R334" t="s">
        <v>53</v>
      </c>
      <c r="S334">
        <v>3</v>
      </c>
      <c r="T334">
        <v>1</v>
      </c>
      <c r="U334">
        <v>4</v>
      </c>
      <c r="V334">
        <v>496</v>
      </c>
      <c r="W334" t="s">
        <v>54</v>
      </c>
      <c r="X334" t="s">
        <v>2098</v>
      </c>
      <c r="Y334" t="s">
        <v>81</v>
      </c>
      <c r="Z334" s="1">
        <v>44852</v>
      </c>
      <c r="AA334" s="2">
        <v>0.84745370370370365</v>
      </c>
      <c r="AB334" s="2">
        <v>0.69790509259259259</v>
      </c>
      <c r="AC334" t="s">
        <v>45</v>
      </c>
      <c r="AD334" t="s">
        <v>45</v>
      </c>
      <c r="AE334" t="s">
        <v>45</v>
      </c>
      <c r="AF334">
        <v>124</v>
      </c>
    </row>
    <row r="335" spans="1:32">
      <c r="A335">
        <v>1339</v>
      </c>
      <c r="B335">
        <v>439</v>
      </c>
      <c r="C335" t="s">
        <v>1392</v>
      </c>
      <c r="D335" t="s">
        <v>2099</v>
      </c>
      <c r="E335" t="s">
        <v>48</v>
      </c>
      <c r="F335" t="s">
        <v>2100</v>
      </c>
      <c r="G335" t="s">
        <v>2101</v>
      </c>
      <c r="H335" t="s">
        <v>295</v>
      </c>
      <c r="I335" s="1">
        <v>32905</v>
      </c>
      <c r="J335" t="s">
        <v>2102</v>
      </c>
      <c r="K335" t="s">
        <v>2103</v>
      </c>
      <c r="L335">
        <v>76017</v>
      </c>
      <c r="M335" t="s">
        <v>295</v>
      </c>
      <c r="N335" s="1">
        <v>44741</v>
      </c>
      <c r="O335" s="1">
        <v>44745</v>
      </c>
      <c r="P335">
        <v>81</v>
      </c>
      <c r="Q335">
        <v>4</v>
      </c>
      <c r="R335" t="s">
        <v>40</v>
      </c>
      <c r="S335">
        <v>3</v>
      </c>
      <c r="T335">
        <v>0</v>
      </c>
      <c r="U335">
        <v>4</v>
      </c>
      <c r="V335">
        <v>812</v>
      </c>
      <c r="W335" t="s">
        <v>54</v>
      </c>
      <c r="X335" t="s">
        <v>2104</v>
      </c>
      <c r="Y335" t="s">
        <v>81</v>
      </c>
      <c r="Z335" s="1">
        <v>44704</v>
      </c>
      <c r="AA335" s="2">
        <v>2.6469907407407411E-2</v>
      </c>
      <c r="AB335" s="2">
        <v>0.26643518518518522</v>
      </c>
      <c r="AC335" t="s">
        <v>45</v>
      </c>
      <c r="AD335" t="s">
        <v>45</v>
      </c>
      <c r="AE335" t="s">
        <v>45</v>
      </c>
      <c r="AF335">
        <v>203</v>
      </c>
    </row>
    <row r="336" spans="1:32">
      <c r="A336">
        <v>1340</v>
      </c>
      <c r="B336">
        <v>440</v>
      </c>
      <c r="C336" t="s">
        <v>2105</v>
      </c>
      <c r="D336" t="s">
        <v>222</v>
      </c>
      <c r="E336" t="s">
        <v>34</v>
      </c>
      <c r="F336" t="s">
        <v>2106</v>
      </c>
      <c r="G336" t="s">
        <v>2107</v>
      </c>
      <c r="H336" t="s">
        <v>70</v>
      </c>
      <c r="I336" s="1">
        <v>27183</v>
      </c>
      <c r="J336" t="s">
        <v>2108</v>
      </c>
      <c r="K336" t="s">
        <v>2109</v>
      </c>
      <c r="L336">
        <v>68976</v>
      </c>
      <c r="M336" t="s">
        <v>70</v>
      </c>
      <c r="N336" s="1">
        <v>44809</v>
      </c>
      <c r="O336" s="1">
        <v>44811</v>
      </c>
      <c r="P336">
        <v>19</v>
      </c>
      <c r="Q336">
        <v>1</v>
      </c>
      <c r="R336" t="s">
        <v>53</v>
      </c>
      <c r="S336">
        <v>3</v>
      </c>
      <c r="T336">
        <v>2</v>
      </c>
      <c r="U336">
        <v>2</v>
      </c>
      <c r="V336">
        <v>258</v>
      </c>
      <c r="W336" t="s">
        <v>41</v>
      </c>
      <c r="X336" t="s">
        <v>2110</v>
      </c>
      <c r="Y336" t="s">
        <v>81</v>
      </c>
      <c r="Z336" s="1">
        <v>44778</v>
      </c>
      <c r="AA336" s="2">
        <v>6.9432870370370367E-2</v>
      </c>
      <c r="AB336" s="2">
        <v>0.2994560185185185</v>
      </c>
      <c r="AC336" t="s">
        <v>44</v>
      </c>
      <c r="AD336" t="s">
        <v>44</v>
      </c>
      <c r="AE336" t="s">
        <v>44</v>
      </c>
      <c r="AF336">
        <v>129</v>
      </c>
    </row>
    <row r="337" spans="1:32">
      <c r="A337">
        <v>1341</v>
      </c>
      <c r="B337">
        <v>441</v>
      </c>
      <c r="C337" t="s">
        <v>1555</v>
      </c>
      <c r="D337" t="s">
        <v>2111</v>
      </c>
      <c r="E337" t="s">
        <v>34</v>
      </c>
      <c r="F337" t="s">
        <v>2112</v>
      </c>
      <c r="G337">
        <v>3328598285</v>
      </c>
      <c r="H337" t="s">
        <v>171</v>
      </c>
      <c r="I337" s="1">
        <v>37388</v>
      </c>
      <c r="J337" t="s">
        <v>2113</v>
      </c>
      <c r="K337" t="s">
        <v>2114</v>
      </c>
      <c r="L337">
        <v>70486</v>
      </c>
      <c r="M337" t="s">
        <v>171</v>
      </c>
      <c r="N337" s="1">
        <v>44706</v>
      </c>
      <c r="O337" s="1">
        <v>44709</v>
      </c>
      <c r="P337">
        <v>35</v>
      </c>
      <c r="Q337">
        <v>2</v>
      </c>
      <c r="R337" t="s">
        <v>63</v>
      </c>
      <c r="S337">
        <v>3</v>
      </c>
      <c r="T337">
        <v>2</v>
      </c>
      <c r="U337">
        <v>3</v>
      </c>
      <c r="V337">
        <v>186</v>
      </c>
      <c r="W337" t="s">
        <v>54</v>
      </c>
      <c r="X337" t="s">
        <v>2115</v>
      </c>
      <c r="Y337" t="s">
        <v>6</v>
      </c>
      <c r="Z337" s="1">
        <v>44699</v>
      </c>
      <c r="AA337" s="2">
        <v>0.58782407407407411</v>
      </c>
      <c r="AB337" s="2">
        <v>0.8887152777777777</v>
      </c>
      <c r="AC337" t="s">
        <v>44</v>
      </c>
      <c r="AD337" t="s">
        <v>44</v>
      </c>
      <c r="AE337" t="s">
        <v>45</v>
      </c>
      <c r="AF337">
        <v>62</v>
      </c>
    </row>
    <row r="338" spans="1:32">
      <c r="A338">
        <v>1342</v>
      </c>
      <c r="B338">
        <v>442</v>
      </c>
      <c r="C338" t="s">
        <v>2116</v>
      </c>
      <c r="D338" t="s">
        <v>2117</v>
      </c>
      <c r="E338" t="s">
        <v>34</v>
      </c>
      <c r="F338" t="s">
        <v>2118</v>
      </c>
      <c r="G338" t="s">
        <v>2119</v>
      </c>
      <c r="H338" t="s">
        <v>115</v>
      </c>
      <c r="I338" s="1">
        <v>34963</v>
      </c>
      <c r="J338" t="s">
        <v>2120</v>
      </c>
      <c r="K338" t="s">
        <v>1291</v>
      </c>
      <c r="L338">
        <v>36575</v>
      </c>
      <c r="M338" t="s">
        <v>115</v>
      </c>
      <c r="N338" s="1">
        <v>44725</v>
      </c>
      <c r="O338" s="1">
        <v>44729</v>
      </c>
      <c r="P338">
        <v>4</v>
      </c>
      <c r="Q338">
        <v>1</v>
      </c>
      <c r="R338" t="s">
        <v>53</v>
      </c>
      <c r="S338">
        <v>4</v>
      </c>
      <c r="T338">
        <v>0</v>
      </c>
      <c r="U338">
        <v>4</v>
      </c>
      <c r="V338">
        <v>580</v>
      </c>
      <c r="W338" t="s">
        <v>41</v>
      </c>
      <c r="X338" t="s">
        <v>2121</v>
      </c>
      <c r="Y338" t="s">
        <v>81</v>
      </c>
      <c r="Z338" s="1">
        <v>44703</v>
      </c>
      <c r="AA338" s="2">
        <v>0.77244212962962966</v>
      </c>
      <c r="AB338" s="2">
        <v>0.76758101851851857</v>
      </c>
      <c r="AC338" t="s">
        <v>45</v>
      </c>
      <c r="AD338" t="s">
        <v>45</v>
      </c>
      <c r="AE338" t="s">
        <v>45</v>
      </c>
      <c r="AF338">
        <v>145</v>
      </c>
    </row>
    <row r="339" spans="1:32">
      <c r="A339">
        <v>1343</v>
      </c>
      <c r="B339">
        <v>443</v>
      </c>
      <c r="C339" t="s">
        <v>1155</v>
      </c>
      <c r="D339" t="s">
        <v>1128</v>
      </c>
      <c r="E339" t="s">
        <v>34</v>
      </c>
      <c r="F339" t="s">
        <v>2122</v>
      </c>
      <c r="G339">
        <v>6468252223</v>
      </c>
      <c r="H339" t="s">
        <v>1301</v>
      </c>
      <c r="I339" s="1">
        <v>37145</v>
      </c>
      <c r="J339" t="s">
        <v>2123</v>
      </c>
      <c r="K339" t="s">
        <v>2124</v>
      </c>
      <c r="L339">
        <v>36797</v>
      </c>
      <c r="M339" t="s">
        <v>1301</v>
      </c>
      <c r="N339" s="1">
        <v>44802</v>
      </c>
      <c r="O339" s="1">
        <v>44803</v>
      </c>
      <c r="P339">
        <v>6</v>
      </c>
      <c r="Q339">
        <v>1</v>
      </c>
      <c r="R339" t="s">
        <v>40</v>
      </c>
      <c r="S339">
        <v>1</v>
      </c>
      <c r="T339">
        <v>0</v>
      </c>
      <c r="U339">
        <v>1</v>
      </c>
      <c r="V339">
        <v>234</v>
      </c>
      <c r="W339" t="s">
        <v>41</v>
      </c>
      <c r="X339" t="s">
        <v>2125</v>
      </c>
      <c r="Y339" t="s">
        <v>81</v>
      </c>
      <c r="Z339" s="1">
        <v>44793</v>
      </c>
      <c r="AA339" s="2">
        <v>0.33692129629629625</v>
      </c>
      <c r="AB339" s="2">
        <v>0.46509259259259261</v>
      </c>
      <c r="AC339" t="s">
        <v>44</v>
      </c>
      <c r="AD339" t="s">
        <v>45</v>
      </c>
      <c r="AE339" t="s">
        <v>45</v>
      </c>
      <c r="AF339">
        <v>234</v>
      </c>
    </row>
    <row r="340" spans="1:32">
      <c r="A340">
        <v>1344</v>
      </c>
      <c r="B340">
        <v>444</v>
      </c>
      <c r="C340" t="s">
        <v>2126</v>
      </c>
      <c r="D340" t="s">
        <v>83</v>
      </c>
      <c r="E340" t="s">
        <v>48</v>
      </c>
      <c r="F340" t="s">
        <v>2127</v>
      </c>
      <c r="G340" t="s">
        <v>2128</v>
      </c>
      <c r="H340" t="s">
        <v>457</v>
      </c>
      <c r="I340" s="1">
        <v>32450</v>
      </c>
      <c r="J340" t="s">
        <v>2129</v>
      </c>
      <c r="K340" t="s">
        <v>2130</v>
      </c>
      <c r="L340">
        <v>83110</v>
      </c>
      <c r="M340" t="s">
        <v>457</v>
      </c>
      <c r="N340" s="1">
        <v>44776</v>
      </c>
      <c r="O340" s="1">
        <v>44779</v>
      </c>
      <c r="P340">
        <v>100</v>
      </c>
      <c r="Q340">
        <v>4</v>
      </c>
      <c r="R340" t="s">
        <v>53</v>
      </c>
      <c r="S340">
        <v>4</v>
      </c>
      <c r="T340">
        <v>2</v>
      </c>
      <c r="U340">
        <v>3</v>
      </c>
      <c r="V340">
        <v>450</v>
      </c>
      <c r="W340" t="s">
        <v>54</v>
      </c>
      <c r="X340" t="s">
        <v>2131</v>
      </c>
      <c r="Y340" t="s">
        <v>6</v>
      </c>
      <c r="Z340" s="1">
        <v>44749</v>
      </c>
      <c r="AA340" s="2">
        <v>0.34710648148148149</v>
      </c>
      <c r="AB340" s="2">
        <v>0.93436342592592592</v>
      </c>
      <c r="AC340" t="s">
        <v>45</v>
      </c>
      <c r="AD340" t="s">
        <v>45</v>
      </c>
      <c r="AE340" t="s">
        <v>44</v>
      </c>
      <c r="AF340">
        <v>150</v>
      </c>
    </row>
    <row r="341" spans="1:32">
      <c r="A341">
        <v>1345</v>
      </c>
      <c r="B341">
        <v>445</v>
      </c>
      <c r="C341" t="s">
        <v>284</v>
      </c>
      <c r="D341" t="s">
        <v>154</v>
      </c>
      <c r="E341" t="s">
        <v>48</v>
      </c>
      <c r="F341" t="s">
        <v>2132</v>
      </c>
      <c r="G341" t="s">
        <v>2133</v>
      </c>
      <c r="H341" t="s">
        <v>179</v>
      </c>
      <c r="I341" s="1">
        <v>19465</v>
      </c>
      <c r="J341" t="s">
        <v>2134</v>
      </c>
      <c r="K341" t="s">
        <v>2135</v>
      </c>
      <c r="L341">
        <v>10856</v>
      </c>
      <c r="M341" t="s">
        <v>179</v>
      </c>
      <c r="N341" s="1">
        <v>44654</v>
      </c>
      <c r="O341" s="1">
        <v>44658</v>
      </c>
      <c r="P341">
        <v>22</v>
      </c>
      <c r="Q341">
        <v>1</v>
      </c>
      <c r="R341" t="s">
        <v>53</v>
      </c>
      <c r="S341">
        <v>1</v>
      </c>
      <c r="T341">
        <v>0</v>
      </c>
      <c r="U341">
        <v>4</v>
      </c>
      <c r="V341">
        <v>536</v>
      </c>
      <c r="W341" t="s">
        <v>41</v>
      </c>
      <c r="X341" t="s">
        <v>2136</v>
      </c>
      <c r="Y341" t="s">
        <v>6</v>
      </c>
      <c r="Z341" s="1">
        <v>44630</v>
      </c>
      <c r="AA341" s="2">
        <v>0.49670138888888887</v>
      </c>
      <c r="AB341" s="2">
        <v>0.87162037037037043</v>
      </c>
      <c r="AC341" t="s">
        <v>44</v>
      </c>
      <c r="AD341" t="s">
        <v>45</v>
      </c>
      <c r="AE341" t="s">
        <v>45</v>
      </c>
      <c r="AF341">
        <v>134</v>
      </c>
    </row>
    <row r="342" spans="1:32">
      <c r="A342">
        <v>1346</v>
      </c>
      <c r="B342">
        <v>446</v>
      </c>
      <c r="C342" t="s">
        <v>2137</v>
      </c>
      <c r="D342" t="s">
        <v>2138</v>
      </c>
      <c r="E342" t="s">
        <v>48</v>
      </c>
      <c r="F342" t="s">
        <v>2139</v>
      </c>
      <c r="G342" t="s">
        <v>2140</v>
      </c>
      <c r="H342" t="s">
        <v>537</v>
      </c>
      <c r="I342" s="1">
        <v>27990</v>
      </c>
      <c r="J342" t="s">
        <v>2141</v>
      </c>
      <c r="K342" t="s">
        <v>2142</v>
      </c>
      <c r="L342">
        <v>82800</v>
      </c>
      <c r="M342" t="s">
        <v>537</v>
      </c>
      <c r="N342" s="1">
        <v>44924</v>
      </c>
      <c r="O342" s="1">
        <v>44929</v>
      </c>
      <c r="P342">
        <v>45</v>
      </c>
      <c r="Q342">
        <v>2</v>
      </c>
      <c r="R342" t="s">
        <v>40</v>
      </c>
      <c r="S342">
        <v>2</v>
      </c>
      <c r="T342">
        <v>2</v>
      </c>
      <c r="U342">
        <v>5</v>
      </c>
      <c r="V342">
        <v>1035</v>
      </c>
      <c r="W342" t="s">
        <v>41</v>
      </c>
      <c r="X342" t="s">
        <v>2143</v>
      </c>
      <c r="Y342" t="s">
        <v>81</v>
      </c>
      <c r="Z342" s="1">
        <v>44898</v>
      </c>
      <c r="AA342" s="2">
        <v>0.57331018518518517</v>
      </c>
      <c r="AB342" s="2">
        <v>0.3344212962962963</v>
      </c>
      <c r="AC342" t="s">
        <v>45</v>
      </c>
      <c r="AD342" t="s">
        <v>44</v>
      </c>
      <c r="AE342" t="s">
        <v>44</v>
      </c>
      <c r="AF342">
        <v>207</v>
      </c>
    </row>
    <row r="343" spans="1:32">
      <c r="A343">
        <v>1347</v>
      </c>
      <c r="B343">
        <v>447</v>
      </c>
      <c r="C343" t="s">
        <v>2144</v>
      </c>
      <c r="D343" t="s">
        <v>359</v>
      </c>
      <c r="E343" t="s">
        <v>48</v>
      </c>
      <c r="F343" t="s">
        <v>2145</v>
      </c>
      <c r="G343" t="s">
        <v>2146</v>
      </c>
      <c r="H343" t="s">
        <v>725</v>
      </c>
      <c r="I343" s="1">
        <v>21036</v>
      </c>
      <c r="J343" t="s">
        <v>2147</v>
      </c>
      <c r="K343" t="s">
        <v>2148</v>
      </c>
      <c r="L343">
        <v>29739</v>
      </c>
      <c r="M343" t="s">
        <v>725</v>
      </c>
      <c r="N343" s="1">
        <v>44794</v>
      </c>
      <c r="O343" s="1">
        <v>44799</v>
      </c>
      <c r="P343">
        <v>26</v>
      </c>
      <c r="Q343">
        <v>2</v>
      </c>
      <c r="R343" t="s">
        <v>63</v>
      </c>
      <c r="S343">
        <v>3</v>
      </c>
      <c r="T343">
        <v>1</v>
      </c>
      <c r="U343">
        <v>5</v>
      </c>
      <c r="V343">
        <v>305</v>
      </c>
      <c r="W343" t="s">
        <v>54</v>
      </c>
      <c r="X343" t="s">
        <v>2149</v>
      </c>
      <c r="Y343" t="s">
        <v>65</v>
      </c>
      <c r="Z343" s="1">
        <v>44761</v>
      </c>
      <c r="AA343" s="2">
        <v>0.65137731481481487</v>
      </c>
      <c r="AB343" s="2">
        <v>0.47379629629629627</v>
      </c>
      <c r="AC343" t="s">
        <v>45</v>
      </c>
      <c r="AD343" t="s">
        <v>45</v>
      </c>
      <c r="AE343" t="s">
        <v>44</v>
      </c>
      <c r="AF343">
        <v>61</v>
      </c>
    </row>
    <row r="344" spans="1:32">
      <c r="A344">
        <v>1348</v>
      </c>
      <c r="B344">
        <v>448</v>
      </c>
      <c r="C344" t="s">
        <v>2150</v>
      </c>
      <c r="D344" t="s">
        <v>1732</v>
      </c>
      <c r="E344" t="s">
        <v>48</v>
      </c>
      <c r="F344" t="s">
        <v>2151</v>
      </c>
      <c r="G344" t="s">
        <v>2152</v>
      </c>
      <c r="H344" t="s">
        <v>156</v>
      </c>
      <c r="I344" s="1">
        <v>32869</v>
      </c>
      <c r="J344" t="s">
        <v>2153</v>
      </c>
      <c r="K344" t="s">
        <v>2154</v>
      </c>
      <c r="L344">
        <v>30050</v>
      </c>
      <c r="M344" t="s">
        <v>156</v>
      </c>
      <c r="N344" s="1">
        <v>44781</v>
      </c>
      <c r="O344" s="1">
        <v>44784</v>
      </c>
      <c r="P344">
        <v>41</v>
      </c>
      <c r="Q344">
        <v>2</v>
      </c>
      <c r="R344" t="s">
        <v>63</v>
      </c>
      <c r="S344">
        <v>2</v>
      </c>
      <c r="T344">
        <v>1</v>
      </c>
      <c r="U344">
        <v>3</v>
      </c>
      <c r="V344">
        <v>234</v>
      </c>
      <c r="W344" t="s">
        <v>54</v>
      </c>
      <c r="X344" t="s">
        <v>2155</v>
      </c>
      <c r="Y344" t="s">
        <v>6</v>
      </c>
      <c r="Z344" s="1">
        <v>44746</v>
      </c>
      <c r="AA344" s="2">
        <v>0.1004050925925926</v>
      </c>
      <c r="AB344" s="2">
        <v>3.078703703703704E-2</v>
      </c>
      <c r="AC344" t="s">
        <v>44</v>
      </c>
      <c r="AD344" t="s">
        <v>45</v>
      </c>
      <c r="AE344" t="s">
        <v>45</v>
      </c>
      <c r="AF344">
        <v>78</v>
      </c>
    </row>
    <row r="345" spans="1:32">
      <c r="A345">
        <v>1349</v>
      </c>
      <c r="B345">
        <v>449</v>
      </c>
      <c r="C345" t="s">
        <v>384</v>
      </c>
      <c r="D345" t="s">
        <v>1068</v>
      </c>
      <c r="E345" t="s">
        <v>48</v>
      </c>
      <c r="F345" t="s">
        <v>2156</v>
      </c>
      <c r="G345" t="s">
        <v>2157</v>
      </c>
      <c r="H345" t="s">
        <v>115</v>
      </c>
      <c r="I345" s="1">
        <v>19078</v>
      </c>
      <c r="J345" t="s">
        <v>2158</v>
      </c>
      <c r="K345" t="s">
        <v>2159</v>
      </c>
      <c r="L345">
        <v>90553</v>
      </c>
      <c r="M345" t="s">
        <v>115</v>
      </c>
      <c r="N345" s="1">
        <v>44833</v>
      </c>
      <c r="O345" s="1">
        <v>44834</v>
      </c>
      <c r="P345">
        <v>6</v>
      </c>
      <c r="Q345">
        <v>1</v>
      </c>
      <c r="R345" t="s">
        <v>40</v>
      </c>
      <c r="S345">
        <v>4</v>
      </c>
      <c r="T345">
        <v>1</v>
      </c>
      <c r="U345">
        <v>1</v>
      </c>
      <c r="V345">
        <v>226</v>
      </c>
      <c r="W345" t="s">
        <v>54</v>
      </c>
      <c r="X345" t="s">
        <v>2160</v>
      </c>
      <c r="Y345" t="s">
        <v>6</v>
      </c>
      <c r="Z345" s="1">
        <v>44810</v>
      </c>
      <c r="AA345" s="2">
        <v>0.64766203703703706</v>
      </c>
      <c r="AB345" s="2">
        <v>0.2050925925925926</v>
      </c>
      <c r="AC345" t="s">
        <v>44</v>
      </c>
      <c r="AD345" t="s">
        <v>45</v>
      </c>
      <c r="AE345" t="s">
        <v>44</v>
      </c>
      <c r="AF345">
        <v>226</v>
      </c>
    </row>
    <row r="346" spans="1:32">
      <c r="A346">
        <v>1350</v>
      </c>
      <c r="B346">
        <v>450</v>
      </c>
      <c r="C346" t="s">
        <v>2161</v>
      </c>
      <c r="D346" t="s">
        <v>1415</v>
      </c>
      <c r="E346" t="s">
        <v>48</v>
      </c>
      <c r="F346" t="s">
        <v>2162</v>
      </c>
      <c r="G346" t="s">
        <v>2163</v>
      </c>
      <c r="H346" t="s">
        <v>537</v>
      </c>
      <c r="I346" s="1">
        <v>15901</v>
      </c>
      <c r="J346" t="s">
        <v>2164</v>
      </c>
      <c r="K346" t="s">
        <v>2165</v>
      </c>
      <c r="L346">
        <v>19890</v>
      </c>
      <c r="M346" t="s">
        <v>537</v>
      </c>
      <c r="N346" s="1">
        <v>44685</v>
      </c>
      <c r="O346" s="1">
        <v>44686</v>
      </c>
      <c r="P346">
        <v>82</v>
      </c>
      <c r="Q346">
        <v>4</v>
      </c>
      <c r="R346" t="s">
        <v>53</v>
      </c>
      <c r="S346">
        <v>1</v>
      </c>
      <c r="T346">
        <v>1</v>
      </c>
      <c r="U346">
        <v>1</v>
      </c>
      <c r="V346">
        <v>135</v>
      </c>
      <c r="W346" t="s">
        <v>41</v>
      </c>
      <c r="X346" t="s">
        <v>2166</v>
      </c>
      <c r="Y346" t="s">
        <v>6</v>
      </c>
      <c r="Z346" s="1">
        <v>44679</v>
      </c>
      <c r="AA346" s="2">
        <v>0.48166666666666669</v>
      </c>
      <c r="AB346" s="2">
        <v>0.68754629629629627</v>
      </c>
      <c r="AC346" t="s">
        <v>45</v>
      </c>
      <c r="AD346" t="s">
        <v>45</v>
      </c>
      <c r="AE346" t="s">
        <v>45</v>
      </c>
      <c r="AF346">
        <v>135</v>
      </c>
    </row>
    <row r="347" spans="1:32">
      <c r="A347">
        <v>1351</v>
      </c>
      <c r="B347">
        <v>451</v>
      </c>
      <c r="C347" t="s">
        <v>2167</v>
      </c>
      <c r="D347" t="s">
        <v>1759</v>
      </c>
      <c r="E347" t="s">
        <v>48</v>
      </c>
      <c r="F347" t="s">
        <v>2168</v>
      </c>
      <c r="G347" t="s">
        <v>2169</v>
      </c>
      <c r="H347" t="s">
        <v>225</v>
      </c>
      <c r="I347" s="1">
        <v>17714</v>
      </c>
      <c r="J347" t="s">
        <v>2170</v>
      </c>
      <c r="K347" t="s">
        <v>2171</v>
      </c>
      <c r="L347">
        <v>97493</v>
      </c>
      <c r="M347" t="s">
        <v>225</v>
      </c>
      <c r="N347" s="1">
        <v>44739</v>
      </c>
      <c r="O347" s="1">
        <v>44743</v>
      </c>
      <c r="P347">
        <v>66</v>
      </c>
      <c r="Q347">
        <v>3</v>
      </c>
      <c r="R347" t="s">
        <v>40</v>
      </c>
      <c r="S347">
        <v>1</v>
      </c>
      <c r="T347">
        <v>1</v>
      </c>
      <c r="U347">
        <v>4</v>
      </c>
      <c r="V347">
        <v>928</v>
      </c>
      <c r="W347" t="s">
        <v>54</v>
      </c>
      <c r="X347" t="s">
        <v>2172</v>
      </c>
      <c r="Y347" t="s">
        <v>6</v>
      </c>
      <c r="Z347" s="1">
        <v>44710</v>
      </c>
      <c r="AA347" s="2">
        <v>0.75524305555555549</v>
      </c>
      <c r="AB347" s="2">
        <v>0.40346064814814814</v>
      </c>
      <c r="AC347" t="s">
        <v>44</v>
      </c>
      <c r="AD347" t="s">
        <v>45</v>
      </c>
      <c r="AE347" t="s">
        <v>44</v>
      </c>
      <c r="AF347">
        <v>232</v>
      </c>
    </row>
    <row r="348" spans="1:32">
      <c r="A348">
        <v>1352</v>
      </c>
      <c r="B348">
        <v>452</v>
      </c>
      <c r="C348" t="s">
        <v>602</v>
      </c>
      <c r="D348" t="s">
        <v>1092</v>
      </c>
      <c r="E348" t="s">
        <v>34</v>
      </c>
      <c r="F348" t="s">
        <v>2173</v>
      </c>
      <c r="G348" t="s">
        <v>2174</v>
      </c>
      <c r="H348" t="s">
        <v>225</v>
      </c>
      <c r="I348" s="1">
        <v>33501</v>
      </c>
      <c r="J348" t="s">
        <v>2175</v>
      </c>
      <c r="K348" t="s">
        <v>2176</v>
      </c>
      <c r="L348">
        <v>48730</v>
      </c>
      <c r="M348" t="s">
        <v>225</v>
      </c>
      <c r="N348" s="1">
        <v>44917</v>
      </c>
      <c r="O348" s="1">
        <v>44921</v>
      </c>
      <c r="P348">
        <v>71</v>
      </c>
      <c r="Q348">
        <v>3</v>
      </c>
      <c r="R348" t="s">
        <v>63</v>
      </c>
      <c r="S348">
        <v>2</v>
      </c>
      <c r="T348">
        <v>0</v>
      </c>
      <c r="U348">
        <v>4</v>
      </c>
      <c r="V348">
        <v>260</v>
      </c>
      <c r="W348" t="s">
        <v>54</v>
      </c>
      <c r="X348" t="s">
        <v>2177</v>
      </c>
      <c r="Y348" t="s">
        <v>81</v>
      </c>
      <c r="Z348" s="1">
        <v>44891</v>
      </c>
      <c r="AA348" s="2">
        <v>0.4886921296296296</v>
      </c>
      <c r="AB348" s="2">
        <v>0.59094907407407404</v>
      </c>
      <c r="AC348" t="s">
        <v>44</v>
      </c>
      <c r="AD348" t="s">
        <v>44</v>
      </c>
      <c r="AE348" t="s">
        <v>44</v>
      </c>
      <c r="AF348">
        <v>65</v>
      </c>
    </row>
    <row r="349" spans="1:32">
      <c r="A349">
        <v>1353</v>
      </c>
      <c r="B349">
        <v>453</v>
      </c>
      <c r="C349" t="s">
        <v>1771</v>
      </c>
      <c r="D349" t="s">
        <v>584</v>
      </c>
      <c r="E349" t="s">
        <v>48</v>
      </c>
      <c r="F349" t="s">
        <v>2178</v>
      </c>
      <c r="G349" t="s">
        <v>2179</v>
      </c>
      <c r="H349" t="s">
        <v>122</v>
      </c>
      <c r="I349" s="1">
        <v>23477</v>
      </c>
      <c r="J349" t="s">
        <v>2180</v>
      </c>
      <c r="K349" t="s">
        <v>2181</v>
      </c>
      <c r="L349">
        <v>16744</v>
      </c>
      <c r="M349" t="s">
        <v>122</v>
      </c>
      <c r="N349" s="1">
        <v>44789</v>
      </c>
      <c r="O349" s="1">
        <v>44792</v>
      </c>
      <c r="P349">
        <v>60</v>
      </c>
      <c r="Q349">
        <v>3</v>
      </c>
      <c r="R349" t="s">
        <v>40</v>
      </c>
      <c r="S349">
        <v>3</v>
      </c>
      <c r="T349">
        <v>0</v>
      </c>
      <c r="U349">
        <v>3</v>
      </c>
      <c r="V349">
        <v>621</v>
      </c>
      <c r="W349" t="s">
        <v>41</v>
      </c>
      <c r="X349" t="s">
        <v>2182</v>
      </c>
      <c r="Y349" t="s">
        <v>65</v>
      </c>
      <c r="Z349" s="1">
        <v>44758</v>
      </c>
      <c r="AA349" s="2">
        <v>0.93922453703703701</v>
      </c>
      <c r="AB349" s="2">
        <v>0.6097569444444445</v>
      </c>
      <c r="AC349" t="s">
        <v>44</v>
      </c>
      <c r="AD349" t="s">
        <v>44</v>
      </c>
      <c r="AE349" t="s">
        <v>45</v>
      </c>
      <c r="AF349">
        <v>207</v>
      </c>
    </row>
    <row r="350" spans="1:32">
      <c r="A350">
        <v>1354</v>
      </c>
      <c r="B350">
        <v>454</v>
      </c>
      <c r="C350" t="s">
        <v>881</v>
      </c>
      <c r="D350" t="s">
        <v>2183</v>
      </c>
      <c r="E350" t="s">
        <v>34</v>
      </c>
      <c r="F350" t="s">
        <v>2184</v>
      </c>
      <c r="G350" t="s">
        <v>2185</v>
      </c>
      <c r="H350" t="s">
        <v>941</v>
      </c>
      <c r="I350" s="1">
        <v>36948</v>
      </c>
      <c r="J350" t="s">
        <v>2186</v>
      </c>
      <c r="K350" t="s">
        <v>2187</v>
      </c>
      <c r="L350">
        <v>92939</v>
      </c>
      <c r="M350" t="s">
        <v>941</v>
      </c>
      <c r="N350" s="1">
        <v>44653</v>
      </c>
      <c r="O350" s="1">
        <v>44654</v>
      </c>
      <c r="P350">
        <v>67</v>
      </c>
      <c r="Q350">
        <v>3</v>
      </c>
      <c r="R350" t="s">
        <v>53</v>
      </c>
      <c r="S350">
        <v>3</v>
      </c>
      <c r="T350">
        <v>2</v>
      </c>
      <c r="U350">
        <v>1</v>
      </c>
      <c r="V350">
        <v>148</v>
      </c>
      <c r="W350" t="s">
        <v>41</v>
      </c>
      <c r="X350" t="s">
        <v>2188</v>
      </c>
      <c r="Y350" t="s">
        <v>6</v>
      </c>
      <c r="Z350" s="1">
        <v>44642</v>
      </c>
      <c r="AA350" s="2">
        <v>0.51446759259259256</v>
      </c>
      <c r="AB350" s="2">
        <v>0.86268518518518522</v>
      </c>
      <c r="AC350" t="s">
        <v>45</v>
      </c>
      <c r="AD350" t="s">
        <v>45</v>
      </c>
      <c r="AE350" t="s">
        <v>45</v>
      </c>
      <c r="AF350">
        <v>148</v>
      </c>
    </row>
    <row r="351" spans="1:32">
      <c r="A351">
        <v>1355</v>
      </c>
      <c r="B351">
        <v>455</v>
      </c>
      <c r="C351" t="s">
        <v>2189</v>
      </c>
      <c r="D351" t="s">
        <v>2190</v>
      </c>
      <c r="E351" t="s">
        <v>48</v>
      </c>
      <c r="F351" t="s">
        <v>2191</v>
      </c>
      <c r="G351">
        <v>2577247788</v>
      </c>
      <c r="H351" t="s">
        <v>904</v>
      </c>
      <c r="I351" s="1">
        <v>25680</v>
      </c>
      <c r="J351" t="s">
        <v>2192</v>
      </c>
      <c r="K351" t="s">
        <v>2193</v>
      </c>
      <c r="L351">
        <v>97287</v>
      </c>
      <c r="M351" t="s">
        <v>904</v>
      </c>
      <c r="N351" s="1">
        <v>44907</v>
      </c>
      <c r="O351" s="1">
        <v>44908</v>
      </c>
      <c r="P351">
        <v>2</v>
      </c>
      <c r="Q351">
        <v>1</v>
      </c>
      <c r="R351" t="s">
        <v>63</v>
      </c>
      <c r="S351">
        <v>1</v>
      </c>
      <c r="T351">
        <v>2</v>
      </c>
      <c r="U351">
        <v>1</v>
      </c>
      <c r="V351">
        <v>61</v>
      </c>
      <c r="W351" t="s">
        <v>41</v>
      </c>
      <c r="X351" t="s">
        <v>2194</v>
      </c>
      <c r="Y351" t="s">
        <v>6</v>
      </c>
      <c r="Z351" s="1">
        <v>44902</v>
      </c>
      <c r="AA351" s="2">
        <v>0.31464120370370369</v>
      </c>
      <c r="AB351" s="2">
        <v>0.35165509259259259</v>
      </c>
      <c r="AC351" t="s">
        <v>44</v>
      </c>
      <c r="AD351" t="s">
        <v>45</v>
      </c>
      <c r="AE351" t="s">
        <v>44</v>
      </c>
      <c r="AF351">
        <v>61</v>
      </c>
    </row>
    <row r="352" spans="1:32">
      <c r="A352">
        <v>1356</v>
      </c>
      <c r="B352">
        <v>456</v>
      </c>
      <c r="C352" t="s">
        <v>2195</v>
      </c>
      <c r="D352" t="s">
        <v>2196</v>
      </c>
      <c r="E352" t="s">
        <v>48</v>
      </c>
      <c r="F352" t="s">
        <v>2197</v>
      </c>
      <c r="G352" t="s">
        <v>2198</v>
      </c>
      <c r="H352" t="s">
        <v>115</v>
      </c>
      <c r="I352" s="1">
        <v>17994</v>
      </c>
      <c r="J352" t="s">
        <v>2199</v>
      </c>
      <c r="K352" t="s">
        <v>2200</v>
      </c>
      <c r="L352">
        <v>17774</v>
      </c>
      <c r="M352" t="s">
        <v>115</v>
      </c>
      <c r="N352" s="1">
        <v>44679</v>
      </c>
      <c r="O352" s="1">
        <v>44680</v>
      </c>
      <c r="P352">
        <v>50</v>
      </c>
      <c r="Q352">
        <v>2</v>
      </c>
      <c r="R352" t="s">
        <v>63</v>
      </c>
      <c r="S352">
        <v>4</v>
      </c>
      <c r="T352">
        <v>2</v>
      </c>
      <c r="U352">
        <v>1</v>
      </c>
      <c r="V352">
        <v>68</v>
      </c>
      <c r="W352" t="s">
        <v>41</v>
      </c>
      <c r="X352" t="s">
        <v>2201</v>
      </c>
      <c r="Y352" t="s">
        <v>81</v>
      </c>
      <c r="Z352" s="1">
        <v>44663</v>
      </c>
      <c r="AA352" s="2">
        <v>2.5451388888888888E-2</v>
      </c>
      <c r="AB352" s="2">
        <v>0.24509259259259261</v>
      </c>
      <c r="AC352" t="s">
        <v>45</v>
      </c>
      <c r="AD352" t="s">
        <v>44</v>
      </c>
      <c r="AE352" t="s">
        <v>44</v>
      </c>
      <c r="AF352">
        <v>68</v>
      </c>
    </row>
    <row r="353" spans="1:32">
      <c r="A353">
        <v>1357</v>
      </c>
      <c r="B353">
        <v>457</v>
      </c>
      <c r="C353" t="s">
        <v>2202</v>
      </c>
      <c r="D353" t="s">
        <v>2203</v>
      </c>
      <c r="E353" t="s">
        <v>34</v>
      </c>
      <c r="F353" t="s">
        <v>2204</v>
      </c>
      <c r="G353">
        <v>3157000252</v>
      </c>
      <c r="H353" t="s">
        <v>115</v>
      </c>
      <c r="I353" s="1">
        <v>22386</v>
      </c>
      <c r="J353" t="s">
        <v>2205</v>
      </c>
      <c r="K353" t="s">
        <v>2206</v>
      </c>
      <c r="L353">
        <v>17057</v>
      </c>
      <c r="M353" t="s">
        <v>115</v>
      </c>
      <c r="N353" s="1">
        <v>44907</v>
      </c>
      <c r="O353" s="1">
        <v>44912</v>
      </c>
      <c r="P353">
        <v>13</v>
      </c>
      <c r="Q353">
        <v>1</v>
      </c>
      <c r="R353" t="s">
        <v>53</v>
      </c>
      <c r="S353">
        <v>3</v>
      </c>
      <c r="T353">
        <v>2</v>
      </c>
      <c r="U353">
        <v>5</v>
      </c>
      <c r="V353">
        <v>660</v>
      </c>
      <c r="W353" t="s">
        <v>41</v>
      </c>
      <c r="X353" t="s">
        <v>2207</v>
      </c>
      <c r="Y353" t="s">
        <v>81</v>
      </c>
      <c r="Z353" s="1">
        <v>44876</v>
      </c>
      <c r="AA353" s="2">
        <v>0.48818287037037034</v>
      </c>
      <c r="AB353" s="2">
        <v>0.66986111111111113</v>
      </c>
      <c r="AC353" t="s">
        <v>45</v>
      </c>
      <c r="AD353" t="s">
        <v>44</v>
      </c>
      <c r="AE353" t="s">
        <v>44</v>
      </c>
      <c r="AF353">
        <v>132</v>
      </c>
    </row>
    <row r="354" spans="1:32">
      <c r="A354">
        <v>1358</v>
      </c>
      <c r="B354">
        <v>458</v>
      </c>
      <c r="C354" t="s">
        <v>326</v>
      </c>
      <c r="D354" t="s">
        <v>1651</v>
      </c>
      <c r="E354" t="s">
        <v>34</v>
      </c>
      <c r="F354" t="s">
        <v>2208</v>
      </c>
      <c r="G354" t="s">
        <v>2209</v>
      </c>
      <c r="H354" t="s">
        <v>129</v>
      </c>
      <c r="I354" s="1">
        <v>35035</v>
      </c>
      <c r="J354" t="s">
        <v>2210</v>
      </c>
      <c r="K354" t="s">
        <v>2211</v>
      </c>
      <c r="L354">
        <v>63661</v>
      </c>
      <c r="M354" t="s">
        <v>129</v>
      </c>
      <c r="N354" s="1">
        <v>44773</v>
      </c>
      <c r="O354" s="1">
        <v>44776</v>
      </c>
      <c r="P354">
        <v>50</v>
      </c>
      <c r="Q354">
        <v>2</v>
      </c>
      <c r="R354" t="s">
        <v>63</v>
      </c>
      <c r="S354">
        <v>2</v>
      </c>
      <c r="T354">
        <v>1</v>
      </c>
      <c r="U354">
        <v>3</v>
      </c>
      <c r="V354">
        <v>228</v>
      </c>
      <c r="W354" t="s">
        <v>54</v>
      </c>
      <c r="X354" t="s">
        <v>2212</v>
      </c>
      <c r="Y354" t="s">
        <v>43</v>
      </c>
      <c r="Z354" s="1">
        <v>44751</v>
      </c>
      <c r="AA354" s="2">
        <v>4.8263888888888884E-2</v>
      </c>
      <c r="AB354" s="2">
        <v>9.8819444444444446E-2</v>
      </c>
      <c r="AC354" t="s">
        <v>44</v>
      </c>
      <c r="AD354" t="s">
        <v>45</v>
      </c>
      <c r="AE354" t="s">
        <v>45</v>
      </c>
      <c r="AF354">
        <v>76</v>
      </c>
    </row>
    <row r="355" spans="1:32">
      <c r="A355">
        <v>1359</v>
      </c>
      <c r="B355">
        <v>459</v>
      </c>
      <c r="C355" t="s">
        <v>98</v>
      </c>
      <c r="D355" t="s">
        <v>2213</v>
      </c>
      <c r="E355" t="s">
        <v>34</v>
      </c>
      <c r="F355" t="s">
        <v>2214</v>
      </c>
      <c r="G355" t="s">
        <v>2215</v>
      </c>
      <c r="H355" t="s">
        <v>295</v>
      </c>
      <c r="I355" s="1">
        <v>17999</v>
      </c>
      <c r="J355" t="s">
        <v>2216</v>
      </c>
      <c r="K355" t="s">
        <v>2217</v>
      </c>
      <c r="L355">
        <v>44794</v>
      </c>
      <c r="M355" t="s">
        <v>295</v>
      </c>
      <c r="N355" s="1">
        <v>44879</v>
      </c>
      <c r="O355" s="1">
        <v>44881</v>
      </c>
      <c r="P355">
        <v>78</v>
      </c>
      <c r="Q355">
        <v>4</v>
      </c>
      <c r="R355" t="s">
        <v>40</v>
      </c>
      <c r="S355">
        <v>1</v>
      </c>
      <c r="T355">
        <v>2</v>
      </c>
      <c r="U355">
        <v>2</v>
      </c>
      <c r="V355">
        <v>466</v>
      </c>
      <c r="W355" t="s">
        <v>41</v>
      </c>
      <c r="X355" t="s">
        <v>2218</v>
      </c>
      <c r="Y355" t="s">
        <v>81</v>
      </c>
      <c r="Z355" s="1">
        <v>44861</v>
      </c>
      <c r="AA355" s="2">
        <v>0.6154398148148148</v>
      </c>
      <c r="AB355" s="2">
        <v>0.98140046296296291</v>
      </c>
      <c r="AC355" t="s">
        <v>44</v>
      </c>
      <c r="AD355" t="s">
        <v>45</v>
      </c>
      <c r="AE355" t="s">
        <v>45</v>
      </c>
      <c r="AF355">
        <v>233</v>
      </c>
    </row>
    <row r="356" spans="1:32">
      <c r="A356">
        <v>1361</v>
      </c>
      <c r="B356">
        <v>461</v>
      </c>
      <c r="C356" t="s">
        <v>2219</v>
      </c>
      <c r="D356" t="s">
        <v>2220</v>
      </c>
      <c r="E356" t="s">
        <v>48</v>
      </c>
      <c r="F356" t="s">
        <v>2221</v>
      </c>
      <c r="G356" t="s">
        <v>2222</v>
      </c>
      <c r="H356" t="s">
        <v>171</v>
      </c>
      <c r="I356" s="1">
        <v>19442</v>
      </c>
      <c r="J356" t="s">
        <v>2223</v>
      </c>
      <c r="K356" t="s">
        <v>2224</v>
      </c>
      <c r="L356">
        <v>85080</v>
      </c>
      <c r="M356" t="s">
        <v>171</v>
      </c>
      <c r="N356" s="1">
        <v>44633</v>
      </c>
      <c r="O356" s="1">
        <v>44634</v>
      </c>
      <c r="P356">
        <v>71</v>
      </c>
      <c r="Q356">
        <v>3</v>
      </c>
      <c r="R356" t="s">
        <v>63</v>
      </c>
      <c r="S356">
        <v>3</v>
      </c>
      <c r="T356">
        <v>0</v>
      </c>
      <c r="U356">
        <v>1</v>
      </c>
      <c r="V356">
        <v>74</v>
      </c>
      <c r="W356" t="s">
        <v>41</v>
      </c>
      <c r="X356" t="s">
        <v>2225</v>
      </c>
      <c r="Y356" t="s">
        <v>65</v>
      </c>
      <c r="Z356" s="1">
        <v>44601</v>
      </c>
      <c r="AA356" s="2">
        <v>0.63221064814814809</v>
      </c>
      <c r="AB356" s="2">
        <v>5.6805555555555554E-2</v>
      </c>
      <c r="AC356" t="s">
        <v>44</v>
      </c>
      <c r="AD356" t="s">
        <v>45</v>
      </c>
      <c r="AE356" t="s">
        <v>44</v>
      </c>
      <c r="AF356">
        <v>74</v>
      </c>
    </row>
    <row r="357" spans="1:32">
      <c r="A357">
        <v>1362</v>
      </c>
      <c r="B357">
        <v>462</v>
      </c>
      <c r="C357" t="s">
        <v>988</v>
      </c>
      <c r="D357" t="s">
        <v>57</v>
      </c>
      <c r="E357" t="s">
        <v>34</v>
      </c>
      <c r="F357" t="s">
        <v>2226</v>
      </c>
      <c r="G357" t="s">
        <v>2227</v>
      </c>
      <c r="H357" t="s">
        <v>86</v>
      </c>
      <c r="I357" s="1">
        <v>17068</v>
      </c>
      <c r="J357" t="s">
        <v>2228</v>
      </c>
      <c r="K357" t="s">
        <v>2229</v>
      </c>
      <c r="L357">
        <v>61340</v>
      </c>
      <c r="M357" t="s">
        <v>86</v>
      </c>
      <c r="N357" s="1">
        <v>44928</v>
      </c>
      <c r="O357" s="1">
        <v>44930</v>
      </c>
      <c r="P357">
        <v>2</v>
      </c>
      <c r="Q357">
        <v>1</v>
      </c>
      <c r="R357" t="s">
        <v>63</v>
      </c>
      <c r="S357">
        <v>4</v>
      </c>
      <c r="T357">
        <v>2</v>
      </c>
      <c r="U357">
        <v>2</v>
      </c>
      <c r="V357">
        <v>150</v>
      </c>
      <c r="W357" t="s">
        <v>54</v>
      </c>
      <c r="X357" t="s">
        <v>2230</v>
      </c>
      <c r="Y357" t="s">
        <v>43</v>
      </c>
      <c r="Z357" s="1">
        <v>44905</v>
      </c>
      <c r="AA357" s="2">
        <v>0.31733796296296296</v>
      </c>
      <c r="AB357" s="2">
        <v>0.4035069444444444</v>
      </c>
      <c r="AC357" t="s">
        <v>44</v>
      </c>
      <c r="AD357" t="s">
        <v>44</v>
      </c>
      <c r="AE357" t="s">
        <v>44</v>
      </c>
      <c r="AF357">
        <v>75</v>
      </c>
    </row>
    <row r="358" spans="1:32">
      <c r="A358">
        <v>1363</v>
      </c>
      <c r="B358">
        <v>463</v>
      </c>
      <c r="C358" t="s">
        <v>2231</v>
      </c>
      <c r="D358" t="s">
        <v>2232</v>
      </c>
      <c r="E358" t="s">
        <v>34</v>
      </c>
      <c r="F358" t="s">
        <v>2233</v>
      </c>
      <c r="G358" t="s">
        <v>2234</v>
      </c>
      <c r="H358" t="s">
        <v>60</v>
      </c>
      <c r="I358" s="1">
        <v>19008</v>
      </c>
      <c r="J358" t="s">
        <v>2235</v>
      </c>
      <c r="K358" t="s">
        <v>2236</v>
      </c>
      <c r="L358">
        <v>28734</v>
      </c>
      <c r="M358" t="s">
        <v>60</v>
      </c>
      <c r="N358" s="1">
        <v>44670</v>
      </c>
      <c r="O358" s="1">
        <v>44673</v>
      </c>
      <c r="P358">
        <v>25</v>
      </c>
      <c r="Q358">
        <v>1</v>
      </c>
      <c r="R358" t="s">
        <v>53</v>
      </c>
      <c r="S358">
        <v>2</v>
      </c>
      <c r="T358">
        <v>2</v>
      </c>
      <c r="U358">
        <v>3</v>
      </c>
      <c r="V358">
        <v>429</v>
      </c>
      <c r="W358" t="s">
        <v>41</v>
      </c>
      <c r="X358" t="s">
        <v>2237</v>
      </c>
      <c r="Y358" t="s">
        <v>81</v>
      </c>
      <c r="Z358" s="1">
        <v>44661</v>
      </c>
      <c r="AA358" s="2">
        <v>0.36053240740740744</v>
      </c>
      <c r="AB358" s="2">
        <v>0.9695138888888889</v>
      </c>
      <c r="AC358" t="s">
        <v>44</v>
      </c>
      <c r="AD358" t="s">
        <v>45</v>
      </c>
      <c r="AE358" t="s">
        <v>45</v>
      </c>
      <c r="AF358">
        <v>143</v>
      </c>
    </row>
    <row r="359" spans="1:32">
      <c r="A359">
        <v>1364</v>
      </c>
      <c r="B359">
        <v>464</v>
      </c>
      <c r="C359" t="s">
        <v>1189</v>
      </c>
      <c r="D359" t="s">
        <v>1105</v>
      </c>
      <c r="E359" t="s">
        <v>48</v>
      </c>
      <c r="F359" t="s">
        <v>2238</v>
      </c>
      <c r="G359" t="s">
        <v>2239</v>
      </c>
      <c r="H359" t="s">
        <v>60</v>
      </c>
      <c r="I359" s="1">
        <v>18035</v>
      </c>
      <c r="J359" t="s">
        <v>2240</v>
      </c>
      <c r="K359" t="s">
        <v>2241</v>
      </c>
      <c r="L359">
        <v>63255</v>
      </c>
      <c r="M359" t="s">
        <v>60</v>
      </c>
      <c r="N359" s="1">
        <v>44759</v>
      </c>
      <c r="O359" s="1">
        <v>44763</v>
      </c>
      <c r="P359">
        <v>60</v>
      </c>
      <c r="Q359">
        <v>3</v>
      </c>
      <c r="R359" t="s">
        <v>40</v>
      </c>
      <c r="S359">
        <v>1</v>
      </c>
      <c r="T359">
        <v>2</v>
      </c>
      <c r="U359">
        <v>4</v>
      </c>
      <c r="V359">
        <v>996</v>
      </c>
      <c r="W359" t="s">
        <v>41</v>
      </c>
      <c r="X359" t="s">
        <v>2242</v>
      </c>
      <c r="Y359" t="s">
        <v>65</v>
      </c>
      <c r="Z359" s="1">
        <v>44720</v>
      </c>
      <c r="AA359" s="2">
        <v>0.17753472222222222</v>
      </c>
      <c r="AB359" s="2">
        <v>0.90476851851851858</v>
      </c>
      <c r="AC359" t="s">
        <v>44</v>
      </c>
      <c r="AD359" t="s">
        <v>44</v>
      </c>
      <c r="AE359" t="s">
        <v>44</v>
      </c>
      <c r="AF359">
        <v>249</v>
      </c>
    </row>
    <row r="360" spans="1:32">
      <c r="A360">
        <v>1365</v>
      </c>
      <c r="B360">
        <v>465</v>
      </c>
      <c r="C360" t="s">
        <v>602</v>
      </c>
      <c r="D360" t="s">
        <v>596</v>
      </c>
      <c r="E360" t="s">
        <v>34</v>
      </c>
      <c r="F360" t="s">
        <v>2243</v>
      </c>
      <c r="G360" t="s">
        <v>2244</v>
      </c>
      <c r="H360" t="s">
        <v>1301</v>
      </c>
      <c r="I360" s="1">
        <v>23696</v>
      </c>
      <c r="J360" t="s">
        <v>2245</v>
      </c>
      <c r="K360" t="s">
        <v>2246</v>
      </c>
      <c r="L360">
        <v>96377</v>
      </c>
      <c r="M360" t="s">
        <v>1301</v>
      </c>
      <c r="N360" s="1">
        <v>44697</v>
      </c>
      <c r="O360" s="1">
        <v>44701</v>
      </c>
      <c r="P360">
        <v>57</v>
      </c>
      <c r="Q360">
        <v>3</v>
      </c>
      <c r="R360" t="s">
        <v>40</v>
      </c>
      <c r="S360">
        <v>4</v>
      </c>
      <c r="T360">
        <v>1</v>
      </c>
      <c r="U360">
        <v>4</v>
      </c>
      <c r="V360">
        <v>912</v>
      </c>
      <c r="W360" t="s">
        <v>54</v>
      </c>
      <c r="X360" t="s">
        <v>2247</v>
      </c>
      <c r="Y360" t="s">
        <v>65</v>
      </c>
      <c r="Z360" s="1">
        <v>44675</v>
      </c>
      <c r="AA360" s="2">
        <v>0.90773148148148142</v>
      </c>
      <c r="AB360" s="2">
        <v>0.5743287037037037</v>
      </c>
      <c r="AC360" t="s">
        <v>45</v>
      </c>
      <c r="AD360" t="s">
        <v>44</v>
      </c>
      <c r="AE360" t="s">
        <v>44</v>
      </c>
      <c r="AF360">
        <v>228</v>
      </c>
    </row>
    <row r="361" spans="1:32">
      <c r="A361">
        <v>1366</v>
      </c>
      <c r="B361">
        <v>466</v>
      </c>
      <c r="C361" t="s">
        <v>175</v>
      </c>
      <c r="D361" t="s">
        <v>2248</v>
      </c>
      <c r="E361" t="s">
        <v>48</v>
      </c>
      <c r="F361" t="s">
        <v>2249</v>
      </c>
      <c r="G361" t="s">
        <v>2250</v>
      </c>
      <c r="H361" t="s">
        <v>179</v>
      </c>
      <c r="I361" s="1">
        <v>30781</v>
      </c>
      <c r="J361" t="s">
        <v>2251</v>
      </c>
      <c r="K361" t="s">
        <v>2252</v>
      </c>
      <c r="L361">
        <v>1569</v>
      </c>
      <c r="M361" t="s">
        <v>179</v>
      </c>
      <c r="N361" s="1">
        <v>44817</v>
      </c>
      <c r="O361" s="1">
        <v>44819</v>
      </c>
      <c r="P361">
        <v>93</v>
      </c>
      <c r="Q361">
        <v>4</v>
      </c>
      <c r="R361" t="s">
        <v>40</v>
      </c>
      <c r="S361">
        <v>2</v>
      </c>
      <c r="T361">
        <v>1</v>
      </c>
      <c r="U361">
        <v>2</v>
      </c>
      <c r="V361">
        <v>410</v>
      </c>
      <c r="W361" t="s">
        <v>41</v>
      </c>
      <c r="X361" t="s">
        <v>2253</v>
      </c>
      <c r="Y361" t="s">
        <v>6</v>
      </c>
      <c r="Z361" s="1">
        <v>44807</v>
      </c>
      <c r="AA361" s="2">
        <v>0.26695601851851852</v>
      </c>
      <c r="AB361" s="2">
        <v>0.22923611111111111</v>
      </c>
      <c r="AC361" t="s">
        <v>45</v>
      </c>
      <c r="AD361" t="s">
        <v>44</v>
      </c>
      <c r="AE361" t="s">
        <v>44</v>
      </c>
      <c r="AF361">
        <v>205</v>
      </c>
    </row>
    <row r="362" spans="1:32">
      <c r="A362">
        <v>1367</v>
      </c>
      <c r="B362">
        <v>467</v>
      </c>
      <c r="C362" t="s">
        <v>2144</v>
      </c>
      <c r="D362" t="s">
        <v>1404</v>
      </c>
      <c r="E362" t="s">
        <v>48</v>
      </c>
      <c r="F362" t="s">
        <v>2254</v>
      </c>
      <c r="G362">
        <v>8694453356</v>
      </c>
      <c r="H362" t="s">
        <v>330</v>
      </c>
      <c r="I362" s="1">
        <v>32221</v>
      </c>
      <c r="J362" t="s">
        <v>2255</v>
      </c>
      <c r="K362" t="s">
        <v>2256</v>
      </c>
      <c r="L362">
        <v>10439</v>
      </c>
      <c r="M362" t="s">
        <v>330</v>
      </c>
      <c r="N362" s="1">
        <v>44890</v>
      </c>
      <c r="O362" s="1">
        <v>44891</v>
      </c>
      <c r="P362">
        <v>76</v>
      </c>
      <c r="Q362">
        <v>4</v>
      </c>
      <c r="R362" t="s">
        <v>53</v>
      </c>
      <c r="S362">
        <v>1</v>
      </c>
      <c r="T362">
        <v>2</v>
      </c>
      <c r="U362">
        <v>1</v>
      </c>
      <c r="V362">
        <v>145</v>
      </c>
      <c r="W362" t="s">
        <v>41</v>
      </c>
      <c r="X362" t="s">
        <v>2257</v>
      </c>
      <c r="Y362" t="s">
        <v>43</v>
      </c>
      <c r="Z362" s="1">
        <v>44854</v>
      </c>
      <c r="AA362" s="2">
        <v>0.42562499999999998</v>
      </c>
      <c r="AB362" s="2">
        <v>2.9363425925925921E-2</v>
      </c>
      <c r="AC362" t="s">
        <v>45</v>
      </c>
      <c r="AD362" t="s">
        <v>45</v>
      </c>
      <c r="AE362" t="s">
        <v>44</v>
      </c>
      <c r="AF362">
        <v>145</v>
      </c>
    </row>
    <row r="363" spans="1:32">
      <c r="A363">
        <v>1368</v>
      </c>
      <c r="B363">
        <v>468</v>
      </c>
      <c r="C363" t="s">
        <v>571</v>
      </c>
      <c r="D363" t="s">
        <v>99</v>
      </c>
      <c r="E363" t="s">
        <v>34</v>
      </c>
      <c r="F363" t="s">
        <v>2258</v>
      </c>
      <c r="G363" t="s">
        <v>2259</v>
      </c>
      <c r="H363" t="s">
        <v>280</v>
      </c>
      <c r="I363" s="1">
        <v>35792</v>
      </c>
      <c r="J363" t="s">
        <v>2260</v>
      </c>
      <c r="K363" t="s">
        <v>2261</v>
      </c>
      <c r="L363">
        <v>7789</v>
      </c>
      <c r="M363" t="s">
        <v>280</v>
      </c>
      <c r="N363" s="1">
        <v>44938</v>
      </c>
      <c r="O363" s="1">
        <v>44942</v>
      </c>
      <c r="P363">
        <v>13</v>
      </c>
      <c r="Q363">
        <v>1</v>
      </c>
      <c r="R363" t="s">
        <v>53</v>
      </c>
      <c r="S363">
        <v>1</v>
      </c>
      <c r="T363">
        <v>2</v>
      </c>
      <c r="U363">
        <v>4</v>
      </c>
      <c r="V363">
        <v>588</v>
      </c>
      <c r="W363" t="s">
        <v>54</v>
      </c>
      <c r="X363" t="s">
        <v>2262</v>
      </c>
      <c r="Y363" t="s">
        <v>65</v>
      </c>
      <c r="Z363" s="1">
        <v>44900</v>
      </c>
      <c r="AA363" s="2">
        <v>0.71479166666666671</v>
      </c>
      <c r="AB363" s="2">
        <v>0.13855324074074074</v>
      </c>
      <c r="AC363" t="s">
        <v>44</v>
      </c>
      <c r="AD363" t="s">
        <v>45</v>
      </c>
      <c r="AE363" t="s">
        <v>44</v>
      </c>
      <c r="AF363">
        <v>147</v>
      </c>
    </row>
    <row r="364" spans="1:32">
      <c r="A364">
        <v>1369</v>
      </c>
      <c r="B364">
        <v>469</v>
      </c>
      <c r="C364" t="s">
        <v>1208</v>
      </c>
      <c r="D364" t="s">
        <v>527</v>
      </c>
      <c r="E364" t="s">
        <v>34</v>
      </c>
      <c r="F364" t="s">
        <v>2263</v>
      </c>
      <c r="G364" t="s">
        <v>2264</v>
      </c>
      <c r="H364" t="s">
        <v>1442</v>
      </c>
      <c r="I364" s="1">
        <v>38500</v>
      </c>
      <c r="J364" t="s">
        <v>2265</v>
      </c>
      <c r="K364" t="s">
        <v>2266</v>
      </c>
      <c r="L364">
        <v>54473</v>
      </c>
      <c r="M364" t="s">
        <v>1442</v>
      </c>
      <c r="N364" s="1">
        <v>44836</v>
      </c>
      <c r="O364" s="1">
        <v>44840</v>
      </c>
      <c r="P364">
        <v>15</v>
      </c>
      <c r="Q364">
        <v>1</v>
      </c>
      <c r="R364" t="s">
        <v>40</v>
      </c>
      <c r="S364">
        <v>1</v>
      </c>
      <c r="T364">
        <v>1</v>
      </c>
      <c r="U364">
        <v>4</v>
      </c>
      <c r="V364">
        <v>940</v>
      </c>
      <c r="W364" t="s">
        <v>41</v>
      </c>
      <c r="X364" t="s">
        <v>2267</v>
      </c>
      <c r="Y364" t="s">
        <v>43</v>
      </c>
      <c r="Z364" s="1">
        <v>44803</v>
      </c>
      <c r="AA364" s="2">
        <v>0.21936342592592592</v>
      </c>
      <c r="AB364" s="2">
        <v>0.94663194444444443</v>
      </c>
      <c r="AC364" t="s">
        <v>44</v>
      </c>
      <c r="AD364" t="s">
        <v>45</v>
      </c>
      <c r="AE364" t="s">
        <v>44</v>
      </c>
      <c r="AF364">
        <v>235</v>
      </c>
    </row>
    <row r="365" spans="1:32">
      <c r="A365">
        <v>1370</v>
      </c>
      <c r="B365">
        <v>470</v>
      </c>
      <c r="C365" t="s">
        <v>1732</v>
      </c>
      <c r="D365" t="s">
        <v>2268</v>
      </c>
      <c r="E365" t="s">
        <v>48</v>
      </c>
      <c r="F365" t="s">
        <v>2269</v>
      </c>
      <c r="G365" t="s">
        <v>2270</v>
      </c>
      <c r="H365" t="s">
        <v>164</v>
      </c>
      <c r="I365" s="1">
        <v>37480</v>
      </c>
      <c r="J365" t="s">
        <v>2271</v>
      </c>
      <c r="K365" t="s">
        <v>2272</v>
      </c>
      <c r="L365">
        <v>27672</v>
      </c>
      <c r="M365" t="s">
        <v>164</v>
      </c>
      <c r="N365" s="1">
        <v>44818</v>
      </c>
      <c r="O365" s="1">
        <v>44819</v>
      </c>
      <c r="P365">
        <v>6</v>
      </c>
      <c r="Q365">
        <v>1</v>
      </c>
      <c r="R365" t="s">
        <v>40</v>
      </c>
      <c r="S365">
        <v>3</v>
      </c>
      <c r="T365">
        <v>2</v>
      </c>
      <c r="U365">
        <v>1</v>
      </c>
      <c r="V365">
        <v>215</v>
      </c>
      <c r="W365" t="s">
        <v>41</v>
      </c>
      <c r="X365" t="s">
        <v>2273</v>
      </c>
      <c r="Y365" t="s">
        <v>43</v>
      </c>
      <c r="Z365" s="1">
        <v>44780</v>
      </c>
      <c r="AA365" s="2">
        <v>0.60239583333333335</v>
      </c>
      <c r="AB365" s="2">
        <v>0.50504629629629627</v>
      </c>
      <c r="AC365" t="s">
        <v>45</v>
      </c>
      <c r="AD365" t="s">
        <v>44</v>
      </c>
      <c r="AE365" t="s">
        <v>45</v>
      </c>
      <c r="AF365">
        <v>215</v>
      </c>
    </row>
    <row r="366" spans="1:32">
      <c r="A366">
        <v>1371</v>
      </c>
      <c r="B366">
        <v>471</v>
      </c>
      <c r="C366" t="s">
        <v>583</v>
      </c>
      <c r="D366" t="s">
        <v>1925</v>
      </c>
      <c r="E366" t="s">
        <v>34</v>
      </c>
      <c r="F366" t="s">
        <v>2274</v>
      </c>
      <c r="G366">
        <v>5463375553</v>
      </c>
      <c r="H366" t="s">
        <v>272</v>
      </c>
      <c r="I366" s="1">
        <v>36850</v>
      </c>
      <c r="J366" t="s">
        <v>2275</v>
      </c>
      <c r="K366" t="s">
        <v>2276</v>
      </c>
      <c r="L366">
        <v>98889</v>
      </c>
      <c r="M366" t="s">
        <v>272</v>
      </c>
      <c r="N366" s="1">
        <v>44782</v>
      </c>
      <c r="O366" s="1">
        <v>44784</v>
      </c>
      <c r="P366">
        <v>96</v>
      </c>
      <c r="Q366">
        <v>4</v>
      </c>
      <c r="R366" t="s">
        <v>40</v>
      </c>
      <c r="S366">
        <v>1</v>
      </c>
      <c r="T366">
        <v>2</v>
      </c>
      <c r="U366">
        <v>2</v>
      </c>
      <c r="V366">
        <v>500</v>
      </c>
      <c r="W366" t="s">
        <v>41</v>
      </c>
      <c r="X366" t="s">
        <v>2277</v>
      </c>
      <c r="Y366" t="s">
        <v>81</v>
      </c>
      <c r="Z366" s="1">
        <v>44760</v>
      </c>
      <c r="AA366" s="2">
        <v>0.34568287037037032</v>
      </c>
      <c r="AB366" s="2">
        <v>0.92228009259259258</v>
      </c>
      <c r="AC366" t="s">
        <v>44</v>
      </c>
      <c r="AD366" t="s">
        <v>45</v>
      </c>
      <c r="AE366" t="s">
        <v>45</v>
      </c>
      <c r="AF366">
        <v>250</v>
      </c>
    </row>
    <row r="367" spans="1:32">
      <c r="A367">
        <v>1372</v>
      </c>
      <c r="B367">
        <v>472</v>
      </c>
      <c r="C367" t="s">
        <v>1452</v>
      </c>
      <c r="D367" t="s">
        <v>428</v>
      </c>
      <c r="E367" t="s">
        <v>48</v>
      </c>
      <c r="F367" t="s">
        <v>2278</v>
      </c>
      <c r="G367" t="s">
        <v>2279</v>
      </c>
      <c r="H367" t="s">
        <v>37</v>
      </c>
      <c r="I367" s="1">
        <v>22944</v>
      </c>
      <c r="J367" t="s">
        <v>2280</v>
      </c>
      <c r="K367" t="s">
        <v>2281</v>
      </c>
      <c r="L367">
        <v>37260</v>
      </c>
      <c r="M367" t="s">
        <v>37</v>
      </c>
      <c r="N367" s="1">
        <v>44581</v>
      </c>
      <c r="O367" s="1">
        <v>44582</v>
      </c>
      <c r="P367">
        <v>84</v>
      </c>
      <c r="Q367">
        <v>4</v>
      </c>
      <c r="R367" t="s">
        <v>40</v>
      </c>
      <c r="S367">
        <v>1</v>
      </c>
      <c r="T367">
        <v>1</v>
      </c>
      <c r="U367">
        <v>1</v>
      </c>
      <c r="V367">
        <v>244</v>
      </c>
      <c r="W367" t="s">
        <v>41</v>
      </c>
      <c r="X367" t="s">
        <v>2282</v>
      </c>
      <c r="Y367" t="s">
        <v>6</v>
      </c>
      <c r="Z367" s="1">
        <v>44573</v>
      </c>
      <c r="AA367" s="2">
        <v>0.73811342592592588</v>
      </c>
      <c r="AB367" s="2">
        <v>0.70349537037037047</v>
      </c>
      <c r="AC367" t="s">
        <v>44</v>
      </c>
      <c r="AD367" t="s">
        <v>44</v>
      </c>
      <c r="AE367" t="s">
        <v>44</v>
      </c>
      <c r="AF367">
        <v>244</v>
      </c>
    </row>
    <row r="368" spans="1:32">
      <c r="A368">
        <v>1373</v>
      </c>
      <c r="B368">
        <v>473</v>
      </c>
      <c r="C368" t="s">
        <v>602</v>
      </c>
      <c r="D368" t="s">
        <v>2283</v>
      </c>
      <c r="E368" t="s">
        <v>34</v>
      </c>
      <c r="F368" t="s">
        <v>2284</v>
      </c>
      <c r="G368" t="s">
        <v>2285</v>
      </c>
      <c r="H368" t="s">
        <v>115</v>
      </c>
      <c r="I368" s="1">
        <v>26617</v>
      </c>
      <c r="J368" t="s">
        <v>2286</v>
      </c>
      <c r="K368" t="s">
        <v>2287</v>
      </c>
      <c r="L368">
        <v>94441</v>
      </c>
      <c r="M368" t="s">
        <v>115</v>
      </c>
      <c r="N368" s="1">
        <v>44818</v>
      </c>
      <c r="O368" s="1">
        <v>44819</v>
      </c>
      <c r="P368">
        <v>40</v>
      </c>
      <c r="Q368">
        <v>2</v>
      </c>
      <c r="R368" t="s">
        <v>53</v>
      </c>
      <c r="S368">
        <v>2</v>
      </c>
      <c r="T368">
        <v>1</v>
      </c>
      <c r="U368">
        <v>1</v>
      </c>
      <c r="V368">
        <v>123</v>
      </c>
      <c r="W368" t="s">
        <v>41</v>
      </c>
      <c r="X368" t="s">
        <v>2288</v>
      </c>
      <c r="Y368" t="s">
        <v>65</v>
      </c>
      <c r="Z368" s="1">
        <v>44796</v>
      </c>
      <c r="AA368" s="2">
        <v>9.7824074074074077E-2</v>
      </c>
      <c r="AB368" s="2">
        <v>0.19047453703703701</v>
      </c>
      <c r="AC368" t="s">
        <v>45</v>
      </c>
      <c r="AD368" t="s">
        <v>45</v>
      </c>
      <c r="AE368" t="s">
        <v>44</v>
      </c>
      <c r="AF368">
        <v>123</v>
      </c>
    </row>
    <row r="369" spans="1:32">
      <c r="A369">
        <v>1374</v>
      </c>
      <c r="B369">
        <v>474</v>
      </c>
      <c r="C369" t="s">
        <v>988</v>
      </c>
      <c r="D369" t="s">
        <v>2289</v>
      </c>
      <c r="E369" t="s">
        <v>48</v>
      </c>
      <c r="F369" t="s">
        <v>2290</v>
      </c>
      <c r="G369" t="s">
        <v>2291</v>
      </c>
      <c r="H369" t="s">
        <v>171</v>
      </c>
      <c r="I369" s="1">
        <v>23887</v>
      </c>
      <c r="J369" t="s">
        <v>2292</v>
      </c>
      <c r="K369" t="s">
        <v>2293</v>
      </c>
      <c r="L369">
        <v>40467</v>
      </c>
      <c r="M369" t="s">
        <v>171</v>
      </c>
      <c r="N369" s="1">
        <v>44591</v>
      </c>
      <c r="O369" s="1">
        <v>44595</v>
      </c>
      <c r="P369">
        <v>79</v>
      </c>
      <c r="Q369">
        <v>4</v>
      </c>
      <c r="R369" t="s">
        <v>53</v>
      </c>
      <c r="S369">
        <v>4</v>
      </c>
      <c r="T369">
        <v>1</v>
      </c>
      <c r="U369">
        <v>4</v>
      </c>
      <c r="V369">
        <v>516</v>
      </c>
      <c r="W369" t="s">
        <v>54</v>
      </c>
      <c r="X369" t="s">
        <v>2294</v>
      </c>
      <c r="Y369" t="s">
        <v>81</v>
      </c>
      <c r="Z369" s="1">
        <v>44562</v>
      </c>
      <c r="AA369" s="2">
        <v>0.85913194444444441</v>
      </c>
      <c r="AB369" s="2">
        <v>0.14965277777777777</v>
      </c>
      <c r="AC369" t="s">
        <v>44</v>
      </c>
      <c r="AD369" t="s">
        <v>44</v>
      </c>
      <c r="AE369" t="s">
        <v>44</v>
      </c>
      <c r="AF369">
        <v>129</v>
      </c>
    </row>
    <row r="370" spans="1:32">
      <c r="A370">
        <v>1375</v>
      </c>
      <c r="B370">
        <v>475</v>
      </c>
      <c r="C370" t="s">
        <v>1139</v>
      </c>
      <c r="D370" t="s">
        <v>2295</v>
      </c>
      <c r="E370" t="s">
        <v>34</v>
      </c>
      <c r="F370" t="s">
        <v>2151</v>
      </c>
      <c r="G370" t="s">
        <v>2296</v>
      </c>
      <c r="H370" t="s">
        <v>70</v>
      </c>
      <c r="I370" s="1">
        <v>30238</v>
      </c>
      <c r="J370" t="s">
        <v>2297</v>
      </c>
      <c r="K370" t="s">
        <v>2298</v>
      </c>
      <c r="L370">
        <v>69568</v>
      </c>
      <c r="M370" t="s">
        <v>70</v>
      </c>
      <c r="N370" s="1">
        <v>44790</v>
      </c>
      <c r="O370" s="1">
        <v>44794</v>
      </c>
      <c r="P370">
        <v>50</v>
      </c>
      <c r="Q370">
        <v>2</v>
      </c>
      <c r="R370" t="s">
        <v>63</v>
      </c>
      <c r="S370">
        <v>2</v>
      </c>
      <c r="T370">
        <v>2</v>
      </c>
      <c r="U370">
        <v>4</v>
      </c>
      <c r="V370">
        <v>324</v>
      </c>
      <c r="W370" t="s">
        <v>54</v>
      </c>
      <c r="X370" t="s">
        <v>2299</v>
      </c>
      <c r="Y370" t="s">
        <v>65</v>
      </c>
      <c r="Z370" s="1">
        <v>44769</v>
      </c>
      <c r="AA370" s="2">
        <v>0.96651620370370372</v>
      </c>
      <c r="AB370" s="2">
        <v>0.30863425925925925</v>
      </c>
      <c r="AC370" t="s">
        <v>45</v>
      </c>
      <c r="AD370" t="s">
        <v>45</v>
      </c>
      <c r="AE370" t="s">
        <v>44</v>
      </c>
      <c r="AF370">
        <v>81</v>
      </c>
    </row>
    <row r="371" spans="1:32">
      <c r="A371">
        <v>1376</v>
      </c>
      <c r="B371">
        <v>476</v>
      </c>
      <c r="C371" t="s">
        <v>1392</v>
      </c>
      <c r="D371" t="s">
        <v>2300</v>
      </c>
      <c r="E371" t="s">
        <v>48</v>
      </c>
      <c r="F371" t="s">
        <v>2301</v>
      </c>
      <c r="G371" t="s">
        <v>2302</v>
      </c>
      <c r="H371" t="s">
        <v>209</v>
      </c>
      <c r="I371" s="1">
        <v>29363</v>
      </c>
      <c r="J371" t="s">
        <v>2303</v>
      </c>
      <c r="K371" t="s">
        <v>2304</v>
      </c>
      <c r="L371">
        <v>62934</v>
      </c>
      <c r="M371" t="s">
        <v>209</v>
      </c>
      <c r="N371" s="1">
        <v>44910</v>
      </c>
      <c r="O371" s="1">
        <v>44914</v>
      </c>
      <c r="P371">
        <v>37</v>
      </c>
      <c r="Q371">
        <v>2</v>
      </c>
      <c r="R371" t="s">
        <v>53</v>
      </c>
      <c r="S371">
        <v>4</v>
      </c>
      <c r="T371">
        <v>2</v>
      </c>
      <c r="U371">
        <v>4</v>
      </c>
      <c r="V371">
        <v>548</v>
      </c>
      <c r="W371" t="s">
        <v>41</v>
      </c>
      <c r="X371" t="s">
        <v>2305</v>
      </c>
      <c r="Y371" t="s">
        <v>65</v>
      </c>
      <c r="Z371" s="1">
        <v>44871</v>
      </c>
      <c r="AA371" s="2">
        <v>0.36525462962962968</v>
      </c>
      <c r="AB371" s="2">
        <v>0.86725694444444434</v>
      </c>
      <c r="AC371" t="s">
        <v>44</v>
      </c>
      <c r="AD371" t="s">
        <v>45</v>
      </c>
      <c r="AE371" t="s">
        <v>44</v>
      </c>
      <c r="AF371">
        <v>137</v>
      </c>
    </row>
    <row r="372" spans="1:32">
      <c r="A372">
        <v>1377</v>
      </c>
      <c r="B372">
        <v>477</v>
      </c>
      <c r="C372" t="s">
        <v>98</v>
      </c>
      <c r="D372" t="s">
        <v>1209</v>
      </c>
      <c r="E372" t="s">
        <v>34</v>
      </c>
      <c r="F372" t="s">
        <v>2306</v>
      </c>
      <c r="G372" t="s">
        <v>2307</v>
      </c>
      <c r="H372" t="s">
        <v>77</v>
      </c>
      <c r="I372" s="1">
        <v>32307</v>
      </c>
      <c r="J372" t="s">
        <v>2308</v>
      </c>
      <c r="K372" t="s">
        <v>2309</v>
      </c>
      <c r="L372">
        <v>83462</v>
      </c>
      <c r="M372" t="s">
        <v>77</v>
      </c>
      <c r="N372" s="1">
        <v>44835</v>
      </c>
      <c r="O372" s="1">
        <v>44839</v>
      </c>
      <c r="P372">
        <v>22</v>
      </c>
      <c r="Q372">
        <v>1</v>
      </c>
      <c r="R372" t="s">
        <v>53</v>
      </c>
      <c r="S372">
        <v>2</v>
      </c>
      <c r="T372">
        <v>2</v>
      </c>
      <c r="U372">
        <v>4</v>
      </c>
      <c r="V372">
        <v>556</v>
      </c>
      <c r="W372" t="s">
        <v>54</v>
      </c>
      <c r="X372" t="s">
        <v>2310</v>
      </c>
      <c r="Y372" t="s">
        <v>43</v>
      </c>
      <c r="Z372" s="1">
        <v>44817</v>
      </c>
      <c r="AA372" s="2">
        <v>0.79106481481481483</v>
      </c>
      <c r="AB372" s="2">
        <v>0.60847222222222219</v>
      </c>
      <c r="AC372" t="s">
        <v>45</v>
      </c>
      <c r="AD372" t="s">
        <v>45</v>
      </c>
      <c r="AE372" t="s">
        <v>45</v>
      </c>
      <c r="AF372">
        <v>139</v>
      </c>
    </row>
    <row r="373" spans="1:32">
      <c r="A373">
        <v>1378</v>
      </c>
      <c r="B373">
        <v>478</v>
      </c>
      <c r="C373" t="s">
        <v>90</v>
      </c>
      <c r="D373" t="s">
        <v>469</v>
      </c>
      <c r="E373" t="s">
        <v>48</v>
      </c>
      <c r="F373" t="s">
        <v>2311</v>
      </c>
      <c r="G373" t="s">
        <v>2312</v>
      </c>
      <c r="H373" t="s">
        <v>537</v>
      </c>
      <c r="I373" s="1">
        <v>15871</v>
      </c>
      <c r="J373" t="s">
        <v>2313</v>
      </c>
      <c r="K373" t="s">
        <v>2314</v>
      </c>
      <c r="L373">
        <v>38723</v>
      </c>
      <c r="M373" t="s">
        <v>537</v>
      </c>
      <c r="N373" s="1">
        <v>44877</v>
      </c>
      <c r="O373" s="1">
        <v>44881</v>
      </c>
      <c r="P373">
        <v>98</v>
      </c>
      <c r="Q373">
        <v>4</v>
      </c>
      <c r="R373" t="s">
        <v>63</v>
      </c>
      <c r="S373">
        <v>3</v>
      </c>
      <c r="T373">
        <v>1</v>
      </c>
      <c r="U373">
        <v>4</v>
      </c>
      <c r="V373">
        <v>240</v>
      </c>
      <c r="W373" t="s">
        <v>54</v>
      </c>
      <c r="X373" t="s">
        <v>2315</v>
      </c>
      <c r="Y373" t="s">
        <v>65</v>
      </c>
      <c r="Z373" s="1">
        <v>44846</v>
      </c>
      <c r="AA373" s="2">
        <v>2.5127314814814811E-2</v>
      </c>
      <c r="AB373" s="2">
        <v>0.93152777777777773</v>
      </c>
      <c r="AC373" t="s">
        <v>45</v>
      </c>
      <c r="AD373" t="s">
        <v>45</v>
      </c>
      <c r="AE373" t="s">
        <v>45</v>
      </c>
      <c r="AF373">
        <v>60</v>
      </c>
    </row>
    <row r="374" spans="1:32">
      <c r="A374">
        <v>1379</v>
      </c>
      <c r="B374">
        <v>479</v>
      </c>
      <c r="C374" t="s">
        <v>2316</v>
      </c>
      <c r="D374" t="s">
        <v>33</v>
      </c>
      <c r="E374" t="s">
        <v>48</v>
      </c>
      <c r="F374" t="s">
        <v>2317</v>
      </c>
      <c r="G374" t="s">
        <v>2318</v>
      </c>
      <c r="H374" t="s">
        <v>295</v>
      </c>
      <c r="I374" s="1">
        <v>33659</v>
      </c>
      <c r="J374" t="s">
        <v>2319</v>
      </c>
      <c r="K374" t="s">
        <v>2320</v>
      </c>
      <c r="L374">
        <v>29465</v>
      </c>
      <c r="M374" t="s">
        <v>295</v>
      </c>
      <c r="N374" s="1">
        <v>44690</v>
      </c>
      <c r="O374" s="1">
        <v>44694</v>
      </c>
      <c r="P374">
        <v>39</v>
      </c>
      <c r="Q374">
        <v>2</v>
      </c>
      <c r="R374" t="s">
        <v>40</v>
      </c>
      <c r="S374">
        <v>1</v>
      </c>
      <c r="T374">
        <v>2</v>
      </c>
      <c r="U374">
        <v>4</v>
      </c>
      <c r="V374">
        <v>908</v>
      </c>
      <c r="W374" t="s">
        <v>41</v>
      </c>
      <c r="X374" t="s">
        <v>2321</v>
      </c>
      <c r="Y374" t="s">
        <v>81</v>
      </c>
      <c r="Z374" s="1">
        <v>44681</v>
      </c>
      <c r="AA374" s="2">
        <v>0.35357638888888893</v>
      </c>
      <c r="AB374" s="2">
        <v>8.458333333333333E-2</v>
      </c>
      <c r="AC374" t="s">
        <v>45</v>
      </c>
      <c r="AD374" t="s">
        <v>45</v>
      </c>
      <c r="AE374" t="s">
        <v>45</v>
      </c>
      <c r="AF374">
        <v>227</v>
      </c>
    </row>
    <row r="375" spans="1:32">
      <c r="A375">
        <v>1380</v>
      </c>
      <c r="B375">
        <v>480</v>
      </c>
      <c r="C375" t="s">
        <v>2202</v>
      </c>
      <c r="D375" t="s">
        <v>768</v>
      </c>
      <c r="E375" t="s">
        <v>48</v>
      </c>
      <c r="F375" t="s">
        <v>2322</v>
      </c>
      <c r="G375" t="s">
        <v>2323</v>
      </c>
      <c r="H375" t="s">
        <v>135</v>
      </c>
      <c r="I375" s="1">
        <v>33140</v>
      </c>
      <c r="J375" t="s">
        <v>2324</v>
      </c>
      <c r="K375" t="s">
        <v>2325</v>
      </c>
      <c r="L375">
        <v>89247</v>
      </c>
      <c r="M375" t="s">
        <v>135</v>
      </c>
      <c r="N375" s="1">
        <v>44630</v>
      </c>
      <c r="O375" s="1">
        <v>44635</v>
      </c>
      <c r="P375">
        <v>44</v>
      </c>
      <c r="Q375">
        <v>2</v>
      </c>
      <c r="R375" t="s">
        <v>63</v>
      </c>
      <c r="S375">
        <v>2</v>
      </c>
      <c r="T375">
        <v>1</v>
      </c>
      <c r="U375">
        <v>5</v>
      </c>
      <c r="V375">
        <v>375</v>
      </c>
      <c r="W375" t="s">
        <v>54</v>
      </c>
      <c r="X375" t="s">
        <v>2326</v>
      </c>
      <c r="Y375" t="s">
        <v>43</v>
      </c>
      <c r="Z375" s="1">
        <v>44621</v>
      </c>
      <c r="AA375" s="2">
        <v>0.68599537037037039</v>
      </c>
      <c r="AB375" s="2">
        <v>0.76820601851851855</v>
      </c>
      <c r="AC375" t="s">
        <v>44</v>
      </c>
      <c r="AD375" t="s">
        <v>45</v>
      </c>
      <c r="AE375" t="s">
        <v>45</v>
      </c>
      <c r="AF375">
        <v>75</v>
      </c>
    </row>
    <row r="376" spans="1:32">
      <c r="A376">
        <v>1381</v>
      </c>
      <c r="B376">
        <v>481</v>
      </c>
      <c r="C376" t="s">
        <v>602</v>
      </c>
      <c r="D376" t="s">
        <v>2327</v>
      </c>
      <c r="E376" t="s">
        <v>34</v>
      </c>
      <c r="F376" t="s">
        <v>2328</v>
      </c>
      <c r="G376" t="s">
        <v>2329</v>
      </c>
      <c r="H376" t="s">
        <v>37</v>
      </c>
      <c r="I376" s="1">
        <v>28208</v>
      </c>
      <c r="J376" t="s">
        <v>2330</v>
      </c>
      <c r="K376" t="s">
        <v>2331</v>
      </c>
      <c r="L376">
        <v>63194</v>
      </c>
      <c r="M376" t="s">
        <v>37</v>
      </c>
      <c r="N376" s="1">
        <v>44783</v>
      </c>
      <c r="O376" s="1">
        <v>44785</v>
      </c>
      <c r="P376">
        <v>63</v>
      </c>
      <c r="Q376">
        <v>3</v>
      </c>
      <c r="R376" t="s">
        <v>40</v>
      </c>
      <c r="S376">
        <v>1</v>
      </c>
      <c r="T376">
        <v>1</v>
      </c>
      <c r="U376">
        <v>2</v>
      </c>
      <c r="V376">
        <v>458</v>
      </c>
      <c r="W376" t="s">
        <v>54</v>
      </c>
      <c r="X376" t="s">
        <v>2332</v>
      </c>
      <c r="Y376" t="s">
        <v>6</v>
      </c>
      <c r="Z376" s="1">
        <v>44777</v>
      </c>
      <c r="AA376" s="2">
        <v>0.3460300925925926</v>
      </c>
      <c r="AB376" s="2">
        <v>0.6633796296296296</v>
      </c>
      <c r="AC376" t="s">
        <v>45</v>
      </c>
      <c r="AD376" t="s">
        <v>45</v>
      </c>
      <c r="AE376" t="s">
        <v>45</v>
      </c>
      <c r="AF376">
        <v>229</v>
      </c>
    </row>
    <row r="377" spans="1:32">
      <c r="A377">
        <v>1382</v>
      </c>
      <c r="B377">
        <v>482</v>
      </c>
      <c r="C377" t="s">
        <v>2333</v>
      </c>
      <c r="D377" t="s">
        <v>2334</v>
      </c>
      <c r="E377" t="s">
        <v>48</v>
      </c>
      <c r="F377" t="s">
        <v>2335</v>
      </c>
      <c r="G377">
        <v>2215397498</v>
      </c>
      <c r="H377" t="s">
        <v>1251</v>
      </c>
      <c r="I377" s="1">
        <v>35889</v>
      </c>
      <c r="J377" t="s">
        <v>2336</v>
      </c>
      <c r="K377" t="s">
        <v>2337</v>
      </c>
      <c r="L377">
        <v>54860</v>
      </c>
      <c r="M377" t="s">
        <v>1251</v>
      </c>
      <c r="N377" s="1">
        <v>44742</v>
      </c>
      <c r="O377" s="1">
        <v>44745</v>
      </c>
      <c r="P377">
        <v>55</v>
      </c>
      <c r="Q377">
        <v>3</v>
      </c>
      <c r="R377" t="s">
        <v>53</v>
      </c>
      <c r="S377">
        <v>4</v>
      </c>
      <c r="T377">
        <v>0</v>
      </c>
      <c r="U377">
        <v>3</v>
      </c>
      <c r="V377">
        <v>402</v>
      </c>
      <c r="W377" t="s">
        <v>54</v>
      </c>
      <c r="X377" t="s">
        <v>2338</v>
      </c>
      <c r="Y377" t="s">
        <v>65</v>
      </c>
      <c r="Z377" s="1">
        <v>44722</v>
      </c>
      <c r="AA377" s="2">
        <v>0.39030092592592597</v>
      </c>
      <c r="AB377" s="2">
        <v>9.7210648148148157E-2</v>
      </c>
      <c r="AC377" t="s">
        <v>44</v>
      </c>
      <c r="AD377" t="s">
        <v>45</v>
      </c>
      <c r="AE377" t="s">
        <v>44</v>
      </c>
      <c r="AF377">
        <v>134</v>
      </c>
    </row>
    <row r="378" spans="1:32">
      <c r="A378">
        <v>1383</v>
      </c>
      <c r="B378">
        <v>483</v>
      </c>
      <c r="C378" t="s">
        <v>391</v>
      </c>
      <c r="D378" t="s">
        <v>609</v>
      </c>
      <c r="E378" t="s">
        <v>48</v>
      </c>
      <c r="F378" t="s">
        <v>2339</v>
      </c>
      <c r="G378" t="s">
        <v>2340</v>
      </c>
      <c r="H378" t="s">
        <v>37</v>
      </c>
      <c r="I378" s="1">
        <v>27694</v>
      </c>
      <c r="J378" t="s">
        <v>2341</v>
      </c>
      <c r="K378" t="s">
        <v>2342</v>
      </c>
      <c r="L378">
        <v>23545</v>
      </c>
      <c r="M378" t="s">
        <v>37</v>
      </c>
      <c r="N378" s="1">
        <v>44853</v>
      </c>
      <c r="O378" s="1">
        <v>44857</v>
      </c>
      <c r="P378">
        <v>69</v>
      </c>
      <c r="Q378">
        <v>3</v>
      </c>
      <c r="R378" t="s">
        <v>40</v>
      </c>
      <c r="S378">
        <v>2</v>
      </c>
      <c r="T378">
        <v>0</v>
      </c>
      <c r="U378">
        <v>4</v>
      </c>
      <c r="V378">
        <v>820</v>
      </c>
      <c r="W378" t="s">
        <v>54</v>
      </c>
      <c r="X378" t="s">
        <v>2343</v>
      </c>
      <c r="Y378" t="s">
        <v>43</v>
      </c>
      <c r="Z378" s="1">
        <v>44824</v>
      </c>
      <c r="AA378" s="2">
        <v>0.58799768518518525</v>
      </c>
      <c r="AB378" s="2">
        <v>0.97743055555555547</v>
      </c>
      <c r="AC378" t="s">
        <v>44</v>
      </c>
      <c r="AD378" t="s">
        <v>44</v>
      </c>
      <c r="AE378" t="s">
        <v>45</v>
      </c>
      <c r="AF378">
        <v>205</v>
      </c>
    </row>
    <row r="379" spans="1:32">
      <c r="A379">
        <v>1384</v>
      </c>
      <c r="B379">
        <v>484</v>
      </c>
      <c r="C379" t="s">
        <v>2344</v>
      </c>
      <c r="D379" t="s">
        <v>2345</v>
      </c>
      <c r="E379" t="s">
        <v>48</v>
      </c>
      <c r="F379" t="s">
        <v>2346</v>
      </c>
      <c r="G379" t="s">
        <v>2347</v>
      </c>
      <c r="H379" t="s">
        <v>295</v>
      </c>
      <c r="I379" s="1">
        <v>33957</v>
      </c>
      <c r="J379" t="s">
        <v>2348</v>
      </c>
      <c r="K379" t="s">
        <v>2349</v>
      </c>
      <c r="L379">
        <v>99653</v>
      </c>
      <c r="M379" t="s">
        <v>295</v>
      </c>
      <c r="N379" s="1">
        <v>44869</v>
      </c>
      <c r="O379" s="1">
        <v>44872</v>
      </c>
      <c r="P379">
        <v>64</v>
      </c>
      <c r="Q379">
        <v>3</v>
      </c>
      <c r="R379" t="s">
        <v>53</v>
      </c>
      <c r="S379">
        <v>3</v>
      </c>
      <c r="T379">
        <v>0</v>
      </c>
      <c r="U379">
        <v>3</v>
      </c>
      <c r="V379">
        <v>396</v>
      </c>
      <c r="W379" t="s">
        <v>54</v>
      </c>
      <c r="X379" t="s">
        <v>2350</v>
      </c>
      <c r="Y379" t="s">
        <v>6</v>
      </c>
      <c r="Z379" s="1">
        <v>44835</v>
      </c>
      <c r="AA379" s="2">
        <v>0.30159722222222224</v>
      </c>
      <c r="AB379" s="2">
        <v>0.74549768518518522</v>
      </c>
      <c r="AC379" t="s">
        <v>45</v>
      </c>
      <c r="AD379" t="s">
        <v>44</v>
      </c>
      <c r="AE379" t="s">
        <v>44</v>
      </c>
      <c r="AF379">
        <v>132</v>
      </c>
    </row>
    <row r="380" spans="1:32">
      <c r="A380">
        <v>1385</v>
      </c>
      <c r="B380">
        <v>485</v>
      </c>
      <c r="C380" t="s">
        <v>2351</v>
      </c>
      <c r="D380" t="s">
        <v>2352</v>
      </c>
      <c r="E380" t="s">
        <v>34</v>
      </c>
      <c r="F380" t="s">
        <v>2353</v>
      </c>
      <c r="G380" t="s">
        <v>2354</v>
      </c>
      <c r="H380" t="s">
        <v>309</v>
      </c>
      <c r="I380" s="1">
        <v>24952</v>
      </c>
      <c r="J380" t="s">
        <v>2355</v>
      </c>
      <c r="K380" t="s">
        <v>2356</v>
      </c>
      <c r="L380">
        <v>72433</v>
      </c>
      <c r="M380" t="s">
        <v>309</v>
      </c>
      <c r="N380" s="1">
        <v>44861</v>
      </c>
      <c r="O380" s="1">
        <v>44866</v>
      </c>
      <c r="P380">
        <v>53</v>
      </c>
      <c r="Q380">
        <v>3</v>
      </c>
      <c r="R380" t="s">
        <v>63</v>
      </c>
      <c r="S380">
        <v>3</v>
      </c>
      <c r="T380">
        <v>2</v>
      </c>
      <c r="U380">
        <v>5</v>
      </c>
      <c r="V380">
        <v>435</v>
      </c>
      <c r="W380" t="s">
        <v>54</v>
      </c>
      <c r="X380" t="s">
        <v>2357</v>
      </c>
      <c r="Y380" t="s">
        <v>65</v>
      </c>
      <c r="Z380" s="1">
        <v>44856</v>
      </c>
      <c r="AA380" s="2">
        <v>0.56718750000000007</v>
      </c>
      <c r="AB380" s="2">
        <v>0.6623148148148148</v>
      </c>
      <c r="AC380" t="s">
        <v>44</v>
      </c>
      <c r="AD380" t="s">
        <v>44</v>
      </c>
      <c r="AE380" t="s">
        <v>45</v>
      </c>
      <c r="AF380">
        <v>87</v>
      </c>
    </row>
    <row r="381" spans="1:32">
      <c r="A381">
        <v>1386</v>
      </c>
      <c r="B381">
        <v>486</v>
      </c>
      <c r="C381" t="s">
        <v>1015</v>
      </c>
      <c r="D381" t="s">
        <v>83</v>
      </c>
      <c r="E381" t="s">
        <v>34</v>
      </c>
      <c r="F381" t="s">
        <v>2358</v>
      </c>
      <c r="G381" t="s">
        <v>2359</v>
      </c>
      <c r="H381" t="s">
        <v>70</v>
      </c>
      <c r="I381" s="1">
        <v>17815</v>
      </c>
      <c r="J381" t="s">
        <v>2360</v>
      </c>
      <c r="K381" t="s">
        <v>2361</v>
      </c>
      <c r="L381">
        <v>49272</v>
      </c>
      <c r="M381" t="s">
        <v>70</v>
      </c>
      <c r="N381" s="1">
        <v>44711</v>
      </c>
      <c r="O381" s="1">
        <v>44713</v>
      </c>
      <c r="P381">
        <v>48</v>
      </c>
      <c r="Q381">
        <v>2</v>
      </c>
      <c r="R381" t="s">
        <v>40</v>
      </c>
      <c r="S381">
        <v>1</v>
      </c>
      <c r="T381">
        <v>1</v>
      </c>
      <c r="U381">
        <v>2</v>
      </c>
      <c r="V381">
        <v>490</v>
      </c>
      <c r="W381" t="s">
        <v>41</v>
      </c>
      <c r="X381" t="s">
        <v>2362</v>
      </c>
      <c r="Y381" t="s">
        <v>81</v>
      </c>
      <c r="Z381" s="1">
        <v>44693</v>
      </c>
      <c r="AA381" s="2">
        <v>0.33817129629629633</v>
      </c>
      <c r="AB381" s="2">
        <v>0.4097453703703704</v>
      </c>
      <c r="AC381" t="s">
        <v>44</v>
      </c>
      <c r="AD381" t="s">
        <v>45</v>
      </c>
      <c r="AE381" t="s">
        <v>44</v>
      </c>
      <c r="AF381">
        <v>245</v>
      </c>
    </row>
    <row r="382" spans="1:32">
      <c r="A382">
        <v>1387</v>
      </c>
      <c r="B382">
        <v>487</v>
      </c>
      <c r="C382" t="s">
        <v>90</v>
      </c>
      <c r="D382" t="s">
        <v>2363</v>
      </c>
      <c r="E382" t="s">
        <v>34</v>
      </c>
      <c r="F382" t="s">
        <v>2364</v>
      </c>
      <c r="G382" t="s">
        <v>2365</v>
      </c>
      <c r="H382" t="s">
        <v>317</v>
      </c>
      <c r="I382" s="1">
        <v>20422</v>
      </c>
      <c r="J382" t="s">
        <v>2366</v>
      </c>
      <c r="K382" t="s">
        <v>2367</v>
      </c>
      <c r="L382">
        <v>41009</v>
      </c>
      <c r="M382" t="s">
        <v>317</v>
      </c>
      <c r="N382" s="1">
        <v>44850</v>
      </c>
      <c r="O382" s="1">
        <v>44852</v>
      </c>
      <c r="P382">
        <v>17</v>
      </c>
      <c r="Q382">
        <v>1</v>
      </c>
      <c r="R382" t="s">
        <v>63</v>
      </c>
      <c r="S382">
        <v>2</v>
      </c>
      <c r="T382">
        <v>2</v>
      </c>
      <c r="U382">
        <v>2</v>
      </c>
      <c r="V382">
        <v>144</v>
      </c>
      <c r="W382" t="s">
        <v>54</v>
      </c>
      <c r="X382" t="s">
        <v>2368</v>
      </c>
      <c r="Y382" t="s">
        <v>43</v>
      </c>
      <c r="Z382" s="1">
        <v>44812</v>
      </c>
      <c r="AA382" s="2">
        <v>6.1296296296296293E-2</v>
      </c>
      <c r="AB382" s="2">
        <v>0.5695486111111111</v>
      </c>
      <c r="AC382" t="s">
        <v>44</v>
      </c>
      <c r="AD382" t="s">
        <v>44</v>
      </c>
      <c r="AE382" t="s">
        <v>45</v>
      </c>
      <c r="AF382">
        <v>72</v>
      </c>
    </row>
    <row r="383" spans="1:32">
      <c r="A383">
        <v>1388</v>
      </c>
      <c r="B383">
        <v>488</v>
      </c>
      <c r="C383" t="s">
        <v>371</v>
      </c>
      <c r="D383" t="s">
        <v>2369</v>
      </c>
      <c r="E383" t="s">
        <v>48</v>
      </c>
      <c r="F383" t="s">
        <v>2370</v>
      </c>
      <c r="G383">
        <f>1-533-642-4276</f>
        <v>-5450</v>
      </c>
      <c r="H383" t="s">
        <v>37</v>
      </c>
      <c r="I383" s="1">
        <v>34277</v>
      </c>
      <c r="J383" t="s">
        <v>2371</v>
      </c>
      <c r="K383" t="s">
        <v>2372</v>
      </c>
      <c r="L383">
        <v>29244</v>
      </c>
      <c r="M383" t="s">
        <v>37</v>
      </c>
      <c r="N383" s="1">
        <v>44893</v>
      </c>
      <c r="O383" s="1">
        <v>44894</v>
      </c>
      <c r="P383">
        <v>50</v>
      </c>
      <c r="Q383">
        <v>2</v>
      </c>
      <c r="R383" t="s">
        <v>63</v>
      </c>
      <c r="S383">
        <v>2</v>
      </c>
      <c r="T383">
        <v>2</v>
      </c>
      <c r="U383">
        <v>1</v>
      </c>
      <c r="V383">
        <v>68</v>
      </c>
      <c r="W383" t="s">
        <v>41</v>
      </c>
      <c r="X383" t="s">
        <v>2373</v>
      </c>
      <c r="Y383" t="s">
        <v>43</v>
      </c>
      <c r="Z383" s="1">
        <v>44872</v>
      </c>
      <c r="AA383" s="2">
        <v>0.7006944444444444</v>
      </c>
      <c r="AB383" s="2">
        <v>0.30259259259259258</v>
      </c>
      <c r="AC383" t="s">
        <v>44</v>
      </c>
      <c r="AD383" t="s">
        <v>45</v>
      </c>
      <c r="AE383" t="s">
        <v>45</v>
      </c>
      <c r="AF383">
        <v>68</v>
      </c>
    </row>
    <row r="384" spans="1:32">
      <c r="A384">
        <v>1389</v>
      </c>
      <c r="B384">
        <v>489</v>
      </c>
      <c r="C384" t="s">
        <v>2374</v>
      </c>
      <c r="D384" t="s">
        <v>894</v>
      </c>
      <c r="E384" t="s">
        <v>34</v>
      </c>
      <c r="F384" t="s">
        <v>2375</v>
      </c>
      <c r="G384" t="s">
        <v>2376</v>
      </c>
      <c r="H384" t="s">
        <v>122</v>
      </c>
      <c r="I384" s="1">
        <v>17832</v>
      </c>
      <c r="J384" t="s">
        <v>2377</v>
      </c>
      <c r="K384" t="s">
        <v>2378</v>
      </c>
      <c r="L384">
        <v>76451</v>
      </c>
      <c r="M384" t="s">
        <v>122</v>
      </c>
      <c r="N384" s="1">
        <v>44636</v>
      </c>
      <c r="O384" s="1">
        <v>44639</v>
      </c>
      <c r="P384">
        <v>48</v>
      </c>
      <c r="Q384">
        <v>2</v>
      </c>
      <c r="R384" t="s">
        <v>40</v>
      </c>
      <c r="S384">
        <v>2</v>
      </c>
      <c r="T384">
        <v>0</v>
      </c>
      <c r="U384">
        <v>3</v>
      </c>
      <c r="V384">
        <v>615</v>
      </c>
      <c r="W384" t="s">
        <v>41</v>
      </c>
      <c r="X384" t="s">
        <v>2379</v>
      </c>
      <c r="Y384" t="s">
        <v>43</v>
      </c>
      <c r="Z384" s="1">
        <v>44607</v>
      </c>
      <c r="AA384" s="2">
        <v>0.26596064814814818</v>
      </c>
      <c r="AB384" s="2">
        <v>0.78347222222222224</v>
      </c>
      <c r="AC384" t="s">
        <v>45</v>
      </c>
      <c r="AD384" t="s">
        <v>44</v>
      </c>
      <c r="AE384" t="s">
        <v>45</v>
      </c>
      <c r="AF384">
        <v>205</v>
      </c>
    </row>
    <row r="385" spans="1:32">
      <c r="A385">
        <v>1390</v>
      </c>
      <c r="B385">
        <v>490</v>
      </c>
      <c r="C385" t="s">
        <v>2380</v>
      </c>
      <c r="D385" t="s">
        <v>2381</v>
      </c>
      <c r="E385" t="s">
        <v>34</v>
      </c>
      <c r="F385" t="s">
        <v>2382</v>
      </c>
      <c r="G385" t="s">
        <v>2383</v>
      </c>
      <c r="H385" t="s">
        <v>101</v>
      </c>
      <c r="I385" s="1">
        <v>21395</v>
      </c>
      <c r="J385" t="s">
        <v>2384</v>
      </c>
      <c r="K385" t="s">
        <v>2385</v>
      </c>
      <c r="L385">
        <v>51316</v>
      </c>
      <c r="M385" t="s">
        <v>101</v>
      </c>
      <c r="N385" s="1">
        <v>44656</v>
      </c>
      <c r="O385" s="1">
        <v>44657</v>
      </c>
      <c r="P385">
        <v>13</v>
      </c>
      <c r="Q385">
        <v>1</v>
      </c>
      <c r="R385" t="s">
        <v>53</v>
      </c>
      <c r="S385">
        <v>4</v>
      </c>
      <c r="T385">
        <v>2</v>
      </c>
      <c r="U385">
        <v>1</v>
      </c>
      <c r="V385">
        <v>145</v>
      </c>
      <c r="W385" t="s">
        <v>41</v>
      </c>
      <c r="X385" t="s">
        <v>2386</v>
      </c>
      <c r="Y385" t="s">
        <v>6</v>
      </c>
      <c r="Z385" s="1">
        <v>44631</v>
      </c>
      <c r="AA385" s="2">
        <v>0.93267361111111102</v>
      </c>
      <c r="AB385" s="2">
        <v>0.13899305555555555</v>
      </c>
      <c r="AC385" t="s">
        <v>44</v>
      </c>
      <c r="AD385" t="s">
        <v>45</v>
      </c>
      <c r="AE385" t="s">
        <v>45</v>
      </c>
      <c r="AF385">
        <v>145</v>
      </c>
    </row>
    <row r="386" spans="1:32">
      <c r="A386">
        <v>1391</v>
      </c>
      <c r="B386">
        <v>491</v>
      </c>
      <c r="C386" t="s">
        <v>1056</v>
      </c>
      <c r="D386" t="s">
        <v>894</v>
      </c>
      <c r="E386" t="s">
        <v>48</v>
      </c>
      <c r="F386" t="s">
        <v>2387</v>
      </c>
      <c r="G386" t="s">
        <v>2388</v>
      </c>
      <c r="H386" t="s">
        <v>77</v>
      </c>
      <c r="I386" s="1">
        <v>38105</v>
      </c>
      <c r="J386" t="s">
        <v>2389</v>
      </c>
      <c r="K386" t="s">
        <v>2390</v>
      </c>
      <c r="L386">
        <v>37038</v>
      </c>
      <c r="M386" t="s">
        <v>77</v>
      </c>
      <c r="N386" s="1">
        <v>44786</v>
      </c>
      <c r="O386" s="1">
        <v>44788</v>
      </c>
      <c r="P386">
        <v>18</v>
      </c>
      <c r="Q386">
        <v>1</v>
      </c>
      <c r="R386" t="s">
        <v>40</v>
      </c>
      <c r="S386">
        <v>1</v>
      </c>
      <c r="T386">
        <v>0</v>
      </c>
      <c r="U386">
        <v>2</v>
      </c>
      <c r="V386">
        <v>464</v>
      </c>
      <c r="W386" t="s">
        <v>41</v>
      </c>
      <c r="X386" t="s">
        <v>2391</v>
      </c>
      <c r="Y386" t="s">
        <v>43</v>
      </c>
      <c r="Z386" s="1">
        <v>44771</v>
      </c>
      <c r="AA386" s="2">
        <v>0.5899537037037037</v>
      </c>
      <c r="AB386" s="2">
        <v>0.99311342592592589</v>
      </c>
      <c r="AC386" t="s">
        <v>45</v>
      </c>
      <c r="AD386" t="s">
        <v>44</v>
      </c>
      <c r="AE386" t="s">
        <v>45</v>
      </c>
      <c r="AF386">
        <v>232</v>
      </c>
    </row>
    <row r="387" spans="1:32">
      <c r="A387">
        <v>1392</v>
      </c>
      <c r="B387">
        <v>492</v>
      </c>
      <c r="C387" t="s">
        <v>183</v>
      </c>
      <c r="D387" t="s">
        <v>2392</v>
      </c>
      <c r="E387" t="s">
        <v>48</v>
      </c>
      <c r="F387" t="s">
        <v>2393</v>
      </c>
      <c r="G387">
        <v>9309935878</v>
      </c>
      <c r="H387" t="s">
        <v>94</v>
      </c>
      <c r="I387" s="1">
        <v>16246</v>
      </c>
      <c r="J387" t="s">
        <v>2394</v>
      </c>
      <c r="K387" t="s">
        <v>2395</v>
      </c>
      <c r="L387">
        <v>12703</v>
      </c>
      <c r="M387" t="s">
        <v>94</v>
      </c>
      <c r="N387" s="1">
        <v>44685</v>
      </c>
      <c r="O387" s="1">
        <v>44690</v>
      </c>
      <c r="P387">
        <v>52</v>
      </c>
      <c r="Q387">
        <v>3</v>
      </c>
      <c r="R387" t="s">
        <v>53</v>
      </c>
      <c r="S387">
        <v>1</v>
      </c>
      <c r="T387">
        <v>2</v>
      </c>
      <c r="U387">
        <v>5</v>
      </c>
      <c r="V387">
        <v>620</v>
      </c>
      <c r="W387" t="s">
        <v>41</v>
      </c>
      <c r="X387" t="s">
        <v>2396</v>
      </c>
      <c r="Y387" t="s">
        <v>6</v>
      </c>
      <c r="Z387" s="1">
        <v>44649</v>
      </c>
      <c r="AA387" s="2">
        <v>0.62769675925925927</v>
      </c>
      <c r="AB387" s="2">
        <v>0.76280092592592597</v>
      </c>
      <c r="AC387" t="s">
        <v>44</v>
      </c>
      <c r="AD387" t="s">
        <v>44</v>
      </c>
      <c r="AE387" t="s">
        <v>44</v>
      </c>
      <c r="AF387">
        <v>124</v>
      </c>
    </row>
    <row r="388" spans="1:32">
      <c r="A388">
        <v>1393</v>
      </c>
      <c r="B388">
        <v>493</v>
      </c>
      <c r="C388" t="s">
        <v>2397</v>
      </c>
      <c r="D388" t="s">
        <v>2398</v>
      </c>
      <c r="E388" t="s">
        <v>34</v>
      </c>
      <c r="F388" t="s">
        <v>2399</v>
      </c>
      <c r="G388" t="s">
        <v>2400</v>
      </c>
      <c r="H388" t="s">
        <v>37</v>
      </c>
      <c r="I388" s="1">
        <v>17415</v>
      </c>
      <c r="J388" t="s">
        <v>2401</v>
      </c>
      <c r="K388" t="s">
        <v>2402</v>
      </c>
      <c r="L388">
        <v>22572</v>
      </c>
      <c r="M388" t="s">
        <v>37</v>
      </c>
      <c r="N388" s="1">
        <v>44851</v>
      </c>
      <c r="O388" s="1">
        <v>44854</v>
      </c>
      <c r="P388">
        <v>37</v>
      </c>
      <c r="Q388">
        <v>2</v>
      </c>
      <c r="R388" t="s">
        <v>53</v>
      </c>
      <c r="S388">
        <v>1</v>
      </c>
      <c r="T388">
        <v>0</v>
      </c>
      <c r="U388">
        <v>3</v>
      </c>
      <c r="V388">
        <v>447</v>
      </c>
      <c r="W388" t="s">
        <v>54</v>
      </c>
      <c r="X388" t="s">
        <v>2403</v>
      </c>
      <c r="Y388" t="s">
        <v>81</v>
      </c>
      <c r="Z388" s="1">
        <v>44834</v>
      </c>
      <c r="AA388" s="2">
        <v>0.46946759259259263</v>
      </c>
      <c r="AB388" s="2">
        <v>4.2592592592592592E-2</v>
      </c>
      <c r="AC388" t="s">
        <v>44</v>
      </c>
      <c r="AD388" t="s">
        <v>44</v>
      </c>
      <c r="AE388" t="s">
        <v>44</v>
      </c>
      <c r="AF388">
        <v>149</v>
      </c>
    </row>
    <row r="389" spans="1:32">
      <c r="A389">
        <v>1394</v>
      </c>
      <c r="B389">
        <v>494</v>
      </c>
      <c r="C389" t="s">
        <v>1573</v>
      </c>
      <c r="D389" t="s">
        <v>1167</v>
      </c>
      <c r="E389" t="s">
        <v>48</v>
      </c>
      <c r="F389" t="s">
        <v>2404</v>
      </c>
      <c r="G389" t="s">
        <v>2405</v>
      </c>
      <c r="H389" t="s">
        <v>692</v>
      </c>
      <c r="I389" s="1">
        <v>29290</v>
      </c>
      <c r="J389" t="s">
        <v>2406</v>
      </c>
      <c r="K389" t="s">
        <v>2407</v>
      </c>
      <c r="L389">
        <v>25662</v>
      </c>
      <c r="M389" t="s">
        <v>692</v>
      </c>
      <c r="N389" s="1">
        <v>44612</v>
      </c>
      <c r="O389" s="1">
        <v>44613</v>
      </c>
      <c r="P389">
        <v>31</v>
      </c>
      <c r="Q389">
        <v>2</v>
      </c>
      <c r="R389" t="s">
        <v>53</v>
      </c>
      <c r="S389">
        <v>2</v>
      </c>
      <c r="T389">
        <v>1</v>
      </c>
      <c r="U389">
        <v>1</v>
      </c>
      <c r="V389">
        <v>131</v>
      </c>
      <c r="W389" t="s">
        <v>41</v>
      </c>
      <c r="X389" t="s">
        <v>2408</v>
      </c>
      <c r="Y389" t="s">
        <v>65</v>
      </c>
      <c r="Z389" s="1">
        <v>44596</v>
      </c>
      <c r="AA389" s="2">
        <v>0.98803240740740739</v>
      </c>
      <c r="AB389" s="2">
        <v>0.61163194444444446</v>
      </c>
      <c r="AC389" t="s">
        <v>44</v>
      </c>
      <c r="AD389" t="s">
        <v>45</v>
      </c>
      <c r="AE389" t="s">
        <v>45</v>
      </c>
      <c r="AF389">
        <v>131</v>
      </c>
    </row>
    <row r="390" spans="1:32">
      <c r="A390">
        <v>1395</v>
      </c>
      <c r="B390">
        <v>495</v>
      </c>
      <c r="C390" t="s">
        <v>183</v>
      </c>
      <c r="D390" t="s">
        <v>2409</v>
      </c>
      <c r="E390" t="s">
        <v>34</v>
      </c>
      <c r="F390" t="s">
        <v>2410</v>
      </c>
      <c r="G390" t="s">
        <v>2411</v>
      </c>
      <c r="H390" t="s">
        <v>60</v>
      </c>
      <c r="I390" s="1">
        <v>36720</v>
      </c>
      <c r="J390" t="s">
        <v>2412</v>
      </c>
      <c r="K390" t="s">
        <v>2413</v>
      </c>
      <c r="L390">
        <v>52922</v>
      </c>
      <c r="M390" t="s">
        <v>60</v>
      </c>
      <c r="N390" s="1">
        <v>44625</v>
      </c>
      <c r="O390" s="1">
        <v>44629</v>
      </c>
      <c r="P390">
        <v>72</v>
      </c>
      <c r="Q390">
        <v>3</v>
      </c>
      <c r="R390" t="s">
        <v>40</v>
      </c>
      <c r="S390">
        <v>4</v>
      </c>
      <c r="T390">
        <v>2</v>
      </c>
      <c r="U390">
        <v>4</v>
      </c>
      <c r="V390">
        <v>984</v>
      </c>
      <c r="W390" t="s">
        <v>54</v>
      </c>
      <c r="X390" t="s">
        <v>2414</v>
      </c>
      <c r="Y390" t="s">
        <v>43</v>
      </c>
      <c r="Z390" s="1">
        <v>44592</v>
      </c>
      <c r="AA390" s="2">
        <v>0.76124999999999998</v>
      </c>
      <c r="AB390" s="2">
        <v>6.9456018518518514E-2</v>
      </c>
      <c r="AC390" t="s">
        <v>44</v>
      </c>
      <c r="AD390" t="s">
        <v>45</v>
      </c>
      <c r="AE390" t="s">
        <v>45</v>
      </c>
      <c r="AF390">
        <v>246</v>
      </c>
    </row>
    <row r="391" spans="1:32">
      <c r="A391">
        <v>1396</v>
      </c>
      <c r="B391">
        <v>496</v>
      </c>
      <c r="C391" t="s">
        <v>2415</v>
      </c>
      <c r="D391" t="s">
        <v>2416</v>
      </c>
      <c r="E391" t="s">
        <v>34</v>
      </c>
      <c r="F391" t="s">
        <v>2417</v>
      </c>
      <c r="G391" t="s">
        <v>2418</v>
      </c>
      <c r="H391" t="s">
        <v>272</v>
      </c>
      <c r="I391" s="1">
        <v>34092</v>
      </c>
      <c r="J391" t="s">
        <v>2419</v>
      </c>
      <c r="K391" t="s">
        <v>2420</v>
      </c>
      <c r="L391">
        <v>41326</v>
      </c>
      <c r="M391" t="s">
        <v>272</v>
      </c>
      <c r="N391" s="1">
        <v>44886</v>
      </c>
      <c r="O391" s="1">
        <v>44888</v>
      </c>
      <c r="P391">
        <v>43</v>
      </c>
      <c r="Q391">
        <v>2</v>
      </c>
      <c r="R391" t="s">
        <v>53</v>
      </c>
      <c r="S391">
        <v>3</v>
      </c>
      <c r="T391">
        <v>0</v>
      </c>
      <c r="U391">
        <v>2</v>
      </c>
      <c r="V391">
        <v>280</v>
      </c>
      <c r="W391" t="s">
        <v>41</v>
      </c>
      <c r="X391" t="s">
        <v>2421</v>
      </c>
      <c r="Y391" t="s">
        <v>65</v>
      </c>
      <c r="Z391" s="1">
        <v>44853</v>
      </c>
      <c r="AA391" s="2">
        <v>0.49770833333333336</v>
      </c>
      <c r="AB391" s="2">
        <v>0.60865740740740748</v>
      </c>
      <c r="AC391" t="s">
        <v>44</v>
      </c>
      <c r="AD391" t="s">
        <v>45</v>
      </c>
      <c r="AE391" t="s">
        <v>45</v>
      </c>
      <c r="AF391">
        <v>140</v>
      </c>
    </row>
    <row r="392" spans="1:32">
      <c r="A392">
        <v>1397</v>
      </c>
      <c r="B392">
        <v>497</v>
      </c>
      <c r="C392" t="s">
        <v>1857</v>
      </c>
      <c r="D392" t="s">
        <v>2203</v>
      </c>
      <c r="E392" t="s">
        <v>34</v>
      </c>
      <c r="F392" t="s">
        <v>2422</v>
      </c>
      <c r="G392">
        <f>1-498-838-935</f>
        <v>-2270</v>
      </c>
      <c r="H392" t="s">
        <v>109</v>
      </c>
      <c r="I392" s="1">
        <v>17575</v>
      </c>
      <c r="J392" t="s">
        <v>2423</v>
      </c>
      <c r="K392" t="s">
        <v>2424</v>
      </c>
      <c r="L392">
        <v>22404</v>
      </c>
      <c r="M392" t="s">
        <v>109</v>
      </c>
      <c r="N392" s="1">
        <v>44810</v>
      </c>
      <c r="O392" s="1">
        <v>44813</v>
      </c>
      <c r="P392">
        <v>24</v>
      </c>
      <c r="Q392">
        <v>1</v>
      </c>
      <c r="R392" t="s">
        <v>40</v>
      </c>
      <c r="S392">
        <v>4</v>
      </c>
      <c r="T392">
        <v>1</v>
      </c>
      <c r="U392">
        <v>3</v>
      </c>
      <c r="V392">
        <v>681</v>
      </c>
      <c r="W392" t="s">
        <v>41</v>
      </c>
      <c r="X392" t="s">
        <v>2425</v>
      </c>
      <c r="Y392" t="s">
        <v>6</v>
      </c>
      <c r="Z392" s="1">
        <v>44792</v>
      </c>
      <c r="AA392" s="2">
        <v>0.56771990740740741</v>
      </c>
      <c r="AB392" s="2">
        <v>0.54252314814814817</v>
      </c>
      <c r="AC392" t="s">
        <v>45</v>
      </c>
      <c r="AD392" t="s">
        <v>45</v>
      </c>
      <c r="AE392" t="s">
        <v>44</v>
      </c>
      <c r="AF392">
        <v>227</v>
      </c>
    </row>
    <row r="393" spans="1:32">
      <c r="A393">
        <v>1398</v>
      </c>
      <c r="B393">
        <v>498</v>
      </c>
      <c r="C393" t="s">
        <v>384</v>
      </c>
      <c r="D393" t="s">
        <v>2019</v>
      </c>
      <c r="E393" t="s">
        <v>48</v>
      </c>
      <c r="F393" t="s">
        <v>2426</v>
      </c>
      <c r="G393" t="s">
        <v>2427</v>
      </c>
      <c r="H393" t="s">
        <v>317</v>
      </c>
      <c r="I393" s="1">
        <v>30165</v>
      </c>
      <c r="J393" t="s">
        <v>2428</v>
      </c>
      <c r="K393" t="s">
        <v>2429</v>
      </c>
      <c r="L393">
        <v>43189</v>
      </c>
      <c r="M393" t="s">
        <v>317</v>
      </c>
      <c r="N393" s="1">
        <v>44773</v>
      </c>
      <c r="O393" s="1">
        <v>44778</v>
      </c>
      <c r="P393">
        <v>93</v>
      </c>
      <c r="Q393">
        <v>4</v>
      </c>
      <c r="R393" t="s">
        <v>40</v>
      </c>
      <c r="S393">
        <v>4</v>
      </c>
      <c r="T393">
        <v>0</v>
      </c>
      <c r="U393">
        <v>5</v>
      </c>
      <c r="V393">
        <v>1090</v>
      </c>
      <c r="W393" t="s">
        <v>54</v>
      </c>
      <c r="X393" t="s">
        <v>2430</v>
      </c>
      <c r="Y393" t="s">
        <v>81</v>
      </c>
      <c r="Z393" s="1">
        <v>44748</v>
      </c>
      <c r="AA393" s="2">
        <v>0.85956018518518518</v>
      </c>
      <c r="AB393" s="2">
        <v>0.31541666666666668</v>
      </c>
      <c r="AC393" t="s">
        <v>45</v>
      </c>
      <c r="AD393" t="s">
        <v>45</v>
      </c>
      <c r="AE393" t="s">
        <v>44</v>
      </c>
      <c r="AF393">
        <v>218</v>
      </c>
    </row>
    <row r="394" spans="1:32">
      <c r="A394">
        <v>1399</v>
      </c>
      <c r="B394">
        <v>499</v>
      </c>
      <c r="C394" t="s">
        <v>2431</v>
      </c>
      <c r="D394" t="s">
        <v>476</v>
      </c>
      <c r="E394" t="s">
        <v>34</v>
      </c>
      <c r="F394" t="s">
        <v>2432</v>
      </c>
      <c r="G394" t="s">
        <v>2433</v>
      </c>
      <c r="H394" t="s">
        <v>1301</v>
      </c>
      <c r="I394" s="1">
        <v>23792</v>
      </c>
      <c r="J394" t="s">
        <v>2434</v>
      </c>
      <c r="K394" t="s">
        <v>2435</v>
      </c>
      <c r="L394">
        <v>88412</v>
      </c>
      <c r="M394" t="s">
        <v>1301</v>
      </c>
      <c r="N394" s="1">
        <v>44764</v>
      </c>
      <c r="O394" s="1">
        <v>44766</v>
      </c>
      <c r="P394">
        <v>96</v>
      </c>
      <c r="Q394">
        <v>4</v>
      </c>
      <c r="R394" t="s">
        <v>40</v>
      </c>
      <c r="S394">
        <v>1</v>
      </c>
      <c r="T394">
        <v>2</v>
      </c>
      <c r="U394">
        <v>2</v>
      </c>
      <c r="V394">
        <v>450</v>
      </c>
      <c r="W394" t="s">
        <v>41</v>
      </c>
      <c r="X394" t="s">
        <v>2436</v>
      </c>
      <c r="Y394" t="s">
        <v>43</v>
      </c>
      <c r="Z394" s="1">
        <v>44743</v>
      </c>
      <c r="AA394" s="2">
        <v>0.11993055555555555</v>
      </c>
      <c r="AB394" s="2">
        <v>0.58319444444444446</v>
      </c>
      <c r="AC394" t="s">
        <v>44</v>
      </c>
      <c r="AD394" t="s">
        <v>45</v>
      </c>
      <c r="AE394" t="s">
        <v>44</v>
      </c>
      <c r="AF394">
        <v>225</v>
      </c>
    </row>
    <row r="395" spans="1:32">
      <c r="A395">
        <v>1400</v>
      </c>
      <c r="B395">
        <v>500</v>
      </c>
      <c r="C395" t="s">
        <v>2437</v>
      </c>
      <c r="D395" t="s">
        <v>2438</v>
      </c>
      <c r="E395" t="s">
        <v>34</v>
      </c>
      <c r="F395" t="s">
        <v>2439</v>
      </c>
      <c r="G395" t="s">
        <v>2440</v>
      </c>
      <c r="H395" t="s">
        <v>280</v>
      </c>
      <c r="I395" s="1">
        <v>37820</v>
      </c>
      <c r="J395" t="s">
        <v>2441</v>
      </c>
      <c r="K395" t="s">
        <v>2442</v>
      </c>
      <c r="L395">
        <v>71459</v>
      </c>
      <c r="M395" t="s">
        <v>280</v>
      </c>
      <c r="N395" s="1">
        <v>44809</v>
      </c>
      <c r="O395" s="1">
        <v>44812</v>
      </c>
      <c r="P395">
        <v>46</v>
      </c>
      <c r="Q395">
        <v>2</v>
      </c>
      <c r="R395" t="s">
        <v>53</v>
      </c>
      <c r="S395">
        <v>2</v>
      </c>
      <c r="T395">
        <v>0</v>
      </c>
      <c r="U395">
        <v>3</v>
      </c>
      <c r="V395">
        <v>438</v>
      </c>
      <c r="W395" t="s">
        <v>54</v>
      </c>
      <c r="X395" t="s">
        <v>2443</v>
      </c>
      <c r="Y395" t="s">
        <v>65</v>
      </c>
      <c r="Z395" s="1">
        <v>44770</v>
      </c>
      <c r="AA395" s="2">
        <v>0.74307870370370377</v>
      </c>
      <c r="AB395" s="2">
        <v>0.9124537037037036</v>
      </c>
      <c r="AC395" t="s">
        <v>45</v>
      </c>
      <c r="AD395" t="s">
        <v>44</v>
      </c>
      <c r="AE395" t="s">
        <v>44</v>
      </c>
      <c r="AF395">
        <v>146</v>
      </c>
    </row>
    <row r="396" spans="1:32">
      <c r="A396">
        <v>1401</v>
      </c>
      <c r="B396">
        <v>501</v>
      </c>
      <c r="C396" t="s">
        <v>2444</v>
      </c>
      <c r="D396" t="s">
        <v>428</v>
      </c>
      <c r="E396" t="s">
        <v>48</v>
      </c>
      <c r="F396" t="s">
        <v>2445</v>
      </c>
      <c r="G396" t="s">
        <v>2446</v>
      </c>
      <c r="H396" t="s">
        <v>179</v>
      </c>
      <c r="I396" s="1">
        <v>25740</v>
      </c>
      <c r="J396" t="s">
        <v>2447</v>
      </c>
      <c r="K396" t="s">
        <v>2448</v>
      </c>
      <c r="L396">
        <v>2254</v>
      </c>
      <c r="M396" t="s">
        <v>179</v>
      </c>
      <c r="N396" s="1">
        <v>44815</v>
      </c>
      <c r="O396" s="1">
        <v>44820</v>
      </c>
      <c r="P396">
        <v>2</v>
      </c>
      <c r="Q396">
        <v>1</v>
      </c>
      <c r="R396" t="s">
        <v>63</v>
      </c>
      <c r="S396">
        <v>3</v>
      </c>
      <c r="T396">
        <v>1</v>
      </c>
      <c r="U396">
        <v>5</v>
      </c>
      <c r="V396">
        <v>405</v>
      </c>
      <c r="W396" t="s">
        <v>54</v>
      </c>
      <c r="X396" t="s">
        <v>2449</v>
      </c>
      <c r="Y396" t="s">
        <v>65</v>
      </c>
      <c r="Z396" s="1">
        <v>44792</v>
      </c>
      <c r="AA396" s="2">
        <v>0.7082060185185185</v>
      </c>
      <c r="AB396" s="2">
        <v>0.30337962962962967</v>
      </c>
      <c r="AC396" t="s">
        <v>45</v>
      </c>
      <c r="AD396" t="s">
        <v>45</v>
      </c>
      <c r="AE396" t="s">
        <v>45</v>
      </c>
      <c r="AF396">
        <v>81</v>
      </c>
    </row>
    <row r="397" spans="1:32">
      <c r="A397">
        <v>1402</v>
      </c>
      <c r="B397">
        <v>502</v>
      </c>
      <c r="C397" t="s">
        <v>1588</v>
      </c>
      <c r="D397" t="s">
        <v>841</v>
      </c>
      <c r="E397" t="s">
        <v>48</v>
      </c>
      <c r="F397" t="s">
        <v>2450</v>
      </c>
      <c r="G397" t="s">
        <v>2451</v>
      </c>
      <c r="H397" t="s">
        <v>457</v>
      </c>
      <c r="I397" s="1">
        <v>27734</v>
      </c>
      <c r="J397" t="s">
        <v>2452</v>
      </c>
      <c r="K397" t="s">
        <v>2453</v>
      </c>
      <c r="L397">
        <v>69984</v>
      </c>
      <c r="M397" t="s">
        <v>457</v>
      </c>
      <c r="N397" s="1">
        <v>44603</v>
      </c>
      <c r="O397" s="1">
        <v>44604</v>
      </c>
      <c r="P397">
        <v>38</v>
      </c>
      <c r="Q397">
        <v>2</v>
      </c>
      <c r="R397" t="s">
        <v>63</v>
      </c>
      <c r="S397">
        <v>1</v>
      </c>
      <c r="T397">
        <v>1</v>
      </c>
      <c r="U397">
        <v>1</v>
      </c>
      <c r="V397">
        <v>84</v>
      </c>
      <c r="W397" t="s">
        <v>41</v>
      </c>
      <c r="X397" t="s">
        <v>2454</v>
      </c>
      <c r="Y397" t="s">
        <v>6</v>
      </c>
      <c r="Z397" s="1">
        <v>44578</v>
      </c>
      <c r="AA397" s="2">
        <v>0.57331018518518517</v>
      </c>
      <c r="AB397" s="2">
        <v>0.69434027777777774</v>
      </c>
      <c r="AC397" t="s">
        <v>45</v>
      </c>
      <c r="AD397" t="s">
        <v>45</v>
      </c>
      <c r="AE397" t="s">
        <v>44</v>
      </c>
      <c r="AF397">
        <v>84</v>
      </c>
    </row>
    <row r="398" spans="1:32">
      <c r="A398">
        <v>1403</v>
      </c>
      <c r="B398">
        <v>503</v>
      </c>
      <c r="C398" t="s">
        <v>881</v>
      </c>
      <c r="D398" t="s">
        <v>83</v>
      </c>
      <c r="E398" t="s">
        <v>34</v>
      </c>
      <c r="F398" t="s">
        <v>2455</v>
      </c>
      <c r="G398" t="s">
        <v>2456</v>
      </c>
      <c r="H398" t="s">
        <v>317</v>
      </c>
      <c r="I398" s="1">
        <v>32774</v>
      </c>
      <c r="J398" t="s">
        <v>2457</v>
      </c>
      <c r="K398" t="s">
        <v>2458</v>
      </c>
      <c r="L398">
        <v>19804</v>
      </c>
      <c r="M398" t="s">
        <v>317</v>
      </c>
      <c r="N398" s="1">
        <v>44756</v>
      </c>
      <c r="O398" s="1">
        <v>44758</v>
      </c>
      <c r="P398">
        <v>7</v>
      </c>
      <c r="Q398">
        <v>1</v>
      </c>
      <c r="R398" t="s">
        <v>53</v>
      </c>
      <c r="S398">
        <v>1</v>
      </c>
      <c r="T398">
        <v>0</v>
      </c>
      <c r="U398">
        <v>2</v>
      </c>
      <c r="V398">
        <v>266</v>
      </c>
      <c r="W398" t="s">
        <v>41</v>
      </c>
      <c r="X398" t="s">
        <v>2459</v>
      </c>
      <c r="Y398" t="s">
        <v>6</v>
      </c>
      <c r="Z398" s="1">
        <v>44737</v>
      </c>
      <c r="AA398" s="2">
        <v>0.91314814814814815</v>
      </c>
      <c r="AB398" s="2">
        <v>0.36249999999999999</v>
      </c>
      <c r="AC398" t="s">
        <v>45</v>
      </c>
      <c r="AD398" t="s">
        <v>45</v>
      </c>
      <c r="AE398" t="s">
        <v>44</v>
      </c>
      <c r="AF398">
        <v>133</v>
      </c>
    </row>
    <row r="399" spans="1:32">
      <c r="A399">
        <v>1404</v>
      </c>
      <c r="B399">
        <v>504</v>
      </c>
      <c r="C399" t="s">
        <v>385</v>
      </c>
      <c r="D399" t="s">
        <v>1936</v>
      </c>
      <c r="E399" t="s">
        <v>34</v>
      </c>
      <c r="F399" t="s">
        <v>2460</v>
      </c>
      <c r="G399" t="s">
        <v>2461</v>
      </c>
      <c r="H399" t="s">
        <v>904</v>
      </c>
      <c r="I399" s="1">
        <v>31221</v>
      </c>
      <c r="J399" t="s">
        <v>2462</v>
      </c>
      <c r="K399" t="s">
        <v>2463</v>
      </c>
      <c r="L399">
        <v>90056</v>
      </c>
      <c r="M399" t="s">
        <v>904</v>
      </c>
      <c r="N399" s="1">
        <v>44764</v>
      </c>
      <c r="O399" s="1">
        <v>44767</v>
      </c>
      <c r="P399">
        <v>1</v>
      </c>
      <c r="Q399">
        <v>1</v>
      </c>
      <c r="R399" t="s">
        <v>53</v>
      </c>
      <c r="S399">
        <v>3</v>
      </c>
      <c r="T399">
        <v>1</v>
      </c>
      <c r="U399">
        <v>3</v>
      </c>
      <c r="V399">
        <v>444</v>
      </c>
      <c r="W399" t="s">
        <v>41</v>
      </c>
      <c r="X399" t="s">
        <v>2464</v>
      </c>
      <c r="Y399" t="s">
        <v>43</v>
      </c>
      <c r="Z399" s="1">
        <v>44725</v>
      </c>
      <c r="AA399" s="2">
        <v>0.59895833333333337</v>
      </c>
      <c r="AB399" s="2">
        <v>0.14462962962962964</v>
      </c>
      <c r="AC399" t="s">
        <v>44</v>
      </c>
      <c r="AD399" t="s">
        <v>45</v>
      </c>
      <c r="AE399" t="s">
        <v>44</v>
      </c>
      <c r="AF399">
        <v>148</v>
      </c>
    </row>
    <row r="400" spans="1:32">
      <c r="A400">
        <v>1405</v>
      </c>
      <c r="B400">
        <v>505</v>
      </c>
      <c r="C400" t="s">
        <v>615</v>
      </c>
      <c r="D400" t="s">
        <v>1871</v>
      </c>
      <c r="E400" t="s">
        <v>34</v>
      </c>
      <c r="F400" t="s">
        <v>2465</v>
      </c>
      <c r="G400" t="s">
        <v>2466</v>
      </c>
      <c r="H400" t="s">
        <v>77</v>
      </c>
      <c r="I400" s="1">
        <v>28267</v>
      </c>
      <c r="J400" t="s">
        <v>2467</v>
      </c>
      <c r="K400" t="s">
        <v>2468</v>
      </c>
      <c r="L400">
        <v>29178</v>
      </c>
      <c r="M400" t="s">
        <v>77</v>
      </c>
      <c r="N400" s="1">
        <v>44684</v>
      </c>
      <c r="O400" s="1">
        <v>44688</v>
      </c>
      <c r="P400">
        <v>68</v>
      </c>
      <c r="Q400">
        <v>3</v>
      </c>
      <c r="R400" t="s">
        <v>63</v>
      </c>
      <c r="S400">
        <v>3</v>
      </c>
      <c r="T400">
        <v>0</v>
      </c>
      <c r="U400">
        <v>4</v>
      </c>
      <c r="V400">
        <v>272</v>
      </c>
      <c r="W400" t="s">
        <v>54</v>
      </c>
      <c r="X400" t="s">
        <v>2469</v>
      </c>
      <c r="Y400" t="s">
        <v>6</v>
      </c>
      <c r="Z400" s="1">
        <v>44659</v>
      </c>
      <c r="AA400" s="2">
        <v>0.92782407407407408</v>
      </c>
      <c r="AB400" s="2">
        <v>0.42094907407407406</v>
      </c>
      <c r="AC400" t="s">
        <v>45</v>
      </c>
      <c r="AD400" t="s">
        <v>45</v>
      </c>
      <c r="AE400" t="s">
        <v>45</v>
      </c>
      <c r="AF400">
        <v>68</v>
      </c>
    </row>
    <row r="401" spans="1:32">
      <c r="A401">
        <v>1406</v>
      </c>
      <c r="B401">
        <v>506</v>
      </c>
      <c r="C401" t="s">
        <v>715</v>
      </c>
      <c r="D401" t="s">
        <v>2470</v>
      </c>
      <c r="E401" t="s">
        <v>34</v>
      </c>
      <c r="F401" t="s">
        <v>2471</v>
      </c>
      <c r="G401">
        <f>1-270-843-197</f>
        <v>-1309</v>
      </c>
      <c r="H401" t="s">
        <v>272</v>
      </c>
      <c r="I401" s="1">
        <v>37039</v>
      </c>
      <c r="J401" t="s">
        <v>2472</v>
      </c>
      <c r="K401" t="s">
        <v>2473</v>
      </c>
      <c r="L401">
        <v>16493</v>
      </c>
      <c r="M401" t="s">
        <v>272</v>
      </c>
      <c r="N401" s="1">
        <v>44629</v>
      </c>
      <c r="O401" s="1">
        <v>44634</v>
      </c>
      <c r="P401">
        <v>3</v>
      </c>
      <c r="Q401">
        <v>1</v>
      </c>
      <c r="R401" t="s">
        <v>40</v>
      </c>
      <c r="S401">
        <v>2</v>
      </c>
      <c r="T401">
        <v>0</v>
      </c>
      <c r="U401">
        <v>5</v>
      </c>
      <c r="V401">
        <v>1210</v>
      </c>
      <c r="W401" t="s">
        <v>41</v>
      </c>
      <c r="X401" t="s">
        <v>2474</v>
      </c>
      <c r="Y401" t="s">
        <v>43</v>
      </c>
      <c r="Z401" s="1">
        <v>44599</v>
      </c>
      <c r="AA401" s="2">
        <v>0.18458333333333332</v>
      </c>
      <c r="AB401" s="2">
        <v>0.7077430555555555</v>
      </c>
      <c r="AC401" t="s">
        <v>45</v>
      </c>
      <c r="AD401" t="s">
        <v>44</v>
      </c>
      <c r="AE401" t="s">
        <v>44</v>
      </c>
      <c r="AF401">
        <v>242</v>
      </c>
    </row>
    <row r="402" spans="1:32">
      <c r="A402">
        <v>1407</v>
      </c>
      <c r="B402">
        <v>507</v>
      </c>
      <c r="C402" t="s">
        <v>1247</v>
      </c>
      <c r="D402" t="s">
        <v>2475</v>
      </c>
      <c r="E402" t="s">
        <v>48</v>
      </c>
      <c r="F402" t="s">
        <v>2476</v>
      </c>
      <c r="G402" t="s">
        <v>2477</v>
      </c>
      <c r="H402" t="s">
        <v>135</v>
      </c>
      <c r="I402" s="1">
        <v>30637</v>
      </c>
      <c r="J402" t="s">
        <v>2478</v>
      </c>
      <c r="K402" t="s">
        <v>2479</v>
      </c>
      <c r="L402">
        <v>41733</v>
      </c>
      <c r="M402" t="s">
        <v>135</v>
      </c>
      <c r="N402" s="1">
        <v>44890</v>
      </c>
      <c r="O402" s="1">
        <v>44892</v>
      </c>
      <c r="P402">
        <v>68</v>
      </c>
      <c r="Q402">
        <v>3</v>
      </c>
      <c r="R402" t="s">
        <v>63</v>
      </c>
      <c r="S402">
        <v>1</v>
      </c>
      <c r="T402">
        <v>0</v>
      </c>
      <c r="U402">
        <v>2</v>
      </c>
      <c r="V402">
        <v>136</v>
      </c>
      <c r="W402" t="s">
        <v>41</v>
      </c>
      <c r="X402" t="s">
        <v>2480</v>
      </c>
      <c r="Y402" t="s">
        <v>81</v>
      </c>
      <c r="Z402" s="1">
        <v>44851</v>
      </c>
      <c r="AA402" s="2">
        <v>0.91218749999999993</v>
      </c>
      <c r="AB402" s="2">
        <v>0.18891203703703704</v>
      </c>
      <c r="AC402" t="s">
        <v>45</v>
      </c>
      <c r="AD402" t="s">
        <v>45</v>
      </c>
      <c r="AE402" t="s">
        <v>44</v>
      </c>
      <c r="AF402">
        <v>68</v>
      </c>
    </row>
    <row r="403" spans="1:32">
      <c r="A403">
        <v>1408</v>
      </c>
      <c r="B403">
        <v>508</v>
      </c>
      <c r="C403" t="s">
        <v>2481</v>
      </c>
      <c r="D403" t="s">
        <v>565</v>
      </c>
      <c r="E403" t="s">
        <v>48</v>
      </c>
      <c r="F403" t="s">
        <v>2482</v>
      </c>
      <c r="G403" t="s">
        <v>2483</v>
      </c>
      <c r="H403" t="s">
        <v>457</v>
      </c>
      <c r="I403" s="1">
        <v>19013</v>
      </c>
      <c r="J403" t="s">
        <v>2484</v>
      </c>
      <c r="K403" t="s">
        <v>2485</v>
      </c>
      <c r="L403">
        <v>51500</v>
      </c>
      <c r="M403" t="s">
        <v>457</v>
      </c>
      <c r="N403" s="1">
        <v>44905</v>
      </c>
      <c r="O403" s="1">
        <v>44906</v>
      </c>
      <c r="P403">
        <v>1</v>
      </c>
      <c r="Q403">
        <v>1</v>
      </c>
      <c r="R403" t="s">
        <v>53</v>
      </c>
      <c r="S403">
        <v>1</v>
      </c>
      <c r="T403">
        <v>1</v>
      </c>
      <c r="U403">
        <v>1</v>
      </c>
      <c r="V403">
        <v>145</v>
      </c>
      <c r="W403" t="s">
        <v>54</v>
      </c>
      <c r="X403" t="s">
        <v>2486</v>
      </c>
      <c r="Y403" t="s">
        <v>65</v>
      </c>
      <c r="Z403" s="1">
        <v>44885</v>
      </c>
      <c r="AA403" s="2">
        <v>0.22239583333333335</v>
      </c>
      <c r="AB403" s="2">
        <v>0.70811342592592597</v>
      </c>
      <c r="AC403" t="s">
        <v>45</v>
      </c>
      <c r="AD403" t="s">
        <v>45</v>
      </c>
      <c r="AE403" t="s">
        <v>45</v>
      </c>
      <c r="AF403">
        <v>145</v>
      </c>
    </row>
    <row r="404" spans="1:32">
      <c r="A404">
        <v>1409</v>
      </c>
      <c r="B404">
        <v>509</v>
      </c>
      <c r="C404" t="s">
        <v>229</v>
      </c>
      <c r="D404" t="s">
        <v>603</v>
      </c>
      <c r="E404" t="s">
        <v>48</v>
      </c>
      <c r="F404" t="s">
        <v>2487</v>
      </c>
      <c r="G404" t="s">
        <v>2488</v>
      </c>
      <c r="H404" t="s">
        <v>1301</v>
      </c>
      <c r="I404" s="1">
        <v>16954</v>
      </c>
      <c r="J404" t="s">
        <v>2489</v>
      </c>
      <c r="K404" t="s">
        <v>2490</v>
      </c>
      <c r="L404">
        <v>20002</v>
      </c>
      <c r="M404" t="s">
        <v>1301</v>
      </c>
      <c r="N404" s="1">
        <v>44913</v>
      </c>
      <c r="O404" s="1">
        <v>44914</v>
      </c>
      <c r="P404">
        <v>66</v>
      </c>
      <c r="Q404">
        <v>3</v>
      </c>
      <c r="R404" t="s">
        <v>40</v>
      </c>
      <c r="S404">
        <v>2</v>
      </c>
      <c r="T404">
        <v>1</v>
      </c>
      <c r="U404">
        <v>1</v>
      </c>
      <c r="V404">
        <v>246</v>
      </c>
      <c r="W404" t="s">
        <v>41</v>
      </c>
      <c r="X404" t="s">
        <v>2491</v>
      </c>
      <c r="Y404" t="s">
        <v>81</v>
      </c>
      <c r="Z404" s="1">
        <v>44877</v>
      </c>
      <c r="AA404" s="2">
        <v>0.41290509259259256</v>
      </c>
      <c r="AB404" s="2">
        <v>0.51238425925925923</v>
      </c>
      <c r="AC404" t="s">
        <v>44</v>
      </c>
      <c r="AD404" t="s">
        <v>44</v>
      </c>
      <c r="AE404" t="s">
        <v>44</v>
      </c>
      <c r="AF404">
        <v>246</v>
      </c>
    </row>
    <row r="405" spans="1:32">
      <c r="A405">
        <v>1410</v>
      </c>
      <c r="B405">
        <v>510</v>
      </c>
      <c r="C405" t="s">
        <v>1913</v>
      </c>
      <c r="D405" t="s">
        <v>2492</v>
      </c>
      <c r="E405" t="s">
        <v>34</v>
      </c>
      <c r="F405" t="s">
        <v>2493</v>
      </c>
      <c r="G405" t="s">
        <v>2494</v>
      </c>
      <c r="H405" t="s">
        <v>330</v>
      </c>
      <c r="I405" s="1">
        <v>29002</v>
      </c>
      <c r="J405" t="s">
        <v>2495</v>
      </c>
      <c r="K405" t="s">
        <v>2496</v>
      </c>
      <c r="L405">
        <v>10117</v>
      </c>
      <c r="M405" t="s">
        <v>330</v>
      </c>
      <c r="N405" s="1">
        <v>44686</v>
      </c>
      <c r="O405" s="1">
        <v>44690</v>
      </c>
      <c r="P405">
        <v>16</v>
      </c>
      <c r="Q405">
        <v>1</v>
      </c>
      <c r="R405" t="s">
        <v>53</v>
      </c>
      <c r="S405">
        <v>4</v>
      </c>
      <c r="T405">
        <v>0</v>
      </c>
      <c r="U405">
        <v>4</v>
      </c>
      <c r="V405">
        <v>568</v>
      </c>
      <c r="W405" t="s">
        <v>54</v>
      </c>
      <c r="X405" t="s">
        <v>2497</v>
      </c>
      <c r="Y405" t="s">
        <v>81</v>
      </c>
      <c r="Z405" s="1">
        <v>44650</v>
      </c>
      <c r="AA405" s="2">
        <v>0.53280092592592598</v>
      </c>
      <c r="AB405" s="2">
        <v>0.30840277777777775</v>
      </c>
      <c r="AC405" t="s">
        <v>45</v>
      </c>
      <c r="AD405" t="s">
        <v>44</v>
      </c>
      <c r="AE405" t="s">
        <v>45</v>
      </c>
      <c r="AF405">
        <v>142</v>
      </c>
    </row>
    <row r="406" spans="1:32">
      <c r="A406">
        <v>1411</v>
      </c>
      <c r="B406">
        <v>511</v>
      </c>
      <c r="C406" t="s">
        <v>1322</v>
      </c>
      <c r="D406" t="s">
        <v>2498</v>
      </c>
      <c r="E406" t="s">
        <v>48</v>
      </c>
      <c r="F406" t="s">
        <v>2499</v>
      </c>
      <c r="G406" t="s">
        <v>2500</v>
      </c>
      <c r="H406" t="s">
        <v>135</v>
      </c>
      <c r="I406" s="1">
        <v>27435</v>
      </c>
      <c r="J406" t="s">
        <v>2501</v>
      </c>
      <c r="K406" t="s">
        <v>2502</v>
      </c>
      <c r="L406">
        <v>88626</v>
      </c>
      <c r="M406" t="s">
        <v>135</v>
      </c>
      <c r="N406" s="1">
        <v>44898</v>
      </c>
      <c r="O406" s="1">
        <v>44899</v>
      </c>
      <c r="P406">
        <v>96</v>
      </c>
      <c r="Q406">
        <v>4</v>
      </c>
      <c r="R406" t="s">
        <v>40</v>
      </c>
      <c r="S406">
        <v>3</v>
      </c>
      <c r="T406">
        <v>2</v>
      </c>
      <c r="U406">
        <v>1</v>
      </c>
      <c r="V406">
        <v>231</v>
      </c>
      <c r="W406" t="s">
        <v>54</v>
      </c>
      <c r="X406" t="s">
        <v>2503</v>
      </c>
      <c r="Y406" t="s">
        <v>6</v>
      </c>
      <c r="Z406" s="1">
        <v>44865</v>
      </c>
      <c r="AA406" s="2">
        <v>0.89414351851851848</v>
      </c>
      <c r="AB406" s="2">
        <v>0.18718749999999998</v>
      </c>
      <c r="AC406" t="s">
        <v>45</v>
      </c>
      <c r="AD406" t="s">
        <v>45</v>
      </c>
      <c r="AE406" t="s">
        <v>45</v>
      </c>
      <c r="AF406">
        <v>231</v>
      </c>
    </row>
    <row r="407" spans="1:32">
      <c r="A407">
        <v>1412</v>
      </c>
      <c r="B407">
        <v>512</v>
      </c>
      <c r="C407" t="s">
        <v>2504</v>
      </c>
      <c r="D407" t="s">
        <v>2505</v>
      </c>
      <c r="E407" t="s">
        <v>48</v>
      </c>
      <c r="F407" t="s">
        <v>2506</v>
      </c>
      <c r="G407" t="s">
        <v>2507</v>
      </c>
      <c r="H407" t="s">
        <v>904</v>
      </c>
      <c r="I407" s="1">
        <v>33624</v>
      </c>
      <c r="J407" t="s">
        <v>2508</v>
      </c>
      <c r="K407" t="s">
        <v>2509</v>
      </c>
      <c r="L407">
        <v>38993</v>
      </c>
      <c r="M407" t="s">
        <v>904</v>
      </c>
      <c r="N407" s="1">
        <v>44699</v>
      </c>
      <c r="O407" s="1">
        <v>44702</v>
      </c>
      <c r="P407">
        <v>19</v>
      </c>
      <c r="Q407">
        <v>1</v>
      </c>
      <c r="R407" t="s">
        <v>53</v>
      </c>
      <c r="S407">
        <v>4</v>
      </c>
      <c r="T407">
        <v>2</v>
      </c>
      <c r="U407">
        <v>3</v>
      </c>
      <c r="V407">
        <v>450</v>
      </c>
      <c r="W407" t="s">
        <v>41</v>
      </c>
      <c r="X407" t="s">
        <v>2510</v>
      </c>
      <c r="Y407" t="s">
        <v>81</v>
      </c>
      <c r="Z407" s="1">
        <v>44666</v>
      </c>
      <c r="AA407" s="2">
        <v>0.72576388888888888</v>
      </c>
      <c r="AB407" s="2">
        <v>0.18613425925925928</v>
      </c>
      <c r="AC407" t="s">
        <v>45</v>
      </c>
      <c r="AD407" t="s">
        <v>44</v>
      </c>
      <c r="AE407" t="s">
        <v>45</v>
      </c>
      <c r="AF407">
        <v>150</v>
      </c>
    </row>
    <row r="408" spans="1:32">
      <c r="A408">
        <v>1413</v>
      </c>
      <c r="B408">
        <v>513</v>
      </c>
      <c r="C408" t="s">
        <v>602</v>
      </c>
      <c r="D408" t="s">
        <v>2511</v>
      </c>
      <c r="E408" t="s">
        <v>34</v>
      </c>
      <c r="F408" t="s">
        <v>2512</v>
      </c>
      <c r="G408" t="s">
        <v>2513</v>
      </c>
      <c r="H408" t="s">
        <v>457</v>
      </c>
      <c r="I408" s="1">
        <v>31847</v>
      </c>
      <c r="J408" t="s">
        <v>2514</v>
      </c>
      <c r="K408" t="s">
        <v>2515</v>
      </c>
      <c r="L408">
        <v>94722</v>
      </c>
      <c r="M408" t="s">
        <v>457</v>
      </c>
      <c r="N408" s="1">
        <v>44785</v>
      </c>
      <c r="O408" s="1">
        <v>44787</v>
      </c>
      <c r="P408">
        <v>56</v>
      </c>
      <c r="Q408">
        <v>3</v>
      </c>
      <c r="R408" t="s">
        <v>63</v>
      </c>
      <c r="S408">
        <v>1</v>
      </c>
      <c r="T408">
        <v>2</v>
      </c>
      <c r="U408">
        <v>2</v>
      </c>
      <c r="V408">
        <v>166</v>
      </c>
      <c r="W408" t="s">
        <v>41</v>
      </c>
      <c r="X408" t="s">
        <v>2516</v>
      </c>
      <c r="Y408" t="s">
        <v>81</v>
      </c>
      <c r="Z408" s="1">
        <v>44763</v>
      </c>
      <c r="AA408" s="2">
        <v>0.68612268518518515</v>
      </c>
      <c r="AB408" s="2">
        <v>0.31369212962962961</v>
      </c>
      <c r="AC408" t="s">
        <v>44</v>
      </c>
      <c r="AD408" t="s">
        <v>44</v>
      </c>
      <c r="AE408" t="s">
        <v>44</v>
      </c>
      <c r="AF408">
        <v>83</v>
      </c>
    </row>
    <row r="409" spans="1:32">
      <c r="A409">
        <v>1414</v>
      </c>
      <c r="B409">
        <v>514</v>
      </c>
      <c r="C409" t="s">
        <v>1155</v>
      </c>
      <c r="D409" t="s">
        <v>1595</v>
      </c>
      <c r="E409" t="s">
        <v>34</v>
      </c>
      <c r="F409" t="s">
        <v>2517</v>
      </c>
      <c r="G409" t="s">
        <v>2518</v>
      </c>
      <c r="H409" t="s">
        <v>725</v>
      </c>
      <c r="I409" s="1">
        <v>17884</v>
      </c>
      <c r="J409" t="s">
        <v>2519</v>
      </c>
      <c r="K409" t="s">
        <v>2520</v>
      </c>
      <c r="L409">
        <v>14651</v>
      </c>
      <c r="M409" t="s">
        <v>725</v>
      </c>
      <c r="N409" s="1">
        <v>44796</v>
      </c>
      <c r="O409" s="1">
        <v>44801</v>
      </c>
      <c r="P409">
        <v>3</v>
      </c>
      <c r="Q409">
        <v>1</v>
      </c>
      <c r="R409" t="s">
        <v>40</v>
      </c>
      <c r="S409">
        <v>4</v>
      </c>
      <c r="T409">
        <v>2</v>
      </c>
      <c r="U409">
        <v>5</v>
      </c>
      <c r="V409">
        <v>1145</v>
      </c>
      <c r="W409" t="s">
        <v>41</v>
      </c>
      <c r="X409" t="s">
        <v>2521</v>
      </c>
      <c r="Y409" t="s">
        <v>81</v>
      </c>
      <c r="Z409" s="1">
        <v>44773</v>
      </c>
      <c r="AA409" s="2">
        <v>0.59332175925925923</v>
      </c>
      <c r="AB409" s="2">
        <v>0.1213773148148148</v>
      </c>
      <c r="AC409" t="s">
        <v>44</v>
      </c>
      <c r="AD409" t="s">
        <v>45</v>
      </c>
      <c r="AE409" t="s">
        <v>44</v>
      </c>
      <c r="AF409">
        <v>229</v>
      </c>
    </row>
    <row r="410" spans="1:32">
      <c r="A410">
        <v>1415</v>
      </c>
      <c r="B410">
        <v>515</v>
      </c>
      <c r="C410" t="s">
        <v>2522</v>
      </c>
      <c r="D410" t="s">
        <v>682</v>
      </c>
      <c r="E410" t="s">
        <v>34</v>
      </c>
      <c r="F410" t="s">
        <v>2523</v>
      </c>
      <c r="G410" t="s">
        <v>2524</v>
      </c>
      <c r="H410" t="s">
        <v>109</v>
      </c>
      <c r="I410" s="1">
        <v>25760</v>
      </c>
      <c r="J410" t="s">
        <v>2525</v>
      </c>
      <c r="K410" t="s">
        <v>2526</v>
      </c>
      <c r="L410">
        <v>18573</v>
      </c>
      <c r="M410" t="s">
        <v>109</v>
      </c>
      <c r="N410" s="1">
        <v>44838</v>
      </c>
      <c r="O410" s="1">
        <v>44843</v>
      </c>
      <c r="P410">
        <v>55</v>
      </c>
      <c r="Q410">
        <v>3</v>
      </c>
      <c r="R410" t="s">
        <v>53</v>
      </c>
      <c r="S410">
        <v>1</v>
      </c>
      <c r="T410">
        <v>2</v>
      </c>
      <c r="U410">
        <v>5</v>
      </c>
      <c r="V410">
        <v>605</v>
      </c>
      <c r="W410" t="s">
        <v>41</v>
      </c>
      <c r="X410" t="s">
        <v>2527</v>
      </c>
      <c r="Y410" t="s">
        <v>81</v>
      </c>
      <c r="Z410" s="1">
        <v>44817</v>
      </c>
      <c r="AA410" s="2">
        <v>4.4108796296296299E-2</v>
      </c>
      <c r="AB410" s="2">
        <v>0.58599537037037031</v>
      </c>
      <c r="AC410" t="s">
        <v>45</v>
      </c>
      <c r="AD410" t="s">
        <v>44</v>
      </c>
      <c r="AE410" t="s">
        <v>45</v>
      </c>
      <c r="AF410">
        <v>121</v>
      </c>
    </row>
    <row r="411" spans="1:32">
      <c r="A411">
        <v>1416</v>
      </c>
      <c r="B411">
        <v>516</v>
      </c>
      <c r="C411" t="s">
        <v>1201</v>
      </c>
      <c r="D411" t="s">
        <v>521</v>
      </c>
      <c r="E411" t="s">
        <v>48</v>
      </c>
      <c r="F411" t="s">
        <v>2528</v>
      </c>
      <c r="G411" t="s">
        <v>2529</v>
      </c>
      <c r="H411" t="s">
        <v>37</v>
      </c>
      <c r="I411" s="1">
        <v>23986</v>
      </c>
      <c r="J411" t="s">
        <v>2530</v>
      </c>
      <c r="K411" t="s">
        <v>2531</v>
      </c>
      <c r="L411">
        <v>78621</v>
      </c>
      <c r="M411" t="s">
        <v>37</v>
      </c>
      <c r="N411" s="1">
        <v>44826</v>
      </c>
      <c r="O411" s="1">
        <v>44829</v>
      </c>
      <c r="P411">
        <v>40</v>
      </c>
      <c r="Q411">
        <v>2</v>
      </c>
      <c r="R411" t="s">
        <v>53</v>
      </c>
      <c r="S411">
        <v>4</v>
      </c>
      <c r="T411">
        <v>2</v>
      </c>
      <c r="U411">
        <v>3</v>
      </c>
      <c r="V411">
        <v>426</v>
      </c>
      <c r="W411" t="s">
        <v>54</v>
      </c>
      <c r="X411" t="s">
        <v>2532</v>
      </c>
      <c r="Y411" t="s">
        <v>65</v>
      </c>
      <c r="Z411" s="1">
        <v>44787</v>
      </c>
      <c r="AA411" s="2">
        <v>0.10945601851851851</v>
      </c>
      <c r="AB411" s="2">
        <v>0.75812500000000005</v>
      </c>
      <c r="AC411" t="s">
        <v>44</v>
      </c>
      <c r="AD411" t="s">
        <v>44</v>
      </c>
      <c r="AE411" t="s">
        <v>45</v>
      </c>
      <c r="AF411">
        <v>142</v>
      </c>
    </row>
    <row r="412" spans="1:32">
      <c r="A412">
        <v>1417</v>
      </c>
      <c r="B412">
        <v>517</v>
      </c>
      <c r="C412" t="s">
        <v>2144</v>
      </c>
      <c r="D412" t="s">
        <v>2533</v>
      </c>
      <c r="E412" t="s">
        <v>34</v>
      </c>
      <c r="F412" t="s">
        <v>2534</v>
      </c>
      <c r="G412" t="s">
        <v>2535</v>
      </c>
      <c r="H412" t="s">
        <v>171</v>
      </c>
      <c r="I412" s="1">
        <v>36654</v>
      </c>
      <c r="J412" t="s">
        <v>2536</v>
      </c>
      <c r="K412" t="s">
        <v>2537</v>
      </c>
      <c r="L412">
        <v>76326</v>
      </c>
      <c r="M412" t="s">
        <v>171</v>
      </c>
      <c r="N412" s="1">
        <v>44864</v>
      </c>
      <c r="O412" s="1">
        <v>44866</v>
      </c>
      <c r="P412">
        <v>23</v>
      </c>
      <c r="Q412">
        <v>1</v>
      </c>
      <c r="R412" t="s">
        <v>63</v>
      </c>
      <c r="S412">
        <v>1</v>
      </c>
      <c r="T412">
        <v>0</v>
      </c>
      <c r="U412">
        <v>2</v>
      </c>
      <c r="V412">
        <v>152</v>
      </c>
      <c r="W412" t="s">
        <v>54</v>
      </c>
      <c r="X412" t="s">
        <v>2538</v>
      </c>
      <c r="Y412" t="s">
        <v>81</v>
      </c>
      <c r="Z412" s="1">
        <v>44830</v>
      </c>
      <c r="AA412" s="2">
        <v>0.78424768518518517</v>
      </c>
      <c r="AB412" s="2">
        <v>0.58453703703703697</v>
      </c>
      <c r="AC412" t="s">
        <v>44</v>
      </c>
      <c r="AD412" t="s">
        <v>45</v>
      </c>
      <c r="AE412" t="s">
        <v>44</v>
      </c>
      <c r="AF412">
        <v>76</v>
      </c>
    </row>
    <row r="413" spans="1:32">
      <c r="A413">
        <v>1419</v>
      </c>
      <c r="B413">
        <v>519</v>
      </c>
      <c r="C413" t="s">
        <v>1959</v>
      </c>
      <c r="D413" t="s">
        <v>1361</v>
      </c>
      <c r="E413" t="s">
        <v>34</v>
      </c>
      <c r="F413" t="s">
        <v>2539</v>
      </c>
      <c r="G413" t="s">
        <v>2540</v>
      </c>
      <c r="H413" t="s">
        <v>225</v>
      </c>
      <c r="I413" s="1">
        <v>25831</v>
      </c>
      <c r="J413" t="s">
        <v>2541</v>
      </c>
      <c r="K413" t="s">
        <v>2542</v>
      </c>
      <c r="L413">
        <v>37252</v>
      </c>
      <c r="M413" t="s">
        <v>225</v>
      </c>
      <c r="N413" s="1">
        <v>44816</v>
      </c>
      <c r="O413" s="1">
        <v>44818</v>
      </c>
      <c r="P413">
        <v>10</v>
      </c>
      <c r="Q413">
        <v>1</v>
      </c>
      <c r="R413" t="s">
        <v>53</v>
      </c>
      <c r="S413">
        <v>2</v>
      </c>
      <c r="T413">
        <v>2</v>
      </c>
      <c r="U413">
        <v>2</v>
      </c>
      <c r="V413">
        <v>240</v>
      </c>
      <c r="W413" t="s">
        <v>41</v>
      </c>
      <c r="X413" t="s">
        <v>2543</v>
      </c>
      <c r="Y413" t="s">
        <v>6</v>
      </c>
      <c r="Z413" s="1">
        <v>44806</v>
      </c>
      <c r="AA413" s="2">
        <v>0.46324074074074079</v>
      </c>
      <c r="AB413" s="2">
        <v>0.10028935185185185</v>
      </c>
      <c r="AC413" t="s">
        <v>45</v>
      </c>
      <c r="AD413" t="s">
        <v>45</v>
      </c>
      <c r="AE413" t="s">
        <v>45</v>
      </c>
      <c r="AF413">
        <v>120</v>
      </c>
    </row>
    <row r="414" spans="1:32">
      <c r="A414">
        <v>1420</v>
      </c>
      <c r="B414">
        <v>520</v>
      </c>
      <c r="C414" t="s">
        <v>205</v>
      </c>
      <c r="D414" t="s">
        <v>83</v>
      </c>
      <c r="E414" t="s">
        <v>48</v>
      </c>
      <c r="F414" t="s">
        <v>2544</v>
      </c>
      <c r="G414" t="s">
        <v>2545</v>
      </c>
      <c r="H414" t="s">
        <v>225</v>
      </c>
      <c r="I414" s="1">
        <v>37002</v>
      </c>
      <c r="J414" t="s">
        <v>2546</v>
      </c>
      <c r="K414" t="s">
        <v>2547</v>
      </c>
      <c r="L414">
        <v>3940</v>
      </c>
      <c r="M414" t="s">
        <v>225</v>
      </c>
      <c r="N414" s="1">
        <v>44687</v>
      </c>
      <c r="O414" s="1">
        <v>44691</v>
      </c>
      <c r="P414">
        <v>82</v>
      </c>
      <c r="Q414">
        <v>4</v>
      </c>
      <c r="R414" t="s">
        <v>53</v>
      </c>
      <c r="S414">
        <v>1</v>
      </c>
      <c r="T414">
        <v>1</v>
      </c>
      <c r="U414">
        <v>4</v>
      </c>
      <c r="V414">
        <v>564</v>
      </c>
      <c r="W414" t="s">
        <v>54</v>
      </c>
      <c r="X414" t="s">
        <v>2548</v>
      </c>
      <c r="Y414" t="s">
        <v>43</v>
      </c>
      <c r="Z414" s="1">
        <v>44655</v>
      </c>
      <c r="AA414" s="2">
        <v>0.78956018518518523</v>
      </c>
      <c r="AB414" s="2">
        <v>0.90129629629629626</v>
      </c>
      <c r="AC414" t="s">
        <v>45</v>
      </c>
      <c r="AD414" t="s">
        <v>45</v>
      </c>
      <c r="AE414" t="s">
        <v>45</v>
      </c>
      <c r="AF414">
        <v>141</v>
      </c>
    </row>
    <row r="415" spans="1:32">
      <c r="A415">
        <v>1421</v>
      </c>
      <c r="B415">
        <v>521</v>
      </c>
      <c r="C415" t="s">
        <v>1379</v>
      </c>
      <c r="D415" t="s">
        <v>2533</v>
      </c>
      <c r="E415" t="s">
        <v>34</v>
      </c>
      <c r="F415" t="s">
        <v>2549</v>
      </c>
      <c r="G415" t="s">
        <v>2550</v>
      </c>
      <c r="H415" t="s">
        <v>692</v>
      </c>
      <c r="I415" s="1">
        <v>25138</v>
      </c>
      <c r="J415" t="s">
        <v>2551</v>
      </c>
      <c r="K415" t="s">
        <v>2552</v>
      </c>
      <c r="L415">
        <v>14143</v>
      </c>
      <c r="M415" t="s">
        <v>692</v>
      </c>
      <c r="N415" s="1">
        <v>44776</v>
      </c>
      <c r="O415" s="1">
        <v>44781</v>
      </c>
      <c r="P415">
        <v>49</v>
      </c>
      <c r="Q415">
        <v>2</v>
      </c>
      <c r="R415" t="s">
        <v>53</v>
      </c>
      <c r="S415">
        <v>2</v>
      </c>
      <c r="T415">
        <v>1</v>
      </c>
      <c r="U415">
        <v>5</v>
      </c>
      <c r="V415">
        <v>665</v>
      </c>
      <c r="W415" t="s">
        <v>54</v>
      </c>
      <c r="X415" t="s">
        <v>2553</v>
      </c>
      <c r="Y415" t="s">
        <v>65</v>
      </c>
      <c r="Z415" s="1">
        <v>44757</v>
      </c>
      <c r="AA415" s="2">
        <v>0.76918981481481474</v>
      </c>
      <c r="AB415" s="2">
        <v>7.8217592592592589E-2</v>
      </c>
      <c r="AC415" t="s">
        <v>44</v>
      </c>
      <c r="AD415" t="s">
        <v>45</v>
      </c>
      <c r="AE415" t="s">
        <v>44</v>
      </c>
      <c r="AF415">
        <v>133</v>
      </c>
    </row>
    <row r="416" spans="1:32">
      <c r="A416">
        <v>1422</v>
      </c>
      <c r="B416">
        <v>522</v>
      </c>
      <c r="C416" t="s">
        <v>2554</v>
      </c>
      <c r="D416" t="s">
        <v>768</v>
      </c>
      <c r="E416" t="s">
        <v>48</v>
      </c>
      <c r="F416" t="s">
        <v>2555</v>
      </c>
      <c r="G416" t="s">
        <v>2556</v>
      </c>
      <c r="H416" t="s">
        <v>179</v>
      </c>
      <c r="I416" s="1">
        <v>33247</v>
      </c>
      <c r="J416" t="s">
        <v>2557</v>
      </c>
      <c r="K416" t="s">
        <v>2558</v>
      </c>
      <c r="L416">
        <v>26179</v>
      </c>
      <c r="M416" t="s">
        <v>179</v>
      </c>
      <c r="N416" s="1">
        <v>44718</v>
      </c>
      <c r="O416" s="1">
        <v>44723</v>
      </c>
      <c r="P416">
        <v>3</v>
      </c>
      <c r="Q416">
        <v>1</v>
      </c>
      <c r="R416" t="s">
        <v>40</v>
      </c>
      <c r="S416">
        <v>2</v>
      </c>
      <c r="T416">
        <v>1</v>
      </c>
      <c r="U416">
        <v>5</v>
      </c>
      <c r="V416">
        <v>1240</v>
      </c>
      <c r="W416" t="s">
        <v>54</v>
      </c>
      <c r="X416" t="s">
        <v>2559</v>
      </c>
      <c r="Y416" t="s">
        <v>65</v>
      </c>
      <c r="Z416" s="1">
        <v>44698</v>
      </c>
      <c r="AA416" s="2">
        <v>0.95942129629629624</v>
      </c>
      <c r="AB416" s="2">
        <v>0.96045138888888892</v>
      </c>
      <c r="AC416" t="s">
        <v>44</v>
      </c>
      <c r="AD416" t="s">
        <v>45</v>
      </c>
      <c r="AE416" t="s">
        <v>44</v>
      </c>
      <c r="AF416">
        <v>248</v>
      </c>
    </row>
    <row r="417" spans="1:32">
      <c r="A417">
        <v>1423</v>
      </c>
      <c r="B417">
        <v>523</v>
      </c>
      <c r="C417" t="s">
        <v>2481</v>
      </c>
      <c r="D417" t="s">
        <v>2560</v>
      </c>
      <c r="E417" t="s">
        <v>34</v>
      </c>
      <c r="F417" t="s">
        <v>2561</v>
      </c>
      <c r="G417" t="s">
        <v>2562</v>
      </c>
      <c r="H417" t="s">
        <v>86</v>
      </c>
      <c r="I417" s="1">
        <v>19074</v>
      </c>
      <c r="J417" t="s">
        <v>2563</v>
      </c>
      <c r="K417" t="s">
        <v>2564</v>
      </c>
      <c r="L417">
        <v>15521</v>
      </c>
      <c r="M417" t="s">
        <v>86</v>
      </c>
      <c r="N417" s="1">
        <v>44775</v>
      </c>
      <c r="O417" s="1">
        <v>44778</v>
      </c>
      <c r="P417">
        <v>7</v>
      </c>
      <c r="Q417">
        <v>1</v>
      </c>
      <c r="R417" t="s">
        <v>53</v>
      </c>
      <c r="S417">
        <v>1</v>
      </c>
      <c r="T417">
        <v>2</v>
      </c>
      <c r="U417">
        <v>3</v>
      </c>
      <c r="V417">
        <v>447</v>
      </c>
      <c r="W417" t="s">
        <v>41</v>
      </c>
      <c r="X417" t="s">
        <v>2565</v>
      </c>
      <c r="Y417" t="s">
        <v>65</v>
      </c>
      <c r="Z417" s="1">
        <v>44763</v>
      </c>
      <c r="AA417" s="2">
        <v>0.81040509259259252</v>
      </c>
      <c r="AB417" s="2">
        <v>0.67207175925925933</v>
      </c>
      <c r="AC417" t="s">
        <v>45</v>
      </c>
      <c r="AD417" t="s">
        <v>44</v>
      </c>
      <c r="AE417" t="s">
        <v>45</v>
      </c>
      <c r="AF417">
        <v>149</v>
      </c>
    </row>
    <row r="418" spans="1:32">
      <c r="A418">
        <v>1424</v>
      </c>
      <c r="B418">
        <v>524</v>
      </c>
      <c r="C418" t="s">
        <v>2566</v>
      </c>
      <c r="D418" t="s">
        <v>689</v>
      </c>
      <c r="E418" t="s">
        <v>48</v>
      </c>
      <c r="F418" t="s">
        <v>2567</v>
      </c>
      <c r="G418" t="s">
        <v>2568</v>
      </c>
      <c r="H418" t="s">
        <v>37</v>
      </c>
      <c r="I418" s="1">
        <v>18094</v>
      </c>
      <c r="J418" t="s">
        <v>2569</v>
      </c>
      <c r="K418" t="s">
        <v>2570</v>
      </c>
      <c r="L418">
        <v>61465</v>
      </c>
      <c r="M418" t="s">
        <v>37</v>
      </c>
      <c r="N418" s="1">
        <v>44825</v>
      </c>
      <c r="O418" s="1">
        <v>44827</v>
      </c>
      <c r="P418">
        <v>65</v>
      </c>
      <c r="Q418">
        <v>3</v>
      </c>
      <c r="R418" t="s">
        <v>63</v>
      </c>
      <c r="S418">
        <v>2</v>
      </c>
      <c r="T418">
        <v>2</v>
      </c>
      <c r="U418">
        <v>2</v>
      </c>
      <c r="V418">
        <v>168</v>
      </c>
      <c r="W418" t="s">
        <v>54</v>
      </c>
      <c r="X418" t="s">
        <v>2571</v>
      </c>
      <c r="Y418" t="s">
        <v>6</v>
      </c>
      <c r="Z418" s="1">
        <v>44789</v>
      </c>
      <c r="AA418" s="2">
        <v>0.55380787037037038</v>
      </c>
      <c r="AB418" s="2">
        <v>0.78892361111111109</v>
      </c>
      <c r="AC418" t="s">
        <v>45</v>
      </c>
      <c r="AD418" t="s">
        <v>45</v>
      </c>
      <c r="AE418" t="s">
        <v>45</v>
      </c>
      <c r="AF418">
        <v>84</v>
      </c>
    </row>
    <row r="419" spans="1:32">
      <c r="A419">
        <v>1425</v>
      </c>
      <c r="B419">
        <v>525</v>
      </c>
      <c r="C419" t="s">
        <v>469</v>
      </c>
      <c r="D419" t="s">
        <v>410</v>
      </c>
      <c r="E419" t="s">
        <v>48</v>
      </c>
      <c r="F419" t="s">
        <v>2572</v>
      </c>
      <c r="G419" t="s">
        <v>2573</v>
      </c>
      <c r="H419" t="s">
        <v>94</v>
      </c>
      <c r="I419" s="1">
        <v>32058</v>
      </c>
      <c r="J419" t="s">
        <v>2574</v>
      </c>
      <c r="K419" t="s">
        <v>2575</v>
      </c>
      <c r="L419">
        <v>81911</v>
      </c>
      <c r="M419" t="s">
        <v>94</v>
      </c>
      <c r="N419" s="1">
        <v>44812</v>
      </c>
      <c r="O419" s="1">
        <v>44813</v>
      </c>
      <c r="P419">
        <v>82</v>
      </c>
      <c r="Q419">
        <v>4</v>
      </c>
      <c r="R419" t="s">
        <v>53</v>
      </c>
      <c r="S419">
        <v>3</v>
      </c>
      <c r="T419">
        <v>1</v>
      </c>
      <c r="U419">
        <v>1</v>
      </c>
      <c r="V419">
        <v>129</v>
      </c>
      <c r="W419" t="s">
        <v>54</v>
      </c>
      <c r="X419" t="s">
        <v>2576</v>
      </c>
      <c r="Y419" t="s">
        <v>43</v>
      </c>
      <c r="Z419" s="1">
        <v>44790</v>
      </c>
      <c r="AA419" s="2">
        <v>0.77015046296296286</v>
      </c>
      <c r="AB419" s="2">
        <v>0.52785879629629628</v>
      </c>
      <c r="AC419" t="s">
        <v>44</v>
      </c>
      <c r="AD419" t="s">
        <v>44</v>
      </c>
      <c r="AE419" t="s">
        <v>44</v>
      </c>
      <c r="AF419">
        <v>129</v>
      </c>
    </row>
    <row r="420" spans="1:32">
      <c r="A420">
        <v>1426</v>
      </c>
      <c r="B420">
        <v>526</v>
      </c>
      <c r="C420" t="s">
        <v>571</v>
      </c>
      <c r="D420" t="s">
        <v>853</v>
      </c>
      <c r="E420" t="s">
        <v>34</v>
      </c>
      <c r="F420" t="s">
        <v>2577</v>
      </c>
      <c r="G420" t="s">
        <v>2578</v>
      </c>
      <c r="H420" t="s">
        <v>272</v>
      </c>
      <c r="I420" s="1">
        <v>19480</v>
      </c>
      <c r="J420" t="s">
        <v>2579</v>
      </c>
      <c r="K420" t="s">
        <v>2023</v>
      </c>
      <c r="L420">
        <v>47971</v>
      </c>
      <c r="M420" t="s">
        <v>272</v>
      </c>
      <c r="N420" s="1">
        <v>44660</v>
      </c>
      <c r="O420" s="1">
        <v>44664</v>
      </c>
      <c r="P420">
        <v>76</v>
      </c>
      <c r="Q420">
        <v>4</v>
      </c>
      <c r="R420" t="s">
        <v>53</v>
      </c>
      <c r="S420">
        <v>3</v>
      </c>
      <c r="T420">
        <v>1</v>
      </c>
      <c r="U420">
        <v>4</v>
      </c>
      <c r="V420">
        <v>536</v>
      </c>
      <c r="W420" t="s">
        <v>41</v>
      </c>
      <c r="X420" t="s">
        <v>2580</v>
      </c>
      <c r="Y420" t="s">
        <v>6</v>
      </c>
      <c r="Z420" s="1">
        <v>44631</v>
      </c>
      <c r="AA420" s="2">
        <v>0.12091435185185184</v>
      </c>
      <c r="AB420" s="2">
        <v>1.6435185185185183E-3</v>
      </c>
      <c r="AC420" t="s">
        <v>44</v>
      </c>
      <c r="AD420" t="s">
        <v>45</v>
      </c>
      <c r="AE420" t="s">
        <v>44</v>
      </c>
      <c r="AF420">
        <v>134</v>
      </c>
    </row>
    <row r="421" spans="1:32">
      <c r="A421">
        <v>1427</v>
      </c>
      <c r="B421">
        <v>527</v>
      </c>
      <c r="C421" t="s">
        <v>1913</v>
      </c>
      <c r="D421" t="s">
        <v>2581</v>
      </c>
      <c r="E421" t="s">
        <v>34</v>
      </c>
      <c r="F421" t="s">
        <v>2582</v>
      </c>
      <c r="G421" t="s">
        <v>2583</v>
      </c>
      <c r="H421" t="s">
        <v>209</v>
      </c>
      <c r="I421" s="1">
        <v>31458</v>
      </c>
      <c r="J421" t="s">
        <v>2584</v>
      </c>
      <c r="K421" t="s">
        <v>2585</v>
      </c>
      <c r="L421">
        <v>34963</v>
      </c>
      <c r="M421" t="s">
        <v>209</v>
      </c>
      <c r="N421" s="1">
        <v>44727</v>
      </c>
      <c r="O421" s="1">
        <v>44731</v>
      </c>
      <c r="P421">
        <v>13</v>
      </c>
      <c r="Q421">
        <v>1</v>
      </c>
      <c r="R421" t="s">
        <v>53</v>
      </c>
      <c r="S421">
        <v>2</v>
      </c>
      <c r="T421">
        <v>0</v>
      </c>
      <c r="U421">
        <v>4</v>
      </c>
      <c r="V421">
        <v>580</v>
      </c>
      <c r="W421" t="s">
        <v>54</v>
      </c>
      <c r="X421" t="s">
        <v>2586</v>
      </c>
      <c r="Y421" t="s">
        <v>65</v>
      </c>
      <c r="Z421" s="1">
        <v>44707</v>
      </c>
      <c r="AA421" s="2">
        <v>0.26105324074074071</v>
      </c>
      <c r="AB421" s="2">
        <v>0.21239583333333334</v>
      </c>
      <c r="AC421" t="s">
        <v>44</v>
      </c>
      <c r="AD421" t="s">
        <v>45</v>
      </c>
      <c r="AE421" t="s">
        <v>44</v>
      </c>
      <c r="AF421">
        <v>145</v>
      </c>
    </row>
    <row r="422" spans="1:32">
      <c r="A422">
        <v>1428</v>
      </c>
      <c r="B422">
        <v>528</v>
      </c>
      <c r="C422" t="s">
        <v>662</v>
      </c>
      <c r="D422" t="s">
        <v>2587</v>
      </c>
      <c r="E422" t="s">
        <v>34</v>
      </c>
      <c r="F422" t="s">
        <v>2588</v>
      </c>
      <c r="G422" t="s">
        <v>2589</v>
      </c>
      <c r="H422" t="s">
        <v>171</v>
      </c>
      <c r="I422" s="1">
        <v>35384</v>
      </c>
      <c r="J422" t="s">
        <v>2590</v>
      </c>
      <c r="K422" t="s">
        <v>2591</v>
      </c>
      <c r="L422">
        <v>84674</v>
      </c>
      <c r="M422" t="s">
        <v>171</v>
      </c>
      <c r="N422" s="1">
        <v>44811</v>
      </c>
      <c r="O422" s="1">
        <v>44813</v>
      </c>
      <c r="P422">
        <v>44</v>
      </c>
      <c r="Q422">
        <v>2</v>
      </c>
      <c r="R422" t="s">
        <v>63</v>
      </c>
      <c r="S422">
        <v>4</v>
      </c>
      <c r="T422">
        <v>1</v>
      </c>
      <c r="U422">
        <v>2</v>
      </c>
      <c r="V422">
        <v>176</v>
      </c>
      <c r="W422" t="s">
        <v>54</v>
      </c>
      <c r="X422" t="s">
        <v>2592</v>
      </c>
      <c r="Y422" t="s">
        <v>81</v>
      </c>
      <c r="Z422" s="1">
        <v>44802</v>
      </c>
      <c r="AA422" s="2">
        <v>0.23171296296296295</v>
      </c>
      <c r="AB422" s="2">
        <v>0.31557870370370372</v>
      </c>
      <c r="AC422" t="s">
        <v>45</v>
      </c>
      <c r="AD422" t="s">
        <v>45</v>
      </c>
      <c r="AE422" t="s">
        <v>45</v>
      </c>
      <c r="AF422">
        <v>88</v>
      </c>
    </row>
    <row r="423" spans="1:32">
      <c r="A423">
        <v>1429</v>
      </c>
      <c r="B423">
        <v>529</v>
      </c>
      <c r="C423" t="s">
        <v>1056</v>
      </c>
      <c r="D423" t="s">
        <v>2593</v>
      </c>
      <c r="E423" t="s">
        <v>48</v>
      </c>
      <c r="F423" t="s">
        <v>2594</v>
      </c>
      <c r="G423" t="s">
        <v>2595</v>
      </c>
      <c r="H423" t="s">
        <v>725</v>
      </c>
      <c r="I423" s="1">
        <v>27294</v>
      </c>
      <c r="J423" t="s">
        <v>2596</v>
      </c>
      <c r="K423" t="s">
        <v>2597</v>
      </c>
      <c r="L423">
        <v>93647</v>
      </c>
      <c r="M423" t="s">
        <v>725</v>
      </c>
      <c r="N423" s="1">
        <v>44791</v>
      </c>
      <c r="O423" s="1">
        <v>44794</v>
      </c>
      <c r="P423">
        <v>47</v>
      </c>
      <c r="Q423">
        <v>2</v>
      </c>
      <c r="R423" t="s">
        <v>63</v>
      </c>
      <c r="S423">
        <v>2</v>
      </c>
      <c r="T423">
        <v>2</v>
      </c>
      <c r="U423">
        <v>3</v>
      </c>
      <c r="V423">
        <v>207</v>
      </c>
      <c r="W423" t="s">
        <v>41</v>
      </c>
      <c r="X423" t="s">
        <v>2598</v>
      </c>
      <c r="Y423" t="s">
        <v>65</v>
      </c>
      <c r="Z423" s="1">
        <v>44777</v>
      </c>
      <c r="AA423" s="2">
        <v>0.56871527777777775</v>
      </c>
      <c r="AB423" s="2">
        <v>0.3837268518518519</v>
      </c>
      <c r="AC423" t="s">
        <v>45</v>
      </c>
      <c r="AD423" t="s">
        <v>44</v>
      </c>
      <c r="AE423" t="s">
        <v>44</v>
      </c>
      <c r="AF423">
        <v>69</v>
      </c>
    </row>
    <row r="424" spans="1:32">
      <c r="A424">
        <v>1430</v>
      </c>
      <c r="B424">
        <v>530</v>
      </c>
      <c r="C424" t="s">
        <v>66</v>
      </c>
      <c r="D424" t="s">
        <v>2599</v>
      </c>
      <c r="E424" t="s">
        <v>34</v>
      </c>
      <c r="F424" t="s">
        <v>2600</v>
      </c>
      <c r="G424" t="s">
        <v>2601</v>
      </c>
      <c r="H424" t="s">
        <v>122</v>
      </c>
      <c r="I424" s="1">
        <v>33761</v>
      </c>
      <c r="J424" t="s">
        <v>2602</v>
      </c>
      <c r="K424" t="s">
        <v>2603</v>
      </c>
      <c r="L424">
        <v>69572</v>
      </c>
      <c r="M424" t="s">
        <v>122</v>
      </c>
      <c r="N424" s="1">
        <v>44712</v>
      </c>
      <c r="O424" s="1">
        <v>44717</v>
      </c>
      <c r="P424">
        <v>56</v>
      </c>
      <c r="Q424">
        <v>3</v>
      </c>
      <c r="R424" t="s">
        <v>63</v>
      </c>
      <c r="S424">
        <v>3</v>
      </c>
      <c r="T424">
        <v>2</v>
      </c>
      <c r="U424">
        <v>5</v>
      </c>
      <c r="V424">
        <v>400</v>
      </c>
      <c r="W424" t="s">
        <v>54</v>
      </c>
      <c r="X424" t="s">
        <v>2604</v>
      </c>
      <c r="Y424" t="s">
        <v>65</v>
      </c>
      <c r="Z424" s="1">
        <v>44674</v>
      </c>
      <c r="AA424" s="2">
        <v>0.95973379629629629</v>
      </c>
      <c r="AB424" s="2">
        <v>0.66731481481481481</v>
      </c>
      <c r="AC424" t="s">
        <v>44</v>
      </c>
      <c r="AD424" t="s">
        <v>45</v>
      </c>
      <c r="AE424" t="s">
        <v>44</v>
      </c>
      <c r="AF424">
        <v>80</v>
      </c>
    </row>
    <row r="425" spans="1:32">
      <c r="A425">
        <v>1431</v>
      </c>
      <c r="B425">
        <v>531</v>
      </c>
      <c r="C425" t="s">
        <v>119</v>
      </c>
      <c r="D425" t="s">
        <v>2605</v>
      </c>
      <c r="E425" t="s">
        <v>34</v>
      </c>
      <c r="F425" t="s">
        <v>2606</v>
      </c>
      <c r="G425" t="s">
        <v>2607</v>
      </c>
      <c r="H425" t="s">
        <v>295</v>
      </c>
      <c r="I425" s="1">
        <v>32961</v>
      </c>
      <c r="J425" t="s">
        <v>2608</v>
      </c>
      <c r="K425" t="s">
        <v>2609</v>
      </c>
      <c r="L425">
        <v>79571</v>
      </c>
      <c r="M425" t="s">
        <v>295</v>
      </c>
      <c r="N425" s="1">
        <v>44774</v>
      </c>
      <c r="O425" s="1">
        <v>44779</v>
      </c>
      <c r="P425">
        <v>9</v>
      </c>
      <c r="Q425">
        <v>1</v>
      </c>
      <c r="R425" t="s">
        <v>40</v>
      </c>
      <c r="S425">
        <v>2</v>
      </c>
      <c r="T425">
        <v>0</v>
      </c>
      <c r="U425">
        <v>5</v>
      </c>
      <c r="V425">
        <v>1115</v>
      </c>
      <c r="W425" t="s">
        <v>54</v>
      </c>
      <c r="X425" t="s">
        <v>2610</v>
      </c>
      <c r="Y425" t="s">
        <v>6</v>
      </c>
      <c r="Z425" s="1">
        <v>44753</v>
      </c>
      <c r="AA425" s="2">
        <v>0.96092592592592585</v>
      </c>
      <c r="AB425" s="2">
        <v>0.41104166666666669</v>
      </c>
      <c r="AC425" t="s">
        <v>44</v>
      </c>
      <c r="AD425" t="s">
        <v>44</v>
      </c>
      <c r="AE425" t="s">
        <v>44</v>
      </c>
      <c r="AF425">
        <v>223</v>
      </c>
    </row>
    <row r="426" spans="1:32">
      <c r="A426">
        <v>1432</v>
      </c>
      <c r="B426">
        <v>532</v>
      </c>
      <c r="C426" t="s">
        <v>571</v>
      </c>
      <c r="D426" t="s">
        <v>716</v>
      </c>
      <c r="E426" t="s">
        <v>48</v>
      </c>
      <c r="F426" t="s">
        <v>2611</v>
      </c>
      <c r="G426" t="s">
        <v>2612</v>
      </c>
      <c r="H426" t="s">
        <v>60</v>
      </c>
      <c r="I426" s="1">
        <v>36530</v>
      </c>
      <c r="J426" t="s">
        <v>2613</v>
      </c>
      <c r="K426" t="s">
        <v>2614</v>
      </c>
      <c r="L426">
        <v>50387</v>
      </c>
      <c r="M426" t="s">
        <v>60</v>
      </c>
      <c r="N426" s="1">
        <v>44852</v>
      </c>
      <c r="O426" s="1">
        <v>44857</v>
      </c>
      <c r="P426">
        <v>97</v>
      </c>
      <c r="Q426">
        <v>4</v>
      </c>
      <c r="R426" t="s">
        <v>53</v>
      </c>
      <c r="S426">
        <v>2</v>
      </c>
      <c r="T426">
        <v>0</v>
      </c>
      <c r="U426">
        <v>5</v>
      </c>
      <c r="V426">
        <v>680</v>
      </c>
      <c r="W426" t="s">
        <v>54</v>
      </c>
      <c r="X426" t="s">
        <v>2615</v>
      </c>
      <c r="Y426" t="s">
        <v>65</v>
      </c>
      <c r="Z426" s="1">
        <v>44843</v>
      </c>
      <c r="AA426" s="2">
        <v>0.27061342592592591</v>
      </c>
      <c r="AB426" s="2">
        <v>7.0451388888888897E-2</v>
      </c>
      <c r="AC426" t="s">
        <v>45</v>
      </c>
      <c r="AD426" t="s">
        <v>45</v>
      </c>
      <c r="AE426" t="s">
        <v>44</v>
      </c>
      <c r="AF426">
        <v>136</v>
      </c>
    </row>
    <row r="427" spans="1:32">
      <c r="A427">
        <v>1433</v>
      </c>
      <c r="B427">
        <v>533</v>
      </c>
      <c r="C427" t="s">
        <v>2616</v>
      </c>
      <c r="D427" t="s">
        <v>57</v>
      </c>
      <c r="E427" t="s">
        <v>48</v>
      </c>
      <c r="F427" t="s">
        <v>2617</v>
      </c>
      <c r="G427" t="s">
        <v>2618</v>
      </c>
      <c r="H427" t="s">
        <v>295</v>
      </c>
      <c r="I427" s="1">
        <v>32970</v>
      </c>
      <c r="J427" t="s">
        <v>2619</v>
      </c>
      <c r="K427" t="s">
        <v>2620</v>
      </c>
      <c r="L427">
        <v>57496</v>
      </c>
      <c r="M427" t="s">
        <v>295</v>
      </c>
      <c r="N427" s="1">
        <v>44767</v>
      </c>
      <c r="O427" s="1">
        <v>44770</v>
      </c>
      <c r="P427">
        <v>59</v>
      </c>
      <c r="Q427">
        <v>3</v>
      </c>
      <c r="R427" t="s">
        <v>63</v>
      </c>
      <c r="S427">
        <v>2</v>
      </c>
      <c r="T427">
        <v>0</v>
      </c>
      <c r="U427">
        <v>3</v>
      </c>
      <c r="V427">
        <v>207</v>
      </c>
      <c r="W427" t="s">
        <v>54</v>
      </c>
      <c r="X427" t="s">
        <v>2621</v>
      </c>
      <c r="Y427" t="s">
        <v>65</v>
      </c>
      <c r="Z427" s="1">
        <v>44745</v>
      </c>
      <c r="AA427" s="2">
        <v>0.3390393518518518</v>
      </c>
      <c r="AB427" s="2">
        <v>0.42949074074074073</v>
      </c>
      <c r="AC427" t="s">
        <v>44</v>
      </c>
      <c r="AD427" t="s">
        <v>45</v>
      </c>
      <c r="AE427" t="s">
        <v>45</v>
      </c>
      <c r="AF427">
        <v>69</v>
      </c>
    </row>
    <row r="428" spans="1:32">
      <c r="A428">
        <v>1434</v>
      </c>
      <c r="B428">
        <v>534</v>
      </c>
      <c r="C428" t="s">
        <v>2622</v>
      </c>
      <c r="D428" t="s">
        <v>2623</v>
      </c>
      <c r="E428" t="s">
        <v>34</v>
      </c>
      <c r="F428" t="s">
        <v>2624</v>
      </c>
      <c r="G428" t="s">
        <v>2625</v>
      </c>
      <c r="H428" t="s">
        <v>692</v>
      </c>
      <c r="I428" s="1">
        <v>38566</v>
      </c>
      <c r="J428" t="s">
        <v>2626</v>
      </c>
      <c r="K428" t="s">
        <v>2627</v>
      </c>
      <c r="L428">
        <v>57778</v>
      </c>
      <c r="M428" t="s">
        <v>692</v>
      </c>
      <c r="N428" s="1">
        <v>44945</v>
      </c>
      <c r="O428" s="1">
        <v>44949</v>
      </c>
      <c r="P428">
        <v>61</v>
      </c>
      <c r="Q428">
        <v>3</v>
      </c>
      <c r="R428" t="s">
        <v>53</v>
      </c>
      <c r="S428">
        <v>4</v>
      </c>
      <c r="T428">
        <v>0</v>
      </c>
      <c r="U428">
        <v>4</v>
      </c>
      <c r="V428">
        <v>588</v>
      </c>
      <c r="W428" t="s">
        <v>54</v>
      </c>
      <c r="X428" t="s">
        <v>2628</v>
      </c>
      <c r="Y428" t="s">
        <v>81</v>
      </c>
      <c r="Z428" s="1">
        <v>44915</v>
      </c>
      <c r="AA428" s="2">
        <v>0.46877314814814813</v>
      </c>
      <c r="AB428" s="2">
        <v>0.9559375</v>
      </c>
      <c r="AC428" t="s">
        <v>44</v>
      </c>
      <c r="AD428" t="s">
        <v>44</v>
      </c>
      <c r="AE428" t="s">
        <v>45</v>
      </c>
      <c r="AF428">
        <v>147</v>
      </c>
    </row>
    <row r="429" spans="1:32">
      <c r="A429">
        <v>1435</v>
      </c>
      <c r="B429">
        <v>535</v>
      </c>
      <c r="C429" t="s">
        <v>410</v>
      </c>
      <c r="D429" t="s">
        <v>1074</v>
      </c>
      <c r="E429" t="s">
        <v>34</v>
      </c>
      <c r="F429" t="s">
        <v>2629</v>
      </c>
      <c r="G429" t="s">
        <v>2630</v>
      </c>
      <c r="H429" t="s">
        <v>225</v>
      </c>
      <c r="I429" s="1">
        <v>21118</v>
      </c>
      <c r="J429" t="s">
        <v>2631</v>
      </c>
      <c r="K429" t="s">
        <v>2632</v>
      </c>
      <c r="L429">
        <v>73792</v>
      </c>
      <c r="M429" t="s">
        <v>225</v>
      </c>
      <c r="N429" s="1">
        <v>44877</v>
      </c>
      <c r="O429" s="1">
        <v>44880</v>
      </c>
      <c r="P429">
        <v>52</v>
      </c>
      <c r="Q429">
        <v>3</v>
      </c>
      <c r="R429" t="s">
        <v>53</v>
      </c>
      <c r="S429">
        <v>4</v>
      </c>
      <c r="T429">
        <v>1</v>
      </c>
      <c r="U429">
        <v>3</v>
      </c>
      <c r="V429">
        <v>384</v>
      </c>
      <c r="W429" t="s">
        <v>41</v>
      </c>
      <c r="X429" t="s">
        <v>2633</v>
      </c>
      <c r="Y429" t="s">
        <v>6</v>
      </c>
      <c r="Z429" s="1">
        <v>44845</v>
      </c>
      <c r="AA429" s="2">
        <v>0.3663541666666667</v>
      </c>
      <c r="AB429" s="2">
        <v>0.81079861111111118</v>
      </c>
      <c r="AC429" t="s">
        <v>45</v>
      </c>
      <c r="AD429" t="s">
        <v>44</v>
      </c>
      <c r="AE429" t="s">
        <v>44</v>
      </c>
      <c r="AF429">
        <v>128</v>
      </c>
    </row>
    <row r="430" spans="1:32">
      <c r="A430">
        <v>1436</v>
      </c>
      <c r="B430">
        <v>536</v>
      </c>
      <c r="C430" t="s">
        <v>1555</v>
      </c>
      <c r="D430" t="s">
        <v>2634</v>
      </c>
      <c r="E430" t="s">
        <v>34</v>
      </c>
      <c r="F430" t="s">
        <v>2635</v>
      </c>
      <c r="G430" t="s">
        <v>2636</v>
      </c>
      <c r="H430" t="s">
        <v>86</v>
      </c>
      <c r="I430" s="1">
        <v>20648</v>
      </c>
      <c r="J430" t="s">
        <v>2637</v>
      </c>
      <c r="K430" t="s">
        <v>2638</v>
      </c>
      <c r="L430">
        <v>78739</v>
      </c>
      <c r="M430" t="s">
        <v>86</v>
      </c>
      <c r="N430" s="1">
        <v>44670</v>
      </c>
      <c r="O430" s="1">
        <v>44672</v>
      </c>
      <c r="P430">
        <v>27</v>
      </c>
      <c r="Q430">
        <v>2</v>
      </c>
      <c r="R430" t="s">
        <v>40</v>
      </c>
      <c r="S430">
        <v>2</v>
      </c>
      <c r="T430">
        <v>0</v>
      </c>
      <c r="U430">
        <v>2</v>
      </c>
      <c r="V430">
        <v>444</v>
      </c>
      <c r="W430" t="s">
        <v>54</v>
      </c>
      <c r="X430" t="s">
        <v>2639</v>
      </c>
      <c r="Y430" t="s">
        <v>65</v>
      </c>
      <c r="Z430" s="1">
        <v>44651</v>
      </c>
      <c r="AA430" s="2">
        <v>0.84038194444444436</v>
      </c>
      <c r="AB430" s="2">
        <v>0.74490740740740735</v>
      </c>
      <c r="AC430" t="s">
        <v>44</v>
      </c>
      <c r="AD430" t="s">
        <v>45</v>
      </c>
      <c r="AE430" t="s">
        <v>44</v>
      </c>
      <c r="AF430">
        <v>222</v>
      </c>
    </row>
    <row r="431" spans="1:32">
      <c r="A431">
        <v>1437</v>
      </c>
      <c r="B431">
        <v>537</v>
      </c>
      <c r="C431" t="s">
        <v>602</v>
      </c>
      <c r="D431" t="s">
        <v>2640</v>
      </c>
      <c r="E431" t="s">
        <v>48</v>
      </c>
      <c r="F431" t="s">
        <v>2641</v>
      </c>
      <c r="G431" t="s">
        <v>2642</v>
      </c>
      <c r="H431" t="s">
        <v>171</v>
      </c>
      <c r="I431" s="1">
        <v>29066</v>
      </c>
      <c r="J431" t="s">
        <v>2643</v>
      </c>
      <c r="K431" t="s">
        <v>2644</v>
      </c>
      <c r="L431">
        <v>11261</v>
      </c>
      <c r="M431" t="s">
        <v>171</v>
      </c>
      <c r="N431" s="1">
        <v>44626</v>
      </c>
      <c r="O431" s="1">
        <v>44630</v>
      </c>
      <c r="P431">
        <v>42</v>
      </c>
      <c r="Q431">
        <v>2</v>
      </c>
      <c r="R431" t="s">
        <v>40</v>
      </c>
      <c r="S431">
        <v>4</v>
      </c>
      <c r="T431">
        <v>0</v>
      </c>
      <c r="U431">
        <v>4</v>
      </c>
      <c r="V431">
        <v>840</v>
      </c>
      <c r="W431" t="s">
        <v>54</v>
      </c>
      <c r="X431" t="s">
        <v>2645</v>
      </c>
      <c r="Y431" t="s">
        <v>65</v>
      </c>
      <c r="Z431" s="1">
        <v>44616</v>
      </c>
      <c r="AA431" s="2">
        <v>0.12453703703703704</v>
      </c>
      <c r="AB431" s="2">
        <v>5.0162037037037033E-2</v>
      </c>
      <c r="AC431" t="s">
        <v>45</v>
      </c>
      <c r="AD431" t="s">
        <v>45</v>
      </c>
      <c r="AE431" t="s">
        <v>44</v>
      </c>
      <c r="AF431">
        <v>210</v>
      </c>
    </row>
    <row r="432" spans="1:32">
      <c r="A432">
        <v>1438</v>
      </c>
      <c r="B432">
        <v>538</v>
      </c>
      <c r="C432" t="s">
        <v>1015</v>
      </c>
      <c r="D432" t="s">
        <v>2646</v>
      </c>
      <c r="E432" t="s">
        <v>48</v>
      </c>
      <c r="F432" t="s">
        <v>2647</v>
      </c>
      <c r="G432" t="s">
        <v>2648</v>
      </c>
      <c r="H432" t="s">
        <v>171</v>
      </c>
      <c r="I432" s="1">
        <v>31129</v>
      </c>
      <c r="J432" t="s">
        <v>2649</v>
      </c>
      <c r="K432" t="s">
        <v>2650</v>
      </c>
      <c r="L432">
        <v>59312</v>
      </c>
      <c r="M432" t="s">
        <v>171</v>
      </c>
      <c r="N432" s="1">
        <v>44591</v>
      </c>
      <c r="O432" s="1">
        <v>44596</v>
      </c>
      <c r="P432">
        <v>68</v>
      </c>
      <c r="Q432">
        <v>3</v>
      </c>
      <c r="R432" t="s">
        <v>63</v>
      </c>
      <c r="S432">
        <v>3</v>
      </c>
      <c r="T432">
        <v>1</v>
      </c>
      <c r="U432">
        <v>5</v>
      </c>
      <c r="V432">
        <v>440</v>
      </c>
      <c r="W432" t="s">
        <v>54</v>
      </c>
      <c r="X432" t="s">
        <v>2651</v>
      </c>
      <c r="Y432" t="s">
        <v>43</v>
      </c>
      <c r="Z432" s="1">
        <v>44567</v>
      </c>
      <c r="AA432" s="2">
        <v>0.81159722222222219</v>
      </c>
      <c r="AB432" s="2">
        <v>0.83180555555555558</v>
      </c>
      <c r="AC432" t="s">
        <v>45</v>
      </c>
      <c r="AD432" t="s">
        <v>44</v>
      </c>
      <c r="AE432" t="s">
        <v>45</v>
      </c>
      <c r="AF432">
        <v>88</v>
      </c>
    </row>
    <row r="433" spans="1:32">
      <c r="A433">
        <v>1439</v>
      </c>
      <c r="B433">
        <v>539</v>
      </c>
      <c r="C433" t="s">
        <v>520</v>
      </c>
      <c r="D433" t="s">
        <v>1167</v>
      </c>
      <c r="E433" t="s">
        <v>48</v>
      </c>
      <c r="F433" t="s">
        <v>2652</v>
      </c>
      <c r="G433" t="s">
        <v>2653</v>
      </c>
      <c r="H433" t="s">
        <v>692</v>
      </c>
      <c r="I433" s="1">
        <v>27940</v>
      </c>
      <c r="J433" t="s">
        <v>2654</v>
      </c>
      <c r="K433" t="s">
        <v>738</v>
      </c>
      <c r="L433">
        <v>55323</v>
      </c>
      <c r="M433" t="s">
        <v>692</v>
      </c>
      <c r="N433" s="1">
        <v>44699</v>
      </c>
      <c r="O433" s="1">
        <v>44703</v>
      </c>
      <c r="P433">
        <v>12</v>
      </c>
      <c r="Q433">
        <v>1</v>
      </c>
      <c r="R433" t="s">
        <v>40</v>
      </c>
      <c r="S433">
        <v>2</v>
      </c>
      <c r="T433">
        <v>2</v>
      </c>
      <c r="U433">
        <v>4</v>
      </c>
      <c r="V433">
        <v>988</v>
      </c>
      <c r="W433" t="s">
        <v>41</v>
      </c>
      <c r="X433" t="s">
        <v>2655</v>
      </c>
      <c r="Y433" t="s">
        <v>65</v>
      </c>
      <c r="Z433" s="1">
        <v>44684</v>
      </c>
      <c r="AA433" s="2">
        <v>0.25994212962962965</v>
      </c>
      <c r="AB433" s="2">
        <v>5.6053240740740744E-2</v>
      </c>
      <c r="AC433" t="s">
        <v>44</v>
      </c>
      <c r="AD433" t="s">
        <v>45</v>
      </c>
      <c r="AE433" t="s">
        <v>44</v>
      </c>
      <c r="AF433">
        <v>247</v>
      </c>
    </row>
    <row r="434" spans="1:32">
      <c r="A434">
        <v>1440</v>
      </c>
      <c r="B434">
        <v>540</v>
      </c>
      <c r="C434" t="s">
        <v>988</v>
      </c>
      <c r="D434" t="s">
        <v>2656</v>
      </c>
      <c r="E434" t="s">
        <v>48</v>
      </c>
      <c r="F434" t="s">
        <v>2657</v>
      </c>
      <c r="G434" t="s">
        <v>2658</v>
      </c>
      <c r="H434" t="s">
        <v>37</v>
      </c>
      <c r="I434" s="1">
        <v>15966</v>
      </c>
      <c r="J434" t="s">
        <v>2659</v>
      </c>
      <c r="K434" t="s">
        <v>2660</v>
      </c>
      <c r="L434">
        <v>97674</v>
      </c>
      <c r="M434" t="s">
        <v>37</v>
      </c>
      <c r="N434" s="1">
        <v>44925</v>
      </c>
      <c r="O434" s="1">
        <v>44927</v>
      </c>
      <c r="P434">
        <v>66</v>
      </c>
      <c r="Q434">
        <v>3</v>
      </c>
      <c r="R434" t="s">
        <v>40</v>
      </c>
      <c r="S434">
        <v>2</v>
      </c>
      <c r="T434">
        <v>2</v>
      </c>
      <c r="U434">
        <v>2</v>
      </c>
      <c r="V434">
        <v>440</v>
      </c>
      <c r="W434" t="s">
        <v>41</v>
      </c>
      <c r="X434" t="s">
        <v>2661</v>
      </c>
      <c r="Y434" t="s">
        <v>43</v>
      </c>
      <c r="Z434" s="1">
        <v>44889</v>
      </c>
      <c r="AA434" s="2">
        <v>0.79843750000000002</v>
      </c>
      <c r="AB434" s="2">
        <v>0.99153935185185194</v>
      </c>
      <c r="AC434" t="s">
        <v>45</v>
      </c>
      <c r="AD434" t="s">
        <v>44</v>
      </c>
      <c r="AE434" t="s">
        <v>45</v>
      </c>
      <c r="AF434">
        <v>220</v>
      </c>
    </row>
    <row r="435" spans="1:32">
      <c r="A435">
        <v>1441</v>
      </c>
      <c r="B435">
        <v>541</v>
      </c>
      <c r="C435" t="s">
        <v>2662</v>
      </c>
      <c r="D435" t="s">
        <v>454</v>
      </c>
      <c r="E435" t="s">
        <v>34</v>
      </c>
      <c r="F435" t="s">
        <v>2663</v>
      </c>
      <c r="G435" t="s">
        <v>2664</v>
      </c>
      <c r="H435" t="s">
        <v>725</v>
      </c>
      <c r="I435" s="1">
        <v>19991</v>
      </c>
      <c r="J435" t="s">
        <v>2665</v>
      </c>
      <c r="K435" t="s">
        <v>2666</v>
      </c>
      <c r="L435">
        <v>4637</v>
      </c>
      <c r="M435" t="s">
        <v>725</v>
      </c>
      <c r="N435" s="1">
        <v>44668</v>
      </c>
      <c r="O435" s="1">
        <v>44669</v>
      </c>
      <c r="P435">
        <v>22</v>
      </c>
      <c r="Q435">
        <v>1</v>
      </c>
      <c r="R435" t="s">
        <v>53</v>
      </c>
      <c r="S435">
        <v>2</v>
      </c>
      <c r="T435">
        <v>0</v>
      </c>
      <c r="U435">
        <v>1</v>
      </c>
      <c r="V435">
        <v>120</v>
      </c>
      <c r="W435" t="s">
        <v>41</v>
      </c>
      <c r="X435" t="s">
        <v>2667</v>
      </c>
      <c r="Y435" t="s">
        <v>65</v>
      </c>
      <c r="Z435" s="1">
        <v>44635</v>
      </c>
      <c r="AA435" s="2">
        <v>0.46946759259259263</v>
      </c>
      <c r="AB435" s="2">
        <v>4.2199074074074076E-2</v>
      </c>
      <c r="AC435" t="s">
        <v>45</v>
      </c>
      <c r="AD435" t="s">
        <v>45</v>
      </c>
      <c r="AE435" t="s">
        <v>44</v>
      </c>
      <c r="AF435">
        <v>120</v>
      </c>
    </row>
    <row r="436" spans="1:32">
      <c r="A436">
        <v>1442</v>
      </c>
      <c r="B436">
        <v>542</v>
      </c>
      <c r="C436" t="s">
        <v>722</v>
      </c>
      <c r="D436" t="s">
        <v>1305</v>
      </c>
      <c r="E436" t="s">
        <v>34</v>
      </c>
      <c r="F436" t="s">
        <v>2668</v>
      </c>
      <c r="G436" t="s">
        <v>2669</v>
      </c>
      <c r="H436" t="s">
        <v>530</v>
      </c>
      <c r="I436" s="1">
        <v>18013</v>
      </c>
      <c r="J436" t="s">
        <v>2670</v>
      </c>
      <c r="K436" t="s">
        <v>2671</v>
      </c>
      <c r="L436">
        <v>84246</v>
      </c>
      <c r="M436" t="s">
        <v>530</v>
      </c>
      <c r="N436" s="1">
        <v>44866</v>
      </c>
      <c r="O436" s="1">
        <v>44870</v>
      </c>
      <c r="P436">
        <v>82</v>
      </c>
      <c r="Q436">
        <v>4</v>
      </c>
      <c r="R436" t="s">
        <v>53</v>
      </c>
      <c r="S436">
        <v>2</v>
      </c>
      <c r="T436">
        <v>2</v>
      </c>
      <c r="U436">
        <v>4</v>
      </c>
      <c r="V436">
        <v>548</v>
      </c>
      <c r="W436" t="s">
        <v>54</v>
      </c>
      <c r="X436" t="s">
        <v>2672</v>
      </c>
      <c r="Y436" t="s">
        <v>43</v>
      </c>
      <c r="Z436" s="1">
        <v>44852</v>
      </c>
      <c r="AA436" s="2">
        <v>0.24111111111111114</v>
      </c>
      <c r="AB436" s="2">
        <v>0.4699652777777778</v>
      </c>
      <c r="AC436" t="s">
        <v>45</v>
      </c>
      <c r="AD436" t="s">
        <v>44</v>
      </c>
      <c r="AE436" t="s">
        <v>44</v>
      </c>
      <c r="AF436">
        <v>137</v>
      </c>
    </row>
    <row r="437" spans="1:32">
      <c r="A437">
        <v>1443</v>
      </c>
      <c r="B437">
        <v>543</v>
      </c>
      <c r="C437" t="s">
        <v>2673</v>
      </c>
      <c r="D437" t="s">
        <v>99</v>
      </c>
      <c r="E437" t="s">
        <v>48</v>
      </c>
      <c r="F437" t="s">
        <v>2674</v>
      </c>
      <c r="G437" t="s">
        <v>2675</v>
      </c>
      <c r="H437" t="s">
        <v>129</v>
      </c>
      <c r="I437" s="1">
        <v>23408</v>
      </c>
      <c r="J437" t="s">
        <v>2676</v>
      </c>
      <c r="K437" t="s">
        <v>2677</v>
      </c>
      <c r="L437">
        <v>23327</v>
      </c>
      <c r="M437" t="s">
        <v>129</v>
      </c>
      <c r="N437" s="1">
        <v>44770</v>
      </c>
      <c r="O437" s="1">
        <v>44774</v>
      </c>
      <c r="P437">
        <v>94</v>
      </c>
      <c r="Q437">
        <v>4</v>
      </c>
      <c r="R437" t="s">
        <v>53</v>
      </c>
      <c r="S437">
        <v>3</v>
      </c>
      <c r="T437">
        <v>0</v>
      </c>
      <c r="U437">
        <v>4</v>
      </c>
      <c r="V437">
        <v>568</v>
      </c>
      <c r="W437" t="s">
        <v>54</v>
      </c>
      <c r="X437" t="s">
        <v>2678</v>
      </c>
      <c r="Y437" t="s">
        <v>43</v>
      </c>
      <c r="Z437" s="1">
        <v>44731</v>
      </c>
      <c r="AA437" s="2">
        <v>0.95223379629629623</v>
      </c>
      <c r="AB437" s="2">
        <v>0.58277777777777773</v>
      </c>
      <c r="AC437" t="s">
        <v>44</v>
      </c>
      <c r="AD437" t="s">
        <v>44</v>
      </c>
      <c r="AE437" t="s">
        <v>45</v>
      </c>
      <c r="AF437">
        <v>142</v>
      </c>
    </row>
    <row r="438" spans="1:32">
      <c r="A438">
        <v>1444</v>
      </c>
      <c r="B438">
        <v>544</v>
      </c>
      <c r="C438" t="s">
        <v>197</v>
      </c>
      <c r="D438" t="s">
        <v>2679</v>
      </c>
      <c r="E438" t="s">
        <v>48</v>
      </c>
      <c r="F438" t="s">
        <v>2680</v>
      </c>
      <c r="G438" t="s">
        <v>2681</v>
      </c>
      <c r="H438" t="s">
        <v>225</v>
      </c>
      <c r="I438" s="1">
        <v>26364</v>
      </c>
      <c r="J438" t="s">
        <v>2682</v>
      </c>
      <c r="K438" t="s">
        <v>2683</v>
      </c>
      <c r="L438">
        <v>6101</v>
      </c>
      <c r="M438" t="s">
        <v>225</v>
      </c>
      <c r="N438" s="1">
        <v>44856</v>
      </c>
      <c r="O438" s="1">
        <v>44857</v>
      </c>
      <c r="P438">
        <v>81</v>
      </c>
      <c r="Q438">
        <v>4</v>
      </c>
      <c r="R438" t="s">
        <v>40</v>
      </c>
      <c r="S438">
        <v>1</v>
      </c>
      <c r="T438">
        <v>1</v>
      </c>
      <c r="U438">
        <v>1</v>
      </c>
      <c r="V438">
        <v>241</v>
      </c>
      <c r="W438" t="s">
        <v>54</v>
      </c>
      <c r="X438" t="s">
        <v>2684</v>
      </c>
      <c r="Y438" t="s">
        <v>81</v>
      </c>
      <c r="Z438" s="1">
        <v>44824</v>
      </c>
      <c r="AA438" s="2">
        <v>0.47704861111111113</v>
      </c>
      <c r="AB438" s="2">
        <v>0.23682870370370371</v>
      </c>
      <c r="AC438" t="s">
        <v>45</v>
      </c>
      <c r="AD438" t="s">
        <v>45</v>
      </c>
      <c r="AE438" t="s">
        <v>45</v>
      </c>
      <c r="AF438">
        <v>241</v>
      </c>
    </row>
    <row r="439" spans="1:32">
      <c r="A439">
        <v>1445</v>
      </c>
      <c r="B439">
        <v>545</v>
      </c>
      <c r="C439" t="s">
        <v>881</v>
      </c>
      <c r="D439" t="s">
        <v>83</v>
      </c>
      <c r="E439" t="s">
        <v>34</v>
      </c>
      <c r="F439" t="s">
        <v>2685</v>
      </c>
      <c r="G439" t="s">
        <v>2686</v>
      </c>
      <c r="H439" t="s">
        <v>405</v>
      </c>
      <c r="I439" s="1">
        <v>27554</v>
      </c>
      <c r="J439" t="s">
        <v>2687</v>
      </c>
      <c r="K439" t="s">
        <v>2688</v>
      </c>
      <c r="L439">
        <v>99065</v>
      </c>
      <c r="M439" t="s">
        <v>405</v>
      </c>
      <c r="N439" s="1">
        <v>44772</v>
      </c>
      <c r="O439" s="1">
        <v>44775</v>
      </c>
      <c r="P439">
        <v>35</v>
      </c>
      <c r="Q439">
        <v>2</v>
      </c>
      <c r="R439" t="s">
        <v>63</v>
      </c>
      <c r="S439">
        <v>2</v>
      </c>
      <c r="T439">
        <v>1</v>
      </c>
      <c r="U439">
        <v>3</v>
      </c>
      <c r="V439">
        <v>198</v>
      </c>
      <c r="W439" t="s">
        <v>54</v>
      </c>
      <c r="X439" t="s">
        <v>2689</v>
      </c>
      <c r="Y439" t="s">
        <v>65</v>
      </c>
      <c r="Z439" s="1">
        <v>44755</v>
      </c>
      <c r="AA439" s="2">
        <v>0.93841435185185185</v>
      </c>
      <c r="AB439" s="2">
        <v>0.13613425925925926</v>
      </c>
      <c r="AC439" t="s">
        <v>44</v>
      </c>
      <c r="AD439" t="s">
        <v>45</v>
      </c>
      <c r="AE439" t="s">
        <v>44</v>
      </c>
      <c r="AF439">
        <v>66</v>
      </c>
    </row>
    <row r="440" spans="1:32">
      <c r="A440">
        <v>1446</v>
      </c>
      <c r="B440">
        <v>546</v>
      </c>
      <c r="C440" t="s">
        <v>409</v>
      </c>
      <c r="D440" t="s">
        <v>2690</v>
      </c>
      <c r="E440" t="s">
        <v>48</v>
      </c>
      <c r="F440" t="s">
        <v>2691</v>
      </c>
      <c r="G440" t="s">
        <v>2692</v>
      </c>
      <c r="H440" t="s">
        <v>941</v>
      </c>
      <c r="I440" s="1">
        <v>25805</v>
      </c>
      <c r="J440" t="s">
        <v>2693</v>
      </c>
      <c r="K440" t="s">
        <v>2694</v>
      </c>
      <c r="L440">
        <v>40703</v>
      </c>
      <c r="M440" t="s">
        <v>941</v>
      </c>
      <c r="N440" s="1">
        <v>44932</v>
      </c>
      <c r="O440" s="1">
        <v>44935</v>
      </c>
      <c r="P440">
        <v>99</v>
      </c>
      <c r="Q440">
        <v>4</v>
      </c>
      <c r="R440" t="s">
        <v>40</v>
      </c>
      <c r="S440">
        <v>2</v>
      </c>
      <c r="T440">
        <v>2</v>
      </c>
      <c r="U440">
        <v>3</v>
      </c>
      <c r="V440">
        <v>636</v>
      </c>
      <c r="W440" t="s">
        <v>54</v>
      </c>
      <c r="X440" t="s">
        <v>2695</v>
      </c>
      <c r="Y440" t="s">
        <v>65</v>
      </c>
      <c r="Z440" s="1">
        <v>44905</v>
      </c>
      <c r="AA440" s="2">
        <v>0.38077546296296294</v>
      </c>
      <c r="AB440" s="2">
        <v>0.5571180555555556</v>
      </c>
      <c r="AC440" t="s">
        <v>44</v>
      </c>
      <c r="AD440" t="s">
        <v>44</v>
      </c>
      <c r="AE440" t="s">
        <v>44</v>
      </c>
      <c r="AF440">
        <v>212</v>
      </c>
    </row>
    <row r="441" spans="1:32">
      <c r="A441">
        <v>1447</v>
      </c>
      <c r="B441">
        <v>547</v>
      </c>
      <c r="C441" t="s">
        <v>859</v>
      </c>
      <c r="D441" t="s">
        <v>1759</v>
      </c>
      <c r="E441" t="s">
        <v>34</v>
      </c>
      <c r="F441" t="s">
        <v>2696</v>
      </c>
      <c r="G441" t="s">
        <v>2697</v>
      </c>
      <c r="H441" t="s">
        <v>77</v>
      </c>
      <c r="I441" s="1">
        <v>37024</v>
      </c>
      <c r="J441" t="s">
        <v>2698</v>
      </c>
      <c r="K441" t="s">
        <v>2699</v>
      </c>
      <c r="L441">
        <v>47796</v>
      </c>
      <c r="M441" t="s">
        <v>77</v>
      </c>
      <c r="N441" s="1">
        <v>44856</v>
      </c>
      <c r="O441" s="1">
        <v>44859</v>
      </c>
      <c r="P441">
        <v>6</v>
      </c>
      <c r="Q441">
        <v>1</v>
      </c>
      <c r="R441" t="s">
        <v>40</v>
      </c>
      <c r="S441">
        <v>4</v>
      </c>
      <c r="T441">
        <v>0</v>
      </c>
      <c r="U441">
        <v>3</v>
      </c>
      <c r="V441">
        <v>705</v>
      </c>
      <c r="W441" t="s">
        <v>41</v>
      </c>
      <c r="X441" t="s">
        <v>2700</v>
      </c>
      <c r="Y441" t="s">
        <v>6</v>
      </c>
      <c r="Z441" s="1">
        <v>44844</v>
      </c>
      <c r="AA441" s="2">
        <v>0.28793981481481484</v>
      </c>
      <c r="AB441" s="2">
        <v>0.38822916666666668</v>
      </c>
      <c r="AC441" t="s">
        <v>44</v>
      </c>
      <c r="AD441" t="s">
        <v>45</v>
      </c>
      <c r="AE441" t="s">
        <v>45</v>
      </c>
      <c r="AF441">
        <v>235</v>
      </c>
    </row>
    <row r="442" spans="1:32">
      <c r="A442">
        <v>1449</v>
      </c>
      <c r="B442">
        <v>549</v>
      </c>
      <c r="C442" t="s">
        <v>364</v>
      </c>
      <c r="D442" t="s">
        <v>696</v>
      </c>
      <c r="E442" t="s">
        <v>48</v>
      </c>
      <c r="F442" t="s">
        <v>2701</v>
      </c>
      <c r="G442" t="s">
        <v>2702</v>
      </c>
      <c r="H442" t="s">
        <v>201</v>
      </c>
      <c r="I442" s="1">
        <v>17473</v>
      </c>
      <c r="J442" t="s">
        <v>2703</v>
      </c>
      <c r="K442" t="s">
        <v>2704</v>
      </c>
      <c r="L442">
        <v>7408</v>
      </c>
      <c r="M442" t="s">
        <v>201</v>
      </c>
      <c r="N442" s="1">
        <v>44704</v>
      </c>
      <c r="O442" s="1">
        <v>44706</v>
      </c>
      <c r="P442">
        <v>54</v>
      </c>
      <c r="Q442">
        <v>3</v>
      </c>
      <c r="R442" t="s">
        <v>40</v>
      </c>
      <c r="S442">
        <v>2</v>
      </c>
      <c r="T442">
        <v>1</v>
      </c>
      <c r="U442">
        <v>2</v>
      </c>
      <c r="V442">
        <v>496</v>
      </c>
      <c r="W442" t="s">
        <v>41</v>
      </c>
      <c r="X442" t="s">
        <v>2705</v>
      </c>
      <c r="Y442" t="s">
        <v>43</v>
      </c>
      <c r="Z442" s="1">
        <v>44689</v>
      </c>
      <c r="AA442" s="2">
        <v>0.83531250000000001</v>
      </c>
      <c r="AB442" s="2">
        <v>0.1378587962962963</v>
      </c>
      <c r="AC442" t="s">
        <v>44</v>
      </c>
      <c r="AD442" t="s">
        <v>45</v>
      </c>
      <c r="AE442" t="s">
        <v>44</v>
      </c>
      <c r="AF442">
        <v>248</v>
      </c>
    </row>
    <row r="443" spans="1:32">
      <c r="A443">
        <v>1450</v>
      </c>
      <c r="B443">
        <v>550</v>
      </c>
      <c r="C443" t="s">
        <v>2706</v>
      </c>
      <c r="D443" t="s">
        <v>214</v>
      </c>
      <c r="E443" t="s">
        <v>34</v>
      </c>
      <c r="F443" t="s">
        <v>2707</v>
      </c>
      <c r="G443" t="s">
        <v>2708</v>
      </c>
      <c r="H443" t="s">
        <v>129</v>
      </c>
      <c r="I443" s="1">
        <v>27405</v>
      </c>
      <c r="J443" t="s">
        <v>2709</v>
      </c>
      <c r="K443" t="s">
        <v>2710</v>
      </c>
      <c r="L443">
        <v>56713</v>
      </c>
      <c r="M443" t="s">
        <v>129</v>
      </c>
      <c r="N443" s="1">
        <v>44905</v>
      </c>
      <c r="O443" s="1">
        <v>44907</v>
      </c>
      <c r="P443">
        <v>68</v>
      </c>
      <c r="Q443">
        <v>3</v>
      </c>
      <c r="R443" t="s">
        <v>63</v>
      </c>
      <c r="S443">
        <v>4</v>
      </c>
      <c r="T443">
        <v>0</v>
      </c>
      <c r="U443">
        <v>2</v>
      </c>
      <c r="V443">
        <v>138</v>
      </c>
      <c r="W443" t="s">
        <v>54</v>
      </c>
      <c r="X443" t="s">
        <v>2711</v>
      </c>
      <c r="Y443" t="s">
        <v>81</v>
      </c>
      <c r="Z443" s="1">
        <v>44889</v>
      </c>
      <c r="AA443" s="2">
        <v>0.88694444444444442</v>
      </c>
      <c r="AB443" s="2">
        <v>0.89521990740740742</v>
      </c>
      <c r="AC443" t="s">
        <v>44</v>
      </c>
      <c r="AD443" t="s">
        <v>45</v>
      </c>
      <c r="AE443" t="s">
        <v>45</v>
      </c>
      <c r="AF443">
        <v>69</v>
      </c>
    </row>
    <row r="444" spans="1:32">
      <c r="A444">
        <v>1451</v>
      </c>
      <c r="B444">
        <v>551</v>
      </c>
      <c r="C444" t="s">
        <v>1275</v>
      </c>
      <c r="D444" t="s">
        <v>2712</v>
      </c>
      <c r="E444" t="s">
        <v>48</v>
      </c>
      <c r="F444" t="s">
        <v>2713</v>
      </c>
      <c r="G444">
        <v>3762151925</v>
      </c>
      <c r="H444" t="s">
        <v>272</v>
      </c>
      <c r="I444" s="1">
        <v>25841</v>
      </c>
      <c r="J444" t="s">
        <v>2714</v>
      </c>
      <c r="K444" t="s">
        <v>2715</v>
      </c>
      <c r="L444">
        <v>69820</v>
      </c>
      <c r="M444" t="s">
        <v>272</v>
      </c>
      <c r="N444" s="1">
        <v>44940</v>
      </c>
      <c r="O444" s="1">
        <v>44942</v>
      </c>
      <c r="P444">
        <v>86</v>
      </c>
      <c r="Q444">
        <v>4</v>
      </c>
      <c r="R444" t="s">
        <v>63</v>
      </c>
      <c r="S444">
        <v>3</v>
      </c>
      <c r="T444">
        <v>2</v>
      </c>
      <c r="U444">
        <v>2</v>
      </c>
      <c r="V444">
        <v>120</v>
      </c>
      <c r="W444" t="s">
        <v>54</v>
      </c>
      <c r="X444" t="s">
        <v>2716</v>
      </c>
      <c r="Y444" t="s">
        <v>65</v>
      </c>
      <c r="Z444" s="1">
        <v>44911</v>
      </c>
      <c r="AA444" s="2">
        <v>0.8366203703703704</v>
      </c>
      <c r="AB444" s="2">
        <v>0.24130787037037038</v>
      </c>
      <c r="AC444" t="s">
        <v>45</v>
      </c>
      <c r="AD444" t="s">
        <v>44</v>
      </c>
      <c r="AE444" t="s">
        <v>45</v>
      </c>
      <c r="AF444">
        <v>60</v>
      </c>
    </row>
    <row r="445" spans="1:32">
      <c r="A445">
        <v>1452</v>
      </c>
      <c r="B445">
        <v>552</v>
      </c>
      <c r="C445" t="s">
        <v>2202</v>
      </c>
      <c r="D445" t="s">
        <v>2470</v>
      </c>
      <c r="E445" t="s">
        <v>48</v>
      </c>
      <c r="F445" t="s">
        <v>2717</v>
      </c>
      <c r="G445" t="s">
        <v>2718</v>
      </c>
      <c r="H445" t="s">
        <v>217</v>
      </c>
      <c r="I445" s="1">
        <v>29423</v>
      </c>
      <c r="J445" t="s">
        <v>2719</v>
      </c>
      <c r="K445" t="s">
        <v>2720</v>
      </c>
      <c r="L445">
        <v>75148</v>
      </c>
      <c r="M445" t="s">
        <v>217</v>
      </c>
      <c r="N445" s="1">
        <v>44640</v>
      </c>
      <c r="O445" s="1">
        <v>44641</v>
      </c>
      <c r="P445">
        <v>3</v>
      </c>
      <c r="Q445">
        <v>1</v>
      </c>
      <c r="R445" t="s">
        <v>40</v>
      </c>
      <c r="S445">
        <v>2</v>
      </c>
      <c r="T445">
        <v>1</v>
      </c>
      <c r="U445">
        <v>1</v>
      </c>
      <c r="V445">
        <v>218</v>
      </c>
      <c r="W445" t="s">
        <v>54</v>
      </c>
      <c r="X445" t="s">
        <v>2721</v>
      </c>
      <c r="Y445" t="s">
        <v>81</v>
      </c>
      <c r="Z445" s="1">
        <v>44610</v>
      </c>
      <c r="AA445" s="2">
        <v>0.15186342592592592</v>
      </c>
      <c r="AB445" s="2">
        <v>0.60708333333333331</v>
      </c>
      <c r="AC445" t="s">
        <v>45</v>
      </c>
      <c r="AD445" t="s">
        <v>44</v>
      </c>
      <c r="AE445" t="s">
        <v>45</v>
      </c>
      <c r="AF445">
        <v>218</v>
      </c>
    </row>
    <row r="446" spans="1:32">
      <c r="A446">
        <v>1453</v>
      </c>
      <c r="B446">
        <v>553</v>
      </c>
      <c r="C446" t="s">
        <v>2722</v>
      </c>
      <c r="D446" t="s">
        <v>2723</v>
      </c>
      <c r="E446" t="s">
        <v>48</v>
      </c>
      <c r="F446" t="s">
        <v>2724</v>
      </c>
      <c r="G446" t="s">
        <v>2725</v>
      </c>
      <c r="H446" t="s">
        <v>423</v>
      </c>
      <c r="I446" s="1">
        <v>23328</v>
      </c>
      <c r="J446" t="s">
        <v>2726</v>
      </c>
      <c r="K446" t="s">
        <v>2727</v>
      </c>
      <c r="L446">
        <v>50404</v>
      </c>
      <c r="M446" t="s">
        <v>423</v>
      </c>
      <c r="N446" s="1">
        <v>44802</v>
      </c>
      <c r="O446" s="1">
        <v>44806</v>
      </c>
      <c r="P446">
        <v>8</v>
      </c>
      <c r="Q446">
        <v>1</v>
      </c>
      <c r="R446" t="s">
        <v>63</v>
      </c>
      <c r="S446">
        <v>3</v>
      </c>
      <c r="T446">
        <v>2</v>
      </c>
      <c r="U446">
        <v>4</v>
      </c>
      <c r="V446">
        <v>316</v>
      </c>
      <c r="W446" t="s">
        <v>54</v>
      </c>
      <c r="X446" t="s">
        <v>2728</v>
      </c>
      <c r="Y446" t="s">
        <v>43</v>
      </c>
      <c r="Z446" s="1">
        <v>44779</v>
      </c>
      <c r="AA446" s="2">
        <v>0.2761805555555556</v>
      </c>
      <c r="AB446" s="2">
        <v>0.82185185185185183</v>
      </c>
      <c r="AC446" t="s">
        <v>45</v>
      </c>
      <c r="AD446" t="s">
        <v>44</v>
      </c>
      <c r="AE446" t="s">
        <v>44</v>
      </c>
      <c r="AF446">
        <v>79</v>
      </c>
    </row>
    <row r="447" spans="1:32">
      <c r="A447">
        <v>1454</v>
      </c>
      <c r="B447">
        <v>554</v>
      </c>
      <c r="C447" t="s">
        <v>461</v>
      </c>
      <c r="D447" t="s">
        <v>2729</v>
      </c>
      <c r="E447" t="s">
        <v>34</v>
      </c>
      <c r="F447" t="s">
        <v>2730</v>
      </c>
      <c r="G447" t="s">
        <v>2731</v>
      </c>
      <c r="H447" t="s">
        <v>135</v>
      </c>
      <c r="I447" s="1">
        <v>31862</v>
      </c>
      <c r="J447" t="s">
        <v>2732</v>
      </c>
      <c r="K447" t="s">
        <v>2733</v>
      </c>
      <c r="L447">
        <v>46524</v>
      </c>
      <c r="M447" t="s">
        <v>135</v>
      </c>
      <c r="N447" s="1">
        <v>44664</v>
      </c>
      <c r="O447" s="1">
        <v>44669</v>
      </c>
      <c r="P447">
        <v>64</v>
      </c>
      <c r="Q447">
        <v>3</v>
      </c>
      <c r="R447" t="s">
        <v>53</v>
      </c>
      <c r="S447">
        <v>3</v>
      </c>
      <c r="T447">
        <v>0</v>
      </c>
      <c r="U447">
        <v>5</v>
      </c>
      <c r="V447">
        <v>740</v>
      </c>
      <c r="W447" t="s">
        <v>54</v>
      </c>
      <c r="X447" t="s">
        <v>2734</v>
      </c>
      <c r="Y447" t="s">
        <v>6</v>
      </c>
      <c r="Z447" s="1">
        <v>44643</v>
      </c>
      <c r="AA447" s="2">
        <v>0.78071759259259255</v>
      </c>
      <c r="AB447" s="2">
        <v>0.48291666666666666</v>
      </c>
      <c r="AC447" t="s">
        <v>44</v>
      </c>
      <c r="AD447" t="s">
        <v>45</v>
      </c>
      <c r="AE447" t="s">
        <v>45</v>
      </c>
      <c r="AF447">
        <v>148</v>
      </c>
    </row>
    <row r="448" spans="1:32">
      <c r="A448">
        <v>1455</v>
      </c>
      <c r="B448">
        <v>555</v>
      </c>
      <c r="C448" t="s">
        <v>1386</v>
      </c>
      <c r="D448" t="s">
        <v>2605</v>
      </c>
      <c r="E448" t="s">
        <v>34</v>
      </c>
      <c r="F448" t="s">
        <v>2735</v>
      </c>
      <c r="G448" t="s">
        <v>2736</v>
      </c>
      <c r="H448" t="s">
        <v>272</v>
      </c>
      <c r="I448" s="1">
        <v>28146</v>
      </c>
      <c r="J448" t="s">
        <v>2737</v>
      </c>
      <c r="K448" t="s">
        <v>2738</v>
      </c>
      <c r="L448">
        <v>13830</v>
      </c>
      <c r="M448" t="s">
        <v>272</v>
      </c>
      <c r="N448" s="1">
        <v>44594</v>
      </c>
      <c r="O448" s="1">
        <v>44596</v>
      </c>
      <c r="P448">
        <v>71</v>
      </c>
      <c r="Q448">
        <v>3</v>
      </c>
      <c r="R448" t="s">
        <v>63</v>
      </c>
      <c r="S448">
        <v>4</v>
      </c>
      <c r="T448">
        <v>0</v>
      </c>
      <c r="U448">
        <v>2</v>
      </c>
      <c r="V448">
        <v>172</v>
      </c>
      <c r="W448" t="s">
        <v>54</v>
      </c>
      <c r="X448" t="s">
        <v>2739</v>
      </c>
      <c r="Y448" t="s">
        <v>43</v>
      </c>
      <c r="Z448" s="1">
        <v>44580</v>
      </c>
      <c r="AA448" s="2">
        <v>0.23143518518518516</v>
      </c>
      <c r="AB448" s="2">
        <v>0.92936342592592591</v>
      </c>
      <c r="AC448" t="s">
        <v>44</v>
      </c>
      <c r="AD448" t="s">
        <v>44</v>
      </c>
      <c r="AE448" t="s">
        <v>45</v>
      </c>
      <c r="AF448">
        <v>86</v>
      </c>
    </row>
    <row r="449" spans="1:32">
      <c r="A449">
        <v>1456</v>
      </c>
      <c r="B449">
        <v>556</v>
      </c>
      <c r="C449" t="s">
        <v>2740</v>
      </c>
      <c r="D449" t="s">
        <v>2741</v>
      </c>
      <c r="E449" t="s">
        <v>48</v>
      </c>
      <c r="F449" t="s">
        <v>2742</v>
      </c>
      <c r="G449">
        <f>1-289-965-3698</f>
        <v>-4951</v>
      </c>
      <c r="H449" t="s">
        <v>115</v>
      </c>
      <c r="I449" s="1">
        <v>37388</v>
      </c>
      <c r="J449" t="s">
        <v>2743</v>
      </c>
      <c r="K449" t="s">
        <v>2744</v>
      </c>
      <c r="L449">
        <v>82551</v>
      </c>
      <c r="M449" t="s">
        <v>115</v>
      </c>
      <c r="N449" s="1">
        <v>44921</v>
      </c>
      <c r="O449" s="1">
        <v>44922</v>
      </c>
      <c r="P449">
        <v>55</v>
      </c>
      <c r="Q449">
        <v>3</v>
      </c>
      <c r="R449" t="s">
        <v>53</v>
      </c>
      <c r="S449">
        <v>4</v>
      </c>
      <c r="T449">
        <v>0</v>
      </c>
      <c r="U449">
        <v>1</v>
      </c>
      <c r="V449">
        <v>145</v>
      </c>
      <c r="W449" t="s">
        <v>41</v>
      </c>
      <c r="X449" t="s">
        <v>2745</v>
      </c>
      <c r="Y449" t="s">
        <v>6</v>
      </c>
      <c r="Z449" s="1">
        <v>44890</v>
      </c>
      <c r="AA449" s="2">
        <v>0.20289351851851853</v>
      </c>
      <c r="AB449" s="2">
        <v>0.22427083333333334</v>
      </c>
      <c r="AC449" t="s">
        <v>45</v>
      </c>
      <c r="AD449" t="s">
        <v>44</v>
      </c>
      <c r="AE449" t="s">
        <v>44</v>
      </c>
      <c r="AF449">
        <v>145</v>
      </c>
    </row>
    <row r="450" spans="1:32">
      <c r="A450">
        <v>1457</v>
      </c>
      <c r="B450">
        <v>557</v>
      </c>
      <c r="C450" t="s">
        <v>2746</v>
      </c>
      <c r="D450" t="s">
        <v>1368</v>
      </c>
      <c r="E450" t="s">
        <v>48</v>
      </c>
      <c r="F450" t="s">
        <v>2747</v>
      </c>
      <c r="G450" t="s">
        <v>2748</v>
      </c>
      <c r="H450" t="s">
        <v>201</v>
      </c>
      <c r="I450" s="1">
        <v>37596</v>
      </c>
      <c r="J450" t="s">
        <v>2749</v>
      </c>
      <c r="K450" t="s">
        <v>2750</v>
      </c>
      <c r="L450">
        <v>59644</v>
      </c>
      <c r="M450" t="s">
        <v>201</v>
      </c>
      <c r="N450" s="1">
        <v>44885</v>
      </c>
      <c r="O450" s="1">
        <v>44889</v>
      </c>
      <c r="P450">
        <v>46</v>
      </c>
      <c r="Q450">
        <v>2</v>
      </c>
      <c r="R450" t="s">
        <v>53</v>
      </c>
      <c r="S450">
        <v>1</v>
      </c>
      <c r="T450">
        <v>2</v>
      </c>
      <c r="U450">
        <v>4</v>
      </c>
      <c r="V450">
        <v>568</v>
      </c>
      <c r="W450" t="s">
        <v>54</v>
      </c>
      <c r="X450" t="s">
        <v>2751</v>
      </c>
      <c r="Y450" t="s">
        <v>65</v>
      </c>
      <c r="Z450" s="1">
        <v>44850</v>
      </c>
      <c r="AA450" s="2">
        <v>0.80421296296296296</v>
      </c>
      <c r="AB450" s="2">
        <v>0.78950231481481481</v>
      </c>
      <c r="AC450" t="s">
        <v>45</v>
      </c>
      <c r="AD450" t="s">
        <v>45</v>
      </c>
      <c r="AE450" t="s">
        <v>45</v>
      </c>
      <c r="AF450">
        <v>142</v>
      </c>
    </row>
    <row r="451" spans="1:32">
      <c r="A451">
        <v>1458</v>
      </c>
      <c r="B451">
        <v>558</v>
      </c>
      <c r="C451" t="s">
        <v>409</v>
      </c>
      <c r="D451" t="s">
        <v>847</v>
      </c>
      <c r="E451" t="s">
        <v>34</v>
      </c>
      <c r="F451" t="s">
        <v>2752</v>
      </c>
      <c r="G451" t="s">
        <v>2753</v>
      </c>
      <c r="H451" t="s">
        <v>129</v>
      </c>
      <c r="I451" s="1">
        <v>28815</v>
      </c>
      <c r="J451" t="s">
        <v>2754</v>
      </c>
      <c r="K451" t="s">
        <v>2755</v>
      </c>
      <c r="L451">
        <v>44974</v>
      </c>
      <c r="M451" t="s">
        <v>129</v>
      </c>
      <c r="N451" s="1">
        <v>44801</v>
      </c>
      <c r="O451" s="1">
        <v>44805</v>
      </c>
      <c r="P451">
        <v>58</v>
      </c>
      <c r="Q451">
        <v>3</v>
      </c>
      <c r="R451" t="s">
        <v>53</v>
      </c>
      <c r="S451">
        <v>2</v>
      </c>
      <c r="T451">
        <v>0</v>
      </c>
      <c r="U451">
        <v>4</v>
      </c>
      <c r="V451">
        <v>588</v>
      </c>
      <c r="W451" t="s">
        <v>54</v>
      </c>
      <c r="X451" t="s">
        <v>2756</v>
      </c>
      <c r="Y451" t="s">
        <v>81</v>
      </c>
      <c r="Z451" s="1">
        <v>44782</v>
      </c>
      <c r="AA451" s="2">
        <v>0.22392361111111111</v>
      </c>
      <c r="AB451" s="2">
        <v>0.44936342592592587</v>
      </c>
      <c r="AC451" t="s">
        <v>45</v>
      </c>
      <c r="AD451" t="s">
        <v>45</v>
      </c>
      <c r="AE451" t="s">
        <v>44</v>
      </c>
      <c r="AF451">
        <v>147</v>
      </c>
    </row>
    <row r="452" spans="1:32">
      <c r="A452">
        <v>1459</v>
      </c>
      <c r="B452">
        <v>559</v>
      </c>
      <c r="C452" t="s">
        <v>628</v>
      </c>
      <c r="D452" t="s">
        <v>2757</v>
      </c>
      <c r="E452" t="s">
        <v>34</v>
      </c>
      <c r="F452" t="s">
        <v>2758</v>
      </c>
      <c r="G452">
        <f>1-520-530-5276</f>
        <v>-6325</v>
      </c>
      <c r="H452" t="s">
        <v>295</v>
      </c>
      <c r="I452" s="1">
        <v>37285</v>
      </c>
      <c r="J452" t="s">
        <v>2759</v>
      </c>
      <c r="K452" t="s">
        <v>2760</v>
      </c>
      <c r="L452">
        <v>78739</v>
      </c>
      <c r="M452" t="s">
        <v>295</v>
      </c>
      <c r="N452" s="1">
        <v>44759</v>
      </c>
      <c r="O452" s="1">
        <v>44761</v>
      </c>
      <c r="P452">
        <v>7</v>
      </c>
      <c r="Q452">
        <v>1</v>
      </c>
      <c r="R452" t="s">
        <v>53</v>
      </c>
      <c r="S452">
        <v>1</v>
      </c>
      <c r="T452">
        <v>1</v>
      </c>
      <c r="U452">
        <v>2</v>
      </c>
      <c r="V452">
        <v>256</v>
      </c>
      <c r="W452" t="s">
        <v>41</v>
      </c>
      <c r="X452" t="s">
        <v>2761</v>
      </c>
      <c r="Y452" t="s">
        <v>6</v>
      </c>
      <c r="Z452" s="1">
        <v>44726</v>
      </c>
      <c r="AA452" s="2">
        <v>0.45704861111111111</v>
      </c>
      <c r="AB452" s="2">
        <v>0.7462847222222222</v>
      </c>
      <c r="AC452" t="s">
        <v>45</v>
      </c>
      <c r="AD452" t="s">
        <v>45</v>
      </c>
      <c r="AE452" t="s">
        <v>44</v>
      </c>
      <c r="AF452">
        <v>128</v>
      </c>
    </row>
    <row r="453" spans="1:32">
      <c r="A453">
        <v>1460</v>
      </c>
      <c r="B453">
        <v>560</v>
      </c>
      <c r="C453" t="s">
        <v>1233</v>
      </c>
      <c r="D453" t="s">
        <v>2762</v>
      </c>
      <c r="E453" t="s">
        <v>34</v>
      </c>
      <c r="F453" t="s">
        <v>2763</v>
      </c>
      <c r="G453" t="s">
        <v>2764</v>
      </c>
      <c r="H453" t="s">
        <v>330</v>
      </c>
      <c r="I453" s="1">
        <v>23701</v>
      </c>
      <c r="J453" t="s">
        <v>2765</v>
      </c>
      <c r="K453" t="s">
        <v>2766</v>
      </c>
      <c r="L453">
        <v>43414</v>
      </c>
      <c r="M453" t="s">
        <v>330</v>
      </c>
      <c r="N453" s="1">
        <v>44646</v>
      </c>
      <c r="O453" s="1">
        <v>44648</v>
      </c>
      <c r="P453">
        <v>9</v>
      </c>
      <c r="Q453">
        <v>1</v>
      </c>
      <c r="R453" t="s">
        <v>40</v>
      </c>
      <c r="S453">
        <v>3</v>
      </c>
      <c r="T453">
        <v>0</v>
      </c>
      <c r="U453">
        <v>2</v>
      </c>
      <c r="V453">
        <v>460</v>
      </c>
      <c r="W453" t="s">
        <v>41</v>
      </c>
      <c r="X453" t="s">
        <v>2767</v>
      </c>
      <c r="Y453" t="s">
        <v>43</v>
      </c>
      <c r="Z453" s="1">
        <v>44635</v>
      </c>
      <c r="AA453" s="2">
        <v>0.40427083333333336</v>
      </c>
      <c r="AB453" s="2">
        <v>8.5891203703703692E-2</v>
      </c>
      <c r="AC453" t="s">
        <v>45</v>
      </c>
      <c r="AD453" t="s">
        <v>45</v>
      </c>
      <c r="AE453" t="s">
        <v>44</v>
      </c>
      <c r="AF453">
        <v>230</v>
      </c>
    </row>
    <row r="454" spans="1:32">
      <c r="A454">
        <v>1461</v>
      </c>
      <c r="B454">
        <v>561</v>
      </c>
      <c r="C454" t="s">
        <v>112</v>
      </c>
      <c r="D454" t="s">
        <v>1263</v>
      </c>
      <c r="E454" t="s">
        <v>48</v>
      </c>
      <c r="F454" t="s">
        <v>2768</v>
      </c>
      <c r="G454" t="s">
        <v>2769</v>
      </c>
      <c r="H454" t="s">
        <v>941</v>
      </c>
      <c r="I454" s="1">
        <v>28564</v>
      </c>
      <c r="J454" t="s">
        <v>2770</v>
      </c>
      <c r="K454" t="s">
        <v>2771</v>
      </c>
      <c r="L454">
        <v>2750</v>
      </c>
      <c r="M454" t="s">
        <v>941</v>
      </c>
      <c r="N454" s="1">
        <v>44790</v>
      </c>
      <c r="O454" s="1">
        <v>44793</v>
      </c>
      <c r="P454">
        <v>82</v>
      </c>
      <c r="Q454">
        <v>4</v>
      </c>
      <c r="R454" t="s">
        <v>53</v>
      </c>
      <c r="S454">
        <v>4</v>
      </c>
      <c r="T454">
        <v>1</v>
      </c>
      <c r="U454">
        <v>3</v>
      </c>
      <c r="V454">
        <v>411</v>
      </c>
      <c r="W454" t="s">
        <v>54</v>
      </c>
      <c r="X454" t="s">
        <v>2772</v>
      </c>
      <c r="Y454" t="s">
        <v>43</v>
      </c>
      <c r="Z454" s="1">
        <v>44782</v>
      </c>
      <c r="AA454" s="2">
        <v>0.55440972222222229</v>
      </c>
      <c r="AB454" s="2">
        <v>0.25451388888888887</v>
      </c>
      <c r="AC454" t="s">
        <v>45</v>
      </c>
      <c r="AD454" t="s">
        <v>45</v>
      </c>
      <c r="AE454" t="s">
        <v>44</v>
      </c>
      <c r="AF454">
        <v>137</v>
      </c>
    </row>
    <row r="455" spans="1:32">
      <c r="A455">
        <v>1462</v>
      </c>
      <c r="B455">
        <v>562</v>
      </c>
      <c r="C455" t="s">
        <v>364</v>
      </c>
      <c r="D455" t="s">
        <v>83</v>
      </c>
      <c r="E455" t="s">
        <v>34</v>
      </c>
      <c r="F455" t="s">
        <v>2773</v>
      </c>
      <c r="G455" t="s">
        <v>2774</v>
      </c>
      <c r="H455" t="s">
        <v>135</v>
      </c>
      <c r="I455" s="1">
        <v>16802</v>
      </c>
      <c r="J455" t="s">
        <v>2775</v>
      </c>
      <c r="K455" t="s">
        <v>2776</v>
      </c>
      <c r="L455">
        <v>4473</v>
      </c>
      <c r="M455" t="s">
        <v>135</v>
      </c>
      <c r="N455" s="1">
        <v>44688</v>
      </c>
      <c r="O455" s="1">
        <v>44689</v>
      </c>
      <c r="P455">
        <v>98</v>
      </c>
      <c r="Q455">
        <v>4</v>
      </c>
      <c r="R455" t="s">
        <v>63</v>
      </c>
      <c r="S455">
        <v>3</v>
      </c>
      <c r="T455">
        <v>1</v>
      </c>
      <c r="U455">
        <v>1</v>
      </c>
      <c r="V455">
        <v>85</v>
      </c>
      <c r="W455" t="s">
        <v>54</v>
      </c>
      <c r="X455" t="s">
        <v>2777</v>
      </c>
      <c r="Y455" t="s">
        <v>81</v>
      </c>
      <c r="Z455" s="1">
        <v>44674</v>
      </c>
      <c r="AA455" s="2">
        <v>0.14645833333333333</v>
      </c>
      <c r="AB455" s="2">
        <v>8.565972222222222E-2</v>
      </c>
      <c r="AC455" t="s">
        <v>45</v>
      </c>
      <c r="AD455" t="s">
        <v>45</v>
      </c>
      <c r="AE455" t="s">
        <v>45</v>
      </c>
      <c r="AF455">
        <v>85</v>
      </c>
    </row>
    <row r="456" spans="1:32">
      <c r="A456">
        <v>1463</v>
      </c>
      <c r="B456">
        <v>563</v>
      </c>
      <c r="C456" t="s">
        <v>139</v>
      </c>
      <c r="D456" t="s">
        <v>2470</v>
      </c>
      <c r="E456" t="s">
        <v>34</v>
      </c>
      <c r="F456" t="s">
        <v>2778</v>
      </c>
      <c r="G456" t="s">
        <v>2779</v>
      </c>
      <c r="H456" t="s">
        <v>171</v>
      </c>
      <c r="I456" s="1">
        <v>29017</v>
      </c>
      <c r="J456" t="s">
        <v>2780</v>
      </c>
      <c r="K456" t="s">
        <v>2781</v>
      </c>
      <c r="L456">
        <v>67057</v>
      </c>
      <c r="M456" t="s">
        <v>171</v>
      </c>
      <c r="N456" s="1">
        <v>44668</v>
      </c>
      <c r="O456" s="1">
        <v>44673</v>
      </c>
      <c r="P456">
        <v>37</v>
      </c>
      <c r="Q456">
        <v>2</v>
      </c>
      <c r="R456" t="s">
        <v>53</v>
      </c>
      <c r="S456">
        <v>3</v>
      </c>
      <c r="T456">
        <v>2</v>
      </c>
      <c r="U456">
        <v>5</v>
      </c>
      <c r="V456">
        <v>740</v>
      </c>
      <c r="W456" t="s">
        <v>54</v>
      </c>
      <c r="X456" t="s">
        <v>2782</v>
      </c>
      <c r="Y456" t="s">
        <v>81</v>
      </c>
      <c r="Z456" s="1">
        <v>44651</v>
      </c>
      <c r="AA456" s="2">
        <v>0.19815972222222222</v>
      </c>
      <c r="AB456" s="2">
        <v>0.70453703703703707</v>
      </c>
      <c r="AC456" t="s">
        <v>44</v>
      </c>
      <c r="AD456" t="s">
        <v>45</v>
      </c>
      <c r="AE456" t="s">
        <v>45</v>
      </c>
      <c r="AF456">
        <v>148</v>
      </c>
    </row>
    <row r="457" spans="1:32">
      <c r="A457">
        <v>1464</v>
      </c>
      <c r="B457">
        <v>564</v>
      </c>
      <c r="C457" t="s">
        <v>1080</v>
      </c>
      <c r="D457" t="s">
        <v>57</v>
      </c>
      <c r="E457" t="s">
        <v>34</v>
      </c>
      <c r="F457" t="s">
        <v>2783</v>
      </c>
      <c r="G457" t="s">
        <v>2784</v>
      </c>
      <c r="H457" t="s">
        <v>295</v>
      </c>
      <c r="I457" s="1">
        <v>19060</v>
      </c>
      <c r="J457" t="s">
        <v>2785</v>
      </c>
      <c r="K457" t="s">
        <v>2786</v>
      </c>
      <c r="L457">
        <v>52597</v>
      </c>
      <c r="M457" t="s">
        <v>295</v>
      </c>
      <c r="N457" s="1">
        <v>44585</v>
      </c>
      <c r="O457" s="1">
        <v>44588</v>
      </c>
      <c r="P457">
        <v>9</v>
      </c>
      <c r="Q457">
        <v>1</v>
      </c>
      <c r="R457" t="s">
        <v>40</v>
      </c>
      <c r="S457">
        <v>1</v>
      </c>
      <c r="T457">
        <v>1</v>
      </c>
      <c r="U457">
        <v>3</v>
      </c>
      <c r="V457">
        <v>675</v>
      </c>
      <c r="W457" t="s">
        <v>54</v>
      </c>
      <c r="X457" t="s">
        <v>2787</v>
      </c>
      <c r="Y457" t="s">
        <v>65</v>
      </c>
      <c r="Z457" s="1">
        <v>44568</v>
      </c>
      <c r="AA457" s="2">
        <v>0.95459490740740749</v>
      </c>
      <c r="AB457" s="2">
        <v>0.93770833333333325</v>
      </c>
      <c r="AC457" t="s">
        <v>45</v>
      </c>
      <c r="AD457" t="s">
        <v>45</v>
      </c>
      <c r="AE457" t="s">
        <v>45</v>
      </c>
      <c r="AF457">
        <v>225</v>
      </c>
    </row>
    <row r="458" spans="1:32">
      <c r="A458">
        <v>1465</v>
      </c>
      <c r="B458">
        <v>565</v>
      </c>
      <c r="C458" t="s">
        <v>1681</v>
      </c>
      <c r="D458" t="s">
        <v>2788</v>
      </c>
      <c r="E458" t="s">
        <v>48</v>
      </c>
      <c r="F458" t="s">
        <v>2789</v>
      </c>
      <c r="G458" t="s">
        <v>2790</v>
      </c>
      <c r="H458" t="s">
        <v>692</v>
      </c>
      <c r="I458" s="1">
        <v>18063</v>
      </c>
      <c r="J458" t="s">
        <v>2791</v>
      </c>
      <c r="K458" t="s">
        <v>2792</v>
      </c>
      <c r="L458">
        <v>23865</v>
      </c>
      <c r="M458" t="s">
        <v>692</v>
      </c>
      <c r="N458" s="1">
        <v>44792</v>
      </c>
      <c r="O458" s="1">
        <v>44794</v>
      </c>
      <c r="P458">
        <v>28</v>
      </c>
      <c r="Q458">
        <v>2</v>
      </c>
      <c r="R458" t="s">
        <v>53</v>
      </c>
      <c r="S458">
        <v>1</v>
      </c>
      <c r="T458">
        <v>2</v>
      </c>
      <c r="U458">
        <v>2</v>
      </c>
      <c r="V458">
        <v>252</v>
      </c>
      <c r="W458" t="s">
        <v>54</v>
      </c>
      <c r="X458" t="s">
        <v>2793</v>
      </c>
      <c r="Y458" t="s">
        <v>6</v>
      </c>
      <c r="Z458" s="1">
        <v>44775</v>
      </c>
      <c r="AA458" s="2">
        <v>0.17291666666666669</v>
      </c>
      <c r="AB458" s="2">
        <v>0.28122685185185187</v>
      </c>
      <c r="AC458" t="s">
        <v>44</v>
      </c>
      <c r="AD458" t="s">
        <v>45</v>
      </c>
      <c r="AE458" t="s">
        <v>45</v>
      </c>
      <c r="AF458">
        <v>126</v>
      </c>
    </row>
    <row r="459" spans="1:32">
      <c r="A459">
        <v>1466</v>
      </c>
      <c r="B459">
        <v>566</v>
      </c>
      <c r="C459" t="s">
        <v>1201</v>
      </c>
      <c r="D459" t="s">
        <v>2794</v>
      </c>
      <c r="E459" t="s">
        <v>34</v>
      </c>
      <c r="F459" t="s">
        <v>2795</v>
      </c>
      <c r="G459" t="s">
        <v>2796</v>
      </c>
      <c r="H459" t="s">
        <v>1442</v>
      </c>
      <c r="I459" s="1">
        <v>16545</v>
      </c>
      <c r="J459" t="s">
        <v>2797</v>
      </c>
      <c r="K459" t="s">
        <v>2798</v>
      </c>
      <c r="L459">
        <v>2960</v>
      </c>
      <c r="M459" t="s">
        <v>1442</v>
      </c>
      <c r="N459" s="1">
        <v>44876</v>
      </c>
      <c r="O459" s="1">
        <v>44881</v>
      </c>
      <c r="P459">
        <v>11</v>
      </c>
      <c r="Q459">
        <v>1</v>
      </c>
      <c r="R459" t="s">
        <v>63</v>
      </c>
      <c r="S459">
        <v>4</v>
      </c>
      <c r="T459">
        <v>2</v>
      </c>
      <c r="U459">
        <v>5</v>
      </c>
      <c r="V459">
        <v>350</v>
      </c>
      <c r="W459" t="s">
        <v>54</v>
      </c>
      <c r="X459" t="s">
        <v>2799</v>
      </c>
      <c r="Y459" t="s">
        <v>65</v>
      </c>
      <c r="Z459" s="1">
        <v>44849</v>
      </c>
      <c r="AA459" s="2">
        <v>0.31358796296296293</v>
      </c>
      <c r="AB459" s="2">
        <v>0.68490740740740741</v>
      </c>
      <c r="AC459" t="s">
        <v>44</v>
      </c>
      <c r="AD459" t="s">
        <v>45</v>
      </c>
      <c r="AE459" t="s">
        <v>44</v>
      </c>
      <c r="AF459">
        <v>70</v>
      </c>
    </row>
    <row r="460" spans="1:32">
      <c r="A460">
        <v>1467</v>
      </c>
      <c r="B460">
        <v>567</v>
      </c>
      <c r="C460" t="s">
        <v>2800</v>
      </c>
      <c r="D460" t="s">
        <v>894</v>
      </c>
      <c r="E460" t="s">
        <v>34</v>
      </c>
      <c r="F460" t="s">
        <v>2801</v>
      </c>
      <c r="G460" t="s">
        <v>2802</v>
      </c>
      <c r="H460" t="s">
        <v>179</v>
      </c>
      <c r="I460" s="1">
        <v>22870</v>
      </c>
      <c r="J460" t="s">
        <v>2803</v>
      </c>
      <c r="K460" t="s">
        <v>2804</v>
      </c>
      <c r="L460">
        <v>10635</v>
      </c>
      <c r="M460" t="s">
        <v>179</v>
      </c>
      <c r="N460" s="1">
        <v>44724</v>
      </c>
      <c r="O460" s="1">
        <v>44728</v>
      </c>
      <c r="P460">
        <v>83</v>
      </c>
      <c r="Q460">
        <v>4</v>
      </c>
      <c r="R460" t="s">
        <v>63</v>
      </c>
      <c r="S460">
        <v>1</v>
      </c>
      <c r="T460">
        <v>1</v>
      </c>
      <c r="U460">
        <v>4</v>
      </c>
      <c r="V460">
        <v>300</v>
      </c>
      <c r="W460" t="s">
        <v>54</v>
      </c>
      <c r="X460" t="s">
        <v>2805</v>
      </c>
      <c r="Y460" t="s">
        <v>6</v>
      </c>
      <c r="Z460" s="1">
        <v>44692</v>
      </c>
      <c r="AA460" s="2">
        <v>0.72116898148148145</v>
      </c>
      <c r="AB460" s="2">
        <v>0.27894675925925927</v>
      </c>
      <c r="AC460" t="s">
        <v>45</v>
      </c>
      <c r="AD460" t="s">
        <v>44</v>
      </c>
      <c r="AE460" t="s">
        <v>45</v>
      </c>
      <c r="AF460">
        <v>75</v>
      </c>
    </row>
    <row r="461" spans="1:32">
      <c r="A461">
        <v>1468</v>
      </c>
      <c r="B461">
        <v>568</v>
      </c>
      <c r="C461" t="s">
        <v>1015</v>
      </c>
      <c r="D461" t="s">
        <v>483</v>
      </c>
      <c r="E461" t="s">
        <v>48</v>
      </c>
      <c r="F461" t="s">
        <v>2806</v>
      </c>
      <c r="G461" t="s">
        <v>2807</v>
      </c>
      <c r="H461" t="s">
        <v>692</v>
      </c>
      <c r="I461" s="1">
        <v>34964</v>
      </c>
      <c r="J461" t="s">
        <v>2808</v>
      </c>
      <c r="K461" t="s">
        <v>2809</v>
      </c>
      <c r="L461">
        <v>77019</v>
      </c>
      <c r="M461" t="s">
        <v>692</v>
      </c>
      <c r="N461" s="1">
        <v>44784</v>
      </c>
      <c r="O461" s="1">
        <v>44785</v>
      </c>
      <c r="P461">
        <v>26</v>
      </c>
      <c r="Q461">
        <v>2</v>
      </c>
      <c r="R461" t="s">
        <v>63</v>
      </c>
      <c r="S461">
        <v>4</v>
      </c>
      <c r="T461">
        <v>0</v>
      </c>
      <c r="U461">
        <v>1</v>
      </c>
      <c r="V461">
        <v>82</v>
      </c>
      <c r="W461" t="s">
        <v>41</v>
      </c>
      <c r="X461" t="s">
        <v>2810</v>
      </c>
      <c r="Y461" t="s">
        <v>43</v>
      </c>
      <c r="Z461" s="1">
        <v>44769</v>
      </c>
      <c r="AA461" s="2">
        <v>0.94025462962962969</v>
      </c>
      <c r="AB461" s="2">
        <v>0.56164351851851857</v>
      </c>
      <c r="AC461" t="s">
        <v>44</v>
      </c>
      <c r="AD461" t="s">
        <v>45</v>
      </c>
      <c r="AE461" t="s">
        <v>44</v>
      </c>
      <c r="AF461">
        <v>82</v>
      </c>
    </row>
    <row r="462" spans="1:32">
      <c r="A462">
        <v>1469</v>
      </c>
      <c r="B462">
        <v>569</v>
      </c>
      <c r="C462" t="s">
        <v>1966</v>
      </c>
      <c r="D462" t="s">
        <v>105</v>
      </c>
      <c r="E462" t="s">
        <v>48</v>
      </c>
      <c r="F462" t="s">
        <v>2811</v>
      </c>
      <c r="G462" t="s">
        <v>2812</v>
      </c>
      <c r="H462" t="s">
        <v>309</v>
      </c>
      <c r="I462" s="1">
        <v>21282</v>
      </c>
      <c r="J462" t="s">
        <v>2813</v>
      </c>
      <c r="K462" t="s">
        <v>2814</v>
      </c>
      <c r="L462">
        <v>8807</v>
      </c>
      <c r="M462" t="s">
        <v>309</v>
      </c>
      <c r="N462" s="1">
        <v>44904</v>
      </c>
      <c r="O462" s="1">
        <v>44909</v>
      </c>
      <c r="P462">
        <v>58</v>
      </c>
      <c r="Q462">
        <v>3</v>
      </c>
      <c r="R462" t="s">
        <v>53</v>
      </c>
      <c r="S462">
        <v>4</v>
      </c>
      <c r="T462">
        <v>1</v>
      </c>
      <c r="U462">
        <v>5</v>
      </c>
      <c r="V462">
        <v>685</v>
      </c>
      <c r="W462" t="s">
        <v>54</v>
      </c>
      <c r="X462" t="s">
        <v>2815</v>
      </c>
      <c r="Y462" t="s">
        <v>43</v>
      </c>
      <c r="Z462" s="1">
        <v>44897</v>
      </c>
      <c r="AA462" s="2">
        <v>0.6209837962962963</v>
      </c>
      <c r="AB462" s="2">
        <v>8.7129629629629626E-2</v>
      </c>
      <c r="AC462" t="s">
        <v>45</v>
      </c>
      <c r="AD462" t="s">
        <v>44</v>
      </c>
      <c r="AE462" t="s">
        <v>45</v>
      </c>
      <c r="AF462">
        <v>137</v>
      </c>
    </row>
    <row r="463" spans="1:32">
      <c r="A463">
        <v>1470</v>
      </c>
      <c r="B463">
        <v>570</v>
      </c>
      <c r="C463" t="s">
        <v>2816</v>
      </c>
      <c r="D463" t="s">
        <v>2817</v>
      </c>
      <c r="E463" t="s">
        <v>34</v>
      </c>
      <c r="F463" t="s">
        <v>2818</v>
      </c>
      <c r="G463" t="s">
        <v>2819</v>
      </c>
      <c r="H463" t="s">
        <v>457</v>
      </c>
      <c r="I463" s="1">
        <v>31586</v>
      </c>
      <c r="J463" t="s">
        <v>2820</v>
      </c>
      <c r="K463" t="s">
        <v>2821</v>
      </c>
      <c r="L463">
        <v>61380</v>
      </c>
      <c r="M463" t="s">
        <v>457</v>
      </c>
      <c r="N463" s="1">
        <v>44830</v>
      </c>
      <c r="O463" s="1">
        <v>44832</v>
      </c>
      <c r="P463">
        <v>10</v>
      </c>
      <c r="Q463">
        <v>1</v>
      </c>
      <c r="R463" t="s">
        <v>53</v>
      </c>
      <c r="S463">
        <v>3</v>
      </c>
      <c r="T463">
        <v>2</v>
      </c>
      <c r="U463">
        <v>2</v>
      </c>
      <c r="V463">
        <v>298</v>
      </c>
      <c r="W463" t="s">
        <v>41</v>
      </c>
      <c r="X463" t="s">
        <v>2822</v>
      </c>
      <c r="Y463" t="s">
        <v>81</v>
      </c>
      <c r="Z463" s="1">
        <v>44824</v>
      </c>
      <c r="AA463" s="2">
        <v>0.80718749999999995</v>
      </c>
      <c r="AB463" s="2">
        <v>0.82160879629629635</v>
      </c>
      <c r="AC463" t="s">
        <v>44</v>
      </c>
      <c r="AD463" t="s">
        <v>45</v>
      </c>
      <c r="AE463" t="s">
        <v>45</v>
      </c>
      <c r="AF463">
        <v>149</v>
      </c>
    </row>
    <row r="464" spans="1:32">
      <c r="A464">
        <v>1471</v>
      </c>
      <c r="B464">
        <v>571</v>
      </c>
      <c r="C464" t="s">
        <v>133</v>
      </c>
      <c r="D464" t="s">
        <v>57</v>
      </c>
      <c r="E464" t="s">
        <v>34</v>
      </c>
      <c r="F464" t="s">
        <v>2823</v>
      </c>
      <c r="G464" t="s">
        <v>2824</v>
      </c>
      <c r="H464" t="s">
        <v>280</v>
      </c>
      <c r="I464" s="1">
        <v>16193</v>
      </c>
      <c r="J464" t="s">
        <v>2825</v>
      </c>
      <c r="K464" t="s">
        <v>2826</v>
      </c>
      <c r="L464">
        <v>71807</v>
      </c>
      <c r="M464" t="s">
        <v>280</v>
      </c>
      <c r="N464" s="1">
        <v>44781</v>
      </c>
      <c r="O464" s="1">
        <v>44782</v>
      </c>
      <c r="P464">
        <v>65</v>
      </c>
      <c r="Q464">
        <v>3</v>
      </c>
      <c r="R464" t="s">
        <v>63</v>
      </c>
      <c r="S464">
        <v>1</v>
      </c>
      <c r="T464">
        <v>2</v>
      </c>
      <c r="U464">
        <v>1</v>
      </c>
      <c r="V464">
        <v>82</v>
      </c>
      <c r="W464" t="s">
        <v>41</v>
      </c>
      <c r="X464" t="s">
        <v>2827</v>
      </c>
      <c r="Y464" t="s">
        <v>43</v>
      </c>
      <c r="Z464" s="1">
        <v>44753</v>
      </c>
      <c r="AA464" s="2">
        <v>0.41850694444444447</v>
      </c>
      <c r="AB464" s="2">
        <v>0.99972222222222218</v>
      </c>
      <c r="AC464" t="s">
        <v>45</v>
      </c>
      <c r="AD464" t="s">
        <v>45</v>
      </c>
      <c r="AE464" t="s">
        <v>44</v>
      </c>
      <c r="AF464">
        <v>82</v>
      </c>
    </row>
    <row r="465" spans="1:32">
      <c r="A465">
        <v>1472</v>
      </c>
      <c r="B465">
        <v>572</v>
      </c>
      <c r="C465" t="s">
        <v>945</v>
      </c>
      <c r="D465" t="s">
        <v>2828</v>
      </c>
      <c r="E465" t="s">
        <v>48</v>
      </c>
      <c r="F465" t="s">
        <v>2829</v>
      </c>
      <c r="G465">
        <v>8824303584</v>
      </c>
      <c r="H465" t="s">
        <v>171</v>
      </c>
      <c r="I465" s="1">
        <v>30917</v>
      </c>
      <c r="J465" t="s">
        <v>2830</v>
      </c>
      <c r="K465" t="s">
        <v>2831</v>
      </c>
      <c r="L465">
        <v>38754</v>
      </c>
      <c r="M465" t="s">
        <v>171</v>
      </c>
      <c r="N465" s="1">
        <v>44830</v>
      </c>
      <c r="O465" s="1">
        <v>44835</v>
      </c>
      <c r="P465">
        <v>9</v>
      </c>
      <c r="Q465">
        <v>1</v>
      </c>
      <c r="R465" t="s">
        <v>40</v>
      </c>
      <c r="S465">
        <v>1</v>
      </c>
      <c r="T465">
        <v>1</v>
      </c>
      <c r="U465">
        <v>5</v>
      </c>
      <c r="V465">
        <v>1050</v>
      </c>
      <c r="W465" t="s">
        <v>41</v>
      </c>
      <c r="X465" t="s">
        <v>2832</v>
      </c>
      <c r="Y465" t="s">
        <v>6</v>
      </c>
      <c r="Z465" s="1">
        <v>44793</v>
      </c>
      <c r="AA465" s="2">
        <v>0.67825231481481485</v>
      </c>
      <c r="AB465" s="2">
        <v>0.74866898148148142</v>
      </c>
      <c r="AC465" t="s">
        <v>44</v>
      </c>
      <c r="AD465" t="s">
        <v>45</v>
      </c>
      <c r="AE465" t="s">
        <v>45</v>
      </c>
      <c r="AF465">
        <v>210</v>
      </c>
    </row>
    <row r="466" spans="1:32">
      <c r="A466">
        <v>1473</v>
      </c>
      <c r="B466">
        <v>573</v>
      </c>
      <c r="C466" t="s">
        <v>2833</v>
      </c>
      <c r="D466" t="s">
        <v>609</v>
      </c>
      <c r="E466" t="s">
        <v>34</v>
      </c>
      <c r="F466" t="s">
        <v>2834</v>
      </c>
      <c r="G466" t="s">
        <v>2835</v>
      </c>
      <c r="H466" t="s">
        <v>209</v>
      </c>
      <c r="I466" s="1">
        <v>21196</v>
      </c>
      <c r="J466" t="s">
        <v>2836</v>
      </c>
      <c r="K466" t="s">
        <v>2837</v>
      </c>
      <c r="L466">
        <v>27285</v>
      </c>
      <c r="M466" t="s">
        <v>209</v>
      </c>
      <c r="N466" s="1">
        <v>44703</v>
      </c>
      <c r="O466" s="1">
        <v>44708</v>
      </c>
      <c r="P466">
        <v>16</v>
      </c>
      <c r="Q466">
        <v>1</v>
      </c>
      <c r="R466" t="s">
        <v>53</v>
      </c>
      <c r="S466">
        <v>4</v>
      </c>
      <c r="T466">
        <v>0</v>
      </c>
      <c r="U466">
        <v>5</v>
      </c>
      <c r="V466">
        <v>610</v>
      </c>
      <c r="W466" t="s">
        <v>41</v>
      </c>
      <c r="X466" t="s">
        <v>2838</v>
      </c>
      <c r="Y466" t="s">
        <v>43</v>
      </c>
      <c r="Z466" s="1">
        <v>44680</v>
      </c>
      <c r="AA466" s="2">
        <v>0.30646990740740737</v>
      </c>
      <c r="AB466" s="2">
        <v>0.10865740740740741</v>
      </c>
      <c r="AC466" t="s">
        <v>44</v>
      </c>
      <c r="AD466" t="s">
        <v>44</v>
      </c>
      <c r="AE466" t="s">
        <v>45</v>
      </c>
      <c r="AF466">
        <v>122</v>
      </c>
    </row>
    <row r="467" spans="1:32">
      <c r="A467">
        <v>1474</v>
      </c>
      <c r="B467">
        <v>574</v>
      </c>
      <c r="C467" t="s">
        <v>139</v>
      </c>
      <c r="D467" t="s">
        <v>2634</v>
      </c>
      <c r="E467" t="s">
        <v>34</v>
      </c>
      <c r="F467" t="s">
        <v>2839</v>
      </c>
      <c r="G467" t="s">
        <v>2840</v>
      </c>
      <c r="H467" t="s">
        <v>330</v>
      </c>
      <c r="I467" s="1">
        <v>26103</v>
      </c>
      <c r="J467" t="s">
        <v>2841</v>
      </c>
      <c r="K467" t="s">
        <v>2842</v>
      </c>
      <c r="L467">
        <v>95263</v>
      </c>
      <c r="M467" t="s">
        <v>330</v>
      </c>
      <c r="N467" s="1">
        <v>44948</v>
      </c>
      <c r="O467" s="1">
        <v>44949</v>
      </c>
      <c r="P467">
        <v>36</v>
      </c>
      <c r="Q467">
        <v>2</v>
      </c>
      <c r="R467" t="s">
        <v>40</v>
      </c>
      <c r="S467">
        <v>4</v>
      </c>
      <c r="T467">
        <v>0</v>
      </c>
      <c r="U467">
        <v>1</v>
      </c>
      <c r="V467">
        <v>205</v>
      </c>
      <c r="W467" t="s">
        <v>54</v>
      </c>
      <c r="X467" t="s">
        <v>2843</v>
      </c>
      <c r="Y467" t="s">
        <v>43</v>
      </c>
      <c r="Z467" s="1">
        <v>44923</v>
      </c>
      <c r="AA467" s="2">
        <v>0.43032407407407408</v>
      </c>
      <c r="AB467" s="2">
        <v>0.25215277777777778</v>
      </c>
      <c r="AC467" t="s">
        <v>44</v>
      </c>
      <c r="AD467" t="s">
        <v>45</v>
      </c>
      <c r="AE467" t="s">
        <v>45</v>
      </c>
      <c r="AF467">
        <v>205</v>
      </c>
    </row>
    <row r="468" spans="1:32">
      <c r="A468">
        <v>1475</v>
      </c>
      <c r="B468">
        <v>575</v>
      </c>
      <c r="C468" t="s">
        <v>1001</v>
      </c>
      <c r="D468" t="s">
        <v>2844</v>
      </c>
      <c r="E468" t="s">
        <v>48</v>
      </c>
      <c r="F468" t="s">
        <v>2845</v>
      </c>
      <c r="G468" t="s">
        <v>2846</v>
      </c>
      <c r="H468" t="s">
        <v>1251</v>
      </c>
      <c r="I468" s="1">
        <v>37106</v>
      </c>
      <c r="J468" t="s">
        <v>2847</v>
      </c>
      <c r="K468" t="s">
        <v>2848</v>
      </c>
      <c r="L468">
        <v>2864</v>
      </c>
      <c r="M468" t="s">
        <v>1251</v>
      </c>
      <c r="N468" s="1">
        <v>44764</v>
      </c>
      <c r="O468" s="1">
        <v>44767</v>
      </c>
      <c r="P468">
        <v>91</v>
      </c>
      <c r="Q468">
        <v>4</v>
      </c>
      <c r="R468" t="s">
        <v>53</v>
      </c>
      <c r="S468">
        <v>2</v>
      </c>
      <c r="T468">
        <v>2</v>
      </c>
      <c r="U468">
        <v>3</v>
      </c>
      <c r="V468">
        <v>438</v>
      </c>
      <c r="W468" t="s">
        <v>54</v>
      </c>
      <c r="X468" t="s">
        <v>2849</v>
      </c>
      <c r="Y468" t="s">
        <v>65</v>
      </c>
      <c r="Z468" s="1">
        <v>44726</v>
      </c>
      <c r="AA468" s="2">
        <v>3.664351851851852E-2</v>
      </c>
      <c r="AB468" s="2">
        <v>2.1168981481481483E-2</v>
      </c>
      <c r="AC468" t="s">
        <v>44</v>
      </c>
      <c r="AD468" t="s">
        <v>45</v>
      </c>
      <c r="AE468" t="s">
        <v>44</v>
      </c>
      <c r="AF468">
        <v>146</v>
      </c>
    </row>
    <row r="469" spans="1:32">
      <c r="A469">
        <v>1476</v>
      </c>
      <c r="B469">
        <v>576</v>
      </c>
      <c r="C469" t="s">
        <v>602</v>
      </c>
      <c r="D469" t="s">
        <v>2850</v>
      </c>
      <c r="E469" t="s">
        <v>48</v>
      </c>
      <c r="F469" t="s">
        <v>2851</v>
      </c>
      <c r="G469" t="s">
        <v>2852</v>
      </c>
      <c r="H469" t="s">
        <v>122</v>
      </c>
      <c r="I469" s="1">
        <v>37003</v>
      </c>
      <c r="J469" t="s">
        <v>2853</v>
      </c>
      <c r="K469" t="s">
        <v>2854</v>
      </c>
      <c r="L469">
        <v>28536</v>
      </c>
      <c r="M469" t="s">
        <v>122</v>
      </c>
      <c r="N469" s="1">
        <v>44670</v>
      </c>
      <c r="O469" s="1">
        <v>44673</v>
      </c>
      <c r="P469">
        <v>100</v>
      </c>
      <c r="Q469">
        <v>4</v>
      </c>
      <c r="R469" t="s">
        <v>53</v>
      </c>
      <c r="S469">
        <v>1</v>
      </c>
      <c r="T469">
        <v>2</v>
      </c>
      <c r="U469">
        <v>3</v>
      </c>
      <c r="V469">
        <v>369</v>
      </c>
      <c r="W469" t="s">
        <v>41</v>
      </c>
      <c r="X469" t="s">
        <v>2855</v>
      </c>
      <c r="Y469" t="s">
        <v>81</v>
      </c>
      <c r="Z469" s="1">
        <v>44637</v>
      </c>
      <c r="AA469" s="2">
        <v>0.23350694444444445</v>
      </c>
      <c r="AB469" s="2">
        <v>0.14935185185185185</v>
      </c>
      <c r="AC469" t="s">
        <v>45</v>
      </c>
      <c r="AD469" t="s">
        <v>44</v>
      </c>
      <c r="AE469" t="s">
        <v>45</v>
      </c>
      <c r="AF469">
        <v>123</v>
      </c>
    </row>
    <row r="470" spans="1:32">
      <c r="A470">
        <v>1477</v>
      </c>
      <c r="B470">
        <v>577</v>
      </c>
      <c r="C470" t="s">
        <v>90</v>
      </c>
      <c r="D470" t="s">
        <v>2856</v>
      </c>
      <c r="E470" t="s">
        <v>34</v>
      </c>
      <c r="F470" t="s">
        <v>2857</v>
      </c>
      <c r="G470" t="s">
        <v>2858</v>
      </c>
      <c r="H470" t="s">
        <v>171</v>
      </c>
      <c r="I470" s="1">
        <v>21988</v>
      </c>
      <c r="J470" t="s">
        <v>2859</v>
      </c>
      <c r="K470" t="s">
        <v>2860</v>
      </c>
      <c r="L470">
        <v>44438</v>
      </c>
      <c r="M470" t="s">
        <v>171</v>
      </c>
      <c r="N470" s="1">
        <v>44790</v>
      </c>
      <c r="O470" s="1">
        <v>44793</v>
      </c>
      <c r="P470">
        <v>77</v>
      </c>
      <c r="Q470">
        <v>4</v>
      </c>
      <c r="R470" t="s">
        <v>63</v>
      </c>
      <c r="S470">
        <v>4</v>
      </c>
      <c r="T470">
        <v>2</v>
      </c>
      <c r="U470">
        <v>3</v>
      </c>
      <c r="V470">
        <v>240</v>
      </c>
      <c r="W470" t="s">
        <v>54</v>
      </c>
      <c r="X470" t="s">
        <v>2861</v>
      </c>
      <c r="Y470" t="s">
        <v>43</v>
      </c>
      <c r="Z470" s="1">
        <v>44780</v>
      </c>
      <c r="AA470" s="2">
        <v>0.65763888888888888</v>
      </c>
      <c r="AB470" s="2">
        <v>0.89427083333333324</v>
      </c>
      <c r="AC470" t="s">
        <v>45</v>
      </c>
      <c r="AD470" t="s">
        <v>45</v>
      </c>
      <c r="AE470" t="s">
        <v>44</v>
      </c>
      <c r="AF470">
        <v>80</v>
      </c>
    </row>
    <row r="471" spans="1:32">
      <c r="A471">
        <v>1478</v>
      </c>
      <c r="B471">
        <v>578</v>
      </c>
      <c r="C471" t="s">
        <v>1379</v>
      </c>
      <c r="D471" t="s">
        <v>2862</v>
      </c>
      <c r="E471" t="s">
        <v>48</v>
      </c>
      <c r="F471" t="s">
        <v>2863</v>
      </c>
      <c r="G471" t="s">
        <v>2864</v>
      </c>
      <c r="H471" t="s">
        <v>418</v>
      </c>
      <c r="I471" s="1">
        <v>30654</v>
      </c>
      <c r="J471" t="s">
        <v>2865</v>
      </c>
      <c r="K471" t="s">
        <v>2866</v>
      </c>
      <c r="L471">
        <v>19750</v>
      </c>
      <c r="M471" t="s">
        <v>418</v>
      </c>
      <c r="N471" s="1">
        <v>44882</v>
      </c>
      <c r="O471" s="1">
        <v>44883</v>
      </c>
      <c r="P471">
        <v>31</v>
      </c>
      <c r="Q471">
        <v>2</v>
      </c>
      <c r="R471" t="s">
        <v>53</v>
      </c>
      <c r="S471">
        <v>4</v>
      </c>
      <c r="T471">
        <v>1</v>
      </c>
      <c r="U471">
        <v>1</v>
      </c>
      <c r="V471">
        <v>145</v>
      </c>
      <c r="W471" t="s">
        <v>41</v>
      </c>
      <c r="X471" t="s">
        <v>2867</v>
      </c>
      <c r="Y471" t="s">
        <v>65</v>
      </c>
      <c r="Z471" s="1">
        <v>44863</v>
      </c>
      <c r="AA471" s="2">
        <v>0.69968750000000002</v>
      </c>
      <c r="AB471" s="2">
        <v>0.12827546296296297</v>
      </c>
      <c r="AC471" t="s">
        <v>44</v>
      </c>
      <c r="AD471" t="s">
        <v>45</v>
      </c>
      <c r="AE471" t="s">
        <v>44</v>
      </c>
      <c r="AF471">
        <v>145</v>
      </c>
    </row>
    <row r="472" spans="1:32">
      <c r="A472">
        <v>1479</v>
      </c>
      <c r="B472">
        <v>579</v>
      </c>
      <c r="C472" t="s">
        <v>2868</v>
      </c>
      <c r="D472" t="s">
        <v>2869</v>
      </c>
      <c r="E472" t="s">
        <v>34</v>
      </c>
      <c r="F472" t="s">
        <v>2870</v>
      </c>
      <c r="G472" t="s">
        <v>2871</v>
      </c>
      <c r="H472" t="s">
        <v>122</v>
      </c>
      <c r="I472" s="1">
        <v>18731</v>
      </c>
      <c r="J472" t="s">
        <v>2872</v>
      </c>
      <c r="K472" t="s">
        <v>2873</v>
      </c>
      <c r="L472">
        <v>43123</v>
      </c>
      <c r="M472" t="s">
        <v>122</v>
      </c>
      <c r="N472" s="1">
        <v>44691</v>
      </c>
      <c r="O472" s="1">
        <v>44694</v>
      </c>
      <c r="P472">
        <v>38</v>
      </c>
      <c r="Q472">
        <v>2</v>
      </c>
      <c r="R472" t="s">
        <v>63</v>
      </c>
      <c r="S472">
        <v>4</v>
      </c>
      <c r="T472">
        <v>2</v>
      </c>
      <c r="U472">
        <v>3</v>
      </c>
      <c r="V472">
        <v>264</v>
      </c>
      <c r="W472" t="s">
        <v>54</v>
      </c>
      <c r="X472" t="s">
        <v>2874</v>
      </c>
      <c r="Y472" t="s">
        <v>6</v>
      </c>
      <c r="Z472" s="1">
        <v>44686</v>
      </c>
      <c r="AA472" s="2">
        <v>0.77203703703703708</v>
      </c>
      <c r="AB472" s="2">
        <v>0.49776620370370367</v>
      </c>
      <c r="AC472" t="s">
        <v>44</v>
      </c>
      <c r="AD472" t="s">
        <v>45</v>
      </c>
      <c r="AE472" t="s">
        <v>44</v>
      </c>
      <c r="AF472">
        <v>88</v>
      </c>
    </row>
    <row r="473" spans="1:32">
      <c r="A473">
        <v>1480</v>
      </c>
      <c r="B473">
        <v>580</v>
      </c>
      <c r="C473" t="s">
        <v>602</v>
      </c>
      <c r="D473" t="s">
        <v>2295</v>
      </c>
      <c r="E473" t="s">
        <v>34</v>
      </c>
      <c r="F473" t="s">
        <v>2875</v>
      </c>
      <c r="G473" t="s">
        <v>2876</v>
      </c>
      <c r="H473" t="s">
        <v>692</v>
      </c>
      <c r="I473" s="1">
        <v>23075</v>
      </c>
      <c r="J473" t="s">
        <v>2877</v>
      </c>
      <c r="K473" t="s">
        <v>2878</v>
      </c>
      <c r="L473">
        <v>26781</v>
      </c>
      <c r="M473" t="s">
        <v>692</v>
      </c>
      <c r="N473" s="1">
        <v>44581</v>
      </c>
      <c r="O473" s="1">
        <v>44586</v>
      </c>
      <c r="P473">
        <v>42</v>
      </c>
      <c r="Q473">
        <v>2</v>
      </c>
      <c r="R473" t="s">
        <v>40</v>
      </c>
      <c r="S473">
        <v>1</v>
      </c>
      <c r="T473">
        <v>1</v>
      </c>
      <c r="U473">
        <v>5</v>
      </c>
      <c r="V473">
        <v>1195</v>
      </c>
      <c r="W473" t="s">
        <v>54</v>
      </c>
      <c r="X473" t="s">
        <v>2879</v>
      </c>
      <c r="Y473" t="s">
        <v>81</v>
      </c>
      <c r="Z473" s="1">
        <v>44563</v>
      </c>
      <c r="AA473" s="2">
        <v>0.17043981481481482</v>
      </c>
      <c r="AB473" s="2">
        <v>0.10298611111111111</v>
      </c>
      <c r="AC473" t="s">
        <v>45</v>
      </c>
      <c r="AD473" t="s">
        <v>44</v>
      </c>
      <c r="AE473" t="s">
        <v>45</v>
      </c>
      <c r="AF473">
        <v>239</v>
      </c>
    </row>
    <row r="474" spans="1:32">
      <c r="A474">
        <v>1481</v>
      </c>
      <c r="B474">
        <v>581</v>
      </c>
      <c r="C474" t="s">
        <v>662</v>
      </c>
      <c r="D474" t="s">
        <v>2880</v>
      </c>
      <c r="E474" t="s">
        <v>34</v>
      </c>
      <c r="F474" t="s">
        <v>2881</v>
      </c>
      <c r="G474" t="s">
        <v>2882</v>
      </c>
      <c r="H474" t="s">
        <v>423</v>
      </c>
      <c r="I474" s="1">
        <v>29875</v>
      </c>
      <c r="J474" t="s">
        <v>2883</v>
      </c>
      <c r="K474" t="s">
        <v>2884</v>
      </c>
      <c r="L474">
        <v>71571</v>
      </c>
      <c r="M474" t="s">
        <v>423</v>
      </c>
      <c r="N474" s="1">
        <v>44659</v>
      </c>
      <c r="O474" s="1">
        <v>44660</v>
      </c>
      <c r="P474">
        <v>59</v>
      </c>
      <c r="Q474">
        <v>3</v>
      </c>
      <c r="R474" t="s">
        <v>63</v>
      </c>
      <c r="S474">
        <v>4</v>
      </c>
      <c r="T474">
        <v>2</v>
      </c>
      <c r="U474">
        <v>1</v>
      </c>
      <c r="V474">
        <v>70</v>
      </c>
      <c r="W474" t="s">
        <v>41</v>
      </c>
      <c r="X474" t="s">
        <v>2885</v>
      </c>
      <c r="Y474" t="s">
        <v>6</v>
      </c>
      <c r="Z474" s="1">
        <v>44637</v>
      </c>
      <c r="AA474" s="2">
        <v>0.19835648148148147</v>
      </c>
      <c r="AB474" s="2">
        <v>0.29494212962962962</v>
      </c>
      <c r="AC474" t="s">
        <v>44</v>
      </c>
      <c r="AD474" t="s">
        <v>45</v>
      </c>
      <c r="AE474" t="s">
        <v>44</v>
      </c>
      <c r="AF474">
        <v>70</v>
      </c>
    </row>
    <row r="475" spans="1:32">
      <c r="A475">
        <v>1482</v>
      </c>
      <c r="B475">
        <v>582</v>
      </c>
      <c r="C475" t="s">
        <v>2886</v>
      </c>
      <c r="D475" t="s">
        <v>1765</v>
      </c>
      <c r="E475" t="s">
        <v>48</v>
      </c>
      <c r="F475" t="s">
        <v>2887</v>
      </c>
      <c r="G475">
        <v>7349927824</v>
      </c>
      <c r="H475" t="s">
        <v>109</v>
      </c>
      <c r="I475" s="1">
        <v>26798</v>
      </c>
      <c r="J475" t="s">
        <v>2888</v>
      </c>
      <c r="K475" t="s">
        <v>2889</v>
      </c>
      <c r="L475">
        <v>60926</v>
      </c>
      <c r="M475" t="s">
        <v>109</v>
      </c>
      <c r="N475" s="1">
        <v>44576</v>
      </c>
      <c r="O475" s="1">
        <v>44579</v>
      </c>
      <c r="P475">
        <v>22</v>
      </c>
      <c r="Q475">
        <v>1</v>
      </c>
      <c r="R475" t="s">
        <v>53</v>
      </c>
      <c r="S475">
        <v>4</v>
      </c>
      <c r="T475">
        <v>2</v>
      </c>
      <c r="U475">
        <v>3</v>
      </c>
      <c r="V475">
        <v>432</v>
      </c>
      <c r="W475" t="s">
        <v>41</v>
      </c>
      <c r="X475" t="s">
        <v>2890</v>
      </c>
      <c r="Y475" t="s">
        <v>81</v>
      </c>
      <c r="Z475" s="1">
        <v>44568</v>
      </c>
      <c r="AA475" s="2">
        <v>2.9479166666666667E-2</v>
      </c>
      <c r="AB475" s="2">
        <v>0.48603009259259261</v>
      </c>
      <c r="AC475" t="s">
        <v>45</v>
      </c>
      <c r="AD475" t="s">
        <v>44</v>
      </c>
      <c r="AE475" t="s">
        <v>45</v>
      </c>
      <c r="AF475">
        <v>144</v>
      </c>
    </row>
    <row r="476" spans="1:32">
      <c r="A476">
        <v>1483</v>
      </c>
      <c r="B476">
        <v>583</v>
      </c>
      <c r="C476" t="s">
        <v>722</v>
      </c>
      <c r="D476" t="s">
        <v>2891</v>
      </c>
      <c r="E476" t="s">
        <v>48</v>
      </c>
      <c r="F476" t="s">
        <v>2892</v>
      </c>
      <c r="G476" t="s">
        <v>2893</v>
      </c>
      <c r="H476" t="s">
        <v>418</v>
      </c>
      <c r="I476" s="1">
        <v>35368</v>
      </c>
      <c r="J476" t="s">
        <v>2894</v>
      </c>
      <c r="K476" t="s">
        <v>2895</v>
      </c>
      <c r="L476">
        <v>45309</v>
      </c>
      <c r="M476" t="s">
        <v>418</v>
      </c>
      <c r="N476" s="1">
        <v>44662</v>
      </c>
      <c r="O476" s="1">
        <v>44666</v>
      </c>
      <c r="P476">
        <v>49</v>
      </c>
      <c r="Q476">
        <v>2</v>
      </c>
      <c r="R476" t="s">
        <v>53</v>
      </c>
      <c r="S476">
        <v>3</v>
      </c>
      <c r="T476">
        <v>1</v>
      </c>
      <c r="U476">
        <v>4</v>
      </c>
      <c r="V476">
        <v>592</v>
      </c>
      <c r="W476" t="s">
        <v>54</v>
      </c>
      <c r="X476" t="s">
        <v>2896</v>
      </c>
      <c r="Y476" t="s">
        <v>81</v>
      </c>
      <c r="Z476" s="1">
        <v>44626</v>
      </c>
      <c r="AA476" s="2">
        <v>0.10312500000000001</v>
      </c>
      <c r="AB476" s="2">
        <v>0.26920138888888889</v>
      </c>
      <c r="AC476" t="s">
        <v>44</v>
      </c>
      <c r="AD476" t="s">
        <v>45</v>
      </c>
      <c r="AE476" t="s">
        <v>45</v>
      </c>
      <c r="AF476">
        <v>148</v>
      </c>
    </row>
    <row r="477" spans="1:32">
      <c r="A477">
        <v>1485</v>
      </c>
      <c r="B477">
        <v>585</v>
      </c>
      <c r="C477" t="s">
        <v>2219</v>
      </c>
      <c r="D477" t="s">
        <v>546</v>
      </c>
      <c r="E477" t="s">
        <v>48</v>
      </c>
      <c r="F477" t="s">
        <v>2897</v>
      </c>
      <c r="G477" t="s">
        <v>2898</v>
      </c>
      <c r="H477" t="s">
        <v>60</v>
      </c>
      <c r="I477" s="1">
        <v>30550</v>
      </c>
      <c r="J477" t="s">
        <v>2899</v>
      </c>
      <c r="K477" t="s">
        <v>2900</v>
      </c>
      <c r="L477">
        <v>19093</v>
      </c>
      <c r="M477" t="s">
        <v>60</v>
      </c>
      <c r="N477" s="1">
        <v>44744</v>
      </c>
      <c r="O477" s="1">
        <v>44747</v>
      </c>
      <c r="P477">
        <v>39</v>
      </c>
      <c r="Q477">
        <v>2</v>
      </c>
      <c r="R477" t="s">
        <v>40</v>
      </c>
      <c r="S477">
        <v>1</v>
      </c>
      <c r="T477">
        <v>1</v>
      </c>
      <c r="U477">
        <v>3</v>
      </c>
      <c r="V477">
        <v>696</v>
      </c>
      <c r="W477" t="s">
        <v>54</v>
      </c>
      <c r="X477" t="s">
        <v>2901</v>
      </c>
      <c r="Y477" t="s">
        <v>65</v>
      </c>
      <c r="Z477" s="1">
        <v>44718</v>
      </c>
      <c r="AA477" s="2">
        <v>0.68594907407407402</v>
      </c>
      <c r="AB477" s="2">
        <v>0.33413194444444444</v>
      </c>
      <c r="AC477" t="s">
        <v>44</v>
      </c>
      <c r="AD477" t="s">
        <v>45</v>
      </c>
      <c r="AE477" t="s">
        <v>44</v>
      </c>
      <c r="AF477">
        <v>232</v>
      </c>
    </row>
    <row r="478" spans="1:32">
      <c r="A478">
        <v>1486</v>
      </c>
      <c r="B478">
        <v>586</v>
      </c>
      <c r="C478" t="s">
        <v>2816</v>
      </c>
      <c r="D478" t="s">
        <v>1433</v>
      </c>
      <c r="E478" t="s">
        <v>34</v>
      </c>
      <c r="F478" t="s">
        <v>2902</v>
      </c>
      <c r="G478" t="s">
        <v>2903</v>
      </c>
      <c r="H478" t="s">
        <v>1301</v>
      </c>
      <c r="I478" s="1">
        <v>36968</v>
      </c>
      <c r="J478" t="s">
        <v>2904</v>
      </c>
      <c r="K478" t="s">
        <v>2905</v>
      </c>
      <c r="L478">
        <v>56093</v>
      </c>
      <c r="M478" t="s">
        <v>1301</v>
      </c>
      <c r="N478" s="1">
        <v>44812</v>
      </c>
      <c r="O478" s="1">
        <v>44815</v>
      </c>
      <c r="P478">
        <v>23</v>
      </c>
      <c r="Q478">
        <v>1</v>
      </c>
      <c r="R478" t="s">
        <v>63</v>
      </c>
      <c r="S478">
        <v>2</v>
      </c>
      <c r="T478">
        <v>2</v>
      </c>
      <c r="U478">
        <v>3</v>
      </c>
      <c r="V478">
        <v>207</v>
      </c>
      <c r="W478" t="s">
        <v>41</v>
      </c>
      <c r="X478" t="s">
        <v>2906</v>
      </c>
      <c r="Y478" t="s">
        <v>65</v>
      </c>
      <c r="Z478" s="1">
        <v>44783</v>
      </c>
      <c r="AA478" s="2">
        <v>0.30533564814814812</v>
      </c>
      <c r="AB478" s="2">
        <v>0.69847222222222216</v>
      </c>
      <c r="AC478" t="s">
        <v>45</v>
      </c>
      <c r="AD478" t="s">
        <v>45</v>
      </c>
      <c r="AE478" t="s">
        <v>45</v>
      </c>
      <c r="AF478">
        <v>69</v>
      </c>
    </row>
    <row r="479" spans="1:32">
      <c r="A479">
        <v>1487</v>
      </c>
      <c r="B479">
        <v>587</v>
      </c>
      <c r="C479" t="s">
        <v>347</v>
      </c>
      <c r="D479" t="s">
        <v>1594</v>
      </c>
      <c r="E479" t="s">
        <v>34</v>
      </c>
      <c r="F479" t="s">
        <v>2907</v>
      </c>
      <c r="G479" t="s">
        <v>2908</v>
      </c>
      <c r="H479" t="s">
        <v>201</v>
      </c>
      <c r="I479" s="1">
        <v>35126</v>
      </c>
      <c r="J479" t="s">
        <v>2909</v>
      </c>
      <c r="K479" t="s">
        <v>2910</v>
      </c>
      <c r="L479">
        <v>21900</v>
      </c>
      <c r="M479" t="s">
        <v>201</v>
      </c>
      <c r="N479" s="1">
        <v>44872</v>
      </c>
      <c r="O479" s="1">
        <v>44873</v>
      </c>
      <c r="P479">
        <v>81</v>
      </c>
      <c r="Q479">
        <v>4</v>
      </c>
      <c r="R479" t="s">
        <v>40</v>
      </c>
      <c r="S479">
        <v>4</v>
      </c>
      <c r="T479">
        <v>2</v>
      </c>
      <c r="U479">
        <v>1</v>
      </c>
      <c r="V479">
        <v>203</v>
      </c>
      <c r="W479" t="s">
        <v>54</v>
      </c>
      <c r="X479" t="s">
        <v>2911</v>
      </c>
      <c r="Y479" t="s">
        <v>6</v>
      </c>
      <c r="Z479" s="1">
        <v>44860</v>
      </c>
      <c r="AA479" s="2">
        <v>0.56439814814814815</v>
      </c>
      <c r="AB479" s="2">
        <v>4.9687499999999996E-2</v>
      </c>
      <c r="AC479" t="s">
        <v>45</v>
      </c>
      <c r="AD479" t="s">
        <v>44</v>
      </c>
      <c r="AE479" t="s">
        <v>44</v>
      </c>
      <c r="AF479">
        <v>203</v>
      </c>
    </row>
    <row r="480" spans="1:32">
      <c r="A480">
        <v>1488</v>
      </c>
      <c r="B480">
        <v>588</v>
      </c>
      <c r="C480" t="s">
        <v>2912</v>
      </c>
      <c r="D480" t="s">
        <v>1864</v>
      </c>
      <c r="E480" t="s">
        <v>48</v>
      </c>
      <c r="F480" t="s">
        <v>2913</v>
      </c>
      <c r="G480" t="s">
        <v>2914</v>
      </c>
      <c r="H480" t="s">
        <v>1251</v>
      </c>
      <c r="I480" s="1">
        <v>38339</v>
      </c>
      <c r="J480" t="s">
        <v>2915</v>
      </c>
      <c r="K480" t="s">
        <v>2916</v>
      </c>
      <c r="L480">
        <v>68728</v>
      </c>
      <c r="M480" t="s">
        <v>1251</v>
      </c>
      <c r="N480" s="1">
        <v>44952</v>
      </c>
      <c r="O480" s="1">
        <v>44955</v>
      </c>
      <c r="P480">
        <v>23</v>
      </c>
      <c r="Q480">
        <v>1</v>
      </c>
      <c r="R480" t="s">
        <v>63</v>
      </c>
      <c r="S480">
        <v>3</v>
      </c>
      <c r="T480">
        <v>2</v>
      </c>
      <c r="U480">
        <v>3</v>
      </c>
      <c r="V480">
        <v>222</v>
      </c>
      <c r="W480" t="s">
        <v>54</v>
      </c>
      <c r="X480" t="s">
        <v>2917</v>
      </c>
      <c r="Y480" t="s">
        <v>6</v>
      </c>
      <c r="Z480" s="1">
        <v>44918</v>
      </c>
      <c r="AA480" s="2">
        <v>0.34319444444444441</v>
      </c>
      <c r="AB480" s="2">
        <v>8.5289351851851838E-2</v>
      </c>
      <c r="AC480" t="s">
        <v>44</v>
      </c>
      <c r="AD480" t="s">
        <v>45</v>
      </c>
      <c r="AE480" t="s">
        <v>44</v>
      </c>
      <c r="AF480">
        <v>74</v>
      </c>
    </row>
    <row r="481" spans="1:32">
      <c r="A481">
        <v>1490</v>
      </c>
      <c r="B481">
        <v>590</v>
      </c>
      <c r="C481" t="s">
        <v>391</v>
      </c>
      <c r="D481" t="s">
        <v>364</v>
      </c>
      <c r="E481" t="s">
        <v>34</v>
      </c>
      <c r="F481" t="s">
        <v>2918</v>
      </c>
      <c r="G481" t="s">
        <v>2919</v>
      </c>
      <c r="H481" t="s">
        <v>70</v>
      </c>
      <c r="I481" s="1">
        <v>28134</v>
      </c>
      <c r="J481" t="s">
        <v>2920</v>
      </c>
      <c r="K481" t="s">
        <v>2921</v>
      </c>
      <c r="L481">
        <v>59420</v>
      </c>
      <c r="M481" t="s">
        <v>70</v>
      </c>
      <c r="N481" s="1">
        <v>44612</v>
      </c>
      <c r="O481" s="1">
        <v>44617</v>
      </c>
      <c r="P481">
        <v>45</v>
      </c>
      <c r="Q481">
        <v>2</v>
      </c>
      <c r="R481" t="s">
        <v>40</v>
      </c>
      <c r="S481">
        <v>2</v>
      </c>
      <c r="T481">
        <v>1</v>
      </c>
      <c r="U481">
        <v>5</v>
      </c>
      <c r="V481">
        <v>1105</v>
      </c>
      <c r="W481" t="s">
        <v>54</v>
      </c>
      <c r="X481" t="s">
        <v>2922</v>
      </c>
      <c r="Y481" t="s">
        <v>6</v>
      </c>
      <c r="Z481" s="1">
        <v>44602</v>
      </c>
      <c r="AA481" s="2">
        <v>0.64484953703703707</v>
      </c>
      <c r="AB481" s="2">
        <v>0.36692129629629627</v>
      </c>
      <c r="AC481" t="s">
        <v>45</v>
      </c>
      <c r="AD481" t="s">
        <v>45</v>
      </c>
      <c r="AE481" t="s">
        <v>44</v>
      </c>
      <c r="AF481">
        <v>221</v>
      </c>
    </row>
    <row r="482" spans="1:32">
      <c r="A482">
        <v>1491</v>
      </c>
      <c r="B482">
        <v>591</v>
      </c>
      <c r="C482" t="s">
        <v>1527</v>
      </c>
      <c r="D482" t="s">
        <v>2923</v>
      </c>
      <c r="E482" t="s">
        <v>34</v>
      </c>
      <c r="F482" t="s">
        <v>2924</v>
      </c>
      <c r="G482" t="s">
        <v>2925</v>
      </c>
      <c r="H482" t="s">
        <v>280</v>
      </c>
      <c r="I482" s="1">
        <v>18189</v>
      </c>
      <c r="J482" t="s">
        <v>2926</v>
      </c>
      <c r="K482" t="s">
        <v>2927</v>
      </c>
      <c r="L482">
        <v>7481</v>
      </c>
      <c r="M482" t="s">
        <v>280</v>
      </c>
      <c r="N482" s="1">
        <v>44650</v>
      </c>
      <c r="O482" s="1">
        <v>44654</v>
      </c>
      <c r="P482">
        <v>32</v>
      </c>
      <c r="Q482">
        <v>2</v>
      </c>
      <c r="R482" t="s">
        <v>63</v>
      </c>
      <c r="S482">
        <v>3</v>
      </c>
      <c r="T482">
        <v>1</v>
      </c>
      <c r="U482">
        <v>4</v>
      </c>
      <c r="V482">
        <v>240</v>
      </c>
      <c r="W482" t="s">
        <v>41</v>
      </c>
      <c r="X482" t="s">
        <v>2928</v>
      </c>
      <c r="Y482" t="s">
        <v>65</v>
      </c>
      <c r="Z482" s="1">
        <v>44611</v>
      </c>
      <c r="AA482" s="2">
        <v>0.31875000000000003</v>
      </c>
      <c r="AB482" s="2">
        <v>0.39384259259259258</v>
      </c>
      <c r="AC482" t="s">
        <v>45</v>
      </c>
      <c r="AD482" t="s">
        <v>44</v>
      </c>
      <c r="AE482" t="s">
        <v>44</v>
      </c>
      <c r="AF482">
        <v>60</v>
      </c>
    </row>
    <row r="483" spans="1:32">
      <c r="A483">
        <v>1492</v>
      </c>
      <c r="B483">
        <v>592</v>
      </c>
      <c r="C483" t="s">
        <v>881</v>
      </c>
      <c r="D483" t="s">
        <v>2929</v>
      </c>
      <c r="E483" t="s">
        <v>34</v>
      </c>
      <c r="F483" t="s">
        <v>2930</v>
      </c>
      <c r="G483">
        <v>8569531014</v>
      </c>
      <c r="H483" t="s">
        <v>86</v>
      </c>
      <c r="I483" s="1">
        <v>29234</v>
      </c>
      <c r="J483" t="s">
        <v>2931</v>
      </c>
      <c r="K483" t="s">
        <v>2932</v>
      </c>
      <c r="L483">
        <v>43381</v>
      </c>
      <c r="M483" t="s">
        <v>86</v>
      </c>
      <c r="N483" s="1">
        <v>44626</v>
      </c>
      <c r="O483" s="1">
        <v>44629</v>
      </c>
      <c r="P483">
        <v>35</v>
      </c>
      <c r="Q483">
        <v>2</v>
      </c>
      <c r="R483" t="s">
        <v>63</v>
      </c>
      <c r="S483">
        <v>4</v>
      </c>
      <c r="T483">
        <v>1</v>
      </c>
      <c r="U483">
        <v>3</v>
      </c>
      <c r="V483">
        <v>264</v>
      </c>
      <c r="W483" t="s">
        <v>41</v>
      </c>
      <c r="X483" t="s">
        <v>2933</v>
      </c>
      <c r="Y483" t="s">
        <v>65</v>
      </c>
      <c r="Z483" s="1">
        <v>44612</v>
      </c>
      <c r="AA483" s="2">
        <v>0.66770833333333324</v>
      </c>
      <c r="AB483" s="2">
        <v>4.4606481481481476E-2</v>
      </c>
      <c r="AC483" t="s">
        <v>44</v>
      </c>
      <c r="AD483" t="s">
        <v>45</v>
      </c>
      <c r="AE483" t="s">
        <v>45</v>
      </c>
      <c r="AF483">
        <v>88</v>
      </c>
    </row>
    <row r="484" spans="1:32">
      <c r="A484">
        <v>1493</v>
      </c>
      <c r="B484">
        <v>593</v>
      </c>
      <c r="C484" t="s">
        <v>988</v>
      </c>
      <c r="D484" t="s">
        <v>642</v>
      </c>
      <c r="E484" t="s">
        <v>48</v>
      </c>
      <c r="F484" t="s">
        <v>2934</v>
      </c>
      <c r="G484" t="s">
        <v>2935</v>
      </c>
      <c r="H484" t="s">
        <v>904</v>
      </c>
      <c r="I484" s="1">
        <v>26255</v>
      </c>
      <c r="J484" t="s">
        <v>2936</v>
      </c>
      <c r="K484" t="s">
        <v>2937</v>
      </c>
      <c r="L484">
        <v>23399</v>
      </c>
      <c r="M484" t="s">
        <v>904</v>
      </c>
      <c r="N484" s="1">
        <v>44630</v>
      </c>
      <c r="O484" s="1">
        <v>44633</v>
      </c>
      <c r="P484">
        <v>55</v>
      </c>
      <c r="Q484">
        <v>3</v>
      </c>
      <c r="R484" t="s">
        <v>53</v>
      </c>
      <c r="S484">
        <v>4</v>
      </c>
      <c r="T484">
        <v>1</v>
      </c>
      <c r="U484">
        <v>3</v>
      </c>
      <c r="V484">
        <v>444</v>
      </c>
      <c r="W484" t="s">
        <v>54</v>
      </c>
      <c r="X484" t="s">
        <v>2938</v>
      </c>
      <c r="Y484" t="s">
        <v>43</v>
      </c>
      <c r="Z484" s="1">
        <v>44616</v>
      </c>
      <c r="AA484" s="2">
        <v>0.35146990740740741</v>
      </c>
      <c r="AB484" s="2">
        <v>0.15209490740740741</v>
      </c>
      <c r="AC484" t="s">
        <v>45</v>
      </c>
      <c r="AD484" t="s">
        <v>45</v>
      </c>
      <c r="AE484" t="s">
        <v>44</v>
      </c>
      <c r="AF484">
        <v>148</v>
      </c>
    </row>
    <row r="485" spans="1:32">
      <c r="A485">
        <v>1494</v>
      </c>
      <c r="B485">
        <v>594</v>
      </c>
      <c r="C485" t="s">
        <v>1379</v>
      </c>
      <c r="D485" t="s">
        <v>435</v>
      </c>
      <c r="E485" t="s">
        <v>34</v>
      </c>
      <c r="F485" t="s">
        <v>2939</v>
      </c>
      <c r="G485" t="s">
        <v>2940</v>
      </c>
      <c r="H485" t="s">
        <v>272</v>
      </c>
      <c r="I485" s="1">
        <v>24293</v>
      </c>
      <c r="J485" t="s">
        <v>2941</v>
      </c>
      <c r="K485" t="s">
        <v>562</v>
      </c>
      <c r="L485">
        <v>89445</v>
      </c>
      <c r="M485" t="s">
        <v>272</v>
      </c>
      <c r="N485" s="1">
        <v>44722</v>
      </c>
      <c r="O485" s="1">
        <v>44726</v>
      </c>
      <c r="P485">
        <v>10</v>
      </c>
      <c r="Q485">
        <v>1</v>
      </c>
      <c r="R485" t="s">
        <v>53</v>
      </c>
      <c r="S485">
        <v>3</v>
      </c>
      <c r="T485">
        <v>1</v>
      </c>
      <c r="U485">
        <v>4</v>
      </c>
      <c r="V485">
        <v>484</v>
      </c>
      <c r="W485" t="s">
        <v>41</v>
      </c>
      <c r="X485" t="s">
        <v>2942</v>
      </c>
      <c r="Y485" t="s">
        <v>65</v>
      </c>
      <c r="Z485" s="1">
        <v>44713</v>
      </c>
      <c r="AA485" s="2">
        <v>0.55071759259259256</v>
      </c>
      <c r="AB485" s="2">
        <v>0.49162037037037037</v>
      </c>
      <c r="AC485" t="s">
        <v>44</v>
      </c>
      <c r="AD485" t="s">
        <v>44</v>
      </c>
      <c r="AE485" t="s">
        <v>45</v>
      </c>
      <c r="AF485">
        <v>121</v>
      </c>
    </row>
    <row r="486" spans="1:32">
      <c r="A486">
        <v>1495</v>
      </c>
      <c r="B486">
        <v>595</v>
      </c>
      <c r="C486" t="s">
        <v>2912</v>
      </c>
      <c r="D486" t="s">
        <v>2943</v>
      </c>
      <c r="E486" t="s">
        <v>48</v>
      </c>
      <c r="F486" t="s">
        <v>2944</v>
      </c>
      <c r="G486" t="s">
        <v>2945</v>
      </c>
      <c r="H486" t="s">
        <v>692</v>
      </c>
      <c r="I486" s="1">
        <v>36053</v>
      </c>
      <c r="J486" t="s">
        <v>2946</v>
      </c>
      <c r="K486" t="s">
        <v>2947</v>
      </c>
      <c r="L486">
        <v>78002</v>
      </c>
      <c r="M486" t="s">
        <v>692</v>
      </c>
      <c r="N486" s="1">
        <v>44913</v>
      </c>
      <c r="O486" s="1">
        <v>44914</v>
      </c>
      <c r="P486">
        <v>54</v>
      </c>
      <c r="Q486">
        <v>3</v>
      </c>
      <c r="R486" t="s">
        <v>40</v>
      </c>
      <c r="S486">
        <v>3</v>
      </c>
      <c r="T486">
        <v>1</v>
      </c>
      <c r="U486">
        <v>1</v>
      </c>
      <c r="V486">
        <v>202</v>
      </c>
      <c r="W486" t="s">
        <v>41</v>
      </c>
      <c r="X486" t="s">
        <v>2948</v>
      </c>
      <c r="Y486" t="s">
        <v>6</v>
      </c>
      <c r="Z486" s="1">
        <v>44895</v>
      </c>
      <c r="AA486" s="2">
        <v>0.12202546296296296</v>
      </c>
      <c r="AB486" s="2">
        <v>0.80927083333333327</v>
      </c>
      <c r="AC486" t="s">
        <v>45</v>
      </c>
      <c r="AD486" t="s">
        <v>44</v>
      </c>
      <c r="AE486" t="s">
        <v>44</v>
      </c>
      <c r="AF486">
        <v>202</v>
      </c>
    </row>
    <row r="487" spans="1:32">
      <c r="A487">
        <v>1496</v>
      </c>
      <c r="B487">
        <v>596</v>
      </c>
      <c r="C487" t="s">
        <v>2949</v>
      </c>
      <c r="D487" t="s">
        <v>2950</v>
      </c>
      <c r="E487" t="s">
        <v>48</v>
      </c>
      <c r="F487" t="s">
        <v>2951</v>
      </c>
      <c r="G487" t="s">
        <v>2952</v>
      </c>
      <c r="H487" t="s">
        <v>50</v>
      </c>
      <c r="I487" s="1">
        <v>29644</v>
      </c>
      <c r="J487" t="s">
        <v>2953</v>
      </c>
      <c r="K487" t="s">
        <v>2954</v>
      </c>
      <c r="L487">
        <v>89054</v>
      </c>
      <c r="M487" t="s">
        <v>50</v>
      </c>
      <c r="N487" s="1">
        <v>44906</v>
      </c>
      <c r="O487" s="1">
        <v>44907</v>
      </c>
      <c r="P487">
        <v>94</v>
      </c>
      <c r="Q487">
        <v>4</v>
      </c>
      <c r="R487" t="s">
        <v>53</v>
      </c>
      <c r="S487">
        <v>2</v>
      </c>
      <c r="T487">
        <v>2</v>
      </c>
      <c r="U487">
        <v>1</v>
      </c>
      <c r="V487">
        <v>150</v>
      </c>
      <c r="W487" t="s">
        <v>41</v>
      </c>
      <c r="X487" t="s">
        <v>2955</v>
      </c>
      <c r="Y487" t="s">
        <v>65</v>
      </c>
      <c r="Z487" s="1">
        <v>44900</v>
      </c>
      <c r="AA487" s="2">
        <v>0.77047453703703705</v>
      </c>
      <c r="AB487" s="2">
        <v>0.51518518518518519</v>
      </c>
      <c r="AC487" t="s">
        <v>45</v>
      </c>
      <c r="AD487" t="s">
        <v>44</v>
      </c>
      <c r="AE487" t="s">
        <v>44</v>
      </c>
      <c r="AF487">
        <v>150</v>
      </c>
    </row>
    <row r="488" spans="1:32">
      <c r="A488">
        <v>1497</v>
      </c>
      <c r="B488">
        <v>597</v>
      </c>
      <c r="C488" t="s">
        <v>583</v>
      </c>
      <c r="D488" t="s">
        <v>229</v>
      </c>
      <c r="E488" t="s">
        <v>48</v>
      </c>
      <c r="F488" t="s">
        <v>2956</v>
      </c>
      <c r="G488" t="s">
        <v>2957</v>
      </c>
      <c r="H488" t="s">
        <v>77</v>
      </c>
      <c r="I488" s="1">
        <v>17917</v>
      </c>
      <c r="J488" t="s">
        <v>2958</v>
      </c>
      <c r="K488" t="s">
        <v>2959</v>
      </c>
      <c r="L488">
        <v>4140</v>
      </c>
      <c r="M488" t="s">
        <v>77</v>
      </c>
      <c r="N488" s="1">
        <v>44755</v>
      </c>
      <c r="O488" s="1">
        <v>44756</v>
      </c>
      <c r="P488">
        <v>50</v>
      </c>
      <c r="Q488">
        <v>2</v>
      </c>
      <c r="R488" t="s">
        <v>63</v>
      </c>
      <c r="S488">
        <v>3</v>
      </c>
      <c r="T488">
        <v>1</v>
      </c>
      <c r="U488">
        <v>1</v>
      </c>
      <c r="V488">
        <v>61</v>
      </c>
      <c r="W488" t="s">
        <v>54</v>
      </c>
      <c r="X488" t="s">
        <v>2960</v>
      </c>
      <c r="Y488" t="s">
        <v>43</v>
      </c>
      <c r="Z488" s="1">
        <v>44739</v>
      </c>
      <c r="AA488" s="2">
        <v>0.48834490740740738</v>
      </c>
      <c r="AB488" s="2">
        <v>0.59017361111111111</v>
      </c>
      <c r="AC488" t="s">
        <v>44</v>
      </c>
      <c r="AD488" t="s">
        <v>44</v>
      </c>
      <c r="AE488" t="s">
        <v>45</v>
      </c>
      <c r="AF488">
        <v>61</v>
      </c>
    </row>
    <row r="489" spans="1:32">
      <c r="A489">
        <v>1498</v>
      </c>
      <c r="B489">
        <v>598</v>
      </c>
      <c r="C489" t="s">
        <v>2961</v>
      </c>
      <c r="D489" t="s">
        <v>2962</v>
      </c>
      <c r="E489" t="s">
        <v>34</v>
      </c>
      <c r="F489" t="s">
        <v>2963</v>
      </c>
      <c r="G489" t="s">
        <v>2964</v>
      </c>
      <c r="H489" t="s">
        <v>129</v>
      </c>
      <c r="I489" s="1">
        <v>19927</v>
      </c>
      <c r="J489" t="s">
        <v>2965</v>
      </c>
      <c r="K489" t="s">
        <v>2966</v>
      </c>
      <c r="L489">
        <v>43091</v>
      </c>
      <c r="M489" t="s">
        <v>129</v>
      </c>
      <c r="N489" s="1">
        <v>44861</v>
      </c>
      <c r="O489" s="1">
        <v>44864</v>
      </c>
      <c r="P489">
        <v>68</v>
      </c>
      <c r="Q489">
        <v>3</v>
      </c>
      <c r="R489" t="s">
        <v>63</v>
      </c>
      <c r="S489">
        <v>1</v>
      </c>
      <c r="T489">
        <v>2</v>
      </c>
      <c r="U489">
        <v>3</v>
      </c>
      <c r="V489">
        <v>189</v>
      </c>
      <c r="W489" t="s">
        <v>41</v>
      </c>
      <c r="X489" t="s">
        <v>2967</v>
      </c>
      <c r="Y489" t="s">
        <v>43</v>
      </c>
      <c r="Z489" s="1">
        <v>44843</v>
      </c>
      <c r="AA489" s="2">
        <v>0.88059027777777776</v>
      </c>
      <c r="AB489" s="2">
        <v>0.20770833333333336</v>
      </c>
      <c r="AC489" t="s">
        <v>44</v>
      </c>
      <c r="AD489" t="s">
        <v>44</v>
      </c>
      <c r="AE489" t="s">
        <v>44</v>
      </c>
      <c r="AF489">
        <v>63</v>
      </c>
    </row>
    <row r="490" spans="1:32">
      <c r="A490">
        <v>1500</v>
      </c>
      <c r="B490">
        <v>600</v>
      </c>
      <c r="C490" t="s">
        <v>469</v>
      </c>
      <c r="D490" t="s">
        <v>1173</v>
      </c>
      <c r="E490" t="s">
        <v>48</v>
      </c>
      <c r="F490" t="s">
        <v>2968</v>
      </c>
      <c r="G490" t="s">
        <v>2969</v>
      </c>
      <c r="H490" t="s">
        <v>86</v>
      </c>
      <c r="I490" s="1">
        <v>27748</v>
      </c>
      <c r="J490" t="s">
        <v>2970</v>
      </c>
      <c r="K490" t="s">
        <v>2971</v>
      </c>
      <c r="L490">
        <v>17539</v>
      </c>
      <c r="M490" t="s">
        <v>86</v>
      </c>
      <c r="N490" s="1">
        <v>44814</v>
      </c>
      <c r="O490" s="1">
        <v>44816</v>
      </c>
      <c r="P490">
        <v>18</v>
      </c>
      <c r="Q490">
        <v>1</v>
      </c>
      <c r="R490" t="s">
        <v>40</v>
      </c>
      <c r="S490">
        <v>3</v>
      </c>
      <c r="T490">
        <v>1</v>
      </c>
      <c r="U490">
        <v>2</v>
      </c>
      <c r="V490">
        <v>410</v>
      </c>
      <c r="W490" t="s">
        <v>54</v>
      </c>
      <c r="X490" t="s">
        <v>2972</v>
      </c>
      <c r="Y490" t="s">
        <v>6</v>
      </c>
      <c r="Z490" s="1">
        <v>44787</v>
      </c>
      <c r="AA490" s="2">
        <v>0.52190972222222221</v>
      </c>
      <c r="AB490" s="2">
        <v>0.73490740740740745</v>
      </c>
      <c r="AC490" t="s">
        <v>44</v>
      </c>
      <c r="AD490" t="s">
        <v>44</v>
      </c>
      <c r="AE490" t="s">
        <v>45</v>
      </c>
      <c r="AF490">
        <v>205</v>
      </c>
    </row>
    <row r="491" spans="1:32">
      <c r="A491">
        <v>1502</v>
      </c>
      <c r="B491">
        <v>602</v>
      </c>
      <c r="C491" t="s">
        <v>1555</v>
      </c>
      <c r="D491" t="s">
        <v>2729</v>
      </c>
      <c r="E491" t="s">
        <v>34</v>
      </c>
      <c r="F491" t="s">
        <v>2973</v>
      </c>
      <c r="G491" t="s">
        <v>2974</v>
      </c>
      <c r="H491" t="s">
        <v>423</v>
      </c>
      <c r="I491" s="1">
        <v>24529</v>
      </c>
      <c r="J491" t="s">
        <v>2975</v>
      </c>
      <c r="K491" t="s">
        <v>2976</v>
      </c>
      <c r="L491">
        <v>90893</v>
      </c>
      <c r="M491" t="s">
        <v>423</v>
      </c>
      <c r="N491" s="1">
        <v>44629</v>
      </c>
      <c r="O491" s="1">
        <v>44631</v>
      </c>
      <c r="P491">
        <v>31</v>
      </c>
      <c r="Q491">
        <v>2</v>
      </c>
      <c r="R491" t="s">
        <v>53</v>
      </c>
      <c r="S491">
        <v>1</v>
      </c>
      <c r="T491">
        <v>2</v>
      </c>
      <c r="U491">
        <v>2</v>
      </c>
      <c r="V491">
        <v>290</v>
      </c>
      <c r="W491" t="s">
        <v>54</v>
      </c>
      <c r="X491" t="s">
        <v>2977</v>
      </c>
      <c r="Y491" t="s">
        <v>81</v>
      </c>
      <c r="Z491" s="1">
        <v>44624</v>
      </c>
      <c r="AA491" s="2">
        <v>0.3211458333333333</v>
      </c>
      <c r="AB491" s="2">
        <v>0.68170138888888887</v>
      </c>
      <c r="AC491" t="s">
        <v>45</v>
      </c>
      <c r="AD491" t="s">
        <v>45</v>
      </c>
      <c r="AE491" t="s">
        <v>45</v>
      </c>
      <c r="AF491">
        <v>145</v>
      </c>
    </row>
    <row r="492" spans="1:32">
      <c r="A492">
        <v>1503</v>
      </c>
      <c r="B492">
        <v>603</v>
      </c>
      <c r="C492" t="s">
        <v>2397</v>
      </c>
      <c r="D492" t="s">
        <v>2978</v>
      </c>
      <c r="E492" t="s">
        <v>48</v>
      </c>
      <c r="F492" t="s">
        <v>2979</v>
      </c>
      <c r="G492" t="s">
        <v>2980</v>
      </c>
      <c r="H492" t="s">
        <v>109</v>
      </c>
      <c r="I492" s="1">
        <v>23867</v>
      </c>
      <c r="J492" t="s">
        <v>2981</v>
      </c>
      <c r="K492" t="s">
        <v>2982</v>
      </c>
      <c r="L492">
        <v>11109</v>
      </c>
      <c r="M492" t="s">
        <v>109</v>
      </c>
      <c r="N492" s="1">
        <v>44764</v>
      </c>
      <c r="O492" s="1">
        <v>44765</v>
      </c>
      <c r="P492">
        <v>30</v>
      </c>
      <c r="Q492">
        <v>2</v>
      </c>
      <c r="R492" t="s">
        <v>40</v>
      </c>
      <c r="S492">
        <v>3</v>
      </c>
      <c r="T492">
        <v>1</v>
      </c>
      <c r="U492">
        <v>1</v>
      </c>
      <c r="V492">
        <v>230</v>
      </c>
      <c r="W492" t="s">
        <v>41</v>
      </c>
      <c r="X492" t="s">
        <v>2983</v>
      </c>
      <c r="Y492" t="s">
        <v>6</v>
      </c>
      <c r="Z492" s="1">
        <v>44738</v>
      </c>
      <c r="AA492" s="2">
        <v>0.56209490740740742</v>
      </c>
      <c r="AB492" s="2">
        <v>0.3833333333333333</v>
      </c>
      <c r="AC492" t="s">
        <v>45</v>
      </c>
      <c r="AD492" t="s">
        <v>45</v>
      </c>
      <c r="AE492" t="s">
        <v>45</v>
      </c>
      <c r="AF492">
        <v>230</v>
      </c>
    </row>
    <row r="493" spans="1:32">
      <c r="A493">
        <v>1504</v>
      </c>
      <c r="B493">
        <v>604</v>
      </c>
      <c r="C493" t="s">
        <v>396</v>
      </c>
      <c r="D493" t="s">
        <v>716</v>
      </c>
      <c r="E493" t="s">
        <v>48</v>
      </c>
      <c r="F493" t="s">
        <v>2984</v>
      </c>
      <c r="G493">
        <f>1-213-633-6979</f>
        <v>-7824</v>
      </c>
      <c r="H493" t="s">
        <v>904</v>
      </c>
      <c r="I493" s="1">
        <v>29189</v>
      </c>
      <c r="J493" t="s">
        <v>2985</v>
      </c>
      <c r="K493" t="s">
        <v>2986</v>
      </c>
      <c r="L493">
        <v>40312</v>
      </c>
      <c r="M493" t="s">
        <v>904</v>
      </c>
      <c r="N493" s="1">
        <v>44885</v>
      </c>
      <c r="O493" s="1">
        <v>44890</v>
      </c>
      <c r="P493">
        <v>84</v>
      </c>
      <c r="Q493">
        <v>4</v>
      </c>
      <c r="R493" t="s">
        <v>40</v>
      </c>
      <c r="S493">
        <v>1</v>
      </c>
      <c r="T493">
        <v>0</v>
      </c>
      <c r="U493">
        <v>5</v>
      </c>
      <c r="V493">
        <v>1095</v>
      </c>
      <c r="W493" t="s">
        <v>41</v>
      </c>
      <c r="X493" t="s">
        <v>2987</v>
      </c>
      <c r="Y493" t="s">
        <v>43</v>
      </c>
      <c r="Z493" s="1">
        <v>44855</v>
      </c>
      <c r="AA493" s="2">
        <v>0.72406250000000005</v>
      </c>
      <c r="AB493" s="2">
        <v>0.6187731481481481</v>
      </c>
      <c r="AC493" t="s">
        <v>44</v>
      </c>
      <c r="AD493" t="s">
        <v>45</v>
      </c>
      <c r="AE493" t="s">
        <v>45</v>
      </c>
      <c r="AF493">
        <v>219</v>
      </c>
    </row>
    <row r="494" spans="1:32">
      <c r="A494">
        <v>1505</v>
      </c>
      <c r="B494">
        <v>605</v>
      </c>
      <c r="C494" t="s">
        <v>276</v>
      </c>
      <c r="D494" t="s">
        <v>33</v>
      </c>
      <c r="E494" t="s">
        <v>48</v>
      </c>
      <c r="F494" t="s">
        <v>2988</v>
      </c>
      <c r="G494" t="s">
        <v>2989</v>
      </c>
      <c r="H494" t="s">
        <v>423</v>
      </c>
      <c r="I494" s="1">
        <v>18676</v>
      </c>
      <c r="J494" t="s">
        <v>2990</v>
      </c>
      <c r="K494" t="s">
        <v>2991</v>
      </c>
      <c r="L494">
        <v>14869</v>
      </c>
      <c r="M494" t="s">
        <v>423</v>
      </c>
      <c r="N494" s="1">
        <v>44715</v>
      </c>
      <c r="O494" s="1">
        <v>44716</v>
      </c>
      <c r="P494">
        <v>90</v>
      </c>
      <c r="Q494">
        <v>4</v>
      </c>
      <c r="R494" t="s">
        <v>40</v>
      </c>
      <c r="S494">
        <v>2</v>
      </c>
      <c r="T494">
        <v>2</v>
      </c>
      <c r="U494">
        <v>1</v>
      </c>
      <c r="V494">
        <v>216</v>
      </c>
      <c r="W494" t="s">
        <v>54</v>
      </c>
      <c r="X494" t="s">
        <v>2992</v>
      </c>
      <c r="Y494" t="s">
        <v>6</v>
      </c>
      <c r="Z494" s="1">
        <v>44706</v>
      </c>
      <c r="AA494" s="2">
        <v>0.95076388888888896</v>
      </c>
      <c r="AB494" s="2">
        <v>0.21327546296296296</v>
      </c>
      <c r="AC494" t="s">
        <v>44</v>
      </c>
      <c r="AD494" t="s">
        <v>44</v>
      </c>
      <c r="AE494" t="s">
        <v>44</v>
      </c>
      <c r="AF494">
        <v>216</v>
      </c>
    </row>
    <row r="495" spans="1:32">
      <c r="A495">
        <v>1506</v>
      </c>
      <c r="B495">
        <v>606</v>
      </c>
      <c r="C495" t="s">
        <v>2993</v>
      </c>
      <c r="D495" t="s">
        <v>113</v>
      </c>
      <c r="E495" t="s">
        <v>48</v>
      </c>
      <c r="F495" t="s">
        <v>2994</v>
      </c>
      <c r="G495" t="s">
        <v>2995</v>
      </c>
      <c r="H495" t="s">
        <v>171</v>
      </c>
      <c r="I495" s="1">
        <v>27405</v>
      </c>
      <c r="J495" t="s">
        <v>2996</v>
      </c>
      <c r="K495" t="s">
        <v>2997</v>
      </c>
      <c r="L495">
        <v>31945</v>
      </c>
      <c r="M495" t="s">
        <v>171</v>
      </c>
      <c r="N495" s="1">
        <v>44712</v>
      </c>
      <c r="O495" s="1">
        <v>44714</v>
      </c>
      <c r="P495">
        <v>51</v>
      </c>
      <c r="Q495">
        <v>3</v>
      </c>
      <c r="R495" t="s">
        <v>40</v>
      </c>
      <c r="S495">
        <v>2</v>
      </c>
      <c r="T495">
        <v>1</v>
      </c>
      <c r="U495">
        <v>2</v>
      </c>
      <c r="V495">
        <v>410</v>
      </c>
      <c r="W495" t="s">
        <v>41</v>
      </c>
      <c r="X495" t="s">
        <v>2998</v>
      </c>
      <c r="Y495" t="s">
        <v>43</v>
      </c>
      <c r="Z495" s="1">
        <v>44687</v>
      </c>
      <c r="AA495" s="2">
        <v>0.42332175925925924</v>
      </c>
      <c r="AB495" s="2">
        <v>0.12309027777777777</v>
      </c>
      <c r="AC495" t="s">
        <v>45</v>
      </c>
      <c r="AD495" t="s">
        <v>45</v>
      </c>
      <c r="AE495" t="s">
        <v>45</v>
      </c>
      <c r="AF495">
        <v>205</v>
      </c>
    </row>
    <row r="496" spans="1:32">
      <c r="A496">
        <v>1507</v>
      </c>
      <c r="B496">
        <v>607</v>
      </c>
      <c r="C496" t="s">
        <v>371</v>
      </c>
      <c r="D496" t="s">
        <v>2999</v>
      </c>
      <c r="E496" t="s">
        <v>48</v>
      </c>
      <c r="F496" t="s">
        <v>3000</v>
      </c>
      <c r="G496" t="s">
        <v>3001</v>
      </c>
      <c r="H496" t="s">
        <v>179</v>
      </c>
      <c r="I496" s="1">
        <v>18666</v>
      </c>
      <c r="J496" t="s">
        <v>3002</v>
      </c>
      <c r="K496" t="s">
        <v>3003</v>
      </c>
      <c r="L496">
        <v>87027</v>
      </c>
      <c r="M496" t="s">
        <v>179</v>
      </c>
      <c r="N496" s="1">
        <v>44643</v>
      </c>
      <c r="O496" s="1">
        <v>44644</v>
      </c>
      <c r="P496">
        <v>96</v>
      </c>
      <c r="Q496">
        <v>4</v>
      </c>
      <c r="R496" t="s">
        <v>40</v>
      </c>
      <c r="S496">
        <v>2</v>
      </c>
      <c r="T496">
        <v>1</v>
      </c>
      <c r="U496">
        <v>1</v>
      </c>
      <c r="V496">
        <v>240</v>
      </c>
      <c r="W496" t="s">
        <v>41</v>
      </c>
      <c r="X496" t="s">
        <v>3004</v>
      </c>
      <c r="Y496" t="s">
        <v>81</v>
      </c>
      <c r="Z496" s="1">
        <v>44611</v>
      </c>
      <c r="AA496" s="2">
        <v>0.5120717592592593</v>
      </c>
      <c r="AB496" s="2">
        <v>0.38060185185185186</v>
      </c>
      <c r="AC496" t="s">
        <v>44</v>
      </c>
      <c r="AD496" t="s">
        <v>45</v>
      </c>
      <c r="AE496" t="s">
        <v>44</v>
      </c>
      <c r="AF496">
        <v>240</v>
      </c>
    </row>
    <row r="497" spans="1:32">
      <c r="A497">
        <v>1508</v>
      </c>
      <c r="B497">
        <v>608</v>
      </c>
      <c r="C497" t="s">
        <v>1555</v>
      </c>
      <c r="D497" t="s">
        <v>3005</v>
      </c>
      <c r="E497" t="s">
        <v>48</v>
      </c>
      <c r="F497" t="s">
        <v>3006</v>
      </c>
      <c r="G497" t="s">
        <v>3007</v>
      </c>
      <c r="H497" t="s">
        <v>70</v>
      </c>
      <c r="I497" s="1">
        <v>33934</v>
      </c>
      <c r="J497" t="s">
        <v>3008</v>
      </c>
      <c r="K497" t="s">
        <v>3009</v>
      </c>
      <c r="L497">
        <v>49882</v>
      </c>
      <c r="M497" t="s">
        <v>70</v>
      </c>
      <c r="N497" s="1">
        <v>44785</v>
      </c>
      <c r="O497" s="1">
        <v>44786</v>
      </c>
      <c r="P497">
        <v>58</v>
      </c>
      <c r="Q497">
        <v>3</v>
      </c>
      <c r="R497" t="s">
        <v>53</v>
      </c>
      <c r="S497">
        <v>2</v>
      </c>
      <c r="T497">
        <v>0</v>
      </c>
      <c r="U497">
        <v>1</v>
      </c>
      <c r="V497">
        <v>128</v>
      </c>
      <c r="W497" t="s">
        <v>41</v>
      </c>
      <c r="X497" t="s">
        <v>3010</v>
      </c>
      <c r="Y497" t="s">
        <v>43</v>
      </c>
      <c r="Z497" s="1">
        <v>44775</v>
      </c>
      <c r="AA497" s="2">
        <v>0.78702546296296294</v>
      </c>
      <c r="AB497" s="2">
        <v>0.26839120370370367</v>
      </c>
      <c r="AC497" t="s">
        <v>45</v>
      </c>
      <c r="AD497" t="s">
        <v>44</v>
      </c>
      <c r="AE497" t="s">
        <v>44</v>
      </c>
      <c r="AF497">
        <v>128</v>
      </c>
    </row>
    <row r="498" spans="1:32">
      <c r="A498">
        <v>1509</v>
      </c>
      <c r="B498">
        <v>609</v>
      </c>
      <c r="C498" t="s">
        <v>112</v>
      </c>
      <c r="D498" t="s">
        <v>385</v>
      </c>
      <c r="E498" t="s">
        <v>48</v>
      </c>
      <c r="F498" t="s">
        <v>3011</v>
      </c>
      <c r="G498" t="s">
        <v>3012</v>
      </c>
      <c r="H498" t="s">
        <v>171</v>
      </c>
      <c r="I498" s="1">
        <v>31523</v>
      </c>
      <c r="J498" t="s">
        <v>3013</v>
      </c>
      <c r="K498" t="s">
        <v>3014</v>
      </c>
      <c r="L498">
        <v>1087</v>
      </c>
      <c r="M498" t="s">
        <v>171</v>
      </c>
      <c r="N498" s="1">
        <v>44694</v>
      </c>
      <c r="O498" s="1">
        <v>44696</v>
      </c>
      <c r="P498">
        <v>77</v>
      </c>
      <c r="Q498">
        <v>4</v>
      </c>
      <c r="R498" t="s">
        <v>63</v>
      </c>
      <c r="S498">
        <v>1</v>
      </c>
      <c r="T498">
        <v>1</v>
      </c>
      <c r="U498">
        <v>2</v>
      </c>
      <c r="V498">
        <v>176</v>
      </c>
      <c r="W498" t="s">
        <v>41</v>
      </c>
      <c r="X498" t="s">
        <v>3015</v>
      </c>
      <c r="Y498" t="s">
        <v>81</v>
      </c>
      <c r="Z498" s="1">
        <v>44686</v>
      </c>
      <c r="AA498" s="2">
        <v>0.92914351851851851</v>
      </c>
      <c r="AB498" s="2">
        <v>0.75497685185185182</v>
      </c>
      <c r="AC498" t="s">
        <v>44</v>
      </c>
      <c r="AD498" t="s">
        <v>44</v>
      </c>
      <c r="AE498" t="s">
        <v>45</v>
      </c>
      <c r="AF498">
        <v>88</v>
      </c>
    </row>
    <row r="499" spans="1:32">
      <c r="A499">
        <v>1510</v>
      </c>
      <c r="B499">
        <v>610</v>
      </c>
      <c r="C499" t="s">
        <v>1481</v>
      </c>
      <c r="D499" t="s">
        <v>3016</v>
      </c>
      <c r="E499" t="s">
        <v>34</v>
      </c>
      <c r="F499" t="s">
        <v>3017</v>
      </c>
      <c r="G499" t="s">
        <v>3018</v>
      </c>
      <c r="H499" t="s">
        <v>330</v>
      </c>
      <c r="I499" s="1">
        <v>33228</v>
      </c>
      <c r="J499" t="s">
        <v>3019</v>
      </c>
      <c r="K499" t="s">
        <v>3020</v>
      </c>
      <c r="L499">
        <v>25513</v>
      </c>
      <c r="M499" t="s">
        <v>330</v>
      </c>
      <c r="N499" s="1">
        <v>44939</v>
      </c>
      <c r="O499" s="1">
        <v>44942</v>
      </c>
      <c r="P499">
        <v>93</v>
      </c>
      <c r="Q499">
        <v>4</v>
      </c>
      <c r="R499" t="s">
        <v>40</v>
      </c>
      <c r="S499">
        <v>1</v>
      </c>
      <c r="T499">
        <v>2</v>
      </c>
      <c r="U499">
        <v>3</v>
      </c>
      <c r="V499">
        <v>609</v>
      </c>
      <c r="W499" t="s">
        <v>41</v>
      </c>
      <c r="X499" t="s">
        <v>3021</v>
      </c>
      <c r="Y499" t="s">
        <v>43</v>
      </c>
      <c r="Z499" s="1">
        <v>44920</v>
      </c>
      <c r="AA499" s="2">
        <v>0.14634259259259261</v>
      </c>
      <c r="AB499" s="2">
        <v>0.7521064814814814</v>
      </c>
      <c r="AC499" t="s">
        <v>45</v>
      </c>
      <c r="AD499" t="s">
        <v>44</v>
      </c>
      <c r="AE499" t="s">
        <v>45</v>
      </c>
      <c r="AF499">
        <v>203</v>
      </c>
    </row>
    <row r="500" spans="1:32">
      <c r="A500">
        <v>1511</v>
      </c>
      <c r="B500">
        <v>611</v>
      </c>
      <c r="C500" t="s">
        <v>3022</v>
      </c>
      <c r="D500" t="s">
        <v>3023</v>
      </c>
      <c r="E500" t="s">
        <v>34</v>
      </c>
      <c r="F500" t="s">
        <v>3024</v>
      </c>
      <c r="G500" t="s">
        <v>3025</v>
      </c>
      <c r="H500" t="s">
        <v>1442</v>
      </c>
      <c r="I500" s="1">
        <v>33505</v>
      </c>
      <c r="J500" t="s">
        <v>3026</v>
      </c>
      <c r="K500" t="s">
        <v>3027</v>
      </c>
      <c r="L500">
        <v>56115</v>
      </c>
      <c r="M500" t="s">
        <v>1442</v>
      </c>
      <c r="N500" s="1">
        <v>44684</v>
      </c>
      <c r="O500" s="1">
        <v>44685</v>
      </c>
      <c r="P500">
        <v>91</v>
      </c>
      <c r="Q500">
        <v>4</v>
      </c>
      <c r="R500" t="s">
        <v>53</v>
      </c>
      <c r="S500">
        <v>3</v>
      </c>
      <c r="T500">
        <v>0</v>
      </c>
      <c r="U500">
        <v>1</v>
      </c>
      <c r="V500">
        <v>137</v>
      </c>
      <c r="W500" t="s">
        <v>41</v>
      </c>
      <c r="X500" t="s">
        <v>3028</v>
      </c>
      <c r="Y500" t="s">
        <v>81</v>
      </c>
      <c r="Z500" s="1">
        <v>44674</v>
      </c>
      <c r="AA500" s="2">
        <v>0.55530092592592595</v>
      </c>
      <c r="AB500" s="2">
        <v>0.67454861111111108</v>
      </c>
      <c r="AC500" t="s">
        <v>44</v>
      </c>
      <c r="AD500" t="s">
        <v>44</v>
      </c>
      <c r="AE500" t="s">
        <v>45</v>
      </c>
      <c r="AF500">
        <v>137</v>
      </c>
    </row>
    <row r="501" spans="1:32">
      <c r="A501">
        <v>1512</v>
      </c>
      <c r="B501">
        <v>612</v>
      </c>
      <c r="C501" t="s">
        <v>284</v>
      </c>
      <c r="D501" t="s">
        <v>2492</v>
      </c>
      <c r="E501" t="s">
        <v>34</v>
      </c>
      <c r="F501" t="s">
        <v>3029</v>
      </c>
      <c r="G501">
        <v>5375920972</v>
      </c>
      <c r="H501" t="s">
        <v>37</v>
      </c>
      <c r="I501" s="1">
        <v>25194</v>
      </c>
      <c r="J501" t="s">
        <v>3030</v>
      </c>
      <c r="K501" t="s">
        <v>3031</v>
      </c>
      <c r="L501">
        <v>2329</v>
      </c>
      <c r="M501" t="s">
        <v>37</v>
      </c>
      <c r="N501" s="1">
        <v>44701</v>
      </c>
      <c r="O501" s="1">
        <v>44705</v>
      </c>
      <c r="P501">
        <v>60</v>
      </c>
      <c r="Q501">
        <v>3</v>
      </c>
      <c r="R501" t="s">
        <v>40</v>
      </c>
      <c r="S501">
        <v>1</v>
      </c>
      <c r="T501">
        <v>1</v>
      </c>
      <c r="U501">
        <v>4</v>
      </c>
      <c r="V501">
        <v>880</v>
      </c>
      <c r="W501" t="s">
        <v>41</v>
      </c>
      <c r="X501" t="s">
        <v>3032</v>
      </c>
      <c r="Y501" t="s">
        <v>65</v>
      </c>
      <c r="Z501" s="1">
        <v>44680</v>
      </c>
      <c r="AA501" s="2">
        <v>0.41942129629629626</v>
      </c>
      <c r="AB501" s="2">
        <v>0.39990740740740738</v>
      </c>
      <c r="AC501" t="s">
        <v>44</v>
      </c>
      <c r="AD501" t="s">
        <v>45</v>
      </c>
      <c r="AE501" t="s">
        <v>44</v>
      </c>
      <c r="AF501">
        <v>220</v>
      </c>
    </row>
    <row r="502" spans="1:32">
      <c r="A502">
        <v>1514</v>
      </c>
      <c r="B502">
        <v>614</v>
      </c>
      <c r="C502" t="s">
        <v>90</v>
      </c>
      <c r="D502" t="s">
        <v>696</v>
      </c>
      <c r="E502" t="s">
        <v>34</v>
      </c>
      <c r="F502" t="s">
        <v>3033</v>
      </c>
      <c r="G502" t="s">
        <v>3034</v>
      </c>
      <c r="H502" t="s">
        <v>1442</v>
      </c>
      <c r="I502" s="1">
        <v>17353</v>
      </c>
      <c r="J502" t="s">
        <v>3035</v>
      </c>
      <c r="K502" t="s">
        <v>3036</v>
      </c>
      <c r="L502">
        <v>9840</v>
      </c>
      <c r="M502" t="s">
        <v>1442</v>
      </c>
      <c r="N502" s="1">
        <v>44628</v>
      </c>
      <c r="O502" s="1">
        <v>44632</v>
      </c>
      <c r="P502">
        <v>10</v>
      </c>
      <c r="Q502">
        <v>1</v>
      </c>
      <c r="R502" t="s">
        <v>53</v>
      </c>
      <c r="S502">
        <v>2</v>
      </c>
      <c r="T502">
        <v>0</v>
      </c>
      <c r="U502">
        <v>4</v>
      </c>
      <c r="V502">
        <v>492</v>
      </c>
      <c r="W502" t="s">
        <v>54</v>
      </c>
      <c r="X502" t="s">
        <v>3037</v>
      </c>
      <c r="Y502" t="s">
        <v>43</v>
      </c>
      <c r="Z502" s="1">
        <v>44598</v>
      </c>
      <c r="AA502" s="2">
        <v>0.46387731481481481</v>
      </c>
      <c r="AB502" s="2">
        <v>0.91693287037037041</v>
      </c>
      <c r="AC502" t="s">
        <v>45</v>
      </c>
      <c r="AD502" t="s">
        <v>44</v>
      </c>
      <c r="AE502" t="s">
        <v>45</v>
      </c>
      <c r="AF502">
        <v>123</v>
      </c>
    </row>
    <row r="503" spans="1:32">
      <c r="A503">
        <v>1515</v>
      </c>
      <c r="B503">
        <v>615</v>
      </c>
      <c r="C503" t="s">
        <v>3038</v>
      </c>
      <c r="D503" t="s">
        <v>2593</v>
      </c>
      <c r="E503" t="s">
        <v>48</v>
      </c>
      <c r="F503" t="s">
        <v>3039</v>
      </c>
      <c r="G503" t="s">
        <v>3040</v>
      </c>
      <c r="H503" t="s">
        <v>109</v>
      </c>
      <c r="I503" s="1">
        <v>16969</v>
      </c>
      <c r="J503" t="s">
        <v>3041</v>
      </c>
      <c r="K503" t="s">
        <v>3042</v>
      </c>
      <c r="L503">
        <v>12825</v>
      </c>
      <c r="M503" t="s">
        <v>109</v>
      </c>
      <c r="N503" s="1">
        <v>44660</v>
      </c>
      <c r="O503" s="1">
        <v>44662</v>
      </c>
      <c r="P503">
        <v>8</v>
      </c>
      <c r="Q503">
        <v>1</v>
      </c>
      <c r="R503" t="s">
        <v>63</v>
      </c>
      <c r="S503">
        <v>4</v>
      </c>
      <c r="T503">
        <v>0</v>
      </c>
      <c r="U503">
        <v>2</v>
      </c>
      <c r="V503">
        <v>180</v>
      </c>
      <c r="W503" t="s">
        <v>41</v>
      </c>
      <c r="X503" t="s">
        <v>3043</v>
      </c>
      <c r="Y503" t="s">
        <v>65</v>
      </c>
      <c r="Z503" s="1">
        <v>44639</v>
      </c>
      <c r="AA503" s="2">
        <v>0.90378472222222228</v>
      </c>
      <c r="AB503" s="2">
        <v>0.51493055555555556</v>
      </c>
      <c r="AC503" t="s">
        <v>45</v>
      </c>
      <c r="AD503" t="s">
        <v>45</v>
      </c>
      <c r="AE503" t="s">
        <v>44</v>
      </c>
      <c r="AF503">
        <v>90</v>
      </c>
    </row>
    <row r="504" spans="1:32">
      <c r="A504">
        <v>1517</v>
      </c>
      <c r="B504">
        <v>617</v>
      </c>
      <c r="C504" t="s">
        <v>2886</v>
      </c>
      <c r="D504" t="s">
        <v>3044</v>
      </c>
      <c r="E504" t="s">
        <v>34</v>
      </c>
      <c r="F504" t="s">
        <v>3045</v>
      </c>
      <c r="G504" t="s">
        <v>3046</v>
      </c>
      <c r="H504" t="s">
        <v>201</v>
      </c>
      <c r="I504" s="1">
        <v>23511</v>
      </c>
      <c r="J504" t="s">
        <v>3047</v>
      </c>
      <c r="K504" t="s">
        <v>3048</v>
      </c>
      <c r="L504">
        <v>57181</v>
      </c>
      <c r="M504" t="s">
        <v>201</v>
      </c>
      <c r="N504" s="1">
        <v>44691</v>
      </c>
      <c r="O504" s="1">
        <v>44694</v>
      </c>
      <c r="P504">
        <v>16</v>
      </c>
      <c r="Q504">
        <v>1</v>
      </c>
      <c r="R504" t="s">
        <v>53</v>
      </c>
      <c r="S504">
        <v>4</v>
      </c>
      <c r="T504">
        <v>1</v>
      </c>
      <c r="U504">
        <v>3</v>
      </c>
      <c r="V504">
        <v>381</v>
      </c>
      <c r="W504" t="s">
        <v>54</v>
      </c>
      <c r="X504" t="s">
        <v>3049</v>
      </c>
      <c r="Y504" t="s">
        <v>65</v>
      </c>
      <c r="Z504" s="1">
        <v>44668</v>
      </c>
      <c r="AA504" s="2">
        <v>1.5624999999999999E-3</v>
      </c>
      <c r="AB504" s="2">
        <v>0.71456018518518516</v>
      </c>
      <c r="AC504" t="s">
        <v>44</v>
      </c>
      <c r="AD504" t="s">
        <v>44</v>
      </c>
      <c r="AE504" t="s">
        <v>44</v>
      </c>
      <c r="AF504">
        <v>127</v>
      </c>
    </row>
    <row r="505" spans="1:32">
      <c r="A505">
        <v>1518</v>
      </c>
      <c r="B505">
        <v>618</v>
      </c>
      <c r="C505" t="s">
        <v>66</v>
      </c>
      <c r="D505" t="s">
        <v>1809</v>
      </c>
      <c r="E505" t="s">
        <v>34</v>
      </c>
      <c r="F505" t="s">
        <v>3050</v>
      </c>
      <c r="G505" t="s">
        <v>3051</v>
      </c>
      <c r="H505" t="s">
        <v>135</v>
      </c>
      <c r="I505" s="1">
        <v>24767</v>
      </c>
      <c r="J505" t="s">
        <v>3052</v>
      </c>
      <c r="K505" t="s">
        <v>3053</v>
      </c>
      <c r="L505">
        <v>75629</v>
      </c>
      <c r="M505" t="s">
        <v>135</v>
      </c>
      <c r="N505" s="1">
        <v>44788</v>
      </c>
      <c r="O505" s="1">
        <v>44790</v>
      </c>
      <c r="P505">
        <v>66</v>
      </c>
      <c r="Q505">
        <v>3</v>
      </c>
      <c r="R505" t="s">
        <v>40</v>
      </c>
      <c r="S505">
        <v>1</v>
      </c>
      <c r="T505">
        <v>1</v>
      </c>
      <c r="U505">
        <v>2</v>
      </c>
      <c r="V505">
        <v>450</v>
      </c>
      <c r="W505" t="s">
        <v>41</v>
      </c>
      <c r="X505" t="s">
        <v>3054</v>
      </c>
      <c r="Y505" t="s">
        <v>43</v>
      </c>
      <c r="Z505" s="1">
        <v>44774</v>
      </c>
      <c r="AA505" s="2">
        <v>0.65299768518518519</v>
      </c>
      <c r="AB505" s="2">
        <v>0.69935185185185189</v>
      </c>
      <c r="AC505" t="s">
        <v>45</v>
      </c>
      <c r="AD505" t="s">
        <v>45</v>
      </c>
      <c r="AE505" t="s">
        <v>44</v>
      </c>
      <c r="AF505">
        <v>225</v>
      </c>
    </row>
    <row r="506" spans="1:32">
      <c r="A506">
        <v>1520</v>
      </c>
      <c r="B506">
        <v>620</v>
      </c>
      <c r="C506" t="s">
        <v>2316</v>
      </c>
      <c r="D506" t="s">
        <v>1790</v>
      </c>
      <c r="E506" t="s">
        <v>48</v>
      </c>
      <c r="F506" t="s">
        <v>3055</v>
      </c>
      <c r="G506" t="s">
        <v>3056</v>
      </c>
      <c r="H506" t="s">
        <v>692</v>
      </c>
      <c r="I506" s="1">
        <v>35085</v>
      </c>
      <c r="J506" t="s">
        <v>3057</v>
      </c>
      <c r="K506" t="s">
        <v>3058</v>
      </c>
      <c r="L506">
        <v>96810</v>
      </c>
      <c r="M506" t="s">
        <v>692</v>
      </c>
      <c r="N506" s="1">
        <v>44904</v>
      </c>
      <c r="O506" s="1">
        <v>44907</v>
      </c>
      <c r="P506">
        <v>84</v>
      </c>
      <c r="Q506">
        <v>4</v>
      </c>
      <c r="R506" t="s">
        <v>40</v>
      </c>
      <c r="S506">
        <v>1</v>
      </c>
      <c r="T506">
        <v>0</v>
      </c>
      <c r="U506">
        <v>3</v>
      </c>
      <c r="V506">
        <v>747</v>
      </c>
      <c r="W506" t="s">
        <v>41</v>
      </c>
      <c r="X506" t="s">
        <v>3059</v>
      </c>
      <c r="Y506" t="s">
        <v>65</v>
      </c>
      <c r="Z506" s="1">
        <v>44894</v>
      </c>
      <c r="AA506" s="2">
        <v>0.16959490740740743</v>
      </c>
      <c r="AB506" s="2">
        <v>0.84686342592592589</v>
      </c>
      <c r="AC506" t="s">
        <v>44</v>
      </c>
      <c r="AD506" t="s">
        <v>44</v>
      </c>
      <c r="AE506" t="s">
        <v>44</v>
      </c>
      <c r="AF506">
        <v>249</v>
      </c>
    </row>
    <row r="507" spans="1:32">
      <c r="A507">
        <v>1521</v>
      </c>
      <c r="B507">
        <v>621</v>
      </c>
      <c r="C507" t="s">
        <v>1857</v>
      </c>
      <c r="D507" t="s">
        <v>83</v>
      </c>
      <c r="E507" t="s">
        <v>48</v>
      </c>
      <c r="F507" t="s">
        <v>3060</v>
      </c>
      <c r="G507" t="s">
        <v>3061</v>
      </c>
      <c r="H507" t="s">
        <v>725</v>
      </c>
      <c r="I507" s="1">
        <v>21619</v>
      </c>
      <c r="J507" t="s">
        <v>3062</v>
      </c>
      <c r="K507" t="s">
        <v>3063</v>
      </c>
      <c r="L507">
        <v>2856</v>
      </c>
      <c r="M507" t="s">
        <v>725</v>
      </c>
      <c r="N507" s="1">
        <v>44852</v>
      </c>
      <c r="O507" s="1">
        <v>44856</v>
      </c>
      <c r="P507">
        <v>67</v>
      </c>
      <c r="Q507">
        <v>3</v>
      </c>
      <c r="R507" t="s">
        <v>53</v>
      </c>
      <c r="S507">
        <v>3</v>
      </c>
      <c r="T507">
        <v>1</v>
      </c>
      <c r="U507">
        <v>4</v>
      </c>
      <c r="V507">
        <v>576</v>
      </c>
      <c r="W507" t="s">
        <v>41</v>
      </c>
      <c r="X507" t="s">
        <v>3064</v>
      </c>
      <c r="Y507" t="s">
        <v>6</v>
      </c>
      <c r="Z507" s="1">
        <v>44831</v>
      </c>
      <c r="AA507" s="2">
        <v>0.54570601851851852</v>
      </c>
      <c r="AB507" s="2">
        <v>0.18557870370370369</v>
      </c>
      <c r="AC507" t="s">
        <v>44</v>
      </c>
      <c r="AD507" t="s">
        <v>45</v>
      </c>
      <c r="AE507" t="s">
        <v>44</v>
      </c>
      <c r="AF507">
        <v>144</v>
      </c>
    </row>
    <row r="508" spans="1:32">
      <c r="A508">
        <v>1522</v>
      </c>
      <c r="B508">
        <v>622</v>
      </c>
      <c r="C508" t="s">
        <v>3065</v>
      </c>
      <c r="D508" t="s">
        <v>3066</v>
      </c>
      <c r="E508" t="s">
        <v>48</v>
      </c>
      <c r="F508" t="s">
        <v>3067</v>
      </c>
      <c r="G508" t="s">
        <v>3068</v>
      </c>
      <c r="H508" t="s">
        <v>171</v>
      </c>
      <c r="I508" s="1">
        <v>26343</v>
      </c>
      <c r="J508" t="s">
        <v>3069</v>
      </c>
      <c r="K508" t="s">
        <v>3070</v>
      </c>
      <c r="L508">
        <v>78521</v>
      </c>
      <c r="M508" t="s">
        <v>171</v>
      </c>
      <c r="N508" s="1">
        <v>44748</v>
      </c>
      <c r="O508" s="1">
        <v>44749</v>
      </c>
      <c r="P508">
        <v>49</v>
      </c>
      <c r="Q508">
        <v>2</v>
      </c>
      <c r="R508" t="s">
        <v>53</v>
      </c>
      <c r="S508">
        <v>3</v>
      </c>
      <c r="T508">
        <v>0</v>
      </c>
      <c r="U508">
        <v>1</v>
      </c>
      <c r="V508">
        <v>131</v>
      </c>
      <c r="W508" t="s">
        <v>54</v>
      </c>
      <c r="X508" t="s">
        <v>3071</v>
      </c>
      <c r="Y508" t="s">
        <v>43</v>
      </c>
      <c r="Z508" s="1">
        <v>44727</v>
      </c>
      <c r="AA508" s="2">
        <v>0.21119212962962963</v>
      </c>
      <c r="AB508" s="2">
        <v>0.52732638888888894</v>
      </c>
      <c r="AC508" t="s">
        <v>44</v>
      </c>
      <c r="AD508" t="s">
        <v>45</v>
      </c>
      <c r="AE508" t="s">
        <v>45</v>
      </c>
      <c r="AF508">
        <v>131</v>
      </c>
    </row>
    <row r="509" spans="1:32">
      <c r="A509">
        <v>1523</v>
      </c>
      <c r="B509">
        <v>623</v>
      </c>
      <c r="C509" t="s">
        <v>1328</v>
      </c>
      <c r="D509" t="s">
        <v>1827</v>
      </c>
      <c r="E509" t="s">
        <v>48</v>
      </c>
      <c r="F509" t="s">
        <v>3072</v>
      </c>
      <c r="G509" t="s">
        <v>3073</v>
      </c>
      <c r="H509" t="s">
        <v>179</v>
      </c>
      <c r="I509" s="1">
        <v>35113</v>
      </c>
      <c r="J509" t="s">
        <v>3074</v>
      </c>
      <c r="K509" t="s">
        <v>3075</v>
      </c>
      <c r="L509">
        <v>16294</v>
      </c>
      <c r="M509" t="s">
        <v>179</v>
      </c>
      <c r="N509" s="1">
        <v>44753</v>
      </c>
      <c r="O509" s="1">
        <v>44756</v>
      </c>
      <c r="P509">
        <v>81</v>
      </c>
      <c r="Q509">
        <v>4</v>
      </c>
      <c r="R509" t="s">
        <v>40</v>
      </c>
      <c r="S509">
        <v>3</v>
      </c>
      <c r="T509">
        <v>2</v>
      </c>
      <c r="U509">
        <v>3</v>
      </c>
      <c r="V509">
        <v>669</v>
      </c>
      <c r="W509" t="s">
        <v>41</v>
      </c>
      <c r="X509" t="s">
        <v>3076</v>
      </c>
      <c r="Y509" t="s">
        <v>43</v>
      </c>
      <c r="Z509" s="1">
        <v>44717</v>
      </c>
      <c r="AA509" s="2">
        <v>0.24370370370370367</v>
      </c>
      <c r="AB509" s="2">
        <v>7.5520833333333329E-2</v>
      </c>
      <c r="AC509" t="s">
        <v>45</v>
      </c>
      <c r="AD509" t="s">
        <v>45</v>
      </c>
      <c r="AE509" t="s">
        <v>45</v>
      </c>
      <c r="AF509">
        <v>223</v>
      </c>
    </row>
    <row r="510" spans="1:32">
      <c r="A510">
        <v>1524</v>
      </c>
      <c r="B510">
        <v>624</v>
      </c>
      <c r="C510" t="s">
        <v>3077</v>
      </c>
      <c r="D510" t="s">
        <v>703</v>
      </c>
      <c r="E510" t="s">
        <v>48</v>
      </c>
      <c r="F510" t="s">
        <v>3078</v>
      </c>
      <c r="G510" t="s">
        <v>3079</v>
      </c>
      <c r="H510" t="s">
        <v>272</v>
      </c>
      <c r="I510" s="1">
        <v>37655</v>
      </c>
      <c r="J510" t="s">
        <v>3080</v>
      </c>
      <c r="K510" t="s">
        <v>3081</v>
      </c>
      <c r="L510">
        <v>65355</v>
      </c>
      <c r="M510" t="s">
        <v>272</v>
      </c>
      <c r="N510" s="1">
        <v>44798</v>
      </c>
      <c r="O510" s="1">
        <v>44799</v>
      </c>
      <c r="P510">
        <v>93</v>
      </c>
      <c r="Q510">
        <v>4</v>
      </c>
      <c r="R510" t="s">
        <v>40</v>
      </c>
      <c r="S510">
        <v>1</v>
      </c>
      <c r="T510">
        <v>1</v>
      </c>
      <c r="U510">
        <v>1</v>
      </c>
      <c r="V510">
        <v>210</v>
      </c>
      <c r="W510" t="s">
        <v>41</v>
      </c>
      <c r="X510" t="s">
        <v>3082</v>
      </c>
      <c r="Y510" t="s">
        <v>65</v>
      </c>
      <c r="Z510" s="1">
        <v>44763</v>
      </c>
      <c r="AA510" s="2">
        <v>0.69792824074074078</v>
      </c>
      <c r="AB510" s="2">
        <v>0.54967592592592596</v>
      </c>
      <c r="AC510" t="s">
        <v>45</v>
      </c>
      <c r="AD510" t="s">
        <v>45</v>
      </c>
      <c r="AE510" t="s">
        <v>45</v>
      </c>
      <c r="AF510">
        <v>210</v>
      </c>
    </row>
    <row r="511" spans="1:32">
      <c r="A511">
        <v>1525</v>
      </c>
      <c r="B511">
        <v>625</v>
      </c>
      <c r="C511" t="s">
        <v>1452</v>
      </c>
      <c r="D511" t="s">
        <v>1687</v>
      </c>
      <c r="E511" t="s">
        <v>48</v>
      </c>
      <c r="F511" t="s">
        <v>3083</v>
      </c>
      <c r="G511" t="s">
        <v>3084</v>
      </c>
      <c r="H511" t="s">
        <v>179</v>
      </c>
      <c r="I511" s="1">
        <v>29268</v>
      </c>
      <c r="J511" t="s">
        <v>3085</v>
      </c>
      <c r="K511" t="s">
        <v>3086</v>
      </c>
      <c r="L511">
        <v>95077</v>
      </c>
      <c r="M511" t="s">
        <v>179</v>
      </c>
      <c r="N511" s="1">
        <v>44788</v>
      </c>
      <c r="O511" s="1">
        <v>44790</v>
      </c>
      <c r="P511">
        <v>62</v>
      </c>
      <c r="Q511">
        <v>3</v>
      </c>
      <c r="R511" t="s">
        <v>63</v>
      </c>
      <c r="S511">
        <v>1</v>
      </c>
      <c r="T511">
        <v>2</v>
      </c>
      <c r="U511">
        <v>2</v>
      </c>
      <c r="V511">
        <v>160</v>
      </c>
      <c r="W511" t="s">
        <v>41</v>
      </c>
      <c r="X511" t="s">
        <v>3087</v>
      </c>
      <c r="Y511" t="s">
        <v>65</v>
      </c>
      <c r="Z511" s="1">
        <v>44771</v>
      </c>
      <c r="AA511" s="2">
        <v>0.85353009259259249</v>
      </c>
      <c r="AB511" s="2">
        <v>0.52336805555555554</v>
      </c>
      <c r="AC511" t="s">
        <v>45</v>
      </c>
      <c r="AD511" t="s">
        <v>44</v>
      </c>
      <c r="AE511" t="s">
        <v>45</v>
      </c>
      <c r="AF511">
        <v>80</v>
      </c>
    </row>
    <row r="512" spans="1:32">
      <c r="A512">
        <v>1526</v>
      </c>
      <c r="B512">
        <v>626</v>
      </c>
      <c r="C512" t="s">
        <v>1503</v>
      </c>
      <c r="D512" t="s">
        <v>3088</v>
      </c>
      <c r="E512" t="s">
        <v>48</v>
      </c>
      <c r="F512" t="s">
        <v>3089</v>
      </c>
      <c r="G512" t="s">
        <v>3090</v>
      </c>
      <c r="H512" t="s">
        <v>122</v>
      </c>
      <c r="I512" s="1">
        <v>16928</v>
      </c>
      <c r="J512" t="s">
        <v>3091</v>
      </c>
      <c r="K512" t="s">
        <v>3092</v>
      </c>
      <c r="L512">
        <v>10013</v>
      </c>
      <c r="M512" t="s">
        <v>122</v>
      </c>
      <c r="N512" s="1">
        <v>44857</v>
      </c>
      <c r="O512" s="1">
        <v>44862</v>
      </c>
      <c r="P512">
        <v>66</v>
      </c>
      <c r="Q512">
        <v>3</v>
      </c>
      <c r="R512" t="s">
        <v>40</v>
      </c>
      <c r="S512">
        <v>3</v>
      </c>
      <c r="T512">
        <v>1</v>
      </c>
      <c r="U512">
        <v>5</v>
      </c>
      <c r="V512">
        <v>1180</v>
      </c>
      <c r="W512" t="s">
        <v>41</v>
      </c>
      <c r="X512" t="s">
        <v>3093</v>
      </c>
      <c r="Y512" t="s">
        <v>81</v>
      </c>
      <c r="Z512" s="1">
        <v>44850</v>
      </c>
      <c r="AA512" s="2">
        <v>0.6997106481481481</v>
      </c>
      <c r="AB512" s="2">
        <v>0.72790509259259262</v>
      </c>
      <c r="AC512" t="s">
        <v>44</v>
      </c>
      <c r="AD512" t="s">
        <v>45</v>
      </c>
      <c r="AE512" t="s">
        <v>45</v>
      </c>
      <c r="AF512">
        <v>236</v>
      </c>
    </row>
    <row r="513" spans="1:32">
      <c r="A513">
        <v>1527</v>
      </c>
      <c r="B513">
        <v>627</v>
      </c>
      <c r="C513" t="s">
        <v>1015</v>
      </c>
      <c r="D513" t="s">
        <v>1347</v>
      </c>
      <c r="E513" t="s">
        <v>48</v>
      </c>
      <c r="F513" t="s">
        <v>3094</v>
      </c>
      <c r="G513" t="s">
        <v>3095</v>
      </c>
      <c r="H513" t="s">
        <v>135</v>
      </c>
      <c r="I513" s="1">
        <v>31132</v>
      </c>
      <c r="J513" t="s">
        <v>3096</v>
      </c>
      <c r="K513" t="s">
        <v>3097</v>
      </c>
      <c r="L513">
        <v>4487</v>
      </c>
      <c r="M513" t="s">
        <v>135</v>
      </c>
      <c r="N513" s="1">
        <v>44875</v>
      </c>
      <c r="O513" s="1">
        <v>44876</v>
      </c>
      <c r="P513">
        <v>16</v>
      </c>
      <c r="Q513">
        <v>1</v>
      </c>
      <c r="R513" t="s">
        <v>53</v>
      </c>
      <c r="S513">
        <v>4</v>
      </c>
      <c r="T513">
        <v>0</v>
      </c>
      <c r="U513">
        <v>1</v>
      </c>
      <c r="V513">
        <v>150</v>
      </c>
      <c r="W513" t="s">
        <v>41</v>
      </c>
      <c r="X513" t="s">
        <v>3098</v>
      </c>
      <c r="Y513" t="s">
        <v>43</v>
      </c>
      <c r="Z513" s="1">
        <v>44849</v>
      </c>
      <c r="AA513" s="2">
        <v>0.11828703703703704</v>
      </c>
      <c r="AB513" s="2">
        <v>0.27642361111111108</v>
      </c>
      <c r="AC513" t="s">
        <v>44</v>
      </c>
      <c r="AD513" t="s">
        <v>45</v>
      </c>
      <c r="AE513" t="s">
        <v>44</v>
      </c>
      <c r="AF513">
        <v>150</v>
      </c>
    </row>
    <row r="514" spans="1:32">
      <c r="A514">
        <v>1528</v>
      </c>
      <c r="B514">
        <v>628</v>
      </c>
      <c r="C514" t="s">
        <v>82</v>
      </c>
      <c r="D514" t="s">
        <v>3099</v>
      </c>
      <c r="E514" t="s">
        <v>34</v>
      </c>
      <c r="F514" t="s">
        <v>3100</v>
      </c>
      <c r="G514" t="s">
        <v>3101</v>
      </c>
      <c r="H514" t="s">
        <v>122</v>
      </c>
      <c r="I514" s="1">
        <v>28820</v>
      </c>
      <c r="J514" t="s">
        <v>3102</v>
      </c>
      <c r="K514" t="s">
        <v>3103</v>
      </c>
      <c r="L514">
        <v>80881</v>
      </c>
      <c r="M514" t="s">
        <v>122</v>
      </c>
      <c r="N514" s="1">
        <v>44774</v>
      </c>
      <c r="O514" s="1">
        <v>44779</v>
      </c>
      <c r="P514">
        <v>73</v>
      </c>
      <c r="Q514">
        <v>3</v>
      </c>
      <c r="R514" t="s">
        <v>53</v>
      </c>
      <c r="S514">
        <v>3</v>
      </c>
      <c r="T514">
        <v>0</v>
      </c>
      <c r="U514">
        <v>5</v>
      </c>
      <c r="V514">
        <v>650</v>
      </c>
      <c r="W514" t="s">
        <v>54</v>
      </c>
      <c r="X514" t="s">
        <v>3104</v>
      </c>
      <c r="Y514" t="s">
        <v>65</v>
      </c>
      <c r="Z514" s="1">
        <v>44749</v>
      </c>
      <c r="AA514" s="2">
        <v>0.76604166666666673</v>
      </c>
      <c r="AB514" s="2">
        <v>0.46023148148148146</v>
      </c>
      <c r="AC514" t="s">
        <v>44</v>
      </c>
      <c r="AD514" t="s">
        <v>44</v>
      </c>
      <c r="AE514" t="s">
        <v>44</v>
      </c>
      <c r="AF514">
        <v>130</v>
      </c>
    </row>
    <row r="515" spans="1:32">
      <c r="A515">
        <v>1530</v>
      </c>
      <c r="B515">
        <v>630</v>
      </c>
      <c r="C515" t="s">
        <v>469</v>
      </c>
      <c r="D515" t="s">
        <v>3105</v>
      </c>
      <c r="E515" t="s">
        <v>48</v>
      </c>
      <c r="F515" t="s">
        <v>3106</v>
      </c>
      <c r="G515" t="s">
        <v>3107</v>
      </c>
      <c r="H515" t="s">
        <v>725</v>
      </c>
      <c r="I515" s="1">
        <v>28743</v>
      </c>
      <c r="J515" t="s">
        <v>3108</v>
      </c>
      <c r="K515" t="s">
        <v>3109</v>
      </c>
      <c r="L515">
        <v>35277</v>
      </c>
      <c r="M515" t="s">
        <v>725</v>
      </c>
      <c r="N515" s="1">
        <v>44862</v>
      </c>
      <c r="O515" s="1">
        <v>44865</v>
      </c>
      <c r="P515">
        <v>96</v>
      </c>
      <c r="Q515">
        <v>4</v>
      </c>
      <c r="R515" t="s">
        <v>40</v>
      </c>
      <c r="S515">
        <v>1</v>
      </c>
      <c r="T515">
        <v>1</v>
      </c>
      <c r="U515">
        <v>3</v>
      </c>
      <c r="V515">
        <v>732</v>
      </c>
      <c r="W515" t="s">
        <v>54</v>
      </c>
      <c r="X515" t="s">
        <v>3110</v>
      </c>
      <c r="Y515" t="s">
        <v>43</v>
      </c>
      <c r="Z515" s="1">
        <v>44857</v>
      </c>
      <c r="AA515" s="2">
        <v>8.1666666666666665E-2</v>
      </c>
      <c r="AB515" s="2">
        <v>0.41621527777777773</v>
      </c>
      <c r="AC515" t="s">
        <v>44</v>
      </c>
      <c r="AD515" t="s">
        <v>44</v>
      </c>
      <c r="AE515" t="s">
        <v>45</v>
      </c>
      <c r="AF515">
        <v>244</v>
      </c>
    </row>
    <row r="516" spans="1:32">
      <c r="A516">
        <v>1531</v>
      </c>
      <c r="B516">
        <v>631</v>
      </c>
      <c r="C516" t="s">
        <v>3111</v>
      </c>
      <c r="D516" t="s">
        <v>745</v>
      </c>
      <c r="E516" t="s">
        <v>48</v>
      </c>
      <c r="F516" t="s">
        <v>3112</v>
      </c>
      <c r="G516" t="s">
        <v>3113</v>
      </c>
      <c r="H516" t="s">
        <v>330</v>
      </c>
      <c r="I516" s="1">
        <v>24354</v>
      </c>
      <c r="J516" t="s">
        <v>3114</v>
      </c>
      <c r="K516" t="s">
        <v>3115</v>
      </c>
      <c r="L516">
        <v>29619</v>
      </c>
      <c r="M516" t="s">
        <v>330</v>
      </c>
      <c r="N516" s="1">
        <v>44927</v>
      </c>
      <c r="O516" s="1">
        <v>44928</v>
      </c>
      <c r="P516">
        <v>11</v>
      </c>
      <c r="Q516">
        <v>1</v>
      </c>
      <c r="R516" t="s">
        <v>63</v>
      </c>
      <c r="S516">
        <v>3</v>
      </c>
      <c r="T516">
        <v>2</v>
      </c>
      <c r="U516">
        <v>1</v>
      </c>
      <c r="V516">
        <v>70</v>
      </c>
      <c r="W516" t="s">
        <v>41</v>
      </c>
      <c r="X516" t="s">
        <v>3116</v>
      </c>
      <c r="Y516" t="s">
        <v>81</v>
      </c>
      <c r="Z516" s="1">
        <v>44900</v>
      </c>
      <c r="AA516" s="2">
        <v>5.2395833333333336E-2</v>
      </c>
      <c r="AB516" s="2">
        <v>0.9908217592592593</v>
      </c>
      <c r="AC516" t="s">
        <v>44</v>
      </c>
      <c r="AD516" t="s">
        <v>44</v>
      </c>
      <c r="AE516" t="s">
        <v>44</v>
      </c>
      <c r="AF516">
        <v>70</v>
      </c>
    </row>
    <row r="517" spans="1:32">
      <c r="A517">
        <v>1532</v>
      </c>
      <c r="B517">
        <v>632</v>
      </c>
      <c r="C517" t="s">
        <v>347</v>
      </c>
      <c r="D517" t="s">
        <v>469</v>
      </c>
      <c r="E517" t="s">
        <v>48</v>
      </c>
      <c r="F517" t="s">
        <v>3117</v>
      </c>
      <c r="G517" t="s">
        <v>3118</v>
      </c>
      <c r="H517" t="s">
        <v>904</v>
      </c>
      <c r="I517" s="1">
        <v>22261</v>
      </c>
      <c r="J517" t="s">
        <v>3119</v>
      </c>
      <c r="K517" t="s">
        <v>3120</v>
      </c>
      <c r="L517">
        <v>21295</v>
      </c>
      <c r="M517" t="s">
        <v>904</v>
      </c>
      <c r="N517" s="1">
        <v>44760</v>
      </c>
      <c r="O517" s="1">
        <v>44762</v>
      </c>
      <c r="P517">
        <v>47</v>
      </c>
      <c r="Q517">
        <v>2</v>
      </c>
      <c r="R517" t="s">
        <v>63</v>
      </c>
      <c r="S517">
        <v>1</v>
      </c>
      <c r="T517">
        <v>0</v>
      </c>
      <c r="U517">
        <v>2</v>
      </c>
      <c r="V517">
        <v>128</v>
      </c>
      <c r="W517" t="s">
        <v>41</v>
      </c>
      <c r="X517" t="s">
        <v>3121</v>
      </c>
      <c r="Y517" t="s">
        <v>43</v>
      </c>
      <c r="Z517" s="1">
        <v>44722</v>
      </c>
      <c r="AA517" s="2">
        <v>0.91145833333333337</v>
      </c>
      <c r="AB517" s="2">
        <v>0.68341435185185195</v>
      </c>
      <c r="AC517" t="s">
        <v>45</v>
      </c>
      <c r="AD517" t="s">
        <v>44</v>
      </c>
      <c r="AE517" t="s">
        <v>44</v>
      </c>
      <c r="AF517">
        <v>64</v>
      </c>
    </row>
    <row r="518" spans="1:32">
      <c r="A518">
        <v>1534</v>
      </c>
      <c r="B518">
        <v>634</v>
      </c>
      <c r="C518" t="s">
        <v>3122</v>
      </c>
      <c r="D518" t="s">
        <v>428</v>
      </c>
      <c r="E518" t="s">
        <v>34</v>
      </c>
      <c r="F518" t="s">
        <v>3123</v>
      </c>
      <c r="G518" t="s">
        <v>3124</v>
      </c>
      <c r="H518" t="s">
        <v>122</v>
      </c>
      <c r="I518" s="1">
        <v>17706</v>
      </c>
      <c r="J518" t="s">
        <v>3125</v>
      </c>
      <c r="K518" t="s">
        <v>3126</v>
      </c>
      <c r="L518">
        <v>11921</v>
      </c>
      <c r="M518" t="s">
        <v>122</v>
      </c>
      <c r="N518" s="1">
        <v>44710</v>
      </c>
      <c r="O518" s="1">
        <v>44711</v>
      </c>
      <c r="P518">
        <v>79</v>
      </c>
      <c r="Q518">
        <v>4</v>
      </c>
      <c r="R518" t="s">
        <v>53</v>
      </c>
      <c r="S518">
        <v>1</v>
      </c>
      <c r="T518">
        <v>0</v>
      </c>
      <c r="U518">
        <v>1</v>
      </c>
      <c r="V518">
        <v>150</v>
      </c>
      <c r="W518" t="s">
        <v>54</v>
      </c>
      <c r="X518" t="s">
        <v>3127</v>
      </c>
      <c r="Y518" t="s">
        <v>65</v>
      </c>
      <c r="Z518" s="1">
        <v>44702</v>
      </c>
      <c r="AA518" s="2">
        <v>0.21020833333333333</v>
      </c>
      <c r="AB518" s="2">
        <v>0.70427083333333329</v>
      </c>
      <c r="AC518" t="s">
        <v>45</v>
      </c>
      <c r="AD518" t="s">
        <v>44</v>
      </c>
      <c r="AE518" t="s">
        <v>45</v>
      </c>
      <c r="AF518">
        <v>150</v>
      </c>
    </row>
    <row r="519" spans="1:32">
      <c r="A519">
        <v>1535</v>
      </c>
      <c r="B519">
        <v>635</v>
      </c>
      <c r="C519" t="s">
        <v>1888</v>
      </c>
      <c r="D519" t="s">
        <v>3128</v>
      </c>
      <c r="E519" t="s">
        <v>48</v>
      </c>
      <c r="F519" t="s">
        <v>3129</v>
      </c>
      <c r="G519" t="s">
        <v>3130</v>
      </c>
      <c r="H519" t="s">
        <v>725</v>
      </c>
      <c r="I519" s="1">
        <v>18083</v>
      </c>
      <c r="J519" t="s">
        <v>3131</v>
      </c>
      <c r="K519" t="s">
        <v>3132</v>
      </c>
      <c r="L519">
        <v>44263</v>
      </c>
      <c r="M519" t="s">
        <v>725</v>
      </c>
      <c r="N519" s="1">
        <v>44741</v>
      </c>
      <c r="O519" s="1">
        <v>44744</v>
      </c>
      <c r="P519">
        <v>76</v>
      </c>
      <c r="Q519">
        <v>4</v>
      </c>
      <c r="R519" t="s">
        <v>53</v>
      </c>
      <c r="S519">
        <v>3</v>
      </c>
      <c r="T519">
        <v>0</v>
      </c>
      <c r="U519">
        <v>3</v>
      </c>
      <c r="V519">
        <v>408</v>
      </c>
      <c r="W519" t="s">
        <v>54</v>
      </c>
      <c r="X519" t="s">
        <v>3133</v>
      </c>
      <c r="Y519" t="s">
        <v>6</v>
      </c>
      <c r="Z519" s="1">
        <v>44734</v>
      </c>
      <c r="AA519" s="2">
        <v>0.2542476851851852</v>
      </c>
      <c r="AB519" s="2">
        <v>0.11230324074074073</v>
      </c>
      <c r="AC519" t="s">
        <v>44</v>
      </c>
      <c r="AD519" t="s">
        <v>45</v>
      </c>
      <c r="AE519" t="s">
        <v>44</v>
      </c>
      <c r="AF519">
        <v>136</v>
      </c>
    </row>
    <row r="520" spans="1:32">
      <c r="A520">
        <v>1536</v>
      </c>
      <c r="B520">
        <v>636</v>
      </c>
      <c r="C520" t="s">
        <v>3134</v>
      </c>
      <c r="D520" t="s">
        <v>1380</v>
      </c>
      <c r="E520" t="s">
        <v>34</v>
      </c>
      <c r="F520" t="s">
        <v>3135</v>
      </c>
      <c r="G520" t="s">
        <v>3136</v>
      </c>
      <c r="H520" t="s">
        <v>179</v>
      </c>
      <c r="I520" s="1">
        <v>32026</v>
      </c>
      <c r="J520" t="s">
        <v>3137</v>
      </c>
      <c r="K520" t="s">
        <v>3138</v>
      </c>
      <c r="L520">
        <v>20552</v>
      </c>
      <c r="M520" t="s">
        <v>179</v>
      </c>
      <c r="N520" s="1">
        <v>44600</v>
      </c>
      <c r="O520" s="1">
        <v>44603</v>
      </c>
      <c r="P520">
        <v>3</v>
      </c>
      <c r="Q520">
        <v>1</v>
      </c>
      <c r="R520" t="s">
        <v>40</v>
      </c>
      <c r="S520">
        <v>4</v>
      </c>
      <c r="T520">
        <v>2</v>
      </c>
      <c r="U520">
        <v>3</v>
      </c>
      <c r="V520">
        <v>666</v>
      </c>
      <c r="W520" t="s">
        <v>54</v>
      </c>
      <c r="X520" t="s">
        <v>3139</v>
      </c>
      <c r="Y520" t="s">
        <v>6</v>
      </c>
      <c r="Z520" s="1">
        <v>44576</v>
      </c>
      <c r="AA520" s="2">
        <v>0.73192129629629632</v>
      </c>
      <c r="AB520" s="2">
        <v>0.97121527777777772</v>
      </c>
      <c r="AC520" t="s">
        <v>44</v>
      </c>
      <c r="AD520" t="s">
        <v>44</v>
      </c>
      <c r="AE520" t="s">
        <v>44</v>
      </c>
      <c r="AF520">
        <v>222</v>
      </c>
    </row>
    <row r="521" spans="1:32">
      <c r="A521">
        <v>1537</v>
      </c>
      <c r="B521">
        <v>637</v>
      </c>
      <c r="C521" t="s">
        <v>1392</v>
      </c>
      <c r="D521" t="s">
        <v>285</v>
      </c>
      <c r="E521" t="s">
        <v>48</v>
      </c>
      <c r="F521" t="s">
        <v>3140</v>
      </c>
      <c r="G521" t="s">
        <v>3141</v>
      </c>
      <c r="H521" t="s">
        <v>692</v>
      </c>
      <c r="I521" s="1">
        <v>17316</v>
      </c>
      <c r="J521" t="s">
        <v>3142</v>
      </c>
      <c r="K521" t="s">
        <v>3143</v>
      </c>
      <c r="L521">
        <v>8077</v>
      </c>
      <c r="M521" t="s">
        <v>692</v>
      </c>
      <c r="N521" s="1">
        <v>44905</v>
      </c>
      <c r="O521" s="1">
        <v>44910</v>
      </c>
      <c r="P521">
        <v>18</v>
      </c>
      <c r="Q521">
        <v>1</v>
      </c>
      <c r="R521" t="s">
        <v>40</v>
      </c>
      <c r="S521">
        <v>3</v>
      </c>
      <c r="T521">
        <v>2</v>
      </c>
      <c r="U521">
        <v>5</v>
      </c>
      <c r="V521">
        <v>1110</v>
      </c>
      <c r="W521" t="s">
        <v>41</v>
      </c>
      <c r="X521" t="s">
        <v>3144</v>
      </c>
      <c r="Y521" t="s">
        <v>81</v>
      </c>
      <c r="Z521" s="1">
        <v>44874</v>
      </c>
      <c r="AA521" s="2">
        <v>0.42356481481481478</v>
      </c>
      <c r="AB521" s="2">
        <v>0.80614583333333334</v>
      </c>
      <c r="AC521" t="s">
        <v>45</v>
      </c>
      <c r="AD521" t="s">
        <v>44</v>
      </c>
      <c r="AE521" t="s">
        <v>44</v>
      </c>
      <c r="AF521">
        <v>222</v>
      </c>
    </row>
    <row r="522" spans="1:32">
      <c r="A522">
        <v>1538</v>
      </c>
      <c r="B522">
        <v>638</v>
      </c>
      <c r="C522" t="s">
        <v>3145</v>
      </c>
      <c r="D522" t="s">
        <v>3146</v>
      </c>
      <c r="E522" t="s">
        <v>48</v>
      </c>
      <c r="F522" t="s">
        <v>3147</v>
      </c>
      <c r="G522" t="s">
        <v>3148</v>
      </c>
      <c r="H522" t="s">
        <v>423</v>
      </c>
      <c r="I522" s="1">
        <v>33507</v>
      </c>
      <c r="J522" t="s">
        <v>3149</v>
      </c>
      <c r="K522" t="s">
        <v>3150</v>
      </c>
      <c r="L522">
        <v>26052</v>
      </c>
      <c r="M522" t="s">
        <v>423</v>
      </c>
      <c r="N522" s="1">
        <v>44906</v>
      </c>
      <c r="O522" s="1">
        <v>44907</v>
      </c>
      <c r="P522">
        <v>99</v>
      </c>
      <c r="Q522">
        <v>4</v>
      </c>
      <c r="R522" t="s">
        <v>40</v>
      </c>
      <c r="S522">
        <v>4</v>
      </c>
      <c r="T522">
        <v>0</v>
      </c>
      <c r="U522">
        <v>1</v>
      </c>
      <c r="V522">
        <v>239</v>
      </c>
      <c r="W522" t="s">
        <v>54</v>
      </c>
      <c r="X522" t="s">
        <v>3151</v>
      </c>
      <c r="Y522" t="s">
        <v>43</v>
      </c>
      <c r="Z522" s="1">
        <v>44893</v>
      </c>
      <c r="AA522" s="2">
        <v>0.60017361111111112</v>
      </c>
      <c r="AB522" s="2">
        <v>0.68386574074074069</v>
      </c>
      <c r="AC522" t="s">
        <v>45</v>
      </c>
      <c r="AD522" t="s">
        <v>45</v>
      </c>
      <c r="AE522" t="s">
        <v>45</v>
      </c>
      <c r="AF522">
        <v>239</v>
      </c>
    </row>
    <row r="523" spans="1:32">
      <c r="A523">
        <v>1539</v>
      </c>
      <c r="B523">
        <v>639</v>
      </c>
      <c r="C523" t="s">
        <v>82</v>
      </c>
      <c r="D523" t="s">
        <v>2111</v>
      </c>
      <c r="E523" t="s">
        <v>48</v>
      </c>
      <c r="F523" t="s">
        <v>3152</v>
      </c>
      <c r="G523" t="s">
        <v>3153</v>
      </c>
      <c r="H523" t="s">
        <v>457</v>
      </c>
      <c r="I523" s="1">
        <v>15977</v>
      </c>
      <c r="J523" t="s">
        <v>3154</v>
      </c>
      <c r="K523" t="s">
        <v>3155</v>
      </c>
      <c r="L523">
        <v>89325</v>
      </c>
      <c r="M523" t="s">
        <v>457</v>
      </c>
      <c r="N523" s="1">
        <v>44740</v>
      </c>
      <c r="O523" s="1">
        <v>44741</v>
      </c>
      <c r="P523">
        <v>72</v>
      </c>
      <c r="Q523">
        <v>3</v>
      </c>
      <c r="R523" t="s">
        <v>40</v>
      </c>
      <c r="S523">
        <v>2</v>
      </c>
      <c r="T523">
        <v>1</v>
      </c>
      <c r="U523">
        <v>1</v>
      </c>
      <c r="V523">
        <v>222</v>
      </c>
      <c r="W523" t="s">
        <v>41</v>
      </c>
      <c r="X523" t="s">
        <v>3156</v>
      </c>
      <c r="Y523" t="s">
        <v>65</v>
      </c>
      <c r="Z523" s="1">
        <v>44709</v>
      </c>
      <c r="AA523" s="2">
        <v>0.73512731481481486</v>
      </c>
      <c r="AB523" s="2">
        <v>0.89135416666666656</v>
      </c>
      <c r="AC523" t="s">
        <v>44</v>
      </c>
      <c r="AD523" t="s">
        <v>44</v>
      </c>
      <c r="AE523" t="s">
        <v>45</v>
      </c>
      <c r="AF523">
        <v>222</v>
      </c>
    </row>
    <row r="524" spans="1:32">
      <c r="A524">
        <v>1540</v>
      </c>
      <c r="B524">
        <v>640</v>
      </c>
      <c r="C524" t="s">
        <v>2800</v>
      </c>
      <c r="D524" t="s">
        <v>99</v>
      </c>
      <c r="E524" t="s">
        <v>48</v>
      </c>
      <c r="F524" t="s">
        <v>3157</v>
      </c>
      <c r="G524" t="s">
        <v>3158</v>
      </c>
      <c r="H524" t="s">
        <v>457</v>
      </c>
      <c r="I524" s="1">
        <v>31325</v>
      </c>
      <c r="J524" t="s">
        <v>3159</v>
      </c>
      <c r="K524" t="s">
        <v>3160</v>
      </c>
      <c r="L524">
        <v>78244</v>
      </c>
      <c r="M524" t="s">
        <v>457</v>
      </c>
      <c r="N524" s="1">
        <v>44925</v>
      </c>
      <c r="O524" s="1">
        <v>44929</v>
      </c>
      <c r="P524">
        <v>4</v>
      </c>
      <c r="Q524">
        <v>1</v>
      </c>
      <c r="R524" t="s">
        <v>53</v>
      </c>
      <c r="S524">
        <v>3</v>
      </c>
      <c r="T524">
        <v>0</v>
      </c>
      <c r="U524">
        <v>4</v>
      </c>
      <c r="V524">
        <v>508</v>
      </c>
      <c r="W524" t="s">
        <v>41</v>
      </c>
      <c r="X524" t="s">
        <v>3161</v>
      </c>
      <c r="Y524" t="s">
        <v>65</v>
      </c>
      <c r="Z524" s="1">
        <v>44908</v>
      </c>
      <c r="AA524" s="2">
        <v>0.35988425925925926</v>
      </c>
      <c r="AB524" s="2">
        <v>0.16322916666666668</v>
      </c>
      <c r="AC524" t="s">
        <v>44</v>
      </c>
      <c r="AD524" t="s">
        <v>44</v>
      </c>
      <c r="AE524" t="s">
        <v>45</v>
      </c>
      <c r="AF524">
        <v>127</v>
      </c>
    </row>
    <row r="525" spans="1:32">
      <c r="A525">
        <v>1542</v>
      </c>
      <c r="B525">
        <v>642</v>
      </c>
      <c r="C525" t="s">
        <v>3162</v>
      </c>
      <c r="D525" t="s">
        <v>90</v>
      </c>
      <c r="E525" t="s">
        <v>34</v>
      </c>
      <c r="F525" t="s">
        <v>3163</v>
      </c>
      <c r="G525" t="s">
        <v>3164</v>
      </c>
      <c r="H525" t="s">
        <v>280</v>
      </c>
      <c r="I525" s="1">
        <v>22198</v>
      </c>
      <c r="J525" t="s">
        <v>3165</v>
      </c>
      <c r="K525" t="s">
        <v>3166</v>
      </c>
      <c r="L525">
        <v>18107</v>
      </c>
      <c r="M525" t="s">
        <v>280</v>
      </c>
      <c r="N525" s="1">
        <v>44669</v>
      </c>
      <c r="O525" s="1">
        <v>44670</v>
      </c>
      <c r="P525">
        <v>81</v>
      </c>
      <c r="Q525">
        <v>4</v>
      </c>
      <c r="R525" t="s">
        <v>40</v>
      </c>
      <c r="S525">
        <v>1</v>
      </c>
      <c r="T525">
        <v>1</v>
      </c>
      <c r="U525">
        <v>1</v>
      </c>
      <c r="V525">
        <v>245</v>
      </c>
      <c r="W525" t="s">
        <v>54</v>
      </c>
      <c r="X525" t="s">
        <v>3167</v>
      </c>
      <c r="Y525" t="s">
        <v>6</v>
      </c>
      <c r="Z525" s="1">
        <v>44639</v>
      </c>
      <c r="AA525" s="2">
        <v>0.32980324074074074</v>
      </c>
      <c r="AB525" s="2">
        <v>0.44545138888888891</v>
      </c>
      <c r="AC525" t="s">
        <v>45</v>
      </c>
      <c r="AD525" t="s">
        <v>44</v>
      </c>
      <c r="AE525" t="s">
        <v>45</v>
      </c>
      <c r="AF525">
        <v>245</v>
      </c>
    </row>
    <row r="526" spans="1:32">
      <c r="A526">
        <v>1543</v>
      </c>
      <c r="B526">
        <v>643</v>
      </c>
      <c r="C526" t="s">
        <v>284</v>
      </c>
      <c r="D526" t="s">
        <v>1663</v>
      </c>
      <c r="E526" t="s">
        <v>48</v>
      </c>
      <c r="F526" t="s">
        <v>3168</v>
      </c>
      <c r="G526" t="s">
        <v>3169</v>
      </c>
      <c r="H526" t="s">
        <v>280</v>
      </c>
      <c r="I526" s="1">
        <v>29350</v>
      </c>
      <c r="J526" t="s">
        <v>3170</v>
      </c>
      <c r="K526" t="s">
        <v>3171</v>
      </c>
      <c r="L526">
        <v>10277</v>
      </c>
      <c r="M526" t="s">
        <v>280</v>
      </c>
      <c r="N526" s="1">
        <v>44721</v>
      </c>
      <c r="O526" s="1">
        <v>44725</v>
      </c>
      <c r="P526">
        <v>24</v>
      </c>
      <c r="Q526">
        <v>1</v>
      </c>
      <c r="R526" t="s">
        <v>40</v>
      </c>
      <c r="S526">
        <v>3</v>
      </c>
      <c r="T526">
        <v>2</v>
      </c>
      <c r="U526">
        <v>4</v>
      </c>
      <c r="V526">
        <v>948</v>
      </c>
      <c r="W526" t="s">
        <v>54</v>
      </c>
      <c r="X526" t="s">
        <v>3172</v>
      </c>
      <c r="Y526" t="s">
        <v>81</v>
      </c>
      <c r="Z526" s="1">
        <v>44687</v>
      </c>
      <c r="AA526" s="2">
        <v>3.5590277777777776E-2</v>
      </c>
      <c r="AB526" s="2">
        <v>0.21650462962962966</v>
      </c>
      <c r="AC526" t="s">
        <v>45</v>
      </c>
      <c r="AD526" t="s">
        <v>45</v>
      </c>
      <c r="AE526" t="s">
        <v>44</v>
      </c>
      <c r="AF526">
        <v>237</v>
      </c>
    </row>
    <row r="527" spans="1:32">
      <c r="A527">
        <v>1544</v>
      </c>
      <c r="B527">
        <v>644</v>
      </c>
      <c r="C527" t="s">
        <v>256</v>
      </c>
      <c r="D527" t="s">
        <v>3173</v>
      </c>
      <c r="E527" t="s">
        <v>34</v>
      </c>
      <c r="F527" t="s">
        <v>3174</v>
      </c>
      <c r="G527">
        <v>5924507092</v>
      </c>
      <c r="H527" t="s">
        <v>272</v>
      </c>
      <c r="I527" s="1">
        <v>17848</v>
      </c>
      <c r="J527" t="s">
        <v>3175</v>
      </c>
      <c r="K527" t="s">
        <v>3176</v>
      </c>
      <c r="L527">
        <v>86746</v>
      </c>
      <c r="M527" t="s">
        <v>272</v>
      </c>
      <c r="N527" s="1">
        <v>44791</v>
      </c>
      <c r="O527" s="1">
        <v>44796</v>
      </c>
      <c r="P527">
        <v>25</v>
      </c>
      <c r="Q527">
        <v>1</v>
      </c>
      <c r="R527" t="s">
        <v>53</v>
      </c>
      <c r="S527">
        <v>2</v>
      </c>
      <c r="T527">
        <v>2</v>
      </c>
      <c r="U527">
        <v>5</v>
      </c>
      <c r="V527">
        <v>605</v>
      </c>
      <c r="W527" t="s">
        <v>54</v>
      </c>
      <c r="X527" t="s">
        <v>3177</v>
      </c>
      <c r="Y527" t="s">
        <v>65</v>
      </c>
      <c r="Z527" s="1">
        <v>44753</v>
      </c>
      <c r="AA527" s="2">
        <v>0.13920138888888889</v>
      </c>
      <c r="AB527" s="2">
        <v>0.6020833333333333</v>
      </c>
      <c r="AC527" t="s">
        <v>44</v>
      </c>
      <c r="AD527" t="s">
        <v>44</v>
      </c>
      <c r="AE527" t="s">
        <v>45</v>
      </c>
      <c r="AF527">
        <v>121</v>
      </c>
    </row>
    <row r="528" spans="1:32">
      <c r="A528">
        <v>1545</v>
      </c>
      <c r="B528">
        <v>645</v>
      </c>
      <c r="C528" t="s">
        <v>2706</v>
      </c>
      <c r="D528" t="s">
        <v>584</v>
      </c>
      <c r="E528" t="s">
        <v>48</v>
      </c>
      <c r="F528" t="s">
        <v>3178</v>
      </c>
      <c r="G528" t="s">
        <v>3179</v>
      </c>
      <c r="H528" t="s">
        <v>171</v>
      </c>
      <c r="I528" s="1">
        <v>21047</v>
      </c>
      <c r="J528" t="s">
        <v>3180</v>
      </c>
      <c r="K528" t="s">
        <v>3181</v>
      </c>
      <c r="L528">
        <v>1533</v>
      </c>
      <c r="M528" t="s">
        <v>171</v>
      </c>
      <c r="N528" s="1">
        <v>44873</v>
      </c>
      <c r="O528" s="1">
        <v>44874</v>
      </c>
      <c r="P528">
        <v>96</v>
      </c>
      <c r="Q528">
        <v>4</v>
      </c>
      <c r="R528" t="s">
        <v>40</v>
      </c>
      <c r="S528">
        <v>4</v>
      </c>
      <c r="T528">
        <v>2</v>
      </c>
      <c r="U528">
        <v>1</v>
      </c>
      <c r="V528">
        <v>225</v>
      </c>
      <c r="W528" t="s">
        <v>41</v>
      </c>
      <c r="X528" t="s">
        <v>3182</v>
      </c>
      <c r="Y528" t="s">
        <v>6</v>
      </c>
      <c r="Z528" s="1">
        <v>44858</v>
      </c>
      <c r="AA528" s="2">
        <v>0.25813657407407409</v>
      </c>
      <c r="AB528" s="2">
        <v>0.99995370370370373</v>
      </c>
      <c r="AC528" t="s">
        <v>44</v>
      </c>
      <c r="AD528" t="s">
        <v>44</v>
      </c>
      <c r="AE528" t="s">
        <v>44</v>
      </c>
      <c r="AF528">
        <v>225</v>
      </c>
    </row>
    <row r="529" spans="1:32">
      <c r="A529">
        <v>1546</v>
      </c>
      <c r="B529">
        <v>646</v>
      </c>
      <c r="C529" t="s">
        <v>1555</v>
      </c>
      <c r="D529" t="s">
        <v>3183</v>
      </c>
      <c r="E529" t="s">
        <v>48</v>
      </c>
      <c r="F529" t="s">
        <v>3184</v>
      </c>
      <c r="G529" t="s">
        <v>3185</v>
      </c>
      <c r="H529" t="s">
        <v>309</v>
      </c>
      <c r="I529" s="1">
        <v>31864</v>
      </c>
      <c r="J529" t="s">
        <v>3186</v>
      </c>
      <c r="K529" t="s">
        <v>3187</v>
      </c>
      <c r="L529">
        <v>7726</v>
      </c>
      <c r="M529" t="s">
        <v>309</v>
      </c>
      <c r="N529" s="1">
        <v>44594</v>
      </c>
      <c r="O529" s="1">
        <v>44598</v>
      </c>
      <c r="P529">
        <v>5</v>
      </c>
      <c r="Q529">
        <v>1</v>
      </c>
      <c r="R529" t="s">
        <v>63</v>
      </c>
      <c r="S529">
        <v>4</v>
      </c>
      <c r="T529">
        <v>1</v>
      </c>
      <c r="U529">
        <v>4</v>
      </c>
      <c r="V529">
        <v>308</v>
      </c>
      <c r="W529" t="s">
        <v>41</v>
      </c>
      <c r="X529" t="s">
        <v>3188</v>
      </c>
      <c r="Y529" t="s">
        <v>81</v>
      </c>
      <c r="Z529" s="1">
        <v>44588</v>
      </c>
      <c r="AA529" s="2">
        <v>0.38975694444444442</v>
      </c>
      <c r="AB529" s="2">
        <v>0.31197916666666664</v>
      </c>
      <c r="AC529" t="s">
        <v>45</v>
      </c>
      <c r="AD529" t="s">
        <v>45</v>
      </c>
      <c r="AE529" t="s">
        <v>45</v>
      </c>
      <c r="AF529">
        <v>77</v>
      </c>
    </row>
    <row r="530" spans="1:32">
      <c r="A530">
        <v>1547</v>
      </c>
      <c r="B530">
        <v>647</v>
      </c>
      <c r="C530" t="s">
        <v>3189</v>
      </c>
      <c r="D530" t="s">
        <v>57</v>
      </c>
      <c r="E530" t="s">
        <v>48</v>
      </c>
      <c r="F530" t="s">
        <v>3190</v>
      </c>
      <c r="G530" t="s">
        <v>3191</v>
      </c>
      <c r="H530" t="s">
        <v>725</v>
      </c>
      <c r="I530" s="1">
        <v>24036</v>
      </c>
      <c r="J530" t="s">
        <v>3192</v>
      </c>
      <c r="K530" t="s">
        <v>3193</v>
      </c>
      <c r="L530">
        <v>49948</v>
      </c>
      <c r="M530" t="s">
        <v>725</v>
      </c>
      <c r="N530" s="1">
        <v>44828</v>
      </c>
      <c r="O530" s="1">
        <v>44829</v>
      </c>
      <c r="P530">
        <v>51</v>
      </c>
      <c r="Q530">
        <v>3</v>
      </c>
      <c r="R530" t="s">
        <v>40</v>
      </c>
      <c r="S530">
        <v>4</v>
      </c>
      <c r="T530">
        <v>1</v>
      </c>
      <c r="U530">
        <v>1</v>
      </c>
      <c r="V530">
        <v>227</v>
      </c>
      <c r="W530" t="s">
        <v>54</v>
      </c>
      <c r="X530" t="s">
        <v>3194</v>
      </c>
      <c r="Y530" t="s">
        <v>43</v>
      </c>
      <c r="Z530" s="1">
        <v>44813</v>
      </c>
      <c r="AA530" s="2">
        <v>0.90864583333333337</v>
      </c>
      <c r="AB530" s="2">
        <v>3.2199074074074074E-2</v>
      </c>
      <c r="AC530" t="s">
        <v>45</v>
      </c>
      <c r="AD530" t="s">
        <v>45</v>
      </c>
      <c r="AE530" t="s">
        <v>44</v>
      </c>
      <c r="AF530">
        <v>227</v>
      </c>
    </row>
    <row r="531" spans="1:32">
      <c r="A531">
        <v>1548</v>
      </c>
      <c r="B531">
        <v>648</v>
      </c>
      <c r="C531" t="s">
        <v>1255</v>
      </c>
      <c r="D531" t="s">
        <v>1368</v>
      </c>
      <c r="E531" t="s">
        <v>48</v>
      </c>
      <c r="F531" t="s">
        <v>3195</v>
      </c>
      <c r="G531" t="s">
        <v>3196</v>
      </c>
      <c r="H531" t="s">
        <v>904</v>
      </c>
      <c r="I531" s="1">
        <v>28394</v>
      </c>
      <c r="J531" t="s">
        <v>3197</v>
      </c>
      <c r="K531" t="s">
        <v>3198</v>
      </c>
      <c r="L531">
        <v>17662</v>
      </c>
      <c r="M531" t="s">
        <v>904</v>
      </c>
      <c r="N531" s="1">
        <v>44748</v>
      </c>
      <c r="O531" s="1">
        <v>44751</v>
      </c>
      <c r="P531">
        <v>75</v>
      </c>
      <c r="Q531">
        <v>3</v>
      </c>
      <c r="R531" t="s">
        <v>40</v>
      </c>
      <c r="S531">
        <v>4</v>
      </c>
      <c r="T531">
        <v>1</v>
      </c>
      <c r="U531">
        <v>3</v>
      </c>
      <c r="V531">
        <v>627</v>
      </c>
      <c r="W531" t="s">
        <v>41</v>
      </c>
      <c r="X531" t="s">
        <v>3199</v>
      </c>
      <c r="Y531" t="s">
        <v>81</v>
      </c>
      <c r="Z531" s="1">
        <v>44730</v>
      </c>
      <c r="AA531" s="2">
        <v>0.92442129629629621</v>
      </c>
      <c r="AB531" s="2">
        <v>0.51548611111111109</v>
      </c>
      <c r="AC531" t="s">
        <v>44</v>
      </c>
      <c r="AD531" t="s">
        <v>45</v>
      </c>
      <c r="AE531" t="s">
        <v>44</v>
      </c>
      <c r="AF531">
        <v>209</v>
      </c>
    </row>
    <row r="532" spans="1:32">
      <c r="A532">
        <v>1549</v>
      </c>
      <c r="B532">
        <v>649</v>
      </c>
      <c r="C532" t="s">
        <v>197</v>
      </c>
      <c r="D532" t="s">
        <v>57</v>
      </c>
      <c r="E532" t="s">
        <v>48</v>
      </c>
      <c r="F532" t="s">
        <v>3200</v>
      </c>
      <c r="G532" t="s">
        <v>3201</v>
      </c>
      <c r="H532" t="s">
        <v>225</v>
      </c>
      <c r="I532" s="1">
        <v>18390</v>
      </c>
      <c r="J532" t="s">
        <v>3202</v>
      </c>
      <c r="K532" t="s">
        <v>3203</v>
      </c>
      <c r="L532">
        <v>3650</v>
      </c>
      <c r="M532" t="s">
        <v>225</v>
      </c>
      <c r="N532" s="1">
        <v>44767</v>
      </c>
      <c r="O532" s="1">
        <v>44769</v>
      </c>
      <c r="P532">
        <v>26</v>
      </c>
      <c r="Q532">
        <v>2</v>
      </c>
      <c r="R532" t="s">
        <v>63</v>
      </c>
      <c r="S532">
        <v>1</v>
      </c>
      <c r="T532">
        <v>0</v>
      </c>
      <c r="U532">
        <v>2</v>
      </c>
      <c r="V532">
        <v>148</v>
      </c>
      <c r="W532" t="s">
        <v>54</v>
      </c>
      <c r="X532" t="s">
        <v>3204</v>
      </c>
      <c r="Y532" t="s">
        <v>65</v>
      </c>
      <c r="Z532" s="1">
        <v>44753</v>
      </c>
      <c r="AA532" s="2">
        <v>0.86952546296296296</v>
      </c>
      <c r="AB532" s="2">
        <v>0.30961805555555555</v>
      </c>
      <c r="AC532" t="s">
        <v>45</v>
      </c>
      <c r="AD532" t="s">
        <v>45</v>
      </c>
      <c r="AE532" t="s">
        <v>45</v>
      </c>
      <c r="AF532">
        <v>74</v>
      </c>
    </row>
    <row r="533" spans="1:32">
      <c r="A533">
        <v>1550</v>
      </c>
      <c r="B533">
        <v>650</v>
      </c>
      <c r="C533" t="s">
        <v>945</v>
      </c>
      <c r="D533" t="s">
        <v>3205</v>
      </c>
      <c r="E533" t="s">
        <v>48</v>
      </c>
      <c r="F533" t="s">
        <v>3206</v>
      </c>
      <c r="G533" t="s">
        <v>3207</v>
      </c>
      <c r="H533" t="s">
        <v>50</v>
      </c>
      <c r="I533" s="1">
        <v>23559</v>
      </c>
      <c r="J533" t="s">
        <v>3208</v>
      </c>
      <c r="K533" t="s">
        <v>3209</v>
      </c>
      <c r="L533">
        <v>78400</v>
      </c>
      <c r="M533" t="s">
        <v>50</v>
      </c>
      <c r="N533" s="1">
        <v>44634</v>
      </c>
      <c r="O533" s="1">
        <v>44639</v>
      </c>
      <c r="P533">
        <v>92</v>
      </c>
      <c r="Q533">
        <v>4</v>
      </c>
      <c r="R533" t="s">
        <v>63</v>
      </c>
      <c r="S533">
        <v>1</v>
      </c>
      <c r="T533">
        <v>2</v>
      </c>
      <c r="U533">
        <v>5</v>
      </c>
      <c r="V533">
        <v>395</v>
      </c>
      <c r="W533" t="s">
        <v>41</v>
      </c>
      <c r="X533" t="s">
        <v>3210</v>
      </c>
      <c r="Y533" t="s">
        <v>81</v>
      </c>
      <c r="Z533" s="1">
        <v>44625</v>
      </c>
      <c r="AA533" s="2">
        <v>0.52254629629629623</v>
      </c>
      <c r="AB533" s="2">
        <v>0.44418981481481484</v>
      </c>
      <c r="AC533" t="s">
        <v>44</v>
      </c>
      <c r="AD533" t="s">
        <v>45</v>
      </c>
      <c r="AE533" t="s">
        <v>45</v>
      </c>
      <c r="AF533">
        <v>79</v>
      </c>
    </row>
    <row r="534" spans="1:32">
      <c r="A534">
        <v>1551</v>
      </c>
      <c r="B534">
        <v>651</v>
      </c>
      <c r="C534" t="s">
        <v>828</v>
      </c>
      <c r="D534" t="s">
        <v>3211</v>
      </c>
      <c r="E534" t="s">
        <v>34</v>
      </c>
      <c r="F534" t="s">
        <v>3212</v>
      </c>
      <c r="G534" t="s">
        <v>3213</v>
      </c>
      <c r="H534" t="s">
        <v>295</v>
      </c>
      <c r="I534" s="1">
        <v>26152</v>
      </c>
      <c r="J534" t="s">
        <v>3214</v>
      </c>
      <c r="K534" t="s">
        <v>3215</v>
      </c>
      <c r="L534">
        <v>31836</v>
      </c>
      <c r="M534" t="s">
        <v>295</v>
      </c>
      <c r="N534" s="1">
        <v>44847</v>
      </c>
      <c r="O534" s="1">
        <v>44849</v>
      </c>
      <c r="P534">
        <v>66</v>
      </c>
      <c r="Q534">
        <v>3</v>
      </c>
      <c r="R534" t="s">
        <v>40</v>
      </c>
      <c r="S534">
        <v>3</v>
      </c>
      <c r="T534">
        <v>1</v>
      </c>
      <c r="U534">
        <v>2</v>
      </c>
      <c r="V534">
        <v>476</v>
      </c>
      <c r="W534" t="s">
        <v>54</v>
      </c>
      <c r="X534" t="s">
        <v>3216</v>
      </c>
      <c r="Y534" t="s">
        <v>65</v>
      </c>
      <c r="Z534" s="1">
        <v>44825</v>
      </c>
      <c r="AA534" s="2">
        <v>0.77011574074074074</v>
      </c>
      <c r="AB534" s="2">
        <v>0.21793981481481481</v>
      </c>
      <c r="AC534" t="s">
        <v>45</v>
      </c>
      <c r="AD534" t="s">
        <v>44</v>
      </c>
      <c r="AE534" t="s">
        <v>44</v>
      </c>
      <c r="AF534">
        <v>238</v>
      </c>
    </row>
    <row r="535" spans="1:32">
      <c r="A535">
        <v>1552</v>
      </c>
      <c r="B535">
        <v>652</v>
      </c>
      <c r="C535" t="s">
        <v>3217</v>
      </c>
      <c r="D535" t="s">
        <v>2679</v>
      </c>
      <c r="E535" t="s">
        <v>48</v>
      </c>
      <c r="F535" t="s">
        <v>3218</v>
      </c>
      <c r="G535" t="s">
        <v>3219</v>
      </c>
      <c r="H535" t="s">
        <v>115</v>
      </c>
      <c r="I535" s="1">
        <v>17747</v>
      </c>
      <c r="J535" t="s">
        <v>3220</v>
      </c>
      <c r="K535" t="s">
        <v>3221</v>
      </c>
      <c r="L535">
        <v>85505</v>
      </c>
      <c r="M535" t="s">
        <v>115</v>
      </c>
      <c r="N535" s="1">
        <v>44947</v>
      </c>
      <c r="O535" s="1">
        <v>44950</v>
      </c>
      <c r="P535">
        <v>32</v>
      </c>
      <c r="Q535">
        <v>2</v>
      </c>
      <c r="R535" t="s">
        <v>63</v>
      </c>
      <c r="S535">
        <v>2</v>
      </c>
      <c r="T535">
        <v>0</v>
      </c>
      <c r="U535">
        <v>3</v>
      </c>
      <c r="V535">
        <v>228</v>
      </c>
      <c r="W535" t="s">
        <v>41</v>
      </c>
      <c r="X535" t="s">
        <v>3222</v>
      </c>
      <c r="Y535" t="s">
        <v>65</v>
      </c>
      <c r="Z535" s="1">
        <v>44909</v>
      </c>
      <c r="AA535" s="2">
        <v>0.31127314814814816</v>
      </c>
      <c r="AB535" s="2">
        <v>0.24849537037037037</v>
      </c>
      <c r="AC535" t="s">
        <v>45</v>
      </c>
      <c r="AD535" t="s">
        <v>44</v>
      </c>
      <c r="AE535" t="s">
        <v>45</v>
      </c>
      <c r="AF535">
        <v>76</v>
      </c>
    </row>
    <row r="536" spans="1:32">
      <c r="A536">
        <v>1553</v>
      </c>
      <c r="B536">
        <v>653</v>
      </c>
      <c r="C536" t="s">
        <v>3223</v>
      </c>
      <c r="D536" t="s">
        <v>2289</v>
      </c>
      <c r="E536" t="s">
        <v>34</v>
      </c>
      <c r="F536" t="s">
        <v>3224</v>
      </c>
      <c r="G536" t="s">
        <v>3225</v>
      </c>
      <c r="H536" t="s">
        <v>1251</v>
      </c>
      <c r="I536" s="1">
        <v>34206</v>
      </c>
      <c r="J536" t="s">
        <v>3226</v>
      </c>
      <c r="K536" t="s">
        <v>3227</v>
      </c>
      <c r="L536">
        <v>30242</v>
      </c>
      <c r="M536" t="s">
        <v>1251</v>
      </c>
      <c r="N536" s="1">
        <v>44906</v>
      </c>
      <c r="O536" s="1">
        <v>44911</v>
      </c>
      <c r="P536">
        <v>78</v>
      </c>
      <c r="Q536">
        <v>4</v>
      </c>
      <c r="R536" t="s">
        <v>40</v>
      </c>
      <c r="S536">
        <v>2</v>
      </c>
      <c r="T536">
        <v>1</v>
      </c>
      <c r="U536">
        <v>5</v>
      </c>
      <c r="V536">
        <v>1125</v>
      </c>
      <c r="W536" t="s">
        <v>54</v>
      </c>
      <c r="X536" t="s">
        <v>3228</v>
      </c>
      <c r="Y536" t="s">
        <v>81</v>
      </c>
      <c r="Z536" s="1">
        <v>44881</v>
      </c>
      <c r="AA536" s="2">
        <v>0.69625000000000004</v>
      </c>
      <c r="AB536" s="2">
        <v>0.4241550925925926</v>
      </c>
      <c r="AC536" t="s">
        <v>45</v>
      </c>
      <c r="AD536" t="s">
        <v>44</v>
      </c>
      <c r="AE536" t="s">
        <v>44</v>
      </c>
      <c r="AF536">
        <v>225</v>
      </c>
    </row>
    <row r="537" spans="1:32">
      <c r="A537">
        <v>1554</v>
      </c>
      <c r="B537">
        <v>654</v>
      </c>
      <c r="C537" t="s">
        <v>284</v>
      </c>
      <c r="D537" t="s">
        <v>3105</v>
      </c>
      <c r="E537" t="s">
        <v>48</v>
      </c>
      <c r="F537" t="s">
        <v>3229</v>
      </c>
      <c r="G537" t="s">
        <v>3230</v>
      </c>
      <c r="H537" t="s">
        <v>317</v>
      </c>
      <c r="I537" s="1">
        <v>30541</v>
      </c>
      <c r="J537" t="s">
        <v>3231</v>
      </c>
      <c r="K537" t="s">
        <v>3232</v>
      </c>
      <c r="L537">
        <v>29161</v>
      </c>
      <c r="M537" t="s">
        <v>317</v>
      </c>
      <c r="N537" s="1">
        <v>44907</v>
      </c>
      <c r="O537" s="1">
        <v>44912</v>
      </c>
      <c r="P537">
        <v>76</v>
      </c>
      <c r="Q537">
        <v>4</v>
      </c>
      <c r="R537" t="s">
        <v>53</v>
      </c>
      <c r="S537">
        <v>3</v>
      </c>
      <c r="T537">
        <v>0</v>
      </c>
      <c r="U537">
        <v>5</v>
      </c>
      <c r="V537">
        <v>705</v>
      </c>
      <c r="W537" t="s">
        <v>41</v>
      </c>
      <c r="X537" t="s">
        <v>3233</v>
      </c>
      <c r="Y537" t="s">
        <v>65</v>
      </c>
      <c r="Z537" s="1">
        <v>44868</v>
      </c>
      <c r="AA537" s="2">
        <v>0.88880787037037035</v>
      </c>
      <c r="AB537" s="2">
        <v>0.36140046296296297</v>
      </c>
      <c r="AC537" t="s">
        <v>45</v>
      </c>
      <c r="AD537" t="s">
        <v>45</v>
      </c>
      <c r="AE537" t="s">
        <v>44</v>
      </c>
      <c r="AF537">
        <v>141</v>
      </c>
    </row>
    <row r="538" spans="1:32">
      <c r="A538">
        <v>1555</v>
      </c>
      <c r="B538">
        <v>655</v>
      </c>
      <c r="C538" t="s">
        <v>3234</v>
      </c>
      <c r="D538" t="s">
        <v>1023</v>
      </c>
      <c r="E538" t="s">
        <v>34</v>
      </c>
      <c r="F538" t="s">
        <v>3235</v>
      </c>
      <c r="G538" t="s">
        <v>3236</v>
      </c>
      <c r="H538" t="s">
        <v>309</v>
      </c>
      <c r="I538" s="1">
        <v>16812</v>
      </c>
      <c r="J538" t="s">
        <v>3237</v>
      </c>
      <c r="K538" t="s">
        <v>3238</v>
      </c>
      <c r="L538">
        <v>14749</v>
      </c>
      <c r="M538" t="s">
        <v>309</v>
      </c>
      <c r="N538" s="1">
        <v>44936</v>
      </c>
      <c r="O538" s="1">
        <v>44937</v>
      </c>
      <c r="P538">
        <v>83</v>
      </c>
      <c r="Q538">
        <v>4</v>
      </c>
      <c r="R538" t="s">
        <v>63</v>
      </c>
      <c r="S538">
        <v>3</v>
      </c>
      <c r="T538">
        <v>2</v>
      </c>
      <c r="U538">
        <v>1</v>
      </c>
      <c r="V538">
        <v>77</v>
      </c>
      <c r="W538" t="s">
        <v>41</v>
      </c>
      <c r="X538" t="s">
        <v>3239</v>
      </c>
      <c r="Y538" t="s">
        <v>43</v>
      </c>
      <c r="Z538" s="1">
        <v>44920</v>
      </c>
      <c r="AA538" s="2">
        <v>0.90878472222222229</v>
      </c>
      <c r="AB538" s="2">
        <v>0.91835648148148152</v>
      </c>
      <c r="AC538" t="s">
        <v>45</v>
      </c>
      <c r="AD538" t="s">
        <v>45</v>
      </c>
      <c r="AE538" t="s">
        <v>44</v>
      </c>
      <c r="AF538">
        <v>77</v>
      </c>
    </row>
    <row r="539" spans="1:32">
      <c r="A539">
        <v>1556</v>
      </c>
      <c r="B539">
        <v>656</v>
      </c>
      <c r="C539" t="s">
        <v>822</v>
      </c>
      <c r="D539" t="s">
        <v>3240</v>
      </c>
      <c r="E539" t="s">
        <v>48</v>
      </c>
      <c r="F539" t="s">
        <v>3241</v>
      </c>
      <c r="G539" t="s">
        <v>3242</v>
      </c>
      <c r="H539" t="s">
        <v>135</v>
      </c>
      <c r="I539" s="1">
        <v>24009</v>
      </c>
      <c r="J539" t="s">
        <v>3243</v>
      </c>
      <c r="K539" t="s">
        <v>3244</v>
      </c>
      <c r="L539">
        <v>17378</v>
      </c>
      <c r="M539" t="s">
        <v>135</v>
      </c>
      <c r="N539" s="1">
        <v>44666</v>
      </c>
      <c r="O539" s="1">
        <v>44669</v>
      </c>
      <c r="P539">
        <v>47</v>
      </c>
      <c r="Q539">
        <v>2</v>
      </c>
      <c r="R539" t="s">
        <v>63</v>
      </c>
      <c r="S539">
        <v>2</v>
      </c>
      <c r="T539">
        <v>2</v>
      </c>
      <c r="U539">
        <v>3</v>
      </c>
      <c r="V539">
        <v>210</v>
      </c>
      <c r="W539" t="s">
        <v>54</v>
      </c>
      <c r="X539" t="s">
        <v>3245</v>
      </c>
      <c r="Y539" t="s">
        <v>6</v>
      </c>
      <c r="Z539" s="1">
        <v>44648</v>
      </c>
      <c r="AA539" s="2">
        <v>0.15708333333333332</v>
      </c>
      <c r="AB539" s="2">
        <v>0.80599537037037028</v>
      </c>
      <c r="AC539" t="s">
        <v>45</v>
      </c>
      <c r="AD539" t="s">
        <v>45</v>
      </c>
      <c r="AE539" t="s">
        <v>45</v>
      </c>
      <c r="AF539">
        <v>70</v>
      </c>
    </row>
    <row r="540" spans="1:32">
      <c r="A540">
        <v>1557</v>
      </c>
      <c r="B540">
        <v>657</v>
      </c>
      <c r="C540" t="s">
        <v>90</v>
      </c>
      <c r="D540" t="s">
        <v>2268</v>
      </c>
      <c r="E540" t="s">
        <v>48</v>
      </c>
      <c r="F540" t="s">
        <v>3246</v>
      </c>
      <c r="G540" t="s">
        <v>3247</v>
      </c>
      <c r="H540" t="s">
        <v>272</v>
      </c>
      <c r="I540" s="1">
        <v>37828</v>
      </c>
      <c r="J540" t="s">
        <v>3248</v>
      </c>
      <c r="K540" t="s">
        <v>3249</v>
      </c>
      <c r="L540">
        <v>68250</v>
      </c>
      <c r="M540" t="s">
        <v>272</v>
      </c>
      <c r="N540" s="1">
        <v>44916</v>
      </c>
      <c r="O540" s="1">
        <v>44921</v>
      </c>
      <c r="P540">
        <v>24</v>
      </c>
      <c r="Q540">
        <v>1</v>
      </c>
      <c r="R540" t="s">
        <v>40</v>
      </c>
      <c r="S540">
        <v>2</v>
      </c>
      <c r="T540">
        <v>2</v>
      </c>
      <c r="U540">
        <v>5</v>
      </c>
      <c r="V540">
        <v>1160</v>
      </c>
      <c r="W540" t="s">
        <v>41</v>
      </c>
      <c r="X540" t="s">
        <v>3250</v>
      </c>
      <c r="Y540" t="s">
        <v>81</v>
      </c>
      <c r="Z540" s="1">
        <v>44889</v>
      </c>
      <c r="AA540" s="2">
        <v>0.45616898148148149</v>
      </c>
      <c r="AB540" s="2">
        <v>0.29918981481481483</v>
      </c>
      <c r="AC540" t="s">
        <v>45</v>
      </c>
      <c r="AD540" t="s">
        <v>44</v>
      </c>
      <c r="AE540" t="s">
        <v>44</v>
      </c>
      <c r="AF540">
        <v>232</v>
      </c>
    </row>
    <row r="541" spans="1:32">
      <c r="A541">
        <v>1558</v>
      </c>
      <c r="B541">
        <v>658</v>
      </c>
      <c r="C541" t="s">
        <v>139</v>
      </c>
      <c r="D541" t="s">
        <v>57</v>
      </c>
      <c r="E541" t="s">
        <v>34</v>
      </c>
      <c r="F541" t="s">
        <v>3251</v>
      </c>
      <c r="G541" t="s">
        <v>3252</v>
      </c>
      <c r="H541" t="s">
        <v>272</v>
      </c>
      <c r="I541" s="1">
        <v>32435</v>
      </c>
      <c r="J541" t="s">
        <v>3253</v>
      </c>
      <c r="K541" t="s">
        <v>3254</v>
      </c>
      <c r="L541">
        <v>9830</v>
      </c>
      <c r="M541" t="s">
        <v>272</v>
      </c>
      <c r="N541" s="1">
        <v>44741</v>
      </c>
      <c r="O541" s="1">
        <v>44745</v>
      </c>
      <c r="P541">
        <v>56</v>
      </c>
      <c r="Q541">
        <v>3</v>
      </c>
      <c r="R541" t="s">
        <v>63</v>
      </c>
      <c r="S541">
        <v>3</v>
      </c>
      <c r="T541">
        <v>2</v>
      </c>
      <c r="U541">
        <v>4</v>
      </c>
      <c r="V541">
        <v>272</v>
      </c>
      <c r="W541" t="s">
        <v>41</v>
      </c>
      <c r="X541" t="s">
        <v>3255</v>
      </c>
      <c r="Y541" t="s">
        <v>81</v>
      </c>
      <c r="Z541" s="1">
        <v>44733</v>
      </c>
      <c r="AA541" s="2">
        <v>1.8067129629629631E-2</v>
      </c>
      <c r="AB541" s="2">
        <v>0.66167824074074078</v>
      </c>
      <c r="AC541" t="s">
        <v>44</v>
      </c>
      <c r="AD541" t="s">
        <v>44</v>
      </c>
      <c r="AE541" t="s">
        <v>45</v>
      </c>
      <c r="AF541">
        <v>68</v>
      </c>
    </row>
    <row r="542" spans="1:32">
      <c r="A542">
        <v>1559</v>
      </c>
      <c r="B542">
        <v>659</v>
      </c>
      <c r="C542" t="s">
        <v>3256</v>
      </c>
      <c r="D542" t="s">
        <v>2690</v>
      </c>
      <c r="E542" t="s">
        <v>34</v>
      </c>
      <c r="F542" t="s">
        <v>3257</v>
      </c>
      <c r="G542">
        <f>1-419-439-1452</f>
        <v>-2309</v>
      </c>
      <c r="H542" t="s">
        <v>295</v>
      </c>
      <c r="I542" s="1">
        <v>35548</v>
      </c>
      <c r="J542" t="s">
        <v>3258</v>
      </c>
      <c r="K542" t="s">
        <v>3259</v>
      </c>
      <c r="L542">
        <v>94730</v>
      </c>
      <c r="M542" t="s">
        <v>295</v>
      </c>
      <c r="N542" s="1">
        <v>44676</v>
      </c>
      <c r="O542" s="1">
        <v>44677</v>
      </c>
      <c r="P542">
        <v>44</v>
      </c>
      <c r="Q542">
        <v>2</v>
      </c>
      <c r="R542" t="s">
        <v>63</v>
      </c>
      <c r="S542">
        <v>1</v>
      </c>
      <c r="T542">
        <v>2</v>
      </c>
      <c r="U542">
        <v>1</v>
      </c>
      <c r="V542">
        <v>68</v>
      </c>
      <c r="W542" t="s">
        <v>41</v>
      </c>
      <c r="X542" t="s">
        <v>3260</v>
      </c>
      <c r="Y542" t="s">
        <v>43</v>
      </c>
      <c r="Z542" s="1">
        <v>44664</v>
      </c>
      <c r="AA542" s="2">
        <v>0.68452546296296291</v>
      </c>
      <c r="AB542" s="2">
        <v>0.63883101851851853</v>
      </c>
      <c r="AC542" t="s">
        <v>45</v>
      </c>
      <c r="AD542" t="s">
        <v>44</v>
      </c>
      <c r="AE542" t="s">
        <v>44</v>
      </c>
      <c r="AF542">
        <v>68</v>
      </c>
    </row>
    <row r="543" spans="1:32">
      <c r="A543">
        <v>1560</v>
      </c>
      <c r="B543">
        <v>660</v>
      </c>
      <c r="C543" t="s">
        <v>3261</v>
      </c>
      <c r="D543" t="s">
        <v>3262</v>
      </c>
      <c r="E543" t="s">
        <v>48</v>
      </c>
      <c r="F543" t="s">
        <v>3263</v>
      </c>
      <c r="G543" t="s">
        <v>3264</v>
      </c>
      <c r="H543" t="s">
        <v>77</v>
      </c>
      <c r="I543" s="1">
        <v>34655</v>
      </c>
      <c r="J543" t="s">
        <v>3265</v>
      </c>
      <c r="K543" t="s">
        <v>3058</v>
      </c>
      <c r="L543">
        <v>89626</v>
      </c>
      <c r="M543" t="s">
        <v>77</v>
      </c>
      <c r="N543" s="1">
        <v>44605</v>
      </c>
      <c r="O543" s="1">
        <v>44609</v>
      </c>
      <c r="P543">
        <v>6</v>
      </c>
      <c r="Q543">
        <v>1</v>
      </c>
      <c r="R543" t="s">
        <v>40</v>
      </c>
      <c r="S543">
        <v>3</v>
      </c>
      <c r="T543">
        <v>0</v>
      </c>
      <c r="U543">
        <v>4</v>
      </c>
      <c r="V543">
        <v>800</v>
      </c>
      <c r="W543" t="s">
        <v>54</v>
      </c>
      <c r="X543" t="s">
        <v>3266</v>
      </c>
      <c r="Y543" t="s">
        <v>65</v>
      </c>
      <c r="Z543" s="1">
        <v>44598</v>
      </c>
      <c r="AA543" s="2">
        <v>0.76215277777777779</v>
      </c>
      <c r="AB543" s="2">
        <v>0.32063657407407409</v>
      </c>
      <c r="AC543" t="s">
        <v>44</v>
      </c>
      <c r="AD543" t="s">
        <v>45</v>
      </c>
      <c r="AE543" t="s">
        <v>44</v>
      </c>
      <c r="AF543">
        <v>200</v>
      </c>
    </row>
    <row r="544" spans="1:32">
      <c r="A544">
        <v>1561</v>
      </c>
      <c r="B544">
        <v>661</v>
      </c>
      <c r="C544" t="s">
        <v>3267</v>
      </c>
      <c r="D544" t="s">
        <v>3268</v>
      </c>
      <c r="E544" t="s">
        <v>34</v>
      </c>
      <c r="F544" t="s">
        <v>3269</v>
      </c>
      <c r="G544" t="s">
        <v>3270</v>
      </c>
      <c r="H544" t="s">
        <v>725</v>
      </c>
      <c r="I544" s="1">
        <v>16146</v>
      </c>
      <c r="J544" t="s">
        <v>3271</v>
      </c>
      <c r="K544" t="s">
        <v>3272</v>
      </c>
      <c r="L544">
        <v>67454</v>
      </c>
      <c r="M544" t="s">
        <v>725</v>
      </c>
      <c r="N544" s="1">
        <v>44719</v>
      </c>
      <c r="O544" s="1">
        <v>44724</v>
      </c>
      <c r="P544">
        <v>52</v>
      </c>
      <c r="Q544">
        <v>3</v>
      </c>
      <c r="R544" t="s">
        <v>53</v>
      </c>
      <c r="S544">
        <v>4</v>
      </c>
      <c r="T544">
        <v>0</v>
      </c>
      <c r="U544">
        <v>5</v>
      </c>
      <c r="V544">
        <v>720</v>
      </c>
      <c r="W544" t="s">
        <v>41</v>
      </c>
      <c r="X544" t="s">
        <v>3273</v>
      </c>
      <c r="Y544" t="s">
        <v>6</v>
      </c>
      <c r="Z544" s="1">
        <v>44682</v>
      </c>
      <c r="AA544" s="2">
        <v>0.11607638888888888</v>
      </c>
      <c r="AB544" s="2">
        <v>0.25190972222222224</v>
      </c>
      <c r="AC544" t="s">
        <v>45</v>
      </c>
      <c r="AD544" t="s">
        <v>44</v>
      </c>
      <c r="AE544" t="s">
        <v>44</v>
      </c>
      <c r="AF544">
        <v>144</v>
      </c>
    </row>
    <row r="545" spans="1:32">
      <c r="A545">
        <v>1562</v>
      </c>
      <c r="B545">
        <v>662</v>
      </c>
      <c r="C545" t="s">
        <v>2219</v>
      </c>
      <c r="D545" t="s">
        <v>2268</v>
      </c>
      <c r="E545" t="s">
        <v>34</v>
      </c>
      <c r="F545" t="s">
        <v>3274</v>
      </c>
      <c r="G545">
        <f>1-776-979-6011</f>
        <v>-7765</v>
      </c>
      <c r="H545" t="s">
        <v>171</v>
      </c>
      <c r="I545" s="1">
        <v>38127</v>
      </c>
      <c r="J545" t="s">
        <v>3275</v>
      </c>
      <c r="K545" t="s">
        <v>3276</v>
      </c>
      <c r="L545">
        <v>65341</v>
      </c>
      <c r="M545" t="s">
        <v>171</v>
      </c>
      <c r="N545" s="1">
        <v>44844</v>
      </c>
      <c r="O545" s="1">
        <v>44848</v>
      </c>
      <c r="P545">
        <v>6</v>
      </c>
      <c r="Q545">
        <v>1</v>
      </c>
      <c r="R545" t="s">
        <v>40</v>
      </c>
      <c r="S545">
        <v>3</v>
      </c>
      <c r="T545">
        <v>2</v>
      </c>
      <c r="U545">
        <v>4</v>
      </c>
      <c r="V545">
        <v>916</v>
      </c>
      <c r="W545" t="s">
        <v>41</v>
      </c>
      <c r="X545" t="s">
        <v>3277</v>
      </c>
      <c r="Y545" t="s">
        <v>6</v>
      </c>
      <c r="Z545" s="1">
        <v>44834</v>
      </c>
      <c r="AA545" s="2">
        <v>0.80734953703703705</v>
      </c>
      <c r="AB545" s="2">
        <v>0.21980324074074076</v>
      </c>
      <c r="AC545" t="s">
        <v>44</v>
      </c>
      <c r="AD545" t="s">
        <v>44</v>
      </c>
      <c r="AE545" t="s">
        <v>44</v>
      </c>
      <c r="AF545">
        <v>229</v>
      </c>
    </row>
    <row r="546" spans="1:32">
      <c r="A546">
        <v>1564</v>
      </c>
      <c r="B546">
        <v>664</v>
      </c>
      <c r="C546" t="s">
        <v>384</v>
      </c>
      <c r="D546" t="s">
        <v>1726</v>
      </c>
      <c r="E546" t="s">
        <v>34</v>
      </c>
      <c r="F546" t="s">
        <v>3278</v>
      </c>
      <c r="G546" t="s">
        <v>3279</v>
      </c>
      <c r="H546" t="s">
        <v>60</v>
      </c>
      <c r="I546" s="1">
        <v>38584</v>
      </c>
      <c r="J546" t="s">
        <v>3280</v>
      </c>
      <c r="K546" t="s">
        <v>3281</v>
      </c>
      <c r="L546">
        <v>21536</v>
      </c>
      <c r="M546" t="s">
        <v>60</v>
      </c>
      <c r="N546" s="1">
        <v>44940</v>
      </c>
      <c r="O546" s="1">
        <v>44943</v>
      </c>
      <c r="P546">
        <v>8</v>
      </c>
      <c r="Q546">
        <v>1</v>
      </c>
      <c r="R546" t="s">
        <v>63</v>
      </c>
      <c r="S546">
        <v>2</v>
      </c>
      <c r="T546">
        <v>2</v>
      </c>
      <c r="U546">
        <v>3</v>
      </c>
      <c r="V546">
        <v>204</v>
      </c>
      <c r="W546" t="s">
        <v>41</v>
      </c>
      <c r="X546" t="s">
        <v>3282</v>
      </c>
      <c r="Y546" t="s">
        <v>65</v>
      </c>
      <c r="Z546" s="1">
        <v>44906</v>
      </c>
      <c r="AA546" s="2">
        <v>0.30005787037037041</v>
      </c>
      <c r="AB546" s="2">
        <v>0.60965277777777771</v>
      </c>
      <c r="AC546" t="s">
        <v>44</v>
      </c>
      <c r="AD546" t="s">
        <v>45</v>
      </c>
      <c r="AE546" t="s">
        <v>44</v>
      </c>
      <c r="AF546">
        <v>68</v>
      </c>
    </row>
    <row r="547" spans="1:32">
      <c r="A547">
        <v>1565</v>
      </c>
      <c r="B547">
        <v>665</v>
      </c>
      <c r="C547" t="s">
        <v>3283</v>
      </c>
      <c r="D547" t="s">
        <v>1733</v>
      </c>
      <c r="E547" t="s">
        <v>48</v>
      </c>
      <c r="F547" t="s">
        <v>3284</v>
      </c>
      <c r="G547">
        <v>5462234626</v>
      </c>
      <c r="H547" t="s">
        <v>692</v>
      </c>
      <c r="I547" s="1">
        <v>16202</v>
      </c>
      <c r="J547" t="s">
        <v>3285</v>
      </c>
      <c r="K547" t="s">
        <v>3286</v>
      </c>
      <c r="L547">
        <v>12864</v>
      </c>
      <c r="M547" t="s">
        <v>692</v>
      </c>
      <c r="N547" s="1">
        <v>44782</v>
      </c>
      <c r="O547" s="1">
        <v>44786</v>
      </c>
      <c r="P547">
        <v>49</v>
      </c>
      <c r="Q547">
        <v>2</v>
      </c>
      <c r="R547" t="s">
        <v>53</v>
      </c>
      <c r="S547">
        <v>2</v>
      </c>
      <c r="T547">
        <v>1</v>
      </c>
      <c r="U547">
        <v>4</v>
      </c>
      <c r="V547">
        <v>512</v>
      </c>
      <c r="W547" t="s">
        <v>41</v>
      </c>
      <c r="X547" t="s">
        <v>3287</v>
      </c>
      <c r="Y547" t="s">
        <v>43</v>
      </c>
      <c r="Z547" s="1">
        <v>44752</v>
      </c>
      <c r="AA547" s="2">
        <v>0.15281249999999999</v>
      </c>
      <c r="AB547" s="2">
        <v>0.72565972222222219</v>
      </c>
      <c r="AC547" t="s">
        <v>44</v>
      </c>
      <c r="AD547" t="s">
        <v>45</v>
      </c>
      <c r="AE547" t="s">
        <v>44</v>
      </c>
      <c r="AF547">
        <v>128</v>
      </c>
    </row>
    <row r="548" spans="1:32">
      <c r="A548">
        <v>1566</v>
      </c>
      <c r="B548">
        <v>666</v>
      </c>
      <c r="C548" t="s">
        <v>1247</v>
      </c>
      <c r="D548" t="s">
        <v>214</v>
      </c>
      <c r="E548" t="s">
        <v>48</v>
      </c>
      <c r="F548" t="s">
        <v>3288</v>
      </c>
      <c r="G548" t="s">
        <v>3289</v>
      </c>
      <c r="H548" t="s">
        <v>225</v>
      </c>
      <c r="I548" s="1">
        <v>28800</v>
      </c>
      <c r="J548" t="s">
        <v>3290</v>
      </c>
      <c r="K548" t="s">
        <v>3291</v>
      </c>
      <c r="L548">
        <v>16310</v>
      </c>
      <c r="M548" t="s">
        <v>225</v>
      </c>
      <c r="N548" s="1">
        <v>44764</v>
      </c>
      <c r="O548" s="1">
        <v>44766</v>
      </c>
      <c r="P548">
        <v>45</v>
      </c>
      <c r="Q548">
        <v>2</v>
      </c>
      <c r="R548" t="s">
        <v>40</v>
      </c>
      <c r="S548">
        <v>1</v>
      </c>
      <c r="T548">
        <v>0</v>
      </c>
      <c r="U548">
        <v>2</v>
      </c>
      <c r="V548">
        <v>416</v>
      </c>
      <c r="W548" t="s">
        <v>41</v>
      </c>
      <c r="X548" t="s">
        <v>3292</v>
      </c>
      <c r="Y548" t="s">
        <v>81</v>
      </c>
      <c r="Z548" s="1">
        <v>44751</v>
      </c>
      <c r="AA548" s="2">
        <v>0.32958333333333334</v>
      </c>
      <c r="AB548" s="2">
        <v>0.23375000000000001</v>
      </c>
      <c r="AC548" t="s">
        <v>45</v>
      </c>
      <c r="AD548" t="s">
        <v>45</v>
      </c>
      <c r="AE548" t="s">
        <v>45</v>
      </c>
      <c r="AF548">
        <v>208</v>
      </c>
    </row>
    <row r="549" spans="1:32">
      <c r="A549">
        <v>1567</v>
      </c>
      <c r="B549">
        <v>667</v>
      </c>
      <c r="C549" t="s">
        <v>347</v>
      </c>
      <c r="D549" t="s">
        <v>2511</v>
      </c>
      <c r="E549" t="s">
        <v>48</v>
      </c>
      <c r="F549" t="s">
        <v>3293</v>
      </c>
      <c r="G549" t="s">
        <v>3294</v>
      </c>
      <c r="H549" t="s">
        <v>457</v>
      </c>
      <c r="I549" s="1">
        <v>25914</v>
      </c>
      <c r="J549" t="s">
        <v>3295</v>
      </c>
      <c r="K549" t="s">
        <v>3296</v>
      </c>
      <c r="L549">
        <v>94560</v>
      </c>
      <c r="M549" t="s">
        <v>457</v>
      </c>
      <c r="N549" s="1">
        <v>44895</v>
      </c>
      <c r="O549" s="1">
        <v>44900</v>
      </c>
      <c r="P549">
        <v>46</v>
      </c>
      <c r="Q549">
        <v>2</v>
      </c>
      <c r="R549" t="s">
        <v>53</v>
      </c>
      <c r="S549">
        <v>3</v>
      </c>
      <c r="T549">
        <v>2</v>
      </c>
      <c r="U549">
        <v>5</v>
      </c>
      <c r="V549">
        <v>635</v>
      </c>
      <c r="W549" t="s">
        <v>54</v>
      </c>
      <c r="X549" t="s">
        <v>3297</v>
      </c>
      <c r="Y549" t="s">
        <v>6</v>
      </c>
      <c r="Z549" s="1">
        <v>44879</v>
      </c>
      <c r="AA549" s="2">
        <v>0.56998842592592591</v>
      </c>
      <c r="AB549" s="2">
        <v>0.42703703703703705</v>
      </c>
      <c r="AC549" t="s">
        <v>44</v>
      </c>
      <c r="AD549" t="s">
        <v>45</v>
      </c>
      <c r="AE549" t="s">
        <v>44</v>
      </c>
      <c r="AF549">
        <v>127</v>
      </c>
    </row>
    <row r="550" spans="1:32">
      <c r="A550">
        <v>1568</v>
      </c>
      <c r="B550">
        <v>668</v>
      </c>
      <c r="C550" t="s">
        <v>354</v>
      </c>
      <c r="D550" t="s">
        <v>402</v>
      </c>
      <c r="E550" t="s">
        <v>34</v>
      </c>
      <c r="F550" t="s">
        <v>3298</v>
      </c>
      <c r="G550" t="s">
        <v>3299</v>
      </c>
      <c r="H550" t="s">
        <v>122</v>
      </c>
      <c r="I550" s="1">
        <v>27072</v>
      </c>
      <c r="J550" t="s">
        <v>3300</v>
      </c>
      <c r="K550" t="s">
        <v>3301</v>
      </c>
      <c r="L550">
        <v>41533</v>
      </c>
      <c r="M550" t="s">
        <v>122</v>
      </c>
      <c r="N550" s="1">
        <v>44933</v>
      </c>
      <c r="O550" s="1">
        <v>44934</v>
      </c>
      <c r="P550">
        <v>96</v>
      </c>
      <c r="Q550">
        <v>4</v>
      </c>
      <c r="R550" t="s">
        <v>40</v>
      </c>
      <c r="S550">
        <v>3</v>
      </c>
      <c r="T550">
        <v>2</v>
      </c>
      <c r="U550">
        <v>1</v>
      </c>
      <c r="V550">
        <v>218</v>
      </c>
      <c r="W550" t="s">
        <v>54</v>
      </c>
      <c r="X550" t="s">
        <v>3302</v>
      </c>
      <c r="Y550" t="s">
        <v>43</v>
      </c>
      <c r="Z550" s="1">
        <v>44904</v>
      </c>
      <c r="AA550" s="2">
        <v>7.6481481481481484E-2</v>
      </c>
      <c r="AB550" s="2">
        <v>0.70494212962962965</v>
      </c>
      <c r="AC550" t="s">
        <v>45</v>
      </c>
      <c r="AD550" t="s">
        <v>45</v>
      </c>
      <c r="AE550" t="s">
        <v>44</v>
      </c>
      <c r="AF550">
        <v>218</v>
      </c>
    </row>
    <row r="551" spans="1:32">
      <c r="A551">
        <v>1569</v>
      </c>
      <c r="B551">
        <v>669</v>
      </c>
      <c r="C551" t="s">
        <v>384</v>
      </c>
      <c r="D551" t="s">
        <v>591</v>
      </c>
      <c r="E551" t="s">
        <v>48</v>
      </c>
      <c r="F551" t="s">
        <v>758</v>
      </c>
      <c r="G551" t="s">
        <v>3303</v>
      </c>
      <c r="H551" t="s">
        <v>129</v>
      </c>
      <c r="I551" s="1">
        <v>22934</v>
      </c>
      <c r="J551" t="s">
        <v>3304</v>
      </c>
      <c r="K551" t="s">
        <v>3305</v>
      </c>
      <c r="L551">
        <v>38456</v>
      </c>
      <c r="M551" t="s">
        <v>129</v>
      </c>
      <c r="N551" s="1">
        <v>44816</v>
      </c>
      <c r="O551" s="1">
        <v>44817</v>
      </c>
      <c r="P551">
        <v>1</v>
      </c>
      <c r="Q551">
        <v>1</v>
      </c>
      <c r="R551" t="s">
        <v>53</v>
      </c>
      <c r="S551">
        <v>4</v>
      </c>
      <c r="T551">
        <v>1</v>
      </c>
      <c r="U551">
        <v>1</v>
      </c>
      <c r="V551">
        <v>149</v>
      </c>
      <c r="W551" t="s">
        <v>54</v>
      </c>
      <c r="X551" t="s">
        <v>3306</v>
      </c>
      <c r="Y551" t="s">
        <v>65</v>
      </c>
      <c r="Z551" s="1">
        <v>44784</v>
      </c>
      <c r="AA551" s="2">
        <v>0.2870949074074074</v>
      </c>
      <c r="AB551" s="2">
        <v>0.85940972222222223</v>
      </c>
      <c r="AC551" t="s">
        <v>45</v>
      </c>
      <c r="AD551" t="s">
        <v>44</v>
      </c>
      <c r="AE551" t="s">
        <v>44</v>
      </c>
      <c r="AF551">
        <v>149</v>
      </c>
    </row>
    <row r="552" spans="1:32">
      <c r="A552">
        <v>1570</v>
      </c>
      <c r="B552">
        <v>670</v>
      </c>
      <c r="C552" t="s">
        <v>1328</v>
      </c>
      <c r="D552" t="s">
        <v>2283</v>
      </c>
      <c r="E552" t="s">
        <v>48</v>
      </c>
      <c r="F552" t="s">
        <v>3307</v>
      </c>
      <c r="G552" t="s">
        <v>3308</v>
      </c>
      <c r="H552" t="s">
        <v>423</v>
      </c>
      <c r="I552" s="1">
        <v>16607</v>
      </c>
      <c r="J552" t="s">
        <v>3309</v>
      </c>
      <c r="K552" t="s">
        <v>3310</v>
      </c>
      <c r="L552">
        <v>25194</v>
      </c>
      <c r="M552" t="s">
        <v>423</v>
      </c>
      <c r="N552" s="1">
        <v>44919</v>
      </c>
      <c r="O552" s="1">
        <v>44921</v>
      </c>
      <c r="P552">
        <v>64</v>
      </c>
      <c r="Q552">
        <v>3</v>
      </c>
      <c r="R552" t="s">
        <v>53</v>
      </c>
      <c r="S552">
        <v>4</v>
      </c>
      <c r="T552">
        <v>2</v>
      </c>
      <c r="U552">
        <v>2</v>
      </c>
      <c r="V552">
        <v>256</v>
      </c>
      <c r="W552" t="s">
        <v>41</v>
      </c>
      <c r="X552" t="s">
        <v>3311</v>
      </c>
      <c r="Y552" t="s">
        <v>81</v>
      </c>
      <c r="Z552" s="1">
        <v>44891</v>
      </c>
      <c r="AA552" s="2">
        <v>0.96958333333333335</v>
      </c>
      <c r="AB552" s="2">
        <v>1.6597222222222222E-2</v>
      </c>
      <c r="AC552" t="s">
        <v>44</v>
      </c>
      <c r="AD552" t="s">
        <v>45</v>
      </c>
      <c r="AE552" t="s">
        <v>45</v>
      </c>
      <c r="AF552">
        <v>128</v>
      </c>
    </row>
    <row r="553" spans="1:32">
      <c r="A553">
        <v>1571</v>
      </c>
      <c r="B553">
        <v>671</v>
      </c>
      <c r="C553" t="s">
        <v>284</v>
      </c>
      <c r="D553" t="s">
        <v>3312</v>
      </c>
      <c r="E553" t="s">
        <v>34</v>
      </c>
      <c r="F553" t="s">
        <v>3313</v>
      </c>
      <c r="G553" t="s">
        <v>3314</v>
      </c>
      <c r="H553" t="s">
        <v>109</v>
      </c>
      <c r="I553" s="1">
        <v>23139</v>
      </c>
      <c r="J553" t="s">
        <v>3315</v>
      </c>
      <c r="K553" t="s">
        <v>3316</v>
      </c>
      <c r="L553">
        <v>42480</v>
      </c>
      <c r="M553" t="s">
        <v>109</v>
      </c>
      <c r="N553" s="1">
        <v>44760</v>
      </c>
      <c r="O553" s="1">
        <v>44765</v>
      </c>
      <c r="P553">
        <v>61</v>
      </c>
      <c r="Q553">
        <v>3</v>
      </c>
      <c r="R553" t="s">
        <v>53</v>
      </c>
      <c r="S553">
        <v>3</v>
      </c>
      <c r="T553">
        <v>2</v>
      </c>
      <c r="U553">
        <v>5</v>
      </c>
      <c r="V553">
        <v>615</v>
      </c>
      <c r="W553" t="s">
        <v>41</v>
      </c>
      <c r="X553" t="s">
        <v>3317</v>
      </c>
      <c r="Y553" t="s">
        <v>6</v>
      </c>
      <c r="Z553" s="1">
        <v>44735</v>
      </c>
      <c r="AA553" s="2">
        <v>0.24850694444444443</v>
      </c>
      <c r="AB553" s="2">
        <v>0.98499999999999999</v>
      </c>
      <c r="AC553" t="s">
        <v>45</v>
      </c>
      <c r="AD553" t="s">
        <v>44</v>
      </c>
      <c r="AE553" t="s">
        <v>45</v>
      </c>
      <c r="AF553">
        <v>123</v>
      </c>
    </row>
    <row r="554" spans="1:32">
      <c r="A554">
        <v>1572</v>
      </c>
      <c r="B554">
        <v>672</v>
      </c>
      <c r="C554" t="s">
        <v>1771</v>
      </c>
      <c r="D554" t="s">
        <v>126</v>
      </c>
      <c r="E554" t="s">
        <v>48</v>
      </c>
      <c r="F554" t="s">
        <v>3318</v>
      </c>
      <c r="G554" t="s">
        <v>3319</v>
      </c>
      <c r="H554" t="s">
        <v>317</v>
      </c>
      <c r="I554" s="1">
        <v>33766</v>
      </c>
      <c r="J554" t="s">
        <v>3320</v>
      </c>
      <c r="K554" t="s">
        <v>432</v>
      </c>
      <c r="L554">
        <v>85252</v>
      </c>
      <c r="M554" t="s">
        <v>317</v>
      </c>
      <c r="N554" s="1">
        <v>44914</v>
      </c>
      <c r="O554" s="1">
        <v>44918</v>
      </c>
      <c r="P554">
        <v>17</v>
      </c>
      <c r="Q554">
        <v>1</v>
      </c>
      <c r="R554" t="s">
        <v>63</v>
      </c>
      <c r="S554">
        <v>1</v>
      </c>
      <c r="T554">
        <v>1</v>
      </c>
      <c r="U554">
        <v>4</v>
      </c>
      <c r="V554">
        <v>332</v>
      </c>
      <c r="W554" t="s">
        <v>41</v>
      </c>
      <c r="X554" t="s">
        <v>3321</v>
      </c>
      <c r="Y554" t="s">
        <v>6</v>
      </c>
      <c r="Z554" s="1">
        <v>44887</v>
      </c>
      <c r="AA554" s="2">
        <v>0.98530092592592589</v>
      </c>
      <c r="AB554" s="2">
        <v>2.2997685185185187E-2</v>
      </c>
      <c r="AC554" t="s">
        <v>45</v>
      </c>
      <c r="AD554" t="s">
        <v>44</v>
      </c>
      <c r="AE554" t="s">
        <v>44</v>
      </c>
      <c r="AF554">
        <v>83</v>
      </c>
    </row>
    <row r="555" spans="1:32">
      <c r="A555">
        <v>1573</v>
      </c>
      <c r="B555">
        <v>673</v>
      </c>
      <c r="C555" t="s">
        <v>3322</v>
      </c>
      <c r="D555" t="s">
        <v>264</v>
      </c>
      <c r="E555" t="s">
        <v>48</v>
      </c>
      <c r="F555" t="s">
        <v>3323</v>
      </c>
      <c r="G555" t="s">
        <v>3324</v>
      </c>
      <c r="H555" t="s">
        <v>405</v>
      </c>
      <c r="I555" s="1">
        <v>17406</v>
      </c>
      <c r="J555" t="s">
        <v>3325</v>
      </c>
      <c r="K555" t="s">
        <v>3326</v>
      </c>
      <c r="L555">
        <v>98821</v>
      </c>
      <c r="M555" t="s">
        <v>405</v>
      </c>
      <c r="N555" s="1">
        <v>44748</v>
      </c>
      <c r="O555" s="1">
        <v>44750</v>
      </c>
      <c r="P555">
        <v>54</v>
      </c>
      <c r="Q555">
        <v>3</v>
      </c>
      <c r="R555" t="s">
        <v>40</v>
      </c>
      <c r="S555">
        <v>3</v>
      </c>
      <c r="T555">
        <v>0</v>
      </c>
      <c r="U555">
        <v>2</v>
      </c>
      <c r="V555">
        <v>420</v>
      </c>
      <c r="W555" t="s">
        <v>41</v>
      </c>
      <c r="X555" t="s">
        <v>3327</v>
      </c>
      <c r="Y555" t="s">
        <v>6</v>
      </c>
      <c r="Z555" s="1">
        <v>44734</v>
      </c>
      <c r="AA555" s="2">
        <v>0.4836805555555555</v>
      </c>
      <c r="AB555" s="2">
        <v>0.2945949074074074</v>
      </c>
      <c r="AC555" t="s">
        <v>44</v>
      </c>
      <c r="AD555" t="s">
        <v>44</v>
      </c>
      <c r="AE555" t="s">
        <v>45</v>
      </c>
      <c r="AF555">
        <v>210</v>
      </c>
    </row>
    <row r="556" spans="1:32">
      <c r="A556">
        <v>1574</v>
      </c>
      <c r="B556">
        <v>674</v>
      </c>
      <c r="C556" t="s">
        <v>534</v>
      </c>
      <c r="D556" t="s">
        <v>716</v>
      </c>
      <c r="E556" t="s">
        <v>48</v>
      </c>
      <c r="F556" t="s">
        <v>3328</v>
      </c>
      <c r="G556" t="s">
        <v>3329</v>
      </c>
      <c r="H556" t="s">
        <v>171</v>
      </c>
      <c r="I556" s="1">
        <v>17524</v>
      </c>
      <c r="J556" t="s">
        <v>3330</v>
      </c>
      <c r="K556" t="s">
        <v>3331</v>
      </c>
      <c r="L556">
        <v>86637</v>
      </c>
      <c r="M556" t="s">
        <v>171</v>
      </c>
      <c r="N556" s="1">
        <v>44828</v>
      </c>
      <c r="O556" s="1">
        <v>44832</v>
      </c>
      <c r="P556">
        <v>26</v>
      </c>
      <c r="Q556">
        <v>2</v>
      </c>
      <c r="R556" t="s">
        <v>63</v>
      </c>
      <c r="S556">
        <v>2</v>
      </c>
      <c r="T556">
        <v>1</v>
      </c>
      <c r="U556">
        <v>4</v>
      </c>
      <c r="V556">
        <v>348</v>
      </c>
      <c r="W556" t="s">
        <v>54</v>
      </c>
      <c r="X556" t="s">
        <v>3332</v>
      </c>
      <c r="Y556" t="s">
        <v>6</v>
      </c>
      <c r="Z556" s="1">
        <v>44812</v>
      </c>
      <c r="AA556" s="2">
        <v>0.46378472222222222</v>
      </c>
      <c r="AB556" s="2">
        <v>0.90457175925925926</v>
      </c>
      <c r="AC556" t="s">
        <v>44</v>
      </c>
      <c r="AD556" t="s">
        <v>45</v>
      </c>
      <c r="AE556" t="s">
        <v>44</v>
      </c>
      <c r="AF556">
        <v>87</v>
      </c>
    </row>
    <row r="557" spans="1:32">
      <c r="A557">
        <v>1575</v>
      </c>
      <c r="B557">
        <v>675</v>
      </c>
      <c r="C557" t="s">
        <v>1966</v>
      </c>
      <c r="D557" t="s">
        <v>2190</v>
      </c>
      <c r="E557" t="s">
        <v>48</v>
      </c>
      <c r="F557" t="s">
        <v>3333</v>
      </c>
      <c r="G557">
        <v>9209550271</v>
      </c>
      <c r="H557" t="s">
        <v>418</v>
      </c>
      <c r="I557" s="1">
        <v>38176</v>
      </c>
      <c r="J557" t="s">
        <v>3334</v>
      </c>
      <c r="K557" t="s">
        <v>3335</v>
      </c>
      <c r="L557">
        <v>62218</v>
      </c>
      <c r="M557" t="s">
        <v>418</v>
      </c>
      <c r="N557" s="1">
        <v>44807</v>
      </c>
      <c r="O557" s="1">
        <v>44809</v>
      </c>
      <c r="P557">
        <v>83</v>
      </c>
      <c r="Q557">
        <v>4</v>
      </c>
      <c r="R557" t="s">
        <v>63</v>
      </c>
      <c r="S557">
        <v>3</v>
      </c>
      <c r="T557">
        <v>1</v>
      </c>
      <c r="U557">
        <v>2</v>
      </c>
      <c r="V557">
        <v>138</v>
      </c>
      <c r="W557" t="s">
        <v>41</v>
      </c>
      <c r="X557" t="s">
        <v>3336</v>
      </c>
      <c r="Y557" t="s">
        <v>43</v>
      </c>
      <c r="Z557" s="1">
        <v>44781</v>
      </c>
      <c r="AA557" s="2">
        <v>0.39557870370370374</v>
      </c>
      <c r="AB557" s="2">
        <v>7.5092592592592586E-2</v>
      </c>
      <c r="AC557" t="s">
        <v>45</v>
      </c>
      <c r="AD557" t="s">
        <v>44</v>
      </c>
      <c r="AE557" t="s">
        <v>45</v>
      </c>
      <c r="AF557">
        <v>69</v>
      </c>
    </row>
    <row r="558" spans="1:32">
      <c r="A558">
        <v>1576</v>
      </c>
      <c r="B558">
        <v>676</v>
      </c>
      <c r="C558" t="s">
        <v>881</v>
      </c>
      <c r="D558" t="s">
        <v>622</v>
      </c>
      <c r="E558" t="s">
        <v>34</v>
      </c>
      <c r="F558" t="s">
        <v>3337</v>
      </c>
      <c r="G558" t="s">
        <v>3338</v>
      </c>
      <c r="H558" t="s">
        <v>692</v>
      </c>
      <c r="I558" s="1">
        <v>17047</v>
      </c>
      <c r="J558" t="s">
        <v>3339</v>
      </c>
      <c r="K558" t="s">
        <v>3340</v>
      </c>
      <c r="L558">
        <v>60845</v>
      </c>
      <c r="M558" t="s">
        <v>692</v>
      </c>
      <c r="N558" s="1">
        <v>44894</v>
      </c>
      <c r="O558" s="1">
        <v>44899</v>
      </c>
      <c r="P558">
        <v>45</v>
      </c>
      <c r="Q558">
        <v>2</v>
      </c>
      <c r="R558" t="s">
        <v>40</v>
      </c>
      <c r="S558">
        <v>3</v>
      </c>
      <c r="T558">
        <v>0</v>
      </c>
      <c r="U558">
        <v>5</v>
      </c>
      <c r="V558">
        <v>1005</v>
      </c>
      <c r="W558" t="s">
        <v>41</v>
      </c>
      <c r="X558" t="s">
        <v>3341</v>
      </c>
      <c r="Y558" t="s">
        <v>65</v>
      </c>
      <c r="Z558" s="1">
        <v>44884</v>
      </c>
      <c r="AA558" s="2">
        <v>6.2233796296296294E-2</v>
      </c>
      <c r="AB558" s="2">
        <v>0.10217592592592593</v>
      </c>
      <c r="AC558" t="s">
        <v>45</v>
      </c>
      <c r="AD558" t="s">
        <v>45</v>
      </c>
      <c r="AE558" t="s">
        <v>45</v>
      </c>
      <c r="AF558">
        <v>201</v>
      </c>
    </row>
    <row r="559" spans="1:32">
      <c r="A559">
        <v>1577</v>
      </c>
      <c r="B559">
        <v>677</v>
      </c>
      <c r="C559" t="s">
        <v>3342</v>
      </c>
      <c r="D559" t="s">
        <v>3343</v>
      </c>
      <c r="E559" t="s">
        <v>34</v>
      </c>
      <c r="F559" t="s">
        <v>3344</v>
      </c>
      <c r="G559">
        <v>8786564193</v>
      </c>
      <c r="H559" t="s">
        <v>37</v>
      </c>
      <c r="I559" s="1">
        <v>26954</v>
      </c>
      <c r="J559" t="s">
        <v>3345</v>
      </c>
      <c r="K559" t="s">
        <v>3346</v>
      </c>
      <c r="L559">
        <v>14741</v>
      </c>
      <c r="M559" t="s">
        <v>37</v>
      </c>
      <c r="N559" s="1">
        <v>44641</v>
      </c>
      <c r="O559" s="1">
        <v>44644</v>
      </c>
      <c r="P559">
        <v>10</v>
      </c>
      <c r="Q559">
        <v>1</v>
      </c>
      <c r="R559" t="s">
        <v>53</v>
      </c>
      <c r="S559">
        <v>1</v>
      </c>
      <c r="T559">
        <v>1</v>
      </c>
      <c r="U559">
        <v>3</v>
      </c>
      <c r="V559">
        <v>417</v>
      </c>
      <c r="W559" t="s">
        <v>41</v>
      </c>
      <c r="X559" t="s">
        <v>3347</v>
      </c>
      <c r="Y559" t="s">
        <v>81</v>
      </c>
      <c r="Z559" s="1">
        <v>44627</v>
      </c>
      <c r="AA559" s="2">
        <v>0.87351851851851858</v>
      </c>
      <c r="AB559" s="2">
        <v>0.18605324074074073</v>
      </c>
      <c r="AC559" t="s">
        <v>45</v>
      </c>
      <c r="AD559" t="s">
        <v>44</v>
      </c>
      <c r="AE559" t="s">
        <v>45</v>
      </c>
      <c r="AF559">
        <v>139</v>
      </c>
    </row>
    <row r="560" spans="1:32">
      <c r="A560">
        <v>1578</v>
      </c>
      <c r="B560">
        <v>678</v>
      </c>
      <c r="C560" t="s">
        <v>410</v>
      </c>
      <c r="D560" t="s">
        <v>1409</v>
      </c>
      <c r="E560" t="s">
        <v>48</v>
      </c>
      <c r="F560" t="s">
        <v>3348</v>
      </c>
      <c r="G560" t="s">
        <v>3349</v>
      </c>
      <c r="H560" t="s">
        <v>201</v>
      </c>
      <c r="I560" s="1">
        <v>28109</v>
      </c>
      <c r="J560" t="s">
        <v>3350</v>
      </c>
      <c r="K560" t="s">
        <v>3351</v>
      </c>
      <c r="L560">
        <v>9133</v>
      </c>
      <c r="M560" t="s">
        <v>201</v>
      </c>
      <c r="N560" s="1">
        <v>44936</v>
      </c>
      <c r="O560" s="1">
        <v>44937</v>
      </c>
      <c r="P560">
        <v>76</v>
      </c>
      <c r="Q560">
        <v>4</v>
      </c>
      <c r="R560" t="s">
        <v>53</v>
      </c>
      <c r="S560">
        <v>4</v>
      </c>
      <c r="T560">
        <v>1</v>
      </c>
      <c r="U560">
        <v>1</v>
      </c>
      <c r="V560">
        <v>121</v>
      </c>
      <c r="W560" t="s">
        <v>54</v>
      </c>
      <c r="X560" t="s">
        <v>3352</v>
      </c>
      <c r="Y560" t="s">
        <v>6</v>
      </c>
      <c r="Z560" s="1">
        <v>44905</v>
      </c>
      <c r="AA560" s="2">
        <v>0.4042824074074074</v>
      </c>
      <c r="AB560" s="2">
        <v>0.30429398148148151</v>
      </c>
      <c r="AC560" t="s">
        <v>44</v>
      </c>
      <c r="AD560" t="s">
        <v>45</v>
      </c>
      <c r="AE560" t="s">
        <v>44</v>
      </c>
      <c r="AF560">
        <v>121</v>
      </c>
    </row>
    <row r="561" spans="1:32">
      <c r="A561">
        <v>1579</v>
      </c>
      <c r="B561">
        <v>679</v>
      </c>
      <c r="C561" t="s">
        <v>489</v>
      </c>
      <c r="D561" t="s">
        <v>3353</v>
      </c>
      <c r="E561" t="s">
        <v>48</v>
      </c>
      <c r="F561" t="s">
        <v>3354</v>
      </c>
      <c r="G561" t="s">
        <v>3355</v>
      </c>
      <c r="H561" t="s">
        <v>115</v>
      </c>
      <c r="I561" s="1">
        <v>33350</v>
      </c>
      <c r="J561" t="s">
        <v>3356</v>
      </c>
      <c r="K561" t="s">
        <v>211</v>
      </c>
      <c r="L561">
        <v>16856</v>
      </c>
      <c r="M561" t="s">
        <v>115</v>
      </c>
      <c r="N561" s="1">
        <v>44850</v>
      </c>
      <c r="O561" s="1">
        <v>44853</v>
      </c>
      <c r="P561">
        <v>74</v>
      </c>
      <c r="Q561">
        <v>3</v>
      </c>
      <c r="R561" t="s">
        <v>63</v>
      </c>
      <c r="S561">
        <v>2</v>
      </c>
      <c r="T561">
        <v>1</v>
      </c>
      <c r="U561">
        <v>3</v>
      </c>
      <c r="V561">
        <v>186</v>
      </c>
      <c r="W561" t="s">
        <v>54</v>
      </c>
      <c r="X561" t="s">
        <v>3357</v>
      </c>
      <c r="Y561" t="s">
        <v>81</v>
      </c>
      <c r="Z561" s="1">
        <v>44828</v>
      </c>
      <c r="AA561" s="2">
        <v>0.62856481481481474</v>
      </c>
      <c r="AB561" s="2">
        <v>1.6331018518518519E-2</v>
      </c>
      <c r="AC561" t="s">
        <v>45</v>
      </c>
      <c r="AD561" t="s">
        <v>44</v>
      </c>
      <c r="AE561" t="s">
        <v>45</v>
      </c>
      <c r="AF561">
        <v>62</v>
      </c>
    </row>
    <row r="562" spans="1:32">
      <c r="A562">
        <v>1580</v>
      </c>
      <c r="B562">
        <v>680</v>
      </c>
      <c r="C562" t="s">
        <v>1044</v>
      </c>
      <c r="D562" t="s">
        <v>3358</v>
      </c>
      <c r="E562" t="s">
        <v>48</v>
      </c>
      <c r="F562" t="s">
        <v>3359</v>
      </c>
      <c r="G562" t="s">
        <v>3360</v>
      </c>
      <c r="H562" t="s">
        <v>225</v>
      </c>
      <c r="I562" s="1">
        <v>34918</v>
      </c>
      <c r="J562" t="s">
        <v>3361</v>
      </c>
      <c r="K562" t="s">
        <v>3362</v>
      </c>
      <c r="L562">
        <v>97097</v>
      </c>
      <c r="M562" t="s">
        <v>225</v>
      </c>
      <c r="N562" s="1">
        <v>44816</v>
      </c>
      <c r="O562" s="1">
        <v>44819</v>
      </c>
      <c r="P562">
        <v>4</v>
      </c>
      <c r="Q562">
        <v>1</v>
      </c>
      <c r="R562" t="s">
        <v>53</v>
      </c>
      <c r="S562">
        <v>1</v>
      </c>
      <c r="T562">
        <v>0</v>
      </c>
      <c r="U562">
        <v>3</v>
      </c>
      <c r="V562">
        <v>387</v>
      </c>
      <c r="W562" t="s">
        <v>41</v>
      </c>
      <c r="X562" t="s">
        <v>3363</v>
      </c>
      <c r="Y562" t="s">
        <v>65</v>
      </c>
      <c r="Z562" s="1">
        <v>44800</v>
      </c>
      <c r="AA562" s="2">
        <v>0.20943287037037037</v>
      </c>
      <c r="AB562" s="2">
        <v>0.7852662037037037</v>
      </c>
      <c r="AC562" t="s">
        <v>44</v>
      </c>
      <c r="AD562" t="s">
        <v>44</v>
      </c>
      <c r="AE562" t="s">
        <v>44</v>
      </c>
      <c r="AF562">
        <v>129</v>
      </c>
    </row>
    <row r="563" spans="1:32">
      <c r="A563">
        <v>1581</v>
      </c>
      <c r="B563">
        <v>681</v>
      </c>
      <c r="C563" t="s">
        <v>326</v>
      </c>
      <c r="D563" t="s">
        <v>1925</v>
      </c>
      <c r="E563" t="s">
        <v>34</v>
      </c>
      <c r="F563" t="s">
        <v>3364</v>
      </c>
      <c r="G563" t="s">
        <v>3365</v>
      </c>
      <c r="H563" t="s">
        <v>156</v>
      </c>
      <c r="I563" s="1">
        <v>30737</v>
      </c>
      <c r="J563" t="s">
        <v>3366</v>
      </c>
      <c r="K563" t="s">
        <v>3367</v>
      </c>
      <c r="L563">
        <v>42957</v>
      </c>
      <c r="M563" t="s">
        <v>156</v>
      </c>
      <c r="N563" s="1">
        <v>44757</v>
      </c>
      <c r="O563" s="1">
        <v>44762</v>
      </c>
      <c r="P563">
        <v>28</v>
      </c>
      <c r="Q563">
        <v>2</v>
      </c>
      <c r="R563" t="s">
        <v>53</v>
      </c>
      <c r="S563">
        <v>1</v>
      </c>
      <c r="T563">
        <v>0</v>
      </c>
      <c r="U563">
        <v>5</v>
      </c>
      <c r="V563">
        <v>735</v>
      </c>
      <c r="W563" t="s">
        <v>54</v>
      </c>
      <c r="X563" t="s">
        <v>3368</v>
      </c>
      <c r="Y563" t="s">
        <v>6</v>
      </c>
      <c r="Z563" s="1">
        <v>44735</v>
      </c>
      <c r="AA563" s="2">
        <v>2.0925925925925928E-2</v>
      </c>
      <c r="AB563" s="2">
        <v>8.6759259259259258E-2</v>
      </c>
      <c r="AC563" t="s">
        <v>44</v>
      </c>
      <c r="AD563" t="s">
        <v>45</v>
      </c>
      <c r="AE563" t="s">
        <v>44</v>
      </c>
      <c r="AF563">
        <v>147</v>
      </c>
    </row>
    <row r="564" spans="1:32">
      <c r="A564">
        <v>1582</v>
      </c>
      <c r="B564">
        <v>682</v>
      </c>
      <c r="C564" t="s">
        <v>3369</v>
      </c>
      <c r="D564" t="s">
        <v>348</v>
      </c>
      <c r="E564" t="s">
        <v>48</v>
      </c>
      <c r="F564" t="s">
        <v>3370</v>
      </c>
      <c r="G564" t="s">
        <v>3371</v>
      </c>
      <c r="H564" t="s">
        <v>317</v>
      </c>
      <c r="I564" s="1">
        <v>26694</v>
      </c>
      <c r="J564" t="s">
        <v>3372</v>
      </c>
      <c r="K564" t="s">
        <v>3373</v>
      </c>
      <c r="L564">
        <v>94782</v>
      </c>
      <c r="M564" t="s">
        <v>317</v>
      </c>
      <c r="N564" s="1">
        <v>44600</v>
      </c>
      <c r="O564" s="1">
        <v>44603</v>
      </c>
      <c r="P564">
        <v>51</v>
      </c>
      <c r="Q564">
        <v>3</v>
      </c>
      <c r="R564" t="s">
        <v>40</v>
      </c>
      <c r="S564">
        <v>1</v>
      </c>
      <c r="T564">
        <v>1</v>
      </c>
      <c r="U564">
        <v>3</v>
      </c>
      <c r="V564">
        <v>693</v>
      </c>
      <c r="W564" t="s">
        <v>41</v>
      </c>
      <c r="X564" t="s">
        <v>3374</v>
      </c>
      <c r="Y564" t="s">
        <v>65</v>
      </c>
      <c r="Z564" s="1">
        <v>44589</v>
      </c>
      <c r="AA564" s="2">
        <v>3.2025462962962964E-2</v>
      </c>
      <c r="AB564" s="2">
        <v>0.80348379629629629</v>
      </c>
      <c r="AC564" t="s">
        <v>45</v>
      </c>
      <c r="AD564" t="s">
        <v>45</v>
      </c>
      <c r="AE564" t="s">
        <v>45</v>
      </c>
      <c r="AF564">
        <v>231</v>
      </c>
    </row>
    <row r="565" spans="1:32">
      <c r="A565">
        <v>1583</v>
      </c>
      <c r="B565">
        <v>683</v>
      </c>
      <c r="C565" t="s">
        <v>469</v>
      </c>
      <c r="D565" t="s">
        <v>126</v>
      </c>
      <c r="E565" t="s">
        <v>34</v>
      </c>
      <c r="F565" t="s">
        <v>3375</v>
      </c>
      <c r="G565" t="s">
        <v>3376</v>
      </c>
      <c r="H565" t="s">
        <v>77</v>
      </c>
      <c r="I565" s="1">
        <v>19218</v>
      </c>
      <c r="J565" t="s">
        <v>3377</v>
      </c>
      <c r="K565" t="s">
        <v>3378</v>
      </c>
      <c r="L565">
        <v>79640</v>
      </c>
      <c r="M565" t="s">
        <v>77</v>
      </c>
      <c r="N565" s="1">
        <v>44717</v>
      </c>
      <c r="O565" s="1">
        <v>44719</v>
      </c>
      <c r="P565">
        <v>73</v>
      </c>
      <c r="Q565">
        <v>3</v>
      </c>
      <c r="R565" t="s">
        <v>53</v>
      </c>
      <c r="S565">
        <v>4</v>
      </c>
      <c r="T565">
        <v>0</v>
      </c>
      <c r="U565">
        <v>2</v>
      </c>
      <c r="V565">
        <v>268</v>
      </c>
      <c r="W565" t="s">
        <v>41</v>
      </c>
      <c r="X565" t="s">
        <v>3379</v>
      </c>
      <c r="Y565" t="s">
        <v>43</v>
      </c>
      <c r="Z565" s="1">
        <v>44681</v>
      </c>
      <c r="AA565" s="2">
        <v>0.86829861111111117</v>
      </c>
      <c r="AB565" s="2">
        <v>0.81168981481481473</v>
      </c>
      <c r="AC565" t="s">
        <v>45</v>
      </c>
      <c r="AD565" t="s">
        <v>44</v>
      </c>
      <c r="AE565" t="s">
        <v>44</v>
      </c>
      <c r="AF565">
        <v>134</v>
      </c>
    </row>
    <row r="566" spans="1:32">
      <c r="A566">
        <v>1584</v>
      </c>
      <c r="B566">
        <v>684</v>
      </c>
      <c r="C566" t="s">
        <v>3380</v>
      </c>
      <c r="D566" t="s">
        <v>2623</v>
      </c>
      <c r="E566" t="s">
        <v>48</v>
      </c>
      <c r="F566" t="s">
        <v>3381</v>
      </c>
      <c r="G566" t="s">
        <v>3382</v>
      </c>
      <c r="H566" t="s">
        <v>309</v>
      </c>
      <c r="I566" s="1">
        <v>20514</v>
      </c>
      <c r="J566" t="s">
        <v>3383</v>
      </c>
      <c r="K566" t="s">
        <v>3384</v>
      </c>
      <c r="L566">
        <v>71712</v>
      </c>
      <c r="M566" t="s">
        <v>309</v>
      </c>
      <c r="N566" s="1">
        <v>44741</v>
      </c>
      <c r="O566" s="1">
        <v>44742</v>
      </c>
      <c r="P566">
        <v>8</v>
      </c>
      <c r="Q566">
        <v>1</v>
      </c>
      <c r="R566" t="s">
        <v>63</v>
      </c>
      <c r="S566">
        <v>4</v>
      </c>
      <c r="T566">
        <v>1</v>
      </c>
      <c r="U566">
        <v>1</v>
      </c>
      <c r="V566">
        <v>81</v>
      </c>
      <c r="W566" t="s">
        <v>54</v>
      </c>
      <c r="X566" t="s">
        <v>3385</v>
      </c>
      <c r="Y566" t="s">
        <v>81</v>
      </c>
      <c r="Z566" s="1">
        <v>44730</v>
      </c>
      <c r="AA566" s="2">
        <v>0.28273148148148147</v>
      </c>
      <c r="AB566" s="2">
        <v>0.21436342592592594</v>
      </c>
      <c r="AC566" t="s">
        <v>45</v>
      </c>
      <c r="AD566" t="s">
        <v>45</v>
      </c>
      <c r="AE566" t="s">
        <v>44</v>
      </c>
      <c r="AF566">
        <v>81</v>
      </c>
    </row>
    <row r="567" spans="1:32">
      <c r="A567">
        <v>1585</v>
      </c>
      <c r="B567">
        <v>685</v>
      </c>
      <c r="C567" t="s">
        <v>3386</v>
      </c>
      <c r="D567" t="s">
        <v>3387</v>
      </c>
      <c r="E567" t="s">
        <v>48</v>
      </c>
      <c r="F567" t="s">
        <v>3388</v>
      </c>
      <c r="G567" t="s">
        <v>3389</v>
      </c>
      <c r="H567" t="s">
        <v>37</v>
      </c>
      <c r="I567" s="1">
        <v>27533</v>
      </c>
      <c r="J567" t="s">
        <v>3390</v>
      </c>
      <c r="K567" t="s">
        <v>3391</v>
      </c>
      <c r="L567">
        <v>36653</v>
      </c>
      <c r="M567" t="s">
        <v>37</v>
      </c>
      <c r="N567" s="1">
        <v>44856</v>
      </c>
      <c r="O567" s="1">
        <v>44861</v>
      </c>
      <c r="P567">
        <v>1</v>
      </c>
      <c r="Q567">
        <v>1</v>
      </c>
      <c r="R567" t="s">
        <v>53</v>
      </c>
      <c r="S567">
        <v>2</v>
      </c>
      <c r="T567">
        <v>2</v>
      </c>
      <c r="U567">
        <v>5</v>
      </c>
      <c r="V567">
        <v>635</v>
      </c>
      <c r="W567" t="s">
        <v>41</v>
      </c>
      <c r="X567" t="s">
        <v>3392</v>
      </c>
      <c r="Y567" t="s">
        <v>81</v>
      </c>
      <c r="Z567" s="1">
        <v>44848</v>
      </c>
      <c r="AA567" s="2">
        <v>0.5226736111111111</v>
      </c>
      <c r="AB567" s="2">
        <v>2.8171296296296302E-2</v>
      </c>
      <c r="AC567" t="s">
        <v>44</v>
      </c>
      <c r="AD567" t="s">
        <v>44</v>
      </c>
      <c r="AE567" t="s">
        <v>45</v>
      </c>
      <c r="AF567">
        <v>127</v>
      </c>
    </row>
    <row r="568" spans="1:32">
      <c r="A568">
        <v>1586</v>
      </c>
      <c r="B568">
        <v>686</v>
      </c>
      <c r="C568" t="s">
        <v>662</v>
      </c>
      <c r="D568" t="s">
        <v>1801</v>
      </c>
      <c r="E568" t="s">
        <v>48</v>
      </c>
      <c r="F568" t="s">
        <v>3393</v>
      </c>
      <c r="G568" t="s">
        <v>3394</v>
      </c>
      <c r="H568" t="s">
        <v>70</v>
      </c>
      <c r="I568" s="1">
        <v>21485</v>
      </c>
      <c r="J568" t="s">
        <v>3395</v>
      </c>
      <c r="K568" t="s">
        <v>254</v>
      </c>
      <c r="L568">
        <v>67561</v>
      </c>
      <c r="M568" t="s">
        <v>70</v>
      </c>
      <c r="N568" s="1">
        <v>44732</v>
      </c>
      <c r="O568" s="1">
        <v>44733</v>
      </c>
      <c r="P568">
        <v>52</v>
      </c>
      <c r="Q568">
        <v>3</v>
      </c>
      <c r="R568" t="s">
        <v>53</v>
      </c>
      <c r="S568">
        <v>2</v>
      </c>
      <c r="T568">
        <v>1</v>
      </c>
      <c r="U568">
        <v>1</v>
      </c>
      <c r="V568">
        <v>143</v>
      </c>
      <c r="W568" t="s">
        <v>54</v>
      </c>
      <c r="X568" t="s">
        <v>3396</v>
      </c>
      <c r="Y568" t="s">
        <v>43</v>
      </c>
      <c r="Z568" s="1">
        <v>44715</v>
      </c>
      <c r="AA568" s="2">
        <v>0.14645833333333333</v>
      </c>
      <c r="AB568" s="2">
        <v>0.60856481481481484</v>
      </c>
      <c r="AC568" t="s">
        <v>45</v>
      </c>
      <c r="AD568" t="s">
        <v>45</v>
      </c>
      <c r="AE568" t="s">
        <v>44</v>
      </c>
      <c r="AF568">
        <v>143</v>
      </c>
    </row>
    <row r="569" spans="1:32">
      <c r="A569">
        <v>1587</v>
      </c>
      <c r="B569">
        <v>687</v>
      </c>
      <c r="C569" t="s">
        <v>3397</v>
      </c>
      <c r="D569" t="s">
        <v>642</v>
      </c>
      <c r="E569" t="s">
        <v>34</v>
      </c>
      <c r="F569" t="s">
        <v>3398</v>
      </c>
      <c r="G569" t="s">
        <v>3399</v>
      </c>
      <c r="H569" t="s">
        <v>60</v>
      </c>
      <c r="I569" s="1">
        <v>24821</v>
      </c>
      <c r="J569" t="s">
        <v>3400</v>
      </c>
      <c r="K569" t="s">
        <v>3401</v>
      </c>
      <c r="L569">
        <v>1588</v>
      </c>
      <c r="M569" t="s">
        <v>60</v>
      </c>
      <c r="N569" s="1">
        <v>44932</v>
      </c>
      <c r="O569" s="1">
        <v>44937</v>
      </c>
      <c r="P569">
        <v>86</v>
      </c>
      <c r="Q569">
        <v>4</v>
      </c>
      <c r="R569" t="s">
        <v>63</v>
      </c>
      <c r="S569">
        <v>2</v>
      </c>
      <c r="T569">
        <v>2</v>
      </c>
      <c r="U569">
        <v>5</v>
      </c>
      <c r="V569">
        <v>335</v>
      </c>
      <c r="W569" t="s">
        <v>41</v>
      </c>
      <c r="X569" t="s">
        <v>3402</v>
      </c>
      <c r="Y569" t="s">
        <v>81</v>
      </c>
      <c r="Z569" s="1">
        <v>44910</v>
      </c>
      <c r="AA569" s="2">
        <v>0.54454861111111108</v>
      </c>
      <c r="AB569" s="2">
        <v>0.22767361111111109</v>
      </c>
      <c r="AC569" t="s">
        <v>44</v>
      </c>
      <c r="AD569" t="s">
        <v>44</v>
      </c>
      <c r="AE569" t="s">
        <v>44</v>
      </c>
      <c r="AF569">
        <v>67</v>
      </c>
    </row>
    <row r="570" spans="1:32">
      <c r="A570">
        <v>1588</v>
      </c>
      <c r="B570">
        <v>688</v>
      </c>
      <c r="C570" t="s">
        <v>3403</v>
      </c>
      <c r="D570" t="s">
        <v>83</v>
      </c>
      <c r="E570" t="s">
        <v>34</v>
      </c>
      <c r="F570" t="s">
        <v>3404</v>
      </c>
      <c r="G570" t="s">
        <v>3405</v>
      </c>
      <c r="H570" t="s">
        <v>171</v>
      </c>
      <c r="I570" s="1">
        <v>28290</v>
      </c>
      <c r="J570" t="s">
        <v>3406</v>
      </c>
      <c r="K570" t="s">
        <v>3407</v>
      </c>
      <c r="L570">
        <v>34080</v>
      </c>
      <c r="M570" t="s">
        <v>171</v>
      </c>
      <c r="N570" s="1">
        <v>44599</v>
      </c>
      <c r="O570" s="1">
        <v>44604</v>
      </c>
      <c r="P570">
        <v>36</v>
      </c>
      <c r="Q570">
        <v>2</v>
      </c>
      <c r="R570" t="s">
        <v>40</v>
      </c>
      <c r="S570">
        <v>1</v>
      </c>
      <c r="T570">
        <v>0</v>
      </c>
      <c r="U570">
        <v>5</v>
      </c>
      <c r="V570">
        <v>1055</v>
      </c>
      <c r="W570" t="s">
        <v>41</v>
      </c>
      <c r="X570" t="s">
        <v>3408</v>
      </c>
      <c r="Y570" t="s">
        <v>43</v>
      </c>
      <c r="Z570" s="1">
        <v>44587</v>
      </c>
      <c r="AA570" s="2">
        <v>0.18028935185185183</v>
      </c>
      <c r="AB570" s="2">
        <v>0.20634259259259258</v>
      </c>
      <c r="AC570" t="s">
        <v>44</v>
      </c>
      <c r="AD570" t="s">
        <v>45</v>
      </c>
      <c r="AE570" t="s">
        <v>45</v>
      </c>
      <c r="AF570">
        <v>211</v>
      </c>
    </row>
    <row r="571" spans="1:32">
      <c r="A571">
        <v>1589</v>
      </c>
      <c r="B571">
        <v>689</v>
      </c>
      <c r="C571" t="s">
        <v>3409</v>
      </c>
      <c r="D571" t="s">
        <v>2640</v>
      </c>
      <c r="E571" t="s">
        <v>48</v>
      </c>
      <c r="F571" t="s">
        <v>3410</v>
      </c>
      <c r="G571" t="s">
        <v>3411</v>
      </c>
      <c r="H571" t="s">
        <v>115</v>
      </c>
      <c r="I571" s="1">
        <v>24575</v>
      </c>
      <c r="J571" t="s">
        <v>3412</v>
      </c>
      <c r="K571" t="s">
        <v>3413</v>
      </c>
      <c r="L571">
        <v>53163</v>
      </c>
      <c r="M571" t="s">
        <v>115</v>
      </c>
      <c r="N571" s="1">
        <v>44829</v>
      </c>
      <c r="O571" s="1">
        <v>44832</v>
      </c>
      <c r="P571">
        <v>12</v>
      </c>
      <c r="Q571">
        <v>1</v>
      </c>
      <c r="R571" t="s">
        <v>40</v>
      </c>
      <c r="S571">
        <v>4</v>
      </c>
      <c r="T571">
        <v>2</v>
      </c>
      <c r="U571">
        <v>3</v>
      </c>
      <c r="V571">
        <v>720</v>
      </c>
      <c r="W571" t="s">
        <v>54</v>
      </c>
      <c r="X571" t="s">
        <v>3414</v>
      </c>
      <c r="Y571" t="s">
        <v>65</v>
      </c>
      <c r="Z571" s="1">
        <v>44800</v>
      </c>
      <c r="AA571" s="2">
        <v>0.46784722222222225</v>
      </c>
      <c r="AB571" s="2">
        <v>0.61133101851851845</v>
      </c>
      <c r="AC571" t="s">
        <v>44</v>
      </c>
      <c r="AD571" t="s">
        <v>45</v>
      </c>
      <c r="AE571" t="s">
        <v>45</v>
      </c>
      <c r="AF571">
        <v>240</v>
      </c>
    </row>
    <row r="572" spans="1:32">
      <c r="A572">
        <v>1590</v>
      </c>
      <c r="B572">
        <v>690</v>
      </c>
      <c r="C572" t="s">
        <v>90</v>
      </c>
      <c r="D572" t="s">
        <v>3415</v>
      </c>
      <c r="E572" t="s">
        <v>48</v>
      </c>
      <c r="F572" t="s">
        <v>3416</v>
      </c>
      <c r="G572" t="s">
        <v>3417</v>
      </c>
      <c r="H572" t="s">
        <v>317</v>
      </c>
      <c r="I572" s="1">
        <v>22018</v>
      </c>
      <c r="J572" t="s">
        <v>3418</v>
      </c>
      <c r="K572" t="s">
        <v>3419</v>
      </c>
      <c r="L572">
        <v>60793</v>
      </c>
      <c r="M572" t="s">
        <v>317</v>
      </c>
      <c r="N572" s="1">
        <v>44866</v>
      </c>
      <c r="O572" s="1">
        <v>44868</v>
      </c>
      <c r="P572">
        <v>3</v>
      </c>
      <c r="Q572">
        <v>1</v>
      </c>
      <c r="R572" t="s">
        <v>40</v>
      </c>
      <c r="S572">
        <v>4</v>
      </c>
      <c r="T572">
        <v>0</v>
      </c>
      <c r="U572">
        <v>2</v>
      </c>
      <c r="V572">
        <v>402</v>
      </c>
      <c r="W572" t="s">
        <v>41</v>
      </c>
      <c r="X572" t="s">
        <v>3420</v>
      </c>
      <c r="Y572" t="s">
        <v>81</v>
      </c>
      <c r="Z572" s="1">
        <v>44860</v>
      </c>
      <c r="AA572" s="2">
        <v>0.76320601851851855</v>
      </c>
      <c r="AB572" s="2">
        <v>0.65028935185185188</v>
      </c>
      <c r="AC572" t="s">
        <v>45</v>
      </c>
      <c r="AD572" t="s">
        <v>44</v>
      </c>
      <c r="AE572" t="s">
        <v>45</v>
      </c>
      <c r="AF572">
        <v>201</v>
      </c>
    </row>
    <row r="573" spans="1:32">
      <c r="A573">
        <v>1591</v>
      </c>
      <c r="B573">
        <v>691</v>
      </c>
      <c r="C573" t="s">
        <v>1247</v>
      </c>
      <c r="D573" t="s">
        <v>469</v>
      </c>
      <c r="E573" t="s">
        <v>34</v>
      </c>
      <c r="F573" t="s">
        <v>3421</v>
      </c>
      <c r="G573" t="s">
        <v>3422</v>
      </c>
      <c r="H573" t="s">
        <v>457</v>
      </c>
      <c r="I573" s="1">
        <v>24945</v>
      </c>
      <c r="J573" t="s">
        <v>3423</v>
      </c>
      <c r="K573" t="s">
        <v>3048</v>
      </c>
      <c r="L573">
        <v>97926</v>
      </c>
      <c r="M573" t="s">
        <v>457</v>
      </c>
      <c r="N573" s="1">
        <v>44765</v>
      </c>
      <c r="O573" s="1">
        <v>44769</v>
      </c>
      <c r="P573">
        <v>88</v>
      </c>
      <c r="Q573">
        <v>4</v>
      </c>
      <c r="R573" t="s">
        <v>53</v>
      </c>
      <c r="S573">
        <v>3</v>
      </c>
      <c r="T573">
        <v>0</v>
      </c>
      <c r="U573">
        <v>4</v>
      </c>
      <c r="V573">
        <v>576</v>
      </c>
      <c r="W573" t="s">
        <v>41</v>
      </c>
      <c r="X573" t="s">
        <v>3424</v>
      </c>
      <c r="Y573" t="s">
        <v>6</v>
      </c>
      <c r="Z573" s="1">
        <v>44750</v>
      </c>
      <c r="AA573" s="2">
        <v>0.88677083333333329</v>
      </c>
      <c r="AB573" s="2">
        <v>0.5806365740740741</v>
      </c>
      <c r="AC573" t="s">
        <v>45</v>
      </c>
      <c r="AD573" t="s">
        <v>45</v>
      </c>
      <c r="AE573" t="s">
        <v>44</v>
      </c>
      <c r="AF573">
        <v>144</v>
      </c>
    </row>
    <row r="574" spans="1:32">
      <c r="A574">
        <v>1593</v>
      </c>
      <c r="B574">
        <v>693</v>
      </c>
      <c r="C574" t="s">
        <v>520</v>
      </c>
      <c r="D574" t="s">
        <v>3425</v>
      </c>
      <c r="E574" t="s">
        <v>34</v>
      </c>
      <c r="F574" t="s">
        <v>3426</v>
      </c>
      <c r="G574" t="s">
        <v>3427</v>
      </c>
      <c r="H574" t="s">
        <v>201</v>
      </c>
      <c r="I574" s="1">
        <v>18051</v>
      </c>
      <c r="J574" t="s">
        <v>3428</v>
      </c>
      <c r="K574" t="s">
        <v>3429</v>
      </c>
      <c r="L574">
        <v>57687</v>
      </c>
      <c r="M574" t="s">
        <v>201</v>
      </c>
      <c r="N574" s="1">
        <v>44857</v>
      </c>
      <c r="O574" s="1">
        <v>44860</v>
      </c>
      <c r="P574">
        <v>8</v>
      </c>
      <c r="Q574">
        <v>1</v>
      </c>
      <c r="R574" t="s">
        <v>63</v>
      </c>
      <c r="S574">
        <v>2</v>
      </c>
      <c r="T574">
        <v>1</v>
      </c>
      <c r="U574">
        <v>3</v>
      </c>
      <c r="V574">
        <v>216</v>
      </c>
      <c r="W574" t="s">
        <v>41</v>
      </c>
      <c r="X574" t="s">
        <v>3430</v>
      </c>
      <c r="Y574" t="s">
        <v>65</v>
      </c>
      <c r="Z574" s="1">
        <v>44827</v>
      </c>
      <c r="AA574" s="2">
        <v>0.50459490740740742</v>
      </c>
      <c r="AB574" s="2">
        <v>4.6041666666666668E-2</v>
      </c>
      <c r="AC574" t="s">
        <v>44</v>
      </c>
      <c r="AD574" t="s">
        <v>45</v>
      </c>
      <c r="AE574" t="s">
        <v>44</v>
      </c>
      <c r="AF574">
        <v>72</v>
      </c>
    </row>
    <row r="575" spans="1:32">
      <c r="A575">
        <v>1594</v>
      </c>
      <c r="B575">
        <v>694</v>
      </c>
      <c r="C575" t="s">
        <v>416</v>
      </c>
      <c r="D575" t="s">
        <v>3431</v>
      </c>
      <c r="E575" t="s">
        <v>34</v>
      </c>
      <c r="F575" t="s">
        <v>3432</v>
      </c>
      <c r="G575">
        <v>2059535030</v>
      </c>
      <c r="H575" t="s">
        <v>530</v>
      </c>
      <c r="I575" s="1">
        <v>31369</v>
      </c>
      <c r="J575" t="s">
        <v>3433</v>
      </c>
      <c r="K575" t="s">
        <v>3434</v>
      </c>
      <c r="L575">
        <v>48515</v>
      </c>
      <c r="M575" t="s">
        <v>530</v>
      </c>
      <c r="N575" s="1">
        <v>44805</v>
      </c>
      <c r="O575" s="1">
        <v>44809</v>
      </c>
      <c r="P575">
        <v>53</v>
      </c>
      <c r="Q575">
        <v>3</v>
      </c>
      <c r="R575" t="s">
        <v>63</v>
      </c>
      <c r="S575">
        <v>4</v>
      </c>
      <c r="T575">
        <v>2</v>
      </c>
      <c r="U575">
        <v>4</v>
      </c>
      <c r="V575">
        <v>296</v>
      </c>
      <c r="W575" t="s">
        <v>41</v>
      </c>
      <c r="X575" t="s">
        <v>3435</v>
      </c>
      <c r="Y575" t="s">
        <v>81</v>
      </c>
      <c r="Z575" s="1">
        <v>44790</v>
      </c>
      <c r="AA575" s="2">
        <v>0.61430555555555555</v>
      </c>
      <c r="AB575" s="2">
        <v>0.58432870370370371</v>
      </c>
      <c r="AC575" t="s">
        <v>45</v>
      </c>
      <c r="AD575" t="s">
        <v>45</v>
      </c>
      <c r="AE575" t="s">
        <v>45</v>
      </c>
      <c r="AF575">
        <v>74</v>
      </c>
    </row>
    <row r="576" spans="1:32">
      <c r="A576">
        <v>1595</v>
      </c>
      <c r="B576">
        <v>695</v>
      </c>
      <c r="C576" t="s">
        <v>881</v>
      </c>
      <c r="D576" t="s">
        <v>977</v>
      </c>
      <c r="E576" t="s">
        <v>48</v>
      </c>
      <c r="F576" t="s">
        <v>3436</v>
      </c>
      <c r="G576" t="s">
        <v>3437</v>
      </c>
      <c r="H576" t="s">
        <v>109</v>
      </c>
      <c r="I576" s="1">
        <v>31332</v>
      </c>
      <c r="J576" t="s">
        <v>3438</v>
      </c>
      <c r="K576" t="s">
        <v>1479</v>
      </c>
      <c r="L576">
        <v>70199</v>
      </c>
      <c r="M576" t="s">
        <v>109</v>
      </c>
      <c r="N576" s="1">
        <v>44713</v>
      </c>
      <c r="O576" s="1">
        <v>44715</v>
      </c>
      <c r="P576">
        <v>92</v>
      </c>
      <c r="Q576">
        <v>4</v>
      </c>
      <c r="R576" t="s">
        <v>63</v>
      </c>
      <c r="S576">
        <v>3</v>
      </c>
      <c r="T576">
        <v>1</v>
      </c>
      <c r="U576">
        <v>2</v>
      </c>
      <c r="V576">
        <v>132</v>
      </c>
      <c r="W576" t="s">
        <v>41</v>
      </c>
      <c r="X576" t="s">
        <v>3439</v>
      </c>
      <c r="Y576" t="s">
        <v>65</v>
      </c>
      <c r="Z576" s="1">
        <v>44691</v>
      </c>
      <c r="AA576" s="2">
        <v>0.95245370370370364</v>
      </c>
      <c r="AB576" s="2">
        <v>0.20706018518518518</v>
      </c>
      <c r="AC576" t="s">
        <v>44</v>
      </c>
      <c r="AD576" t="s">
        <v>45</v>
      </c>
      <c r="AE576" t="s">
        <v>45</v>
      </c>
      <c r="AF576">
        <v>66</v>
      </c>
    </row>
    <row r="577" spans="1:32">
      <c r="A577">
        <v>1597</v>
      </c>
      <c r="B577">
        <v>697</v>
      </c>
      <c r="C577" t="s">
        <v>1022</v>
      </c>
      <c r="D577" t="s">
        <v>3440</v>
      </c>
      <c r="E577" t="s">
        <v>34</v>
      </c>
      <c r="F577" t="s">
        <v>3441</v>
      </c>
      <c r="G577">
        <v>9656703261</v>
      </c>
      <c r="H577" t="s">
        <v>725</v>
      </c>
      <c r="I577" s="1">
        <v>19998</v>
      </c>
      <c r="J577" t="s">
        <v>3442</v>
      </c>
      <c r="K577" t="s">
        <v>3443</v>
      </c>
      <c r="L577">
        <v>2152</v>
      </c>
      <c r="M577" t="s">
        <v>725</v>
      </c>
      <c r="N577" s="1">
        <v>44638</v>
      </c>
      <c r="O577" s="1">
        <v>44640</v>
      </c>
      <c r="P577">
        <v>64</v>
      </c>
      <c r="Q577">
        <v>3</v>
      </c>
      <c r="R577" t="s">
        <v>53</v>
      </c>
      <c r="S577">
        <v>4</v>
      </c>
      <c r="T577">
        <v>0</v>
      </c>
      <c r="U577">
        <v>2</v>
      </c>
      <c r="V577">
        <v>254</v>
      </c>
      <c r="W577" t="s">
        <v>41</v>
      </c>
      <c r="X577" t="s">
        <v>3444</v>
      </c>
      <c r="Y577" t="s">
        <v>6</v>
      </c>
      <c r="Z577" s="1">
        <v>44628</v>
      </c>
      <c r="AA577" s="2">
        <v>0.88454861111111116</v>
      </c>
      <c r="AB577" s="2">
        <v>0.88972222222222219</v>
      </c>
      <c r="AC577" t="s">
        <v>45</v>
      </c>
      <c r="AD577" t="s">
        <v>44</v>
      </c>
      <c r="AE577" t="s">
        <v>44</v>
      </c>
      <c r="AF577">
        <v>127</v>
      </c>
    </row>
    <row r="578" spans="1:32">
      <c r="A578">
        <v>1598</v>
      </c>
      <c r="B578">
        <v>698</v>
      </c>
      <c r="C578" t="s">
        <v>168</v>
      </c>
      <c r="D578" t="s">
        <v>3387</v>
      </c>
      <c r="E578" t="s">
        <v>48</v>
      </c>
      <c r="F578" t="s">
        <v>3445</v>
      </c>
      <c r="G578" t="s">
        <v>3446</v>
      </c>
      <c r="H578" t="s">
        <v>1301</v>
      </c>
      <c r="I578" s="1">
        <v>31058</v>
      </c>
      <c r="J578" t="s">
        <v>3447</v>
      </c>
      <c r="K578" t="s">
        <v>3448</v>
      </c>
      <c r="L578">
        <v>97860</v>
      </c>
      <c r="M578" t="s">
        <v>1301</v>
      </c>
      <c r="N578" s="1">
        <v>44776</v>
      </c>
      <c r="O578" s="1">
        <v>44780</v>
      </c>
      <c r="P578">
        <v>34</v>
      </c>
      <c r="Q578">
        <v>2</v>
      </c>
      <c r="R578" t="s">
        <v>53</v>
      </c>
      <c r="S578">
        <v>4</v>
      </c>
      <c r="T578">
        <v>1</v>
      </c>
      <c r="U578">
        <v>4</v>
      </c>
      <c r="V578">
        <v>516</v>
      </c>
      <c r="W578" t="s">
        <v>54</v>
      </c>
      <c r="X578" t="s">
        <v>3449</v>
      </c>
      <c r="Y578" t="s">
        <v>81</v>
      </c>
      <c r="Z578" s="1">
        <v>44759</v>
      </c>
      <c r="AA578" s="2">
        <v>0.96597222222222223</v>
      </c>
      <c r="AB578" s="2">
        <v>0.13636574074074073</v>
      </c>
      <c r="AC578" t="s">
        <v>44</v>
      </c>
      <c r="AD578" t="s">
        <v>45</v>
      </c>
      <c r="AE578" t="s">
        <v>44</v>
      </c>
      <c r="AF578">
        <v>129</v>
      </c>
    </row>
    <row r="579" spans="1:32">
      <c r="A579">
        <v>1599</v>
      </c>
      <c r="B579">
        <v>699</v>
      </c>
      <c r="C579" t="s">
        <v>2202</v>
      </c>
      <c r="D579" t="s">
        <v>140</v>
      </c>
      <c r="E579" t="s">
        <v>48</v>
      </c>
      <c r="F579" t="s">
        <v>3450</v>
      </c>
      <c r="G579" t="s">
        <v>3451</v>
      </c>
      <c r="H579" t="s">
        <v>156</v>
      </c>
      <c r="I579" s="1">
        <v>32276</v>
      </c>
      <c r="J579" t="s">
        <v>3452</v>
      </c>
      <c r="K579" t="s">
        <v>3453</v>
      </c>
      <c r="L579">
        <v>3482</v>
      </c>
      <c r="M579" t="s">
        <v>156</v>
      </c>
      <c r="N579" s="1">
        <v>44715</v>
      </c>
      <c r="O579" s="1">
        <v>44718</v>
      </c>
      <c r="P579">
        <v>74</v>
      </c>
      <c r="Q579">
        <v>3</v>
      </c>
      <c r="R579" t="s">
        <v>63</v>
      </c>
      <c r="S579">
        <v>2</v>
      </c>
      <c r="T579">
        <v>2</v>
      </c>
      <c r="U579">
        <v>3</v>
      </c>
      <c r="V579">
        <v>258</v>
      </c>
      <c r="W579" t="s">
        <v>54</v>
      </c>
      <c r="X579" t="s">
        <v>3454</v>
      </c>
      <c r="Y579" t="s">
        <v>6</v>
      </c>
      <c r="Z579" s="1">
        <v>44685</v>
      </c>
      <c r="AA579" s="2">
        <v>0.25869212962962962</v>
      </c>
      <c r="AB579" s="2">
        <v>1.9664351851851853E-2</v>
      </c>
      <c r="AC579" t="s">
        <v>45</v>
      </c>
      <c r="AD579" t="s">
        <v>45</v>
      </c>
      <c r="AE579" t="s">
        <v>44</v>
      </c>
      <c r="AF579">
        <v>86</v>
      </c>
    </row>
    <row r="580" spans="1:32">
      <c r="A580">
        <v>1601</v>
      </c>
      <c r="B580">
        <v>701</v>
      </c>
      <c r="C580" t="s">
        <v>75</v>
      </c>
      <c r="D580" t="s">
        <v>3455</v>
      </c>
      <c r="E580" t="s">
        <v>34</v>
      </c>
      <c r="F580" t="s">
        <v>3456</v>
      </c>
      <c r="G580" t="s">
        <v>3457</v>
      </c>
      <c r="H580" t="s">
        <v>725</v>
      </c>
      <c r="I580" s="1">
        <v>36779</v>
      </c>
      <c r="J580" t="s">
        <v>3458</v>
      </c>
      <c r="K580" t="s">
        <v>3459</v>
      </c>
      <c r="L580">
        <v>40616</v>
      </c>
      <c r="M580" t="s">
        <v>725</v>
      </c>
      <c r="N580" s="1">
        <v>44915</v>
      </c>
      <c r="O580" s="1">
        <v>44918</v>
      </c>
      <c r="P580">
        <v>19</v>
      </c>
      <c r="Q580">
        <v>1</v>
      </c>
      <c r="R580" t="s">
        <v>53</v>
      </c>
      <c r="S580">
        <v>1</v>
      </c>
      <c r="T580">
        <v>0</v>
      </c>
      <c r="U580">
        <v>3</v>
      </c>
      <c r="V580">
        <v>441</v>
      </c>
      <c r="W580" t="s">
        <v>54</v>
      </c>
      <c r="X580" t="s">
        <v>3460</v>
      </c>
      <c r="Y580" t="s">
        <v>6</v>
      </c>
      <c r="Z580" s="1">
        <v>44903</v>
      </c>
      <c r="AA580" s="2">
        <v>0.70204861111111105</v>
      </c>
      <c r="AB580" s="2">
        <v>0.57855324074074077</v>
      </c>
      <c r="AC580" t="s">
        <v>44</v>
      </c>
      <c r="AD580" t="s">
        <v>45</v>
      </c>
      <c r="AE580" t="s">
        <v>45</v>
      </c>
      <c r="AF580">
        <v>147</v>
      </c>
    </row>
    <row r="581" spans="1:32">
      <c r="A581">
        <v>1602</v>
      </c>
      <c r="B581">
        <v>702</v>
      </c>
      <c r="C581" t="s">
        <v>112</v>
      </c>
      <c r="D581" t="s">
        <v>3461</v>
      </c>
      <c r="E581" t="s">
        <v>34</v>
      </c>
      <c r="F581" t="s">
        <v>3462</v>
      </c>
      <c r="G581" t="s">
        <v>3463</v>
      </c>
      <c r="H581" t="s">
        <v>70</v>
      </c>
      <c r="I581" s="1">
        <v>34975</v>
      </c>
      <c r="J581" t="s">
        <v>3464</v>
      </c>
      <c r="K581" t="s">
        <v>3465</v>
      </c>
      <c r="L581">
        <v>88543</v>
      </c>
      <c r="M581" t="s">
        <v>70</v>
      </c>
      <c r="N581" s="1">
        <v>44938</v>
      </c>
      <c r="O581" s="1">
        <v>44940</v>
      </c>
      <c r="P581">
        <v>4</v>
      </c>
      <c r="Q581">
        <v>1</v>
      </c>
      <c r="R581" t="s">
        <v>53</v>
      </c>
      <c r="S581">
        <v>2</v>
      </c>
      <c r="T581">
        <v>0</v>
      </c>
      <c r="U581">
        <v>2</v>
      </c>
      <c r="V581">
        <v>258</v>
      </c>
      <c r="W581" t="s">
        <v>54</v>
      </c>
      <c r="X581" t="s">
        <v>3466</v>
      </c>
      <c r="Y581" t="s">
        <v>81</v>
      </c>
      <c r="Z581" s="1">
        <v>44913</v>
      </c>
      <c r="AA581" s="2">
        <v>0.59214120370370371</v>
      </c>
      <c r="AB581" s="2">
        <v>8.3043981481481483E-2</v>
      </c>
      <c r="AC581" t="s">
        <v>45</v>
      </c>
      <c r="AD581" t="s">
        <v>44</v>
      </c>
      <c r="AE581" t="s">
        <v>44</v>
      </c>
      <c r="AF581">
        <v>129</v>
      </c>
    </row>
    <row r="582" spans="1:32">
      <c r="A582">
        <v>1603</v>
      </c>
      <c r="B582">
        <v>703</v>
      </c>
      <c r="C582" t="s">
        <v>213</v>
      </c>
      <c r="D582" t="s">
        <v>1433</v>
      </c>
      <c r="E582" t="s">
        <v>48</v>
      </c>
      <c r="F582" t="s">
        <v>3467</v>
      </c>
      <c r="G582" t="s">
        <v>3468</v>
      </c>
      <c r="H582" t="s">
        <v>77</v>
      </c>
      <c r="I582" s="1">
        <v>21459</v>
      </c>
      <c r="J582" t="s">
        <v>3469</v>
      </c>
      <c r="K582" t="s">
        <v>3470</v>
      </c>
      <c r="L582">
        <v>32968</v>
      </c>
      <c r="M582" t="s">
        <v>77</v>
      </c>
      <c r="N582" s="1">
        <v>44749</v>
      </c>
      <c r="O582" s="1">
        <v>44754</v>
      </c>
      <c r="P582">
        <v>89</v>
      </c>
      <c r="Q582">
        <v>4</v>
      </c>
      <c r="R582" t="s">
        <v>63</v>
      </c>
      <c r="S582">
        <v>4</v>
      </c>
      <c r="T582">
        <v>1</v>
      </c>
      <c r="U582">
        <v>5</v>
      </c>
      <c r="V582">
        <v>380</v>
      </c>
      <c r="W582" t="s">
        <v>41</v>
      </c>
      <c r="X582" t="s">
        <v>3471</v>
      </c>
      <c r="Y582" t="s">
        <v>65</v>
      </c>
      <c r="Z582" s="1">
        <v>44720</v>
      </c>
      <c r="AA582" s="2">
        <v>0.20679398148148151</v>
      </c>
      <c r="AB582" s="2">
        <v>0.69415509259259256</v>
      </c>
      <c r="AC582" t="s">
        <v>45</v>
      </c>
      <c r="AD582" t="s">
        <v>44</v>
      </c>
      <c r="AE582" t="s">
        <v>44</v>
      </c>
      <c r="AF582">
        <v>76</v>
      </c>
    </row>
    <row r="583" spans="1:32">
      <c r="A583">
        <v>1604</v>
      </c>
      <c r="B583">
        <v>704</v>
      </c>
      <c r="C583" t="s">
        <v>221</v>
      </c>
      <c r="D583" t="s">
        <v>1808</v>
      </c>
      <c r="E583" t="s">
        <v>48</v>
      </c>
      <c r="F583" t="s">
        <v>3472</v>
      </c>
      <c r="G583" t="s">
        <v>3473</v>
      </c>
      <c r="H583" t="s">
        <v>295</v>
      </c>
      <c r="I583" s="1">
        <v>18699</v>
      </c>
      <c r="J583" t="s">
        <v>3474</v>
      </c>
      <c r="K583" t="s">
        <v>3475</v>
      </c>
      <c r="L583">
        <v>55313</v>
      </c>
      <c r="M583" t="s">
        <v>295</v>
      </c>
      <c r="N583" s="1">
        <v>44621</v>
      </c>
      <c r="O583" s="1">
        <v>44624</v>
      </c>
      <c r="P583">
        <v>96</v>
      </c>
      <c r="Q583">
        <v>4</v>
      </c>
      <c r="R583" t="s">
        <v>40</v>
      </c>
      <c r="S583">
        <v>2</v>
      </c>
      <c r="T583">
        <v>0</v>
      </c>
      <c r="U583">
        <v>3</v>
      </c>
      <c r="V583">
        <v>723</v>
      </c>
      <c r="W583" t="s">
        <v>54</v>
      </c>
      <c r="X583" t="s">
        <v>3476</v>
      </c>
      <c r="Y583" t="s">
        <v>81</v>
      </c>
      <c r="Z583" s="1">
        <v>44601</v>
      </c>
      <c r="AA583" s="2">
        <v>0.3777430555555556</v>
      </c>
      <c r="AB583" s="2">
        <v>2.5011574074074075E-2</v>
      </c>
      <c r="AC583" t="s">
        <v>45</v>
      </c>
      <c r="AD583" t="s">
        <v>45</v>
      </c>
      <c r="AE583" t="s">
        <v>44</v>
      </c>
      <c r="AF583">
        <v>241</v>
      </c>
    </row>
    <row r="584" spans="1:32">
      <c r="A584">
        <v>1605</v>
      </c>
      <c r="B584">
        <v>705</v>
      </c>
      <c r="C584" t="s">
        <v>1725</v>
      </c>
      <c r="D584" t="s">
        <v>3477</v>
      </c>
      <c r="E584" t="s">
        <v>48</v>
      </c>
      <c r="F584" t="s">
        <v>3478</v>
      </c>
      <c r="G584" t="s">
        <v>3479</v>
      </c>
      <c r="H584" t="s">
        <v>423</v>
      </c>
      <c r="I584" s="1">
        <v>19476</v>
      </c>
      <c r="J584" t="s">
        <v>3480</v>
      </c>
      <c r="K584" t="s">
        <v>3481</v>
      </c>
      <c r="L584">
        <v>82140</v>
      </c>
      <c r="M584" t="s">
        <v>423</v>
      </c>
      <c r="N584" s="1">
        <v>44610</v>
      </c>
      <c r="O584" s="1">
        <v>44614</v>
      </c>
      <c r="P584">
        <v>51</v>
      </c>
      <c r="Q584">
        <v>3</v>
      </c>
      <c r="R584" t="s">
        <v>40</v>
      </c>
      <c r="S584">
        <v>4</v>
      </c>
      <c r="T584">
        <v>1</v>
      </c>
      <c r="U584">
        <v>4</v>
      </c>
      <c r="V584">
        <v>920</v>
      </c>
      <c r="W584" t="s">
        <v>41</v>
      </c>
      <c r="X584" t="s">
        <v>3482</v>
      </c>
      <c r="Y584" t="s">
        <v>65</v>
      </c>
      <c r="Z584" s="1">
        <v>44589</v>
      </c>
      <c r="AA584" s="2">
        <v>9.0393518518518512E-2</v>
      </c>
      <c r="AB584" s="2">
        <v>0.98466435185185175</v>
      </c>
      <c r="AC584" t="s">
        <v>44</v>
      </c>
      <c r="AD584" t="s">
        <v>44</v>
      </c>
      <c r="AE584" t="s">
        <v>44</v>
      </c>
      <c r="AF584">
        <v>230</v>
      </c>
    </row>
    <row r="585" spans="1:32">
      <c r="A585">
        <v>1606</v>
      </c>
      <c r="B585">
        <v>706</v>
      </c>
      <c r="C585" t="s">
        <v>434</v>
      </c>
      <c r="D585" t="s">
        <v>696</v>
      </c>
      <c r="E585" t="s">
        <v>34</v>
      </c>
      <c r="F585" t="s">
        <v>3483</v>
      </c>
      <c r="G585" t="s">
        <v>3484</v>
      </c>
      <c r="H585" t="s">
        <v>129</v>
      </c>
      <c r="I585" s="1">
        <v>23861</v>
      </c>
      <c r="J585" t="s">
        <v>3485</v>
      </c>
      <c r="K585" t="s">
        <v>3486</v>
      </c>
      <c r="L585">
        <v>63234</v>
      </c>
      <c r="M585" t="s">
        <v>129</v>
      </c>
      <c r="N585" s="1">
        <v>44775</v>
      </c>
      <c r="O585" s="1">
        <v>44777</v>
      </c>
      <c r="P585">
        <v>85</v>
      </c>
      <c r="Q585">
        <v>4</v>
      </c>
      <c r="R585" t="s">
        <v>53</v>
      </c>
      <c r="S585">
        <v>2</v>
      </c>
      <c r="T585">
        <v>1</v>
      </c>
      <c r="U585">
        <v>2</v>
      </c>
      <c r="V585">
        <v>298</v>
      </c>
      <c r="W585" t="s">
        <v>54</v>
      </c>
      <c r="X585" t="s">
        <v>3487</v>
      </c>
      <c r="Y585" t="s">
        <v>43</v>
      </c>
      <c r="Z585" s="1">
        <v>44770</v>
      </c>
      <c r="AA585" s="2">
        <v>0.33013888888888893</v>
      </c>
      <c r="AB585" s="2">
        <v>0.16524305555555555</v>
      </c>
      <c r="AC585" t="s">
        <v>45</v>
      </c>
      <c r="AD585" t="s">
        <v>45</v>
      </c>
      <c r="AE585" t="s">
        <v>44</v>
      </c>
      <c r="AF585">
        <v>149</v>
      </c>
    </row>
    <row r="586" spans="1:32">
      <c r="A586">
        <v>1607</v>
      </c>
      <c r="B586">
        <v>707</v>
      </c>
      <c r="C586" t="s">
        <v>2195</v>
      </c>
      <c r="D586" t="s">
        <v>3488</v>
      </c>
      <c r="E586" t="s">
        <v>48</v>
      </c>
      <c r="F586" t="s">
        <v>3489</v>
      </c>
      <c r="G586" t="s">
        <v>3490</v>
      </c>
      <c r="H586" t="s">
        <v>122</v>
      </c>
      <c r="I586" s="1">
        <v>31607</v>
      </c>
      <c r="J586" t="s">
        <v>3491</v>
      </c>
      <c r="K586" t="s">
        <v>3492</v>
      </c>
      <c r="L586">
        <v>21201</v>
      </c>
      <c r="M586" t="s">
        <v>122</v>
      </c>
      <c r="N586" s="1">
        <v>44639</v>
      </c>
      <c r="O586" s="1">
        <v>44644</v>
      </c>
      <c r="P586">
        <v>33</v>
      </c>
      <c r="Q586">
        <v>2</v>
      </c>
      <c r="R586" t="s">
        <v>40</v>
      </c>
      <c r="S586">
        <v>3</v>
      </c>
      <c r="T586">
        <v>1</v>
      </c>
      <c r="U586">
        <v>5</v>
      </c>
      <c r="V586">
        <v>1010</v>
      </c>
      <c r="W586" t="s">
        <v>54</v>
      </c>
      <c r="X586" t="s">
        <v>3493</v>
      </c>
      <c r="Y586" t="s">
        <v>43</v>
      </c>
      <c r="Z586" s="1">
        <v>44610</v>
      </c>
      <c r="AA586" s="2">
        <v>8.4791666666666668E-2</v>
      </c>
      <c r="AB586" s="2">
        <v>0.79093750000000007</v>
      </c>
      <c r="AC586" t="s">
        <v>44</v>
      </c>
      <c r="AD586" t="s">
        <v>44</v>
      </c>
      <c r="AE586" t="s">
        <v>45</v>
      </c>
      <c r="AF586">
        <v>202</v>
      </c>
    </row>
    <row r="587" spans="1:32">
      <c r="A587">
        <v>1608</v>
      </c>
      <c r="B587">
        <v>708</v>
      </c>
      <c r="C587" t="s">
        <v>276</v>
      </c>
      <c r="D587" t="s">
        <v>126</v>
      </c>
      <c r="E587" t="s">
        <v>48</v>
      </c>
      <c r="F587" t="s">
        <v>3494</v>
      </c>
      <c r="G587" t="s">
        <v>3495</v>
      </c>
      <c r="H587" t="s">
        <v>77</v>
      </c>
      <c r="I587" s="1">
        <v>34749</v>
      </c>
      <c r="J587" t="s">
        <v>3496</v>
      </c>
      <c r="K587" t="s">
        <v>3497</v>
      </c>
      <c r="L587">
        <v>80157</v>
      </c>
      <c r="M587" t="s">
        <v>77</v>
      </c>
      <c r="N587" s="1">
        <v>44766</v>
      </c>
      <c r="O587" s="1">
        <v>44770</v>
      </c>
      <c r="P587">
        <v>4</v>
      </c>
      <c r="Q587">
        <v>1</v>
      </c>
      <c r="R587" t="s">
        <v>53</v>
      </c>
      <c r="S587">
        <v>3</v>
      </c>
      <c r="T587">
        <v>1</v>
      </c>
      <c r="U587">
        <v>4</v>
      </c>
      <c r="V587">
        <v>552</v>
      </c>
      <c r="W587" t="s">
        <v>41</v>
      </c>
      <c r="X587" t="s">
        <v>3498</v>
      </c>
      <c r="Y587" t="s">
        <v>43</v>
      </c>
      <c r="Z587" s="1">
        <v>44747</v>
      </c>
      <c r="AA587" s="2">
        <v>0.23700231481481482</v>
      </c>
      <c r="AB587" s="2">
        <v>0.78567129629629628</v>
      </c>
      <c r="AC587" t="s">
        <v>44</v>
      </c>
      <c r="AD587" t="s">
        <v>44</v>
      </c>
      <c r="AE587" t="s">
        <v>45</v>
      </c>
      <c r="AF587">
        <v>138</v>
      </c>
    </row>
    <row r="588" spans="1:32">
      <c r="A588">
        <v>1609</v>
      </c>
      <c r="B588">
        <v>709</v>
      </c>
      <c r="C588" t="s">
        <v>1155</v>
      </c>
      <c r="D588" t="s">
        <v>1509</v>
      </c>
      <c r="E588" t="s">
        <v>34</v>
      </c>
      <c r="F588" t="s">
        <v>3499</v>
      </c>
      <c r="G588" t="s">
        <v>3500</v>
      </c>
      <c r="H588" t="s">
        <v>225</v>
      </c>
      <c r="I588" s="1">
        <v>28786</v>
      </c>
      <c r="J588" t="s">
        <v>3501</v>
      </c>
      <c r="K588" t="s">
        <v>3502</v>
      </c>
      <c r="L588">
        <v>29881</v>
      </c>
      <c r="M588" t="s">
        <v>225</v>
      </c>
      <c r="N588" s="1">
        <v>44850</v>
      </c>
      <c r="O588" s="1">
        <v>44851</v>
      </c>
      <c r="P588">
        <v>98</v>
      </c>
      <c r="Q588">
        <v>4</v>
      </c>
      <c r="R588" t="s">
        <v>63</v>
      </c>
      <c r="S588">
        <v>4</v>
      </c>
      <c r="T588">
        <v>0</v>
      </c>
      <c r="U588">
        <v>1</v>
      </c>
      <c r="V588">
        <v>71</v>
      </c>
      <c r="W588" t="s">
        <v>41</v>
      </c>
      <c r="X588" t="s">
        <v>3503</v>
      </c>
      <c r="Y588" t="s">
        <v>65</v>
      </c>
      <c r="Z588" s="1">
        <v>44812</v>
      </c>
      <c r="AA588" s="2">
        <v>0.25912037037037033</v>
      </c>
      <c r="AB588" s="2">
        <v>0.14322916666666666</v>
      </c>
      <c r="AC588" t="s">
        <v>44</v>
      </c>
      <c r="AD588" t="s">
        <v>44</v>
      </c>
      <c r="AE588" t="s">
        <v>44</v>
      </c>
      <c r="AF588">
        <v>71</v>
      </c>
    </row>
    <row r="589" spans="1:32">
      <c r="A589">
        <v>1610</v>
      </c>
      <c r="B589">
        <v>710</v>
      </c>
      <c r="C589" t="s">
        <v>371</v>
      </c>
      <c r="D589" t="s">
        <v>3504</v>
      </c>
      <c r="E589" t="s">
        <v>34</v>
      </c>
      <c r="F589" t="s">
        <v>3505</v>
      </c>
      <c r="G589" t="s">
        <v>3506</v>
      </c>
      <c r="H589" t="s">
        <v>179</v>
      </c>
      <c r="I589" s="1">
        <v>26244</v>
      </c>
      <c r="J589" t="s">
        <v>3507</v>
      </c>
      <c r="K589" t="s">
        <v>3508</v>
      </c>
      <c r="L589">
        <v>20788</v>
      </c>
      <c r="M589" t="s">
        <v>179</v>
      </c>
      <c r="N589" s="1">
        <v>44812</v>
      </c>
      <c r="O589" s="1">
        <v>44816</v>
      </c>
      <c r="P589">
        <v>65</v>
      </c>
      <c r="Q589">
        <v>3</v>
      </c>
      <c r="R589" t="s">
        <v>63</v>
      </c>
      <c r="S589">
        <v>1</v>
      </c>
      <c r="T589">
        <v>0</v>
      </c>
      <c r="U589">
        <v>4</v>
      </c>
      <c r="V589">
        <v>308</v>
      </c>
      <c r="W589" t="s">
        <v>54</v>
      </c>
      <c r="X589" t="s">
        <v>3509</v>
      </c>
      <c r="Y589" t="s">
        <v>43</v>
      </c>
      <c r="Z589" s="1">
        <v>44779</v>
      </c>
      <c r="AA589" s="2">
        <v>0.61379629629629628</v>
      </c>
      <c r="AB589" s="2">
        <v>4.5439814814814815E-2</v>
      </c>
      <c r="AC589" t="s">
        <v>44</v>
      </c>
      <c r="AD589" t="s">
        <v>45</v>
      </c>
      <c r="AE589" t="s">
        <v>44</v>
      </c>
      <c r="AF589">
        <v>77</v>
      </c>
    </row>
    <row r="590" spans="1:32">
      <c r="A590">
        <v>1611</v>
      </c>
      <c r="B590">
        <v>711</v>
      </c>
      <c r="C590" t="s">
        <v>1015</v>
      </c>
      <c r="D590" t="s">
        <v>829</v>
      </c>
      <c r="E590" t="s">
        <v>48</v>
      </c>
      <c r="F590" t="s">
        <v>3510</v>
      </c>
      <c r="G590" t="s">
        <v>3511</v>
      </c>
      <c r="H590" t="s">
        <v>171</v>
      </c>
      <c r="I590" s="1">
        <v>33850</v>
      </c>
      <c r="J590" t="s">
        <v>3512</v>
      </c>
      <c r="K590" t="s">
        <v>3513</v>
      </c>
      <c r="L590">
        <v>3240</v>
      </c>
      <c r="M590" t="s">
        <v>171</v>
      </c>
      <c r="N590" s="1">
        <v>44791</v>
      </c>
      <c r="O590" s="1">
        <v>44792</v>
      </c>
      <c r="P590">
        <v>43</v>
      </c>
      <c r="Q590">
        <v>2</v>
      </c>
      <c r="R590" t="s">
        <v>53</v>
      </c>
      <c r="S590">
        <v>4</v>
      </c>
      <c r="T590">
        <v>2</v>
      </c>
      <c r="U590">
        <v>1</v>
      </c>
      <c r="V590">
        <v>146</v>
      </c>
      <c r="W590" t="s">
        <v>41</v>
      </c>
      <c r="X590" t="s">
        <v>3514</v>
      </c>
      <c r="Y590" t="s">
        <v>65</v>
      </c>
      <c r="Z590" s="1">
        <v>44763</v>
      </c>
      <c r="AA590" s="2">
        <v>0.73263888888888884</v>
      </c>
      <c r="AB590" s="2">
        <v>0.52355324074074072</v>
      </c>
      <c r="AC590" t="s">
        <v>44</v>
      </c>
      <c r="AD590" t="s">
        <v>45</v>
      </c>
      <c r="AE590" t="s">
        <v>45</v>
      </c>
      <c r="AF590">
        <v>146</v>
      </c>
    </row>
    <row r="591" spans="1:32">
      <c r="A591">
        <v>1612</v>
      </c>
      <c r="B591">
        <v>712</v>
      </c>
      <c r="C591" t="s">
        <v>105</v>
      </c>
      <c r="D591" t="s">
        <v>3515</v>
      </c>
      <c r="E591" t="s">
        <v>48</v>
      </c>
      <c r="F591" t="s">
        <v>3516</v>
      </c>
      <c r="G591" t="s">
        <v>3517</v>
      </c>
      <c r="H591" t="s">
        <v>77</v>
      </c>
      <c r="I591" s="1">
        <v>31586</v>
      </c>
      <c r="J591" t="s">
        <v>3518</v>
      </c>
      <c r="K591" t="s">
        <v>3519</v>
      </c>
      <c r="L591">
        <v>95001</v>
      </c>
      <c r="M591" t="s">
        <v>77</v>
      </c>
      <c r="N591" s="1">
        <v>44627</v>
      </c>
      <c r="O591" s="1">
        <v>44631</v>
      </c>
      <c r="P591">
        <v>85</v>
      </c>
      <c r="Q591">
        <v>4</v>
      </c>
      <c r="R591" t="s">
        <v>53</v>
      </c>
      <c r="S591">
        <v>1</v>
      </c>
      <c r="T591">
        <v>0</v>
      </c>
      <c r="U591">
        <v>4</v>
      </c>
      <c r="V591">
        <v>496</v>
      </c>
      <c r="W591" t="s">
        <v>54</v>
      </c>
      <c r="X591" t="s">
        <v>3520</v>
      </c>
      <c r="Y591" t="s">
        <v>6</v>
      </c>
      <c r="Z591" s="1">
        <v>44598</v>
      </c>
      <c r="AA591" s="2">
        <v>0.85787037037037039</v>
      </c>
      <c r="AB591" s="2">
        <v>0.38089120370370372</v>
      </c>
      <c r="AC591" t="s">
        <v>44</v>
      </c>
      <c r="AD591" t="s">
        <v>45</v>
      </c>
      <c r="AE591" t="s">
        <v>45</v>
      </c>
      <c r="AF591">
        <v>124</v>
      </c>
    </row>
    <row r="592" spans="1:32">
      <c r="A592">
        <v>1613</v>
      </c>
      <c r="B592">
        <v>713</v>
      </c>
      <c r="C592" t="s">
        <v>3521</v>
      </c>
      <c r="D592" t="s">
        <v>682</v>
      </c>
      <c r="E592" t="s">
        <v>48</v>
      </c>
      <c r="F592" t="s">
        <v>3522</v>
      </c>
      <c r="G592" t="s">
        <v>3523</v>
      </c>
      <c r="H592" t="s">
        <v>171</v>
      </c>
      <c r="I592" s="1">
        <v>34971</v>
      </c>
      <c r="J592" t="s">
        <v>3524</v>
      </c>
      <c r="K592" t="s">
        <v>3525</v>
      </c>
      <c r="L592">
        <v>24878</v>
      </c>
      <c r="M592" t="s">
        <v>171</v>
      </c>
      <c r="N592" s="1">
        <v>44758</v>
      </c>
      <c r="O592" s="1">
        <v>44761</v>
      </c>
      <c r="P592">
        <v>20</v>
      </c>
      <c r="Q592">
        <v>1</v>
      </c>
      <c r="R592" t="s">
        <v>63</v>
      </c>
      <c r="S592">
        <v>1</v>
      </c>
      <c r="T592">
        <v>0</v>
      </c>
      <c r="U592">
        <v>3</v>
      </c>
      <c r="V592">
        <v>183</v>
      </c>
      <c r="W592" t="s">
        <v>54</v>
      </c>
      <c r="X592" t="s">
        <v>3526</v>
      </c>
      <c r="Y592" t="s">
        <v>43</v>
      </c>
      <c r="Z592" s="1">
        <v>44742</v>
      </c>
      <c r="AA592" s="2">
        <v>0.79447916666666663</v>
      </c>
      <c r="AB592" s="2">
        <v>0.99160879629629628</v>
      </c>
      <c r="AC592" t="s">
        <v>45</v>
      </c>
      <c r="AD592" t="s">
        <v>44</v>
      </c>
      <c r="AE592" t="s">
        <v>45</v>
      </c>
      <c r="AF592">
        <v>61</v>
      </c>
    </row>
    <row r="593" spans="1:32">
      <c r="A593">
        <v>1616</v>
      </c>
      <c r="B593">
        <v>716</v>
      </c>
      <c r="C593" t="s">
        <v>3527</v>
      </c>
      <c r="D593" t="s">
        <v>3528</v>
      </c>
      <c r="E593" t="s">
        <v>48</v>
      </c>
      <c r="F593" t="s">
        <v>3529</v>
      </c>
      <c r="G593" t="s">
        <v>3530</v>
      </c>
      <c r="H593" t="s">
        <v>77</v>
      </c>
      <c r="I593" s="1">
        <v>36042</v>
      </c>
      <c r="J593" t="s">
        <v>3531</v>
      </c>
      <c r="K593" t="s">
        <v>3532</v>
      </c>
      <c r="L593">
        <v>32478</v>
      </c>
      <c r="M593" t="s">
        <v>77</v>
      </c>
      <c r="N593" s="1">
        <v>44706</v>
      </c>
      <c r="O593" s="1">
        <v>44709</v>
      </c>
      <c r="P593">
        <v>88</v>
      </c>
      <c r="Q593">
        <v>4</v>
      </c>
      <c r="R593" t="s">
        <v>53</v>
      </c>
      <c r="S593">
        <v>4</v>
      </c>
      <c r="T593">
        <v>1</v>
      </c>
      <c r="U593">
        <v>3</v>
      </c>
      <c r="V593">
        <v>378</v>
      </c>
      <c r="W593" t="s">
        <v>41</v>
      </c>
      <c r="X593" t="s">
        <v>3533</v>
      </c>
      <c r="Y593" t="s">
        <v>43</v>
      </c>
      <c r="Z593" s="1">
        <v>44669</v>
      </c>
      <c r="AA593" s="2">
        <v>0.54596064814814815</v>
      </c>
      <c r="AB593" s="2">
        <v>0.72925925925925927</v>
      </c>
      <c r="AC593" t="s">
        <v>45</v>
      </c>
      <c r="AD593" t="s">
        <v>44</v>
      </c>
      <c r="AE593" t="s">
        <v>44</v>
      </c>
      <c r="AF593">
        <v>126</v>
      </c>
    </row>
    <row r="594" spans="1:32">
      <c r="A594">
        <v>1617</v>
      </c>
      <c r="B594">
        <v>717</v>
      </c>
      <c r="C594" t="s">
        <v>229</v>
      </c>
      <c r="D594" t="s">
        <v>3534</v>
      </c>
      <c r="E594" t="s">
        <v>34</v>
      </c>
      <c r="F594" t="s">
        <v>3535</v>
      </c>
      <c r="G594" t="s">
        <v>3536</v>
      </c>
      <c r="H594" t="s">
        <v>530</v>
      </c>
      <c r="I594" s="1">
        <v>34988</v>
      </c>
      <c r="J594" t="s">
        <v>3537</v>
      </c>
      <c r="K594" t="s">
        <v>3538</v>
      </c>
      <c r="L594">
        <v>19707</v>
      </c>
      <c r="M594" t="s">
        <v>530</v>
      </c>
      <c r="N594" s="1">
        <v>44734</v>
      </c>
      <c r="O594" s="1">
        <v>44737</v>
      </c>
      <c r="P594">
        <v>36</v>
      </c>
      <c r="Q594">
        <v>2</v>
      </c>
      <c r="R594" t="s">
        <v>40</v>
      </c>
      <c r="S594">
        <v>1</v>
      </c>
      <c r="T594">
        <v>0</v>
      </c>
      <c r="U594">
        <v>3</v>
      </c>
      <c r="V594">
        <v>702</v>
      </c>
      <c r="W594" t="s">
        <v>54</v>
      </c>
      <c r="X594" t="s">
        <v>3539</v>
      </c>
      <c r="Y594" t="s">
        <v>81</v>
      </c>
      <c r="Z594" s="1">
        <v>44695</v>
      </c>
      <c r="AA594" s="2">
        <v>0.18574074074074073</v>
      </c>
      <c r="AB594" s="2">
        <v>0.25921296296296298</v>
      </c>
      <c r="AC594" t="s">
        <v>45</v>
      </c>
      <c r="AD594" t="s">
        <v>44</v>
      </c>
      <c r="AE594" t="s">
        <v>44</v>
      </c>
      <c r="AF594">
        <v>234</v>
      </c>
    </row>
    <row r="595" spans="1:32">
      <c r="A595">
        <v>1618</v>
      </c>
      <c r="B595">
        <v>718</v>
      </c>
      <c r="C595" t="s">
        <v>3540</v>
      </c>
      <c r="D595" t="s">
        <v>3541</v>
      </c>
      <c r="E595" t="s">
        <v>48</v>
      </c>
      <c r="F595" t="s">
        <v>3542</v>
      </c>
      <c r="G595" t="s">
        <v>3543</v>
      </c>
      <c r="H595" t="s">
        <v>309</v>
      </c>
      <c r="I595" s="1">
        <v>37591</v>
      </c>
      <c r="J595" t="s">
        <v>3544</v>
      </c>
      <c r="K595" t="s">
        <v>3545</v>
      </c>
      <c r="L595">
        <v>29247</v>
      </c>
      <c r="M595" t="s">
        <v>309</v>
      </c>
      <c r="N595" s="1">
        <v>44822</v>
      </c>
      <c r="O595" s="1">
        <v>44825</v>
      </c>
      <c r="P595">
        <v>13</v>
      </c>
      <c r="Q595">
        <v>1</v>
      </c>
      <c r="R595" t="s">
        <v>53</v>
      </c>
      <c r="S595">
        <v>1</v>
      </c>
      <c r="T595">
        <v>0</v>
      </c>
      <c r="U595">
        <v>3</v>
      </c>
      <c r="V595">
        <v>375</v>
      </c>
      <c r="W595" t="s">
        <v>41</v>
      </c>
      <c r="X595" t="s">
        <v>3546</v>
      </c>
      <c r="Y595" t="s">
        <v>65</v>
      </c>
      <c r="Z595" s="1">
        <v>44791</v>
      </c>
      <c r="AA595" s="2">
        <v>0.94266203703703699</v>
      </c>
      <c r="AB595" s="2">
        <v>0.27188657407407407</v>
      </c>
      <c r="AC595" t="s">
        <v>45</v>
      </c>
      <c r="AD595" t="s">
        <v>45</v>
      </c>
      <c r="AE595" t="s">
        <v>44</v>
      </c>
      <c r="AF595">
        <v>125</v>
      </c>
    </row>
    <row r="596" spans="1:32">
      <c r="A596">
        <v>1619</v>
      </c>
      <c r="B596">
        <v>719</v>
      </c>
      <c r="C596" t="s">
        <v>3547</v>
      </c>
      <c r="D596" t="s">
        <v>1023</v>
      </c>
      <c r="E596" t="s">
        <v>48</v>
      </c>
      <c r="F596" t="s">
        <v>3548</v>
      </c>
      <c r="G596">
        <v>7015077401</v>
      </c>
      <c r="H596" t="s">
        <v>122</v>
      </c>
      <c r="I596" s="1">
        <v>30365</v>
      </c>
      <c r="J596" t="s">
        <v>3549</v>
      </c>
      <c r="K596" t="s">
        <v>3550</v>
      </c>
      <c r="L596">
        <v>66160</v>
      </c>
      <c r="M596" t="s">
        <v>122</v>
      </c>
      <c r="N596" s="1">
        <v>44854</v>
      </c>
      <c r="O596" s="1">
        <v>44856</v>
      </c>
      <c r="P596">
        <v>11</v>
      </c>
      <c r="Q596">
        <v>1</v>
      </c>
      <c r="R596" t="s">
        <v>63</v>
      </c>
      <c r="S596">
        <v>2</v>
      </c>
      <c r="T596">
        <v>0</v>
      </c>
      <c r="U596">
        <v>2</v>
      </c>
      <c r="V596">
        <v>160</v>
      </c>
      <c r="W596" t="s">
        <v>41</v>
      </c>
      <c r="X596" t="s">
        <v>3551</v>
      </c>
      <c r="Y596" t="s">
        <v>81</v>
      </c>
      <c r="Z596" s="1">
        <v>44826</v>
      </c>
      <c r="AA596" s="2">
        <v>0.94831018518518517</v>
      </c>
      <c r="AB596" s="2">
        <v>0.27489583333333334</v>
      </c>
      <c r="AC596" t="s">
        <v>45</v>
      </c>
      <c r="AD596" t="s">
        <v>45</v>
      </c>
      <c r="AE596" t="s">
        <v>44</v>
      </c>
      <c r="AF596">
        <v>80</v>
      </c>
    </row>
    <row r="597" spans="1:32">
      <c r="A597">
        <v>1620</v>
      </c>
      <c r="B597">
        <v>720</v>
      </c>
      <c r="C597" t="s">
        <v>3552</v>
      </c>
      <c r="D597" t="s">
        <v>3553</v>
      </c>
      <c r="E597" t="s">
        <v>34</v>
      </c>
      <c r="F597" t="s">
        <v>3554</v>
      </c>
      <c r="G597">
        <v>9345855407</v>
      </c>
      <c r="H597" t="s">
        <v>457</v>
      </c>
      <c r="I597" s="1">
        <v>29414</v>
      </c>
      <c r="J597" t="s">
        <v>3555</v>
      </c>
      <c r="K597" t="s">
        <v>3556</v>
      </c>
      <c r="L597">
        <v>38996</v>
      </c>
      <c r="M597" t="s">
        <v>457</v>
      </c>
      <c r="N597" s="1">
        <v>44649</v>
      </c>
      <c r="O597" s="1">
        <v>44653</v>
      </c>
      <c r="P597">
        <v>79</v>
      </c>
      <c r="Q597">
        <v>4</v>
      </c>
      <c r="R597" t="s">
        <v>53</v>
      </c>
      <c r="S597">
        <v>2</v>
      </c>
      <c r="T597">
        <v>2</v>
      </c>
      <c r="U597">
        <v>4</v>
      </c>
      <c r="V597">
        <v>552</v>
      </c>
      <c r="W597" t="s">
        <v>41</v>
      </c>
      <c r="X597" t="s">
        <v>3557</v>
      </c>
      <c r="Y597" t="s">
        <v>81</v>
      </c>
      <c r="Z597" s="1">
        <v>44639</v>
      </c>
      <c r="AA597" s="2">
        <v>6.5868055555555555E-2</v>
      </c>
      <c r="AB597" s="2">
        <v>0.95353009259259258</v>
      </c>
      <c r="AC597" t="s">
        <v>44</v>
      </c>
      <c r="AD597" t="s">
        <v>45</v>
      </c>
      <c r="AE597" t="s">
        <v>45</v>
      </c>
      <c r="AF597">
        <v>138</v>
      </c>
    </row>
    <row r="598" spans="1:32">
      <c r="A598">
        <v>1621</v>
      </c>
      <c r="B598">
        <v>721</v>
      </c>
      <c r="C598" t="s">
        <v>197</v>
      </c>
      <c r="D598" t="s">
        <v>2381</v>
      </c>
      <c r="E598" t="s">
        <v>48</v>
      </c>
      <c r="F598" t="s">
        <v>3558</v>
      </c>
      <c r="G598" t="s">
        <v>3559</v>
      </c>
      <c r="H598" t="s">
        <v>115</v>
      </c>
      <c r="I598" s="1">
        <v>25093</v>
      </c>
      <c r="J598" t="s">
        <v>3560</v>
      </c>
      <c r="K598" t="s">
        <v>3561</v>
      </c>
      <c r="L598">
        <v>27263</v>
      </c>
      <c r="M598" t="s">
        <v>115</v>
      </c>
      <c r="N598" s="1">
        <v>44633</v>
      </c>
      <c r="O598" s="1">
        <v>44637</v>
      </c>
      <c r="P598">
        <v>6</v>
      </c>
      <c r="Q598">
        <v>1</v>
      </c>
      <c r="R598" t="s">
        <v>40</v>
      </c>
      <c r="S598">
        <v>2</v>
      </c>
      <c r="T598">
        <v>1</v>
      </c>
      <c r="U598">
        <v>4</v>
      </c>
      <c r="V598">
        <v>924</v>
      </c>
      <c r="W598" t="s">
        <v>54</v>
      </c>
      <c r="X598" t="s">
        <v>3562</v>
      </c>
      <c r="Y598" t="s">
        <v>43</v>
      </c>
      <c r="Z598" s="1">
        <v>44617</v>
      </c>
      <c r="AA598" s="2">
        <v>0.22521990740740741</v>
      </c>
      <c r="AB598" s="2">
        <v>0.32342592592592595</v>
      </c>
      <c r="AC598" t="s">
        <v>44</v>
      </c>
      <c r="AD598" t="s">
        <v>45</v>
      </c>
      <c r="AE598" t="s">
        <v>44</v>
      </c>
      <c r="AF598">
        <v>231</v>
      </c>
    </row>
    <row r="599" spans="1:32">
      <c r="A599">
        <v>1623</v>
      </c>
      <c r="B599">
        <v>723</v>
      </c>
      <c r="C599" t="s">
        <v>3563</v>
      </c>
      <c r="D599" t="s">
        <v>428</v>
      </c>
      <c r="E599" t="s">
        <v>48</v>
      </c>
      <c r="F599" t="s">
        <v>3564</v>
      </c>
      <c r="G599" t="s">
        <v>3565</v>
      </c>
      <c r="H599" t="s">
        <v>418</v>
      </c>
      <c r="I599" s="1">
        <v>31021</v>
      </c>
      <c r="J599" t="s">
        <v>3566</v>
      </c>
      <c r="K599" t="s">
        <v>3567</v>
      </c>
      <c r="L599">
        <v>39629</v>
      </c>
      <c r="M599" t="s">
        <v>418</v>
      </c>
      <c r="N599" s="1">
        <v>44871</v>
      </c>
      <c r="O599" s="1">
        <v>44876</v>
      </c>
      <c r="P599">
        <v>11</v>
      </c>
      <c r="Q599">
        <v>1</v>
      </c>
      <c r="R599" t="s">
        <v>63</v>
      </c>
      <c r="S599">
        <v>4</v>
      </c>
      <c r="T599">
        <v>1</v>
      </c>
      <c r="U599">
        <v>5</v>
      </c>
      <c r="V599">
        <v>310</v>
      </c>
      <c r="W599" t="s">
        <v>41</v>
      </c>
      <c r="X599" t="s">
        <v>3568</v>
      </c>
      <c r="Y599" t="s">
        <v>65</v>
      </c>
      <c r="Z599" s="1">
        <v>44864</v>
      </c>
      <c r="AA599" s="2">
        <v>0.73546296296296287</v>
      </c>
      <c r="AB599" s="2">
        <v>0.51695601851851858</v>
      </c>
      <c r="AC599" t="s">
        <v>44</v>
      </c>
      <c r="AD599" t="s">
        <v>45</v>
      </c>
      <c r="AE599" t="s">
        <v>45</v>
      </c>
      <c r="AF599">
        <v>62</v>
      </c>
    </row>
    <row r="600" spans="1:32">
      <c r="A600">
        <v>1624</v>
      </c>
      <c r="B600">
        <v>724</v>
      </c>
      <c r="C600" t="s">
        <v>3569</v>
      </c>
      <c r="D600" t="s">
        <v>663</v>
      </c>
      <c r="E600" t="s">
        <v>34</v>
      </c>
      <c r="F600" t="s">
        <v>3570</v>
      </c>
      <c r="G600" t="s">
        <v>3571</v>
      </c>
      <c r="H600" t="s">
        <v>115</v>
      </c>
      <c r="I600" s="1">
        <v>33804</v>
      </c>
      <c r="J600" t="s">
        <v>3572</v>
      </c>
      <c r="K600" t="s">
        <v>3573</v>
      </c>
      <c r="L600">
        <v>71855</v>
      </c>
      <c r="M600" t="s">
        <v>115</v>
      </c>
      <c r="N600" s="1">
        <v>44715</v>
      </c>
      <c r="O600" s="1">
        <v>44716</v>
      </c>
      <c r="P600">
        <v>54</v>
      </c>
      <c r="Q600">
        <v>3</v>
      </c>
      <c r="R600" t="s">
        <v>40</v>
      </c>
      <c r="S600">
        <v>1</v>
      </c>
      <c r="T600">
        <v>1</v>
      </c>
      <c r="U600">
        <v>1</v>
      </c>
      <c r="V600">
        <v>210</v>
      </c>
      <c r="W600" t="s">
        <v>54</v>
      </c>
      <c r="X600" t="s">
        <v>3574</v>
      </c>
      <c r="Y600" t="s">
        <v>43</v>
      </c>
      <c r="Z600" s="1">
        <v>44678</v>
      </c>
      <c r="AA600" s="2">
        <v>0.54112268518518525</v>
      </c>
      <c r="AB600" s="2">
        <v>0.87490740740740736</v>
      </c>
      <c r="AC600" t="s">
        <v>44</v>
      </c>
      <c r="AD600" t="s">
        <v>45</v>
      </c>
      <c r="AE600" t="s">
        <v>44</v>
      </c>
      <c r="AF600">
        <v>210</v>
      </c>
    </row>
    <row r="601" spans="1:32">
      <c r="A601">
        <v>1625</v>
      </c>
      <c r="B601">
        <v>725</v>
      </c>
      <c r="C601" t="s">
        <v>2740</v>
      </c>
      <c r="D601" t="s">
        <v>2828</v>
      </c>
      <c r="E601" t="s">
        <v>34</v>
      </c>
      <c r="F601" t="s">
        <v>3575</v>
      </c>
      <c r="G601">
        <f>1-509-234-9590</f>
        <v>-10332</v>
      </c>
      <c r="H601" t="s">
        <v>1442</v>
      </c>
      <c r="I601" s="1">
        <v>18357</v>
      </c>
      <c r="J601" t="s">
        <v>3576</v>
      </c>
      <c r="K601" t="s">
        <v>3577</v>
      </c>
      <c r="L601">
        <v>91851</v>
      </c>
      <c r="M601" t="s">
        <v>1442</v>
      </c>
      <c r="N601" s="1">
        <v>44715</v>
      </c>
      <c r="O601" s="1">
        <v>44717</v>
      </c>
      <c r="P601">
        <v>25</v>
      </c>
      <c r="Q601">
        <v>1</v>
      </c>
      <c r="R601" t="s">
        <v>53</v>
      </c>
      <c r="S601">
        <v>4</v>
      </c>
      <c r="T601">
        <v>2</v>
      </c>
      <c r="U601">
        <v>2</v>
      </c>
      <c r="V601">
        <v>296</v>
      </c>
      <c r="W601" t="s">
        <v>54</v>
      </c>
      <c r="X601" t="s">
        <v>3578</v>
      </c>
      <c r="Y601" t="s">
        <v>43</v>
      </c>
      <c r="Z601" s="1">
        <v>44702</v>
      </c>
      <c r="AA601" s="2">
        <v>0.84175925925925921</v>
      </c>
      <c r="AB601" s="2">
        <v>0.13706018518518517</v>
      </c>
      <c r="AC601" t="s">
        <v>44</v>
      </c>
      <c r="AD601" t="s">
        <v>45</v>
      </c>
      <c r="AE601" t="s">
        <v>45</v>
      </c>
      <c r="AF601">
        <v>148</v>
      </c>
    </row>
    <row r="602" spans="1:32">
      <c r="A602">
        <v>1626</v>
      </c>
      <c r="B602">
        <v>726</v>
      </c>
      <c r="C602" t="s">
        <v>3380</v>
      </c>
      <c r="D602" t="s">
        <v>508</v>
      </c>
      <c r="E602" t="s">
        <v>48</v>
      </c>
      <c r="F602" t="s">
        <v>3579</v>
      </c>
      <c r="G602" t="s">
        <v>3580</v>
      </c>
      <c r="H602" t="s">
        <v>941</v>
      </c>
      <c r="I602" s="1">
        <v>19475</v>
      </c>
      <c r="J602" t="s">
        <v>3581</v>
      </c>
      <c r="K602" t="s">
        <v>3582</v>
      </c>
      <c r="L602">
        <v>89516</v>
      </c>
      <c r="M602" t="s">
        <v>941</v>
      </c>
      <c r="N602" s="1">
        <v>44601</v>
      </c>
      <c r="O602" s="1">
        <v>44605</v>
      </c>
      <c r="P602">
        <v>45</v>
      </c>
      <c r="Q602">
        <v>2</v>
      </c>
      <c r="R602" t="s">
        <v>40</v>
      </c>
      <c r="S602">
        <v>3</v>
      </c>
      <c r="T602">
        <v>0</v>
      </c>
      <c r="U602">
        <v>4</v>
      </c>
      <c r="V602">
        <v>988</v>
      </c>
      <c r="W602" t="s">
        <v>54</v>
      </c>
      <c r="X602" t="s">
        <v>3583</v>
      </c>
      <c r="Y602" t="s">
        <v>81</v>
      </c>
      <c r="Z602" s="1">
        <v>44585</v>
      </c>
      <c r="AA602" s="2">
        <v>0.6958333333333333</v>
      </c>
      <c r="AB602" s="2">
        <v>0.90049768518518514</v>
      </c>
      <c r="AC602" t="s">
        <v>45</v>
      </c>
      <c r="AD602" t="s">
        <v>45</v>
      </c>
      <c r="AE602" t="s">
        <v>45</v>
      </c>
      <c r="AF602">
        <v>247</v>
      </c>
    </row>
    <row r="603" spans="1:32">
      <c r="A603">
        <v>1627</v>
      </c>
      <c r="B603">
        <v>727</v>
      </c>
      <c r="C603" t="s">
        <v>321</v>
      </c>
      <c r="D603" t="s">
        <v>3584</v>
      </c>
      <c r="E603" t="s">
        <v>48</v>
      </c>
      <c r="F603" t="s">
        <v>3585</v>
      </c>
      <c r="G603" t="s">
        <v>3586</v>
      </c>
      <c r="H603" t="s">
        <v>77</v>
      </c>
      <c r="I603" s="1">
        <v>33284</v>
      </c>
      <c r="J603" t="s">
        <v>3587</v>
      </c>
      <c r="K603" t="s">
        <v>3588</v>
      </c>
      <c r="L603">
        <v>57133</v>
      </c>
      <c r="M603" t="s">
        <v>77</v>
      </c>
      <c r="N603" s="1">
        <v>44908</v>
      </c>
      <c r="O603" s="1">
        <v>44913</v>
      </c>
      <c r="P603">
        <v>72</v>
      </c>
      <c r="Q603">
        <v>3</v>
      </c>
      <c r="R603" t="s">
        <v>40</v>
      </c>
      <c r="S603">
        <v>4</v>
      </c>
      <c r="T603">
        <v>1</v>
      </c>
      <c r="U603">
        <v>5</v>
      </c>
      <c r="V603">
        <v>1010</v>
      </c>
      <c r="W603" t="s">
        <v>41</v>
      </c>
      <c r="X603" t="s">
        <v>3589</v>
      </c>
      <c r="Y603" t="s">
        <v>6</v>
      </c>
      <c r="Z603" s="1">
        <v>44886</v>
      </c>
      <c r="AA603" s="2">
        <v>0.94398148148148142</v>
      </c>
      <c r="AB603" s="2">
        <v>0.14739583333333334</v>
      </c>
      <c r="AC603" t="s">
        <v>45</v>
      </c>
      <c r="AD603" t="s">
        <v>44</v>
      </c>
      <c r="AE603" t="s">
        <v>44</v>
      </c>
      <c r="AF603">
        <v>202</v>
      </c>
    </row>
    <row r="604" spans="1:32">
      <c r="A604">
        <v>1628</v>
      </c>
      <c r="B604">
        <v>728</v>
      </c>
      <c r="C604" t="s">
        <v>3590</v>
      </c>
      <c r="D604" t="s">
        <v>2283</v>
      </c>
      <c r="E604" t="s">
        <v>48</v>
      </c>
      <c r="F604" t="s">
        <v>3591</v>
      </c>
      <c r="G604" t="s">
        <v>3592</v>
      </c>
      <c r="H604" t="s">
        <v>156</v>
      </c>
      <c r="I604" s="1">
        <v>33960</v>
      </c>
      <c r="J604" t="s">
        <v>3593</v>
      </c>
      <c r="K604" t="s">
        <v>1893</v>
      </c>
      <c r="L604">
        <v>81270</v>
      </c>
      <c r="M604" t="s">
        <v>156</v>
      </c>
      <c r="N604" s="1">
        <v>44881</v>
      </c>
      <c r="O604" s="1">
        <v>44886</v>
      </c>
      <c r="P604">
        <v>95</v>
      </c>
      <c r="Q604">
        <v>4</v>
      </c>
      <c r="R604" t="s">
        <v>63</v>
      </c>
      <c r="S604">
        <v>1</v>
      </c>
      <c r="T604">
        <v>1</v>
      </c>
      <c r="U604">
        <v>5</v>
      </c>
      <c r="V604">
        <v>340</v>
      </c>
      <c r="W604" t="s">
        <v>54</v>
      </c>
      <c r="X604" t="s">
        <v>3594</v>
      </c>
      <c r="Y604" t="s">
        <v>43</v>
      </c>
      <c r="Z604" s="1">
        <v>44853</v>
      </c>
      <c r="AA604" s="2">
        <v>0.50569444444444445</v>
      </c>
      <c r="AB604" s="2">
        <v>0.1302662037037037</v>
      </c>
      <c r="AC604" t="s">
        <v>44</v>
      </c>
      <c r="AD604" t="s">
        <v>45</v>
      </c>
      <c r="AE604" t="s">
        <v>45</v>
      </c>
      <c r="AF604">
        <v>68</v>
      </c>
    </row>
    <row r="605" spans="1:32">
      <c r="A605">
        <v>1629</v>
      </c>
      <c r="B605">
        <v>729</v>
      </c>
      <c r="C605" t="s">
        <v>881</v>
      </c>
      <c r="D605" t="s">
        <v>2593</v>
      </c>
      <c r="E605" t="s">
        <v>34</v>
      </c>
      <c r="F605" t="s">
        <v>3595</v>
      </c>
      <c r="G605" t="s">
        <v>3596</v>
      </c>
      <c r="H605" t="s">
        <v>70</v>
      </c>
      <c r="I605" s="1">
        <v>31328</v>
      </c>
      <c r="J605" t="s">
        <v>3597</v>
      </c>
      <c r="K605" t="s">
        <v>3598</v>
      </c>
      <c r="L605">
        <v>59815</v>
      </c>
      <c r="M605" t="s">
        <v>70</v>
      </c>
      <c r="N605" s="1">
        <v>44721</v>
      </c>
      <c r="O605" s="1">
        <v>44723</v>
      </c>
      <c r="P605">
        <v>86</v>
      </c>
      <c r="Q605">
        <v>4</v>
      </c>
      <c r="R605" t="s">
        <v>63</v>
      </c>
      <c r="S605">
        <v>2</v>
      </c>
      <c r="T605">
        <v>1</v>
      </c>
      <c r="U605">
        <v>2</v>
      </c>
      <c r="V605">
        <v>178</v>
      </c>
      <c r="W605" t="s">
        <v>41</v>
      </c>
      <c r="X605" t="s">
        <v>3599</v>
      </c>
      <c r="Y605" t="s">
        <v>65</v>
      </c>
      <c r="Z605" s="1">
        <v>44705</v>
      </c>
      <c r="AA605" s="2">
        <v>0.85787037037037039</v>
      </c>
      <c r="AB605" s="2">
        <v>0.8082407407407407</v>
      </c>
      <c r="AC605" t="s">
        <v>45</v>
      </c>
      <c r="AD605" t="s">
        <v>44</v>
      </c>
      <c r="AE605" t="s">
        <v>45</v>
      </c>
      <c r="AF605">
        <v>89</v>
      </c>
    </row>
    <row r="606" spans="1:32">
      <c r="A606">
        <v>1630</v>
      </c>
      <c r="B606">
        <v>730</v>
      </c>
      <c r="C606" t="s">
        <v>384</v>
      </c>
      <c r="D606" t="s">
        <v>696</v>
      </c>
      <c r="E606" t="s">
        <v>34</v>
      </c>
      <c r="F606" t="s">
        <v>3600</v>
      </c>
      <c r="G606" t="s">
        <v>3601</v>
      </c>
      <c r="H606" t="s">
        <v>60</v>
      </c>
      <c r="I606" s="1">
        <v>23916</v>
      </c>
      <c r="J606" t="s">
        <v>3602</v>
      </c>
      <c r="K606" t="s">
        <v>3603</v>
      </c>
      <c r="L606">
        <v>77599</v>
      </c>
      <c r="M606" t="s">
        <v>60</v>
      </c>
      <c r="N606" s="1">
        <v>44903</v>
      </c>
      <c r="O606" s="1">
        <v>44905</v>
      </c>
      <c r="P606">
        <v>15</v>
      </c>
      <c r="Q606">
        <v>1</v>
      </c>
      <c r="R606" t="s">
        <v>40</v>
      </c>
      <c r="S606">
        <v>3</v>
      </c>
      <c r="T606">
        <v>1</v>
      </c>
      <c r="U606">
        <v>2</v>
      </c>
      <c r="V606">
        <v>494</v>
      </c>
      <c r="W606" t="s">
        <v>41</v>
      </c>
      <c r="X606" t="s">
        <v>3604</v>
      </c>
      <c r="Y606" t="s">
        <v>81</v>
      </c>
      <c r="Z606" s="1">
        <v>44876</v>
      </c>
      <c r="AA606" s="2">
        <v>0.43949074074074074</v>
      </c>
      <c r="AB606" s="2">
        <v>0.48815972222222226</v>
      </c>
      <c r="AC606" t="s">
        <v>44</v>
      </c>
      <c r="AD606" t="s">
        <v>44</v>
      </c>
      <c r="AE606" t="s">
        <v>45</v>
      </c>
      <c r="AF606">
        <v>247</v>
      </c>
    </row>
    <row r="607" spans="1:32">
      <c r="A607">
        <v>1631</v>
      </c>
      <c r="B607">
        <v>731</v>
      </c>
      <c r="C607" t="s">
        <v>828</v>
      </c>
      <c r="D607" t="s">
        <v>1368</v>
      </c>
      <c r="E607" t="s">
        <v>34</v>
      </c>
      <c r="F607" t="s">
        <v>3605</v>
      </c>
      <c r="G607" t="s">
        <v>3606</v>
      </c>
      <c r="H607" t="s">
        <v>405</v>
      </c>
      <c r="I607" s="1">
        <v>31476</v>
      </c>
      <c r="J607" t="s">
        <v>3607</v>
      </c>
      <c r="K607" t="s">
        <v>3608</v>
      </c>
      <c r="L607">
        <v>46885</v>
      </c>
      <c r="M607" t="s">
        <v>405</v>
      </c>
      <c r="N607" s="1">
        <v>44859</v>
      </c>
      <c r="O607" s="1">
        <v>44862</v>
      </c>
      <c r="P607">
        <v>33</v>
      </c>
      <c r="Q607">
        <v>2</v>
      </c>
      <c r="R607" t="s">
        <v>40</v>
      </c>
      <c r="S607">
        <v>2</v>
      </c>
      <c r="T607">
        <v>1</v>
      </c>
      <c r="U607">
        <v>3</v>
      </c>
      <c r="V607">
        <v>750</v>
      </c>
      <c r="W607" t="s">
        <v>54</v>
      </c>
      <c r="X607" t="s">
        <v>3609</v>
      </c>
      <c r="Y607" t="s">
        <v>65</v>
      </c>
      <c r="Z607" s="1">
        <v>44838</v>
      </c>
      <c r="AA607" s="2">
        <v>0.84378472222222223</v>
      </c>
      <c r="AB607" s="2">
        <v>0.79076388888888882</v>
      </c>
      <c r="AC607" t="s">
        <v>45</v>
      </c>
      <c r="AD607" t="s">
        <v>45</v>
      </c>
      <c r="AE607" t="s">
        <v>45</v>
      </c>
      <c r="AF607">
        <v>250</v>
      </c>
    </row>
    <row r="608" spans="1:32">
      <c r="A608">
        <v>1632</v>
      </c>
      <c r="B608">
        <v>732</v>
      </c>
      <c r="C608" t="s">
        <v>3610</v>
      </c>
      <c r="D608" t="s">
        <v>3611</v>
      </c>
      <c r="E608" t="s">
        <v>34</v>
      </c>
      <c r="F608" t="s">
        <v>3612</v>
      </c>
      <c r="G608" t="s">
        <v>3613</v>
      </c>
      <c r="H608" t="s">
        <v>1301</v>
      </c>
      <c r="I608" s="1">
        <v>19356</v>
      </c>
      <c r="J608" t="s">
        <v>3614</v>
      </c>
      <c r="K608" t="s">
        <v>3615</v>
      </c>
      <c r="L608">
        <v>10049</v>
      </c>
      <c r="M608" t="s">
        <v>1301</v>
      </c>
      <c r="N608" s="1">
        <v>44708</v>
      </c>
      <c r="O608" s="1">
        <v>44711</v>
      </c>
      <c r="P608">
        <v>55</v>
      </c>
      <c r="Q608">
        <v>3</v>
      </c>
      <c r="R608" t="s">
        <v>53</v>
      </c>
      <c r="S608">
        <v>2</v>
      </c>
      <c r="T608">
        <v>0</v>
      </c>
      <c r="U608">
        <v>3</v>
      </c>
      <c r="V608">
        <v>429</v>
      </c>
      <c r="W608" t="s">
        <v>41</v>
      </c>
      <c r="X608" t="s">
        <v>3616</v>
      </c>
      <c r="Y608" t="s">
        <v>43</v>
      </c>
      <c r="Z608" s="1">
        <v>44680</v>
      </c>
      <c r="AA608" s="2">
        <v>2.2685185185185182E-3</v>
      </c>
      <c r="AB608" s="2">
        <v>0.72725694444444444</v>
      </c>
      <c r="AC608" t="s">
        <v>44</v>
      </c>
      <c r="AD608" t="s">
        <v>44</v>
      </c>
      <c r="AE608" t="s">
        <v>45</v>
      </c>
      <c r="AF608">
        <v>143</v>
      </c>
    </row>
    <row r="609" spans="1:32">
      <c r="A609">
        <v>1633</v>
      </c>
      <c r="B609">
        <v>733</v>
      </c>
      <c r="C609" t="s">
        <v>655</v>
      </c>
      <c r="D609" t="s">
        <v>2828</v>
      </c>
      <c r="E609" t="s">
        <v>48</v>
      </c>
      <c r="F609" t="s">
        <v>3617</v>
      </c>
      <c r="G609" t="s">
        <v>3618</v>
      </c>
      <c r="H609" t="s">
        <v>94</v>
      </c>
      <c r="I609" s="1">
        <v>36071</v>
      </c>
      <c r="J609" t="s">
        <v>3619</v>
      </c>
      <c r="K609" t="s">
        <v>3620</v>
      </c>
      <c r="L609">
        <v>2701</v>
      </c>
      <c r="M609" t="s">
        <v>94</v>
      </c>
      <c r="N609" s="1">
        <v>44770</v>
      </c>
      <c r="O609" s="1">
        <v>44773</v>
      </c>
      <c r="P609">
        <v>28</v>
      </c>
      <c r="Q609">
        <v>2</v>
      </c>
      <c r="R609" t="s">
        <v>53</v>
      </c>
      <c r="S609">
        <v>4</v>
      </c>
      <c r="T609">
        <v>1</v>
      </c>
      <c r="U609">
        <v>3</v>
      </c>
      <c r="V609">
        <v>426</v>
      </c>
      <c r="W609" t="s">
        <v>54</v>
      </c>
      <c r="X609" t="s">
        <v>3621</v>
      </c>
      <c r="Y609" t="s">
        <v>81</v>
      </c>
      <c r="Z609" s="1">
        <v>44747</v>
      </c>
      <c r="AA609" s="2">
        <v>0.65636574074074072</v>
      </c>
      <c r="AB609" s="2">
        <v>0.86351851851851846</v>
      </c>
      <c r="AC609" t="s">
        <v>45</v>
      </c>
      <c r="AD609" t="s">
        <v>45</v>
      </c>
      <c r="AE609" t="s">
        <v>44</v>
      </c>
      <c r="AF609">
        <v>142</v>
      </c>
    </row>
    <row r="610" spans="1:32">
      <c r="A610">
        <v>1634</v>
      </c>
      <c r="B610">
        <v>734</v>
      </c>
      <c r="C610" t="s">
        <v>2203</v>
      </c>
      <c r="D610" t="s">
        <v>3622</v>
      </c>
      <c r="E610" t="s">
        <v>48</v>
      </c>
      <c r="F610" t="s">
        <v>3623</v>
      </c>
      <c r="G610" t="s">
        <v>3624</v>
      </c>
      <c r="H610" t="s">
        <v>295</v>
      </c>
      <c r="I610" s="1">
        <v>31240</v>
      </c>
      <c r="J610" t="s">
        <v>3625</v>
      </c>
      <c r="K610" t="s">
        <v>3626</v>
      </c>
      <c r="L610">
        <v>16159</v>
      </c>
      <c r="M610" t="s">
        <v>295</v>
      </c>
      <c r="N610" s="1">
        <v>44659</v>
      </c>
      <c r="O610" s="1">
        <v>44661</v>
      </c>
      <c r="P610">
        <v>85</v>
      </c>
      <c r="Q610">
        <v>4</v>
      </c>
      <c r="R610" t="s">
        <v>53</v>
      </c>
      <c r="S610">
        <v>3</v>
      </c>
      <c r="T610">
        <v>1</v>
      </c>
      <c r="U610">
        <v>2</v>
      </c>
      <c r="V610">
        <v>262</v>
      </c>
      <c r="W610" t="s">
        <v>54</v>
      </c>
      <c r="X610" t="s">
        <v>3627</v>
      </c>
      <c r="Y610" t="s">
        <v>81</v>
      </c>
      <c r="Z610" s="1">
        <v>44628</v>
      </c>
      <c r="AA610" s="2">
        <v>0.49350694444444443</v>
      </c>
      <c r="AB610" s="2">
        <v>0.90468749999999998</v>
      </c>
      <c r="AC610" t="s">
        <v>45</v>
      </c>
      <c r="AD610" t="s">
        <v>44</v>
      </c>
      <c r="AE610" t="s">
        <v>45</v>
      </c>
      <c r="AF610">
        <v>131</v>
      </c>
    </row>
    <row r="611" spans="1:32">
      <c r="A611">
        <v>1635</v>
      </c>
      <c r="B611">
        <v>735</v>
      </c>
      <c r="C611" t="s">
        <v>2415</v>
      </c>
      <c r="D611" t="s">
        <v>3628</v>
      </c>
      <c r="E611" t="s">
        <v>48</v>
      </c>
      <c r="F611" t="s">
        <v>3629</v>
      </c>
      <c r="G611" t="s">
        <v>3630</v>
      </c>
      <c r="H611" t="s">
        <v>60</v>
      </c>
      <c r="I611" s="1">
        <v>34545</v>
      </c>
      <c r="J611" t="s">
        <v>3631</v>
      </c>
      <c r="K611" t="s">
        <v>3632</v>
      </c>
      <c r="L611">
        <v>10938</v>
      </c>
      <c r="M611" t="s">
        <v>60</v>
      </c>
      <c r="N611" s="1">
        <v>44794</v>
      </c>
      <c r="O611" s="1">
        <v>44799</v>
      </c>
      <c r="P611">
        <v>10</v>
      </c>
      <c r="Q611">
        <v>1</v>
      </c>
      <c r="R611" t="s">
        <v>53</v>
      </c>
      <c r="S611">
        <v>4</v>
      </c>
      <c r="T611">
        <v>0</v>
      </c>
      <c r="U611">
        <v>5</v>
      </c>
      <c r="V611">
        <v>700</v>
      </c>
      <c r="W611" t="s">
        <v>41</v>
      </c>
      <c r="X611" t="s">
        <v>3633</v>
      </c>
      <c r="Y611" t="s">
        <v>43</v>
      </c>
      <c r="Z611" s="1">
        <v>44762</v>
      </c>
      <c r="AA611" s="2">
        <v>0.40725694444444444</v>
      </c>
      <c r="AB611" s="2">
        <v>0.61281249999999998</v>
      </c>
      <c r="AC611" t="s">
        <v>44</v>
      </c>
      <c r="AD611" t="s">
        <v>45</v>
      </c>
      <c r="AE611" t="s">
        <v>45</v>
      </c>
      <c r="AF611">
        <v>140</v>
      </c>
    </row>
    <row r="612" spans="1:32">
      <c r="A612">
        <v>1636</v>
      </c>
      <c r="B612">
        <v>736</v>
      </c>
      <c r="C612" t="s">
        <v>385</v>
      </c>
      <c r="D612" t="s">
        <v>1068</v>
      </c>
      <c r="E612" t="s">
        <v>34</v>
      </c>
      <c r="F612" t="s">
        <v>3634</v>
      </c>
      <c r="G612" t="s">
        <v>3635</v>
      </c>
      <c r="H612" t="s">
        <v>94</v>
      </c>
      <c r="I612" s="1">
        <v>36519</v>
      </c>
      <c r="J612" t="s">
        <v>3636</v>
      </c>
      <c r="K612" t="s">
        <v>3637</v>
      </c>
      <c r="L612">
        <v>33728</v>
      </c>
      <c r="M612" t="s">
        <v>94</v>
      </c>
      <c r="N612" s="1">
        <v>44796</v>
      </c>
      <c r="O612" s="1">
        <v>44797</v>
      </c>
      <c r="P612">
        <v>53</v>
      </c>
      <c r="Q612">
        <v>3</v>
      </c>
      <c r="R612" t="s">
        <v>63</v>
      </c>
      <c r="S612">
        <v>4</v>
      </c>
      <c r="T612">
        <v>2</v>
      </c>
      <c r="U612">
        <v>1</v>
      </c>
      <c r="V612">
        <v>73</v>
      </c>
      <c r="W612" t="s">
        <v>41</v>
      </c>
      <c r="X612" t="s">
        <v>3638</v>
      </c>
      <c r="Y612" t="s">
        <v>43</v>
      </c>
      <c r="Z612" s="1">
        <v>44776</v>
      </c>
      <c r="AA612" s="2">
        <v>0.48271990740740739</v>
      </c>
      <c r="AB612" s="2">
        <v>0.19090277777777778</v>
      </c>
      <c r="AC612" t="s">
        <v>44</v>
      </c>
      <c r="AD612" t="s">
        <v>44</v>
      </c>
      <c r="AE612" t="s">
        <v>45</v>
      </c>
      <c r="AF612">
        <v>73</v>
      </c>
    </row>
    <row r="613" spans="1:32">
      <c r="A613">
        <v>1637</v>
      </c>
      <c r="B613">
        <v>737</v>
      </c>
      <c r="C613" t="s">
        <v>3639</v>
      </c>
      <c r="D613" t="s">
        <v>75</v>
      </c>
      <c r="E613" t="s">
        <v>34</v>
      </c>
      <c r="F613" t="s">
        <v>3640</v>
      </c>
      <c r="G613" t="s">
        <v>3641</v>
      </c>
      <c r="H613" t="s">
        <v>209</v>
      </c>
      <c r="I613" s="1">
        <v>32621</v>
      </c>
      <c r="J613" t="s">
        <v>3642</v>
      </c>
      <c r="K613" t="s">
        <v>3643</v>
      </c>
      <c r="L613">
        <v>24529</v>
      </c>
      <c r="M613" t="s">
        <v>209</v>
      </c>
      <c r="N613" s="1">
        <v>44926</v>
      </c>
      <c r="O613" s="1">
        <v>44931</v>
      </c>
      <c r="P613">
        <v>53</v>
      </c>
      <c r="Q613">
        <v>3</v>
      </c>
      <c r="R613" t="s">
        <v>63</v>
      </c>
      <c r="S613">
        <v>4</v>
      </c>
      <c r="T613">
        <v>0</v>
      </c>
      <c r="U613">
        <v>5</v>
      </c>
      <c r="V613">
        <v>325</v>
      </c>
      <c r="W613" t="s">
        <v>41</v>
      </c>
      <c r="X613" t="s">
        <v>3644</v>
      </c>
      <c r="Y613" t="s">
        <v>43</v>
      </c>
      <c r="Z613" s="1">
        <v>44890</v>
      </c>
      <c r="AA613" s="2">
        <v>0.38776620370370374</v>
      </c>
      <c r="AB613" s="2">
        <v>0.75222222222222224</v>
      </c>
      <c r="AC613" t="s">
        <v>45</v>
      </c>
      <c r="AD613" t="s">
        <v>44</v>
      </c>
      <c r="AE613" t="s">
        <v>45</v>
      </c>
      <c r="AF613">
        <v>65</v>
      </c>
    </row>
    <row r="614" spans="1:32">
      <c r="A614">
        <v>1639</v>
      </c>
      <c r="B614">
        <v>739</v>
      </c>
      <c r="C614" t="s">
        <v>3645</v>
      </c>
      <c r="D614" t="s">
        <v>1028</v>
      </c>
      <c r="E614" t="s">
        <v>34</v>
      </c>
      <c r="F614" t="s">
        <v>3646</v>
      </c>
      <c r="G614" t="s">
        <v>3647</v>
      </c>
      <c r="H614" t="s">
        <v>50</v>
      </c>
      <c r="I614" s="1">
        <v>19546</v>
      </c>
      <c r="J614" t="s">
        <v>3648</v>
      </c>
      <c r="K614" t="s">
        <v>3649</v>
      </c>
      <c r="L614">
        <v>81498</v>
      </c>
      <c r="M614" t="s">
        <v>50</v>
      </c>
      <c r="N614" s="1">
        <v>44890</v>
      </c>
      <c r="O614" s="1">
        <v>44892</v>
      </c>
      <c r="P614">
        <v>78</v>
      </c>
      <c r="Q614">
        <v>4</v>
      </c>
      <c r="R614" t="s">
        <v>40</v>
      </c>
      <c r="S614">
        <v>2</v>
      </c>
      <c r="T614">
        <v>2</v>
      </c>
      <c r="U614">
        <v>2</v>
      </c>
      <c r="V614">
        <v>408</v>
      </c>
      <c r="W614" t="s">
        <v>41</v>
      </c>
      <c r="X614" t="s">
        <v>3650</v>
      </c>
      <c r="Y614" t="s">
        <v>6</v>
      </c>
      <c r="Z614" s="1">
        <v>44860</v>
      </c>
      <c r="AA614" s="2">
        <v>0.46693287037037035</v>
      </c>
      <c r="AB614" s="2">
        <v>0.21244212962962963</v>
      </c>
      <c r="AC614" t="s">
        <v>45</v>
      </c>
      <c r="AD614" t="s">
        <v>44</v>
      </c>
      <c r="AE614" t="s">
        <v>45</v>
      </c>
      <c r="AF614">
        <v>204</v>
      </c>
    </row>
    <row r="615" spans="1:32">
      <c r="A615">
        <v>1640</v>
      </c>
      <c r="B615">
        <v>740</v>
      </c>
      <c r="C615" t="s">
        <v>284</v>
      </c>
      <c r="D615" t="s">
        <v>3628</v>
      </c>
      <c r="E615" t="s">
        <v>34</v>
      </c>
      <c r="F615" t="s">
        <v>3651</v>
      </c>
      <c r="G615" t="s">
        <v>3652</v>
      </c>
      <c r="H615" t="s">
        <v>101</v>
      </c>
      <c r="I615" s="1">
        <v>20527</v>
      </c>
      <c r="J615" t="s">
        <v>3653</v>
      </c>
      <c r="K615" t="s">
        <v>3654</v>
      </c>
      <c r="L615">
        <v>98998</v>
      </c>
      <c r="M615" t="s">
        <v>101</v>
      </c>
      <c r="N615" s="1">
        <v>44617</v>
      </c>
      <c r="O615" s="1">
        <v>44620</v>
      </c>
      <c r="P615">
        <v>84</v>
      </c>
      <c r="Q615">
        <v>4</v>
      </c>
      <c r="R615" t="s">
        <v>40</v>
      </c>
      <c r="S615">
        <v>4</v>
      </c>
      <c r="T615">
        <v>1</v>
      </c>
      <c r="U615">
        <v>3</v>
      </c>
      <c r="V615">
        <v>609</v>
      </c>
      <c r="W615" t="s">
        <v>41</v>
      </c>
      <c r="X615" t="s">
        <v>3655</v>
      </c>
      <c r="Y615" t="s">
        <v>65</v>
      </c>
      <c r="Z615" s="1">
        <v>44608</v>
      </c>
      <c r="AA615" s="2">
        <v>9.4884259259259252E-2</v>
      </c>
      <c r="AB615" s="2">
        <v>0.6077893518518519</v>
      </c>
      <c r="AC615" t="s">
        <v>45</v>
      </c>
      <c r="AD615" t="s">
        <v>44</v>
      </c>
      <c r="AE615" t="s">
        <v>44</v>
      </c>
      <c r="AF615">
        <v>203</v>
      </c>
    </row>
    <row r="616" spans="1:32">
      <c r="A616">
        <v>1641</v>
      </c>
      <c r="B616">
        <v>741</v>
      </c>
      <c r="C616" t="s">
        <v>3656</v>
      </c>
      <c r="D616" t="s">
        <v>3657</v>
      </c>
      <c r="E616" t="s">
        <v>34</v>
      </c>
      <c r="F616" t="s">
        <v>3658</v>
      </c>
      <c r="G616">
        <v>6355905722</v>
      </c>
      <c r="H616" t="s">
        <v>272</v>
      </c>
      <c r="I616" s="1">
        <v>35279</v>
      </c>
      <c r="J616" t="s">
        <v>3659</v>
      </c>
      <c r="K616" t="s">
        <v>3660</v>
      </c>
      <c r="L616">
        <v>88425</v>
      </c>
      <c r="M616" t="s">
        <v>272</v>
      </c>
      <c r="N616" s="1">
        <v>44727</v>
      </c>
      <c r="O616" s="1">
        <v>44730</v>
      </c>
      <c r="P616">
        <v>72</v>
      </c>
      <c r="Q616">
        <v>3</v>
      </c>
      <c r="R616" t="s">
        <v>40</v>
      </c>
      <c r="S616">
        <v>2</v>
      </c>
      <c r="T616">
        <v>0</v>
      </c>
      <c r="U616">
        <v>3</v>
      </c>
      <c r="V616">
        <v>606</v>
      </c>
      <c r="W616" t="s">
        <v>41</v>
      </c>
      <c r="X616" t="s">
        <v>3661</v>
      </c>
      <c r="Y616" t="s">
        <v>6</v>
      </c>
      <c r="Z616" s="1">
        <v>44697</v>
      </c>
      <c r="AA616" s="2">
        <v>8.8171296296296289E-2</v>
      </c>
      <c r="AB616" s="2">
        <v>0.61122685185185188</v>
      </c>
      <c r="AC616" t="s">
        <v>45</v>
      </c>
      <c r="AD616" t="s">
        <v>45</v>
      </c>
      <c r="AE616" t="s">
        <v>44</v>
      </c>
      <c r="AF616">
        <v>202</v>
      </c>
    </row>
    <row r="617" spans="1:32">
      <c r="A617">
        <v>1642</v>
      </c>
      <c r="B617">
        <v>742</v>
      </c>
      <c r="C617" t="s">
        <v>908</v>
      </c>
      <c r="D617" t="s">
        <v>3662</v>
      </c>
      <c r="E617" t="s">
        <v>48</v>
      </c>
      <c r="F617" t="s">
        <v>3663</v>
      </c>
      <c r="G617" t="s">
        <v>3664</v>
      </c>
      <c r="H617" t="s">
        <v>309</v>
      </c>
      <c r="I617" s="1">
        <v>24119</v>
      </c>
      <c r="J617" t="s">
        <v>3665</v>
      </c>
      <c r="K617" t="s">
        <v>3666</v>
      </c>
      <c r="L617">
        <v>46278</v>
      </c>
      <c r="M617" t="s">
        <v>309</v>
      </c>
      <c r="N617" s="1">
        <v>44750</v>
      </c>
      <c r="O617" s="1">
        <v>44755</v>
      </c>
      <c r="P617">
        <v>7</v>
      </c>
      <c r="Q617">
        <v>1</v>
      </c>
      <c r="R617" t="s">
        <v>53</v>
      </c>
      <c r="S617">
        <v>4</v>
      </c>
      <c r="T617">
        <v>0</v>
      </c>
      <c r="U617">
        <v>5</v>
      </c>
      <c r="V617">
        <v>640</v>
      </c>
      <c r="W617" t="s">
        <v>54</v>
      </c>
      <c r="X617" t="s">
        <v>3667</v>
      </c>
      <c r="Y617" t="s">
        <v>43</v>
      </c>
      <c r="Z617" s="1">
        <v>44712</v>
      </c>
      <c r="AA617" s="2">
        <v>7.8761574074074067E-2</v>
      </c>
      <c r="AB617" s="2">
        <v>0.85311342592592598</v>
      </c>
      <c r="AC617" t="s">
        <v>44</v>
      </c>
      <c r="AD617" t="s">
        <v>45</v>
      </c>
      <c r="AE617" t="s">
        <v>44</v>
      </c>
      <c r="AF617">
        <v>128</v>
      </c>
    </row>
    <row r="618" spans="1:32">
      <c r="A618">
        <v>1643</v>
      </c>
      <c r="B618">
        <v>743</v>
      </c>
      <c r="C618" t="s">
        <v>183</v>
      </c>
      <c r="D618" t="s">
        <v>3668</v>
      </c>
      <c r="E618" t="s">
        <v>48</v>
      </c>
      <c r="F618" t="s">
        <v>3669</v>
      </c>
      <c r="G618">
        <v>7632507934</v>
      </c>
      <c r="H618" t="s">
        <v>423</v>
      </c>
      <c r="I618" s="1">
        <v>30735</v>
      </c>
      <c r="J618" t="s">
        <v>3670</v>
      </c>
      <c r="K618" t="s">
        <v>3671</v>
      </c>
      <c r="L618">
        <v>74645</v>
      </c>
      <c r="M618" t="s">
        <v>423</v>
      </c>
      <c r="N618" s="1">
        <v>44687</v>
      </c>
      <c r="O618" s="1">
        <v>44688</v>
      </c>
      <c r="P618">
        <v>80</v>
      </c>
      <c r="Q618">
        <v>4</v>
      </c>
      <c r="R618" t="s">
        <v>63</v>
      </c>
      <c r="S618">
        <v>4</v>
      </c>
      <c r="T618">
        <v>0</v>
      </c>
      <c r="U618">
        <v>1</v>
      </c>
      <c r="V618">
        <v>66</v>
      </c>
      <c r="W618" t="s">
        <v>54</v>
      </c>
      <c r="X618" t="s">
        <v>3672</v>
      </c>
      <c r="Y618" t="s">
        <v>81</v>
      </c>
      <c r="Z618" s="1">
        <v>44651</v>
      </c>
      <c r="AA618" s="2">
        <v>0.81939814814814815</v>
      </c>
      <c r="AB618" s="2">
        <v>0.61495370370370372</v>
      </c>
      <c r="AC618" t="s">
        <v>44</v>
      </c>
      <c r="AD618" t="s">
        <v>45</v>
      </c>
      <c r="AE618" t="s">
        <v>44</v>
      </c>
      <c r="AF618">
        <v>66</v>
      </c>
    </row>
    <row r="619" spans="1:32">
      <c r="A619">
        <v>1644</v>
      </c>
      <c r="B619">
        <v>744</v>
      </c>
      <c r="C619" t="s">
        <v>139</v>
      </c>
      <c r="D619" t="s">
        <v>716</v>
      </c>
      <c r="E619" t="s">
        <v>34</v>
      </c>
      <c r="F619" t="s">
        <v>3673</v>
      </c>
      <c r="G619" t="s">
        <v>3674</v>
      </c>
      <c r="H619" t="s">
        <v>201</v>
      </c>
      <c r="I619" s="1">
        <v>28137</v>
      </c>
      <c r="J619" t="s">
        <v>3675</v>
      </c>
      <c r="K619" t="s">
        <v>3676</v>
      </c>
      <c r="L619">
        <v>18359</v>
      </c>
      <c r="M619" t="s">
        <v>201</v>
      </c>
      <c r="N619" s="1">
        <v>44740</v>
      </c>
      <c r="O619" s="1">
        <v>44742</v>
      </c>
      <c r="P619">
        <v>47</v>
      </c>
      <c r="Q619">
        <v>2</v>
      </c>
      <c r="R619" t="s">
        <v>63</v>
      </c>
      <c r="S619">
        <v>4</v>
      </c>
      <c r="T619">
        <v>0</v>
      </c>
      <c r="U619">
        <v>2</v>
      </c>
      <c r="V619">
        <v>146</v>
      </c>
      <c r="W619" t="s">
        <v>54</v>
      </c>
      <c r="X619" t="s">
        <v>3677</v>
      </c>
      <c r="Y619" t="s">
        <v>6</v>
      </c>
      <c r="Z619" s="1">
        <v>44710</v>
      </c>
      <c r="AA619" s="2">
        <v>0.82716435185185189</v>
      </c>
      <c r="AB619" s="2">
        <v>8.020833333333334E-2</v>
      </c>
      <c r="AC619" t="s">
        <v>44</v>
      </c>
      <c r="AD619" t="s">
        <v>44</v>
      </c>
      <c r="AE619" t="s">
        <v>45</v>
      </c>
      <c r="AF619">
        <v>73</v>
      </c>
    </row>
    <row r="620" spans="1:32">
      <c r="A620">
        <v>1645</v>
      </c>
      <c r="B620">
        <v>745</v>
      </c>
      <c r="C620" t="s">
        <v>1588</v>
      </c>
      <c r="D620" t="s">
        <v>3678</v>
      </c>
      <c r="E620" t="s">
        <v>48</v>
      </c>
      <c r="F620" t="s">
        <v>3679</v>
      </c>
      <c r="G620" t="s">
        <v>3680</v>
      </c>
      <c r="H620" t="s">
        <v>280</v>
      </c>
      <c r="I620" s="1">
        <v>23561</v>
      </c>
      <c r="J620" t="s">
        <v>3681</v>
      </c>
      <c r="K620" t="s">
        <v>3682</v>
      </c>
      <c r="L620">
        <v>79158</v>
      </c>
      <c r="M620" t="s">
        <v>280</v>
      </c>
      <c r="N620" s="1">
        <v>44697</v>
      </c>
      <c r="O620" s="1">
        <v>44698</v>
      </c>
      <c r="P620">
        <v>70</v>
      </c>
      <c r="Q620">
        <v>3</v>
      </c>
      <c r="R620" t="s">
        <v>53</v>
      </c>
      <c r="S620">
        <v>4</v>
      </c>
      <c r="T620">
        <v>2</v>
      </c>
      <c r="U620">
        <v>1</v>
      </c>
      <c r="V620">
        <v>135</v>
      </c>
      <c r="W620" t="s">
        <v>54</v>
      </c>
      <c r="X620" t="s">
        <v>3683</v>
      </c>
      <c r="Y620" t="s">
        <v>6</v>
      </c>
      <c r="Z620" s="1">
        <v>44677</v>
      </c>
      <c r="AA620" s="2">
        <v>0.37776620370370373</v>
      </c>
      <c r="AB620" s="2">
        <v>0.62350694444444443</v>
      </c>
      <c r="AC620" t="s">
        <v>45</v>
      </c>
      <c r="AD620" t="s">
        <v>45</v>
      </c>
      <c r="AE620" t="s">
        <v>44</v>
      </c>
      <c r="AF620">
        <v>135</v>
      </c>
    </row>
    <row r="621" spans="1:32">
      <c r="A621">
        <v>1647</v>
      </c>
      <c r="B621">
        <v>747</v>
      </c>
      <c r="C621" t="s">
        <v>371</v>
      </c>
      <c r="D621" t="s">
        <v>2111</v>
      </c>
      <c r="E621" t="s">
        <v>48</v>
      </c>
      <c r="F621" t="s">
        <v>3684</v>
      </c>
      <c r="G621" t="s">
        <v>3685</v>
      </c>
      <c r="H621" t="s">
        <v>225</v>
      </c>
      <c r="I621" s="1">
        <v>31039</v>
      </c>
      <c r="J621" t="s">
        <v>3686</v>
      </c>
      <c r="K621" t="s">
        <v>3687</v>
      </c>
      <c r="L621">
        <v>12757</v>
      </c>
      <c r="M621" t="s">
        <v>225</v>
      </c>
      <c r="N621" s="1">
        <v>44948</v>
      </c>
      <c r="O621" s="1">
        <v>44951</v>
      </c>
      <c r="P621">
        <v>20</v>
      </c>
      <c r="Q621">
        <v>1</v>
      </c>
      <c r="R621" t="s">
        <v>63</v>
      </c>
      <c r="S621">
        <v>2</v>
      </c>
      <c r="T621">
        <v>2</v>
      </c>
      <c r="U621">
        <v>3</v>
      </c>
      <c r="V621">
        <v>267</v>
      </c>
      <c r="W621" t="s">
        <v>41</v>
      </c>
      <c r="X621" t="s">
        <v>3688</v>
      </c>
      <c r="Y621" t="s">
        <v>43</v>
      </c>
      <c r="Z621" s="1">
        <v>44910</v>
      </c>
      <c r="AA621" s="2">
        <v>0.24686342592592592</v>
      </c>
      <c r="AB621" s="2">
        <v>0.21243055555555557</v>
      </c>
      <c r="AC621" t="s">
        <v>44</v>
      </c>
      <c r="AD621" t="s">
        <v>45</v>
      </c>
      <c r="AE621" t="s">
        <v>45</v>
      </c>
      <c r="AF621">
        <v>89</v>
      </c>
    </row>
    <row r="622" spans="1:32">
      <c r="A622">
        <v>1648</v>
      </c>
      <c r="B622">
        <v>748</v>
      </c>
      <c r="C622" t="s">
        <v>175</v>
      </c>
      <c r="D622" t="s">
        <v>853</v>
      </c>
      <c r="E622" t="s">
        <v>48</v>
      </c>
      <c r="F622" t="s">
        <v>3689</v>
      </c>
      <c r="G622" t="s">
        <v>3690</v>
      </c>
      <c r="H622" t="s">
        <v>309</v>
      </c>
      <c r="I622" s="1">
        <v>35751</v>
      </c>
      <c r="J622" t="s">
        <v>3691</v>
      </c>
      <c r="K622" t="s">
        <v>3692</v>
      </c>
      <c r="L622">
        <v>93317</v>
      </c>
      <c r="M622" t="s">
        <v>309</v>
      </c>
      <c r="N622" s="1">
        <v>44642</v>
      </c>
      <c r="O622" s="1">
        <v>44643</v>
      </c>
      <c r="P622">
        <v>52</v>
      </c>
      <c r="Q622">
        <v>3</v>
      </c>
      <c r="R622" t="s">
        <v>53</v>
      </c>
      <c r="S622">
        <v>2</v>
      </c>
      <c r="T622">
        <v>2</v>
      </c>
      <c r="U622">
        <v>1</v>
      </c>
      <c r="V622">
        <v>141</v>
      </c>
      <c r="W622" t="s">
        <v>54</v>
      </c>
      <c r="X622" t="s">
        <v>3693</v>
      </c>
      <c r="Y622" t="s">
        <v>65</v>
      </c>
      <c r="Z622" s="1">
        <v>44606</v>
      </c>
      <c r="AA622" s="2">
        <v>0.44792824074074072</v>
      </c>
      <c r="AB622" s="2">
        <v>0.20965277777777777</v>
      </c>
      <c r="AC622" t="s">
        <v>44</v>
      </c>
      <c r="AD622" t="s">
        <v>45</v>
      </c>
      <c r="AE622" t="s">
        <v>44</v>
      </c>
      <c r="AF622">
        <v>141</v>
      </c>
    </row>
    <row r="623" spans="1:32">
      <c r="A623">
        <v>1649</v>
      </c>
      <c r="B623">
        <v>749</v>
      </c>
      <c r="C623" t="s">
        <v>881</v>
      </c>
      <c r="D623" t="s">
        <v>3694</v>
      </c>
      <c r="E623" t="s">
        <v>48</v>
      </c>
      <c r="F623" t="s">
        <v>3695</v>
      </c>
      <c r="G623" t="s">
        <v>3696</v>
      </c>
      <c r="H623" t="s">
        <v>86</v>
      </c>
      <c r="I623" s="1">
        <v>29799</v>
      </c>
      <c r="J623" t="s">
        <v>3697</v>
      </c>
      <c r="K623" t="s">
        <v>3698</v>
      </c>
      <c r="L623">
        <v>64797</v>
      </c>
      <c r="M623" t="s">
        <v>86</v>
      </c>
      <c r="N623" s="1">
        <v>44624</v>
      </c>
      <c r="O623" s="1">
        <v>44627</v>
      </c>
      <c r="P623">
        <v>37</v>
      </c>
      <c r="Q623">
        <v>2</v>
      </c>
      <c r="R623" t="s">
        <v>53</v>
      </c>
      <c r="S623">
        <v>2</v>
      </c>
      <c r="T623">
        <v>0</v>
      </c>
      <c r="U623">
        <v>3</v>
      </c>
      <c r="V623">
        <v>417</v>
      </c>
      <c r="W623" t="s">
        <v>54</v>
      </c>
      <c r="X623" t="s">
        <v>3699</v>
      </c>
      <c r="Y623" t="s">
        <v>43</v>
      </c>
      <c r="Z623" s="1">
        <v>44610</v>
      </c>
      <c r="AA623" s="2">
        <v>0.98815972222222215</v>
      </c>
      <c r="AB623" s="2">
        <v>7.1388888888888891E-2</v>
      </c>
      <c r="AC623" t="s">
        <v>44</v>
      </c>
      <c r="AD623" t="s">
        <v>45</v>
      </c>
      <c r="AE623" t="s">
        <v>45</v>
      </c>
      <c r="AF623">
        <v>139</v>
      </c>
    </row>
    <row r="624" spans="1:32">
      <c r="A624">
        <v>1650</v>
      </c>
      <c r="B624">
        <v>750</v>
      </c>
      <c r="C624" t="s">
        <v>3700</v>
      </c>
      <c r="D624" t="s">
        <v>3701</v>
      </c>
      <c r="E624" t="s">
        <v>48</v>
      </c>
      <c r="F624" t="s">
        <v>3702</v>
      </c>
      <c r="G624" t="s">
        <v>3703</v>
      </c>
      <c r="H624" t="s">
        <v>164</v>
      </c>
      <c r="I624" s="1">
        <v>18204</v>
      </c>
      <c r="J624" t="s">
        <v>3704</v>
      </c>
      <c r="K624" t="s">
        <v>3705</v>
      </c>
      <c r="L624">
        <v>97030</v>
      </c>
      <c r="M624" t="s">
        <v>164</v>
      </c>
      <c r="N624" s="1">
        <v>44697</v>
      </c>
      <c r="O624" s="1">
        <v>44699</v>
      </c>
      <c r="P624">
        <v>98</v>
      </c>
      <c r="Q624">
        <v>4</v>
      </c>
      <c r="R624" t="s">
        <v>63</v>
      </c>
      <c r="S624">
        <v>1</v>
      </c>
      <c r="T624">
        <v>1</v>
      </c>
      <c r="U624">
        <v>2</v>
      </c>
      <c r="V624">
        <v>170</v>
      </c>
      <c r="W624" t="s">
        <v>41</v>
      </c>
      <c r="X624" t="s">
        <v>3706</v>
      </c>
      <c r="Y624" t="s">
        <v>43</v>
      </c>
      <c r="Z624" s="1">
        <v>44664</v>
      </c>
      <c r="AA624" s="2">
        <v>0.60871527777777779</v>
      </c>
      <c r="AB624" s="2">
        <v>0.43023148148148144</v>
      </c>
      <c r="AC624" t="s">
        <v>44</v>
      </c>
      <c r="AD624" t="s">
        <v>45</v>
      </c>
      <c r="AE624" t="s">
        <v>44</v>
      </c>
      <c r="AF624">
        <v>85</v>
      </c>
    </row>
    <row r="625" spans="1:32">
      <c r="A625">
        <v>1651</v>
      </c>
      <c r="B625">
        <v>751</v>
      </c>
      <c r="C625" t="s">
        <v>3707</v>
      </c>
      <c r="D625" t="s">
        <v>3708</v>
      </c>
      <c r="E625" t="s">
        <v>34</v>
      </c>
      <c r="F625" t="s">
        <v>3709</v>
      </c>
      <c r="G625" t="s">
        <v>3710</v>
      </c>
      <c r="H625" t="s">
        <v>272</v>
      </c>
      <c r="I625" s="1">
        <v>26919</v>
      </c>
      <c r="J625" t="s">
        <v>3711</v>
      </c>
      <c r="K625" t="s">
        <v>3712</v>
      </c>
      <c r="L625">
        <v>40948</v>
      </c>
      <c r="M625" t="s">
        <v>272</v>
      </c>
      <c r="N625" s="1">
        <v>44806</v>
      </c>
      <c r="O625" s="1">
        <v>44808</v>
      </c>
      <c r="P625">
        <v>16</v>
      </c>
      <c r="Q625">
        <v>1</v>
      </c>
      <c r="R625" t="s">
        <v>53</v>
      </c>
      <c r="S625">
        <v>3</v>
      </c>
      <c r="T625">
        <v>0</v>
      </c>
      <c r="U625">
        <v>2</v>
      </c>
      <c r="V625">
        <v>278</v>
      </c>
      <c r="W625" t="s">
        <v>41</v>
      </c>
      <c r="X625" t="s">
        <v>3713</v>
      </c>
      <c r="Y625" t="s">
        <v>43</v>
      </c>
      <c r="Z625" s="1">
        <v>44781</v>
      </c>
      <c r="AA625" s="2">
        <v>0.63246527777777783</v>
      </c>
      <c r="AB625" s="2">
        <v>0.62188657407407411</v>
      </c>
      <c r="AC625" t="s">
        <v>45</v>
      </c>
      <c r="AD625" t="s">
        <v>45</v>
      </c>
      <c r="AE625" t="s">
        <v>45</v>
      </c>
      <c r="AF625">
        <v>139</v>
      </c>
    </row>
    <row r="626" spans="1:32">
      <c r="A626">
        <v>1652</v>
      </c>
      <c r="B626">
        <v>752</v>
      </c>
      <c r="C626" t="s">
        <v>803</v>
      </c>
      <c r="D626" t="s">
        <v>2369</v>
      </c>
      <c r="E626" t="s">
        <v>34</v>
      </c>
      <c r="F626" t="s">
        <v>3714</v>
      </c>
      <c r="G626" t="s">
        <v>3715</v>
      </c>
      <c r="H626" t="s">
        <v>295</v>
      </c>
      <c r="I626" s="1">
        <v>28829</v>
      </c>
      <c r="J626" t="s">
        <v>3716</v>
      </c>
      <c r="K626" t="s">
        <v>3717</v>
      </c>
      <c r="L626">
        <v>95230</v>
      </c>
      <c r="M626" t="s">
        <v>295</v>
      </c>
      <c r="N626" s="1">
        <v>44582</v>
      </c>
      <c r="O626" s="1">
        <v>44584</v>
      </c>
      <c r="P626">
        <v>100</v>
      </c>
      <c r="Q626">
        <v>4</v>
      </c>
      <c r="R626" t="s">
        <v>53</v>
      </c>
      <c r="S626">
        <v>1</v>
      </c>
      <c r="T626">
        <v>0</v>
      </c>
      <c r="U626">
        <v>2</v>
      </c>
      <c r="V626">
        <v>276</v>
      </c>
      <c r="W626" t="s">
        <v>41</v>
      </c>
      <c r="X626" t="s">
        <v>3718</v>
      </c>
      <c r="Y626" t="s">
        <v>65</v>
      </c>
      <c r="Z626" s="1">
        <v>44571</v>
      </c>
      <c r="AA626" s="2">
        <v>0.72995370370370372</v>
      </c>
      <c r="AB626" s="2">
        <v>0.9606365740740741</v>
      </c>
      <c r="AC626" t="s">
        <v>45</v>
      </c>
      <c r="AD626" t="s">
        <v>44</v>
      </c>
      <c r="AE626" t="s">
        <v>45</v>
      </c>
      <c r="AF626">
        <v>138</v>
      </c>
    </row>
    <row r="627" spans="1:32">
      <c r="A627">
        <v>1653</v>
      </c>
      <c r="B627">
        <v>753</v>
      </c>
      <c r="C627" t="s">
        <v>3077</v>
      </c>
      <c r="D627" t="s">
        <v>191</v>
      </c>
      <c r="E627" t="s">
        <v>48</v>
      </c>
      <c r="F627" t="s">
        <v>3719</v>
      </c>
      <c r="G627" t="s">
        <v>3720</v>
      </c>
      <c r="H627" t="s">
        <v>217</v>
      </c>
      <c r="I627" s="1">
        <v>16304</v>
      </c>
      <c r="J627" t="s">
        <v>3721</v>
      </c>
      <c r="K627" t="s">
        <v>3722</v>
      </c>
      <c r="L627">
        <v>78239</v>
      </c>
      <c r="M627" t="s">
        <v>217</v>
      </c>
      <c r="N627" s="1">
        <v>44677</v>
      </c>
      <c r="O627" s="1">
        <v>44679</v>
      </c>
      <c r="P627">
        <v>87</v>
      </c>
      <c r="Q627">
        <v>4</v>
      </c>
      <c r="R627" t="s">
        <v>40</v>
      </c>
      <c r="S627">
        <v>4</v>
      </c>
      <c r="T627">
        <v>0</v>
      </c>
      <c r="U627">
        <v>2</v>
      </c>
      <c r="V627">
        <v>486</v>
      </c>
      <c r="W627" t="s">
        <v>54</v>
      </c>
      <c r="X627" t="s">
        <v>3723</v>
      </c>
      <c r="Y627" t="s">
        <v>6</v>
      </c>
      <c r="Z627" s="1">
        <v>44655</v>
      </c>
      <c r="AA627" s="2">
        <v>0.41427083333333337</v>
      </c>
      <c r="AB627" s="2">
        <v>0.37853009259259257</v>
      </c>
      <c r="AC627" t="s">
        <v>45</v>
      </c>
      <c r="AD627" t="s">
        <v>45</v>
      </c>
      <c r="AE627" t="s">
        <v>45</v>
      </c>
      <c r="AF627">
        <v>243</v>
      </c>
    </row>
    <row r="628" spans="1:32">
      <c r="A628">
        <v>1655</v>
      </c>
      <c r="B628">
        <v>755</v>
      </c>
      <c r="C628" t="s">
        <v>133</v>
      </c>
      <c r="D628" t="s">
        <v>435</v>
      </c>
      <c r="E628" t="s">
        <v>48</v>
      </c>
      <c r="F628" t="s">
        <v>3724</v>
      </c>
      <c r="G628" t="s">
        <v>3725</v>
      </c>
      <c r="H628" t="s">
        <v>171</v>
      </c>
      <c r="I628" s="1">
        <v>21931</v>
      </c>
      <c r="J628" t="s">
        <v>3726</v>
      </c>
      <c r="K628" t="s">
        <v>3727</v>
      </c>
      <c r="L628">
        <v>11983</v>
      </c>
      <c r="M628" t="s">
        <v>171</v>
      </c>
      <c r="N628" s="1">
        <v>44634</v>
      </c>
      <c r="O628" s="1">
        <v>44635</v>
      </c>
      <c r="P628">
        <v>50</v>
      </c>
      <c r="Q628">
        <v>2</v>
      </c>
      <c r="R628" t="s">
        <v>63</v>
      </c>
      <c r="S628">
        <v>4</v>
      </c>
      <c r="T628">
        <v>1</v>
      </c>
      <c r="U628">
        <v>1</v>
      </c>
      <c r="V628">
        <v>65</v>
      </c>
      <c r="W628" t="s">
        <v>54</v>
      </c>
      <c r="X628" t="s">
        <v>3728</v>
      </c>
      <c r="Y628" t="s">
        <v>81</v>
      </c>
      <c r="Z628" s="1">
        <v>44602</v>
      </c>
      <c r="AA628" s="2">
        <v>0.16296296296296295</v>
      </c>
      <c r="AB628" s="2">
        <v>0.77195601851851858</v>
      </c>
      <c r="AC628" t="s">
        <v>45</v>
      </c>
      <c r="AD628" t="s">
        <v>45</v>
      </c>
      <c r="AE628" t="s">
        <v>45</v>
      </c>
      <c r="AF628">
        <v>65</v>
      </c>
    </row>
    <row r="629" spans="1:32">
      <c r="A629">
        <v>1656</v>
      </c>
      <c r="B629">
        <v>756</v>
      </c>
      <c r="C629" t="s">
        <v>564</v>
      </c>
      <c r="D629" t="s">
        <v>3729</v>
      </c>
      <c r="E629" t="s">
        <v>34</v>
      </c>
      <c r="F629" t="s">
        <v>3730</v>
      </c>
      <c r="G629" t="s">
        <v>3731</v>
      </c>
      <c r="H629" t="s">
        <v>692</v>
      </c>
      <c r="I629" s="1">
        <v>38154</v>
      </c>
      <c r="J629" t="s">
        <v>3732</v>
      </c>
      <c r="K629" t="s">
        <v>3733</v>
      </c>
      <c r="L629">
        <v>22771</v>
      </c>
      <c r="M629" t="s">
        <v>692</v>
      </c>
      <c r="N629" s="1">
        <v>44723</v>
      </c>
      <c r="O629" s="1">
        <v>44724</v>
      </c>
      <c r="P629">
        <v>11</v>
      </c>
      <c r="Q629">
        <v>1</v>
      </c>
      <c r="R629" t="s">
        <v>63</v>
      </c>
      <c r="S629">
        <v>1</v>
      </c>
      <c r="T629">
        <v>1</v>
      </c>
      <c r="U629">
        <v>1</v>
      </c>
      <c r="V629">
        <v>65</v>
      </c>
      <c r="W629" t="s">
        <v>54</v>
      </c>
      <c r="X629" t="s">
        <v>3734</v>
      </c>
      <c r="Y629" t="s">
        <v>43</v>
      </c>
      <c r="Z629" s="1">
        <v>44716</v>
      </c>
      <c r="AA629" s="2">
        <v>0.32974537037037038</v>
      </c>
      <c r="AB629" s="2">
        <v>0.97219907407407413</v>
      </c>
      <c r="AC629" t="s">
        <v>45</v>
      </c>
      <c r="AD629" t="s">
        <v>45</v>
      </c>
      <c r="AE629" t="s">
        <v>45</v>
      </c>
      <c r="AF629">
        <v>65</v>
      </c>
    </row>
    <row r="630" spans="1:32">
      <c r="A630">
        <v>1657</v>
      </c>
      <c r="B630">
        <v>757</v>
      </c>
      <c r="C630" t="s">
        <v>434</v>
      </c>
      <c r="D630" t="s">
        <v>1298</v>
      </c>
      <c r="E630" t="s">
        <v>34</v>
      </c>
      <c r="F630" t="s">
        <v>3735</v>
      </c>
      <c r="G630" t="s">
        <v>3736</v>
      </c>
      <c r="H630" t="s">
        <v>135</v>
      </c>
      <c r="I630" s="1">
        <v>32706</v>
      </c>
      <c r="J630" t="s">
        <v>3737</v>
      </c>
      <c r="K630" t="s">
        <v>3738</v>
      </c>
      <c r="L630">
        <v>26127</v>
      </c>
      <c r="M630" t="s">
        <v>135</v>
      </c>
      <c r="N630" s="1">
        <v>44912</v>
      </c>
      <c r="O630" s="1">
        <v>44913</v>
      </c>
      <c r="P630">
        <v>81</v>
      </c>
      <c r="Q630">
        <v>4</v>
      </c>
      <c r="R630" t="s">
        <v>40</v>
      </c>
      <c r="S630">
        <v>3</v>
      </c>
      <c r="T630">
        <v>1</v>
      </c>
      <c r="U630">
        <v>1</v>
      </c>
      <c r="V630">
        <v>223</v>
      </c>
      <c r="W630" t="s">
        <v>41</v>
      </c>
      <c r="X630" t="s">
        <v>3739</v>
      </c>
      <c r="Y630" t="s">
        <v>81</v>
      </c>
      <c r="Z630" s="1">
        <v>44906</v>
      </c>
      <c r="AA630" s="2">
        <v>0.99472222222222229</v>
      </c>
      <c r="AB630" s="2">
        <v>0.7469675925925926</v>
      </c>
      <c r="AC630" t="s">
        <v>45</v>
      </c>
      <c r="AD630" t="s">
        <v>44</v>
      </c>
      <c r="AE630" t="s">
        <v>44</v>
      </c>
      <c r="AF630">
        <v>223</v>
      </c>
    </row>
    <row r="631" spans="1:32">
      <c r="A631">
        <v>1659</v>
      </c>
      <c r="B631">
        <v>759</v>
      </c>
      <c r="C631" t="s">
        <v>3740</v>
      </c>
      <c r="D631" t="s">
        <v>3741</v>
      </c>
      <c r="E631" t="s">
        <v>48</v>
      </c>
      <c r="F631" t="s">
        <v>3742</v>
      </c>
      <c r="G631" t="s">
        <v>3743</v>
      </c>
      <c r="H631" t="s">
        <v>317</v>
      </c>
      <c r="I631" s="1">
        <v>33347</v>
      </c>
      <c r="J631" t="s">
        <v>3744</v>
      </c>
      <c r="K631" t="s">
        <v>3745</v>
      </c>
      <c r="L631">
        <v>18957</v>
      </c>
      <c r="M631" t="s">
        <v>317</v>
      </c>
      <c r="N631" s="1">
        <v>44731</v>
      </c>
      <c r="O631" s="1">
        <v>44734</v>
      </c>
      <c r="P631">
        <v>32</v>
      </c>
      <c r="Q631">
        <v>2</v>
      </c>
      <c r="R631" t="s">
        <v>63</v>
      </c>
      <c r="S631">
        <v>1</v>
      </c>
      <c r="T631">
        <v>0</v>
      </c>
      <c r="U631">
        <v>3</v>
      </c>
      <c r="V631">
        <v>237</v>
      </c>
      <c r="W631" t="s">
        <v>41</v>
      </c>
      <c r="X631" t="s">
        <v>3746</v>
      </c>
      <c r="Y631" t="s">
        <v>43</v>
      </c>
      <c r="Z631" s="1">
        <v>44719</v>
      </c>
      <c r="AA631" s="2">
        <v>0.3888888888888889</v>
      </c>
      <c r="AB631" s="2">
        <v>0.27302083333333332</v>
      </c>
      <c r="AC631" t="s">
        <v>45</v>
      </c>
      <c r="AD631" t="s">
        <v>45</v>
      </c>
      <c r="AE631" t="s">
        <v>44</v>
      </c>
      <c r="AF631">
        <v>79</v>
      </c>
    </row>
    <row r="632" spans="1:32">
      <c r="A632">
        <v>1660</v>
      </c>
      <c r="B632">
        <v>760</v>
      </c>
      <c r="C632" t="s">
        <v>2202</v>
      </c>
      <c r="D632" t="s">
        <v>1380</v>
      </c>
      <c r="E632" t="s">
        <v>48</v>
      </c>
      <c r="F632" t="s">
        <v>3747</v>
      </c>
      <c r="G632" t="s">
        <v>3748</v>
      </c>
      <c r="H632" t="s">
        <v>692</v>
      </c>
      <c r="I632" s="1">
        <v>33272</v>
      </c>
      <c r="J632" t="s">
        <v>3749</v>
      </c>
      <c r="K632" t="s">
        <v>3443</v>
      </c>
      <c r="L632">
        <v>16534</v>
      </c>
      <c r="M632" t="s">
        <v>692</v>
      </c>
      <c r="N632" s="1">
        <v>44918</v>
      </c>
      <c r="O632" s="1">
        <v>44921</v>
      </c>
      <c r="P632">
        <v>56</v>
      </c>
      <c r="Q632">
        <v>3</v>
      </c>
      <c r="R632" t="s">
        <v>63</v>
      </c>
      <c r="S632">
        <v>1</v>
      </c>
      <c r="T632">
        <v>1</v>
      </c>
      <c r="U632">
        <v>3</v>
      </c>
      <c r="V632">
        <v>216</v>
      </c>
      <c r="W632" t="s">
        <v>41</v>
      </c>
      <c r="X632" t="s">
        <v>3750</v>
      </c>
      <c r="Y632" t="s">
        <v>43</v>
      </c>
      <c r="Z632" s="1">
        <v>44908</v>
      </c>
      <c r="AA632" s="2">
        <v>0.4566203703703704</v>
      </c>
      <c r="AB632" s="2">
        <v>0.34158564814814812</v>
      </c>
      <c r="AC632" t="s">
        <v>45</v>
      </c>
      <c r="AD632" t="s">
        <v>44</v>
      </c>
      <c r="AE632" t="s">
        <v>45</v>
      </c>
      <c r="AF632">
        <v>72</v>
      </c>
    </row>
    <row r="633" spans="1:32">
      <c r="A633">
        <v>1661</v>
      </c>
      <c r="B633">
        <v>761</v>
      </c>
      <c r="C633" t="s">
        <v>908</v>
      </c>
      <c r="D633" t="s">
        <v>3678</v>
      </c>
      <c r="E633" t="s">
        <v>34</v>
      </c>
      <c r="F633" t="s">
        <v>3751</v>
      </c>
      <c r="G633" t="s">
        <v>3752</v>
      </c>
      <c r="H633" t="s">
        <v>179</v>
      </c>
      <c r="I633" s="1">
        <v>17383</v>
      </c>
      <c r="J633" t="s">
        <v>3753</v>
      </c>
      <c r="K633" t="s">
        <v>3754</v>
      </c>
      <c r="L633">
        <v>50580</v>
      </c>
      <c r="M633" t="s">
        <v>179</v>
      </c>
      <c r="N633" s="1">
        <v>44651</v>
      </c>
      <c r="O633" s="1">
        <v>44654</v>
      </c>
      <c r="P633">
        <v>92</v>
      </c>
      <c r="Q633">
        <v>4</v>
      </c>
      <c r="R633" t="s">
        <v>63</v>
      </c>
      <c r="S633">
        <v>3</v>
      </c>
      <c r="T633">
        <v>0</v>
      </c>
      <c r="U633">
        <v>3</v>
      </c>
      <c r="V633">
        <v>213</v>
      </c>
      <c r="W633" t="s">
        <v>41</v>
      </c>
      <c r="X633" t="s">
        <v>3755</v>
      </c>
      <c r="Y633" t="s">
        <v>43</v>
      </c>
      <c r="Z633" s="1">
        <v>44616</v>
      </c>
      <c r="AA633" s="2">
        <v>0.91872685185185177</v>
      </c>
      <c r="AB633" s="2">
        <v>0.36384259259259261</v>
      </c>
      <c r="AC633" t="s">
        <v>44</v>
      </c>
      <c r="AD633" t="s">
        <v>44</v>
      </c>
      <c r="AE633" t="s">
        <v>45</v>
      </c>
      <c r="AF633">
        <v>71</v>
      </c>
    </row>
    <row r="634" spans="1:32">
      <c r="A634">
        <v>1662</v>
      </c>
      <c r="B634">
        <v>762</v>
      </c>
      <c r="C634" t="s">
        <v>447</v>
      </c>
      <c r="D634" t="s">
        <v>894</v>
      </c>
      <c r="E634" t="s">
        <v>34</v>
      </c>
      <c r="F634" t="s">
        <v>3756</v>
      </c>
      <c r="G634" t="s">
        <v>3757</v>
      </c>
      <c r="H634" t="s">
        <v>280</v>
      </c>
      <c r="I634" s="1">
        <v>22403</v>
      </c>
      <c r="J634" t="s">
        <v>3758</v>
      </c>
      <c r="K634" t="s">
        <v>3759</v>
      </c>
      <c r="L634">
        <v>67777</v>
      </c>
      <c r="M634" t="s">
        <v>280</v>
      </c>
      <c r="N634" s="1">
        <v>44806</v>
      </c>
      <c r="O634" s="1">
        <v>44811</v>
      </c>
      <c r="P634">
        <v>66</v>
      </c>
      <c r="Q634">
        <v>3</v>
      </c>
      <c r="R634" t="s">
        <v>40</v>
      </c>
      <c r="S634">
        <v>3</v>
      </c>
      <c r="T634">
        <v>0</v>
      </c>
      <c r="U634">
        <v>5</v>
      </c>
      <c r="V634">
        <v>1060</v>
      </c>
      <c r="W634" t="s">
        <v>54</v>
      </c>
      <c r="X634" t="s">
        <v>3760</v>
      </c>
      <c r="Y634" t="s">
        <v>43</v>
      </c>
      <c r="Z634" s="1">
        <v>44778</v>
      </c>
      <c r="AA634" s="2">
        <v>0.26453703703703707</v>
      </c>
      <c r="AB634" s="2">
        <v>0.98320601851851863</v>
      </c>
      <c r="AC634" t="s">
        <v>45</v>
      </c>
      <c r="AD634" t="s">
        <v>44</v>
      </c>
      <c r="AE634" t="s">
        <v>45</v>
      </c>
      <c r="AF634">
        <v>212</v>
      </c>
    </row>
    <row r="635" spans="1:32">
      <c r="A635">
        <v>1663</v>
      </c>
      <c r="B635">
        <v>763</v>
      </c>
      <c r="C635" t="s">
        <v>205</v>
      </c>
      <c r="D635" t="s">
        <v>716</v>
      </c>
      <c r="E635" t="s">
        <v>34</v>
      </c>
      <c r="F635" t="s">
        <v>3761</v>
      </c>
      <c r="G635" t="s">
        <v>3762</v>
      </c>
      <c r="H635" t="s">
        <v>537</v>
      </c>
      <c r="I635" s="1">
        <v>17643</v>
      </c>
      <c r="J635" t="s">
        <v>3763</v>
      </c>
      <c r="K635" t="s">
        <v>3764</v>
      </c>
      <c r="L635">
        <v>93587</v>
      </c>
      <c r="M635" t="s">
        <v>537</v>
      </c>
      <c r="N635" s="1">
        <v>44841</v>
      </c>
      <c r="O635" s="1">
        <v>44845</v>
      </c>
      <c r="P635">
        <v>2</v>
      </c>
      <c r="Q635">
        <v>1</v>
      </c>
      <c r="R635" t="s">
        <v>63</v>
      </c>
      <c r="S635">
        <v>4</v>
      </c>
      <c r="T635">
        <v>1</v>
      </c>
      <c r="U635">
        <v>4</v>
      </c>
      <c r="V635">
        <v>296</v>
      </c>
      <c r="W635" t="s">
        <v>41</v>
      </c>
      <c r="X635" t="s">
        <v>3765</v>
      </c>
      <c r="Y635" t="s">
        <v>65</v>
      </c>
      <c r="Z635" s="1">
        <v>44825</v>
      </c>
      <c r="AA635" s="2">
        <v>0.52913194444444445</v>
      </c>
      <c r="AB635" s="2">
        <v>0.68575231481481491</v>
      </c>
      <c r="AC635" t="s">
        <v>44</v>
      </c>
      <c r="AD635" t="s">
        <v>45</v>
      </c>
      <c r="AE635" t="s">
        <v>44</v>
      </c>
      <c r="AF635">
        <v>74</v>
      </c>
    </row>
    <row r="636" spans="1:32">
      <c r="A636">
        <v>1664</v>
      </c>
      <c r="B636">
        <v>764</v>
      </c>
      <c r="C636" t="s">
        <v>3766</v>
      </c>
      <c r="D636" t="s">
        <v>3767</v>
      </c>
      <c r="E636" t="s">
        <v>34</v>
      </c>
      <c r="F636" t="s">
        <v>3768</v>
      </c>
      <c r="G636" t="s">
        <v>3769</v>
      </c>
      <c r="H636" t="s">
        <v>50</v>
      </c>
      <c r="I636" s="1">
        <v>33349</v>
      </c>
      <c r="J636" t="s">
        <v>3770</v>
      </c>
      <c r="K636" t="s">
        <v>3771</v>
      </c>
      <c r="L636">
        <v>89671</v>
      </c>
      <c r="M636" t="s">
        <v>50</v>
      </c>
      <c r="N636" s="1">
        <v>44720</v>
      </c>
      <c r="O636" s="1">
        <v>44724</v>
      </c>
      <c r="P636">
        <v>74</v>
      </c>
      <c r="Q636">
        <v>3</v>
      </c>
      <c r="R636" t="s">
        <v>63</v>
      </c>
      <c r="S636">
        <v>2</v>
      </c>
      <c r="T636">
        <v>1</v>
      </c>
      <c r="U636">
        <v>4</v>
      </c>
      <c r="V636">
        <v>324</v>
      </c>
      <c r="W636" t="s">
        <v>54</v>
      </c>
      <c r="X636" t="s">
        <v>3772</v>
      </c>
      <c r="Y636" t="s">
        <v>65</v>
      </c>
      <c r="Z636" s="1">
        <v>44711</v>
      </c>
      <c r="AA636" s="2">
        <v>0.18415509259259258</v>
      </c>
      <c r="AB636" s="2">
        <v>8.4699074074074066E-2</v>
      </c>
      <c r="AC636" t="s">
        <v>44</v>
      </c>
      <c r="AD636" t="s">
        <v>44</v>
      </c>
      <c r="AE636" t="s">
        <v>45</v>
      </c>
      <c r="AF636">
        <v>81</v>
      </c>
    </row>
    <row r="637" spans="1:32">
      <c r="A637">
        <v>1665</v>
      </c>
      <c r="B637">
        <v>765</v>
      </c>
      <c r="C637" t="s">
        <v>881</v>
      </c>
      <c r="D637" t="s">
        <v>1361</v>
      </c>
      <c r="E637" t="s">
        <v>48</v>
      </c>
      <c r="F637" t="s">
        <v>3773</v>
      </c>
      <c r="G637" t="s">
        <v>3774</v>
      </c>
      <c r="H637" t="s">
        <v>171</v>
      </c>
      <c r="I637" s="1">
        <v>31982</v>
      </c>
      <c r="J637" t="s">
        <v>3775</v>
      </c>
      <c r="K637" t="s">
        <v>3776</v>
      </c>
      <c r="L637">
        <v>64908</v>
      </c>
      <c r="M637" t="s">
        <v>171</v>
      </c>
      <c r="N637" s="1">
        <v>44842</v>
      </c>
      <c r="O637" s="1">
        <v>44843</v>
      </c>
      <c r="P637">
        <v>98</v>
      </c>
      <c r="Q637">
        <v>4</v>
      </c>
      <c r="R637" t="s">
        <v>63</v>
      </c>
      <c r="S637">
        <v>3</v>
      </c>
      <c r="T637">
        <v>0</v>
      </c>
      <c r="U637">
        <v>1</v>
      </c>
      <c r="V637">
        <v>71</v>
      </c>
      <c r="W637" t="s">
        <v>41</v>
      </c>
      <c r="X637" t="s">
        <v>3777</v>
      </c>
      <c r="Y637" t="s">
        <v>6</v>
      </c>
      <c r="Z637" s="1">
        <v>44830</v>
      </c>
      <c r="AA637" s="2">
        <v>0.95638888888888884</v>
      </c>
      <c r="AB637" s="2">
        <v>0.24049768518518519</v>
      </c>
      <c r="AC637" t="s">
        <v>44</v>
      </c>
      <c r="AD637" t="s">
        <v>44</v>
      </c>
      <c r="AE637" t="s">
        <v>44</v>
      </c>
      <c r="AF637">
        <v>71</v>
      </c>
    </row>
    <row r="638" spans="1:32">
      <c r="A638">
        <v>1666</v>
      </c>
      <c r="B638">
        <v>766</v>
      </c>
      <c r="C638" t="s">
        <v>908</v>
      </c>
      <c r="D638" t="s">
        <v>476</v>
      </c>
      <c r="E638" t="s">
        <v>48</v>
      </c>
      <c r="F638" t="s">
        <v>3778</v>
      </c>
      <c r="G638" t="s">
        <v>3779</v>
      </c>
      <c r="H638" t="s">
        <v>135</v>
      </c>
      <c r="I638" s="1">
        <v>17959</v>
      </c>
      <c r="J638" t="s">
        <v>3780</v>
      </c>
      <c r="K638" t="s">
        <v>3781</v>
      </c>
      <c r="L638">
        <v>83277</v>
      </c>
      <c r="M638" t="s">
        <v>135</v>
      </c>
      <c r="N638" s="1">
        <v>44705</v>
      </c>
      <c r="O638" s="1">
        <v>44709</v>
      </c>
      <c r="P638">
        <v>60</v>
      </c>
      <c r="Q638">
        <v>3</v>
      </c>
      <c r="R638" t="s">
        <v>40</v>
      </c>
      <c r="S638">
        <v>3</v>
      </c>
      <c r="T638">
        <v>1</v>
      </c>
      <c r="U638">
        <v>4</v>
      </c>
      <c r="V638">
        <v>984</v>
      </c>
      <c r="W638" t="s">
        <v>41</v>
      </c>
      <c r="X638" t="s">
        <v>3782</v>
      </c>
      <c r="Y638" t="s">
        <v>6</v>
      </c>
      <c r="Z638" s="1">
        <v>44689</v>
      </c>
      <c r="AA638" s="2">
        <v>0.16386574074074076</v>
      </c>
      <c r="AB638" s="2">
        <v>5.6550925925925921E-2</v>
      </c>
      <c r="AC638" t="s">
        <v>45</v>
      </c>
      <c r="AD638" t="s">
        <v>45</v>
      </c>
      <c r="AE638" t="s">
        <v>44</v>
      </c>
      <c r="AF638">
        <v>246</v>
      </c>
    </row>
    <row r="639" spans="1:32">
      <c r="A639">
        <v>1667</v>
      </c>
      <c r="B639">
        <v>767</v>
      </c>
      <c r="C639" t="s">
        <v>3783</v>
      </c>
      <c r="D639" t="s">
        <v>3784</v>
      </c>
      <c r="E639" t="s">
        <v>34</v>
      </c>
      <c r="F639" t="s">
        <v>3785</v>
      </c>
      <c r="G639">
        <v>2389232713</v>
      </c>
      <c r="H639" t="s">
        <v>171</v>
      </c>
      <c r="I639" s="1">
        <v>20317</v>
      </c>
      <c r="J639" t="s">
        <v>3786</v>
      </c>
      <c r="K639" t="s">
        <v>3787</v>
      </c>
      <c r="L639">
        <v>27163</v>
      </c>
      <c r="M639" t="s">
        <v>171</v>
      </c>
      <c r="N639" s="1">
        <v>44758</v>
      </c>
      <c r="O639" s="1">
        <v>44760</v>
      </c>
      <c r="P639">
        <v>93</v>
      </c>
      <c r="Q639">
        <v>4</v>
      </c>
      <c r="R639" t="s">
        <v>40</v>
      </c>
      <c r="S639">
        <v>3</v>
      </c>
      <c r="T639">
        <v>0</v>
      </c>
      <c r="U639">
        <v>2</v>
      </c>
      <c r="V639">
        <v>474</v>
      </c>
      <c r="W639" t="s">
        <v>41</v>
      </c>
      <c r="X639" t="s">
        <v>3788</v>
      </c>
      <c r="Y639" t="s">
        <v>81</v>
      </c>
      <c r="Z639" s="1">
        <v>44732</v>
      </c>
      <c r="AA639" s="2">
        <v>0.96885416666666668</v>
      </c>
      <c r="AB639" s="2">
        <v>0.57518518518518513</v>
      </c>
      <c r="AC639" t="s">
        <v>44</v>
      </c>
      <c r="AD639" t="s">
        <v>44</v>
      </c>
      <c r="AE639" t="s">
        <v>45</v>
      </c>
      <c r="AF639">
        <v>237</v>
      </c>
    </row>
    <row r="640" spans="1:32">
      <c r="A640">
        <v>1669</v>
      </c>
      <c r="B640">
        <v>769</v>
      </c>
      <c r="C640" t="s">
        <v>2046</v>
      </c>
      <c r="D640" t="s">
        <v>3789</v>
      </c>
      <c r="E640" t="s">
        <v>48</v>
      </c>
      <c r="F640" t="s">
        <v>3790</v>
      </c>
      <c r="G640">
        <v>6842808864</v>
      </c>
      <c r="H640" t="s">
        <v>1442</v>
      </c>
      <c r="I640" s="1">
        <v>29589</v>
      </c>
      <c r="J640" t="s">
        <v>3791</v>
      </c>
      <c r="K640" t="s">
        <v>3792</v>
      </c>
      <c r="L640">
        <v>93885</v>
      </c>
      <c r="M640" t="s">
        <v>1442</v>
      </c>
      <c r="N640" s="1">
        <v>44830</v>
      </c>
      <c r="O640" s="1">
        <v>44833</v>
      </c>
      <c r="P640">
        <v>79</v>
      </c>
      <c r="Q640">
        <v>4</v>
      </c>
      <c r="R640" t="s">
        <v>53</v>
      </c>
      <c r="S640">
        <v>4</v>
      </c>
      <c r="T640">
        <v>0</v>
      </c>
      <c r="U640">
        <v>3</v>
      </c>
      <c r="V640">
        <v>450</v>
      </c>
      <c r="W640" t="s">
        <v>54</v>
      </c>
      <c r="X640" t="s">
        <v>3793</v>
      </c>
      <c r="Y640" t="s">
        <v>6</v>
      </c>
      <c r="Z640" s="1">
        <v>44800</v>
      </c>
      <c r="AA640" s="2">
        <v>0.51604166666666662</v>
      </c>
      <c r="AB640" s="2">
        <v>5.395833333333333E-2</v>
      </c>
      <c r="AC640" t="s">
        <v>45</v>
      </c>
      <c r="AD640" t="s">
        <v>45</v>
      </c>
      <c r="AE640" t="s">
        <v>44</v>
      </c>
      <c r="AF640">
        <v>150</v>
      </c>
    </row>
    <row r="641" spans="1:32">
      <c r="A641">
        <v>1670</v>
      </c>
      <c r="B641">
        <v>770</v>
      </c>
      <c r="C641" t="s">
        <v>702</v>
      </c>
      <c r="D641" t="s">
        <v>57</v>
      </c>
      <c r="E641" t="s">
        <v>48</v>
      </c>
      <c r="F641" t="s">
        <v>3794</v>
      </c>
      <c r="G641" t="s">
        <v>3795</v>
      </c>
      <c r="H641" t="s">
        <v>295</v>
      </c>
      <c r="I641" s="1">
        <v>15930</v>
      </c>
      <c r="J641" t="s">
        <v>3796</v>
      </c>
      <c r="K641" t="s">
        <v>3797</v>
      </c>
      <c r="L641">
        <v>33621</v>
      </c>
      <c r="M641" t="s">
        <v>295</v>
      </c>
      <c r="N641" s="1">
        <v>44731</v>
      </c>
      <c r="O641" s="1">
        <v>44736</v>
      </c>
      <c r="P641">
        <v>100</v>
      </c>
      <c r="Q641">
        <v>4</v>
      </c>
      <c r="R641" t="s">
        <v>53</v>
      </c>
      <c r="S641">
        <v>4</v>
      </c>
      <c r="T641">
        <v>0</v>
      </c>
      <c r="U641">
        <v>5</v>
      </c>
      <c r="V641">
        <v>710</v>
      </c>
      <c r="W641" t="s">
        <v>54</v>
      </c>
      <c r="X641" t="s">
        <v>3798</v>
      </c>
      <c r="Y641" t="s">
        <v>6</v>
      </c>
      <c r="Z641" s="1">
        <v>44708</v>
      </c>
      <c r="AA641" s="2">
        <v>0.32331018518518517</v>
      </c>
      <c r="AB641" s="2">
        <v>0.79850694444444448</v>
      </c>
      <c r="AC641" t="s">
        <v>45</v>
      </c>
      <c r="AD641" t="s">
        <v>44</v>
      </c>
      <c r="AE641" t="s">
        <v>45</v>
      </c>
      <c r="AF641">
        <v>142</v>
      </c>
    </row>
    <row r="642" spans="1:32">
      <c r="A642">
        <v>1671</v>
      </c>
      <c r="B642">
        <v>771</v>
      </c>
      <c r="C642" t="s">
        <v>3799</v>
      </c>
      <c r="D642" t="s">
        <v>768</v>
      </c>
      <c r="E642" t="s">
        <v>34</v>
      </c>
      <c r="F642" t="s">
        <v>3800</v>
      </c>
      <c r="G642" t="s">
        <v>3801</v>
      </c>
      <c r="H642" t="s">
        <v>179</v>
      </c>
      <c r="I642" s="1">
        <v>28473</v>
      </c>
      <c r="J642" t="s">
        <v>3802</v>
      </c>
      <c r="K642" t="s">
        <v>3803</v>
      </c>
      <c r="L642">
        <v>62388</v>
      </c>
      <c r="M642" t="s">
        <v>179</v>
      </c>
      <c r="N642" s="1">
        <v>44844</v>
      </c>
      <c r="O642" s="1">
        <v>44845</v>
      </c>
      <c r="P642">
        <v>9</v>
      </c>
      <c r="Q642">
        <v>1</v>
      </c>
      <c r="R642" t="s">
        <v>40</v>
      </c>
      <c r="S642">
        <v>4</v>
      </c>
      <c r="T642">
        <v>0</v>
      </c>
      <c r="U642">
        <v>1</v>
      </c>
      <c r="V642">
        <v>232</v>
      </c>
      <c r="W642" t="s">
        <v>54</v>
      </c>
      <c r="X642" t="s">
        <v>3804</v>
      </c>
      <c r="Y642" t="s">
        <v>43</v>
      </c>
      <c r="Z642" s="1">
        <v>44820</v>
      </c>
      <c r="AA642" s="2">
        <v>0.11724537037037037</v>
      </c>
      <c r="AB642" s="2">
        <v>0.30684027777777778</v>
      </c>
      <c r="AC642" t="s">
        <v>44</v>
      </c>
      <c r="AD642" t="s">
        <v>44</v>
      </c>
      <c r="AE642" t="s">
        <v>44</v>
      </c>
      <c r="AF642">
        <v>232</v>
      </c>
    </row>
    <row r="643" spans="1:32">
      <c r="A643">
        <v>1672</v>
      </c>
      <c r="B643">
        <v>772</v>
      </c>
      <c r="C643" t="s">
        <v>2202</v>
      </c>
      <c r="D643" t="s">
        <v>3805</v>
      </c>
      <c r="E643" t="s">
        <v>48</v>
      </c>
      <c r="F643" t="s">
        <v>3806</v>
      </c>
      <c r="G643" t="s">
        <v>3807</v>
      </c>
      <c r="H643" t="s">
        <v>904</v>
      </c>
      <c r="I643" s="1">
        <v>31492</v>
      </c>
      <c r="J643" t="s">
        <v>3808</v>
      </c>
      <c r="K643" t="s">
        <v>3809</v>
      </c>
      <c r="L643">
        <v>2351</v>
      </c>
      <c r="M643" t="s">
        <v>904</v>
      </c>
      <c r="N643" s="1">
        <v>44801</v>
      </c>
      <c r="O643" s="1">
        <v>44804</v>
      </c>
      <c r="P643">
        <v>81</v>
      </c>
      <c r="Q643">
        <v>4</v>
      </c>
      <c r="R643" t="s">
        <v>40</v>
      </c>
      <c r="S643">
        <v>4</v>
      </c>
      <c r="T643">
        <v>1</v>
      </c>
      <c r="U643">
        <v>3</v>
      </c>
      <c r="V643">
        <v>684</v>
      </c>
      <c r="W643" t="s">
        <v>41</v>
      </c>
      <c r="X643" t="s">
        <v>3810</v>
      </c>
      <c r="Y643" t="s">
        <v>43</v>
      </c>
      <c r="Z643" s="1">
        <v>44793</v>
      </c>
      <c r="AA643" s="2">
        <v>0.1929976851851852</v>
      </c>
      <c r="AB643" s="2">
        <v>0.72024305555555557</v>
      </c>
      <c r="AC643" t="s">
        <v>45</v>
      </c>
      <c r="AD643" t="s">
        <v>44</v>
      </c>
      <c r="AE643" t="s">
        <v>45</v>
      </c>
      <c r="AF643">
        <v>228</v>
      </c>
    </row>
    <row r="644" spans="1:32">
      <c r="A644">
        <v>1673</v>
      </c>
      <c r="B644">
        <v>773</v>
      </c>
      <c r="C644" t="s">
        <v>2616</v>
      </c>
      <c r="D644" t="s">
        <v>1068</v>
      </c>
      <c r="E644" t="s">
        <v>34</v>
      </c>
      <c r="F644" t="s">
        <v>3811</v>
      </c>
      <c r="G644" t="s">
        <v>3812</v>
      </c>
      <c r="H644" t="s">
        <v>418</v>
      </c>
      <c r="I644" s="1">
        <v>35425</v>
      </c>
      <c r="J644" t="s">
        <v>3813</v>
      </c>
      <c r="K644" t="s">
        <v>3814</v>
      </c>
      <c r="L644">
        <v>74303</v>
      </c>
      <c r="M644" t="s">
        <v>418</v>
      </c>
      <c r="N644" s="1">
        <v>44668</v>
      </c>
      <c r="O644" s="1">
        <v>44671</v>
      </c>
      <c r="P644">
        <v>88</v>
      </c>
      <c r="Q644">
        <v>4</v>
      </c>
      <c r="R644" t="s">
        <v>53</v>
      </c>
      <c r="S644">
        <v>4</v>
      </c>
      <c r="T644">
        <v>1</v>
      </c>
      <c r="U644">
        <v>3</v>
      </c>
      <c r="V644">
        <v>402</v>
      </c>
      <c r="W644" t="s">
        <v>54</v>
      </c>
      <c r="X644" t="s">
        <v>3815</v>
      </c>
      <c r="Y644" t="s">
        <v>65</v>
      </c>
      <c r="Z644" s="1">
        <v>44654</v>
      </c>
      <c r="AA644" s="2">
        <v>0.20898148148148146</v>
      </c>
      <c r="AB644" s="2">
        <v>0.33567129629629627</v>
      </c>
      <c r="AC644" t="s">
        <v>45</v>
      </c>
      <c r="AD644" t="s">
        <v>45</v>
      </c>
      <c r="AE644" t="s">
        <v>45</v>
      </c>
      <c r="AF644">
        <v>134</v>
      </c>
    </row>
    <row r="645" spans="1:32">
      <c r="A645">
        <v>1674</v>
      </c>
      <c r="B645">
        <v>774</v>
      </c>
      <c r="C645" t="s">
        <v>2144</v>
      </c>
      <c r="D645" t="s">
        <v>1465</v>
      </c>
      <c r="E645" t="s">
        <v>34</v>
      </c>
      <c r="F645" t="s">
        <v>3816</v>
      </c>
      <c r="G645" t="s">
        <v>3817</v>
      </c>
      <c r="H645" t="s">
        <v>295</v>
      </c>
      <c r="I645" s="1">
        <v>37432</v>
      </c>
      <c r="J645" t="s">
        <v>3818</v>
      </c>
      <c r="K645" t="s">
        <v>3819</v>
      </c>
      <c r="L645">
        <v>46850</v>
      </c>
      <c r="M645" t="s">
        <v>295</v>
      </c>
      <c r="N645" s="1">
        <v>44853</v>
      </c>
      <c r="O645" s="1">
        <v>44855</v>
      </c>
      <c r="P645">
        <v>10</v>
      </c>
      <c r="Q645">
        <v>1</v>
      </c>
      <c r="R645" t="s">
        <v>53</v>
      </c>
      <c r="S645">
        <v>3</v>
      </c>
      <c r="T645">
        <v>0</v>
      </c>
      <c r="U645">
        <v>2</v>
      </c>
      <c r="V645">
        <v>252</v>
      </c>
      <c r="W645" t="s">
        <v>54</v>
      </c>
      <c r="X645" t="s">
        <v>3820</v>
      </c>
      <c r="Y645" t="s">
        <v>43</v>
      </c>
      <c r="Z645" s="1">
        <v>44814</v>
      </c>
      <c r="AA645" s="2">
        <v>0.19886574074074073</v>
      </c>
      <c r="AB645" s="2">
        <v>0.53422453703703698</v>
      </c>
      <c r="AC645" t="s">
        <v>44</v>
      </c>
      <c r="AD645" t="s">
        <v>45</v>
      </c>
      <c r="AE645" t="s">
        <v>44</v>
      </c>
      <c r="AF645">
        <v>126</v>
      </c>
    </row>
    <row r="646" spans="1:32">
      <c r="A646">
        <v>1675</v>
      </c>
      <c r="B646">
        <v>775</v>
      </c>
      <c r="C646" t="s">
        <v>371</v>
      </c>
      <c r="D646" t="s">
        <v>3821</v>
      </c>
      <c r="E646" t="s">
        <v>34</v>
      </c>
      <c r="F646" t="s">
        <v>3822</v>
      </c>
      <c r="G646" t="s">
        <v>3823</v>
      </c>
      <c r="H646" t="s">
        <v>37</v>
      </c>
      <c r="I646" s="1">
        <v>34472</v>
      </c>
      <c r="J646" t="s">
        <v>3824</v>
      </c>
      <c r="K646" t="s">
        <v>3825</v>
      </c>
      <c r="L646">
        <v>99156</v>
      </c>
      <c r="M646" t="s">
        <v>37</v>
      </c>
      <c r="N646" s="1">
        <v>44774</v>
      </c>
      <c r="O646" s="1">
        <v>44776</v>
      </c>
      <c r="P646">
        <v>88</v>
      </c>
      <c r="Q646">
        <v>4</v>
      </c>
      <c r="R646" t="s">
        <v>53</v>
      </c>
      <c r="S646">
        <v>1</v>
      </c>
      <c r="T646">
        <v>0</v>
      </c>
      <c r="U646">
        <v>2</v>
      </c>
      <c r="V646">
        <v>278</v>
      </c>
      <c r="W646" t="s">
        <v>41</v>
      </c>
      <c r="X646" t="s">
        <v>3826</v>
      </c>
      <c r="Y646" t="s">
        <v>43</v>
      </c>
      <c r="Z646" s="1">
        <v>44745</v>
      </c>
      <c r="AA646" s="2">
        <v>0.8835763888888889</v>
      </c>
      <c r="AB646" s="2">
        <v>0.86001157407407414</v>
      </c>
      <c r="AC646" t="s">
        <v>44</v>
      </c>
      <c r="AD646" t="s">
        <v>45</v>
      </c>
      <c r="AE646" t="s">
        <v>44</v>
      </c>
      <c r="AF646">
        <v>139</v>
      </c>
    </row>
    <row r="647" spans="1:32">
      <c r="A647">
        <v>1676</v>
      </c>
      <c r="B647">
        <v>776</v>
      </c>
      <c r="C647" t="s">
        <v>489</v>
      </c>
      <c r="D647" t="s">
        <v>1202</v>
      </c>
      <c r="E647" t="s">
        <v>48</v>
      </c>
      <c r="F647" t="s">
        <v>3827</v>
      </c>
      <c r="G647" t="s">
        <v>3828</v>
      </c>
      <c r="H647" t="s">
        <v>179</v>
      </c>
      <c r="I647" s="1">
        <v>20383</v>
      </c>
      <c r="J647" t="s">
        <v>3829</v>
      </c>
      <c r="K647" t="s">
        <v>3830</v>
      </c>
      <c r="L647">
        <v>12840</v>
      </c>
      <c r="M647" t="s">
        <v>179</v>
      </c>
      <c r="N647" s="1">
        <v>44633</v>
      </c>
      <c r="O647" s="1">
        <v>44635</v>
      </c>
      <c r="P647">
        <v>43</v>
      </c>
      <c r="Q647">
        <v>2</v>
      </c>
      <c r="R647" t="s">
        <v>53</v>
      </c>
      <c r="S647">
        <v>3</v>
      </c>
      <c r="T647">
        <v>1</v>
      </c>
      <c r="U647">
        <v>2</v>
      </c>
      <c r="V647">
        <v>242</v>
      </c>
      <c r="W647" t="s">
        <v>54</v>
      </c>
      <c r="X647" t="s">
        <v>3831</v>
      </c>
      <c r="Y647" t="s">
        <v>6</v>
      </c>
      <c r="Z647" s="1">
        <v>44623</v>
      </c>
      <c r="AA647" s="2">
        <v>0.56603009259259263</v>
      </c>
      <c r="AB647" s="2">
        <v>2.0324074074074074E-2</v>
      </c>
      <c r="AC647" t="s">
        <v>44</v>
      </c>
      <c r="AD647" t="s">
        <v>45</v>
      </c>
      <c r="AE647" t="s">
        <v>44</v>
      </c>
      <c r="AF647">
        <v>121</v>
      </c>
    </row>
    <row r="648" spans="1:32">
      <c r="A648">
        <v>1677</v>
      </c>
      <c r="B648">
        <v>777</v>
      </c>
      <c r="C648" t="s">
        <v>2013</v>
      </c>
      <c r="D648" t="s">
        <v>3832</v>
      </c>
      <c r="E648" t="s">
        <v>34</v>
      </c>
      <c r="F648" t="s">
        <v>3833</v>
      </c>
      <c r="G648" t="s">
        <v>3834</v>
      </c>
      <c r="H648" t="s">
        <v>904</v>
      </c>
      <c r="I648" s="1">
        <v>30800</v>
      </c>
      <c r="J648" t="s">
        <v>3835</v>
      </c>
      <c r="K648" t="s">
        <v>3836</v>
      </c>
      <c r="L648">
        <v>14697</v>
      </c>
      <c r="M648" t="s">
        <v>904</v>
      </c>
      <c r="N648" s="1">
        <v>44845</v>
      </c>
      <c r="O648" s="1">
        <v>44847</v>
      </c>
      <c r="P648">
        <v>14</v>
      </c>
      <c r="Q648">
        <v>1</v>
      </c>
      <c r="R648" t="s">
        <v>63</v>
      </c>
      <c r="S648">
        <v>4</v>
      </c>
      <c r="T648">
        <v>1</v>
      </c>
      <c r="U648">
        <v>2</v>
      </c>
      <c r="V648">
        <v>176</v>
      </c>
      <c r="W648" t="s">
        <v>41</v>
      </c>
      <c r="X648" t="s">
        <v>3837</v>
      </c>
      <c r="Y648" t="s">
        <v>81</v>
      </c>
      <c r="Z648" s="1">
        <v>44823</v>
      </c>
      <c r="AA648" s="2">
        <v>0.21717592592592594</v>
      </c>
      <c r="AB648" s="2">
        <v>0.74993055555555566</v>
      </c>
      <c r="AC648" t="s">
        <v>45</v>
      </c>
      <c r="AD648" t="s">
        <v>44</v>
      </c>
      <c r="AE648" t="s">
        <v>45</v>
      </c>
      <c r="AF648">
        <v>88</v>
      </c>
    </row>
    <row r="649" spans="1:32">
      <c r="A649">
        <v>1678</v>
      </c>
      <c r="B649">
        <v>778</v>
      </c>
      <c r="C649" t="s">
        <v>396</v>
      </c>
      <c r="D649" t="s">
        <v>3838</v>
      </c>
      <c r="E649" t="s">
        <v>48</v>
      </c>
      <c r="F649" t="s">
        <v>3839</v>
      </c>
      <c r="G649" t="s">
        <v>3840</v>
      </c>
      <c r="H649" t="s">
        <v>405</v>
      </c>
      <c r="I649" s="1">
        <v>37893</v>
      </c>
      <c r="J649" t="s">
        <v>3841</v>
      </c>
      <c r="K649" t="s">
        <v>862</v>
      </c>
      <c r="L649">
        <v>59383</v>
      </c>
      <c r="M649" t="s">
        <v>405</v>
      </c>
      <c r="N649" s="1">
        <v>44924</v>
      </c>
      <c r="O649" s="1">
        <v>44929</v>
      </c>
      <c r="P649">
        <v>48</v>
      </c>
      <c r="Q649">
        <v>2</v>
      </c>
      <c r="R649" t="s">
        <v>40</v>
      </c>
      <c r="S649">
        <v>3</v>
      </c>
      <c r="T649">
        <v>1</v>
      </c>
      <c r="U649">
        <v>5</v>
      </c>
      <c r="V649">
        <v>1070</v>
      </c>
      <c r="W649" t="s">
        <v>54</v>
      </c>
      <c r="X649" t="s">
        <v>3842</v>
      </c>
      <c r="Y649" t="s">
        <v>6</v>
      </c>
      <c r="Z649" s="1">
        <v>44893</v>
      </c>
      <c r="AA649" s="2">
        <v>0.28074074074074074</v>
      </c>
      <c r="AB649" s="2">
        <v>0.25712962962962965</v>
      </c>
      <c r="AC649" t="s">
        <v>45</v>
      </c>
      <c r="AD649" t="s">
        <v>44</v>
      </c>
      <c r="AE649" t="s">
        <v>44</v>
      </c>
      <c r="AF649">
        <v>214</v>
      </c>
    </row>
    <row r="650" spans="1:32">
      <c r="A650">
        <v>1679</v>
      </c>
      <c r="B650">
        <v>779</v>
      </c>
      <c r="C650" t="s">
        <v>1039</v>
      </c>
      <c r="D650" t="s">
        <v>3843</v>
      </c>
      <c r="E650" t="s">
        <v>48</v>
      </c>
      <c r="F650" t="s">
        <v>3844</v>
      </c>
      <c r="G650" t="s">
        <v>3845</v>
      </c>
      <c r="H650" t="s">
        <v>904</v>
      </c>
      <c r="I650" s="1">
        <v>19011</v>
      </c>
      <c r="J650" t="s">
        <v>3846</v>
      </c>
      <c r="K650" t="s">
        <v>3847</v>
      </c>
      <c r="L650">
        <v>40129</v>
      </c>
      <c r="M650" t="s">
        <v>904</v>
      </c>
      <c r="N650" s="1">
        <v>44660</v>
      </c>
      <c r="O650" s="1">
        <v>44665</v>
      </c>
      <c r="P650">
        <v>16</v>
      </c>
      <c r="Q650">
        <v>1</v>
      </c>
      <c r="R650" t="s">
        <v>53</v>
      </c>
      <c r="S650">
        <v>2</v>
      </c>
      <c r="T650">
        <v>0</v>
      </c>
      <c r="U650">
        <v>5</v>
      </c>
      <c r="V650">
        <v>620</v>
      </c>
      <c r="W650" t="s">
        <v>54</v>
      </c>
      <c r="X650" t="s">
        <v>3848</v>
      </c>
      <c r="Y650" t="s">
        <v>65</v>
      </c>
      <c r="Z650" s="1">
        <v>44626</v>
      </c>
      <c r="AA650" s="2">
        <v>0.66425925925925922</v>
      </c>
      <c r="AB650" s="2">
        <v>8.2708333333333328E-2</v>
      </c>
      <c r="AC650" t="s">
        <v>45</v>
      </c>
      <c r="AD650" t="s">
        <v>44</v>
      </c>
      <c r="AE650" t="s">
        <v>44</v>
      </c>
      <c r="AF650">
        <v>124</v>
      </c>
    </row>
    <row r="651" spans="1:32">
      <c r="A651">
        <v>1680</v>
      </c>
      <c r="B651">
        <v>780</v>
      </c>
      <c r="C651" t="s">
        <v>1966</v>
      </c>
      <c r="D651" t="s">
        <v>3849</v>
      </c>
      <c r="E651" t="s">
        <v>34</v>
      </c>
      <c r="F651" t="s">
        <v>3850</v>
      </c>
      <c r="G651" t="s">
        <v>3851</v>
      </c>
      <c r="H651" t="s">
        <v>171</v>
      </c>
      <c r="I651" s="1">
        <v>23031</v>
      </c>
      <c r="J651" t="s">
        <v>3852</v>
      </c>
      <c r="K651" t="s">
        <v>3853</v>
      </c>
      <c r="L651">
        <v>2692</v>
      </c>
      <c r="M651" t="s">
        <v>171</v>
      </c>
      <c r="N651" s="1">
        <v>44735</v>
      </c>
      <c r="O651" s="1">
        <v>44737</v>
      </c>
      <c r="P651">
        <v>94</v>
      </c>
      <c r="Q651">
        <v>4</v>
      </c>
      <c r="R651" t="s">
        <v>53</v>
      </c>
      <c r="S651">
        <v>2</v>
      </c>
      <c r="T651">
        <v>2</v>
      </c>
      <c r="U651">
        <v>2</v>
      </c>
      <c r="V651">
        <v>282</v>
      </c>
      <c r="W651" t="s">
        <v>54</v>
      </c>
      <c r="X651" t="s">
        <v>3854</v>
      </c>
      <c r="Y651" t="s">
        <v>43</v>
      </c>
      <c r="Z651" s="1">
        <v>44713</v>
      </c>
      <c r="AA651" s="2">
        <v>0.57672453703703697</v>
      </c>
      <c r="AB651" s="2">
        <v>0.63976851851851857</v>
      </c>
      <c r="AC651" t="s">
        <v>45</v>
      </c>
      <c r="AD651" t="s">
        <v>45</v>
      </c>
      <c r="AE651" t="s">
        <v>44</v>
      </c>
      <c r="AF651">
        <v>141</v>
      </c>
    </row>
    <row r="652" spans="1:32">
      <c r="A652">
        <v>1682</v>
      </c>
      <c r="B652">
        <v>782</v>
      </c>
      <c r="C652" t="s">
        <v>628</v>
      </c>
      <c r="D652" t="s">
        <v>1209</v>
      </c>
      <c r="E652" t="s">
        <v>48</v>
      </c>
      <c r="F652" t="s">
        <v>3855</v>
      </c>
      <c r="G652" t="s">
        <v>3856</v>
      </c>
      <c r="H652" t="s">
        <v>418</v>
      </c>
      <c r="I652" s="1">
        <v>22367</v>
      </c>
      <c r="J652" t="s">
        <v>3857</v>
      </c>
      <c r="K652" t="s">
        <v>3858</v>
      </c>
      <c r="L652">
        <v>23240</v>
      </c>
      <c r="M652" t="s">
        <v>418</v>
      </c>
      <c r="N652" s="1">
        <v>44704</v>
      </c>
      <c r="O652" s="1">
        <v>44705</v>
      </c>
      <c r="P652">
        <v>63</v>
      </c>
      <c r="Q652">
        <v>3</v>
      </c>
      <c r="R652" t="s">
        <v>40</v>
      </c>
      <c r="S652">
        <v>4</v>
      </c>
      <c r="T652">
        <v>1</v>
      </c>
      <c r="U652">
        <v>1</v>
      </c>
      <c r="V652">
        <v>247</v>
      </c>
      <c r="W652" t="s">
        <v>54</v>
      </c>
      <c r="X652" t="s">
        <v>3859</v>
      </c>
      <c r="Y652" t="s">
        <v>43</v>
      </c>
      <c r="Z652" s="1">
        <v>44672</v>
      </c>
      <c r="AA652" s="2">
        <v>0.15689814814814815</v>
      </c>
      <c r="AB652" s="2">
        <v>0.29056712962962966</v>
      </c>
      <c r="AC652" t="s">
        <v>44</v>
      </c>
      <c r="AD652" t="s">
        <v>45</v>
      </c>
      <c r="AE652" t="s">
        <v>45</v>
      </c>
      <c r="AF652">
        <v>247</v>
      </c>
    </row>
    <row r="653" spans="1:32">
      <c r="A653">
        <v>1683</v>
      </c>
      <c r="B653">
        <v>783</v>
      </c>
      <c r="C653" t="s">
        <v>3610</v>
      </c>
      <c r="D653" t="s">
        <v>3860</v>
      </c>
      <c r="E653" t="s">
        <v>34</v>
      </c>
      <c r="F653" t="s">
        <v>3861</v>
      </c>
      <c r="G653" t="s">
        <v>3862</v>
      </c>
      <c r="H653" t="s">
        <v>171</v>
      </c>
      <c r="I653" s="1">
        <v>35706</v>
      </c>
      <c r="J653" t="s">
        <v>3863</v>
      </c>
      <c r="K653" t="s">
        <v>3864</v>
      </c>
      <c r="L653">
        <v>33966</v>
      </c>
      <c r="M653" t="s">
        <v>171</v>
      </c>
      <c r="N653" s="1">
        <v>44682</v>
      </c>
      <c r="O653" s="1">
        <v>44687</v>
      </c>
      <c r="P653">
        <v>27</v>
      </c>
      <c r="Q653">
        <v>2</v>
      </c>
      <c r="R653" t="s">
        <v>40</v>
      </c>
      <c r="S653">
        <v>3</v>
      </c>
      <c r="T653">
        <v>2</v>
      </c>
      <c r="U653">
        <v>5</v>
      </c>
      <c r="V653">
        <v>1185</v>
      </c>
      <c r="W653" t="s">
        <v>54</v>
      </c>
      <c r="X653" t="s">
        <v>3865</v>
      </c>
      <c r="Y653" t="s">
        <v>65</v>
      </c>
      <c r="Z653" s="1">
        <v>44677</v>
      </c>
      <c r="AA653" s="2">
        <v>0.10167824074074074</v>
      </c>
      <c r="AB653" s="2">
        <v>9.8854166666666674E-2</v>
      </c>
      <c r="AC653" t="s">
        <v>44</v>
      </c>
      <c r="AD653" t="s">
        <v>45</v>
      </c>
      <c r="AE653" t="s">
        <v>44</v>
      </c>
      <c r="AF653">
        <v>237</v>
      </c>
    </row>
    <row r="654" spans="1:32">
      <c r="A654">
        <v>1684</v>
      </c>
      <c r="B654">
        <v>784</v>
      </c>
      <c r="C654" t="s">
        <v>722</v>
      </c>
      <c r="D654" t="s">
        <v>2099</v>
      </c>
      <c r="E654" t="s">
        <v>48</v>
      </c>
      <c r="F654" t="s">
        <v>3866</v>
      </c>
      <c r="G654" t="s">
        <v>3867</v>
      </c>
      <c r="H654" t="s">
        <v>70</v>
      </c>
      <c r="I654" s="1">
        <v>25775</v>
      </c>
      <c r="J654" t="s">
        <v>3868</v>
      </c>
      <c r="K654" t="s">
        <v>3869</v>
      </c>
      <c r="L654">
        <v>63472</v>
      </c>
      <c r="M654" t="s">
        <v>70</v>
      </c>
      <c r="N654" s="1">
        <v>44933</v>
      </c>
      <c r="O654" s="1">
        <v>44936</v>
      </c>
      <c r="P654">
        <v>100</v>
      </c>
      <c r="Q654">
        <v>4</v>
      </c>
      <c r="R654" t="s">
        <v>53</v>
      </c>
      <c r="S654">
        <v>2</v>
      </c>
      <c r="T654">
        <v>2</v>
      </c>
      <c r="U654">
        <v>3</v>
      </c>
      <c r="V654">
        <v>414</v>
      </c>
      <c r="W654" t="s">
        <v>41</v>
      </c>
      <c r="X654" t="s">
        <v>3870</v>
      </c>
      <c r="Y654" t="s">
        <v>43</v>
      </c>
      <c r="Z654" s="1">
        <v>44913</v>
      </c>
      <c r="AA654" s="2">
        <v>0.73040509259259256</v>
      </c>
      <c r="AB654" s="2">
        <v>0.58253472222222225</v>
      </c>
      <c r="AC654" t="s">
        <v>44</v>
      </c>
      <c r="AD654" t="s">
        <v>44</v>
      </c>
      <c r="AE654" t="s">
        <v>44</v>
      </c>
      <c r="AF654">
        <v>138</v>
      </c>
    </row>
    <row r="655" spans="1:32">
      <c r="A655">
        <v>1685</v>
      </c>
      <c r="B655">
        <v>785</v>
      </c>
      <c r="C655" t="s">
        <v>2316</v>
      </c>
      <c r="D655" t="s">
        <v>1404</v>
      </c>
      <c r="E655" t="s">
        <v>48</v>
      </c>
      <c r="F655" t="s">
        <v>3871</v>
      </c>
      <c r="G655" t="s">
        <v>3872</v>
      </c>
      <c r="H655" t="s">
        <v>115</v>
      </c>
      <c r="I655" s="1">
        <v>26210</v>
      </c>
      <c r="J655" t="s">
        <v>3873</v>
      </c>
      <c r="K655" t="s">
        <v>3874</v>
      </c>
      <c r="L655">
        <v>35196</v>
      </c>
      <c r="M655" t="s">
        <v>115</v>
      </c>
      <c r="N655" s="1">
        <v>44811</v>
      </c>
      <c r="O655" s="1">
        <v>44812</v>
      </c>
      <c r="P655">
        <v>32</v>
      </c>
      <c r="Q655">
        <v>2</v>
      </c>
      <c r="R655" t="s">
        <v>63</v>
      </c>
      <c r="S655">
        <v>2</v>
      </c>
      <c r="T655">
        <v>0</v>
      </c>
      <c r="U655">
        <v>1</v>
      </c>
      <c r="V655">
        <v>70</v>
      </c>
      <c r="W655" t="s">
        <v>54</v>
      </c>
      <c r="X655" t="s">
        <v>3875</v>
      </c>
      <c r="Y655" t="s">
        <v>81</v>
      </c>
      <c r="Z655" s="1">
        <v>44784</v>
      </c>
      <c r="AA655" s="2">
        <v>0.24280092592592592</v>
      </c>
      <c r="AB655" s="2">
        <v>0.2248148148148148</v>
      </c>
      <c r="AC655" t="s">
        <v>44</v>
      </c>
      <c r="AD655" t="s">
        <v>44</v>
      </c>
      <c r="AE655" t="s">
        <v>45</v>
      </c>
      <c r="AF655">
        <v>70</v>
      </c>
    </row>
    <row r="656" spans="1:32">
      <c r="A656">
        <v>1686</v>
      </c>
      <c r="B656">
        <v>786</v>
      </c>
      <c r="C656" t="s">
        <v>1275</v>
      </c>
      <c r="D656" t="s">
        <v>1322</v>
      </c>
      <c r="E656" t="s">
        <v>48</v>
      </c>
      <c r="F656" t="s">
        <v>3876</v>
      </c>
      <c r="G656" t="s">
        <v>3877</v>
      </c>
      <c r="H656" t="s">
        <v>179</v>
      </c>
      <c r="I656" s="1">
        <v>30194</v>
      </c>
      <c r="J656" t="s">
        <v>3878</v>
      </c>
      <c r="K656" t="s">
        <v>3879</v>
      </c>
      <c r="L656">
        <v>4211</v>
      </c>
      <c r="M656" t="s">
        <v>179</v>
      </c>
      <c r="N656" s="1">
        <v>44930</v>
      </c>
      <c r="O656" s="1">
        <v>44932</v>
      </c>
      <c r="P656">
        <v>66</v>
      </c>
      <c r="Q656">
        <v>3</v>
      </c>
      <c r="R656" t="s">
        <v>40</v>
      </c>
      <c r="S656">
        <v>2</v>
      </c>
      <c r="T656">
        <v>1</v>
      </c>
      <c r="U656">
        <v>2</v>
      </c>
      <c r="V656">
        <v>450</v>
      </c>
      <c r="W656" t="s">
        <v>41</v>
      </c>
      <c r="X656" t="s">
        <v>3880</v>
      </c>
      <c r="Y656" t="s">
        <v>43</v>
      </c>
      <c r="Z656" s="1">
        <v>44911</v>
      </c>
      <c r="AA656" s="2">
        <v>0.62243055555555549</v>
      </c>
      <c r="AB656" s="2">
        <v>0.17600694444444445</v>
      </c>
      <c r="AC656" t="s">
        <v>44</v>
      </c>
      <c r="AD656" t="s">
        <v>44</v>
      </c>
      <c r="AE656" t="s">
        <v>44</v>
      </c>
      <c r="AF656">
        <v>225</v>
      </c>
    </row>
    <row r="657" spans="1:32">
      <c r="A657">
        <v>1687</v>
      </c>
      <c r="B657">
        <v>787</v>
      </c>
      <c r="C657" t="s">
        <v>66</v>
      </c>
      <c r="D657" t="s">
        <v>1050</v>
      </c>
      <c r="E657" t="s">
        <v>48</v>
      </c>
      <c r="F657" t="s">
        <v>3881</v>
      </c>
      <c r="G657" t="s">
        <v>3882</v>
      </c>
      <c r="H657" t="s">
        <v>37</v>
      </c>
      <c r="I657" s="1">
        <v>18054</v>
      </c>
      <c r="J657" t="s">
        <v>3883</v>
      </c>
      <c r="K657" t="s">
        <v>3884</v>
      </c>
      <c r="L657">
        <v>1352</v>
      </c>
      <c r="M657" t="s">
        <v>37</v>
      </c>
      <c r="N657" s="1">
        <v>44658</v>
      </c>
      <c r="O657" s="1">
        <v>44662</v>
      </c>
      <c r="P657">
        <v>28</v>
      </c>
      <c r="Q657">
        <v>2</v>
      </c>
      <c r="R657" t="s">
        <v>53</v>
      </c>
      <c r="S657">
        <v>1</v>
      </c>
      <c r="T657">
        <v>0</v>
      </c>
      <c r="U657">
        <v>4</v>
      </c>
      <c r="V657">
        <v>504</v>
      </c>
      <c r="W657" t="s">
        <v>41</v>
      </c>
      <c r="X657" t="s">
        <v>3885</v>
      </c>
      <c r="Y657" t="s">
        <v>65</v>
      </c>
      <c r="Z657" s="1">
        <v>44648</v>
      </c>
      <c r="AA657" s="2">
        <v>0.58363425925925927</v>
      </c>
      <c r="AB657" s="2">
        <v>0.58892361111111113</v>
      </c>
      <c r="AC657" t="s">
        <v>45</v>
      </c>
      <c r="AD657" t="s">
        <v>45</v>
      </c>
      <c r="AE657" t="s">
        <v>45</v>
      </c>
      <c r="AF657">
        <v>126</v>
      </c>
    </row>
    <row r="658" spans="1:32">
      <c r="A658">
        <v>1689</v>
      </c>
      <c r="B658">
        <v>789</v>
      </c>
      <c r="C658" t="s">
        <v>183</v>
      </c>
      <c r="D658" t="s">
        <v>1960</v>
      </c>
      <c r="E658" t="s">
        <v>48</v>
      </c>
      <c r="F658" t="s">
        <v>3886</v>
      </c>
      <c r="G658" t="s">
        <v>3887</v>
      </c>
      <c r="H658" t="s">
        <v>941</v>
      </c>
      <c r="I658" s="1">
        <v>29894</v>
      </c>
      <c r="J658" t="s">
        <v>3888</v>
      </c>
      <c r="K658" t="s">
        <v>3889</v>
      </c>
      <c r="L658">
        <v>71970</v>
      </c>
      <c r="M658" t="s">
        <v>941</v>
      </c>
      <c r="N658" s="1">
        <v>44765</v>
      </c>
      <c r="O658" s="1">
        <v>44768</v>
      </c>
      <c r="P658">
        <v>94</v>
      </c>
      <c r="Q658">
        <v>4</v>
      </c>
      <c r="R658" t="s">
        <v>53</v>
      </c>
      <c r="S658">
        <v>1</v>
      </c>
      <c r="T658">
        <v>2</v>
      </c>
      <c r="U658">
        <v>3</v>
      </c>
      <c r="V658">
        <v>369</v>
      </c>
      <c r="W658" t="s">
        <v>41</v>
      </c>
      <c r="X658" t="s">
        <v>3890</v>
      </c>
      <c r="Y658" t="s">
        <v>6</v>
      </c>
      <c r="Z658" s="1">
        <v>44729</v>
      </c>
      <c r="AA658" s="2">
        <v>9.7604166666666672E-2</v>
      </c>
      <c r="AB658" s="2">
        <v>0.18354166666666669</v>
      </c>
      <c r="AC658" t="s">
        <v>44</v>
      </c>
      <c r="AD658" t="s">
        <v>45</v>
      </c>
      <c r="AE658" t="s">
        <v>45</v>
      </c>
      <c r="AF658">
        <v>123</v>
      </c>
    </row>
    <row r="659" spans="1:32">
      <c r="A659">
        <v>1690</v>
      </c>
      <c r="B659">
        <v>790</v>
      </c>
      <c r="C659" t="s">
        <v>932</v>
      </c>
      <c r="D659" t="s">
        <v>2950</v>
      </c>
      <c r="E659" t="s">
        <v>34</v>
      </c>
      <c r="F659" t="s">
        <v>3891</v>
      </c>
      <c r="G659" t="s">
        <v>3892</v>
      </c>
      <c r="H659" t="s">
        <v>171</v>
      </c>
      <c r="I659" s="1">
        <v>32657</v>
      </c>
      <c r="J659" t="s">
        <v>3893</v>
      </c>
      <c r="K659" t="s">
        <v>3894</v>
      </c>
      <c r="L659">
        <v>92080</v>
      </c>
      <c r="M659" t="s">
        <v>171</v>
      </c>
      <c r="N659" s="1">
        <v>44877</v>
      </c>
      <c r="O659" s="1">
        <v>44880</v>
      </c>
      <c r="P659">
        <v>23</v>
      </c>
      <c r="Q659">
        <v>1</v>
      </c>
      <c r="R659" t="s">
        <v>63</v>
      </c>
      <c r="S659">
        <v>3</v>
      </c>
      <c r="T659">
        <v>2</v>
      </c>
      <c r="U659">
        <v>3</v>
      </c>
      <c r="V659">
        <v>231</v>
      </c>
      <c r="W659" t="s">
        <v>41</v>
      </c>
      <c r="X659" t="s">
        <v>3895</v>
      </c>
      <c r="Y659" t="s">
        <v>65</v>
      </c>
      <c r="Z659" s="1">
        <v>44861</v>
      </c>
      <c r="AA659" s="2">
        <v>0.49993055555555554</v>
      </c>
      <c r="AB659" s="2">
        <v>0.97108796296296296</v>
      </c>
      <c r="AC659" t="s">
        <v>45</v>
      </c>
      <c r="AD659" t="s">
        <v>44</v>
      </c>
      <c r="AE659" t="s">
        <v>45</v>
      </c>
      <c r="AF659">
        <v>77</v>
      </c>
    </row>
    <row r="660" spans="1:32">
      <c r="A660">
        <v>1691</v>
      </c>
      <c r="B660">
        <v>791</v>
      </c>
      <c r="C660" t="s">
        <v>1201</v>
      </c>
      <c r="D660" t="s">
        <v>191</v>
      </c>
      <c r="E660" t="s">
        <v>48</v>
      </c>
      <c r="F660" t="s">
        <v>3896</v>
      </c>
      <c r="G660" t="s">
        <v>3897</v>
      </c>
      <c r="H660" t="s">
        <v>171</v>
      </c>
      <c r="I660" s="1">
        <v>19737</v>
      </c>
      <c r="J660" t="s">
        <v>3898</v>
      </c>
      <c r="K660" t="s">
        <v>3899</v>
      </c>
      <c r="L660">
        <v>85814</v>
      </c>
      <c r="M660" t="s">
        <v>171</v>
      </c>
      <c r="N660" s="1">
        <v>44845</v>
      </c>
      <c r="O660" s="1">
        <v>44849</v>
      </c>
      <c r="P660">
        <v>2</v>
      </c>
      <c r="Q660">
        <v>1</v>
      </c>
      <c r="R660" t="s">
        <v>63</v>
      </c>
      <c r="S660">
        <v>1</v>
      </c>
      <c r="T660">
        <v>1</v>
      </c>
      <c r="U660">
        <v>4</v>
      </c>
      <c r="V660">
        <v>296</v>
      </c>
      <c r="W660" t="s">
        <v>54</v>
      </c>
      <c r="X660" t="s">
        <v>3900</v>
      </c>
      <c r="Y660" t="s">
        <v>6</v>
      </c>
      <c r="Z660" s="1">
        <v>44838</v>
      </c>
      <c r="AA660" s="2">
        <v>0.1002662037037037</v>
      </c>
      <c r="AB660" s="2">
        <v>0.79790509259259268</v>
      </c>
      <c r="AC660" t="s">
        <v>44</v>
      </c>
      <c r="AD660" t="s">
        <v>44</v>
      </c>
      <c r="AE660" t="s">
        <v>45</v>
      </c>
      <c r="AF660">
        <v>74</v>
      </c>
    </row>
    <row r="661" spans="1:32">
      <c r="A661">
        <v>1692</v>
      </c>
      <c r="B661">
        <v>792</v>
      </c>
      <c r="C661" t="s">
        <v>1771</v>
      </c>
      <c r="D661" t="s">
        <v>3901</v>
      </c>
      <c r="E661" t="s">
        <v>34</v>
      </c>
      <c r="F661" t="s">
        <v>3902</v>
      </c>
      <c r="G661">
        <v>7686088192</v>
      </c>
      <c r="H661" t="s">
        <v>70</v>
      </c>
      <c r="I661" s="1">
        <v>25779</v>
      </c>
      <c r="J661" t="s">
        <v>3903</v>
      </c>
      <c r="K661" t="s">
        <v>3904</v>
      </c>
      <c r="L661">
        <v>73870</v>
      </c>
      <c r="M661" t="s">
        <v>70</v>
      </c>
      <c r="N661" s="1">
        <v>44622</v>
      </c>
      <c r="O661" s="1">
        <v>44627</v>
      </c>
      <c r="P661">
        <v>71</v>
      </c>
      <c r="Q661">
        <v>3</v>
      </c>
      <c r="R661" t="s">
        <v>63</v>
      </c>
      <c r="S661">
        <v>3</v>
      </c>
      <c r="T661">
        <v>1</v>
      </c>
      <c r="U661">
        <v>5</v>
      </c>
      <c r="V661">
        <v>410</v>
      </c>
      <c r="W661" t="s">
        <v>41</v>
      </c>
      <c r="X661" t="s">
        <v>3905</v>
      </c>
      <c r="Y661" t="s">
        <v>65</v>
      </c>
      <c r="Z661" s="1">
        <v>44587</v>
      </c>
      <c r="AA661" s="2">
        <v>2.3738425925925923E-2</v>
      </c>
      <c r="AB661" s="2">
        <v>0.97535879629629629</v>
      </c>
      <c r="AC661" t="s">
        <v>45</v>
      </c>
      <c r="AD661" t="s">
        <v>44</v>
      </c>
      <c r="AE661" t="s">
        <v>44</v>
      </c>
      <c r="AF661">
        <v>82</v>
      </c>
    </row>
    <row r="662" spans="1:32">
      <c r="A662">
        <v>1693</v>
      </c>
      <c r="B662">
        <v>793</v>
      </c>
      <c r="C662" t="s">
        <v>3906</v>
      </c>
      <c r="D662" t="s">
        <v>3907</v>
      </c>
      <c r="E662" t="s">
        <v>34</v>
      </c>
      <c r="F662" t="s">
        <v>3908</v>
      </c>
      <c r="G662">
        <v>3818429062</v>
      </c>
      <c r="H662" t="s">
        <v>60</v>
      </c>
      <c r="I662" s="1">
        <v>35309</v>
      </c>
      <c r="J662" t="s">
        <v>3909</v>
      </c>
      <c r="K662" t="s">
        <v>3910</v>
      </c>
      <c r="L662">
        <v>45140</v>
      </c>
      <c r="M662" t="s">
        <v>60</v>
      </c>
      <c r="N662" s="1">
        <v>44796</v>
      </c>
      <c r="O662" s="1">
        <v>44800</v>
      </c>
      <c r="P662">
        <v>1</v>
      </c>
      <c r="Q662">
        <v>1</v>
      </c>
      <c r="R662" t="s">
        <v>53</v>
      </c>
      <c r="S662">
        <v>4</v>
      </c>
      <c r="T662">
        <v>1</v>
      </c>
      <c r="U662">
        <v>4</v>
      </c>
      <c r="V662">
        <v>556</v>
      </c>
      <c r="W662" t="s">
        <v>41</v>
      </c>
      <c r="X662" t="s">
        <v>3911</v>
      </c>
      <c r="Y662" t="s">
        <v>43</v>
      </c>
      <c r="Z662" s="1">
        <v>44787</v>
      </c>
      <c r="AA662" s="2">
        <v>0.75557870370370372</v>
      </c>
      <c r="AB662" s="2">
        <v>0.54092592592592592</v>
      </c>
      <c r="AC662" t="s">
        <v>44</v>
      </c>
      <c r="AD662" t="s">
        <v>44</v>
      </c>
      <c r="AE662" t="s">
        <v>45</v>
      </c>
      <c r="AF662">
        <v>139</v>
      </c>
    </row>
    <row r="663" spans="1:32">
      <c r="A663">
        <v>1694</v>
      </c>
      <c r="B663">
        <v>794</v>
      </c>
      <c r="C663" t="s">
        <v>391</v>
      </c>
      <c r="D663" t="s">
        <v>3912</v>
      </c>
      <c r="E663" t="s">
        <v>48</v>
      </c>
      <c r="F663" t="s">
        <v>3913</v>
      </c>
      <c r="G663" t="s">
        <v>3914</v>
      </c>
      <c r="H663" t="s">
        <v>179</v>
      </c>
      <c r="I663" s="1">
        <v>37737</v>
      </c>
      <c r="J663" t="s">
        <v>3915</v>
      </c>
      <c r="K663" t="s">
        <v>3916</v>
      </c>
      <c r="L663">
        <v>18701</v>
      </c>
      <c r="M663" t="s">
        <v>179</v>
      </c>
      <c r="N663" s="1">
        <v>44889</v>
      </c>
      <c r="O663" s="1">
        <v>44893</v>
      </c>
      <c r="P663">
        <v>18</v>
      </c>
      <c r="Q663">
        <v>1</v>
      </c>
      <c r="R663" t="s">
        <v>40</v>
      </c>
      <c r="S663">
        <v>4</v>
      </c>
      <c r="T663">
        <v>0</v>
      </c>
      <c r="U663">
        <v>4</v>
      </c>
      <c r="V663">
        <v>932</v>
      </c>
      <c r="W663" t="s">
        <v>54</v>
      </c>
      <c r="X663" t="s">
        <v>3917</v>
      </c>
      <c r="Y663" t="s">
        <v>43</v>
      </c>
      <c r="Z663" s="1">
        <v>44876</v>
      </c>
      <c r="AA663" s="2">
        <v>0.36880787037037038</v>
      </c>
      <c r="AB663" s="2">
        <v>0.48098379629629634</v>
      </c>
      <c r="AC663" t="s">
        <v>44</v>
      </c>
      <c r="AD663" t="s">
        <v>44</v>
      </c>
      <c r="AE663" t="s">
        <v>45</v>
      </c>
      <c r="AF663">
        <v>233</v>
      </c>
    </row>
    <row r="664" spans="1:32">
      <c r="A664">
        <v>1695</v>
      </c>
      <c r="B664">
        <v>795</v>
      </c>
      <c r="C664" t="s">
        <v>2374</v>
      </c>
      <c r="D664" t="s">
        <v>3918</v>
      </c>
      <c r="E664" t="s">
        <v>34</v>
      </c>
      <c r="F664" t="s">
        <v>3919</v>
      </c>
      <c r="G664" t="s">
        <v>3920</v>
      </c>
      <c r="H664" t="s">
        <v>164</v>
      </c>
      <c r="I664" s="1">
        <v>28320</v>
      </c>
      <c r="J664" t="s">
        <v>3921</v>
      </c>
      <c r="K664" t="s">
        <v>3922</v>
      </c>
      <c r="L664">
        <v>98722</v>
      </c>
      <c r="M664" t="s">
        <v>164</v>
      </c>
      <c r="N664" s="1">
        <v>44913</v>
      </c>
      <c r="O664" s="1">
        <v>44914</v>
      </c>
      <c r="P664">
        <v>10</v>
      </c>
      <c r="Q664">
        <v>1</v>
      </c>
      <c r="R664" t="s">
        <v>53</v>
      </c>
      <c r="S664">
        <v>2</v>
      </c>
      <c r="T664">
        <v>0</v>
      </c>
      <c r="U664">
        <v>1</v>
      </c>
      <c r="V664">
        <v>143</v>
      </c>
      <c r="W664" t="s">
        <v>41</v>
      </c>
      <c r="X664" t="s">
        <v>3923</v>
      </c>
      <c r="Y664" t="s">
        <v>6</v>
      </c>
      <c r="Z664" s="1">
        <v>44883</v>
      </c>
      <c r="AA664" s="2">
        <v>0.8950231481481481</v>
      </c>
      <c r="AB664" s="2">
        <v>0.31866898148148148</v>
      </c>
      <c r="AC664" t="s">
        <v>44</v>
      </c>
      <c r="AD664" t="s">
        <v>44</v>
      </c>
      <c r="AE664" t="s">
        <v>44</v>
      </c>
      <c r="AF664">
        <v>143</v>
      </c>
    </row>
    <row r="665" spans="1:32">
      <c r="A665">
        <v>1696</v>
      </c>
      <c r="B665">
        <v>796</v>
      </c>
      <c r="C665" t="s">
        <v>2662</v>
      </c>
      <c r="D665" t="s">
        <v>3924</v>
      </c>
      <c r="E665" t="s">
        <v>48</v>
      </c>
      <c r="F665" t="s">
        <v>3925</v>
      </c>
      <c r="G665" t="s">
        <v>3926</v>
      </c>
      <c r="H665" t="s">
        <v>295</v>
      </c>
      <c r="I665" s="1">
        <v>20060</v>
      </c>
      <c r="J665" t="s">
        <v>3927</v>
      </c>
      <c r="K665" t="s">
        <v>3928</v>
      </c>
      <c r="L665">
        <v>99031</v>
      </c>
      <c r="M665" t="s">
        <v>295</v>
      </c>
      <c r="N665" s="1">
        <v>44587</v>
      </c>
      <c r="O665" s="1">
        <v>44590</v>
      </c>
      <c r="P665">
        <v>79</v>
      </c>
      <c r="Q665">
        <v>4</v>
      </c>
      <c r="R665" t="s">
        <v>53</v>
      </c>
      <c r="S665">
        <v>1</v>
      </c>
      <c r="T665">
        <v>0</v>
      </c>
      <c r="U665">
        <v>3</v>
      </c>
      <c r="V665">
        <v>369</v>
      </c>
      <c r="W665" t="s">
        <v>54</v>
      </c>
      <c r="X665" t="s">
        <v>3929</v>
      </c>
      <c r="Y665" t="s">
        <v>65</v>
      </c>
      <c r="Z665" s="1">
        <v>44579</v>
      </c>
      <c r="AA665" s="2">
        <v>0.9983912037037036</v>
      </c>
      <c r="AB665" s="2">
        <v>0.99670138888888893</v>
      </c>
      <c r="AC665" t="s">
        <v>44</v>
      </c>
      <c r="AD665" t="s">
        <v>44</v>
      </c>
      <c r="AE665" t="s">
        <v>44</v>
      </c>
      <c r="AF665">
        <v>123</v>
      </c>
    </row>
    <row r="666" spans="1:32">
      <c r="A666">
        <v>1697</v>
      </c>
      <c r="B666">
        <v>797</v>
      </c>
      <c r="C666" t="s">
        <v>590</v>
      </c>
      <c r="D666" t="s">
        <v>140</v>
      </c>
      <c r="E666" t="s">
        <v>48</v>
      </c>
      <c r="F666" t="s">
        <v>3930</v>
      </c>
      <c r="G666" t="s">
        <v>3931</v>
      </c>
      <c r="H666" t="s">
        <v>457</v>
      </c>
      <c r="I666" s="1">
        <v>33292</v>
      </c>
      <c r="J666" t="s">
        <v>3932</v>
      </c>
      <c r="K666" t="s">
        <v>3933</v>
      </c>
      <c r="L666">
        <v>69131</v>
      </c>
      <c r="M666" t="s">
        <v>457</v>
      </c>
      <c r="N666" s="1">
        <v>44691</v>
      </c>
      <c r="O666" s="1">
        <v>44696</v>
      </c>
      <c r="P666">
        <v>12</v>
      </c>
      <c r="Q666">
        <v>1</v>
      </c>
      <c r="R666" t="s">
        <v>40</v>
      </c>
      <c r="S666">
        <v>1</v>
      </c>
      <c r="T666">
        <v>1</v>
      </c>
      <c r="U666">
        <v>5</v>
      </c>
      <c r="V666">
        <v>1110</v>
      </c>
      <c r="W666" t="s">
        <v>54</v>
      </c>
      <c r="X666" t="s">
        <v>3934</v>
      </c>
      <c r="Y666" t="s">
        <v>43</v>
      </c>
      <c r="Z666" s="1">
        <v>44669</v>
      </c>
      <c r="AA666" s="2">
        <v>0.10031249999999999</v>
      </c>
      <c r="AB666" s="2">
        <v>0.25752314814814814</v>
      </c>
      <c r="AC666" t="s">
        <v>45</v>
      </c>
      <c r="AD666" t="s">
        <v>45</v>
      </c>
      <c r="AE666" t="s">
        <v>44</v>
      </c>
      <c r="AF666">
        <v>222</v>
      </c>
    </row>
    <row r="667" spans="1:32">
      <c r="A667">
        <v>1698</v>
      </c>
      <c r="B667">
        <v>798</v>
      </c>
      <c r="C667" t="s">
        <v>82</v>
      </c>
      <c r="D667" t="s">
        <v>3935</v>
      </c>
      <c r="E667" t="s">
        <v>48</v>
      </c>
      <c r="F667" t="s">
        <v>3936</v>
      </c>
      <c r="G667" t="s">
        <v>3937</v>
      </c>
      <c r="H667" t="s">
        <v>77</v>
      </c>
      <c r="I667" s="1">
        <v>16726</v>
      </c>
      <c r="J667" t="s">
        <v>3938</v>
      </c>
      <c r="K667" t="s">
        <v>3939</v>
      </c>
      <c r="L667">
        <v>69267</v>
      </c>
      <c r="M667" t="s">
        <v>77</v>
      </c>
      <c r="N667" s="1">
        <v>44687</v>
      </c>
      <c r="O667" s="1">
        <v>44691</v>
      </c>
      <c r="P667">
        <v>4</v>
      </c>
      <c r="Q667">
        <v>1</v>
      </c>
      <c r="R667" t="s">
        <v>53</v>
      </c>
      <c r="S667">
        <v>1</v>
      </c>
      <c r="T667">
        <v>2</v>
      </c>
      <c r="U667">
        <v>4</v>
      </c>
      <c r="V667">
        <v>588</v>
      </c>
      <c r="W667" t="s">
        <v>41</v>
      </c>
      <c r="X667" t="s">
        <v>3940</v>
      </c>
      <c r="Y667" t="s">
        <v>81</v>
      </c>
      <c r="Z667" s="1">
        <v>44653</v>
      </c>
      <c r="AA667" s="2">
        <v>0.16907407407407407</v>
      </c>
      <c r="AB667" s="2">
        <v>0.83854166666666663</v>
      </c>
      <c r="AC667" t="s">
        <v>44</v>
      </c>
      <c r="AD667" t="s">
        <v>44</v>
      </c>
      <c r="AE667" t="s">
        <v>45</v>
      </c>
      <c r="AF667">
        <v>147</v>
      </c>
    </row>
    <row r="668" spans="1:32">
      <c r="A668">
        <v>1699</v>
      </c>
      <c r="B668">
        <v>799</v>
      </c>
      <c r="C668" t="s">
        <v>447</v>
      </c>
      <c r="D668" t="s">
        <v>483</v>
      </c>
      <c r="E668" t="s">
        <v>48</v>
      </c>
      <c r="F668" t="s">
        <v>3941</v>
      </c>
      <c r="G668" t="s">
        <v>3942</v>
      </c>
      <c r="H668" t="s">
        <v>60</v>
      </c>
      <c r="I668" s="1">
        <v>32726</v>
      </c>
      <c r="J668" t="s">
        <v>3943</v>
      </c>
      <c r="K668" t="s">
        <v>3944</v>
      </c>
      <c r="L668">
        <v>95484</v>
      </c>
      <c r="M668" t="s">
        <v>60</v>
      </c>
      <c r="N668" s="1">
        <v>44820</v>
      </c>
      <c r="O668" s="1">
        <v>44824</v>
      </c>
      <c r="P668">
        <v>74</v>
      </c>
      <c r="Q668">
        <v>3</v>
      </c>
      <c r="R668" t="s">
        <v>63</v>
      </c>
      <c r="S668">
        <v>3</v>
      </c>
      <c r="T668">
        <v>2</v>
      </c>
      <c r="U668">
        <v>4</v>
      </c>
      <c r="V668">
        <v>324</v>
      </c>
      <c r="W668" t="s">
        <v>41</v>
      </c>
      <c r="X668" t="s">
        <v>3945</v>
      </c>
      <c r="Y668" t="s">
        <v>6</v>
      </c>
      <c r="Z668" s="1">
        <v>44799</v>
      </c>
      <c r="AA668" s="2">
        <v>0.71358796296296301</v>
      </c>
      <c r="AB668" s="2">
        <v>0.83421296296296299</v>
      </c>
      <c r="AC668" t="s">
        <v>45</v>
      </c>
      <c r="AD668" t="s">
        <v>44</v>
      </c>
      <c r="AE668" t="s">
        <v>44</v>
      </c>
      <c r="AF668">
        <v>81</v>
      </c>
    </row>
    <row r="669" spans="1:32">
      <c r="A669">
        <v>1700</v>
      </c>
      <c r="B669">
        <v>800</v>
      </c>
      <c r="C669" t="s">
        <v>3946</v>
      </c>
      <c r="D669" t="s">
        <v>83</v>
      </c>
      <c r="E669" t="s">
        <v>34</v>
      </c>
      <c r="F669" t="s">
        <v>3947</v>
      </c>
      <c r="G669">
        <v>3483679178</v>
      </c>
      <c r="H669" t="s">
        <v>217</v>
      </c>
      <c r="I669" s="1">
        <v>29597</v>
      </c>
      <c r="J669" t="s">
        <v>3948</v>
      </c>
      <c r="K669" t="s">
        <v>3949</v>
      </c>
      <c r="L669">
        <v>73218</v>
      </c>
      <c r="M669" t="s">
        <v>217</v>
      </c>
      <c r="N669" s="1">
        <v>44804</v>
      </c>
      <c r="O669" s="1">
        <v>44809</v>
      </c>
      <c r="P669">
        <v>17</v>
      </c>
      <c r="Q669">
        <v>1</v>
      </c>
      <c r="R669" t="s">
        <v>63</v>
      </c>
      <c r="S669">
        <v>4</v>
      </c>
      <c r="T669">
        <v>0</v>
      </c>
      <c r="U669">
        <v>5</v>
      </c>
      <c r="V669">
        <v>305</v>
      </c>
      <c r="W669" t="s">
        <v>54</v>
      </c>
      <c r="X669" t="s">
        <v>3950</v>
      </c>
      <c r="Y669" t="s">
        <v>6</v>
      </c>
      <c r="Z669" s="1">
        <v>44766</v>
      </c>
      <c r="AA669" s="2">
        <v>4.8101851851851847E-2</v>
      </c>
      <c r="AB669" s="2">
        <v>0.93178240740740748</v>
      </c>
      <c r="AC669" t="s">
        <v>44</v>
      </c>
      <c r="AD669" t="s">
        <v>45</v>
      </c>
      <c r="AE669" t="s">
        <v>44</v>
      </c>
      <c r="AF669">
        <v>61</v>
      </c>
    </row>
    <row r="670" spans="1:32">
      <c r="A670">
        <v>1701</v>
      </c>
      <c r="B670">
        <v>801</v>
      </c>
      <c r="C670" t="s">
        <v>326</v>
      </c>
      <c r="D670" t="s">
        <v>140</v>
      </c>
      <c r="E670" t="s">
        <v>34</v>
      </c>
      <c r="F670" t="s">
        <v>3951</v>
      </c>
      <c r="G670" t="s">
        <v>3952</v>
      </c>
      <c r="H670" t="s">
        <v>317</v>
      </c>
      <c r="I670" s="1">
        <v>31011</v>
      </c>
      <c r="J670" t="s">
        <v>3953</v>
      </c>
      <c r="K670" t="s">
        <v>3954</v>
      </c>
      <c r="L670">
        <v>5177</v>
      </c>
      <c r="M670" t="s">
        <v>317</v>
      </c>
      <c r="N670" s="1">
        <v>44868</v>
      </c>
      <c r="O670" s="1">
        <v>44869</v>
      </c>
      <c r="P670">
        <v>59</v>
      </c>
      <c r="Q670">
        <v>3</v>
      </c>
      <c r="R670" t="s">
        <v>63</v>
      </c>
      <c r="S670">
        <v>3</v>
      </c>
      <c r="T670">
        <v>1</v>
      </c>
      <c r="U670">
        <v>1</v>
      </c>
      <c r="V670">
        <v>74</v>
      </c>
      <c r="W670" t="s">
        <v>41</v>
      </c>
      <c r="X670" t="s">
        <v>3955</v>
      </c>
      <c r="Y670" t="s">
        <v>65</v>
      </c>
      <c r="Z670" s="1">
        <v>44845</v>
      </c>
      <c r="AA670" s="2">
        <v>0.16519675925925925</v>
      </c>
      <c r="AB670" s="2">
        <v>0.85383101851851861</v>
      </c>
      <c r="AC670" t="s">
        <v>45</v>
      </c>
      <c r="AD670" t="s">
        <v>44</v>
      </c>
      <c r="AE670" t="s">
        <v>44</v>
      </c>
      <c r="AF670">
        <v>74</v>
      </c>
    </row>
    <row r="671" spans="1:32">
      <c r="A671">
        <v>1703</v>
      </c>
      <c r="B671">
        <v>803</v>
      </c>
      <c r="C671" t="s">
        <v>1392</v>
      </c>
      <c r="D671" t="s">
        <v>83</v>
      </c>
      <c r="E671" t="s">
        <v>48</v>
      </c>
      <c r="F671" t="s">
        <v>3956</v>
      </c>
      <c r="G671" t="s">
        <v>3957</v>
      </c>
      <c r="H671" t="s">
        <v>217</v>
      </c>
      <c r="I671" s="1">
        <v>28844</v>
      </c>
      <c r="J671" t="s">
        <v>3958</v>
      </c>
      <c r="K671" t="s">
        <v>3959</v>
      </c>
      <c r="L671">
        <v>13669</v>
      </c>
      <c r="M671" t="s">
        <v>217</v>
      </c>
      <c r="N671" s="1">
        <v>44839</v>
      </c>
      <c r="O671" s="1">
        <v>44843</v>
      </c>
      <c r="P671">
        <v>39</v>
      </c>
      <c r="Q671">
        <v>2</v>
      </c>
      <c r="R671" t="s">
        <v>40</v>
      </c>
      <c r="S671">
        <v>4</v>
      </c>
      <c r="T671">
        <v>0</v>
      </c>
      <c r="U671">
        <v>4</v>
      </c>
      <c r="V671">
        <v>976</v>
      </c>
      <c r="W671" t="s">
        <v>41</v>
      </c>
      <c r="X671" t="s">
        <v>3960</v>
      </c>
      <c r="Y671" t="s">
        <v>6</v>
      </c>
      <c r="Z671" s="1">
        <v>44821</v>
      </c>
      <c r="AA671" s="2">
        <v>0.61516203703703709</v>
      </c>
      <c r="AB671" s="2">
        <v>0.91665509259259259</v>
      </c>
      <c r="AC671" t="s">
        <v>44</v>
      </c>
      <c r="AD671" t="s">
        <v>45</v>
      </c>
      <c r="AE671" t="s">
        <v>44</v>
      </c>
      <c r="AF671">
        <v>244</v>
      </c>
    </row>
    <row r="672" spans="1:32">
      <c r="A672">
        <v>1704</v>
      </c>
      <c r="B672">
        <v>804</v>
      </c>
      <c r="C672" t="s">
        <v>900</v>
      </c>
      <c r="D672" t="s">
        <v>3961</v>
      </c>
      <c r="E672" t="s">
        <v>34</v>
      </c>
      <c r="F672" t="s">
        <v>3962</v>
      </c>
      <c r="G672" t="s">
        <v>3963</v>
      </c>
      <c r="H672" t="s">
        <v>418</v>
      </c>
      <c r="I672" s="1">
        <v>21705</v>
      </c>
      <c r="J672" t="s">
        <v>3964</v>
      </c>
      <c r="K672" t="s">
        <v>3965</v>
      </c>
      <c r="L672">
        <v>21178</v>
      </c>
      <c r="M672" t="s">
        <v>418</v>
      </c>
      <c r="N672" s="1">
        <v>44763</v>
      </c>
      <c r="O672" s="1">
        <v>44768</v>
      </c>
      <c r="P672">
        <v>27</v>
      </c>
      <c r="Q672">
        <v>2</v>
      </c>
      <c r="R672" t="s">
        <v>40</v>
      </c>
      <c r="S672">
        <v>3</v>
      </c>
      <c r="T672">
        <v>1</v>
      </c>
      <c r="U672">
        <v>5</v>
      </c>
      <c r="V672">
        <v>1025</v>
      </c>
      <c r="W672" t="s">
        <v>54</v>
      </c>
      <c r="X672" t="s">
        <v>3966</v>
      </c>
      <c r="Y672" t="s">
        <v>81</v>
      </c>
      <c r="Z672" s="1">
        <v>44726</v>
      </c>
      <c r="AA672" s="2">
        <v>0.25530092592592596</v>
      </c>
      <c r="AB672" s="2">
        <v>0.51209490740740737</v>
      </c>
      <c r="AC672" t="s">
        <v>45</v>
      </c>
      <c r="AD672" t="s">
        <v>45</v>
      </c>
      <c r="AE672" t="s">
        <v>44</v>
      </c>
      <c r="AF672">
        <v>205</v>
      </c>
    </row>
    <row r="673" spans="1:32">
      <c r="A673">
        <v>1705</v>
      </c>
      <c r="B673">
        <v>805</v>
      </c>
      <c r="C673" t="s">
        <v>908</v>
      </c>
      <c r="D673" t="s">
        <v>2213</v>
      </c>
      <c r="E673" t="s">
        <v>34</v>
      </c>
      <c r="F673" t="s">
        <v>3967</v>
      </c>
      <c r="G673" t="s">
        <v>3968</v>
      </c>
      <c r="H673" t="s">
        <v>115</v>
      </c>
      <c r="I673" s="1">
        <v>17008</v>
      </c>
      <c r="J673" t="s">
        <v>3969</v>
      </c>
      <c r="K673" t="s">
        <v>3970</v>
      </c>
      <c r="L673">
        <v>50301</v>
      </c>
      <c r="M673" t="s">
        <v>115</v>
      </c>
      <c r="N673" s="1">
        <v>44733</v>
      </c>
      <c r="O673" s="1">
        <v>44736</v>
      </c>
      <c r="P673">
        <v>27</v>
      </c>
      <c r="Q673">
        <v>2</v>
      </c>
      <c r="R673" t="s">
        <v>40</v>
      </c>
      <c r="S673">
        <v>2</v>
      </c>
      <c r="T673">
        <v>0</v>
      </c>
      <c r="U673">
        <v>3</v>
      </c>
      <c r="V673">
        <v>738</v>
      </c>
      <c r="W673" t="s">
        <v>54</v>
      </c>
      <c r="X673" t="s">
        <v>3971</v>
      </c>
      <c r="Y673" t="s">
        <v>81</v>
      </c>
      <c r="Z673" s="1">
        <v>44705</v>
      </c>
      <c r="AA673" s="2">
        <v>0.12947916666666667</v>
      </c>
      <c r="AB673" s="2">
        <v>0.91744212962962957</v>
      </c>
      <c r="AC673" t="s">
        <v>44</v>
      </c>
      <c r="AD673" t="s">
        <v>44</v>
      </c>
      <c r="AE673" t="s">
        <v>44</v>
      </c>
      <c r="AF673">
        <v>246</v>
      </c>
    </row>
    <row r="674" spans="1:32">
      <c r="A674">
        <v>1706</v>
      </c>
      <c r="B674">
        <v>806</v>
      </c>
      <c r="C674" t="s">
        <v>3972</v>
      </c>
      <c r="D674" t="s">
        <v>3973</v>
      </c>
      <c r="E674" t="s">
        <v>48</v>
      </c>
      <c r="F674" t="s">
        <v>3974</v>
      </c>
      <c r="G674">
        <f>1-409-914-2839</f>
        <v>-4161</v>
      </c>
      <c r="H674" t="s">
        <v>171</v>
      </c>
      <c r="I674" s="1">
        <v>15807</v>
      </c>
      <c r="J674" t="s">
        <v>3975</v>
      </c>
      <c r="K674" t="s">
        <v>3976</v>
      </c>
      <c r="L674">
        <v>21555</v>
      </c>
      <c r="M674" t="s">
        <v>171</v>
      </c>
      <c r="N674" s="1">
        <v>44731</v>
      </c>
      <c r="O674" s="1">
        <v>44734</v>
      </c>
      <c r="P674">
        <v>46</v>
      </c>
      <c r="Q674">
        <v>2</v>
      </c>
      <c r="R674" t="s">
        <v>53</v>
      </c>
      <c r="S674">
        <v>2</v>
      </c>
      <c r="T674">
        <v>2</v>
      </c>
      <c r="U674">
        <v>3</v>
      </c>
      <c r="V674">
        <v>381</v>
      </c>
      <c r="W674" t="s">
        <v>54</v>
      </c>
      <c r="X674" t="s">
        <v>3977</v>
      </c>
      <c r="Y674" t="s">
        <v>43</v>
      </c>
      <c r="Z674" s="1">
        <v>44710</v>
      </c>
      <c r="AA674" s="2">
        <v>0.74905092592592604</v>
      </c>
      <c r="AB674" s="2">
        <v>0.21200231481481482</v>
      </c>
      <c r="AC674" t="s">
        <v>44</v>
      </c>
      <c r="AD674" t="s">
        <v>44</v>
      </c>
      <c r="AE674" t="s">
        <v>44</v>
      </c>
      <c r="AF674">
        <v>127</v>
      </c>
    </row>
    <row r="675" spans="1:32">
      <c r="A675">
        <v>1707</v>
      </c>
      <c r="B675">
        <v>807</v>
      </c>
      <c r="C675" t="s">
        <v>2316</v>
      </c>
      <c r="D675" t="s">
        <v>2788</v>
      </c>
      <c r="E675" t="s">
        <v>34</v>
      </c>
      <c r="F675" t="s">
        <v>3978</v>
      </c>
      <c r="G675" t="s">
        <v>3979</v>
      </c>
      <c r="H675" t="s">
        <v>179</v>
      </c>
      <c r="I675" s="1">
        <v>27875</v>
      </c>
      <c r="J675" t="s">
        <v>3980</v>
      </c>
      <c r="K675" t="s">
        <v>3981</v>
      </c>
      <c r="L675">
        <v>64332</v>
      </c>
      <c r="M675" t="s">
        <v>179</v>
      </c>
      <c r="N675" s="1">
        <v>44925</v>
      </c>
      <c r="O675" s="1">
        <v>44928</v>
      </c>
      <c r="P675">
        <v>20</v>
      </c>
      <c r="Q675">
        <v>1</v>
      </c>
      <c r="R675" t="s">
        <v>63</v>
      </c>
      <c r="S675">
        <v>2</v>
      </c>
      <c r="T675">
        <v>1</v>
      </c>
      <c r="U675">
        <v>3</v>
      </c>
      <c r="V675">
        <v>219</v>
      </c>
      <c r="W675" t="s">
        <v>41</v>
      </c>
      <c r="X675" t="s">
        <v>3982</v>
      </c>
      <c r="Y675" t="s">
        <v>6</v>
      </c>
      <c r="Z675" s="1">
        <v>44896</v>
      </c>
      <c r="AA675" s="2">
        <v>0.79418981481481488</v>
      </c>
      <c r="AB675" s="2">
        <v>0.18344907407407407</v>
      </c>
      <c r="AC675" t="s">
        <v>45</v>
      </c>
      <c r="AD675" t="s">
        <v>44</v>
      </c>
      <c r="AE675" t="s">
        <v>45</v>
      </c>
      <c r="AF675">
        <v>73</v>
      </c>
    </row>
    <row r="676" spans="1:32">
      <c r="A676">
        <v>1709</v>
      </c>
      <c r="B676">
        <v>809</v>
      </c>
      <c r="C676" t="s">
        <v>3983</v>
      </c>
      <c r="D676" t="s">
        <v>99</v>
      </c>
      <c r="E676" t="s">
        <v>34</v>
      </c>
      <c r="F676" t="s">
        <v>3984</v>
      </c>
      <c r="G676">
        <v>4093865743</v>
      </c>
      <c r="H676" t="s">
        <v>164</v>
      </c>
      <c r="I676" s="1">
        <v>24999</v>
      </c>
      <c r="J676" t="s">
        <v>3985</v>
      </c>
      <c r="K676" t="s">
        <v>3986</v>
      </c>
      <c r="L676">
        <v>2941</v>
      </c>
      <c r="M676" t="s">
        <v>164</v>
      </c>
      <c r="N676" s="1">
        <v>44797</v>
      </c>
      <c r="O676" s="1">
        <v>44800</v>
      </c>
      <c r="P676">
        <v>72</v>
      </c>
      <c r="Q676">
        <v>3</v>
      </c>
      <c r="R676" t="s">
        <v>40</v>
      </c>
      <c r="S676">
        <v>3</v>
      </c>
      <c r="T676">
        <v>2</v>
      </c>
      <c r="U676">
        <v>3</v>
      </c>
      <c r="V676">
        <v>666</v>
      </c>
      <c r="W676" t="s">
        <v>54</v>
      </c>
      <c r="X676" t="s">
        <v>3987</v>
      </c>
      <c r="Y676" t="s">
        <v>65</v>
      </c>
      <c r="Z676" s="1">
        <v>44787</v>
      </c>
      <c r="AA676" s="2">
        <v>0.86037037037037034</v>
      </c>
      <c r="AB676" s="2">
        <v>0.65672453703703704</v>
      </c>
      <c r="AC676" t="s">
        <v>44</v>
      </c>
      <c r="AD676" t="s">
        <v>44</v>
      </c>
      <c r="AE676" t="s">
        <v>44</v>
      </c>
      <c r="AF676">
        <v>222</v>
      </c>
    </row>
    <row r="677" spans="1:32">
      <c r="A677">
        <v>1710</v>
      </c>
      <c r="B677">
        <v>810</v>
      </c>
      <c r="C677" t="s">
        <v>119</v>
      </c>
      <c r="D677" t="s">
        <v>2289</v>
      </c>
      <c r="E677" t="s">
        <v>34</v>
      </c>
      <c r="F677" t="s">
        <v>3988</v>
      </c>
      <c r="G677" t="s">
        <v>3989</v>
      </c>
      <c r="H677" t="s">
        <v>405</v>
      </c>
      <c r="I677" s="1">
        <v>29326</v>
      </c>
      <c r="J677" t="s">
        <v>3990</v>
      </c>
      <c r="K677" t="s">
        <v>3991</v>
      </c>
      <c r="L677">
        <v>77015</v>
      </c>
      <c r="M677" t="s">
        <v>405</v>
      </c>
      <c r="N677" s="1">
        <v>44869</v>
      </c>
      <c r="O677" s="1">
        <v>44872</v>
      </c>
      <c r="P677">
        <v>31</v>
      </c>
      <c r="Q677">
        <v>2</v>
      </c>
      <c r="R677" t="s">
        <v>53</v>
      </c>
      <c r="S677">
        <v>2</v>
      </c>
      <c r="T677">
        <v>2</v>
      </c>
      <c r="U677">
        <v>3</v>
      </c>
      <c r="V677">
        <v>408</v>
      </c>
      <c r="W677" t="s">
        <v>41</v>
      </c>
      <c r="X677" t="s">
        <v>3992</v>
      </c>
      <c r="Y677" t="s">
        <v>6</v>
      </c>
      <c r="Z677" s="1">
        <v>44838</v>
      </c>
      <c r="AA677" s="2">
        <v>0.71040509259259255</v>
      </c>
      <c r="AB677" s="2">
        <v>0.81349537037037034</v>
      </c>
      <c r="AC677" t="s">
        <v>44</v>
      </c>
      <c r="AD677" t="s">
        <v>44</v>
      </c>
      <c r="AE677" t="s">
        <v>44</v>
      </c>
      <c r="AF677">
        <v>136</v>
      </c>
    </row>
    <row r="678" spans="1:32">
      <c r="A678">
        <v>1711</v>
      </c>
      <c r="B678">
        <v>811</v>
      </c>
      <c r="C678" t="s">
        <v>3993</v>
      </c>
      <c r="D678" t="s">
        <v>3994</v>
      </c>
      <c r="E678" t="s">
        <v>48</v>
      </c>
      <c r="F678" t="s">
        <v>3995</v>
      </c>
      <c r="G678" t="s">
        <v>3996</v>
      </c>
      <c r="H678" t="s">
        <v>457</v>
      </c>
      <c r="I678" s="1">
        <v>22306</v>
      </c>
      <c r="J678" t="s">
        <v>3997</v>
      </c>
      <c r="K678" t="s">
        <v>3998</v>
      </c>
      <c r="L678">
        <v>77664</v>
      </c>
      <c r="M678" t="s">
        <v>457</v>
      </c>
      <c r="N678" s="1">
        <v>44759</v>
      </c>
      <c r="O678" s="1">
        <v>44761</v>
      </c>
      <c r="P678">
        <v>68</v>
      </c>
      <c r="Q678">
        <v>3</v>
      </c>
      <c r="R678" t="s">
        <v>63</v>
      </c>
      <c r="S678">
        <v>4</v>
      </c>
      <c r="T678">
        <v>1</v>
      </c>
      <c r="U678">
        <v>2</v>
      </c>
      <c r="V678">
        <v>128</v>
      </c>
      <c r="W678" t="s">
        <v>54</v>
      </c>
      <c r="X678" t="s">
        <v>3999</v>
      </c>
      <c r="Y678" t="s">
        <v>81</v>
      </c>
      <c r="Z678" s="1">
        <v>44740</v>
      </c>
      <c r="AA678" s="2">
        <v>0.57398148148148154</v>
      </c>
      <c r="AB678" s="2">
        <v>0.18428240740740742</v>
      </c>
      <c r="AC678" t="s">
        <v>45</v>
      </c>
      <c r="AD678" t="s">
        <v>45</v>
      </c>
      <c r="AE678" t="s">
        <v>44</v>
      </c>
      <c r="AF678">
        <v>64</v>
      </c>
    </row>
    <row r="679" spans="1:32">
      <c r="A679">
        <v>1712</v>
      </c>
      <c r="B679">
        <v>812</v>
      </c>
      <c r="C679" t="s">
        <v>326</v>
      </c>
      <c r="D679" t="s">
        <v>2002</v>
      </c>
      <c r="E679" t="s">
        <v>34</v>
      </c>
      <c r="F679" t="s">
        <v>4000</v>
      </c>
      <c r="G679" t="s">
        <v>4001</v>
      </c>
      <c r="H679" t="s">
        <v>1442</v>
      </c>
      <c r="I679" s="1">
        <v>37130</v>
      </c>
      <c r="J679" t="s">
        <v>4002</v>
      </c>
      <c r="K679" t="s">
        <v>4003</v>
      </c>
      <c r="L679">
        <v>88542</v>
      </c>
      <c r="M679" t="s">
        <v>1442</v>
      </c>
      <c r="N679" s="1">
        <v>44807</v>
      </c>
      <c r="O679" s="1">
        <v>44809</v>
      </c>
      <c r="P679">
        <v>81</v>
      </c>
      <c r="Q679">
        <v>4</v>
      </c>
      <c r="R679" t="s">
        <v>40</v>
      </c>
      <c r="S679">
        <v>4</v>
      </c>
      <c r="T679">
        <v>2</v>
      </c>
      <c r="U679">
        <v>2</v>
      </c>
      <c r="V679">
        <v>452</v>
      </c>
      <c r="W679" t="s">
        <v>54</v>
      </c>
      <c r="X679" t="s">
        <v>4004</v>
      </c>
      <c r="Y679" t="s">
        <v>6</v>
      </c>
      <c r="Z679" s="1">
        <v>44788</v>
      </c>
      <c r="AA679" s="2">
        <v>9.3912037037037044E-2</v>
      </c>
      <c r="AB679" s="2">
        <v>0.88932870370370365</v>
      </c>
      <c r="AC679" t="s">
        <v>45</v>
      </c>
      <c r="AD679" t="s">
        <v>45</v>
      </c>
      <c r="AE679" t="s">
        <v>44</v>
      </c>
      <c r="AF679">
        <v>226</v>
      </c>
    </row>
    <row r="680" spans="1:32">
      <c r="A680">
        <v>1713</v>
      </c>
      <c r="B680">
        <v>813</v>
      </c>
      <c r="C680" t="s">
        <v>183</v>
      </c>
      <c r="D680" t="s">
        <v>4005</v>
      </c>
      <c r="E680" t="s">
        <v>34</v>
      </c>
      <c r="F680" t="s">
        <v>4006</v>
      </c>
      <c r="G680" t="s">
        <v>4007</v>
      </c>
      <c r="H680" t="s">
        <v>317</v>
      </c>
      <c r="I680" s="1">
        <v>22457</v>
      </c>
      <c r="J680" t="s">
        <v>4008</v>
      </c>
      <c r="K680" t="s">
        <v>4009</v>
      </c>
      <c r="L680">
        <v>53193</v>
      </c>
      <c r="M680" t="s">
        <v>317</v>
      </c>
      <c r="N680" s="1">
        <v>44875</v>
      </c>
      <c r="O680" s="1">
        <v>44878</v>
      </c>
      <c r="P680">
        <v>64</v>
      </c>
      <c r="Q680">
        <v>3</v>
      </c>
      <c r="R680" t="s">
        <v>53</v>
      </c>
      <c r="S680">
        <v>2</v>
      </c>
      <c r="T680">
        <v>2</v>
      </c>
      <c r="U680">
        <v>3</v>
      </c>
      <c r="V680">
        <v>426</v>
      </c>
      <c r="W680" t="s">
        <v>41</v>
      </c>
      <c r="X680" t="s">
        <v>4010</v>
      </c>
      <c r="Y680" t="s">
        <v>81</v>
      </c>
      <c r="Z680" s="1">
        <v>44853</v>
      </c>
      <c r="AA680" s="2">
        <v>0.95354166666666673</v>
      </c>
      <c r="AB680" s="2">
        <v>0.27200231481481479</v>
      </c>
      <c r="AC680" t="s">
        <v>45</v>
      </c>
      <c r="AD680" t="s">
        <v>45</v>
      </c>
      <c r="AE680" t="s">
        <v>45</v>
      </c>
      <c r="AF680">
        <v>142</v>
      </c>
    </row>
    <row r="681" spans="1:32">
      <c r="A681">
        <v>1714</v>
      </c>
      <c r="B681">
        <v>814</v>
      </c>
      <c r="C681" t="s">
        <v>364</v>
      </c>
      <c r="D681" t="s">
        <v>1209</v>
      </c>
      <c r="E681" t="s">
        <v>34</v>
      </c>
      <c r="F681" t="s">
        <v>4011</v>
      </c>
      <c r="G681" t="s">
        <v>4012</v>
      </c>
      <c r="H681" t="s">
        <v>77</v>
      </c>
      <c r="I681" s="1">
        <v>33277</v>
      </c>
      <c r="J681" t="s">
        <v>4013</v>
      </c>
      <c r="K681" t="s">
        <v>4014</v>
      </c>
      <c r="L681">
        <v>95573</v>
      </c>
      <c r="M681" t="s">
        <v>77</v>
      </c>
      <c r="N681" s="1">
        <v>44724</v>
      </c>
      <c r="O681" s="1">
        <v>44726</v>
      </c>
      <c r="P681">
        <v>68</v>
      </c>
      <c r="Q681">
        <v>3</v>
      </c>
      <c r="R681" t="s">
        <v>63</v>
      </c>
      <c r="S681">
        <v>1</v>
      </c>
      <c r="T681">
        <v>1</v>
      </c>
      <c r="U681">
        <v>2</v>
      </c>
      <c r="V681">
        <v>130</v>
      </c>
      <c r="W681" t="s">
        <v>41</v>
      </c>
      <c r="X681" t="s">
        <v>4015</v>
      </c>
      <c r="Y681" t="s">
        <v>43</v>
      </c>
      <c r="Z681" s="1">
        <v>44705</v>
      </c>
      <c r="AA681" s="2">
        <v>0.77453703703703702</v>
      </c>
      <c r="AB681" s="2">
        <v>0.30692129629629633</v>
      </c>
      <c r="AC681" t="s">
        <v>45</v>
      </c>
      <c r="AD681" t="s">
        <v>45</v>
      </c>
      <c r="AE681" t="s">
        <v>45</v>
      </c>
      <c r="AF681">
        <v>65</v>
      </c>
    </row>
    <row r="682" spans="1:32">
      <c r="A682">
        <v>1715</v>
      </c>
      <c r="B682">
        <v>815</v>
      </c>
      <c r="C682" t="s">
        <v>4016</v>
      </c>
      <c r="D682" t="s">
        <v>4017</v>
      </c>
      <c r="E682" t="s">
        <v>48</v>
      </c>
      <c r="F682" t="s">
        <v>4018</v>
      </c>
      <c r="G682" t="s">
        <v>4019</v>
      </c>
      <c r="H682" t="s">
        <v>171</v>
      </c>
      <c r="I682" s="1">
        <v>20726</v>
      </c>
      <c r="J682" t="s">
        <v>4020</v>
      </c>
      <c r="K682" t="s">
        <v>4021</v>
      </c>
      <c r="L682">
        <v>78075</v>
      </c>
      <c r="M682" t="s">
        <v>171</v>
      </c>
      <c r="N682" s="1">
        <v>44643</v>
      </c>
      <c r="O682" s="1">
        <v>44645</v>
      </c>
      <c r="P682">
        <v>37</v>
      </c>
      <c r="Q682">
        <v>2</v>
      </c>
      <c r="R682" t="s">
        <v>53</v>
      </c>
      <c r="S682">
        <v>1</v>
      </c>
      <c r="T682">
        <v>0</v>
      </c>
      <c r="U682">
        <v>2</v>
      </c>
      <c r="V682">
        <v>260</v>
      </c>
      <c r="W682" t="s">
        <v>41</v>
      </c>
      <c r="X682" t="s">
        <v>4022</v>
      </c>
      <c r="Y682" t="s">
        <v>6</v>
      </c>
      <c r="Z682" s="1">
        <v>44623</v>
      </c>
      <c r="AA682" s="2">
        <v>0.20353009259259258</v>
      </c>
      <c r="AB682" s="2">
        <v>0.55931712962962965</v>
      </c>
      <c r="AC682" t="s">
        <v>44</v>
      </c>
      <c r="AD682" t="s">
        <v>45</v>
      </c>
      <c r="AE682" t="s">
        <v>44</v>
      </c>
      <c r="AF682">
        <v>130</v>
      </c>
    </row>
    <row r="683" spans="1:32">
      <c r="A683">
        <v>1716</v>
      </c>
      <c r="B683">
        <v>816</v>
      </c>
      <c r="C683" t="s">
        <v>571</v>
      </c>
      <c r="D683" t="s">
        <v>91</v>
      </c>
      <c r="E683" t="s">
        <v>48</v>
      </c>
      <c r="F683" t="s">
        <v>4023</v>
      </c>
      <c r="G683">
        <v>7198377157</v>
      </c>
      <c r="H683" t="s">
        <v>179</v>
      </c>
      <c r="I683" s="1">
        <v>19931</v>
      </c>
      <c r="J683" t="s">
        <v>4024</v>
      </c>
      <c r="K683" t="s">
        <v>4025</v>
      </c>
      <c r="L683">
        <v>86470</v>
      </c>
      <c r="M683" t="s">
        <v>179</v>
      </c>
      <c r="N683" s="1">
        <v>44745</v>
      </c>
      <c r="O683" s="1">
        <v>44748</v>
      </c>
      <c r="P683">
        <v>78</v>
      </c>
      <c r="Q683">
        <v>4</v>
      </c>
      <c r="R683" t="s">
        <v>40</v>
      </c>
      <c r="S683">
        <v>1</v>
      </c>
      <c r="T683">
        <v>0</v>
      </c>
      <c r="U683">
        <v>3</v>
      </c>
      <c r="V683">
        <v>672</v>
      </c>
      <c r="W683" t="s">
        <v>54</v>
      </c>
      <c r="X683" t="s">
        <v>4026</v>
      </c>
      <c r="Y683" t="s">
        <v>65</v>
      </c>
      <c r="Z683" s="1">
        <v>44709</v>
      </c>
      <c r="AA683" s="2">
        <v>0.22416666666666665</v>
      </c>
      <c r="AB683" s="2">
        <v>0.66973379629629637</v>
      </c>
      <c r="AC683" t="s">
        <v>45</v>
      </c>
      <c r="AD683" t="s">
        <v>44</v>
      </c>
      <c r="AE683" t="s">
        <v>44</v>
      </c>
      <c r="AF683">
        <v>224</v>
      </c>
    </row>
    <row r="684" spans="1:32">
      <c r="A684">
        <v>1717</v>
      </c>
      <c r="B684">
        <v>817</v>
      </c>
      <c r="C684" t="s">
        <v>4027</v>
      </c>
      <c r="D684" t="s">
        <v>4028</v>
      </c>
      <c r="E684" t="s">
        <v>34</v>
      </c>
      <c r="F684" t="s">
        <v>4029</v>
      </c>
      <c r="G684" t="s">
        <v>4030</v>
      </c>
      <c r="H684" t="s">
        <v>330</v>
      </c>
      <c r="I684" s="1">
        <v>37903</v>
      </c>
      <c r="J684" t="s">
        <v>4031</v>
      </c>
      <c r="K684" t="s">
        <v>4032</v>
      </c>
      <c r="L684">
        <v>57134</v>
      </c>
      <c r="M684" t="s">
        <v>330</v>
      </c>
      <c r="N684" s="1">
        <v>44614</v>
      </c>
      <c r="O684" s="1">
        <v>44615</v>
      </c>
      <c r="P684">
        <v>96</v>
      </c>
      <c r="Q684">
        <v>4</v>
      </c>
      <c r="R684" t="s">
        <v>40</v>
      </c>
      <c r="S684">
        <v>2</v>
      </c>
      <c r="T684">
        <v>0</v>
      </c>
      <c r="U684">
        <v>1</v>
      </c>
      <c r="V684">
        <v>244</v>
      </c>
      <c r="W684" t="s">
        <v>54</v>
      </c>
      <c r="X684" t="s">
        <v>4033</v>
      </c>
      <c r="Y684" t="s">
        <v>81</v>
      </c>
      <c r="Z684" s="1">
        <v>44596</v>
      </c>
      <c r="AA684" s="2">
        <v>0.29018518518518516</v>
      </c>
      <c r="AB684" s="2">
        <v>0.98931712962962959</v>
      </c>
      <c r="AC684" t="s">
        <v>44</v>
      </c>
      <c r="AD684" t="s">
        <v>44</v>
      </c>
      <c r="AE684" t="s">
        <v>45</v>
      </c>
      <c r="AF684">
        <v>244</v>
      </c>
    </row>
    <row r="685" spans="1:32">
      <c r="A685">
        <v>1718</v>
      </c>
      <c r="B685">
        <v>818</v>
      </c>
      <c r="C685" t="s">
        <v>4034</v>
      </c>
      <c r="D685" t="s">
        <v>57</v>
      </c>
      <c r="E685" t="s">
        <v>48</v>
      </c>
      <c r="F685" t="s">
        <v>4035</v>
      </c>
      <c r="G685" t="s">
        <v>4036</v>
      </c>
      <c r="H685" t="s">
        <v>309</v>
      </c>
      <c r="I685" s="1">
        <v>25720</v>
      </c>
      <c r="J685" t="s">
        <v>4037</v>
      </c>
      <c r="K685" t="s">
        <v>4038</v>
      </c>
      <c r="L685">
        <v>78674</v>
      </c>
      <c r="M685" t="s">
        <v>309</v>
      </c>
      <c r="N685" s="1">
        <v>44821</v>
      </c>
      <c r="O685" s="1">
        <v>44825</v>
      </c>
      <c r="P685">
        <v>31</v>
      </c>
      <c r="Q685">
        <v>2</v>
      </c>
      <c r="R685" t="s">
        <v>53</v>
      </c>
      <c r="S685">
        <v>1</v>
      </c>
      <c r="T685">
        <v>0</v>
      </c>
      <c r="U685">
        <v>4</v>
      </c>
      <c r="V685">
        <v>588</v>
      </c>
      <c r="W685" t="s">
        <v>41</v>
      </c>
      <c r="X685" t="s">
        <v>4039</v>
      </c>
      <c r="Y685" t="s">
        <v>81</v>
      </c>
      <c r="Z685" s="1">
        <v>44814</v>
      </c>
      <c r="AA685" s="2">
        <v>0.51287037037037042</v>
      </c>
      <c r="AB685" s="2">
        <v>0.73834490740740744</v>
      </c>
      <c r="AC685" t="s">
        <v>45</v>
      </c>
      <c r="AD685" t="s">
        <v>45</v>
      </c>
      <c r="AE685" t="s">
        <v>44</v>
      </c>
      <c r="AF685">
        <v>147</v>
      </c>
    </row>
    <row r="686" spans="1:32">
      <c r="A686">
        <v>1719</v>
      </c>
      <c r="B686">
        <v>819</v>
      </c>
      <c r="C686" t="s">
        <v>321</v>
      </c>
      <c r="D686" t="s">
        <v>3534</v>
      </c>
      <c r="E686" t="s">
        <v>34</v>
      </c>
      <c r="F686" t="s">
        <v>4040</v>
      </c>
      <c r="G686" t="s">
        <v>4041</v>
      </c>
      <c r="H686" t="s">
        <v>1301</v>
      </c>
      <c r="I686" s="1">
        <v>29326</v>
      </c>
      <c r="J686" t="s">
        <v>4042</v>
      </c>
      <c r="K686" t="s">
        <v>4043</v>
      </c>
      <c r="L686">
        <v>74037</v>
      </c>
      <c r="M686" t="s">
        <v>1301</v>
      </c>
      <c r="N686" s="1">
        <v>44777</v>
      </c>
      <c r="O686" s="1">
        <v>44780</v>
      </c>
      <c r="P686">
        <v>32</v>
      </c>
      <c r="Q686">
        <v>2</v>
      </c>
      <c r="R686" t="s">
        <v>63</v>
      </c>
      <c r="S686">
        <v>4</v>
      </c>
      <c r="T686">
        <v>2</v>
      </c>
      <c r="U686">
        <v>3</v>
      </c>
      <c r="V686">
        <v>249</v>
      </c>
      <c r="W686" t="s">
        <v>54</v>
      </c>
      <c r="X686" t="s">
        <v>4044</v>
      </c>
      <c r="Y686" t="s">
        <v>43</v>
      </c>
      <c r="Z686" s="1">
        <v>44766</v>
      </c>
      <c r="AA686" s="2">
        <v>0.51188657407407401</v>
      </c>
      <c r="AB686" s="2">
        <v>0.83047453703703711</v>
      </c>
      <c r="AC686" t="s">
        <v>45</v>
      </c>
      <c r="AD686" t="s">
        <v>44</v>
      </c>
      <c r="AE686" t="s">
        <v>44</v>
      </c>
      <c r="AF686">
        <v>83</v>
      </c>
    </row>
    <row r="687" spans="1:32">
      <c r="A687">
        <v>1721</v>
      </c>
      <c r="B687">
        <v>821</v>
      </c>
      <c r="C687" t="s">
        <v>4045</v>
      </c>
      <c r="D687" t="s">
        <v>4046</v>
      </c>
      <c r="E687" t="s">
        <v>34</v>
      </c>
      <c r="F687" t="s">
        <v>4047</v>
      </c>
      <c r="G687" t="s">
        <v>4048</v>
      </c>
      <c r="H687" t="s">
        <v>129</v>
      </c>
      <c r="I687" s="1">
        <v>22102</v>
      </c>
      <c r="J687" t="s">
        <v>4049</v>
      </c>
      <c r="K687" t="s">
        <v>4050</v>
      </c>
      <c r="L687">
        <v>96339</v>
      </c>
      <c r="M687" t="s">
        <v>129</v>
      </c>
      <c r="N687" s="1">
        <v>44642</v>
      </c>
      <c r="O687" s="1">
        <v>44643</v>
      </c>
      <c r="P687">
        <v>70</v>
      </c>
      <c r="Q687">
        <v>3</v>
      </c>
      <c r="R687" t="s">
        <v>53</v>
      </c>
      <c r="S687">
        <v>3</v>
      </c>
      <c r="T687">
        <v>1</v>
      </c>
      <c r="U687">
        <v>1</v>
      </c>
      <c r="V687">
        <v>138</v>
      </c>
      <c r="W687" t="s">
        <v>41</v>
      </c>
      <c r="X687" t="s">
        <v>4051</v>
      </c>
      <c r="Y687" t="s">
        <v>43</v>
      </c>
      <c r="Z687" s="1">
        <v>44634</v>
      </c>
      <c r="AA687" s="2">
        <v>0.7159375</v>
      </c>
      <c r="AB687" s="2">
        <v>0.6214467592592593</v>
      </c>
      <c r="AC687" t="s">
        <v>44</v>
      </c>
      <c r="AD687" t="s">
        <v>44</v>
      </c>
      <c r="AE687" t="s">
        <v>44</v>
      </c>
      <c r="AF687">
        <v>138</v>
      </c>
    </row>
    <row r="688" spans="1:32">
      <c r="A688">
        <v>1722</v>
      </c>
      <c r="B688">
        <v>822</v>
      </c>
      <c r="C688" t="s">
        <v>119</v>
      </c>
      <c r="D688" t="s">
        <v>2392</v>
      </c>
      <c r="E688" t="s">
        <v>34</v>
      </c>
      <c r="F688" t="s">
        <v>4052</v>
      </c>
      <c r="G688" t="s">
        <v>4053</v>
      </c>
      <c r="H688" t="s">
        <v>1251</v>
      </c>
      <c r="I688" s="1">
        <v>16533</v>
      </c>
      <c r="J688" t="s">
        <v>4054</v>
      </c>
      <c r="K688" t="s">
        <v>4055</v>
      </c>
      <c r="L688">
        <v>34578</v>
      </c>
      <c r="M688" t="s">
        <v>1251</v>
      </c>
      <c r="N688" s="1">
        <v>44687</v>
      </c>
      <c r="O688" s="1">
        <v>44689</v>
      </c>
      <c r="P688">
        <v>15</v>
      </c>
      <c r="Q688">
        <v>1</v>
      </c>
      <c r="R688" t="s">
        <v>40</v>
      </c>
      <c r="S688">
        <v>1</v>
      </c>
      <c r="T688">
        <v>0</v>
      </c>
      <c r="U688">
        <v>2</v>
      </c>
      <c r="V688">
        <v>466</v>
      </c>
      <c r="W688" t="s">
        <v>41</v>
      </c>
      <c r="X688" t="s">
        <v>4056</v>
      </c>
      <c r="Y688" t="s">
        <v>65</v>
      </c>
      <c r="Z688" s="1">
        <v>44659</v>
      </c>
      <c r="AA688" s="2">
        <v>0.52005787037037032</v>
      </c>
      <c r="AB688" s="2">
        <v>0.68489583333333337</v>
      </c>
      <c r="AC688" t="s">
        <v>45</v>
      </c>
      <c r="AD688" t="s">
        <v>45</v>
      </c>
      <c r="AE688" t="s">
        <v>44</v>
      </c>
      <c r="AF688">
        <v>233</v>
      </c>
    </row>
    <row r="689" spans="1:32">
      <c r="A689">
        <v>1723</v>
      </c>
      <c r="B689">
        <v>823</v>
      </c>
      <c r="C689" t="s">
        <v>175</v>
      </c>
      <c r="D689" t="s">
        <v>99</v>
      </c>
      <c r="E689" t="s">
        <v>34</v>
      </c>
      <c r="F689" t="s">
        <v>4057</v>
      </c>
      <c r="G689">
        <v>5159735364</v>
      </c>
      <c r="H689" t="s">
        <v>115</v>
      </c>
      <c r="I689" s="1">
        <v>23196</v>
      </c>
      <c r="J689" t="s">
        <v>4058</v>
      </c>
      <c r="K689" t="s">
        <v>4059</v>
      </c>
      <c r="L689">
        <v>60097</v>
      </c>
      <c r="M689" t="s">
        <v>115</v>
      </c>
      <c r="N689" s="1">
        <v>44929</v>
      </c>
      <c r="O689" s="1">
        <v>44930</v>
      </c>
      <c r="P689">
        <v>64</v>
      </c>
      <c r="Q689">
        <v>3</v>
      </c>
      <c r="R689" t="s">
        <v>53</v>
      </c>
      <c r="S689">
        <v>1</v>
      </c>
      <c r="T689">
        <v>2</v>
      </c>
      <c r="U689">
        <v>1</v>
      </c>
      <c r="V689">
        <v>145</v>
      </c>
      <c r="W689" t="s">
        <v>54</v>
      </c>
      <c r="X689" t="s">
        <v>4060</v>
      </c>
      <c r="Y689" t="s">
        <v>65</v>
      </c>
      <c r="Z689" s="1">
        <v>44898</v>
      </c>
      <c r="AA689" s="2">
        <v>0.45506944444444447</v>
      </c>
      <c r="AB689" s="2">
        <v>0.76199074074074069</v>
      </c>
      <c r="AC689" t="s">
        <v>44</v>
      </c>
      <c r="AD689" t="s">
        <v>44</v>
      </c>
      <c r="AE689" t="s">
        <v>45</v>
      </c>
      <c r="AF689">
        <v>145</v>
      </c>
    </row>
    <row r="690" spans="1:32">
      <c r="A690">
        <v>1724</v>
      </c>
      <c r="B690">
        <v>824</v>
      </c>
      <c r="C690" t="s">
        <v>4061</v>
      </c>
      <c r="D690" t="s">
        <v>57</v>
      </c>
      <c r="E690" t="s">
        <v>48</v>
      </c>
      <c r="F690" t="s">
        <v>4062</v>
      </c>
      <c r="G690" t="s">
        <v>4063</v>
      </c>
      <c r="H690" t="s">
        <v>171</v>
      </c>
      <c r="I690" s="1">
        <v>21964</v>
      </c>
      <c r="J690" t="s">
        <v>4064</v>
      </c>
      <c r="K690" t="s">
        <v>4065</v>
      </c>
      <c r="L690">
        <v>94329</v>
      </c>
      <c r="M690" t="s">
        <v>171</v>
      </c>
      <c r="N690" s="1">
        <v>44843</v>
      </c>
      <c r="O690" s="1">
        <v>44847</v>
      </c>
      <c r="P690">
        <v>4</v>
      </c>
      <c r="Q690">
        <v>1</v>
      </c>
      <c r="R690" t="s">
        <v>53</v>
      </c>
      <c r="S690">
        <v>2</v>
      </c>
      <c r="T690">
        <v>2</v>
      </c>
      <c r="U690">
        <v>4</v>
      </c>
      <c r="V690">
        <v>552</v>
      </c>
      <c r="W690" t="s">
        <v>54</v>
      </c>
      <c r="X690" t="s">
        <v>4066</v>
      </c>
      <c r="Y690" t="s">
        <v>43</v>
      </c>
      <c r="Z690" s="1">
        <v>44831</v>
      </c>
      <c r="AA690" s="2">
        <v>0.5988310185185185</v>
      </c>
      <c r="AB690" s="2">
        <v>0.23530092592592591</v>
      </c>
      <c r="AC690" t="s">
        <v>44</v>
      </c>
      <c r="AD690" t="s">
        <v>45</v>
      </c>
      <c r="AE690" t="s">
        <v>45</v>
      </c>
      <c r="AF690">
        <v>138</v>
      </c>
    </row>
    <row r="691" spans="1:32">
      <c r="A691">
        <v>1725</v>
      </c>
      <c r="B691">
        <v>825</v>
      </c>
      <c r="C691" t="s">
        <v>284</v>
      </c>
      <c r="D691" t="s">
        <v>140</v>
      </c>
      <c r="E691" t="s">
        <v>34</v>
      </c>
      <c r="F691" t="s">
        <v>4067</v>
      </c>
      <c r="G691" t="s">
        <v>4068</v>
      </c>
      <c r="H691" t="s">
        <v>457</v>
      </c>
      <c r="I691" s="1">
        <v>32155</v>
      </c>
      <c r="J691" t="s">
        <v>4069</v>
      </c>
      <c r="K691" t="s">
        <v>1929</v>
      </c>
      <c r="L691">
        <v>55412</v>
      </c>
      <c r="M691" t="s">
        <v>457</v>
      </c>
      <c r="N691" s="1">
        <v>44916</v>
      </c>
      <c r="O691" s="1">
        <v>44918</v>
      </c>
      <c r="P691">
        <v>11</v>
      </c>
      <c r="Q691">
        <v>1</v>
      </c>
      <c r="R691" t="s">
        <v>63</v>
      </c>
      <c r="S691">
        <v>1</v>
      </c>
      <c r="T691">
        <v>2</v>
      </c>
      <c r="U691">
        <v>2</v>
      </c>
      <c r="V691">
        <v>170</v>
      </c>
      <c r="W691" t="s">
        <v>41</v>
      </c>
      <c r="X691" t="s">
        <v>4070</v>
      </c>
      <c r="Y691" t="s">
        <v>6</v>
      </c>
      <c r="Z691" s="1">
        <v>44884</v>
      </c>
      <c r="AA691" s="2">
        <v>0.31640046296296293</v>
      </c>
      <c r="AB691" s="2">
        <v>0.26797453703703705</v>
      </c>
      <c r="AC691" t="s">
        <v>44</v>
      </c>
      <c r="AD691" t="s">
        <v>45</v>
      </c>
      <c r="AE691" t="s">
        <v>44</v>
      </c>
      <c r="AF691">
        <v>85</v>
      </c>
    </row>
    <row r="692" spans="1:32">
      <c r="A692">
        <v>1726</v>
      </c>
      <c r="B692">
        <v>826</v>
      </c>
      <c r="C692" t="s">
        <v>4071</v>
      </c>
      <c r="D692" t="s">
        <v>1222</v>
      </c>
      <c r="E692" t="s">
        <v>34</v>
      </c>
      <c r="F692" t="s">
        <v>4072</v>
      </c>
      <c r="G692" t="s">
        <v>4073</v>
      </c>
      <c r="H692" t="s">
        <v>109</v>
      </c>
      <c r="I692" s="1">
        <v>36063</v>
      </c>
      <c r="J692" t="s">
        <v>4074</v>
      </c>
      <c r="K692" t="s">
        <v>4075</v>
      </c>
      <c r="L692">
        <v>16199</v>
      </c>
      <c r="M692" t="s">
        <v>109</v>
      </c>
      <c r="N692" s="1">
        <v>44759</v>
      </c>
      <c r="O692" s="1">
        <v>44762</v>
      </c>
      <c r="P692">
        <v>16</v>
      </c>
      <c r="Q692">
        <v>1</v>
      </c>
      <c r="R692" t="s">
        <v>53</v>
      </c>
      <c r="S692">
        <v>1</v>
      </c>
      <c r="T692">
        <v>0</v>
      </c>
      <c r="U692">
        <v>3</v>
      </c>
      <c r="V692">
        <v>450</v>
      </c>
      <c r="W692" t="s">
        <v>41</v>
      </c>
      <c r="X692" t="s">
        <v>4076</v>
      </c>
      <c r="Y692" t="s">
        <v>65</v>
      </c>
      <c r="Z692" s="1">
        <v>44747</v>
      </c>
      <c r="AA692" s="2">
        <v>0.73334490740740732</v>
      </c>
      <c r="AB692" s="2">
        <v>0.32326388888888885</v>
      </c>
      <c r="AC692" t="s">
        <v>44</v>
      </c>
      <c r="AD692" t="s">
        <v>45</v>
      </c>
      <c r="AE692" t="s">
        <v>44</v>
      </c>
      <c r="AF692">
        <v>150</v>
      </c>
    </row>
    <row r="693" spans="1:32">
      <c r="A693">
        <v>1727</v>
      </c>
      <c r="B693">
        <v>827</v>
      </c>
      <c r="C693" t="s">
        <v>447</v>
      </c>
      <c r="D693" t="s">
        <v>1914</v>
      </c>
      <c r="E693" t="s">
        <v>34</v>
      </c>
      <c r="F693" t="s">
        <v>4077</v>
      </c>
      <c r="G693">
        <v>4464230794</v>
      </c>
      <c r="H693" t="s">
        <v>37</v>
      </c>
      <c r="I693" s="1">
        <v>20628</v>
      </c>
      <c r="J693" t="s">
        <v>4078</v>
      </c>
      <c r="K693" t="s">
        <v>4079</v>
      </c>
      <c r="L693">
        <v>35065</v>
      </c>
      <c r="M693" t="s">
        <v>37</v>
      </c>
      <c r="N693" s="1">
        <v>44768</v>
      </c>
      <c r="O693" s="1">
        <v>44769</v>
      </c>
      <c r="P693">
        <v>48</v>
      </c>
      <c r="Q693">
        <v>2</v>
      </c>
      <c r="R693" t="s">
        <v>40</v>
      </c>
      <c r="S693">
        <v>2</v>
      </c>
      <c r="T693">
        <v>2</v>
      </c>
      <c r="U693">
        <v>1</v>
      </c>
      <c r="V693">
        <v>237</v>
      </c>
      <c r="W693" t="s">
        <v>54</v>
      </c>
      <c r="X693" t="s">
        <v>4080</v>
      </c>
      <c r="Y693" t="s">
        <v>65</v>
      </c>
      <c r="Z693" s="1">
        <v>44758</v>
      </c>
      <c r="AA693" s="2">
        <v>0.66585648148148147</v>
      </c>
      <c r="AB693" s="2">
        <v>0.49074074074074076</v>
      </c>
      <c r="AC693" t="s">
        <v>44</v>
      </c>
      <c r="AD693" t="s">
        <v>44</v>
      </c>
      <c r="AE693" t="s">
        <v>44</v>
      </c>
      <c r="AF693">
        <v>237</v>
      </c>
    </row>
    <row r="694" spans="1:32">
      <c r="A694">
        <v>1728</v>
      </c>
      <c r="B694">
        <v>828</v>
      </c>
      <c r="C694" t="s">
        <v>4081</v>
      </c>
      <c r="D694" t="s">
        <v>4082</v>
      </c>
      <c r="E694" t="s">
        <v>34</v>
      </c>
      <c r="F694" t="s">
        <v>4083</v>
      </c>
      <c r="G694">
        <v>3687534175</v>
      </c>
      <c r="H694" t="s">
        <v>129</v>
      </c>
      <c r="I694" s="1">
        <v>38656</v>
      </c>
      <c r="J694" t="s">
        <v>4084</v>
      </c>
      <c r="K694" t="s">
        <v>4085</v>
      </c>
      <c r="L694">
        <v>62345</v>
      </c>
      <c r="M694" t="s">
        <v>129</v>
      </c>
      <c r="N694" s="1">
        <v>44794</v>
      </c>
      <c r="O694" s="1">
        <v>44797</v>
      </c>
      <c r="P694">
        <v>63</v>
      </c>
      <c r="Q694">
        <v>3</v>
      </c>
      <c r="R694" t="s">
        <v>40</v>
      </c>
      <c r="S694">
        <v>1</v>
      </c>
      <c r="T694">
        <v>2</v>
      </c>
      <c r="U694">
        <v>3</v>
      </c>
      <c r="V694">
        <v>600</v>
      </c>
      <c r="W694" t="s">
        <v>41</v>
      </c>
      <c r="X694" t="s">
        <v>4086</v>
      </c>
      <c r="Y694" t="s">
        <v>65</v>
      </c>
      <c r="Z694" s="1">
        <v>44779</v>
      </c>
      <c r="AA694" s="2">
        <v>0.52497685185185183</v>
      </c>
      <c r="AB694" s="2">
        <v>0.16966435185185183</v>
      </c>
      <c r="AC694" t="s">
        <v>44</v>
      </c>
      <c r="AD694" t="s">
        <v>45</v>
      </c>
      <c r="AE694" t="s">
        <v>44</v>
      </c>
      <c r="AF694">
        <v>200</v>
      </c>
    </row>
    <row r="695" spans="1:32">
      <c r="A695">
        <v>1729</v>
      </c>
      <c r="B695">
        <v>829</v>
      </c>
      <c r="C695" t="s">
        <v>305</v>
      </c>
      <c r="D695" t="s">
        <v>4087</v>
      </c>
      <c r="E695" t="s">
        <v>48</v>
      </c>
      <c r="F695" t="s">
        <v>4088</v>
      </c>
      <c r="G695" t="s">
        <v>4089</v>
      </c>
      <c r="H695" t="s">
        <v>50</v>
      </c>
      <c r="I695" s="1">
        <v>28814</v>
      </c>
      <c r="J695" t="s">
        <v>4090</v>
      </c>
      <c r="K695" t="s">
        <v>4091</v>
      </c>
      <c r="L695">
        <v>44985</v>
      </c>
      <c r="M695" t="s">
        <v>50</v>
      </c>
      <c r="N695" s="1">
        <v>44799</v>
      </c>
      <c r="O695" s="1">
        <v>44803</v>
      </c>
      <c r="P695">
        <v>23</v>
      </c>
      <c r="Q695">
        <v>1</v>
      </c>
      <c r="R695" t="s">
        <v>63</v>
      </c>
      <c r="S695">
        <v>1</v>
      </c>
      <c r="T695">
        <v>1</v>
      </c>
      <c r="U695">
        <v>4</v>
      </c>
      <c r="V695">
        <v>348</v>
      </c>
      <c r="W695" t="s">
        <v>54</v>
      </c>
      <c r="X695" t="s">
        <v>4092</v>
      </c>
      <c r="Y695" t="s">
        <v>6</v>
      </c>
      <c r="Z695" s="1">
        <v>44794</v>
      </c>
      <c r="AA695" s="2">
        <v>0.19506944444444443</v>
      </c>
      <c r="AB695" s="2">
        <v>0.29130787037037037</v>
      </c>
      <c r="AC695" t="s">
        <v>45</v>
      </c>
      <c r="AD695" t="s">
        <v>45</v>
      </c>
      <c r="AE695" t="s">
        <v>45</v>
      </c>
      <c r="AF695">
        <v>87</v>
      </c>
    </row>
    <row r="696" spans="1:32">
      <c r="A696">
        <v>1730</v>
      </c>
      <c r="B696">
        <v>830</v>
      </c>
      <c r="C696" t="s">
        <v>1771</v>
      </c>
      <c r="D696" t="s">
        <v>191</v>
      </c>
      <c r="E696" t="s">
        <v>48</v>
      </c>
      <c r="F696" t="s">
        <v>4093</v>
      </c>
      <c r="G696" t="s">
        <v>4094</v>
      </c>
      <c r="H696" t="s">
        <v>156</v>
      </c>
      <c r="I696" s="1">
        <v>26653</v>
      </c>
      <c r="J696" t="s">
        <v>4095</v>
      </c>
      <c r="K696" t="s">
        <v>4096</v>
      </c>
      <c r="L696">
        <v>95491</v>
      </c>
      <c r="M696" t="s">
        <v>156</v>
      </c>
      <c r="N696" s="1">
        <v>44634</v>
      </c>
      <c r="O696" s="1">
        <v>44638</v>
      </c>
      <c r="P696">
        <v>41</v>
      </c>
      <c r="Q696">
        <v>2</v>
      </c>
      <c r="R696" t="s">
        <v>63</v>
      </c>
      <c r="S696">
        <v>3</v>
      </c>
      <c r="T696">
        <v>2</v>
      </c>
      <c r="U696">
        <v>4</v>
      </c>
      <c r="V696">
        <v>280</v>
      </c>
      <c r="W696" t="s">
        <v>41</v>
      </c>
      <c r="X696" t="s">
        <v>4097</v>
      </c>
      <c r="Y696" t="s">
        <v>6</v>
      </c>
      <c r="Z696" s="1">
        <v>44622</v>
      </c>
      <c r="AA696" s="2">
        <v>0.93701388888888892</v>
      </c>
      <c r="AB696" s="2">
        <v>0.67189814814814808</v>
      </c>
      <c r="AC696" t="s">
        <v>45</v>
      </c>
      <c r="AD696" t="s">
        <v>45</v>
      </c>
      <c r="AE696" t="s">
        <v>45</v>
      </c>
      <c r="AF696">
        <v>70</v>
      </c>
    </row>
    <row r="697" spans="1:32">
      <c r="A697">
        <v>1731</v>
      </c>
      <c r="B697">
        <v>831</v>
      </c>
      <c r="C697" t="s">
        <v>1681</v>
      </c>
      <c r="D697" t="s">
        <v>3563</v>
      </c>
      <c r="E697" t="s">
        <v>34</v>
      </c>
      <c r="F697" t="s">
        <v>4098</v>
      </c>
      <c r="G697" t="s">
        <v>4099</v>
      </c>
      <c r="H697" t="s">
        <v>423</v>
      </c>
      <c r="I697" s="1">
        <v>17709</v>
      </c>
      <c r="J697" t="s">
        <v>4100</v>
      </c>
      <c r="K697" t="s">
        <v>4101</v>
      </c>
      <c r="L697">
        <v>38093</v>
      </c>
      <c r="M697" t="s">
        <v>423</v>
      </c>
      <c r="N697" s="1">
        <v>44866</v>
      </c>
      <c r="O697" s="1">
        <v>44868</v>
      </c>
      <c r="P697">
        <v>67</v>
      </c>
      <c r="Q697">
        <v>3</v>
      </c>
      <c r="R697" t="s">
        <v>53</v>
      </c>
      <c r="S697">
        <v>1</v>
      </c>
      <c r="T697">
        <v>1</v>
      </c>
      <c r="U697">
        <v>2</v>
      </c>
      <c r="V697">
        <v>268</v>
      </c>
      <c r="W697" t="s">
        <v>41</v>
      </c>
      <c r="X697" t="s">
        <v>4102</v>
      </c>
      <c r="Y697" t="s">
        <v>6</v>
      </c>
      <c r="Z697" s="1">
        <v>44827</v>
      </c>
      <c r="AA697" s="2">
        <v>0.12070601851851852</v>
      </c>
      <c r="AB697" s="2">
        <v>5.859953703703704E-2</v>
      </c>
      <c r="AC697" t="s">
        <v>45</v>
      </c>
      <c r="AD697" t="s">
        <v>45</v>
      </c>
      <c r="AE697" t="s">
        <v>44</v>
      </c>
      <c r="AF697">
        <v>134</v>
      </c>
    </row>
    <row r="698" spans="1:32">
      <c r="A698">
        <v>1732</v>
      </c>
      <c r="B698">
        <v>832</v>
      </c>
      <c r="C698" t="s">
        <v>4103</v>
      </c>
      <c r="D698" t="s">
        <v>2409</v>
      </c>
      <c r="E698" t="s">
        <v>48</v>
      </c>
      <c r="F698" t="s">
        <v>4104</v>
      </c>
      <c r="G698" t="s">
        <v>4105</v>
      </c>
      <c r="H698" t="s">
        <v>537</v>
      </c>
      <c r="I698" s="1">
        <v>15934</v>
      </c>
      <c r="J698" t="s">
        <v>4106</v>
      </c>
      <c r="K698" t="s">
        <v>4107</v>
      </c>
      <c r="L698">
        <v>37210</v>
      </c>
      <c r="M698" t="s">
        <v>537</v>
      </c>
      <c r="N698" s="1">
        <v>44888</v>
      </c>
      <c r="O698" s="1">
        <v>44890</v>
      </c>
      <c r="P698">
        <v>12</v>
      </c>
      <c r="Q698">
        <v>1</v>
      </c>
      <c r="R698" t="s">
        <v>40</v>
      </c>
      <c r="S698">
        <v>3</v>
      </c>
      <c r="T698">
        <v>0</v>
      </c>
      <c r="U698">
        <v>2</v>
      </c>
      <c r="V698">
        <v>432</v>
      </c>
      <c r="W698" t="s">
        <v>41</v>
      </c>
      <c r="X698" t="s">
        <v>4108</v>
      </c>
      <c r="Y698" t="s">
        <v>6</v>
      </c>
      <c r="Z698" s="1">
        <v>44849</v>
      </c>
      <c r="AA698" s="2">
        <v>0.63519675925925922</v>
      </c>
      <c r="AB698" s="2">
        <v>0.35730324074074077</v>
      </c>
      <c r="AC698" t="s">
        <v>44</v>
      </c>
      <c r="AD698" t="s">
        <v>45</v>
      </c>
      <c r="AE698" t="s">
        <v>44</v>
      </c>
      <c r="AF698">
        <v>216</v>
      </c>
    </row>
    <row r="699" spans="1:32">
      <c r="A699">
        <v>1733</v>
      </c>
      <c r="B699">
        <v>833</v>
      </c>
      <c r="C699" t="s">
        <v>1771</v>
      </c>
      <c r="D699" t="s">
        <v>768</v>
      </c>
      <c r="E699" t="s">
        <v>48</v>
      </c>
      <c r="F699" t="s">
        <v>4109</v>
      </c>
      <c r="G699" t="s">
        <v>4110</v>
      </c>
      <c r="H699" t="s">
        <v>280</v>
      </c>
      <c r="I699" s="1">
        <v>29176</v>
      </c>
      <c r="J699" t="s">
        <v>4111</v>
      </c>
      <c r="K699" t="s">
        <v>4112</v>
      </c>
      <c r="L699">
        <v>30895</v>
      </c>
      <c r="M699" t="s">
        <v>280</v>
      </c>
      <c r="N699" s="1">
        <v>44900</v>
      </c>
      <c r="O699" s="1">
        <v>44903</v>
      </c>
      <c r="P699">
        <v>41</v>
      </c>
      <c r="Q699">
        <v>2</v>
      </c>
      <c r="R699" t="s">
        <v>63</v>
      </c>
      <c r="S699">
        <v>1</v>
      </c>
      <c r="T699">
        <v>0</v>
      </c>
      <c r="U699">
        <v>3</v>
      </c>
      <c r="V699">
        <v>180</v>
      </c>
      <c r="W699" t="s">
        <v>54</v>
      </c>
      <c r="X699" t="s">
        <v>4113</v>
      </c>
      <c r="Y699" t="s">
        <v>6</v>
      </c>
      <c r="Z699" s="1">
        <v>44877</v>
      </c>
      <c r="AA699" s="2">
        <v>0.99716435185185182</v>
      </c>
      <c r="AB699" s="2">
        <v>0.20872685185185183</v>
      </c>
      <c r="AC699" t="s">
        <v>44</v>
      </c>
      <c r="AD699" t="s">
        <v>45</v>
      </c>
      <c r="AE699" t="s">
        <v>44</v>
      </c>
      <c r="AF699">
        <v>60</v>
      </c>
    </row>
    <row r="700" spans="1:32">
      <c r="A700">
        <v>1734</v>
      </c>
      <c r="B700">
        <v>834</v>
      </c>
      <c r="C700" t="s">
        <v>501</v>
      </c>
      <c r="D700" t="s">
        <v>901</v>
      </c>
      <c r="E700" t="s">
        <v>34</v>
      </c>
      <c r="F700" t="s">
        <v>4114</v>
      </c>
      <c r="G700" t="s">
        <v>4115</v>
      </c>
      <c r="H700" t="s">
        <v>171</v>
      </c>
      <c r="I700" s="1">
        <v>31852</v>
      </c>
      <c r="J700" t="s">
        <v>4116</v>
      </c>
      <c r="K700" t="s">
        <v>4117</v>
      </c>
      <c r="L700">
        <v>84031</v>
      </c>
      <c r="M700" t="s">
        <v>171</v>
      </c>
      <c r="N700" s="1">
        <v>44670</v>
      </c>
      <c r="O700" s="1">
        <v>44675</v>
      </c>
      <c r="P700">
        <v>28</v>
      </c>
      <c r="Q700">
        <v>2</v>
      </c>
      <c r="R700" t="s">
        <v>53</v>
      </c>
      <c r="S700">
        <v>3</v>
      </c>
      <c r="T700">
        <v>1</v>
      </c>
      <c r="U700">
        <v>5</v>
      </c>
      <c r="V700">
        <v>600</v>
      </c>
      <c r="W700" t="s">
        <v>41</v>
      </c>
      <c r="X700" t="s">
        <v>4118</v>
      </c>
      <c r="Y700" t="s">
        <v>81</v>
      </c>
      <c r="Z700" s="1">
        <v>44652</v>
      </c>
      <c r="AA700" s="2">
        <v>0.41591435185185183</v>
      </c>
      <c r="AB700" s="2">
        <v>0.62672453703703701</v>
      </c>
      <c r="AC700" t="s">
        <v>45</v>
      </c>
      <c r="AD700" t="s">
        <v>45</v>
      </c>
      <c r="AE700" t="s">
        <v>45</v>
      </c>
      <c r="AF700">
        <v>120</v>
      </c>
    </row>
    <row r="701" spans="1:32">
      <c r="A701">
        <v>1735</v>
      </c>
      <c r="B701">
        <v>835</v>
      </c>
      <c r="C701" t="s">
        <v>4119</v>
      </c>
      <c r="D701" t="s">
        <v>2438</v>
      </c>
      <c r="E701" t="s">
        <v>48</v>
      </c>
      <c r="F701" t="s">
        <v>4120</v>
      </c>
      <c r="G701" t="s">
        <v>4121</v>
      </c>
      <c r="H701" t="s">
        <v>1301</v>
      </c>
      <c r="I701" s="1">
        <v>19856</v>
      </c>
      <c r="J701" t="s">
        <v>4122</v>
      </c>
      <c r="K701" t="s">
        <v>4123</v>
      </c>
      <c r="L701">
        <v>36819</v>
      </c>
      <c r="M701" t="s">
        <v>1301</v>
      </c>
      <c r="N701" s="1">
        <v>44584</v>
      </c>
      <c r="O701" s="1">
        <v>44586</v>
      </c>
      <c r="P701">
        <v>37</v>
      </c>
      <c r="Q701">
        <v>2</v>
      </c>
      <c r="R701" t="s">
        <v>53</v>
      </c>
      <c r="S701">
        <v>2</v>
      </c>
      <c r="T701">
        <v>2</v>
      </c>
      <c r="U701">
        <v>2</v>
      </c>
      <c r="V701">
        <v>250</v>
      </c>
      <c r="W701" t="s">
        <v>54</v>
      </c>
      <c r="X701" t="s">
        <v>4124</v>
      </c>
      <c r="Y701" t="s">
        <v>6</v>
      </c>
      <c r="Z701" s="1">
        <v>44569</v>
      </c>
      <c r="AA701" s="2">
        <v>0.73310185185185184</v>
      </c>
      <c r="AB701" s="2">
        <v>0.16583333333333333</v>
      </c>
      <c r="AC701" t="s">
        <v>45</v>
      </c>
      <c r="AD701" t="s">
        <v>44</v>
      </c>
      <c r="AE701" t="s">
        <v>44</v>
      </c>
      <c r="AF701">
        <v>125</v>
      </c>
    </row>
    <row r="702" spans="1:32">
      <c r="A702">
        <v>1736</v>
      </c>
      <c r="B702">
        <v>836</v>
      </c>
      <c r="C702" t="s">
        <v>2437</v>
      </c>
      <c r="D702" t="s">
        <v>3431</v>
      </c>
      <c r="E702" t="s">
        <v>34</v>
      </c>
      <c r="F702" t="s">
        <v>4125</v>
      </c>
      <c r="G702" t="s">
        <v>4126</v>
      </c>
      <c r="H702" t="s">
        <v>295</v>
      </c>
      <c r="I702" s="1">
        <v>29518</v>
      </c>
      <c r="J702" t="s">
        <v>4127</v>
      </c>
      <c r="K702" t="s">
        <v>4128</v>
      </c>
      <c r="L702">
        <v>16561</v>
      </c>
      <c r="M702" t="s">
        <v>295</v>
      </c>
      <c r="N702" s="1">
        <v>44652</v>
      </c>
      <c r="O702" s="1">
        <v>44655</v>
      </c>
      <c r="P702">
        <v>91</v>
      </c>
      <c r="Q702">
        <v>4</v>
      </c>
      <c r="R702" t="s">
        <v>53</v>
      </c>
      <c r="S702">
        <v>1</v>
      </c>
      <c r="T702">
        <v>1</v>
      </c>
      <c r="U702">
        <v>3</v>
      </c>
      <c r="V702">
        <v>435</v>
      </c>
      <c r="W702" t="s">
        <v>41</v>
      </c>
      <c r="X702" t="s">
        <v>4129</v>
      </c>
      <c r="Y702" t="s">
        <v>65</v>
      </c>
      <c r="Z702" s="1">
        <v>44640</v>
      </c>
      <c r="AA702" s="2">
        <v>0.28378472222222223</v>
      </c>
      <c r="AB702" s="2">
        <v>0.34071759259259254</v>
      </c>
      <c r="AC702" t="s">
        <v>45</v>
      </c>
      <c r="AD702" t="s">
        <v>45</v>
      </c>
      <c r="AE702" t="s">
        <v>45</v>
      </c>
      <c r="AF702">
        <v>145</v>
      </c>
    </row>
    <row r="703" spans="1:32">
      <c r="A703">
        <v>1737</v>
      </c>
      <c r="B703">
        <v>837</v>
      </c>
      <c r="C703" t="s">
        <v>175</v>
      </c>
      <c r="D703" t="s">
        <v>847</v>
      </c>
      <c r="E703" t="s">
        <v>34</v>
      </c>
      <c r="F703" t="s">
        <v>4130</v>
      </c>
      <c r="G703" t="s">
        <v>4131</v>
      </c>
      <c r="H703" t="s">
        <v>1442</v>
      </c>
      <c r="I703" s="1">
        <v>38586</v>
      </c>
      <c r="J703" t="s">
        <v>4132</v>
      </c>
      <c r="K703" t="s">
        <v>4133</v>
      </c>
      <c r="L703">
        <v>90915</v>
      </c>
      <c r="M703" t="s">
        <v>1442</v>
      </c>
      <c r="N703" s="1">
        <v>44776</v>
      </c>
      <c r="O703" s="1">
        <v>44780</v>
      </c>
      <c r="P703">
        <v>17</v>
      </c>
      <c r="Q703">
        <v>1</v>
      </c>
      <c r="R703" t="s">
        <v>63</v>
      </c>
      <c r="S703">
        <v>4</v>
      </c>
      <c r="T703">
        <v>2</v>
      </c>
      <c r="U703">
        <v>4</v>
      </c>
      <c r="V703">
        <v>300</v>
      </c>
      <c r="W703" t="s">
        <v>41</v>
      </c>
      <c r="X703" t="s">
        <v>4134</v>
      </c>
      <c r="Y703" t="s">
        <v>65</v>
      </c>
      <c r="Z703" s="1">
        <v>44770</v>
      </c>
      <c r="AA703" s="2">
        <v>0.67730324074074078</v>
      </c>
      <c r="AB703" s="2">
        <v>0.55858796296296298</v>
      </c>
      <c r="AC703" t="s">
        <v>44</v>
      </c>
      <c r="AD703" t="s">
        <v>45</v>
      </c>
      <c r="AE703" t="s">
        <v>44</v>
      </c>
      <c r="AF703">
        <v>75</v>
      </c>
    </row>
    <row r="704" spans="1:32">
      <c r="A704">
        <v>1738</v>
      </c>
      <c r="B704">
        <v>838</v>
      </c>
      <c r="C704" t="s">
        <v>221</v>
      </c>
      <c r="D704" t="s">
        <v>2560</v>
      </c>
      <c r="E704" t="s">
        <v>48</v>
      </c>
      <c r="F704" t="s">
        <v>4135</v>
      </c>
      <c r="G704" t="s">
        <v>4136</v>
      </c>
      <c r="H704" t="s">
        <v>179</v>
      </c>
      <c r="I704" s="1">
        <v>27223</v>
      </c>
      <c r="J704" t="s">
        <v>4137</v>
      </c>
      <c r="K704" t="s">
        <v>4138</v>
      </c>
      <c r="L704">
        <v>68520</v>
      </c>
      <c r="M704" t="s">
        <v>179</v>
      </c>
      <c r="N704" s="1">
        <v>44810</v>
      </c>
      <c r="O704" s="1">
        <v>44814</v>
      </c>
      <c r="P704">
        <v>81</v>
      </c>
      <c r="Q704">
        <v>4</v>
      </c>
      <c r="R704" t="s">
        <v>40</v>
      </c>
      <c r="S704">
        <v>2</v>
      </c>
      <c r="T704">
        <v>0</v>
      </c>
      <c r="U704">
        <v>4</v>
      </c>
      <c r="V704">
        <v>904</v>
      </c>
      <c r="W704" t="s">
        <v>41</v>
      </c>
      <c r="X704" t="s">
        <v>4139</v>
      </c>
      <c r="Y704" t="s">
        <v>43</v>
      </c>
      <c r="Z704" s="1">
        <v>44798</v>
      </c>
      <c r="AA704" s="2">
        <v>0.95819444444444446</v>
      </c>
      <c r="AB704" s="2">
        <v>0.65232638888888894</v>
      </c>
      <c r="AC704" t="s">
        <v>45</v>
      </c>
      <c r="AD704" t="s">
        <v>45</v>
      </c>
      <c r="AE704" t="s">
        <v>45</v>
      </c>
      <c r="AF704">
        <v>226</v>
      </c>
    </row>
    <row r="705" spans="1:32">
      <c r="A705">
        <v>1739</v>
      </c>
      <c r="B705">
        <v>839</v>
      </c>
      <c r="C705" t="s">
        <v>3283</v>
      </c>
      <c r="D705" t="s">
        <v>4140</v>
      </c>
      <c r="E705" t="s">
        <v>48</v>
      </c>
      <c r="F705" t="s">
        <v>4141</v>
      </c>
      <c r="G705" t="s">
        <v>4142</v>
      </c>
      <c r="H705" t="s">
        <v>37</v>
      </c>
      <c r="I705" s="1">
        <v>17034</v>
      </c>
      <c r="J705" t="s">
        <v>4143</v>
      </c>
      <c r="K705" t="s">
        <v>4144</v>
      </c>
      <c r="L705">
        <v>93284</v>
      </c>
      <c r="M705" t="s">
        <v>37</v>
      </c>
      <c r="N705" s="1">
        <v>44715</v>
      </c>
      <c r="O705" s="1">
        <v>44719</v>
      </c>
      <c r="P705">
        <v>9</v>
      </c>
      <c r="Q705">
        <v>1</v>
      </c>
      <c r="R705" t="s">
        <v>40</v>
      </c>
      <c r="S705">
        <v>4</v>
      </c>
      <c r="T705">
        <v>0</v>
      </c>
      <c r="U705">
        <v>4</v>
      </c>
      <c r="V705">
        <v>948</v>
      </c>
      <c r="W705" t="s">
        <v>54</v>
      </c>
      <c r="X705" t="s">
        <v>4145</v>
      </c>
      <c r="Y705" t="s">
        <v>65</v>
      </c>
      <c r="Z705" s="1">
        <v>44687</v>
      </c>
      <c r="AA705" s="2">
        <v>0.96815972222222213</v>
      </c>
      <c r="AB705" s="2">
        <v>0.38789351851851855</v>
      </c>
      <c r="AC705" t="s">
        <v>45</v>
      </c>
      <c r="AD705" t="s">
        <v>44</v>
      </c>
      <c r="AE705" t="s">
        <v>45</v>
      </c>
      <c r="AF705">
        <v>237</v>
      </c>
    </row>
    <row r="706" spans="1:32">
      <c r="A706">
        <v>1740</v>
      </c>
      <c r="B706">
        <v>840</v>
      </c>
      <c r="C706" t="s">
        <v>1379</v>
      </c>
      <c r="D706" t="s">
        <v>1256</v>
      </c>
      <c r="E706" t="s">
        <v>48</v>
      </c>
      <c r="F706" t="s">
        <v>4146</v>
      </c>
      <c r="G706" t="s">
        <v>4147</v>
      </c>
      <c r="H706" t="s">
        <v>50</v>
      </c>
      <c r="I706" s="1">
        <v>18723</v>
      </c>
      <c r="J706" t="s">
        <v>4148</v>
      </c>
      <c r="K706" t="s">
        <v>4149</v>
      </c>
      <c r="L706">
        <v>89018</v>
      </c>
      <c r="M706" t="s">
        <v>50</v>
      </c>
      <c r="N706" s="1">
        <v>44886</v>
      </c>
      <c r="O706" s="1">
        <v>44888</v>
      </c>
      <c r="P706">
        <v>53</v>
      </c>
      <c r="Q706">
        <v>3</v>
      </c>
      <c r="R706" t="s">
        <v>63</v>
      </c>
      <c r="S706">
        <v>4</v>
      </c>
      <c r="T706">
        <v>0</v>
      </c>
      <c r="U706">
        <v>2</v>
      </c>
      <c r="V706">
        <v>144</v>
      </c>
      <c r="W706" t="s">
        <v>54</v>
      </c>
      <c r="X706" t="s">
        <v>4150</v>
      </c>
      <c r="Y706" t="s">
        <v>65</v>
      </c>
      <c r="Z706" s="1">
        <v>44880</v>
      </c>
      <c r="AA706" s="2">
        <v>0.75820601851851854</v>
      </c>
      <c r="AB706" s="2">
        <v>0.82729166666666665</v>
      </c>
      <c r="AC706" t="s">
        <v>44</v>
      </c>
      <c r="AD706" t="s">
        <v>45</v>
      </c>
      <c r="AE706" t="s">
        <v>44</v>
      </c>
      <c r="AF706">
        <v>72</v>
      </c>
    </row>
    <row r="707" spans="1:32">
      <c r="A707">
        <v>1741</v>
      </c>
      <c r="B707">
        <v>841</v>
      </c>
      <c r="C707" t="s">
        <v>4151</v>
      </c>
      <c r="D707" t="s">
        <v>4152</v>
      </c>
      <c r="E707" t="s">
        <v>34</v>
      </c>
      <c r="F707" t="s">
        <v>4153</v>
      </c>
      <c r="G707" t="s">
        <v>4154</v>
      </c>
      <c r="H707" t="s">
        <v>941</v>
      </c>
      <c r="I707" s="1">
        <v>20230</v>
      </c>
      <c r="J707" t="s">
        <v>4155</v>
      </c>
      <c r="K707" t="s">
        <v>4156</v>
      </c>
      <c r="L707">
        <v>71791</v>
      </c>
      <c r="M707" t="s">
        <v>941</v>
      </c>
      <c r="N707" s="1">
        <v>44903</v>
      </c>
      <c r="O707" s="1">
        <v>44906</v>
      </c>
      <c r="P707">
        <v>90</v>
      </c>
      <c r="Q707">
        <v>4</v>
      </c>
      <c r="R707" t="s">
        <v>40</v>
      </c>
      <c r="S707">
        <v>3</v>
      </c>
      <c r="T707">
        <v>1</v>
      </c>
      <c r="U707">
        <v>3</v>
      </c>
      <c r="V707">
        <v>747</v>
      </c>
      <c r="W707" t="s">
        <v>54</v>
      </c>
      <c r="X707" t="s">
        <v>4157</v>
      </c>
      <c r="Y707" t="s">
        <v>43</v>
      </c>
      <c r="Z707" s="1">
        <v>44883</v>
      </c>
      <c r="AA707" s="2">
        <v>0.84347222222222218</v>
      </c>
      <c r="AB707" s="2">
        <v>0.76857638888888891</v>
      </c>
      <c r="AC707" t="s">
        <v>44</v>
      </c>
      <c r="AD707" t="s">
        <v>44</v>
      </c>
      <c r="AE707" t="s">
        <v>45</v>
      </c>
      <c r="AF707">
        <v>249</v>
      </c>
    </row>
    <row r="708" spans="1:32">
      <c r="A708">
        <v>1742</v>
      </c>
      <c r="B708">
        <v>842</v>
      </c>
      <c r="C708" t="s">
        <v>4158</v>
      </c>
      <c r="D708" t="s">
        <v>3907</v>
      </c>
      <c r="E708" t="s">
        <v>34</v>
      </c>
      <c r="F708" t="s">
        <v>4159</v>
      </c>
      <c r="G708">
        <f>1-452-583-7864</f>
        <v>-8898</v>
      </c>
      <c r="H708" t="s">
        <v>60</v>
      </c>
      <c r="I708" s="1">
        <v>18535</v>
      </c>
      <c r="J708" t="s">
        <v>4160</v>
      </c>
      <c r="K708" t="s">
        <v>4161</v>
      </c>
      <c r="L708">
        <v>36267</v>
      </c>
      <c r="M708" t="s">
        <v>60</v>
      </c>
      <c r="N708" s="1">
        <v>44821</v>
      </c>
      <c r="O708" s="1">
        <v>44826</v>
      </c>
      <c r="P708">
        <v>5</v>
      </c>
      <c r="Q708">
        <v>1</v>
      </c>
      <c r="R708" t="s">
        <v>63</v>
      </c>
      <c r="S708">
        <v>2</v>
      </c>
      <c r="T708">
        <v>2</v>
      </c>
      <c r="U708">
        <v>5</v>
      </c>
      <c r="V708">
        <v>370</v>
      </c>
      <c r="W708" t="s">
        <v>54</v>
      </c>
      <c r="X708" t="s">
        <v>4162</v>
      </c>
      <c r="Y708" t="s">
        <v>65</v>
      </c>
      <c r="Z708" s="1">
        <v>44810</v>
      </c>
      <c r="AA708" s="2">
        <v>5.4641203703703706E-2</v>
      </c>
      <c r="AB708" s="2">
        <v>0.12427083333333333</v>
      </c>
      <c r="AC708" t="s">
        <v>44</v>
      </c>
      <c r="AD708" t="s">
        <v>45</v>
      </c>
      <c r="AE708" t="s">
        <v>45</v>
      </c>
      <c r="AF708">
        <v>74</v>
      </c>
    </row>
    <row r="709" spans="1:32">
      <c r="A709">
        <v>1743</v>
      </c>
      <c r="B709">
        <v>843</v>
      </c>
      <c r="C709" t="s">
        <v>1328</v>
      </c>
      <c r="D709" t="s">
        <v>3461</v>
      </c>
      <c r="E709" t="s">
        <v>48</v>
      </c>
      <c r="F709" t="s">
        <v>4163</v>
      </c>
      <c r="G709">
        <v>5982239367</v>
      </c>
      <c r="H709" t="s">
        <v>86</v>
      </c>
      <c r="I709" s="1">
        <v>24251</v>
      </c>
      <c r="J709" t="s">
        <v>4164</v>
      </c>
      <c r="K709" t="s">
        <v>4165</v>
      </c>
      <c r="L709">
        <v>84390</v>
      </c>
      <c r="M709" t="s">
        <v>86</v>
      </c>
      <c r="N709" s="1">
        <v>44702</v>
      </c>
      <c r="O709" s="1">
        <v>44707</v>
      </c>
      <c r="P709">
        <v>81</v>
      </c>
      <c r="Q709">
        <v>4</v>
      </c>
      <c r="R709" t="s">
        <v>40</v>
      </c>
      <c r="S709">
        <v>1</v>
      </c>
      <c r="T709">
        <v>2</v>
      </c>
      <c r="U709">
        <v>5</v>
      </c>
      <c r="V709">
        <v>1105</v>
      </c>
      <c r="W709" t="s">
        <v>54</v>
      </c>
      <c r="X709" t="s">
        <v>4166</v>
      </c>
      <c r="Y709" t="s">
        <v>81</v>
      </c>
      <c r="Z709" s="1">
        <v>44684</v>
      </c>
      <c r="AA709" s="2">
        <v>0.92184027777777777</v>
      </c>
      <c r="AB709" s="2">
        <v>0.330625</v>
      </c>
      <c r="AC709" t="s">
        <v>44</v>
      </c>
      <c r="AD709" t="s">
        <v>44</v>
      </c>
      <c r="AE709" t="s">
        <v>45</v>
      </c>
      <c r="AF709">
        <v>221</v>
      </c>
    </row>
    <row r="710" spans="1:32">
      <c r="A710">
        <v>1744</v>
      </c>
      <c r="B710">
        <v>844</v>
      </c>
      <c r="C710" t="s">
        <v>90</v>
      </c>
      <c r="D710" t="s">
        <v>4167</v>
      </c>
      <c r="E710" t="s">
        <v>34</v>
      </c>
      <c r="F710" t="s">
        <v>4168</v>
      </c>
      <c r="G710" t="s">
        <v>4169</v>
      </c>
      <c r="H710" t="s">
        <v>164</v>
      </c>
      <c r="I710" s="1">
        <v>35313</v>
      </c>
      <c r="J710" t="s">
        <v>4170</v>
      </c>
      <c r="K710" t="s">
        <v>4171</v>
      </c>
      <c r="L710">
        <v>29562</v>
      </c>
      <c r="M710" t="s">
        <v>164</v>
      </c>
      <c r="N710" s="1">
        <v>44860</v>
      </c>
      <c r="O710" s="1">
        <v>44863</v>
      </c>
      <c r="P710">
        <v>67</v>
      </c>
      <c r="Q710">
        <v>3</v>
      </c>
      <c r="R710" t="s">
        <v>53</v>
      </c>
      <c r="S710">
        <v>3</v>
      </c>
      <c r="T710">
        <v>1</v>
      </c>
      <c r="U710">
        <v>3</v>
      </c>
      <c r="V710">
        <v>369</v>
      </c>
      <c r="W710" t="s">
        <v>54</v>
      </c>
      <c r="X710" t="s">
        <v>4172</v>
      </c>
      <c r="Y710" t="s">
        <v>6</v>
      </c>
      <c r="Z710" s="1">
        <v>44843</v>
      </c>
      <c r="AA710" s="2">
        <v>0.90553240740740737</v>
      </c>
      <c r="AB710" s="2">
        <v>0.67380787037037038</v>
      </c>
      <c r="AC710" t="s">
        <v>45</v>
      </c>
      <c r="AD710" t="s">
        <v>44</v>
      </c>
      <c r="AE710" t="s">
        <v>45</v>
      </c>
      <c r="AF710">
        <v>123</v>
      </c>
    </row>
    <row r="711" spans="1:32">
      <c r="A711">
        <v>1745</v>
      </c>
      <c r="B711">
        <v>845</v>
      </c>
      <c r="C711" t="s">
        <v>2828</v>
      </c>
      <c r="D711" t="s">
        <v>1281</v>
      </c>
      <c r="E711" t="s">
        <v>48</v>
      </c>
      <c r="F711" t="s">
        <v>4173</v>
      </c>
      <c r="G711" t="s">
        <v>4174</v>
      </c>
      <c r="H711" t="s">
        <v>70</v>
      </c>
      <c r="I711" s="1">
        <v>36978</v>
      </c>
      <c r="J711" t="s">
        <v>4175</v>
      </c>
      <c r="K711" t="s">
        <v>4176</v>
      </c>
      <c r="L711">
        <v>82032</v>
      </c>
      <c r="M711" t="s">
        <v>70</v>
      </c>
      <c r="N711" s="1">
        <v>44898</v>
      </c>
      <c r="O711" s="1">
        <v>44903</v>
      </c>
      <c r="P711">
        <v>70</v>
      </c>
      <c r="Q711">
        <v>3</v>
      </c>
      <c r="R711" t="s">
        <v>53</v>
      </c>
      <c r="S711">
        <v>3</v>
      </c>
      <c r="T711">
        <v>1</v>
      </c>
      <c r="U711">
        <v>5</v>
      </c>
      <c r="V711">
        <v>665</v>
      </c>
      <c r="W711" t="s">
        <v>41</v>
      </c>
      <c r="X711" t="s">
        <v>4177</v>
      </c>
      <c r="Y711" t="s">
        <v>81</v>
      </c>
      <c r="Z711" s="1">
        <v>44892</v>
      </c>
      <c r="AA711" s="2">
        <v>0.64688657407407402</v>
      </c>
      <c r="AB711" s="2">
        <v>0.84686342592592589</v>
      </c>
      <c r="AC711" t="s">
        <v>45</v>
      </c>
      <c r="AD711" t="s">
        <v>44</v>
      </c>
      <c r="AE711" t="s">
        <v>45</v>
      </c>
      <c r="AF711">
        <v>133</v>
      </c>
    </row>
    <row r="712" spans="1:32">
      <c r="A712">
        <v>1746</v>
      </c>
      <c r="B712">
        <v>846</v>
      </c>
      <c r="C712" t="s">
        <v>4178</v>
      </c>
      <c r="D712" t="s">
        <v>584</v>
      </c>
      <c r="E712" t="s">
        <v>48</v>
      </c>
      <c r="F712" t="s">
        <v>4179</v>
      </c>
      <c r="G712" t="s">
        <v>4180</v>
      </c>
      <c r="H712" t="s">
        <v>201</v>
      </c>
      <c r="I712" s="1">
        <v>32507</v>
      </c>
      <c r="J712" t="s">
        <v>4181</v>
      </c>
      <c r="K712" t="s">
        <v>4182</v>
      </c>
      <c r="L712">
        <v>35286</v>
      </c>
      <c r="M712" t="s">
        <v>201</v>
      </c>
      <c r="N712" s="1">
        <v>44707</v>
      </c>
      <c r="O712" s="1">
        <v>44712</v>
      </c>
      <c r="P712">
        <v>81</v>
      </c>
      <c r="Q712">
        <v>4</v>
      </c>
      <c r="R712" t="s">
        <v>40</v>
      </c>
      <c r="S712">
        <v>2</v>
      </c>
      <c r="T712">
        <v>1</v>
      </c>
      <c r="U712">
        <v>5</v>
      </c>
      <c r="V712">
        <v>1130</v>
      </c>
      <c r="W712" t="s">
        <v>41</v>
      </c>
      <c r="X712" t="s">
        <v>4183</v>
      </c>
      <c r="Y712" t="s">
        <v>43</v>
      </c>
      <c r="Z712" s="1">
        <v>44673</v>
      </c>
      <c r="AA712" s="2">
        <v>0.77423611111111112</v>
      </c>
      <c r="AB712" s="2">
        <v>0.4993055555555555</v>
      </c>
      <c r="AC712" t="s">
        <v>44</v>
      </c>
      <c r="AD712" t="s">
        <v>44</v>
      </c>
      <c r="AE712" t="s">
        <v>44</v>
      </c>
      <c r="AF712">
        <v>226</v>
      </c>
    </row>
    <row r="713" spans="1:32">
      <c r="A713">
        <v>1748</v>
      </c>
      <c r="B713">
        <v>848</v>
      </c>
      <c r="C713" t="s">
        <v>590</v>
      </c>
      <c r="D713" t="s">
        <v>285</v>
      </c>
      <c r="E713" t="s">
        <v>48</v>
      </c>
      <c r="F713" t="s">
        <v>4184</v>
      </c>
      <c r="G713" t="s">
        <v>4185</v>
      </c>
      <c r="H713" t="s">
        <v>101</v>
      </c>
      <c r="I713" s="1">
        <v>17501</v>
      </c>
      <c r="J713" t="s">
        <v>4186</v>
      </c>
      <c r="K713" t="s">
        <v>4187</v>
      </c>
      <c r="L713">
        <v>43516</v>
      </c>
      <c r="M713" t="s">
        <v>101</v>
      </c>
      <c r="N713" s="1">
        <v>44933</v>
      </c>
      <c r="O713" s="1">
        <v>44936</v>
      </c>
      <c r="P713">
        <v>49</v>
      </c>
      <c r="Q713">
        <v>2</v>
      </c>
      <c r="R713" t="s">
        <v>53</v>
      </c>
      <c r="S713">
        <v>3</v>
      </c>
      <c r="T713">
        <v>2</v>
      </c>
      <c r="U713">
        <v>3</v>
      </c>
      <c r="V713">
        <v>381</v>
      </c>
      <c r="W713" t="s">
        <v>54</v>
      </c>
      <c r="X713" t="s">
        <v>4188</v>
      </c>
      <c r="Y713" t="s">
        <v>43</v>
      </c>
      <c r="Z713" s="1">
        <v>44901</v>
      </c>
      <c r="AA713" s="2">
        <v>0.39909722222222221</v>
      </c>
      <c r="AB713" s="2">
        <v>0.52179398148148148</v>
      </c>
      <c r="AC713" t="s">
        <v>44</v>
      </c>
      <c r="AD713" t="s">
        <v>44</v>
      </c>
      <c r="AE713" t="s">
        <v>45</v>
      </c>
      <c r="AF713">
        <v>127</v>
      </c>
    </row>
    <row r="714" spans="1:32">
      <c r="A714">
        <v>1749</v>
      </c>
      <c r="B714">
        <v>849</v>
      </c>
      <c r="C714" t="s">
        <v>305</v>
      </c>
      <c r="D714" t="s">
        <v>4189</v>
      </c>
      <c r="E714" t="s">
        <v>48</v>
      </c>
      <c r="F714" t="s">
        <v>4190</v>
      </c>
      <c r="G714" t="s">
        <v>4191</v>
      </c>
      <c r="H714" t="s">
        <v>209</v>
      </c>
      <c r="I714" s="1">
        <v>29912</v>
      </c>
      <c r="J714" t="s">
        <v>4192</v>
      </c>
      <c r="K714" t="s">
        <v>4193</v>
      </c>
      <c r="L714">
        <v>77201</v>
      </c>
      <c r="M714" t="s">
        <v>209</v>
      </c>
      <c r="N714" s="1">
        <v>44849</v>
      </c>
      <c r="O714" s="1">
        <v>44852</v>
      </c>
      <c r="P714">
        <v>68</v>
      </c>
      <c r="Q714">
        <v>3</v>
      </c>
      <c r="R714" t="s">
        <v>63</v>
      </c>
      <c r="S714">
        <v>4</v>
      </c>
      <c r="T714">
        <v>0</v>
      </c>
      <c r="U714">
        <v>3</v>
      </c>
      <c r="V714">
        <v>246</v>
      </c>
      <c r="W714" t="s">
        <v>41</v>
      </c>
      <c r="X714" t="s">
        <v>4194</v>
      </c>
      <c r="Y714" t="s">
        <v>43</v>
      </c>
      <c r="Z714" s="1">
        <v>44822</v>
      </c>
      <c r="AA714" s="2">
        <v>0.12074074074074075</v>
      </c>
      <c r="AB714" s="2">
        <v>0.24063657407407404</v>
      </c>
      <c r="AC714" t="s">
        <v>44</v>
      </c>
      <c r="AD714" t="s">
        <v>45</v>
      </c>
      <c r="AE714" t="s">
        <v>45</v>
      </c>
      <c r="AF714">
        <v>82</v>
      </c>
    </row>
    <row r="715" spans="1:32">
      <c r="A715">
        <v>1750</v>
      </c>
      <c r="B715">
        <v>850</v>
      </c>
      <c r="C715" t="s">
        <v>681</v>
      </c>
      <c r="D715" t="s">
        <v>4195</v>
      </c>
      <c r="E715" t="s">
        <v>34</v>
      </c>
      <c r="F715" t="s">
        <v>4196</v>
      </c>
      <c r="G715" t="s">
        <v>4197</v>
      </c>
      <c r="H715" t="s">
        <v>330</v>
      </c>
      <c r="I715" s="1">
        <v>30348</v>
      </c>
      <c r="J715" t="s">
        <v>4198</v>
      </c>
      <c r="K715" t="s">
        <v>4199</v>
      </c>
      <c r="L715">
        <v>53506</v>
      </c>
      <c r="M715" t="s">
        <v>330</v>
      </c>
      <c r="N715" s="1">
        <v>44673</v>
      </c>
      <c r="O715" s="1">
        <v>44678</v>
      </c>
      <c r="P715">
        <v>79</v>
      </c>
      <c r="Q715">
        <v>4</v>
      </c>
      <c r="R715" t="s">
        <v>53</v>
      </c>
      <c r="S715">
        <v>1</v>
      </c>
      <c r="T715">
        <v>0</v>
      </c>
      <c r="U715">
        <v>5</v>
      </c>
      <c r="V715">
        <v>745</v>
      </c>
      <c r="W715" t="s">
        <v>54</v>
      </c>
      <c r="X715" t="s">
        <v>4200</v>
      </c>
      <c r="Y715" t="s">
        <v>65</v>
      </c>
      <c r="Z715" s="1">
        <v>44642</v>
      </c>
      <c r="AA715" s="2">
        <v>0.50040509259259258</v>
      </c>
      <c r="AB715" s="2">
        <v>0.98425925925925928</v>
      </c>
      <c r="AC715" t="s">
        <v>45</v>
      </c>
      <c r="AD715" t="s">
        <v>45</v>
      </c>
      <c r="AE715" t="s">
        <v>44</v>
      </c>
      <c r="AF715">
        <v>149</v>
      </c>
    </row>
    <row r="716" spans="1:32">
      <c r="A716">
        <v>1751</v>
      </c>
      <c r="B716">
        <v>851</v>
      </c>
      <c r="C716" t="s">
        <v>229</v>
      </c>
      <c r="D716" t="s">
        <v>4201</v>
      </c>
      <c r="E716" t="s">
        <v>34</v>
      </c>
      <c r="F716" t="s">
        <v>4202</v>
      </c>
      <c r="G716" t="s">
        <v>4203</v>
      </c>
      <c r="H716" t="s">
        <v>156</v>
      </c>
      <c r="I716" s="1">
        <v>30906</v>
      </c>
      <c r="J716" t="s">
        <v>4204</v>
      </c>
      <c r="K716" t="s">
        <v>4205</v>
      </c>
      <c r="L716">
        <v>2811</v>
      </c>
      <c r="M716" t="s">
        <v>156</v>
      </c>
      <c r="N716" s="1">
        <v>44862</v>
      </c>
      <c r="O716" s="1">
        <v>44864</v>
      </c>
      <c r="P716">
        <v>58</v>
      </c>
      <c r="Q716">
        <v>3</v>
      </c>
      <c r="R716" t="s">
        <v>53</v>
      </c>
      <c r="S716">
        <v>4</v>
      </c>
      <c r="T716">
        <v>1</v>
      </c>
      <c r="U716">
        <v>2</v>
      </c>
      <c r="V716">
        <v>280</v>
      </c>
      <c r="W716" t="s">
        <v>41</v>
      </c>
      <c r="X716" t="s">
        <v>4206</v>
      </c>
      <c r="Y716" t="s">
        <v>43</v>
      </c>
      <c r="Z716" s="1">
        <v>44854</v>
      </c>
      <c r="AA716" s="2">
        <v>0.43708333333333332</v>
      </c>
      <c r="AB716" s="2">
        <v>0.77011574074074074</v>
      </c>
      <c r="AC716" t="s">
        <v>44</v>
      </c>
      <c r="AD716" t="s">
        <v>44</v>
      </c>
      <c r="AE716" t="s">
        <v>44</v>
      </c>
      <c r="AF716">
        <v>140</v>
      </c>
    </row>
    <row r="717" spans="1:32">
      <c r="A717">
        <v>1752</v>
      </c>
      <c r="B717">
        <v>852</v>
      </c>
      <c r="C717" t="s">
        <v>3322</v>
      </c>
      <c r="D717" t="s">
        <v>4207</v>
      </c>
      <c r="E717" t="s">
        <v>48</v>
      </c>
      <c r="F717" t="s">
        <v>4208</v>
      </c>
      <c r="G717" t="s">
        <v>4209</v>
      </c>
      <c r="H717" t="s">
        <v>1442</v>
      </c>
      <c r="I717" s="1">
        <v>20869</v>
      </c>
      <c r="J717" t="s">
        <v>4210</v>
      </c>
      <c r="K717" t="s">
        <v>4211</v>
      </c>
      <c r="L717">
        <v>20246</v>
      </c>
      <c r="M717" t="s">
        <v>1442</v>
      </c>
      <c r="N717" s="1">
        <v>44624</v>
      </c>
      <c r="O717" s="1">
        <v>44628</v>
      </c>
      <c r="P717">
        <v>28</v>
      </c>
      <c r="Q717">
        <v>2</v>
      </c>
      <c r="R717" t="s">
        <v>53</v>
      </c>
      <c r="S717">
        <v>3</v>
      </c>
      <c r="T717">
        <v>2</v>
      </c>
      <c r="U717">
        <v>4</v>
      </c>
      <c r="V717">
        <v>572</v>
      </c>
      <c r="W717" t="s">
        <v>54</v>
      </c>
      <c r="X717" t="s">
        <v>4212</v>
      </c>
      <c r="Y717" t="s">
        <v>81</v>
      </c>
      <c r="Z717" s="1">
        <v>44588</v>
      </c>
      <c r="AA717" s="2">
        <v>0.5896527777777778</v>
      </c>
      <c r="AB717" s="2">
        <v>0.77271990740740737</v>
      </c>
      <c r="AC717" t="s">
        <v>44</v>
      </c>
      <c r="AD717" t="s">
        <v>45</v>
      </c>
      <c r="AE717" t="s">
        <v>45</v>
      </c>
      <c r="AF717">
        <v>143</v>
      </c>
    </row>
    <row r="718" spans="1:32">
      <c r="A718">
        <v>1753</v>
      </c>
      <c r="B718">
        <v>853</v>
      </c>
      <c r="C718" t="s">
        <v>3217</v>
      </c>
      <c r="D718" t="s">
        <v>462</v>
      </c>
      <c r="E718" t="s">
        <v>48</v>
      </c>
      <c r="F718" t="s">
        <v>4213</v>
      </c>
      <c r="G718" t="s">
        <v>4214</v>
      </c>
      <c r="H718" t="s">
        <v>129</v>
      </c>
      <c r="I718" s="1">
        <v>35318</v>
      </c>
      <c r="J718" t="s">
        <v>4215</v>
      </c>
      <c r="K718" t="s">
        <v>4216</v>
      </c>
      <c r="L718">
        <v>68502</v>
      </c>
      <c r="M718" t="s">
        <v>129</v>
      </c>
      <c r="N718" s="1">
        <v>44661</v>
      </c>
      <c r="O718" s="1">
        <v>44664</v>
      </c>
      <c r="P718">
        <v>64</v>
      </c>
      <c r="Q718">
        <v>3</v>
      </c>
      <c r="R718" t="s">
        <v>53</v>
      </c>
      <c r="S718">
        <v>3</v>
      </c>
      <c r="T718">
        <v>0</v>
      </c>
      <c r="U718">
        <v>3</v>
      </c>
      <c r="V718">
        <v>411</v>
      </c>
      <c r="W718" t="s">
        <v>41</v>
      </c>
      <c r="X718" t="s">
        <v>4217</v>
      </c>
      <c r="Y718" t="s">
        <v>81</v>
      </c>
      <c r="Z718" s="1">
        <v>44627</v>
      </c>
      <c r="AA718" s="2">
        <v>0.90951388888888884</v>
      </c>
      <c r="AB718" s="2">
        <v>0.76506944444444447</v>
      </c>
      <c r="AC718" t="s">
        <v>44</v>
      </c>
      <c r="AD718" t="s">
        <v>44</v>
      </c>
      <c r="AE718" t="s">
        <v>45</v>
      </c>
      <c r="AF718">
        <v>137</v>
      </c>
    </row>
    <row r="719" spans="1:32">
      <c r="A719">
        <v>1754</v>
      </c>
      <c r="B719">
        <v>854</v>
      </c>
      <c r="C719" t="s">
        <v>4218</v>
      </c>
      <c r="D719" t="s">
        <v>83</v>
      </c>
      <c r="E719" t="s">
        <v>34</v>
      </c>
      <c r="F719" t="s">
        <v>4219</v>
      </c>
      <c r="G719" t="s">
        <v>4220</v>
      </c>
      <c r="H719" t="s">
        <v>171</v>
      </c>
      <c r="I719" s="1">
        <v>25592</v>
      </c>
      <c r="J719" t="s">
        <v>4221</v>
      </c>
      <c r="K719" t="s">
        <v>4222</v>
      </c>
      <c r="L719">
        <v>10116</v>
      </c>
      <c r="M719" t="s">
        <v>171</v>
      </c>
      <c r="N719" s="1">
        <v>44745</v>
      </c>
      <c r="O719" s="1">
        <v>44746</v>
      </c>
      <c r="P719">
        <v>45</v>
      </c>
      <c r="Q719">
        <v>2</v>
      </c>
      <c r="R719" t="s">
        <v>40</v>
      </c>
      <c r="S719">
        <v>4</v>
      </c>
      <c r="T719">
        <v>1</v>
      </c>
      <c r="U719">
        <v>1</v>
      </c>
      <c r="V719">
        <v>236</v>
      </c>
      <c r="W719" t="s">
        <v>41</v>
      </c>
      <c r="X719" t="s">
        <v>4223</v>
      </c>
      <c r="Y719" t="s">
        <v>6</v>
      </c>
      <c r="Z719" s="1">
        <v>44726</v>
      </c>
      <c r="AA719" s="2">
        <v>0.55688657407407405</v>
      </c>
      <c r="AB719" s="2">
        <v>0.99260416666666673</v>
      </c>
      <c r="AC719" t="s">
        <v>45</v>
      </c>
      <c r="AD719" t="s">
        <v>44</v>
      </c>
      <c r="AE719" t="s">
        <v>44</v>
      </c>
      <c r="AF719">
        <v>236</v>
      </c>
    </row>
    <row r="720" spans="1:32">
      <c r="A720">
        <v>1755</v>
      </c>
      <c r="B720">
        <v>855</v>
      </c>
      <c r="C720" t="s">
        <v>2828</v>
      </c>
      <c r="D720" t="s">
        <v>3973</v>
      </c>
      <c r="E720" t="s">
        <v>34</v>
      </c>
      <c r="F720" t="s">
        <v>4224</v>
      </c>
      <c r="G720" t="s">
        <v>4225</v>
      </c>
      <c r="H720" t="s">
        <v>77</v>
      </c>
      <c r="I720" s="1">
        <v>31899</v>
      </c>
      <c r="J720" t="s">
        <v>4226</v>
      </c>
      <c r="K720" t="s">
        <v>4227</v>
      </c>
      <c r="L720">
        <v>70481</v>
      </c>
      <c r="M720" t="s">
        <v>77</v>
      </c>
      <c r="N720" s="1">
        <v>44672</v>
      </c>
      <c r="O720" s="1">
        <v>44676</v>
      </c>
      <c r="P720">
        <v>12</v>
      </c>
      <c r="Q720">
        <v>1</v>
      </c>
      <c r="R720" t="s">
        <v>40</v>
      </c>
      <c r="S720">
        <v>2</v>
      </c>
      <c r="T720">
        <v>0</v>
      </c>
      <c r="U720">
        <v>4</v>
      </c>
      <c r="V720">
        <v>892</v>
      </c>
      <c r="W720" t="s">
        <v>54</v>
      </c>
      <c r="X720" t="s">
        <v>4228</v>
      </c>
      <c r="Y720" t="s">
        <v>65</v>
      </c>
      <c r="Z720" s="1">
        <v>44666</v>
      </c>
      <c r="AA720" s="2">
        <v>0.35579861111111111</v>
      </c>
      <c r="AB720" s="2">
        <v>0.76636574074074071</v>
      </c>
      <c r="AC720" t="s">
        <v>44</v>
      </c>
      <c r="AD720" t="s">
        <v>45</v>
      </c>
      <c r="AE720" t="s">
        <v>44</v>
      </c>
      <c r="AF720">
        <v>223</v>
      </c>
    </row>
    <row r="721" spans="1:32">
      <c r="A721">
        <v>1756</v>
      </c>
      <c r="B721">
        <v>856</v>
      </c>
      <c r="C721" t="s">
        <v>2202</v>
      </c>
      <c r="D721" t="s">
        <v>4229</v>
      </c>
      <c r="E721" t="s">
        <v>34</v>
      </c>
      <c r="F721" t="s">
        <v>4230</v>
      </c>
      <c r="G721" t="s">
        <v>4231</v>
      </c>
      <c r="H721" t="s">
        <v>941</v>
      </c>
      <c r="I721" s="1">
        <v>29740</v>
      </c>
      <c r="J721" t="s">
        <v>4232</v>
      </c>
      <c r="K721" t="s">
        <v>4233</v>
      </c>
      <c r="L721">
        <v>87788</v>
      </c>
      <c r="M721" t="s">
        <v>941</v>
      </c>
      <c r="N721" s="1">
        <v>44858</v>
      </c>
      <c r="O721" s="1">
        <v>44861</v>
      </c>
      <c r="P721">
        <v>93</v>
      </c>
      <c r="Q721">
        <v>4</v>
      </c>
      <c r="R721" t="s">
        <v>40</v>
      </c>
      <c r="S721">
        <v>2</v>
      </c>
      <c r="T721">
        <v>1</v>
      </c>
      <c r="U721">
        <v>3</v>
      </c>
      <c r="V721">
        <v>738</v>
      </c>
      <c r="W721" t="s">
        <v>41</v>
      </c>
      <c r="X721" t="s">
        <v>4234</v>
      </c>
      <c r="Y721" t="s">
        <v>81</v>
      </c>
      <c r="Z721" s="1">
        <v>44829</v>
      </c>
      <c r="AA721" s="2">
        <v>0.89370370370370367</v>
      </c>
      <c r="AB721" s="2">
        <v>0.51652777777777781</v>
      </c>
      <c r="AC721" t="s">
        <v>45</v>
      </c>
      <c r="AD721" t="s">
        <v>44</v>
      </c>
      <c r="AE721" t="s">
        <v>44</v>
      </c>
      <c r="AF721">
        <v>246</v>
      </c>
    </row>
    <row r="722" spans="1:32">
      <c r="A722">
        <v>1757</v>
      </c>
      <c r="B722">
        <v>857</v>
      </c>
      <c r="C722" t="s">
        <v>722</v>
      </c>
      <c r="D722" t="s">
        <v>514</v>
      </c>
      <c r="E722" t="s">
        <v>34</v>
      </c>
      <c r="F722" t="s">
        <v>4235</v>
      </c>
      <c r="G722" t="s">
        <v>4236</v>
      </c>
      <c r="H722" t="s">
        <v>423</v>
      </c>
      <c r="I722" s="1">
        <v>29378</v>
      </c>
      <c r="J722" t="s">
        <v>4237</v>
      </c>
      <c r="K722" t="s">
        <v>4238</v>
      </c>
      <c r="L722">
        <v>34336</v>
      </c>
      <c r="M722" t="s">
        <v>423</v>
      </c>
      <c r="N722" s="1">
        <v>44815</v>
      </c>
      <c r="O722" s="1">
        <v>44816</v>
      </c>
      <c r="P722">
        <v>78</v>
      </c>
      <c r="Q722">
        <v>4</v>
      </c>
      <c r="R722" t="s">
        <v>40</v>
      </c>
      <c r="S722">
        <v>2</v>
      </c>
      <c r="T722">
        <v>2</v>
      </c>
      <c r="U722">
        <v>1</v>
      </c>
      <c r="V722">
        <v>213</v>
      </c>
      <c r="W722" t="s">
        <v>54</v>
      </c>
      <c r="X722" t="s">
        <v>4239</v>
      </c>
      <c r="Y722" t="s">
        <v>65</v>
      </c>
      <c r="Z722" s="1">
        <v>44784</v>
      </c>
      <c r="AA722" s="2">
        <v>5.5706018518518523E-2</v>
      </c>
      <c r="AB722" s="2">
        <v>0.21131944444444442</v>
      </c>
      <c r="AC722" t="s">
        <v>45</v>
      </c>
      <c r="AD722" t="s">
        <v>45</v>
      </c>
      <c r="AE722" t="s">
        <v>44</v>
      </c>
      <c r="AF722">
        <v>213</v>
      </c>
    </row>
    <row r="723" spans="1:32">
      <c r="A723">
        <v>1758</v>
      </c>
      <c r="B723">
        <v>858</v>
      </c>
      <c r="C723" t="s">
        <v>1668</v>
      </c>
      <c r="D723" t="s">
        <v>3440</v>
      </c>
      <c r="E723" t="s">
        <v>34</v>
      </c>
      <c r="F723" t="s">
        <v>4240</v>
      </c>
      <c r="G723" t="s">
        <v>4241</v>
      </c>
      <c r="H723" t="s">
        <v>225</v>
      </c>
      <c r="I723" s="1">
        <v>37841</v>
      </c>
      <c r="J723" t="s">
        <v>4242</v>
      </c>
      <c r="K723" t="s">
        <v>4243</v>
      </c>
      <c r="L723">
        <v>28408</v>
      </c>
      <c r="M723" t="s">
        <v>225</v>
      </c>
      <c r="N723" s="1">
        <v>44864</v>
      </c>
      <c r="O723" s="1">
        <v>44866</v>
      </c>
      <c r="P723">
        <v>74</v>
      </c>
      <c r="Q723">
        <v>3</v>
      </c>
      <c r="R723" t="s">
        <v>63</v>
      </c>
      <c r="S723">
        <v>2</v>
      </c>
      <c r="T723">
        <v>1</v>
      </c>
      <c r="U723">
        <v>2</v>
      </c>
      <c r="V723">
        <v>174</v>
      </c>
      <c r="W723" t="s">
        <v>41</v>
      </c>
      <c r="X723" t="s">
        <v>4244</v>
      </c>
      <c r="Y723" t="s">
        <v>6</v>
      </c>
      <c r="Z723" s="1">
        <v>44827</v>
      </c>
      <c r="AA723" s="2">
        <v>0.64086805555555559</v>
      </c>
      <c r="AB723" s="2">
        <v>0.26861111111111108</v>
      </c>
      <c r="AC723" t="s">
        <v>45</v>
      </c>
      <c r="AD723" t="s">
        <v>45</v>
      </c>
      <c r="AE723" t="s">
        <v>45</v>
      </c>
      <c r="AF723">
        <v>87</v>
      </c>
    </row>
    <row r="724" spans="1:32">
      <c r="A724">
        <v>1759</v>
      </c>
      <c r="B724">
        <v>859</v>
      </c>
      <c r="C724" t="s">
        <v>1452</v>
      </c>
      <c r="D724" t="s">
        <v>4245</v>
      </c>
      <c r="E724" t="s">
        <v>34</v>
      </c>
      <c r="F724" t="s">
        <v>4246</v>
      </c>
      <c r="G724">
        <v>5918562416</v>
      </c>
      <c r="H724" t="s">
        <v>115</v>
      </c>
      <c r="I724" s="1">
        <v>23294</v>
      </c>
      <c r="J724" t="s">
        <v>4247</v>
      </c>
      <c r="K724" t="s">
        <v>4248</v>
      </c>
      <c r="L724">
        <v>47147</v>
      </c>
      <c r="M724" t="s">
        <v>115</v>
      </c>
      <c r="N724" s="1">
        <v>44708</v>
      </c>
      <c r="O724" s="1">
        <v>44710</v>
      </c>
      <c r="P724">
        <v>2</v>
      </c>
      <c r="Q724">
        <v>1</v>
      </c>
      <c r="R724" t="s">
        <v>63</v>
      </c>
      <c r="S724">
        <v>3</v>
      </c>
      <c r="T724">
        <v>0</v>
      </c>
      <c r="U724">
        <v>2</v>
      </c>
      <c r="V724">
        <v>166</v>
      </c>
      <c r="W724" t="s">
        <v>54</v>
      </c>
      <c r="X724" t="s">
        <v>4249</v>
      </c>
      <c r="Y724" t="s">
        <v>43</v>
      </c>
      <c r="Z724" s="1">
        <v>44701</v>
      </c>
      <c r="AA724" s="2">
        <v>0.60295138888888888</v>
      </c>
      <c r="AB724" s="2">
        <v>0.92576388888888894</v>
      </c>
      <c r="AC724" t="s">
        <v>45</v>
      </c>
      <c r="AD724" t="s">
        <v>44</v>
      </c>
      <c r="AE724" t="s">
        <v>45</v>
      </c>
      <c r="AF724">
        <v>83</v>
      </c>
    </row>
    <row r="725" spans="1:32">
      <c r="A725">
        <v>1760</v>
      </c>
      <c r="B725">
        <v>860</v>
      </c>
      <c r="C725" t="s">
        <v>4250</v>
      </c>
      <c r="D725" t="s">
        <v>4251</v>
      </c>
      <c r="E725" t="s">
        <v>34</v>
      </c>
      <c r="F725" t="s">
        <v>4252</v>
      </c>
      <c r="G725" t="s">
        <v>4253</v>
      </c>
      <c r="H725" t="s">
        <v>418</v>
      </c>
      <c r="I725" s="1">
        <v>23704</v>
      </c>
      <c r="J725" t="s">
        <v>4254</v>
      </c>
      <c r="K725" t="s">
        <v>4255</v>
      </c>
      <c r="L725">
        <v>13708</v>
      </c>
      <c r="M725" t="s">
        <v>418</v>
      </c>
      <c r="N725" s="1">
        <v>44807</v>
      </c>
      <c r="O725" s="1">
        <v>44809</v>
      </c>
      <c r="P725">
        <v>58</v>
      </c>
      <c r="Q725">
        <v>3</v>
      </c>
      <c r="R725" t="s">
        <v>53</v>
      </c>
      <c r="S725">
        <v>1</v>
      </c>
      <c r="T725">
        <v>1</v>
      </c>
      <c r="U725">
        <v>2</v>
      </c>
      <c r="V725">
        <v>276</v>
      </c>
      <c r="W725" t="s">
        <v>41</v>
      </c>
      <c r="X725" t="s">
        <v>4256</v>
      </c>
      <c r="Y725" t="s">
        <v>81</v>
      </c>
      <c r="Z725" s="1">
        <v>44772</v>
      </c>
      <c r="AA725" s="2">
        <v>0.19591435185185188</v>
      </c>
      <c r="AB725" s="2">
        <v>0.55366898148148147</v>
      </c>
      <c r="AC725" t="s">
        <v>45</v>
      </c>
      <c r="AD725" t="s">
        <v>44</v>
      </c>
      <c r="AE725" t="s">
        <v>44</v>
      </c>
      <c r="AF725">
        <v>138</v>
      </c>
    </row>
    <row r="726" spans="1:32">
      <c r="A726">
        <v>1761</v>
      </c>
      <c r="B726">
        <v>861</v>
      </c>
      <c r="C726" t="s">
        <v>1966</v>
      </c>
      <c r="D726" t="s">
        <v>4257</v>
      </c>
      <c r="E726" t="s">
        <v>48</v>
      </c>
      <c r="F726" t="s">
        <v>4258</v>
      </c>
      <c r="G726" t="s">
        <v>4259</v>
      </c>
      <c r="H726" t="s">
        <v>171</v>
      </c>
      <c r="I726" s="1">
        <v>38483</v>
      </c>
      <c r="J726" t="s">
        <v>4260</v>
      </c>
      <c r="K726" t="s">
        <v>4261</v>
      </c>
      <c r="L726">
        <v>698</v>
      </c>
      <c r="M726" t="s">
        <v>171</v>
      </c>
      <c r="N726" s="1">
        <v>44770</v>
      </c>
      <c r="O726" s="1">
        <v>44772</v>
      </c>
      <c r="P726">
        <v>17</v>
      </c>
      <c r="Q726">
        <v>1</v>
      </c>
      <c r="R726" t="s">
        <v>63</v>
      </c>
      <c r="S726">
        <v>4</v>
      </c>
      <c r="T726">
        <v>2</v>
      </c>
      <c r="U726">
        <v>2</v>
      </c>
      <c r="V726">
        <v>162</v>
      </c>
      <c r="W726" t="s">
        <v>41</v>
      </c>
      <c r="X726" t="s">
        <v>4262</v>
      </c>
      <c r="Y726" t="s">
        <v>43</v>
      </c>
      <c r="Z726" s="1">
        <v>44757</v>
      </c>
      <c r="AA726" s="2">
        <v>0.81526620370370362</v>
      </c>
      <c r="AB726" s="2">
        <v>0.1839814814814815</v>
      </c>
      <c r="AC726" t="s">
        <v>45</v>
      </c>
      <c r="AD726" t="s">
        <v>44</v>
      </c>
      <c r="AE726" t="s">
        <v>45</v>
      </c>
      <c r="AF726">
        <v>81</v>
      </c>
    </row>
    <row r="727" spans="1:32">
      <c r="A727">
        <v>1762</v>
      </c>
      <c r="B727">
        <v>862</v>
      </c>
      <c r="C727" t="s">
        <v>1155</v>
      </c>
      <c r="D727" t="s">
        <v>4263</v>
      </c>
      <c r="E727" t="s">
        <v>48</v>
      </c>
      <c r="F727" t="s">
        <v>4264</v>
      </c>
      <c r="G727" t="s">
        <v>4265</v>
      </c>
      <c r="H727" t="s">
        <v>904</v>
      </c>
      <c r="I727" s="1">
        <v>33319</v>
      </c>
      <c r="J727" t="s">
        <v>4266</v>
      </c>
      <c r="K727" t="s">
        <v>4267</v>
      </c>
      <c r="L727">
        <v>78944</v>
      </c>
      <c r="M727" t="s">
        <v>904</v>
      </c>
      <c r="N727" s="1">
        <v>44864</v>
      </c>
      <c r="O727" s="1">
        <v>44866</v>
      </c>
      <c r="P727">
        <v>20</v>
      </c>
      <c r="Q727">
        <v>1</v>
      </c>
      <c r="R727" t="s">
        <v>63</v>
      </c>
      <c r="S727">
        <v>1</v>
      </c>
      <c r="T727">
        <v>2</v>
      </c>
      <c r="U727">
        <v>2</v>
      </c>
      <c r="V727">
        <v>170</v>
      </c>
      <c r="W727" t="s">
        <v>41</v>
      </c>
      <c r="X727" t="s">
        <v>4268</v>
      </c>
      <c r="Y727" t="s">
        <v>65</v>
      </c>
      <c r="Z727" s="1">
        <v>44849</v>
      </c>
      <c r="AA727" s="2">
        <v>0.30495370370370373</v>
      </c>
      <c r="AB727" s="2">
        <v>0.13076388888888887</v>
      </c>
      <c r="AC727" t="s">
        <v>44</v>
      </c>
      <c r="AD727" t="s">
        <v>44</v>
      </c>
      <c r="AE727" t="s">
        <v>45</v>
      </c>
      <c r="AF727">
        <v>85</v>
      </c>
    </row>
    <row r="728" spans="1:32">
      <c r="A728">
        <v>1763</v>
      </c>
      <c r="B728">
        <v>863</v>
      </c>
      <c r="C728" t="s">
        <v>915</v>
      </c>
      <c r="D728" t="s">
        <v>4269</v>
      </c>
      <c r="E728" t="s">
        <v>48</v>
      </c>
      <c r="F728" t="s">
        <v>4270</v>
      </c>
      <c r="G728" t="s">
        <v>4271</v>
      </c>
      <c r="H728" t="s">
        <v>201</v>
      </c>
      <c r="I728" s="1">
        <v>27593</v>
      </c>
      <c r="J728" t="s">
        <v>4272</v>
      </c>
      <c r="K728" t="s">
        <v>4273</v>
      </c>
      <c r="L728">
        <v>21893</v>
      </c>
      <c r="M728" t="s">
        <v>201</v>
      </c>
      <c r="N728" s="1">
        <v>44629</v>
      </c>
      <c r="O728" s="1">
        <v>44632</v>
      </c>
      <c r="P728">
        <v>88</v>
      </c>
      <c r="Q728">
        <v>4</v>
      </c>
      <c r="R728" t="s">
        <v>53</v>
      </c>
      <c r="S728">
        <v>3</v>
      </c>
      <c r="T728">
        <v>0</v>
      </c>
      <c r="U728">
        <v>3</v>
      </c>
      <c r="V728">
        <v>420</v>
      </c>
      <c r="W728" t="s">
        <v>54</v>
      </c>
      <c r="X728" t="s">
        <v>4274</v>
      </c>
      <c r="Y728" t="s">
        <v>65</v>
      </c>
      <c r="Z728" s="1">
        <v>44597</v>
      </c>
      <c r="AA728" s="2">
        <v>0.52521990740740743</v>
      </c>
      <c r="AB728" s="2">
        <v>0.99870370370370365</v>
      </c>
      <c r="AC728" t="s">
        <v>45</v>
      </c>
      <c r="AD728" t="s">
        <v>44</v>
      </c>
      <c r="AE728" t="s">
        <v>45</v>
      </c>
      <c r="AF728">
        <v>140</v>
      </c>
    </row>
    <row r="729" spans="1:32">
      <c r="A729">
        <v>1764</v>
      </c>
      <c r="B729">
        <v>864</v>
      </c>
      <c r="C729" t="s">
        <v>1789</v>
      </c>
      <c r="D729" t="s">
        <v>4275</v>
      </c>
      <c r="E729" t="s">
        <v>48</v>
      </c>
      <c r="F729" t="s">
        <v>4276</v>
      </c>
      <c r="G729" t="s">
        <v>4277</v>
      </c>
      <c r="H729" t="s">
        <v>60</v>
      </c>
      <c r="I729" s="1">
        <v>24665</v>
      </c>
      <c r="J729" t="s">
        <v>4278</v>
      </c>
      <c r="K729" t="s">
        <v>4279</v>
      </c>
      <c r="L729">
        <v>89440</v>
      </c>
      <c r="M729" t="s">
        <v>60</v>
      </c>
      <c r="N729" s="1">
        <v>44616</v>
      </c>
      <c r="O729" s="1">
        <v>44621</v>
      </c>
      <c r="P729">
        <v>76</v>
      </c>
      <c r="Q729">
        <v>4</v>
      </c>
      <c r="R729" t="s">
        <v>53</v>
      </c>
      <c r="S729">
        <v>1</v>
      </c>
      <c r="T729">
        <v>2</v>
      </c>
      <c r="U729">
        <v>5</v>
      </c>
      <c r="V729">
        <v>655</v>
      </c>
      <c r="W729" t="s">
        <v>54</v>
      </c>
      <c r="X729" t="s">
        <v>4280</v>
      </c>
      <c r="Y729" t="s">
        <v>81</v>
      </c>
      <c r="Z729" s="1">
        <v>44592</v>
      </c>
      <c r="AA729" s="2">
        <v>0.12980324074074073</v>
      </c>
      <c r="AB729" s="2">
        <v>0.39057870370370368</v>
      </c>
      <c r="AC729" t="s">
        <v>44</v>
      </c>
      <c r="AD729" t="s">
        <v>45</v>
      </c>
      <c r="AE729" t="s">
        <v>44</v>
      </c>
      <c r="AF729">
        <v>131</v>
      </c>
    </row>
    <row r="730" spans="1:32">
      <c r="A730">
        <v>1765</v>
      </c>
      <c r="B730">
        <v>865</v>
      </c>
      <c r="C730" t="s">
        <v>347</v>
      </c>
      <c r="D730" t="s">
        <v>1896</v>
      </c>
      <c r="E730" t="s">
        <v>48</v>
      </c>
      <c r="F730" t="s">
        <v>4281</v>
      </c>
      <c r="G730" t="s">
        <v>4282</v>
      </c>
      <c r="H730" t="s">
        <v>225</v>
      </c>
      <c r="I730" s="1">
        <v>17473</v>
      </c>
      <c r="J730" t="s">
        <v>4283</v>
      </c>
      <c r="K730" t="s">
        <v>4284</v>
      </c>
      <c r="L730">
        <v>12234</v>
      </c>
      <c r="M730" t="s">
        <v>225</v>
      </c>
      <c r="N730" s="1">
        <v>44665</v>
      </c>
      <c r="O730" s="1">
        <v>44668</v>
      </c>
      <c r="P730">
        <v>51</v>
      </c>
      <c r="Q730">
        <v>3</v>
      </c>
      <c r="R730" t="s">
        <v>40</v>
      </c>
      <c r="S730">
        <v>2</v>
      </c>
      <c r="T730">
        <v>1</v>
      </c>
      <c r="U730">
        <v>3</v>
      </c>
      <c r="V730">
        <v>672</v>
      </c>
      <c r="W730" t="s">
        <v>41</v>
      </c>
      <c r="X730" t="s">
        <v>4285</v>
      </c>
      <c r="Y730" t="s">
        <v>81</v>
      </c>
      <c r="Z730" s="1">
        <v>44657</v>
      </c>
      <c r="AA730" s="2">
        <v>0.21366898148148147</v>
      </c>
      <c r="AB730" s="2">
        <v>0.38510416666666664</v>
      </c>
      <c r="AC730" t="s">
        <v>44</v>
      </c>
      <c r="AD730" t="s">
        <v>45</v>
      </c>
      <c r="AE730" t="s">
        <v>44</v>
      </c>
      <c r="AF730">
        <v>224</v>
      </c>
    </row>
    <row r="731" spans="1:32">
      <c r="A731">
        <v>1768</v>
      </c>
      <c r="B731">
        <v>868</v>
      </c>
      <c r="C731" t="s">
        <v>371</v>
      </c>
      <c r="D731" t="s">
        <v>4286</v>
      </c>
      <c r="E731" t="s">
        <v>34</v>
      </c>
      <c r="F731" t="s">
        <v>4287</v>
      </c>
      <c r="G731" t="s">
        <v>4288</v>
      </c>
      <c r="H731" t="s">
        <v>135</v>
      </c>
      <c r="I731" s="1">
        <v>21319</v>
      </c>
      <c r="J731" t="s">
        <v>4289</v>
      </c>
      <c r="K731" t="s">
        <v>4290</v>
      </c>
      <c r="L731">
        <v>91173</v>
      </c>
      <c r="M731" t="s">
        <v>135</v>
      </c>
      <c r="N731" s="1">
        <v>44802</v>
      </c>
      <c r="O731" s="1">
        <v>44807</v>
      </c>
      <c r="P731">
        <v>9</v>
      </c>
      <c r="Q731">
        <v>1</v>
      </c>
      <c r="R731" t="s">
        <v>40</v>
      </c>
      <c r="S731">
        <v>4</v>
      </c>
      <c r="T731">
        <v>2</v>
      </c>
      <c r="U731">
        <v>5</v>
      </c>
      <c r="V731">
        <v>1085</v>
      </c>
      <c r="W731" t="s">
        <v>41</v>
      </c>
      <c r="X731" t="s">
        <v>4291</v>
      </c>
      <c r="Y731" t="s">
        <v>65</v>
      </c>
      <c r="Z731" s="1">
        <v>44773</v>
      </c>
      <c r="AA731" s="2">
        <v>0.40086805555555555</v>
      </c>
      <c r="AB731" s="2">
        <v>0.29628472222222224</v>
      </c>
      <c r="AC731" t="s">
        <v>44</v>
      </c>
      <c r="AD731" t="s">
        <v>44</v>
      </c>
      <c r="AE731" t="s">
        <v>45</v>
      </c>
      <c r="AF731">
        <v>217</v>
      </c>
    </row>
    <row r="732" spans="1:32">
      <c r="A732">
        <v>1769</v>
      </c>
      <c r="B732">
        <v>869</v>
      </c>
      <c r="C732" t="s">
        <v>1532</v>
      </c>
      <c r="D732" t="s">
        <v>4292</v>
      </c>
      <c r="E732" t="s">
        <v>34</v>
      </c>
      <c r="F732" t="s">
        <v>4293</v>
      </c>
      <c r="G732" t="s">
        <v>4294</v>
      </c>
      <c r="H732" t="s">
        <v>171</v>
      </c>
      <c r="I732" s="1">
        <v>23883</v>
      </c>
      <c r="J732" t="s">
        <v>4295</v>
      </c>
      <c r="K732" t="s">
        <v>4296</v>
      </c>
      <c r="L732">
        <v>20954</v>
      </c>
      <c r="M732" t="s">
        <v>171</v>
      </c>
      <c r="N732" s="1">
        <v>44678</v>
      </c>
      <c r="O732" s="1">
        <v>44680</v>
      </c>
      <c r="P732">
        <v>29</v>
      </c>
      <c r="Q732">
        <v>2</v>
      </c>
      <c r="R732" t="s">
        <v>63</v>
      </c>
      <c r="S732">
        <v>2</v>
      </c>
      <c r="T732">
        <v>0</v>
      </c>
      <c r="U732">
        <v>2</v>
      </c>
      <c r="V732">
        <v>128</v>
      </c>
      <c r="W732" t="s">
        <v>41</v>
      </c>
      <c r="X732" t="s">
        <v>4297</v>
      </c>
      <c r="Y732" t="s">
        <v>65</v>
      </c>
      <c r="Z732" s="1">
        <v>44643</v>
      </c>
      <c r="AA732" s="2">
        <v>0.58037037037037031</v>
      </c>
      <c r="AB732" s="2">
        <v>0.78870370370370368</v>
      </c>
      <c r="AC732" t="s">
        <v>44</v>
      </c>
      <c r="AD732" t="s">
        <v>45</v>
      </c>
      <c r="AE732" t="s">
        <v>45</v>
      </c>
      <c r="AF732">
        <v>64</v>
      </c>
    </row>
    <row r="733" spans="1:32">
      <c r="A733">
        <v>1770</v>
      </c>
      <c r="B733">
        <v>870</v>
      </c>
      <c r="C733" t="s">
        <v>416</v>
      </c>
      <c r="D733" t="s">
        <v>4298</v>
      </c>
      <c r="E733" t="s">
        <v>48</v>
      </c>
      <c r="F733" t="s">
        <v>4299</v>
      </c>
      <c r="G733" t="s">
        <v>4300</v>
      </c>
      <c r="H733" t="s">
        <v>164</v>
      </c>
      <c r="I733" s="1">
        <v>33682</v>
      </c>
      <c r="J733" t="s">
        <v>4301</v>
      </c>
      <c r="K733" t="s">
        <v>4302</v>
      </c>
      <c r="L733">
        <v>48786</v>
      </c>
      <c r="M733" t="s">
        <v>164</v>
      </c>
      <c r="N733" s="1">
        <v>44803</v>
      </c>
      <c r="O733" s="1">
        <v>44808</v>
      </c>
      <c r="P733">
        <v>69</v>
      </c>
      <c r="Q733">
        <v>3</v>
      </c>
      <c r="R733" t="s">
        <v>40</v>
      </c>
      <c r="S733">
        <v>3</v>
      </c>
      <c r="T733">
        <v>0</v>
      </c>
      <c r="U733">
        <v>5</v>
      </c>
      <c r="V733">
        <v>1130</v>
      </c>
      <c r="W733" t="s">
        <v>41</v>
      </c>
      <c r="X733" t="s">
        <v>4303</v>
      </c>
      <c r="Y733" t="s">
        <v>43</v>
      </c>
      <c r="Z733" s="1">
        <v>44785</v>
      </c>
      <c r="AA733" s="2">
        <v>0.92244212962962957</v>
      </c>
      <c r="AB733" s="2">
        <v>8.6805555555555551E-4</v>
      </c>
      <c r="AC733" t="s">
        <v>44</v>
      </c>
      <c r="AD733" t="s">
        <v>45</v>
      </c>
      <c r="AE733" t="s">
        <v>44</v>
      </c>
      <c r="AF733">
        <v>226</v>
      </c>
    </row>
    <row r="734" spans="1:32">
      <c r="A734">
        <v>1771</v>
      </c>
      <c r="B734">
        <v>871</v>
      </c>
      <c r="C734" t="s">
        <v>900</v>
      </c>
      <c r="D734" t="s">
        <v>1433</v>
      </c>
      <c r="E734" t="s">
        <v>34</v>
      </c>
      <c r="F734" t="s">
        <v>4304</v>
      </c>
      <c r="G734" t="s">
        <v>4305</v>
      </c>
      <c r="H734" t="s">
        <v>418</v>
      </c>
      <c r="I734" s="1">
        <v>22091</v>
      </c>
      <c r="J734" t="s">
        <v>4306</v>
      </c>
      <c r="K734" t="s">
        <v>4307</v>
      </c>
      <c r="L734">
        <v>59554</v>
      </c>
      <c r="M734" t="s">
        <v>418</v>
      </c>
      <c r="N734" s="1">
        <v>44875</v>
      </c>
      <c r="O734" s="1">
        <v>44876</v>
      </c>
      <c r="P734">
        <v>29</v>
      </c>
      <c r="Q734">
        <v>2</v>
      </c>
      <c r="R734" t="s">
        <v>63</v>
      </c>
      <c r="S734">
        <v>4</v>
      </c>
      <c r="T734">
        <v>2</v>
      </c>
      <c r="U734">
        <v>1</v>
      </c>
      <c r="V734">
        <v>77</v>
      </c>
      <c r="W734" t="s">
        <v>41</v>
      </c>
      <c r="X734" t="s">
        <v>4308</v>
      </c>
      <c r="Y734" t="s">
        <v>6</v>
      </c>
      <c r="Z734" s="1">
        <v>44856</v>
      </c>
      <c r="AA734" s="2">
        <v>0.81636574074074064</v>
      </c>
      <c r="AB734" s="2">
        <v>8.1701388888888893E-2</v>
      </c>
      <c r="AC734" t="s">
        <v>45</v>
      </c>
      <c r="AD734" t="s">
        <v>45</v>
      </c>
      <c r="AE734" t="s">
        <v>44</v>
      </c>
      <c r="AF734">
        <v>77</v>
      </c>
    </row>
    <row r="735" spans="1:32">
      <c r="A735">
        <v>1772</v>
      </c>
      <c r="B735">
        <v>872</v>
      </c>
      <c r="C735" t="s">
        <v>197</v>
      </c>
      <c r="D735" t="s">
        <v>2640</v>
      </c>
      <c r="E735" t="s">
        <v>34</v>
      </c>
      <c r="F735" t="s">
        <v>4309</v>
      </c>
      <c r="G735" t="s">
        <v>4310</v>
      </c>
      <c r="H735" t="s">
        <v>179</v>
      </c>
      <c r="I735" s="1">
        <v>25954</v>
      </c>
      <c r="J735" t="s">
        <v>4311</v>
      </c>
      <c r="K735" t="s">
        <v>4312</v>
      </c>
      <c r="L735">
        <v>26875</v>
      </c>
      <c r="M735" t="s">
        <v>179</v>
      </c>
      <c r="N735" s="1">
        <v>44734</v>
      </c>
      <c r="O735" s="1">
        <v>44737</v>
      </c>
      <c r="P735">
        <v>12</v>
      </c>
      <c r="Q735">
        <v>1</v>
      </c>
      <c r="R735" t="s">
        <v>40</v>
      </c>
      <c r="S735">
        <v>1</v>
      </c>
      <c r="T735">
        <v>1</v>
      </c>
      <c r="U735">
        <v>3</v>
      </c>
      <c r="V735">
        <v>615</v>
      </c>
      <c r="W735" t="s">
        <v>41</v>
      </c>
      <c r="X735" t="s">
        <v>4313</v>
      </c>
      <c r="Y735" t="s">
        <v>43</v>
      </c>
      <c r="Z735" s="1">
        <v>44705</v>
      </c>
      <c r="AA735" s="2">
        <v>0.86431712962962959</v>
      </c>
      <c r="AB735" s="2">
        <v>0.3580787037037037</v>
      </c>
      <c r="AC735" t="s">
        <v>44</v>
      </c>
      <c r="AD735" t="s">
        <v>44</v>
      </c>
      <c r="AE735" t="s">
        <v>44</v>
      </c>
      <c r="AF735">
        <v>205</v>
      </c>
    </row>
    <row r="736" spans="1:32">
      <c r="A736">
        <v>1773</v>
      </c>
      <c r="B736">
        <v>873</v>
      </c>
      <c r="C736" t="s">
        <v>552</v>
      </c>
      <c r="D736" t="s">
        <v>970</v>
      </c>
      <c r="E736" t="s">
        <v>34</v>
      </c>
      <c r="F736" t="s">
        <v>4314</v>
      </c>
      <c r="G736">
        <v>4273053995</v>
      </c>
      <c r="H736" t="s">
        <v>272</v>
      </c>
      <c r="I736" s="1">
        <v>36375</v>
      </c>
      <c r="J736" t="s">
        <v>4315</v>
      </c>
      <c r="K736" t="s">
        <v>4316</v>
      </c>
      <c r="L736">
        <v>44444</v>
      </c>
      <c r="M736" t="s">
        <v>272</v>
      </c>
      <c r="N736" s="1">
        <v>44698</v>
      </c>
      <c r="O736" s="1">
        <v>44700</v>
      </c>
      <c r="P736">
        <v>81</v>
      </c>
      <c r="Q736">
        <v>4</v>
      </c>
      <c r="R736" t="s">
        <v>40</v>
      </c>
      <c r="S736">
        <v>1</v>
      </c>
      <c r="T736">
        <v>1</v>
      </c>
      <c r="U736">
        <v>2</v>
      </c>
      <c r="V736">
        <v>492</v>
      </c>
      <c r="W736" t="s">
        <v>54</v>
      </c>
      <c r="X736" t="s">
        <v>4317</v>
      </c>
      <c r="Y736" t="s">
        <v>43</v>
      </c>
      <c r="Z736" s="1">
        <v>44687</v>
      </c>
      <c r="AA736" s="2">
        <v>0.13313657407407406</v>
      </c>
      <c r="AB736" s="2">
        <v>0.49760416666666668</v>
      </c>
      <c r="AC736" t="s">
        <v>45</v>
      </c>
      <c r="AD736" t="s">
        <v>44</v>
      </c>
      <c r="AE736" t="s">
        <v>44</v>
      </c>
      <c r="AF736">
        <v>246</v>
      </c>
    </row>
    <row r="737" spans="1:32">
      <c r="A737">
        <v>1774</v>
      </c>
      <c r="B737">
        <v>874</v>
      </c>
      <c r="C737" t="s">
        <v>828</v>
      </c>
      <c r="D737" t="s">
        <v>1068</v>
      </c>
      <c r="E737" t="s">
        <v>48</v>
      </c>
      <c r="F737" t="s">
        <v>4318</v>
      </c>
      <c r="G737">
        <v>9795036699</v>
      </c>
      <c r="H737" t="s">
        <v>122</v>
      </c>
      <c r="I737" s="1">
        <v>26626</v>
      </c>
      <c r="J737" t="s">
        <v>4319</v>
      </c>
      <c r="K737" t="s">
        <v>4320</v>
      </c>
      <c r="L737">
        <v>38631</v>
      </c>
      <c r="M737" t="s">
        <v>122</v>
      </c>
      <c r="N737" s="1">
        <v>44689</v>
      </c>
      <c r="O737" s="1">
        <v>44691</v>
      </c>
      <c r="P737">
        <v>79</v>
      </c>
      <c r="Q737">
        <v>4</v>
      </c>
      <c r="R737" t="s">
        <v>53</v>
      </c>
      <c r="S737">
        <v>1</v>
      </c>
      <c r="T737">
        <v>2</v>
      </c>
      <c r="U737">
        <v>2</v>
      </c>
      <c r="V737">
        <v>296</v>
      </c>
      <c r="W737" t="s">
        <v>54</v>
      </c>
      <c r="X737" t="s">
        <v>4321</v>
      </c>
      <c r="Y737" t="s">
        <v>65</v>
      </c>
      <c r="Z737" s="1">
        <v>44671</v>
      </c>
      <c r="AA737" s="2">
        <v>5.2071759259259255E-2</v>
      </c>
      <c r="AB737" s="2">
        <v>0.72924768518518512</v>
      </c>
      <c r="AC737" t="s">
        <v>44</v>
      </c>
      <c r="AD737" t="s">
        <v>44</v>
      </c>
      <c r="AE737" t="s">
        <v>44</v>
      </c>
      <c r="AF737">
        <v>148</v>
      </c>
    </row>
    <row r="738" spans="1:32">
      <c r="A738">
        <v>1775</v>
      </c>
      <c r="B738">
        <v>875</v>
      </c>
      <c r="C738" t="s">
        <v>662</v>
      </c>
      <c r="D738" t="s">
        <v>46</v>
      </c>
      <c r="E738" t="s">
        <v>34</v>
      </c>
      <c r="F738" t="s">
        <v>4322</v>
      </c>
      <c r="G738" t="s">
        <v>4323</v>
      </c>
      <c r="H738" t="s">
        <v>405</v>
      </c>
      <c r="I738" s="1">
        <v>18669</v>
      </c>
      <c r="J738" t="s">
        <v>4324</v>
      </c>
      <c r="K738" t="s">
        <v>4325</v>
      </c>
      <c r="L738">
        <v>74900</v>
      </c>
      <c r="M738" t="s">
        <v>405</v>
      </c>
      <c r="N738" s="1">
        <v>44591</v>
      </c>
      <c r="O738" s="1">
        <v>44592</v>
      </c>
      <c r="P738">
        <v>28</v>
      </c>
      <c r="Q738">
        <v>2</v>
      </c>
      <c r="R738" t="s">
        <v>53</v>
      </c>
      <c r="S738">
        <v>4</v>
      </c>
      <c r="T738">
        <v>0</v>
      </c>
      <c r="U738">
        <v>1</v>
      </c>
      <c r="V738">
        <v>138</v>
      </c>
      <c r="W738" t="s">
        <v>54</v>
      </c>
      <c r="X738" t="s">
        <v>4326</v>
      </c>
      <c r="Y738" t="s">
        <v>6</v>
      </c>
      <c r="Z738" s="1">
        <v>44583</v>
      </c>
      <c r="AA738" s="2">
        <v>0.48055555555555557</v>
      </c>
      <c r="AB738" s="2">
        <v>0.55957175925925928</v>
      </c>
      <c r="AC738" t="s">
        <v>44</v>
      </c>
      <c r="AD738" t="s">
        <v>44</v>
      </c>
      <c r="AE738" t="s">
        <v>45</v>
      </c>
      <c r="AF738">
        <v>138</v>
      </c>
    </row>
    <row r="739" spans="1:32">
      <c r="A739">
        <v>1776</v>
      </c>
      <c r="B739">
        <v>876</v>
      </c>
      <c r="C739" t="s">
        <v>391</v>
      </c>
      <c r="D739" t="s">
        <v>4327</v>
      </c>
      <c r="E739" t="s">
        <v>34</v>
      </c>
      <c r="F739" t="s">
        <v>4328</v>
      </c>
      <c r="G739" t="s">
        <v>4329</v>
      </c>
      <c r="H739" t="s">
        <v>50</v>
      </c>
      <c r="I739" s="1">
        <v>36147</v>
      </c>
      <c r="J739" t="s">
        <v>4330</v>
      </c>
      <c r="K739" t="s">
        <v>4331</v>
      </c>
      <c r="L739">
        <v>59072</v>
      </c>
      <c r="M739" t="s">
        <v>50</v>
      </c>
      <c r="N739" s="1">
        <v>44706</v>
      </c>
      <c r="O739" s="1">
        <v>44707</v>
      </c>
      <c r="P739">
        <v>55</v>
      </c>
      <c r="Q739">
        <v>3</v>
      </c>
      <c r="R739" t="s">
        <v>53</v>
      </c>
      <c r="S739">
        <v>2</v>
      </c>
      <c r="T739">
        <v>2</v>
      </c>
      <c r="U739">
        <v>1</v>
      </c>
      <c r="V739">
        <v>144</v>
      </c>
      <c r="W739" t="s">
        <v>41</v>
      </c>
      <c r="X739" t="s">
        <v>4332</v>
      </c>
      <c r="Y739" t="s">
        <v>65</v>
      </c>
      <c r="Z739" s="1">
        <v>44683</v>
      </c>
      <c r="AA739" s="2">
        <v>0.31796296296296295</v>
      </c>
      <c r="AB739" s="2">
        <v>2.8148148148148148E-2</v>
      </c>
      <c r="AC739" t="s">
        <v>44</v>
      </c>
      <c r="AD739" t="s">
        <v>44</v>
      </c>
      <c r="AE739" t="s">
        <v>45</v>
      </c>
      <c r="AF739">
        <v>144</v>
      </c>
    </row>
    <row r="740" spans="1:32">
      <c r="A740">
        <v>1777</v>
      </c>
      <c r="B740">
        <v>877</v>
      </c>
      <c r="C740" t="s">
        <v>715</v>
      </c>
      <c r="D740" t="s">
        <v>4333</v>
      </c>
      <c r="E740" t="s">
        <v>48</v>
      </c>
      <c r="F740" t="s">
        <v>4334</v>
      </c>
      <c r="G740">
        <f>1-621-278-2033</f>
        <v>-2931</v>
      </c>
      <c r="H740" t="s">
        <v>941</v>
      </c>
      <c r="I740" s="1">
        <v>37028</v>
      </c>
      <c r="J740" t="s">
        <v>4335</v>
      </c>
      <c r="K740" t="s">
        <v>4336</v>
      </c>
      <c r="L740">
        <v>72377</v>
      </c>
      <c r="M740" t="s">
        <v>941</v>
      </c>
      <c r="N740" s="1">
        <v>44610</v>
      </c>
      <c r="O740" s="1">
        <v>44611</v>
      </c>
      <c r="P740">
        <v>88</v>
      </c>
      <c r="Q740">
        <v>4</v>
      </c>
      <c r="R740" t="s">
        <v>53</v>
      </c>
      <c r="S740">
        <v>4</v>
      </c>
      <c r="T740">
        <v>0</v>
      </c>
      <c r="U740">
        <v>1</v>
      </c>
      <c r="V740">
        <v>123</v>
      </c>
      <c r="W740" t="s">
        <v>54</v>
      </c>
      <c r="X740" t="s">
        <v>4337</v>
      </c>
      <c r="Y740" t="s">
        <v>6</v>
      </c>
      <c r="Z740" s="1">
        <v>44593</v>
      </c>
      <c r="AA740" s="2">
        <v>0.20342592592592593</v>
      </c>
      <c r="AB740" s="2">
        <v>0.39331018518518518</v>
      </c>
      <c r="AC740" t="s">
        <v>45</v>
      </c>
      <c r="AD740" t="s">
        <v>44</v>
      </c>
      <c r="AE740" t="s">
        <v>44</v>
      </c>
      <c r="AF740">
        <v>123</v>
      </c>
    </row>
    <row r="741" spans="1:32">
      <c r="A741">
        <v>1778</v>
      </c>
      <c r="B741">
        <v>878</v>
      </c>
      <c r="C741" t="s">
        <v>4045</v>
      </c>
      <c r="D741" t="s">
        <v>4338</v>
      </c>
      <c r="E741" t="s">
        <v>48</v>
      </c>
      <c r="F741" t="s">
        <v>4339</v>
      </c>
      <c r="G741" t="s">
        <v>4340</v>
      </c>
      <c r="H741" t="s">
        <v>94</v>
      </c>
      <c r="I741" s="1">
        <v>19929</v>
      </c>
      <c r="J741" t="s">
        <v>4341</v>
      </c>
      <c r="K741" t="s">
        <v>4342</v>
      </c>
      <c r="L741">
        <v>61749</v>
      </c>
      <c r="M741" t="s">
        <v>94</v>
      </c>
      <c r="N741" s="1">
        <v>44901</v>
      </c>
      <c r="O741" s="1">
        <v>44903</v>
      </c>
      <c r="P741">
        <v>95</v>
      </c>
      <c r="Q741">
        <v>4</v>
      </c>
      <c r="R741" t="s">
        <v>63</v>
      </c>
      <c r="S741">
        <v>4</v>
      </c>
      <c r="T741">
        <v>0</v>
      </c>
      <c r="U741">
        <v>2</v>
      </c>
      <c r="V741">
        <v>176</v>
      </c>
      <c r="W741" t="s">
        <v>54</v>
      </c>
      <c r="X741" t="s">
        <v>4343</v>
      </c>
      <c r="Y741" t="s">
        <v>6</v>
      </c>
      <c r="Z741" s="1">
        <v>44866</v>
      </c>
      <c r="AA741" s="2">
        <v>0.8806828703703703</v>
      </c>
      <c r="AB741" s="2">
        <v>0.5672800925925926</v>
      </c>
      <c r="AC741" t="s">
        <v>45</v>
      </c>
      <c r="AD741" t="s">
        <v>45</v>
      </c>
      <c r="AE741" t="s">
        <v>45</v>
      </c>
      <c r="AF741">
        <v>88</v>
      </c>
    </row>
    <row r="742" spans="1:32">
      <c r="A742">
        <v>1779</v>
      </c>
      <c r="B742">
        <v>879</v>
      </c>
      <c r="C742" t="s">
        <v>1262</v>
      </c>
      <c r="D742" t="s">
        <v>4286</v>
      </c>
      <c r="E742" t="s">
        <v>48</v>
      </c>
      <c r="F742" t="s">
        <v>4344</v>
      </c>
      <c r="G742" t="s">
        <v>4345</v>
      </c>
      <c r="H742" t="s">
        <v>122</v>
      </c>
      <c r="I742" s="1">
        <v>16729</v>
      </c>
      <c r="J742" t="s">
        <v>4346</v>
      </c>
      <c r="K742" t="s">
        <v>4347</v>
      </c>
      <c r="L742">
        <v>29292</v>
      </c>
      <c r="M742" t="s">
        <v>122</v>
      </c>
      <c r="N742" s="1">
        <v>44783</v>
      </c>
      <c r="O742" s="1">
        <v>44786</v>
      </c>
      <c r="P742">
        <v>93</v>
      </c>
      <c r="Q742">
        <v>4</v>
      </c>
      <c r="R742" t="s">
        <v>40</v>
      </c>
      <c r="S742">
        <v>3</v>
      </c>
      <c r="T742">
        <v>2</v>
      </c>
      <c r="U742">
        <v>3</v>
      </c>
      <c r="V742">
        <v>627</v>
      </c>
      <c r="W742" t="s">
        <v>54</v>
      </c>
      <c r="X742" t="s">
        <v>4348</v>
      </c>
      <c r="Y742" t="s">
        <v>43</v>
      </c>
      <c r="Z742" s="1">
        <v>44761</v>
      </c>
      <c r="AA742" s="2">
        <v>0.64914351851851848</v>
      </c>
      <c r="AB742" s="2">
        <v>0.97124999999999995</v>
      </c>
      <c r="AC742" t="s">
        <v>45</v>
      </c>
      <c r="AD742" t="s">
        <v>44</v>
      </c>
      <c r="AE742" t="s">
        <v>45</v>
      </c>
      <c r="AF742">
        <v>209</v>
      </c>
    </row>
    <row r="743" spans="1:32">
      <c r="A743">
        <v>1780</v>
      </c>
      <c r="B743">
        <v>880</v>
      </c>
      <c r="C743" t="s">
        <v>56</v>
      </c>
      <c r="D743" t="s">
        <v>4349</v>
      </c>
      <c r="E743" t="s">
        <v>48</v>
      </c>
      <c r="F743" t="s">
        <v>4350</v>
      </c>
      <c r="G743" t="s">
        <v>4351</v>
      </c>
      <c r="H743" t="s">
        <v>423</v>
      </c>
      <c r="I743" s="1">
        <v>17622</v>
      </c>
      <c r="J743" t="s">
        <v>4352</v>
      </c>
      <c r="K743" t="s">
        <v>4353</v>
      </c>
      <c r="L743">
        <v>55777</v>
      </c>
      <c r="M743" t="s">
        <v>423</v>
      </c>
      <c r="N743" s="1">
        <v>44703</v>
      </c>
      <c r="O743" s="1">
        <v>44708</v>
      </c>
      <c r="P743">
        <v>66</v>
      </c>
      <c r="Q743">
        <v>3</v>
      </c>
      <c r="R743" t="s">
        <v>40</v>
      </c>
      <c r="S743">
        <v>3</v>
      </c>
      <c r="T743">
        <v>1</v>
      </c>
      <c r="U743">
        <v>5</v>
      </c>
      <c r="V743">
        <v>1105</v>
      </c>
      <c r="W743" t="s">
        <v>41</v>
      </c>
      <c r="X743" t="s">
        <v>4354</v>
      </c>
      <c r="Y743" t="s">
        <v>6</v>
      </c>
      <c r="Z743" s="1">
        <v>44688</v>
      </c>
      <c r="AA743" s="2">
        <v>0.41206018518518522</v>
      </c>
      <c r="AB743" s="2">
        <v>0.66634259259259265</v>
      </c>
      <c r="AC743" t="s">
        <v>45</v>
      </c>
      <c r="AD743" t="s">
        <v>45</v>
      </c>
      <c r="AE743" t="s">
        <v>45</v>
      </c>
      <c r="AF743">
        <v>221</v>
      </c>
    </row>
    <row r="744" spans="1:32">
      <c r="A744">
        <v>1781</v>
      </c>
      <c r="B744">
        <v>881</v>
      </c>
      <c r="C744" t="s">
        <v>46</v>
      </c>
      <c r="D744" t="s">
        <v>4355</v>
      </c>
      <c r="E744" t="s">
        <v>34</v>
      </c>
      <c r="F744" t="s">
        <v>4356</v>
      </c>
      <c r="G744" t="s">
        <v>4357</v>
      </c>
      <c r="H744" t="s">
        <v>101</v>
      </c>
      <c r="I744" s="1">
        <v>31175</v>
      </c>
      <c r="J744" t="s">
        <v>4358</v>
      </c>
      <c r="K744" t="s">
        <v>4359</v>
      </c>
      <c r="L744">
        <v>17710</v>
      </c>
      <c r="M744" t="s">
        <v>101</v>
      </c>
      <c r="N744" s="1">
        <v>44842</v>
      </c>
      <c r="O744" s="1">
        <v>44846</v>
      </c>
      <c r="P744">
        <v>28</v>
      </c>
      <c r="Q744">
        <v>2</v>
      </c>
      <c r="R744" t="s">
        <v>53</v>
      </c>
      <c r="S744">
        <v>1</v>
      </c>
      <c r="T744">
        <v>1</v>
      </c>
      <c r="U744">
        <v>4</v>
      </c>
      <c r="V744">
        <v>596</v>
      </c>
      <c r="W744" t="s">
        <v>41</v>
      </c>
      <c r="X744" t="s">
        <v>4360</v>
      </c>
      <c r="Y744" t="s">
        <v>6</v>
      </c>
      <c r="Z744" s="1">
        <v>44834</v>
      </c>
      <c r="AA744" s="2">
        <v>0.7131249999999999</v>
      </c>
      <c r="AB744" s="2">
        <v>0.38594907407407408</v>
      </c>
      <c r="AC744" t="s">
        <v>44</v>
      </c>
      <c r="AD744" t="s">
        <v>45</v>
      </c>
      <c r="AE744" t="s">
        <v>45</v>
      </c>
      <c r="AF744">
        <v>149</v>
      </c>
    </row>
    <row r="745" spans="1:32">
      <c r="A745">
        <v>1782</v>
      </c>
      <c r="B745">
        <v>882</v>
      </c>
      <c r="C745" t="s">
        <v>2167</v>
      </c>
      <c r="D745" t="s">
        <v>4361</v>
      </c>
      <c r="E745" t="s">
        <v>48</v>
      </c>
      <c r="F745" t="s">
        <v>4362</v>
      </c>
      <c r="G745" t="s">
        <v>4363</v>
      </c>
      <c r="H745" t="s">
        <v>171</v>
      </c>
      <c r="I745" s="1">
        <v>29275</v>
      </c>
      <c r="J745" t="s">
        <v>4364</v>
      </c>
      <c r="K745" t="s">
        <v>4365</v>
      </c>
      <c r="L745">
        <v>63566</v>
      </c>
      <c r="M745" t="s">
        <v>171</v>
      </c>
      <c r="N745" s="1">
        <v>44898</v>
      </c>
      <c r="O745" s="1">
        <v>44901</v>
      </c>
      <c r="P745">
        <v>33</v>
      </c>
      <c r="Q745">
        <v>2</v>
      </c>
      <c r="R745" t="s">
        <v>40</v>
      </c>
      <c r="S745">
        <v>2</v>
      </c>
      <c r="T745">
        <v>0</v>
      </c>
      <c r="U745">
        <v>3</v>
      </c>
      <c r="V745">
        <v>630</v>
      </c>
      <c r="W745" t="s">
        <v>54</v>
      </c>
      <c r="X745" t="s">
        <v>4366</v>
      </c>
      <c r="Y745" t="s">
        <v>6</v>
      </c>
      <c r="Z745" s="1">
        <v>44879</v>
      </c>
      <c r="AA745" s="2">
        <v>0.64659722222222216</v>
      </c>
      <c r="AB745" s="2">
        <v>0.3584606481481481</v>
      </c>
      <c r="AC745" t="s">
        <v>44</v>
      </c>
      <c r="AD745" t="s">
        <v>44</v>
      </c>
      <c r="AE745" t="s">
        <v>44</v>
      </c>
      <c r="AF745">
        <v>210</v>
      </c>
    </row>
    <row r="746" spans="1:32">
      <c r="A746">
        <v>1783</v>
      </c>
      <c r="B746">
        <v>883</v>
      </c>
      <c r="C746" t="s">
        <v>1050</v>
      </c>
      <c r="D746" t="s">
        <v>768</v>
      </c>
      <c r="E746" t="s">
        <v>48</v>
      </c>
      <c r="F746" t="s">
        <v>4367</v>
      </c>
      <c r="G746" t="s">
        <v>4368</v>
      </c>
      <c r="H746" t="s">
        <v>330</v>
      </c>
      <c r="I746" s="1">
        <v>20380</v>
      </c>
      <c r="J746" t="s">
        <v>4369</v>
      </c>
      <c r="K746" t="s">
        <v>4370</v>
      </c>
      <c r="L746">
        <v>33554</v>
      </c>
      <c r="M746" t="s">
        <v>330</v>
      </c>
      <c r="N746" s="1">
        <v>44612</v>
      </c>
      <c r="O746" s="1">
        <v>44616</v>
      </c>
      <c r="P746">
        <v>14</v>
      </c>
      <c r="Q746">
        <v>1</v>
      </c>
      <c r="R746" t="s">
        <v>63</v>
      </c>
      <c r="S746">
        <v>4</v>
      </c>
      <c r="T746">
        <v>2</v>
      </c>
      <c r="U746">
        <v>4</v>
      </c>
      <c r="V746">
        <v>300</v>
      </c>
      <c r="W746" t="s">
        <v>41</v>
      </c>
      <c r="X746" t="s">
        <v>4371</v>
      </c>
      <c r="Y746" t="s">
        <v>43</v>
      </c>
      <c r="Z746" s="1">
        <v>44585</v>
      </c>
      <c r="AA746" s="2">
        <v>0.81104166666666666</v>
      </c>
      <c r="AB746" s="2">
        <v>0.94292824074074078</v>
      </c>
      <c r="AC746" t="s">
        <v>45</v>
      </c>
      <c r="AD746" t="s">
        <v>45</v>
      </c>
      <c r="AE746" t="s">
        <v>44</v>
      </c>
      <c r="AF746">
        <v>75</v>
      </c>
    </row>
    <row r="747" spans="1:32">
      <c r="A747">
        <v>1784</v>
      </c>
      <c r="B747">
        <v>884</v>
      </c>
      <c r="C747" t="s">
        <v>213</v>
      </c>
      <c r="D747" t="s">
        <v>4372</v>
      </c>
      <c r="E747" t="s">
        <v>34</v>
      </c>
      <c r="F747" t="s">
        <v>4373</v>
      </c>
      <c r="G747">
        <v>6313767423</v>
      </c>
      <c r="H747" t="s">
        <v>537</v>
      </c>
      <c r="I747" s="1">
        <v>26094</v>
      </c>
      <c r="J747" t="s">
        <v>4374</v>
      </c>
      <c r="K747" t="s">
        <v>3692</v>
      </c>
      <c r="L747">
        <v>98237</v>
      </c>
      <c r="M747" t="s">
        <v>537</v>
      </c>
      <c r="N747" s="1">
        <v>44836</v>
      </c>
      <c r="O747" s="1">
        <v>44840</v>
      </c>
      <c r="P747">
        <v>84</v>
      </c>
      <c r="Q747">
        <v>4</v>
      </c>
      <c r="R747" t="s">
        <v>40</v>
      </c>
      <c r="S747">
        <v>3</v>
      </c>
      <c r="T747">
        <v>0</v>
      </c>
      <c r="U747">
        <v>4</v>
      </c>
      <c r="V747">
        <v>848</v>
      </c>
      <c r="W747" t="s">
        <v>54</v>
      </c>
      <c r="X747" t="s">
        <v>4375</v>
      </c>
      <c r="Y747" t="s">
        <v>43</v>
      </c>
      <c r="Z747" s="1">
        <v>44830</v>
      </c>
      <c r="AA747" s="2">
        <v>0.72846064814814815</v>
      </c>
      <c r="AB747" s="2">
        <v>0.30268518518518517</v>
      </c>
      <c r="AC747" t="s">
        <v>44</v>
      </c>
      <c r="AD747" t="s">
        <v>44</v>
      </c>
      <c r="AE747" t="s">
        <v>44</v>
      </c>
      <c r="AF747">
        <v>212</v>
      </c>
    </row>
    <row r="748" spans="1:32">
      <c r="A748">
        <v>1785</v>
      </c>
      <c r="B748">
        <v>885</v>
      </c>
      <c r="C748" t="s">
        <v>722</v>
      </c>
      <c r="D748" t="s">
        <v>4376</v>
      </c>
      <c r="E748" t="s">
        <v>34</v>
      </c>
      <c r="F748" t="s">
        <v>4377</v>
      </c>
      <c r="G748" t="s">
        <v>4378</v>
      </c>
      <c r="H748" t="s">
        <v>280</v>
      </c>
      <c r="I748" s="1">
        <v>31017</v>
      </c>
      <c r="J748" t="s">
        <v>4379</v>
      </c>
      <c r="K748" t="s">
        <v>4380</v>
      </c>
      <c r="L748">
        <v>18064</v>
      </c>
      <c r="M748" t="s">
        <v>280</v>
      </c>
      <c r="N748" s="1">
        <v>44825</v>
      </c>
      <c r="O748" s="1">
        <v>44827</v>
      </c>
      <c r="P748">
        <v>37</v>
      </c>
      <c r="Q748">
        <v>2</v>
      </c>
      <c r="R748" t="s">
        <v>53</v>
      </c>
      <c r="S748">
        <v>1</v>
      </c>
      <c r="T748">
        <v>0</v>
      </c>
      <c r="U748">
        <v>2</v>
      </c>
      <c r="V748">
        <v>266</v>
      </c>
      <c r="W748" t="s">
        <v>41</v>
      </c>
      <c r="X748" t="s">
        <v>4381</v>
      </c>
      <c r="Y748" t="s">
        <v>6</v>
      </c>
      <c r="Z748" s="1">
        <v>44794</v>
      </c>
      <c r="AA748" s="2">
        <v>0.89989583333333334</v>
      </c>
      <c r="AB748" s="2">
        <v>0.93141203703703701</v>
      </c>
      <c r="AC748" t="s">
        <v>44</v>
      </c>
      <c r="AD748" t="s">
        <v>44</v>
      </c>
      <c r="AE748" t="s">
        <v>45</v>
      </c>
      <c r="AF748">
        <v>133</v>
      </c>
    </row>
    <row r="749" spans="1:32">
      <c r="A749">
        <v>1786</v>
      </c>
      <c r="B749">
        <v>886</v>
      </c>
      <c r="C749" t="s">
        <v>276</v>
      </c>
      <c r="D749" t="s">
        <v>4382</v>
      </c>
      <c r="E749" t="s">
        <v>34</v>
      </c>
      <c r="F749" t="s">
        <v>4383</v>
      </c>
      <c r="G749" t="s">
        <v>4384</v>
      </c>
      <c r="H749" t="s">
        <v>209</v>
      </c>
      <c r="I749" s="1">
        <v>22120</v>
      </c>
      <c r="J749" t="s">
        <v>4385</v>
      </c>
      <c r="K749" t="s">
        <v>4386</v>
      </c>
      <c r="L749">
        <v>47711</v>
      </c>
      <c r="M749" t="s">
        <v>209</v>
      </c>
      <c r="N749" s="1">
        <v>44907</v>
      </c>
      <c r="O749" s="1">
        <v>44909</v>
      </c>
      <c r="P749">
        <v>28</v>
      </c>
      <c r="Q749">
        <v>2</v>
      </c>
      <c r="R749" t="s">
        <v>53</v>
      </c>
      <c r="S749">
        <v>4</v>
      </c>
      <c r="T749">
        <v>2</v>
      </c>
      <c r="U749">
        <v>2</v>
      </c>
      <c r="V749">
        <v>240</v>
      </c>
      <c r="W749" t="s">
        <v>41</v>
      </c>
      <c r="X749" t="s">
        <v>4387</v>
      </c>
      <c r="Y749" t="s">
        <v>65</v>
      </c>
      <c r="Z749" s="1">
        <v>44881</v>
      </c>
      <c r="AA749" s="2">
        <v>0.30835648148148148</v>
      </c>
      <c r="AB749" s="2">
        <v>0.23226851851851851</v>
      </c>
      <c r="AC749" t="s">
        <v>45</v>
      </c>
      <c r="AD749" t="s">
        <v>45</v>
      </c>
      <c r="AE749" t="s">
        <v>44</v>
      </c>
      <c r="AF749">
        <v>120</v>
      </c>
    </row>
    <row r="750" spans="1:32">
      <c r="A750">
        <v>1787</v>
      </c>
      <c r="B750">
        <v>887</v>
      </c>
      <c r="C750" t="s">
        <v>1386</v>
      </c>
      <c r="D750" t="s">
        <v>4251</v>
      </c>
      <c r="E750" t="s">
        <v>34</v>
      </c>
      <c r="F750" t="s">
        <v>4388</v>
      </c>
      <c r="G750" t="s">
        <v>4389</v>
      </c>
      <c r="H750" t="s">
        <v>405</v>
      </c>
      <c r="I750" s="1">
        <v>27613</v>
      </c>
      <c r="J750" t="s">
        <v>4390</v>
      </c>
      <c r="K750" t="s">
        <v>4391</v>
      </c>
      <c r="L750">
        <v>90967</v>
      </c>
      <c r="M750" t="s">
        <v>405</v>
      </c>
      <c r="N750" s="1">
        <v>44651</v>
      </c>
      <c r="O750" s="1">
        <v>44652</v>
      </c>
      <c r="P750">
        <v>41</v>
      </c>
      <c r="Q750">
        <v>2</v>
      </c>
      <c r="R750" t="s">
        <v>63</v>
      </c>
      <c r="S750">
        <v>4</v>
      </c>
      <c r="T750">
        <v>0</v>
      </c>
      <c r="U750">
        <v>1</v>
      </c>
      <c r="V750">
        <v>67</v>
      </c>
      <c r="W750" t="s">
        <v>54</v>
      </c>
      <c r="X750" t="s">
        <v>4392</v>
      </c>
      <c r="Y750" t="s">
        <v>6</v>
      </c>
      <c r="Z750" s="1">
        <v>44631</v>
      </c>
      <c r="AA750" s="2">
        <v>0.18630787037037036</v>
      </c>
      <c r="AB750" s="2">
        <v>6.9699074074074066E-2</v>
      </c>
      <c r="AC750" t="s">
        <v>45</v>
      </c>
      <c r="AD750" t="s">
        <v>45</v>
      </c>
      <c r="AE750" t="s">
        <v>45</v>
      </c>
      <c r="AF750">
        <v>67</v>
      </c>
    </row>
    <row r="751" spans="1:32">
      <c r="A751">
        <v>1788</v>
      </c>
      <c r="B751">
        <v>888</v>
      </c>
      <c r="C751" t="s">
        <v>859</v>
      </c>
      <c r="D751" t="s">
        <v>4393</v>
      </c>
      <c r="E751" t="s">
        <v>34</v>
      </c>
      <c r="F751" t="s">
        <v>4394</v>
      </c>
      <c r="G751" t="s">
        <v>4395</v>
      </c>
      <c r="H751" t="s">
        <v>418</v>
      </c>
      <c r="I751" s="1">
        <v>18619</v>
      </c>
      <c r="J751" t="s">
        <v>4396</v>
      </c>
      <c r="K751" t="s">
        <v>4397</v>
      </c>
      <c r="L751">
        <v>20992</v>
      </c>
      <c r="M751" t="s">
        <v>418</v>
      </c>
      <c r="N751" s="1">
        <v>44846</v>
      </c>
      <c r="O751" s="1">
        <v>44848</v>
      </c>
      <c r="P751">
        <v>60</v>
      </c>
      <c r="Q751">
        <v>3</v>
      </c>
      <c r="R751" t="s">
        <v>40</v>
      </c>
      <c r="S751">
        <v>3</v>
      </c>
      <c r="T751">
        <v>0</v>
      </c>
      <c r="U751">
        <v>2</v>
      </c>
      <c r="V751">
        <v>420</v>
      </c>
      <c r="W751" t="s">
        <v>54</v>
      </c>
      <c r="X751" t="s">
        <v>4398</v>
      </c>
      <c r="Y751" t="s">
        <v>43</v>
      </c>
      <c r="Z751" s="1">
        <v>44828</v>
      </c>
      <c r="AA751" s="2">
        <v>0.14304398148148148</v>
      </c>
      <c r="AB751" s="2">
        <v>0.13738425925925926</v>
      </c>
      <c r="AC751" t="s">
        <v>45</v>
      </c>
      <c r="AD751" t="s">
        <v>45</v>
      </c>
      <c r="AE751" t="s">
        <v>44</v>
      </c>
      <c r="AF751">
        <v>210</v>
      </c>
    </row>
    <row r="752" spans="1:32">
      <c r="A752">
        <v>1789</v>
      </c>
      <c r="B752">
        <v>889</v>
      </c>
      <c r="C752" t="s">
        <v>900</v>
      </c>
      <c r="D752" t="s">
        <v>3387</v>
      </c>
      <c r="E752" t="s">
        <v>48</v>
      </c>
      <c r="F752" t="s">
        <v>4399</v>
      </c>
      <c r="G752" t="s">
        <v>4400</v>
      </c>
      <c r="H752" t="s">
        <v>537</v>
      </c>
      <c r="I752" s="1">
        <v>21125</v>
      </c>
      <c r="J752" t="s">
        <v>4401</v>
      </c>
      <c r="K752" t="s">
        <v>4402</v>
      </c>
      <c r="L752">
        <v>48655</v>
      </c>
      <c r="M752" t="s">
        <v>537</v>
      </c>
      <c r="N752" s="1">
        <v>44735</v>
      </c>
      <c r="O752" s="1">
        <v>44736</v>
      </c>
      <c r="P752">
        <v>82</v>
      </c>
      <c r="Q752">
        <v>4</v>
      </c>
      <c r="R752" t="s">
        <v>53</v>
      </c>
      <c r="S752">
        <v>1</v>
      </c>
      <c r="T752">
        <v>2</v>
      </c>
      <c r="U752">
        <v>1</v>
      </c>
      <c r="V752">
        <v>122</v>
      </c>
      <c r="W752" t="s">
        <v>41</v>
      </c>
      <c r="X752" t="s">
        <v>4403</v>
      </c>
      <c r="Y752" t="s">
        <v>81</v>
      </c>
      <c r="Z752" s="1">
        <v>44726</v>
      </c>
      <c r="AA752" s="2">
        <v>0.82398148148148154</v>
      </c>
      <c r="AB752" s="2">
        <v>2.7685185185185188E-2</v>
      </c>
      <c r="AC752" t="s">
        <v>44</v>
      </c>
      <c r="AD752" t="s">
        <v>44</v>
      </c>
      <c r="AE752" t="s">
        <v>45</v>
      </c>
      <c r="AF752">
        <v>122</v>
      </c>
    </row>
    <row r="753" spans="1:32">
      <c r="A753">
        <v>1790</v>
      </c>
      <c r="B753">
        <v>890</v>
      </c>
      <c r="C753" t="s">
        <v>534</v>
      </c>
      <c r="D753" t="s">
        <v>4404</v>
      </c>
      <c r="E753" t="s">
        <v>34</v>
      </c>
      <c r="F753" t="s">
        <v>4405</v>
      </c>
      <c r="G753" t="s">
        <v>4406</v>
      </c>
      <c r="H753" t="s">
        <v>1301</v>
      </c>
      <c r="I753" s="1">
        <v>18989</v>
      </c>
      <c r="J753" t="s">
        <v>4407</v>
      </c>
      <c r="K753" t="s">
        <v>4408</v>
      </c>
      <c r="L753">
        <v>94978</v>
      </c>
      <c r="M753" t="s">
        <v>1301</v>
      </c>
      <c r="N753" s="1">
        <v>44617</v>
      </c>
      <c r="O753" s="1">
        <v>44621</v>
      </c>
      <c r="P753">
        <v>43</v>
      </c>
      <c r="Q753">
        <v>2</v>
      </c>
      <c r="R753" t="s">
        <v>53</v>
      </c>
      <c r="S753">
        <v>2</v>
      </c>
      <c r="T753">
        <v>1</v>
      </c>
      <c r="U753">
        <v>4</v>
      </c>
      <c r="V753">
        <v>556</v>
      </c>
      <c r="W753" t="s">
        <v>41</v>
      </c>
      <c r="X753" t="s">
        <v>4409</v>
      </c>
      <c r="Y753" t="s">
        <v>43</v>
      </c>
      <c r="Z753" s="1">
        <v>44592</v>
      </c>
      <c r="AA753" s="2">
        <v>0.26827546296296295</v>
      </c>
      <c r="AB753" s="2">
        <v>0.99148148148148152</v>
      </c>
      <c r="AC753" t="s">
        <v>44</v>
      </c>
      <c r="AD753" t="s">
        <v>45</v>
      </c>
      <c r="AE753" t="s">
        <v>44</v>
      </c>
      <c r="AF753">
        <v>139</v>
      </c>
    </row>
    <row r="754" spans="1:32">
      <c r="A754">
        <v>1792</v>
      </c>
      <c r="B754">
        <v>892</v>
      </c>
      <c r="C754" t="s">
        <v>1127</v>
      </c>
      <c r="D754" t="s">
        <v>4410</v>
      </c>
      <c r="E754" t="s">
        <v>34</v>
      </c>
      <c r="F754" t="s">
        <v>4411</v>
      </c>
      <c r="G754" t="s">
        <v>4412</v>
      </c>
      <c r="H754" t="s">
        <v>37</v>
      </c>
      <c r="I754" s="1">
        <v>29741</v>
      </c>
      <c r="J754" t="s">
        <v>4413</v>
      </c>
      <c r="K754" t="s">
        <v>4414</v>
      </c>
      <c r="L754">
        <v>9250</v>
      </c>
      <c r="M754" t="s">
        <v>37</v>
      </c>
      <c r="N754" s="1">
        <v>44798</v>
      </c>
      <c r="O754" s="1">
        <v>44800</v>
      </c>
      <c r="P754">
        <v>77</v>
      </c>
      <c r="Q754">
        <v>4</v>
      </c>
      <c r="R754" t="s">
        <v>63</v>
      </c>
      <c r="S754">
        <v>2</v>
      </c>
      <c r="T754">
        <v>2</v>
      </c>
      <c r="U754">
        <v>2</v>
      </c>
      <c r="V754">
        <v>176</v>
      </c>
      <c r="W754" t="s">
        <v>41</v>
      </c>
      <c r="X754" t="s">
        <v>4415</v>
      </c>
      <c r="Y754" t="s">
        <v>81</v>
      </c>
      <c r="Z754" s="1">
        <v>44768</v>
      </c>
      <c r="AA754" s="2">
        <v>0.46488425925925925</v>
      </c>
      <c r="AB754" s="2">
        <v>0.96380787037037041</v>
      </c>
      <c r="AC754" t="s">
        <v>45</v>
      </c>
      <c r="AD754" t="s">
        <v>45</v>
      </c>
      <c r="AE754" t="s">
        <v>45</v>
      </c>
      <c r="AF754">
        <v>88</v>
      </c>
    </row>
    <row r="755" spans="1:32">
      <c r="A755">
        <v>1793</v>
      </c>
      <c r="B755">
        <v>893</v>
      </c>
      <c r="C755" t="s">
        <v>662</v>
      </c>
      <c r="D755" t="s">
        <v>681</v>
      </c>
      <c r="E755" t="s">
        <v>34</v>
      </c>
      <c r="F755" t="s">
        <v>4416</v>
      </c>
      <c r="G755" t="s">
        <v>4417</v>
      </c>
      <c r="H755" t="s">
        <v>537</v>
      </c>
      <c r="I755" s="1">
        <v>26840</v>
      </c>
      <c r="J755" t="s">
        <v>4418</v>
      </c>
      <c r="K755" t="s">
        <v>4419</v>
      </c>
      <c r="L755">
        <v>7341</v>
      </c>
      <c r="M755" t="s">
        <v>537</v>
      </c>
      <c r="N755" s="1">
        <v>44779</v>
      </c>
      <c r="O755" s="1">
        <v>44782</v>
      </c>
      <c r="P755">
        <v>6</v>
      </c>
      <c r="Q755">
        <v>1</v>
      </c>
      <c r="R755" t="s">
        <v>40</v>
      </c>
      <c r="S755">
        <v>3</v>
      </c>
      <c r="T755">
        <v>1</v>
      </c>
      <c r="U755">
        <v>3</v>
      </c>
      <c r="V755">
        <v>615</v>
      </c>
      <c r="W755" t="s">
        <v>54</v>
      </c>
      <c r="X755" t="s">
        <v>4420</v>
      </c>
      <c r="Y755" t="s">
        <v>81</v>
      </c>
      <c r="Z755" s="1">
        <v>44766</v>
      </c>
      <c r="AA755" s="2">
        <v>0.87516203703703699</v>
      </c>
      <c r="AB755" s="2">
        <v>0.77979166666666666</v>
      </c>
      <c r="AC755" t="s">
        <v>44</v>
      </c>
      <c r="AD755" t="s">
        <v>45</v>
      </c>
      <c r="AE755" t="s">
        <v>44</v>
      </c>
      <c r="AF755">
        <v>205</v>
      </c>
    </row>
    <row r="756" spans="1:32">
      <c r="A756">
        <v>1794</v>
      </c>
      <c r="B756">
        <v>894</v>
      </c>
      <c r="C756" t="s">
        <v>4421</v>
      </c>
      <c r="D756" t="s">
        <v>1404</v>
      </c>
      <c r="E756" t="s">
        <v>48</v>
      </c>
      <c r="F756" t="s">
        <v>4422</v>
      </c>
      <c r="G756" t="s">
        <v>4423</v>
      </c>
      <c r="H756" t="s">
        <v>457</v>
      </c>
      <c r="I756" s="1">
        <v>31561</v>
      </c>
      <c r="J756" t="s">
        <v>4424</v>
      </c>
      <c r="K756" t="s">
        <v>4425</v>
      </c>
      <c r="L756">
        <v>50755</v>
      </c>
      <c r="M756" t="s">
        <v>457</v>
      </c>
      <c r="N756" s="1">
        <v>44804</v>
      </c>
      <c r="O756" s="1">
        <v>44807</v>
      </c>
      <c r="P756">
        <v>51</v>
      </c>
      <c r="Q756">
        <v>3</v>
      </c>
      <c r="R756" t="s">
        <v>40</v>
      </c>
      <c r="S756">
        <v>1</v>
      </c>
      <c r="T756">
        <v>2</v>
      </c>
      <c r="U756">
        <v>3</v>
      </c>
      <c r="V756">
        <v>660</v>
      </c>
      <c r="W756" t="s">
        <v>41</v>
      </c>
      <c r="X756" t="s">
        <v>4426</v>
      </c>
      <c r="Y756" t="s">
        <v>65</v>
      </c>
      <c r="Z756" s="1">
        <v>44769</v>
      </c>
      <c r="AA756" s="2">
        <v>9.6909722222222217E-2</v>
      </c>
      <c r="AB756" s="2">
        <v>0.36693287037037042</v>
      </c>
      <c r="AC756" t="s">
        <v>45</v>
      </c>
      <c r="AD756" t="s">
        <v>44</v>
      </c>
      <c r="AE756" t="s">
        <v>44</v>
      </c>
      <c r="AF756">
        <v>220</v>
      </c>
    </row>
    <row r="757" spans="1:32">
      <c r="A757">
        <v>1795</v>
      </c>
      <c r="B757">
        <v>895</v>
      </c>
      <c r="C757" t="s">
        <v>4427</v>
      </c>
      <c r="D757" t="s">
        <v>4428</v>
      </c>
      <c r="E757" t="s">
        <v>34</v>
      </c>
      <c r="F757" t="s">
        <v>4429</v>
      </c>
      <c r="G757" t="s">
        <v>4430</v>
      </c>
      <c r="H757" t="s">
        <v>692</v>
      </c>
      <c r="I757" s="1">
        <v>24061</v>
      </c>
      <c r="J757" t="s">
        <v>4431</v>
      </c>
      <c r="K757" t="s">
        <v>4432</v>
      </c>
      <c r="L757">
        <v>90325</v>
      </c>
      <c r="M757" t="s">
        <v>692</v>
      </c>
      <c r="N757" s="1">
        <v>44824</v>
      </c>
      <c r="O757" s="1">
        <v>44829</v>
      </c>
      <c r="P757">
        <v>91</v>
      </c>
      <c r="Q757">
        <v>4</v>
      </c>
      <c r="R757" t="s">
        <v>53</v>
      </c>
      <c r="S757">
        <v>2</v>
      </c>
      <c r="T757">
        <v>0</v>
      </c>
      <c r="U757">
        <v>5</v>
      </c>
      <c r="V757">
        <v>610</v>
      </c>
      <c r="W757" t="s">
        <v>54</v>
      </c>
      <c r="X757" t="s">
        <v>4433</v>
      </c>
      <c r="Y757" t="s">
        <v>6</v>
      </c>
      <c r="Z757" s="1">
        <v>44786</v>
      </c>
      <c r="AA757" s="2">
        <v>4.3043981481481482E-2</v>
      </c>
      <c r="AB757" s="2">
        <v>0.59206018518518522</v>
      </c>
      <c r="AC757" t="s">
        <v>44</v>
      </c>
      <c r="AD757" t="s">
        <v>45</v>
      </c>
      <c r="AE757" t="s">
        <v>44</v>
      </c>
      <c r="AF757">
        <v>122</v>
      </c>
    </row>
    <row r="758" spans="1:32">
      <c r="A758">
        <v>1796</v>
      </c>
      <c r="B758">
        <v>896</v>
      </c>
      <c r="C758" t="s">
        <v>4434</v>
      </c>
      <c r="D758" t="s">
        <v>3425</v>
      </c>
      <c r="E758" t="s">
        <v>34</v>
      </c>
      <c r="F758" t="s">
        <v>4435</v>
      </c>
      <c r="G758" t="s">
        <v>4436</v>
      </c>
      <c r="H758" t="s">
        <v>135</v>
      </c>
      <c r="I758" s="1">
        <v>32164</v>
      </c>
      <c r="J758" t="s">
        <v>4437</v>
      </c>
      <c r="K758" t="s">
        <v>4438</v>
      </c>
      <c r="L758">
        <v>57018</v>
      </c>
      <c r="M758" t="s">
        <v>135</v>
      </c>
      <c r="N758" s="1">
        <v>44795</v>
      </c>
      <c r="O758" s="1">
        <v>44796</v>
      </c>
      <c r="P758">
        <v>85</v>
      </c>
      <c r="Q758">
        <v>4</v>
      </c>
      <c r="R758" t="s">
        <v>53</v>
      </c>
      <c r="S758">
        <v>2</v>
      </c>
      <c r="T758">
        <v>2</v>
      </c>
      <c r="U758">
        <v>1</v>
      </c>
      <c r="V758">
        <v>150</v>
      </c>
      <c r="W758" t="s">
        <v>41</v>
      </c>
      <c r="X758" t="s">
        <v>4439</v>
      </c>
      <c r="Y758" t="s">
        <v>6</v>
      </c>
      <c r="Z758" s="1">
        <v>44772</v>
      </c>
      <c r="AA758" s="2">
        <v>0.43447916666666669</v>
      </c>
      <c r="AB758" s="2">
        <v>0.93512731481481481</v>
      </c>
      <c r="AC758" t="s">
        <v>45</v>
      </c>
      <c r="AD758" t="s">
        <v>44</v>
      </c>
      <c r="AE758" t="s">
        <v>45</v>
      </c>
      <c r="AF758">
        <v>150</v>
      </c>
    </row>
    <row r="759" spans="1:32">
      <c r="A759">
        <v>1797</v>
      </c>
      <c r="B759">
        <v>897</v>
      </c>
      <c r="C759" t="s">
        <v>1015</v>
      </c>
      <c r="D759" t="s">
        <v>2213</v>
      </c>
      <c r="E759" t="s">
        <v>48</v>
      </c>
      <c r="F759" t="s">
        <v>4440</v>
      </c>
      <c r="G759" t="s">
        <v>4441</v>
      </c>
      <c r="H759" t="s">
        <v>86</v>
      </c>
      <c r="I759" s="1">
        <v>16677</v>
      </c>
      <c r="J759" t="s">
        <v>4442</v>
      </c>
      <c r="K759" t="s">
        <v>4443</v>
      </c>
      <c r="L759">
        <v>71514</v>
      </c>
      <c r="M759" t="s">
        <v>86</v>
      </c>
      <c r="N759" s="1">
        <v>44908</v>
      </c>
      <c r="O759" s="1">
        <v>44909</v>
      </c>
      <c r="P759">
        <v>49</v>
      </c>
      <c r="Q759">
        <v>2</v>
      </c>
      <c r="R759" t="s">
        <v>53</v>
      </c>
      <c r="S759">
        <v>1</v>
      </c>
      <c r="T759">
        <v>1</v>
      </c>
      <c r="U759">
        <v>1</v>
      </c>
      <c r="V759">
        <v>149</v>
      </c>
      <c r="W759" t="s">
        <v>54</v>
      </c>
      <c r="X759" t="s">
        <v>4444</v>
      </c>
      <c r="Y759" t="s">
        <v>81</v>
      </c>
      <c r="Z759" s="1">
        <v>44877</v>
      </c>
      <c r="AA759" s="2">
        <v>0.40971064814814812</v>
      </c>
      <c r="AB759" s="2">
        <v>0.31548611111111108</v>
      </c>
      <c r="AC759" t="s">
        <v>45</v>
      </c>
      <c r="AD759" t="s">
        <v>44</v>
      </c>
      <c r="AE759" t="s">
        <v>45</v>
      </c>
      <c r="AF759">
        <v>149</v>
      </c>
    </row>
    <row r="760" spans="1:32">
      <c r="A760">
        <v>1798</v>
      </c>
      <c r="B760">
        <v>898</v>
      </c>
      <c r="C760" t="s">
        <v>384</v>
      </c>
      <c r="D760" t="s">
        <v>4445</v>
      </c>
      <c r="E760" t="s">
        <v>34</v>
      </c>
      <c r="F760" t="s">
        <v>4446</v>
      </c>
      <c r="G760" t="s">
        <v>4447</v>
      </c>
      <c r="H760" t="s">
        <v>217</v>
      </c>
      <c r="I760" s="1">
        <v>18196</v>
      </c>
      <c r="J760" t="s">
        <v>4448</v>
      </c>
      <c r="K760" t="s">
        <v>4449</v>
      </c>
      <c r="L760">
        <v>45807</v>
      </c>
      <c r="M760" t="s">
        <v>217</v>
      </c>
      <c r="N760" s="1">
        <v>44890</v>
      </c>
      <c r="O760" s="1">
        <v>44891</v>
      </c>
      <c r="P760">
        <v>51</v>
      </c>
      <c r="Q760">
        <v>3</v>
      </c>
      <c r="R760" t="s">
        <v>40</v>
      </c>
      <c r="S760">
        <v>4</v>
      </c>
      <c r="T760">
        <v>1</v>
      </c>
      <c r="U760">
        <v>1</v>
      </c>
      <c r="V760">
        <v>243</v>
      </c>
      <c r="W760" t="s">
        <v>41</v>
      </c>
      <c r="X760" t="s">
        <v>4450</v>
      </c>
      <c r="Y760" t="s">
        <v>43</v>
      </c>
      <c r="Z760" s="1">
        <v>44885</v>
      </c>
      <c r="AA760" s="2">
        <v>0.17812500000000001</v>
      </c>
      <c r="AB760" s="2">
        <v>0.20901620370370369</v>
      </c>
      <c r="AC760" t="s">
        <v>44</v>
      </c>
      <c r="AD760" t="s">
        <v>45</v>
      </c>
      <c r="AE760" t="s">
        <v>44</v>
      </c>
      <c r="AF760">
        <v>243</v>
      </c>
    </row>
    <row r="761" spans="1:32">
      <c r="A761">
        <v>1799</v>
      </c>
      <c r="B761">
        <v>899</v>
      </c>
      <c r="C761" t="s">
        <v>4451</v>
      </c>
      <c r="D761" t="s">
        <v>2268</v>
      </c>
      <c r="E761" t="s">
        <v>48</v>
      </c>
      <c r="F761" t="s">
        <v>4452</v>
      </c>
      <c r="G761" t="s">
        <v>4453</v>
      </c>
      <c r="H761" t="s">
        <v>122</v>
      </c>
      <c r="I761" s="1">
        <v>37425</v>
      </c>
      <c r="J761" t="s">
        <v>4454</v>
      </c>
      <c r="K761" t="s">
        <v>4455</v>
      </c>
      <c r="L761">
        <v>87602</v>
      </c>
      <c r="M761" t="s">
        <v>122</v>
      </c>
      <c r="N761" s="1">
        <v>44935</v>
      </c>
      <c r="O761" s="1">
        <v>44938</v>
      </c>
      <c r="P761">
        <v>46</v>
      </c>
      <c r="Q761">
        <v>2</v>
      </c>
      <c r="R761" t="s">
        <v>53</v>
      </c>
      <c r="S761">
        <v>2</v>
      </c>
      <c r="T761">
        <v>0</v>
      </c>
      <c r="U761">
        <v>3</v>
      </c>
      <c r="V761">
        <v>435</v>
      </c>
      <c r="W761" t="s">
        <v>54</v>
      </c>
      <c r="X761" t="s">
        <v>4456</v>
      </c>
      <c r="Y761" t="s">
        <v>6</v>
      </c>
      <c r="Z761" s="1">
        <v>44903</v>
      </c>
      <c r="AA761" s="2">
        <v>0.41268518518518515</v>
      </c>
      <c r="AB761" s="2">
        <v>0.81903935185185184</v>
      </c>
      <c r="AC761" t="s">
        <v>44</v>
      </c>
      <c r="AD761" t="s">
        <v>45</v>
      </c>
      <c r="AE761" t="s">
        <v>44</v>
      </c>
      <c r="AF761">
        <v>145</v>
      </c>
    </row>
    <row r="762" spans="1:32">
      <c r="A762">
        <v>1800</v>
      </c>
      <c r="B762">
        <v>900</v>
      </c>
      <c r="C762" t="s">
        <v>803</v>
      </c>
      <c r="D762" t="s">
        <v>2923</v>
      </c>
      <c r="E762" t="s">
        <v>48</v>
      </c>
      <c r="F762" t="s">
        <v>4457</v>
      </c>
      <c r="G762" t="s">
        <v>4458</v>
      </c>
      <c r="H762" t="s">
        <v>171</v>
      </c>
      <c r="I762" s="1">
        <v>22198</v>
      </c>
      <c r="J762" t="s">
        <v>4459</v>
      </c>
      <c r="K762" t="s">
        <v>4460</v>
      </c>
      <c r="L762">
        <v>56321</v>
      </c>
      <c r="M762" t="s">
        <v>171</v>
      </c>
      <c r="N762" s="1">
        <v>44677</v>
      </c>
      <c r="O762" s="1">
        <v>44682</v>
      </c>
      <c r="P762">
        <v>42</v>
      </c>
      <c r="Q762">
        <v>2</v>
      </c>
      <c r="R762" t="s">
        <v>40</v>
      </c>
      <c r="S762">
        <v>3</v>
      </c>
      <c r="T762">
        <v>0</v>
      </c>
      <c r="U762">
        <v>5</v>
      </c>
      <c r="V762">
        <v>1020</v>
      </c>
      <c r="W762" t="s">
        <v>41</v>
      </c>
      <c r="X762" t="s">
        <v>4461</v>
      </c>
      <c r="Y762" t="s">
        <v>6</v>
      </c>
      <c r="Z762" s="1">
        <v>44664</v>
      </c>
      <c r="AA762" s="2">
        <v>0.98621527777777773</v>
      </c>
      <c r="AB762" s="2">
        <v>0.99913194444444453</v>
      </c>
      <c r="AC762" t="s">
        <v>45</v>
      </c>
      <c r="AD762" t="s">
        <v>45</v>
      </c>
      <c r="AE762" t="s">
        <v>44</v>
      </c>
      <c r="AF762">
        <v>204</v>
      </c>
    </row>
    <row r="763" spans="1:32">
      <c r="A763">
        <v>1801</v>
      </c>
      <c r="B763">
        <v>901</v>
      </c>
      <c r="C763" t="s">
        <v>722</v>
      </c>
      <c r="D763" t="s">
        <v>428</v>
      </c>
      <c r="E763" t="s">
        <v>48</v>
      </c>
      <c r="F763" t="s">
        <v>4462</v>
      </c>
      <c r="G763" t="s">
        <v>4463</v>
      </c>
      <c r="H763" t="s">
        <v>115</v>
      </c>
      <c r="I763" s="1">
        <v>38445</v>
      </c>
      <c r="J763" t="s">
        <v>4464</v>
      </c>
      <c r="K763" t="s">
        <v>4465</v>
      </c>
      <c r="L763">
        <v>11340</v>
      </c>
      <c r="M763" t="s">
        <v>115</v>
      </c>
      <c r="N763" s="1">
        <v>44607</v>
      </c>
      <c r="O763" s="1">
        <v>44608</v>
      </c>
      <c r="P763">
        <v>90</v>
      </c>
      <c r="Q763">
        <v>4</v>
      </c>
      <c r="R763" t="s">
        <v>40</v>
      </c>
      <c r="S763">
        <v>4</v>
      </c>
      <c r="T763">
        <v>0</v>
      </c>
      <c r="U763">
        <v>1</v>
      </c>
      <c r="V763">
        <v>207</v>
      </c>
      <c r="W763" t="s">
        <v>41</v>
      </c>
      <c r="X763" t="s">
        <v>4466</v>
      </c>
      <c r="Y763" t="s">
        <v>43</v>
      </c>
      <c r="Z763" s="1">
        <v>44572</v>
      </c>
      <c r="AA763" s="2">
        <v>7.5752314814814814E-2</v>
      </c>
      <c r="AB763" s="2">
        <v>0.78116898148148151</v>
      </c>
      <c r="AC763" t="s">
        <v>44</v>
      </c>
      <c r="AD763" t="s">
        <v>45</v>
      </c>
      <c r="AE763" t="s">
        <v>45</v>
      </c>
      <c r="AF763">
        <v>207</v>
      </c>
    </row>
    <row r="764" spans="1:32">
      <c r="A764">
        <v>1802</v>
      </c>
      <c r="B764">
        <v>902</v>
      </c>
      <c r="C764" t="s">
        <v>4045</v>
      </c>
      <c r="D764" t="s">
        <v>75</v>
      </c>
      <c r="E764" t="s">
        <v>34</v>
      </c>
      <c r="F764" t="s">
        <v>4467</v>
      </c>
      <c r="G764" t="s">
        <v>4468</v>
      </c>
      <c r="H764" t="s">
        <v>50</v>
      </c>
      <c r="I764" s="1">
        <v>28186</v>
      </c>
      <c r="J764" t="s">
        <v>4469</v>
      </c>
      <c r="K764" t="s">
        <v>4470</v>
      </c>
      <c r="L764">
        <v>12313</v>
      </c>
      <c r="M764" t="s">
        <v>50</v>
      </c>
      <c r="N764" s="1">
        <v>44575</v>
      </c>
      <c r="O764" s="1">
        <v>44577</v>
      </c>
      <c r="P764">
        <v>11</v>
      </c>
      <c r="Q764">
        <v>1</v>
      </c>
      <c r="R764" t="s">
        <v>63</v>
      </c>
      <c r="S764">
        <v>1</v>
      </c>
      <c r="T764">
        <v>0</v>
      </c>
      <c r="U764">
        <v>2</v>
      </c>
      <c r="V764">
        <v>172</v>
      </c>
      <c r="W764" t="s">
        <v>41</v>
      </c>
      <c r="X764" t="s">
        <v>4471</v>
      </c>
      <c r="Y764" t="s">
        <v>6</v>
      </c>
      <c r="Z764" s="1">
        <v>44566</v>
      </c>
      <c r="AA764" s="2">
        <v>0.59994212962962956</v>
      </c>
      <c r="AB764" s="2">
        <v>0.92164351851851845</v>
      </c>
      <c r="AC764" t="s">
        <v>44</v>
      </c>
      <c r="AD764" t="s">
        <v>45</v>
      </c>
      <c r="AE764" t="s">
        <v>44</v>
      </c>
      <c r="AF764">
        <v>86</v>
      </c>
    </row>
    <row r="765" spans="1:32">
      <c r="A765">
        <v>1803</v>
      </c>
      <c r="B765">
        <v>903</v>
      </c>
      <c r="C765" t="s">
        <v>4472</v>
      </c>
      <c r="D765" t="s">
        <v>4473</v>
      </c>
      <c r="E765" t="s">
        <v>48</v>
      </c>
      <c r="F765" t="s">
        <v>4474</v>
      </c>
      <c r="G765" t="s">
        <v>4475</v>
      </c>
      <c r="H765" t="s">
        <v>171</v>
      </c>
      <c r="I765" s="1">
        <v>27169</v>
      </c>
      <c r="J765" t="s">
        <v>4476</v>
      </c>
      <c r="K765" t="s">
        <v>4477</v>
      </c>
      <c r="L765">
        <v>65811</v>
      </c>
      <c r="M765" t="s">
        <v>171</v>
      </c>
      <c r="N765" s="1">
        <v>44739</v>
      </c>
      <c r="O765" s="1">
        <v>44741</v>
      </c>
      <c r="P765">
        <v>25</v>
      </c>
      <c r="Q765">
        <v>1</v>
      </c>
      <c r="R765" t="s">
        <v>53</v>
      </c>
      <c r="S765">
        <v>3</v>
      </c>
      <c r="T765">
        <v>1</v>
      </c>
      <c r="U765">
        <v>2</v>
      </c>
      <c r="V765">
        <v>276</v>
      </c>
      <c r="W765" t="s">
        <v>41</v>
      </c>
      <c r="X765" t="s">
        <v>4478</v>
      </c>
      <c r="Y765" t="s">
        <v>81</v>
      </c>
      <c r="Z765" s="1">
        <v>44712</v>
      </c>
      <c r="AA765" s="2">
        <v>2.6678240740740738E-2</v>
      </c>
      <c r="AB765" s="2">
        <v>0.50915509259259262</v>
      </c>
      <c r="AC765" t="s">
        <v>44</v>
      </c>
      <c r="AD765" t="s">
        <v>44</v>
      </c>
      <c r="AE765" t="s">
        <v>44</v>
      </c>
      <c r="AF765">
        <v>138</v>
      </c>
    </row>
    <row r="766" spans="1:32">
      <c r="A766">
        <v>1805</v>
      </c>
      <c r="B766">
        <v>905</v>
      </c>
      <c r="C766" t="s">
        <v>396</v>
      </c>
      <c r="D766" t="s">
        <v>3431</v>
      </c>
      <c r="E766" t="s">
        <v>34</v>
      </c>
      <c r="F766" t="s">
        <v>4479</v>
      </c>
      <c r="G766" t="s">
        <v>4480</v>
      </c>
      <c r="H766" t="s">
        <v>70</v>
      </c>
      <c r="I766" s="1">
        <v>16891</v>
      </c>
      <c r="J766" t="s">
        <v>4481</v>
      </c>
      <c r="K766" t="s">
        <v>4482</v>
      </c>
      <c r="L766">
        <v>32112</v>
      </c>
      <c r="M766" t="s">
        <v>70</v>
      </c>
      <c r="N766" s="1">
        <v>44614</v>
      </c>
      <c r="O766" s="1">
        <v>44618</v>
      </c>
      <c r="P766">
        <v>63</v>
      </c>
      <c r="Q766">
        <v>3</v>
      </c>
      <c r="R766" t="s">
        <v>40</v>
      </c>
      <c r="S766">
        <v>1</v>
      </c>
      <c r="T766">
        <v>0</v>
      </c>
      <c r="U766">
        <v>4</v>
      </c>
      <c r="V766">
        <v>964</v>
      </c>
      <c r="W766" t="s">
        <v>54</v>
      </c>
      <c r="X766" t="s">
        <v>4483</v>
      </c>
      <c r="Y766" t="s">
        <v>6</v>
      </c>
      <c r="Z766" s="1">
        <v>44600</v>
      </c>
      <c r="AA766" s="2">
        <v>0.52232638888888883</v>
      </c>
      <c r="AB766" s="2">
        <v>0.26881944444444444</v>
      </c>
      <c r="AC766" t="s">
        <v>45</v>
      </c>
      <c r="AD766" t="s">
        <v>45</v>
      </c>
      <c r="AE766" t="s">
        <v>45</v>
      </c>
      <c r="AF766">
        <v>241</v>
      </c>
    </row>
    <row r="767" spans="1:32">
      <c r="A767">
        <v>1806</v>
      </c>
      <c r="B767">
        <v>906</v>
      </c>
      <c r="C767" t="s">
        <v>1392</v>
      </c>
      <c r="D767" t="s">
        <v>4484</v>
      </c>
      <c r="E767" t="s">
        <v>48</v>
      </c>
      <c r="F767" t="s">
        <v>4485</v>
      </c>
      <c r="G767" t="s">
        <v>4486</v>
      </c>
      <c r="H767" t="s">
        <v>86</v>
      </c>
      <c r="I767" s="1">
        <v>18680</v>
      </c>
      <c r="J767" t="s">
        <v>4487</v>
      </c>
      <c r="K767" t="s">
        <v>4488</v>
      </c>
      <c r="L767">
        <v>64421</v>
      </c>
      <c r="M767" t="s">
        <v>86</v>
      </c>
      <c r="N767" s="1">
        <v>44606</v>
      </c>
      <c r="O767" s="1">
        <v>44607</v>
      </c>
      <c r="P767">
        <v>77</v>
      </c>
      <c r="Q767">
        <v>4</v>
      </c>
      <c r="R767" t="s">
        <v>63</v>
      </c>
      <c r="S767">
        <v>1</v>
      </c>
      <c r="T767">
        <v>1</v>
      </c>
      <c r="U767">
        <v>1</v>
      </c>
      <c r="V767">
        <v>68</v>
      </c>
      <c r="W767" t="s">
        <v>41</v>
      </c>
      <c r="X767" t="s">
        <v>4489</v>
      </c>
      <c r="Y767" t="s">
        <v>81</v>
      </c>
      <c r="Z767" s="1">
        <v>44571</v>
      </c>
      <c r="AA767" s="2">
        <v>0.70633101851851843</v>
      </c>
      <c r="AB767" s="2">
        <v>0.41770833333333335</v>
      </c>
      <c r="AC767" t="s">
        <v>45</v>
      </c>
      <c r="AD767" t="s">
        <v>44</v>
      </c>
      <c r="AE767" t="s">
        <v>45</v>
      </c>
      <c r="AF767">
        <v>68</v>
      </c>
    </row>
    <row r="768" spans="1:32">
      <c r="A768">
        <v>1807</v>
      </c>
      <c r="B768">
        <v>907</v>
      </c>
      <c r="C768" t="s">
        <v>4490</v>
      </c>
      <c r="D768" t="s">
        <v>1228</v>
      </c>
      <c r="E768" t="s">
        <v>48</v>
      </c>
      <c r="F768" t="s">
        <v>4491</v>
      </c>
      <c r="G768" t="s">
        <v>4492</v>
      </c>
      <c r="H768" t="s">
        <v>201</v>
      </c>
      <c r="I768" s="1">
        <v>34344</v>
      </c>
      <c r="J768" t="s">
        <v>4493</v>
      </c>
      <c r="K768" t="s">
        <v>4494</v>
      </c>
      <c r="L768">
        <v>22812</v>
      </c>
      <c r="M768" t="s">
        <v>201</v>
      </c>
      <c r="N768" s="1">
        <v>44869</v>
      </c>
      <c r="O768" s="1">
        <v>44871</v>
      </c>
      <c r="P768">
        <v>74</v>
      </c>
      <c r="Q768">
        <v>3</v>
      </c>
      <c r="R768" t="s">
        <v>63</v>
      </c>
      <c r="S768">
        <v>1</v>
      </c>
      <c r="T768">
        <v>0</v>
      </c>
      <c r="U768">
        <v>2</v>
      </c>
      <c r="V768">
        <v>122</v>
      </c>
      <c r="W768" t="s">
        <v>41</v>
      </c>
      <c r="X768" t="s">
        <v>4495</v>
      </c>
      <c r="Y768" t="s">
        <v>81</v>
      </c>
      <c r="Z768" s="1">
        <v>44841</v>
      </c>
      <c r="AA768" s="2">
        <v>0.68170138888888887</v>
      </c>
      <c r="AB768" s="2">
        <v>0.87116898148148147</v>
      </c>
      <c r="AC768" t="s">
        <v>44</v>
      </c>
      <c r="AD768" t="s">
        <v>44</v>
      </c>
      <c r="AE768" t="s">
        <v>45</v>
      </c>
      <c r="AF768">
        <v>61</v>
      </c>
    </row>
    <row r="769" spans="1:32">
      <c r="A769">
        <v>1808</v>
      </c>
      <c r="B769">
        <v>908</v>
      </c>
      <c r="C769" t="s">
        <v>828</v>
      </c>
      <c r="D769" t="s">
        <v>4496</v>
      </c>
      <c r="E769" t="s">
        <v>48</v>
      </c>
      <c r="F769" t="s">
        <v>4497</v>
      </c>
      <c r="G769" t="s">
        <v>4498</v>
      </c>
      <c r="H769" t="s">
        <v>1301</v>
      </c>
      <c r="I769" s="1">
        <v>25866</v>
      </c>
      <c r="J769" t="s">
        <v>4499</v>
      </c>
      <c r="K769" t="s">
        <v>4500</v>
      </c>
      <c r="L769">
        <v>58994</v>
      </c>
      <c r="M769" t="s">
        <v>1301</v>
      </c>
      <c r="N769" s="1">
        <v>44651</v>
      </c>
      <c r="O769" s="1">
        <v>44653</v>
      </c>
      <c r="P769">
        <v>19</v>
      </c>
      <c r="Q769">
        <v>1</v>
      </c>
      <c r="R769" t="s">
        <v>53</v>
      </c>
      <c r="S769">
        <v>2</v>
      </c>
      <c r="T769">
        <v>2</v>
      </c>
      <c r="U769">
        <v>2</v>
      </c>
      <c r="V769">
        <v>278</v>
      </c>
      <c r="W769" t="s">
        <v>41</v>
      </c>
      <c r="X769" t="s">
        <v>4501</v>
      </c>
      <c r="Y769" t="s">
        <v>6</v>
      </c>
      <c r="Z769" s="1">
        <v>44613</v>
      </c>
      <c r="AA769" s="2">
        <v>0.45687499999999998</v>
      </c>
      <c r="AB769" s="2">
        <v>0.90796296296296297</v>
      </c>
      <c r="AC769" t="s">
        <v>44</v>
      </c>
      <c r="AD769" t="s">
        <v>45</v>
      </c>
      <c r="AE769" t="s">
        <v>44</v>
      </c>
      <c r="AF769">
        <v>139</v>
      </c>
    </row>
    <row r="770" spans="1:32">
      <c r="A770">
        <v>1809</v>
      </c>
      <c r="B770">
        <v>909</v>
      </c>
      <c r="C770" t="s">
        <v>2144</v>
      </c>
      <c r="D770" t="s">
        <v>1404</v>
      </c>
      <c r="E770" t="s">
        <v>48</v>
      </c>
      <c r="F770" t="s">
        <v>4502</v>
      </c>
      <c r="G770" t="s">
        <v>4503</v>
      </c>
      <c r="H770" t="s">
        <v>217</v>
      </c>
      <c r="I770" s="1">
        <v>22879</v>
      </c>
      <c r="J770" t="s">
        <v>4504</v>
      </c>
      <c r="K770" t="s">
        <v>4505</v>
      </c>
      <c r="L770">
        <v>52169</v>
      </c>
      <c r="M770" t="s">
        <v>217</v>
      </c>
      <c r="N770" s="1">
        <v>44761</v>
      </c>
      <c r="O770" s="1">
        <v>44762</v>
      </c>
      <c r="P770">
        <v>68</v>
      </c>
      <c r="Q770">
        <v>3</v>
      </c>
      <c r="R770" t="s">
        <v>63</v>
      </c>
      <c r="S770">
        <v>4</v>
      </c>
      <c r="T770">
        <v>0</v>
      </c>
      <c r="U770">
        <v>1</v>
      </c>
      <c r="V770">
        <v>79</v>
      </c>
      <c r="W770" t="s">
        <v>54</v>
      </c>
      <c r="X770" t="s">
        <v>4506</v>
      </c>
      <c r="Y770" t="s">
        <v>65</v>
      </c>
      <c r="Z770" s="1">
        <v>44740</v>
      </c>
      <c r="AA770" s="2">
        <v>0.81549768518518517</v>
      </c>
      <c r="AB770" s="2">
        <v>0.99857638888888889</v>
      </c>
      <c r="AC770" t="s">
        <v>44</v>
      </c>
      <c r="AD770" t="s">
        <v>44</v>
      </c>
      <c r="AE770" t="s">
        <v>44</v>
      </c>
      <c r="AF770">
        <v>79</v>
      </c>
    </row>
    <row r="771" spans="1:32">
      <c r="A771">
        <v>1810</v>
      </c>
      <c r="B771">
        <v>910</v>
      </c>
      <c r="C771" t="s">
        <v>988</v>
      </c>
      <c r="D771" t="s">
        <v>4507</v>
      </c>
      <c r="E771" t="s">
        <v>34</v>
      </c>
      <c r="F771" t="s">
        <v>4508</v>
      </c>
      <c r="G771">
        <v>9852591594</v>
      </c>
      <c r="H771" t="s">
        <v>457</v>
      </c>
      <c r="I771" s="1">
        <v>33907</v>
      </c>
      <c r="J771" t="s">
        <v>4509</v>
      </c>
      <c r="K771" t="s">
        <v>4510</v>
      </c>
      <c r="L771">
        <v>25370</v>
      </c>
      <c r="M771" t="s">
        <v>457</v>
      </c>
      <c r="N771" s="1">
        <v>44841</v>
      </c>
      <c r="O771" s="1">
        <v>44844</v>
      </c>
      <c r="P771">
        <v>96</v>
      </c>
      <c r="Q771">
        <v>4</v>
      </c>
      <c r="R771" t="s">
        <v>40</v>
      </c>
      <c r="S771">
        <v>1</v>
      </c>
      <c r="T771">
        <v>0</v>
      </c>
      <c r="U771">
        <v>3</v>
      </c>
      <c r="V771">
        <v>690</v>
      </c>
      <c r="W771" t="s">
        <v>41</v>
      </c>
      <c r="X771" t="s">
        <v>4511</v>
      </c>
      <c r="Y771" t="s">
        <v>6</v>
      </c>
      <c r="Z771" s="1">
        <v>44825</v>
      </c>
      <c r="AA771" s="2">
        <v>0.96745370370370365</v>
      </c>
      <c r="AB771" s="2">
        <v>0.13319444444444445</v>
      </c>
      <c r="AC771" t="s">
        <v>44</v>
      </c>
      <c r="AD771" t="s">
        <v>44</v>
      </c>
      <c r="AE771" t="s">
        <v>44</v>
      </c>
      <c r="AF771">
        <v>230</v>
      </c>
    </row>
    <row r="772" spans="1:32">
      <c r="A772">
        <v>1811</v>
      </c>
      <c r="B772">
        <v>911</v>
      </c>
      <c r="C772" t="s">
        <v>4512</v>
      </c>
      <c r="D772" t="s">
        <v>4513</v>
      </c>
      <c r="E772" t="s">
        <v>48</v>
      </c>
      <c r="F772" t="s">
        <v>4514</v>
      </c>
      <c r="G772" t="s">
        <v>4515</v>
      </c>
      <c r="H772" t="s">
        <v>941</v>
      </c>
      <c r="I772" s="1">
        <v>24299</v>
      </c>
      <c r="J772" t="s">
        <v>4516</v>
      </c>
      <c r="K772" t="s">
        <v>4517</v>
      </c>
      <c r="L772">
        <v>43962</v>
      </c>
      <c r="M772" t="s">
        <v>941</v>
      </c>
      <c r="N772" s="1">
        <v>44795</v>
      </c>
      <c r="O772" s="1">
        <v>44796</v>
      </c>
      <c r="P772">
        <v>71</v>
      </c>
      <c r="Q772">
        <v>3</v>
      </c>
      <c r="R772" t="s">
        <v>63</v>
      </c>
      <c r="S772">
        <v>3</v>
      </c>
      <c r="T772">
        <v>0</v>
      </c>
      <c r="U772">
        <v>1</v>
      </c>
      <c r="V772">
        <v>82</v>
      </c>
      <c r="W772" t="s">
        <v>54</v>
      </c>
      <c r="X772" t="s">
        <v>4518</v>
      </c>
      <c r="Y772" t="s">
        <v>43</v>
      </c>
      <c r="Z772" s="1">
        <v>44785</v>
      </c>
      <c r="AA772" s="2">
        <v>9.706018518518518E-2</v>
      </c>
      <c r="AB772" s="2">
        <v>0.55837962962962961</v>
      </c>
      <c r="AC772" t="s">
        <v>45</v>
      </c>
      <c r="AD772" t="s">
        <v>45</v>
      </c>
      <c r="AE772" t="s">
        <v>45</v>
      </c>
      <c r="AF772">
        <v>82</v>
      </c>
    </row>
    <row r="773" spans="1:32">
      <c r="A773">
        <v>1812</v>
      </c>
      <c r="B773">
        <v>912</v>
      </c>
      <c r="C773" t="s">
        <v>2202</v>
      </c>
      <c r="D773" t="s">
        <v>596</v>
      </c>
      <c r="E773" t="s">
        <v>48</v>
      </c>
      <c r="F773" t="s">
        <v>4519</v>
      </c>
      <c r="G773" t="s">
        <v>4520</v>
      </c>
      <c r="H773" t="s">
        <v>330</v>
      </c>
      <c r="I773" s="1">
        <v>27704</v>
      </c>
      <c r="J773" t="s">
        <v>4521</v>
      </c>
      <c r="K773" t="s">
        <v>4255</v>
      </c>
      <c r="L773">
        <v>29523</v>
      </c>
      <c r="M773" t="s">
        <v>330</v>
      </c>
      <c r="N773" s="1">
        <v>44755</v>
      </c>
      <c r="O773" s="1">
        <v>44760</v>
      </c>
      <c r="P773">
        <v>36</v>
      </c>
      <c r="Q773">
        <v>2</v>
      </c>
      <c r="R773" t="s">
        <v>40</v>
      </c>
      <c r="S773">
        <v>4</v>
      </c>
      <c r="T773">
        <v>2</v>
      </c>
      <c r="U773">
        <v>5</v>
      </c>
      <c r="V773">
        <v>1155</v>
      </c>
      <c r="W773" t="s">
        <v>41</v>
      </c>
      <c r="X773" t="s">
        <v>4522</v>
      </c>
      <c r="Y773" t="s">
        <v>6</v>
      </c>
      <c r="Z773" s="1">
        <v>44717</v>
      </c>
      <c r="AA773" s="2">
        <v>0.79236111111111107</v>
      </c>
      <c r="AB773" s="2">
        <v>0.64908564814814818</v>
      </c>
      <c r="AC773" t="s">
        <v>45</v>
      </c>
      <c r="AD773" t="s">
        <v>45</v>
      </c>
      <c r="AE773" t="s">
        <v>44</v>
      </c>
      <c r="AF773">
        <v>231</v>
      </c>
    </row>
    <row r="774" spans="1:32">
      <c r="A774">
        <v>1813</v>
      </c>
      <c r="B774">
        <v>913</v>
      </c>
      <c r="C774" t="s">
        <v>881</v>
      </c>
      <c r="D774" t="s">
        <v>4523</v>
      </c>
      <c r="E774" t="s">
        <v>34</v>
      </c>
      <c r="F774" t="s">
        <v>4524</v>
      </c>
      <c r="G774" t="s">
        <v>4525</v>
      </c>
      <c r="H774" t="s">
        <v>171</v>
      </c>
      <c r="I774" s="1">
        <v>30748</v>
      </c>
      <c r="J774" t="s">
        <v>4526</v>
      </c>
      <c r="K774" t="s">
        <v>4527</v>
      </c>
      <c r="L774">
        <v>45067</v>
      </c>
      <c r="M774" t="s">
        <v>171</v>
      </c>
      <c r="N774" s="1">
        <v>44877</v>
      </c>
      <c r="O774" s="1">
        <v>44881</v>
      </c>
      <c r="P774">
        <v>15</v>
      </c>
      <c r="Q774">
        <v>1</v>
      </c>
      <c r="R774" t="s">
        <v>40</v>
      </c>
      <c r="S774">
        <v>4</v>
      </c>
      <c r="T774">
        <v>0</v>
      </c>
      <c r="U774">
        <v>4</v>
      </c>
      <c r="V774">
        <v>912</v>
      </c>
      <c r="W774" t="s">
        <v>54</v>
      </c>
      <c r="X774" t="s">
        <v>4528</v>
      </c>
      <c r="Y774" t="s">
        <v>81</v>
      </c>
      <c r="Z774" s="1">
        <v>44844</v>
      </c>
      <c r="AA774" s="2">
        <v>0.25211805555555555</v>
      </c>
      <c r="AB774" s="2">
        <v>0.90561342592592586</v>
      </c>
      <c r="AC774" t="s">
        <v>44</v>
      </c>
      <c r="AD774" t="s">
        <v>45</v>
      </c>
      <c r="AE774" t="s">
        <v>44</v>
      </c>
      <c r="AF774">
        <v>228</v>
      </c>
    </row>
    <row r="775" spans="1:32">
      <c r="A775">
        <v>1814</v>
      </c>
      <c r="B775">
        <v>914</v>
      </c>
      <c r="C775" t="s">
        <v>4529</v>
      </c>
      <c r="D775" t="s">
        <v>4530</v>
      </c>
      <c r="E775" t="s">
        <v>48</v>
      </c>
      <c r="F775" t="s">
        <v>4531</v>
      </c>
      <c r="G775" t="s">
        <v>4532</v>
      </c>
      <c r="H775" t="s">
        <v>272</v>
      </c>
      <c r="I775" s="1">
        <v>27324</v>
      </c>
      <c r="J775" t="s">
        <v>4533</v>
      </c>
      <c r="K775" t="s">
        <v>4534</v>
      </c>
      <c r="L775">
        <v>54585</v>
      </c>
      <c r="M775" t="s">
        <v>272</v>
      </c>
      <c r="N775" s="1">
        <v>44923</v>
      </c>
      <c r="O775" s="1">
        <v>44925</v>
      </c>
      <c r="P775">
        <v>6</v>
      </c>
      <c r="Q775">
        <v>1</v>
      </c>
      <c r="R775" t="s">
        <v>40</v>
      </c>
      <c r="S775">
        <v>3</v>
      </c>
      <c r="T775">
        <v>0</v>
      </c>
      <c r="U775">
        <v>2</v>
      </c>
      <c r="V775">
        <v>428</v>
      </c>
      <c r="W775" t="s">
        <v>41</v>
      </c>
      <c r="X775" t="s">
        <v>4535</v>
      </c>
      <c r="Y775" t="s">
        <v>6</v>
      </c>
      <c r="Z775" s="1">
        <v>44898</v>
      </c>
      <c r="AA775" s="2">
        <v>0.1000462962962963</v>
      </c>
      <c r="AB775" s="2">
        <v>0.83094907407407403</v>
      </c>
      <c r="AC775" t="s">
        <v>44</v>
      </c>
      <c r="AD775" t="s">
        <v>44</v>
      </c>
      <c r="AE775" t="s">
        <v>45</v>
      </c>
      <c r="AF775">
        <v>214</v>
      </c>
    </row>
    <row r="776" spans="1:32">
      <c r="A776">
        <v>1815</v>
      </c>
      <c r="B776">
        <v>915</v>
      </c>
      <c r="C776" t="s">
        <v>602</v>
      </c>
      <c r="D776" t="s">
        <v>4536</v>
      </c>
      <c r="E776" t="s">
        <v>48</v>
      </c>
      <c r="F776" t="s">
        <v>4537</v>
      </c>
      <c r="G776" t="s">
        <v>4538</v>
      </c>
      <c r="H776" t="s">
        <v>457</v>
      </c>
      <c r="I776" s="1">
        <v>36300</v>
      </c>
      <c r="J776" t="s">
        <v>4539</v>
      </c>
      <c r="K776" t="s">
        <v>4540</v>
      </c>
      <c r="L776">
        <v>18731</v>
      </c>
      <c r="M776" t="s">
        <v>457</v>
      </c>
      <c r="N776" s="1">
        <v>44679</v>
      </c>
      <c r="O776" s="1">
        <v>44683</v>
      </c>
      <c r="P776">
        <v>53</v>
      </c>
      <c r="Q776">
        <v>3</v>
      </c>
      <c r="R776" t="s">
        <v>63</v>
      </c>
      <c r="S776">
        <v>3</v>
      </c>
      <c r="T776">
        <v>2</v>
      </c>
      <c r="U776">
        <v>4</v>
      </c>
      <c r="V776">
        <v>268</v>
      </c>
      <c r="W776" t="s">
        <v>41</v>
      </c>
      <c r="X776" t="s">
        <v>4541</v>
      </c>
      <c r="Y776" t="s">
        <v>65</v>
      </c>
      <c r="Z776" s="1">
        <v>44640</v>
      </c>
      <c r="AA776" s="2">
        <v>0.20451388888888888</v>
      </c>
      <c r="AB776" s="2">
        <v>0.88719907407407417</v>
      </c>
      <c r="AC776" t="s">
        <v>44</v>
      </c>
      <c r="AD776" t="s">
        <v>45</v>
      </c>
      <c r="AE776" t="s">
        <v>44</v>
      </c>
      <c r="AF776">
        <v>67</v>
      </c>
    </row>
    <row r="777" spans="1:32">
      <c r="A777">
        <v>1816</v>
      </c>
      <c r="B777">
        <v>916</v>
      </c>
      <c r="C777" t="s">
        <v>4542</v>
      </c>
      <c r="D777" t="s">
        <v>696</v>
      </c>
      <c r="E777" t="s">
        <v>48</v>
      </c>
      <c r="F777" t="s">
        <v>4543</v>
      </c>
      <c r="G777" t="s">
        <v>4544</v>
      </c>
      <c r="H777" t="s">
        <v>77</v>
      </c>
      <c r="I777" s="1">
        <v>16991</v>
      </c>
      <c r="J777" t="s">
        <v>4545</v>
      </c>
      <c r="K777" t="s">
        <v>4546</v>
      </c>
      <c r="L777">
        <v>94066</v>
      </c>
      <c r="M777" t="s">
        <v>77</v>
      </c>
      <c r="N777" s="1">
        <v>44929</v>
      </c>
      <c r="O777" s="1">
        <v>44930</v>
      </c>
      <c r="P777">
        <v>5</v>
      </c>
      <c r="Q777">
        <v>1</v>
      </c>
      <c r="R777" t="s">
        <v>63</v>
      </c>
      <c r="S777">
        <v>4</v>
      </c>
      <c r="T777">
        <v>0</v>
      </c>
      <c r="U777">
        <v>1</v>
      </c>
      <c r="V777">
        <v>61</v>
      </c>
      <c r="W777" t="s">
        <v>41</v>
      </c>
      <c r="X777" t="s">
        <v>4547</v>
      </c>
      <c r="Y777" t="s">
        <v>6</v>
      </c>
      <c r="Z777" s="1">
        <v>44919</v>
      </c>
      <c r="AA777" s="2">
        <v>0.59256944444444448</v>
      </c>
      <c r="AB777" s="2">
        <v>0.49266203703703698</v>
      </c>
      <c r="AC777" t="s">
        <v>45</v>
      </c>
      <c r="AD777" t="s">
        <v>44</v>
      </c>
      <c r="AE777" t="s">
        <v>44</v>
      </c>
      <c r="AF777">
        <v>61</v>
      </c>
    </row>
    <row r="778" spans="1:32">
      <c r="A778">
        <v>1817</v>
      </c>
      <c r="B778">
        <v>917</v>
      </c>
      <c r="C778" t="s">
        <v>1555</v>
      </c>
      <c r="D778" t="s">
        <v>99</v>
      </c>
      <c r="E778" t="s">
        <v>48</v>
      </c>
      <c r="F778" t="s">
        <v>4548</v>
      </c>
      <c r="G778" t="s">
        <v>4549</v>
      </c>
      <c r="H778" t="s">
        <v>77</v>
      </c>
      <c r="I778" s="1">
        <v>28066</v>
      </c>
      <c r="J778" t="s">
        <v>4550</v>
      </c>
      <c r="K778" t="s">
        <v>4551</v>
      </c>
      <c r="L778">
        <v>61901</v>
      </c>
      <c r="M778" t="s">
        <v>77</v>
      </c>
      <c r="N778" s="1">
        <v>44857</v>
      </c>
      <c r="O778" s="1">
        <v>44861</v>
      </c>
      <c r="P778">
        <v>22</v>
      </c>
      <c r="Q778">
        <v>1</v>
      </c>
      <c r="R778" t="s">
        <v>53</v>
      </c>
      <c r="S778">
        <v>4</v>
      </c>
      <c r="T778">
        <v>1</v>
      </c>
      <c r="U778">
        <v>4</v>
      </c>
      <c r="V778">
        <v>528</v>
      </c>
      <c r="W778" t="s">
        <v>41</v>
      </c>
      <c r="X778" t="s">
        <v>4552</v>
      </c>
      <c r="Y778" t="s">
        <v>81</v>
      </c>
      <c r="Z778" s="1">
        <v>44841</v>
      </c>
      <c r="AA778" s="2">
        <v>0.41145833333333331</v>
      </c>
      <c r="AB778" s="2">
        <v>0.31415509259259261</v>
      </c>
      <c r="AC778" t="s">
        <v>45</v>
      </c>
      <c r="AD778" t="s">
        <v>44</v>
      </c>
      <c r="AE778" t="s">
        <v>44</v>
      </c>
      <c r="AF778">
        <v>132</v>
      </c>
    </row>
    <row r="779" spans="1:32">
      <c r="A779">
        <v>1818</v>
      </c>
      <c r="B779">
        <v>918</v>
      </c>
      <c r="C779" t="s">
        <v>66</v>
      </c>
      <c r="D779" t="s">
        <v>2416</v>
      </c>
      <c r="E779" t="s">
        <v>48</v>
      </c>
      <c r="F779" t="s">
        <v>4553</v>
      </c>
      <c r="G779" t="s">
        <v>4554</v>
      </c>
      <c r="H779" t="s">
        <v>225</v>
      </c>
      <c r="I779" s="1">
        <v>18376</v>
      </c>
      <c r="J779" t="s">
        <v>4555</v>
      </c>
      <c r="K779" t="s">
        <v>4556</v>
      </c>
      <c r="L779">
        <v>86032</v>
      </c>
      <c r="M779" t="s">
        <v>225</v>
      </c>
      <c r="N779" s="1">
        <v>44708</v>
      </c>
      <c r="O779" s="1">
        <v>44711</v>
      </c>
      <c r="P779">
        <v>77</v>
      </c>
      <c r="Q779">
        <v>4</v>
      </c>
      <c r="R779" t="s">
        <v>63</v>
      </c>
      <c r="S779">
        <v>2</v>
      </c>
      <c r="T779">
        <v>1</v>
      </c>
      <c r="U779">
        <v>3</v>
      </c>
      <c r="V779">
        <v>228</v>
      </c>
      <c r="W779" t="s">
        <v>54</v>
      </c>
      <c r="X779" t="s">
        <v>4557</v>
      </c>
      <c r="Y779" t="s">
        <v>43</v>
      </c>
      <c r="Z779" s="1">
        <v>44689</v>
      </c>
      <c r="AA779" s="2">
        <v>0.62585648148148143</v>
      </c>
      <c r="AB779" s="2">
        <v>0.25828703703703704</v>
      </c>
      <c r="AC779" t="s">
        <v>44</v>
      </c>
      <c r="AD779" t="s">
        <v>44</v>
      </c>
      <c r="AE779" t="s">
        <v>44</v>
      </c>
      <c r="AF779">
        <v>76</v>
      </c>
    </row>
    <row r="780" spans="1:32">
      <c r="A780">
        <v>1819</v>
      </c>
      <c r="B780">
        <v>919</v>
      </c>
      <c r="C780" t="s">
        <v>1155</v>
      </c>
      <c r="D780" t="s">
        <v>2729</v>
      </c>
      <c r="E780" t="s">
        <v>48</v>
      </c>
      <c r="F780" t="s">
        <v>4558</v>
      </c>
      <c r="G780" t="s">
        <v>4559</v>
      </c>
      <c r="H780" t="s">
        <v>164</v>
      </c>
      <c r="I780" s="1">
        <v>29625</v>
      </c>
      <c r="J780" t="s">
        <v>4560</v>
      </c>
      <c r="K780" t="s">
        <v>4561</v>
      </c>
      <c r="L780">
        <v>50192</v>
      </c>
      <c r="M780" t="s">
        <v>164</v>
      </c>
      <c r="N780" s="1">
        <v>44656</v>
      </c>
      <c r="O780" s="1">
        <v>44660</v>
      </c>
      <c r="P780">
        <v>37</v>
      </c>
      <c r="Q780">
        <v>2</v>
      </c>
      <c r="R780" t="s">
        <v>53</v>
      </c>
      <c r="S780">
        <v>2</v>
      </c>
      <c r="T780">
        <v>0</v>
      </c>
      <c r="U780">
        <v>4</v>
      </c>
      <c r="V780">
        <v>500</v>
      </c>
      <c r="W780" t="s">
        <v>41</v>
      </c>
      <c r="X780" t="s">
        <v>4562</v>
      </c>
      <c r="Y780" t="s">
        <v>65</v>
      </c>
      <c r="Z780" s="1">
        <v>44625</v>
      </c>
      <c r="AA780" s="2">
        <v>0.53218750000000004</v>
      </c>
      <c r="AB780" s="2">
        <v>0.44967592592592592</v>
      </c>
      <c r="AC780" t="s">
        <v>44</v>
      </c>
      <c r="AD780" t="s">
        <v>45</v>
      </c>
      <c r="AE780" t="s">
        <v>44</v>
      </c>
      <c r="AF780">
        <v>125</v>
      </c>
    </row>
    <row r="781" spans="1:32">
      <c r="A781">
        <v>1820</v>
      </c>
      <c r="B781">
        <v>920</v>
      </c>
      <c r="C781" t="s">
        <v>1386</v>
      </c>
      <c r="D781" t="s">
        <v>47</v>
      </c>
      <c r="E781" t="s">
        <v>48</v>
      </c>
      <c r="F781" t="s">
        <v>4563</v>
      </c>
      <c r="G781" t="s">
        <v>4564</v>
      </c>
      <c r="H781" t="s">
        <v>295</v>
      </c>
      <c r="I781" s="1">
        <v>34759</v>
      </c>
      <c r="J781" t="s">
        <v>4565</v>
      </c>
      <c r="K781" t="s">
        <v>4566</v>
      </c>
      <c r="L781">
        <v>2328</v>
      </c>
      <c r="M781" t="s">
        <v>295</v>
      </c>
      <c r="N781" s="1">
        <v>44687</v>
      </c>
      <c r="O781" s="1">
        <v>44692</v>
      </c>
      <c r="P781">
        <v>45</v>
      </c>
      <c r="Q781">
        <v>2</v>
      </c>
      <c r="R781" t="s">
        <v>40</v>
      </c>
      <c r="S781">
        <v>2</v>
      </c>
      <c r="T781">
        <v>0</v>
      </c>
      <c r="U781">
        <v>5</v>
      </c>
      <c r="V781">
        <v>1125</v>
      </c>
      <c r="W781" t="s">
        <v>54</v>
      </c>
      <c r="X781" t="s">
        <v>4567</v>
      </c>
      <c r="Y781" t="s">
        <v>65</v>
      </c>
      <c r="Z781" s="1">
        <v>44675</v>
      </c>
      <c r="AA781" s="2">
        <v>0.47986111111111113</v>
      </c>
      <c r="AB781" s="2">
        <v>0.77519675925925924</v>
      </c>
      <c r="AC781" t="s">
        <v>44</v>
      </c>
      <c r="AD781" t="s">
        <v>44</v>
      </c>
      <c r="AE781" t="s">
        <v>45</v>
      </c>
      <c r="AF781">
        <v>225</v>
      </c>
    </row>
    <row r="782" spans="1:32">
      <c r="A782">
        <v>1821</v>
      </c>
      <c r="B782">
        <v>921</v>
      </c>
      <c r="C782" t="s">
        <v>1139</v>
      </c>
      <c r="D782" t="s">
        <v>57</v>
      </c>
      <c r="E782" t="s">
        <v>34</v>
      </c>
      <c r="F782" t="s">
        <v>4568</v>
      </c>
      <c r="G782" t="s">
        <v>4569</v>
      </c>
      <c r="H782" t="s">
        <v>330</v>
      </c>
      <c r="I782" s="1">
        <v>23288</v>
      </c>
      <c r="J782" t="s">
        <v>4570</v>
      </c>
      <c r="K782" t="s">
        <v>4571</v>
      </c>
      <c r="L782">
        <v>28081</v>
      </c>
      <c r="M782" t="s">
        <v>330</v>
      </c>
      <c r="N782" s="1">
        <v>44828</v>
      </c>
      <c r="O782" s="1">
        <v>44831</v>
      </c>
      <c r="P782">
        <v>45</v>
      </c>
      <c r="Q782">
        <v>2</v>
      </c>
      <c r="R782" t="s">
        <v>40</v>
      </c>
      <c r="S782">
        <v>3</v>
      </c>
      <c r="T782">
        <v>2</v>
      </c>
      <c r="U782">
        <v>3</v>
      </c>
      <c r="V782">
        <v>696</v>
      </c>
      <c r="W782" t="s">
        <v>41</v>
      </c>
      <c r="X782" t="s">
        <v>4572</v>
      </c>
      <c r="Y782" t="s">
        <v>65</v>
      </c>
      <c r="Z782" s="1">
        <v>44810</v>
      </c>
      <c r="AA782" s="2">
        <v>0.68035879629629636</v>
      </c>
      <c r="AB782" s="2">
        <v>0.35203703703703698</v>
      </c>
      <c r="AC782" t="s">
        <v>45</v>
      </c>
      <c r="AD782" t="s">
        <v>44</v>
      </c>
      <c r="AE782" t="s">
        <v>45</v>
      </c>
      <c r="AF782">
        <v>232</v>
      </c>
    </row>
    <row r="783" spans="1:32">
      <c r="A783">
        <v>1822</v>
      </c>
      <c r="B783">
        <v>922</v>
      </c>
      <c r="C783" t="s">
        <v>1139</v>
      </c>
      <c r="D783" t="s">
        <v>2828</v>
      </c>
      <c r="E783" t="s">
        <v>48</v>
      </c>
      <c r="F783" t="s">
        <v>4573</v>
      </c>
      <c r="G783" t="s">
        <v>4574</v>
      </c>
      <c r="H783" t="s">
        <v>129</v>
      </c>
      <c r="I783" s="1">
        <v>36657</v>
      </c>
      <c r="J783" t="s">
        <v>4575</v>
      </c>
      <c r="K783" t="s">
        <v>4576</v>
      </c>
      <c r="L783">
        <v>55010</v>
      </c>
      <c r="M783" t="s">
        <v>129</v>
      </c>
      <c r="N783" s="1">
        <v>44652</v>
      </c>
      <c r="O783" s="1">
        <v>44654</v>
      </c>
      <c r="P783">
        <v>90</v>
      </c>
      <c r="Q783">
        <v>4</v>
      </c>
      <c r="R783" t="s">
        <v>40</v>
      </c>
      <c r="S783">
        <v>2</v>
      </c>
      <c r="T783">
        <v>0</v>
      </c>
      <c r="U783">
        <v>2</v>
      </c>
      <c r="V783">
        <v>466</v>
      </c>
      <c r="W783" t="s">
        <v>54</v>
      </c>
      <c r="X783" t="s">
        <v>4577</v>
      </c>
      <c r="Y783" t="s">
        <v>6</v>
      </c>
      <c r="Z783" s="1">
        <v>44644</v>
      </c>
      <c r="AA783" s="2">
        <v>0.52388888888888896</v>
      </c>
      <c r="AB783" s="2">
        <v>0.34954861111111107</v>
      </c>
      <c r="AC783" t="s">
        <v>44</v>
      </c>
      <c r="AD783" t="s">
        <v>44</v>
      </c>
      <c r="AE783" t="s">
        <v>44</v>
      </c>
      <c r="AF783">
        <v>233</v>
      </c>
    </row>
    <row r="784" spans="1:32">
      <c r="A784">
        <v>1823</v>
      </c>
      <c r="B784">
        <v>923</v>
      </c>
      <c r="C784" t="s">
        <v>513</v>
      </c>
      <c r="D784" t="s">
        <v>184</v>
      </c>
      <c r="E784" t="s">
        <v>48</v>
      </c>
      <c r="F784" t="s">
        <v>4578</v>
      </c>
      <c r="G784" t="s">
        <v>4579</v>
      </c>
      <c r="H784" t="s">
        <v>295</v>
      </c>
      <c r="I784" s="1">
        <v>23515</v>
      </c>
      <c r="J784" t="s">
        <v>4580</v>
      </c>
      <c r="K784" t="s">
        <v>4581</v>
      </c>
      <c r="L784">
        <v>10295</v>
      </c>
      <c r="M784" t="s">
        <v>295</v>
      </c>
      <c r="N784" s="1">
        <v>44895</v>
      </c>
      <c r="O784" s="1">
        <v>44899</v>
      </c>
      <c r="P784">
        <v>86</v>
      </c>
      <c r="Q784">
        <v>4</v>
      </c>
      <c r="R784" t="s">
        <v>63</v>
      </c>
      <c r="S784">
        <v>4</v>
      </c>
      <c r="T784">
        <v>1</v>
      </c>
      <c r="U784">
        <v>4</v>
      </c>
      <c r="V784">
        <v>324</v>
      </c>
      <c r="W784" t="s">
        <v>54</v>
      </c>
      <c r="X784" t="s">
        <v>4582</v>
      </c>
      <c r="Y784" t="s">
        <v>6</v>
      </c>
      <c r="Z784" s="1">
        <v>44889</v>
      </c>
      <c r="AA784" s="2">
        <v>0.67079861111111105</v>
      </c>
      <c r="AB784" s="2">
        <v>0.66262731481481485</v>
      </c>
      <c r="AC784" t="s">
        <v>45</v>
      </c>
      <c r="AD784" t="s">
        <v>45</v>
      </c>
      <c r="AE784" t="s">
        <v>45</v>
      </c>
      <c r="AF784">
        <v>81</v>
      </c>
    </row>
    <row r="785" spans="1:32">
      <c r="A785">
        <v>1824</v>
      </c>
      <c r="B785">
        <v>924</v>
      </c>
      <c r="C785" t="s">
        <v>615</v>
      </c>
      <c r="D785" t="s">
        <v>1772</v>
      </c>
      <c r="E785" t="s">
        <v>34</v>
      </c>
      <c r="F785" t="s">
        <v>4583</v>
      </c>
      <c r="G785" t="s">
        <v>4584</v>
      </c>
      <c r="H785" t="s">
        <v>692</v>
      </c>
      <c r="I785" s="1">
        <v>23714</v>
      </c>
      <c r="J785" t="s">
        <v>4585</v>
      </c>
      <c r="K785" t="s">
        <v>4586</v>
      </c>
      <c r="L785">
        <v>53286</v>
      </c>
      <c r="M785" t="s">
        <v>692</v>
      </c>
      <c r="N785" s="1">
        <v>44838</v>
      </c>
      <c r="O785" s="1">
        <v>44841</v>
      </c>
      <c r="P785">
        <v>60</v>
      </c>
      <c r="Q785">
        <v>3</v>
      </c>
      <c r="R785" t="s">
        <v>40</v>
      </c>
      <c r="S785">
        <v>4</v>
      </c>
      <c r="T785">
        <v>1</v>
      </c>
      <c r="U785">
        <v>3</v>
      </c>
      <c r="V785">
        <v>603</v>
      </c>
      <c r="W785" t="s">
        <v>54</v>
      </c>
      <c r="X785" t="s">
        <v>4587</v>
      </c>
      <c r="Y785" t="s">
        <v>43</v>
      </c>
      <c r="Z785" s="1">
        <v>44831</v>
      </c>
      <c r="AA785" s="2">
        <v>0.9008680555555556</v>
      </c>
      <c r="AB785" s="2">
        <v>0.76295138888888892</v>
      </c>
      <c r="AC785" t="s">
        <v>45</v>
      </c>
      <c r="AD785" t="s">
        <v>44</v>
      </c>
      <c r="AE785" t="s">
        <v>45</v>
      </c>
      <c r="AF785">
        <v>201</v>
      </c>
    </row>
    <row r="786" spans="1:32">
      <c r="A786">
        <v>1825</v>
      </c>
      <c r="B786">
        <v>925</v>
      </c>
      <c r="C786" t="s">
        <v>681</v>
      </c>
      <c r="D786" t="s">
        <v>859</v>
      </c>
      <c r="E786" t="s">
        <v>34</v>
      </c>
      <c r="F786" t="s">
        <v>4588</v>
      </c>
      <c r="G786" t="s">
        <v>4589</v>
      </c>
      <c r="H786" t="s">
        <v>457</v>
      </c>
      <c r="I786" s="1">
        <v>31831</v>
      </c>
      <c r="J786" t="s">
        <v>4590</v>
      </c>
      <c r="K786" t="s">
        <v>4591</v>
      </c>
      <c r="L786">
        <v>88414</v>
      </c>
      <c r="M786" t="s">
        <v>457</v>
      </c>
      <c r="N786" s="1">
        <v>44587</v>
      </c>
      <c r="O786" s="1">
        <v>44588</v>
      </c>
      <c r="P786">
        <v>37</v>
      </c>
      <c r="Q786">
        <v>2</v>
      </c>
      <c r="R786" t="s">
        <v>53</v>
      </c>
      <c r="S786">
        <v>1</v>
      </c>
      <c r="T786">
        <v>1</v>
      </c>
      <c r="U786">
        <v>1</v>
      </c>
      <c r="V786">
        <v>132</v>
      </c>
      <c r="W786" t="s">
        <v>41</v>
      </c>
      <c r="X786" t="s">
        <v>4592</v>
      </c>
      <c r="Y786" t="s">
        <v>6</v>
      </c>
      <c r="Z786" s="1">
        <v>44580</v>
      </c>
      <c r="AA786" s="2">
        <v>8.9155092592592591E-2</v>
      </c>
      <c r="AB786" s="2">
        <v>0.79047453703703707</v>
      </c>
      <c r="AC786" t="s">
        <v>44</v>
      </c>
      <c r="AD786" t="s">
        <v>45</v>
      </c>
      <c r="AE786" t="s">
        <v>44</v>
      </c>
      <c r="AF786">
        <v>132</v>
      </c>
    </row>
    <row r="787" spans="1:32">
      <c r="A787">
        <v>1826</v>
      </c>
      <c r="B787">
        <v>926</v>
      </c>
      <c r="C787" t="s">
        <v>4593</v>
      </c>
      <c r="D787" t="s">
        <v>4404</v>
      </c>
      <c r="E787" t="s">
        <v>34</v>
      </c>
      <c r="F787" t="s">
        <v>4594</v>
      </c>
      <c r="G787" t="s">
        <v>4595</v>
      </c>
      <c r="H787" t="s">
        <v>37</v>
      </c>
      <c r="I787" s="1">
        <v>27684</v>
      </c>
      <c r="J787" t="s">
        <v>4596</v>
      </c>
      <c r="K787" t="s">
        <v>4597</v>
      </c>
      <c r="L787">
        <v>36752</v>
      </c>
      <c r="M787" t="s">
        <v>37</v>
      </c>
      <c r="N787" s="1">
        <v>44883</v>
      </c>
      <c r="O787" s="1">
        <v>44886</v>
      </c>
      <c r="P787">
        <v>44</v>
      </c>
      <c r="Q787">
        <v>2</v>
      </c>
      <c r="R787" t="s">
        <v>63</v>
      </c>
      <c r="S787">
        <v>4</v>
      </c>
      <c r="T787">
        <v>0</v>
      </c>
      <c r="U787">
        <v>3</v>
      </c>
      <c r="V787">
        <v>270</v>
      </c>
      <c r="W787" t="s">
        <v>41</v>
      </c>
      <c r="X787" t="s">
        <v>4598</v>
      </c>
      <c r="Y787" t="s">
        <v>81</v>
      </c>
      <c r="Z787" s="1">
        <v>44876</v>
      </c>
      <c r="AA787" s="2">
        <v>0.17099537037037038</v>
      </c>
      <c r="AB787" s="2">
        <v>0.10769675925925926</v>
      </c>
      <c r="AC787" t="s">
        <v>44</v>
      </c>
      <c r="AD787" t="s">
        <v>45</v>
      </c>
      <c r="AE787" t="s">
        <v>44</v>
      </c>
      <c r="AF787">
        <v>90</v>
      </c>
    </row>
    <row r="788" spans="1:32">
      <c r="A788">
        <v>1827</v>
      </c>
      <c r="B788">
        <v>927</v>
      </c>
      <c r="C788" t="s">
        <v>2662</v>
      </c>
      <c r="D788" t="s">
        <v>4599</v>
      </c>
      <c r="E788" t="s">
        <v>48</v>
      </c>
      <c r="F788" t="s">
        <v>4600</v>
      </c>
      <c r="G788" t="s">
        <v>4601</v>
      </c>
      <c r="H788" t="s">
        <v>692</v>
      </c>
      <c r="I788" s="1">
        <v>31890</v>
      </c>
      <c r="J788" t="s">
        <v>4602</v>
      </c>
      <c r="K788" t="s">
        <v>562</v>
      </c>
      <c r="L788">
        <v>57314</v>
      </c>
      <c r="M788" t="s">
        <v>692</v>
      </c>
      <c r="N788" s="1">
        <v>44879</v>
      </c>
      <c r="O788" s="1">
        <v>44881</v>
      </c>
      <c r="P788">
        <v>49</v>
      </c>
      <c r="Q788">
        <v>2</v>
      </c>
      <c r="R788" t="s">
        <v>53</v>
      </c>
      <c r="S788">
        <v>4</v>
      </c>
      <c r="T788">
        <v>1</v>
      </c>
      <c r="U788">
        <v>2</v>
      </c>
      <c r="V788">
        <v>258</v>
      </c>
      <c r="W788" t="s">
        <v>41</v>
      </c>
      <c r="X788" t="s">
        <v>4603</v>
      </c>
      <c r="Y788" t="s">
        <v>81</v>
      </c>
      <c r="Z788" s="1">
        <v>44854</v>
      </c>
      <c r="AA788" s="2">
        <v>0.11020833333333334</v>
      </c>
      <c r="AB788" s="2">
        <v>0.12475694444444445</v>
      </c>
      <c r="AC788" t="s">
        <v>45</v>
      </c>
      <c r="AD788" t="s">
        <v>45</v>
      </c>
      <c r="AE788" t="s">
        <v>44</v>
      </c>
      <c r="AF788">
        <v>129</v>
      </c>
    </row>
    <row r="789" spans="1:32">
      <c r="A789">
        <v>1828</v>
      </c>
      <c r="B789">
        <v>928</v>
      </c>
      <c r="C789" t="s">
        <v>1622</v>
      </c>
      <c r="D789" t="s">
        <v>1240</v>
      </c>
      <c r="E789" t="s">
        <v>48</v>
      </c>
      <c r="F789" t="s">
        <v>4604</v>
      </c>
      <c r="G789" t="s">
        <v>4605</v>
      </c>
      <c r="H789" t="s">
        <v>272</v>
      </c>
      <c r="I789" s="1">
        <v>36896</v>
      </c>
      <c r="J789" t="s">
        <v>4606</v>
      </c>
      <c r="K789" t="s">
        <v>4607</v>
      </c>
      <c r="L789">
        <v>18387</v>
      </c>
      <c r="M789" t="s">
        <v>272</v>
      </c>
      <c r="N789" s="1">
        <v>44666</v>
      </c>
      <c r="O789" s="1">
        <v>44668</v>
      </c>
      <c r="P789">
        <v>59</v>
      </c>
      <c r="Q789">
        <v>3</v>
      </c>
      <c r="R789" t="s">
        <v>63</v>
      </c>
      <c r="S789">
        <v>2</v>
      </c>
      <c r="T789">
        <v>0</v>
      </c>
      <c r="U789">
        <v>2</v>
      </c>
      <c r="V789">
        <v>120</v>
      </c>
      <c r="W789" t="s">
        <v>41</v>
      </c>
      <c r="X789" t="s">
        <v>4608</v>
      </c>
      <c r="Y789" t="s">
        <v>6</v>
      </c>
      <c r="Z789" s="1">
        <v>44638</v>
      </c>
      <c r="AA789" s="2">
        <v>0.23217592592592592</v>
      </c>
      <c r="AB789" s="2">
        <v>0.20495370370370369</v>
      </c>
      <c r="AC789" t="s">
        <v>44</v>
      </c>
      <c r="AD789" t="s">
        <v>44</v>
      </c>
      <c r="AE789" t="s">
        <v>45</v>
      </c>
      <c r="AF789">
        <v>60</v>
      </c>
    </row>
    <row r="790" spans="1:32">
      <c r="A790">
        <v>1829</v>
      </c>
      <c r="B790">
        <v>929</v>
      </c>
      <c r="C790" t="s">
        <v>4609</v>
      </c>
      <c r="D790" t="s">
        <v>4610</v>
      </c>
      <c r="E790" t="s">
        <v>34</v>
      </c>
      <c r="F790" t="s">
        <v>4611</v>
      </c>
      <c r="G790" t="s">
        <v>4612</v>
      </c>
      <c r="H790" t="s">
        <v>217</v>
      </c>
      <c r="I790" s="1">
        <v>26434</v>
      </c>
      <c r="J790" t="s">
        <v>4613</v>
      </c>
      <c r="K790" t="s">
        <v>4614</v>
      </c>
      <c r="L790">
        <v>94434</v>
      </c>
      <c r="M790" t="s">
        <v>217</v>
      </c>
      <c r="N790" s="1">
        <v>44894</v>
      </c>
      <c r="O790" s="1">
        <v>44898</v>
      </c>
      <c r="P790">
        <v>22</v>
      </c>
      <c r="Q790">
        <v>1</v>
      </c>
      <c r="R790" t="s">
        <v>53</v>
      </c>
      <c r="S790">
        <v>4</v>
      </c>
      <c r="T790">
        <v>0</v>
      </c>
      <c r="U790">
        <v>4</v>
      </c>
      <c r="V790">
        <v>592</v>
      </c>
      <c r="W790" t="s">
        <v>54</v>
      </c>
      <c r="X790" t="s">
        <v>4615</v>
      </c>
      <c r="Y790" t="s">
        <v>65</v>
      </c>
      <c r="Z790" s="1">
        <v>44858</v>
      </c>
      <c r="AA790" s="2">
        <v>9.9965277777777792E-2</v>
      </c>
      <c r="AB790" s="2">
        <v>0.12608796296296296</v>
      </c>
      <c r="AC790" t="s">
        <v>45</v>
      </c>
      <c r="AD790" t="s">
        <v>44</v>
      </c>
      <c r="AE790" t="s">
        <v>45</v>
      </c>
      <c r="AF790">
        <v>148</v>
      </c>
    </row>
    <row r="791" spans="1:32">
      <c r="A791">
        <v>1830</v>
      </c>
      <c r="B791">
        <v>930</v>
      </c>
      <c r="C791" t="s">
        <v>139</v>
      </c>
      <c r="D791" t="s">
        <v>4616</v>
      </c>
      <c r="E791" t="s">
        <v>34</v>
      </c>
      <c r="F791" t="s">
        <v>4617</v>
      </c>
      <c r="G791" t="s">
        <v>4618</v>
      </c>
      <c r="H791" t="s">
        <v>330</v>
      </c>
      <c r="I791" s="1">
        <v>26705</v>
      </c>
      <c r="J791" t="s">
        <v>4619</v>
      </c>
      <c r="K791" t="s">
        <v>4620</v>
      </c>
      <c r="L791">
        <v>73837</v>
      </c>
      <c r="M791" t="s">
        <v>330</v>
      </c>
      <c r="N791" s="1">
        <v>44921</v>
      </c>
      <c r="O791" s="1">
        <v>44924</v>
      </c>
      <c r="P791">
        <v>29</v>
      </c>
      <c r="Q791">
        <v>2</v>
      </c>
      <c r="R791" t="s">
        <v>63</v>
      </c>
      <c r="S791">
        <v>4</v>
      </c>
      <c r="T791">
        <v>1</v>
      </c>
      <c r="U791">
        <v>3</v>
      </c>
      <c r="V791">
        <v>270</v>
      </c>
      <c r="W791" t="s">
        <v>54</v>
      </c>
      <c r="X791" t="s">
        <v>4621</v>
      </c>
      <c r="Y791" t="s">
        <v>65</v>
      </c>
      <c r="Z791" s="1">
        <v>44905</v>
      </c>
      <c r="AA791" s="2">
        <v>0.95446759259259262</v>
      </c>
      <c r="AB791" s="2">
        <v>0.56914351851851852</v>
      </c>
      <c r="AC791" t="s">
        <v>45</v>
      </c>
      <c r="AD791" t="s">
        <v>44</v>
      </c>
      <c r="AE791" t="s">
        <v>44</v>
      </c>
      <c r="AF791">
        <v>90</v>
      </c>
    </row>
    <row r="792" spans="1:32">
      <c r="A792">
        <v>1831</v>
      </c>
      <c r="B792">
        <v>931</v>
      </c>
      <c r="C792" t="s">
        <v>571</v>
      </c>
      <c r="D792" t="s">
        <v>4349</v>
      </c>
      <c r="E792" t="s">
        <v>48</v>
      </c>
      <c r="F792" t="s">
        <v>4622</v>
      </c>
      <c r="G792" t="s">
        <v>4623</v>
      </c>
      <c r="H792" t="s">
        <v>70</v>
      </c>
      <c r="I792" s="1">
        <v>18008</v>
      </c>
      <c r="J792" t="s">
        <v>4624</v>
      </c>
      <c r="K792" t="s">
        <v>4625</v>
      </c>
      <c r="L792">
        <v>11589</v>
      </c>
      <c r="M792" t="s">
        <v>70</v>
      </c>
      <c r="N792" s="1">
        <v>44815</v>
      </c>
      <c r="O792" s="1">
        <v>44816</v>
      </c>
      <c r="P792">
        <v>83</v>
      </c>
      <c r="Q792">
        <v>4</v>
      </c>
      <c r="R792" t="s">
        <v>63</v>
      </c>
      <c r="S792">
        <v>1</v>
      </c>
      <c r="T792">
        <v>1</v>
      </c>
      <c r="U792">
        <v>1</v>
      </c>
      <c r="V792">
        <v>76</v>
      </c>
      <c r="W792" t="s">
        <v>54</v>
      </c>
      <c r="X792" t="s">
        <v>4626</v>
      </c>
      <c r="Y792" t="s">
        <v>6</v>
      </c>
      <c r="Z792" s="1">
        <v>44788</v>
      </c>
      <c r="AA792" s="2">
        <v>0.4415162037037037</v>
      </c>
      <c r="AB792" s="2">
        <v>0.99215277777777777</v>
      </c>
      <c r="AC792" t="s">
        <v>45</v>
      </c>
      <c r="AD792" t="s">
        <v>45</v>
      </c>
      <c r="AE792" t="s">
        <v>45</v>
      </c>
      <c r="AF792">
        <v>76</v>
      </c>
    </row>
    <row r="793" spans="1:32">
      <c r="A793">
        <v>1833</v>
      </c>
      <c r="B793">
        <v>933</v>
      </c>
      <c r="C793" t="s">
        <v>4627</v>
      </c>
      <c r="D793" t="s">
        <v>4628</v>
      </c>
      <c r="E793" t="s">
        <v>48</v>
      </c>
      <c r="F793" t="s">
        <v>4629</v>
      </c>
      <c r="G793" t="s">
        <v>4630</v>
      </c>
      <c r="H793" t="s">
        <v>941</v>
      </c>
      <c r="I793" s="1">
        <v>30410</v>
      </c>
      <c r="J793" t="s">
        <v>4631</v>
      </c>
      <c r="K793" t="s">
        <v>4632</v>
      </c>
      <c r="L793">
        <v>56244</v>
      </c>
      <c r="M793" t="s">
        <v>941</v>
      </c>
      <c r="N793" s="1">
        <v>44705</v>
      </c>
      <c r="O793" s="1">
        <v>44706</v>
      </c>
      <c r="P793">
        <v>26</v>
      </c>
      <c r="Q793">
        <v>2</v>
      </c>
      <c r="R793" t="s">
        <v>63</v>
      </c>
      <c r="S793">
        <v>3</v>
      </c>
      <c r="T793">
        <v>2</v>
      </c>
      <c r="U793">
        <v>1</v>
      </c>
      <c r="V793">
        <v>62</v>
      </c>
      <c r="W793" t="s">
        <v>54</v>
      </c>
      <c r="X793" t="s">
        <v>4633</v>
      </c>
      <c r="Y793" t="s">
        <v>6</v>
      </c>
      <c r="Z793" s="1">
        <v>44694</v>
      </c>
      <c r="AA793" s="2">
        <v>0.73614583333333339</v>
      </c>
      <c r="AB793" s="2">
        <v>0.34373842592592596</v>
      </c>
      <c r="AC793" t="s">
        <v>44</v>
      </c>
      <c r="AD793" t="s">
        <v>44</v>
      </c>
      <c r="AE793" t="s">
        <v>44</v>
      </c>
      <c r="AF793">
        <v>62</v>
      </c>
    </row>
    <row r="794" spans="1:32">
      <c r="A794">
        <v>1834</v>
      </c>
      <c r="B794">
        <v>934</v>
      </c>
      <c r="C794" t="s">
        <v>371</v>
      </c>
      <c r="D794" t="s">
        <v>1209</v>
      </c>
      <c r="E794" t="s">
        <v>48</v>
      </c>
      <c r="F794" t="s">
        <v>4634</v>
      </c>
      <c r="G794" t="s">
        <v>4635</v>
      </c>
      <c r="H794" t="s">
        <v>280</v>
      </c>
      <c r="I794" s="1">
        <v>25173</v>
      </c>
      <c r="J794" t="s">
        <v>4636</v>
      </c>
      <c r="K794" t="s">
        <v>4637</v>
      </c>
      <c r="L794">
        <v>28017</v>
      </c>
      <c r="M794" t="s">
        <v>280</v>
      </c>
      <c r="N794" s="1">
        <v>44649</v>
      </c>
      <c r="O794" s="1">
        <v>44651</v>
      </c>
      <c r="P794">
        <v>46</v>
      </c>
      <c r="Q794">
        <v>2</v>
      </c>
      <c r="R794" t="s">
        <v>53</v>
      </c>
      <c r="S794">
        <v>2</v>
      </c>
      <c r="T794">
        <v>2</v>
      </c>
      <c r="U794">
        <v>2</v>
      </c>
      <c r="V794">
        <v>270</v>
      </c>
      <c r="W794" t="s">
        <v>41</v>
      </c>
      <c r="X794" t="s">
        <v>4638</v>
      </c>
      <c r="Y794" t="s">
        <v>65</v>
      </c>
      <c r="Z794" s="1">
        <v>44621</v>
      </c>
      <c r="AA794" s="2">
        <v>0.28197916666666667</v>
      </c>
      <c r="AB794" s="2">
        <v>0.55988425925925933</v>
      </c>
      <c r="AC794" t="s">
        <v>44</v>
      </c>
      <c r="AD794" t="s">
        <v>45</v>
      </c>
      <c r="AE794" t="s">
        <v>44</v>
      </c>
      <c r="AF794">
        <v>135</v>
      </c>
    </row>
    <row r="795" spans="1:32">
      <c r="A795">
        <v>1835</v>
      </c>
      <c r="B795">
        <v>935</v>
      </c>
      <c r="C795" t="s">
        <v>90</v>
      </c>
      <c r="D795" t="s">
        <v>4639</v>
      </c>
      <c r="E795" t="s">
        <v>34</v>
      </c>
      <c r="F795" t="s">
        <v>4640</v>
      </c>
      <c r="G795" t="s">
        <v>4641</v>
      </c>
      <c r="H795" t="s">
        <v>280</v>
      </c>
      <c r="I795" s="1">
        <v>35116</v>
      </c>
      <c r="J795" t="s">
        <v>4642</v>
      </c>
      <c r="K795" t="s">
        <v>3331</v>
      </c>
      <c r="L795">
        <v>76190</v>
      </c>
      <c r="M795" t="s">
        <v>280</v>
      </c>
      <c r="N795" s="1">
        <v>44885</v>
      </c>
      <c r="O795" s="1">
        <v>44886</v>
      </c>
      <c r="P795">
        <v>32</v>
      </c>
      <c r="Q795">
        <v>2</v>
      </c>
      <c r="R795" t="s">
        <v>63</v>
      </c>
      <c r="S795">
        <v>3</v>
      </c>
      <c r="T795">
        <v>2</v>
      </c>
      <c r="U795">
        <v>1</v>
      </c>
      <c r="V795">
        <v>77</v>
      </c>
      <c r="W795" t="s">
        <v>54</v>
      </c>
      <c r="X795" t="s">
        <v>4643</v>
      </c>
      <c r="Y795" t="s">
        <v>65</v>
      </c>
      <c r="Z795" s="1">
        <v>44851</v>
      </c>
      <c r="AA795" s="2">
        <v>0.1827199074074074</v>
      </c>
      <c r="AB795" s="2">
        <v>0.16636574074074076</v>
      </c>
      <c r="AC795" t="s">
        <v>44</v>
      </c>
      <c r="AD795" t="s">
        <v>44</v>
      </c>
      <c r="AE795" t="s">
        <v>45</v>
      </c>
      <c r="AF795">
        <v>77</v>
      </c>
    </row>
    <row r="796" spans="1:32">
      <c r="A796">
        <v>1837</v>
      </c>
      <c r="B796">
        <v>937</v>
      </c>
      <c r="C796" t="s">
        <v>1247</v>
      </c>
      <c r="D796" t="s">
        <v>1298</v>
      </c>
      <c r="E796" t="s">
        <v>48</v>
      </c>
      <c r="F796" t="s">
        <v>4644</v>
      </c>
      <c r="G796" t="s">
        <v>4645</v>
      </c>
      <c r="H796" t="s">
        <v>1301</v>
      </c>
      <c r="I796" s="1">
        <v>31410</v>
      </c>
      <c r="J796" t="s">
        <v>4646</v>
      </c>
      <c r="K796" t="s">
        <v>4647</v>
      </c>
      <c r="L796">
        <v>26736</v>
      </c>
      <c r="M796" t="s">
        <v>1301</v>
      </c>
      <c r="N796" s="1">
        <v>44647</v>
      </c>
      <c r="O796" s="1">
        <v>44652</v>
      </c>
      <c r="P796">
        <v>68</v>
      </c>
      <c r="Q796">
        <v>3</v>
      </c>
      <c r="R796" t="s">
        <v>63</v>
      </c>
      <c r="S796">
        <v>1</v>
      </c>
      <c r="T796">
        <v>2</v>
      </c>
      <c r="U796">
        <v>5</v>
      </c>
      <c r="V796">
        <v>315</v>
      </c>
      <c r="W796" t="s">
        <v>54</v>
      </c>
      <c r="X796" t="s">
        <v>4648</v>
      </c>
      <c r="Y796" t="s">
        <v>43</v>
      </c>
      <c r="Z796" s="1">
        <v>44636</v>
      </c>
      <c r="AA796" s="2">
        <v>0.64773148148148152</v>
      </c>
      <c r="AB796" s="2">
        <v>0.47851851851851851</v>
      </c>
      <c r="AC796" t="s">
        <v>44</v>
      </c>
      <c r="AD796" t="s">
        <v>44</v>
      </c>
      <c r="AE796" t="s">
        <v>44</v>
      </c>
      <c r="AF796">
        <v>63</v>
      </c>
    </row>
    <row r="797" spans="1:32">
      <c r="A797">
        <v>1838</v>
      </c>
      <c r="B797">
        <v>938</v>
      </c>
      <c r="C797" t="s">
        <v>4649</v>
      </c>
      <c r="D797" t="s">
        <v>57</v>
      </c>
      <c r="E797" t="s">
        <v>34</v>
      </c>
      <c r="F797" t="s">
        <v>4650</v>
      </c>
      <c r="G797" t="s">
        <v>4651</v>
      </c>
      <c r="H797" t="s">
        <v>280</v>
      </c>
      <c r="I797" s="1">
        <v>36760</v>
      </c>
      <c r="J797" t="s">
        <v>4652</v>
      </c>
      <c r="K797" t="s">
        <v>4653</v>
      </c>
      <c r="L797">
        <v>80997</v>
      </c>
      <c r="M797" t="s">
        <v>280</v>
      </c>
      <c r="N797" s="1">
        <v>44659</v>
      </c>
      <c r="O797" s="1">
        <v>44663</v>
      </c>
      <c r="P797">
        <v>83</v>
      </c>
      <c r="Q797">
        <v>4</v>
      </c>
      <c r="R797" t="s">
        <v>63</v>
      </c>
      <c r="S797">
        <v>4</v>
      </c>
      <c r="T797">
        <v>1</v>
      </c>
      <c r="U797">
        <v>4</v>
      </c>
      <c r="V797">
        <v>336</v>
      </c>
      <c r="W797" t="s">
        <v>41</v>
      </c>
      <c r="X797" t="s">
        <v>4654</v>
      </c>
      <c r="Y797" t="s">
        <v>43</v>
      </c>
      <c r="Z797" s="1">
        <v>44635</v>
      </c>
      <c r="AA797" s="2">
        <v>0.3477777777777778</v>
      </c>
      <c r="AB797" s="2">
        <v>0.10902777777777778</v>
      </c>
      <c r="AC797" t="s">
        <v>44</v>
      </c>
      <c r="AD797" t="s">
        <v>45</v>
      </c>
      <c r="AE797" t="s">
        <v>44</v>
      </c>
      <c r="AF797">
        <v>84</v>
      </c>
    </row>
    <row r="798" spans="1:32">
      <c r="A798">
        <v>1839</v>
      </c>
      <c r="B798">
        <v>939</v>
      </c>
      <c r="C798" t="s">
        <v>4655</v>
      </c>
      <c r="D798" t="s">
        <v>4656</v>
      </c>
      <c r="E798" t="s">
        <v>48</v>
      </c>
      <c r="F798" t="s">
        <v>4657</v>
      </c>
      <c r="G798">
        <v>5795559108</v>
      </c>
      <c r="H798" t="s">
        <v>692</v>
      </c>
      <c r="I798" s="1">
        <v>38644</v>
      </c>
      <c r="J798" t="s">
        <v>4658</v>
      </c>
      <c r="K798" t="s">
        <v>4659</v>
      </c>
      <c r="L798">
        <v>39837</v>
      </c>
      <c r="M798" t="s">
        <v>692</v>
      </c>
      <c r="N798" s="1">
        <v>44793</v>
      </c>
      <c r="O798" s="1">
        <v>44794</v>
      </c>
      <c r="P798">
        <v>11</v>
      </c>
      <c r="Q798">
        <v>1</v>
      </c>
      <c r="R798" t="s">
        <v>63</v>
      </c>
      <c r="S798">
        <v>1</v>
      </c>
      <c r="T798">
        <v>0</v>
      </c>
      <c r="U798">
        <v>1</v>
      </c>
      <c r="V798">
        <v>61</v>
      </c>
      <c r="W798" t="s">
        <v>54</v>
      </c>
      <c r="X798" t="s">
        <v>4660</v>
      </c>
      <c r="Y798" t="s">
        <v>6</v>
      </c>
      <c r="Z798" s="1">
        <v>44761</v>
      </c>
      <c r="AA798" s="2">
        <v>0.63070601851851849</v>
      </c>
      <c r="AB798" s="2">
        <v>0.33577546296296296</v>
      </c>
      <c r="AC798" t="s">
        <v>45</v>
      </c>
      <c r="AD798" t="s">
        <v>45</v>
      </c>
      <c r="AE798" t="s">
        <v>45</v>
      </c>
      <c r="AF798">
        <v>61</v>
      </c>
    </row>
    <row r="799" spans="1:32">
      <c r="A799">
        <v>1840</v>
      </c>
      <c r="B799">
        <v>940</v>
      </c>
      <c r="C799" t="s">
        <v>3111</v>
      </c>
      <c r="D799" t="s">
        <v>4327</v>
      </c>
      <c r="E799" t="s">
        <v>34</v>
      </c>
      <c r="F799" t="s">
        <v>4661</v>
      </c>
      <c r="G799" t="s">
        <v>4662</v>
      </c>
      <c r="H799" t="s">
        <v>171</v>
      </c>
      <c r="I799" s="1">
        <v>32188</v>
      </c>
      <c r="J799" t="s">
        <v>4663</v>
      </c>
      <c r="K799" t="s">
        <v>4664</v>
      </c>
      <c r="L799">
        <v>48932</v>
      </c>
      <c r="M799" t="s">
        <v>171</v>
      </c>
      <c r="N799" s="1">
        <v>44807</v>
      </c>
      <c r="O799" s="1">
        <v>44811</v>
      </c>
      <c r="P799">
        <v>11</v>
      </c>
      <c r="Q799">
        <v>1</v>
      </c>
      <c r="R799" t="s">
        <v>63</v>
      </c>
      <c r="S799">
        <v>2</v>
      </c>
      <c r="T799">
        <v>1</v>
      </c>
      <c r="U799">
        <v>4</v>
      </c>
      <c r="V799">
        <v>324</v>
      </c>
      <c r="W799" t="s">
        <v>54</v>
      </c>
      <c r="X799" t="s">
        <v>4665</v>
      </c>
      <c r="Y799" t="s">
        <v>43</v>
      </c>
      <c r="Z799" s="1">
        <v>44770</v>
      </c>
      <c r="AA799" s="2">
        <v>2.9374999999999998E-2</v>
      </c>
      <c r="AB799" s="2">
        <v>0.48167824074074073</v>
      </c>
      <c r="AC799" t="s">
        <v>45</v>
      </c>
      <c r="AD799" t="s">
        <v>45</v>
      </c>
      <c r="AE799" t="s">
        <v>44</v>
      </c>
      <c r="AF799">
        <v>81</v>
      </c>
    </row>
    <row r="800" spans="1:32">
      <c r="A800">
        <v>1841</v>
      </c>
      <c r="B800">
        <v>941</v>
      </c>
      <c r="C800" t="s">
        <v>482</v>
      </c>
      <c r="D800" t="s">
        <v>428</v>
      </c>
      <c r="E800" t="s">
        <v>48</v>
      </c>
      <c r="F800" t="s">
        <v>4666</v>
      </c>
      <c r="G800" t="s">
        <v>4667</v>
      </c>
      <c r="H800" t="s">
        <v>122</v>
      </c>
      <c r="I800" s="1">
        <v>23917</v>
      </c>
      <c r="J800" t="s">
        <v>4668</v>
      </c>
      <c r="K800" t="s">
        <v>4669</v>
      </c>
      <c r="L800">
        <v>26546</v>
      </c>
      <c r="M800" t="s">
        <v>122</v>
      </c>
      <c r="N800" s="1">
        <v>44630</v>
      </c>
      <c r="O800" s="1">
        <v>44633</v>
      </c>
      <c r="P800">
        <v>37</v>
      </c>
      <c r="Q800">
        <v>2</v>
      </c>
      <c r="R800" t="s">
        <v>53</v>
      </c>
      <c r="S800">
        <v>1</v>
      </c>
      <c r="T800">
        <v>1</v>
      </c>
      <c r="U800">
        <v>3</v>
      </c>
      <c r="V800">
        <v>411</v>
      </c>
      <c r="W800" t="s">
        <v>41</v>
      </c>
      <c r="X800" t="s">
        <v>4670</v>
      </c>
      <c r="Y800" t="s">
        <v>65</v>
      </c>
      <c r="Z800" s="1">
        <v>44599</v>
      </c>
      <c r="AA800" s="2">
        <v>0.63094907407407408</v>
      </c>
      <c r="AB800" s="2">
        <v>0.28817129629629629</v>
      </c>
      <c r="AC800" t="s">
        <v>44</v>
      </c>
      <c r="AD800" t="s">
        <v>44</v>
      </c>
      <c r="AE800" t="s">
        <v>44</v>
      </c>
      <c r="AF800">
        <v>137</v>
      </c>
    </row>
    <row r="801" spans="1:32">
      <c r="A801">
        <v>1842</v>
      </c>
      <c r="B801">
        <v>942</v>
      </c>
      <c r="C801" t="s">
        <v>662</v>
      </c>
      <c r="D801" t="s">
        <v>126</v>
      </c>
      <c r="E801" t="s">
        <v>48</v>
      </c>
      <c r="F801" t="s">
        <v>4671</v>
      </c>
      <c r="G801">
        <v>2953386222</v>
      </c>
      <c r="H801" t="s">
        <v>272</v>
      </c>
      <c r="I801" s="1">
        <v>33326</v>
      </c>
      <c r="J801" t="s">
        <v>4672</v>
      </c>
      <c r="K801" t="s">
        <v>4673</v>
      </c>
      <c r="L801">
        <v>57857</v>
      </c>
      <c r="M801" t="s">
        <v>272</v>
      </c>
      <c r="N801" s="1">
        <v>44730</v>
      </c>
      <c r="O801" s="1">
        <v>44732</v>
      </c>
      <c r="P801">
        <v>86</v>
      </c>
      <c r="Q801">
        <v>4</v>
      </c>
      <c r="R801" t="s">
        <v>63</v>
      </c>
      <c r="S801">
        <v>3</v>
      </c>
      <c r="T801">
        <v>2</v>
      </c>
      <c r="U801">
        <v>2</v>
      </c>
      <c r="V801">
        <v>158</v>
      </c>
      <c r="W801" t="s">
        <v>54</v>
      </c>
      <c r="X801" t="s">
        <v>4674</v>
      </c>
      <c r="Y801" t="s">
        <v>65</v>
      </c>
      <c r="Z801" s="1">
        <v>44704</v>
      </c>
      <c r="AA801" s="2">
        <v>0.7709259259259259</v>
      </c>
      <c r="AB801" s="2">
        <v>5.2118055555555563E-2</v>
      </c>
      <c r="AC801" t="s">
        <v>44</v>
      </c>
      <c r="AD801" t="s">
        <v>44</v>
      </c>
      <c r="AE801" t="s">
        <v>45</v>
      </c>
      <c r="AF801">
        <v>79</v>
      </c>
    </row>
    <row r="802" spans="1:32">
      <c r="A802">
        <v>1843</v>
      </c>
      <c r="B802">
        <v>943</v>
      </c>
      <c r="C802" t="s">
        <v>602</v>
      </c>
      <c r="D802" t="s">
        <v>365</v>
      </c>
      <c r="E802" t="s">
        <v>48</v>
      </c>
      <c r="F802" t="s">
        <v>4675</v>
      </c>
      <c r="G802" t="s">
        <v>4676</v>
      </c>
      <c r="H802" t="s">
        <v>225</v>
      </c>
      <c r="I802" s="1">
        <v>38473</v>
      </c>
      <c r="J802" t="s">
        <v>4677</v>
      </c>
      <c r="K802" t="s">
        <v>1696</v>
      </c>
      <c r="L802">
        <v>87209</v>
      </c>
      <c r="M802" t="s">
        <v>225</v>
      </c>
      <c r="N802" s="1">
        <v>44855</v>
      </c>
      <c r="O802" s="1">
        <v>44856</v>
      </c>
      <c r="P802">
        <v>76</v>
      </c>
      <c r="Q802">
        <v>4</v>
      </c>
      <c r="R802" t="s">
        <v>53</v>
      </c>
      <c r="S802">
        <v>4</v>
      </c>
      <c r="T802">
        <v>2</v>
      </c>
      <c r="U802">
        <v>1</v>
      </c>
      <c r="V802">
        <v>129</v>
      </c>
      <c r="W802" t="s">
        <v>41</v>
      </c>
      <c r="X802" t="s">
        <v>4678</v>
      </c>
      <c r="Y802" t="s">
        <v>81</v>
      </c>
      <c r="Z802" s="1">
        <v>44823</v>
      </c>
      <c r="AA802" s="2">
        <v>0.16046296296296295</v>
      </c>
      <c r="AB802" s="2">
        <v>0.99506944444444445</v>
      </c>
      <c r="AC802" t="s">
        <v>45</v>
      </c>
      <c r="AD802" t="s">
        <v>44</v>
      </c>
      <c r="AE802" t="s">
        <v>44</v>
      </c>
      <c r="AF802">
        <v>129</v>
      </c>
    </row>
    <row r="803" spans="1:32">
      <c r="A803">
        <v>1844</v>
      </c>
      <c r="B803">
        <v>944</v>
      </c>
      <c r="C803" t="s">
        <v>4679</v>
      </c>
      <c r="D803" t="s">
        <v>4680</v>
      </c>
      <c r="E803" t="s">
        <v>34</v>
      </c>
      <c r="F803" t="s">
        <v>4681</v>
      </c>
      <c r="G803" t="s">
        <v>4682</v>
      </c>
      <c r="H803" t="s">
        <v>1301</v>
      </c>
      <c r="I803" s="1">
        <v>25254</v>
      </c>
      <c r="J803" t="s">
        <v>4683</v>
      </c>
      <c r="K803" t="s">
        <v>4684</v>
      </c>
      <c r="L803">
        <v>4082</v>
      </c>
      <c r="M803" t="s">
        <v>1301</v>
      </c>
      <c r="N803" s="1">
        <v>44743</v>
      </c>
      <c r="O803" s="1">
        <v>44747</v>
      </c>
      <c r="P803">
        <v>17</v>
      </c>
      <c r="Q803">
        <v>1</v>
      </c>
      <c r="R803" t="s">
        <v>63</v>
      </c>
      <c r="S803">
        <v>4</v>
      </c>
      <c r="T803">
        <v>1</v>
      </c>
      <c r="U803">
        <v>4</v>
      </c>
      <c r="V803">
        <v>316</v>
      </c>
      <c r="W803" t="s">
        <v>54</v>
      </c>
      <c r="X803" t="s">
        <v>4685</v>
      </c>
      <c r="Y803" t="s">
        <v>81</v>
      </c>
      <c r="Z803" s="1">
        <v>44706</v>
      </c>
      <c r="AA803" s="2">
        <v>0.78710648148148143</v>
      </c>
      <c r="AB803" s="2">
        <v>0.5406481481481481</v>
      </c>
      <c r="AC803" t="s">
        <v>45</v>
      </c>
      <c r="AD803" t="s">
        <v>44</v>
      </c>
      <c r="AE803" t="s">
        <v>44</v>
      </c>
      <c r="AF803">
        <v>79</v>
      </c>
    </row>
    <row r="804" spans="1:32">
      <c r="A804">
        <v>1845</v>
      </c>
      <c r="B804">
        <v>945</v>
      </c>
      <c r="C804" t="s">
        <v>434</v>
      </c>
      <c r="D804" t="s">
        <v>4686</v>
      </c>
      <c r="E804" t="s">
        <v>34</v>
      </c>
      <c r="F804" t="s">
        <v>4687</v>
      </c>
      <c r="G804" t="s">
        <v>4688</v>
      </c>
      <c r="H804" t="s">
        <v>171</v>
      </c>
      <c r="I804" s="1">
        <v>32939</v>
      </c>
      <c r="J804" t="s">
        <v>4689</v>
      </c>
      <c r="K804" t="s">
        <v>4690</v>
      </c>
      <c r="L804">
        <v>25348</v>
      </c>
      <c r="M804" t="s">
        <v>171</v>
      </c>
      <c r="N804" s="1">
        <v>44668</v>
      </c>
      <c r="O804" s="1">
        <v>44670</v>
      </c>
      <c r="P804">
        <v>93</v>
      </c>
      <c r="Q804">
        <v>4</v>
      </c>
      <c r="R804" t="s">
        <v>40</v>
      </c>
      <c r="S804">
        <v>1</v>
      </c>
      <c r="T804">
        <v>0</v>
      </c>
      <c r="U804">
        <v>2</v>
      </c>
      <c r="V804">
        <v>486</v>
      </c>
      <c r="W804" t="s">
        <v>54</v>
      </c>
      <c r="X804" t="s">
        <v>4691</v>
      </c>
      <c r="Y804" t="s">
        <v>81</v>
      </c>
      <c r="Z804" s="1">
        <v>44653</v>
      </c>
      <c r="AA804" s="2">
        <v>0.3283564814814815</v>
      </c>
      <c r="AB804" s="2">
        <v>0.13730324074074074</v>
      </c>
      <c r="AC804" t="s">
        <v>44</v>
      </c>
      <c r="AD804" t="s">
        <v>45</v>
      </c>
      <c r="AE804" t="s">
        <v>44</v>
      </c>
      <c r="AF804">
        <v>243</v>
      </c>
    </row>
    <row r="805" spans="1:32">
      <c r="A805">
        <v>1846</v>
      </c>
      <c r="B805">
        <v>946</v>
      </c>
      <c r="C805" t="s">
        <v>932</v>
      </c>
      <c r="D805" t="s">
        <v>3528</v>
      </c>
      <c r="E805" t="s">
        <v>48</v>
      </c>
      <c r="F805" t="s">
        <v>4692</v>
      </c>
      <c r="G805" t="s">
        <v>4693</v>
      </c>
      <c r="H805" t="s">
        <v>77</v>
      </c>
      <c r="I805" s="1">
        <v>26846</v>
      </c>
      <c r="J805" t="s">
        <v>4694</v>
      </c>
      <c r="K805" t="s">
        <v>4695</v>
      </c>
      <c r="L805">
        <v>85447</v>
      </c>
      <c r="M805" t="s">
        <v>77</v>
      </c>
      <c r="N805" s="1">
        <v>44652</v>
      </c>
      <c r="O805" s="1">
        <v>44655</v>
      </c>
      <c r="P805">
        <v>44</v>
      </c>
      <c r="Q805">
        <v>2</v>
      </c>
      <c r="R805" t="s">
        <v>63</v>
      </c>
      <c r="S805">
        <v>1</v>
      </c>
      <c r="T805">
        <v>1</v>
      </c>
      <c r="U805">
        <v>3</v>
      </c>
      <c r="V805">
        <v>210</v>
      </c>
      <c r="W805" t="s">
        <v>41</v>
      </c>
      <c r="X805" t="s">
        <v>4696</v>
      </c>
      <c r="Y805" t="s">
        <v>65</v>
      </c>
      <c r="Z805" s="1">
        <v>44640</v>
      </c>
      <c r="AA805" s="2">
        <v>0.35971064814814818</v>
      </c>
      <c r="AB805" s="2">
        <v>0.33270833333333333</v>
      </c>
      <c r="AC805" t="s">
        <v>45</v>
      </c>
      <c r="AD805" t="s">
        <v>44</v>
      </c>
      <c r="AE805" t="s">
        <v>45</v>
      </c>
      <c r="AF805">
        <v>70</v>
      </c>
    </row>
    <row r="806" spans="1:32">
      <c r="A806">
        <v>1847</v>
      </c>
      <c r="B806">
        <v>947</v>
      </c>
      <c r="C806" t="s">
        <v>4218</v>
      </c>
      <c r="D806" t="s">
        <v>4697</v>
      </c>
      <c r="E806" t="s">
        <v>34</v>
      </c>
      <c r="F806" t="s">
        <v>4698</v>
      </c>
      <c r="G806" t="s">
        <v>4699</v>
      </c>
      <c r="H806" t="s">
        <v>1301</v>
      </c>
      <c r="I806" s="1">
        <v>24849</v>
      </c>
      <c r="J806" t="s">
        <v>4700</v>
      </c>
      <c r="K806" t="s">
        <v>4701</v>
      </c>
      <c r="L806">
        <v>70473</v>
      </c>
      <c r="M806" t="s">
        <v>1301</v>
      </c>
      <c r="N806" s="1">
        <v>44860</v>
      </c>
      <c r="O806" s="1">
        <v>44864</v>
      </c>
      <c r="P806">
        <v>21</v>
      </c>
      <c r="Q806">
        <v>1</v>
      </c>
      <c r="R806" t="s">
        <v>40</v>
      </c>
      <c r="S806">
        <v>3</v>
      </c>
      <c r="T806">
        <v>0</v>
      </c>
      <c r="U806">
        <v>4</v>
      </c>
      <c r="V806">
        <v>920</v>
      </c>
      <c r="W806" t="s">
        <v>41</v>
      </c>
      <c r="X806" t="s">
        <v>4702</v>
      </c>
      <c r="Y806" t="s">
        <v>65</v>
      </c>
      <c r="Z806" s="1">
        <v>44840</v>
      </c>
      <c r="AA806" s="2">
        <v>0.67701388888888892</v>
      </c>
      <c r="AB806" s="2">
        <v>0.33782407407407411</v>
      </c>
      <c r="AC806" t="s">
        <v>44</v>
      </c>
      <c r="AD806" t="s">
        <v>44</v>
      </c>
      <c r="AE806" t="s">
        <v>45</v>
      </c>
      <c r="AF806">
        <v>230</v>
      </c>
    </row>
    <row r="807" spans="1:32">
      <c r="A807">
        <v>1848</v>
      </c>
      <c r="B807">
        <v>948</v>
      </c>
      <c r="C807" t="s">
        <v>4703</v>
      </c>
      <c r="D807" t="s">
        <v>4704</v>
      </c>
      <c r="E807" t="s">
        <v>48</v>
      </c>
      <c r="F807" t="s">
        <v>4705</v>
      </c>
      <c r="G807" t="s">
        <v>4706</v>
      </c>
      <c r="H807" t="s">
        <v>725</v>
      </c>
      <c r="I807" s="1">
        <v>35049</v>
      </c>
      <c r="J807" t="s">
        <v>4707</v>
      </c>
      <c r="K807" t="s">
        <v>4708</v>
      </c>
      <c r="L807">
        <v>92434</v>
      </c>
      <c r="M807" t="s">
        <v>725</v>
      </c>
      <c r="N807" s="1">
        <v>44690</v>
      </c>
      <c r="O807" s="1">
        <v>44693</v>
      </c>
      <c r="P807">
        <v>40</v>
      </c>
      <c r="Q807">
        <v>2</v>
      </c>
      <c r="R807" t="s">
        <v>53</v>
      </c>
      <c r="S807">
        <v>4</v>
      </c>
      <c r="T807">
        <v>0</v>
      </c>
      <c r="U807">
        <v>3</v>
      </c>
      <c r="V807">
        <v>390</v>
      </c>
      <c r="W807" t="s">
        <v>41</v>
      </c>
      <c r="X807" t="s">
        <v>4709</v>
      </c>
      <c r="Y807" t="s">
        <v>43</v>
      </c>
      <c r="Z807" s="1">
        <v>44652</v>
      </c>
      <c r="AA807" s="2">
        <v>0.18258101851851852</v>
      </c>
      <c r="AB807" s="2">
        <v>0.1660300925925926</v>
      </c>
      <c r="AC807" t="s">
        <v>44</v>
      </c>
      <c r="AD807" t="s">
        <v>45</v>
      </c>
      <c r="AE807" t="s">
        <v>44</v>
      </c>
      <c r="AF807">
        <v>130</v>
      </c>
    </row>
    <row r="808" spans="1:32">
      <c r="A808">
        <v>1849</v>
      </c>
      <c r="B808">
        <v>949</v>
      </c>
      <c r="C808" t="s">
        <v>66</v>
      </c>
      <c r="D808" t="s">
        <v>397</v>
      </c>
      <c r="E808" t="s">
        <v>34</v>
      </c>
      <c r="F808" t="s">
        <v>4710</v>
      </c>
      <c r="G808" t="s">
        <v>4711</v>
      </c>
      <c r="H808" t="s">
        <v>37</v>
      </c>
      <c r="I808" s="1">
        <v>23040</v>
      </c>
      <c r="J808" t="s">
        <v>4712</v>
      </c>
      <c r="K808" t="s">
        <v>4713</v>
      </c>
      <c r="L808">
        <v>7877</v>
      </c>
      <c r="M808" t="s">
        <v>37</v>
      </c>
      <c r="N808" s="1">
        <v>44684</v>
      </c>
      <c r="O808" s="1">
        <v>44685</v>
      </c>
      <c r="P808">
        <v>100</v>
      </c>
      <c r="Q808">
        <v>4</v>
      </c>
      <c r="R808" t="s">
        <v>53</v>
      </c>
      <c r="S808">
        <v>1</v>
      </c>
      <c r="T808">
        <v>2</v>
      </c>
      <c r="U808">
        <v>1</v>
      </c>
      <c r="V808">
        <v>141</v>
      </c>
      <c r="W808" t="s">
        <v>41</v>
      </c>
      <c r="X808" t="s">
        <v>4714</v>
      </c>
      <c r="Y808" t="s">
        <v>43</v>
      </c>
      <c r="Z808" s="1">
        <v>44648</v>
      </c>
      <c r="AA808" s="2">
        <v>0.58924768518518522</v>
      </c>
      <c r="AB808" s="2">
        <v>2.0532407407407405E-2</v>
      </c>
      <c r="AC808" t="s">
        <v>44</v>
      </c>
      <c r="AD808" t="s">
        <v>44</v>
      </c>
      <c r="AE808" t="s">
        <v>44</v>
      </c>
      <c r="AF808">
        <v>141</v>
      </c>
    </row>
    <row r="809" spans="1:32">
      <c r="A809">
        <v>1850</v>
      </c>
      <c r="B809">
        <v>950</v>
      </c>
      <c r="C809" t="s">
        <v>628</v>
      </c>
      <c r="D809" t="s">
        <v>4715</v>
      </c>
      <c r="E809" t="s">
        <v>48</v>
      </c>
      <c r="F809" t="s">
        <v>4716</v>
      </c>
      <c r="G809" t="s">
        <v>4717</v>
      </c>
      <c r="H809" t="s">
        <v>423</v>
      </c>
      <c r="I809" s="1">
        <v>33221</v>
      </c>
      <c r="J809" t="s">
        <v>4718</v>
      </c>
      <c r="K809" t="s">
        <v>4719</v>
      </c>
      <c r="L809">
        <v>91355</v>
      </c>
      <c r="M809" t="s">
        <v>423</v>
      </c>
      <c r="N809" s="1">
        <v>44591</v>
      </c>
      <c r="O809" s="1">
        <v>44595</v>
      </c>
      <c r="P809">
        <v>31</v>
      </c>
      <c r="Q809">
        <v>2</v>
      </c>
      <c r="R809" t="s">
        <v>53</v>
      </c>
      <c r="S809">
        <v>4</v>
      </c>
      <c r="T809">
        <v>2</v>
      </c>
      <c r="U809">
        <v>4</v>
      </c>
      <c r="V809">
        <v>572</v>
      </c>
      <c r="W809" t="s">
        <v>41</v>
      </c>
      <c r="X809" t="s">
        <v>4720</v>
      </c>
      <c r="Y809" t="s">
        <v>81</v>
      </c>
      <c r="Z809" s="1">
        <v>44565</v>
      </c>
      <c r="AA809" s="2">
        <v>0.87187500000000007</v>
      </c>
      <c r="AB809" s="2">
        <v>0.53802083333333328</v>
      </c>
      <c r="AC809" t="s">
        <v>44</v>
      </c>
      <c r="AD809" t="s">
        <v>44</v>
      </c>
      <c r="AE809" t="s">
        <v>45</v>
      </c>
      <c r="AF809">
        <v>143</v>
      </c>
    </row>
    <row r="810" spans="1:32">
      <c r="A810">
        <v>1851</v>
      </c>
      <c r="B810">
        <v>951</v>
      </c>
      <c r="C810" t="s">
        <v>552</v>
      </c>
      <c r="D810" t="s">
        <v>584</v>
      </c>
      <c r="E810" t="s">
        <v>34</v>
      </c>
      <c r="F810" t="s">
        <v>4721</v>
      </c>
      <c r="G810" t="s">
        <v>4722</v>
      </c>
      <c r="H810" t="s">
        <v>156</v>
      </c>
      <c r="I810" s="1">
        <v>24353</v>
      </c>
      <c r="J810" t="s">
        <v>4723</v>
      </c>
      <c r="K810" t="s">
        <v>4724</v>
      </c>
      <c r="L810">
        <v>42089</v>
      </c>
      <c r="M810" t="s">
        <v>156</v>
      </c>
      <c r="N810" s="1">
        <v>44880</v>
      </c>
      <c r="O810" s="1">
        <v>44883</v>
      </c>
      <c r="P810">
        <v>4</v>
      </c>
      <c r="Q810">
        <v>1</v>
      </c>
      <c r="R810" t="s">
        <v>53</v>
      </c>
      <c r="S810">
        <v>2</v>
      </c>
      <c r="T810">
        <v>2</v>
      </c>
      <c r="U810">
        <v>3</v>
      </c>
      <c r="V810">
        <v>366</v>
      </c>
      <c r="W810" t="s">
        <v>41</v>
      </c>
      <c r="X810" t="s">
        <v>4725</v>
      </c>
      <c r="Y810" t="s">
        <v>6</v>
      </c>
      <c r="Z810" s="1">
        <v>44866</v>
      </c>
      <c r="AA810" s="2">
        <v>0.36226851851851855</v>
      </c>
      <c r="AB810" s="2">
        <v>0.81650462962962955</v>
      </c>
      <c r="AC810" t="s">
        <v>44</v>
      </c>
      <c r="AD810" t="s">
        <v>44</v>
      </c>
      <c r="AE810" t="s">
        <v>44</v>
      </c>
      <c r="AF810">
        <v>122</v>
      </c>
    </row>
    <row r="811" spans="1:32">
      <c r="A811">
        <v>1852</v>
      </c>
      <c r="B811">
        <v>952</v>
      </c>
      <c r="C811" t="s">
        <v>571</v>
      </c>
      <c r="D811" t="s">
        <v>2511</v>
      </c>
      <c r="E811" t="s">
        <v>48</v>
      </c>
      <c r="F811" t="s">
        <v>4726</v>
      </c>
      <c r="G811" t="s">
        <v>4727</v>
      </c>
      <c r="H811" t="s">
        <v>537</v>
      </c>
      <c r="I811" s="1">
        <v>28282</v>
      </c>
      <c r="J811" t="s">
        <v>4728</v>
      </c>
      <c r="K811" t="s">
        <v>4729</v>
      </c>
      <c r="L811">
        <v>75011</v>
      </c>
      <c r="M811" t="s">
        <v>537</v>
      </c>
      <c r="N811" s="1">
        <v>44794</v>
      </c>
      <c r="O811" s="1">
        <v>44795</v>
      </c>
      <c r="P811">
        <v>69</v>
      </c>
      <c r="Q811">
        <v>3</v>
      </c>
      <c r="R811" t="s">
        <v>40</v>
      </c>
      <c r="S811">
        <v>4</v>
      </c>
      <c r="T811">
        <v>2</v>
      </c>
      <c r="U811">
        <v>1</v>
      </c>
      <c r="V811">
        <v>205</v>
      </c>
      <c r="W811" t="s">
        <v>54</v>
      </c>
      <c r="X811" t="s">
        <v>4730</v>
      </c>
      <c r="Y811" t="s">
        <v>65</v>
      </c>
      <c r="Z811" s="1">
        <v>44765</v>
      </c>
      <c r="AA811" s="2">
        <v>0.8930555555555556</v>
      </c>
      <c r="AB811" s="2">
        <v>0.19370370370370371</v>
      </c>
      <c r="AC811" t="s">
        <v>45</v>
      </c>
      <c r="AD811" t="s">
        <v>45</v>
      </c>
      <c r="AE811" t="s">
        <v>44</v>
      </c>
      <c r="AF811">
        <v>205</v>
      </c>
    </row>
    <row r="812" spans="1:32">
      <c r="A812">
        <v>1853</v>
      </c>
      <c r="B812">
        <v>953</v>
      </c>
      <c r="C812" t="s">
        <v>4731</v>
      </c>
      <c r="D812" t="s">
        <v>57</v>
      </c>
      <c r="E812" t="s">
        <v>48</v>
      </c>
      <c r="F812" t="s">
        <v>4732</v>
      </c>
      <c r="G812" t="s">
        <v>4733</v>
      </c>
      <c r="H812" t="s">
        <v>1301</v>
      </c>
      <c r="I812" s="1">
        <v>31273</v>
      </c>
      <c r="J812" t="s">
        <v>4734</v>
      </c>
      <c r="K812" t="s">
        <v>4735</v>
      </c>
      <c r="L812">
        <v>65394</v>
      </c>
      <c r="M812" t="s">
        <v>1301</v>
      </c>
      <c r="N812" s="1">
        <v>44617</v>
      </c>
      <c r="O812" s="1">
        <v>44622</v>
      </c>
      <c r="P812">
        <v>44</v>
      </c>
      <c r="Q812">
        <v>2</v>
      </c>
      <c r="R812" t="s">
        <v>63</v>
      </c>
      <c r="S812">
        <v>2</v>
      </c>
      <c r="T812">
        <v>1</v>
      </c>
      <c r="U812">
        <v>5</v>
      </c>
      <c r="V812">
        <v>345</v>
      </c>
      <c r="W812" t="s">
        <v>41</v>
      </c>
      <c r="X812" t="s">
        <v>4736</v>
      </c>
      <c r="Y812" t="s">
        <v>43</v>
      </c>
      <c r="Z812" s="1">
        <v>44580</v>
      </c>
      <c r="AA812" s="2">
        <v>0.78673611111111119</v>
      </c>
      <c r="AB812" s="2">
        <v>0.48103009259259261</v>
      </c>
      <c r="AC812" t="s">
        <v>44</v>
      </c>
      <c r="AD812" t="s">
        <v>45</v>
      </c>
      <c r="AE812" t="s">
        <v>44</v>
      </c>
      <c r="AF812">
        <v>69</v>
      </c>
    </row>
    <row r="813" spans="1:32">
      <c r="A813">
        <v>1854</v>
      </c>
      <c r="B813">
        <v>954</v>
      </c>
      <c r="C813" t="s">
        <v>2886</v>
      </c>
      <c r="D813" t="s">
        <v>4737</v>
      </c>
      <c r="E813" t="s">
        <v>34</v>
      </c>
      <c r="F813" t="s">
        <v>4738</v>
      </c>
      <c r="G813" t="s">
        <v>4739</v>
      </c>
      <c r="H813" t="s">
        <v>457</v>
      </c>
      <c r="I813" s="1">
        <v>27075</v>
      </c>
      <c r="J813" t="s">
        <v>4740</v>
      </c>
      <c r="K813" t="s">
        <v>4741</v>
      </c>
      <c r="L813">
        <v>58790</v>
      </c>
      <c r="M813" t="s">
        <v>457</v>
      </c>
      <c r="N813" s="1">
        <v>44655</v>
      </c>
      <c r="O813" s="1">
        <v>44660</v>
      </c>
      <c r="P813">
        <v>81</v>
      </c>
      <c r="Q813">
        <v>4</v>
      </c>
      <c r="R813" t="s">
        <v>40</v>
      </c>
      <c r="S813">
        <v>4</v>
      </c>
      <c r="T813">
        <v>0</v>
      </c>
      <c r="U813">
        <v>5</v>
      </c>
      <c r="V813">
        <v>1155</v>
      </c>
      <c r="W813" t="s">
        <v>54</v>
      </c>
      <c r="X813" t="s">
        <v>4742</v>
      </c>
      <c r="Y813" t="s">
        <v>65</v>
      </c>
      <c r="Z813" s="1">
        <v>44623</v>
      </c>
      <c r="AA813" s="2">
        <v>0.88726851851851851</v>
      </c>
      <c r="AB813" s="2">
        <v>0.41472222222222221</v>
      </c>
      <c r="AC813" t="s">
        <v>45</v>
      </c>
      <c r="AD813" t="s">
        <v>44</v>
      </c>
      <c r="AE813" t="s">
        <v>44</v>
      </c>
      <c r="AF813">
        <v>231</v>
      </c>
    </row>
    <row r="814" spans="1:32">
      <c r="A814">
        <v>1855</v>
      </c>
      <c r="B814">
        <v>955</v>
      </c>
      <c r="C814" t="s">
        <v>590</v>
      </c>
      <c r="D814" t="s">
        <v>4743</v>
      </c>
      <c r="E814" t="s">
        <v>34</v>
      </c>
      <c r="F814" t="s">
        <v>4744</v>
      </c>
      <c r="G814" t="s">
        <v>4745</v>
      </c>
      <c r="H814" t="s">
        <v>37</v>
      </c>
      <c r="I814" s="1">
        <v>21112</v>
      </c>
      <c r="J814" t="s">
        <v>4746</v>
      </c>
      <c r="K814" t="s">
        <v>4747</v>
      </c>
      <c r="L814">
        <v>38589</v>
      </c>
      <c r="M814" t="s">
        <v>37</v>
      </c>
      <c r="N814" s="1">
        <v>44735</v>
      </c>
      <c r="O814" s="1">
        <v>44739</v>
      </c>
      <c r="P814">
        <v>15</v>
      </c>
      <c r="Q814">
        <v>1</v>
      </c>
      <c r="R814" t="s">
        <v>40</v>
      </c>
      <c r="S814">
        <v>2</v>
      </c>
      <c r="T814">
        <v>2</v>
      </c>
      <c r="U814">
        <v>4</v>
      </c>
      <c r="V814">
        <v>988</v>
      </c>
      <c r="W814" t="s">
        <v>41</v>
      </c>
      <c r="X814" t="s">
        <v>4748</v>
      </c>
      <c r="Y814" t="s">
        <v>43</v>
      </c>
      <c r="Z814" s="1">
        <v>44698</v>
      </c>
      <c r="AA814" s="2">
        <v>0.26187500000000002</v>
      </c>
      <c r="AB814" s="2">
        <v>0.65738425925925925</v>
      </c>
      <c r="AC814" t="s">
        <v>45</v>
      </c>
      <c r="AD814" t="s">
        <v>45</v>
      </c>
      <c r="AE814" t="s">
        <v>44</v>
      </c>
      <c r="AF814">
        <v>247</v>
      </c>
    </row>
    <row r="815" spans="1:32">
      <c r="A815">
        <v>1856</v>
      </c>
      <c r="B815">
        <v>956</v>
      </c>
      <c r="C815" t="s">
        <v>1622</v>
      </c>
      <c r="D815" t="s">
        <v>1128</v>
      </c>
      <c r="E815" t="s">
        <v>48</v>
      </c>
      <c r="F815" t="s">
        <v>4749</v>
      </c>
      <c r="G815">
        <v>4869615353</v>
      </c>
      <c r="H815" t="s">
        <v>457</v>
      </c>
      <c r="I815" s="1">
        <v>26192</v>
      </c>
      <c r="J815" t="s">
        <v>4750</v>
      </c>
      <c r="K815" t="s">
        <v>4751</v>
      </c>
      <c r="L815">
        <v>60935</v>
      </c>
      <c r="M815" t="s">
        <v>457</v>
      </c>
      <c r="N815" s="1">
        <v>44719</v>
      </c>
      <c r="O815" s="1">
        <v>44720</v>
      </c>
      <c r="P815">
        <v>88</v>
      </c>
      <c r="Q815">
        <v>4</v>
      </c>
      <c r="R815" t="s">
        <v>53</v>
      </c>
      <c r="S815">
        <v>1</v>
      </c>
      <c r="T815">
        <v>0</v>
      </c>
      <c r="U815">
        <v>1</v>
      </c>
      <c r="V815">
        <v>142</v>
      </c>
      <c r="W815" t="s">
        <v>54</v>
      </c>
      <c r="X815" t="s">
        <v>4752</v>
      </c>
      <c r="Y815" t="s">
        <v>6</v>
      </c>
      <c r="Z815" s="1">
        <v>44712</v>
      </c>
      <c r="AA815" s="2">
        <v>0.12025462962962963</v>
      </c>
      <c r="AB815" s="2">
        <v>0.43756944444444446</v>
      </c>
      <c r="AC815" t="s">
        <v>44</v>
      </c>
      <c r="AD815" t="s">
        <v>45</v>
      </c>
      <c r="AE815" t="s">
        <v>44</v>
      </c>
      <c r="AF815">
        <v>142</v>
      </c>
    </row>
    <row r="816" spans="1:32">
      <c r="A816">
        <v>1857</v>
      </c>
      <c r="B816">
        <v>957</v>
      </c>
      <c r="C816" t="s">
        <v>1594</v>
      </c>
      <c r="D816" t="s">
        <v>1651</v>
      </c>
      <c r="E816" t="s">
        <v>48</v>
      </c>
      <c r="F816" t="s">
        <v>4753</v>
      </c>
      <c r="G816" t="s">
        <v>4754</v>
      </c>
      <c r="H816" t="s">
        <v>418</v>
      </c>
      <c r="I816" s="1">
        <v>35393</v>
      </c>
      <c r="J816" t="s">
        <v>4755</v>
      </c>
      <c r="K816" t="s">
        <v>4756</v>
      </c>
      <c r="L816">
        <v>21355</v>
      </c>
      <c r="M816" t="s">
        <v>418</v>
      </c>
      <c r="N816" s="1">
        <v>44903</v>
      </c>
      <c r="O816" s="1">
        <v>44905</v>
      </c>
      <c r="P816">
        <v>76</v>
      </c>
      <c r="Q816">
        <v>4</v>
      </c>
      <c r="R816" t="s">
        <v>53</v>
      </c>
      <c r="S816">
        <v>3</v>
      </c>
      <c r="T816">
        <v>0</v>
      </c>
      <c r="U816">
        <v>2</v>
      </c>
      <c r="V816">
        <v>298</v>
      </c>
      <c r="W816" t="s">
        <v>41</v>
      </c>
      <c r="X816" t="s">
        <v>4757</v>
      </c>
      <c r="Y816" t="s">
        <v>81</v>
      </c>
      <c r="Z816" s="1">
        <v>44879</v>
      </c>
      <c r="AA816" s="2">
        <v>0.48429398148148151</v>
      </c>
      <c r="AB816" s="2">
        <v>0.45943287037037034</v>
      </c>
      <c r="AC816" t="s">
        <v>44</v>
      </c>
      <c r="AD816" t="s">
        <v>44</v>
      </c>
      <c r="AE816" t="s">
        <v>44</v>
      </c>
      <c r="AF816">
        <v>149</v>
      </c>
    </row>
    <row r="817" spans="1:32">
      <c r="A817">
        <v>1858</v>
      </c>
      <c r="B817">
        <v>958</v>
      </c>
      <c r="C817" t="s">
        <v>662</v>
      </c>
      <c r="D817" t="s">
        <v>4758</v>
      </c>
      <c r="E817" t="s">
        <v>34</v>
      </c>
      <c r="F817" t="s">
        <v>4759</v>
      </c>
      <c r="G817" t="s">
        <v>4760</v>
      </c>
      <c r="H817" t="s">
        <v>135</v>
      </c>
      <c r="I817" s="1">
        <v>19505</v>
      </c>
      <c r="J817" t="s">
        <v>4761</v>
      </c>
      <c r="K817" t="s">
        <v>4762</v>
      </c>
      <c r="L817">
        <v>98999</v>
      </c>
      <c r="M817" t="s">
        <v>135</v>
      </c>
      <c r="N817" s="1">
        <v>44729</v>
      </c>
      <c r="O817" s="1">
        <v>44733</v>
      </c>
      <c r="P817">
        <v>38</v>
      </c>
      <c r="Q817">
        <v>2</v>
      </c>
      <c r="R817" t="s">
        <v>63</v>
      </c>
      <c r="S817">
        <v>3</v>
      </c>
      <c r="T817">
        <v>0</v>
      </c>
      <c r="U817">
        <v>4</v>
      </c>
      <c r="V817">
        <v>264</v>
      </c>
      <c r="W817" t="s">
        <v>41</v>
      </c>
      <c r="X817" t="s">
        <v>4763</v>
      </c>
      <c r="Y817" t="s">
        <v>6</v>
      </c>
      <c r="Z817" s="1">
        <v>44720</v>
      </c>
      <c r="AA817" s="2">
        <v>0.2114236111111111</v>
      </c>
      <c r="AB817" s="2">
        <v>0.1789236111111111</v>
      </c>
      <c r="AC817" t="s">
        <v>44</v>
      </c>
      <c r="AD817" t="s">
        <v>45</v>
      </c>
      <c r="AE817" t="s">
        <v>45</v>
      </c>
      <c r="AF817">
        <v>66</v>
      </c>
    </row>
    <row r="818" spans="1:32">
      <c r="A818">
        <v>1859</v>
      </c>
      <c r="B818">
        <v>959</v>
      </c>
      <c r="C818" t="s">
        <v>1452</v>
      </c>
      <c r="D818" t="s">
        <v>4764</v>
      </c>
      <c r="E818" t="s">
        <v>48</v>
      </c>
      <c r="F818" t="s">
        <v>4765</v>
      </c>
      <c r="G818" t="s">
        <v>4766</v>
      </c>
      <c r="H818" t="s">
        <v>1301</v>
      </c>
      <c r="I818" s="1">
        <v>24065</v>
      </c>
      <c r="J818" t="s">
        <v>4767</v>
      </c>
      <c r="K818" t="s">
        <v>3048</v>
      </c>
      <c r="L818">
        <v>72956</v>
      </c>
      <c r="M818" t="s">
        <v>1301</v>
      </c>
      <c r="N818" s="1">
        <v>44846</v>
      </c>
      <c r="O818" s="1">
        <v>44849</v>
      </c>
      <c r="P818">
        <v>23</v>
      </c>
      <c r="Q818">
        <v>1</v>
      </c>
      <c r="R818" t="s">
        <v>63</v>
      </c>
      <c r="S818">
        <v>1</v>
      </c>
      <c r="T818">
        <v>0</v>
      </c>
      <c r="U818">
        <v>3</v>
      </c>
      <c r="V818">
        <v>258</v>
      </c>
      <c r="W818" t="s">
        <v>54</v>
      </c>
      <c r="X818" t="s">
        <v>4768</v>
      </c>
      <c r="Y818" t="s">
        <v>81</v>
      </c>
      <c r="Z818" s="1">
        <v>44840</v>
      </c>
      <c r="AA818" s="2">
        <v>0.39231481481481478</v>
      </c>
      <c r="AB818" s="2">
        <v>0.10035879629629629</v>
      </c>
      <c r="AC818" t="s">
        <v>44</v>
      </c>
      <c r="AD818" t="s">
        <v>45</v>
      </c>
      <c r="AE818" t="s">
        <v>44</v>
      </c>
      <c r="AF818">
        <v>86</v>
      </c>
    </row>
    <row r="819" spans="1:32">
      <c r="A819">
        <v>1860</v>
      </c>
      <c r="B819">
        <v>960</v>
      </c>
      <c r="C819" t="s">
        <v>1015</v>
      </c>
      <c r="D819" t="s">
        <v>4496</v>
      </c>
      <c r="E819" t="s">
        <v>34</v>
      </c>
      <c r="F819" t="s">
        <v>4769</v>
      </c>
      <c r="G819" t="s">
        <v>4770</v>
      </c>
      <c r="H819" t="s">
        <v>317</v>
      </c>
      <c r="I819" s="1">
        <v>20323</v>
      </c>
      <c r="J819" t="s">
        <v>4771</v>
      </c>
      <c r="K819" t="s">
        <v>4772</v>
      </c>
      <c r="L819">
        <v>68436</v>
      </c>
      <c r="M819" t="s">
        <v>317</v>
      </c>
      <c r="N819" s="1">
        <v>44763</v>
      </c>
      <c r="O819" s="1">
        <v>44764</v>
      </c>
      <c r="P819">
        <v>80</v>
      </c>
      <c r="Q819">
        <v>4</v>
      </c>
      <c r="R819" t="s">
        <v>63</v>
      </c>
      <c r="S819">
        <v>3</v>
      </c>
      <c r="T819">
        <v>0</v>
      </c>
      <c r="U819">
        <v>1</v>
      </c>
      <c r="V819">
        <v>87</v>
      </c>
      <c r="W819" t="s">
        <v>54</v>
      </c>
      <c r="X819" t="s">
        <v>4773</v>
      </c>
      <c r="Y819" t="s">
        <v>81</v>
      </c>
      <c r="Z819" s="1">
        <v>44751</v>
      </c>
      <c r="AA819" s="2">
        <v>6.0034722222222225E-2</v>
      </c>
      <c r="AB819" s="2">
        <v>0.64864583333333337</v>
      </c>
      <c r="AC819" t="s">
        <v>44</v>
      </c>
      <c r="AD819" t="s">
        <v>45</v>
      </c>
      <c r="AE819" t="s">
        <v>45</v>
      </c>
      <c r="AF819">
        <v>87</v>
      </c>
    </row>
    <row r="820" spans="1:32">
      <c r="A820">
        <v>1861</v>
      </c>
      <c r="B820">
        <v>961</v>
      </c>
      <c r="C820" t="s">
        <v>4774</v>
      </c>
      <c r="D820" t="s">
        <v>1329</v>
      </c>
      <c r="E820" t="s">
        <v>48</v>
      </c>
      <c r="F820" t="s">
        <v>4775</v>
      </c>
      <c r="G820" t="s">
        <v>4776</v>
      </c>
      <c r="H820" t="s">
        <v>725</v>
      </c>
      <c r="I820" s="1">
        <v>33674</v>
      </c>
      <c r="J820" t="s">
        <v>4777</v>
      </c>
      <c r="K820" t="s">
        <v>4778</v>
      </c>
      <c r="L820">
        <v>41065</v>
      </c>
      <c r="M820" t="s">
        <v>725</v>
      </c>
      <c r="N820" s="1">
        <v>44740</v>
      </c>
      <c r="O820" s="1">
        <v>44744</v>
      </c>
      <c r="P820">
        <v>90</v>
      </c>
      <c r="Q820">
        <v>4</v>
      </c>
      <c r="R820" t="s">
        <v>40</v>
      </c>
      <c r="S820">
        <v>4</v>
      </c>
      <c r="T820">
        <v>2</v>
      </c>
      <c r="U820">
        <v>4</v>
      </c>
      <c r="V820">
        <v>856</v>
      </c>
      <c r="W820" t="s">
        <v>41</v>
      </c>
      <c r="X820" t="s">
        <v>4779</v>
      </c>
      <c r="Y820" t="s">
        <v>65</v>
      </c>
      <c r="Z820" s="1">
        <v>44715</v>
      </c>
      <c r="AA820" s="2">
        <v>0.65902777777777777</v>
      </c>
      <c r="AB820" s="2">
        <v>0.2724537037037037</v>
      </c>
      <c r="AC820" t="s">
        <v>44</v>
      </c>
      <c r="AD820" t="s">
        <v>45</v>
      </c>
      <c r="AE820" t="s">
        <v>45</v>
      </c>
      <c r="AF820">
        <v>214</v>
      </c>
    </row>
    <row r="821" spans="1:32">
      <c r="A821">
        <v>1862</v>
      </c>
      <c r="B821">
        <v>962</v>
      </c>
      <c r="C821" t="s">
        <v>371</v>
      </c>
      <c r="D821" t="s">
        <v>214</v>
      </c>
      <c r="E821" t="s">
        <v>48</v>
      </c>
      <c r="F821" t="s">
        <v>4780</v>
      </c>
      <c r="G821" t="s">
        <v>4781</v>
      </c>
      <c r="H821" t="s">
        <v>70</v>
      </c>
      <c r="I821" s="1">
        <v>28977</v>
      </c>
      <c r="J821" t="s">
        <v>4782</v>
      </c>
      <c r="K821" t="s">
        <v>4783</v>
      </c>
      <c r="L821">
        <v>30505</v>
      </c>
      <c r="M821" t="s">
        <v>70</v>
      </c>
      <c r="N821" s="1">
        <v>44851</v>
      </c>
      <c r="O821" s="1">
        <v>44855</v>
      </c>
      <c r="P821">
        <v>44</v>
      </c>
      <c r="Q821">
        <v>2</v>
      </c>
      <c r="R821" t="s">
        <v>63</v>
      </c>
      <c r="S821">
        <v>3</v>
      </c>
      <c r="T821">
        <v>0</v>
      </c>
      <c r="U821">
        <v>4</v>
      </c>
      <c r="V821">
        <v>328</v>
      </c>
      <c r="W821" t="s">
        <v>41</v>
      </c>
      <c r="X821" t="s">
        <v>4784</v>
      </c>
      <c r="Y821" t="s">
        <v>81</v>
      </c>
      <c r="Z821" s="1">
        <v>44821</v>
      </c>
      <c r="AA821" s="2">
        <v>0.87008101851851849</v>
      </c>
      <c r="AB821" s="2">
        <v>0.44571759259259264</v>
      </c>
      <c r="AC821" t="s">
        <v>44</v>
      </c>
      <c r="AD821" t="s">
        <v>45</v>
      </c>
      <c r="AE821" t="s">
        <v>44</v>
      </c>
      <c r="AF821">
        <v>82</v>
      </c>
    </row>
    <row r="822" spans="1:32">
      <c r="A822">
        <v>1863</v>
      </c>
      <c r="B822">
        <v>963</v>
      </c>
      <c r="C822" t="s">
        <v>236</v>
      </c>
      <c r="D822" t="s">
        <v>4785</v>
      </c>
      <c r="E822" t="s">
        <v>34</v>
      </c>
      <c r="F822" t="s">
        <v>4786</v>
      </c>
      <c r="G822" t="s">
        <v>4787</v>
      </c>
      <c r="H822" t="s">
        <v>725</v>
      </c>
      <c r="I822" s="1">
        <v>37988</v>
      </c>
      <c r="J822" t="s">
        <v>4788</v>
      </c>
      <c r="K822" t="s">
        <v>4789</v>
      </c>
      <c r="L822">
        <v>88689</v>
      </c>
      <c r="M822" t="s">
        <v>725</v>
      </c>
      <c r="N822" s="1">
        <v>44804</v>
      </c>
      <c r="O822" s="1">
        <v>44805</v>
      </c>
      <c r="P822">
        <v>15</v>
      </c>
      <c r="Q822">
        <v>1</v>
      </c>
      <c r="R822" t="s">
        <v>40</v>
      </c>
      <c r="S822">
        <v>4</v>
      </c>
      <c r="T822">
        <v>0</v>
      </c>
      <c r="U822">
        <v>1</v>
      </c>
      <c r="V822">
        <v>227</v>
      </c>
      <c r="W822" t="s">
        <v>54</v>
      </c>
      <c r="X822" t="s">
        <v>4790</v>
      </c>
      <c r="Y822" t="s">
        <v>6</v>
      </c>
      <c r="Z822" s="1">
        <v>44797</v>
      </c>
      <c r="AA822" s="2">
        <v>0.23613425925925924</v>
      </c>
      <c r="AB822" s="2">
        <v>0.8771064814814814</v>
      </c>
      <c r="AC822" t="s">
        <v>44</v>
      </c>
      <c r="AD822" t="s">
        <v>45</v>
      </c>
      <c r="AE822" t="s">
        <v>44</v>
      </c>
      <c r="AF822">
        <v>227</v>
      </c>
    </row>
    <row r="823" spans="1:32">
      <c r="A823">
        <v>1864</v>
      </c>
      <c r="B823">
        <v>964</v>
      </c>
      <c r="C823" t="s">
        <v>1481</v>
      </c>
      <c r="D823" t="s">
        <v>2352</v>
      </c>
      <c r="E823" t="s">
        <v>34</v>
      </c>
      <c r="F823" t="s">
        <v>4791</v>
      </c>
      <c r="G823" t="s">
        <v>4792</v>
      </c>
      <c r="H823" t="s">
        <v>295</v>
      </c>
      <c r="I823" s="1">
        <v>32143</v>
      </c>
      <c r="J823" t="s">
        <v>4793</v>
      </c>
      <c r="K823" t="s">
        <v>4794</v>
      </c>
      <c r="L823">
        <v>12278</v>
      </c>
      <c r="M823" t="s">
        <v>295</v>
      </c>
      <c r="N823" s="1">
        <v>44715</v>
      </c>
      <c r="O823" s="1">
        <v>44720</v>
      </c>
      <c r="P823">
        <v>12</v>
      </c>
      <c r="Q823">
        <v>1</v>
      </c>
      <c r="R823" t="s">
        <v>40</v>
      </c>
      <c r="S823">
        <v>3</v>
      </c>
      <c r="T823">
        <v>1</v>
      </c>
      <c r="U823">
        <v>5</v>
      </c>
      <c r="V823">
        <v>1245</v>
      </c>
      <c r="W823" t="s">
        <v>54</v>
      </c>
      <c r="X823" t="s">
        <v>4795</v>
      </c>
      <c r="Y823" t="s">
        <v>43</v>
      </c>
      <c r="Z823" s="1">
        <v>44695</v>
      </c>
      <c r="AA823" s="2">
        <v>0.22074074074074077</v>
      </c>
      <c r="AB823" s="2">
        <v>0.21980324074074076</v>
      </c>
      <c r="AC823" t="s">
        <v>45</v>
      </c>
      <c r="AD823" t="s">
        <v>45</v>
      </c>
      <c r="AE823" t="s">
        <v>44</v>
      </c>
      <c r="AF823">
        <v>249</v>
      </c>
    </row>
    <row r="824" spans="1:32">
      <c r="A824">
        <v>1865</v>
      </c>
      <c r="B824">
        <v>965</v>
      </c>
      <c r="C824" t="s">
        <v>4796</v>
      </c>
      <c r="D824" t="s">
        <v>1783</v>
      </c>
      <c r="E824" t="s">
        <v>48</v>
      </c>
      <c r="F824" t="s">
        <v>4797</v>
      </c>
      <c r="G824" t="s">
        <v>4798</v>
      </c>
      <c r="H824" t="s">
        <v>457</v>
      </c>
      <c r="I824" s="1">
        <v>28017</v>
      </c>
      <c r="J824" t="s">
        <v>4799</v>
      </c>
      <c r="K824" t="s">
        <v>4800</v>
      </c>
      <c r="L824">
        <v>59792</v>
      </c>
      <c r="M824" t="s">
        <v>457</v>
      </c>
      <c r="N824" s="1">
        <v>44639</v>
      </c>
      <c r="O824" s="1">
        <v>44640</v>
      </c>
      <c r="P824">
        <v>27</v>
      </c>
      <c r="Q824">
        <v>2</v>
      </c>
      <c r="R824" t="s">
        <v>40</v>
      </c>
      <c r="S824">
        <v>4</v>
      </c>
      <c r="T824">
        <v>0</v>
      </c>
      <c r="U824">
        <v>1</v>
      </c>
      <c r="V824">
        <v>245</v>
      </c>
      <c r="W824" t="s">
        <v>54</v>
      </c>
      <c r="X824" t="s">
        <v>4801</v>
      </c>
      <c r="Y824" t="s">
        <v>81</v>
      </c>
      <c r="Z824" s="1">
        <v>44616</v>
      </c>
      <c r="AA824" s="2">
        <v>0.88952546296296298</v>
      </c>
      <c r="AB824" s="2">
        <v>0.39391203703703703</v>
      </c>
      <c r="AC824" t="s">
        <v>44</v>
      </c>
      <c r="AD824" t="s">
        <v>44</v>
      </c>
      <c r="AE824" t="s">
        <v>45</v>
      </c>
      <c r="AF824">
        <v>245</v>
      </c>
    </row>
    <row r="825" spans="1:32">
      <c r="A825">
        <v>1866</v>
      </c>
      <c r="B825">
        <v>966</v>
      </c>
      <c r="C825" t="s">
        <v>364</v>
      </c>
      <c r="D825" t="s">
        <v>4802</v>
      </c>
      <c r="E825" t="s">
        <v>34</v>
      </c>
      <c r="F825" t="s">
        <v>4803</v>
      </c>
      <c r="G825" t="s">
        <v>4804</v>
      </c>
      <c r="H825" t="s">
        <v>309</v>
      </c>
      <c r="I825" s="1">
        <v>36199</v>
      </c>
      <c r="J825" t="s">
        <v>4805</v>
      </c>
      <c r="K825" t="s">
        <v>4806</v>
      </c>
      <c r="L825">
        <v>29589</v>
      </c>
      <c r="M825" t="s">
        <v>309</v>
      </c>
      <c r="N825" s="1">
        <v>44710</v>
      </c>
      <c r="O825" s="1">
        <v>44714</v>
      </c>
      <c r="P825">
        <v>9</v>
      </c>
      <c r="Q825">
        <v>1</v>
      </c>
      <c r="R825" t="s">
        <v>40</v>
      </c>
      <c r="S825">
        <v>4</v>
      </c>
      <c r="T825">
        <v>2</v>
      </c>
      <c r="U825">
        <v>4</v>
      </c>
      <c r="V825">
        <v>992</v>
      </c>
      <c r="W825" t="s">
        <v>41</v>
      </c>
      <c r="X825" t="s">
        <v>4807</v>
      </c>
      <c r="Y825" t="s">
        <v>81</v>
      </c>
      <c r="Z825" s="1">
        <v>44685</v>
      </c>
      <c r="AA825" s="2">
        <v>0.21111111111111111</v>
      </c>
      <c r="AB825" s="2">
        <v>0.51484953703703706</v>
      </c>
      <c r="AC825" t="s">
        <v>44</v>
      </c>
      <c r="AD825" t="s">
        <v>45</v>
      </c>
      <c r="AE825" t="s">
        <v>45</v>
      </c>
      <c r="AF825">
        <v>248</v>
      </c>
    </row>
    <row r="826" spans="1:32">
      <c r="A826">
        <v>1867</v>
      </c>
      <c r="B826">
        <v>967</v>
      </c>
      <c r="C826" t="s">
        <v>4808</v>
      </c>
      <c r="D826" t="s">
        <v>126</v>
      </c>
      <c r="E826" t="s">
        <v>48</v>
      </c>
      <c r="F826" t="s">
        <v>4809</v>
      </c>
      <c r="G826" t="s">
        <v>4810</v>
      </c>
      <c r="H826" t="s">
        <v>309</v>
      </c>
      <c r="I826" s="1">
        <v>18610</v>
      </c>
      <c r="J826" t="s">
        <v>4811</v>
      </c>
      <c r="K826" t="s">
        <v>4812</v>
      </c>
      <c r="L826">
        <v>86224</v>
      </c>
      <c r="M826" t="s">
        <v>309</v>
      </c>
      <c r="N826" s="1">
        <v>44765</v>
      </c>
      <c r="O826" s="1">
        <v>44770</v>
      </c>
      <c r="P826">
        <v>54</v>
      </c>
      <c r="Q826">
        <v>3</v>
      </c>
      <c r="R826" t="s">
        <v>40</v>
      </c>
      <c r="S826">
        <v>4</v>
      </c>
      <c r="T826">
        <v>2</v>
      </c>
      <c r="U826">
        <v>5</v>
      </c>
      <c r="V826">
        <v>1190</v>
      </c>
      <c r="W826" t="s">
        <v>41</v>
      </c>
      <c r="X826" t="s">
        <v>4813</v>
      </c>
      <c r="Y826" t="s">
        <v>43</v>
      </c>
      <c r="Z826" s="1">
        <v>44739</v>
      </c>
      <c r="AA826" s="2">
        <v>0.11618055555555555</v>
      </c>
      <c r="AB826" s="2">
        <v>6.6203703703703702E-3</v>
      </c>
      <c r="AC826" t="s">
        <v>45</v>
      </c>
      <c r="AD826" t="s">
        <v>45</v>
      </c>
      <c r="AE826" t="s">
        <v>45</v>
      </c>
      <c r="AF826">
        <v>238</v>
      </c>
    </row>
    <row r="827" spans="1:32">
      <c r="A827">
        <v>1868</v>
      </c>
      <c r="B827">
        <v>968</v>
      </c>
      <c r="C827" t="s">
        <v>1392</v>
      </c>
      <c r="D827" t="s">
        <v>3425</v>
      </c>
      <c r="E827" t="s">
        <v>34</v>
      </c>
      <c r="F827" t="s">
        <v>4814</v>
      </c>
      <c r="G827" t="s">
        <v>4815</v>
      </c>
      <c r="H827" t="s">
        <v>457</v>
      </c>
      <c r="I827" s="1">
        <v>35778</v>
      </c>
      <c r="J827" t="s">
        <v>4816</v>
      </c>
      <c r="K827" t="s">
        <v>4817</v>
      </c>
      <c r="L827">
        <v>32337</v>
      </c>
      <c r="M827" t="s">
        <v>457</v>
      </c>
      <c r="N827" s="1">
        <v>44851</v>
      </c>
      <c r="O827" s="1">
        <v>44852</v>
      </c>
      <c r="P827">
        <v>48</v>
      </c>
      <c r="Q827">
        <v>2</v>
      </c>
      <c r="R827" t="s">
        <v>40</v>
      </c>
      <c r="S827">
        <v>3</v>
      </c>
      <c r="T827">
        <v>0</v>
      </c>
      <c r="U827">
        <v>1</v>
      </c>
      <c r="V827">
        <v>218</v>
      </c>
      <c r="W827" t="s">
        <v>54</v>
      </c>
      <c r="X827" t="s">
        <v>4818</v>
      </c>
      <c r="Y827" t="s">
        <v>81</v>
      </c>
      <c r="Z827" s="1">
        <v>44823</v>
      </c>
      <c r="AA827" s="2">
        <v>0.75407407407407412</v>
      </c>
      <c r="AB827" s="2">
        <v>0.4913541666666667</v>
      </c>
      <c r="AC827" t="s">
        <v>45</v>
      </c>
      <c r="AD827" t="s">
        <v>45</v>
      </c>
      <c r="AE827" t="s">
        <v>45</v>
      </c>
      <c r="AF827">
        <v>218</v>
      </c>
    </row>
    <row r="828" spans="1:32">
      <c r="A828">
        <v>1869</v>
      </c>
      <c r="B828">
        <v>969</v>
      </c>
      <c r="C828" t="s">
        <v>305</v>
      </c>
      <c r="D828" t="s">
        <v>4819</v>
      </c>
      <c r="E828" t="s">
        <v>48</v>
      </c>
      <c r="F828" t="s">
        <v>4820</v>
      </c>
      <c r="G828" t="s">
        <v>4821</v>
      </c>
      <c r="H828" t="s">
        <v>272</v>
      </c>
      <c r="I828" s="1">
        <v>16455</v>
      </c>
      <c r="J828" t="s">
        <v>4822</v>
      </c>
      <c r="K828" t="s">
        <v>4823</v>
      </c>
      <c r="L828">
        <v>78690</v>
      </c>
      <c r="M828" t="s">
        <v>272</v>
      </c>
      <c r="N828" s="1">
        <v>44586</v>
      </c>
      <c r="O828" s="1">
        <v>44589</v>
      </c>
      <c r="P828">
        <v>80</v>
      </c>
      <c r="Q828">
        <v>4</v>
      </c>
      <c r="R828" t="s">
        <v>63</v>
      </c>
      <c r="S828">
        <v>3</v>
      </c>
      <c r="T828">
        <v>1</v>
      </c>
      <c r="U828">
        <v>3</v>
      </c>
      <c r="V828">
        <v>201</v>
      </c>
      <c r="W828" t="s">
        <v>41</v>
      </c>
      <c r="X828" t="s">
        <v>4824</v>
      </c>
      <c r="Y828" t="s">
        <v>43</v>
      </c>
      <c r="Z828" s="1">
        <v>44568</v>
      </c>
      <c r="AA828" s="2">
        <v>0.69795138888888886</v>
      </c>
      <c r="AB828" s="2">
        <v>0.84406250000000005</v>
      </c>
      <c r="AC828" t="s">
        <v>45</v>
      </c>
      <c r="AD828" t="s">
        <v>45</v>
      </c>
      <c r="AE828" t="s">
        <v>45</v>
      </c>
      <c r="AF828">
        <v>67</v>
      </c>
    </row>
    <row r="829" spans="1:32">
      <c r="A829">
        <v>1870</v>
      </c>
      <c r="B829">
        <v>970</v>
      </c>
      <c r="C829" t="s">
        <v>4655</v>
      </c>
      <c r="D829" t="s">
        <v>4152</v>
      </c>
      <c r="E829" t="s">
        <v>34</v>
      </c>
      <c r="F829" t="s">
        <v>4825</v>
      </c>
      <c r="G829" t="s">
        <v>4826</v>
      </c>
      <c r="H829" t="s">
        <v>692</v>
      </c>
      <c r="I829" s="1">
        <v>32978</v>
      </c>
      <c r="J829" t="s">
        <v>4827</v>
      </c>
      <c r="K829" t="s">
        <v>4828</v>
      </c>
      <c r="L829">
        <v>97617</v>
      </c>
      <c r="M829" t="s">
        <v>692</v>
      </c>
      <c r="N829" s="1">
        <v>44843</v>
      </c>
      <c r="O829" s="1">
        <v>44846</v>
      </c>
      <c r="P829">
        <v>29</v>
      </c>
      <c r="Q829">
        <v>2</v>
      </c>
      <c r="R829" t="s">
        <v>63</v>
      </c>
      <c r="S829">
        <v>1</v>
      </c>
      <c r="T829">
        <v>2</v>
      </c>
      <c r="U829">
        <v>3</v>
      </c>
      <c r="V829">
        <v>210</v>
      </c>
      <c r="W829" t="s">
        <v>41</v>
      </c>
      <c r="X829" t="s">
        <v>4829</v>
      </c>
      <c r="Y829" t="s">
        <v>81</v>
      </c>
      <c r="Z829" s="1">
        <v>44827</v>
      </c>
      <c r="AA829" s="2">
        <v>0.7305787037037037</v>
      </c>
      <c r="AB829" s="2">
        <v>0.56018518518518523</v>
      </c>
      <c r="AC829" t="s">
        <v>45</v>
      </c>
      <c r="AD829" t="s">
        <v>44</v>
      </c>
      <c r="AE829" t="s">
        <v>44</v>
      </c>
      <c r="AF829">
        <v>70</v>
      </c>
    </row>
    <row r="830" spans="1:32">
      <c r="A830">
        <v>1871</v>
      </c>
      <c r="B830">
        <v>971</v>
      </c>
      <c r="C830" t="s">
        <v>3656</v>
      </c>
      <c r="D830" t="s">
        <v>2345</v>
      </c>
      <c r="E830" t="s">
        <v>48</v>
      </c>
      <c r="F830" t="s">
        <v>4830</v>
      </c>
      <c r="G830" t="s">
        <v>4831</v>
      </c>
      <c r="H830" t="s">
        <v>156</v>
      </c>
      <c r="I830" s="1">
        <v>32176</v>
      </c>
      <c r="J830" t="s">
        <v>4832</v>
      </c>
      <c r="K830" t="s">
        <v>4833</v>
      </c>
      <c r="L830">
        <v>39597</v>
      </c>
      <c r="M830" t="s">
        <v>156</v>
      </c>
      <c r="N830" s="1">
        <v>44783</v>
      </c>
      <c r="O830" s="1">
        <v>44784</v>
      </c>
      <c r="P830">
        <v>48</v>
      </c>
      <c r="Q830">
        <v>2</v>
      </c>
      <c r="R830" t="s">
        <v>40</v>
      </c>
      <c r="S830">
        <v>1</v>
      </c>
      <c r="T830">
        <v>2</v>
      </c>
      <c r="U830">
        <v>1</v>
      </c>
      <c r="V830">
        <v>248</v>
      </c>
      <c r="W830" t="s">
        <v>41</v>
      </c>
      <c r="X830" t="s">
        <v>4834</v>
      </c>
      <c r="Y830" t="s">
        <v>65</v>
      </c>
      <c r="Z830" s="1">
        <v>44766</v>
      </c>
      <c r="AA830" s="2">
        <v>0.41216435185185185</v>
      </c>
      <c r="AB830" s="2">
        <v>0.72981481481481481</v>
      </c>
      <c r="AC830" t="s">
        <v>45</v>
      </c>
      <c r="AD830" t="s">
        <v>44</v>
      </c>
      <c r="AE830" t="s">
        <v>45</v>
      </c>
      <c r="AF830">
        <v>248</v>
      </c>
    </row>
    <row r="831" spans="1:32">
      <c r="A831">
        <v>1873</v>
      </c>
      <c r="B831">
        <v>973</v>
      </c>
      <c r="C831" t="s">
        <v>722</v>
      </c>
      <c r="D831" t="s">
        <v>1902</v>
      </c>
      <c r="E831" t="s">
        <v>34</v>
      </c>
      <c r="F831" t="s">
        <v>4835</v>
      </c>
      <c r="G831" t="s">
        <v>4836</v>
      </c>
      <c r="H831" t="s">
        <v>423</v>
      </c>
      <c r="I831" s="1">
        <v>15775</v>
      </c>
      <c r="J831" t="s">
        <v>4837</v>
      </c>
      <c r="K831" t="s">
        <v>4838</v>
      </c>
      <c r="L831">
        <v>38178</v>
      </c>
      <c r="M831" t="s">
        <v>423</v>
      </c>
      <c r="N831" s="1">
        <v>44836</v>
      </c>
      <c r="O831" s="1">
        <v>44837</v>
      </c>
      <c r="P831">
        <v>72</v>
      </c>
      <c r="Q831">
        <v>3</v>
      </c>
      <c r="R831" t="s">
        <v>40</v>
      </c>
      <c r="S831">
        <v>1</v>
      </c>
      <c r="T831">
        <v>1</v>
      </c>
      <c r="U831">
        <v>1</v>
      </c>
      <c r="V831">
        <v>240</v>
      </c>
      <c r="W831" t="s">
        <v>41</v>
      </c>
      <c r="X831" t="s">
        <v>4839</v>
      </c>
      <c r="Y831" t="s">
        <v>65</v>
      </c>
      <c r="Z831" s="1">
        <v>44815</v>
      </c>
      <c r="AA831" s="2">
        <v>0.75958333333333339</v>
      </c>
      <c r="AB831" s="2">
        <v>0.96586805555555555</v>
      </c>
      <c r="AC831" t="s">
        <v>45</v>
      </c>
      <c r="AD831" t="s">
        <v>44</v>
      </c>
      <c r="AE831" t="s">
        <v>45</v>
      </c>
      <c r="AF831">
        <v>240</v>
      </c>
    </row>
    <row r="832" spans="1:32">
      <c r="A832">
        <v>1874</v>
      </c>
      <c r="B832">
        <v>974</v>
      </c>
      <c r="C832" t="s">
        <v>384</v>
      </c>
      <c r="D832" t="s">
        <v>829</v>
      </c>
      <c r="E832" t="s">
        <v>48</v>
      </c>
      <c r="F832" t="s">
        <v>4840</v>
      </c>
      <c r="G832" t="s">
        <v>4841</v>
      </c>
      <c r="H832" t="s">
        <v>692</v>
      </c>
      <c r="I832" s="1">
        <v>28771</v>
      </c>
      <c r="J832" t="s">
        <v>4842</v>
      </c>
      <c r="K832" t="s">
        <v>4843</v>
      </c>
      <c r="L832">
        <v>16452</v>
      </c>
      <c r="M832" t="s">
        <v>692</v>
      </c>
      <c r="N832" s="1">
        <v>44629</v>
      </c>
      <c r="O832" s="1">
        <v>44631</v>
      </c>
      <c r="P832">
        <v>21</v>
      </c>
      <c r="Q832">
        <v>1</v>
      </c>
      <c r="R832" t="s">
        <v>40</v>
      </c>
      <c r="S832">
        <v>4</v>
      </c>
      <c r="T832">
        <v>0</v>
      </c>
      <c r="U832">
        <v>2</v>
      </c>
      <c r="V832">
        <v>494</v>
      </c>
      <c r="W832" t="s">
        <v>54</v>
      </c>
      <c r="X832" t="s">
        <v>4844</v>
      </c>
      <c r="Y832" t="s">
        <v>65</v>
      </c>
      <c r="Z832" s="1">
        <v>44595</v>
      </c>
      <c r="AA832" s="2">
        <v>0.47750000000000004</v>
      </c>
      <c r="AB832" s="2">
        <v>0.57018518518518524</v>
      </c>
      <c r="AC832" t="s">
        <v>44</v>
      </c>
      <c r="AD832" t="s">
        <v>45</v>
      </c>
      <c r="AE832" t="s">
        <v>45</v>
      </c>
      <c r="AF832">
        <v>247</v>
      </c>
    </row>
    <row r="833" spans="1:32">
      <c r="A833">
        <v>1875</v>
      </c>
      <c r="B833">
        <v>975</v>
      </c>
      <c r="C833" t="s">
        <v>1732</v>
      </c>
      <c r="D833" t="s">
        <v>722</v>
      </c>
      <c r="E833" t="s">
        <v>34</v>
      </c>
      <c r="F833" t="s">
        <v>4845</v>
      </c>
      <c r="G833" t="s">
        <v>4846</v>
      </c>
      <c r="H833" t="s">
        <v>171</v>
      </c>
      <c r="I833" s="1">
        <v>22478</v>
      </c>
      <c r="J833" t="s">
        <v>4847</v>
      </c>
      <c r="K833" t="s">
        <v>4848</v>
      </c>
      <c r="L833">
        <v>18395</v>
      </c>
      <c r="M833" t="s">
        <v>171</v>
      </c>
      <c r="N833" s="1">
        <v>44918</v>
      </c>
      <c r="O833" s="1">
        <v>44921</v>
      </c>
      <c r="P833">
        <v>96</v>
      </c>
      <c r="Q833">
        <v>4</v>
      </c>
      <c r="R833" t="s">
        <v>40</v>
      </c>
      <c r="S833">
        <v>2</v>
      </c>
      <c r="T833">
        <v>2</v>
      </c>
      <c r="U833">
        <v>3</v>
      </c>
      <c r="V833">
        <v>639</v>
      </c>
      <c r="W833" t="s">
        <v>54</v>
      </c>
      <c r="X833" t="s">
        <v>4849</v>
      </c>
      <c r="Y833" t="s">
        <v>65</v>
      </c>
      <c r="Z833" s="1">
        <v>44900</v>
      </c>
      <c r="AA833" s="2">
        <v>0.83233796296296303</v>
      </c>
      <c r="AB833" s="2">
        <v>0.10445601851851853</v>
      </c>
      <c r="AC833" t="s">
        <v>44</v>
      </c>
      <c r="AD833" t="s">
        <v>45</v>
      </c>
      <c r="AE833" t="s">
        <v>45</v>
      </c>
      <c r="AF833">
        <v>213</v>
      </c>
    </row>
    <row r="834" spans="1:32">
      <c r="A834">
        <v>1876</v>
      </c>
      <c r="B834">
        <v>976</v>
      </c>
      <c r="C834" t="s">
        <v>501</v>
      </c>
      <c r="D834" t="s">
        <v>57</v>
      </c>
      <c r="E834" t="s">
        <v>48</v>
      </c>
      <c r="F834" t="s">
        <v>4850</v>
      </c>
      <c r="G834">
        <v>4277158582</v>
      </c>
      <c r="H834" t="s">
        <v>423</v>
      </c>
      <c r="I834" s="1">
        <v>18959</v>
      </c>
      <c r="J834" t="s">
        <v>4851</v>
      </c>
      <c r="K834" t="s">
        <v>4852</v>
      </c>
      <c r="L834">
        <v>29950</v>
      </c>
      <c r="M834" t="s">
        <v>423</v>
      </c>
      <c r="N834" s="1">
        <v>44757</v>
      </c>
      <c r="O834" s="1">
        <v>44758</v>
      </c>
      <c r="P834">
        <v>96</v>
      </c>
      <c r="Q834">
        <v>4</v>
      </c>
      <c r="R834" t="s">
        <v>40</v>
      </c>
      <c r="S834">
        <v>4</v>
      </c>
      <c r="T834">
        <v>1</v>
      </c>
      <c r="U834">
        <v>1</v>
      </c>
      <c r="V834">
        <v>207</v>
      </c>
      <c r="W834" t="s">
        <v>54</v>
      </c>
      <c r="X834" t="s">
        <v>4853</v>
      </c>
      <c r="Y834" t="s">
        <v>65</v>
      </c>
      <c r="Z834" s="1">
        <v>44722</v>
      </c>
      <c r="AA834" s="2">
        <v>0.67981481481481476</v>
      </c>
      <c r="AB834" s="2">
        <v>0.37820601851851854</v>
      </c>
      <c r="AC834" t="s">
        <v>45</v>
      </c>
      <c r="AD834" t="s">
        <v>45</v>
      </c>
      <c r="AE834" t="s">
        <v>45</v>
      </c>
      <c r="AF834">
        <v>207</v>
      </c>
    </row>
    <row r="835" spans="1:32">
      <c r="A835">
        <v>1877</v>
      </c>
      <c r="B835">
        <v>977</v>
      </c>
      <c r="C835" t="s">
        <v>1247</v>
      </c>
      <c r="D835" t="s">
        <v>4854</v>
      </c>
      <c r="E835" t="s">
        <v>34</v>
      </c>
      <c r="F835" t="s">
        <v>4855</v>
      </c>
      <c r="G835" t="s">
        <v>4856</v>
      </c>
      <c r="H835" t="s">
        <v>60</v>
      </c>
      <c r="I835" s="1">
        <v>33195</v>
      </c>
      <c r="J835" t="s">
        <v>4857</v>
      </c>
      <c r="K835" t="s">
        <v>4858</v>
      </c>
      <c r="L835">
        <v>32135</v>
      </c>
      <c r="M835" t="s">
        <v>60</v>
      </c>
      <c r="N835" s="1">
        <v>44893</v>
      </c>
      <c r="O835" s="1">
        <v>44896</v>
      </c>
      <c r="P835">
        <v>57</v>
      </c>
      <c r="Q835">
        <v>3</v>
      </c>
      <c r="R835" t="s">
        <v>40</v>
      </c>
      <c r="S835">
        <v>3</v>
      </c>
      <c r="T835">
        <v>0</v>
      </c>
      <c r="U835">
        <v>3</v>
      </c>
      <c r="V835">
        <v>723</v>
      </c>
      <c r="W835" t="s">
        <v>54</v>
      </c>
      <c r="X835" t="s">
        <v>4859</v>
      </c>
      <c r="Y835" t="s">
        <v>43</v>
      </c>
      <c r="Z835" s="1">
        <v>44877</v>
      </c>
      <c r="AA835" s="2">
        <v>0.43903935185185183</v>
      </c>
      <c r="AB835" s="2">
        <v>7.8912037037037031E-2</v>
      </c>
      <c r="AC835" t="s">
        <v>45</v>
      </c>
      <c r="AD835" t="s">
        <v>44</v>
      </c>
      <c r="AE835" t="s">
        <v>44</v>
      </c>
      <c r="AF835">
        <v>241</v>
      </c>
    </row>
    <row r="836" spans="1:32">
      <c r="A836">
        <v>1878</v>
      </c>
      <c r="B836">
        <v>978</v>
      </c>
      <c r="C836" t="s">
        <v>900</v>
      </c>
      <c r="D836" t="s">
        <v>3541</v>
      </c>
      <c r="E836" t="s">
        <v>34</v>
      </c>
      <c r="F836" t="s">
        <v>4860</v>
      </c>
      <c r="G836" t="s">
        <v>4861</v>
      </c>
      <c r="H836" t="s">
        <v>295</v>
      </c>
      <c r="I836" s="1">
        <v>27879</v>
      </c>
      <c r="J836" t="s">
        <v>4862</v>
      </c>
      <c r="K836" t="s">
        <v>4863</v>
      </c>
      <c r="L836">
        <v>16830</v>
      </c>
      <c r="M836" t="s">
        <v>295</v>
      </c>
      <c r="N836" s="1">
        <v>44784</v>
      </c>
      <c r="O836" s="1">
        <v>44788</v>
      </c>
      <c r="P836">
        <v>34</v>
      </c>
      <c r="Q836">
        <v>2</v>
      </c>
      <c r="R836" t="s">
        <v>53</v>
      </c>
      <c r="S836">
        <v>2</v>
      </c>
      <c r="T836">
        <v>1</v>
      </c>
      <c r="U836">
        <v>4</v>
      </c>
      <c r="V836">
        <v>596</v>
      </c>
      <c r="W836" t="s">
        <v>54</v>
      </c>
      <c r="X836" t="s">
        <v>4864</v>
      </c>
      <c r="Y836" t="s">
        <v>43</v>
      </c>
      <c r="Z836" s="1">
        <v>44753</v>
      </c>
      <c r="AA836" s="2">
        <v>0.33842592592592591</v>
      </c>
      <c r="AB836" s="2">
        <v>4.5914351851851852E-2</v>
      </c>
      <c r="AC836" t="s">
        <v>45</v>
      </c>
      <c r="AD836" t="s">
        <v>45</v>
      </c>
      <c r="AE836" t="s">
        <v>45</v>
      </c>
      <c r="AF836">
        <v>149</v>
      </c>
    </row>
    <row r="837" spans="1:32">
      <c r="A837">
        <v>1879</v>
      </c>
      <c r="B837">
        <v>979</v>
      </c>
      <c r="C837" t="s">
        <v>229</v>
      </c>
      <c r="D837" t="s">
        <v>4865</v>
      </c>
      <c r="E837" t="s">
        <v>48</v>
      </c>
      <c r="F837" t="s">
        <v>4866</v>
      </c>
      <c r="G837" t="s">
        <v>4867</v>
      </c>
      <c r="H837" t="s">
        <v>77</v>
      </c>
      <c r="I837" s="1">
        <v>26830</v>
      </c>
      <c r="J837" t="s">
        <v>4868</v>
      </c>
      <c r="K837" t="s">
        <v>4869</v>
      </c>
      <c r="L837">
        <v>2429</v>
      </c>
      <c r="M837" t="s">
        <v>77</v>
      </c>
      <c r="N837" s="1">
        <v>44769</v>
      </c>
      <c r="O837" s="1">
        <v>44774</v>
      </c>
      <c r="P837">
        <v>99</v>
      </c>
      <c r="Q837">
        <v>4</v>
      </c>
      <c r="R837" t="s">
        <v>40</v>
      </c>
      <c r="S837">
        <v>1</v>
      </c>
      <c r="T837">
        <v>0</v>
      </c>
      <c r="U837">
        <v>5</v>
      </c>
      <c r="V837">
        <v>1030</v>
      </c>
      <c r="W837" t="s">
        <v>54</v>
      </c>
      <c r="X837" t="s">
        <v>4870</v>
      </c>
      <c r="Y837" t="s">
        <v>6</v>
      </c>
      <c r="Z837" s="1">
        <v>44760</v>
      </c>
      <c r="AA837" s="2">
        <v>0.62048611111111118</v>
      </c>
      <c r="AB837" s="2">
        <v>0.50005787037037031</v>
      </c>
      <c r="AC837" t="s">
        <v>45</v>
      </c>
      <c r="AD837" t="s">
        <v>44</v>
      </c>
      <c r="AE837" t="s">
        <v>44</v>
      </c>
      <c r="AF837">
        <v>206</v>
      </c>
    </row>
    <row r="838" spans="1:32">
      <c r="A838">
        <v>1880</v>
      </c>
      <c r="B838">
        <v>980</v>
      </c>
      <c r="C838" t="s">
        <v>4871</v>
      </c>
      <c r="D838" t="s">
        <v>2587</v>
      </c>
      <c r="E838" t="s">
        <v>34</v>
      </c>
      <c r="F838" t="s">
        <v>4872</v>
      </c>
      <c r="G838" t="s">
        <v>4873</v>
      </c>
      <c r="H838" t="s">
        <v>135</v>
      </c>
      <c r="I838" s="1">
        <v>34917</v>
      </c>
      <c r="J838" t="s">
        <v>4874</v>
      </c>
      <c r="K838" t="s">
        <v>4875</v>
      </c>
      <c r="L838">
        <v>15996</v>
      </c>
      <c r="M838" t="s">
        <v>135</v>
      </c>
      <c r="N838" s="1">
        <v>44933</v>
      </c>
      <c r="O838" s="1">
        <v>44934</v>
      </c>
      <c r="P838">
        <v>50</v>
      </c>
      <c r="Q838">
        <v>2</v>
      </c>
      <c r="R838" t="s">
        <v>63</v>
      </c>
      <c r="S838">
        <v>2</v>
      </c>
      <c r="T838">
        <v>0</v>
      </c>
      <c r="U838">
        <v>1</v>
      </c>
      <c r="V838">
        <v>73</v>
      </c>
      <c r="W838" t="s">
        <v>41</v>
      </c>
      <c r="X838" t="s">
        <v>4876</v>
      </c>
      <c r="Y838" t="s">
        <v>81</v>
      </c>
      <c r="Z838" s="1">
        <v>44922</v>
      </c>
      <c r="AA838" s="2">
        <v>0.98012731481481474</v>
      </c>
      <c r="AB838" s="2">
        <v>0.67803240740740733</v>
      </c>
      <c r="AC838" t="s">
        <v>45</v>
      </c>
      <c r="AD838" t="s">
        <v>45</v>
      </c>
      <c r="AE838" t="s">
        <v>44</v>
      </c>
      <c r="AF838">
        <v>73</v>
      </c>
    </row>
    <row r="839" spans="1:32">
      <c r="A839">
        <v>1881</v>
      </c>
      <c r="B839">
        <v>981</v>
      </c>
      <c r="C839" t="s">
        <v>4877</v>
      </c>
      <c r="D839" t="s">
        <v>1404</v>
      </c>
      <c r="E839" t="s">
        <v>34</v>
      </c>
      <c r="F839" t="s">
        <v>4878</v>
      </c>
      <c r="G839" t="s">
        <v>4879</v>
      </c>
      <c r="H839" t="s">
        <v>86</v>
      </c>
      <c r="I839" s="1">
        <v>30353</v>
      </c>
      <c r="J839" t="s">
        <v>4880</v>
      </c>
      <c r="K839" t="s">
        <v>4881</v>
      </c>
      <c r="L839">
        <v>31843</v>
      </c>
      <c r="M839" t="s">
        <v>86</v>
      </c>
      <c r="N839" s="1">
        <v>44774</v>
      </c>
      <c r="O839" s="1">
        <v>44778</v>
      </c>
      <c r="P839">
        <v>2</v>
      </c>
      <c r="Q839">
        <v>1</v>
      </c>
      <c r="R839" t="s">
        <v>63</v>
      </c>
      <c r="S839">
        <v>2</v>
      </c>
      <c r="T839">
        <v>2</v>
      </c>
      <c r="U839">
        <v>4</v>
      </c>
      <c r="V839">
        <v>340</v>
      </c>
      <c r="W839" t="s">
        <v>54</v>
      </c>
      <c r="X839" t="s">
        <v>4882</v>
      </c>
      <c r="Y839" t="s">
        <v>81</v>
      </c>
      <c r="Z839" s="1">
        <v>44766</v>
      </c>
      <c r="AA839" s="2">
        <v>0.21123842592592593</v>
      </c>
      <c r="AB839" s="2">
        <v>0.6206828703703704</v>
      </c>
      <c r="AC839" t="s">
        <v>44</v>
      </c>
      <c r="AD839" t="s">
        <v>45</v>
      </c>
      <c r="AE839" t="s">
        <v>45</v>
      </c>
      <c r="AF839">
        <v>85</v>
      </c>
    </row>
    <row r="840" spans="1:32">
      <c r="A840">
        <v>1882</v>
      </c>
      <c r="B840">
        <v>982</v>
      </c>
      <c r="C840" t="s">
        <v>66</v>
      </c>
      <c r="D840" t="s">
        <v>709</v>
      </c>
      <c r="E840" t="s">
        <v>34</v>
      </c>
      <c r="F840" t="s">
        <v>4883</v>
      </c>
      <c r="G840" t="s">
        <v>4884</v>
      </c>
      <c r="H840" t="s">
        <v>725</v>
      </c>
      <c r="I840" s="1">
        <v>17823</v>
      </c>
      <c r="J840" t="s">
        <v>4885</v>
      </c>
      <c r="K840" t="s">
        <v>4886</v>
      </c>
      <c r="L840">
        <v>81675</v>
      </c>
      <c r="M840" t="s">
        <v>725</v>
      </c>
      <c r="N840" s="1">
        <v>44618</v>
      </c>
      <c r="O840" s="1">
        <v>44623</v>
      </c>
      <c r="P840">
        <v>99</v>
      </c>
      <c r="Q840">
        <v>4</v>
      </c>
      <c r="R840" t="s">
        <v>40</v>
      </c>
      <c r="S840">
        <v>1</v>
      </c>
      <c r="T840">
        <v>1</v>
      </c>
      <c r="U840">
        <v>5</v>
      </c>
      <c r="V840">
        <v>1125</v>
      </c>
      <c r="W840" t="s">
        <v>41</v>
      </c>
      <c r="X840" t="s">
        <v>4887</v>
      </c>
      <c r="Y840" t="s">
        <v>43</v>
      </c>
      <c r="Z840" s="1">
        <v>44583</v>
      </c>
      <c r="AA840" s="2">
        <v>0.10817129629629629</v>
      </c>
      <c r="AB840" s="2">
        <v>3.9351851851851852E-4</v>
      </c>
      <c r="AC840" t="s">
        <v>45</v>
      </c>
      <c r="AD840" t="s">
        <v>44</v>
      </c>
      <c r="AE840" t="s">
        <v>44</v>
      </c>
      <c r="AF840">
        <v>225</v>
      </c>
    </row>
    <row r="841" spans="1:32">
      <c r="A841">
        <v>1883</v>
      </c>
      <c r="B841">
        <v>983</v>
      </c>
      <c r="C841" t="s">
        <v>2444</v>
      </c>
      <c r="D841" t="s">
        <v>3425</v>
      </c>
      <c r="E841" t="s">
        <v>34</v>
      </c>
      <c r="F841" t="s">
        <v>4888</v>
      </c>
      <c r="G841" t="s">
        <v>4889</v>
      </c>
      <c r="H841" t="s">
        <v>725</v>
      </c>
      <c r="I841" s="1">
        <v>36714</v>
      </c>
      <c r="J841" t="s">
        <v>4890</v>
      </c>
      <c r="K841" t="s">
        <v>4891</v>
      </c>
      <c r="L841">
        <v>96198</v>
      </c>
      <c r="M841" t="s">
        <v>725</v>
      </c>
      <c r="N841" s="1">
        <v>44807</v>
      </c>
      <c r="O841" s="1">
        <v>44808</v>
      </c>
      <c r="P841">
        <v>79</v>
      </c>
      <c r="Q841">
        <v>4</v>
      </c>
      <c r="R841" t="s">
        <v>53</v>
      </c>
      <c r="S841">
        <v>4</v>
      </c>
      <c r="T841">
        <v>1</v>
      </c>
      <c r="U841">
        <v>1</v>
      </c>
      <c r="V841">
        <v>145</v>
      </c>
      <c r="W841" t="s">
        <v>54</v>
      </c>
      <c r="X841" t="s">
        <v>4892</v>
      </c>
      <c r="Y841" t="s">
        <v>43</v>
      </c>
      <c r="Z841" s="1">
        <v>44768</v>
      </c>
      <c r="AA841" s="2">
        <v>0.24109953703703701</v>
      </c>
      <c r="AB841" s="2">
        <v>0.79509259259259257</v>
      </c>
      <c r="AC841" t="s">
        <v>45</v>
      </c>
      <c r="AD841" t="s">
        <v>44</v>
      </c>
      <c r="AE841" t="s">
        <v>45</v>
      </c>
      <c r="AF841">
        <v>145</v>
      </c>
    </row>
    <row r="842" spans="1:32">
      <c r="A842">
        <v>1884</v>
      </c>
      <c r="B842">
        <v>984</v>
      </c>
      <c r="C842" t="s">
        <v>615</v>
      </c>
      <c r="D842" t="s">
        <v>126</v>
      </c>
      <c r="E842" t="s">
        <v>34</v>
      </c>
      <c r="F842" t="s">
        <v>4893</v>
      </c>
      <c r="G842" t="s">
        <v>4894</v>
      </c>
      <c r="H842" t="s">
        <v>77</v>
      </c>
      <c r="I842" s="1">
        <v>32163</v>
      </c>
      <c r="J842" t="s">
        <v>4895</v>
      </c>
      <c r="K842" t="s">
        <v>4896</v>
      </c>
      <c r="L842">
        <v>8610</v>
      </c>
      <c r="M842" t="s">
        <v>77</v>
      </c>
      <c r="N842" s="1">
        <v>44929</v>
      </c>
      <c r="O842" s="1">
        <v>44930</v>
      </c>
      <c r="P842">
        <v>90</v>
      </c>
      <c r="Q842">
        <v>4</v>
      </c>
      <c r="R842" t="s">
        <v>40</v>
      </c>
      <c r="S842">
        <v>3</v>
      </c>
      <c r="T842">
        <v>2</v>
      </c>
      <c r="U842">
        <v>1</v>
      </c>
      <c r="V842">
        <v>223</v>
      </c>
      <c r="W842" t="s">
        <v>41</v>
      </c>
      <c r="X842" t="s">
        <v>4897</v>
      </c>
      <c r="Y842" t="s">
        <v>6</v>
      </c>
      <c r="Z842" s="1">
        <v>44917</v>
      </c>
      <c r="AA842" s="2">
        <v>0.85502314814814817</v>
      </c>
      <c r="AB842" s="2">
        <v>0.15188657407407408</v>
      </c>
      <c r="AC842" t="s">
        <v>44</v>
      </c>
      <c r="AD842" t="s">
        <v>45</v>
      </c>
      <c r="AE842" t="s">
        <v>44</v>
      </c>
      <c r="AF842">
        <v>223</v>
      </c>
    </row>
    <row r="843" spans="1:32">
      <c r="A843">
        <v>1885</v>
      </c>
      <c r="B843">
        <v>985</v>
      </c>
      <c r="C843" t="s">
        <v>3322</v>
      </c>
      <c r="D843" t="s">
        <v>4898</v>
      </c>
      <c r="E843" t="s">
        <v>34</v>
      </c>
      <c r="F843" t="s">
        <v>4899</v>
      </c>
      <c r="G843" t="s">
        <v>4900</v>
      </c>
      <c r="H843" t="s">
        <v>317</v>
      </c>
      <c r="I843" s="1">
        <v>26951</v>
      </c>
      <c r="J843" t="s">
        <v>4901</v>
      </c>
      <c r="K843" t="s">
        <v>4902</v>
      </c>
      <c r="L843">
        <v>86975</v>
      </c>
      <c r="M843" t="s">
        <v>317</v>
      </c>
      <c r="N843" s="1">
        <v>44698</v>
      </c>
      <c r="O843" s="1">
        <v>44700</v>
      </c>
      <c r="P843">
        <v>13</v>
      </c>
      <c r="Q843">
        <v>1</v>
      </c>
      <c r="R843" t="s">
        <v>53</v>
      </c>
      <c r="S843">
        <v>1</v>
      </c>
      <c r="T843">
        <v>0</v>
      </c>
      <c r="U843">
        <v>2</v>
      </c>
      <c r="V843">
        <v>286</v>
      </c>
      <c r="W843" t="s">
        <v>54</v>
      </c>
      <c r="X843" t="s">
        <v>4903</v>
      </c>
      <c r="Y843" t="s">
        <v>81</v>
      </c>
      <c r="Z843" s="1">
        <v>44665</v>
      </c>
      <c r="AA843" s="2">
        <v>0.5974652777777778</v>
      </c>
      <c r="AB843" s="2">
        <v>0.12321759259259259</v>
      </c>
      <c r="AC843" t="s">
        <v>44</v>
      </c>
      <c r="AD843" t="s">
        <v>45</v>
      </c>
      <c r="AE843" t="s">
        <v>44</v>
      </c>
      <c r="AF843">
        <v>143</v>
      </c>
    </row>
    <row r="844" spans="1:32">
      <c r="A844">
        <v>1887</v>
      </c>
      <c r="B844">
        <v>987</v>
      </c>
      <c r="C844" t="s">
        <v>3740</v>
      </c>
      <c r="D844" t="s">
        <v>696</v>
      </c>
      <c r="E844" t="s">
        <v>34</v>
      </c>
      <c r="F844" t="s">
        <v>4904</v>
      </c>
      <c r="G844" t="s">
        <v>4905</v>
      </c>
      <c r="H844" t="s">
        <v>77</v>
      </c>
      <c r="I844" s="1">
        <v>27792</v>
      </c>
      <c r="J844" t="s">
        <v>4906</v>
      </c>
      <c r="K844" t="s">
        <v>4907</v>
      </c>
      <c r="L844">
        <v>99284</v>
      </c>
      <c r="M844" t="s">
        <v>77</v>
      </c>
      <c r="N844" s="1">
        <v>44874</v>
      </c>
      <c r="O844" s="1">
        <v>44877</v>
      </c>
      <c r="P844">
        <v>6</v>
      </c>
      <c r="Q844">
        <v>1</v>
      </c>
      <c r="R844" t="s">
        <v>40</v>
      </c>
      <c r="S844">
        <v>1</v>
      </c>
      <c r="T844">
        <v>2</v>
      </c>
      <c r="U844">
        <v>3</v>
      </c>
      <c r="V844">
        <v>618</v>
      </c>
      <c r="W844" t="s">
        <v>41</v>
      </c>
      <c r="X844" t="s">
        <v>4908</v>
      </c>
      <c r="Y844" t="s">
        <v>6</v>
      </c>
      <c r="Z844" s="1">
        <v>44852</v>
      </c>
      <c r="AA844" s="2">
        <v>0.13500000000000001</v>
      </c>
      <c r="AB844" s="2">
        <v>0.61</v>
      </c>
      <c r="AC844" t="s">
        <v>45</v>
      </c>
      <c r="AD844" t="s">
        <v>44</v>
      </c>
      <c r="AE844" t="s">
        <v>44</v>
      </c>
      <c r="AF844">
        <v>206</v>
      </c>
    </row>
    <row r="845" spans="1:32">
      <c r="A845">
        <v>1889</v>
      </c>
      <c r="B845">
        <v>989</v>
      </c>
      <c r="C845" t="s">
        <v>988</v>
      </c>
      <c r="D845" t="s">
        <v>2019</v>
      </c>
      <c r="E845" t="s">
        <v>48</v>
      </c>
      <c r="F845" t="s">
        <v>4909</v>
      </c>
      <c r="G845" t="s">
        <v>4910</v>
      </c>
      <c r="H845" t="s">
        <v>904</v>
      </c>
      <c r="I845" s="1">
        <v>32418</v>
      </c>
      <c r="J845" t="s">
        <v>4911</v>
      </c>
      <c r="K845" t="s">
        <v>4912</v>
      </c>
      <c r="L845">
        <v>94156</v>
      </c>
      <c r="M845" t="s">
        <v>904</v>
      </c>
      <c r="N845" s="1">
        <v>44878</v>
      </c>
      <c r="O845" s="1">
        <v>44881</v>
      </c>
      <c r="P845">
        <v>66</v>
      </c>
      <c r="Q845">
        <v>3</v>
      </c>
      <c r="R845" t="s">
        <v>40</v>
      </c>
      <c r="S845">
        <v>2</v>
      </c>
      <c r="T845">
        <v>1</v>
      </c>
      <c r="U845">
        <v>3</v>
      </c>
      <c r="V845">
        <v>669</v>
      </c>
      <c r="W845" t="s">
        <v>41</v>
      </c>
      <c r="X845" t="s">
        <v>4913</v>
      </c>
      <c r="Y845" t="s">
        <v>81</v>
      </c>
      <c r="Z845" s="1">
        <v>44862</v>
      </c>
      <c r="AA845" s="2">
        <v>0.70390046296296294</v>
      </c>
      <c r="AB845" s="2">
        <v>0.19530092592592593</v>
      </c>
      <c r="AC845" t="s">
        <v>44</v>
      </c>
      <c r="AD845" t="s">
        <v>44</v>
      </c>
      <c r="AE845" t="s">
        <v>44</v>
      </c>
      <c r="AF845">
        <v>223</v>
      </c>
    </row>
    <row r="846" spans="1:32">
      <c r="A846">
        <v>1890</v>
      </c>
      <c r="B846">
        <v>990</v>
      </c>
      <c r="C846" t="s">
        <v>4871</v>
      </c>
      <c r="D846" t="s">
        <v>410</v>
      </c>
      <c r="E846" t="s">
        <v>48</v>
      </c>
      <c r="F846" t="s">
        <v>4914</v>
      </c>
      <c r="G846" t="s">
        <v>4915</v>
      </c>
      <c r="H846" t="s">
        <v>122</v>
      </c>
      <c r="I846" s="1">
        <v>29783</v>
      </c>
      <c r="J846" t="s">
        <v>4916</v>
      </c>
      <c r="K846" t="s">
        <v>4917</v>
      </c>
      <c r="L846">
        <v>52025</v>
      </c>
      <c r="M846" t="s">
        <v>122</v>
      </c>
      <c r="N846" s="1">
        <v>44781</v>
      </c>
      <c r="O846" s="1">
        <v>44785</v>
      </c>
      <c r="P846">
        <v>84</v>
      </c>
      <c r="Q846">
        <v>4</v>
      </c>
      <c r="R846" t="s">
        <v>40</v>
      </c>
      <c r="S846">
        <v>2</v>
      </c>
      <c r="T846">
        <v>1</v>
      </c>
      <c r="U846">
        <v>4</v>
      </c>
      <c r="V846">
        <v>864</v>
      </c>
      <c r="W846" t="s">
        <v>41</v>
      </c>
      <c r="X846" t="s">
        <v>4918</v>
      </c>
      <c r="Y846" t="s">
        <v>81</v>
      </c>
      <c r="Z846" s="1">
        <v>44768</v>
      </c>
      <c r="AA846" s="2">
        <v>0.50550925925925927</v>
      </c>
      <c r="AB846" s="2">
        <v>0.53733796296296299</v>
      </c>
      <c r="AC846" t="s">
        <v>45</v>
      </c>
      <c r="AD846" t="s">
        <v>44</v>
      </c>
      <c r="AE846" t="s">
        <v>44</v>
      </c>
      <c r="AF846">
        <v>216</v>
      </c>
    </row>
    <row r="847" spans="1:32">
      <c r="A847">
        <v>1891</v>
      </c>
      <c r="B847">
        <v>991</v>
      </c>
      <c r="C847" t="s">
        <v>628</v>
      </c>
      <c r="D847" t="s">
        <v>3088</v>
      </c>
      <c r="E847" t="s">
        <v>34</v>
      </c>
      <c r="F847" t="s">
        <v>4919</v>
      </c>
      <c r="G847" t="s">
        <v>4920</v>
      </c>
      <c r="H847" t="s">
        <v>537</v>
      </c>
      <c r="I847" s="1">
        <v>35451</v>
      </c>
      <c r="J847" t="s">
        <v>4921</v>
      </c>
      <c r="K847" t="s">
        <v>2272</v>
      </c>
      <c r="L847">
        <v>16146</v>
      </c>
      <c r="M847" t="s">
        <v>537</v>
      </c>
      <c r="N847" s="1">
        <v>44828</v>
      </c>
      <c r="O847" s="1">
        <v>44830</v>
      </c>
      <c r="P847">
        <v>32</v>
      </c>
      <c r="Q847">
        <v>2</v>
      </c>
      <c r="R847" t="s">
        <v>63</v>
      </c>
      <c r="S847">
        <v>3</v>
      </c>
      <c r="T847">
        <v>1</v>
      </c>
      <c r="U847">
        <v>2</v>
      </c>
      <c r="V847">
        <v>134</v>
      </c>
      <c r="W847" t="s">
        <v>41</v>
      </c>
      <c r="X847" t="s">
        <v>4922</v>
      </c>
      <c r="Y847" t="s">
        <v>65</v>
      </c>
      <c r="Z847" s="1">
        <v>44815</v>
      </c>
      <c r="AA847" s="2">
        <v>0.16167824074074075</v>
      </c>
      <c r="AB847" s="2">
        <v>0.25646990740740744</v>
      </c>
      <c r="AC847" t="s">
        <v>45</v>
      </c>
      <c r="AD847" t="s">
        <v>45</v>
      </c>
      <c r="AE847" t="s">
        <v>44</v>
      </c>
      <c r="AF847">
        <v>67</v>
      </c>
    </row>
    <row r="848" spans="1:32">
      <c r="A848">
        <v>1892</v>
      </c>
      <c r="B848">
        <v>992</v>
      </c>
      <c r="C848" t="s">
        <v>590</v>
      </c>
      <c r="D848" t="s">
        <v>1433</v>
      </c>
      <c r="E848" t="s">
        <v>34</v>
      </c>
      <c r="F848" t="s">
        <v>4923</v>
      </c>
      <c r="G848" t="s">
        <v>4924</v>
      </c>
      <c r="H848" t="s">
        <v>179</v>
      </c>
      <c r="I848" s="1">
        <v>30159</v>
      </c>
      <c r="J848" t="s">
        <v>4925</v>
      </c>
      <c r="K848" t="s">
        <v>4926</v>
      </c>
      <c r="L848">
        <v>9034</v>
      </c>
      <c r="M848" t="s">
        <v>179</v>
      </c>
      <c r="N848" s="1">
        <v>44682</v>
      </c>
      <c r="O848" s="1">
        <v>44684</v>
      </c>
      <c r="P848">
        <v>99</v>
      </c>
      <c r="Q848">
        <v>4</v>
      </c>
      <c r="R848" t="s">
        <v>40</v>
      </c>
      <c r="S848">
        <v>3</v>
      </c>
      <c r="T848">
        <v>2</v>
      </c>
      <c r="U848">
        <v>2</v>
      </c>
      <c r="V848">
        <v>456</v>
      </c>
      <c r="W848" t="s">
        <v>41</v>
      </c>
      <c r="X848" t="s">
        <v>4927</v>
      </c>
      <c r="Y848" t="s">
        <v>6</v>
      </c>
      <c r="Z848" s="1">
        <v>44668</v>
      </c>
      <c r="AA848" s="2">
        <v>0.94037037037037041</v>
      </c>
      <c r="AB848" s="2">
        <v>0.32428240740740738</v>
      </c>
      <c r="AC848" t="s">
        <v>44</v>
      </c>
      <c r="AD848" t="s">
        <v>44</v>
      </c>
      <c r="AE848" t="s">
        <v>44</v>
      </c>
      <c r="AF848">
        <v>228</v>
      </c>
    </row>
    <row r="849" spans="1:32">
      <c r="A849">
        <v>1894</v>
      </c>
      <c r="B849">
        <v>994</v>
      </c>
      <c r="C849" t="s">
        <v>1328</v>
      </c>
      <c r="D849" t="s">
        <v>140</v>
      </c>
      <c r="E849" t="s">
        <v>34</v>
      </c>
      <c r="F849" t="s">
        <v>4928</v>
      </c>
      <c r="G849" t="s">
        <v>4929</v>
      </c>
      <c r="H849" t="s">
        <v>309</v>
      </c>
      <c r="I849" s="1">
        <v>34582</v>
      </c>
      <c r="J849" t="s">
        <v>4930</v>
      </c>
      <c r="K849" t="s">
        <v>4931</v>
      </c>
      <c r="L849">
        <v>53948</v>
      </c>
      <c r="M849" t="s">
        <v>309</v>
      </c>
      <c r="N849" s="1">
        <v>44872</v>
      </c>
      <c r="O849" s="1">
        <v>44875</v>
      </c>
      <c r="P849">
        <v>62</v>
      </c>
      <c r="Q849">
        <v>3</v>
      </c>
      <c r="R849" t="s">
        <v>63</v>
      </c>
      <c r="S849">
        <v>1</v>
      </c>
      <c r="T849">
        <v>1</v>
      </c>
      <c r="U849">
        <v>3</v>
      </c>
      <c r="V849">
        <v>192</v>
      </c>
      <c r="W849" t="s">
        <v>54</v>
      </c>
      <c r="X849" t="s">
        <v>4932</v>
      </c>
      <c r="Y849" t="s">
        <v>81</v>
      </c>
      <c r="Z849" s="1">
        <v>44843</v>
      </c>
      <c r="AA849" s="2">
        <v>0.59611111111111115</v>
      </c>
      <c r="AB849" s="2">
        <v>0.32386574074074076</v>
      </c>
      <c r="AC849" t="s">
        <v>45</v>
      </c>
      <c r="AD849" t="s">
        <v>45</v>
      </c>
      <c r="AE849" t="s">
        <v>45</v>
      </c>
      <c r="AF849">
        <v>64</v>
      </c>
    </row>
    <row r="850" spans="1:32">
      <c r="A850">
        <v>1895</v>
      </c>
      <c r="B850">
        <v>995</v>
      </c>
      <c r="C850" t="s">
        <v>1056</v>
      </c>
      <c r="D850" t="s">
        <v>4933</v>
      </c>
      <c r="E850" t="s">
        <v>48</v>
      </c>
      <c r="F850" t="s">
        <v>4934</v>
      </c>
      <c r="G850" t="s">
        <v>4935</v>
      </c>
      <c r="H850" t="s">
        <v>295</v>
      </c>
      <c r="I850" s="1">
        <v>34145</v>
      </c>
      <c r="J850" t="s">
        <v>4936</v>
      </c>
      <c r="K850" t="s">
        <v>2710</v>
      </c>
      <c r="L850">
        <v>96856</v>
      </c>
      <c r="M850" t="s">
        <v>295</v>
      </c>
      <c r="N850" s="1">
        <v>44862</v>
      </c>
      <c r="O850" s="1">
        <v>44865</v>
      </c>
      <c r="P850">
        <v>22</v>
      </c>
      <c r="Q850">
        <v>1</v>
      </c>
      <c r="R850" t="s">
        <v>53</v>
      </c>
      <c r="S850">
        <v>1</v>
      </c>
      <c r="T850">
        <v>0</v>
      </c>
      <c r="U850">
        <v>3</v>
      </c>
      <c r="V850">
        <v>390</v>
      </c>
      <c r="W850" t="s">
        <v>41</v>
      </c>
      <c r="X850" t="s">
        <v>4937</v>
      </c>
      <c r="Y850" t="s">
        <v>43</v>
      </c>
      <c r="Z850" s="1">
        <v>44839</v>
      </c>
      <c r="AA850" s="2">
        <v>5.5486111111111104E-2</v>
      </c>
      <c r="AB850" s="2">
        <v>0.5247222222222222</v>
      </c>
      <c r="AC850" t="s">
        <v>45</v>
      </c>
      <c r="AD850" t="s">
        <v>44</v>
      </c>
      <c r="AE850" t="s">
        <v>44</v>
      </c>
      <c r="AF850">
        <v>130</v>
      </c>
    </row>
    <row r="851" spans="1:32">
      <c r="A851">
        <v>1896</v>
      </c>
      <c r="B851">
        <v>996</v>
      </c>
      <c r="C851" t="s">
        <v>1532</v>
      </c>
      <c r="D851" t="s">
        <v>306</v>
      </c>
      <c r="E851" t="s">
        <v>48</v>
      </c>
      <c r="F851" t="s">
        <v>4938</v>
      </c>
      <c r="G851" t="s">
        <v>4939</v>
      </c>
      <c r="H851" t="s">
        <v>692</v>
      </c>
      <c r="I851" s="1">
        <v>20998</v>
      </c>
      <c r="J851" t="s">
        <v>4940</v>
      </c>
      <c r="K851" t="s">
        <v>4941</v>
      </c>
      <c r="L851">
        <v>86964</v>
      </c>
      <c r="M851" t="s">
        <v>692</v>
      </c>
      <c r="N851" s="1">
        <v>44860</v>
      </c>
      <c r="O851" s="1">
        <v>44863</v>
      </c>
      <c r="P851">
        <v>27</v>
      </c>
      <c r="Q851">
        <v>2</v>
      </c>
      <c r="R851" t="s">
        <v>40</v>
      </c>
      <c r="S851">
        <v>2</v>
      </c>
      <c r="T851">
        <v>0</v>
      </c>
      <c r="U851">
        <v>3</v>
      </c>
      <c r="V851">
        <v>741</v>
      </c>
      <c r="W851" t="s">
        <v>41</v>
      </c>
      <c r="X851" t="s">
        <v>4942</v>
      </c>
      <c r="Y851" t="s">
        <v>6</v>
      </c>
      <c r="Z851" s="1">
        <v>44830</v>
      </c>
      <c r="AA851" s="2">
        <v>0.74935185185185194</v>
      </c>
      <c r="AB851" s="2">
        <v>0.84996527777777775</v>
      </c>
      <c r="AC851" t="s">
        <v>45</v>
      </c>
      <c r="AD851" t="s">
        <v>45</v>
      </c>
      <c r="AE851" t="s">
        <v>44</v>
      </c>
      <c r="AF851">
        <v>247</v>
      </c>
    </row>
    <row r="852" spans="1:32">
      <c r="A852">
        <v>1897</v>
      </c>
      <c r="B852">
        <v>997</v>
      </c>
      <c r="C852" t="s">
        <v>1681</v>
      </c>
      <c r="D852" t="s">
        <v>2828</v>
      </c>
      <c r="E852" t="s">
        <v>34</v>
      </c>
      <c r="F852" t="s">
        <v>4943</v>
      </c>
      <c r="G852" t="s">
        <v>4944</v>
      </c>
      <c r="H852" t="s">
        <v>725</v>
      </c>
      <c r="I852" s="1">
        <v>28717</v>
      </c>
      <c r="J852" t="s">
        <v>4945</v>
      </c>
      <c r="K852" t="s">
        <v>4946</v>
      </c>
      <c r="L852">
        <v>10766</v>
      </c>
      <c r="M852" t="s">
        <v>725</v>
      </c>
      <c r="N852" s="1">
        <v>44694</v>
      </c>
      <c r="O852" s="1">
        <v>44699</v>
      </c>
      <c r="P852">
        <v>96</v>
      </c>
      <c r="Q852">
        <v>4</v>
      </c>
      <c r="R852" t="s">
        <v>40</v>
      </c>
      <c r="S852">
        <v>3</v>
      </c>
      <c r="T852">
        <v>2</v>
      </c>
      <c r="U852">
        <v>5</v>
      </c>
      <c r="V852">
        <v>1100</v>
      </c>
      <c r="W852" t="s">
        <v>54</v>
      </c>
      <c r="X852" t="s">
        <v>4947</v>
      </c>
      <c r="Y852" t="s">
        <v>43</v>
      </c>
      <c r="Z852" s="1">
        <v>44680</v>
      </c>
      <c r="AA852" s="2">
        <v>0.61821759259259257</v>
      </c>
      <c r="AB852" s="2">
        <v>0.19635416666666669</v>
      </c>
      <c r="AC852" t="s">
        <v>45</v>
      </c>
      <c r="AD852" t="s">
        <v>44</v>
      </c>
      <c r="AE852" t="s">
        <v>44</v>
      </c>
      <c r="AF852">
        <v>220</v>
      </c>
    </row>
    <row r="853" spans="1:32">
      <c r="A853">
        <v>1898</v>
      </c>
      <c r="B853">
        <v>998</v>
      </c>
      <c r="C853" t="s">
        <v>4490</v>
      </c>
      <c r="D853" t="s">
        <v>3128</v>
      </c>
      <c r="E853" t="s">
        <v>34</v>
      </c>
      <c r="F853" t="s">
        <v>4948</v>
      </c>
      <c r="G853" t="s">
        <v>4949</v>
      </c>
      <c r="H853" t="s">
        <v>1442</v>
      </c>
      <c r="I853" s="1">
        <v>24119</v>
      </c>
      <c r="J853" t="s">
        <v>4950</v>
      </c>
      <c r="K853" t="s">
        <v>4951</v>
      </c>
      <c r="L853">
        <v>83767</v>
      </c>
      <c r="M853" t="s">
        <v>1442</v>
      </c>
      <c r="N853" s="1">
        <v>44782</v>
      </c>
      <c r="O853" s="1">
        <v>44787</v>
      </c>
      <c r="P853">
        <v>24</v>
      </c>
      <c r="Q853">
        <v>1</v>
      </c>
      <c r="R853" t="s">
        <v>40</v>
      </c>
      <c r="S853">
        <v>1</v>
      </c>
      <c r="T853">
        <v>1</v>
      </c>
      <c r="U853">
        <v>5</v>
      </c>
      <c r="V853">
        <v>1240</v>
      </c>
      <c r="W853" t="s">
        <v>54</v>
      </c>
      <c r="X853" t="s">
        <v>4952</v>
      </c>
      <c r="Y853" t="s">
        <v>6</v>
      </c>
      <c r="Z853" s="1">
        <v>44744</v>
      </c>
      <c r="AA853" s="2">
        <v>0.71505787037037039</v>
      </c>
      <c r="AB853" s="2">
        <v>0.69033564814814818</v>
      </c>
      <c r="AC853" t="s">
        <v>45</v>
      </c>
      <c r="AD853" t="s">
        <v>45</v>
      </c>
      <c r="AE853" t="s">
        <v>44</v>
      </c>
      <c r="AF853">
        <v>248</v>
      </c>
    </row>
    <row r="854" spans="1:32">
      <c r="A854">
        <v>1899</v>
      </c>
      <c r="B854">
        <v>999</v>
      </c>
      <c r="C854" t="s">
        <v>1139</v>
      </c>
      <c r="D854" t="s">
        <v>2416</v>
      </c>
      <c r="E854" t="s">
        <v>48</v>
      </c>
      <c r="F854" t="s">
        <v>4953</v>
      </c>
      <c r="G854">
        <v>9175664068</v>
      </c>
      <c r="H854" t="s">
        <v>50</v>
      </c>
      <c r="I854" s="1">
        <v>16891</v>
      </c>
      <c r="J854" t="s">
        <v>4954</v>
      </c>
      <c r="K854" t="s">
        <v>4955</v>
      </c>
      <c r="L854">
        <v>65087</v>
      </c>
      <c r="M854" t="s">
        <v>50</v>
      </c>
      <c r="N854" s="1">
        <v>44620</v>
      </c>
      <c r="O854" s="1">
        <v>44621</v>
      </c>
      <c r="P854">
        <v>33</v>
      </c>
      <c r="Q854">
        <v>2</v>
      </c>
      <c r="R854" t="s">
        <v>40</v>
      </c>
      <c r="S854">
        <v>4</v>
      </c>
      <c r="T854">
        <v>2</v>
      </c>
      <c r="U854">
        <v>1</v>
      </c>
      <c r="V854">
        <v>221</v>
      </c>
      <c r="W854" t="s">
        <v>41</v>
      </c>
      <c r="X854" t="s">
        <v>4956</v>
      </c>
      <c r="Y854" t="s">
        <v>81</v>
      </c>
      <c r="Z854" s="1">
        <v>44594</v>
      </c>
      <c r="AA854" s="2">
        <v>0.99418981481481483</v>
      </c>
      <c r="AB854" s="2">
        <v>0.28798611111111111</v>
      </c>
      <c r="AC854" t="s">
        <v>44</v>
      </c>
      <c r="AD854" t="s">
        <v>45</v>
      </c>
      <c r="AE854" t="s">
        <v>45</v>
      </c>
      <c r="AF854">
        <v>221</v>
      </c>
    </row>
    <row r="855" spans="1:32">
      <c r="A855">
        <v>1900</v>
      </c>
      <c r="B855">
        <v>1000</v>
      </c>
      <c r="C855" t="s">
        <v>1857</v>
      </c>
      <c r="D855" t="s">
        <v>1493</v>
      </c>
      <c r="E855" t="s">
        <v>48</v>
      </c>
      <c r="F855" t="s">
        <v>4957</v>
      </c>
      <c r="G855" t="s">
        <v>4958</v>
      </c>
      <c r="H855" t="s">
        <v>280</v>
      </c>
      <c r="I855" s="1">
        <v>23852</v>
      </c>
      <c r="J855" t="s">
        <v>4959</v>
      </c>
      <c r="K855" t="s">
        <v>4960</v>
      </c>
      <c r="L855">
        <v>48229</v>
      </c>
      <c r="M855" t="s">
        <v>280</v>
      </c>
      <c r="N855" s="1">
        <v>44913</v>
      </c>
      <c r="O855" s="1">
        <v>44915</v>
      </c>
      <c r="P855">
        <v>87</v>
      </c>
      <c r="Q855">
        <v>4</v>
      </c>
      <c r="R855" t="s">
        <v>40</v>
      </c>
      <c r="S855">
        <v>4</v>
      </c>
      <c r="T855">
        <v>2</v>
      </c>
      <c r="U855">
        <v>2</v>
      </c>
      <c r="V855">
        <v>482</v>
      </c>
      <c r="W855" t="s">
        <v>41</v>
      </c>
      <c r="X855" t="s">
        <v>4961</v>
      </c>
      <c r="Y855" t="s">
        <v>43</v>
      </c>
      <c r="Z855" s="1">
        <v>44890</v>
      </c>
      <c r="AA855" s="2">
        <v>0.21026620370370372</v>
      </c>
      <c r="AB855" s="2">
        <v>1.0185185185185184E-2</v>
      </c>
      <c r="AC855" t="s">
        <v>44</v>
      </c>
      <c r="AD855" t="s">
        <v>45</v>
      </c>
      <c r="AE855" t="s">
        <v>45</v>
      </c>
      <c r="AF855">
        <v>241</v>
      </c>
    </row>
    <row r="856" spans="1:32">
      <c r="A856">
        <v>1902</v>
      </c>
      <c r="B856">
        <v>1002</v>
      </c>
      <c r="C856" t="s">
        <v>4962</v>
      </c>
      <c r="D856" t="s">
        <v>2438</v>
      </c>
      <c r="E856" t="s">
        <v>34</v>
      </c>
      <c r="F856" t="s">
        <v>4963</v>
      </c>
      <c r="G856" t="s">
        <v>4964</v>
      </c>
      <c r="H856" t="s">
        <v>201</v>
      </c>
      <c r="I856" s="1">
        <v>23575</v>
      </c>
      <c r="J856" t="s">
        <v>4965</v>
      </c>
      <c r="K856" t="s">
        <v>4966</v>
      </c>
      <c r="L856">
        <v>18399</v>
      </c>
      <c r="M856" t="s">
        <v>201</v>
      </c>
      <c r="N856" s="1">
        <v>44657</v>
      </c>
      <c r="O856" s="1">
        <v>44658</v>
      </c>
      <c r="P856">
        <v>52</v>
      </c>
      <c r="Q856">
        <v>3</v>
      </c>
      <c r="R856" t="s">
        <v>53</v>
      </c>
      <c r="S856">
        <v>3</v>
      </c>
      <c r="T856">
        <v>0</v>
      </c>
      <c r="U856">
        <v>1</v>
      </c>
      <c r="V856">
        <v>136</v>
      </c>
      <c r="W856" t="s">
        <v>41</v>
      </c>
      <c r="X856" t="s">
        <v>4967</v>
      </c>
      <c r="Y856" t="s">
        <v>43</v>
      </c>
      <c r="Z856" s="1">
        <v>44628</v>
      </c>
      <c r="AA856" s="2">
        <v>0.1683564814814815</v>
      </c>
      <c r="AB856" s="2">
        <v>0.4525925925925926</v>
      </c>
      <c r="AC856" t="s">
        <v>44</v>
      </c>
      <c r="AD856" t="s">
        <v>44</v>
      </c>
      <c r="AE856" t="s">
        <v>44</v>
      </c>
      <c r="AF856">
        <v>136</v>
      </c>
    </row>
    <row r="857" spans="1:32">
      <c r="A857">
        <v>1903</v>
      </c>
      <c r="B857">
        <v>1003</v>
      </c>
      <c r="C857" t="s">
        <v>205</v>
      </c>
      <c r="D857" t="s">
        <v>4968</v>
      </c>
      <c r="E857" t="s">
        <v>48</v>
      </c>
      <c r="F857" t="s">
        <v>4969</v>
      </c>
      <c r="G857" t="s">
        <v>4970</v>
      </c>
      <c r="H857" t="s">
        <v>1301</v>
      </c>
      <c r="I857" s="1">
        <v>30402</v>
      </c>
      <c r="J857" t="s">
        <v>4971</v>
      </c>
      <c r="K857" t="s">
        <v>4972</v>
      </c>
      <c r="L857">
        <v>23319</v>
      </c>
      <c r="M857" t="s">
        <v>1301</v>
      </c>
      <c r="N857" s="1">
        <v>44582</v>
      </c>
      <c r="O857" s="1">
        <v>44583</v>
      </c>
      <c r="P857">
        <v>97</v>
      </c>
      <c r="Q857">
        <v>4</v>
      </c>
      <c r="R857" t="s">
        <v>53</v>
      </c>
      <c r="S857">
        <v>4</v>
      </c>
      <c r="T857">
        <v>0</v>
      </c>
      <c r="U857">
        <v>1</v>
      </c>
      <c r="V857">
        <v>137</v>
      </c>
      <c r="W857" t="s">
        <v>41</v>
      </c>
      <c r="X857" t="s">
        <v>4973</v>
      </c>
      <c r="Y857" t="s">
        <v>6</v>
      </c>
      <c r="Z857" s="1">
        <v>44570</v>
      </c>
      <c r="AA857" s="2">
        <v>0.28719907407407408</v>
      </c>
      <c r="AB857" s="2">
        <v>0.42368055555555556</v>
      </c>
      <c r="AC857" t="s">
        <v>44</v>
      </c>
      <c r="AD857" t="s">
        <v>45</v>
      </c>
      <c r="AE857" t="s">
        <v>44</v>
      </c>
      <c r="AF857">
        <v>137</v>
      </c>
    </row>
    <row r="858" spans="1:32">
      <c r="A858">
        <v>1904</v>
      </c>
      <c r="B858">
        <v>1004</v>
      </c>
      <c r="C858" t="s">
        <v>4974</v>
      </c>
      <c r="D858" t="s">
        <v>4975</v>
      </c>
      <c r="E858" t="s">
        <v>34</v>
      </c>
      <c r="F858" t="s">
        <v>3962</v>
      </c>
      <c r="G858">
        <v>7917351972</v>
      </c>
      <c r="H858" t="s">
        <v>77</v>
      </c>
      <c r="I858" s="1">
        <v>34081</v>
      </c>
      <c r="J858" t="s">
        <v>4976</v>
      </c>
      <c r="K858" t="s">
        <v>4977</v>
      </c>
      <c r="L858">
        <v>12250</v>
      </c>
      <c r="M858" t="s">
        <v>77</v>
      </c>
      <c r="N858" s="1">
        <v>44610</v>
      </c>
      <c r="O858" s="1">
        <v>44615</v>
      </c>
      <c r="P858">
        <v>73</v>
      </c>
      <c r="Q858">
        <v>3</v>
      </c>
      <c r="R858" t="s">
        <v>53</v>
      </c>
      <c r="S858">
        <v>4</v>
      </c>
      <c r="T858">
        <v>0</v>
      </c>
      <c r="U858">
        <v>5</v>
      </c>
      <c r="V858">
        <v>650</v>
      </c>
      <c r="W858" t="s">
        <v>41</v>
      </c>
      <c r="X858" t="s">
        <v>4978</v>
      </c>
      <c r="Y858" t="s">
        <v>6</v>
      </c>
      <c r="Z858" s="1">
        <v>44574</v>
      </c>
      <c r="AA858" s="2">
        <v>0.77340277777777777</v>
      </c>
      <c r="AB858" s="2">
        <v>0.19467592592592595</v>
      </c>
      <c r="AC858" t="s">
        <v>45</v>
      </c>
      <c r="AD858" t="s">
        <v>45</v>
      </c>
      <c r="AE858" t="s">
        <v>44</v>
      </c>
      <c r="AF858">
        <v>130</v>
      </c>
    </row>
    <row r="859" spans="1:32">
      <c r="A859">
        <v>1905</v>
      </c>
      <c r="B859">
        <v>1005</v>
      </c>
      <c r="C859" t="s">
        <v>2167</v>
      </c>
      <c r="D859" t="s">
        <v>4979</v>
      </c>
      <c r="E859" t="s">
        <v>34</v>
      </c>
      <c r="F859" t="s">
        <v>4980</v>
      </c>
      <c r="G859" t="s">
        <v>4981</v>
      </c>
      <c r="H859" t="s">
        <v>1442</v>
      </c>
      <c r="I859" s="1">
        <v>22898</v>
      </c>
      <c r="J859" t="s">
        <v>4982</v>
      </c>
      <c r="K859" t="s">
        <v>4983</v>
      </c>
      <c r="L859">
        <v>23729</v>
      </c>
      <c r="M859" t="s">
        <v>1442</v>
      </c>
      <c r="N859" s="1">
        <v>44921</v>
      </c>
      <c r="O859" s="1">
        <v>44923</v>
      </c>
      <c r="P859">
        <v>56</v>
      </c>
      <c r="Q859">
        <v>3</v>
      </c>
      <c r="R859" t="s">
        <v>63</v>
      </c>
      <c r="S859">
        <v>4</v>
      </c>
      <c r="T859">
        <v>1</v>
      </c>
      <c r="U859">
        <v>2</v>
      </c>
      <c r="V859">
        <v>164</v>
      </c>
      <c r="W859" t="s">
        <v>54</v>
      </c>
      <c r="X859" t="s">
        <v>4984</v>
      </c>
      <c r="Y859" t="s">
        <v>81</v>
      </c>
      <c r="Z859" s="1">
        <v>44896</v>
      </c>
      <c r="AA859" s="2">
        <v>0.90092592592592602</v>
      </c>
      <c r="AB859" s="2">
        <v>0.12129629629629629</v>
      </c>
      <c r="AC859" t="s">
        <v>45</v>
      </c>
      <c r="AD859" t="s">
        <v>44</v>
      </c>
      <c r="AE859" t="s">
        <v>45</v>
      </c>
      <c r="AF859">
        <v>82</v>
      </c>
    </row>
    <row r="860" spans="1:32">
      <c r="A860">
        <v>1906</v>
      </c>
      <c r="B860">
        <v>1006</v>
      </c>
      <c r="C860" t="s">
        <v>4655</v>
      </c>
      <c r="D860" t="s">
        <v>841</v>
      </c>
      <c r="E860" t="s">
        <v>34</v>
      </c>
      <c r="F860" t="s">
        <v>4985</v>
      </c>
      <c r="G860" t="s">
        <v>4986</v>
      </c>
      <c r="H860" t="s">
        <v>209</v>
      </c>
      <c r="I860" s="1">
        <v>33948</v>
      </c>
      <c r="J860" t="s">
        <v>4987</v>
      </c>
      <c r="K860" t="s">
        <v>4988</v>
      </c>
      <c r="L860">
        <v>73280</v>
      </c>
      <c r="M860" t="s">
        <v>209</v>
      </c>
      <c r="N860" s="1">
        <v>44770</v>
      </c>
      <c r="O860" s="1">
        <v>44771</v>
      </c>
      <c r="P860">
        <v>46</v>
      </c>
      <c r="Q860">
        <v>2</v>
      </c>
      <c r="R860" t="s">
        <v>53</v>
      </c>
      <c r="S860">
        <v>1</v>
      </c>
      <c r="T860">
        <v>0</v>
      </c>
      <c r="U860">
        <v>1</v>
      </c>
      <c r="V860">
        <v>128</v>
      </c>
      <c r="W860" t="s">
        <v>54</v>
      </c>
      <c r="X860" t="s">
        <v>4989</v>
      </c>
      <c r="Y860" t="s">
        <v>6</v>
      </c>
      <c r="Z860" s="1">
        <v>44734</v>
      </c>
      <c r="AA860" s="2">
        <v>3.9664351851851853E-2</v>
      </c>
      <c r="AB860" s="2">
        <v>0.51409722222222221</v>
      </c>
      <c r="AC860" t="s">
        <v>44</v>
      </c>
      <c r="AD860" t="s">
        <v>45</v>
      </c>
      <c r="AE860" t="s">
        <v>44</v>
      </c>
      <c r="AF860">
        <v>128</v>
      </c>
    </row>
    <row r="861" spans="1:32">
      <c r="A861">
        <v>1907</v>
      </c>
      <c r="B861">
        <v>1007</v>
      </c>
      <c r="C861" t="s">
        <v>1328</v>
      </c>
      <c r="D861" t="s">
        <v>675</v>
      </c>
      <c r="E861" t="s">
        <v>48</v>
      </c>
      <c r="F861" t="s">
        <v>4990</v>
      </c>
      <c r="G861" t="s">
        <v>4991</v>
      </c>
      <c r="H861" t="s">
        <v>171</v>
      </c>
      <c r="I861" s="1">
        <v>20042</v>
      </c>
      <c r="J861" t="s">
        <v>4992</v>
      </c>
      <c r="K861" t="s">
        <v>4993</v>
      </c>
      <c r="L861">
        <v>25253</v>
      </c>
      <c r="M861" t="s">
        <v>171</v>
      </c>
      <c r="N861" s="1">
        <v>44838</v>
      </c>
      <c r="O861" s="1">
        <v>44843</v>
      </c>
      <c r="P861">
        <v>11</v>
      </c>
      <c r="Q861">
        <v>1</v>
      </c>
      <c r="R861" t="s">
        <v>63</v>
      </c>
      <c r="S861">
        <v>2</v>
      </c>
      <c r="T861">
        <v>1</v>
      </c>
      <c r="U861">
        <v>5</v>
      </c>
      <c r="V861">
        <v>430</v>
      </c>
      <c r="W861" t="s">
        <v>54</v>
      </c>
      <c r="X861" t="s">
        <v>4994</v>
      </c>
      <c r="Y861" t="s">
        <v>81</v>
      </c>
      <c r="Z861" s="1">
        <v>44814</v>
      </c>
      <c r="AA861" s="2">
        <v>0.67530092592592583</v>
      </c>
      <c r="AB861" s="2">
        <v>0.51906249999999998</v>
      </c>
      <c r="AC861" t="s">
        <v>45</v>
      </c>
      <c r="AD861" t="s">
        <v>44</v>
      </c>
      <c r="AE861" t="s">
        <v>44</v>
      </c>
      <c r="AF861">
        <v>86</v>
      </c>
    </row>
    <row r="862" spans="1:32">
      <c r="A862">
        <v>1908</v>
      </c>
      <c r="B862">
        <v>1008</v>
      </c>
      <c r="C862" t="s">
        <v>945</v>
      </c>
      <c r="D862" t="s">
        <v>4995</v>
      </c>
      <c r="E862" t="s">
        <v>34</v>
      </c>
      <c r="F862" t="s">
        <v>4996</v>
      </c>
      <c r="G862" t="s">
        <v>4997</v>
      </c>
      <c r="H862" t="s">
        <v>423</v>
      </c>
      <c r="I862" s="1">
        <v>18307</v>
      </c>
      <c r="J862" t="s">
        <v>4998</v>
      </c>
      <c r="K862" t="s">
        <v>4999</v>
      </c>
      <c r="L862">
        <v>73681</v>
      </c>
      <c r="M862" t="s">
        <v>423</v>
      </c>
      <c r="N862" s="1">
        <v>44655</v>
      </c>
      <c r="O862" s="1">
        <v>44658</v>
      </c>
      <c r="P862">
        <v>66</v>
      </c>
      <c r="Q862">
        <v>3</v>
      </c>
      <c r="R862" t="s">
        <v>40</v>
      </c>
      <c r="S862">
        <v>4</v>
      </c>
      <c r="T862">
        <v>0</v>
      </c>
      <c r="U862">
        <v>3</v>
      </c>
      <c r="V862">
        <v>684</v>
      </c>
      <c r="W862" t="s">
        <v>54</v>
      </c>
      <c r="X862" t="s">
        <v>5000</v>
      </c>
      <c r="Y862" t="s">
        <v>6</v>
      </c>
      <c r="Z862" s="1">
        <v>44623</v>
      </c>
      <c r="AA862" s="2">
        <v>0.46936342592592589</v>
      </c>
      <c r="AB862" s="2">
        <v>0.32233796296296297</v>
      </c>
      <c r="AC862" t="s">
        <v>44</v>
      </c>
      <c r="AD862" t="s">
        <v>44</v>
      </c>
      <c r="AE862" t="s">
        <v>44</v>
      </c>
      <c r="AF862">
        <v>228</v>
      </c>
    </row>
    <row r="863" spans="1:32">
      <c r="A863">
        <v>1909</v>
      </c>
      <c r="B863">
        <v>1009</v>
      </c>
      <c r="C863" t="s">
        <v>4081</v>
      </c>
      <c r="D863" t="s">
        <v>4338</v>
      </c>
      <c r="E863" t="s">
        <v>48</v>
      </c>
      <c r="F863" t="s">
        <v>5001</v>
      </c>
      <c r="G863" t="s">
        <v>5002</v>
      </c>
      <c r="H863" t="s">
        <v>171</v>
      </c>
      <c r="I863" s="1">
        <v>26207</v>
      </c>
      <c r="J863" t="s">
        <v>5003</v>
      </c>
      <c r="K863" t="s">
        <v>5004</v>
      </c>
      <c r="L863">
        <v>47902</v>
      </c>
      <c r="M863" t="s">
        <v>171</v>
      </c>
      <c r="N863" s="1">
        <v>44874</v>
      </c>
      <c r="O863" s="1">
        <v>44877</v>
      </c>
      <c r="P863">
        <v>92</v>
      </c>
      <c r="Q863">
        <v>4</v>
      </c>
      <c r="R863" t="s">
        <v>63</v>
      </c>
      <c r="S863">
        <v>3</v>
      </c>
      <c r="T863">
        <v>0</v>
      </c>
      <c r="U863">
        <v>3</v>
      </c>
      <c r="V863">
        <v>186</v>
      </c>
      <c r="W863" t="s">
        <v>54</v>
      </c>
      <c r="X863" t="s">
        <v>5005</v>
      </c>
      <c r="Y863" t="s">
        <v>6</v>
      </c>
      <c r="Z863" s="1">
        <v>44860</v>
      </c>
      <c r="AA863" s="2">
        <v>0.50563657407407414</v>
      </c>
      <c r="AB863" s="2">
        <v>0.25238425925925928</v>
      </c>
      <c r="AC863" t="s">
        <v>44</v>
      </c>
      <c r="AD863" t="s">
        <v>44</v>
      </c>
      <c r="AE863" t="s">
        <v>45</v>
      </c>
      <c r="AF863">
        <v>62</v>
      </c>
    </row>
    <row r="864" spans="1:32">
      <c r="A864">
        <v>1910</v>
      </c>
      <c r="B864">
        <v>1010</v>
      </c>
      <c r="C864" t="s">
        <v>1328</v>
      </c>
      <c r="D864" t="s">
        <v>553</v>
      </c>
      <c r="E864" t="s">
        <v>34</v>
      </c>
      <c r="F864" t="s">
        <v>5006</v>
      </c>
      <c r="G864" t="s">
        <v>5007</v>
      </c>
      <c r="H864" t="s">
        <v>225</v>
      </c>
      <c r="I864" s="1">
        <v>17758</v>
      </c>
      <c r="J864" t="s">
        <v>5008</v>
      </c>
      <c r="K864" t="s">
        <v>5009</v>
      </c>
      <c r="L864">
        <v>16970</v>
      </c>
      <c r="M864" t="s">
        <v>225</v>
      </c>
      <c r="N864" s="1">
        <v>44901</v>
      </c>
      <c r="O864" s="1">
        <v>44905</v>
      </c>
      <c r="P864">
        <v>26</v>
      </c>
      <c r="Q864">
        <v>2</v>
      </c>
      <c r="R864" t="s">
        <v>63</v>
      </c>
      <c r="S864">
        <v>1</v>
      </c>
      <c r="T864">
        <v>1</v>
      </c>
      <c r="U864">
        <v>4</v>
      </c>
      <c r="V864">
        <v>264</v>
      </c>
      <c r="W864" t="s">
        <v>54</v>
      </c>
      <c r="X864" t="s">
        <v>5010</v>
      </c>
      <c r="Y864" t="s">
        <v>65</v>
      </c>
      <c r="Z864" s="1">
        <v>44876</v>
      </c>
      <c r="AA864" s="2">
        <v>0.12512731481481482</v>
      </c>
      <c r="AB864" s="2">
        <v>0.74285879629629636</v>
      </c>
      <c r="AC864" t="s">
        <v>44</v>
      </c>
      <c r="AD864" t="s">
        <v>45</v>
      </c>
      <c r="AE864" t="s">
        <v>44</v>
      </c>
      <c r="AF864">
        <v>66</v>
      </c>
    </row>
    <row r="865" spans="1:32">
      <c r="A865">
        <v>1911</v>
      </c>
      <c r="B865">
        <v>1011</v>
      </c>
      <c r="C865" t="s">
        <v>5011</v>
      </c>
      <c r="D865" t="s">
        <v>5012</v>
      </c>
      <c r="E865" t="s">
        <v>48</v>
      </c>
      <c r="F865" t="s">
        <v>5013</v>
      </c>
      <c r="G865" t="s">
        <v>5014</v>
      </c>
      <c r="H865" t="s">
        <v>217</v>
      </c>
      <c r="I865" s="1">
        <v>31520</v>
      </c>
      <c r="J865" t="s">
        <v>5015</v>
      </c>
      <c r="K865" t="s">
        <v>5016</v>
      </c>
      <c r="L865">
        <v>8944</v>
      </c>
      <c r="M865" t="s">
        <v>217</v>
      </c>
      <c r="N865" s="1">
        <v>44873</v>
      </c>
      <c r="O865" s="1">
        <v>44878</v>
      </c>
      <c r="P865">
        <v>70</v>
      </c>
      <c r="Q865">
        <v>3</v>
      </c>
      <c r="R865" t="s">
        <v>53</v>
      </c>
      <c r="S865">
        <v>4</v>
      </c>
      <c r="T865">
        <v>1</v>
      </c>
      <c r="U865">
        <v>5</v>
      </c>
      <c r="V865">
        <v>705</v>
      </c>
      <c r="W865" t="s">
        <v>54</v>
      </c>
      <c r="X865" t="s">
        <v>5017</v>
      </c>
      <c r="Y865" t="s">
        <v>6</v>
      </c>
      <c r="Z865" s="1">
        <v>44853</v>
      </c>
      <c r="AA865" s="2">
        <v>0.12643518518518518</v>
      </c>
      <c r="AB865" s="2">
        <v>9.2592592592592585E-4</v>
      </c>
      <c r="AC865" t="s">
        <v>44</v>
      </c>
      <c r="AD865" t="s">
        <v>45</v>
      </c>
      <c r="AE865" t="s">
        <v>45</v>
      </c>
      <c r="AF865">
        <v>141</v>
      </c>
    </row>
    <row r="866" spans="1:32">
      <c r="A866">
        <v>1912</v>
      </c>
      <c r="B866">
        <v>1012</v>
      </c>
      <c r="C866" t="s">
        <v>5018</v>
      </c>
      <c r="D866" t="s">
        <v>3440</v>
      </c>
      <c r="E866" t="s">
        <v>34</v>
      </c>
      <c r="F866" t="s">
        <v>5019</v>
      </c>
      <c r="G866" t="s">
        <v>5020</v>
      </c>
      <c r="H866" t="s">
        <v>122</v>
      </c>
      <c r="I866" s="1">
        <v>19455</v>
      </c>
      <c r="J866" t="s">
        <v>5021</v>
      </c>
      <c r="K866" t="s">
        <v>5022</v>
      </c>
      <c r="L866">
        <v>54529</v>
      </c>
      <c r="M866" t="s">
        <v>122</v>
      </c>
      <c r="N866" s="1">
        <v>44740</v>
      </c>
      <c r="O866" s="1">
        <v>44743</v>
      </c>
      <c r="P866">
        <v>53</v>
      </c>
      <c r="Q866">
        <v>3</v>
      </c>
      <c r="R866" t="s">
        <v>63</v>
      </c>
      <c r="S866">
        <v>2</v>
      </c>
      <c r="T866">
        <v>0</v>
      </c>
      <c r="U866">
        <v>3</v>
      </c>
      <c r="V866">
        <v>234</v>
      </c>
      <c r="W866" t="s">
        <v>54</v>
      </c>
      <c r="X866" t="s">
        <v>5023</v>
      </c>
      <c r="Y866" t="s">
        <v>43</v>
      </c>
      <c r="Z866" s="1">
        <v>44706</v>
      </c>
      <c r="AA866" s="2">
        <v>0.22187500000000002</v>
      </c>
      <c r="AB866" s="2">
        <v>0.66859953703703701</v>
      </c>
      <c r="AC866" t="s">
        <v>45</v>
      </c>
      <c r="AD866" t="s">
        <v>44</v>
      </c>
      <c r="AE866" t="s">
        <v>44</v>
      </c>
      <c r="AF866">
        <v>78</v>
      </c>
    </row>
    <row r="867" spans="1:32">
      <c r="A867">
        <v>1913</v>
      </c>
      <c r="B867">
        <v>1013</v>
      </c>
      <c r="C867" t="s">
        <v>197</v>
      </c>
      <c r="D867" t="s">
        <v>584</v>
      </c>
      <c r="E867" t="s">
        <v>34</v>
      </c>
      <c r="F867" t="s">
        <v>5024</v>
      </c>
      <c r="G867" t="s">
        <v>5025</v>
      </c>
      <c r="H867" t="s">
        <v>272</v>
      </c>
      <c r="I867" s="1">
        <v>21307</v>
      </c>
      <c r="J867" t="s">
        <v>5026</v>
      </c>
      <c r="K867" t="s">
        <v>5027</v>
      </c>
      <c r="L867">
        <v>96538</v>
      </c>
      <c r="M867" t="s">
        <v>272</v>
      </c>
      <c r="N867" s="1">
        <v>44668</v>
      </c>
      <c r="O867" s="1">
        <v>44670</v>
      </c>
      <c r="P867">
        <v>30</v>
      </c>
      <c r="Q867">
        <v>2</v>
      </c>
      <c r="R867" t="s">
        <v>40</v>
      </c>
      <c r="S867">
        <v>2</v>
      </c>
      <c r="T867">
        <v>0</v>
      </c>
      <c r="U867">
        <v>2</v>
      </c>
      <c r="V867">
        <v>444</v>
      </c>
      <c r="W867" t="s">
        <v>41</v>
      </c>
      <c r="X867" t="s">
        <v>5028</v>
      </c>
      <c r="Y867" t="s">
        <v>43</v>
      </c>
      <c r="Z867" s="1">
        <v>44640</v>
      </c>
      <c r="AA867" s="2">
        <v>0.27008101851851851</v>
      </c>
      <c r="AB867" s="2">
        <v>0.49883101851851852</v>
      </c>
      <c r="AC867" t="s">
        <v>45</v>
      </c>
      <c r="AD867" t="s">
        <v>45</v>
      </c>
      <c r="AE867" t="s">
        <v>44</v>
      </c>
      <c r="AF867">
        <v>222</v>
      </c>
    </row>
    <row r="868" spans="1:32">
      <c r="A868">
        <v>1914</v>
      </c>
      <c r="B868">
        <v>1014</v>
      </c>
      <c r="C868" t="s">
        <v>5029</v>
      </c>
      <c r="D868" t="s">
        <v>5030</v>
      </c>
      <c r="E868" t="s">
        <v>48</v>
      </c>
      <c r="F868" t="s">
        <v>5031</v>
      </c>
      <c r="G868" t="s">
        <v>5032</v>
      </c>
      <c r="H868" t="s">
        <v>423</v>
      </c>
      <c r="I868" s="1">
        <v>21871</v>
      </c>
      <c r="J868" t="s">
        <v>5033</v>
      </c>
      <c r="K868" t="s">
        <v>5034</v>
      </c>
      <c r="L868">
        <v>96694</v>
      </c>
      <c r="M868" t="s">
        <v>423</v>
      </c>
      <c r="N868" s="1">
        <v>44722</v>
      </c>
      <c r="O868" s="1">
        <v>44727</v>
      </c>
      <c r="P868">
        <v>18</v>
      </c>
      <c r="Q868">
        <v>1</v>
      </c>
      <c r="R868" t="s">
        <v>40</v>
      </c>
      <c r="S868">
        <v>2</v>
      </c>
      <c r="T868">
        <v>1</v>
      </c>
      <c r="U868">
        <v>5</v>
      </c>
      <c r="V868">
        <v>1070</v>
      </c>
      <c r="W868" t="s">
        <v>41</v>
      </c>
      <c r="X868" t="s">
        <v>5035</v>
      </c>
      <c r="Y868" t="s">
        <v>81</v>
      </c>
      <c r="Z868" s="1">
        <v>44696</v>
      </c>
      <c r="AA868" s="2">
        <v>0.45673611111111106</v>
      </c>
      <c r="AB868" s="2">
        <v>0.50510416666666669</v>
      </c>
      <c r="AC868" t="s">
        <v>44</v>
      </c>
      <c r="AD868" t="s">
        <v>45</v>
      </c>
      <c r="AE868" t="s">
        <v>44</v>
      </c>
      <c r="AF868">
        <v>214</v>
      </c>
    </row>
    <row r="869" spans="1:32">
      <c r="A869">
        <v>1915</v>
      </c>
      <c r="B869">
        <v>1015</v>
      </c>
      <c r="C869" t="s">
        <v>5036</v>
      </c>
      <c r="D869" t="s">
        <v>5037</v>
      </c>
      <c r="E869" t="s">
        <v>48</v>
      </c>
      <c r="F869" t="s">
        <v>5038</v>
      </c>
      <c r="G869">
        <v>5267877829</v>
      </c>
      <c r="H869" t="s">
        <v>295</v>
      </c>
      <c r="I869" s="1">
        <v>35027</v>
      </c>
      <c r="J869" t="s">
        <v>5039</v>
      </c>
      <c r="K869" t="s">
        <v>5040</v>
      </c>
      <c r="L869">
        <v>93558</v>
      </c>
      <c r="M869" t="s">
        <v>295</v>
      </c>
      <c r="N869" s="1">
        <v>44611</v>
      </c>
      <c r="O869" s="1">
        <v>44614</v>
      </c>
      <c r="P869">
        <v>34</v>
      </c>
      <c r="Q869">
        <v>2</v>
      </c>
      <c r="R869" t="s">
        <v>53</v>
      </c>
      <c r="S869">
        <v>2</v>
      </c>
      <c r="T869">
        <v>2</v>
      </c>
      <c r="U869">
        <v>3</v>
      </c>
      <c r="V869">
        <v>396</v>
      </c>
      <c r="W869" t="s">
        <v>41</v>
      </c>
      <c r="X869" t="s">
        <v>5041</v>
      </c>
      <c r="Y869" t="s">
        <v>6</v>
      </c>
      <c r="Z869" s="1">
        <v>44596</v>
      </c>
      <c r="AA869" s="2">
        <v>0.81391203703703707</v>
      </c>
      <c r="AB869" s="2">
        <v>0.29358796296296297</v>
      </c>
      <c r="AC869" t="s">
        <v>45</v>
      </c>
      <c r="AD869" t="s">
        <v>44</v>
      </c>
      <c r="AE869" t="s">
        <v>44</v>
      </c>
      <c r="AF869">
        <v>132</v>
      </c>
    </row>
    <row r="870" spans="1:32">
      <c r="A870">
        <v>1916</v>
      </c>
      <c r="B870">
        <v>1016</v>
      </c>
      <c r="C870" t="s">
        <v>391</v>
      </c>
      <c r="D870" t="s">
        <v>441</v>
      </c>
      <c r="E870" t="s">
        <v>34</v>
      </c>
      <c r="F870" t="s">
        <v>5042</v>
      </c>
      <c r="G870" t="s">
        <v>5043</v>
      </c>
      <c r="H870" t="s">
        <v>1251</v>
      </c>
      <c r="I870" s="1">
        <v>17714</v>
      </c>
      <c r="J870" t="s">
        <v>5044</v>
      </c>
      <c r="K870" t="s">
        <v>5045</v>
      </c>
      <c r="L870">
        <v>61763</v>
      </c>
      <c r="M870" t="s">
        <v>1251</v>
      </c>
      <c r="N870" s="1">
        <v>44688</v>
      </c>
      <c r="O870" s="1">
        <v>44693</v>
      </c>
      <c r="P870">
        <v>100</v>
      </c>
      <c r="Q870">
        <v>4</v>
      </c>
      <c r="R870" t="s">
        <v>53</v>
      </c>
      <c r="S870">
        <v>4</v>
      </c>
      <c r="T870">
        <v>1</v>
      </c>
      <c r="U870">
        <v>5</v>
      </c>
      <c r="V870">
        <v>625</v>
      </c>
      <c r="W870" t="s">
        <v>54</v>
      </c>
      <c r="X870" t="s">
        <v>5046</v>
      </c>
      <c r="Y870" t="s">
        <v>81</v>
      </c>
      <c r="Z870" s="1">
        <v>44658</v>
      </c>
      <c r="AA870" s="2">
        <v>0.63471064814814815</v>
      </c>
      <c r="AB870" s="2">
        <v>0.94846064814814823</v>
      </c>
      <c r="AC870" t="s">
        <v>44</v>
      </c>
      <c r="AD870" t="s">
        <v>45</v>
      </c>
      <c r="AE870" t="s">
        <v>44</v>
      </c>
      <c r="AF870">
        <v>125</v>
      </c>
    </row>
    <row r="871" spans="1:32">
      <c r="A871">
        <v>1917</v>
      </c>
      <c r="B871">
        <v>1017</v>
      </c>
      <c r="C871" t="s">
        <v>945</v>
      </c>
      <c r="D871" t="s">
        <v>5047</v>
      </c>
      <c r="E871" t="s">
        <v>34</v>
      </c>
      <c r="F871" t="s">
        <v>5048</v>
      </c>
      <c r="G871" t="s">
        <v>5049</v>
      </c>
      <c r="H871" t="s">
        <v>86</v>
      </c>
      <c r="I871" s="1">
        <v>38522</v>
      </c>
      <c r="J871" t="s">
        <v>5050</v>
      </c>
      <c r="K871" t="s">
        <v>5051</v>
      </c>
      <c r="L871">
        <v>15651</v>
      </c>
      <c r="M871" t="s">
        <v>86</v>
      </c>
      <c r="N871" s="1">
        <v>44919</v>
      </c>
      <c r="O871" s="1">
        <v>44923</v>
      </c>
      <c r="P871">
        <v>76</v>
      </c>
      <c r="Q871">
        <v>4</v>
      </c>
      <c r="R871" t="s">
        <v>53</v>
      </c>
      <c r="S871">
        <v>2</v>
      </c>
      <c r="T871">
        <v>0</v>
      </c>
      <c r="U871">
        <v>4</v>
      </c>
      <c r="V871">
        <v>524</v>
      </c>
      <c r="W871" t="s">
        <v>54</v>
      </c>
      <c r="X871" t="s">
        <v>5052</v>
      </c>
      <c r="Y871" t="s">
        <v>65</v>
      </c>
      <c r="Z871" s="1">
        <v>44891</v>
      </c>
      <c r="AA871" s="2">
        <v>0.94796296296296301</v>
      </c>
      <c r="AB871" s="2">
        <v>0.34538194444444442</v>
      </c>
      <c r="AC871" t="s">
        <v>44</v>
      </c>
      <c r="AD871" t="s">
        <v>44</v>
      </c>
      <c r="AE871" t="s">
        <v>44</v>
      </c>
      <c r="AF871">
        <v>131</v>
      </c>
    </row>
    <row r="872" spans="1:32">
      <c r="A872">
        <v>1918</v>
      </c>
      <c r="B872">
        <v>1018</v>
      </c>
      <c r="C872" t="s">
        <v>90</v>
      </c>
      <c r="D872" t="s">
        <v>3066</v>
      </c>
      <c r="E872" t="s">
        <v>34</v>
      </c>
      <c r="F872" t="s">
        <v>5053</v>
      </c>
      <c r="G872" t="s">
        <v>5054</v>
      </c>
      <c r="H872" t="s">
        <v>418</v>
      </c>
      <c r="I872" s="1">
        <v>23924</v>
      </c>
      <c r="J872" t="s">
        <v>5055</v>
      </c>
      <c r="K872" t="s">
        <v>5056</v>
      </c>
      <c r="L872">
        <v>63514</v>
      </c>
      <c r="M872" t="s">
        <v>418</v>
      </c>
      <c r="N872" s="1">
        <v>44681</v>
      </c>
      <c r="O872" s="1">
        <v>44685</v>
      </c>
      <c r="P872">
        <v>51</v>
      </c>
      <c r="Q872">
        <v>3</v>
      </c>
      <c r="R872" t="s">
        <v>40</v>
      </c>
      <c r="S872">
        <v>3</v>
      </c>
      <c r="T872">
        <v>1</v>
      </c>
      <c r="U872">
        <v>4</v>
      </c>
      <c r="V872">
        <v>840</v>
      </c>
      <c r="W872" t="s">
        <v>54</v>
      </c>
      <c r="X872" t="s">
        <v>5057</v>
      </c>
      <c r="Y872" t="s">
        <v>65</v>
      </c>
      <c r="Z872" s="1">
        <v>44660</v>
      </c>
      <c r="AA872" s="2">
        <v>0.78336805555555555</v>
      </c>
      <c r="AB872" s="2">
        <v>0.7911689814814814</v>
      </c>
      <c r="AC872" t="s">
        <v>44</v>
      </c>
      <c r="AD872" t="s">
        <v>45</v>
      </c>
      <c r="AE872" t="s">
        <v>45</v>
      </c>
      <c r="AF872">
        <v>210</v>
      </c>
    </row>
    <row r="873" spans="1:32">
      <c r="A873">
        <v>1919</v>
      </c>
      <c r="B873">
        <v>1019</v>
      </c>
      <c r="C873" t="s">
        <v>354</v>
      </c>
      <c r="D873" t="s">
        <v>3832</v>
      </c>
      <c r="E873" t="s">
        <v>34</v>
      </c>
      <c r="F873" t="s">
        <v>5058</v>
      </c>
      <c r="G873" t="s">
        <v>5059</v>
      </c>
      <c r="H873" t="s">
        <v>272</v>
      </c>
      <c r="I873" s="1">
        <v>23378</v>
      </c>
      <c r="J873" t="s">
        <v>5060</v>
      </c>
      <c r="K873" t="s">
        <v>5061</v>
      </c>
      <c r="L873">
        <v>62173</v>
      </c>
      <c r="M873" t="s">
        <v>272</v>
      </c>
      <c r="N873" s="1">
        <v>44905</v>
      </c>
      <c r="O873" s="1">
        <v>44906</v>
      </c>
      <c r="P873">
        <v>20</v>
      </c>
      <c r="Q873">
        <v>1</v>
      </c>
      <c r="R873" t="s">
        <v>63</v>
      </c>
      <c r="S873">
        <v>3</v>
      </c>
      <c r="T873">
        <v>0</v>
      </c>
      <c r="U873">
        <v>1</v>
      </c>
      <c r="V873">
        <v>63</v>
      </c>
      <c r="W873" t="s">
        <v>41</v>
      </c>
      <c r="X873" t="s">
        <v>5062</v>
      </c>
      <c r="Y873" t="s">
        <v>43</v>
      </c>
      <c r="Z873" s="1">
        <v>44883</v>
      </c>
      <c r="AA873" s="2">
        <v>0.60666666666666669</v>
      </c>
      <c r="AB873" s="2">
        <v>0.82052083333333325</v>
      </c>
      <c r="AC873" t="s">
        <v>45</v>
      </c>
      <c r="AD873" t="s">
        <v>44</v>
      </c>
      <c r="AE873" t="s">
        <v>45</v>
      </c>
      <c r="AF873">
        <v>63</v>
      </c>
    </row>
    <row r="874" spans="1:32">
      <c r="A874">
        <v>1920</v>
      </c>
      <c r="B874">
        <v>1020</v>
      </c>
      <c r="C874" t="s">
        <v>447</v>
      </c>
      <c r="D874" t="s">
        <v>2616</v>
      </c>
      <c r="E874" t="s">
        <v>34</v>
      </c>
      <c r="F874" t="s">
        <v>5063</v>
      </c>
      <c r="G874" t="s">
        <v>5064</v>
      </c>
      <c r="H874" t="s">
        <v>86</v>
      </c>
      <c r="I874" s="1">
        <v>25508</v>
      </c>
      <c r="J874" t="s">
        <v>5065</v>
      </c>
      <c r="K874" t="s">
        <v>5066</v>
      </c>
      <c r="L874">
        <v>58917</v>
      </c>
      <c r="M874" t="s">
        <v>86</v>
      </c>
      <c r="N874" s="1">
        <v>44913</v>
      </c>
      <c r="O874" s="1">
        <v>44914</v>
      </c>
      <c r="P874">
        <v>43</v>
      </c>
      <c r="Q874">
        <v>2</v>
      </c>
      <c r="R874" t="s">
        <v>53</v>
      </c>
      <c r="S874">
        <v>1</v>
      </c>
      <c r="T874">
        <v>0</v>
      </c>
      <c r="U874">
        <v>1</v>
      </c>
      <c r="V874">
        <v>138</v>
      </c>
      <c r="W874" t="s">
        <v>54</v>
      </c>
      <c r="X874" t="s">
        <v>5067</v>
      </c>
      <c r="Y874" t="s">
        <v>6</v>
      </c>
      <c r="Z874" s="1">
        <v>44878</v>
      </c>
      <c r="AA874" s="2">
        <v>0.87942129629629628</v>
      </c>
      <c r="AB874" s="2">
        <v>0.41898148148148145</v>
      </c>
      <c r="AC874" t="s">
        <v>45</v>
      </c>
      <c r="AD874" t="s">
        <v>45</v>
      </c>
      <c r="AE874" t="s">
        <v>45</v>
      </c>
      <c r="AF874">
        <v>138</v>
      </c>
    </row>
    <row r="875" spans="1:32">
      <c r="A875">
        <v>1921</v>
      </c>
      <c r="B875">
        <v>1021</v>
      </c>
      <c r="C875" t="s">
        <v>75</v>
      </c>
      <c r="D875" t="s">
        <v>5068</v>
      </c>
      <c r="E875" t="s">
        <v>48</v>
      </c>
      <c r="F875" t="s">
        <v>5069</v>
      </c>
      <c r="G875" t="s">
        <v>5070</v>
      </c>
      <c r="H875" t="s">
        <v>1251</v>
      </c>
      <c r="I875" s="1">
        <v>27678</v>
      </c>
      <c r="J875" t="s">
        <v>5071</v>
      </c>
      <c r="K875" t="s">
        <v>5072</v>
      </c>
      <c r="L875">
        <v>75589</v>
      </c>
      <c r="M875" t="s">
        <v>1251</v>
      </c>
      <c r="N875" s="1">
        <v>44712</v>
      </c>
      <c r="O875" s="1">
        <v>44714</v>
      </c>
      <c r="P875">
        <v>7</v>
      </c>
      <c r="Q875">
        <v>1</v>
      </c>
      <c r="R875" t="s">
        <v>53</v>
      </c>
      <c r="S875">
        <v>1</v>
      </c>
      <c r="T875">
        <v>1</v>
      </c>
      <c r="U875">
        <v>2</v>
      </c>
      <c r="V875">
        <v>246</v>
      </c>
      <c r="W875" t="s">
        <v>54</v>
      </c>
      <c r="X875" t="s">
        <v>5073</v>
      </c>
      <c r="Y875" t="s">
        <v>81</v>
      </c>
      <c r="Z875" s="1">
        <v>44678</v>
      </c>
      <c r="AA875" s="2">
        <v>0.67380787037037038</v>
      </c>
      <c r="AB875" s="2">
        <v>0.44229166666666669</v>
      </c>
      <c r="AC875" t="s">
        <v>45</v>
      </c>
      <c r="AD875" t="s">
        <v>45</v>
      </c>
      <c r="AE875" t="s">
        <v>44</v>
      </c>
      <c r="AF875">
        <v>123</v>
      </c>
    </row>
    <row r="876" spans="1:32">
      <c r="A876">
        <v>1922</v>
      </c>
      <c r="B876">
        <v>1022</v>
      </c>
      <c r="C876" t="s">
        <v>2316</v>
      </c>
      <c r="D876" t="s">
        <v>3741</v>
      </c>
      <c r="E876" t="s">
        <v>48</v>
      </c>
      <c r="F876" t="s">
        <v>5074</v>
      </c>
      <c r="G876">
        <v>6829947483</v>
      </c>
      <c r="H876" t="s">
        <v>171</v>
      </c>
      <c r="I876" s="1">
        <v>23968</v>
      </c>
      <c r="J876" t="s">
        <v>5075</v>
      </c>
      <c r="K876" t="s">
        <v>5076</v>
      </c>
      <c r="L876">
        <v>29932</v>
      </c>
      <c r="M876" t="s">
        <v>171</v>
      </c>
      <c r="N876" s="1">
        <v>44948</v>
      </c>
      <c r="O876" s="1">
        <v>44950</v>
      </c>
      <c r="P876">
        <v>29</v>
      </c>
      <c r="Q876">
        <v>2</v>
      </c>
      <c r="R876" t="s">
        <v>63</v>
      </c>
      <c r="S876">
        <v>3</v>
      </c>
      <c r="T876">
        <v>0</v>
      </c>
      <c r="U876">
        <v>2</v>
      </c>
      <c r="V876">
        <v>176</v>
      </c>
      <c r="W876" t="s">
        <v>41</v>
      </c>
      <c r="X876" t="s">
        <v>5077</v>
      </c>
      <c r="Y876" t="s">
        <v>6</v>
      </c>
      <c r="Z876" s="1">
        <v>44919</v>
      </c>
      <c r="AA876" s="2">
        <v>3.0844907407407404E-2</v>
      </c>
      <c r="AB876" s="2">
        <v>0.51337962962962969</v>
      </c>
      <c r="AC876" t="s">
        <v>45</v>
      </c>
      <c r="AD876" t="s">
        <v>45</v>
      </c>
      <c r="AE876" t="s">
        <v>44</v>
      </c>
      <c r="AF876">
        <v>88</v>
      </c>
    </row>
    <row r="877" spans="1:32">
      <c r="A877">
        <v>1924</v>
      </c>
      <c r="B877">
        <v>1024</v>
      </c>
      <c r="C877" t="s">
        <v>1022</v>
      </c>
      <c r="D877" t="s">
        <v>4286</v>
      </c>
      <c r="E877" t="s">
        <v>34</v>
      </c>
      <c r="F877" t="s">
        <v>5078</v>
      </c>
      <c r="G877" t="s">
        <v>5079</v>
      </c>
      <c r="H877" t="s">
        <v>179</v>
      </c>
      <c r="I877" s="1">
        <v>24379</v>
      </c>
      <c r="J877" t="s">
        <v>5080</v>
      </c>
      <c r="K877" t="s">
        <v>5081</v>
      </c>
      <c r="L877">
        <v>97788</v>
      </c>
      <c r="M877" t="s">
        <v>179</v>
      </c>
      <c r="N877" s="1">
        <v>44669</v>
      </c>
      <c r="O877" s="1">
        <v>44673</v>
      </c>
      <c r="P877">
        <v>8</v>
      </c>
      <c r="Q877">
        <v>1</v>
      </c>
      <c r="R877" t="s">
        <v>63</v>
      </c>
      <c r="S877">
        <v>1</v>
      </c>
      <c r="T877">
        <v>0</v>
      </c>
      <c r="U877">
        <v>4</v>
      </c>
      <c r="V877">
        <v>308</v>
      </c>
      <c r="W877" t="s">
        <v>41</v>
      </c>
      <c r="X877" t="s">
        <v>5082</v>
      </c>
      <c r="Y877" t="s">
        <v>43</v>
      </c>
      <c r="Z877" s="1">
        <v>44651</v>
      </c>
      <c r="AA877" s="2">
        <v>0.24906249999999999</v>
      </c>
      <c r="AB877" s="2">
        <v>0.12315972222222223</v>
      </c>
      <c r="AC877" t="s">
        <v>44</v>
      </c>
      <c r="AD877" t="s">
        <v>44</v>
      </c>
      <c r="AE877" t="s">
        <v>45</v>
      </c>
      <c r="AF877">
        <v>77</v>
      </c>
    </row>
    <row r="878" spans="1:32">
      <c r="A878">
        <v>1925</v>
      </c>
      <c r="B878">
        <v>1025</v>
      </c>
      <c r="C878" t="s">
        <v>5083</v>
      </c>
      <c r="D878" t="s">
        <v>83</v>
      </c>
      <c r="E878" t="s">
        <v>48</v>
      </c>
      <c r="F878" t="s">
        <v>5084</v>
      </c>
      <c r="G878" t="s">
        <v>5085</v>
      </c>
      <c r="H878" t="s">
        <v>171</v>
      </c>
      <c r="I878" s="1">
        <v>35964</v>
      </c>
      <c r="J878" t="s">
        <v>5086</v>
      </c>
      <c r="K878" t="s">
        <v>5087</v>
      </c>
      <c r="L878">
        <v>40925</v>
      </c>
      <c r="M878" t="s">
        <v>171</v>
      </c>
      <c r="N878" s="1">
        <v>44590</v>
      </c>
      <c r="O878" s="1">
        <v>44594</v>
      </c>
      <c r="P878">
        <v>66</v>
      </c>
      <c r="Q878">
        <v>3</v>
      </c>
      <c r="R878" t="s">
        <v>40</v>
      </c>
      <c r="S878">
        <v>1</v>
      </c>
      <c r="T878">
        <v>1</v>
      </c>
      <c r="U878">
        <v>4</v>
      </c>
      <c r="V878">
        <v>936</v>
      </c>
      <c r="W878" t="s">
        <v>41</v>
      </c>
      <c r="X878" t="s">
        <v>5088</v>
      </c>
      <c r="Y878" t="s">
        <v>6</v>
      </c>
      <c r="Z878" s="1">
        <v>44566</v>
      </c>
      <c r="AA878" s="2">
        <v>0.35180555555555554</v>
      </c>
      <c r="AB878" s="2">
        <v>0.34082175925925928</v>
      </c>
      <c r="AC878" t="s">
        <v>44</v>
      </c>
      <c r="AD878" t="s">
        <v>44</v>
      </c>
      <c r="AE878" t="s">
        <v>45</v>
      </c>
      <c r="AF878">
        <v>234</v>
      </c>
    </row>
    <row r="879" spans="1:32">
      <c r="A879">
        <v>1926</v>
      </c>
      <c r="B879">
        <v>1026</v>
      </c>
      <c r="C879" t="s">
        <v>571</v>
      </c>
      <c r="D879" t="s">
        <v>5089</v>
      </c>
      <c r="E879" t="s">
        <v>34</v>
      </c>
      <c r="F879" t="s">
        <v>5090</v>
      </c>
      <c r="G879" t="s">
        <v>5091</v>
      </c>
      <c r="H879" t="s">
        <v>295</v>
      </c>
      <c r="I879" s="1">
        <v>21369</v>
      </c>
      <c r="J879" t="s">
        <v>5092</v>
      </c>
      <c r="K879" t="s">
        <v>5093</v>
      </c>
      <c r="L879">
        <v>51353</v>
      </c>
      <c r="M879" t="s">
        <v>295</v>
      </c>
      <c r="N879" s="1">
        <v>44776</v>
      </c>
      <c r="O879" s="1">
        <v>44778</v>
      </c>
      <c r="P879">
        <v>18</v>
      </c>
      <c r="Q879">
        <v>1</v>
      </c>
      <c r="R879" t="s">
        <v>40</v>
      </c>
      <c r="S879">
        <v>2</v>
      </c>
      <c r="T879">
        <v>1</v>
      </c>
      <c r="U879">
        <v>2</v>
      </c>
      <c r="V879">
        <v>452</v>
      </c>
      <c r="W879" t="s">
        <v>54</v>
      </c>
      <c r="X879" t="s">
        <v>5094</v>
      </c>
      <c r="Y879" t="s">
        <v>81</v>
      </c>
      <c r="Z879" s="1">
        <v>44755</v>
      </c>
      <c r="AA879" s="2">
        <v>7.5717592592592586E-2</v>
      </c>
      <c r="AB879" s="2">
        <v>0.2107175925925926</v>
      </c>
      <c r="AC879" t="s">
        <v>45</v>
      </c>
      <c r="AD879" t="s">
        <v>44</v>
      </c>
      <c r="AE879" t="s">
        <v>44</v>
      </c>
      <c r="AF879">
        <v>226</v>
      </c>
    </row>
    <row r="880" spans="1:32">
      <c r="A880">
        <v>1927</v>
      </c>
      <c r="B880">
        <v>1027</v>
      </c>
      <c r="C880" t="s">
        <v>90</v>
      </c>
      <c r="D880" t="s">
        <v>5095</v>
      </c>
      <c r="E880" t="s">
        <v>34</v>
      </c>
      <c r="F880" t="s">
        <v>5096</v>
      </c>
      <c r="G880" t="s">
        <v>5097</v>
      </c>
      <c r="H880" t="s">
        <v>101</v>
      </c>
      <c r="I880" s="1">
        <v>29331</v>
      </c>
      <c r="J880" t="s">
        <v>5098</v>
      </c>
      <c r="K880" t="s">
        <v>5099</v>
      </c>
      <c r="L880">
        <v>54647</v>
      </c>
      <c r="M880" t="s">
        <v>101</v>
      </c>
      <c r="N880" s="1">
        <v>44603</v>
      </c>
      <c r="O880" s="1">
        <v>44607</v>
      </c>
      <c r="P880">
        <v>91</v>
      </c>
      <c r="Q880">
        <v>4</v>
      </c>
      <c r="R880" t="s">
        <v>53</v>
      </c>
      <c r="S880">
        <v>2</v>
      </c>
      <c r="T880">
        <v>0</v>
      </c>
      <c r="U880">
        <v>4</v>
      </c>
      <c r="V880">
        <v>540</v>
      </c>
      <c r="W880" t="s">
        <v>54</v>
      </c>
      <c r="X880" t="s">
        <v>5100</v>
      </c>
      <c r="Y880" t="s">
        <v>81</v>
      </c>
      <c r="Z880" s="1">
        <v>44596</v>
      </c>
      <c r="AA880" s="2">
        <v>5.2280092592592593E-2</v>
      </c>
      <c r="AB880" s="2">
        <v>0.73702546296296301</v>
      </c>
      <c r="AC880" t="s">
        <v>44</v>
      </c>
      <c r="AD880" t="s">
        <v>45</v>
      </c>
      <c r="AE880" t="s">
        <v>44</v>
      </c>
      <c r="AF880">
        <v>135</v>
      </c>
    </row>
    <row r="881" spans="1:32">
      <c r="A881">
        <v>1929</v>
      </c>
      <c r="B881">
        <v>1029</v>
      </c>
      <c r="C881" t="s">
        <v>2202</v>
      </c>
      <c r="D881" t="s">
        <v>4201</v>
      </c>
      <c r="E881" t="s">
        <v>34</v>
      </c>
      <c r="F881" t="s">
        <v>5101</v>
      </c>
      <c r="G881" t="s">
        <v>5102</v>
      </c>
      <c r="H881" t="s">
        <v>171</v>
      </c>
      <c r="I881" s="1">
        <v>32035</v>
      </c>
      <c r="J881" t="s">
        <v>5103</v>
      </c>
      <c r="K881" t="s">
        <v>5104</v>
      </c>
      <c r="L881">
        <v>13831</v>
      </c>
      <c r="M881" t="s">
        <v>171</v>
      </c>
      <c r="N881" s="1">
        <v>44930</v>
      </c>
      <c r="O881" s="1">
        <v>44933</v>
      </c>
      <c r="P881">
        <v>51</v>
      </c>
      <c r="Q881">
        <v>3</v>
      </c>
      <c r="R881" t="s">
        <v>40</v>
      </c>
      <c r="S881">
        <v>2</v>
      </c>
      <c r="T881">
        <v>2</v>
      </c>
      <c r="U881">
        <v>3</v>
      </c>
      <c r="V881">
        <v>606</v>
      </c>
      <c r="W881" t="s">
        <v>54</v>
      </c>
      <c r="X881" t="s">
        <v>5105</v>
      </c>
      <c r="Y881" t="s">
        <v>6</v>
      </c>
      <c r="Z881" s="1">
        <v>44895</v>
      </c>
      <c r="AA881" s="2">
        <v>0.52186342592592594</v>
      </c>
      <c r="AB881" s="2">
        <v>0.96196759259259268</v>
      </c>
      <c r="AC881" t="s">
        <v>45</v>
      </c>
      <c r="AD881" t="s">
        <v>44</v>
      </c>
      <c r="AE881" t="s">
        <v>44</v>
      </c>
      <c r="AF881">
        <v>202</v>
      </c>
    </row>
    <row r="882" spans="1:32">
      <c r="A882">
        <v>1930</v>
      </c>
      <c r="B882">
        <v>1030</v>
      </c>
      <c r="C882" t="s">
        <v>5106</v>
      </c>
      <c r="D882" t="s">
        <v>5107</v>
      </c>
      <c r="E882" t="s">
        <v>48</v>
      </c>
      <c r="F882" t="s">
        <v>5108</v>
      </c>
      <c r="G882" t="s">
        <v>5109</v>
      </c>
      <c r="H882" t="s">
        <v>272</v>
      </c>
      <c r="I882" s="1">
        <v>22327</v>
      </c>
      <c r="J882" t="s">
        <v>5110</v>
      </c>
      <c r="K882" t="s">
        <v>5111</v>
      </c>
      <c r="L882">
        <v>97496</v>
      </c>
      <c r="M882" t="s">
        <v>272</v>
      </c>
      <c r="N882" s="1">
        <v>44778</v>
      </c>
      <c r="O882" s="1">
        <v>44783</v>
      </c>
      <c r="P882">
        <v>2</v>
      </c>
      <c r="Q882">
        <v>1</v>
      </c>
      <c r="R882" t="s">
        <v>63</v>
      </c>
      <c r="S882">
        <v>3</v>
      </c>
      <c r="T882">
        <v>0</v>
      </c>
      <c r="U882">
        <v>5</v>
      </c>
      <c r="V882">
        <v>310</v>
      </c>
      <c r="W882" t="s">
        <v>41</v>
      </c>
      <c r="X882" t="s">
        <v>5112</v>
      </c>
      <c r="Y882" t="s">
        <v>6</v>
      </c>
      <c r="Z882" s="1">
        <v>44764</v>
      </c>
      <c r="AA882" s="2">
        <v>0.81347222222222226</v>
      </c>
      <c r="AB882" s="2">
        <v>0.32972222222222219</v>
      </c>
      <c r="AC882" t="s">
        <v>45</v>
      </c>
      <c r="AD882" t="s">
        <v>44</v>
      </c>
      <c r="AE882" t="s">
        <v>45</v>
      </c>
      <c r="AF882">
        <v>62</v>
      </c>
    </row>
    <row r="883" spans="1:32">
      <c r="A883">
        <v>1931</v>
      </c>
      <c r="B883">
        <v>1031</v>
      </c>
      <c r="C883" t="s">
        <v>945</v>
      </c>
      <c r="D883" t="s">
        <v>696</v>
      </c>
      <c r="E883" t="s">
        <v>48</v>
      </c>
      <c r="F883" t="s">
        <v>5113</v>
      </c>
      <c r="G883" t="s">
        <v>5114</v>
      </c>
      <c r="H883" t="s">
        <v>201</v>
      </c>
      <c r="I883" s="1">
        <v>35929</v>
      </c>
      <c r="J883" t="s">
        <v>5115</v>
      </c>
      <c r="K883" t="s">
        <v>5116</v>
      </c>
      <c r="L883">
        <v>36407</v>
      </c>
      <c r="M883" t="s">
        <v>201</v>
      </c>
      <c r="N883" s="1">
        <v>44720</v>
      </c>
      <c r="O883" s="1">
        <v>44724</v>
      </c>
      <c r="P883">
        <v>39</v>
      </c>
      <c r="Q883">
        <v>2</v>
      </c>
      <c r="R883" t="s">
        <v>40</v>
      </c>
      <c r="S883">
        <v>3</v>
      </c>
      <c r="T883">
        <v>0</v>
      </c>
      <c r="U883">
        <v>4</v>
      </c>
      <c r="V883">
        <v>816</v>
      </c>
      <c r="W883" t="s">
        <v>41</v>
      </c>
      <c r="X883" t="s">
        <v>5117</v>
      </c>
      <c r="Y883" t="s">
        <v>6</v>
      </c>
      <c r="Z883" s="1">
        <v>44713</v>
      </c>
      <c r="AA883" s="2">
        <v>0.64461805555555551</v>
      </c>
      <c r="AB883" s="2">
        <v>0.94182870370370375</v>
      </c>
      <c r="AC883" t="s">
        <v>45</v>
      </c>
      <c r="AD883" t="s">
        <v>45</v>
      </c>
      <c r="AE883" t="s">
        <v>44</v>
      </c>
      <c r="AF883">
        <v>204</v>
      </c>
    </row>
    <row r="884" spans="1:32">
      <c r="A884">
        <v>1932</v>
      </c>
      <c r="B884">
        <v>1032</v>
      </c>
      <c r="C884" t="s">
        <v>1796</v>
      </c>
      <c r="D884" t="s">
        <v>768</v>
      </c>
      <c r="E884" t="s">
        <v>48</v>
      </c>
      <c r="F884" t="s">
        <v>5118</v>
      </c>
      <c r="G884" t="s">
        <v>5119</v>
      </c>
      <c r="H884" t="s">
        <v>457</v>
      </c>
      <c r="I884" s="1">
        <v>29625</v>
      </c>
      <c r="J884" t="s">
        <v>5120</v>
      </c>
      <c r="K884" t="s">
        <v>5121</v>
      </c>
      <c r="L884">
        <v>71609</v>
      </c>
      <c r="M884" t="s">
        <v>457</v>
      </c>
      <c r="N884" s="1">
        <v>44769</v>
      </c>
      <c r="O884" s="1">
        <v>44773</v>
      </c>
      <c r="P884">
        <v>40</v>
      </c>
      <c r="Q884">
        <v>2</v>
      </c>
      <c r="R884" t="s">
        <v>53</v>
      </c>
      <c r="S884">
        <v>1</v>
      </c>
      <c r="T884">
        <v>2</v>
      </c>
      <c r="U884">
        <v>4</v>
      </c>
      <c r="V884">
        <v>516</v>
      </c>
      <c r="W884" t="s">
        <v>54</v>
      </c>
      <c r="X884" t="s">
        <v>5122</v>
      </c>
      <c r="Y884" t="s">
        <v>65</v>
      </c>
      <c r="Z884" s="1">
        <v>44738</v>
      </c>
      <c r="AA884" s="2">
        <v>0.73274305555555552</v>
      </c>
      <c r="AB884" s="2">
        <v>0.93487268518518529</v>
      </c>
      <c r="AC884" t="s">
        <v>45</v>
      </c>
      <c r="AD884" t="s">
        <v>44</v>
      </c>
      <c r="AE884" t="s">
        <v>44</v>
      </c>
      <c r="AF884">
        <v>129</v>
      </c>
    </row>
    <row r="885" spans="1:32">
      <c r="A885">
        <v>1933</v>
      </c>
      <c r="B885">
        <v>1033</v>
      </c>
      <c r="C885" t="s">
        <v>1080</v>
      </c>
      <c r="D885" t="s">
        <v>1298</v>
      </c>
      <c r="E885" t="s">
        <v>34</v>
      </c>
      <c r="F885" t="s">
        <v>5123</v>
      </c>
      <c r="G885" t="s">
        <v>5124</v>
      </c>
      <c r="H885" t="s">
        <v>37</v>
      </c>
      <c r="I885" s="1">
        <v>17576</v>
      </c>
      <c r="J885" t="s">
        <v>5125</v>
      </c>
      <c r="K885" t="s">
        <v>5126</v>
      </c>
      <c r="L885">
        <v>49892</v>
      </c>
      <c r="M885" t="s">
        <v>37</v>
      </c>
      <c r="N885" s="1">
        <v>44746</v>
      </c>
      <c r="O885" s="1">
        <v>44747</v>
      </c>
      <c r="P885">
        <v>68</v>
      </c>
      <c r="Q885">
        <v>3</v>
      </c>
      <c r="R885" t="s">
        <v>63</v>
      </c>
      <c r="S885">
        <v>4</v>
      </c>
      <c r="T885">
        <v>2</v>
      </c>
      <c r="U885">
        <v>1</v>
      </c>
      <c r="V885">
        <v>86</v>
      </c>
      <c r="W885" t="s">
        <v>54</v>
      </c>
      <c r="X885" t="s">
        <v>5127</v>
      </c>
      <c r="Y885" t="s">
        <v>65</v>
      </c>
      <c r="Z885" s="1">
        <v>44727</v>
      </c>
      <c r="AA885" s="2">
        <v>0.22519675925925928</v>
      </c>
      <c r="AB885" s="2">
        <v>0.53670138888888885</v>
      </c>
      <c r="AC885" t="s">
        <v>45</v>
      </c>
      <c r="AD885" t="s">
        <v>45</v>
      </c>
      <c r="AE885" t="s">
        <v>44</v>
      </c>
      <c r="AF885">
        <v>86</v>
      </c>
    </row>
    <row r="886" spans="1:32">
      <c r="A886">
        <v>1934</v>
      </c>
      <c r="B886">
        <v>1034</v>
      </c>
      <c r="C886" t="s">
        <v>5128</v>
      </c>
      <c r="D886" t="s">
        <v>4195</v>
      </c>
      <c r="E886" t="s">
        <v>48</v>
      </c>
      <c r="F886" t="s">
        <v>5129</v>
      </c>
      <c r="G886">
        <v>3676096972</v>
      </c>
      <c r="H886" t="s">
        <v>171</v>
      </c>
      <c r="I886" s="1">
        <v>26932</v>
      </c>
      <c r="J886" t="s">
        <v>5130</v>
      </c>
      <c r="K886" t="s">
        <v>5131</v>
      </c>
      <c r="L886">
        <v>44297</v>
      </c>
      <c r="M886" t="s">
        <v>171</v>
      </c>
      <c r="N886" s="1">
        <v>44821</v>
      </c>
      <c r="O886" s="1">
        <v>44823</v>
      </c>
      <c r="P886">
        <v>14</v>
      </c>
      <c r="Q886">
        <v>1</v>
      </c>
      <c r="R886" t="s">
        <v>63</v>
      </c>
      <c r="S886">
        <v>4</v>
      </c>
      <c r="T886">
        <v>1</v>
      </c>
      <c r="U886">
        <v>2</v>
      </c>
      <c r="V886">
        <v>150</v>
      </c>
      <c r="W886" t="s">
        <v>54</v>
      </c>
      <c r="X886" t="s">
        <v>5132</v>
      </c>
      <c r="Y886" t="s">
        <v>6</v>
      </c>
      <c r="Z886" s="1">
        <v>44806</v>
      </c>
      <c r="AA886" s="2">
        <v>0.94740740740740748</v>
      </c>
      <c r="AB886" s="2">
        <v>0.18171296296296294</v>
      </c>
      <c r="AC886" t="s">
        <v>45</v>
      </c>
      <c r="AD886" t="s">
        <v>44</v>
      </c>
      <c r="AE886" t="s">
        <v>45</v>
      </c>
      <c r="AF886">
        <v>75</v>
      </c>
    </row>
    <row r="887" spans="1:32">
      <c r="A887">
        <v>1936</v>
      </c>
      <c r="B887">
        <v>1036</v>
      </c>
      <c r="C887" t="s">
        <v>469</v>
      </c>
      <c r="D887" t="s">
        <v>1202</v>
      </c>
      <c r="E887" t="s">
        <v>34</v>
      </c>
      <c r="F887" t="s">
        <v>5133</v>
      </c>
      <c r="G887">
        <f>1-636-440-5800</f>
        <v>-6875</v>
      </c>
      <c r="H887" t="s">
        <v>317</v>
      </c>
      <c r="I887" s="1">
        <v>28058</v>
      </c>
      <c r="J887" t="s">
        <v>5134</v>
      </c>
      <c r="K887" t="s">
        <v>5135</v>
      </c>
      <c r="L887">
        <v>44757</v>
      </c>
      <c r="M887" t="s">
        <v>317</v>
      </c>
      <c r="N887" s="1">
        <v>44728</v>
      </c>
      <c r="O887" s="1">
        <v>44732</v>
      </c>
      <c r="P887">
        <v>50</v>
      </c>
      <c r="Q887">
        <v>2</v>
      </c>
      <c r="R887" t="s">
        <v>63</v>
      </c>
      <c r="S887">
        <v>4</v>
      </c>
      <c r="T887">
        <v>0</v>
      </c>
      <c r="U887">
        <v>4</v>
      </c>
      <c r="V887">
        <v>284</v>
      </c>
      <c r="W887" t="s">
        <v>54</v>
      </c>
      <c r="X887" t="s">
        <v>5136</v>
      </c>
      <c r="Y887" t="s">
        <v>43</v>
      </c>
      <c r="Z887" s="1">
        <v>44712</v>
      </c>
      <c r="AA887" s="2">
        <v>0.66872685185185177</v>
      </c>
      <c r="AB887" s="2">
        <v>0.46615740740740735</v>
      </c>
      <c r="AC887" t="s">
        <v>44</v>
      </c>
      <c r="AD887" t="s">
        <v>44</v>
      </c>
      <c r="AE887" t="s">
        <v>45</v>
      </c>
      <c r="AF887">
        <v>71</v>
      </c>
    </row>
    <row r="888" spans="1:32">
      <c r="A888">
        <v>1937</v>
      </c>
      <c r="B888">
        <v>1037</v>
      </c>
      <c r="C888" t="s">
        <v>5137</v>
      </c>
      <c r="D888" t="s">
        <v>5138</v>
      </c>
      <c r="E888" t="s">
        <v>48</v>
      </c>
      <c r="F888" t="s">
        <v>5139</v>
      </c>
      <c r="G888" t="s">
        <v>5140</v>
      </c>
      <c r="H888" t="s">
        <v>418</v>
      </c>
      <c r="I888" s="1">
        <v>18978</v>
      </c>
      <c r="J888" t="s">
        <v>5141</v>
      </c>
      <c r="K888" t="s">
        <v>5142</v>
      </c>
      <c r="L888">
        <v>36140</v>
      </c>
      <c r="M888" t="s">
        <v>418</v>
      </c>
      <c r="N888" s="1">
        <v>44711</v>
      </c>
      <c r="O888" s="1">
        <v>44716</v>
      </c>
      <c r="P888">
        <v>47</v>
      </c>
      <c r="Q888">
        <v>2</v>
      </c>
      <c r="R888" t="s">
        <v>63</v>
      </c>
      <c r="S888">
        <v>1</v>
      </c>
      <c r="T888">
        <v>0</v>
      </c>
      <c r="U888">
        <v>5</v>
      </c>
      <c r="V888">
        <v>395</v>
      </c>
      <c r="W888" t="s">
        <v>41</v>
      </c>
      <c r="X888" t="s">
        <v>5143</v>
      </c>
      <c r="Y888" t="s">
        <v>65</v>
      </c>
      <c r="Z888" s="1">
        <v>44703</v>
      </c>
      <c r="AA888" s="2">
        <v>0.75299768518518517</v>
      </c>
      <c r="AB888" s="2">
        <v>0.64342592592592596</v>
      </c>
      <c r="AC888" t="s">
        <v>45</v>
      </c>
      <c r="AD888" t="s">
        <v>45</v>
      </c>
      <c r="AE888" t="s">
        <v>45</v>
      </c>
      <c r="AF888">
        <v>79</v>
      </c>
    </row>
    <row r="889" spans="1:32">
      <c r="A889">
        <v>1938</v>
      </c>
      <c r="B889">
        <v>1038</v>
      </c>
      <c r="C889" t="s">
        <v>828</v>
      </c>
      <c r="D889" t="s">
        <v>2757</v>
      </c>
      <c r="E889" t="s">
        <v>48</v>
      </c>
      <c r="F889" t="s">
        <v>5144</v>
      </c>
      <c r="G889">
        <v>6003158846</v>
      </c>
      <c r="H889" t="s">
        <v>217</v>
      </c>
      <c r="I889" s="1">
        <v>37365</v>
      </c>
      <c r="J889" t="s">
        <v>5145</v>
      </c>
      <c r="K889" t="s">
        <v>5146</v>
      </c>
      <c r="L889">
        <v>86453</v>
      </c>
      <c r="M889" t="s">
        <v>217</v>
      </c>
      <c r="N889" s="1">
        <v>44755</v>
      </c>
      <c r="O889" s="1">
        <v>44756</v>
      </c>
      <c r="P889">
        <v>48</v>
      </c>
      <c r="Q889">
        <v>2</v>
      </c>
      <c r="R889" t="s">
        <v>40</v>
      </c>
      <c r="S889">
        <v>3</v>
      </c>
      <c r="T889">
        <v>0</v>
      </c>
      <c r="U889">
        <v>1</v>
      </c>
      <c r="V889">
        <v>225</v>
      </c>
      <c r="W889" t="s">
        <v>54</v>
      </c>
      <c r="X889" t="s">
        <v>5147</v>
      </c>
      <c r="Y889" t="s">
        <v>65</v>
      </c>
      <c r="Z889" s="1">
        <v>44735</v>
      </c>
      <c r="AA889" s="2">
        <v>0.95550925925925922</v>
      </c>
      <c r="AB889" s="2">
        <v>0.97123842592592602</v>
      </c>
      <c r="AC889" t="s">
        <v>44</v>
      </c>
      <c r="AD889" t="s">
        <v>44</v>
      </c>
      <c r="AE889" t="s">
        <v>45</v>
      </c>
      <c r="AF889">
        <v>225</v>
      </c>
    </row>
    <row r="890" spans="1:32">
      <c r="A890">
        <v>1939</v>
      </c>
      <c r="B890">
        <v>1039</v>
      </c>
      <c r="C890" t="s">
        <v>305</v>
      </c>
      <c r="D890" t="s">
        <v>3622</v>
      </c>
      <c r="E890" t="s">
        <v>48</v>
      </c>
      <c r="F890" t="s">
        <v>5148</v>
      </c>
      <c r="G890" t="s">
        <v>5149</v>
      </c>
      <c r="H890" t="s">
        <v>1251</v>
      </c>
      <c r="I890" s="1">
        <v>34722</v>
      </c>
      <c r="J890" t="s">
        <v>5150</v>
      </c>
      <c r="K890" t="s">
        <v>5151</v>
      </c>
      <c r="L890">
        <v>84406</v>
      </c>
      <c r="M890" t="s">
        <v>1251</v>
      </c>
      <c r="N890" s="1">
        <v>44584</v>
      </c>
      <c r="O890" s="1">
        <v>44585</v>
      </c>
      <c r="P890">
        <v>90</v>
      </c>
      <c r="Q890">
        <v>4</v>
      </c>
      <c r="R890" t="s">
        <v>40</v>
      </c>
      <c r="S890">
        <v>4</v>
      </c>
      <c r="T890">
        <v>1</v>
      </c>
      <c r="U890">
        <v>1</v>
      </c>
      <c r="V890">
        <v>226</v>
      </c>
      <c r="W890" t="s">
        <v>54</v>
      </c>
      <c r="X890" t="s">
        <v>5152</v>
      </c>
      <c r="Y890" t="s">
        <v>43</v>
      </c>
      <c r="Z890" s="1">
        <v>44562</v>
      </c>
      <c r="AA890" s="2">
        <v>0.11019675925925926</v>
      </c>
      <c r="AB890" s="2">
        <v>0.81784722222222228</v>
      </c>
      <c r="AC890" t="s">
        <v>45</v>
      </c>
      <c r="AD890" t="s">
        <v>44</v>
      </c>
      <c r="AE890" t="s">
        <v>45</v>
      </c>
      <c r="AF890">
        <v>226</v>
      </c>
    </row>
    <row r="891" spans="1:32">
      <c r="A891">
        <v>1940</v>
      </c>
      <c r="B891">
        <v>1040</v>
      </c>
      <c r="C891" t="s">
        <v>2126</v>
      </c>
      <c r="D891" t="s">
        <v>57</v>
      </c>
      <c r="E891" t="s">
        <v>48</v>
      </c>
      <c r="F891" t="s">
        <v>5153</v>
      </c>
      <c r="G891">
        <v>6769340156</v>
      </c>
      <c r="H891" t="s">
        <v>122</v>
      </c>
      <c r="I891" s="1">
        <v>23953</v>
      </c>
      <c r="J891" t="s">
        <v>5154</v>
      </c>
      <c r="K891" t="s">
        <v>5155</v>
      </c>
      <c r="L891">
        <v>37087</v>
      </c>
      <c r="M891" t="s">
        <v>122</v>
      </c>
      <c r="N891" s="1">
        <v>44720</v>
      </c>
      <c r="O891" s="1">
        <v>44721</v>
      </c>
      <c r="P891">
        <v>82</v>
      </c>
      <c r="Q891">
        <v>4</v>
      </c>
      <c r="R891" t="s">
        <v>53</v>
      </c>
      <c r="S891">
        <v>1</v>
      </c>
      <c r="T891">
        <v>2</v>
      </c>
      <c r="U891">
        <v>1</v>
      </c>
      <c r="V891">
        <v>150</v>
      </c>
      <c r="W891" t="s">
        <v>54</v>
      </c>
      <c r="X891" t="s">
        <v>5156</v>
      </c>
      <c r="Y891" t="s">
        <v>65</v>
      </c>
      <c r="Z891" s="1">
        <v>44686</v>
      </c>
      <c r="AA891" s="2">
        <v>0.3323726851851852</v>
      </c>
      <c r="AB891" s="2">
        <v>0.87732638888888881</v>
      </c>
      <c r="AC891" t="s">
        <v>44</v>
      </c>
      <c r="AD891" t="s">
        <v>45</v>
      </c>
      <c r="AE891" t="s">
        <v>45</v>
      </c>
      <c r="AF891">
        <v>150</v>
      </c>
    </row>
    <row r="892" spans="1:32">
      <c r="A892">
        <v>1941</v>
      </c>
      <c r="B892">
        <v>1041</v>
      </c>
      <c r="C892" t="s">
        <v>4451</v>
      </c>
      <c r="D892" t="s">
        <v>5157</v>
      </c>
      <c r="E892" t="s">
        <v>34</v>
      </c>
      <c r="F892" t="s">
        <v>5158</v>
      </c>
      <c r="G892" t="s">
        <v>5159</v>
      </c>
      <c r="H892" t="s">
        <v>280</v>
      </c>
      <c r="I892" s="1">
        <v>28989</v>
      </c>
      <c r="J892" t="s">
        <v>5160</v>
      </c>
      <c r="K892" t="s">
        <v>5161</v>
      </c>
      <c r="L892">
        <v>77528</v>
      </c>
      <c r="M892" t="s">
        <v>280</v>
      </c>
      <c r="N892" s="1">
        <v>44604</v>
      </c>
      <c r="O892" s="1">
        <v>44608</v>
      </c>
      <c r="P892">
        <v>53</v>
      </c>
      <c r="Q892">
        <v>3</v>
      </c>
      <c r="R892" t="s">
        <v>63</v>
      </c>
      <c r="S892">
        <v>3</v>
      </c>
      <c r="T892">
        <v>0</v>
      </c>
      <c r="U892">
        <v>4</v>
      </c>
      <c r="V892">
        <v>300</v>
      </c>
      <c r="W892" t="s">
        <v>54</v>
      </c>
      <c r="X892" t="s">
        <v>5162</v>
      </c>
      <c r="Y892" t="s">
        <v>43</v>
      </c>
      <c r="Z892" s="1">
        <v>44587</v>
      </c>
      <c r="AA892" s="2">
        <v>0.56973379629629628</v>
      </c>
      <c r="AB892" s="2">
        <v>0.52464120370370371</v>
      </c>
      <c r="AC892" t="s">
        <v>44</v>
      </c>
      <c r="AD892" t="s">
        <v>45</v>
      </c>
      <c r="AE892" t="s">
        <v>44</v>
      </c>
      <c r="AF892">
        <v>75</v>
      </c>
    </row>
    <row r="893" spans="1:32">
      <c r="A893">
        <v>1942</v>
      </c>
      <c r="B893">
        <v>1042</v>
      </c>
      <c r="C893" t="s">
        <v>662</v>
      </c>
      <c r="D893" t="s">
        <v>3611</v>
      </c>
      <c r="E893" t="s">
        <v>34</v>
      </c>
      <c r="F893" t="s">
        <v>5163</v>
      </c>
      <c r="G893" t="s">
        <v>5164</v>
      </c>
      <c r="H893" t="s">
        <v>725</v>
      </c>
      <c r="I893" s="1">
        <v>30208</v>
      </c>
      <c r="J893" t="s">
        <v>5165</v>
      </c>
      <c r="K893" t="s">
        <v>5166</v>
      </c>
      <c r="L893">
        <v>50885</v>
      </c>
      <c r="M893" t="s">
        <v>725</v>
      </c>
      <c r="N893" s="1">
        <v>44859</v>
      </c>
      <c r="O893" s="1">
        <v>44864</v>
      </c>
      <c r="P893">
        <v>70</v>
      </c>
      <c r="Q893">
        <v>3</v>
      </c>
      <c r="R893" t="s">
        <v>53</v>
      </c>
      <c r="S893">
        <v>3</v>
      </c>
      <c r="T893">
        <v>2</v>
      </c>
      <c r="U893">
        <v>5</v>
      </c>
      <c r="V893">
        <v>650</v>
      </c>
      <c r="W893" t="s">
        <v>41</v>
      </c>
      <c r="X893" t="s">
        <v>5167</v>
      </c>
      <c r="Y893" t="s">
        <v>43</v>
      </c>
      <c r="Z893" s="1">
        <v>44835</v>
      </c>
      <c r="AA893" s="2">
        <v>3.7500000000000003E-3</v>
      </c>
      <c r="AB893" s="2">
        <v>0.91980324074074071</v>
      </c>
      <c r="AC893" t="s">
        <v>44</v>
      </c>
      <c r="AD893" t="s">
        <v>44</v>
      </c>
      <c r="AE893" t="s">
        <v>45</v>
      </c>
      <c r="AF893">
        <v>130</v>
      </c>
    </row>
    <row r="894" spans="1:32">
      <c r="A894">
        <v>1943</v>
      </c>
      <c r="B894">
        <v>1043</v>
      </c>
      <c r="C894" t="s">
        <v>469</v>
      </c>
      <c r="D894" t="s">
        <v>5168</v>
      </c>
      <c r="E894" t="s">
        <v>48</v>
      </c>
      <c r="F894" t="s">
        <v>5169</v>
      </c>
      <c r="G894" t="s">
        <v>5170</v>
      </c>
      <c r="H894" t="s">
        <v>94</v>
      </c>
      <c r="I894" s="1">
        <v>34192</v>
      </c>
      <c r="J894" t="s">
        <v>5171</v>
      </c>
      <c r="K894" t="s">
        <v>5172</v>
      </c>
      <c r="L894">
        <v>3949</v>
      </c>
      <c r="M894" t="s">
        <v>94</v>
      </c>
      <c r="N894" s="1">
        <v>44688</v>
      </c>
      <c r="O894" s="1">
        <v>44692</v>
      </c>
      <c r="P894">
        <v>3</v>
      </c>
      <c r="Q894">
        <v>1</v>
      </c>
      <c r="R894" t="s">
        <v>40</v>
      </c>
      <c r="S894">
        <v>3</v>
      </c>
      <c r="T894">
        <v>1</v>
      </c>
      <c r="U894">
        <v>4</v>
      </c>
      <c r="V894">
        <v>848</v>
      </c>
      <c r="W894" t="s">
        <v>41</v>
      </c>
      <c r="X894" t="s">
        <v>5173</v>
      </c>
      <c r="Y894" t="s">
        <v>65</v>
      </c>
      <c r="Z894" s="1">
        <v>44653</v>
      </c>
      <c r="AA894" s="2">
        <v>0.18346064814814814</v>
      </c>
      <c r="AB894" s="2">
        <v>0.53817129629629623</v>
      </c>
      <c r="AC894" t="s">
        <v>44</v>
      </c>
      <c r="AD894" t="s">
        <v>44</v>
      </c>
      <c r="AE894" t="s">
        <v>44</v>
      </c>
      <c r="AF894">
        <v>212</v>
      </c>
    </row>
    <row r="895" spans="1:32">
      <c r="A895">
        <v>1944</v>
      </c>
      <c r="B895">
        <v>1044</v>
      </c>
      <c r="C895" t="s">
        <v>213</v>
      </c>
      <c r="D895" t="s">
        <v>1281</v>
      </c>
      <c r="E895" t="s">
        <v>34</v>
      </c>
      <c r="F895" t="s">
        <v>5174</v>
      </c>
      <c r="G895" t="s">
        <v>5175</v>
      </c>
      <c r="H895" t="s">
        <v>122</v>
      </c>
      <c r="I895" s="1">
        <v>21504</v>
      </c>
      <c r="J895" t="s">
        <v>5176</v>
      </c>
      <c r="K895" t="s">
        <v>961</v>
      </c>
      <c r="L895">
        <v>33101</v>
      </c>
      <c r="M895" t="s">
        <v>122</v>
      </c>
      <c r="N895" s="1">
        <v>44790</v>
      </c>
      <c r="O895" s="1">
        <v>44795</v>
      </c>
      <c r="P895">
        <v>31</v>
      </c>
      <c r="Q895">
        <v>2</v>
      </c>
      <c r="R895" t="s">
        <v>53</v>
      </c>
      <c r="S895">
        <v>2</v>
      </c>
      <c r="T895">
        <v>0</v>
      </c>
      <c r="U895">
        <v>5</v>
      </c>
      <c r="V895">
        <v>740</v>
      </c>
      <c r="W895" t="s">
        <v>54</v>
      </c>
      <c r="X895" t="s">
        <v>5177</v>
      </c>
      <c r="Y895" t="s">
        <v>6</v>
      </c>
      <c r="Z895" s="1">
        <v>44755</v>
      </c>
      <c r="AA895" s="2">
        <v>3.4791666666666672E-2</v>
      </c>
      <c r="AB895" s="2">
        <v>0.48103009259259261</v>
      </c>
      <c r="AC895" t="s">
        <v>45</v>
      </c>
      <c r="AD895" t="s">
        <v>45</v>
      </c>
      <c r="AE895" t="s">
        <v>44</v>
      </c>
      <c r="AF895">
        <v>148</v>
      </c>
    </row>
    <row r="896" spans="1:32">
      <c r="A896">
        <v>1945</v>
      </c>
      <c r="B896">
        <v>1045</v>
      </c>
      <c r="C896" t="s">
        <v>1001</v>
      </c>
      <c r="D896" t="s">
        <v>3611</v>
      </c>
      <c r="E896" t="s">
        <v>48</v>
      </c>
      <c r="F896" t="s">
        <v>5178</v>
      </c>
      <c r="G896" t="s">
        <v>5179</v>
      </c>
      <c r="H896" t="s">
        <v>317</v>
      </c>
      <c r="I896" s="1">
        <v>22379</v>
      </c>
      <c r="J896" t="s">
        <v>5180</v>
      </c>
      <c r="K896" t="s">
        <v>5181</v>
      </c>
      <c r="L896">
        <v>49410</v>
      </c>
      <c r="M896" t="s">
        <v>317</v>
      </c>
      <c r="N896" s="1">
        <v>44612</v>
      </c>
      <c r="O896" s="1">
        <v>44617</v>
      </c>
      <c r="P896">
        <v>85</v>
      </c>
      <c r="Q896">
        <v>4</v>
      </c>
      <c r="R896" t="s">
        <v>53</v>
      </c>
      <c r="S896">
        <v>4</v>
      </c>
      <c r="T896">
        <v>0</v>
      </c>
      <c r="U896">
        <v>5</v>
      </c>
      <c r="V896">
        <v>675</v>
      </c>
      <c r="W896" t="s">
        <v>54</v>
      </c>
      <c r="X896" t="s">
        <v>5182</v>
      </c>
      <c r="Y896" t="s">
        <v>43</v>
      </c>
      <c r="Z896" s="1">
        <v>44604</v>
      </c>
      <c r="AA896" s="2">
        <v>4.6446759259259257E-2</v>
      </c>
      <c r="AB896" s="2">
        <v>0.81003472222222228</v>
      </c>
      <c r="AC896" t="s">
        <v>44</v>
      </c>
      <c r="AD896" t="s">
        <v>45</v>
      </c>
      <c r="AE896" t="s">
        <v>45</v>
      </c>
      <c r="AF896">
        <v>135</v>
      </c>
    </row>
    <row r="897" spans="1:32">
      <c r="A897">
        <v>1946</v>
      </c>
      <c r="B897">
        <v>1046</v>
      </c>
      <c r="C897" t="s">
        <v>1233</v>
      </c>
      <c r="D897" t="s">
        <v>4286</v>
      </c>
      <c r="E897" t="s">
        <v>34</v>
      </c>
      <c r="F897" t="s">
        <v>5183</v>
      </c>
      <c r="G897" t="s">
        <v>5184</v>
      </c>
      <c r="H897" t="s">
        <v>904</v>
      </c>
      <c r="I897" s="1">
        <v>38550</v>
      </c>
      <c r="J897" t="s">
        <v>5185</v>
      </c>
      <c r="K897" t="s">
        <v>5186</v>
      </c>
      <c r="L897">
        <v>12575</v>
      </c>
      <c r="M897" t="s">
        <v>904</v>
      </c>
      <c r="N897" s="1">
        <v>44693</v>
      </c>
      <c r="O897" s="1">
        <v>44695</v>
      </c>
      <c r="P897">
        <v>35</v>
      </c>
      <c r="Q897">
        <v>2</v>
      </c>
      <c r="R897" t="s">
        <v>63</v>
      </c>
      <c r="S897">
        <v>1</v>
      </c>
      <c r="T897">
        <v>2</v>
      </c>
      <c r="U897">
        <v>2</v>
      </c>
      <c r="V897">
        <v>168</v>
      </c>
      <c r="W897" t="s">
        <v>41</v>
      </c>
      <c r="X897" t="s">
        <v>5187</v>
      </c>
      <c r="Y897" t="s">
        <v>6</v>
      </c>
      <c r="Z897" s="1">
        <v>44660</v>
      </c>
      <c r="AA897" s="2">
        <v>0.7133680555555556</v>
      </c>
      <c r="AB897" s="2">
        <v>0.46475694444444443</v>
      </c>
      <c r="AC897" t="s">
        <v>45</v>
      </c>
      <c r="AD897" t="s">
        <v>44</v>
      </c>
      <c r="AE897" t="s">
        <v>45</v>
      </c>
      <c r="AF897">
        <v>84</v>
      </c>
    </row>
    <row r="898" spans="1:32">
      <c r="A898">
        <v>1948</v>
      </c>
      <c r="B898">
        <v>1048</v>
      </c>
      <c r="C898" t="s">
        <v>197</v>
      </c>
      <c r="D898" t="s">
        <v>1640</v>
      </c>
      <c r="E898" t="s">
        <v>34</v>
      </c>
      <c r="F898" t="s">
        <v>5188</v>
      </c>
      <c r="G898" t="s">
        <v>5189</v>
      </c>
      <c r="H898" t="s">
        <v>209</v>
      </c>
      <c r="I898" s="1">
        <v>28274</v>
      </c>
      <c r="J898" t="s">
        <v>5190</v>
      </c>
      <c r="K898" t="s">
        <v>5191</v>
      </c>
      <c r="L898">
        <v>76641</v>
      </c>
      <c r="M898" t="s">
        <v>209</v>
      </c>
      <c r="N898" s="1">
        <v>44927</v>
      </c>
      <c r="O898" s="1">
        <v>44930</v>
      </c>
      <c r="P898">
        <v>94</v>
      </c>
      <c r="Q898">
        <v>4</v>
      </c>
      <c r="R898" t="s">
        <v>53</v>
      </c>
      <c r="S898">
        <v>4</v>
      </c>
      <c r="T898">
        <v>1</v>
      </c>
      <c r="U898">
        <v>3</v>
      </c>
      <c r="V898">
        <v>432</v>
      </c>
      <c r="W898" t="s">
        <v>54</v>
      </c>
      <c r="X898" t="s">
        <v>5192</v>
      </c>
      <c r="Y898" t="s">
        <v>65</v>
      </c>
      <c r="Z898" s="1">
        <v>44921</v>
      </c>
      <c r="AA898" s="2">
        <v>0.21421296296296297</v>
      </c>
      <c r="AB898" s="2">
        <v>0.95370370370370372</v>
      </c>
      <c r="AC898" t="s">
        <v>45</v>
      </c>
      <c r="AD898" t="s">
        <v>44</v>
      </c>
      <c r="AE898" t="s">
        <v>44</v>
      </c>
      <c r="AF898">
        <v>144</v>
      </c>
    </row>
    <row r="899" spans="1:32">
      <c r="A899">
        <v>1949</v>
      </c>
      <c r="B899">
        <v>1049</v>
      </c>
      <c r="C899" t="s">
        <v>90</v>
      </c>
      <c r="D899" t="s">
        <v>894</v>
      </c>
      <c r="E899" t="s">
        <v>48</v>
      </c>
      <c r="F899" t="s">
        <v>5193</v>
      </c>
      <c r="G899">
        <v>5896936566</v>
      </c>
      <c r="H899" t="s">
        <v>280</v>
      </c>
      <c r="I899" s="1">
        <v>20484</v>
      </c>
      <c r="J899" t="s">
        <v>5194</v>
      </c>
      <c r="K899" t="s">
        <v>5195</v>
      </c>
      <c r="L899">
        <v>91571</v>
      </c>
      <c r="M899" t="s">
        <v>280</v>
      </c>
      <c r="N899" s="1">
        <v>44685</v>
      </c>
      <c r="O899" s="1">
        <v>44686</v>
      </c>
      <c r="P899">
        <v>64</v>
      </c>
      <c r="Q899">
        <v>3</v>
      </c>
      <c r="R899" t="s">
        <v>53</v>
      </c>
      <c r="S899">
        <v>2</v>
      </c>
      <c r="T899">
        <v>1</v>
      </c>
      <c r="U899">
        <v>1</v>
      </c>
      <c r="V899">
        <v>150</v>
      </c>
      <c r="W899" t="s">
        <v>54</v>
      </c>
      <c r="X899" t="s">
        <v>5196</v>
      </c>
      <c r="Y899" t="s">
        <v>6</v>
      </c>
      <c r="Z899" s="1">
        <v>44648</v>
      </c>
      <c r="AA899" s="2">
        <v>0.89192129629629635</v>
      </c>
      <c r="AB899" s="2">
        <v>0.69034722222222233</v>
      </c>
      <c r="AC899" t="s">
        <v>44</v>
      </c>
      <c r="AD899" t="s">
        <v>44</v>
      </c>
      <c r="AE899" t="s">
        <v>45</v>
      </c>
      <c r="AF899">
        <v>150</v>
      </c>
    </row>
    <row r="900" spans="1:32">
      <c r="A900">
        <v>1950</v>
      </c>
      <c r="B900">
        <v>1050</v>
      </c>
      <c r="C900" t="s">
        <v>448</v>
      </c>
      <c r="D900" t="s">
        <v>1404</v>
      </c>
      <c r="E900" t="s">
        <v>34</v>
      </c>
      <c r="F900" t="s">
        <v>5197</v>
      </c>
      <c r="G900" t="s">
        <v>5198</v>
      </c>
      <c r="H900" t="s">
        <v>179</v>
      </c>
      <c r="I900" s="1">
        <v>28180</v>
      </c>
      <c r="J900" t="s">
        <v>5199</v>
      </c>
      <c r="K900" t="s">
        <v>5200</v>
      </c>
      <c r="L900">
        <v>31910</v>
      </c>
      <c r="M900" t="s">
        <v>179</v>
      </c>
      <c r="N900" s="1">
        <v>44713</v>
      </c>
      <c r="O900" s="1">
        <v>44716</v>
      </c>
      <c r="P900">
        <v>26</v>
      </c>
      <c r="Q900">
        <v>2</v>
      </c>
      <c r="R900" t="s">
        <v>63</v>
      </c>
      <c r="S900">
        <v>4</v>
      </c>
      <c r="T900">
        <v>1</v>
      </c>
      <c r="U900">
        <v>3</v>
      </c>
      <c r="V900">
        <v>255</v>
      </c>
      <c r="W900" t="s">
        <v>54</v>
      </c>
      <c r="X900" t="s">
        <v>5201</v>
      </c>
      <c r="Y900" t="s">
        <v>43</v>
      </c>
      <c r="Z900" s="1">
        <v>44695</v>
      </c>
      <c r="AA900" s="2">
        <v>1.6053240740740739E-2</v>
      </c>
      <c r="AB900" s="2">
        <v>0.81718750000000007</v>
      </c>
      <c r="AC900" t="s">
        <v>44</v>
      </c>
      <c r="AD900" t="s">
        <v>44</v>
      </c>
      <c r="AE900" t="s">
        <v>45</v>
      </c>
      <c r="AF900">
        <v>85</v>
      </c>
    </row>
    <row r="901" spans="1:32">
      <c r="A901">
        <v>1951</v>
      </c>
      <c r="B901">
        <v>1051</v>
      </c>
      <c r="C901" t="s">
        <v>5202</v>
      </c>
      <c r="D901" t="s">
        <v>5203</v>
      </c>
      <c r="E901" t="s">
        <v>48</v>
      </c>
      <c r="F901" t="s">
        <v>5204</v>
      </c>
      <c r="G901" t="s">
        <v>5205</v>
      </c>
      <c r="H901" t="s">
        <v>423</v>
      </c>
      <c r="I901" s="1">
        <v>16752</v>
      </c>
      <c r="J901" t="s">
        <v>5206</v>
      </c>
      <c r="K901" t="s">
        <v>5207</v>
      </c>
      <c r="L901">
        <v>69449</v>
      </c>
      <c r="M901" t="s">
        <v>423</v>
      </c>
      <c r="N901" s="1">
        <v>44724</v>
      </c>
      <c r="O901" s="1">
        <v>44728</v>
      </c>
      <c r="P901">
        <v>37</v>
      </c>
      <c r="Q901">
        <v>2</v>
      </c>
      <c r="R901" t="s">
        <v>53</v>
      </c>
      <c r="S901">
        <v>1</v>
      </c>
      <c r="T901">
        <v>2</v>
      </c>
      <c r="U901">
        <v>4</v>
      </c>
      <c r="V901">
        <v>504</v>
      </c>
      <c r="W901" t="s">
        <v>41</v>
      </c>
      <c r="X901" t="s">
        <v>5208</v>
      </c>
      <c r="Y901" t="s">
        <v>81</v>
      </c>
      <c r="Z901" s="1">
        <v>44706</v>
      </c>
      <c r="AA901" s="2">
        <v>0.42616898148148147</v>
      </c>
      <c r="AB901" s="2">
        <v>0.3346412037037037</v>
      </c>
      <c r="AC901" t="s">
        <v>45</v>
      </c>
      <c r="AD901" t="s">
        <v>44</v>
      </c>
      <c r="AE901" t="s">
        <v>44</v>
      </c>
      <c r="AF901">
        <v>126</v>
      </c>
    </row>
    <row r="902" spans="1:32">
      <c r="A902">
        <v>1952</v>
      </c>
      <c r="B902">
        <v>1052</v>
      </c>
      <c r="C902" t="s">
        <v>662</v>
      </c>
      <c r="D902" t="s">
        <v>5209</v>
      </c>
      <c r="E902" t="s">
        <v>48</v>
      </c>
      <c r="F902" t="s">
        <v>5210</v>
      </c>
      <c r="G902" t="s">
        <v>5211</v>
      </c>
      <c r="H902" t="s">
        <v>295</v>
      </c>
      <c r="I902" s="1">
        <v>16384</v>
      </c>
      <c r="J902" t="s">
        <v>5212</v>
      </c>
      <c r="K902" t="s">
        <v>5213</v>
      </c>
      <c r="L902">
        <v>89533</v>
      </c>
      <c r="M902" t="s">
        <v>295</v>
      </c>
      <c r="N902" s="1">
        <v>44867</v>
      </c>
      <c r="O902" s="1">
        <v>44871</v>
      </c>
      <c r="P902">
        <v>30</v>
      </c>
      <c r="Q902">
        <v>2</v>
      </c>
      <c r="R902" t="s">
        <v>40</v>
      </c>
      <c r="S902">
        <v>1</v>
      </c>
      <c r="T902">
        <v>0</v>
      </c>
      <c r="U902">
        <v>4</v>
      </c>
      <c r="V902">
        <v>880</v>
      </c>
      <c r="W902" t="s">
        <v>54</v>
      </c>
      <c r="X902" t="s">
        <v>5214</v>
      </c>
      <c r="Y902" t="s">
        <v>81</v>
      </c>
      <c r="Z902" s="1">
        <v>44856</v>
      </c>
      <c r="AA902" s="2">
        <v>0.99131944444444453</v>
      </c>
      <c r="AB902" s="2">
        <v>0.26060185185185186</v>
      </c>
      <c r="AC902" t="s">
        <v>44</v>
      </c>
      <c r="AD902" t="s">
        <v>45</v>
      </c>
      <c r="AE902" t="s">
        <v>45</v>
      </c>
      <c r="AF902">
        <v>220</v>
      </c>
    </row>
    <row r="903" spans="1:32">
      <c r="A903">
        <v>1953</v>
      </c>
      <c r="B903">
        <v>1053</v>
      </c>
      <c r="C903" t="s">
        <v>5215</v>
      </c>
      <c r="D903" t="s">
        <v>5216</v>
      </c>
      <c r="E903" t="s">
        <v>48</v>
      </c>
      <c r="F903" t="s">
        <v>5217</v>
      </c>
      <c r="G903" t="s">
        <v>5218</v>
      </c>
      <c r="H903" t="s">
        <v>129</v>
      </c>
      <c r="I903" s="1">
        <v>28903</v>
      </c>
      <c r="J903" t="s">
        <v>5219</v>
      </c>
      <c r="K903" t="s">
        <v>5220</v>
      </c>
      <c r="L903">
        <v>81803</v>
      </c>
      <c r="M903" t="s">
        <v>129</v>
      </c>
      <c r="N903" s="1">
        <v>44643</v>
      </c>
      <c r="O903" s="1">
        <v>44645</v>
      </c>
      <c r="P903">
        <v>98</v>
      </c>
      <c r="Q903">
        <v>4</v>
      </c>
      <c r="R903" t="s">
        <v>63</v>
      </c>
      <c r="S903">
        <v>4</v>
      </c>
      <c r="T903">
        <v>2</v>
      </c>
      <c r="U903">
        <v>2</v>
      </c>
      <c r="V903">
        <v>154</v>
      </c>
      <c r="W903" t="s">
        <v>54</v>
      </c>
      <c r="X903" t="s">
        <v>5221</v>
      </c>
      <c r="Y903" t="s">
        <v>43</v>
      </c>
      <c r="Z903" s="1">
        <v>44634</v>
      </c>
      <c r="AA903" s="2">
        <v>0.52283564814814809</v>
      </c>
      <c r="AB903" s="2">
        <v>0.18600694444444443</v>
      </c>
      <c r="AC903" t="s">
        <v>44</v>
      </c>
      <c r="AD903" t="s">
        <v>44</v>
      </c>
      <c r="AE903" t="s">
        <v>45</v>
      </c>
      <c r="AF903">
        <v>77</v>
      </c>
    </row>
    <row r="904" spans="1:32">
      <c r="A904">
        <v>1954</v>
      </c>
      <c r="B904">
        <v>1054</v>
      </c>
      <c r="C904" t="s">
        <v>354</v>
      </c>
      <c r="D904" t="s">
        <v>5107</v>
      </c>
      <c r="E904" t="s">
        <v>34</v>
      </c>
      <c r="F904" t="s">
        <v>5222</v>
      </c>
      <c r="G904" t="s">
        <v>5223</v>
      </c>
      <c r="H904" t="s">
        <v>86</v>
      </c>
      <c r="I904" s="1">
        <v>29057</v>
      </c>
      <c r="J904" t="s">
        <v>5224</v>
      </c>
      <c r="K904" t="s">
        <v>5225</v>
      </c>
      <c r="L904">
        <v>53274</v>
      </c>
      <c r="M904" t="s">
        <v>86</v>
      </c>
      <c r="N904" s="1">
        <v>44744</v>
      </c>
      <c r="O904" s="1">
        <v>44745</v>
      </c>
      <c r="P904">
        <v>84</v>
      </c>
      <c r="Q904">
        <v>4</v>
      </c>
      <c r="R904" t="s">
        <v>40</v>
      </c>
      <c r="S904">
        <v>2</v>
      </c>
      <c r="T904">
        <v>0</v>
      </c>
      <c r="U904">
        <v>1</v>
      </c>
      <c r="V904">
        <v>242</v>
      </c>
      <c r="W904" t="s">
        <v>54</v>
      </c>
      <c r="X904" t="s">
        <v>5226</v>
      </c>
      <c r="Y904" t="s">
        <v>65</v>
      </c>
      <c r="Z904" s="1">
        <v>44735</v>
      </c>
      <c r="AA904" s="2">
        <v>0.37652777777777779</v>
      </c>
      <c r="AB904" s="2">
        <v>6.7268518518518519E-2</v>
      </c>
      <c r="AC904" t="s">
        <v>44</v>
      </c>
      <c r="AD904" t="s">
        <v>44</v>
      </c>
      <c r="AE904" t="s">
        <v>44</v>
      </c>
      <c r="AF904">
        <v>242</v>
      </c>
    </row>
    <row r="905" spans="1:32">
      <c r="A905">
        <v>1955</v>
      </c>
      <c r="B905">
        <v>1055</v>
      </c>
      <c r="C905" t="s">
        <v>256</v>
      </c>
      <c r="D905" t="s">
        <v>2352</v>
      </c>
      <c r="E905" t="s">
        <v>48</v>
      </c>
      <c r="F905" t="s">
        <v>5227</v>
      </c>
      <c r="G905" t="s">
        <v>5228</v>
      </c>
      <c r="H905" t="s">
        <v>941</v>
      </c>
      <c r="I905" s="1">
        <v>33026</v>
      </c>
      <c r="J905" t="s">
        <v>5229</v>
      </c>
      <c r="K905" t="s">
        <v>5230</v>
      </c>
      <c r="L905">
        <v>64534</v>
      </c>
      <c r="M905" t="s">
        <v>941</v>
      </c>
      <c r="N905" s="1">
        <v>44819</v>
      </c>
      <c r="O905" s="1">
        <v>44821</v>
      </c>
      <c r="P905">
        <v>18</v>
      </c>
      <c r="Q905">
        <v>1</v>
      </c>
      <c r="R905" t="s">
        <v>40</v>
      </c>
      <c r="S905">
        <v>3</v>
      </c>
      <c r="T905">
        <v>1</v>
      </c>
      <c r="U905">
        <v>2</v>
      </c>
      <c r="V905">
        <v>458</v>
      </c>
      <c r="W905" t="s">
        <v>41</v>
      </c>
      <c r="X905" t="s">
        <v>5231</v>
      </c>
      <c r="Y905" t="s">
        <v>43</v>
      </c>
      <c r="Z905" s="1">
        <v>44807</v>
      </c>
      <c r="AA905" s="2">
        <v>0.31578703703703703</v>
      </c>
      <c r="AB905" s="2">
        <v>0.24223379629629629</v>
      </c>
      <c r="AC905" t="s">
        <v>45</v>
      </c>
      <c r="AD905" t="s">
        <v>45</v>
      </c>
      <c r="AE905" t="s">
        <v>45</v>
      </c>
      <c r="AF905">
        <v>229</v>
      </c>
    </row>
    <row r="906" spans="1:32">
      <c r="A906">
        <v>1956</v>
      </c>
      <c r="B906">
        <v>1056</v>
      </c>
      <c r="C906" t="s">
        <v>1050</v>
      </c>
      <c r="D906" t="s">
        <v>696</v>
      </c>
      <c r="E906" t="s">
        <v>48</v>
      </c>
      <c r="F906" t="s">
        <v>5232</v>
      </c>
      <c r="G906">
        <f>1-433-966-8395</f>
        <v>-9793</v>
      </c>
      <c r="H906" t="s">
        <v>101</v>
      </c>
      <c r="I906" s="1">
        <v>28688</v>
      </c>
      <c r="J906" t="s">
        <v>5233</v>
      </c>
      <c r="K906" t="s">
        <v>5234</v>
      </c>
      <c r="L906">
        <v>49638</v>
      </c>
      <c r="M906" t="s">
        <v>101</v>
      </c>
      <c r="N906" s="1">
        <v>44747</v>
      </c>
      <c r="O906" s="1">
        <v>44748</v>
      </c>
      <c r="P906">
        <v>58</v>
      </c>
      <c r="Q906">
        <v>3</v>
      </c>
      <c r="R906" t="s">
        <v>53</v>
      </c>
      <c r="S906">
        <v>3</v>
      </c>
      <c r="T906">
        <v>0</v>
      </c>
      <c r="U906">
        <v>1</v>
      </c>
      <c r="V906">
        <v>132</v>
      </c>
      <c r="W906" t="s">
        <v>54</v>
      </c>
      <c r="X906" t="s">
        <v>5235</v>
      </c>
      <c r="Y906" t="s">
        <v>6</v>
      </c>
      <c r="Z906" s="1">
        <v>44736</v>
      </c>
      <c r="AA906" s="2">
        <v>0.93575231481481491</v>
      </c>
      <c r="AB906" s="2">
        <v>0.38564814814814818</v>
      </c>
      <c r="AC906" t="s">
        <v>45</v>
      </c>
      <c r="AD906" t="s">
        <v>45</v>
      </c>
      <c r="AE906" t="s">
        <v>45</v>
      </c>
      <c r="AF906">
        <v>132</v>
      </c>
    </row>
    <row r="907" spans="1:32">
      <c r="A907">
        <v>1957</v>
      </c>
      <c r="B907">
        <v>1057</v>
      </c>
      <c r="C907" t="s">
        <v>5236</v>
      </c>
      <c r="D907" t="s">
        <v>5237</v>
      </c>
      <c r="E907" t="s">
        <v>48</v>
      </c>
      <c r="F907" t="s">
        <v>5238</v>
      </c>
      <c r="G907">
        <v>3974744047</v>
      </c>
      <c r="H907" t="s">
        <v>115</v>
      </c>
      <c r="I907" s="1">
        <v>19862</v>
      </c>
      <c r="J907" t="s">
        <v>5239</v>
      </c>
      <c r="K907" t="s">
        <v>5240</v>
      </c>
      <c r="L907">
        <v>87703</v>
      </c>
      <c r="M907" t="s">
        <v>115</v>
      </c>
      <c r="N907" s="1">
        <v>44688</v>
      </c>
      <c r="O907" s="1">
        <v>44691</v>
      </c>
      <c r="P907">
        <v>43</v>
      </c>
      <c r="Q907">
        <v>2</v>
      </c>
      <c r="R907" t="s">
        <v>53</v>
      </c>
      <c r="S907">
        <v>4</v>
      </c>
      <c r="T907">
        <v>0</v>
      </c>
      <c r="U907">
        <v>3</v>
      </c>
      <c r="V907">
        <v>405</v>
      </c>
      <c r="W907" t="s">
        <v>41</v>
      </c>
      <c r="X907" t="s">
        <v>5241</v>
      </c>
      <c r="Y907" t="s">
        <v>65</v>
      </c>
      <c r="Z907" s="1">
        <v>44682</v>
      </c>
      <c r="AA907" s="2">
        <v>0.19364583333333332</v>
      </c>
      <c r="AB907" s="2">
        <v>0.83835648148148145</v>
      </c>
      <c r="AC907" t="s">
        <v>44</v>
      </c>
      <c r="AD907" t="s">
        <v>44</v>
      </c>
      <c r="AE907" t="s">
        <v>45</v>
      </c>
      <c r="AF907">
        <v>135</v>
      </c>
    </row>
    <row r="908" spans="1:32">
      <c r="A908">
        <v>1958</v>
      </c>
      <c r="B908">
        <v>1058</v>
      </c>
      <c r="C908" t="s">
        <v>5242</v>
      </c>
      <c r="D908" t="s">
        <v>596</v>
      </c>
      <c r="E908" t="s">
        <v>34</v>
      </c>
      <c r="F908" t="s">
        <v>5243</v>
      </c>
      <c r="G908" t="s">
        <v>5244</v>
      </c>
      <c r="H908" t="s">
        <v>904</v>
      </c>
      <c r="I908" s="1">
        <v>33450</v>
      </c>
      <c r="J908" t="s">
        <v>5245</v>
      </c>
      <c r="K908" t="s">
        <v>5246</v>
      </c>
      <c r="L908">
        <v>93837</v>
      </c>
      <c r="M908" t="s">
        <v>904</v>
      </c>
      <c r="N908" s="1">
        <v>44680</v>
      </c>
      <c r="O908" s="1">
        <v>44681</v>
      </c>
      <c r="P908">
        <v>43</v>
      </c>
      <c r="Q908">
        <v>2</v>
      </c>
      <c r="R908" t="s">
        <v>53</v>
      </c>
      <c r="S908">
        <v>4</v>
      </c>
      <c r="T908">
        <v>2</v>
      </c>
      <c r="U908">
        <v>1</v>
      </c>
      <c r="V908">
        <v>122</v>
      </c>
      <c r="W908" t="s">
        <v>41</v>
      </c>
      <c r="X908" t="s">
        <v>5247</v>
      </c>
      <c r="Y908" t="s">
        <v>6</v>
      </c>
      <c r="Z908" s="1">
        <v>44653</v>
      </c>
      <c r="AA908" s="2">
        <v>0.33704861111111112</v>
      </c>
      <c r="AB908" s="2">
        <v>0.976099537037037</v>
      </c>
      <c r="AC908" t="s">
        <v>45</v>
      </c>
      <c r="AD908" t="s">
        <v>45</v>
      </c>
      <c r="AE908" t="s">
        <v>44</v>
      </c>
      <c r="AF908">
        <v>122</v>
      </c>
    </row>
    <row r="909" spans="1:32">
      <c r="A909">
        <v>1959</v>
      </c>
      <c r="B909">
        <v>1059</v>
      </c>
      <c r="C909" t="s">
        <v>932</v>
      </c>
      <c r="D909" t="s">
        <v>5248</v>
      </c>
      <c r="E909" t="s">
        <v>34</v>
      </c>
      <c r="F909" t="s">
        <v>5249</v>
      </c>
      <c r="G909" t="s">
        <v>5250</v>
      </c>
      <c r="H909" t="s">
        <v>60</v>
      </c>
      <c r="I909" s="1">
        <v>31400</v>
      </c>
      <c r="J909" t="s">
        <v>5251</v>
      </c>
      <c r="K909" t="s">
        <v>5252</v>
      </c>
      <c r="L909">
        <v>82029</v>
      </c>
      <c r="M909" t="s">
        <v>60</v>
      </c>
      <c r="N909" s="1">
        <v>44778</v>
      </c>
      <c r="O909" s="1">
        <v>44781</v>
      </c>
      <c r="P909">
        <v>23</v>
      </c>
      <c r="Q909">
        <v>1</v>
      </c>
      <c r="R909" t="s">
        <v>63</v>
      </c>
      <c r="S909">
        <v>3</v>
      </c>
      <c r="T909">
        <v>2</v>
      </c>
      <c r="U909">
        <v>3</v>
      </c>
      <c r="V909">
        <v>267</v>
      </c>
      <c r="W909" t="s">
        <v>54</v>
      </c>
      <c r="X909" t="s">
        <v>5253</v>
      </c>
      <c r="Y909" t="s">
        <v>81</v>
      </c>
      <c r="Z909" s="1">
        <v>44745</v>
      </c>
      <c r="AA909" s="2">
        <v>0.63913194444444443</v>
      </c>
      <c r="AB909" s="2">
        <v>0.13302083333333334</v>
      </c>
      <c r="AC909" t="s">
        <v>45</v>
      </c>
      <c r="AD909" t="s">
        <v>45</v>
      </c>
      <c r="AE909" t="s">
        <v>45</v>
      </c>
      <c r="AF909">
        <v>89</v>
      </c>
    </row>
    <row r="910" spans="1:32">
      <c r="A910">
        <v>1960</v>
      </c>
      <c r="B910">
        <v>1060</v>
      </c>
      <c r="C910" t="s">
        <v>5254</v>
      </c>
      <c r="D910" t="s">
        <v>1368</v>
      </c>
      <c r="E910" t="s">
        <v>34</v>
      </c>
      <c r="F910" t="s">
        <v>5255</v>
      </c>
      <c r="G910" t="s">
        <v>5256</v>
      </c>
      <c r="H910" t="s">
        <v>179</v>
      </c>
      <c r="I910" s="1">
        <v>33445</v>
      </c>
      <c r="J910" t="s">
        <v>5257</v>
      </c>
      <c r="K910" t="s">
        <v>5258</v>
      </c>
      <c r="L910">
        <v>79415</v>
      </c>
      <c r="M910" t="s">
        <v>179</v>
      </c>
      <c r="N910" s="1">
        <v>44752</v>
      </c>
      <c r="O910" s="1">
        <v>44753</v>
      </c>
      <c r="P910">
        <v>63</v>
      </c>
      <c r="Q910">
        <v>3</v>
      </c>
      <c r="R910" t="s">
        <v>40</v>
      </c>
      <c r="S910">
        <v>1</v>
      </c>
      <c r="T910">
        <v>2</v>
      </c>
      <c r="U910">
        <v>1</v>
      </c>
      <c r="V910">
        <v>240</v>
      </c>
      <c r="W910" t="s">
        <v>41</v>
      </c>
      <c r="X910" t="s">
        <v>5259</v>
      </c>
      <c r="Y910" t="s">
        <v>65</v>
      </c>
      <c r="Z910" s="1">
        <v>44737</v>
      </c>
      <c r="AA910" s="2">
        <v>0.89839120370370373</v>
      </c>
      <c r="AB910" s="2">
        <v>0.84474537037037034</v>
      </c>
      <c r="AC910" t="s">
        <v>44</v>
      </c>
      <c r="AD910" t="s">
        <v>44</v>
      </c>
      <c r="AE910" t="s">
        <v>44</v>
      </c>
      <c r="AF910">
        <v>240</v>
      </c>
    </row>
    <row r="911" spans="1:32">
      <c r="A911">
        <v>1961</v>
      </c>
      <c r="B911">
        <v>1061</v>
      </c>
      <c r="C911" t="s">
        <v>803</v>
      </c>
      <c r="D911" t="s">
        <v>1322</v>
      </c>
      <c r="E911" t="s">
        <v>48</v>
      </c>
      <c r="F911" t="s">
        <v>5260</v>
      </c>
      <c r="G911" t="s">
        <v>5261</v>
      </c>
      <c r="H911" t="s">
        <v>272</v>
      </c>
      <c r="I911" s="1">
        <v>16589</v>
      </c>
      <c r="J911" t="s">
        <v>5262</v>
      </c>
      <c r="K911" t="s">
        <v>5263</v>
      </c>
      <c r="L911">
        <v>48162</v>
      </c>
      <c r="M911" t="s">
        <v>272</v>
      </c>
      <c r="N911" s="1">
        <v>44882</v>
      </c>
      <c r="O911" s="1">
        <v>44887</v>
      </c>
      <c r="P911">
        <v>98</v>
      </c>
      <c r="Q911">
        <v>4</v>
      </c>
      <c r="R911" t="s">
        <v>63</v>
      </c>
      <c r="S911">
        <v>2</v>
      </c>
      <c r="T911">
        <v>2</v>
      </c>
      <c r="U911">
        <v>5</v>
      </c>
      <c r="V911">
        <v>380</v>
      </c>
      <c r="W911" t="s">
        <v>54</v>
      </c>
      <c r="X911" t="s">
        <v>5264</v>
      </c>
      <c r="Y911" t="s">
        <v>43</v>
      </c>
      <c r="Z911" s="1">
        <v>44846</v>
      </c>
      <c r="AA911" s="2">
        <v>0.76078703703703709</v>
      </c>
      <c r="AB911" s="2">
        <v>0.46984953703703702</v>
      </c>
      <c r="AC911" t="s">
        <v>44</v>
      </c>
      <c r="AD911" t="s">
        <v>44</v>
      </c>
      <c r="AE911" t="s">
        <v>45</v>
      </c>
      <c r="AF911">
        <v>76</v>
      </c>
    </row>
    <row r="912" spans="1:32">
      <c r="A912">
        <v>1962</v>
      </c>
      <c r="B912">
        <v>1062</v>
      </c>
      <c r="C912" t="s">
        <v>371</v>
      </c>
      <c r="D912" t="s">
        <v>5265</v>
      </c>
      <c r="E912" t="s">
        <v>48</v>
      </c>
      <c r="F912" t="s">
        <v>5266</v>
      </c>
      <c r="G912" t="s">
        <v>5267</v>
      </c>
      <c r="H912" t="s">
        <v>179</v>
      </c>
      <c r="I912" s="1">
        <v>31976</v>
      </c>
      <c r="J912" t="s">
        <v>5268</v>
      </c>
      <c r="K912" t="s">
        <v>5269</v>
      </c>
      <c r="L912">
        <v>77543</v>
      </c>
      <c r="M912" t="s">
        <v>179</v>
      </c>
      <c r="N912" s="1">
        <v>44891</v>
      </c>
      <c r="O912" s="1">
        <v>44893</v>
      </c>
      <c r="P912">
        <v>76</v>
      </c>
      <c r="Q912">
        <v>4</v>
      </c>
      <c r="R912" t="s">
        <v>53</v>
      </c>
      <c r="S912">
        <v>3</v>
      </c>
      <c r="T912">
        <v>2</v>
      </c>
      <c r="U912">
        <v>2</v>
      </c>
      <c r="V912">
        <v>276</v>
      </c>
      <c r="W912" t="s">
        <v>54</v>
      </c>
      <c r="X912" t="s">
        <v>5270</v>
      </c>
      <c r="Y912" t="s">
        <v>65</v>
      </c>
      <c r="Z912" s="1">
        <v>44867</v>
      </c>
      <c r="AA912" s="2">
        <v>0.65696759259259252</v>
      </c>
      <c r="AB912" s="2">
        <v>0.61724537037037031</v>
      </c>
      <c r="AC912" t="s">
        <v>44</v>
      </c>
      <c r="AD912" t="s">
        <v>45</v>
      </c>
      <c r="AE912" t="s">
        <v>45</v>
      </c>
      <c r="AF912">
        <v>138</v>
      </c>
    </row>
    <row r="913" spans="1:32">
      <c r="A913">
        <v>1963</v>
      </c>
      <c r="B913">
        <v>1063</v>
      </c>
      <c r="C913" t="s">
        <v>2762</v>
      </c>
      <c r="D913" t="s">
        <v>1453</v>
      </c>
      <c r="E913" t="s">
        <v>34</v>
      </c>
      <c r="F913" t="s">
        <v>5271</v>
      </c>
      <c r="G913" t="s">
        <v>5272</v>
      </c>
      <c r="H913" t="s">
        <v>295</v>
      </c>
      <c r="I913" s="1">
        <v>32857</v>
      </c>
      <c r="J913" t="s">
        <v>5273</v>
      </c>
      <c r="K913" t="s">
        <v>5274</v>
      </c>
      <c r="L913">
        <v>5541</v>
      </c>
      <c r="M913" t="s">
        <v>295</v>
      </c>
      <c r="N913" s="1">
        <v>44689</v>
      </c>
      <c r="O913" s="1">
        <v>44691</v>
      </c>
      <c r="P913">
        <v>62</v>
      </c>
      <c r="Q913">
        <v>3</v>
      </c>
      <c r="R913" t="s">
        <v>63</v>
      </c>
      <c r="S913">
        <v>3</v>
      </c>
      <c r="T913">
        <v>1</v>
      </c>
      <c r="U913">
        <v>2</v>
      </c>
      <c r="V913">
        <v>138</v>
      </c>
      <c r="W913" t="s">
        <v>41</v>
      </c>
      <c r="X913" t="s">
        <v>5275</v>
      </c>
      <c r="Y913" t="s">
        <v>6</v>
      </c>
      <c r="Z913" s="1">
        <v>44671</v>
      </c>
      <c r="AA913" s="2">
        <v>0.18269675925925924</v>
      </c>
      <c r="AB913" s="2">
        <v>0.33158564814814812</v>
      </c>
      <c r="AC913" t="s">
        <v>45</v>
      </c>
      <c r="AD913" t="s">
        <v>44</v>
      </c>
      <c r="AE913" t="s">
        <v>45</v>
      </c>
      <c r="AF913">
        <v>69</v>
      </c>
    </row>
    <row r="914" spans="1:32">
      <c r="A914">
        <v>1964</v>
      </c>
      <c r="B914">
        <v>1064</v>
      </c>
      <c r="C914" t="s">
        <v>590</v>
      </c>
      <c r="D914" t="s">
        <v>5276</v>
      </c>
      <c r="E914" t="s">
        <v>34</v>
      </c>
      <c r="F914" t="s">
        <v>5277</v>
      </c>
      <c r="G914" t="s">
        <v>5278</v>
      </c>
      <c r="H914" t="s">
        <v>317</v>
      </c>
      <c r="I914" s="1">
        <v>20707</v>
      </c>
      <c r="J914" t="s">
        <v>5279</v>
      </c>
      <c r="K914" t="s">
        <v>5280</v>
      </c>
      <c r="L914">
        <v>24254</v>
      </c>
      <c r="M914" t="s">
        <v>317</v>
      </c>
      <c r="N914" s="1">
        <v>44723</v>
      </c>
      <c r="O914" s="1">
        <v>44727</v>
      </c>
      <c r="P914">
        <v>56</v>
      </c>
      <c r="Q914">
        <v>3</v>
      </c>
      <c r="R914" t="s">
        <v>63</v>
      </c>
      <c r="S914">
        <v>1</v>
      </c>
      <c r="T914">
        <v>2</v>
      </c>
      <c r="U914">
        <v>4</v>
      </c>
      <c r="V914">
        <v>288</v>
      </c>
      <c r="W914" t="s">
        <v>54</v>
      </c>
      <c r="X914" t="s">
        <v>5281</v>
      </c>
      <c r="Y914" t="s">
        <v>43</v>
      </c>
      <c r="Z914" s="1">
        <v>44700</v>
      </c>
      <c r="AA914" s="2">
        <v>6.8553240740740748E-2</v>
      </c>
      <c r="AB914" s="2">
        <v>3.9675925925925927E-2</v>
      </c>
      <c r="AC914" t="s">
        <v>45</v>
      </c>
      <c r="AD914" t="s">
        <v>44</v>
      </c>
      <c r="AE914" t="s">
        <v>44</v>
      </c>
      <c r="AF914">
        <v>72</v>
      </c>
    </row>
    <row r="915" spans="1:32">
      <c r="A915">
        <v>1965</v>
      </c>
      <c r="B915">
        <v>1065</v>
      </c>
      <c r="C915" t="s">
        <v>256</v>
      </c>
      <c r="D915" t="s">
        <v>161</v>
      </c>
      <c r="E915" t="s">
        <v>48</v>
      </c>
      <c r="F915" t="s">
        <v>5282</v>
      </c>
      <c r="G915" t="s">
        <v>5283</v>
      </c>
      <c r="H915" t="s">
        <v>201</v>
      </c>
      <c r="I915" s="1">
        <v>29682</v>
      </c>
      <c r="J915" t="s">
        <v>5284</v>
      </c>
      <c r="K915" t="s">
        <v>562</v>
      </c>
      <c r="L915">
        <v>48047</v>
      </c>
      <c r="M915" t="s">
        <v>201</v>
      </c>
      <c r="N915" s="1">
        <v>44622</v>
      </c>
      <c r="O915" s="1">
        <v>44623</v>
      </c>
      <c r="P915">
        <v>79</v>
      </c>
      <c r="Q915">
        <v>4</v>
      </c>
      <c r="R915" t="s">
        <v>53</v>
      </c>
      <c r="S915">
        <v>3</v>
      </c>
      <c r="T915">
        <v>2</v>
      </c>
      <c r="U915">
        <v>1</v>
      </c>
      <c r="V915">
        <v>125</v>
      </c>
      <c r="W915" t="s">
        <v>54</v>
      </c>
      <c r="X915" t="s">
        <v>5285</v>
      </c>
      <c r="Y915" t="s">
        <v>6</v>
      </c>
      <c r="Z915" s="1">
        <v>44593</v>
      </c>
      <c r="AA915" s="2">
        <v>0.31216435185185182</v>
      </c>
      <c r="AB915" s="2">
        <v>2.1990740740740742E-3</v>
      </c>
      <c r="AC915" t="s">
        <v>45</v>
      </c>
      <c r="AD915" t="s">
        <v>44</v>
      </c>
      <c r="AE915" t="s">
        <v>44</v>
      </c>
      <c r="AF915">
        <v>125</v>
      </c>
    </row>
    <row r="916" spans="1:32">
      <c r="A916">
        <v>1966</v>
      </c>
      <c r="B916">
        <v>1066</v>
      </c>
      <c r="C916" t="s">
        <v>112</v>
      </c>
      <c r="D916" t="s">
        <v>5237</v>
      </c>
      <c r="E916" t="s">
        <v>48</v>
      </c>
      <c r="F916" t="s">
        <v>5286</v>
      </c>
      <c r="G916" t="s">
        <v>5287</v>
      </c>
      <c r="H916" t="s">
        <v>156</v>
      </c>
      <c r="I916" s="1">
        <v>16727</v>
      </c>
      <c r="J916" t="s">
        <v>5288</v>
      </c>
      <c r="K916" t="s">
        <v>5289</v>
      </c>
      <c r="L916">
        <v>18793</v>
      </c>
      <c r="M916" t="s">
        <v>156</v>
      </c>
      <c r="N916" s="1">
        <v>44824</v>
      </c>
      <c r="O916" s="1">
        <v>44827</v>
      </c>
      <c r="P916">
        <v>68</v>
      </c>
      <c r="Q916">
        <v>3</v>
      </c>
      <c r="R916" t="s">
        <v>63</v>
      </c>
      <c r="S916">
        <v>1</v>
      </c>
      <c r="T916">
        <v>2</v>
      </c>
      <c r="U916">
        <v>3</v>
      </c>
      <c r="V916">
        <v>261</v>
      </c>
      <c r="W916" t="s">
        <v>54</v>
      </c>
      <c r="X916" t="s">
        <v>5290</v>
      </c>
      <c r="Y916" t="s">
        <v>43</v>
      </c>
      <c r="Z916" s="1">
        <v>44809</v>
      </c>
      <c r="AA916" s="2">
        <v>0.70802083333333332</v>
      </c>
      <c r="AB916" s="2">
        <v>0.63684027777777785</v>
      </c>
      <c r="AC916" t="s">
        <v>45</v>
      </c>
      <c r="AD916" t="s">
        <v>45</v>
      </c>
      <c r="AE916" t="s">
        <v>45</v>
      </c>
      <c r="AF916">
        <v>87</v>
      </c>
    </row>
    <row r="917" spans="1:32">
      <c r="A917">
        <v>1967</v>
      </c>
      <c r="B917">
        <v>1067</v>
      </c>
      <c r="C917" t="s">
        <v>1335</v>
      </c>
      <c r="D917" t="s">
        <v>703</v>
      </c>
      <c r="E917" t="s">
        <v>48</v>
      </c>
      <c r="F917" t="s">
        <v>5291</v>
      </c>
      <c r="G917" t="s">
        <v>5292</v>
      </c>
      <c r="H917" t="s">
        <v>156</v>
      </c>
      <c r="I917" s="1">
        <v>36247</v>
      </c>
      <c r="J917" t="s">
        <v>5293</v>
      </c>
      <c r="K917" t="s">
        <v>5294</v>
      </c>
      <c r="L917">
        <v>81221</v>
      </c>
      <c r="M917" t="s">
        <v>156</v>
      </c>
      <c r="N917" s="1">
        <v>44813</v>
      </c>
      <c r="O917" s="1">
        <v>44814</v>
      </c>
      <c r="P917">
        <v>66</v>
      </c>
      <c r="Q917">
        <v>3</v>
      </c>
      <c r="R917" t="s">
        <v>40</v>
      </c>
      <c r="S917">
        <v>1</v>
      </c>
      <c r="T917">
        <v>1</v>
      </c>
      <c r="U917">
        <v>1</v>
      </c>
      <c r="V917">
        <v>208</v>
      </c>
      <c r="W917" t="s">
        <v>54</v>
      </c>
      <c r="X917" t="s">
        <v>5295</v>
      </c>
      <c r="Y917" t="s">
        <v>81</v>
      </c>
      <c r="Z917" s="1">
        <v>44805</v>
      </c>
      <c r="AA917" s="2">
        <v>0.76703703703703707</v>
      </c>
      <c r="AB917" s="2">
        <v>4.1365740740740745E-2</v>
      </c>
      <c r="AC917" t="s">
        <v>45</v>
      </c>
      <c r="AD917" t="s">
        <v>44</v>
      </c>
      <c r="AE917" t="s">
        <v>44</v>
      </c>
      <c r="AF917">
        <v>208</v>
      </c>
    </row>
    <row r="918" spans="1:32">
      <c r="A918">
        <v>1968</v>
      </c>
      <c r="B918">
        <v>1068</v>
      </c>
      <c r="C918" t="s">
        <v>364</v>
      </c>
      <c r="D918" t="s">
        <v>292</v>
      </c>
      <c r="E918" t="s">
        <v>48</v>
      </c>
      <c r="F918" t="s">
        <v>5296</v>
      </c>
      <c r="G918">
        <f>1-832-904-9908</f>
        <v>-11643</v>
      </c>
      <c r="H918" t="s">
        <v>122</v>
      </c>
      <c r="I918" s="1">
        <v>33922</v>
      </c>
      <c r="J918" t="s">
        <v>5297</v>
      </c>
      <c r="K918" t="s">
        <v>5298</v>
      </c>
      <c r="L918">
        <v>2893</v>
      </c>
      <c r="M918" t="s">
        <v>122</v>
      </c>
      <c r="N918" s="1">
        <v>44670</v>
      </c>
      <c r="O918" s="1">
        <v>44672</v>
      </c>
      <c r="P918">
        <v>23</v>
      </c>
      <c r="Q918">
        <v>1</v>
      </c>
      <c r="R918" t="s">
        <v>63</v>
      </c>
      <c r="S918">
        <v>4</v>
      </c>
      <c r="T918">
        <v>1</v>
      </c>
      <c r="U918">
        <v>2</v>
      </c>
      <c r="V918">
        <v>160</v>
      </c>
      <c r="W918" t="s">
        <v>41</v>
      </c>
      <c r="X918" t="s">
        <v>5299</v>
      </c>
      <c r="Y918" t="s">
        <v>65</v>
      </c>
      <c r="Z918" s="1">
        <v>44637</v>
      </c>
      <c r="AA918" s="2">
        <v>0.33224537037037033</v>
      </c>
      <c r="AB918" s="2">
        <v>0.68928240740740743</v>
      </c>
      <c r="AC918" t="s">
        <v>44</v>
      </c>
      <c r="AD918" t="s">
        <v>44</v>
      </c>
      <c r="AE918" t="s">
        <v>44</v>
      </c>
      <c r="AF918">
        <v>80</v>
      </c>
    </row>
    <row r="919" spans="1:32">
      <c r="A919">
        <v>1969</v>
      </c>
      <c r="B919">
        <v>1069</v>
      </c>
      <c r="C919" t="s">
        <v>2616</v>
      </c>
      <c r="D919" t="s">
        <v>1871</v>
      </c>
      <c r="E919" t="s">
        <v>48</v>
      </c>
      <c r="F919" t="s">
        <v>1822</v>
      </c>
      <c r="G919" t="s">
        <v>5300</v>
      </c>
      <c r="H919" t="s">
        <v>692</v>
      </c>
      <c r="I919" s="1">
        <v>22666</v>
      </c>
      <c r="J919" t="s">
        <v>5301</v>
      </c>
      <c r="K919" t="s">
        <v>5302</v>
      </c>
      <c r="L919">
        <v>41232</v>
      </c>
      <c r="M919" t="s">
        <v>692</v>
      </c>
      <c r="N919" s="1">
        <v>44843</v>
      </c>
      <c r="O919" s="1">
        <v>44844</v>
      </c>
      <c r="P919">
        <v>69</v>
      </c>
      <c r="Q919">
        <v>3</v>
      </c>
      <c r="R919" t="s">
        <v>40</v>
      </c>
      <c r="S919">
        <v>1</v>
      </c>
      <c r="T919">
        <v>0</v>
      </c>
      <c r="U919">
        <v>1</v>
      </c>
      <c r="V919">
        <v>248</v>
      </c>
      <c r="W919" t="s">
        <v>41</v>
      </c>
      <c r="X919" t="s">
        <v>5303</v>
      </c>
      <c r="Y919" t="s">
        <v>65</v>
      </c>
      <c r="Z919" s="1">
        <v>44808</v>
      </c>
      <c r="AA919" s="2">
        <v>0.37644675925925924</v>
      </c>
      <c r="AB919" s="2">
        <v>0.68292824074074077</v>
      </c>
      <c r="AC919" t="s">
        <v>44</v>
      </c>
      <c r="AD919" t="s">
        <v>45</v>
      </c>
      <c r="AE919" t="s">
        <v>45</v>
      </c>
      <c r="AF919">
        <v>248</v>
      </c>
    </row>
    <row r="920" spans="1:32">
      <c r="A920">
        <v>1970</v>
      </c>
      <c r="B920">
        <v>1070</v>
      </c>
      <c r="C920" t="s">
        <v>5304</v>
      </c>
      <c r="D920" t="s">
        <v>816</v>
      </c>
      <c r="E920" t="s">
        <v>48</v>
      </c>
      <c r="F920" t="s">
        <v>5305</v>
      </c>
      <c r="G920" t="s">
        <v>5306</v>
      </c>
      <c r="H920" t="s">
        <v>418</v>
      </c>
      <c r="I920" s="1">
        <v>16407</v>
      </c>
      <c r="J920" t="s">
        <v>5307</v>
      </c>
      <c r="K920" t="s">
        <v>5308</v>
      </c>
      <c r="L920">
        <v>943</v>
      </c>
      <c r="M920" t="s">
        <v>418</v>
      </c>
      <c r="N920" s="1">
        <v>44822</v>
      </c>
      <c r="O920" s="1">
        <v>44823</v>
      </c>
      <c r="P920">
        <v>91</v>
      </c>
      <c r="Q920">
        <v>4</v>
      </c>
      <c r="R920" t="s">
        <v>53</v>
      </c>
      <c r="S920">
        <v>4</v>
      </c>
      <c r="T920">
        <v>0</v>
      </c>
      <c r="U920">
        <v>1</v>
      </c>
      <c r="V920">
        <v>123</v>
      </c>
      <c r="W920" t="s">
        <v>54</v>
      </c>
      <c r="X920" t="s">
        <v>5309</v>
      </c>
      <c r="Y920" t="s">
        <v>6</v>
      </c>
      <c r="Z920" s="1">
        <v>44792</v>
      </c>
      <c r="AA920" s="2">
        <v>0.36863425925925924</v>
      </c>
      <c r="AB920" s="2">
        <v>0.71350694444444451</v>
      </c>
      <c r="AC920" t="s">
        <v>45</v>
      </c>
      <c r="AD920" t="s">
        <v>44</v>
      </c>
      <c r="AE920" t="s">
        <v>45</v>
      </c>
      <c r="AF920">
        <v>123</v>
      </c>
    </row>
    <row r="921" spans="1:32">
      <c r="A921">
        <v>1971</v>
      </c>
      <c r="B921">
        <v>1071</v>
      </c>
      <c r="C921" t="s">
        <v>1386</v>
      </c>
      <c r="D921" t="s">
        <v>5310</v>
      </c>
      <c r="E921" t="s">
        <v>48</v>
      </c>
      <c r="F921" t="s">
        <v>5311</v>
      </c>
      <c r="G921" t="s">
        <v>5312</v>
      </c>
      <c r="H921" t="s">
        <v>86</v>
      </c>
      <c r="I921" s="1">
        <v>30638</v>
      </c>
      <c r="J921" t="s">
        <v>5313</v>
      </c>
      <c r="K921" t="s">
        <v>5314</v>
      </c>
      <c r="L921">
        <v>91834</v>
      </c>
      <c r="M921" t="s">
        <v>86</v>
      </c>
      <c r="N921" s="1">
        <v>44931</v>
      </c>
      <c r="O921" s="1">
        <v>44934</v>
      </c>
      <c r="P921">
        <v>59</v>
      </c>
      <c r="Q921">
        <v>3</v>
      </c>
      <c r="R921" t="s">
        <v>63</v>
      </c>
      <c r="S921">
        <v>4</v>
      </c>
      <c r="T921">
        <v>0</v>
      </c>
      <c r="U921">
        <v>3</v>
      </c>
      <c r="V921">
        <v>189</v>
      </c>
      <c r="W921" t="s">
        <v>41</v>
      </c>
      <c r="X921" t="s">
        <v>5315</v>
      </c>
      <c r="Y921" t="s">
        <v>81</v>
      </c>
      <c r="Z921" s="1">
        <v>44898</v>
      </c>
      <c r="AA921" s="2">
        <v>6.7523148148148152E-2</v>
      </c>
      <c r="AB921" s="2">
        <v>0.9871064814814815</v>
      </c>
      <c r="AC921" t="s">
        <v>45</v>
      </c>
      <c r="AD921" t="s">
        <v>45</v>
      </c>
      <c r="AE921" t="s">
        <v>44</v>
      </c>
      <c r="AF921">
        <v>63</v>
      </c>
    </row>
    <row r="922" spans="1:32">
      <c r="A922">
        <v>1972</v>
      </c>
      <c r="B922">
        <v>1072</v>
      </c>
      <c r="C922" t="s">
        <v>1022</v>
      </c>
      <c r="D922" t="s">
        <v>2599</v>
      </c>
      <c r="E922" t="s">
        <v>48</v>
      </c>
      <c r="F922" t="s">
        <v>5316</v>
      </c>
      <c r="G922" t="s">
        <v>5317</v>
      </c>
      <c r="H922" t="s">
        <v>70</v>
      </c>
      <c r="I922" s="1">
        <v>38436</v>
      </c>
      <c r="J922" t="s">
        <v>5318</v>
      </c>
      <c r="K922" t="s">
        <v>5319</v>
      </c>
      <c r="L922">
        <v>82854</v>
      </c>
      <c r="M922" t="s">
        <v>70</v>
      </c>
      <c r="N922" s="1">
        <v>44595</v>
      </c>
      <c r="O922" s="1">
        <v>44597</v>
      </c>
      <c r="P922">
        <v>85</v>
      </c>
      <c r="Q922">
        <v>4</v>
      </c>
      <c r="R922" t="s">
        <v>53</v>
      </c>
      <c r="S922">
        <v>1</v>
      </c>
      <c r="T922">
        <v>1</v>
      </c>
      <c r="U922">
        <v>2</v>
      </c>
      <c r="V922">
        <v>262</v>
      </c>
      <c r="W922" t="s">
        <v>41</v>
      </c>
      <c r="X922" t="s">
        <v>5320</v>
      </c>
      <c r="Y922" t="s">
        <v>65</v>
      </c>
      <c r="Z922" s="1">
        <v>44568</v>
      </c>
      <c r="AA922" s="2">
        <v>0.54504629629629631</v>
      </c>
      <c r="AB922" s="2">
        <v>0.52807870370370369</v>
      </c>
      <c r="AC922" t="s">
        <v>45</v>
      </c>
      <c r="AD922" t="s">
        <v>44</v>
      </c>
      <c r="AE922" t="s">
        <v>44</v>
      </c>
      <c r="AF922">
        <v>131</v>
      </c>
    </row>
    <row r="923" spans="1:32">
      <c r="A923">
        <v>1974</v>
      </c>
      <c r="B923">
        <v>1074</v>
      </c>
      <c r="C923" t="s">
        <v>3403</v>
      </c>
      <c r="D923" t="s">
        <v>230</v>
      </c>
      <c r="E923" t="s">
        <v>48</v>
      </c>
      <c r="F923" t="s">
        <v>5321</v>
      </c>
      <c r="G923" t="s">
        <v>5322</v>
      </c>
      <c r="H923" t="s">
        <v>129</v>
      </c>
      <c r="I923" s="1">
        <v>27384</v>
      </c>
      <c r="J923" t="s">
        <v>5323</v>
      </c>
      <c r="K923" t="s">
        <v>5324</v>
      </c>
      <c r="L923">
        <v>26333</v>
      </c>
      <c r="M923" t="s">
        <v>129</v>
      </c>
      <c r="N923" s="1">
        <v>44800</v>
      </c>
      <c r="O923" s="1">
        <v>44805</v>
      </c>
      <c r="P923">
        <v>64</v>
      </c>
      <c r="Q923">
        <v>3</v>
      </c>
      <c r="R923" t="s">
        <v>53</v>
      </c>
      <c r="S923">
        <v>2</v>
      </c>
      <c r="T923">
        <v>2</v>
      </c>
      <c r="U923">
        <v>5</v>
      </c>
      <c r="V923">
        <v>735</v>
      </c>
      <c r="W923" t="s">
        <v>54</v>
      </c>
      <c r="X923" t="s">
        <v>5325</v>
      </c>
      <c r="Y923" t="s">
        <v>6</v>
      </c>
      <c r="Z923" s="1">
        <v>44775</v>
      </c>
      <c r="AA923" s="2">
        <v>0.57925925925925925</v>
      </c>
      <c r="AB923" s="2">
        <v>0.35493055555555553</v>
      </c>
      <c r="AC923" t="s">
        <v>44</v>
      </c>
      <c r="AD923" t="s">
        <v>45</v>
      </c>
      <c r="AE923" t="s">
        <v>44</v>
      </c>
      <c r="AF923">
        <v>147</v>
      </c>
    </row>
    <row r="924" spans="1:32">
      <c r="A924">
        <v>1975</v>
      </c>
      <c r="B924">
        <v>1075</v>
      </c>
      <c r="C924" t="s">
        <v>66</v>
      </c>
      <c r="D924" t="s">
        <v>292</v>
      </c>
      <c r="E924" t="s">
        <v>34</v>
      </c>
      <c r="F924" t="s">
        <v>5326</v>
      </c>
      <c r="G924" t="s">
        <v>5327</v>
      </c>
      <c r="H924" t="s">
        <v>129</v>
      </c>
      <c r="I924" s="1">
        <v>22061</v>
      </c>
      <c r="J924" t="s">
        <v>5328</v>
      </c>
      <c r="K924" t="s">
        <v>5329</v>
      </c>
      <c r="L924">
        <v>60571</v>
      </c>
      <c r="M924" t="s">
        <v>129</v>
      </c>
      <c r="N924" s="1">
        <v>44858</v>
      </c>
      <c r="O924" s="1">
        <v>44863</v>
      </c>
      <c r="P924">
        <v>14</v>
      </c>
      <c r="Q924">
        <v>1</v>
      </c>
      <c r="R924" t="s">
        <v>63</v>
      </c>
      <c r="S924">
        <v>2</v>
      </c>
      <c r="T924">
        <v>1</v>
      </c>
      <c r="U924">
        <v>5</v>
      </c>
      <c r="V924">
        <v>450</v>
      </c>
      <c r="W924" t="s">
        <v>54</v>
      </c>
      <c r="X924" t="s">
        <v>5330</v>
      </c>
      <c r="Y924" t="s">
        <v>43</v>
      </c>
      <c r="Z924" s="1">
        <v>44819</v>
      </c>
      <c r="AA924" s="2">
        <v>0.29739583333333336</v>
      </c>
      <c r="AB924" s="2">
        <v>0.92134259259259255</v>
      </c>
      <c r="AC924" t="s">
        <v>45</v>
      </c>
      <c r="AD924" t="s">
        <v>44</v>
      </c>
      <c r="AE924" t="s">
        <v>45</v>
      </c>
      <c r="AF924">
        <v>90</v>
      </c>
    </row>
    <row r="925" spans="1:32">
      <c r="A925">
        <v>1977</v>
      </c>
      <c r="B925">
        <v>1077</v>
      </c>
      <c r="C925" t="s">
        <v>440</v>
      </c>
      <c r="D925" t="s">
        <v>5331</v>
      </c>
      <c r="E925" t="s">
        <v>48</v>
      </c>
      <c r="F925" t="s">
        <v>5332</v>
      </c>
      <c r="G925" t="s">
        <v>5333</v>
      </c>
      <c r="H925" t="s">
        <v>1442</v>
      </c>
      <c r="I925" s="1">
        <v>35214</v>
      </c>
      <c r="J925" t="s">
        <v>5334</v>
      </c>
      <c r="K925" t="s">
        <v>5335</v>
      </c>
      <c r="L925">
        <v>19976</v>
      </c>
      <c r="M925" t="s">
        <v>1442</v>
      </c>
      <c r="N925" s="1">
        <v>44601</v>
      </c>
      <c r="O925" s="1">
        <v>44604</v>
      </c>
      <c r="P925">
        <v>18</v>
      </c>
      <c r="Q925">
        <v>1</v>
      </c>
      <c r="R925" t="s">
        <v>40</v>
      </c>
      <c r="S925">
        <v>1</v>
      </c>
      <c r="T925">
        <v>2</v>
      </c>
      <c r="U925">
        <v>3</v>
      </c>
      <c r="V925">
        <v>615</v>
      </c>
      <c r="W925" t="s">
        <v>41</v>
      </c>
      <c r="X925" t="s">
        <v>5336</v>
      </c>
      <c r="Y925" t="s">
        <v>65</v>
      </c>
      <c r="Z925" s="1">
        <v>44586</v>
      </c>
      <c r="AA925" s="2">
        <v>0.85230324074074071</v>
      </c>
      <c r="AB925" s="2">
        <v>0.64173611111111117</v>
      </c>
      <c r="AC925" t="s">
        <v>44</v>
      </c>
      <c r="AD925" t="s">
        <v>45</v>
      </c>
      <c r="AE925" t="s">
        <v>45</v>
      </c>
      <c r="AF925">
        <v>205</v>
      </c>
    </row>
    <row r="926" spans="1:32">
      <c r="A926">
        <v>1978</v>
      </c>
      <c r="B926">
        <v>1078</v>
      </c>
      <c r="C926" t="s">
        <v>2150</v>
      </c>
      <c r="D926" t="s">
        <v>3173</v>
      </c>
      <c r="E926" t="s">
        <v>48</v>
      </c>
      <c r="F926" t="s">
        <v>5337</v>
      </c>
      <c r="G926" t="s">
        <v>5338</v>
      </c>
      <c r="H926" t="s">
        <v>179</v>
      </c>
      <c r="I926" s="1">
        <v>31855</v>
      </c>
      <c r="J926" t="s">
        <v>5339</v>
      </c>
      <c r="K926" t="s">
        <v>5340</v>
      </c>
      <c r="L926">
        <v>25109</v>
      </c>
      <c r="M926" t="s">
        <v>179</v>
      </c>
      <c r="N926" s="1">
        <v>44847</v>
      </c>
      <c r="O926" s="1">
        <v>44850</v>
      </c>
      <c r="P926">
        <v>47</v>
      </c>
      <c r="Q926">
        <v>2</v>
      </c>
      <c r="R926" t="s">
        <v>63</v>
      </c>
      <c r="S926">
        <v>2</v>
      </c>
      <c r="T926">
        <v>1</v>
      </c>
      <c r="U926">
        <v>3</v>
      </c>
      <c r="V926">
        <v>195</v>
      </c>
      <c r="W926" t="s">
        <v>41</v>
      </c>
      <c r="X926" t="s">
        <v>5341</v>
      </c>
      <c r="Y926" t="s">
        <v>65</v>
      </c>
      <c r="Z926" s="1">
        <v>44816</v>
      </c>
      <c r="AA926" s="2">
        <v>0.94615740740740739</v>
      </c>
      <c r="AB926" s="2">
        <v>0.24989583333333334</v>
      </c>
      <c r="AC926" t="s">
        <v>44</v>
      </c>
      <c r="AD926" t="s">
        <v>44</v>
      </c>
      <c r="AE926" t="s">
        <v>45</v>
      </c>
      <c r="AF926">
        <v>65</v>
      </c>
    </row>
    <row r="927" spans="1:32">
      <c r="A927">
        <v>1979</v>
      </c>
      <c r="B927">
        <v>1079</v>
      </c>
      <c r="C927" t="s">
        <v>4962</v>
      </c>
      <c r="D927" t="s">
        <v>126</v>
      </c>
      <c r="E927" t="s">
        <v>48</v>
      </c>
      <c r="F927" t="s">
        <v>5342</v>
      </c>
      <c r="G927">
        <v>4696501367</v>
      </c>
      <c r="H927" t="s">
        <v>201</v>
      </c>
      <c r="I927" s="1">
        <v>35337</v>
      </c>
      <c r="J927" t="s">
        <v>5343</v>
      </c>
      <c r="K927" t="s">
        <v>4342</v>
      </c>
      <c r="L927">
        <v>69133</v>
      </c>
      <c r="M927" t="s">
        <v>201</v>
      </c>
      <c r="N927" s="1">
        <v>44916</v>
      </c>
      <c r="O927" s="1">
        <v>44917</v>
      </c>
      <c r="P927">
        <v>38</v>
      </c>
      <c r="Q927">
        <v>2</v>
      </c>
      <c r="R927" t="s">
        <v>63</v>
      </c>
      <c r="S927">
        <v>1</v>
      </c>
      <c r="T927">
        <v>2</v>
      </c>
      <c r="U927">
        <v>1</v>
      </c>
      <c r="V927">
        <v>60</v>
      </c>
      <c r="W927" t="s">
        <v>41</v>
      </c>
      <c r="X927" t="s">
        <v>5344</v>
      </c>
      <c r="Y927" t="s">
        <v>81</v>
      </c>
      <c r="Z927" s="1">
        <v>44892</v>
      </c>
      <c r="AA927" s="2">
        <v>0.44603009259259258</v>
      </c>
      <c r="AB927" s="2">
        <v>0.76386574074074076</v>
      </c>
      <c r="AC927" t="s">
        <v>44</v>
      </c>
      <c r="AD927" t="s">
        <v>45</v>
      </c>
      <c r="AE927" t="s">
        <v>44</v>
      </c>
      <c r="AF927">
        <v>60</v>
      </c>
    </row>
    <row r="928" spans="1:32">
      <c r="A928">
        <v>1981</v>
      </c>
      <c r="B928">
        <v>1081</v>
      </c>
      <c r="C928" t="s">
        <v>371</v>
      </c>
      <c r="D928" t="s">
        <v>5345</v>
      </c>
      <c r="E928" t="s">
        <v>34</v>
      </c>
      <c r="F928" t="s">
        <v>5346</v>
      </c>
      <c r="G928">
        <v>2614917677</v>
      </c>
      <c r="H928" t="s">
        <v>530</v>
      </c>
      <c r="I928" s="1">
        <v>16871</v>
      </c>
      <c r="J928" t="s">
        <v>5347</v>
      </c>
      <c r="K928" t="s">
        <v>5348</v>
      </c>
      <c r="L928">
        <v>37456</v>
      </c>
      <c r="M928" t="s">
        <v>530</v>
      </c>
      <c r="N928" s="1">
        <v>44897</v>
      </c>
      <c r="O928" s="1">
        <v>44900</v>
      </c>
      <c r="P928">
        <v>16</v>
      </c>
      <c r="Q928">
        <v>1</v>
      </c>
      <c r="R928" t="s">
        <v>53</v>
      </c>
      <c r="S928">
        <v>4</v>
      </c>
      <c r="T928">
        <v>0</v>
      </c>
      <c r="U928">
        <v>3</v>
      </c>
      <c r="V928">
        <v>432</v>
      </c>
      <c r="W928" t="s">
        <v>54</v>
      </c>
      <c r="X928" t="s">
        <v>5349</v>
      </c>
      <c r="Y928" t="s">
        <v>43</v>
      </c>
      <c r="Z928" s="1">
        <v>44881</v>
      </c>
      <c r="AA928" s="2">
        <v>0.74065972222222232</v>
      </c>
      <c r="AB928" s="2">
        <v>0.89378472222222216</v>
      </c>
      <c r="AC928" t="s">
        <v>45</v>
      </c>
      <c r="AD928" t="s">
        <v>44</v>
      </c>
      <c r="AE928" t="s">
        <v>44</v>
      </c>
      <c r="AF928">
        <v>144</v>
      </c>
    </row>
    <row r="929" spans="1:32">
      <c r="A929">
        <v>1982</v>
      </c>
      <c r="B929">
        <v>1082</v>
      </c>
      <c r="C929" t="s">
        <v>4655</v>
      </c>
      <c r="D929" t="s">
        <v>5350</v>
      </c>
      <c r="E929" t="s">
        <v>48</v>
      </c>
      <c r="F929" t="s">
        <v>5351</v>
      </c>
      <c r="G929" t="s">
        <v>5352</v>
      </c>
      <c r="H929" t="s">
        <v>272</v>
      </c>
      <c r="I929" s="1">
        <v>16404</v>
      </c>
      <c r="J929" t="s">
        <v>5353</v>
      </c>
      <c r="K929" t="s">
        <v>5354</v>
      </c>
      <c r="L929">
        <v>4111</v>
      </c>
      <c r="M929" t="s">
        <v>272</v>
      </c>
      <c r="N929" s="1">
        <v>44803</v>
      </c>
      <c r="O929" s="1">
        <v>44808</v>
      </c>
      <c r="P929">
        <v>23</v>
      </c>
      <c r="Q929">
        <v>1</v>
      </c>
      <c r="R929" t="s">
        <v>63</v>
      </c>
      <c r="S929">
        <v>2</v>
      </c>
      <c r="T929">
        <v>2</v>
      </c>
      <c r="U929">
        <v>5</v>
      </c>
      <c r="V929">
        <v>390</v>
      </c>
      <c r="W929" t="s">
        <v>41</v>
      </c>
      <c r="X929" t="s">
        <v>5355</v>
      </c>
      <c r="Y929" t="s">
        <v>6</v>
      </c>
      <c r="Z929" s="1">
        <v>44782</v>
      </c>
      <c r="AA929" s="2">
        <v>0.37309027777777781</v>
      </c>
      <c r="AB929" s="2">
        <v>0.36000000000000004</v>
      </c>
      <c r="AC929" t="s">
        <v>45</v>
      </c>
      <c r="AD929" t="s">
        <v>44</v>
      </c>
      <c r="AE929" t="s">
        <v>45</v>
      </c>
      <c r="AF929">
        <v>78</v>
      </c>
    </row>
    <row r="930" spans="1:32">
      <c r="A930">
        <v>1983</v>
      </c>
      <c r="B930">
        <v>1083</v>
      </c>
      <c r="C930" t="s">
        <v>552</v>
      </c>
      <c r="D930" t="s">
        <v>2398</v>
      </c>
      <c r="E930" t="s">
        <v>48</v>
      </c>
      <c r="F930" t="s">
        <v>5356</v>
      </c>
      <c r="G930" t="s">
        <v>5357</v>
      </c>
      <c r="H930" t="s">
        <v>94</v>
      </c>
      <c r="I930" s="1">
        <v>24819</v>
      </c>
      <c r="J930" t="s">
        <v>5358</v>
      </c>
      <c r="K930" t="s">
        <v>5359</v>
      </c>
      <c r="L930">
        <v>84184</v>
      </c>
      <c r="M930" t="s">
        <v>94</v>
      </c>
      <c r="N930" s="1">
        <v>44685</v>
      </c>
      <c r="O930" s="1">
        <v>44686</v>
      </c>
      <c r="P930">
        <v>89</v>
      </c>
      <c r="Q930">
        <v>4</v>
      </c>
      <c r="R930" t="s">
        <v>63</v>
      </c>
      <c r="S930">
        <v>2</v>
      </c>
      <c r="T930">
        <v>0</v>
      </c>
      <c r="U930">
        <v>1</v>
      </c>
      <c r="V930">
        <v>75</v>
      </c>
      <c r="W930" t="s">
        <v>54</v>
      </c>
      <c r="X930" t="s">
        <v>5360</v>
      </c>
      <c r="Y930" t="s">
        <v>6</v>
      </c>
      <c r="Z930" s="1">
        <v>44652</v>
      </c>
      <c r="AA930" s="2">
        <v>0.33140046296296294</v>
      </c>
      <c r="AB930" s="2">
        <v>0.57759259259259255</v>
      </c>
      <c r="AC930" t="s">
        <v>45</v>
      </c>
      <c r="AD930" t="s">
        <v>45</v>
      </c>
      <c r="AE930" t="s">
        <v>45</v>
      </c>
      <c r="AF930">
        <v>75</v>
      </c>
    </row>
    <row r="931" spans="1:32">
      <c r="A931">
        <v>1984</v>
      </c>
      <c r="B931">
        <v>1084</v>
      </c>
      <c r="C931" t="s">
        <v>3540</v>
      </c>
      <c r="D931" t="s">
        <v>2880</v>
      </c>
      <c r="E931" t="s">
        <v>34</v>
      </c>
      <c r="F931" t="s">
        <v>5361</v>
      </c>
      <c r="G931" t="s">
        <v>5362</v>
      </c>
      <c r="H931" t="s">
        <v>50</v>
      </c>
      <c r="I931" s="1">
        <v>16531</v>
      </c>
      <c r="J931" t="s">
        <v>5363</v>
      </c>
      <c r="K931" t="s">
        <v>5364</v>
      </c>
      <c r="L931">
        <v>55859</v>
      </c>
      <c r="M931" t="s">
        <v>50</v>
      </c>
      <c r="N931" s="1">
        <v>44661</v>
      </c>
      <c r="O931" s="1">
        <v>44666</v>
      </c>
      <c r="P931">
        <v>71</v>
      </c>
      <c r="Q931">
        <v>3</v>
      </c>
      <c r="R931" t="s">
        <v>63</v>
      </c>
      <c r="S931">
        <v>2</v>
      </c>
      <c r="T931">
        <v>0</v>
      </c>
      <c r="U931">
        <v>5</v>
      </c>
      <c r="V931">
        <v>360</v>
      </c>
      <c r="W931" t="s">
        <v>41</v>
      </c>
      <c r="X931" t="s">
        <v>5365</v>
      </c>
      <c r="Y931" t="s">
        <v>81</v>
      </c>
      <c r="Z931" s="1">
        <v>44630</v>
      </c>
      <c r="AA931" s="2">
        <v>6.4560185185185193E-2</v>
      </c>
      <c r="AB931" s="2">
        <v>0.75635416666666666</v>
      </c>
      <c r="AC931" t="s">
        <v>44</v>
      </c>
      <c r="AD931" t="s">
        <v>44</v>
      </c>
      <c r="AE931" t="s">
        <v>44</v>
      </c>
      <c r="AF931">
        <v>72</v>
      </c>
    </row>
    <row r="932" spans="1:32">
      <c r="A932">
        <v>1985</v>
      </c>
      <c r="B932">
        <v>1085</v>
      </c>
      <c r="C932" t="s">
        <v>354</v>
      </c>
      <c r="D932" t="s">
        <v>1493</v>
      </c>
      <c r="E932" t="s">
        <v>34</v>
      </c>
      <c r="F932" t="s">
        <v>5366</v>
      </c>
      <c r="G932" t="s">
        <v>5367</v>
      </c>
      <c r="H932" t="s">
        <v>77</v>
      </c>
      <c r="I932" s="1">
        <v>31454</v>
      </c>
      <c r="J932" t="s">
        <v>5368</v>
      </c>
      <c r="K932" t="s">
        <v>5369</v>
      </c>
      <c r="L932">
        <v>2032</v>
      </c>
      <c r="M932" t="s">
        <v>77</v>
      </c>
      <c r="N932" s="1">
        <v>44786</v>
      </c>
      <c r="O932" s="1">
        <v>44787</v>
      </c>
      <c r="P932">
        <v>66</v>
      </c>
      <c r="Q932">
        <v>3</v>
      </c>
      <c r="R932" t="s">
        <v>40</v>
      </c>
      <c r="S932">
        <v>3</v>
      </c>
      <c r="T932">
        <v>2</v>
      </c>
      <c r="U932">
        <v>1</v>
      </c>
      <c r="V932">
        <v>250</v>
      </c>
      <c r="W932" t="s">
        <v>41</v>
      </c>
      <c r="X932" t="s">
        <v>5370</v>
      </c>
      <c r="Y932" t="s">
        <v>43</v>
      </c>
      <c r="Z932" s="1">
        <v>44754</v>
      </c>
      <c r="AA932" s="2">
        <v>0.44876157407407408</v>
      </c>
      <c r="AB932" s="2">
        <v>0.96729166666666666</v>
      </c>
      <c r="AC932" t="s">
        <v>45</v>
      </c>
      <c r="AD932" t="s">
        <v>45</v>
      </c>
      <c r="AE932" t="s">
        <v>44</v>
      </c>
      <c r="AF932">
        <v>250</v>
      </c>
    </row>
    <row r="933" spans="1:32">
      <c r="A933">
        <v>1986</v>
      </c>
      <c r="B933">
        <v>1086</v>
      </c>
      <c r="C933" t="s">
        <v>229</v>
      </c>
      <c r="D933" t="s">
        <v>2492</v>
      </c>
      <c r="E933" t="s">
        <v>34</v>
      </c>
      <c r="F933" t="s">
        <v>5371</v>
      </c>
      <c r="G933" t="s">
        <v>5372</v>
      </c>
      <c r="H933" t="s">
        <v>135</v>
      </c>
      <c r="I933" s="1">
        <v>21487</v>
      </c>
      <c r="J933" t="s">
        <v>5373</v>
      </c>
      <c r="K933" t="s">
        <v>5374</v>
      </c>
      <c r="L933">
        <v>93873</v>
      </c>
      <c r="M933" t="s">
        <v>135</v>
      </c>
      <c r="N933" s="1">
        <v>44620</v>
      </c>
      <c r="O933" s="1">
        <v>44621</v>
      </c>
      <c r="P933">
        <v>18</v>
      </c>
      <c r="Q933">
        <v>1</v>
      </c>
      <c r="R933" t="s">
        <v>40</v>
      </c>
      <c r="S933">
        <v>1</v>
      </c>
      <c r="T933">
        <v>1</v>
      </c>
      <c r="U933">
        <v>1</v>
      </c>
      <c r="V933">
        <v>219</v>
      </c>
      <c r="W933" t="s">
        <v>41</v>
      </c>
      <c r="X933" t="s">
        <v>5375</v>
      </c>
      <c r="Y933" t="s">
        <v>65</v>
      </c>
      <c r="Z933" s="1">
        <v>44586</v>
      </c>
      <c r="AA933" s="2">
        <v>0.25179398148148147</v>
      </c>
      <c r="AB933" s="2">
        <v>0.61484953703703704</v>
      </c>
      <c r="AC933" t="s">
        <v>44</v>
      </c>
      <c r="AD933" t="s">
        <v>44</v>
      </c>
      <c r="AE933" t="s">
        <v>44</v>
      </c>
      <c r="AF933">
        <v>219</v>
      </c>
    </row>
    <row r="934" spans="1:32">
      <c r="A934">
        <v>1987</v>
      </c>
      <c r="B934">
        <v>1087</v>
      </c>
      <c r="C934" t="s">
        <v>461</v>
      </c>
      <c r="D934" t="s">
        <v>1368</v>
      </c>
      <c r="E934" t="s">
        <v>48</v>
      </c>
      <c r="F934" t="s">
        <v>5376</v>
      </c>
      <c r="G934" t="s">
        <v>5377</v>
      </c>
      <c r="H934" t="s">
        <v>225</v>
      </c>
      <c r="I934" s="1">
        <v>30426</v>
      </c>
      <c r="J934" t="s">
        <v>5378</v>
      </c>
      <c r="K934" t="s">
        <v>3874</v>
      </c>
      <c r="L934">
        <v>27414</v>
      </c>
      <c r="M934" t="s">
        <v>225</v>
      </c>
      <c r="N934" s="1">
        <v>44884</v>
      </c>
      <c r="O934" s="1">
        <v>44889</v>
      </c>
      <c r="P934">
        <v>68</v>
      </c>
      <c r="Q934">
        <v>3</v>
      </c>
      <c r="R934" t="s">
        <v>63</v>
      </c>
      <c r="S934">
        <v>2</v>
      </c>
      <c r="T934">
        <v>2</v>
      </c>
      <c r="U934">
        <v>5</v>
      </c>
      <c r="V934">
        <v>445</v>
      </c>
      <c r="W934" t="s">
        <v>54</v>
      </c>
      <c r="X934" t="s">
        <v>5379</v>
      </c>
      <c r="Y934" t="s">
        <v>6</v>
      </c>
      <c r="Z934" s="1">
        <v>44868</v>
      </c>
      <c r="AA934" s="2">
        <v>0.6113425925925926</v>
      </c>
      <c r="AB934" s="2">
        <v>0.23803240740740739</v>
      </c>
      <c r="AC934" t="s">
        <v>44</v>
      </c>
      <c r="AD934" t="s">
        <v>45</v>
      </c>
      <c r="AE934" t="s">
        <v>44</v>
      </c>
      <c r="AF934">
        <v>89</v>
      </c>
    </row>
    <row r="935" spans="1:32">
      <c r="A935">
        <v>1988</v>
      </c>
      <c r="B935">
        <v>1088</v>
      </c>
      <c r="C935" t="s">
        <v>5380</v>
      </c>
      <c r="D935" t="s">
        <v>3066</v>
      </c>
      <c r="E935" t="s">
        <v>34</v>
      </c>
      <c r="F935" t="s">
        <v>5381</v>
      </c>
      <c r="G935" t="s">
        <v>5382</v>
      </c>
      <c r="H935" t="s">
        <v>904</v>
      </c>
      <c r="I935" s="1">
        <v>34162</v>
      </c>
      <c r="J935" t="s">
        <v>5383</v>
      </c>
      <c r="K935" t="s">
        <v>5384</v>
      </c>
      <c r="L935">
        <v>64827</v>
      </c>
      <c r="M935" t="s">
        <v>904</v>
      </c>
      <c r="N935" s="1">
        <v>44784</v>
      </c>
      <c r="O935" s="1">
        <v>44785</v>
      </c>
      <c r="P935">
        <v>71</v>
      </c>
      <c r="Q935">
        <v>3</v>
      </c>
      <c r="R935" t="s">
        <v>63</v>
      </c>
      <c r="S935">
        <v>3</v>
      </c>
      <c r="T935">
        <v>2</v>
      </c>
      <c r="U935">
        <v>1</v>
      </c>
      <c r="V935">
        <v>74</v>
      </c>
      <c r="W935" t="s">
        <v>54</v>
      </c>
      <c r="X935" t="s">
        <v>5385</v>
      </c>
      <c r="Y935" t="s">
        <v>81</v>
      </c>
      <c r="Z935" s="1">
        <v>44762</v>
      </c>
      <c r="AA935" s="2">
        <v>0.41175925925925921</v>
      </c>
      <c r="AB935" s="2">
        <v>0.24756944444444443</v>
      </c>
      <c r="AC935" t="s">
        <v>44</v>
      </c>
      <c r="AD935" t="s">
        <v>45</v>
      </c>
      <c r="AE935" t="s">
        <v>45</v>
      </c>
      <c r="AF935">
        <v>74</v>
      </c>
    </row>
    <row r="936" spans="1:32">
      <c r="A936">
        <v>1990</v>
      </c>
      <c r="B936">
        <v>1090</v>
      </c>
      <c r="C936" t="s">
        <v>1328</v>
      </c>
      <c r="D936" t="s">
        <v>995</v>
      </c>
      <c r="E936" t="s">
        <v>34</v>
      </c>
      <c r="F936" t="s">
        <v>5386</v>
      </c>
      <c r="G936" t="s">
        <v>5387</v>
      </c>
      <c r="H936" t="s">
        <v>725</v>
      </c>
      <c r="I936" s="1">
        <v>24203</v>
      </c>
      <c r="J936" t="s">
        <v>5388</v>
      </c>
      <c r="K936" t="s">
        <v>5389</v>
      </c>
      <c r="L936">
        <v>39697</v>
      </c>
      <c r="M936" t="s">
        <v>725</v>
      </c>
      <c r="N936" s="1">
        <v>44630</v>
      </c>
      <c r="O936" s="1">
        <v>44635</v>
      </c>
      <c r="P936">
        <v>38</v>
      </c>
      <c r="Q936">
        <v>2</v>
      </c>
      <c r="R936" t="s">
        <v>63</v>
      </c>
      <c r="S936">
        <v>2</v>
      </c>
      <c r="T936">
        <v>2</v>
      </c>
      <c r="U936">
        <v>5</v>
      </c>
      <c r="V936">
        <v>335</v>
      </c>
      <c r="W936" t="s">
        <v>54</v>
      </c>
      <c r="X936" t="s">
        <v>5390</v>
      </c>
      <c r="Y936" t="s">
        <v>6</v>
      </c>
      <c r="Z936" s="1">
        <v>44611</v>
      </c>
      <c r="AA936" s="2">
        <v>0.16300925925925927</v>
      </c>
      <c r="AB936" s="2">
        <v>0.71703703703703703</v>
      </c>
      <c r="AC936" t="s">
        <v>44</v>
      </c>
      <c r="AD936" t="s">
        <v>44</v>
      </c>
      <c r="AE936" t="s">
        <v>45</v>
      </c>
      <c r="AF936">
        <v>67</v>
      </c>
    </row>
    <row r="937" spans="1:32">
      <c r="A937">
        <v>1991</v>
      </c>
      <c r="B937">
        <v>1091</v>
      </c>
      <c r="C937" t="s">
        <v>5304</v>
      </c>
      <c r="D937" t="s">
        <v>5237</v>
      </c>
      <c r="E937" t="s">
        <v>34</v>
      </c>
      <c r="F937" t="s">
        <v>5391</v>
      </c>
      <c r="G937" t="s">
        <v>5392</v>
      </c>
      <c r="H937" t="s">
        <v>179</v>
      </c>
      <c r="I937" s="1">
        <v>37739</v>
      </c>
      <c r="J937" t="s">
        <v>5393</v>
      </c>
      <c r="K937" t="s">
        <v>5394</v>
      </c>
      <c r="L937">
        <v>56318</v>
      </c>
      <c r="M937" t="s">
        <v>179</v>
      </c>
      <c r="N937" s="1">
        <v>44711</v>
      </c>
      <c r="O937" s="1">
        <v>44713</v>
      </c>
      <c r="P937">
        <v>6</v>
      </c>
      <c r="Q937">
        <v>1</v>
      </c>
      <c r="R937" t="s">
        <v>40</v>
      </c>
      <c r="S937">
        <v>3</v>
      </c>
      <c r="T937">
        <v>1</v>
      </c>
      <c r="U937">
        <v>2</v>
      </c>
      <c r="V937">
        <v>454</v>
      </c>
      <c r="W937" t="s">
        <v>41</v>
      </c>
      <c r="X937" t="s">
        <v>5395</v>
      </c>
      <c r="Y937" t="s">
        <v>65</v>
      </c>
      <c r="Z937" s="1">
        <v>44681</v>
      </c>
      <c r="AA937" s="2">
        <v>0.36724537037037036</v>
      </c>
      <c r="AB937" s="2">
        <v>0.93765046296296306</v>
      </c>
      <c r="AC937" t="s">
        <v>44</v>
      </c>
      <c r="AD937" t="s">
        <v>44</v>
      </c>
      <c r="AE937" t="s">
        <v>45</v>
      </c>
      <c r="AF937">
        <v>227</v>
      </c>
    </row>
    <row r="938" spans="1:32">
      <c r="A938">
        <v>1994</v>
      </c>
      <c r="B938">
        <v>1094</v>
      </c>
      <c r="C938" t="s">
        <v>583</v>
      </c>
      <c r="D938" t="s">
        <v>768</v>
      </c>
      <c r="E938" t="s">
        <v>34</v>
      </c>
      <c r="F938" t="s">
        <v>5396</v>
      </c>
      <c r="G938" t="s">
        <v>5397</v>
      </c>
      <c r="H938" t="s">
        <v>530</v>
      </c>
      <c r="I938" s="1">
        <v>33303</v>
      </c>
      <c r="J938" t="s">
        <v>5398</v>
      </c>
      <c r="K938" t="s">
        <v>5399</v>
      </c>
      <c r="L938">
        <v>77759</v>
      </c>
      <c r="M938" t="s">
        <v>530</v>
      </c>
      <c r="N938" s="1">
        <v>44948</v>
      </c>
      <c r="O938" s="1">
        <v>44950</v>
      </c>
      <c r="P938">
        <v>35</v>
      </c>
      <c r="Q938">
        <v>2</v>
      </c>
      <c r="R938" t="s">
        <v>63</v>
      </c>
      <c r="S938">
        <v>2</v>
      </c>
      <c r="T938">
        <v>0</v>
      </c>
      <c r="U938">
        <v>2</v>
      </c>
      <c r="V938">
        <v>126</v>
      </c>
      <c r="W938" t="s">
        <v>54</v>
      </c>
      <c r="X938" t="s">
        <v>5400</v>
      </c>
      <c r="Y938" t="s">
        <v>65</v>
      </c>
      <c r="Z938" s="1">
        <v>44917</v>
      </c>
      <c r="AA938" s="2">
        <v>0.65449074074074076</v>
      </c>
      <c r="AB938" s="2">
        <v>0.57075231481481481</v>
      </c>
      <c r="AC938" t="s">
        <v>45</v>
      </c>
      <c r="AD938" t="s">
        <v>45</v>
      </c>
      <c r="AE938" t="s">
        <v>44</v>
      </c>
      <c r="AF938">
        <v>63</v>
      </c>
    </row>
    <row r="939" spans="1:32">
      <c r="A939">
        <v>1996</v>
      </c>
      <c r="B939">
        <v>1096</v>
      </c>
      <c r="C939" t="s">
        <v>213</v>
      </c>
      <c r="D939" t="s">
        <v>1028</v>
      </c>
      <c r="E939" t="s">
        <v>34</v>
      </c>
      <c r="F939" t="s">
        <v>5401</v>
      </c>
      <c r="G939" t="s">
        <v>5402</v>
      </c>
      <c r="H939" t="s">
        <v>317</v>
      </c>
      <c r="I939" s="1">
        <v>15841</v>
      </c>
      <c r="J939" t="s">
        <v>5403</v>
      </c>
      <c r="K939" t="s">
        <v>5404</v>
      </c>
      <c r="L939">
        <v>44996</v>
      </c>
      <c r="M939" t="s">
        <v>317</v>
      </c>
      <c r="N939" s="1">
        <v>44620</v>
      </c>
      <c r="O939" s="1">
        <v>44623</v>
      </c>
      <c r="P939">
        <v>47</v>
      </c>
      <c r="Q939">
        <v>2</v>
      </c>
      <c r="R939" t="s">
        <v>63</v>
      </c>
      <c r="S939">
        <v>2</v>
      </c>
      <c r="T939">
        <v>1</v>
      </c>
      <c r="U939">
        <v>3</v>
      </c>
      <c r="V939">
        <v>228</v>
      </c>
      <c r="W939" t="s">
        <v>41</v>
      </c>
      <c r="X939" t="s">
        <v>5405</v>
      </c>
      <c r="Y939" t="s">
        <v>43</v>
      </c>
      <c r="Z939" s="1">
        <v>44593</v>
      </c>
      <c r="AA939" s="2">
        <v>0.79266203703703697</v>
      </c>
      <c r="AB939" s="2">
        <v>0.66481481481481486</v>
      </c>
      <c r="AC939" t="s">
        <v>45</v>
      </c>
      <c r="AD939" t="s">
        <v>45</v>
      </c>
      <c r="AE939" t="s">
        <v>45</v>
      </c>
      <c r="AF939">
        <v>76</v>
      </c>
    </row>
    <row r="940" spans="1:32">
      <c r="A940">
        <v>1997</v>
      </c>
      <c r="B940">
        <v>1097</v>
      </c>
      <c r="C940" t="s">
        <v>988</v>
      </c>
      <c r="D940" t="s">
        <v>2334</v>
      </c>
      <c r="E940" t="s">
        <v>34</v>
      </c>
      <c r="F940" t="s">
        <v>5406</v>
      </c>
      <c r="G940" t="s">
        <v>5407</v>
      </c>
      <c r="H940" t="s">
        <v>904</v>
      </c>
      <c r="I940" s="1">
        <v>24836</v>
      </c>
      <c r="J940" t="s">
        <v>5408</v>
      </c>
      <c r="K940" t="s">
        <v>5409</v>
      </c>
      <c r="L940">
        <v>54756</v>
      </c>
      <c r="M940" t="s">
        <v>904</v>
      </c>
      <c r="N940" s="1">
        <v>44637</v>
      </c>
      <c r="O940" s="1">
        <v>44641</v>
      </c>
      <c r="P940">
        <v>95</v>
      </c>
      <c r="Q940">
        <v>4</v>
      </c>
      <c r="R940" t="s">
        <v>63</v>
      </c>
      <c r="S940">
        <v>3</v>
      </c>
      <c r="T940">
        <v>2</v>
      </c>
      <c r="U940">
        <v>4</v>
      </c>
      <c r="V940">
        <v>360</v>
      </c>
      <c r="W940" t="s">
        <v>54</v>
      </c>
      <c r="X940" t="s">
        <v>5410</v>
      </c>
      <c r="Y940" t="s">
        <v>65</v>
      </c>
      <c r="Z940" s="1">
        <v>44625</v>
      </c>
      <c r="AA940" s="2">
        <v>0.29375000000000001</v>
      </c>
      <c r="AB940" s="2">
        <v>0.78454861111111107</v>
      </c>
      <c r="AC940" t="s">
        <v>44</v>
      </c>
      <c r="AD940" t="s">
        <v>44</v>
      </c>
      <c r="AE940" t="s">
        <v>45</v>
      </c>
      <c r="AF940">
        <v>90</v>
      </c>
    </row>
    <row r="941" spans="1:32">
      <c r="A941">
        <v>1998</v>
      </c>
      <c r="B941">
        <v>1098</v>
      </c>
      <c r="C941" t="s">
        <v>908</v>
      </c>
      <c r="D941" t="s">
        <v>5411</v>
      </c>
      <c r="E941" t="s">
        <v>34</v>
      </c>
      <c r="F941" t="s">
        <v>5412</v>
      </c>
      <c r="G941" t="s">
        <v>5413</v>
      </c>
      <c r="H941" t="s">
        <v>171</v>
      </c>
      <c r="I941" s="1">
        <v>30795</v>
      </c>
      <c r="J941" t="s">
        <v>5414</v>
      </c>
      <c r="K941" t="s">
        <v>5415</v>
      </c>
      <c r="L941">
        <v>65275</v>
      </c>
      <c r="M941" t="s">
        <v>171</v>
      </c>
      <c r="N941" s="1">
        <v>44687</v>
      </c>
      <c r="O941" s="1">
        <v>44690</v>
      </c>
      <c r="P941">
        <v>61</v>
      </c>
      <c r="Q941">
        <v>3</v>
      </c>
      <c r="R941" t="s">
        <v>53</v>
      </c>
      <c r="S941">
        <v>4</v>
      </c>
      <c r="T941">
        <v>2</v>
      </c>
      <c r="U941">
        <v>3</v>
      </c>
      <c r="V941">
        <v>369</v>
      </c>
      <c r="W941" t="s">
        <v>54</v>
      </c>
      <c r="X941" t="s">
        <v>5416</v>
      </c>
      <c r="Y941" t="s">
        <v>43</v>
      </c>
      <c r="Z941" s="1">
        <v>44648</v>
      </c>
      <c r="AA941" s="2">
        <v>0.97922453703703705</v>
      </c>
      <c r="AB941" s="2">
        <v>0.60303240740740738</v>
      </c>
      <c r="AC941" t="s">
        <v>45</v>
      </c>
      <c r="AD941" t="s">
        <v>45</v>
      </c>
      <c r="AE941" t="s">
        <v>45</v>
      </c>
      <c r="AF941">
        <v>123</v>
      </c>
    </row>
    <row r="942" spans="1:32">
      <c r="A942">
        <v>1999</v>
      </c>
      <c r="B942">
        <v>1099</v>
      </c>
      <c r="C942" t="s">
        <v>4045</v>
      </c>
      <c r="D942" t="s">
        <v>4428</v>
      </c>
      <c r="E942" t="s">
        <v>48</v>
      </c>
      <c r="F942" t="s">
        <v>5417</v>
      </c>
      <c r="G942" t="s">
        <v>5418</v>
      </c>
      <c r="H942" t="s">
        <v>50</v>
      </c>
      <c r="I942" s="1">
        <v>20760</v>
      </c>
      <c r="J942" t="s">
        <v>5419</v>
      </c>
      <c r="K942" t="s">
        <v>5420</v>
      </c>
      <c r="L942">
        <v>94308</v>
      </c>
      <c r="M942" t="s">
        <v>50</v>
      </c>
      <c r="N942" s="1">
        <v>44599</v>
      </c>
      <c r="O942" s="1">
        <v>44600</v>
      </c>
      <c r="P942">
        <v>47</v>
      </c>
      <c r="Q942">
        <v>2</v>
      </c>
      <c r="R942" t="s">
        <v>63</v>
      </c>
      <c r="S942">
        <v>3</v>
      </c>
      <c r="T942">
        <v>2</v>
      </c>
      <c r="U942">
        <v>1</v>
      </c>
      <c r="V942">
        <v>76</v>
      </c>
      <c r="W942" t="s">
        <v>54</v>
      </c>
      <c r="X942" t="s">
        <v>5421</v>
      </c>
      <c r="Y942" t="s">
        <v>43</v>
      </c>
      <c r="Z942" s="1">
        <v>44567</v>
      </c>
      <c r="AA942" s="2">
        <v>0.92098379629629623</v>
      </c>
      <c r="AB942" s="2">
        <v>0.301875</v>
      </c>
      <c r="AC942" t="s">
        <v>45</v>
      </c>
      <c r="AD942" t="s">
        <v>44</v>
      </c>
      <c r="AE942" t="s">
        <v>45</v>
      </c>
      <c r="AF942">
        <v>76</v>
      </c>
    </row>
    <row r="943" spans="1:32">
      <c r="A943">
        <v>2001</v>
      </c>
      <c r="B943">
        <v>1101</v>
      </c>
      <c r="C943" t="s">
        <v>1316</v>
      </c>
      <c r="D943" t="s">
        <v>5209</v>
      </c>
      <c r="E943" t="s">
        <v>48</v>
      </c>
      <c r="F943" t="s">
        <v>5422</v>
      </c>
      <c r="G943" t="s">
        <v>5423</v>
      </c>
      <c r="H943" t="s">
        <v>179</v>
      </c>
      <c r="I943" s="1">
        <v>36952</v>
      </c>
      <c r="J943" t="s">
        <v>5424</v>
      </c>
      <c r="K943" t="s">
        <v>5425</v>
      </c>
      <c r="L943">
        <v>8549</v>
      </c>
      <c r="M943" t="s">
        <v>179</v>
      </c>
      <c r="N943" s="1">
        <v>44739</v>
      </c>
      <c r="O943" s="1">
        <v>44742</v>
      </c>
      <c r="P943">
        <v>24</v>
      </c>
      <c r="Q943">
        <v>1</v>
      </c>
      <c r="R943" t="s">
        <v>40</v>
      </c>
      <c r="S943">
        <v>4</v>
      </c>
      <c r="T943">
        <v>0</v>
      </c>
      <c r="U943">
        <v>3</v>
      </c>
      <c r="V943">
        <v>660</v>
      </c>
      <c r="W943" t="s">
        <v>54</v>
      </c>
      <c r="X943" t="s">
        <v>5426</v>
      </c>
      <c r="Y943" t="s">
        <v>43</v>
      </c>
      <c r="Z943" s="1">
        <v>44721</v>
      </c>
      <c r="AA943" s="2">
        <v>6.6238425925925923E-2</v>
      </c>
      <c r="AB943" s="2">
        <v>0.61061342592592593</v>
      </c>
      <c r="AC943" t="s">
        <v>45</v>
      </c>
      <c r="AD943" t="s">
        <v>44</v>
      </c>
      <c r="AE943" t="s">
        <v>45</v>
      </c>
      <c r="AF943">
        <v>220</v>
      </c>
    </row>
    <row r="944" spans="1:32">
      <c r="A944">
        <v>2002</v>
      </c>
      <c r="B944">
        <v>1102</v>
      </c>
      <c r="C944" t="s">
        <v>197</v>
      </c>
      <c r="D944" t="s">
        <v>1896</v>
      </c>
      <c r="E944" t="s">
        <v>34</v>
      </c>
      <c r="F944" t="s">
        <v>5427</v>
      </c>
      <c r="G944" t="s">
        <v>5428</v>
      </c>
      <c r="H944" t="s">
        <v>941</v>
      </c>
      <c r="I944" s="1">
        <v>38285</v>
      </c>
      <c r="J944" t="s">
        <v>5429</v>
      </c>
      <c r="K944" t="s">
        <v>5430</v>
      </c>
      <c r="L944">
        <v>75488</v>
      </c>
      <c r="M944" t="s">
        <v>941</v>
      </c>
      <c r="N944" s="1">
        <v>44823</v>
      </c>
      <c r="O944" s="1">
        <v>44825</v>
      </c>
      <c r="P944">
        <v>82</v>
      </c>
      <c r="Q944">
        <v>4</v>
      </c>
      <c r="R944" t="s">
        <v>53</v>
      </c>
      <c r="S944">
        <v>2</v>
      </c>
      <c r="T944">
        <v>2</v>
      </c>
      <c r="U944">
        <v>2</v>
      </c>
      <c r="V944">
        <v>254</v>
      </c>
      <c r="W944" t="s">
        <v>41</v>
      </c>
      <c r="X944" t="s">
        <v>5431</v>
      </c>
      <c r="Y944" t="s">
        <v>65</v>
      </c>
      <c r="Z944" s="1">
        <v>44788</v>
      </c>
      <c r="AA944" s="2">
        <v>0.2519791666666667</v>
      </c>
      <c r="AB944" s="2">
        <v>0.5932291666666667</v>
      </c>
      <c r="AC944" t="s">
        <v>45</v>
      </c>
      <c r="AD944" t="s">
        <v>45</v>
      </c>
      <c r="AE944" t="s">
        <v>45</v>
      </c>
      <c r="AF944">
        <v>127</v>
      </c>
    </row>
    <row r="945" spans="1:32">
      <c r="A945">
        <v>2004</v>
      </c>
      <c r="B945">
        <v>1104</v>
      </c>
      <c r="C945" t="s">
        <v>469</v>
      </c>
      <c r="D945" t="s">
        <v>5432</v>
      </c>
      <c r="E945" t="s">
        <v>48</v>
      </c>
      <c r="F945" t="s">
        <v>5433</v>
      </c>
      <c r="G945" t="s">
        <v>5434</v>
      </c>
      <c r="H945" t="s">
        <v>225</v>
      </c>
      <c r="I945" s="1">
        <v>24553</v>
      </c>
      <c r="J945" t="s">
        <v>5435</v>
      </c>
      <c r="K945" t="s">
        <v>88</v>
      </c>
      <c r="L945">
        <v>88775</v>
      </c>
      <c r="M945" t="s">
        <v>225</v>
      </c>
      <c r="N945" s="1">
        <v>44769</v>
      </c>
      <c r="O945" s="1">
        <v>44770</v>
      </c>
      <c r="P945">
        <v>95</v>
      </c>
      <c r="Q945">
        <v>4</v>
      </c>
      <c r="R945" t="s">
        <v>63</v>
      </c>
      <c r="S945">
        <v>2</v>
      </c>
      <c r="T945">
        <v>1</v>
      </c>
      <c r="U945">
        <v>1</v>
      </c>
      <c r="V945">
        <v>82</v>
      </c>
      <c r="W945" t="s">
        <v>41</v>
      </c>
      <c r="X945" t="s">
        <v>5436</v>
      </c>
      <c r="Y945" t="s">
        <v>81</v>
      </c>
      <c r="Z945" s="1">
        <v>44757</v>
      </c>
      <c r="AA945" s="2">
        <v>0.20596064814814816</v>
      </c>
      <c r="AB945" s="2">
        <v>0.96219907407407401</v>
      </c>
      <c r="AC945" t="s">
        <v>44</v>
      </c>
      <c r="AD945" t="s">
        <v>44</v>
      </c>
      <c r="AE945" t="s">
        <v>44</v>
      </c>
      <c r="AF945">
        <v>82</v>
      </c>
    </row>
    <row r="946" spans="1:32">
      <c r="A946">
        <v>2005</v>
      </c>
      <c r="B946">
        <v>1105</v>
      </c>
      <c r="C946" t="s">
        <v>1392</v>
      </c>
      <c r="D946" t="s">
        <v>5437</v>
      </c>
      <c r="E946" t="s">
        <v>48</v>
      </c>
      <c r="F946" t="s">
        <v>5438</v>
      </c>
      <c r="G946" t="s">
        <v>5439</v>
      </c>
      <c r="H946" t="s">
        <v>272</v>
      </c>
      <c r="I946" s="1">
        <v>16243</v>
      </c>
      <c r="J946" t="s">
        <v>5440</v>
      </c>
      <c r="K946" t="s">
        <v>5441</v>
      </c>
      <c r="L946">
        <v>51794</v>
      </c>
      <c r="M946" t="s">
        <v>272</v>
      </c>
      <c r="N946" s="1">
        <v>44640</v>
      </c>
      <c r="O946" s="1">
        <v>44644</v>
      </c>
      <c r="P946">
        <v>76</v>
      </c>
      <c r="Q946">
        <v>4</v>
      </c>
      <c r="R946" t="s">
        <v>53</v>
      </c>
      <c r="S946">
        <v>3</v>
      </c>
      <c r="T946">
        <v>0</v>
      </c>
      <c r="U946">
        <v>4</v>
      </c>
      <c r="V946">
        <v>596</v>
      </c>
      <c r="W946" t="s">
        <v>41</v>
      </c>
      <c r="X946" t="s">
        <v>5442</v>
      </c>
      <c r="Y946" t="s">
        <v>65</v>
      </c>
      <c r="Z946" s="1">
        <v>44622</v>
      </c>
      <c r="AA946" s="2">
        <v>0.54538194444444443</v>
      </c>
      <c r="AB946" s="2">
        <v>0.64394675925925926</v>
      </c>
      <c r="AC946" t="s">
        <v>44</v>
      </c>
      <c r="AD946" t="s">
        <v>45</v>
      </c>
      <c r="AE946" t="s">
        <v>44</v>
      </c>
      <c r="AF946">
        <v>149</v>
      </c>
    </row>
    <row r="947" spans="1:32">
      <c r="A947">
        <v>2006</v>
      </c>
      <c r="B947">
        <v>1106</v>
      </c>
      <c r="C947" t="s">
        <v>354</v>
      </c>
      <c r="D947" t="s">
        <v>5443</v>
      </c>
      <c r="E947" t="s">
        <v>34</v>
      </c>
      <c r="F947" t="s">
        <v>5444</v>
      </c>
      <c r="G947" t="s">
        <v>5445</v>
      </c>
      <c r="H947" t="s">
        <v>164</v>
      </c>
      <c r="I947" s="1">
        <v>17175</v>
      </c>
      <c r="J947" t="s">
        <v>5446</v>
      </c>
      <c r="K947" t="s">
        <v>5447</v>
      </c>
      <c r="L947">
        <v>76794</v>
      </c>
      <c r="M947" t="s">
        <v>164</v>
      </c>
      <c r="N947" s="1">
        <v>44854</v>
      </c>
      <c r="O947" s="1">
        <v>44858</v>
      </c>
      <c r="P947">
        <v>79</v>
      </c>
      <c r="Q947">
        <v>4</v>
      </c>
      <c r="R947" t="s">
        <v>53</v>
      </c>
      <c r="S947">
        <v>4</v>
      </c>
      <c r="T947">
        <v>2</v>
      </c>
      <c r="U947">
        <v>4</v>
      </c>
      <c r="V947">
        <v>600</v>
      </c>
      <c r="W947" t="s">
        <v>41</v>
      </c>
      <c r="X947" t="s">
        <v>5448</v>
      </c>
      <c r="Y947" t="s">
        <v>81</v>
      </c>
      <c r="Z947" s="1">
        <v>44826</v>
      </c>
      <c r="AA947" s="2">
        <v>0.8250925925925926</v>
      </c>
      <c r="AB947" s="2">
        <v>0.1065162037037037</v>
      </c>
      <c r="AC947" t="s">
        <v>44</v>
      </c>
      <c r="AD947" t="s">
        <v>44</v>
      </c>
      <c r="AE947" t="s">
        <v>45</v>
      </c>
      <c r="AF947">
        <v>150</v>
      </c>
    </row>
    <row r="948" spans="1:32">
      <c r="A948">
        <v>2007</v>
      </c>
      <c r="B948">
        <v>1107</v>
      </c>
      <c r="C948" t="s">
        <v>1268</v>
      </c>
      <c r="D948" t="s">
        <v>57</v>
      </c>
      <c r="E948" t="s">
        <v>48</v>
      </c>
      <c r="F948" t="s">
        <v>5449</v>
      </c>
      <c r="G948" t="s">
        <v>5450</v>
      </c>
      <c r="H948" t="s">
        <v>129</v>
      </c>
      <c r="I948" s="1">
        <v>18416</v>
      </c>
      <c r="J948" t="s">
        <v>5451</v>
      </c>
      <c r="K948" t="s">
        <v>2193</v>
      </c>
      <c r="L948">
        <v>13673</v>
      </c>
      <c r="M948" t="s">
        <v>129</v>
      </c>
      <c r="N948" s="1">
        <v>44865</v>
      </c>
      <c r="O948" s="1">
        <v>44870</v>
      </c>
      <c r="P948">
        <v>92</v>
      </c>
      <c r="Q948">
        <v>4</v>
      </c>
      <c r="R948" t="s">
        <v>63</v>
      </c>
      <c r="S948">
        <v>4</v>
      </c>
      <c r="T948">
        <v>1</v>
      </c>
      <c r="U948">
        <v>5</v>
      </c>
      <c r="V948">
        <v>405</v>
      </c>
      <c r="W948" t="s">
        <v>54</v>
      </c>
      <c r="X948" t="s">
        <v>5452</v>
      </c>
      <c r="Y948" t="s">
        <v>81</v>
      </c>
      <c r="Z948" s="1">
        <v>44833</v>
      </c>
      <c r="AA948" s="2">
        <v>0.53127314814814819</v>
      </c>
      <c r="AB948" s="2">
        <v>0.51782407407407405</v>
      </c>
      <c r="AC948" t="s">
        <v>44</v>
      </c>
      <c r="AD948" t="s">
        <v>45</v>
      </c>
      <c r="AE948" t="s">
        <v>45</v>
      </c>
      <c r="AF948">
        <v>81</v>
      </c>
    </row>
    <row r="949" spans="1:32">
      <c r="A949">
        <v>2008</v>
      </c>
      <c r="B949">
        <v>1108</v>
      </c>
      <c r="C949" t="s">
        <v>1104</v>
      </c>
      <c r="D949" t="s">
        <v>5453</v>
      </c>
      <c r="E949" t="s">
        <v>34</v>
      </c>
      <c r="F949" t="s">
        <v>5454</v>
      </c>
      <c r="G949" t="s">
        <v>5455</v>
      </c>
      <c r="H949" t="s">
        <v>164</v>
      </c>
      <c r="I949" s="1">
        <v>26766</v>
      </c>
      <c r="J949" t="s">
        <v>5456</v>
      </c>
      <c r="K949" t="s">
        <v>5457</v>
      </c>
      <c r="L949">
        <v>84461</v>
      </c>
      <c r="M949" t="s">
        <v>164</v>
      </c>
      <c r="N949" s="1">
        <v>44625</v>
      </c>
      <c r="O949" s="1">
        <v>44627</v>
      </c>
      <c r="P949">
        <v>34</v>
      </c>
      <c r="Q949">
        <v>2</v>
      </c>
      <c r="R949" t="s">
        <v>53</v>
      </c>
      <c r="S949">
        <v>2</v>
      </c>
      <c r="T949">
        <v>2</v>
      </c>
      <c r="U949">
        <v>2</v>
      </c>
      <c r="V949">
        <v>254</v>
      </c>
      <c r="W949" t="s">
        <v>41</v>
      </c>
      <c r="X949" t="s">
        <v>5458</v>
      </c>
      <c r="Y949" t="s">
        <v>65</v>
      </c>
      <c r="Z949" s="1">
        <v>44614</v>
      </c>
      <c r="AA949" s="2">
        <v>9.2847222222222234E-2</v>
      </c>
      <c r="AB949" s="2">
        <v>0.37021990740740746</v>
      </c>
      <c r="AC949" t="s">
        <v>44</v>
      </c>
      <c r="AD949" t="s">
        <v>45</v>
      </c>
      <c r="AE949" t="s">
        <v>44</v>
      </c>
      <c r="AF949">
        <v>127</v>
      </c>
    </row>
    <row r="950" spans="1:32">
      <c r="A950">
        <v>2009</v>
      </c>
      <c r="B950">
        <v>1109</v>
      </c>
      <c r="C950" t="s">
        <v>2741</v>
      </c>
      <c r="D950" t="s">
        <v>5265</v>
      </c>
      <c r="E950" t="s">
        <v>34</v>
      </c>
      <c r="F950" t="s">
        <v>5459</v>
      </c>
      <c r="G950" t="s">
        <v>5460</v>
      </c>
      <c r="H950" t="s">
        <v>280</v>
      </c>
      <c r="I950" s="1">
        <v>19633</v>
      </c>
      <c r="J950" t="s">
        <v>5461</v>
      </c>
      <c r="K950" t="s">
        <v>5462</v>
      </c>
      <c r="L950">
        <v>8364</v>
      </c>
      <c r="M950" t="s">
        <v>280</v>
      </c>
      <c r="N950" s="1">
        <v>44671</v>
      </c>
      <c r="O950" s="1">
        <v>44673</v>
      </c>
      <c r="P950">
        <v>35</v>
      </c>
      <c r="Q950">
        <v>2</v>
      </c>
      <c r="R950" t="s">
        <v>63</v>
      </c>
      <c r="S950">
        <v>3</v>
      </c>
      <c r="T950">
        <v>0</v>
      </c>
      <c r="U950">
        <v>2</v>
      </c>
      <c r="V950">
        <v>138</v>
      </c>
      <c r="W950" t="s">
        <v>41</v>
      </c>
      <c r="X950" t="s">
        <v>5463</v>
      </c>
      <c r="Y950" t="s">
        <v>43</v>
      </c>
      <c r="Z950" s="1">
        <v>44641</v>
      </c>
      <c r="AA950" s="2">
        <v>7.8148148148148147E-2</v>
      </c>
      <c r="AB950" s="2">
        <v>0.9787731481481482</v>
      </c>
      <c r="AC950" t="s">
        <v>45</v>
      </c>
      <c r="AD950" t="s">
        <v>44</v>
      </c>
      <c r="AE950" t="s">
        <v>44</v>
      </c>
      <c r="AF950">
        <v>69</v>
      </c>
    </row>
    <row r="951" spans="1:32">
      <c r="A951">
        <v>2011</v>
      </c>
      <c r="B951">
        <v>1111</v>
      </c>
      <c r="C951" t="s">
        <v>908</v>
      </c>
      <c r="D951" t="s">
        <v>435</v>
      </c>
      <c r="E951" t="s">
        <v>34</v>
      </c>
      <c r="F951" t="s">
        <v>5464</v>
      </c>
      <c r="G951" t="s">
        <v>5465</v>
      </c>
      <c r="H951" t="s">
        <v>86</v>
      </c>
      <c r="I951" s="1">
        <v>17715</v>
      </c>
      <c r="J951" t="s">
        <v>5466</v>
      </c>
      <c r="K951" t="s">
        <v>1979</v>
      </c>
      <c r="L951">
        <v>72021</v>
      </c>
      <c r="M951" t="s">
        <v>86</v>
      </c>
      <c r="N951" s="1">
        <v>44753</v>
      </c>
      <c r="O951" s="1">
        <v>44755</v>
      </c>
      <c r="P951">
        <v>74</v>
      </c>
      <c r="Q951">
        <v>3</v>
      </c>
      <c r="R951" t="s">
        <v>63</v>
      </c>
      <c r="S951">
        <v>3</v>
      </c>
      <c r="T951">
        <v>2</v>
      </c>
      <c r="U951">
        <v>2</v>
      </c>
      <c r="V951">
        <v>138</v>
      </c>
      <c r="W951" t="s">
        <v>41</v>
      </c>
      <c r="X951" t="s">
        <v>5467</v>
      </c>
      <c r="Y951" t="s">
        <v>43</v>
      </c>
      <c r="Z951" s="1">
        <v>44736</v>
      </c>
      <c r="AA951" s="2">
        <v>0.10665509259259259</v>
      </c>
      <c r="AB951" s="2">
        <v>0.1638425925925926</v>
      </c>
      <c r="AC951" t="s">
        <v>45</v>
      </c>
      <c r="AD951" t="s">
        <v>45</v>
      </c>
      <c r="AE951" t="s">
        <v>45</v>
      </c>
      <c r="AF951">
        <v>69</v>
      </c>
    </row>
    <row r="952" spans="1:32">
      <c r="A952">
        <v>2014</v>
      </c>
      <c r="B952">
        <v>1114</v>
      </c>
      <c r="C952" t="s">
        <v>602</v>
      </c>
      <c r="D952" t="s">
        <v>3461</v>
      </c>
      <c r="E952" t="s">
        <v>34</v>
      </c>
      <c r="F952" t="s">
        <v>5468</v>
      </c>
      <c r="G952" t="s">
        <v>5469</v>
      </c>
      <c r="H952" t="s">
        <v>405</v>
      </c>
      <c r="I952" s="1">
        <v>23321</v>
      </c>
      <c r="J952" t="s">
        <v>5470</v>
      </c>
      <c r="K952" t="s">
        <v>4729</v>
      </c>
      <c r="L952">
        <v>76063</v>
      </c>
      <c r="M952" t="s">
        <v>405</v>
      </c>
      <c r="N952" s="1">
        <v>44607</v>
      </c>
      <c r="O952" s="1">
        <v>44610</v>
      </c>
      <c r="P952">
        <v>4</v>
      </c>
      <c r="Q952">
        <v>1</v>
      </c>
      <c r="R952" t="s">
        <v>53</v>
      </c>
      <c r="S952">
        <v>4</v>
      </c>
      <c r="T952">
        <v>1</v>
      </c>
      <c r="U952">
        <v>3</v>
      </c>
      <c r="V952">
        <v>378</v>
      </c>
      <c r="W952" t="s">
        <v>41</v>
      </c>
      <c r="X952" t="s">
        <v>5471</v>
      </c>
      <c r="Y952" t="s">
        <v>81</v>
      </c>
      <c r="Z952" s="1">
        <v>44579</v>
      </c>
      <c r="AA952" s="2">
        <v>0.74329861111111117</v>
      </c>
      <c r="AB952" s="2">
        <v>0.88611111111111107</v>
      </c>
      <c r="AC952" t="s">
        <v>45</v>
      </c>
      <c r="AD952" t="s">
        <v>44</v>
      </c>
      <c r="AE952" t="s">
        <v>45</v>
      </c>
      <c r="AF952">
        <v>126</v>
      </c>
    </row>
    <row r="953" spans="1:32">
      <c r="A953">
        <v>2015</v>
      </c>
      <c r="B953">
        <v>1115</v>
      </c>
      <c r="C953" t="s">
        <v>908</v>
      </c>
      <c r="D953" t="s">
        <v>716</v>
      </c>
      <c r="E953" t="s">
        <v>48</v>
      </c>
      <c r="F953" t="s">
        <v>5472</v>
      </c>
      <c r="G953">
        <f>1-353-508-1548</f>
        <v>-2408</v>
      </c>
      <c r="H953" t="s">
        <v>941</v>
      </c>
      <c r="I953" s="1">
        <v>33001</v>
      </c>
      <c r="J953" t="s">
        <v>5473</v>
      </c>
      <c r="K953" t="s">
        <v>5474</v>
      </c>
      <c r="L953">
        <v>69283</v>
      </c>
      <c r="M953" t="s">
        <v>941</v>
      </c>
      <c r="N953" s="1">
        <v>44689</v>
      </c>
      <c r="O953" s="1">
        <v>44691</v>
      </c>
      <c r="P953">
        <v>76</v>
      </c>
      <c r="Q953">
        <v>4</v>
      </c>
      <c r="R953" t="s">
        <v>53</v>
      </c>
      <c r="S953">
        <v>4</v>
      </c>
      <c r="T953">
        <v>0</v>
      </c>
      <c r="U953">
        <v>2</v>
      </c>
      <c r="V953">
        <v>284</v>
      </c>
      <c r="W953" t="s">
        <v>54</v>
      </c>
      <c r="X953" t="s">
        <v>5475</v>
      </c>
      <c r="Y953" t="s">
        <v>65</v>
      </c>
      <c r="Z953" s="1">
        <v>44667</v>
      </c>
      <c r="AA953" s="2">
        <v>0.18012731481481481</v>
      </c>
      <c r="AB953" s="2">
        <v>0.62038194444444439</v>
      </c>
      <c r="AC953" t="s">
        <v>45</v>
      </c>
      <c r="AD953" t="s">
        <v>44</v>
      </c>
      <c r="AE953" t="s">
        <v>44</v>
      </c>
      <c r="AF953">
        <v>142</v>
      </c>
    </row>
    <row r="954" spans="1:32">
      <c r="A954">
        <v>2016</v>
      </c>
      <c r="B954">
        <v>1116</v>
      </c>
      <c r="C954" t="s">
        <v>1566</v>
      </c>
      <c r="D954" t="s">
        <v>2891</v>
      </c>
      <c r="E954" t="s">
        <v>34</v>
      </c>
      <c r="F954" t="s">
        <v>5476</v>
      </c>
      <c r="G954" t="s">
        <v>5477</v>
      </c>
      <c r="H954" t="s">
        <v>179</v>
      </c>
      <c r="I954" s="1">
        <v>25792</v>
      </c>
      <c r="J954" t="s">
        <v>5478</v>
      </c>
      <c r="K954" t="s">
        <v>5479</v>
      </c>
      <c r="L954">
        <v>66880</v>
      </c>
      <c r="M954" t="s">
        <v>179</v>
      </c>
      <c r="N954" s="1">
        <v>44885</v>
      </c>
      <c r="O954" s="1">
        <v>44886</v>
      </c>
      <c r="P954">
        <v>53</v>
      </c>
      <c r="Q954">
        <v>3</v>
      </c>
      <c r="R954" t="s">
        <v>63</v>
      </c>
      <c r="S954">
        <v>1</v>
      </c>
      <c r="T954">
        <v>0</v>
      </c>
      <c r="U954">
        <v>1</v>
      </c>
      <c r="V954">
        <v>90</v>
      </c>
      <c r="W954" t="s">
        <v>41</v>
      </c>
      <c r="X954" t="s">
        <v>5480</v>
      </c>
      <c r="Y954" t="s">
        <v>43</v>
      </c>
      <c r="Z954" s="1">
        <v>44878</v>
      </c>
      <c r="AA954" s="2">
        <v>0.72379629629629638</v>
      </c>
      <c r="AB954" s="2">
        <v>0.62315972222222216</v>
      </c>
      <c r="AC954" t="s">
        <v>45</v>
      </c>
      <c r="AD954" t="s">
        <v>44</v>
      </c>
      <c r="AE954" t="s">
        <v>45</v>
      </c>
      <c r="AF954">
        <v>90</v>
      </c>
    </row>
    <row r="955" spans="1:32">
      <c r="A955">
        <v>2017</v>
      </c>
      <c r="B955">
        <v>1117</v>
      </c>
      <c r="C955" t="s">
        <v>5481</v>
      </c>
      <c r="D955" t="s">
        <v>1167</v>
      </c>
      <c r="E955" t="s">
        <v>34</v>
      </c>
      <c r="F955" t="s">
        <v>5482</v>
      </c>
      <c r="G955" t="s">
        <v>5483</v>
      </c>
      <c r="H955" t="s">
        <v>272</v>
      </c>
      <c r="I955" s="1">
        <v>22179</v>
      </c>
      <c r="J955" t="s">
        <v>5484</v>
      </c>
      <c r="K955" t="s">
        <v>5485</v>
      </c>
      <c r="L955">
        <v>87245</v>
      </c>
      <c r="M955" t="s">
        <v>272</v>
      </c>
      <c r="N955" s="1">
        <v>44801</v>
      </c>
      <c r="O955" s="1">
        <v>44803</v>
      </c>
      <c r="P955">
        <v>72</v>
      </c>
      <c r="Q955">
        <v>3</v>
      </c>
      <c r="R955" t="s">
        <v>40</v>
      </c>
      <c r="S955">
        <v>3</v>
      </c>
      <c r="T955">
        <v>1</v>
      </c>
      <c r="U955">
        <v>2</v>
      </c>
      <c r="V955">
        <v>446</v>
      </c>
      <c r="W955" t="s">
        <v>54</v>
      </c>
      <c r="X955" t="s">
        <v>5486</v>
      </c>
      <c r="Y955" t="s">
        <v>65</v>
      </c>
      <c r="Z955" s="1">
        <v>44763</v>
      </c>
      <c r="AA955" s="2">
        <v>0.87331018518518511</v>
      </c>
      <c r="AB955" s="2">
        <v>0.54995370370370367</v>
      </c>
      <c r="AC955" t="s">
        <v>45</v>
      </c>
      <c r="AD955" t="s">
        <v>44</v>
      </c>
      <c r="AE955" t="s">
        <v>44</v>
      </c>
      <c r="AF955">
        <v>223</v>
      </c>
    </row>
    <row r="956" spans="1:32">
      <c r="A956">
        <v>2019</v>
      </c>
      <c r="B956">
        <v>1119</v>
      </c>
      <c r="C956" t="s">
        <v>590</v>
      </c>
      <c r="D956" t="s">
        <v>745</v>
      </c>
      <c r="E956" t="s">
        <v>34</v>
      </c>
      <c r="F956" t="s">
        <v>5487</v>
      </c>
      <c r="G956" t="s">
        <v>5488</v>
      </c>
      <c r="H956" t="s">
        <v>179</v>
      </c>
      <c r="I956" s="1">
        <v>29162</v>
      </c>
      <c r="J956" t="s">
        <v>5489</v>
      </c>
      <c r="K956" t="s">
        <v>5490</v>
      </c>
      <c r="L956">
        <v>38139</v>
      </c>
      <c r="M956" t="s">
        <v>179</v>
      </c>
      <c r="N956" s="1">
        <v>44688</v>
      </c>
      <c r="O956" s="1">
        <v>44692</v>
      </c>
      <c r="P956">
        <v>83</v>
      </c>
      <c r="Q956">
        <v>4</v>
      </c>
      <c r="R956" t="s">
        <v>63</v>
      </c>
      <c r="S956">
        <v>1</v>
      </c>
      <c r="T956">
        <v>2</v>
      </c>
      <c r="U956">
        <v>4</v>
      </c>
      <c r="V956">
        <v>264</v>
      </c>
      <c r="W956" t="s">
        <v>41</v>
      </c>
      <c r="X956" t="s">
        <v>5491</v>
      </c>
      <c r="Y956" t="s">
        <v>6</v>
      </c>
      <c r="Z956" s="1">
        <v>44661</v>
      </c>
      <c r="AA956" s="2">
        <v>0.91290509259259256</v>
      </c>
      <c r="AB956" s="2">
        <v>0.77495370370370376</v>
      </c>
      <c r="AC956" t="s">
        <v>45</v>
      </c>
      <c r="AD956" t="s">
        <v>45</v>
      </c>
      <c r="AE956" t="s">
        <v>44</v>
      </c>
      <c r="AF956">
        <v>66</v>
      </c>
    </row>
    <row r="957" spans="1:32">
      <c r="A957">
        <v>2020</v>
      </c>
      <c r="B957">
        <v>1120</v>
      </c>
      <c r="C957" t="s">
        <v>5492</v>
      </c>
      <c r="D957" t="s">
        <v>4451</v>
      </c>
      <c r="E957" t="s">
        <v>34</v>
      </c>
      <c r="F957" t="s">
        <v>5493</v>
      </c>
      <c r="G957" t="s">
        <v>5494</v>
      </c>
      <c r="H957" t="s">
        <v>457</v>
      </c>
      <c r="I957" s="1">
        <v>29242</v>
      </c>
      <c r="J957" t="s">
        <v>5495</v>
      </c>
      <c r="K957" t="s">
        <v>5496</v>
      </c>
      <c r="L957">
        <v>46879</v>
      </c>
      <c r="M957" t="s">
        <v>457</v>
      </c>
      <c r="N957" s="1">
        <v>44869</v>
      </c>
      <c r="O957" s="1">
        <v>44870</v>
      </c>
      <c r="P957">
        <v>79</v>
      </c>
      <c r="Q957">
        <v>4</v>
      </c>
      <c r="R957" t="s">
        <v>53</v>
      </c>
      <c r="S957">
        <v>4</v>
      </c>
      <c r="T957">
        <v>2</v>
      </c>
      <c r="U957">
        <v>1</v>
      </c>
      <c r="V957">
        <v>129</v>
      </c>
      <c r="W957" t="s">
        <v>54</v>
      </c>
      <c r="X957" t="s">
        <v>5497</v>
      </c>
      <c r="Y957" t="s">
        <v>81</v>
      </c>
      <c r="Z957" s="1">
        <v>44861</v>
      </c>
      <c r="AA957" s="2">
        <v>0.20260416666666667</v>
      </c>
      <c r="AB957" s="2">
        <v>0.64364583333333336</v>
      </c>
      <c r="AC957" t="s">
        <v>44</v>
      </c>
      <c r="AD957" t="s">
        <v>44</v>
      </c>
      <c r="AE957" t="s">
        <v>44</v>
      </c>
      <c r="AF957">
        <v>129</v>
      </c>
    </row>
    <row r="958" spans="1:32">
      <c r="A958">
        <v>2021</v>
      </c>
      <c r="B958">
        <v>1121</v>
      </c>
      <c r="C958" t="s">
        <v>347</v>
      </c>
      <c r="D958" t="s">
        <v>4451</v>
      </c>
      <c r="E958" t="s">
        <v>48</v>
      </c>
      <c r="F958" t="s">
        <v>5498</v>
      </c>
      <c r="G958" t="s">
        <v>5499</v>
      </c>
      <c r="H958" t="s">
        <v>423</v>
      </c>
      <c r="I958" s="1">
        <v>34382</v>
      </c>
      <c r="J958" t="s">
        <v>5500</v>
      </c>
      <c r="K958" t="s">
        <v>5501</v>
      </c>
      <c r="L958">
        <v>87737</v>
      </c>
      <c r="M958" t="s">
        <v>423</v>
      </c>
      <c r="N958" s="1">
        <v>44694</v>
      </c>
      <c r="O958" s="1">
        <v>44696</v>
      </c>
      <c r="P958">
        <v>9</v>
      </c>
      <c r="Q958">
        <v>1</v>
      </c>
      <c r="R958" t="s">
        <v>40</v>
      </c>
      <c r="S958">
        <v>2</v>
      </c>
      <c r="T958">
        <v>2</v>
      </c>
      <c r="U958">
        <v>2</v>
      </c>
      <c r="V958">
        <v>442</v>
      </c>
      <c r="W958" t="s">
        <v>41</v>
      </c>
      <c r="X958" t="s">
        <v>5502</v>
      </c>
      <c r="Y958" t="s">
        <v>6</v>
      </c>
      <c r="Z958" s="1">
        <v>44687</v>
      </c>
      <c r="AA958" s="2">
        <v>0.42748842592592595</v>
      </c>
      <c r="AB958" s="2">
        <v>0.83216435185185189</v>
      </c>
      <c r="AC958" t="s">
        <v>45</v>
      </c>
      <c r="AD958" t="s">
        <v>44</v>
      </c>
      <c r="AE958" t="s">
        <v>45</v>
      </c>
      <c r="AF958">
        <v>221</v>
      </c>
    </row>
    <row r="959" spans="1:32">
      <c r="A959">
        <v>2022</v>
      </c>
      <c r="B959">
        <v>1122</v>
      </c>
      <c r="C959" t="s">
        <v>1966</v>
      </c>
      <c r="D959" t="s">
        <v>1311</v>
      </c>
      <c r="E959" t="s">
        <v>34</v>
      </c>
      <c r="F959" t="s">
        <v>5503</v>
      </c>
      <c r="G959">
        <f>1-336-583-7997</f>
        <v>-8915</v>
      </c>
      <c r="H959" t="s">
        <v>225</v>
      </c>
      <c r="I959" s="1">
        <v>27016</v>
      </c>
      <c r="J959" t="s">
        <v>5504</v>
      </c>
      <c r="K959" t="s">
        <v>5505</v>
      </c>
      <c r="L959">
        <v>63521</v>
      </c>
      <c r="M959" t="s">
        <v>225</v>
      </c>
      <c r="N959" s="1">
        <v>44685</v>
      </c>
      <c r="O959" s="1">
        <v>44686</v>
      </c>
      <c r="P959">
        <v>67</v>
      </c>
      <c r="Q959">
        <v>3</v>
      </c>
      <c r="R959" t="s">
        <v>53</v>
      </c>
      <c r="S959">
        <v>2</v>
      </c>
      <c r="T959">
        <v>0</v>
      </c>
      <c r="U959">
        <v>1</v>
      </c>
      <c r="V959">
        <v>132</v>
      </c>
      <c r="W959" t="s">
        <v>41</v>
      </c>
      <c r="X959" t="s">
        <v>5506</v>
      </c>
      <c r="Y959" t="s">
        <v>43</v>
      </c>
      <c r="Z959" s="1">
        <v>44656</v>
      </c>
      <c r="AA959" s="2">
        <v>0.9808217592592593</v>
      </c>
      <c r="AB959" s="2">
        <v>0.62758101851851855</v>
      </c>
      <c r="AC959" t="s">
        <v>45</v>
      </c>
      <c r="AD959" t="s">
        <v>45</v>
      </c>
      <c r="AE959" t="s">
        <v>44</v>
      </c>
      <c r="AF959">
        <v>132</v>
      </c>
    </row>
    <row r="960" spans="1:32">
      <c r="A960">
        <v>2023</v>
      </c>
      <c r="B960">
        <v>1123</v>
      </c>
      <c r="C960" t="s">
        <v>326</v>
      </c>
      <c r="D960" t="s">
        <v>359</v>
      </c>
      <c r="E960" t="s">
        <v>48</v>
      </c>
      <c r="F960" t="s">
        <v>5507</v>
      </c>
      <c r="G960" t="s">
        <v>5508</v>
      </c>
      <c r="H960" t="s">
        <v>70</v>
      </c>
      <c r="I960" s="1">
        <v>25190</v>
      </c>
      <c r="J960" t="s">
        <v>5509</v>
      </c>
      <c r="K960" t="s">
        <v>5510</v>
      </c>
      <c r="L960">
        <v>58949</v>
      </c>
      <c r="M960" t="s">
        <v>70</v>
      </c>
      <c r="N960" s="1">
        <v>44832</v>
      </c>
      <c r="O960" s="1">
        <v>44833</v>
      </c>
      <c r="P960">
        <v>44</v>
      </c>
      <c r="Q960">
        <v>2</v>
      </c>
      <c r="R960" t="s">
        <v>63</v>
      </c>
      <c r="S960">
        <v>2</v>
      </c>
      <c r="T960">
        <v>1</v>
      </c>
      <c r="U960">
        <v>1</v>
      </c>
      <c r="V960">
        <v>67</v>
      </c>
      <c r="W960" t="s">
        <v>41</v>
      </c>
      <c r="X960" t="s">
        <v>5511</v>
      </c>
      <c r="Y960" t="s">
        <v>81</v>
      </c>
      <c r="Z960" s="1">
        <v>44806</v>
      </c>
      <c r="AA960" s="2">
        <v>0.66184027777777776</v>
      </c>
      <c r="AB960" s="2">
        <v>0.71983796296296287</v>
      </c>
      <c r="AC960" t="s">
        <v>44</v>
      </c>
      <c r="AD960" t="s">
        <v>44</v>
      </c>
      <c r="AE960" t="s">
        <v>45</v>
      </c>
      <c r="AF960">
        <v>67</v>
      </c>
    </row>
    <row r="961" spans="1:32">
      <c r="A961">
        <v>2024</v>
      </c>
      <c r="B961">
        <v>1124</v>
      </c>
      <c r="C961" t="s">
        <v>5512</v>
      </c>
      <c r="D961" t="s">
        <v>5513</v>
      </c>
      <c r="E961" t="s">
        <v>34</v>
      </c>
      <c r="F961" t="s">
        <v>5514</v>
      </c>
      <c r="G961" t="s">
        <v>5515</v>
      </c>
      <c r="H961" t="s">
        <v>50</v>
      </c>
      <c r="I961" s="1">
        <v>31247</v>
      </c>
      <c r="J961" t="s">
        <v>5516</v>
      </c>
      <c r="K961" t="s">
        <v>5517</v>
      </c>
      <c r="L961">
        <v>39019</v>
      </c>
      <c r="M961" t="s">
        <v>50</v>
      </c>
      <c r="N961" s="1">
        <v>44613</v>
      </c>
      <c r="O961" s="1">
        <v>44618</v>
      </c>
      <c r="P961">
        <v>23</v>
      </c>
      <c r="Q961">
        <v>1</v>
      </c>
      <c r="R961" t="s">
        <v>63</v>
      </c>
      <c r="S961">
        <v>4</v>
      </c>
      <c r="T961">
        <v>1</v>
      </c>
      <c r="U961">
        <v>5</v>
      </c>
      <c r="V961">
        <v>395</v>
      </c>
      <c r="W961" t="s">
        <v>41</v>
      </c>
      <c r="X961" t="s">
        <v>5518</v>
      </c>
      <c r="Y961" t="s">
        <v>43</v>
      </c>
      <c r="Z961" s="1">
        <v>44578</v>
      </c>
      <c r="AA961" s="2">
        <v>0.8209143518518518</v>
      </c>
      <c r="AB961" s="2">
        <v>0.61336805555555551</v>
      </c>
      <c r="AC961" t="s">
        <v>45</v>
      </c>
      <c r="AD961" t="s">
        <v>45</v>
      </c>
      <c r="AE961" t="s">
        <v>45</v>
      </c>
      <c r="AF961">
        <v>79</v>
      </c>
    </row>
    <row r="962" spans="1:32">
      <c r="A962">
        <v>2025</v>
      </c>
      <c r="B962">
        <v>1125</v>
      </c>
      <c r="C962" t="s">
        <v>501</v>
      </c>
      <c r="D962" t="s">
        <v>5519</v>
      </c>
      <c r="E962" t="s">
        <v>48</v>
      </c>
      <c r="F962" t="s">
        <v>5520</v>
      </c>
      <c r="G962" t="s">
        <v>5521</v>
      </c>
      <c r="H962" t="s">
        <v>330</v>
      </c>
      <c r="I962" s="1">
        <v>26059</v>
      </c>
      <c r="J962" t="s">
        <v>5522</v>
      </c>
      <c r="K962" t="s">
        <v>5523</v>
      </c>
      <c r="L962">
        <v>34935</v>
      </c>
      <c r="M962" t="s">
        <v>330</v>
      </c>
      <c r="N962" s="1">
        <v>44832</v>
      </c>
      <c r="O962" s="1">
        <v>44836</v>
      </c>
      <c r="P962">
        <v>95</v>
      </c>
      <c r="Q962">
        <v>4</v>
      </c>
      <c r="R962" t="s">
        <v>63</v>
      </c>
      <c r="S962">
        <v>2</v>
      </c>
      <c r="T962">
        <v>2</v>
      </c>
      <c r="U962">
        <v>4</v>
      </c>
      <c r="V962">
        <v>308</v>
      </c>
      <c r="W962" t="s">
        <v>54</v>
      </c>
      <c r="X962" t="s">
        <v>5524</v>
      </c>
      <c r="Y962" t="s">
        <v>43</v>
      </c>
      <c r="Z962" s="1">
        <v>44809</v>
      </c>
      <c r="AA962" s="2">
        <v>3.366898148148148E-2</v>
      </c>
      <c r="AB962" s="2">
        <v>0.10542824074074074</v>
      </c>
      <c r="AC962" t="s">
        <v>45</v>
      </c>
      <c r="AD962" t="s">
        <v>44</v>
      </c>
      <c r="AE962" t="s">
        <v>44</v>
      </c>
      <c r="AF962">
        <v>77</v>
      </c>
    </row>
    <row r="963" spans="1:32">
      <c r="A963">
        <v>2026</v>
      </c>
      <c r="B963">
        <v>1126</v>
      </c>
      <c r="C963" t="s">
        <v>1208</v>
      </c>
      <c r="D963" t="s">
        <v>306</v>
      </c>
      <c r="E963" t="s">
        <v>34</v>
      </c>
      <c r="F963" t="s">
        <v>5525</v>
      </c>
      <c r="G963" t="s">
        <v>5526</v>
      </c>
      <c r="H963" t="s">
        <v>1442</v>
      </c>
      <c r="I963" s="1">
        <v>27461</v>
      </c>
      <c r="J963" t="s">
        <v>5527</v>
      </c>
      <c r="K963" t="s">
        <v>5528</v>
      </c>
      <c r="L963">
        <v>86367</v>
      </c>
      <c r="M963" t="s">
        <v>1442</v>
      </c>
      <c r="N963" s="1">
        <v>44813</v>
      </c>
      <c r="O963" s="1">
        <v>44814</v>
      </c>
      <c r="P963">
        <v>33</v>
      </c>
      <c r="Q963">
        <v>2</v>
      </c>
      <c r="R963" t="s">
        <v>40</v>
      </c>
      <c r="S963">
        <v>3</v>
      </c>
      <c r="T963">
        <v>0</v>
      </c>
      <c r="U963">
        <v>1</v>
      </c>
      <c r="V963">
        <v>201</v>
      </c>
      <c r="W963" t="s">
        <v>54</v>
      </c>
      <c r="X963" t="s">
        <v>5529</v>
      </c>
      <c r="Y963" t="s">
        <v>81</v>
      </c>
      <c r="Z963" s="1">
        <v>44800</v>
      </c>
      <c r="AA963" s="2">
        <v>0.79585648148148147</v>
      </c>
      <c r="AB963" s="2">
        <v>0.54681712962962969</v>
      </c>
      <c r="AC963" t="s">
        <v>44</v>
      </c>
      <c r="AD963" t="s">
        <v>44</v>
      </c>
      <c r="AE963" t="s">
        <v>45</v>
      </c>
      <c r="AF963">
        <v>201</v>
      </c>
    </row>
    <row r="964" spans="1:32">
      <c r="A964">
        <v>2027</v>
      </c>
      <c r="B964">
        <v>1127</v>
      </c>
      <c r="C964" t="s">
        <v>2522</v>
      </c>
      <c r="D964" t="s">
        <v>90</v>
      </c>
      <c r="E964" t="s">
        <v>34</v>
      </c>
      <c r="F964" t="s">
        <v>5530</v>
      </c>
      <c r="G964">
        <v>2567499328</v>
      </c>
      <c r="H964" t="s">
        <v>156</v>
      </c>
      <c r="I964" s="1">
        <v>36304</v>
      </c>
      <c r="J964" t="s">
        <v>5531</v>
      </c>
      <c r="K964" t="s">
        <v>5532</v>
      </c>
      <c r="L964">
        <v>48892</v>
      </c>
      <c r="M964" t="s">
        <v>156</v>
      </c>
      <c r="N964" s="1">
        <v>44864</v>
      </c>
      <c r="O964" s="1">
        <v>44867</v>
      </c>
      <c r="P964">
        <v>45</v>
      </c>
      <c r="Q964">
        <v>2</v>
      </c>
      <c r="R964" t="s">
        <v>40</v>
      </c>
      <c r="S964">
        <v>2</v>
      </c>
      <c r="T964">
        <v>1</v>
      </c>
      <c r="U964">
        <v>3</v>
      </c>
      <c r="V964">
        <v>690</v>
      </c>
      <c r="W964" t="s">
        <v>54</v>
      </c>
      <c r="X964" t="s">
        <v>5533</v>
      </c>
      <c r="Y964" t="s">
        <v>43</v>
      </c>
      <c r="Z964" s="1">
        <v>44827</v>
      </c>
      <c r="AA964" s="2">
        <v>0.29541666666666666</v>
      </c>
      <c r="AB964" s="2">
        <v>0.36004629629629631</v>
      </c>
      <c r="AC964" t="s">
        <v>44</v>
      </c>
      <c r="AD964" t="s">
        <v>45</v>
      </c>
      <c r="AE964" t="s">
        <v>44</v>
      </c>
      <c r="AF964">
        <v>230</v>
      </c>
    </row>
    <row r="965" spans="1:32">
      <c r="A965">
        <v>2028</v>
      </c>
      <c r="B965">
        <v>1128</v>
      </c>
      <c r="C965" t="s">
        <v>722</v>
      </c>
      <c r="D965" t="s">
        <v>977</v>
      </c>
      <c r="E965" t="s">
        <v>34</v>
      </c>
      <c r="F965" t="s">
        <v>5534</v>
      </c>
      <c r="G965" t="s">
        <v>5535</v>
      </c>
      <c r="H965" t="s">
        <v>725</v>
      </c>
      <c r="I965" s="1">
        <v>23800</v>
      </c>
      <c r="J965" t="s">
        <v>5536</v>
      </c>
      <c r="K965" t="s">
        <v>5537</v>
      </c>
      <c r="L965">
        <v>71470</v>
      </c>
      <c r="M965" t="s">
        <v>725</v>
      </c>
      <c r="N965" s="1">
        <v>44758</v>
      </c>
      <c r="O965" s="1">
        <v>44763</v>
      </c>
      <c r="P965">
        <v>22</v>
      </c>
      <c r="Q965">
        <v>1</v>
      </c>
      <c r="R965" t="s">
        <v>53</v>
      </c>
      <c r="S965">
        <v>3</v>
      </c>
      <c r="T965">
        <v>2</v>
      </c>
      <c r="U965">
        <v>5</v>
      </c>
      <c r="V965">
        <v>630</v>
      </c>
      <c r="W965" t="s">
        <v>54</v>
      </c>
      <c r="X965" t="s">
        <v>5538</v>
      </c>
      <c r="Y965" t="s">
        <v>6</v>
      </c>
      <c r="Z965" s="1">
        <v>44737</v>
      </c>
      <c r="AA965" s="2">
        <v>0.84228009259259251</v>
      </c>
      <c r="AB965" s="2">
        <v>0.40621527777777783</v>
      </c>
      <c r="AC965" t="s">
        <v>45</v>
      </c>
      <c r="AD965" t="s">
        <v>45</v>
      </c>
      <c r="AE965" t="s">
        <v>44</v>
      </c>
      <c r="AF965">
        <v>126</v>
      </c>
    </row>
    <row r="966" spans="1:32">
      <c r="A966">
        <v>2029</v>
      </c>
      <c r="B966">
        <v>1129</v>
      </c>
      <c r="C966" t="s">
        <v>1555</v>
      </c>
      <c r="D966" t="s">
        <v>5539</v>
      </c>
      <c r="E966" t="s">
        <v>34</v>
      </c>
      <c r="F966" t="s">
        <v>5540</v>
      </c>
      <c r="G966" t="s">
        <v>5541</v>
      </c>
      <c r="H966" t="s">
        <v>164</v>
      </c>
      <c r="I966" s="1">
        <v>27054</v>
      </c>
      <c r="J966" t="s">
        <v>5542</v>
      </c>
      <c r="K966" t="s">
        <v>5543</v>
      </c>
      <c r="L966">
        <v>44707</v>
      </c>
      <c r="M966" t="s">
        <v>164</v>
      </c>
      <c r="N966" s="1">
        <v>44679</v>
      </c>
      <c r="O966" s="1">
        <v>44683</v>
      </c>
      <c r="P966">
        <v>74</v>
      </c>
      <c r="Q966">
        <v>3</v>
      </c>
      <c r="R966" t="s">
        <v>63</v>
      </c>
      <c r="S966">
        <v>4</v>
      </c>
      <c r="T966">
        <v>1</v>
      </c>
      <c r="U966">
        <v>4</v>
      </c>
      <c r="V966">
        <v>296</v>
      </c>
      <c r="W966" t="s">
        <v>41</v>
      </c>
      <c r="X966" t="s">
        <v>5544</v>
      </c>
      <c r="Y966" t="s">
        <v>65</v>
      </c>
      <c r="Z966" s="1">
        <v>44643</v>
      </c>
      <c r="AA966" s="2">
        <v>0.29944444444444446</v>
      </c>
      <c r="AB966" s="2">
        <v>0.10048611111111111</v>
      </c>
      <c r="AC966" t="s">
        <v>44</v>
      </c>
      <c r="AD966" t="s">
        <v>45</v>
      </c>
      <c r="AE966" t="s">
        <v>44</v>
      </c>
      <c r="AF966">
        <v>74</v>
      </c>
    </row>
    <row r="967" spans="1:32">
      <c r="A967">
        <v>2030</v>
      </c>
      <c r="B967">
        <v>1130</v>
      </c>
      <c r="C967" t="s">
        <v>881</v>
      </c>
      <c r="D967" t="s">
        <v>229</v>
      </c>
      <c r="E967" t="s">
        <v>34</v>
      </c>
      <c r="F967" t="s">
        <v>5545</v>
      </c>
      <c r="G967" t="s">
        <v>5546</v>
      </c>
      <c r="H967" t="s">
        <v>457</v>
      </c>
      <c r="I967" s="1">
        <v>31629</v>
      </c>
      <c r="J967" t="s">
        <v>5547</v>
      </c>
      <c r="K967" t="s">
        <v>5548</v>
      </c>
      <c r="L967">
        <v>65548</v>
      </c>
      <c r="M967" t="s">
        <v>457</v>
      </c>
      <c r="N967" s="1">
        <v>44702</v>
      </c>
      <c r="O967" s="1">
        <v>44706</v>
      </c>
      <c r="P967">
        <v>22</v>
      </c>
      <c r="Q967">
        <v>1</v>
      </c>
      <c r="R967" t="s">
        <v>53</v>
      </c>
      <c r="S967">
        <v>3</v>
      </c>
      <c r="T967">
        <v>0</v>
      </c>
      <c r="U967">
        <v>4</v>
      </c>
      <c r="V967">
        <v>524</v>
      </c>
      <c r="W967" t="s">
        <v>54</v>
      </c>
      <c r="X967" t="s">
        <v>5549</v>
      </c>
      <c r="Y967" t="s">
        <v>6</v>
      </c>
      <c r="Z967" s="1">
        <v>44691</v>
      </c>
      <c r="AA967" s="2">
        <v>0.34296296296296297</v>
      </c>
      <c r="AB967" s="2">
        <v>0.45623842592592595</v>
      </c>
      <c r="AC967" t="s">
        <v>44</v>
      </c>
      <c r="AD967" t="s">
        <v>44</v>
      </c>
      <c r="AE967" t="s">
        <v>45</v>
      </c>
      <c r="AF967">
        <v>131</v>
      </c>
    </row>
    <row r="968" spans="1:32">
      <c r="A968">
        <v>2031</v>
      </c>
      <c r="B968">
        <v>1131</v>
      </c>
      <c r="C968" t="s">
        <v>3527</v>
      </c>
      <c r="D968" t="s">
        <v>2289</v>
      </c>
      <c r="E968" t="s">
        <v>34</v>
      </c>
      <c r="F968" t="s">
        <v>5550</v>
      </c>
      <c r="G968" t="s">
        <v>5551</v>
      </c>
      <c r="H968" t="s">
        <v>941</v>
      </c>
      <c r="I968" s="1">
        <v>35926</v>
      </c>
      <c r="J968" t="s">
        <v>5552</v>
      </c>
      <c r="K968" t="s">
        <v>5553</v>
      </c>
      <c r="L968">
        <v>12852</v>
      </c>
      <c r="M968" t="s">
        <v>941</v>
      </c>
      <c r="N968" s="1">
        <v>44751</v>
      </c>
      <c r="O968" s="1">
        <v>44754</v>
      </c>
      <c r="P968">
        <v>45</v>
      </c>
      <c r="Q968">
        <v>2</v>
      </c>
      <c r="R968" t="s">
        <v>40</v>
      </c>
      <c r="S968">
        <v>3</v>
      </c>
      <c r="T968">
        <v>2</v>
      </c>
      <c r="U968">
        <v>3</v>
      </c>
      <c r="V968">
        <v>687</v>
      </c>
      <c r="W968" t="s">
        <v>54</v>
      </c>
      <c r="X968" t="s">
        <v>5554</v>
      </c>
      <c r="Y968" t="s">
        <v>81</v>
      </c>
      <c r="Z968" s="1">
        <v>44738</v>
      </c>
      <c r="AA968" s="2">
        <v>0.72894675925925922</v>
      </c>
      <c r="AB968" s="2">
        <v>0.70407407407407396</v>
      </c>
      <c r="AC968" t="s">
        <v>45</v>
      </c>
      <c r="AD968" t="s">
        <v>45</v>
      </c>
      <c r="AE968" t="s">
        <v>45</v>
      </c>
      <c r="AF968">
        <v>229</v>
      </c>
    </row>
    <row r="969" spans="1:32">
      <c r="A969">
        <v>2032</v>
      </c>
      <c r="B969">
        <v>1132</v>
      </c>
      <c r="C969" t="s">
        <v>276</v>
      </c>
      <c r="D969" t="s">
        <v>681</v>
      </c>
      <c r="E969" t="s">
        <v>34</v>
      </c>
      <c r="F969" t="s">
        <v>5555</v>
      </c>
      <c r="G969" t="s">
        <v>5556</v>
      </c>
      <c r="H969" t="s">
        <v>309</v>
      </c>
      <c r="I969" s="1">
        <v>35955</v>
      </c>
      <c r="J969" t="s">
        <v>5557</v>
      </c>
      <c r="K969" t="s">
        <v>5558</v>
      </c>
      <c r="L969">
        <v>8947</v>
      </c>
      <c r="M969" t="s">
        <v>309</v>
      </c>
      <c r="N969" s="1">
        <v>44844</v>
      </c>
      <c r="O969" s="1">
        <v>44846</v>
      </c>
      <c r="P969">
        <v>27</v>
      </c>
      <c r="Q969">
        <v>2</v>
      </c>
      <c r="R969" t="s">
        <v>40</v>
      </c>
      <c r="S969">
        <v>1</v>
      </c>
      <c r="T969">
        <v>2</v>
      </c>
      <c r="U969">
        <v>2</v>
      </c>
      <c r="V969">
        <v>496</v>
      </c>
      <c r="W969" t="s">
        <v>41</v>
      </c>
      <c r="X969" t="s">
        <v>5559</v>
      </c>
      <c r="Y969" t="s">
        <v>43</v>
      </c>
      <c r="Z969" s="1">
        <v>44833</v>
      </c>
      <c r="AA969" s="2">
        <v>0.10069444444444443</v>
      </c>
      <c r="AB969" s="2">
        <v>2.2488425925925926E-2</v>
      </c>
      <c r="AC969" t="s">
        <v>45</v>
      </c>
      <c r="AD969" t="s">
        <v>45</v>
      </c>
      <c r="AE969" t="s">
        <v>44</v>
      </c>
      <c r="AF969">
        <v>248</v>
      </c>
    </row>
    <row r="970" spans="1:32">
      <c r="A970">
        <v>2034</v>
      </c>
      <c r="B970">
        <v>1134</v>
      </c>
      <c r="C970" t="s">
        <v>175</v>
      </c>
      <c r="D970" t="s">
        <v>5560</v>
      </c>
      <c r="E970" t="s">
        <v>48</v>
      </c>
      <c r="F970" t="s">
        <v>5561</v>
      </c>
      <c r="G970" t="s">
        <v>5562</v>
      </c>
      <c r="H970" t="s">
        <v>295</v>
      </c>
      <c r="I970" s="1">
        <v>29692</v>
      </c>
      <c r="J970" t="s">
        <v>5563</v>
      </c>
      <c r="K970" t="s">
        <v>5564</v>
      </c>
      <c r="L970">
        <v>64793</v>
      </c>
      <c r="M970" t="s">
        <v>295</v>
      </c>
      <c r="N970" s="1">
        <v>44893</v>
      </c>
      <c r="O970" s="1">
        <v>44896</v>
      </c>
      <c r="P970">
        <v>77</v>
      </c>
      <c r="Q970">
        <v>4</v>
      </c>
      <c r="R970" t="s">
        <v>63</v>
      </c>
      <c r="S970">
        <v>4</v>
      </c>
      <c r="T970">
        <v>0</v>
      </c>
      <c r="U970">
        <v>3</v>
      </c>
      <c r="V970">
        <v>237</v>
      </c>
      <c r="W970" t="s">
        <v>54</v>
      </c>
      <c r="X970" t="s">
        <v>5565</v>
      </c>
      <c r="Y970" t="s">
        <v>65</v>
      </c>
      <c r="Z970" s="1">
        <v>44865</v>
      </c>
      <c r="AA970" s="2">
        <v>0.93113425925925919</v>
      </c>
      <c r="AB970" s="2">
        <v>0.73409722222222218</v>
      </c>
      <c r="AC970" t="s">
        <v>44</v>
      </c>
      <c r="AD970" t="s">
        <v>44</v>
      </c>
      <c r="AE970" t="s">
        <v>45</v>
      </c>
      <c r="AF970">
        <v>79</v>
      </c>
    </row>
    <row r="971" spans="1:32">
      <c r="A971">
        <v>2035</v>
      </c>
      <c r="B971">
        <v>1135</v>
      </c>
      <c r="C971" t="s">
        <v>175</v>
      </c>
      <c r="D971" t="s">
        <v>378</v>
      </c>
      <c r="E971" t="s">
        <v>48</v>
      </c>
      <c r="F971" t="s">
        <v>5566</v>
      </c>
      <c r="G971" t="s">
        <v>5567</v>
      </c>
      <c r="H971" t="s">
        <v>272</v>
      </c>
      <c r="I971" s="1">
        <v>26376</v>
      </c>
      <c r="J971" t="s">
        <v>5568</v>
      </c>
      <c r="K971" t="s">
        <v>5569</v>
      </c>
      <c r="L971">
        <v>44203</v>
      </c>
      <c r="M971" t="s">
        <v>272</v>
      </c>
      <c r="N971" s="1">
        <v>44744</v>
      </c>
      <c r="O971" s="1">
        <v>44746</v>
      </c>
      <c r="P971">
        <v>37</v>
      </c>
      <c r="Q971">
        <v>2</v>
      </c>
      <c r="R971" t="s">
        <v>53</v>
      </c>
      <c r="S971">
        <v>2</v>
      </c>
      <c r="T971">
        <v>1</v>
      </c>
      <c r="U971">
        <v>2</v>
      </c>
      <c r="V971">
        <v>292</v>
      </c>
      <c r="W971" t="s">
        <v>41</v>
      </c>
      <c r="X971" t="s">
        <v>5570</v>
      </c>
      <c r="Y971" t="s">
        <v>6</v>
      </c>
      <c r="Z971" s="1">
        <v>44713</v>
      </c>
      <c r="AA971" s="2">
        <v>0.14375000000000002</v>
      </c>
      <c r="AB971" s="2">
        <v>0.68648148148148147</v>
      </c>
      <c r="AC971" t="s">
        <v>45</v>
      </c>
      <c r="AD971" t="s">
        <v>45</v>
      </c>
      <c r="AE971" t="s">
        <v>45</v>
      </c>
      <c r="AF971">
        <v>146</v>
      </c>
    </row>
    <row r="972" spans="1:32">
      <c r="A972">
        <v>2036</v>
      </c>
      <c r="B972">
        <v>1136</v>
      </c>
      <c r="C972" t="s">
        <v>4045</v>
      </c>
      <c r="D972" t="s">
        <v>5571</v>
      </c>
      <c r="E972" t="s">
        <v>34</v>
      </c>
      <c r="F972" t="s">
        <v>5572</v>
      </c>
      <c r="G972" t="s">
        <v>5573</v>
      </c>
      <c r="H972" t="s">
        <v>171</v>
      </c>
      <c r="I972" s="1">
        <v>17934</v>
      </c>
      <c r="J972" t="s">
        <v>5574</v>
      </c>
      <c r="K972" t="s">
        <v>5575</v>
      </c>
      <c r="L972">
        <v>48195</v>
      </c>
      <c r="M972" t="s">
        <v>171</v>
      </c>
      <c r="N972" s="1">
        <v>44909</v>
      </c>
      <c r="O972" s="1">
        <v>44910</v>
      </c>
      <c r="P972">
        <v>32</v>
      </c>
      <c r="Q972">
        <v>2</v>
      </c>
      <c r="R972" t="s">
        <v>63</v>
      </c>
      <c r="S972">
        <v>1</v>
      </c>
      <c r="T972">
        <v>0</v>
      </c>
      <c r="U972">
        <v>1</v>
      </c>
      <c r="V972">
        <v>67</v>
      </c>
      <c r="W972" t="s">
        <v>41</v>
      </c>
      <c r="X972" t="s">
        <v>5576</v>
      </c>
      <c r="Y972" t="s">
        <v>6</v>
      </c>
      <c r="Z972" s="1">
        <v>44894</v>
      </c>
      <c r="AA972" s="2">
        <v>9.3912037037037044E-2</v>
      </c>
      <c r="AB972" s="2">
        <v>0.7990856481481482</v>
      </c>
      <c r="AC972" t="s">
        <v>45</v>
      </c>
      <c r="AD972" t="s">
        <v>45</v>
      </c>
      <c r="AE972" t="s">
        <v>44</v>
      </c>
      <c r="AF972">
        <v>67</v>
      </c>
    </row>
    <row r="973" spans="1:32">
      <c r="A973">
        <v>2037</v>
      </c>
      <c r="B973">
        <v>1137</v>
      </c>
      <c r="C973" t="s">
        <v>2202</v>
      </c>
      <c r="D973" t="s">
        <v>469</v>
      </c>
      <c r="E973" t="s">
        <v>48</v>
      </c>
      <c r="F973" t="s">
        <v>5577</v>
      </c>
      <c r="G973" t="s">
        <v>5578</v>
      </c>
      <c r="H973" t="s">
        <v>280</v>
      </c>
      <c r="I973" s="1">
        <v>28193</v>
      </c>
      <c r="J973" t="s">
        <v>5579</v>
      </c>
      <c r="K973" t="s">
        <v>5580</v>
      </c>
      <c r="L973">
        <v>32504</v>
      </c>
      <c r="M973" t="s">
        <v>280</v>
      </c>
      <c r="N973" s="1">
        <v>44921</v>
      </c>
      <c r="O973" s="1">
        <v>44926</v>
      </c>
      <c r="P973">
        <v>9</v>
      </c>
      <c r="Q973">
        <v>1</v>
      </c>
      <c r="R973" t="s">
        <v>40</v>
      </c>
      <c r="S973">
        <v>2</v>
      </c>
      <c r="T973">
        <v>1</v>
      </c>
      <c r="U973">
        <v>5</v>
      </c>
      <c r="V973">
        <v>1075</v>
      </c>
      <c r="W973" t="s">
        <v>54</v>
      </c>
      <c r="X973" t="s">
        <v>5581</v>
      </c>
      <c r="Y973" t="s">
        <v>65</v>
      </c>
      <c r="Z973" s="1">
        <v>44892</v>
      </c>
      <c r="AA973" s="2">
        <v>0.85971064814814813</v>
      </c>
      <c r="AB973" s="2">
        <v>0.99792824074074071</v>
      </c>
      <c r="AC973" t="s">
        <v>45</v>
      </c>
      <c r="AD973" t="s">
        <v>44</v>
      </c>
      <c r="AE973" t="s">
        <v>44</v>
      </c>
      <c r="AF973">
        <v>215</v>
      </c>
    </row>
    <row r="974" spans="1:32">
      <c r="A974">
        <v>2038</v>
      </c>
      <c r="B974">
        <v>1138</v>
      </c>
      <c r="C974" t="s">
        <v>4061</v>
      </c>
      <c r="D974" t="s">
        <v>441</v>
      </c>
      <c r="E974" t="s">
        <v>48</v>
      </c>
      <c r="F974" t="s">
        <v>5582</v>
      </c>
      <c r="G974" t="s">
        <v>5583</v>
      </c>
      <c r="H974" t="s">
        <v>129</v>
      </c>
      <c r="I974" s="1">
        <v>23579</v>
      </c>
      <c r="J974" t="s">
        <v>5584</v>
      </c>
      <c r="K974" t="s">
        <v>5585</v>
      </c>
      <c r="L974">
        <v>90472</v>
      </c>
      <c r="M974" t="s">
        <v>129</v>
      </c>
      <c r="N974" s="1">
        <v>44842</v>
      </c>
      <c r="O974" s="1">
        <v>44843</v>
      </c>
      <c r="P974">
        <v>87</v>
      </c>
      <c r="Q974">
        <v>4</v>
      </c>
      <c r="R974" t="s">
        <v>40</v>
      </c>
      <c r="S974">
        <v>2</v>
      </c>
      <c r="T974">
        <v>2</v>
      </c>
      <c r="U974">
        <v>1</v>
      </c>
      <c r="V974">
        <v>220</v>
      </c>
      <c r="W974" t="s">
        <v>54</v>
      </c>
      <c r="X974" t="s">
        <v>5586</v>
      </c>
      <c r="Y974" t="s">
        <v>65</v>
      </c>
      <c r="Z974" s="1">
        <v>44837</v>
      </c>
      <c r="AA974" s="2">
        <v>0.45696759259259262</v>
      </c>
      <c r="AB974" s="2">
        <v>0.9550347222222223</v>
      </c>
      <c r="AC974" t="s">
        <v>44</v>
      </c>
      <c r="AD974" t="s">
        <v>45</v>
      </c>
      <c r="AE974" t="s">
        <v>44</v>
      </c>
      <c r="AF974">
        <v>220</v>
      </c>
    </row>
    <row r="975" spans="1:32">
      <c r="A975">
        <v>2039</v>
      </c>
      <c r="B975">
        <v>1139</v>
      </c>
      <c r="C975" t="s">
        <v>5587</v>
      </c>
      <c r="D975" t="s">
        <v>5588</v>
      </c>
      <c r="E975" t="s">
        <v>48</v>
      </c>
      <c r="F975" t="s">
        <v>5589</v>
      </c>
      <c r="G975" t="s">
        <v>5590</v>
      </c>
      <c r="H975" t="s">
        <v>77</v>
      </c>
      <c r="I975" s="1">
        <v>26291</v>
      </c>
      <c r="J975" t="s">
        <v>5591</v>
      </c>
      <c r="K975" t="s">
        <v>5592</v>
      </c>
      <c r="L975">
        <v>86337</v>
      </c>
      <c r="M975" t="s">
        <v>77</v>
      </c>
      <c r="N975" s="1">
        <v>44811</v>
      </c>
      <c r="O975" s="1">
        <v>44812</v>
      </c>
      <c r="P975">
        <v>95</v>
      </c>
      <c r="Q975">
        <v>4</v>
      </c>
      <c r="R975" t="s">
        <v>63</v>
      </c>
      <c r="S975">
        <v>4</v>
      </c>
      <c r="T975">
        <v>2</v>
      </c>
      <c r="U975">
        <v>1</v>
      </c>
      <c r="V975">
        <v>81</v>
      </c>
      <c r="W975" t="s">
        <v>54</v>
      </c>
      <c r="X975" t="s">
        <v>5593</v>
      </c>
      <c r="Y975" t="s">
        <v>6</v>
      </c>
      <c r="Z975" s="1">
        <v>44795</v>
      </c>
      <c r="AA975" s="2">
        <v>0.49059027777777775</v>
      </c>
      <c r="AB975" s="2">
        <v>0.94596064814814806</v>
      </c>
      <c r="AC975" t="s">
        <v>45</v>
      </c>
      <c r="AD975" t="s">
        <v>45</v>
      </c>
      <c r="AE975" t="s">
        <v>44</v>
      </c>
      <c r="AF975">
        <v>81</v>
      </c>
    </row>
    <row r="976" spans="1:32">
      <c r="A976">
        <v>2040</v>
      </c>
      <c r="B976">
        <v>1140</v>
      </c>
      <c r="C976" t="s">
        <v>305</v>
      </c>
      <c r="D976" t="s">
        <v>745</v>
      </c>
      <c r="E976" t="s">
        <v>48</v>
      </c>
      <c r="F976" t="s">
        <v>5594</v>
      </c>
      <c r="G976" t="s">
        <v>5595</v>
      </c>
      <c r="H976" t="s">
        <v>457</v>
      </c>
      <c r="I976" s="1">
        <v>16252</v>
      </c>
      <c r="J976" t="s">
        <v>5596</v>
      </c>
      <c r="K976" t="s">
        <v>5597</v>
      </c>
      <c r="L976">
        <v>10918</v>
      </c>
      <c r="M976" t="s">
        <v>457</v>
      </c>
      <c r="N976" s="1">
        <v>44935</v>
      </c>
      <c r="O976" s="1">
        <v>44939</v>
      </c>
      <c r="P976">
        <v>1</v>
      </c>
      <c r="Q976">
        <v>1</v>
      </c>
      <c r="R976" t="s">
        <v>53</v>
      </c>
      <c r="S976">
        <v>2</v>
      </c>
      <c r="T976">
        <v>2</v>
      </c>
      <c r="U976">
        <v>4</v>
      </c>
      <c r="V976">
        <v>484</v>
      </c>
      <c r="W976" t="s">
        <v>54</v>
      </c>
      <c r="X976" t="s">
        <v>5598</v>
      </c>
      <c r="Y976" t="s">
        <v>6</v>
      </c>
      <c r="Z976" s="1">
        <v>44913</v>
      </c>
      <c r="AA976" s="2">
        <v>5.8715277777777776E-2</v>
      </c>
      <c r="AB976" s="2">
        <v>0.25878472222222221</v>
      </c>
      <c r="AC976" t="s">
        <v>44</v>
      </c>
      <c r="AD976" t="s">
        <v>45</v>
      </c>
      <c r="AE976" t="s">
        <v>44</v>
      </c>
      <c r="AF976">
        <v>121</v>
      </c>
    </row>
    <row r="977" spans="1:32">
      <c r="A977">
        <v>2041</v>
      </c>
      <c r="B977">
        <v>1141</v>
      </c>
      <c r="C977" t="s">
        <v>229</v>
      </c>
      <c r="D977" t="s">
        <v>722</v>
      </c>
      <c r="E977" t="s">
        <v>48</v>
      </c>
      <c r="F977" t="s">
        <v>5599</v>
      </c>
      <c r="G977" t="s">
        <v>5600</v>
      </c>
      <c r="H977" t="s">
        <v>171</v>
      </c>
      <c r="I977" s="1">
        <v>38295</v>
      </c>
      <c r="J977" t="s">
        <v>5601</v>
      </c>
      <c r="K977" t="s">
        <v>5602</v>
      </c>
      <c r="L977">
        <v>10122</v>
      </c>
      <c r="M977" t="s">
        <v>171</v>
      </c>
      <c r="N977" s="1">
        <v>44619</v>
      </c>
      <c r="O977" s="1">
        <v>44621</v>
      </c>
      <c r="P977">
        <v>92</v>
      </c>
      <c r="Q977">
        <v>4</v>
      </c>
      <c r="R977" t="s">
        <v>63</v>
      </c>
      <c r="S977">
        <v>3</v>
      </c>
      <c r="T977">
        <v>2</v>
      </c>
      <c r="U977">
        <v>2</v>
      </c>
      <c r="V977">
        <v>134</v>
      </c>
      <c r="W977" t="s">
        <v>41</v>
      </c>
      <c r="X977" t="s">
        <v>5603</v>
      </c>
      <c r="Y977" t="s">
        <v>43</v>
      </c>
      <c r="Z977" s="1">
        <v>44607</v>
      </c>
      <c r="AA977" s="2">
        <v>0.94728009259259249</v>
      </c>
      <c r="AB977" s="2">
        <v>0.36509259259259258</v>
      </c>
      <c r="AC977" t="s">
        <v>44</v>
      </c>
      <c r="AD977" t="s">
        <v>45</v>
      </c>
      <c r="AE977" t="s">
        <v>44</v>
      </c>
      <c r="AF977">
        <v>67</v>
      </c>
    </row>
    <row r="978" spans="1:32">
      <c r="A978">
        <v>2042</v>
      </c>
      <c r="B978">
        <v>1142</v>
      </c>
      <c r="C978" t="s">
        <v>2344</v>
      </c>
      <c r="D978" t="s">
        <v>5168</v>
      </c>
      <c r="E978" t="s">
        <v>48</v>
      </c>
      <c r="F978" t="s">
        <v>5604</v>
      </c>
      <c r="G978" t="s">
        <v>5605</v>
      </c>
      <c r="H978" t="s">
        <v>217</v>
      </c>
      <c r="I978" s="1">
        <v>32474</v>
      </c>
      <c r="J978" t="s">
        <v>5606</v>
      </c>
      <c r="K978" t="s">
        <v>5607</v>
      </c>
      <c r="L978">
        <v>76251</v>
      </c>
      <c r="M978" t="s">
        <v>217</v>
      </c>
      <c r="N978" s="1">
        <v>44843</v>
      </c>
      <c r="O978" s="1">
        <v>44848</v>
      </c>
      <c r="P978">
        <v>7</v>
      </c>
      <c r="Q978">
        <v>1</v>
      </c>
      <c r="R978" t="s">
        <v>53</v>
      </c>
      <c r="S978">
        <v>3</v>
      </c>
      <c r="T978">
        <v>2</v>
      </c>
      <c r="U978">
        <v>5</v>
      </c>
      <c r="V978">
        <v>735</v>
      </c>
      <c r="W978" t="s">
        <v>54</v>
      </c>
      <c r="X978" t="s">
        <v>5608</v>
      </c>
      <c r="Y978" t="s">
        <v>65</v>
      </c>
      <c r="Z978" s="1">
        <v>44810</v>
      </c>
      <c r="AA978" s="2">
        <v>0.56104166666666666</v>
      </c>
      <c r="AB978" s="2">
        <v>4.704861111111111E-2</v>
      </c>
      <c r="AC978" t="s">
        <v>45</v>
      </c>
      <c r="AD978" t="s">
        <v>45</v>
      </c>
      <c r="AE978" t="s">
        <v>44</v>
      </c>
      <c r="AF978">
        <v>147</v>
      </c>
    </row>
    <row r="979" spans="1:32">
      <c r="A979">
        <v>2043</v>
      </c>
      <c r="B979">
        <v>1143</v>
      </c>
      <c r="C979" t="s">
        <v>5609</v>
      </c>
      <c r="D979" t="s">
        <v>1759</v>
      </c>
      <c r="E979" t="s">
        <v>34</v>
      </c>
      <c r="F979" t="s">
        <v>5610</v>
      </c>
      <c r="G979" t="s">
        <v>5611</v>
      </c>
      <c r="H979" t="s">
        <v>171</v>
      </c>
      <c r="I979" s="1">
        <v>24555</v>
      </c>
      <c r="J979" t="s">
        <v>5612</v>
      </c>
      <c r="K979" t="s">
        <v>5613</v>
      </c>
      <c r="L979">
        <v>67580</v>
      </c>
      <c r="M979" t="s">
        <v>171</v>
      </c>
      <c r="N979" s="1">
        <v>44824</v>
      </c>
      <c r="O979" s="1">
        <v>44828</v>
      </c>
      <c r="P979">
        <v>16</v>
      </c>
      <c r="Q979">
        <v>1</v>
      </c>
      <c r="R979" t="s">
        <v>53</v>
      </c>
      <c r="S979">
        <v>2</v>
      </c>
      <c r="T979">
        <v>1</v>
      </c>
      <c r="U979">
        <v>4</v>
      </c>
      <c r="V979">
        <v>568</v>
      </c>
      <c r="W979" t="s">
        <v>54</v>
      </c>
      <c r="X979" t="s">
        <v>5614</v>
      </c>
      <c r="Y979" t="s">
        <v>65</v>
      </c>
      <c r="Z979" s="1">
        <v>44796</v>
      </c>
      <c r="AA979" s="2">
        <v>0.60545138888888894</v>
      </c>
      <c r="AB979" s="2">
        <v>0.88377314814814811</v>
      </c>
      <c r="AC979" t="s">
        <v>44</v>
      </c>
      <c r="AD979" t="s">
        <v>45</v>
      </c>
      <c r="AE979" t="s">
        <v>44</v>
      </c>
      <c r="AF979">
        <v>142</v>
      </c>
    </row>
    <row r="980" spans="1:32">
      <c r="A980">
        <v>2044</v>
      </c>
      <c r="B980">
        <v>1144</v>
      </c>
      <c r="C980" t="s">
        <v>2415</v>
      </c>
      <c r="D980" t="s">
        <v>977</v>
      </c>
      <c r="E980" t="s">
        <v>48</v>
      </c>
      <c r="F980" t="s">
        <v>5615</v>
      </c>
      <c r="G980" t="s">
        <v>5616</v>
      </c>
      <c r="H980" t="s">
        <v>60</v>
      </c>
      <c r="I980" s="1">
        <v>16163</v>
      </c>
      <c r="J980" t="s">
        <v>5617</v>
      </c>
      <c r="K980" t="s">
        <v>5441</v>
      </c>
      <c r="L980">
        <v>20804</v>
      </c>
      <c r="M980" t="s">
        <v>60</v>
      </c>
      <c r="N980" s="1">
        <v>44786</v>
      </c>
      <c r="O980" s="1">
        <v>44787</v>
      </c>
      <c r="P980">
        <v>96</v>
      </c>
      <c r="Q980">
        <v>4</v>
      </c>
      <c r="R980" t="s">
        <v>40</v>
      </c>
      <c r="S980">
        <v>4</v>
      </c>
      <c r="T980">
        <v>0</v>
      </c>
      <c r="U980">
        <v>1</v>
      </c>
      <c r="V980">
        <v>240</v>
      </c>
      <c r="W980" t="s">
        <v>54</v>
      </c>
      <c r="X980" t="s">
        <v>5618</v>
      </c>
      <c r="Y980" t="s">
        <v>65</v>
      </c>
      <c r="Z980" s="1">
        <v>44747</v>
      </c>
      <c r="AA980" s="2">
        <v>0.29621527777777779</v>
      </c>
      <c r="AB980" s="2">
        <v>0.20060185185185186</v>
      </c>
      <c r="AC980" t="s">
        <v>45</v>
      </c>
      <c r="AD980" t="s">
        <v>45</v>
      </c>
      <c r="AE980" t="s">
        <v>44</v>
      </c>
      <c r="AF980">
        <v>240</v>
      </c>
    </row>
    <row r="981" spans="1:32">
      <c r="A981">
        <v>2045</v>
      </c>
      <c r="B981">
        <v>1145</v>
      </c>
      <c r="C981" t="s">
        <v>384</v>
      </c>
      <c r="D981" t="s">
        <v>47</v>
      </c>
      <c r="E981" t="s">
        <v>34</v>
      </c>
      <c r="F981" t="s">
        <v>5619</v>
      </c>
      <c r="G981" t="s">
        <v>5620</v>
      </c>
      <c r="H981" t="s">
        <v>70</v>
      </c>
      <c r="I981" s="1">
        <v>29152</v>
      </c>
      <c r="J981" t="s">
        <v>5621</v>
      </c>
      <c r="K981" t="s">
        <v>5622</v>
      </c>
      <c r="L981">
        <v>69349</v>
      </c>
      <c r="M981" t="s">
        <v>70</v>
      </c>
      <c r="N981" s="1">
        <v>44743</v>
      </c>
      <c r="O981" s="1">
        <v>44748</v>
      </c>
      <c r="P981">
        <v>100</v>
      </c>
      <c r="Q981">
        <v>4</v>
      </c>
      <c r="R981" t="s">
        <v>53</v>
      </c>
      <c r="S981">
        <v>4</v>
      </c>
      <c r="T981">
        <v>1</v>
      </c>
      <c r="U981">
        <v>5</v>
      </c>
      <c r="V981">
        <v>650</v>
      </c>
      <c r="W981" t="s">
        <v>54</v>
      </c>
      <c r="X981" t="s">
        <v>5623</v>
      </c>
      <c r="Y981" t="s">
        <v>81</v>
      </c>
      <c r="Z981" s="1">
        <v>44708</v>
      </c>
      <c r="AA981" s="2">
        <v>0.20021990740740739</v>
      </c>
      <c r="AB981" s="2">
        <v>0.84583333333333333</v>
      </c>
      <c r="AC981" t="s">
        <v>45</v>
      </c>
      <c r="AD981" t="s">
        <v>45</v>
      </c>
      <c r="AE981" t="s">
        <v>45</v>
      </c>
      <c r="AF981">
        <v>130</v>
      </c>
    </row>
    <row r="982" spans="1:32">
      <c r="A982">
        <v>2046</v>
      </c>
      <c r="B982">
        <v>1146</v>
      </c>
      <c r="C982" t="s">
        <v>881</v>
      </c>
      <c r="D982" t="s">
        <v>5624</v>
      </c>
      <c r="E982" t="s">
        <v>48</v>
      </c>
      <c r="F982" t="s">
        <v>5625</v>
      </c>
      <c r="G982">
        <v>9405448816</v>
      </c>
      <c r="H982" t="s">
        <v>1301</v>
      </c>
      <c r="I982" s="1">
        <v>37777</v>
      </c>
      <c r="J982" t="s">
        <v>5626</v>
      </c>
      <c r="K982" t="s">
        <v>5627</v>
      </c>
      <c r="L982">
        <v>18354</v>
      </c>
      <c r="M982" t="s">
        <v>1301</v>
      </c>
      <c r="N982" s="1">
        <v>44678</v>
      </c>
      <c r="O982" s="1">
        <v>44681</v>
      </c>
      <c r="P982">
        <v>83</v>
      </c>
      <c r="Q982">
        <v>4</v>
      </c>
      <c r="R982" t="s">
        <v>63</v>
      </c>
      <c r="S982">
        <v>2</v>
      </c>
      <c r="T982">
        <v>0</v>
      </c>
      <c r="U982">
        <v>3</v>
      </c>
      <c r="V982">
        <v>201</v>
      </c>
      <c r="W982" t="s">
        <v>41</v>
      </c>
      <c r="X982" t="s">
        <v>5628</v>
      </c>
      <c r="Y982" t="s">
        <v>65</v>
      </c>
      <c r="Z982" s="1">
        <v>44640</v>
      </c>
      <c r="AA982" s="2">
        <v>0.66533564814814816</v>
      </c>
      <c r="AB982" s="2">
        <v>0.25491898148148145</v>
      </c>
      <c r="AC982" t="s">
        <v>45</v>
      </c>
      <c r="AD982" t="s">
        <v>45</v>
      </c>
      <c r="AE982" t="s">
        <v>45</v>
      </c>
      <c r="AF982">
        <v>67</v>
      </c>
    </row>
    <row r="983" spans="1:32">
      <c r="A983">
        <v>2047</v>
      </c>
      <c r="B983">
        <v>1147</v>
      </c>
      <c r="C983" t="s">
        <v>602</v>
      </c>
      <c r="D983" t="s">
        <v>5276</v>
      </c>
      <c r="E983" t="s">
        <v>48</v>
      </c>
      <c r="F983" t="s">
        <v>5629</v>
      </c>
      <c r="G983" t="s">
        <v>5630</v>
      </c>
      <c r="H983" t="s">
        <v>201</v>
      </c>
      <c r="I983" s="1">
        <v>29254</v>
      </c>
      <c r="J983" t="s">
        <v>5631</v>
      </c>
      <c r="K983" t="s">
        <v>5632</v>
      </c>
      <c r="L983">
        <v>1546</v>
      </c>
      <c r="M983" t="s">
        <v>201</v>
      </c>
      <c r="N983" s="1">
        <v>44853</v>
      </c>
      <c r="O983" s="1">
        <v>44857</v>
      </c>
      <c r="P983">
        <v>77</v>
      </c>
      <c r="Q983">
        <v>4</v>
      </c>
      <c r="R983" t="s">
        <v>63</v>
      </c>
      <c r="S983">
        <v>2</v>
      </c>
      <c r="T983">
        <v>0</v>
      </c>
      <c r="U983">
        <v>4</v>
      </c>
      <c r="V983">
        <v>360</v>
      </c>
      <c r="W983" t="s">
        <v>41</v>
      </c>
      <c r="X983" t="s">
        <v>5633</v>
      </c>
      <c r="Y983" t="s">
        <v>81</v>
      </c>
      <c r="Z983" s="1">
        <v>44815</v>
      </c>
      <c r="AA983" s="2">
        <v>0.89234953703703701</v>
      </c>
      <c r="AB983" s="2">
        <v>0.58659722222222221</v>
      </c>
      <c r="AC983" t="s">
        <v>45</v>
      </c>
      <c r="AD983" t="s">
        <v>44</v>
      </c>
      <c r="AE983" t="s">
        <v>44</v>
      </c>
      <c r="AF983">
        <v>90</v>
      </c>
    </row>
    <row r="984" spans="1:32">
      <c r="A984">
        <v>2048</v>
      </c>
      <c r="B984">
        <v>1148</v>
      </c>
      <c r="C984" t="s">
        <v>391</v>
      </c>
      <c r="D984" t="s">
        <v>140</v>
      </c>
      <c r="E984" t="s">
        <v>34</v>
      </c>
      <c r="F984" t="s">
        <v>5634</v>
      </c>
      <c r="G984" t="s">
        <v>5635</v>
      </c>
      <c r="H984" t="s">
        <v>904</v>
      </c>
      <c r="I984" s="1">
        <v>21973</v>
      </c>
      <c r="J984" t="s">
        <v>5636</v>
      </c>
      <c r="K984" t="s">
        <v>5637</v>
      </c>
      <c r="L984">
        <v>32189</v>
      </c>
      <c r="M984" t="s">
        <v>904</v>
      </c>
      <c r="N984" s="1">
        <v>44791</v>
      </c>
      <c r="O984" s="1">
        <v>44793</v>
      </c>
      <c r="P984">
        <v>41</v>
      </c>
      <c r="Q984">
        <v>2</v>
      </c>
      <c r="R984" t="s">
        <v>63</v>
      </c>
      <c r="S984">
        <v>4</v>
      </c>
      <c r="T984">
        <v>2</v>
      </c>
      <c r="U984">
        <v>2</v>
      </c>
      <c r="V984">
        <v>146</v>
      </c>
      <c r="W984" t="s">
        <v>41</v>
      </c>
      <c r="X984" t="s">
        <v>5638</v>
      </c>
      <c r="Y984" t="s">
        <v>43</v>
      </c>
      <c r="Z984" s="1">
        <v>44785</v>
      </c>
      <c r="AA984" s="2">
        <v>0.71168981481481486</v>
      </c>
      <c r="AB984" s="2">
        <v>4.4247685185185182E-2</v>
      </c>
      <c r="AC984" t="s">
        <v>44</v>
      </c>
      <c r="AD984" t="s">
        <v>45</v>
      </c>
      <c r="AE984" t="s">
        <v>45</v>
      </c>
      <c r="AF984">
        <v>73</v>
      </c>
    </row>
    <row r="985" spans="1:32">
      <c r="A985">
        <v>2049</v>
      </c>
      <c r="B985">
        <v>1149</v>
      </c>
      <c r="C985" t="s">
        <v>908</v>
      </c>
      <c r="D985" t="s">
        <v>596</v>
      </c>
      <c r="E985" t="s">
        <v>34</v>
      </c>
      <c r="F985" t="s">
        <v>5639</v>
      </c>
      <c r="G985" t="s">
        <v>5640</v>
      </c>
      <c r="H985" t="s">
        <v>217</v>
      </c>
      <c r="I985" s="1">
        <v>15816</v>
      </c>
      <c r="J985" t="s">
        <v>5641</v>
      </c>
      <c r="K985" t="s">
        <v>5642</v>
      </c>
      <c r="L985">
        <v>85221</v>
      </c>
      <c r="M985" t="s">
        <v>217</v>
      </c>
      <c r="N985" s="1">
        <v>44654</v>
      </c>
      <c r="O985" s="1">
        <v>44656</v>
      </c>
      <c r="P985">
        <v>33</v>
      </c>
      <c r="Q985">
        <v>2</v>
      </c>
      <c r="R985" t="s">
        <v>40</v>
      </c>
      <c r="S985">
        <v>3</v>
      </c>
      <c r="T985">
        <v>0</v>
      </c>
      <c r="U985">
        <v>2</v>
      </c>
      <c r="V985">
        <v>420</v>
      </c>
      <c r="W985" t="s">
        <v>41</v>
      </c>
      <c r="X985" t="s">
        <v>5643</v>
      </c>
      <c r="Y985" t="s">
        <v>43</v>
      </c>
      <c r="Z985" s="1">
        <v>44623</v>
      </c>
      <c r="AA985" s="2">
        <v>0.45166666666666666</v>
      </c>
      <c r="AB985" s="2">
        <v>0.97585648148148152</v>
      </c>
      <c r="AC985" t="s">
        <v>44</v>
      </c>
      <c r="AD985" t="s">
        <v>45</v>
      </c>
      <c r="AE985" t="s">
        <v>44</v>
      </c>
      <c r="AF985">
        <v>210</v>
      </c>
    </row>
    <row r="986" spans="1:32">
      <c r="A986">
        <v>2050</v>
      </c>
      <c r="B986">
        <v>1150</v>
      </c>
      <c r="C986" t="s">
        <v>1022</v>
      </c>
      <c r="D986" t="s">
        <v>5644</v>
      </c>
      <c r="E986" t="s">
        <v>48</v>
      </c>
      <c r="F986" t="s">
        <v>5645</v>
      </c>
      <c r="G986" t="s">
        <v>5646</v>
      </c>
      <c r="H986" t="s">
        <v>171</v>
      </c>
      <c r="I986" s="1">
        <v>19194</v>
      </c>
      <c r="J986" t="s">
        <v>5647</v>
      </c>
      <c r="K986" t="s">
        <v>5648</v>
      </c>
      <c r="L986">
        <v>14023</v>
      </c>
      <c r="M986" t="s">
        <v>171</v>
      </c>
      <c r="N986" s="1">
        <v>44724</v>
      </c>
      <c r="O986" s="1">
        <v>44725</v>
      </c>
      <c r="P986">
        <v>91</v>
      </c>
      <c r="Q986">
        <v>4</v>
      </c>
      <c r="R986" t="s">
        <v>53</v>
      </c>
      <c r="S986">
        <v>2</v>
      </c>
      <c r="T986">
        <v>0</v>
      </c>
      <c r="U986">
        <v>1</v>
      </c>
      <c r="V986">
        <v>148</v>
      </c>
      <c r="W986" t="s">
        <v>41</v>
      </c>
      <c r="X986" t="s">
        <v>5649</v>
      </c>
      <c r="Y986" t="s">
        <v>81</v>
      </c>
      <c r="Z986" s="1">
        <v>44691</v>
      </c>
      <c r="AA986" s="2">
        <v>0.20785879629629631</v>
      </c>
      <c r="AB986" s="2">
        <v>0.88083333333333336</v>
      </c>
      <c r="AC986" t="s">
        <v>44</v>
      </c>
      <c r="AD986" t="s">
        <v>45</v>
      </c>
      <c r="AE986" t="s">
        <v>44</v>
      </c>
      <c r="AF986">
        <v>148</v>
      </c>
    </row>
    <row r="987" spans="1:32">
      <c r="A987">
        <v>2051</v>
      </c>
      <c r="B987">
        <v>1151</v>
      </c>
      <c r="C987" t="s">
        <v>571</v>
      </c>
      <c r="D987" t="s">
        <v>1393</v>
      </c>
      <c r="E987" t="s">
        <v>48</v>
      </c>
      <c r="F987" t="s">
        <v>5650</v>
      </c>
      <c r="G987" t="s">
        <v>5651</v>
      </c>
      <c r="H987" t="s">
        <v>530</v>
      </c>
      <c r="I987" s="1">
        <v>27932</v>
      </c>
      <c r="J987" t="s">
        <v>5652</v>
      </c>
      <c r="K987" t="s">
        <v>5653</v>
      </c>
      <c r="L987">
        <v>4866</v>
      </c>
      <c r="M987" t="s">
        <v>530</v>
      </c>
      <c r="N987" s="1">
        <v>44944</v>
      </c>
      <c r="O987" s="1">
        <v>44948</v>
      </c>
      <c r="P987">
        <v>96</v>
      </c>
      <c r="Q987">
        <v>4</v>
      </c>
      <c r="R987" t="s">
        <v>40</v>
      </c>
      <c r="S987">
        <v>2</v>
      </c>
      <c r="T987">
        <v>0</v>
      </c>
      <c r="U987">
        <v>4</v>
      </c>
      <c r="V987">
        <v>828</v>
      </c>
      <c r="W987" t="s">
        <v>41</v>
      </c>
      <c r="X987" t="s">
        <v>5654</v>
      </c>
      <c r="Y987" t="s">
        <v>81</v>
      </c>
      <c r="Z987" s="1">
        <v>44909</v>
      </c>
      <c r="AA987" s="2">
        <v>1.3136574074074077E-2</v>
      </c>
      <c r="AB987" s="2">
        <v>6.9386574074074073E-2</v>
      </c>
      <c r="AC987" t="s">
        <v>44</v>
      </c>
      <c r="AD987" t="s">
        <v>44</v>
      </c>
      <c r="AE987" t="s">
        <v>45</v>
      </c>
      <c r="AF987">
        <v>207</v>
      </c>
    </row>
    <row r="988" spans="1:32">
      <c r="A988">
        <v>2053</v>
      </c>
      <c r="B988">
        <v>1153</v>
      </c>
      <c r="C988" t="s">
        <v>1039</v>
      </c>
      <c r="D988" t="s">
        <v>1009</v>
      </c>
      <c r="E988" t="s">
        <v>48</v>
      </c>
      <c r="F988" t="s">
        <v>5655</v>
      </c>
      <c r="G988" t="s">
        <v>5656</v>
      </c>
      <c r="H988" t="s">
        <v>904</v>
      </c>
      <c r="I988" s="1">
        <v>19730</v>
      </c>
      <c r="J988" t="s">
        <v>5657</v>
      </c>
      <c r="K988" t="s">
        <v>5658</v>
      </c>
      <c r="L988">
        <v>98112</v>
      </c>
      <c r="M988" t="s">
        <v>904</v>
      </c>
      <c r="N988" s="1">
        <v>44683</v>
      </c>
      <c r="O988" s="1">
        <v>44684</v>
      </c>
      <c r="P988">
        <v>29</v>
      </c>
      <c r="Q988">
        <v>2</v>
      </c>
      <c r="R988" t="s">
        <v>63</v>
      </c>
      <c r="S988">
        <v>2</v>
      </c>
      <c r="T988">
        <v>2</v>
      </c>
      <c r="U988">
        <v>1</v>
      </c>
      <c r="V988">
        <v>72</v>
      </c>
      <c r="W988" t="s">
        <v>41</v>
      </c>
      <c r="X988" t="s">
        <v>5659</v>
      </c>
      <c r="Y988" t="s">
        <v>6</v>
      </c>
      <c r="Z988" s="1">
        <v>44645</v>
      </c>
      <c r="AA988" s="2">
        <v>0.59491898148148148</v>
      </c>
      <c r="AB988" s="2">
        <v>0.53415509259259253</v>
      </c>
      <c r="AC988" t="s">
        <v>44</v>
      </c>
      <c r="AD988" t="s">
        <v>45</v>
      </c>
      <c r="AE988" t="s">
        <v>45</v>
      </c>
      <c r="AF988">
        <v>72</v>
      </c>
    </row>
    <row r="989" spans="1:32">
      <c r="A989">
        <v>2054</v>
      </c>
      <c r="B989">
        <v>1154</v>
      </c>
      <c r="C989" t="s">
        <v>5660</v>
      </c>
      <c r="D989" t="s">
        <v>5661</v>
      </c>
      <c r="E989" t="s">
        <v>48</v>
      </c>
      <c r="F989" t="s">
        <v>5662</v>
      </c>
      <c r="G989" t="s">
        <v>5663</v>
      </c>
      <c r="H989" t="s">
        <v>77</v>
      </c>
      <c r="I989" s="1">
        <v>34047</v>
      </c>
      <c r="J989" t="s">
        <v>5664</v>
      </c>
      <c r="K989" t="s">
        <v>5665</v>
      </c>
      <c r="L989">
        <v>8786</v>
      </c>
      <c r="M989" t="s">
        <v>77</v>
      </c>
      <c r="N989" s="1">
        <v>44611</v>
      </c>
      <c r="O989" s="1">
        <v>44613</v>
      </c>
      <c r="P989">
        <v>79</v>
      </c>
      <c r="Q989">
        <v>4</v>
      </c>
      <c r="R989" t="s">
        <v>53</v>
      </c>
      <c r="S989">
        <v>4</v>
      </c>
      <c r="T989">
        <v>2</v>
      </c>
      <c r="U989">
        <v>2</v>
      </c>
      <c r="V989">
        <v>292</v>
      </c>
      <c r="W989" t="s">
        <v>41</v>
      </c>
      <c r="X989" t="s">
        <v>5666</v>
      </c>
      <c r="Y989" t="s">
        <v>43</v>
      </c>
      <c r="Z989" s="1">
        <v>44606</v>
      </c>
      <c r="AA989" s="2">
        <v>0.11212962962962963</v>
      </c>
      <c r="AB989" s="2">
        <v>0.39699074074074076</v>
      </c>
      <c r="AC989" t="s">
        <v>44</v>
      </c>
      <c r="AD989" t="s">
        <v>44</v>
      </c>
      <c r="AE989" t="s">
        <v>45</v>
      </c>
      <c r="AF989">
        <v>146</v>
      </c>
    </row>
    <row r="990" spans="1:32">
      <c r="A990">
        <v>2055</v>
      </c>
      <c r="B990">
        <v>1155</v>
      </c>
      <c r="C990" t="s">
        <v>5667</v>
      </c>
      <c r="D990" t="s">
        <v>90</v>
      </c>
      <c r="E990" t="s">
        <v>48</v>
      </c>
      <c r="F990" t="s">
        <v>5668</v>
      </c>
      <c r="G990" t="s">
        <v>5669</v>
      </c>
      <c r="H990" t="s">
        <v>225</v>
      </c>
      <c r="I990" s="1">
        <v>31481</v>
      </c>
      <c r="J990" t="s">
        <v>5670</v>
      </c>
      <c r="K990" t="s">
        <v>5671</v>
      </c>
      <c r="L990">
        <v>44908</v>
      </c>
      <c r="M990" t="s">
        <v>225</v>
      </c>
      <c r="N990" s="1">
        <v>44763</v>
      </c>
      <c r="O990" s="1">
        <v>44767</v>
      </c>
      <c r="P990">
        <v>77</v>
      </c>
      <c r="Q990">
        <v>4</v>
      </c>
      <c r="R990" t="s">
        <v>63</v>
      </c>
      <c r="S990">
        <v>2</v>
      </c>
      <c r="T990">
        <v>2</v>
      </c>
      <c r="U990">
        <v>4</v>
      </c>
      <c r="V990">
        <v>296</v>
      </c>
      <c r="W990" t="s">
        <v>41</v>
      </c>
      <c r="X990" t="s">
        <v>5672</v>
      </c>
      <c r="Y990" t="s">
        <v>81</v>
      </c>
      <c r="Z990" s="1">
        <v>44755</v>
      </c>
      <c r="AA990" s="2">
        <v>0.10182870370370371</v>
      </c>
      <c r="AB990" s="2">
        <v>0.52854166666666669</v>
      </c>
      <c r="AC990" t="s">
        <v>44</v>
      </c>
      <c r="AD990" t="s">
        <v>45</v>
      </c>
      <c r="AE990" t="s">
        <v>44</v>
      </c>
      <c r="AF990">
        <v>74</v>
      </c>
    </row>
    <row r="991" spans="1:32">
      <c r="A991">
        <v>2056</v>
      </c>
      <c r="B991">
        <v>1156</v>
      </c>
      <c r="C991" t="s">
        <v>881</v>
      </c>
      <c r="D991" t="s">
        <v>1202</v>
      </c>
      <c r="E991" t="s">
        <v>34</v>
      </c>
      <c r="F991" t="s">
        <v>5673</v>
      </c>
      <c r="G991" t="s">
        <v>5674</v>
      </c>
      <c r="H991" t="s">
        <v>295</v>
      </c>
      <c r="I991" s="1">
        <v>31589</v>
      </c>
      <c r="J991" t="s">
        <v>5675</v>
      </c>
      <c r="K991" t="s">
        <v>5676</v>
      </c>
      <c r="L991">
        <v>63512</v>
      </c>
      <c r="M991" t="s">
        <v>295</v>
      </c>
      <c r="N991" s="1">
        <v>44694</v>
      </c>
      <c r="O991" s="1">
        <v>44698</v>
      </c>
      <c r="P991">
        <v>79</v>
      </c>
      <c r="Q991">
        <v>4</v>
      </c>
      <c r="R991" t="s">
        <v>53</v>
      </c>
      <c r="S991">
        <v>3</v>
      </c>
      <c r="T991">
        <v>1</v>
      </c>
      <c r="U991">
        <v>4</v>
      </c>
      <c r="V991">
        <v>576</v>
      </c>
      <c r="W991" t="s">
        <v>54</v>
      </c>
      <c r="X991" t="s">
        <v>5677</v>
      </c>
      <c r="Y991" t="s">
        <v>43</v>
      </c>
      <c r="Z991" s="1">
        <v>44658</v>
      </c>
      <c r="AA991" s="2">
        <v>0.51689814814814816</v>
      </c>
      <c r="AB991" s="2">
        <v>2.8043981481481479E-2</v>
      </c>
      <c r="AC991" t="s">
        <v>44</v>
      </c>
      <c r="AD991" t="s">
        <v>44</v>
      </c>
      <c r="AE991" t="s">
        <v>45</v>
      </c>
      <c r="AF991">
        <v>144</v>
      </c>
    </row>
    <row r="992" spans="1:32">
      <c r="A992">
        <v>2057</v>
      </c>
      <c r="B992">
        <v>1157</v>
      </c>
      <c r="C992" t="s">
        <v>1201</v>
      </c>
      <c r="D992" t="s">
        <v>847</v>
      </c>
      <c r="E992" t="s">
        <v>48</v>
      </c>
      <c r="F992" t="s">
        <v>5678</v>
      </c>
      <c r="G992" t="s">
        <v>5679</v>
      </c>
      <c r="H992" t="s">
        <v>423</v>
      </c>
      <c r="I992" s="1">
        <v>30371</v>
      </c>
      <c r="J992" t="s">
        <v>5680</v>
      </c>
      <c r="K992" t="s">
        <v>5681</v>
      </c>
      <c r="L992">
        <v>21711</v>
      </c>
      <c r="M992" t="s">
        <v>423</v>
      </c>
      <c r="N992" s="1">
        <v>44795</v>
      </c>
      <c r="O992" s="1">
        <v>44799</v>
      </c>
      <c r="P992">
        <v>41</v>
      </c>
      <c r="Q992">
        <v>2</v>
      </c>
      <c r="R992" t="s">
        <v>63</v>
      </c>
      <c r="S992">
        <v>3</v>
      </c>
      <c r="T992">
        <v>0</v>
      </c>
      <c r="U992">
        <v>4</v>
      </c>
      <c r="V992">
        <v>336</v>
      </c>
      <c r="W992" t="s">
        <v>54</v>
      </c>
      <c r="X992" t="s">
        <v>5682</v>
      </c>
      <c r="Y992" t="s">
        <v>81</v>
      </c>
      <c r="Z992" s="1">
        <v>44775</v>
      </c>
      <c r="AA992" s="2">
        <v>0.45008101851851851</v>
      </c>
      <c r="AB992" s="2">
        <v>0.82903935185185185</v>
      </c>
      <c r="AC992" t="s">
        <v>45</v>
      </c>
      <c r="AD992" t="s">
        <v>44</v>
      </c>
      <c r="AE992" t="s">
        <v>45</v>
      </c>
      <c r="AF992">
        <v>84</v>
      </c>
    </row>
    <row r="993" spans="1:32">
      <c r="A993">
        <v>2058</v>
      </c>
      <c r="B993">
        <v>1158</v>
      </c>
      <c r="C993" t="s">
        <v>461</v>
      </c>
      <c r="D993" t="s">
        <v>5683</v>
      </c>
      <c r="E993" t="s">
        <v>48</v>
      </c>
      <c r="F993" t="s">
        <v>5684</v>
      </c>
      <c r="G993" t="s">
        <v>5685</v>
      </c>
      <c r="H993" t="s">
        <v>1442</v>
      </c>
      <c r="I993" s="1">
        <v>19115</v>
      </c>
      <c r="J993" t="s">
        <v>5686</v>
      </c>
      <c r="K993" t="s">
        <v>5687</v>
      </c>
      <c r="L993">
        <v>17434</v>
      </c>
      <c r="M993" t="s">
        <v>1442</v>
      </c>
      <c r="N993" s="1">
        <v>44921</v>
      </c>
      <c r="O993" s="1">
        <v>44922</v>
      </c>
      <c r="P993">
        <v>16</v>
      </c>
      <c r="Q993">
        <v>1</v>
      </c>
      <c r="R993" t="s">
        <v>53</v>
      </c>
      <c r="S993">
        <v>4</v>
      </c>
      <c r="T993">
        <v>1</v>
      </c>
      <c r="U993">
        <v>1</v>
      </c>
      <c r="V993">
        <v>148</v>
      </c>
      <c r="W993" t="s">
        <v>54</v>
      </c>
      <c r="X993" t="s">
        <v>5688</v>
      </c>
      <c r="Y993" t="s">
        <v>43</v>
      </c>
      <c r="Z993" s="1">
        <v>44900</v>
      </c>
      <c r="AA993" s="2">
        <v>0.96451388888888889</v>
      </c>
      <c r="AB993" s="2">
        <v>0.54062500000000002</v>
      </c>
      <c r="AC993" t="s">
        <v>44</v>
      </c>
      <c r="AD993" t="s">
        <v>44</v>
      </c>
      <c r="AE993" t="s">
        <v>44</v>
      </c>
      <c r="AF993">
        <v>148</v>
      </c>
    </row>
    <row r="994" spans="1:32">
      <c r="A994">
        <v>2059</v>
      </c>
      <c r="B994">
        <v>1159</v>
      </c>
      <c r="C994" t="s">
        <v>864</v>
      </c>
      <c r="D994" t="s">
        <v>2828</v>
      </c>
      <c r="E994" t="s">
        <v>34</v>
      </c>
      <c r="F994" t="s">
        <v>5689</v>
      </c>
      <c r="G994" t="s">
        <v>5690</v>
      </c>
      <c r="H994" t="s">
        <v>86</v>
      </c>
      <c r="I994" s="1">
        <v>37041</v>
      </c>
      <c r="J994" t="s">
        <v>5691</v>
      </c>
      <c r="K994" t="s">
        <v>5692</v>
      </c>
      <c r="L994">
        <v>36168</v>
      </c>
      <c r="M994" t="s">
        <v>86</v>
      </c>
      <c r="N994" s="1">
        <v>44789</v>
      </c>
      <c r="O994" s="1">
        <v>44790</v>
      </c>
      <c r="P994">
        <v>59</v>
      </c>
      <c r="Q994">
        <v>3</v>
      </c>
      <c r="R994" t="s">
        <v>63</v>
      </c>
      <c r="S994">
        <v>3</v>
      </c>
      <c r="T994">
        <v>2</v>
      </c>
      <c r="U994">
        <v>1</v>
      </c>
      <c r="V994">
        <v>84</v>
      </c>
      <c r="W994" t="s">
        <v>41</v>
      </c>
      <c r="X994" t="s">
        <v>5693</v>
      </c>
      <c r="Y994" t="s">
        <v>43</v>
      </c>
      <c r="Z994" s="1">
        <v>44751</v>
      </c>
      <c r="AA994" s="2">
        <v>0.53990740740740739</v>
      </c>
      <c r="AB994" s="2">
        <v>0.12716435185185185</v>
      </c>
      <c r="AC994" t="s">
        <v>45</v>
      </c>
      <c r="AD994" t="s">
        <v>45</v>
      </c>
      <c r="AE994" t="s">
        <v>44</v>
      </c>
      <c r="AF994">
        <v>84</v>
      </c>
    </row>
    <row r="995" spans="1:32">
      <c r="A995">
        <v>2060</v>
      </c>
      <c r="B995">
        <v>1160</v>
      </c>
      <c r="C995" t="s">
        <v>1328</v>
      </c>
      <c r="D995" t="s">
        <v>2862</v>
      </c>
      <c r="E995" t="s">
        <v>48</v>
      </c>
      <c r="F995" t="s">
        <v>5694</v>
      </c>
      <c r="G995" t="s">
        <v>5695</v>
      </c>
      <c r="H995" t="s">
        <v>60</v>
      </c>
      <c r="I995" s="1">
        <v>35967</v>
      </c>
      <c r="J995" t="s">
        <v>5696</v>
      </c>
      <c r="K995" t="s">
        <v>5697</v>
      </c>
      <c r="L995">
        <v>8332</v>
      </c>
      <c r="M995" t="s">
        <v>60</v>
      </c>
      <c r="N995" s="1">
        <v>44880</v>
      </c>
      <c r="O995" s="1">
        <v>44884</v>
      </c>
      <c r="P995">
        <v>46</v>
      </c>
      <c r="Q995">
        <v>2</v>
      </c>
      <c r="R995" t="s">
        <v>53</v>
      </c>
      <c r="S995">
        <v>1</v>
      </c>
      <c r="T995">
        <v>1</v>
      </c>
      <c r="U995">
        <v>4</v>
      </c>
      <c r="V995">
        <v>512</v>
      </c>
      <c r="W995" t="s">
        <v>41</v>
      </c>
      <c r="X995" t="s">
        <v>5698</v>
      </c>
      <c r="Y995" t="s">
        <v>81</v>
      </c>
      <c r="Z995" s="1">
        <v>44868</v>
      </c>
      <c r="AA995" s="2">
        <v>0.53399305555555554</v>
      </c>
      <c r="AB995" s="2">
        <v>0.19243055555555555</v>
      </c>
      <c r="AC995" t="s">
        <v>44</v>
      </c>
      <c r="AD995" t="s">
        <v>44</v>
      </c>
      <c r="AE995" t="s">
        <v>45</v>
      </c>
      <c r="AF995">
        <v>128</v>
      </c>
    </row>
    <row r="996" spans="1:32">
      <c r="A996">
        <v>2061</v>
      </c>
      <c r="B996">
        <v>1161</v>
      </c>
      <c r="C996" t="s">
        <v>552</v>
      </c>
      <c r="D996" t="s">
        <v>140</v>
      </c>
      <c r="E996" t="s">
        <v>34</v>
      </c>
      <c r="F996" t="s">
        <v>5699</v>
      </c>
      <c r="G996" t="s">
        <v>5700</v>
      </c>
      <c r="H996" t="s">
        <v>122</v>
      </c>
      <c r="I996" s="1">
        <v>16704</v>
      </c>
      <c r="J996" t="s">
        <v>5701</v>
      </c>
      <c r="K996" t="s">
        <v>5374</v>
      </c>
      <c r="L996">
        <v>37159</v>
      </c>
      <c r="M996" t="s">
        <v>122</v>
      </c>
      <c r="N996" s="1">
        <v>44864</v>
      </c>
      <c r="O996" s="1">
        <v>44867</v>
      </c>
      <c r="P996">
        <v>14</v>
      </c>
      <c r="Q996">
        <v>1</v>
      </c>
      <c r="R996" t="s">
        <v>63</v>
      </c>
      <c r="S996">
        <v>4</v>
      </c>
      <c r="T996">
        <v>0</v>
      </c>
      <c r="U996">
        <v>3</v>
      </c>
      <c r="V996">
        <v>201</v>
      </c>
      <c r="W996" t="s">
        <v>41</v>
      </c>
      <c r="X996" t="s">
        <v>5702</v>
      </c>
      <c r="Y996" t="s">
        <v>65</v>
      </c>
      <c r="Z996" s="1">
        <v>44832</v>
      </c>
      <c r="AA996" s="2">
        <v>0.5870023148148148</v>
      </c>
      <c r="AB996" s="2">
        <v>0.10945601851851851</v>
      </c>
      <c r="AC996" t="s">
        <v>44</v>
      </c>
      <c r="AD996" t="s">
        <v>45</v>
      </c>
      <c r="AE996" t="s">
        <v>44</v>
      </c>
      <c r="AF996">
        <v>67</v>
      </c>
    </row>
    <row r="997" spans="1:32">
      <c r="A997">
        <v>2063</v>
      </c>
      <c r="B997">
        <v>1163</v>
      </c>
      <c r="C997" t="s">
        <v>628</v>
      </c>
      <c r="D997" t="s">
        <v>5703</v>
      </c>
      <c r="E997" t="s">
        <v>48</v>
      </c>
      <c r="F997" t="s">
        <v>5704</v>
      </c>
      <c r="G997" t="s">
        <v>5705</v>
      </c>
      <c r="H997" t="s">
        <v>423</v>
      </c>
      <c r="I997" s="1">
        <v>32635</v>
      </c>
      <c r="J997" t="s">
        <v>5706</v>
      </c>
      <c r="K997" t="s">
        <v>5707</v>
      </c>
      <c r="L997">
        <v>91747</v>
      </c>
      <c r="M997" t="s">
        <v>423</v>
      </c>
      <c r="N997" s="1">
        <v>44651</v>
      </c>
      <c r="O997" s="1">
        <v>44655</v>
      </c>
      <c r="P997">
        <v>2</v>
      </c>
      <c r="Q997">
        <v>1</v>
      </c>
      <c r="R997" t="s">
        <v>63</v>
      </c>
      <c r="S997">
        <v>4</v>
      </c>
      <c r="T997">
        <v>1</v>
      </c>
      <c r="U997">
        <v>4</v>
      </c>
      <c r="V997">
        <v>272</v>
      </c>
      <c r="W997" t="s">
        <v>54</v>
      </c>
      <c r="X997" t="s">
        <v>5708</v>
      </c>
      <c r="Y997" t="s">
        <v>6</v>
      </c>
      <c r="Z997" s="1">
        <v>44618</v>
      </c>
      <c r="AA997" s="2">
        <v>0.27304398148148151</v>
      </c>
      <c r="AB997" s="2">
        <v>0.31907407407407407</v>
      </c>
      <c r="AC997" t="s">
        <v>44</v>
      </c>
      <c r="AD997" t="s">
        <v>45</v>
      </c>
      <c r="AE997" t="s">
        <v>45</v>
      </c>
      <c r="AF997">
        <v>68</v>
      </c>
    </row>
    <row r="998" spans="1:32">
      <c r="A998">
        <v>2065</v>
      </c>
      <c r="B998">
        <v>1165</v>
      </c>
      <c r="C998" t="s">
        <v>908</v>
      </c>
      <c r="D998" t="s">
        <v>1240</v>
      </c>
      <c r="E998" t="s">
        <v>48</v>
      </c>
      <c r="F998" t="s">
        <v>5709</v>
      </c>
      <c r="G998" t="s">
        <v>5710</v>
      </c>
      <c r="H998" t="s">
        <v>530</v>
      </c>
      <c r="I998" s="1">
        <v>33633</v>
      </c>
      <c r="J998" t="s">
        <v>5711</v>
      </c>
      <c r="K998" t="s">
        <v>5712</v>
      </c>
      <c r="L998">
        <v>12136</v>
      </c>
      <c r="M998" t="s">
        <v>530</v>
      </c>
      <c r="N998" s="1">
        <v>44626</v>
      </c>
      <c r="O998" s="1">
        <v>44628</v>
      </c>
      <c r="P998">
        <v>97</v>
      </c>
      <c r="Q998">
        <v>4</v>
      </c>
      <c r="R998" t="s">
        <v>53</v>
      </c>
      <c r="S998">
        <v>2</v>
      </c>
      <c r="T998">
        <v>2</v>
      </c>
      <c r="U998">
        <v>2</v>
      </c>
      <c r="V998">
        <v>270</v>
      </c>
      <c r="W998" t="s">
        <v>41</v>
      </c>
      <c r="X998" t="s">
        <v>5713</v>
      </c>
      <c r="Y998" t="s">
        <v>6</v>
      </c>
      <c r="Z998" s="1">
        <v>44588</v>
      </c>
      <c r="AA998" s="2">
        <v>2.3356481481481482E-2</v>
      </c>
      <c r="AB998" s="2">
        <v>0.79625000000000001</v>
      </c>
      <c r="AC998" t="s">
        <v>45</v>
      </c>
      <c r="AD998" t="s">
        <v>45</v>
      </c>
      <c r="AE998" t="s">
        <v>45</v>
      </c>
      <c r="AF998">
        <v>135</v>
      </c>
    </row>
    <row r="999" spans="1:32">
      <c r="A999">
        <v>2066</v>
      </c>
      <c r="B999">
        <v>1166</v>
      </c>
      <c r="C999" t="s">
        <v>1527</v>
      </c>
      <c r="D999" t="s">
        <v>774</v>
      </c>
      <c r="E999" t="s">
        <v>34</v>
      </c>
      <c r="F999" t="s">
        <v>5714</v>
      </c>
      <c r="G999" t="s">
        <v>5715</v>
      </c>
      <c r="H999" t="s">
        <v>295</v>
      </c>
      <c r="I999" s="1">
        <v>23629</v>
      </c>
      <c r="J999" t="s">
        <v>5716</v>
      </c>
      <c r="K999" t="s">
        <v>5717</v>
      </c>
      <c r="L999">
        <v>13133</v>
      </c>
      <c r="M999" t="s">
        <v>295</v>
      </c>
      <c r="N999" s="1">
        <v>44761</v>
      </c>
      <c r="O999" s="1">
        <v>44764</v>
      </c>
      <c r="P999">
        <v>94</v>
      </c>
      <c r="Q999">
        <v>4</v>
      </c>
      <c r="R999" t="s">
        <v>53</v>
      </c>
      <c r="S999">
        <v>3</v>
      </c>
      <c r="T999">
        <v>2</v>
      </c>
      <c r="U999">
        <v>3</v>
      </c>
      <c r="V999">
        <v>369</v>
      </c>
      <c r="W999" t="s">
        <v>54</v>
      </c>
      <c r="X999" t="s">
        <v>5718</v>
      </c>
      <c r="Y999" t="s">
        <v>81</v>
      </c>
      <c r="Z999" s="1">
        <v>44753</v>
      </c>
      <c r="AA999" s="2">
        <v>0.66270833333333334</v>
      </c>
      <c r="AB999" s="2">
        <v>0.92471064814814818</v>
      </c>
      <c r="AC999" t="s">
        <v>45</v>
      </c>
      <c r="AD999" t="s">
        <v>45</v>
      </c>
      <c r="AE999" t="s">
        <v>45</v>
      </c>
      <c r="AF999">
        <v>123</v>
      </c>
    </row>
    <row r="1000" spans="1:32">
      <c r="A1000">
        <v>2067</v>
      </c>
      <c r="B1000">
        <v>1167</v>
      </c>
      <c r="C1000" t="s">
        <v>489</v>
      </c>
      <c r="D1000" t="s">
        <v>1016</v>
      </c>
      <c r="E1000" t="s">
        <v>34</v>
      </c>
      <c r="F1000" t="s">
        <v>5719</v>
      </c>
      <c r="G1000" t="s">
        <v>5720</v>
      </c>
      <c r="H1000" t="s">
        <v>179</v>
      </c>
      <c r="I1000" s="1">
        <v>37772</v>
      </c>
      <c r="J1000" t="s">
        <v>5721</v>
      </c>
      <c r="K1000" t="s">
        <v>5722</v>
      </c>
      <c r="L1000">
        <v>18073</v>
      </c>
      <c r="M1000" t="s">
        <v>179</v>
      </c>
      <c r="N1000" s="1">
        <v>44747</v>
      </c>
      <c r="O1000" s="1">
        <v>44750</v>
      </c>
      <c r="P1000">
        <v>13</v>
      </c>
      <c r="Q1000">
        <v>1</v>
      </c>
      <c r="R1000" t="s">
        <v>53</v>
      </c>
      <c r="S1000">
        <v>1</v>
      </c>
      <c r="T1000">
        <v>2</v>
      </c>
      <c r="U1000">
        <v>3</v>
      </c>
      <c r="V1000">
        <v>414</v>
      </c>
      <c r="W1000" t="s">
        <v>54</v>
      </c>
      <c r="X1000" t="s">
        <v>5723</v>
      </c>
      <c r="Y1000" t="s">
        <v>43</v>
      </c>
      <c r="Z1000" s="1">
        <v>44732</v>
      </c>
      <c r="AA1000" s="2">
        <v>0.61622685185185189</v>
      </c>
      <c r="AB1000" s="2">
        <v>0.76920138888888889</v>
      </c>
      <c r="AC1000" t="s">
        <v>44</v>
      </c>
      <c r="AD1000" t="s">
        <v>45</v>
      </c>
      <c r="AE1000" t="s">
        <v>44</v>
      </c>
      <c r="AF1000">
        <v>138</v>
      </c>
    </row>
    <row r="1001" spans="1:32">
      <c r="A1001">
        <v>2068</v>
      </c>
      <c r="B1001">
        <v>1168</v>
      </c>
      <c r="C1001" t="s">
        <v>326</v>
      </c>
      <c r="D1001" t="s">
        <v>5724</v>
      </c>
      <c r="E1001" t="s">
        <v>48</v>
      </c>
      <c r="F1001" t="s">
        <v>5725</v>
      </c>
      <c r="G1001">
        <f>1-441-452-7422</f>
        <v>-8314</v>
      </c>
      <c r="H1001" t="s">
        <v>225</v>
      </c>
      <c r="I1001" s="1">
        <v>33687</v>
      </c>
      <c r="J1001" t="s">
        <v>5726</v>
      </c>
      <c r="K1001" t="s">
        <v>5727</v>
      </c>
      <c r="L1001">
        <v>58911</v>
      </c>
      <c r="M1001" t="s">
        <v>225</v>
      </c>
      <c r="N1001" s="1">
        <v>44600</v>
      </c>
      <c r="O1001" s="1">
        <v>44601</v>
      </c>
      <c r="P1001">
        <v>45</v>
      </c>
      <c r="Q1001">
        <v>2</v>
      </c>
      <c r="R1001" t="s">
        <v>40</v>
      </c>
      <c r="S1001">
        <v>1</v>
      </c>
      <c r="T1001">
        <v>0</v>
      </c>
      <c r="U1001">
        <v>1</v>
      </c>
      <c r="V1001">
        <v>226</v>
      </c>
      <c r="W1001" t="s">
        <v>41</v>
      </c>
      <c r="X1001" t="s">
        <v>5728</v>
      </c>
      <c r="Y1001" t="s">
        <v>81</v>
      </c>
      <c r="Z1001" s="1">
        <v>44570</v>
      </c>
      <c r="AA1001" s="2">
        <v>0.82612268518518517</v>
      </c>
      <c r="AB1001" s="2">
        <v>0.82265046296296296</v>
      </c>
      <c r="AC1001" t="s">
        <v>45</v>
      </c>
      <c r="AD1001" t="s">
        <v>44</v>
      </c>
      <c r="AE1001" t="s">
        <v>45</v>
      </c>
      <c r="AF1001">
        <v>226</v>
      </c>
    </row>
    <row r="1002" spans="1:32">
      <c r="A1002">
        <v>2069</v>
      </c>
      <c r="B1002">
        <v>1169</v>
      </c>
      <c r="C1002" t="s">
        <v>347</v>
      </c>
      <c r="D1002" t="s">
        <v>603</v>
      </c>
      <c r="E1002" t="s">
        <v>48</v>
      </c>
      <c r="F1002" t="s">
        <v>5729</v>
      </c>
      <c r="G1002" t="s">
        <v>5730</v>
      </c>
      <c r="H1002" t="s">
        <v>904</v>
      </c>
      <c r="I1002" s="1">
        <v>25999</v>
      </c>
      <c r="J1002" t="s">
        <v>5731</v>
      </c>
      <c r="K1002" t="s">
        <v>5732</v>
      </c>
      <c r="L1002">
        <v>77051</v>
      </c>
      <c r="M1002" t="s">
        <v>904</v>
      </c>
      <c r="N1002" s="1">
        <v>44704</v>
      </c>
      <c r="O1002" s="1">
        <v>44706</v>
      </c>
      <c r="P1002">
        <v>77</v>
      </c>
      <c r="Q1002">
        <v>4</v>
      </c>
      <c r="R1002" t="s">
        <v>63</v>
      </c>
      <c r="S1002">
        <v>2</v>
      </c>
      <c r="T1002">
        <v>1</v>
      </c>
      <c r="U1002">
        <v>2</v>
      </c>
      <c r="V1002">
        <v>122</v>
      </c>
      <c r="W1002" t="s">
        <v>41</v>
      </c>
      <c r="X1002" t="s">
        <v>5733</v>
      </c>
      <c r="Y1002" t="s">
        <v>81</v>
      </c>
      <c r="Z1002" s="1">
        <v>44665</v>
      </c>
      <c r="AA1002" s="2">
        <v>0.12655092592592593</v>
      </c>
      <c r="AB1002" s="2">
        <v>5.7986111111111106E-2</v>
      </c>
      <c r="AC1002" t="s">
        <v>45</v>
      </c>
      <c r="AD1002" t="s">
        <v>45</v>
      </c>
      <c r="AE1002" t="s">
        <v>44</v>
      </c>
      <c r="AF1002">
        <v>61</v>
      </c>
    </row>
    <row r="1003" spans="1:32">
      <c r="A1003">
        <v>2070</v>
      </c>
      <c r="B1003">
        <v>1170</v>
      </c>
      <c r="C1003" t="s">
        <v>3223</v>
      </c>
      <c r="D1003" t="s">
        <v>4046</v>
      </c>
      <c r="E1003" t="s">
        <v>48</v>
      </c>
      <c r="F1003" t="s">
        <v>5734</v>
      </c>
      <c r="G1003" t="s">
        <v>5735</v>
      </c>
      <c r="H1003" t="s">
        <v>692</v>
      </c>
      <c r="I1003" s="1">
        <v>32322</v>
      </c>
      <c r="J1003" t="s">
        <v>5736</v>
      </c>
      <c r="K1003" t="s">
        <v>5737</v>
      </c>
      <c r="L1003">
        <v>74273</v>
      </c>
      <c r="M1003" t="s">
        <v>692</v>
      </c>
      <c r="N1003" s="1">
        <v>44650</v>
      </c>
      <c r="O1003" s="1">
        <v>44651</v>
      </c>
      <c r="P1003">
        <v>36</v>
      </c>
      <c r="Q1003">
        <v>2</v>
      </c>
      <c r="R1003" t="s">
        <v>40</v>
      </c>
      <c r="S1003">
        <v>4</v>
      </c>
      <c r="T1003">
        <v>1</v>
      </c>
      <c r="U1003">
        <v>1</v>
      </c>
      <c r="V1003">
        <v>229</v>
      </c>
      <c r="W1003" t="s">
        <v>41</v>
      </c>
      <c r="X1003" t="s">
        <v>5738</v>
      </c>
      <c r="Y1003" t="s">
        <v>43</v>
      </c>
      <c r="Z1003" s="1">
        <v>44620</v>
      </c>
      <c r="AA1003" s="2">
        <v>0.63842592592592595</v>
      </c>
      <c r="AB1003" s="2">
        <v>0.267662037037037</v>
      </c>
      <c r="AC1003" t="s">
        <v>44</v>
      </c>
      <c r="AD1003" t="s">
        <v>45</v>
      </c>
      <c r="AE1003" t="s">
        <v>44</v>
      </c>
      <c r="AF1003">
        <v>229</v>
      </c>
    </row>
    <row r="1004" spans="1:32">
      <c r="A1004">
        <v>2071</v>
      </c>
      <c r="B1004">
        <v>1171</v>
      </c>
      <c r="C1004" t="s">
        <v>5739</v>
      </c>
      <c r="D1004" t="s">
        <v>1023</v>
      </c>
      <c r="E1004" t="s">
        <v>34</v>
      </c>
      <c r="F1004" t="s">
        <v>5740</v>
      </c>
      <c r="G1004" t="s">
        <v>5741</v>
      </c>
      <c r="H1004" t="s">
        <v>50</v>
      </c>
      <c r="I1004" s="1">
        <v>19049</v>
      </c>
      <c r="J1004" t="s">
        <v>5742</v>
      </c>
      <c r="K1004" t="s">
        <v>5743</v>
      </c>
      <c r="L1004">
        <v>62464</v>
      </c>
      <c r="M1004" t="s">
        <v>50</v>
      </c>
      <c r="N1004" s="1">
        <v>44865</v>
      </c>
      <c r="O1004" s="1">
        <v>44870</v>
      </c>
      <c r="P1004">
        <v>69</v>
      </c>
      <c r="Q1004">
        <v>3</v>
      </c>
      <c r="R1004" t="s">
        <v>40</v>
      </c>
      <c r="S1004">
        <v>3</v>
      </c>
      <c r="T1004">
        <v>0</v>
      </c>
      <c r="U1004">
        <v>5</v>
      </c>
      <c r="V1004">
        <v>1015</v>
      </c>
      <c r="W1004" t="s">
        <v>41</v>
      </c>
      <c r="X1004" t="s">
        <v>5744</v>
      </c>
      <c r="Y1004" t="s">
        <v>6</v>
      </c>
      <c r="Z1004" s="1">
        <v>44839</v>
      </c>
      <c r="AA1004" s="2">
        <v>0.19869212962962965</v>
      </c>
      <c r="AB1004" s="2">
        <v>0.64916666666666667</v>
      </c>
      <c r="AC1004" t="s">
        <v>44</v>
      </c>
      <c r="AD1004" t="s">
        <v>44</v>
      </c>
      <c r="AE1004" t="s">
        <v>45</v>
      </c>
      <c r="AF1004">
        <v>203</v>
      </c>
    </row>
    <row r="1005" spans="1:32">
      <c r="A1005">
        <v>2072</v>
      </c>
      <c r="B1005">
        <v>1172</v>
      </c>
      <c r="C1005" t="s">
        <v>1857</v>
      </c>
      <c r="D1005" t="s">
        <v>1354</v>
      </c>
      <c r="E1005" t="s">
        <v>48</v>
      </c>
      <c r="F1005" t="s">
        <v>5745</v>
      </c>
      <c r="G1005" t="s">
        <v>5746</v>
      </c>
      <c r="H1005" t="s">
        <v>1301</v>
      </c>
      <c r="I1005" s="1">
        <v>34799</v>
      </c>
      <c r="J1005" t="s">
        <v>5747</v>
      </c>
      <c r="K1005" t="s">
        <v>5748</v>
      </c>
      <c r="L1005">
        <v>45335</v>
      </c>
      <c r="M1005" t="s">
        <v>1301</v>
      </c>
      <c r="N1005" s="1">
        <v>44852</v>
      </c>
      <c r="O1005" s="1">
        <v>44855</v>
      </c>
      <c r="P1005">
        <v>47</v>
      </c>
      <c r="Q1005">
        <v>2</v>
      </c>
      <c r="R1005" t="s">
        <v>63</v>
      </c>
      <c r="S1005">
        <v>3</v>
      </c>
      <c r="T1005">
        <v>0</v>
      </c>
      <c r="U1005">
        <v>3</v>
      </c>
      <c r="V1005">
        <v>237</v>
      </c>
      <c r="W1005" t="s">
        <v>54</v>
      </c>
      <c r="X1005" t="s">
        <v>5749</v>
      </c>
      <c r="Y1005" t="s">
        <v>6</v>
      </c>
      <c r="Z1005" s="1">
        <v>44820</v>
      </c>
      <c r="AA1005" s="2">
        <v>0.31331018518518522</v>
      </c>
      <c r="AB1005" s="2">
        <v>0.76265046296296291</v>
      </c>
      <c r="AC1005" t="s">
        <v>45</v>
      </c>
      <c r="AD1005" t="s">
        <v>45</v>
      </c>
      <c r="AE1005" t="s">
        <v>45</v>
      </c>
      <c r="AF1005">
        <v>79</v>
      </c>
    </row>
    <row r="1006" spans="1:32">
      <c r="A1006">
        <v>2073</v>
      </c>
      <c r="B1006">
        <v>1173</v>
      </c>
      <c r="C1006" t="s">
        <v>602</v>
      </c>
      <c r="D1006" t="s">
        <v>4338</v>
      </c>
      <c r="E1006" t="s">
        <v>34</v>
      </c>
      <c r="F1006" t="s">
        <v>5750</v>
      </c>
      <c r="G1006" t="s">
        <v>5751</v>
      </c>
      <c r="H1006" t="s">
        <v>405</v>
      </c>
      <c r="I1006" s="1">
        <v>23272</v>
      </c>
      <c r="J1006" t="s">
        <v>5752</v>
      </c>
      <c r="K1006" t="s">
        <v>5753</v>
      </c>
      <c r="L1006">
        <v>29294</v>
      </c>
      <c r="M1006" t="s">
        <v>405</v>
      </c>
      <c r="N1006" s="1">
        <v>44723</v>
      </c>
      <c r="O1006" s="1">
        <v>44727</v>
      </c>
      <c r="P1006">
        <v>100</v>
      </c>
      <c r="Q1006">
        <v>4</v>
      </c>
      <c r="R1006" t="s">
        <v>53</v>
      </c>
      <c r="S1006">
        <v>1</v>
      </c>
      <c r="T1006">
        <v>2</v>
      </c>
      <c r="U1006">
        <v>4</v>
      </c>
      <c r="V1006">
        <v>480</v>
      </c>
      <c r="W1006" t="s">
        <v>41</v>
      </c>
      <c r="X1006" t="s">
        <v>5754</v>
      </c>
      <c r="Y1006" t="s">
        <v>43</v>
      </c>
      <c r="Z1006" s="1">
        <v>44705</v>
      </c>
      <c r="AA1006" s="2">
        <v>0.92365740740740743</v>
      </c>
      <c r="AB1006" s="2">
        <v>0.63780092592592597</v>
      </c>
      <c r="AC1006" t="s">
        <v>44</v>
      </c>
      <c r="AD1006" t="s">
        <v>45</v>
      </c>
      <c r="AE1006" t="s">
        <v>45</v>
      </c>
      <c r="AF1006">
        <v>120</v>
      </c>
    </row>
    <row r="1007" spans="1:32">
      <c r="A1007">
        <v>2074</v>
      </c>
      <c r="B1007">
        <v>1174</v>
      </c>
      <c r="C1007" t="s">
        <v>326</v>
      </c>
      <c r="D1007" t="s">
        <v>5755</v>
      </c>
      <c r="E1007" t="s">
        <v>34</v>
      </c>
      <c r="F1007" t="s">
        <v>5756</v>
      </c>
      <c r="G1007" t="s">
        <v>5757</v>
      </c>
      <c r="H1007" t="s">
        <v>418</v>
      </c>
      <c r="I1007" s="1">
        <v>18012</v>
      </c>
      <c r="J1007" t="s">
        <v>5758</v>
      </c>
      <c r="K1007" t="s">
        <v>5759</v>
      </c>
      <c r="L1007">
        <v>88162</v>
      </c>
      <c r="M1007" t="s">
        <v>418</v>
      </c>
      <c r="N1007" s="1">
        <v>44651</v>
      </c>
      <c r="O1007" s="1">
        <v>44656</v>
      </c>
      <c r="P1007">
        <v>96</v>
      </c>
      <c r="Q1007">
        <v>4</v>
      </c>
      <c r="R1007" t="s">
        <v>40</v>
      </c>
      <c r="S1007">
        <v>2</v>
      </c>
      <c r="T1007">
        <v>1</v>
      </c>
      <c r="U1007">
        <v>5</v>
      </c>
      <c r="V1007">
        <v>1140</v>
      </c>
      <c r="W1007" t="s">
        <v>54</v>
      </c>
      <c r="X1007" t="s">
        <v>5760</v>
      </c>
      <c r="Y1007" t="s">
        <v>43</v>
      </c>
      <c r="Z1007" s="1">
        <v>44646</v>
      </c>
      <c r="AA1007" s="2">
        <v>0.70165509259259251</v>
      </c>
      <c r="AB1007" s="2">
        <v>0.71474537037037045</v>
      </c>
      <c r="AC1007" t="s">
        <v>45</v>
      </c>
      <c r="AD1007" t="s">
        <v>44</v>
      </c>
      <c r="AE1007" t="s">
        <v>45</v>
      </c>
      <c r="AF1007">
        <v>228</v>
      </c>
    </row>
    <row r="1008" spans="1:32">
      <c r="A1008">
        <v>2075</v>
      </c>
      <c r="B1008">
        <v>1175</v>
      </c>
      <c r="C1008" t="s">
        <v>469</v>
      </c>
      <c r="D1008" t="s">
        <v>584</v>
      </c>
      <c r="E1008" t="s">
        <v>34</v>
      </c>
      <c r="F1008" t="s">
        <v>5761</v>
      </c>
      <c r="G1008">
        <v>8642569546</v>
      </c>
      <c r="H1008" t="s">
        <v>37</v>
      </c>
      <c r="I1008" s="1">
        <v>17810</v>
      </c>
      <c r="J1008" t="s">
        <v>5762</v>
      </c>
      <c r="K1008" t="s">
        <v>5737</v>
      </c>
      <c r="L1008">
        <v>46751</v>
      </c>
      <c r="M1008" t="s">
        <v>37</v>
      </c>
      <c r="N1008" s="1">
        <v>44703</v>
      </c>
      <c r="O1008" s="1">
        <v>44706</v>
      </c>
      <c r="P1008">
        <v>57</v>
      </c>
      <c r="Q1008">
        <v>3</v>
      </c>
      <c r="R1008" t="s">
        <v>40</v>
      </c>
      <c r="S1008">
        <v>3</v>
      </c>
      <c r="T1008">
        <v>2</v>
      </c>
      <c r="U1008">
        <v>3</v>
      </c>
      <c r="V1008">
        <v>723</v>
      </c>
      <c r="W1008" t="s">
        <v>41</v>
      </c>
      <c r="X1008" t="s">
        <v>5763</v>
      </c>
      <c r="Y1008" t="s">
        <v>81</v>
      </c>
      <c r="Z1008" s="1">
        <v>44695</v>
      </c>
      <c r="AA1008" s="2">
        <v>0.33578703703703705</v>
      </c>
      <c r="AB1008" s="2">
        <v>0.65126157407407403</v>
      </c>
      <c r="AC1008" t="s">
        <v>45</v>
      </c>
      <c r="AD1008" t="s">
        <v>44</v>
      </c>
      <c r="AE1008" t="s">
        <v>45</v>
      </c>
      <c r="AF1008">
        <v>241</v>
      </c>
    </row>
    <row r="1009" spans="1:32">
      <c r="A1009">
        <v>2076</v>
      </c>
      <c r="B1009">
        <v>1176</v>
      </c>
      <c r="C1009" t="s">
        <v>5764</v>
      </c>
      <c r="D1009" t="s">
        <v>191</v>
      </c>
      <c r="E1009" t="s">
        <v>34</v>
      </c>
      <c r="F1009" t="s">
        <v>5765</v>
      </c>
      <c r="G1009" t="s">
        <v>5766</v>
      </c>
      <c r="H1009" t="s">
        <v>171</v>
      </c>
      <c r="I1009" s="1">
        <v>22703</v>
      </c>
      <c r="J1009" t="s">
        <v>5767</v>
      </c>
      <c r="K1009" t="s">
        <v>4187</v>
      </c>
      <c r="L1009">
        <v>97054</v>
      </c>
      <c r="M1009" t="s">
        <v>171</v>
      </c>
      <c r="N1009" s="1">
        <v>44732</v>
      </c>
      <c r="O1009" s="1">
        <v>44733</v>
      </c>
      <c r="P1009">
        <v>27</v>
      </c>
      <c r="Q1009">
        <v>2</v>
      </c>
      <c r="R1009" t="s">
        <v>40</v>
      </c>
      <c r="S1009">
        <v>3</v>
      </c>
      <c r="T1009">
        <v>1</v>
      </c>
      <c r="U1009">
        <v>1</v>
      </c>
      <c r="V1009">
        <v>213</v>
      </c>
      <c r="W1009" t="s">
        <v>54</v>
      </c>
      <c r="X1009" t="s">
        <v>5768</v>
      </c>
      <c r="Y1009" t="s">
        <v>6</v>
      </c>
      <c r="Z1009" s="1">
        <v>44720</v>
      </c>
      <c r="AA1009" s="2">
        <v>0.77807870370370369</v>
      </c>
      <c r="AB1009" s="2">
        <v>0.89954861111111117</v>
      </c>
      <c r="AC1009" t="s">
        <v>45</v>
      </c>
      <c r="AD1009" t="s">
        <v>45</v>
      </c>
      <c r="AE1009" t="s">
        <v>45</v>
      </c>
      <c r="AF1009">
        <v>213</v>
      </c>
    </row>
    <row r="1010" spans="1:32">
      <c r="A1010">
        <v>2077</v>
      </c>
      <c r="B1010">
        <v>1177</v>
      </c>
      <c r="C1010" t="s">
        <v>256</v>
      </c>
      <c r="D1010" t="s">
        <v>5769</v>
      </c>
      <c r="E1010" t="s">
        <v>48</v>
      </c>
      <c r="F1010" t="s">
        <v>5770</v>
      </c>
      <c r="G1010" t="s">
        <v>5771</v>
      </c>
      <c r="H1010" t="s">
        <v>171</v>
      </c>
      <c r="I1010" s="1">
        <v>16039</v>
      </c>
      <c r="J1010" t="s">
        <v>5772</v>
      </c>
      <c r="K1010" t="s">
        <v>5773</v>
      </c>
      <c r="L1010">
        <v>756</v>
      </c>
      <c r="M1010" t="s">
        <v>171</v>
      </c>
      <c r="N1010" s="1">
        <v>44862</v>
      </c>
      <c r="O1010" s="1">
        <v>44863</v>
      </c>
      <c r="P1010">
        <v>8</v>
      </c>
      <c r="Q1010">
        <v>1</v>
      </c>
      <c r="R1010" t="s">
        <v>63</v>
      </c>
      <c r="S1010">
        <v>2</v>
      </c>
      <c r="T1010">
        <v>0</v>
      </c>
      <c r="U1010">
        <v>1</v>
      </c>
      <c r="V1010">
        <v>85</v>
      </c>
      <c r="W1010" t="s">
        <v>54</v>
      </c>
      <c r="X1010" t="s">
        <v>5774</v>
      </c>
      <c r="Y1010" t="s">
        <v>65</v>
      </c>
      <c r="Z1010" s="1">
        <v>44855</v>
      </c>
      <c r="AA1010" s="2">
        <v>0.78797453703703713</v>
      </c>
      <c r="AB1010" s="2">
        <v>9.2141203703703711E-2</v>
      </c>
      <c r="AC1010" t="s">
        <v>45</v>
      </c>
      <c r="AD1010" t="s">
        <v>45</v>
      </c>
      <c r="AE1010" t="s">
        <v>45</v>
      </c>
      <c r="AF1010">
        <v>85</v>
      </c>
    </row>
    <row r="1011" spans="1:32">
      <c r="A1011">
        <v>2078</v>
      </c>
      <c r="B1011">
        <v>1178</v>
      </c>
      <c r="C1011" t="s">
        <v>4655</v>
      </c>
      <c r="D1011" t="s">
        <v>47</v>
      </c>
      <c r="E1011" t="s">
        <v>48</v>
      </c>
      <c r="F1011" t="s">
        <v>5775</v>
      </c>
      <c r="G1011">
        <v>3639365765</v>
      </c>
      <c r="H1011" t="s">
        <v>115</v>
      </c>
      <c r="I1011" s="1">
        <v>18605</v>
      </c>
      <c r="J1011" t="s">
        <v>5776</v>
      </c>
      <c r="K1011" t="s">
        <v>5777</v>
      </c>
      <c r="L1011">
        <v>86316</v>
      </c>
      <c r="M1011" t="s">
        <v>115</v>
      </c>
      <c r="N1011" s="1">
        <v>44807</v>
      </c>
      <c r="O1011" s="1">
        <v>44808</v>
      </c>
      <c r="P1011">
        <v>2</v>
      </c>
      <c r="Q1011">
        <v>1</v>
      </c>
      <c r="R1011" t="s">
        <v>63</v>
      </c>
      <c r="S1011">
        <v>2</v>
      </c>
      <c r="T1011">
        <v>2</v>
      </c>
      <c r="U1011">
        <v>1</v>
      </c>
      <c r="V1011">
        <v>73</v>
      </c>
      <c r="W1011" t="s">
        <v>41</v>
      </c>
      <c r="X1011" t="s">
        <v>5778</v>
      </c>
      <c r="Y1011" t="s">
        <v>65</v>
      </c>
      <c r="Z1011" s="1">
        <v>44768</v>
      </c>
      <c r="AA1011" s="2">
        <v>0.60493055555555553</v>
      </c>
      <c r="AB1011" s="2">
        <v>0.76679398148148159</v>
      </c>
      <c r="AC1011" t="s">
        <v>44</v>
      </c>
      <c r="AD1011" t="s">
        <v>45</v>
      </c>
      <c r="AE1011" t="s">
        <v>44</v>
      </c>
      <c r="AF1011">
        <v>73</v>
      </c>
    </row>
    <row r="1012" spans="1:32">
      <c r="A1012">
        <v>2079</v>
      </c>
      <c r="B1012">
        <v>1179</v>
      </c>
      <c r="C1012" t="s">
        <v>1555</v>
      </c>
      <c r="D1012" t="s">
        <v>5779</v>
      </c>
      <c r="E1012" t="s">
        <v>34</v>
      </c>
      <c r="F1012" t="s">
        <v>5780</v>
      </c>
      <c r="G1012">
        <v>4056139058</v>
      </c>
      <c r="H1012" t="s">
        <v>272</v>
      </c>
      <c r="I1012" s="1">
        <v>34843</v>
      </c>
      <c r="J1012" t="s">
        <v>5781</v>
      </c>
      <c r="K1012" t="s">
        <v>5782</v>
      </c>
      <c r="L1012">
        <v>80458</v>
      </c>
      <c r="M1012" t="s">
        <v>272</v>
      </c>
      <c r="N1012" s="1">
        <v>44786</v>
      </c>
      <c r="O1012" s="1">
        <v>44787</v>
      </c>
      <c r="P1012">
        <v>48</v>
      </c>
      <c r="Q1012">
        <v>2</v>
      </c>
      <c r="R1012" t="s">
        <v>40</v>
      </c>
      <c r="S1012">
        <v>3</v>
      </c>
      <c r="T1012">
        <v>2</v>
      </c>
      <c r="U1012">
        <v>1</v>
      </c>
      <c r="V1012">
        <v>205</v>
      </c>
      <c r="W1012" t="s">
        <v>41</v>
      </c>
      <c r="X1012" t="s">
        <v>5783</v>
      </c>
      <c r="Y1012" t="s">
        <v>6</v>
      </c>
      <c r="Z1012" s="1">
        <v>44771</v>
      </c>
      <c r="AA1012" s="2">
        <v>0.45224537037037038</v>
      </c>
      <c r="AB1012" s="2">
        <v>0.87343749999999998</v>
      </c>
      <c r="AC1012" t="s">
        <v>44</v>
      </c>
      <c r="AD1012" t="s">
        <v>45</v>
      </c>
      <c r="AE1012" t="s">
        <v>44</v>
      </c>
      <c r="AF1012">
        <v>205</v>
      </c>
    </row>
    <row r="1013" spans="1:32">
      <c r="A1013">
        <v>2080</v>
      </c>
      <c r="B1013">
        <v>1180</v>
      </c>
      <c r="C1013" t="s">
        <v>4490</v>
      </c>
      <c r="D1013" t="s">
        <v>3662</v>
      </c>
      <c r="E1013" t="s">
        <v>34</v>
      </c>
      <c r="F1013" t="s">
        <v>5784</v>
      </c>
      <c r="G1013" t="s">
        <v>5785</v>
      </c>
      <c r="H1013" t="s">
        <v>60</v>
      </c>
      <c r="I1013" s="1">
        <v>22453</v>
      </c>
      <c r="J1013" t="s">
        <v>5786</v>
      </c>
      <c r="K1013" t="s">
        <v>5787</v>
      </c>
      <c r="L1013">
        <v>89063</v>
      </c>
      <c r="M1013" t="s">
        <v>60</v>
      </c>
      <c r="N1013" s="1">
        <v>44670</v>
      </c>
      <c r="O1013" s="1">
        <v>44672</v>
      </c>
      <c r="P1013">
        <v>78</v>
      </c>
      <c r="Q1013">
        <v>4</v>
      </c>
      <c r="R1013" t="s">
        <v>40</v>
      </c>
      <c r="S1013">
        <v>3</v>
      </c>
      <c r="T1013">
        <v>2</v>
      </c>
      <c r="U1013">
        <v>2</v>
      </c>
      <c r="V1013">
        <v>436</v>
      </c>
      <c r="W1013" t="s">
        <v>54</v>
      </c>
      <c r="X1013" t="s">
        <v>5788</v>
      </c>
      <c r="Y1013" t="s">
        <v>65</v>
      </c>
      <c r="Z1013" s="1">
        <v>44648</v>
      </c>
      <c r="AA1013" s="2">
        <v>0.56644675925925925</v>
      </c>
      <c r="AB1013" s="2">
        <v>6.2847222222222221E-2</v>
      </c>
      <c r="AC1013" t="s">
        <v>44</v>
      </c>
      <c r="AD1013" t="s">
        <v>44</v>
      </c>
      <c r="AE1013" t="s">
        <v>44</v>
      </c>
      <c r="AF1013">
        <v>218</v>
      </c>
    </row>
    <row r="1014" spans="1:32">
      <c r="A1014">
        <v>2081</v>
      </c>
      <c r="B1014">
        <v>1181</v>
      </c>
      <c r="C1014" t="s">
        <v>197</v>
      </c>
      <c r="D1014" t="s">
        <v>3387</v>
      </c>
      <c r="E1014" t="s">
        <v>48</v>
      </c>
      <c r="F1014" t="s">
        <v>5789</v>
      </c>
      <c r="G1014" t="s">
        <v>5790</v>
      </c>
      <c r="H1014" t="s">
        <v>86</v>
      </c>
      <c r="I1014" s="1">
        <v>20069</v>
      </c>
      <c r="J1014" t="s">
        <v>5791</v>
      </c>
      <c r="K1014" t="s">
        <v>5792</v>
      </c>
      <c r="L1014">
        <v>78319</v>
      </c>
      <c r="M1014" t="s">
        <v>86</v>
      </c>
      <c r="N1014" s="1">
        <v>44895</v>
      </c>
      <c r="O1014" s="1">
        <v>44896</v>
      </c>
      <c r="P1014">
        <v>66</v>
      </c>
      <c r="Q1014">
        <v>3</v>
      </c>
      <c r="R1014" t="s">
        <v>40</v>
      </c>
      <c r="S1014">
        <v>1</v>
      </c>
      <c r="T1014">
        <v>1</v>
      </c>
      <c r="U1014">
        <v>1</v>
      </c>
      <c r="V1014">
        <v>243</v>
      </c>
      <c r="W1014" t="s">
        <v>41</v>
      </c>
      <c r="X1014" t="s">
        <v>5793</v>
      </c>
      <c r="Y1014" t="s">
        <v>6</v>
      </c>
      <c r="Z1014" s="1">
        <v>44858</v>
      </c>
      <c r="AA1014" s="2">
        <v>0.44245370370370374</v>
      </c>
      <c r="AB1014" s="2">
        <v>0.6890856481481481</v>
      </c>
      <c r="AC1014" t="s">
        <v>44</v>
      </c>
      <c r="AD1014" t="s">
        <v>44</v>
      </c>
      <c r="AE1014" t="s">
        <v>44</v>
      </c>
      <c r="AF1014">
        <v>243</v>
      </c>
    </row>
    <row r="1015" spans="1:32">
      <c r="A1015">
        <v>2082</v>
      </c>
      <c r="B1015">
        <v>1182</v>
      </c>
      <c r="C1015" t="s">
        <v>1139</v>
      </c>
      <c r="D1015" t="s">
        <v>348</v>
      </c>
      <c r="E1015" t="s">
        <v>48</v>
      </c>
      <c r="F1015" t="s">
        <v>5794</v>
      </c>
      <c r="G1015">
        <v>7223368254</v>
      </c>
      <c r="H1015" t="s">
        <v>94</v>
      </c>
      <c r="I1015" s="1">
        <v>27870</v>
      </c>
      <c r="J1015" t="s">
        <v>5795</v>
      </c>
      <c r="K1015" t="s">
        <v>5796</v>
      </c>
      <c r="L1015">
        <v>93425</v>
      </c>
      <c r="M1015" t="s">
        <v>94</v>
      </c>
      <c r="N1015" s="1">
        <v>44732</v>
      </c>
      <c r="O1015" s="1">
        <v>44736</v>
      </c>
      <c r="P1015">
        <v>40</v>
      </c>
      <c r="Q1015">
        <v>2</v>
      </c>
      <c r="R1015" t="s">
        <v>53</v>
      </c>
      <c r="S1015">
        <v>3</v>
      </c>
      <c r="T1015">
        <v>1</v>
      </c>
      <c r="U1015">
        <v>4</v>
      </c>
      <c r="V1015">
        <v>576</v>
      </c>
      <c r="W1015" t="s">
        <v>54</v>
      </c>
      <c r="X1015" t="s">
        <v>5797</v>
      </c>
      <c r="Y1015" t="s">
        <v>81</v>
      </c>
      <c r="Z1015" s="1">
        <v>44724</v>
      </c>
      <c r="AA1015" s="2">
        <v>0.28688657407407409</v>
      </c>
      <c r="AB1015" s="2">
        <v>0.48564814814814811</v>
      </c>
      <c r="AC1015" t="s">
        <v>44</v>
      </c>
      <c r="AD1015" t="s">
        <v>45</v>
      </c>
      <c r="AE1015" t="s">
        <v>45</v>
      </c>
      <c r="AF1015">
        <v>144</v>
      </c>
    </row>
    <row r="1016" spans="1:32">
      <c r="A1016">
        <v>2083</v>
      </c>
      <c r="B1016">
        <v>1183</v>
      </c>
      <c r="C1016" t="s">
        <v>347</v>
      </c>
      <c r="D1016" t="s">
        <v>5798</v>
      </c>
      <c r="E1016" t="s">
        <v>48</v>
      </c>
      <c r="F1016" t="s">
        <v>5799</v>
      </c>
      <c r="G1016" t="s">
        <v>5800</v>
      </c>
      <c r="H1016" t="s">
        <v>530</v>
      </c>
      <c r="I1016" s="1">
        <v>28004</v>
      </c>
      <c r="J1016" t="s">
        <v>5801</v>
      </c>
      <c r="K1016" t="s">
        <v>5802</v>
      </c>
      <c r="L1016">
        <v>506</v>
      </c>
      <c r="M1016" t="s">
        <v>530</v>
      </c>
      <c r="N1016" s="1">
        <v>44814</v>
      </c>
      <c r="O1016" s="1">
        <v>44816</v>
      </c>
      <c r="P1016">
        <v>54</v>
      </c>
      <c r="Q1016">
        <v>3</v>
      </c>
      <c r="R1016" t="s">
        <v>40</v>
      </c>
      <c r="S1016">
        <v>4</v>
      </c>
      <c r="T1016">
        <v>2</v>
      </c>
      <c r="U1016">
        <v>2</v>
      </c>
      <c r="V1016">
        <v>400</v>
      </c>
      <c r="W1016" t="s">
        <v>54</v>
      </c>
      <c r="X1016" t="s">
        <v>5803</v>
      </c>
      <c r="Y1016" t="s">
        <v>6</v>
      </c>
      <c r="Z1016" s="1">
        <v>44797</v>
      </c>
      <c r="AA1016" s="2">
        <v>0.79729166666666673</v>
      </c>
      <c r="AB1016" s="2">
        <v>0.18744212962962961</v>
      </c>
      <c r="AC1016" t="s">
        <v>44</v>
      </c>
      <c r="AD1016" t="s">
        <v>45</v>
      </c>
      <c r="AE1016" t="s">
        <v>44</v>
      </c>
      <c r="AF1016">
        <v>200</v>
      </c>
    </row>
    <row r="1017" spans="1:32">
      <c r="A1017">
        <v>2084</v>
      </c>
      <c r="B1017">
        <v>1184</v>
      </c>
      <c r="C1017" t="s">
        <v>2415</v>
      </c>
      <c r="D1017" t="s">
        <v>126</v>
      </c>
      <c r="E1017" t="s">
        <v>48</v>
      </c>
      <c r="F1017" t="s">
        <v>5804</v>
      </c>
      <c r="G1017" t="s">
        <v>5805</v>
      </c>
      <c r="H1017" t="s">
        <v>171</v>
      </c>
      <c r="I1017" s="1">
        <v>37014</v>
      </c>
      <c r="J1017" t="s">
        <v>5806</v>
      </c>
      <c r="K1017" t="s">
        <v>5807</v>
      </c>
      <c r="L1017">
        <v>45590</v>
      </c>
      <c r="M1017" t="s">
        <v>171</v>
      </c>
      <c r="N1017" s="1">
        <v>44652</v>
      </c>
      <c r="O1017" s="1">
        <v>44655</v>
      </c>
      <c r="P1017">
        <v>35</v>
      </c>
      <c r="Q1017">
        <v>2</v>
      </c>
      <c r="R1017" t="s">
        <v>63</v>
      </c>
      <c r="S1017">
        <v>4</v>
      </c>
      <c r="T1017">
        <v>2</v>
      </c>
      <c r="U1017">
        <v>3</v>
      </c>
      <c r="V1017">
        <v>204</v>
      </c>
      <c r="W1017" t="s">
        <v>54</v>
      </c>
      <c r="X1017" t="s">
        <v>5808</v>
      </c>
      <c r="Y1017" t="s">
        <v>65</v>
      </c>
      <c r="Z1017" s="1">
        <v>44626</v>
      </c>
      <c r="AA1017" s="2">
        <v>0.11329861111111111</v>
      </c>
      <c r="AB1017" s="2">
        <v>0.20939814814814817</v>
      </c>
      <c r="AC1017" t="s">
        <v>45</v>
      </c>
      <c r="AD1017" t="s">
        <v>45</v>
      </c>
      <c r="AE1017" t="s">
        <v>45</v>
      </c>
      <c r="AF1017">
        <v>68</v>
      </c>
    </row>
    <row r="1018" spans="1:32">
      <c r="A1018">
        <v>2085</v>
      </c>
      <c r="B1018">
        <v>1185</v>
      </c>
      <c r="C1018" t="s">
        <v>32</v>
      </c>
      <c r="D1018" t="s">
        <v>5809</v>
      </c>
      <c r="E1018" t="s">
        <v>34</v>
      </c>
      <c r="F1018" t="s">
        <v>5810</v>
      </c>
      <c r="G1018" t="s">
        <v>5811</v>
      </c>
      <c r="H1018" t="s">
        <v>418</v>
      </c>
      <c r="I1018" s="1">
        <v>28501</v>
      </c>
      <c r="J1018" t="s">
        <v>5812</v>
      </c>
      <c r="K1018" t="s">
        <v>5813</v>
      </c>
      <c r="L1018">
        <v>8704</v>
      </c>
      <c r="M1018" t="s">
        <v>418</v>
      </c>
      <c r="N1018" s="1">
        <v>44935</v>
      </c>
      <c r="O1018" s="1">
        <v>44939</v>
      </c>
      <c r="P1018">
        <v>91</v>
      </c>
      <c r="Q1018">
        <v>4</v>
      </c>
      <c r="R1018" t="s">
        <v>53</v>
      </c>
      <c r="S1018">
        <v>3</v>
      </c>
      <c r="T1018">
        <v>1</v>
      </c>
      <c r="U1018">
        <v>4</v>
      </c>
      <c r="V1018">
        <v>560</v>
      </c>
      <c r="W1018" t="s">
        <v>41</v>
      </c>
      <c r="X1018" t="s">
        <v>5814</v>
      </c>
      <c r="Y1018" t="s">
        <v>6</v>
      </c>
      <c r="Z1018" s="1">
        <v>44917</v>
      </c>
      <c r="AA1018" s="2">
        <v>0.74627314814814805</v>
      </c>
      <c r="AB1018" s="2">
        <v>0.42881944444444442</v>
      </c>
      <c r="AC1018" t="s">
        <v>44</v>
      </c>
      <c r="AD1018" t="s">
        <v>45</v>
      </c>
      <c r="AE1018" t="s">
        <v>44</v>
      </c>
      <c r="AF1018">
        <v>140</v>
      </c>
    </row>
    <row r="1019" spans="1:32">
      <c r="A1019">
        <v>2086</v>
      </c>
      <c r="B1019">
        <v>1186</v>
      </c>
      <c r="C1019" t="s">
        <v>1015</v>
      </c>
      <c r="D1019" t="s">
        <v>1167</v>
      </c>
      <c r="E1019" t="s">
        <v>34</v>
      </c>
      <c r="F1019" t="s">
        <v>5815</v>
      </c>
      <c r="G1019" t="s">
        <v>5816</v>
      </c>
      <c r="H1019" t="s">
        <v>129</v>
      </c>
      <c r="I1019" s="1">
        <v>33058</v>
      </c>
      <c r="J1019" t="s">
        <v>5817</v>
      </c>
      <c r="K1019" t="s">
        <v>5818</v>
      </c>
      <c r="L1019">
        <v>86774</v>
      </c>
      <c r="M1019" t="s">
        <v>129</v>
      </c>
      <c r="N1019" s="1">
        <v>44626</v>
      </c>
      <c r="O1019" s="1">
        <v>44629</v>
      </c>
      <c r="P1019">
        <v>13</v>
      </c>
      <c r="Q1019">
        <v>1</v>
      </c>
      <c r="R1019" t="s">
        <v>53</v>
      </c>
      <c r="S1019">
        <v>3</v>
      </c>
      <c r="T1019">
        <v>1</v>
      </c>
      <c r="U1019">
        <v>3</v>
      </c>
      <c r="V1019">
        <v>441</v>
      </c>
      <c r="W1019" t="s">
        <v>54</v>
      </c>
      <c r="X1019" t="s">
        <v>5819</v>
      </c>
      <c r="Y1019" t="s">
        <v>81</v>
      </c>
      <c r="Z1019" s="1">
        <v>44611</v>
      </c>
      <c r="AA1019" s="2">
        <v>0.23002314814814814</v>
      </c>
      <c r="AB1019" s="2">
        <v>0.1660763888888889</v>
      </c>
      <c r="AC1019" t="s">
        <v>45</v>
      </c>
      <c r="AD1019" t="s">
        <v>45</v>
      </c>
      <c r="AE1019" t="s">
        <v>45</v>
      </c>
      <c r="AF1019">
        <v>147</v>
      </c>
    </row>
    <row r="1020" spans="1:32">
      <c r="A1020">
        <v>2087</v>
      </c>
      <c r="B1020">
        <v>1187</v>
      </c>
      <c r="C1020" t="s">
        <v>1015</v>
      </c>
      <c r="D1020" t="s">
        <v>4628</v>
      </c>
      <c r="E1020" t="s">
        <v>34</v>
      </c>
      <c r="F1020" t="s">
        <v>5820</v>
      </c>
      <c r="G1020" t="s">
        <v>5821</v>
      </c>
      <c r="H1020" t="s">
        <v>530</v>
      </c>
      <c r="I1020" s="1">
        <v>17351</v>
      </c>
      <c r="J1020" t="s">
        <v>5822</v>
      </c>
      <c r="K1020" t="s">
        <v>1923</v>
      </c>
      <c r="L1020">
        <v>49932</v>
      </c>
      <c r="M1020" t="s">
        <v>530</v>
      </c>
      <c r="N1020" s="1">
        <v>44650</v>
      </c>
      <c r="O1020" s="1">
        <v>44652</v>
      </c>
      <c r="P1020">
        <v>22</v>
      </c>
      <c r="Q1020">
        <v>1</v>
      </c>
      <c r="R1020" t="s">
        <v>53</v>
      </c>
      <c r="S1020">
        <v>2</v>
      </c>
      <c r="T1020">
        <v>1</v>
      </c>
      <c r="U1020">
        <v>2</v>
      </c>
      <c r="V1020">
        <v>290</v>
      </c>
      <c r="W1020" t="s">
        <v>41</v>
      </c>
      <c r="X1020" t="s">
        <v>5823</v>
      </c>
      <c r="Y1020" t="s">
        <v>43</v>
      </c>
      <c r="Z1020" s="1">
        <v>44633</v>
      </c>
      <c r="AA1020" s="2">
        <v>0.79996527777777782</v>
      </c>
      <c r="AB1020" s="2">
        <v>0.5794907407407407</v>
      </c>
      <c r="AC1020" t="s">
        <v>45</v>
      </c>
      <c r="AD1020" t="s">
        <v>44</v>
      </c>
      <c r="AE1020" t="s">
        <v>45</v>
      </c>
      <c r="AF1020">
        <v>145</v>
      </c>
    </row>
    <row r="1021" spans="1:32">
      <c r="A1021">
        <v>2088</v>
      </c>
      <c r="B1021">
        <v>1188</v>
      </c>
      <c r="C1021" t="s">
        <v>4071</v>
      </c>
      <c r="D1021" t="s">
        <v>1263</v>
      </c>
      <c r="E1021" t="s">
        <v>34</v>
      </c>
      <c r="F1021" t="s">
        <v>5824</v>
      </c>
      <c r="G1021" t="s">
        <v>5825</v>
      </c>
      <c r="H1021" t="s">
        <v>209</v>
      </c>
      <c r="I1021" s="1">
        <v>36918</v>
      </c>
      <c r="J1021" t="s">
        <v>5826</v>
      </c>
      <c r="K1021" t="s">
        <v>5827</v>
      </c>
      <c r="L1021">
        <v>554</v>
      </c>
      <c r="M1021" t="s">
        <v>209</v>
      </c>
      <c r="N1021" s="1">
        <v>44784</v>
      </c>
      <c r="O1021" s="1">
        <v>44785</v>
      </c>
      <c r="P1021">
        <v>12</v>
      </c>
      <c r="Q1021">
        <v>1</v>
      </c>
      <c r="R1021" t="s">
        <v>40</v>
      </c>
      <c r="S1021">
        <v>4</v>
      </c>
      <c r="T1021">
        <v>2</v>
      </c>
      <c r="U1021">
        <v>1</v>
      </c>
      <c r="V1021">
        <v>223</v>
      </c>
      <c r="W1021" t="s">
        <v>54</v>
      </c>
      <c r="X1021" t="s">
        <v>5828</v>
      </c>
      <c r="Y1021" t="s">
        <v>6</v>
      </c>
      <c r="Z1021" s="1">
        <v>44767</v>
      </c>
      <c r="AA1021" s="2">
        <v>0.66023148148148147</v>
      </c>
      <c r="AB1021" s="2">
        <v>0.49101851851851852</v>
      </c>
      <c r="AC1021" t="s">
        <v>44</v>
      </c>
      <c r="AD1021" t="s">
        <v>44</v>
      </c>
      <c r="AE1021" t="s">
        <v>45</v>
      </c>
      <c r="AF1021">
        <v>223</v>
      </c>
    </row>
    <row r="1022" spans="1:32">
      <c r="A1022">
        <v>2089</v>
      </c>
      <c r="B1022">
        <v>1189</v>
      </c>
      <c r="C1022" t="s">
        <v>4796</v>
      </c>
      <c r="D1022" t="s">
        <v>5089</v>
      </c>
      <c r="E1022" t="s">
        <v>34</v>
      </c>
      <c r="F1022" t="s">
        <v>5829</v>
      </c>
      <c r="G1022" t="s">
        <v>5830</v>
      </c>
      <c r="H1022" t="s">
        <v>164</v>
      </c>
      <c r="I1022" s="1">
        <v>25070</v>
      </c>
      <c r="J1022" t="s">
        <v>5831</v>
      </c>
      <c r="K1022" t="s">
        <v>5832</v>
      </c>
      <c r="L1022">
        <v>17165</v>
      </c>
      <c r="M1022" t="s">
        <v>164</v>
      </c>
      <c r="N1022" s="1">
        <v>44796</v>
      </c>
      <c r="O1022" s="1">
        <v>44799</v>
      </c>
      <c r="P1022">
        <v>61</v>
      </c>
      <c r="Q1022">
        <v>3</v>
      </c>
      <c r="R1022" t="s">
        <v>53</v>
      </c>
      <c r="S1022">
        <v>2</v>
      </c>
      <c r="T1022">
        <v>0</v>
      </c>
      <c r="U1022">
        <v>3</v>
      </c>
      <c r="V1022">
        <v>387</v>
      </c>
      <c r="W1022" t="s">
        <v>41</v>
      </c>
      <c r="X1022" t="s">
        <v>5833</v>
      </c>
      <c r="Y1022" t="s">
        <v>6</v>
      </c>
      <c r="Z1022" s="1">
        <v>44789</v>
      </c>
      <c r="AA1022" s="2">
        <v>0.78210648148148154</v>
      </c>
      <c r="AB1022" s="2">
        <v>0.30094907407407406</v>
      </c>
      <c r="AC1022" t="s">
        <v>44</v>
      </c>
      <c r="AD1022" t="s">
        <v>44</v>
      </c>
      <c r="AE1022" t="s">
        <v>44</v>
      </c>
      <c r="AF1022">
        <v>129</v>
      </c>
    </row>
    <row r="1023" spans="1:32">
      <c r="A1023">
        <v>2090</v>
      </c>
      <c r="B1023">
        <v>1190</v>
      </c>
      <c r="C1023" t="s">
        <v>1471</v>
      </c>
      <c r="D1023" t="s">
        <v>99</v>
      </c>
      <c r="E1023" t="s">
        <v>34</v>
      </c>
      <c r="F1023" t="s">
        <v>5834</v>
      </c>
      <c r="G1023" t="s">
        <v>5835</v>
      </c>
      <c r="H1023" t="s">
        <v>94</v>
      </c>
      <c r="I1023" s="1">
        <v>38387</v>
      </c>
      <c r="J1023" t="s">
        <v>5836</v>
      </c>
      <c r="K1023" t="s">
        <v>5837</v>
      </c>
      <c r="L1023">
        <v>44820</v>
      </c>
      <c r="M1023" t="s">
        <v>94</v>
      </c>
      <c r="N1023" s="1">
        <v>44653</v>
      </c>
      <c r="O1023" s="1">
        <v>44657</v>
      </c>
      <c r="P1023">
        <v>39</v>
      </c>
      <c r="Q1023">
        <v>2</v>
      </c>
      <c r="R1023" t="s">
        <v>40</v>
      </c>
      <c r="S1023">
        <v>4</v>
      </c>
      <c r="T1023">
        <v>0</v>
      </c>
      <c r="U1023">
        <v>4</v>
      </c>
      <c r="V1023">
        <v>884</v>
      </c>
      <c r="W1023" t="s">
        <v>41</v>
      </c>
      <c r="X1023" t="s">
        <v>5838</v>
      </c>
      <c r="Y1023" t="s">
        <v>81</v>
      </c>
      <c r="Z1023" s="1">
        <v>44637</v>
      </c>
      <c r="AA1023" s="2">
        <v>0.43353009259259262</v>
      </c>
      <c r="AB1023" s="2">
        <v>0.5093981481481481</v>
      </c>
      <c r="AC1023" t="s">
        <v>44</v>
      </c>
      <c r="AD1023" t="s">
        <v>44</v>
      </c>
      <c r="AE1023" t="s">
        <v>45</v>
      </c>
      <c r="AF1023">
        <v>221</v>
      </c>
    </row>
    <row r="1024" spans="1:32">
      <c r="A1024">
        <v>2091</v>
      </c>
      <c r="B1024">
        <v>1191</v>
      </c>
      <c r="C1024" t="s">
        <v>963</v>
      </c>
      <c r="D1024" t="s">
        <v>378</v>
      </c>
      <c r="E1024" t="s">
        <v>34</v>
      </c>
      <c r="F1024" t="s">
        <v>2801</v>
      </c>
      <c r="G1024" t="s">
        <v>5839</v>
      </c>
      <c r="H1024" t="s">
        <v>115</v>
      </c>
      <c r="I1024" s="1">
        <v>21900</v>
      </c>
      <c r="J1024" t="s">
        <v>5840</v>
      </c>
      <c r="K1024" t="s">
        <v>1696</v>
      </c>
      <c r="L1024">
        <v>7309</v>
      </c>
      <c r="M1024" t="s">
        <v>115</v>
      </c>
      <c r="N1024" s="1">
        <v>44608</v>
      </c>
      <c r="O1024" s="1">
        <v>44612</v>
      </c>
      <c r="P1024">
        <v>92</v>
      </c>
      <c r="Q1024">
        <v>4</v>
      </c>
      <c r="R1024" t="s">
        <v>63</v>
      </c>
      <c r="S1024">
        <v>4</v>
      </c>
      <c r="T1024">
        <v>0</v>
      </c>
      <c r="U1024">
        <v>4</v>
      </c>
      <c r="V1024">
        <v>268</v>
      </c>
      <c r="W1024" t="s">
        <v>41</v>
      </c>
      <c r="X1024" t="s">
        <v>5841</v>
      </c>
      <c r="Y1024" t="s">
        <v>43</v>
      </c>
      <c r="Z1024" s="1">
        <v>44594</v>
      </c>
      <c r="AA1024" s="2">
        <v>0.61644675925925929</v>
      </c>
      <c r="AB1024" s="2">
        <v>0.81371527777777775</v>
      </c>
      <c r="AC1024" t="s">
        <v>45</v>
      </c>
      <c r="AD1024" t="s">
        <v>45</v>
      </c>
      <c r="AE1024" t="s">
        <v>45</v>
      </c>
      <c r="AF1024">
        <v>67</v>
      </c>
    </row>
    <row r="1025" spans="1:32">
      <c r="A1025">
        <v>2092</v>
      </c>
      <c r="B1025">
        <v>1192</v>
      </c>
      <c r="C1025" t="s">
        <v>1202</v>
      </c>
      <c r="D1025" t="s">
        <v>5842</v>
      </c>
      <c r="E1025" t="s">
        <v>34</v>
      </c>
      <c r="F1025" t="s">
        <v>5843</v>
      </c>
      <c r="G1025">
        <v>8862438127</v>
      </c>
      <c r="H1025" t="s">
        <v>37</v>
      </c>
      <c r="I1025" s="1">
        <v>26971</v>
      </c>
      <c r="J1025" t="s">
        <v>5844</v>
      </c>
      <c r="K1025" t="s">
        <v>913</v>
      </c>
      <c r="L1025">
        <v>86744</v>
      </c>
      <c r="M1025" t="s">
        <v>37</v>
      </c>
      <c r="N1025" s="1">
        <v>44603</v>
      </c>
      <c r="O1025" s="1">
        <v>44605</v>
      </c>
      <c r="P1025">
        <v>83</v>
      </c>
      <c r="Q1025">
        <v>4</v>
      </c>
      <c r="R1025" t="s">
        <v>63</v>
      </c>
      <c r="S1025">
        <v>3</v>
      </c>
      <c r="T1025">
        <v>1</v>
      </c>
      <c r="U1025">
        <v>2</v>
      </c>
      <c r="V1025">
        <v>176</v>
      </c>
      <c r="W1025" t="s">
        <v>41</v>
      </c>
      <c r="X1025" t="s">
        <v>5845</v>
      </c>
      <c r="Y1025" t="s">
        <v>43</v>
      </c>
      <c r="Z1025" s="1">
        <v>44589</v>
      </c>
      <c r="AA1025" s="2">
        <v>0.97865740740740748</v>
      </c>
      <c r="AB1025" s="2">
        <v>0.98674768518518519</v>
      </c>
      <c r="AC1025" t="s">
        <v>44</v>
      </c>
      <c r="AD1025" t="s">
        <v>45</v>
      </c>
      <c r="AE1025" t="s">
        <v>45</v>
      </c>
      <c r="AF1025">
        <v>88</v>
      </c>
    </row>
    <row r="1026" spans="1:32">
      <c r="A1026">
        <v>2093</v>
      </c>
      <c r="B1026">
        <v>1193</v>
      </c>
      <c r="C1026" t="s">
        <v>4542</v>
      </c>
      <c r="D1026" t="s">
        <v>364</v>
      </c>
      <c r="E1026" t="s">
        <v>34</v>
      </c>
      <c r="F1026" t="s">
        <v>5846</v>
      </c>
      <c r="G1026" t="s">
        <v>5847</v>
      </c>
      <c r="H1026" t="s">
        <v>60</v>
      </c>
      <c r="I1026" s="1">
        <v>32969</v>
      </c>
      <c r="J1026" t="s">
        <v>5848</v>
      </c>
      <c r="K1026" t="s">
        <v>5849</v>
      </c>
      <c r="L1026">
        <v>25563</v>
      </c>
      <c r="M1026" t="s">
        <v>60</v>
      </c>
      <c r="N1026" s="1">
        <v>44693</v>
      </c>
      <c r="O1026" s="1">
        <v>44694</v>
      </c>
      <c r="P1026">
        <v>75</v>
      </c>
      <c r="Q1026">
        <v>3</v>
      </c>
      <c r="R1026" t="s">
        <v>40</v>
      </c>
      <c r="S1026">
        <v>2</v>
      </c>
      <c r="T1026">
        <v>2</v>
      </c>
      <c r="U1026">
        <v>1</v>
      </c>
      <c r="V1026">
        <v>240</v>
      </c>
      <c r="W1026" t="s">
        <v>54</v>
      </c>
      <c r="X1026" t="s">
        <v>5850</v>
      </c>
      <c r="Y1026" t="s">
        <v>43</v>
      </c>
      <c r="Z1026" s="1">
        <v>44674</v>
      </c>
      <c r="AA1026" s="2">
        <v>4.7060185185185184E-2</v>
      </c>
      <c r="AB1026" s="2">
        <v>0.16240740740740742</v>
      </c>
      <c r="AC1026" t="s">
        <v>44</v>
      </c>
      <c r="AD1026" t="s">
        <v>45</v>
      </c>
      <c r="AE1026" t="s">
        <v>45</v>
      </c>
      <c r="AF1026">
        <v>240</v>
      </c>
    </row>
    <row r="1027" spans="1:32">
      <c r="A1027">
        <v>2094</v>
      </c>
      <c r="B1027">
        <v>1194</v>
      </c>
      <c r="C1027" t="s">
        <v>1503</v>
      </c>
      <c r="D1027" t="s">
        <v>716</v>
      </c>
      <c r="E1027" t="s">
        <v>34</v>
      </c>
      <c r="F1027" t="s">
        <v>5851</v>
      </c>
      <c r="G1027" t="s">
        <v>5852</v>
      </c>
      <c r="H1027" t="s">
        <v>725</v>
      </c>
      <c r="I1027" s="1">
        <v>35974</v>
      </c>
      <c r="J1027" t="s">
        <v>5853</v>
      </c>
      <c r="K1027" t="s">
        <v>5854</v>
      </c>
      <c r="L1027">
        <v>13379</v>
      </c>
      <c r="M1027" t="s">
        <v>725</v>
      </c>
      <c r="N1027" s="1">
        <v>44709</v>
      </c>
      <c r="O1027" s="1">
        <v>44714</v>
      </c>
      <c r="P1027">
        <v>16</v>
      </c>
      <c r="Q1027">
        <v>1</v>
      </c>
      <c r="R1027" t="s">
        <v>53</v>
      </c>
      <c r="S1027">
        <v>2</v>
      </c>
      <c r="T1027">
        <v>0</v>
      </c>
      <c r="U1027">
        <v>5</v>
      </c>
      <c r="V1027">
        <v>735</v>
      </c>
      <c r="W1027" t="s">
        <v>41</v>
      </c>
      <c r="X1027" t="s">
        <v>5855</v>
      </c>
      <c r="Y1027" t="s">
        <v>43</v>
      </c>
      <c r="Z1027" s="1">
        <v>44684</v>
      </c>
      <c r="AA1027" s="2">
        <v>0.74209490740740736</v>
      </c>
      <c r="AB1027" s="2">
        <v>0.83910879629629631</v>
      </c>
      <c r="AC1027" t="s">
        <v>45</v>
      </c>
      <c r="AD1027" t="s">
        <v>45</v>
      </c>
      <c r="AE1027" t="s">
        <v>44</v>
      </c>
      <c r="AF1027">
        <v>147</v>
      </c>
    </row>
    <row r="1028" spans="1:32">
      <c r="A1028">
        <v>2095</v>
      </c>
      <c r="B1028">
        <v>1195</v>
      </c>
      <c r="C1028" t="s">
        <v>326</v>
      </c>
      <c r="D1028" t="s">
        <v>696</v>
      </c>
      <c r="E1028" t="s">
        <v>48</v>
      </c>
      <c r="F1028" t="s">
        <v>5856</v>
      </c>
      <c r="G1028" t="s">
        <v>5857</v>
      </c>
      <c r="H1028" t="s">
        <v>280</v>
      </c>
      <c r="I1028" s="1">
        <v>31598</v>
      </c>
      <c r="J1028" t="s">
        <v>5858</v>
      </c>
      <c r="K1028" t="s">
        <v>5859</v>
      </c>
      <c r="L1028">
        <v>43301</v>
      </c>
      <c r="M1028" t="s">
        <v>280</v>
      </c>
      <c r="N1028" s="1">
        <v>44768</v>
      </c>
      <c r="O1028" s="1">
        <v>44773</v>
      </c>
      <c r="P1028">
        <v>70</v>
      </c>
      <c r="Q1028">
        <v>3</v>
      </c>
      <c r="R1028" t="s">
        <v>53</v>
      </c>
      <c r="S1028">
        <v>4</v>
      </c>
      <c r="T1028">
        <v>0</v>
      </c>
      <c r="U1028">
        <v>5</v>
      </c>
      <c r="V1028">
        <v>725</v>
      </c>
      <c r="W1028" t="s">
        <v>41</v>
      </c>
      <c r="X1028" t="s">
        <v>5860</v>
      </c>
      <c r="Y1028" t="s">
        <v>81</v>
      </c>
      <c r="Z1028" s="1">
        <v>44733</v>
      </c>
      <c r="AA1028" s="2">
        <v>0.14902777777777779</v>
      </c>
      <c r="AB1028" s="2">
        <v>1.8460648148148146E-2</v>
      </c>
      <c r="AC1028" t="s">
        <v>45</v>
      </c>
      <c r="AD1028" t="s">
        <v>45</v>
      </c>
      <c r="AE1028" t="s">
        <v>44</v>
      </c>
      <c r="AF1028">
        <v>145</v>
      </c>
    </row>
    <row r="1029" spans="1:32">
      <c r="A1029">
        <v>2096</v>
      </c>
      <c r="B1029">
        <v>1196</v>
      </c>
      <c r="C1029" t="s">
        <v>5861</v>
      </c>
      <c r="D1029" t="s">
        <v>2828</v>
      </c>
      <c r="E1029" t="s">
        <v>34</v>
      </c>
      <c r="F1029" t="s">
        <v>5862</v>
      </c>
      <c r="G1029" t="s">
        <v>5863</v>
      </c>
      <c r="H1029" t="s">
        <v>904</v>
      </c>
      <c r="I1029" s="1">
        <v>19257</v>
      </c>
      <c r="J1029" t="s">
        <v>5864</v>
      </c>
      <c r="K1029" t="s">
        <v>5865</v>
      </c>
      <c r="L1029">
        <v>8215</v>
      </c>
      <c r="M1029" t="s">
        <v>904</v>
      </c>
      <c r="N1029" s="1">
        <v>44817</v>
      </c>
      <c r="O1029" s="1">
        <v>44820</v>
      </c>
      <c r="P1029">
        <v>13</v>
      </c>
      <c r="Q1029">
        <v>1</v>
      </c>
      <c r="R1029" t="s">
        <v>53</v>
      </c>
      <c r="S1029">
        <v>4</v>
      </c>
      <c r="T1029">
        <v>2</v>
      </c>
      <c r="U1029">
        <v>3</v>
      </c>
      <c r="V1029">
        <v>366</v>
      </c>
      <c r="W1029" t="s">
        <v>41</v>
      </c>
      <c r="X1029" t="s">
        <v>5866</v>
      </c>
      <c r="Y1029" t="s">
        <v>81</v>
      </c>
      <c r="Z1029" s="1">
        <v>44785</v>
      </c>
      <c r="AA1029" s="2">
        <v>0.80182870370370374</v>
      </c>
      <c r="AB1029" s="2">
        <v>0.98062499999999997</v>
      </c>
      <c r="AC1029" t="s">
        <v>44</v>
      </c>
      <c r="AD1029" t="s">
        <v>45</v>
      </c>
      <c r="AE1029" t="s">
        <v>44</v>
      </c>
      <c r="AF1029">
        <v>122</v>
      </c>
    </row>
    <row r="1030" spans="1:32">
      <c r="A1030">
        <v>2097</v>
      </c>
      <c r="B1030">
        <v>1197</v>
      </c>
      <c r="C1030" t="s">
        <v>501</v>
      </c>
      <c r="D1030" t="s">
        <v>1128</v>
      </c>
      <c r="E1030" t="s">
        <v>48</v>
      </c>
      <c r="F1030" t="s">
        <v>5867</v>
      </c>
      <c r="G1030">
        <v>4494621961</v>
      </c>
      <c r="H1030" t="s">
        <v>122</v>
      </c>
      <c r="I1030" s="1">
        <v>34926</v>
      </c>
      <c r="J1030" t="s">
        <v>5868</v>
      </c>
      <c r="K1030" t="s">
        <v>5869</v>
      </c>
      <c r="L1030">
        <v>52450</v>
      </c>
      <c r="M1030" t="s">
        <v>122</v>
      </c>
      <c r="N1030" s="1">
        <v>44811</v>
      </c>
      <c r="O1030" s="1">
        <v>44813</v>
      </c>
      <c r="P1030">
        <v>41</v>
      </c>
      <c r="Q1030">
        <v>2</v>
      </c>
      <c r="R1030" t="s">
        <v>63</v>
      </c>
      <c r="S1030">
        <v>2</v>
      </c>
      <c r="T1030">
        <v>2</v>
      </c>
      <c r="U1030">
        <v>2</v>
      </c>
      <c r="V1030">
        <v>164</v>
      </c>
      <c r="W1030" t="s">
        <v>54</v>
      </c>
      <c r="X1030" t="s">
        <v>5870</v>
      </c>
      <c r="Y1030" t="s">
        <v>65</v>
      </c>
      <c r="Z1030" s="1">
        <v>44789</v>
      </c>
      <c r="AA1030" s="2">
        <v>0.42674768518518519</v>
      </c>
      <c r="AB1030" s="2">
        <v>0.75854166666666656</v>
      </c>
      <c r="AC1030" t="s">
        <v>45</v>
      </c>
      <c r="AD1030" t="s">
        <v>45</v>
      </c>
      <c r="AE1030" t="s">
        <v>45</v>
      </c>
      <c r="AF1030">
        <v>82</v>
      </c>
    </row>
    <row r="1031" spans="1:32">
      <c r="A1031">
        <v>2098</v>
      </c>
      <c r="B1031">
        <v>1198</v>
      </c>
      <c r="C1031" t="s">
        <v>2144</v>
      </c>
      <c r="D1031" t="s">
        <v>1263</v>
      </c>
      <c r="E1031" t="s">
        <v>48</v>
      </c>
      <c r="F1031" t="s">
        <v>5871</v>
      </c>
      <c r="G1031" t="s">
        <v>5872</v>
      </c>
      <c r="H1031" t="s">
        <v>60</v>
      </c>
      <c r="I1031" s="1">
        <v>25964</v>
      </c>
      <c r="J1031" t="s">
        <v>5873</v>
      </c>
      <c r="K1031" t="s">
        <v>5874</v>
      </c>
      <c r="L1031">
        <v>97354</v>
      </c>
      <c r="M1031" t="s">
        <v>60</v>
      </c>
      <c r="N1031" s="1">
        <v>44957</v>
      </c>
      <c r="O1031" s="1">
        <v>44959</v>
      </c>
      <c r="P1031">
        <v>28</v>
      </c>
      <c r="Q1031">
        <v>2</v>
      </c>
      <c r="R1031" t="s">
        <v>53</v>
      </c>
      <c r="S1031">
        <v>2</v>
      </c>
      <c r="T1031">
        <v>1</v>
      </c>
      <c r="U1031">
        <v>2</v>
      </c>
      <c r="V1031">
        <v>278</v>
      </c>
      <c r="W1031" t="s">
        <v>54</v>
      </c>
      <c r="X1031" t="s">
        <v>5875</v>
      </c>
      <c r="Y1031" t="s">
        <v>43</v>
      </c>
      <c r="Z1031" s="1">
        <v>44922</v>
      </c>
      <c r="AA1031" s="2">
        <v>0.26545138888888892</v>
      </c>
      <c r="AB1031" s="2">
        <v>6.3333333333333339E-2</v>
      </c>
      <c r="AC1031" t="s">
        <v>45</v>
      </c>
      <c r="AD1031" t="s">
        <v>44</v>
      </c>
      <c r="AE1031" t="s">
        <v>44</v>
      </c>
      <c r="AF1031">
        <v>139</v>
      </c>
    </row>
    <row r="1032" spans="1:32">
      <c r="A1032">
        <v>2099</v>
      </c>
      <c r="B1032">
        <v>1199</v>
      </c>
      <c r="C1032" t="s">
        <v>810</v>
      </c>
      <c r="D1032" t="s">
        <v>33</v>
      </c>
      <c r="E1032" t="s">
        <v>34</v>
      </c>
      <c r="F1032" t="s">
        <v>5876</v>
      </c>
      <c r="G1032" t="s">
        <v>5877</v>
      </c>
      <c r="H1032" t="s">
        <v>1442</v>
      </c>
      <c r="I1032" s="1">
        <v>25235</v>
      </c>
      <c r="J1032" t="s">
        <v>5878</v>
      </c>
      <c r="K1032" t="s">
        <v>5879</v>
      </c>
      <c r="L1032">
        <v>89309</v>
      </c>
      <c r="M1032" t="s">
        <v>1442</v>
      </c>
      <c r="N1032" s="1">
        <v>44906</v>
      </c>
      <c r="O1032" s="1">
        <v>44908</v>
      </c>
      <c r="P1032">
        <v>57</v>
      </c>
      <c r="Q1032">
        <v>3</v>
      </c>
      <c r="R1032" t="s">
        <v>40</v>
      </c>
      <c r="S1032">
        <v>3</v>
      </c>
      <c r="T1032">
        <v>1</v>
      </c>
      <c r="U1032">
        <v>2</v>
      </c>
      <c r="V1032">
        <v>412</v>
      </c>
      <c r="W1032" t="s">
        <v>54</v>
      </c>
      <c r="X1032" t="s">
        <v>5880</v>
      </c>
      <c r="Y1032" t="s">
        <v>6</v>
      </c>
      <c r="Z1032" s="1">
        <v>44895</v>
      </c>
      <c r="AA1032" s="2">
        <v>0.1799074074074074</v>
      </c>
      <c r="AB1032" s="2">
        <v>0.12231481481481482</v>
      </c>
      <c r="AC1032" t="s">
        <v>45</v>
      </c>
      <c r="AD1032" t="s">
        <v>44</v>
      </c>
      <c r="AE1032" t="s">
        <v>45</v>
      </c>
      <c r="AF1032">
        <v>206</v>
      </c>
    </row>
    <row r="1033" spans="1:32">
      <c r="A1033">
        <v>2100</v>
      </c>
      <c r="B1033">
        <v>1200</v>
      </c>
      <c r="C1033" t="s">
        <v>5881</v>
      </c>
      <c r="D1033" t="s">
        <v>5519</v>
      </c>
      <c r="E1033" t="s">
        <v>48</v>
      </c>
      <c r="F1033" t="s">
        <v>5882</v>
      </c>
      <c r="G1033" t="s">
        <v>5883</v>
      </c>
      <c r="H1033" t="s">
        <v>179</v>
      </c>
      <c r="I1033" s="1">
        <v>25282</v>
      </c>
      <c r="J1033" t="s">
        <v>5884</v>
      </c>
      <c r="K1033" t="s">
        <v>2272</v>
      </c>
      <c r="L1033">
        <v>23400</v>
      </c>
      <c r="M1033" t="s">
        <v>179</v>
      </c>
      <c r="N1033" s="1">
        <v>44731</v>
      </c>
      <c r="O1033" s="1">
        <v>44735</v>
      </c>
      <c r="P1033">
        <v>93</v>
      </c>
      <c r="Q1033">
        <v>4</v>
      </c>
      <c r="R1033" t="s">
        <v>40</v>
      </c>
      <c r="S1033">
        <v>3</v>
      </c>
      <c r="T1033">
        <v>1</v>
      </c>
      <c r="U1033">
        <v>4</v>
      </c>
      <c r="V1033">
        <v>1000</v>
      </c>
      <c r="W1033" t="s">
        <v>41</v>
      </c>
      <c r="X1033" t="s">
        <v>5885</v>
      </c>
      <c r="Y1033" t="s">
        <v>65</v>
      </c>
      <c r="Z1033" s="1">
        <v>44715</v>
      </c>
      <c r="AA1033" s="2">
        <v>0.97039351851851852</v>
      </c>
      <c r="AB1033" s="2">
        <v>0.4528935185185185</v>
      </c>
      <c r="AC1033" t="s">
        <v>45</v>
      </c>
      <c r="AD1033" t="s">
        <v>45</v>
      </c>
      <c r="AE1033" t="s">
        <v>45</v>
      </c>
      <c r="AF1033">
        <v>250</v>
      </c>
    </row>
    <row r="1034" spans="1:32">
      <c r="A1034">
        <v>2102</v>
      </c>
      <c r="B1034">
        <v>1202</v>
      </c>
      <c r="C1034" t="s">
        <v>1802</v>
      </c>
      <c r="D1034" t="s">
        <v>5886</v>
      </c>
      <c r="E1034" t="s">
        <v>48</v>
      </c>
      <c r="F1034" t="s">
        <v>5887</v>
      </c>
      <c r="G1034" t="s">
        <v>5888</v>
      </c>
      <c r="H1034" t="s">
        <v>418</v>
      </c>
      <c r="I1034" s="1">
        <v>28308</v>
      </c>
      <c r="J1034" t="s">
        <v>5889</v>
      </c>
      <c r="K1034" t="s">
        <v>5890</v>
      </c>
      <c r="L1034">
        <v>69527</v>
      </c>
      <c r="M1034" t="s">
        <v>418</v>
      </c>
      <c r="N1034" s="1">
        <v>44589</v>
      </c>
      <c r="O1034" s="1">
        <v>44590</v>
      </c>
      <c r="P1034">
        <v>66</v>
      </c>
      <c r="Q1034">
        <v>3</v>
      </c>
      <c r="R1034" t="s">
        <v>40</v>
      </c>
      <c r="S1034">
        <v>4</v>
      </c>
      <c r="T1034">
        <v>0</v>
      </c>
      <c r="U1034">
        <v>1</v>
      </c>
      <c r="V1034">
        <v>240</v>
      </c>
      <c r="W1034" t="s">
        <v>41</v>
      </c>
      <c r="X1034" t="s">
        <v>5891</v>
      </c>
      <c r="Y1034" t="s">
        <v>65</v>
      </c>
      <c r="Z1034" s="1">
        <v>44577</v>
      </c>
      <c r="AA1034" s="2">
        <v>0.64983796296296303</v>
      </c>
      <c r="AB1034" s="2">
        <v>0.97108796296296296</v>
      </c>
      <c r="AC1034" t="s">
        <v>44</v>
      </c>
      <c r="AD1034" t="s">
        <v>45</v>
      </c>
      <c r="AE1034" t="s">
        <v>44</v>
      </c>
      <c r="AF1034">
        <v>240</v>
      </c>
    </row>
    <row r="1035" spans="1:32">
      <c r="A1035">
        <v>2103</v>
      </c>
      <c r="B1035">
        <v>1203</v>
      </c>
      <c r="C1035" t="s">
        <v>5892</v>
      </c>
      <c r="D1035" t="s">
        <v>1016</v>
      </c>
      <c r="E1035" t="s">
        <v>34</v>
      </c>
      <c r="F1035" t="s">
        <v>5893</v>
      </c>
      <c r="G1035" t="s">
        <v>5894</v>
      </c>
      <c r="H1035" t="s">
        <v>122</v>
      </c>
      <c r="I1035" s="1">
        <v>23222</v>
      </c>
      <c r="J1035" t="s">
        <v>5895</v>
      </c>
      <c r="K1035" t="s">
        <v>5896</v>
      </c>
      <c r="L1035">
        <v>65232</v>
      </c>
      <c r="M1035" t="s">
        <v>122</v>
      </c>
      <c r="N1035" s="1">
        <v>44605</v>
      </c>
      <c r="O1035" s="1">
        <v>44607</v>
      </c>
      <c r="P1035">
        <v>12</v>
      </c>
      <c r="Q1035">
        <v>1</v>
      </c>
      <c r="R1035" t="s">
        <v>40</v>
      </c>
      <c r="S1035">
        <v>4</v>
      </c>
      <c r="T1035">
        <v>2</v>
      </c>
      <c r="U1035">
        <v>2</v>
      </c>
      <c r="V1035">
        <v>420</v>
      </c>
      <c r="W1035" t="s">
        <v>41</v>
      </c>
      <c r="X1035" t="s">
        <v>5897</v>
      </c>
      <c r="Y1035" t="s">
        <v>43</v>
      </c>
      <c r="Z1035" s="1">
        <v>44588</v>
      </c>
      <c r="AA1035" s="2">
        <v>0.59362268518518524</v>
      </c>
      <c r="AB1035" s="2">
        <v>3.8518518518518521E-2</v>
      </c>
      <c r="AC1035" t="s">
        <v>45</v>
      </c>
      <c r="AD1035" t="s">
        <v>44</v>
      </c>
      <c r="AE1035" t="s">
        <v>44</v>
      </c>
      <c r="AF1035">
        <v>210</v>
      </c>
    </row>
    <row r="1036" spans="1:32">
      <c r="A1036">
        <v>2104</v>
      </c>
      <c r="B1036">
        <v>1204</v>
      </c>
      <c r="C1036" t="s">
        <v>354</v>
      </c>
      <c r="D1036" t="s">
        <v>2690</v>
      </c>
      <c r="E1036" t="s">
        <v>34</v>
      </c>
      <c r="F1036" t="s">
        <v>5898</v>
      </c>
      <c r="G1036" t="s">
        <v>5899</v>
      </c>
      <c r="H1036" t="s">
        <v>179</v>
      </c>
      <c r="I1036" s="1">
        <v>32669</v>
      </c>
      <c r="J1036" t="s">
        <v>5900</v>
      </c>
      <c r="K1036" t="s">
        <v>5901</v>
      </c>
      <c r="L1036">
        <v>18826</v>
      </c>
      <c r="M1036" t="s">
        <v>179</v>
      </c>
      <c r="N1036" s="1">
        <v>44689</v>
      </c>
      <c r="O1036" s="1">
        <v>44694</v>
      </c>
      <c r="P1036">
        <v>41</v>
      </c>
      <c r="Q1036">
        <v>2</v>
      </c>
      <c r="R1036" t="s">
        <v>63</v>
      </c>
      <c r="S1036">
        <v>4</v>
      </c>
      <c r="T1036">
        <v>2</v>
      </c>
      <c r="U1036">
        <v>5</v>
      </c>
      <c r="V1036">
        <v>335</v>
      </c>
      <c r="W1036" t="s">
        <v>41</v>
      </c>
      <c r="X1036" t="s">
        <v>5902</v>
      </c>
      <c r="Y1036" t="s">
        <v>6</v>
      </c>
      <c r="Z1036" s="1">
        <v>44679</v>
      </c>
      <c r="AA1036" s="2">
        <v>0.8757638888888889</v>
      </c>
      <c r="AB1036" s="2">
        <v>0.17078703703703704</v>
      </c>
      <c r="AC1036" t="s">
        <v>45</v>
      </c>
      <c r="AD1036" t="s">
        <v>44</v>
      </c>
      <c r="AE1036" t="s">
        <v>45</v>
      </c>
      <c r="AF1036">
        <v>67</v>
      </c>
    </row>
    <row r="1037" spans="1:32">
      <c r="A1037">
        <v>2105</v>
      </c>
      <c r="B1037">
        <v>1205</v>
      </c>
      <c r="C1037" t="s">
        <v>3972</v>
      </c>
      <c r="D1037" t="s">
        <v>4189</v>
      </c>
      <c r="E1037" t="s">
        <v>34</v>
      </c>
      <c r="F1037" t="s">
        <v>5903</v>
      </c>
      <c r="G1037" t="s">
        <v>5904</v>
      </c>
      <c r="H1037" t="s">
        <v>309</v>
      </c>
      <c r="I1037" s="1">
        <v>23351</v>
      </c>
      <c r="J1037" t="s">
        <v>5905</v>
      </c>
      <c r="K1037" t="s">
        <v>5906</v>
      </c>
      <c r="L1037">
        <v>29877</v>
      </c>
      <c r="M1037" t="s">
        <v>309</v>
      </c>
      <c r="N1037" s="1">
        <v>44620</v>
      </c>
      <c r="O1037" s="1">
        <v>44625</v>
      </c>
      <c r="P1037">
        <v>81</v>
      </c>
      <c r="Q1037">
        <v>4</v>
      </c>
      <c r="R1037" t="s">
        <v>40</v>
      </c>
      <c r="S1037">
        <v>4</v>
      </c>
      <c r="T1037">
        <v>2</v>
      </c>
      <c r="U1037">
        <v>5</v>
      </c>
      <c r="V1037">
        <v>1175</v>
      </c>
      <c r="W1037" t="s">
        <v>54</v>
      </c>
      <c r="X1037" t="s">
        <v>5907</v>
      </c>
      <c r="Y1037" t="s">
        <v>43</v>
      </c>
      <c r="Z1037" s="1">
        <v>44596</v>
      </c>
      <c r="AA1037" s="2">
        <v>0.53878472222222229</v>
      </c>
      <c r="AB1037" s="2">
        <v>0.86753472222222217</v>
      </c>
      <c r="AC1037" t="s">
        <v>44</v>
      </c>
      <c r="AD1037" t="s">
        <v>44</v>
      </c>
      <c r="AE1037" t="s">
        <v>45</v>
      </c>
      <c r="AF1037">
        <v>235</v>
      </c>
    </row>
    <row r="1038" spans="1:32">
      <c r="A1038">
        <v>2106</v>
      </c>
      <c r="B1038">
        <v>1206</v>
      </c>
      <c r="C1038" t="s">
        <v>5908</v>
      </c>
      <c r="D1038" t="s">
        <v>1753</v>
      </c>
      <c r="E1038" t="s">
        <v>34</v>
      </c>
      <c r="F1038" t="s">
        <v>5909</v>
      </c>
      <c r="G1038">
        <f>1-263-422-2841</f>
        <v>-3525</v>
      </c>
      <c r="H1038" t="s">
        <v>225</v>
      </c>
      <c r="I1038" s="1">
        <v>33553</v>
      </c>
      <c r="J1038" t="s">
        <v>5910</v>
      </c>
      <c r="K1038" t="s">
        <v>5911</v>
      </c>
      <c r="L1038">
        <v>83390</v>
      </c>
      <c r="M1038" t="s">
        <v>225</v>
      </c>
      <c r="N1038" s="1">
        <v>44645</v>
      </c>
      <c r="O1038" s="1">
        <v>44648</v>
      </c>
      <c r="P1038">
        <v>50</v>
      </c>
      <c r="Q1038">
        <v>2</v>
      </c>
      <c r="R1038" t="s">
        <v>63</v>
      </c>
      <c r="S1038">
        <v>2</v>
      </c>
      <c r="T1038">
        <v>1</v>
      </c>
      <c r="U1038">
        <v>3</v>
      </c>
      <c r="V1038">
        <v>264</v>
      </c>
      <c r="W1038" t="s">
        <v>41</v>
      </c>
      <c r="X1038" t="s">
        <v>5912</v>
      </c>
      <c r="Y1038" t="s">
        <v>6</v>
      </c>
      <c r="Z1038" s="1">
        <v>44634</v>
      </c>
      <c r="AA1038" s="2">
        <v>0.55336805555555557</v>
      </c>
      <c r="AB1038" s="2">
        <v>8.6539351851851853E-2</v>
      </c>
      <c r="AC1038" t="s">
        <v>44</v>
      </c>
      <c r="AD1038" t="s">
        <v>45</v>
      </c>
      <c r="AE1038" t="s">
        <v>45</v>
      </c>
      <c r="AF1038">
        <v>88</v>
      </c>
    </row>
    <row r="1039" spans="1:32">
      <c r="A1039">
        <v>2107</v>
      </c>
      <c r="B1039">
        <v>1207</v>
      </c>
      <c r="C1039" t="s">
        <v>197</v>
      </c>
      <c r="D1039" t="s">
        <v>5913</v>
      </c>
      <c r="E1039" t="s">
        <v>48</v>
      </c>
      <c r="F1039" t="s">
        <v>5914</v>
      </c>
      <c r="G1039" t="s">
        <v>5915</v>
      </c>
      <c r="H1039" t="s">
        <v>1442</v>
      </c>
      <c r="I1039" s="1">
        <v>28427</v>
      </c>
      <c r="J1039" t="s">
        <v>5916</v>
      </c>
      <c r="K1039" t="s">
        <v>5917</v>
      </c>
      <c r="L1039">
        <v>5906</v>
      </c>
      <c r="M1039" t="s">
        <v>1442</v>
      </c>
      <c r="N1039" s="1">
        <v>44641</v>
      </c>
      <c r="O1039" s="1">
        <v>44642</v>
      </c>
      <c r="P1039">
        <v>12</v>
      </c>
      <c r="Q1039">
        <v>1</v>
      </c>
      <c r="R1039" t="s">
        <v>40</v>
      </c>
      <c r="S1039">
        <v>2</v>
      </c>
      <c r="T1039">
        <v>0</v>
      </c>
      <c r="U1039">
        <v>1</v>
      </c>
      <c r="V1039">
        <v>205</v>
      </c>
      <c r="W1039" t="s">
        <v>41</v>
      </c>
      <c r="X1039" t="s">
        <v>5918</v>
      </c>
      <c r="Y1039" t="s">
        <v>43</v>
      </c>
      <c r="Z1039" s="1">
        <v>44615</v>
      </c>
      <c r="AA1039" s="2">
        <v>0.41214120370370372</v>
      </c>
      <c r="AB1039" s="2">
        <v>4.9699074074074069E-2</v>
      </c>
      <c r="AC1039" t="s">
        <v>44</v>
      </c>
      <c r="AD1039" t="s">
        <v>45</v>
      </c>
      <c r="AE1039" t="s">
        <v>45</v>
      </c>
      <c r="AF1039">
        <v>205</v>
      </c>
    </row>
    <row r="1040" spans="1:32">
      <c r="A1040">
        <v>2109</v>
      </c>
      <c r="B1040">
        <v>1209</v>
      </c>
      <c r="C1040" t="s">
        <v>722</v>
      </c>
      <c r="D1040" t="s">
        <v>90</v>
      </c>
      <c r="E1040" t="s">
        <v>34</v>
      </c>
      <c r="F1040" t="s">
        <v>5919</v>
      </c>
      <c r="G1040" t="s">
        <v>5920</v>
      </c>
      <c r="H1040" t="s">
        <v>171</v>
      </c>
      <c r="I1040" s="1">
        <v>27008</v>
      </c>
      <c r="J1040" t="s">
        <v>5921</v>
      </c>
      <c r="K1040" t="s">
        <v>5922</v>
      </c>
      <c r="L1040">
        <v>20416</v>
      </c>
      <c r="M1040" t="s">
        <v>171</v>
      </c>
      <c r="N1040" s="1">
        <v>44852</v>
      </c>
      <c r="O1040" s="1">
        <v>44855</v>
      </c>
      <c r="P1040">
        <v>13</v>
      </c>
      <c r="Q1040">
        <v>1</v>
      </c>
      <c r="R1040" t="s">
        <v>53</v>
      </c>
      <c r="S1040">
        <v>1</v>
      </c>
      <c r="T1040">
        <v>2</v>
      </c>
      <c r="U1040">
        <v>3</v>
      </c>
      <c r="V1040">
        <v>396</v>
      </c>
      <c r="W1040" t="s">
        <v>54</v>
      </c>
      <c r="X1040" t="s">
        <v>5923</v>
      </c>
      <c r="Y1040" t="s">
        <v>6</v>
      </c>
      <c r="Z1040" s="1">
        <v>44829</v>
      </c>
      <c r="AA1040" s="2">
        <v>0.57983796296296297</v>
      </c>
      <c r="AB1040" s="2">
        <v>0.41873842592592592</v>
      </c>
      <c r="AC1040" t="s">
        <v>45</v>
      </c>
      <c r="AD1040" t="s">
        <v>45</v>
      </c>
      <c r="AE1040" t="s">
        <v>44</v>
      </c>
      <c r="AF1040">
        <v>132</v>
      </c>
    </row>
    <row r="1041" spans="1:32">
      <c r="A1041">
        <v>2110</v>
      </c>
      <c r="B1041">
        <v>1210</v>
      </c>
      <c r="C1041" t="s">
        <v>900</v>
      </c>
      <c r="D1041" t="s">
        <v>4189</v>
      </c>
      <c r="E1041" t="s">
        <v>34</v>
      </c>
      <c r="F1041" t="s">
        <v>5924</v>
      </c>
      <c r="G1041" t="s">
        <v>5925</v>
      </c>
      <c r="H1041" t="s">
        <v>225</v>
      </c>
      <c r="I1041" s="1">
        <v>20018</v>
      </c>
      <c r="J1041" t="s">
        <v>5926</v>
      </c>
      <c r="K1041" t="s">
        <v>5927</v>
      </c>
      <c r="L1041">
        <v>63059</v>
      </c>
      <c r="M1041" t="s">
        <v>225</v>
      </c>
      <c r="N1041" s="1">
        <v>44844</v>
      </c>
      <c r="O1041" s="1">
        <v>44847</v>
      </c>
      <c r="P1041">
        <v>1</v>
      </c>
      <c r="Q1041">
        <v>1</v>
      </c>
      <c r="R1041" t="s">
        <v>53</v>
      </c>
      <c r="S1041">
        <v>2</v>
      </c>
      <c r="T1041">
        <v>1</v>
      </c>
      <c r="U1041">
        <v>3</v>
      </c>
      <c r="V1041">
        <v>420</v>
      </c>
      <c r="W1041" t="s">
        <v>41</v>
      </c>
      <c r="X1041" t="s">
        <v>5928</v>
      </c>
      <c r="Y1041" t="s">
        <v>81</v>
      </c>
      <c r="Z1041" s="1">
        <v>44811</v>
      </c>
      <c r="AA1041" s="2">
        <v>0.71262731481481489</v>
      </c>
      <c r="AB1041" s="2">
        <v>0.29668981481481482</v>
      </c>
      <c r="AC1041" t="s">
        <v>44</v>
      </c>
      <c r="AD1041" t="s">
        <v>44</v>
      </c>
      <c r="AE1041" t="s">
        <v>45</v>
      </c>
      <c r="AF1041">
        <v>140</v>
      </c>
    </row>
    <row r="1042" spans="1:32">
      <c r="A1042">
        <v>2111</v>
      </c>
      <c r="B1042">
        <v>1211</v>
      </c>
      <c r="C1042" t="s">
        <v>900</v>
      </c>
      <c r="D1042" t="s">
        <v>1068</v>
      </c>
      <c r="E1042" t="s">
        <v>34</v>
      </c>
      <c r="F1042" t="s">
        <v>5929</v>
      </c>
      <c r="G1042" t="s">
        <v>5930</v>
      </c>
      <c r="H1042" t="s">
        <v>209</v>
      </c>
      <c r="I1042" s="1">
        <v>23341</v>
      </c>
      <c r="J1042" t="s">
        <v>5931</v>
      </c>
      <c r="K1042" t="s">
        <v>5932</v>
      </c>
      <c r="L1042">
        <v>45497</v>
      </c>
      <c r="M1042" t="s">
        <v>209</v>
      </c>
      <c r="N1042" s="1">
        <v>44624</v>
      </c>
      <c r="O1042" s="1">
        <v>44629</v>
      </c>
      <c r="P1042">
        <v>82</v>
      </c>
      <c r="Q1042">
        <v>4</v>
      </c>
      <c r="R1042" t="s">
        <v>53</v>
      </c>
      <c r="S1042">
        <v>4</v>
      </c>
      <c r="T1042">
        <v>2</v>
      </c>
      <c r="U1042">
        <v>5</v>
      </c>
      <c r="V1042">
        <v>630</v>
      </c>
      <c r="W1042" t="s">
        <v>54</v>
      </c>
      <c r="X1042" t="s">
        <v>5933</v>
      </c>
      <c r="Y1042" t="s">
        <v>43</v>
      </c>
      <c r="Z1042" s="1">
        <v>44604</v>
      </c>
      <c r="AA1042" s="2">
        <v>0.38662037037037034</v>
      </c>
      <c r="AB1042" s="2">
        <v>0.43721064814814814</v>
      </c>
      <c r="AC1042" t="s">
        <v>44</v>
      </c>
      <c r="AD1042" t="s">
        <v>45</v>
      </c>
      <c r="AE1042" t="s">
        <v>44</v>
      </c>
      <c r="AF1042">
        <v>126</v>
      </c>
    </row>
    <row r="1043" spans="1:32">
      <c r="A1043">
        <v>2112</v>
      </c>
      <c r="B1043">
        <v>1212</v>
      </c>
      <c r="C1043" t="s">
        <v>5934</v>
      </c>
      <c r="D1043" t="s">
        <v>2081</v>
      </c>
      <c r="E1043" t="s">
        <v>48</v>
      </c>
      <c r="F1043" t="s">
        <v>5935</v>
      </c>
      <c r="G1043" t="s">
        <v>5936</v>
      </c>
      <c r="H1043" t="s">
        <v>537</v>
      </c>
      <c r="I1043" s="1">
        <v>22361</v>
      </c>
      <c r="J1043" t="s">
        <v>5937</v>
      </c>
      <c r="K1043" t="s">
        <v>5938</v>
      </c>
      <c r="L1043">
        <v>46463</v>
      </c>
      <c r="M1043" t="s">
        <v>537</v>
      </c>
      <c r="N1043" s="1">
        <v>44814</v>
      </c>
      <c r="O1043" s="1">
        <v>44816</v>
      </c>
      <c r="P1043">
        <v>70</v>
      </c>
      <c r="Q1043">
        <v>3</v>
      </c>
      <c r="R1043" t="s">
        <v>53</v>
      </c>
      <c r="S1043">
        <v>4</v>
      </c>
      <c r="T1043">
        <v>0</v>
      </c>
      <c r="U1043">
        <v>2</v>
      </c>
      <c r="V1043">
        <v>264</v>
      </c>
      <c r="W1043" t="s">
        <v>41</v>
      </c>
      <c r="X1043" t="s">
        <v>5939</v>
      </c>
      <c r="Y1043" t="s">
        <v>6</v>
      </c>
      <c r="Z1043" s="1">
        <v>44796</v>
      </c>
      <c r="AA1043" s="2">
        <v>7.3657407407407408E-2</v>
      </c>
      <c r="AB1043" s="2">
        <v>0.76158564814814822</v>
      </c>
      <c r="AC1043" t="s">
        <v>44</v>
      </c>
      <c r="AD1043" t="s">
        <v>44</v>
      </c>
      <c r="AE1043" t="s">
        <v>44</v>
      </c>
      <c r="AF1043">
        <v>132</v>
      </c>
    </row>
    <row r="1044" spans="1:32">
      <c r="A1044">
        <v>2113</v>
      </c>
      <c r="B1044">
        <v>1213</v>
      </c>
      <c r="C1044" t="s">
        <v>501</v>
      </c>
      <c r="D1044" t="s">
        <v>847</v>
      </c>
      <c r="E1044" t="s">
        <v>48</v>
      </c>
      <c r="F1044" t="s">
        <v>5940</v>
      </c>
      <c r="G1044" t="s">
        <v>5941</v>
      </c>
      <c r="H1044" t="s">
        <v>309</v>
      </c>
      <c r="I1044" s="1">
        <v>38168</v>
      </c>
      <c r="J1044" t="s">
        <v>5942</v>
      </c>
      <c r="K1044" t="s">
        <v>5943</v>
      </c>
      <c r="L1044">
        <v>84450</v>
      </c>
      <c r="M1044" t="s">
        <v>309</v>
      </c>
      <c r="N1044" s="1">
        <v>44628</v>
      </c>
      <c r="O1044" s="1">
        <v>44630</v>
      </c>
      <c r="P1044">
        <v>46</v>
      </c>
      <c r="Q1044">
        <v>2</v>
      </c>
      <c r="R1044" t="s">
        <v>53</v>
      </c>
      <c r="S1044">
        <v>4</v>
      </c>
      <c r="T1044">
        <v>2</v>
      </c>
      <c r="U1044">
        <v>2</v>
      </c>
      <c r="V1044">
        <v>288</v>
      </c>
      <c r="W1044" t="s">
        <v>41</v>
      </c>
      <c r="X1044" t="s">
        <v>5944</v>
      </c>
      <c r="Y1044" t="s">
        <v>43</v>
      </c>
      <c r="Z1044" s="1">
        <v>44608</v>
      </c>
      <c r="AA1044" s="2">
        <v>0.25930555555555557</v>
      </c>
      <c r="AB1044" s="2">
        <v>0.42744212962962963</v>
      </c>
      <c r="AC1044" t="s">
        <v>45</v>
      </c>
      <c r="AD1044" t="s">
        <v>45</v>
      </c>
      <c r="AE1044" t="s">
        <v>44</v>
      </c>
      <c r="AF1044">
        <v>144</v>
      </c>
    </row>
    <row r="1045" spans="1:32">
      <c r="A1045">
        <v>2114</v>
      </c>
      <c r="B1045">
        <v>1214</v>
      </c>
      <c r="C1045" t="s">
        <v>1503</v>
      </c>
      <c r="D1045" t="s">
        <v>75</v>
      </c>
      <c r="E1045" t="s">
        <v>34</v>
      </c>
      <c r="F1045" t="s">
        <v>5945</v>
      </c>
      <c r="G1045" t="s">
        <v>5946</v>
      </c>
      <c r="H1045" t="s">
        <v>179</v>
      </c>
      <c r="I1045" s="1">
        <v>19260</v>
      </c>
      <c r="J1045" t="s">
        <v>5947</v>
      </c>
      <c r="K1045" t="s">
        <v>5948</v>
      </c>
      <c r="L1045">
        <v>13907</v>
      </c>
      <c r="M1045" t="s">
        <v>179</v>
      </c>
      <c r="N1045" s="1">
        <v>44787</v>
      </c>
      <c r="O1045" s="1">
        <v>44792</v>
      </c>
      <c r="P1045">
        <v>84</v>
      </c>
      <c r="Q1045">
        <v>4</v>
      </c>
      <c r="R1045" t="s">
        <v>40</v>
      </c>
      <c r="S1045">
        <v>2</v>
      </c>
      <c r="T1045">
        <v>0</v>
      </c>
      <c r="U1045">
        <v>5</v>
      </c>
      <c r="V1045">
        <v>1235</v>
      </c>
      <c r="W1045" t="s">
        <v>41</v>
      </c>
      <c r="X1045" t="s">
        <v>5949</v>
      </c>
      <c r="Y1045" t="s">
        <v>6</v>
      </c>
      <c r="Z1045" s="1">
        <v>44778</v>
      </c>
      <c r="AA1045" s="2">
        <v>0.61576388888888889</v>
      </c>
      <c r="AB1045" s="2">
        <v>1.005787037037037E-2</v>
      </c>
      <c r="AC1045" t="s">
        <v>45</v>
      </c>
      <c r="AD1045" t="s">
        <v>45</v>
      </c>
      <c r="AE1045" t="s">
        <v>44</v>
      </c>
      <c r="AF1045">
        <v>247</v>
      </c>
    </row>
    <row r="1046" spans="1:32">
      <c r="A1046">
        <v>2115</v>
      </c>
      <c r="B1046">
        <v>1215</v>
      </c>
      <c r="C1046" t="s">
        <v>2144</v>
      </c>
      <c r="D1046" t="s">
        <v>1453</v>
      </c>
      <c r="E1046" t="s">
        <v>48</v>
      </c>
      <c r="F1046" t="s">
        <v>5950</v>
      </c>
      <c r="G1046" t="s">
        <v>5951</v>
      </c>
      <c r="H1046" t="s">
        <v>904</v>
      </c>
      <c r="I1046" s="1">
        <v>20074</v>
      </c>
      <c r="J1046" t="s">
        <v>5952</v>
      </c>
      <c r="K1046" t="s">
        <v>5953</v>
      </c>
      <c r="L1046">
        <v>73435</v>
      </c>
      <c r="M1046" t="s">
        <v>904</v>
      </c>
      <c r="N1046" s="1">
        <v>44737</v>
      </c>
      <c r="O1046" s="1">
        <v>44741</v>
      </c>
      <c r="P1046">
        <v>76</v>
      </c>
      <c r="Q1046">
        <v>4</v>
      </c>
      <c r="R1046" t="s">
        <v>53</v>
      </c>
      <c r="S1046">
        <v>2</v>
      </c>
      <c r="T1046">
        <v>0</v>
      </c>
      <c r="U1046">
        <v>4</v>
      </c>
      <c r="V1046">
        <v>548</v>
      </c>
      <c r="W1046" t="s">
        <v>54</v>
      </c>
      <c r="X1046" t="s">
        <v>5954</v>
      </c>
      <c r="Y1046" t="s">
        <v>81</v>
      </c>
      <c r="Z1046" s="1">
        <v>44704</v>
      </c>
      <c r="AA1046" s="2">
        <v>0.3933680555555556</v>
      </c>
      <c r="AB1046" s="2">
        <v>0.9875694444444445</v>
      </c>
      <c r="AC1046" t="s">
        <v>45</v>
      </c>
      <c r="AD1046" t="s">
        <v>45</v>
      </c>
      <c r="AE1046" t="s">
        <v>45</v>
      </c>
      <c r="AF1046">
        <v>137</v>
      </c>
    </row>
    <row r="1047" spans="1:32">
      <c r="A1047">
        <v>2116</v>
      </c>
      <c r="B1047">
        <v>1216</v>
      </c>
      <c r="C1047" t="s">
        <v>5955</v>
      </c>
      <c r="D1047" t="s">
        <v>1487</v>
      </c>
      <c r="E1047" t="s">
        <v>34</v>
      </c>
      <c r="F1047" t="s">
        <v>5956</v>
      </c>
      <c r="G1047">
        <v>8133292665</v>
      </c>
      <c r="H1047" t="s">
        <v>904</v>
      </c>
      <c r="I1047" s="1">
        <v>25158</v>
      </c>
      <c r="J1047" t="s">
        <v>5957</v>
      </c>
      <c r="K1047" t="s">
        <v>5958</v>
      </c>
      <c r="L1047">
        <v>48735</v>
      </c>
      <c r="M1047" t="s">
        <v>904</v>
      </c>
      <c r="N1047" s="1">
        <v>44693</v>
      </c>
      <c r="O1047" s="1">
        <v>44697</v>
      </c>
      <c r="P1047">
        <v>86</v>
      </c>
      <c r="Q1047">
        <v>4</v>
      </c>
      <c r="R1047" t="s">
        <v>63</v>
      </c>
      <c r="S1047">
        <v>4</v>
      </c>
      <c r="T1047">
        <v>0</v>
      </c>
      <c r="U1047">
        <v>4</v>
      </c>
      <c r="V1047">
        <v>292</v>
      </c>
      <c r="W1047" t="s">
        <v>41</v>
      </c>
      <c r="X1047" t="s">
        <v>5959</v>
      </c>
      <c r="Y1047" t="s">
        <v>81</v>
      </c>
      <c r="Z1047" s="1">
        <v>44663</v>
      </c>
      <c r="AA1047" s="2">
        <v>0.7123032407407407</v>
      </c>
      <c r="AB1047" s="2">
        <v>0.85486111111111107</v>
      </c>
      <c r="AC1047" t="s">
        <v>45</v>
      </c>
      <c r="AD1047" t="s">
        <v>44</v>
      </c>
      <c r="AE1047" t="s">
        <v>45</v>
      </c>
      <c r="AF1047">
        <v>73</v>
      </c>
    </row>
    <row r="1048" spans="1:32">
      <c r="A1048">
        <v>2117</v>
      </c>
      <c r="B1048">
        <v>1217</v>
      </c>
      <c r="C1048" t="s">
        <v>615</v>
      </c>
      <c r="D1048" t="s">
        <v>5960</v>
      </c>
      <c r="E1048" t="s">
        <v>34</v>
      </c>
      <c r="F1048" t="s">
        <v>5961</v>
      </c>
      <c r="G1048" t="s">
        <v>5962</v>
      </c>
      <c r="H1048" t="s">
        <v>272</v>
      </c>
      <c r="I1048" s="1">
        <v>31104</v>
      </c>
      <c r="J1048" t="s">
        <v>5963</v>
      </c>
      <c r="K1048" t="s">
        <v>5964</v>
      </c>
      <c r="L1048">
        <v>53735</v>
      </c>
      <c r="M1048" t="s">
        <v>272</v>
      </c>
      <c r="N1048" s="1">
        <v>44847</v>
      </c>
      <c r="O1048" s="1">
        <v>44851</v>
      </c>
      <c r="P1048">
        <v>24</v>
      </c>
      <c r="Q1048">
        <v>1</v>
      </c>
      <c r="R1048" t="s">
        <v>40</v>
      </c>
      <c r="S1048">
        <v>4</v>
      </c>
      <c r="T1048">
        <v>1</v>
      </c>
      <c r="U1048">
        <v>4</v>
      </c>
      <c r="V1048">
        <v>960</v>
      </c>
      <c r="W1048" t="s">
        <v>41</v>
      </c>
      <c r="X1048" t="s">
        <v>5965</v>
      </c>
      <c r="Y1048" t="s">
        <v>65</v>
      </c>
      <c r="Z1048" s="1">
        <v>44838</v>
      </c>
      <c r="AA1048" s="2">
        <v>0.2288773148148148</v>
      </c>
      <c r="AB1048" s="2">
        <v>0.55232638888888885</v>
      </c>
      <c r="AC1048" t="s">
        <v>45</v>
      </c>
      <c r="AD1048" t="s">
        <v>45</v>
      </c>
      <c r="AE1048" t="s">
        <v>44</v>
      </c>
      <c r="AF1048">
        <v>240</v>
      </c>
    </row>
    <row r="1049" spans="1:32">
      <c r="A1049">
        <v>2118</v>
      </c>
      <c r="B1049">
        <v>1218</v>
      </c>
      <c r="C1049" t="s">
        <v>2415</v>
      </c>
      <c r="D1049" t="s">
        <v>469</v>
      </c>
      <c r="E1049" t="s">
        <v>34</v>
      </c>
      <c r="F1049" t="s">
        <v>5966</v>
      </c>
      <c r="G1049" t="s">
        <v>5967</v>
      </c>
      <c r="H1049" t="s">
        <v>405</v>
      </c>
      <c r="I1049" s="1">
        <v>38674</v>
      </c>
      <c r="J1049" t="s">
        <v>5968</v>
      </c>
      <c r="K1049" t="s">
        <v>4144</v>
      </c>
      <c r="L1049">
        <v>20817</v>
      </c>
      <c r="M1049" t="s">
        <v>405</v>
      </c>
      <c r="N1049" s="1">
        <v>44692</v>
      </c>
      <c r="O1049" s="1">
        <v>44696</v>
      </c>
      <c r="P1049">
        <v>84</v>
      </c>
      <c r="Q1049">
        <v>4</v>
      </c>
      <c r="R1049" t="s">
        <v>40</v>
      </c>
      <c r="S1049">
        <v>4</v>
      </c>
      <c r="T1049">
        <v>0</v>
      </c>
      <c r="U1049">
        <v>4</v>
      </c>
      <c r="V1049">
        <v>880</v>
      </c>
      <c r="W1049" t="s">
        <v>54</v>
      </c>
      <c r="X1049" t="s">
        <v>5969</v>
      </c>
      <c r="Y1049" t="s">
        <v>81</v>
      </c>
      <c r="Z1049" s="1">
        <v>44664</v>
      </c>
      <c r="AA1049" s="2">
        <v>0.71400462962962974</v>
      </c>
      <c r="AB1049" s="2">
        <v>5.7824074074074076E-2</v>
      </c>
      <c r="AC1049" t="s">
        <v>45</v>
      </c>
      <c r="AD1049" t="s">
        <v>45</v>
      </c>
      <c r="AE1049" t="s">
        <v>44</v>
      </c>
      <c r="AF1049">
        <v>220</v>
      </c>
    </row>
    <row r="1050" spans="1:32">
      <c r="A1050">
        <v>2119</v>
      </c>
      <c r="B1050">
        <v>1219</v>
      </c>
      <c r="C1050" t="s">
        <v>1155</v>
      </c>
      <c r="D1050" t="s">
        <v>106</v>
      </c>
      <c r="E1050" t="s">
        <v>34</v>
      </c>
      <c r="F1050" t="s">
        <v>5970</v>
      </c>
      <c r="G1050" t="s">
        <v>5971</v>
      </c>
      <c r="H1050" t="s">
        <v>904</v>
      </c>
      <c r="I1050" s="1">
        <v>37043</v>
      </c>
      <c r="J1050" t="s">
        <v>5972</v>
      </c>
      <c r="K1050" t="s">
        <v>898</v>
      </c>
      <c r="L1050">
        <v>13274</v>
      </c>
      <c r="M1050" t="s">
        <v>904</v>
      </c>
      <c r="N1050" s="1">
        <v>44793</v>
      </c>
      <c r="O1050" s="1">
        <v>44794</v>
      </c>
      <c r="P1050">
        <v>71</v>
      </c>
      <c r="Q1050">
        <v>3</v>
      </c>
      <c r="R1050" t="s">
        <v>63</v>
      </c>
      <c r="S1050">
        <v>3</v>
      </c>
      <c r="T1050">
        <v>2</v>
      </c>
      <c r="U1050">
        <v>1</v>
      </c>
      <c r="V1050">
        <v>87</v>
      </c>
      <c r="W1050" t="s">
        <v>54</v>
      </c>
      <c r="X1050" t="s">
        <v>5973</v>
      </c>
      <c r="Y1050" t="s">
        <v>65</v>
      </c>
      <c r="Z1050" s="1">
        <v>44772</v>
      </c>
      <c r="AA1050" s="2">
        <v>0.99236111111111114</v>
      </c>
      <c r="AB1050" s="2">
        <v>0.29122685185185188</v>
      </c>
      <c r="AC1050" t="s">
        <v>44</v>
      </c>
      <c r="AD1050" t="s">
        <v>44</v>
      </c>
      <c r="AE1050" t="s">
        <v>45</v>
      </c>
      <c r="AF1050">
        <v>87</v>
      </c>
    </row>
    <row r="1051" spans="1:32">
      <c r="A1051">
        <v>2120</v>
      </c>
      <c r="B1051">
        <v>1220</v>
      </c>
      <c r="C1051" t="s">
        <v>602</v>
      </c>
      <c r="D1051" t="s">
        <v>5974</v>
      </c>
      <c r="E1051" t="s">
        <v>34</v>
      </c>
      <c r="F1051" t="s">
        <v>5975</v>
      </c>
      <c r="G1051" t="s">
        <v>5976</v>
      </c>
      <c r="H1051" t="s">
        <v>295</v>
      </c>
      <c r="I1051" s="1">
        <v>21581</v>
      </c>
      <c r="J1051" t="s">
        <v>5977</v>
      </c>
      <c r="K1051" t="s">
        <v>5978</v>
      </c>
      <c r="L1051">
        <v>41116</v>
      </c>
      <c r="M1051" t="s">
        <v>295</v>
      </c>
      <c r="N1051" s="1">
        <v>44805</v>
      </c>
      <c r="O1051" s="1">
        <v>44806</v>
      </c>
      <c r="P1051">
        <v>22</v>
      </c>
      <c r="Q1051">
        <v>1</v>
      </c>
      <c r="R1051" t="s">
        <v>53</v>
      </c>
      <c r="S1051">
        <v>4</v>
      </c>
      <c r="T1051">
        <v>0</v>
      </c>
      <c r="U1051">
        <v>1</v>
      </c>
      <c r="V1051">
        <v>143</v>
      </c>
      <c r="W1051" t="s">
        <v>41</v>
      </c>
      <c r="X1051" t="s">
        <v>5979</v>
      </c>
      <c r="Y1051" t="s">
        <v>81</v>
      </c>
      <c r="Z1051" s="1">
        <v>44796</v>
      </c>
      <c r="AA1051" s="2">
        <v>0.32618055555555553</v>
      </c>
      <c r="AB1051" s="2">
        <v>0.48729166666666668</v>
      </c>
      <c r="AC1051" t="s">
        <v>45</v>
      </c>
      <c r="AD1051" t="s">
        <v>44</v>
      </c>
      <c r="AE1051" t="s">
        <v>45</v>
      </c>
      <c r="AF1051">
        <v>143</v>
      </c>
    </row>
    <row r="1052" spans="1:32">
      <c r="A1052">
        <v>2122</v>
      </c>
      <c r="B1052">
        <v>1222</v>
      </c>
      <c r="C1052" t="s">
        <v>534</v>
      </c>
      <c r="D1052" t="s">
        <v>1241</v>
      </c>
      <c r="E1052" t="s">
        <v>34</v>
      </c>
      <c r="F1052" t="s">
        <v>5980</v>
      </c>
      <c r="G1052" t="s">
        <v>5981</v>
      </c>
      <c r="H1052" t="s">
        <v>101</v>
      </c>
      <c r="I1052" s="1">
        <v>29076</v>
      </c>
      <c r="J1052" t="s">
        <v>5982</v>
      </c>
      <c r="K1052" t="s">
        <v>727</v>
      </c>
      <c r="L1052">
        <v>87396</v>
      </c>
      <c r="M1052" t="s">
        <v>101</v>
      </c>
      <c r="N1052" s="1">
        <v>44920</v>
      </c>
      <c r="O1052" s="1">
        <v>44921</v>
      </c>
      <c r="P1052">
        <v>6</v>
      </c>
      <c r="Q1052">
        <v>1</v>
      </c>
      <c r="R1052" t="s">
        <v>40</v>
      </c>
      <c r="S1052">
        <v>2</v>
      </c>
      <c r="T1052">
        <v>1</v>
      </c>
      <c r="U1052">
        <v>1</v>
      </c>
      <c r="V1052">
        <v>236</v>
      </c>
      <c r="W1052" t="s">
        <v>54</v>
      </c>
      <c r="X1052" t="s">
        <v>5983</v>
      </c>
      <c r="Y1052" t="s">
        <v>43</v>
      </c>
      <c r="Z1052" s="1">
        <v>44890</v>
      </c>
      <c r="AA1052" s="2">
        <v>0.61895833333333339</v>
      </c>
      <c r="AB1052" s="2">
        <v>0.94694444444444448</v>
      </c>
      <c r="AC1052" t="s">
        <v>45</v>
      </c>
      <c r="AD1052" t="s">
        <v>44</v>
      </c>
      <c r="AE1052" t="s">
        <v>44</v>
      </c>
      <c r="AF1052">
        <v>236</v>
      </c>
    </row>
    <row r="1053" spans="1:32">
      <c r="A1053">
        <v>2123</v>
      </c>
      <c r="B1053">
        <v>1223</v>
      </c>
      <c r="C1053" t="s">
        <v>5984</v>
      </c>
      <c r="D1053" t="s">
        <v>5985</v>
      </c>
      <c r="E1053" t="s">
        <v>34</v>
      </c>
      <c r="F1053" t="s">
        <v>5986</v>
      </c>
      <c r="G1053" t="s">
        <v>5987</v>
      </c>
      <c r="H1053" t="s">
        <v>692</v>
      </c>
      <c r="I1053" s="1">
        <v>22267</v>
      </c>
      <c r="J1053" t="s">
        <v>5988</v>
      </c>
      <c r="K1053" t="s">
        <v>5989</v>
      </c>
      <c r="L1053">
        <v>94743</v>
      </c>
      <c r="M1053" t="s">
        <v>692</v>
      </c>
      <c r="N1053" s="1">
        <v>44903</v>
      </c>
      <c r="O1053" s="1">
        <v>44908</v>
      </c>
      <c r="P1053">
        <v>50</v>
      </c>
      <c r="Q1053">
        <v>2</v>
      </c>
      <c r="R1053" t="s">
        <v>63</v>
      </c>
      <c r="S1053">
        <v>1</v>
      </c>
      <c r="T1053">
        <v>2</v>
      </c>
      <c r="U1053">
        <v>5</v>
      </c>
      <c r="V1053">
        <v>445</v>
      </c>
      <c r="W1053" t="s">
        <v>41</v>
      </c>
      <c r="X1053" t="s">
        <v>5990</v>
      </c>
      <c r="Y1053" t="s">
        <v>65</v>
      </c>
      <c r="Z1053" s="1">
        <v>44883</v>
      </c>
      <c r="AA1053" s="2">
        <v>0.16589120370370369</v>
      </c>
      <c r="AB1053" s="2">
        <v>0.74528935185185186</v>
      </c>
      <c r="AC1053" t="s">
        <v>44</v>
      </c>
      <c r="AD1053" t="s">
        <v>44</v>
      </c>
      <c r="AE1053" t="s">
        <v>45</v>
      </c>
      <c r="AF1053">
        <v>89</v>
      </c>
    </row>
    <row r="1054" spans="1:32">
      <c r="A1054">
        <v>2126</v>
      </c>
      <c r="B1054">
        <v>1226</v>
      </c>
      <c r="C1054" t="s">
        <v>1233</v>
      </c>
      <c r="D1054" t="s">
        <v>2232</v>
      </c>
      <c r="E1054" t="s">
        <v>48</v>
      </c>
      <c r="F1054" t="s">
        <v>5991</v>
      </c>
      <c r="G1054" t="s">
        <v>5992</v>
      </c>
      <c r="H1054" t="s">
        <v>179</v>
      </c>
      <c r="I1054" s="1">
        <v>31973</v>
      </c>
      <c r="J1054" t="s">
        <v>5993</v>
      </c>
      <c r="K1054" t="s">
        <v>5994</v>
      </c>
      <c r="L1054">
        <v>45461</v>
      </c>
      <c r="M1054" t="s">
        <v>179</v>
      </c>
      <c r="N1054" s="1">
        <v>44724</v>
      </c>
      <c r="O1054" s="1">
        <v>44727</v>
      </c>
      <c r="P1054">
        <v>32</v>
      </c>
      <c r="Q1054">
        <v>2</v>
      </c>
      <c r="R1054" t="s">
        <v>63</v>
      </c>
      <c r="S1054">
        <v>1</v>
      </c>
      <c r="T1054">
        <v>2</v>
      </c>
      <c r="U1054">
        <v>3</v>
      </c>
      <c r="V1054">
        <v>258</v>
      </c>
      <c r="W1054" t="s">
        <v>41</v>
      </c>
      <c r="X1054" t="s">
        <v>5995</v>
      </c>
      <c r="Y1054" t="s">
        <v>43</v>
      </c>
      <c r="Z1054" s="1">
        <v>44714</v>
      </c>
      <c r="AA1054" s="2">
        <v>0.39096064814814818</v>
      </c>
      <c r="AB1054" s="2">
        <v>0.40586805555555555</v>
      </c>
      <c r="AC1054" t="s">
        <v>44</v>
      </c>
      <c r="AD1054" t="s">
        <v>45</v>
      </c>
      <c r="AE1054" t="s">
        <v>44</v>
      </c>
      <c r="AF1054">
        <v>86</v>
      </c>
    </row>
    <row r="1055" spans="1:32">
      <c r="A1055">
        <v>2127</v>
      </c>
      <c r="B1055">
        <v>1227</v>
      </c>
      <c r="C1055" t="s">
        <v>4218</v>
      </c>
      <c r="D1055" t="s">
        <v>5996</v>
      </c>
      <c r="E1055" t="s">
        <v>34</v>
      </c>
      <c r="F1055" t="s">
        <v>5997</v>
      </c>
      <c r="G1055">
        <f>1-659-666-3380</f>
        <v>-4704</v>
      </c>
      <c r="H1055" t="s">
        <v>280</v>
      </c>
      <c r="I1055" s="1">
        <v>15745</v>
      </c>
      <c r="J1055" t="s">
        <v>5998</v>
      </c>
      <c r="K1055" t="s">
        <v>5999</v>
      </c>
      <c r="L1055">
        <v>96183</v>
      </c>
      <c r="M1055" t="s">
        <v>280</v>
      </c>
      <c r="N1055" s="1">
        <v>44708</v>
      </c>
      <c r="O1055" s="1">
        <v>44711</v>
      </c>
      <c r="P1055">
        <v>47</v>
      </c>
      <c r="Q1055">
        <v>2</v>
      </c>
      <c r="R1055" t="s">
        <v>63</v>
      </c>
      <c r="S1055">
        <v>3</v>
      </c>
      <c r="T1055">
        <v>2</v>
      </c>
      <c r="U1055">
        <v>3</v>
      </c>
      <c r="V1055">
        <v>219</v>
      </c>
      <c r="W1055" t="s">
        <v>54</v>
      </c>
      <c r="X1055" t="s">
        <v>6000</v>
      </c>
      <c r="Y1055" t="s">
        <v>6</v>
      </c>
      <c r="Z1055" s="1">
        <v>44700</v>
      </c>
      <c r="AA1055" s="2">
        <v>0.13672453703703705</v>
      </c>
      <c r="AB1055" s="2">
        <v>0.17915509259259257</v>
      </c>
      <c r="AC1055" t="s">
        <v>44</v>
      </c>
      <c r="AD1055" t="s">
        <v>44</v>
      </c>
      <c r="AE1055" t="s">
        <v>44</v>
      </c>
      <c r="AF1055">
        <v>73</v>
      </c>
    </row>
    <row r="1056" spans="1:32">
      <c r="A1056">
        <v>2128</v>
      </c>
      <c r="B1056">
        <v>1228</v>
      </c>
      <c r="C1056" t="s">
        <v>1104</v>
      </c>
      <c r="D1056" t="s">
        <v>1368</v>
      </c>
      <c r="E1056" t="s">
        <v>48</v>
      </c>
      <c r="F1056" t="s">
        <v>6001</v>
      </c>
      <c r="G1056" t="s">
        <v>6002</v>
      </c>
      <c r="H1056" t="s">
        <v>309</v>
      </c>
      <c r="I1056" s="1">
        <v>37980</v>
      </c>
      <c r="J1056" t="s">
        <v>6003</v>
      </c>
      <c r="K1056" t="s">
        <v>6004</v>
      </c>
      <c r="L1056">
        <v>17617</v>
      </c>
      <c r="M1056" t="s">
        <v>309</v>
      </c>
      <c r="N1056" s="1">
        <v>44657</v>
      </c>
      <c r="O1056" s="1">
        <v>44660</v>
      </c>
      <c r="P1056">
        <v>57</v>
      </c>
      <c r="Q1056">
        <v>3</v>
      </c>
      <c r="R1056" t="s">
        <v>40</v>
      </c>
      <c r="S1056">
        <v>3</v>
      </c>
      <c r="T1056">
        <v>2</v>
      </c>
      <c r="U1056">
        <v>3</v>
      </c>
      <c r="V1056">
        <v>723</v>
      </c>
      <c r="W1056" t="s">
        <v>41</v>
      </c>
      <c r="X1056" t="s">
        <v>6005</v>
      </c>
      <c r="Y1056" t="s">
        <v>81</v>
      </c>
      <c r="Z1056" s="1">
        <v>44623</v>
      </c>
      <c r="AA1056" s="2">
        <v>9.5659722222222229E-2</v>
      </c>
      <c r="AB1056" s="2">
        <v>0.80334490740740738</v>
      </c>
      <c r="AC1056" t="s">
        <v>44</v>
      </c>
      <c r="AD1056" t="s">
        <v>44</v>
      </c>
      <c r="AE1056" t="s">
        <v>44</v>
      </c>
      <c r="AF1056">
        <v>241</v>
      </c>
    </row>
    <row r="1057" spans="1:32">
      <c r="A1057">
        <v>2129</v>
      </c>
      <c r="B1057">
        <v>1229</v>
      </c>
      <c r="C1057" t="s">
        <v>6006</v>
      </c>
      <c r="D1057" t="s">
        <v>859</v>
      </c>
      <c r="E1057" t="s">
        <v>48</v>
      </c>
      <c r="F1057" t="s">
        <v>6007</v>
      </c>
      <c r="G1057" t="s">
        <v>6008</v>
      </c>
      <c r="H1057" t="s">
        <v>129</v>
      </c>
      <c r="I1057" s="1">
        <v>32484</v>
      </c>
      <c r="J1057" t="s">
        <v>6009</v>
      </c>
      <c r="K1057" t="s">
        <v>6010</v>
      </c>
      <c r="L1057">
        <v>67664</v>
      </c>
      <c r="M1057" t="s">
        <v>129</v>
      </c>
      <c r="N1057" s="1">
        <v>44712</v>
      </c>
      <c r="O1057" s="1">
        <v>44717</v>
      </c>
      <c r="P1057">
        <v>82</v>
      </c>
      <c r="Q1057">
        <v>4</v>
      </c>
      <c r="R1057" t="s">
        <v>53</v>
      </c>
      <c r="S1057">
        <v>4</v>
      </c>
      <c r="T1057">
        <v>1</v>
      </c>
      <c r="U1057">
        <v>5</v>
      </c>
      <c r="V1057">
        <v>735</v>
      </c>
      <c r="W1057" t="s">
        <v>54</v>
      </c>
      <c r="X1057" t="s">
        <v>6011</v>
      </c>
      <c r="Y1057" t="s">
        <v>65</v>
      </c>
      <c r="Z1057" s="1">
        <v>44703</v>
      </c>
      <c r="AA1057" s="2">
        <v>0.22357638888888889</v>
      </c>
      <c r="AB1057" s="2">
        <v>0.27675925925925926</v>
      </c>
      <c r="AC1057" t="s">
        <v>45</v>
      </c>
      <c r="AD1057" t="s">
        <v>45</v>
      </c>
      <c r="AE1057" t="s">
        <v>44</v>
      </c>
      <c r="AF1057">
        <v>147</v>
      </c>
    </row>
    <row r="1058" spans="1:32">
      <c r="A1058">
        <v>2130</v>
      </c>
      <c r="B1058">
        <v>1230</v>
      </c>
      <c r="C1058" t="s">
        <v>4627</v>
      </c>
      <c r="D1058" t="s">
        <v>2438</v>
      </c>
      <c r="E1058" t="s">
        <v>48</v>
      </c>
      <c r="F1058" t="s">
        <v>6012</v>
      </c>
      <c r="G1058" t="s">
        <v>6013</v>
      </c>
      <c r="H1058" t="s">
        <v>179</v>
      </c>
      <c r="I1058" s="1">
        <v>22241</v>
      </c>
      <c r="J1058" t="s">
        <v>6014</v>
      </c>
      <c r="K1058" t="s">
        <v>6015</v>
      </c>
      <c r="L1058">
        <v>11002</v>
      </c>
      <c r="M1058" t="s">
        <v>179</v>
      </c>
      <c r="N1058" s="1">
        <v>44678</v>
      </c>
      <c r="O1058" s="1">
        <v>44681</v>
      </c>
      <c r="P1058">
        <v>76</v>
      </c>
      <c r="Q1058">
        <v>4</v>
      </c>
      <c r="R1058" t="s">
        <v>53</v>
      </c>
      <c r="S1058">
        <v>4</v>
      </c>
      <c r="T1058">
        <v>1</v>
      </c>
      <c r="U1058">
        <v>3</v>
      </c>
      <c r="V1058">
        <v>390</v>
      </c>
      <c r="W1058" t="s">
        <v>41</v>
      </c>
      <c r="X1058" t="s">
        <v>6016</v>
      </c>
      <c r="Y1058" t="s">
        <v>6</v>
      </c>
      <c r="Z1058" s="1">
        <v>44653</v>
      </c>
      <c r="AA1058" s="2">
        <v>0.55972222222222223</v>
      </c>
      <c r="AB1058" s="2">
        <v>0.72752314814814811</v>
      </c>
      <c r="AC1058" t="s">
        <v>45</v>
      </c>
      <c r="AD1058" t="s">
        <v>45</v>
      </c>
      <c r="AE1058" t="s">
        <v>45</v>
      </c>
      <c r="AF1058">
        <v>130</v>
      </c>
    </row>
    <row r="1059" spans="1:32">
      <c r="A1059">
        <v>2131</v>
      </c>
      <c r="B1059">
        <v>1231</v>
      </c>
      <c r="C1059" t="s">
        <v>6017</v>
      </c>
      <c r="D1059" t="s">
        <v>682</v>
      </c>
      <c r="E1059" t="s">
        <v>48</v>
      </c>
      <c r="F1059" t="s">
        <v>6018</v>
      </c>
      <c r="G1059">
        <v>2539119806</v>
      </c>
      <c r="H1059" t="s">
        <v>50</v>
      </c>
      <c r="I1059" s="1">
        <v>22754</v>
      </c>
      <c r="J1059" t="s">
        <v>6019</v>
      </c>
      <c r="K1059" t="s">
        <v>6020</v>
      </c>
      <c r="L1059">
        <v>68996</v>
      </c>
      <c r="M1059" t="s">
        <v>50</v>
      </c>
      <c r="N1059" s="1">
        <v>44696</v>
      </c>
      <c r="O1059" s="1">
        <v>44700</v>
      </c>
      <c r="P1059">
        <v>58</v>
      </c>
      <c r="Q1059">
        <v>3</v>
      </c>
      <c r="R1059" t="s">
        <v>53</v>
      </c>
      <c r="S1059">
        <v>1</v>
      </c>
      <c r="T1059">
        <v>2</v>
      </c>
      <c r="U1059">
        <v>4</v>
      </c>
      <c r="V1059">
        <v>592</v>
      </c>
      <c r="W1059" t="s">
        <v>54</v>
      </c>
      <c r="X1059" t="s">
        <v>6021</v>
      </c>
      <c r="Y1059" t="s">
        <v>43</v>
      </c>
      <c r="Z1059" s="1">
        <v>44684</v>
      </c>
      <c r="AA1059" s="2">
        <v>0.73780092592592583</v>
      </c>
      <c r="AB1059" s="2">
        <v>0.69481481481481477</v>
      </c>
      <c r="AC1059" t="s">
        <v>45</v>
      </c>
      <c r="AD1059" t="s">
        <v>45</v>
      </c>
      <c r="AE1059" t="s">
        <v>44</v>
      </c>
      <c r="AF1059">
        <v>148</v>
      </c>
    </row>
    <row r="1060" spans="1:32">
      <c r="A1060">
        <v>2132</v>
      </c>
      <c r="B1060">
        <v>1232</v>
      </c>
      <c r="C1060" t="s">
        <v>160</v>
      </c>
      <c r="D1060" t="s">
        <v>6022</v>
      </c>
      <c r="E1060" t="s">
        <v>48</v>
      </c>
      <c r="F1060" t="s">
        <v>6023</v>
      </c>
      <c r="G1060" t="s">
        <v>6024</v>
      </c>
      <c r="H1060" t="s">
        <v>86</v>
      </c>
      <c r="I1060" s="1">
        <v>24293</v>
      </c>
      <c r="J1060" t="s">
        <v>6025</v>
      </c>
      <c r="K1060" t="s">
        <v>6026</v>
      </c>
      <c r="L1060">
        <v>52197</v>
      </c>
      <c r="M1060" t="s">
        <v>86</v>
      </c>
      <c r="N1060" s="1">
        <v>44759</v>
      </c>
      <c r="O1060" s="1">
        <v>44761</v>
      </c>
      <c r="P1060">
        <v>88</v>
      </c>
      <c r="Q1060">
        <v>4</v>
      </c>
      <c r="R1060" t="s">
        <v>53</v>
      </c>
      <c r="S1060">
        <v>1</v>
      </c>
      <c r="T1060">
        <v>0</v>
      </c>
      <c r="U1060">
        <v>2</v>
      </c>
      <c r="V1060">
        <v>256</v>
      </c>
      <c r="W1060" t="s">
        <v>54</v>
      </c>
      <c r="X1060" t="s">
        <v>6027</v>
      </c>
      <c r="Y1060" t="s">
        <v>65</v>
      </c>
      <c r="Z1060" s="1">
        <v>44732</v>
      </c>
      <c r="AA1060" s="2">
        <v>0.32224537037037038</v>
      </c>
      <c r="AB1060" s="2">
        <v>0.71784722222222219</v>
      </c>
      <c r="AC1060" t="s">
        <v>45</v>
      </c>
      <c r="AD1060" t="s">
        <v>44</v>
      </c>
      <c r="AE1060" t="s">
        <v>45</v>
      </c>
      <c r="AF1060">
        <v>128</v>
      </c>
    </row>
    <row r="1061" spans="1:32">
      <c r="A1061">
        <v>2133</v>
      </c>
      <c r="B1061">
        <v>1233</v>
      </c>
      <c r="C1061" t="s">
        <v>6028</v>
      </c>
      <c r="D1061" t="s">
        <v>2605</v>
      </c>
      <c r="E1061" t="s">
        <v>48</v>
      </c>
      <c r="F1061" t="s">
        <v>6029</v>
      </c>
      <c r="G1061" t="s">
        <v>6030</v>
      </c>
      <c r="H1061" t="s">
        <v>330</v>
      </c>
      <c r="I1061" s="1">
        <v>27611</v>
      </c>
      <c r="J1061" t="s">
        <v>6031</v>
      </c>
      <c r="K1061" t="s">
        <v>6032</v>
      </c>
      <c r="L1061">
        <v>32325</v>
      </c>
      <c r="M1061" t="s">
        <v>330</v>
      </c>
      <c r="N1061" s="1">
        <v>44836</v>
      </c>
      <c r="O1061" s="1">
        <v>44839</v>
      </c>
      <c r="P1061">
        <v>76</v>
      </c>
      <c r="Q1061">
        <v>4</v>
      </c>
      <c r="R1061" t="s">
        <v>53</v>
      </c>
      <c r="S1061">
        <v>1</v>
      </c>
      <c r="T1061">
        <v>2</v>
      </c>
      <c r="U1061">
        <v>3</v>
      </c>
      <c r="V1061">
        <v>408</v>
      </c>
      <c r="W1061" t="s">
        <v>54</v>
      </c>
      <c r="X1061" t="s">
        <v>6033</v>
      </c>
      <c r="Y1061" t="s">
        <v>65</v>
      </c>
      <c r="Z1061" s="1">
        <v>44797</v>
      </c>
      <c r="AA1061" s="2">
        <v>0.87744212962962964</v>
      </c>
      <c r="AB1061" s="2">
        <v>0.23517361111111112</v>
      </c>
      <c r="AC1061" t="s">
        <v>44</v>
      </c>
      <c r="AD1061" t="s">
        <v>44</v>
      </c>
      <c r="AE1061" t="s">
        <v>44</v>
      </c>
      <c r="AF1061">
        <v>136</v>
      </c>
    </row>
    <row r="1062" spans="1:32">
      <c r="A1062">
        <v>2134</v>
      </c>
      <c r="B1062">
        <v>1234</v>
      </c>
      <c r="C1062" t="s">
        <v>662</v>
      </c>
      <c r="D1062" t="s">
        <v>6034</v>
      </c>
      <c r="E1062" t="s">
        <v>48</v>
      </c>
      <c r="F1062" t="s">
        <v>6035</v>
      </c>
      <c r="G1062" t="s">
        <v>6036</v>
      </c>
      <c r="H1062" t="s">
        <v>272</v>
      </c>
      <c r="I1062" s="1">
        <v>21945</v>
      </c>
      <c r="J1062" t="s">
        <v>6037</v>
      </c>
      <c r="K1062" t="s">
        <v>6038</v>
      </c>
      <c r="L1062">
        <v>44371</v>
      </c>
      <c r="M1062" t="s">
        <v>272</v>
      </c>
      <c r="N1062" s="1">
        <v>44653</v>
      </c>
      <c r="O1062" s="1">
        <v>44654</v>
      </c>
      <c r="P1062">
        <v>50</v>
      </c>
      <c r="Q1062">
        <v>2</v>
      </c>
      <c r="R1062" t="s">
        <v>63</v>
      </c>
      <c r="S1062">
        <v>4</v>
      </c>
      <c r="T1062">
        <v>1</v>
      </c>
      <c r="U1062">
        <v>1</v>
      </c>
      <c r="V1062">
        <v>71</v>
      </c>
      <c r="W1062" t="s">
        <v>41</v>
      </c>
      <c r="X1062" t="s">
        <v>6039</v>
      </c>
      <c r="Y1062" t="s">
        <v>81</v>
      </c>
      <c r="Z1062" s="1">
        <v>44637</v>
      </c>
      <c r="AA1062" s="2">
        <v>0.40774305555555551</v>
      </c>
      <c r="AB1062" s="2">
        <v>5.3078703703703704E-2</v>
      </c>
      <c r="AC1062" t="s">
        <v>45</v>
      </c>
      <c r="AD1062" t="s">
        <v>44</v>
      </c>
      <c r="AE1062" t="s">
        <v>45</v>
      </c>
      <c r="AF1062">
        <v>71</v>
      </c>
    </row>
    <row r="1063" spans="1:32">
      <c r="A1063">
        <v>2136</v>
      </c>
      <c r="B1063">
        <v>1236</v>
      </c>
      <c r="C1063" t="s">
        <v>3993</v>
      </c>
      <c r="D1063" t="s">
        <v>6040</v>
      </c>
      <c r="E1063" t="s">
        <v>48</v>
      </c>
      <c r="F1063" t="s">
        <v>6041</v>
      </c>
      <c r="G1063" t="s">
        <v>6042</v>
      </c>
      <c r="H1063" t="s">
        <v>1442</v>
      </c>
      <c r="I1063" s="1">
        <v>20186</v>
      </c>
      <c r="J1063" t="s">
        <v>6043</v>
      </c>
      <c r="K1063" t="s">
        <v>6044</v>
      </c>
      <c r="L1063">
        <v>33762</v>
      </c>
      <c r="M1063" t="s">
        <v>1442</v>
      </c>
      <c r="N1063" s="1">
        <v>44918</v>
      </c>
      <c r="O1063" s="1">
        <v>44923</v>
      </c>
      <c r="P1063">
        <v>41</v>
      </c>
      <c r="Q1063">
        <v>2</v>
      </c>
      <c r="R1063" t="s">
        <v>63</v>
      </c>
      <c r="S1063">
        <v>3</v>
      </c>
      <c r="T1063">
        <v>2</v>
      </c>
      <c r="U1063">
        <v>5</v>
      </c>
      <c r="V1063">
        <v>425</v>
      </c>
      <c r="W1063" t="s">
        <v>41</v>
      </c>
      <c r="X1063" t="s">
        <v>6045</v>
      </c>
      <c r="Y1063" t="s">
        <v>65</v>
      </c>
      <c r="Z1063" s="1">
        <v>44888</v>
      </c>
      <c r="AA1063" s="2">
        <v>0.15049768518518519</v>
      </c>
      <c r="AB1063" s="2">
        <v>0.31622685185185184</v>
      </c>
      <c r="AC1063" t="s">
        <v>44</v>
      </c>
      <c r="AD1063" t="s">
        <v>44</v>
      </c>
      <c r="AE1063" t="s">
        <v>44</v>
      </c>
      <c r="AF1063">
        <v>85</v>
      </c>
    </row>
    <row r="1064" spans="1:32">
      <c r="A1064">
        <v>2137</v>
      </c>
      <c r="B1064">
        <v>1237</v>
      </c>
      <c r="C1064" t="s">
        <v>229</v>
      </c>
      <c r="D1064" t="s">
        <v>6046</v>
      </c>
      <c r="E1064" t="s">
        <v>48</v>
      </c>
      <c r="F1064" t="s">
        <v>6047</v>
      </c>
      <c r="G1064" t="s">
        <v>6048</v>
      </c>
      <c r="H1064" t="s">
        <v>692</v>
      </c>
      <c r="I1064" s="1">
        <v>34461</v>
      </c>
      <c r="J1064" t="s">
        <v>6049</v>
      </c>
      <c r="K1064" t="s">
        <v>6050</v>
      </c>
      <c r="L1064">
        <v>54577</v>
      </c>
      <c r="M1064" t="s">
        <v>692</v>
      </c>
      <c r="N1064" s="1">
        <v>44652</v>
      </c>
      <c r="O1064" s="1">
        <v>44654</v>
      </c>
      <c r="P1064">
        <v>5</v>
      </c>
      <c r="Q1064">
        <v>1</v>
      </c>
      <c r="R1064" t="s">
        <v>63</v>
      </c>
      <c r="S1064">
        <v>1</v>
      </c>
      <c r="T1064">
        <v>0</v>
      </c>
      <c r="U1064">
        <v>2</v>
      </c>
      <c r="V1064">
        <v>124</v>
      </c>
      <c r="W1064" t="s">
        <v>41</v>
      </c>
      <c r="X1064" t="s">
        <v>6051</v>
      </c>
      <c r="Y1064" t="s">
        <v>81</v>
      </c>
      <c r="Z1064" s="1">
        <v>44643</v>
      </c>
      <c r="AA1064" s="2">
        <v>5.8078703703703709E-2</v>
      </c>
      <c r="AB1064" s="2">
        <v>0.48039351851851847</v>
      </c>
      <c r="AC1064" t="s">
        <v>44</v>
      </c>
      <c r="AD1064" t="s">
        <v>44</v>
      </c>
      <c r="AE1064" t="s">
        <v>44</v>
      </c>
      <c r="AF1064">
        <v>62</v>
      </c>
    </row>
    <row r="1065" spans="1:32">
      <c r="A1065">
        <v>2138</v>
      </c>
      <c r="B1065">
        <v>1238</v>
      </c>
      <c r="C1065" t="s">
        <v>6052</v>
      </c>
      <c r="D1065" t="s">
        <v>4496</v>
      </c>
      <c r="E1065" t="s">
        <v>34</v>
      </c>
      <c r="F1065" t="s">
        <v>6053</v>
      </c>
      <c r="G1065" t="s">
        <v>6054</v>
      </c>
      <c r="H1065" t="s">
        <v>405</v>
      </c>
      <c r="I1065" s="1">
        <v>34593</v>
      </c>
      <c r="J1065" t="s">
        <v>6055</v>
      </c>
      <c r="K1065" t="s">
        <v>6056</v>
      </c>
      <c r="L1065">
        <v>73187</v>
      </c>
      <c r="M1065" t="s">
        <v>405</v>
      </c>
      <c r="N1065" s="1">
        <v>44583</v>
      </c>
      <c r="O1065" s="1">
        <v>44587</v>
      </c>
      <c r="P1065">
        <v>53</v>
      </c>
      <c r="Q1065">
        <v>3</v>
      </c>
      <c r="R1065" t="s">
        <v>63</v>
      </c>
      <c r="S1065">
        <v>3</v>
      </c>
      <c r="T1065">
        <v>2</v>
      </c>
      <c r="U1065">
        <v>4</v>
      </c>
      <c r="V1065">
        <v>304</v>
      </c>
      <c r="W1065" t="s">
        <v>54</v>
      </c>
      <c r="X1065" t="s">
        <v>6057</v>
      </c>
      <c r="Y1065" t="s">
        <v>6</v>
      </c>
      <c r="Z1065" s="1">
        <v>44570</v>
      </c>
      <c r="AA1065" s="2">
        <v>0.21157407407407405</v>
      </c>
      <c r="AB1065" s="2">
        <v>0.22953703703703701</v>
      </c>
      <c r="AC1065" t="s">
        <v>44</v>
      </c>
      <c r="AD1065" t="s">
        <v>45</v>
      </c>
      <c r="AE1065" t="s">
        <v>44</v>
      </c>
      <c r="AF1065">
        <v>76</v>
      </c>
    </row>
    <row r="1066" spans="1:32">
      <c r="A1066">
        <v>2139</v>
      </c>
      <c r="B1066">
        <v>1239</v>
      </c>
      <c r="C1066" t="s">
        <v>371</v>
      </c>
      <c r="D1066" t="s">
        <v>1851</v>
      </c>
      <c r="E1066" t="s">
        <v>34</v>
      </c>
      <c r="F1066" t="s">
        <v>6058</v>
      </c>
      <c r="G1066" t="s">
        <v>6059</v>
      </c>
      <c r="H1066" t="s">
        <v>423</v>
      </c>
      <c r="I1066" s="1">
        <v>19304</v>
      </c>
      <c r="J1066" t="s">
        <v>6060</v>
      </c>
      <c r="K1066" t="s">
        <v>6061</v>
      </c>
      <c r="L1066">
        <v>18221</v>
      </c>
      <c r="M1066" t="s">
        <v>423</v>
      </c>
      <c r="N1066" s="1">
        <v>44835</v>
      </c>
      <c r="O1066" s="1">
        <v>44838</v>
      </c>
      <c r="P1066">
        <v>45</v>
      </c>
      <c r="Q1066">
        <v>2</v>
      </c>
      <c r="R1066" t="s">
        <v>40</v>
      </c>
      <c r="S1066">
        <v>3</v>
      </c>
      <c r="T1066">
        <v>0</v>
      </c>
      <c r="U1066">
        <v>3</v>
      </c>
      <c r="V1066">
        <v>627</v>
      </c>
      <c r="W1066" t="s">
        <v>54</v>
      </c>
      <c r="X1066" t="s">
        <v>6062</v>
      </c>
      <c r="Y1066" t="s">
        <v>43</v>
      </c>
      <c r="Z1066" s="1">
        <v>44826</v>
      </c>
      <c r="AA1066" s="2">
        <v>0.49984953703703705</v>
      </c>
      <c r="AB1066" s="2">
        <v>0.82980324074074074</v>
      </c>
      <c r="AC1066" t="s">
        <v>45</v>
      </c>
      <c r="AD1066" t="s">
        <v>44</v>
      </c>
      <c r="AE1066" t="s">
        <v>44</v>
      </c>
      <c r="AF1066">
        <v>209</v>
      </c>
    </row>
    <row r="1067" spans="1:32">
      <c r="A1067">
        <v>2140</v>
      </c>
      <c r="B1067">
        <v>1240</v>
      </c>
      <c r="C1067" t="s">
        <v>1857</v>
      </c>
      <c r="D1067" t="s">
        <v>3343</v>
      </c>
      <c r="E1067" t="s">
        <v>34</v>
      </c>
      <c r="F1067" t="s">
        <v>6063</v>
      </c>
      <c r="G1067">
        <v>2882556239</v>
      </c>
      <c r="H1067" t="s">
        <v>1442</v>
      </c>
      <c r="I1067" s="1">
        <v>26561</v>
      </c>
      <c r="J1067" t="s">
        <v>6064</v>
      </c>
      <c r="K1067" t="s">
        <v>6065</v>
      </c>
      <c r="L1067">
        <v>33518</v>
      </c>
      <c r="M1067" t="s">
        <v>1442</v>
      </c>
      <c r="N1067" s="1">
        <v>44585</v>
      </c>
      <c r="O1067" s="1">
        <v>44586</v>
      </c>
      <c r="P1067">
        <v>75</v>
      </c>
      <c r="Q1067">
        <v>3</v>
      </c>
      <c r="R1067" t="s">
        <v>40</v>
      </c>
      <c r="S1067">
        <v>4</v>
      </c>
      <c r="T1067">
        <v>1</v>
      </c>
      <c r="U1067">
        <v>1</v>
      </c>
      <c r="V1067">
        <v>245</v>
      </c>
      <c r="W1067" t="s">
        <v>54</v>
      </c>
      <c r="X1067" t="s">
        <v>6066</v>
      </c>
      <c r="Y1067" t="s">
        <v>6</v>
      </c>
      <c r="Z1067" s="1">
        <v>44577</v>
      </c>
      <c r="AA1067" s="2">
        <v>0.19971064814814818</v>
      </c>
      <c r="AB1067" s="2">
        <v>0.68857638888888895</v>
      </c>
      <c r="AC1067" t="s">
        <v>45</v>
      </c>
      <c r="AD1067" t="s">
        <v>45</v>
      </c>
      <c r="AE1067" t="s">
        <v>44</v>
      </c>
      <c r="AF1067">
        <v>245</v>
      </c>
    </row>
    <row r="1068" spans="1:32">
      <c r="A1068">
        <v>2141</v>
      </c>
      <c r="B1068">
        <v>1241</v>
      </c>
      <c r="C1068" t="s">
        <v>1471</v>
      </c>
      <c r="D1068" t="s">
        <v>1298</v>
      </c>
      <c r="E1068" t="s">
        <v>34</v>
      </c>
      <c r="F1068" t="s">
        <v>6067</v>
      </c>
      <c r="G1068" t="s">
        <v>6068</v>
      </c>
      <c r="H1068" t="s">
        <v>309</v>
      </c>
      <c r="I1068" s="1">
        <v>25987</v>
      </c>
      <c r="J1068" t="s">
        <v>6069</v>
      </c>
      <c r="K1068" t="s">
        <v>6070</v>
      </c>
      <c r="L1068">
        <v>49598</v>
      </c>
      <c r="M1068" t="s">
        <v>309</v>
      </c>
      <c r="N1068" s="1">
        <v>44756</v>
      </c>
      <c r="O1068" s="1">
        <v>44757</v>
      </c>
      <c r="P1068">
        <v>89</v>
      </c>
      <c r="Q1068">
        <v>4</v>
      </c>
      <c r="R1068" t="s">
        <v>63</v>
      </c>
      <c r="S1068">
        <v>3</v>
      </c>
      <c r="T1068">
        <v>1</v>
      </c>
      <c r="U1068">
        <v>1</v>
      </c>
      <c r="V1068">
        <v>76</v>
      </c>
      <c r="W1068" t="s">
        <v>54</v>
      </c>
      <c r="X1068" t="s">
        <v>6071</v>
      </c>
      <c r="Y1068" t="s">
        <v>43</v>
      </c>
      <c r="Z1068" s="1">
        <v>44738</v>
      </c>
      <c r="AA1068" s="2">
        <v>0.71865740740740736</v>
      </c>
      <c r="AB1068" s="2">
        <v>0.51353009259259264</v>
      </c>
      <c r="AC1068" t="s">
        <v>44</v>
      </c>
      <c r="AD1068" t="s">
        <v>45</v>
      </c>
      <c r="AE1068" t="s">
        <v>45</v>
      </c>
      <c r="AF1068">
        <v>76</v>
      </c>
    </row>
    <row r="1069" spans="1:32">
      <c r="A1069">
        <v>2142</v>
      </c>
      <c r="B1069">
        <v>1242</v>
      </c>
      <c r="C1069" t="s">
        <v>133</v>
      </c>
      <c r="D1069" t="s">
        <v>6072</v>
      </c>
      <c r="E1069" t="s">
        <v>48</v>
      </c>
      <c r="F1069" t="s">
        <v>6073</v>
      </c>
      <c r="G1069" t="s">
        <v>6074</v>
      </c>
      <c r="H1069" t="s">
        <v>280</v>
      </c>
      <c r="I1069" s="1">
        <v>33345</v>
      </c>
      <c r="J1069" t="s">
        <v>6075</v>
      </c>
      <c r="K1069" t="s">
        <v>6076</v>
      </c>
      <c r="L1069">
        <v>68830</v>
      </c>
      <c r="M1069" t="s">
        <v>280</v>
      </c>
      <c r="N1069" s="1">
        <v>44716</v>
      </c>
      <c r="O1069" s="1">
        <v>44718</v>
      </c>
      <c r="P1069">
        <v>33</v>
      </c>
      <c r="Q1069">
        <v>2</v>
      </c>
      <c r="R1069" t="s">
        <v>40</v>
      </c>
      <c r="S1069">
        <v>1</v>
      </c>
      <c r="T1069">
        <v>2</v>
      </c>
      <c r="U1069">
        <v>2</v>
      </c>
      <c r="V1069">
        <v>442</v>
      </c>
      <c r="W1069" t="s">
        <v>54</v>
      </c>
      <c r="X1069" t="s">
        <v>6077</v>
      </c>
      <c r="Y1069" t="s">
        <v>81</v>
      </c>
      <c r="Z1069" s="1">
        <v>44700</v>
      </c>
      <c r="AA1069" s="2">
        <v>0.39341435185185186</v>
      </c>
      <c r="AB1069" s="2">
        <v>0.88664351851851853</v>
      </c>
      <c r="AC1069" t="s">
        <v>44</v>
      </c>
      <c r="AD1069" t="s">
        <v>44</v>
      </c>
      <c r="AE1069" t="s">
        <v>44</v>
      </c>
      <c r="AF1069">
        <v>221</v>
      </c>
    </row>
    <row r="1070" spans="1:32">
      <c r="A1070">
        <v>2143</v>
      </c>
      <c r="B1070">
        <v>1243</v>
      </c>
      <c r="C1070" t="s">
        <v>6078</v>
      </c>
      <c r="D1070" t="s">
        <v>768</v>
      </c>
      <c r="E1070" t="s">
        <v>48</v>
      </c>
      <c r="F1070" t="s">
        <v>6079</v>
      </c>
      <c r="G1070" t="s">
        <v>6080</v>
      </c>
      <c r="H1070" t="s">
        <v>77</v>
      </c>
      <c r="I1070" s="1">
        <v>30229</v>
      </c>
      <c r="J1070" t="s">
        <v>6081</v>
      </c>
      <c r="K1070" t="s">
        <v>6082</v>
      </c>
      <c r="L1070">
        <v>7519</v>
      </c>
      <c r="M1070" t="s">
        <v>77</v>
      </c>
      <c r="N1070" s="1">
        <v>44900</v>
      </c>
      <c r="O1070" s="1">
        <v>44902</v>
      </c>
      <c r="P1070">
        <v>92</v>
      </c>
      <c r="Q1070">
        <v>4</v>
      </c>
      <c r="R1070" t="s">
        <v>63</v>
      </c>
      <c r="S1070">
        <v>4</v>
      </c>
      <c r="T1070">
        <v>1</v>
      </c>
      <c r="U1070">
        <v>2</v>
      </c>
      <c r="V1070">
        <v>134</v>
      </c>
      <c r="W1070" t="s">
        <v>41</v>
      </c>
      <c r="X1070" t="s">
        <v>6083</v>
      </c>
      <c r="Y1070" t="s">
        <v>65</v>
      </c>
      <c r="Z1070" s="1">
        <v>44893</v>
      </c>
      <c r="AA1070" s="2">
        <v>0.39657407407407402</v>
      </c>
      <c r="AB1070" s="2">
        <v>0.3331944444444444</v>
      </c>
      <c r="AC1070" t="s">
        <v>44</v>
      </c>
      <c r="AD1070" t="s">
        <v>44</v>
      </c>
      <c r="AE1070" t="s">
        <v>45</v>
      </c>
      <c r="AF1070">
        <v>67</v>
      </c>
    </row>
    <row r="1071" spans="1:32">
      <c r="A1071">
        <v>2144</v>
      </c>
      <c r="B1071">
        <v>1244</v>
      </c>
      <c r="C1071" t="s">
        <v>133</v>
      </c>
      <c r="D1071" t="s">
        <v>4599</v>
      </c>
      <c r="E1071" t="s">
        <v>34</v>
      </c>
      <c r="F1071" t="s">
        <v>6084</v>
      </c>
      <c r="G1071" t="s">
        <v>6085</v>
      </c>
      <c r="H1071" t="s">
        <v>60</v>
      </c>
      <c r="I1071" s="1">
        <v>34263</v>
      </c>
      <c r="J1071" t="s">
        <v>6086</v>
      </c>
      <c r="K1071" t="s">
        <v>6087</v>
      </c>
      <c r="L1071">
        <v>44095</v>
      </c>
      <c r="M1071" t="s">
        <v>60</v>
      </c>
      <c r="N1071" s="1">
        <v>44787</v>
      </c>
      <c r="O1071" s="1">
        <v>44790</v>
      </c>
      <c r="P1071">
        <v>9</v>
      </c>
      <c r="Q1071">
        <v>1</v>
      </c>
      <c r="R1071" t="s">
        <v>40</v>
      </c>
      <c r="S1071">
        <v>1</v>
      </c>
      <c r="T1071">
        <v>1</v>
      </c>
      <c r="U1071">
        <v>3</v>
      </c>
      <c r="V1071">
        <v>654</v>
      </c>
      <c r="W1071" t="s">
        <v>41</v>
      </c>
      <c r="X1071" t="s">
        <v>6088</v>
      </c>
      <c r="Y1071" t="s">
        <v>65</v>
      </c>
      <c r="Z1071" s="1">
        <v>44769</v>
      </c>
      <c r="AA1071" s="2">
        <v>0.94026620370370362</v>
      </c>
      <c r="AB1071" s="2">
        <v>0.43824074074074071</v>
      </c>
      <c r="AC1071" t="s">
        <v>44</v>
      </c>
      <c r="AD1071" t="s">
        <v>45</v>
      </c>
      <c r="AE1071" t="s">
        <v>45</v>
      </c>
      <c r="AF1071">
        <v>218</v>
      </c>
    </row>
    <row r="1072" spans="1:32">
      <c r="A1072">
        <v>2145</v>
      </c>
      <c r="B1072">
        <v>1245</v>
      </c>
      <c r="C1072" t="s">
        <v>881</v>
      </c>
      <c r="D1072" t="s">
        <v>1651</v>
      </c>
      <c r="E1072" t="s">
        <v>34</v>
      </c>
      <c r="F1072" t="s">
        <v>6089</v>
      </c>
      <c r="G1072">
        <f>1-600-956-6183</f>
        <v>-7738</v>
      </c>
      <c r="H1072" t="s">
        <v>725</v>
      </c>
      <c r="I1072" s="1">
        <v>19082</v>
      </c>
      <c r="J1072" t="s">
        <v>6090</v>
      </c>
      <c r="K1072" t="s">
        <v>6091</v>
      </c>
      <c r="L1072">
        <v>36135</v>
      </c>
      <c r="M1072" t="s">
        <v>725</v>
      </c>
      <c r="N1072" s="1">
        <v>44936</v>
      </c>
      <c r="O1072" s="1">
        <v>44939</v>
      </c>
      <c r="P1072">
        <v>93</v>
      </c>
      <c r="Q1072">
        <v>4</v>
      </c>
      <c r="R1072" t="s">
        <v>40</v>
      </c>
      <c r="S1072">
        <v>3</v>
      </c>
      <c r="T1072">
        <v>0</v>
      </c>
      <c r="U1072">
        <v>3</v>
      </c>
      <c r="V1072">
        <v>606</v>
      </c>
      <c r="W1072" t="s">
        <v>41</v>
      </c>
      <c r="X1072" t="s">
        <v>6092</v>
      </c>
      <c r="Y1072" t="s">
        <v>65</v>
      </c>
      <c r="Z1072" s="1">
        <v>44912</v>
      </c>
      <c r="AA1072" s="2">
        <v>0.46274305555555556</v>
      </c>
      <c r="AB1072" s="2">
        <v>0.63763888888888887</v>
      </c>
      <c r="AC1072" t="s">
        <v>44</v>
      </c>
      <c r="AD1072" t="s">
        <v>44</v>
      </c>
      <c r="AE1072" t="s">
        <v>45</v>
      </c>
      <c r="AF1072">
        <v>202</v>
      </c>
    </row>
    <row r="1073" spans="1:32">
      <c r="A1073">
        <v>2146</v>
      </c>
      <c r="B1073">
        <v>1246</v>
      </c>
      <c r="C1073" t="s">
        <v>364</v>
      </c>
      <c r="D1073" t="s">
        <v>2300</v>
      </c>
      <c r="E1073" t="s">
        <v>48</v>
      </c>
      <c r="F1073" t="s">
        <v>6093</v>
      </c>
      <c r="G1073" t="s">
        <v>6094</v>
      </c>
      <c r="H1073" t="s">
        <v>171</v>
      </c>
      <c r="I1073" s="1">
        <v>38391</v>
      </c>
      <c r="J1073" t="s">
        <v>6095</v>
      </c>
      <c r="K1073" t="s">
        <v>6096</v>
      </c>
      <c r="L1073">
        <v>23462</v>
      </c>
      <c r="M1073" t="s">
        <v>171</v>
      </c>
      <c r="N1073" s="1">
        <v>44941</v>
      </c>
      <c r="O1073" s="1">
        <v>44942</v>
      </c>
      <c r="P1073">
        <v>3</v>
      </c>
      <c r="Q1073">
        <v>1</v>
      </c>
      <c r="R1073" t="s">
        <v>40</v>
      </c>
      <c r="S1073">
        <v>2</v>
      </c>
      <c r="T1073">
        <v>2</v>
      </c>
      <c r="U1073">
        <v>1</v>
      </c>
      <c r="V1073">
        <v>238</v>
      </c>
      <c r="W1073" t="s">
        <v>54</v>
      </c>
      <c r="X1073" t="s">
        <v>6097</v>
      </c>
      <c r="Y1073" t="s">
        <v>81</v>
      </c>
      <c r="Z1073" s="1">
        <v>44911</v>
      </c>
      <c r="AA1073" s="2">
        <v>0.40337962962962964</v>
      </c>
      <c r="AB1073" s="2">
        <v>0.74550925925925926</v>
      </c>
      <c r="AC1073" t="s">
        <v>45</v>
      </c>
      <c r="AD1073" t="s">
        <v>45</v>
      </c>
      <c r="AE1073" t="s">
        <v>45</v>
      </c>
      <c r="AF1073">
        <v>238</v>
      </c>
    </row>
    <row r="1074" spans="1:32">
      <c r="A1074">
        <v>2147</v>
      </c>
      <c r="B1074">
        <v>1247</v>
      </c>
      <c r="C1074" t="s">
        <v>1481</v>
      </c>
      <c r="D1074" t="s">
        <v>2300</v>
      </c>
      <c r="E1074" t="s">
        <v>34</v>
      </c>
      <c r="F1074" t="s">
        <v>6098</v>
      </c>
      <c r="G1074">
        <v>7493967797</v>
      </c>
      <c r="H1074" t="s">
        <v>1301</v>
      </c>
      <c r="I1074" s="1">
        <v>34084</v>
      </c>
      <c r="J1074" t="s">
        <v>6099</v>
      </c>
      <c r="K1074" t="s">
        <v>6100</v>
      </c>
      <c r="L1074">
        <v>96852</v>
      </c>
      <c r="M1074" t="s">
        <v>1301</v>
      </c>
      <c r="N1074" s="1">
        <v>44918</v>
      </c>
      <c r="O1074" s="1">
        <v>44921</v>
      </c>
      <c r="P1074">
        <v>26</v>
      </c>
      <c r="Q1074">
        <v>2</v>
      </c>
      <c r="R1074" t="s">
        <v>63</v>
      </c>
      <c r="S1074">
        <v>3</v>
      </c>
      <c r="T1074">
        <v>2</v>
      </c>
      <c r="U1074">
        <v>3</v>
      </c>
      <c r="V1074">
        <v>192</v>
      </c>
      <c r="W1074" t="s">
        <v>54</v>
      </c>
      <c r="X1074" t="s">
        <v>6101</v>
      </c>
      <c r="Y1074" t="s">
        <v>43</v>
      </c>
      <c r="Z1074" s="1">
        <v>44906</v>
      </c>
      <c r="AA1074" s="2">
        <v>3.1527777777777773E-2</v>
      </c>
      <c r="AB1074" s="2">
        <v>0.65378472222222228</v>
      </c>
      <c r="AC1074" t="s">
        <v>44</v>
      </c>
      <c r="AD1074" t="s">
        <v>45</v>
      </c>
      <c r="AE1074" t="s">
        <v>45</v>
      </c>
      <c r="AF1074">
        <v>64</v>
      </c>
    </row>
    <row r="1075" spans="1:32">
      <c r="A1075">
        <v>2148</v>
      </c>
      <c r="B1075">
        <v>1248</v>
      </c>
      <c r="C1075" t="s">
        <v>571</v>
      </c>
      <c r="D1075" t="s">
        <v>2248</v>
      </c>
      <c r="E1075" t="s">
        <v>48</v>
      </c>
      <c r="F1075" t="s">
        <v>6102</v>
      </c>
      <c r="G1075" t="s">
        <v>6103</v>
      </c>
      <c r="H1075" t="s">
        <v>725</v>
      </c>
      <c r="I1075" s="1">
        <v>26957</v>
      </c>
      <c r="J1075" t="s">
        <v>6104</v>
      </c>
      <c r="K1075" t="s">
        <v>6105</v>
      </c>
      <c r="L1075">
        <v>43911</v>
      </c>
      <c r="M1075" t="s">
        <v>725</v>
      </c>
      <c r="N1075" s="1">
        <v>44810</v>
      </c>
      <c r="O1075" s="1">
        <v>44815</v>
      </c>
      <c r="P1075">
        <v>88</v>
      </c>
      <c r="Q1075">
        <v>4</v>
      </c>
      <c r="R1075" t="s">
        <v>53</v>
      </c>
      <c r="S1075">
        <v>3</v>
      </c>
      <c r="T1075">
        <v>2</v>
      </c>
      <c r="U1075">
        <v>5</v>
      </c>
      <c r="V1075">
        <v>720</v>
      </c>
      <c r="W1075" t="s">
        <v>41</v>
      </c>
      <c r="X1075" t="s">
        <v>6106</v>
      </c>
      <c r="Y1075" t="s">
        <v>6</v>
      </c>
      <c r="Z1075" s="1">
        <v>44805</v>
      </c>
      <c r="AA1075" s="2">
        <v>0.97136574074074078</v>
      </c>
      <c r="AB1075" s="2">
        <v>1.3912037037037037E-2</v>
      </c>
      <c r="AC1075" t="s">
        <v>45</v>
      </c>
      <c r="AD1075" t="s">
        <v>44</v>
      </c>
      <c r="AE1075" t="s">
        <v>45</v>
      </c>
      <c r="AF1075">
        <v>144</v>
      </c>
    </row>
    <row r="1076" spans="1:32">
      <c r="A1076">
        <v>2150</v>
      </c>
      <c r="B1076">
        <v>1250</v>
      </c>
      <c r="C1076" t="s">
        <v>90</v>
      </c>
      <c r="D1076" t="s">
        <v>1016</v>
      </c>
      <c r="E1076" t="s">
        <v>34</v>
      </c>
      <c r="F1076" t="s">
        <v>6107</v>
      </c>
      <c r="G1076" t="s">
        <v>6108</v>
      </c>
      <c r="H1076" t="s">
        <v>77</v>
      </c>
      <c r="I1076" s="1">
        <v>28445</v>
      </c>
      <c r="J1076" t="s">
        <v>6109</v>
      </c>
      <c r="K1076" t="s">
        <v>6110</v>
      </c>
      <c r="L1076">
        <v>19679</v>
      </c>
      <c r="M1076" t="s">
        <v>77</v>
      </c>
      <c r="N1076" s="1">
        <v>44812</v>
      </c>
      <c r="O1076" s="1">
        <v>44814</v>
      </c>
      <c r="P1076">
        <v>45</v>
      </c>
      <c r="Q1076">
        <v>2</v>
      </c>
      <c r="R1076" t="s">
        <v>40</v>
      </c>
      <c r="S1076">
        <v>2</v>
      </c>
      <c r="T1076">
        <v>1</v>
      </c>
      <c r="U1076">
        <v>2</v>
      </c>
      <c r="V1076">
        <v>462</v>
      </c>
      <c r="W1076" t="s">
        <v>41</v>
      </c>
      <c r="X1076" t="s">
        <v>6111</v>
      </c>
      <c r="Y1076" t="s">
        <v>65</v>
      </c>
      <c r="Z1076" s="1">
        <v>44791</v>
      </c>
      <c r="AA1076" s="2">
        <v>0.70460648148148142</v>
      </c>
      <c r="AB1076" s="2">
        <v>0.48620370370370369</v>
      </c>
      <c r="AC1076" t="s">
        <v>45</v>
      </c>
      <c r="AD1076" t="s">
        <v>44</v>
      </c>
      <c r="AE1076" t="s">
        <v>45</v>
      </c>
      <c r="AF1076">
        <v>231</v>
      </c>
    </row>
    <row r="1077" spans="1:32">
      <c r="A1077">
        <v>2151</v>
      </c>
      <c r="B1077">
        <v>1251</v>
      </c>
      <c r="C1077" t="s">
        <v>1566</v>
      </c>
      <c r="D1077" t="s">
        <v>1228</v>
      </c>
      <c r="E1077" t="s">
        <v>48</v>
      </c>
      <c r="F1077" t="s">
        <v>6112</v>
      </c>
      <c r="G1077" t="s">
        <v>6113</v>
      </c>
      <c r="H1077" t="s">
        <v>122</v>
      </c>
      <c r="I1077" s="1">
        <v>33901</v>
      </c>
      <c r="J1077" t="s">
        <v>6114</v>
      </c>
      <c r="K1077" t="s">
        <v>6115</v>
      </c>
      <c r="L1077">
        <v>46048</v>
      </c>
      <c r="M1077" t="s">
        <v>122</v>
      </c>
      <c r="N1077" s="1">
        <v>44951</v>
      </c>
      <c r="O1077" s="1">
        <v>44953</v>
      </c>
      <c r="P1077">
        <v>43</v>
      </c>
      <c r="Q1077">
        <v>2</v>
      </c>
      <c r="R1077" t="s">
        <v>53</v>
      </c>
      <c r="S1077">
        <v>3</v>
      </c>
      <c r="T1077">
        <v>0</v>
      </c>
      <c r="U1077">
        <v>2</v>
      </c>
      <c r="V1077">
        <v>280</v>
      </c>
      <c r="W1077" t="s">
        <v>54</v>
      </c>
      <c r="X1077" t="s">
        <v>6116</v>
      </c>
      <c r="Y1077" t="s">
        <v>6</v>
      </c>
      <c r="Z1077" s="1">
        <v>44912</v>
      </c>
      <c r="AA1077" s="2">
        <v>0.39901620370370372</v>
      </c>
      <c r="AB1077" s="2">
        <v>0.25715277777777779</v>
      </c>
      <c r="AC1077" t="s">
        <v>45</v>
      </c>
      <c r="AD1077" t="s">
        <v>45</v>
      </c>
      <c r="AE1077" t="s">
        <v>44</v>
      </c>
      <c r="AF1077">
        <v>140</v>
      </c>
    </row>
    <row r="1078" spans="1:32">
      <c r="A1078">
        <v>2152</v>
      </c>
      <c r="B1078">
        <v>1252</v>
      </c>
      <c r="C1078" t="s">
        <v>6117</v>
      </c>
      <c r="D1078" t="s">
        <v>91</v>
      </c>
      <c r="E1078" t="s">
        <v>34</v>
      </c>
      <c r="F1078" t="s">
        <v>6118</v>
      </c>
      <c r="G1078">
        <v>8216655581</v>
      </c>
      <c r="H1078" t="s">
        <v>330</v>
      </c>
      <c r="I1078" s="1">
        <v>22062</v>
      </c>
      <c r="J1078" t="s">
        <v>6119</v>
      </c>
      <c r="K1078" t="s">
        <v>6120</v>
      </c>
      <c r="L1078">
        <v>5382</v>
      </c>
      <c r="M1078" t="s">
        <v>330</v>
      </c>
      <c r="N1078" s="1">
        <v>44789</v>
      </c>
      <c r="O1078" s="1">
        <v>44790</v>
      </c>
      <c r="P1078">
        <v>43</v>
      </c>
      <c r="Q1078">
        <v>2</v>
      </c>
      <c r="R1078" t="s">
        <v>53</v>
      </c>
      <c r="S1078">
        <v>4</v>
      </c>
      <c r="T1078">
        <v>2</v>
      </c>
      <c r="U1078">
        <v>1</v>
      </c>
      <c r="V1078">
        <v>145</v>
      </c>
      <c r="W1078" t="s">
        <v>41</v>
      </c>
      <c r="X1078" t="s">
        <v>6121</v>
      </c>
      <c r="Y1078" t="s">
        <v>6</v>
      </c>
      <c r="Z1078" s="1">
        <v>44771</v>
      </c>
      <c r="AA1078" s="2">
        <v>0.64924768518518516</v>
      </c>
      <c r="AB1078" s="2">
        <v>0.96512731481481484</v>
      </c>
      <c r="AC1078" t="s">
        <v>45</v>
      </c>
      <c r="AD1078" t="s">
        <v>45</v>
      </c>
      <c r="AE1078" t="s">
        <v>45</v>
      </c>
      <c r="AF1078">
        <v>145</v>
      </c>
    </row>
    <row r="1079" spans="1:32">
      <c r="A1079">
        <v>2153</v>
      </c>
      <c r="B1079">
        <v>1253</v>
      </c>
      <c r="C1079" t="s">
        <v>648</v>
      </c>
      <c r="D1079" t="s">
        <v>3838</v>
      </c>
      <c r="E1079" t="s">
        <v>34</v>
      </c>
      <c r="F1079" t="s">
        <v>6122</v>
      </c>
      <c r="G1079" t="s">
        <v>6123</v>
      </c>
      <c r="H1079" t="s">
        <v>156</v>
      </c>
      <c r="I1079" s="1">
        <v>31151</v>
      </c>
      <c r="J1079" t="s">
        <v>6124</v>
      </c>
      <c r="K1079" t="s">
        <v>6125</v>
      </c>
      <c r="L1079">
        <v>62427</v>
      </c>
      <c r="M1079" t="s">
        <v>156</v>
      </c>
      <c r="N1079" s="1">
        <v>44769</v>
      </c>
      <c r="O1079" s="1">
        <v>44772</v>
      </c>
      <c r="P1079">
        <v>18</v>
      </c>
      <c r="Q1079">
        <v>1</v>
      </c>
      <c r="R1079" t="s">
        <v>40</v>
      </c>
      <c r="S1079">
        <v>4</v>
      </c>
      <c r="T1079">
        <v>0</v>
      </c>
      <c r="U1079">
        <v>3</v>
      </c>
      <c r="V1079">
        <v>672</v>
      </c>
      <c r="W1079" t="s">
        <v>41</v>
      </c>
      <c r="X1079" t="s">
        <v>6126</v>
      </c>
      <c r="Y1079" t="s">
        <v>6</v>
      </c>
      <c r="Z1079" s="1">
        <v>44753</v>
      </c>
      <c r="AA1079" s="2">
        <v>0.14754629629629631</v>
      </c>
      <c r="AB1079" s="2">
        <v>0.69700231481481489</v>
      </c>
      <c r="AC1079" t="s">
        <v>45</v>
      </c>
      <c r="AD1079" t="s">
        <v>45</v>
      </c>
      <c r="AE1079" t="s">
        <v>44</v>
      </c>
      <c r="AF1079">
        <v>224</v>
      </c>
    </row>
    <row r="1080" spans="1:32">
      <c r="A1080">
        <v>2154</v>
      </c>
      <c r="B1080">
        <v>1254</v>
      </c>
      <c r="C1080" t="s">
        <v>881</v>
      </c>
      <c r="D1080" t="s">
        <v>1368</v>
      </c>
      <c r="E1080" t="s">
        <v>34</v>
      </c>
      <c r="F1080" t="s">
        <v>6127</v>
      </c>
      <c r="G1080" t="s">
        <v>6128</v>
      </c>
      <c r="H1080" t="s">
        <v>179</v>
      </c>
      <c r="I1080" s="1">
        <v>28110</v>
      </c>
      <c r="J1080" t="s">
        <v>6129</v>
      </c>
      <c r="K1080" t="s">
        <v>6130</v>
      </c>
      <c r="L1080">
        <v>58657</v>
      </c>
      <c r="M1080" t="s">
        <v>179</v>
      </c>
      <c r="N1080" s="1">
        <v>44917</v>
      </c>
      <c r="O1080" s="1">
        <v>44921</v>
      </c>
      <c r="P1080">
        <v>13</v>
      </c>
      <c r="Q1080">
        <v>1</v>
      </c>
      <c r="R1080" t="s">
        <v>53</v>
      </c>
      <c r="S1080">
        <v>3</v>
      </c>
      <c r="T1080">
        <v>2</v>
      </c>
      <c r="U1080">
        <v>4</v>
      </c>
      <c r="V1080">
        <v>560</v>
      </c>
      <c r="W1080" t="s">
        <v>54</v>
      </c>
      <c r="X1080" t="s">
        <v>6131</v>
      </c>
      <c r="Y1080" t="s">
        <v>6</v>
      </c>
      <c r="Z1080" s="1">
        <v>44899</v>
      </c>
      <c r="AA1080" s="2">
        <v>0.95443287037037028</v>
      </c>
      <c r="AB1080" s="2">
        <v>0.96019675925925929</v>
      </c>
      <c r="AC1080" t="s">
        <v>45</v>
      </c>
      <c r="AD1080" t="s">
        <v>45</v>
      </c>
      <c r="AE1080" t="s">
        <v>45</v>
      </c>
      <c r="AF1080">
        <v>140</v>
      </c>
    </row>
    <row r="1081" spans="1:32">
      <c r="A1081">
        <v>2155</v>
      </c>
      <c r="B1081">
        <v>1255</v>
      </c>
      <c r="C1081" t="s">
        <v>1050</v>
      </c>
      <c r="D1081" t="s">
        <v>1845</v>
      </c>
      <c r="E1081" t="s">
        <v>34</v>
      </c>
      <c r="F1081" t="s">
        <v>6132</v>
      </c>
      <c r="G1081" t="s">
        <v>6133</v>
      </c>
      <c r="H1081" t="s">
        <v>537</v>
      </c>
      <c r="I1081" s="1">
        <v>33201</v>
      </c>
      <c r="J1081" t="s">
        <v>6134</v>
      </c>
      <c r="K1081" t="s">
        <v>6135</v>
      </c>
      <c r="L1081">
        <v>82825</v>
      </c>
      <c r="M1081" t="s">
        <v>537</v>
      </c>
      <c r="N1081" s="1">
        <v>44624</v>
      </c>
      <c r="O1081" s="1">
        <v>44627</v>
      </c>
      <c r="P1081">
        <v>86</v>
      </c>
      <c r="Q1081">
        <v>4</v>
      </c>
      <c r="R1081" t="s">
        <v>63</v>
      </c>
      <c r="S1081">
        <v>3</v>
      </c>
      <c r="T1081">
        <v>2</v>
      </c>
      <c r="U1081">
        <v>3</v>
      </c>
      <c r="V1081">
        <v>234</v>
      </c>
      <c r="W1081" t="s">
        <v>41</v>
      </c>
      <c r="X1081" t="s">
        <v>6136</v>
      </c>
      <c r="Y1081" t="s">
        <v>65</v>
      </c>
      <c r="Z1081" s="1">
        <v>44587</v>
      </c>
      <c r="AA1081" s="2">
        <v>0.24202546296296298</v>
      </c>
      <c r="AB1081" s="2">
        <v>5.3842592592592588E-2</v>
      </c>
      <c r="AC1081" t="s">
        <v>45</v>
      </c>
      <c r="AD1081" t="s">
        <v>44</v>
      </c>
      <c r="AE1081" t="s">
        <v>45</v>
      </c>
      <c r="AF1081">
        <v>78</v>
      </c>
    </row>
    <row r="1082" spans="1:32">
      <c r="A1082">
        <v>2156</v>
      </c>
      <c r="B1082">
        <v>1256</v>
      </c>
      <c r="C1082" t="s">
        <v>2816</v>
      </c>
      <c r="D1082" t="s">
        <v>6137</v>
      </c>
      <c r="E1082" t="s">
        <v>34</v>
      </c>
      <c r="F1082" t="s">
        <v>6138</v>
      </c>
      <c r="G1082" t="s">
        <v>6139</v>
      </c>
      <c r="H1082" t="s">
        <v>129</v>
      </c>
      <c r="I1082" s="1">
        <v>27707</v>
      </c>
      <c r="J1082" t="s">
        <v>6140</v>
      </c>
      <c r="K1082" t="s">
        <v>6141</v>
      </c>
      <c r="L1082">
        <v>56802</v>
      </c>
      <c r="M1082" t="s">
        <v>129</v>
      </c>
      <c r="N1082" s="1">
        <v>44796</v>
      </c>
      <c r="O1082" s="1">
        <v>44797</v>
      </c>
      <c r="P1082">
        <v>49</v>
      </c>
      <c r="Q1082">
        <v>2</v>
      </c>
      <c r="R1082" t="s">
        <v>53</v>
      </c>
      <c r="S1082">
        <v>4</v>
      </c>
      <c r="T1082">
        <v>1</v>
      </c>
      <c r="U1082">
        <v>1</v>
      </c>
      <c r="V1082">
        <v>133</v>
      </c>
      <c r="W1082" t="s">
        <v>41</v>
      </c>
      <c r="X1082" t="s">
        <v>6142</v>
      </c>
      <c r="Y1082" t="s">
        <v>6</v>
      </c>
      <c r="Z1082" s="1">
        <v>44787</v>
      </c>
      <c r="AA1082" s="2">
        <v>0.97218749999999998</v>
      </c>
      <c r="AB1082" s="2">
        <v>0.41903935185185182</v>
      </c>
      <c r="AC1082" t="s">
        <v>44</v>
      </c>
      <c r="AD1082" t="s">
        <v>44</v>
      </c>
      <c r="AE1082" t="s">
        <v>44</v>
      </c>
      <c r="AF1082">
        <v>133</v>
      </c>
    </row>
    <row r="1083" spans="1:32">
      <c r="A1083">
        <v>2157</v>
      </c>
      <c r="B1083">
        <v>1257</v>
      </c>
      <c r="C1083" t="s">
        <v>4178</v>
      </c>
      <c r="D1083" t="s">
        <v>359</v>
      </c>
      <c r="E1083" t="s">
        <v>48</v>
      </c>
      <c r="F1083" t="s">
        <v>6143</v>
      </c>
      <c r="G1083">
        <v>7474296087</v>
      </c>
      <c r="H1083" t="s">
        <v>537</v>
      </c>
      <c r="I1083" s="1">
        <v>29538</v>
      </c>
      <c r="J1083" t="s">
        <v>6144</v>
      </c>
      <c r="K1083" t="s">
        <v>6145</v>
      </c>
      <c r="L1083">
        <v>37721</v>
      </c>
      <c r="M1083" t="s">
        <v>537</v>
      </c>
      <c r="N1083" s="1">
        <v>44680</v>
      </c>
      <c r="O1083" s="1">
        <v>44683</v>
      </c>
      <c r="P1083">
        <v>40</v>
      </c>
      <c r="Q1083">
        <v>2</v>
      </c>
      <c r="R1083" t="s">
        <v>53</v>
      </c>
      <c r="S1083">
        <v>3</v>
      </c>
      <c r="T1083">
        <v>1</v>
      </c>
      <c r="U1083">
        <v>3</v>
      </c>
      <c r="V1083">
        <v>435</v>
      </c>
      <c r="W1083" t="s">
        <v>41</v>
      </c>
      <c r="X1083" t="s">
        <v>6146</v>
      </c>
      <c r="Y1083" t="s">
        <v>65</v>
      </c>
      <c r="Z1083" s="1">
        <v>44657</v>
      </c>
      <c r="AA1083" s="2">
        <v>1.6898148148148148E-2</v>
      </c>
      <c r="AB1083" s="2">
        <v>0.8140856481481481</v>
      </c>
      <c r="AC1083" t="s">
        <v>44</v>
      </c>
      <c r="AD1083" t="s">
        <v>45</v>
      </c>
      <c r="AE1083" t="s">
        <v>44</v>
      </c>
      <c r="AF1083">
        <v>145</v>
      </c>
    </row>
    <row r="1084" spans="1:32">
      <c r="A1084">
        <v>2160</v>
      </c>
      <c r="B1084">
        <v>1260</v>
      </c>
      <c r="C1084" t="s">
        <v>859</v>
      </c>
      <c r="D1084" t="s">
        <v>359</v>
      </c>
      <c r="E1084" t="s">
        <v>48</v>
      </c>
      <c r="F1084" t="s">
        <v>6147</v>
      </c>
      <c r="G1084" t="s">
        <v>6148</v>
      </c>
      <c r="H1084" t="s">
        <v>295</v>
      </c>
      <c r="I1084" s="1">
        <v>37457</v>
      </c>
      <c r="J1084" t="s">
        <v>6149</v>
      </c>
      <c r="K1084" t="s">
        <v>6150</v>
      </c>
      <c r="L1084">
        <v>87050</v>
      </c>
      <c r="M1084" t="s">
        <v>295</v>
      </c>
      <c r="N1084" s="1">
        <v>44684</v>
      </c>
      <c r="O1084" s="1">
        <v>44687</v>
      </c>
      <c r="P1084">
        <v>54</v>
      </c>
      <c r="Q1084">
        <v>3</v>
      </c>
      <c r="R1084" t="s">
        <v>40</v>
      </c>
      <c r="S1084">
        <v>3</v>
      </c>
      <c r="T1084">
        <v>0</v>
      </c>
      <c r="U1084">
        <v>3</v>
      </c>
      <c r="V1084">
        <v>741</v>
      </c>
      <c r="W1084" t="s">
        <v>54</v>
      </c>
      <c r="X1084" t="s">
        <v>6151</v>
      </c>
      <c r="Y1084" t="s">
        <v>81</v>
      </c>
      <c r="Z1084" s="1">
        <v>44647</v>
      </c>
      <c r="AA1084" s="2">
        <v>0.34782407407407406</v>
      </c>
      <c r="AB1084" s="2">
        <v>1.8645833333333334E-2</v>
      </c>
      <c r="AC1084" t="s">
        <v>44</v>
      </c>
      <c r="AD1084" t="s">
        <v>45</v>
      </c>
      <c r="AE1084" t="s">
        <v>45</v>
      </c>
      <c r="AF1084">
        <v>247</v>
      </c>
    </row>
    <row r="1085" spans="1:32">
      <c r="A1085">
        <v>2161</v>
      </c>
      <c r="B1085">
        <v>1261</v>
      </c>
      <c r="C1085" t="s">
        <v>347</v>
      </c>
      <c r="D1085" t="s">
        <v>198</v>
      </c>
      <c r="E1085" t="s">
        <v>34</v>
      </c>
      <c r="F1085" t="s">
        <v>6152</v>
      </c>
      <c r="G1085">
        <v>3374425297</v>
      </c>
      <c r="H1085" t="s">
        <v>317</v>
      </c>
      <c r="I1085" s="1">
        <v>24046</v>
      </c>
      <c r="J1085" t="s">
        <v>6153</v>
      </c>
      <c r="K1085" t="s">
        <v>6154</v>
      </c>
      <c r="L1085">
        <v>94388</v>
      </c>
      <c r="M1085" t="s">
        <v>317</v>
      </c>
      <c r="N1085" s="1">
        <v>44631</v>
      </c>
      <c r="O1085" s="1">
        <v>44632</v>
      </c>
      <c r="P1085">
        <v>66</v>
      </c>
      <c r="Q1085">
        <v>3</v>
      </c>
      <c r="R1085" t="s">
        <v>40</v>
      </c>
      <c r="S1085">
        <v>1</v>
      </c>
      <c r="T1085">
        <v>2</v>
      </c>
      <c r="U1085">
        <v>1</v>
      </c>
      <c r="V1085">
        <v>216</v>
      </c>
      <c r="W1085" t="s">
        <v>41</v>
      </c>
      <c r="X1085" t="s">
        <v>6155</v>
      </c>
      <c r="Y1085" t="s">
        <v>81</v>
      </c>
      <c r="Z1085" s="1">
        <v>44618</v>
      </c>
      <c r="AA1085" s="2">
        <v>0.39384259259259258</v>
      </c>
      <c r="AB1085" s="2">
        <v>0.12425925925925925</v>
      </c>
      <c r="AC1085" t="s">
        <v>45</v>
      </c>
      <c r="AD1085" t="s">
        <v>44</v>
      </c>
      <c r="AE1085" t="s">
        <v>44</v>
      </c>
      <c r="AF1085">
        <v>216</v>
      </c>
    </row>
    <row r="1086" spans="1:32">
      <c r="A1086">
        <v>2162</v>
      </c>
      <c r="B1086">
        <v>1262</v>
      </c>
      <c r="C1086" t="s">
        <v>354</v>
      </c>
      <c r="D1086" t="s">
        <v>681</v>
      </c>
      <c r="E1086" t="s">
        <v>34</v>
      </c>
      <c r="F1086" t="s">
        <v>6156</v>
      </c>
      <c r="G1086">
        <v>8729740897</v>
      </c>
      <c r="H1086" t="s">
        <v>309</v>
      </c>
      <c r="I1086" s="1">
        <v>28500</v>
      </c>
      <c r="J1086" t="s">
        <v>6157</v>
      </c>
      <c r="K1086" t="s">
        <v>6158</v>
      </c>
      <c r="L1086">
        <v>69217</v>
      </c>
      <c r="M1086" t="s">
        <v>309</v>
      </c>
      <c r="N1086" s="1">
        <v>44755</v>
      </c>
      <c r="O1086" s="1">
        <v>44756</v>
      </c>
      <c r="P1086">
        <v>14</v>
      </c>
      <c r="Q1086">
        <v>1</v>
      </c>
      <c r="R1086" t="s">
        <v>63</v>
      </c>
      <c r="S1086">
        <v>4</v>
      </c>
      <c r="T1086">
        <v>1</v>
      </c>
      <c r="U1086">
        <v>1</v>
      </c>
      <c r="V1086">
        <v>70</v>
      </c>
      <c r="W1086" t="s">
        <v>41</v>
      </c>
      <c r="X1086" t="s">
        <v>6159</v>
      </c>
      <c r="Y1086" t="s">
        <v>65</v>
      </c>
      <c r="Z1086" s="1">
        <v>44738</v>
      </c>
      <c r="AA1086" s="2">
        <v>0.41849537037037038</v>
      </c>
      <c r="AB1086" s="2">
        <v>0.95896990740740751</v>
      </c>
      <c r="AC1086" t="s">
        <v>44</v>
      </c>
      <c r="AD1086" t="s">
        <v>44</v>
      </c>
      <c r="AE1086" t="s">
        <v>45</v>
      </c>
      <c r="AF1086">
        <v>70</v>
      </c>
    </row>
    <row r="1087" spans="1:32">
      <c r="A1087">
        <v>2164</v>
      </c>
      <c r="B1087">
        <v>1264</v>
      </c>
      <c r="C1087" t="s">
        <v>340</v>
      </c>
      <c r="D1087" t="s">
        <v>57</v>
      </c>
      <c r="E1087" t="s">
        <v>34</v>
      </c>
      <c r="F1087" t="s">
        <v>6160</v>
      </c>
      <c r="G1087" t="s">
        <v>6161</v>
      </c>
      <c r="H1087" t="s">
        <v>122</v>
      </c>
      <c r="I1087" s="1">
        <v>31287</v>
      </c>
      <c r="J1087" t="s">
        <v>6162</v>
      </c>
      <c r="K1087" t="s">
        <v>6163</v>
      </c>
      <c r="L1087">
        <v>46373</v>
      </c>
      <c r="M1087" t="s">
        <v>122</v>
      </c>
      <c r="N1087" s="1">
        <v>44807</v>
      </c>
      <c r="O1087" s="1">
        <v>44811</v>
      </c>
      <c r="P1087">
        <v>50</v>
      </c>
      <c r="Q1087">
        <v>2</v>
      </c>
      <c r="R1087" t="s">
        <v>63</v>
      </c>
      <c r="S1087">
        <v>1</v>
      </c>
      <c r="T1087">
        <v>1</v>
      </c>
      <c r="U1087">
        <v>4</v>
      </c>
      <c r="V1087">
        <v>292</v>
      </c>
      <c r="W1087" t="s">
        <v>41</v>
      </c>
      <c r="X1087" t="s">
        <v>6164</v>
      </c>
      <c r="Y1087" t="s">
        <v>43</v>
      </c>
      <c r="Z1087" s="1">
        <v>44798</v>
      </c>
      <c r="AA1087" s="2">
        <v>0.58697916666666672</v>
      </c>
      <c r="AB1087" s="2">
        <v>0.56980324074074074</v>
      </c>
      <c r="AC1087" t="s">
        <v>45</v>
      </c>
      <c r="AD1087" t="s">
        <v>44</v>
      </c>
      <c r="AE1087" t="s">
        <v>44</v>
      </c>
      <c r="AF1087">
        <v>73</v>
      </c>
    </row>
    <row r="1088" spans="1:32">
      <c r="A1088">
        <v>2165</v>
      </c>
      <c r="B1088">
        <v>1265</v>
      </c>
      <c r="C1088" t="s">
        <v>1139</v>
      </c>
      <c r="D1088" t="s">
        <v>2869</v>
      </c>
      <c r="E1088" t="s">
        <v>34</v>
      </c>
      <c r="F1088" t="s">
        <v>6165</v>
      </c>
      <c r="G1088">
        <f>1-943-472-2117</f>
        <v>-3531</v>
      </c>
      <c r="H1088" t="s">
        <v>86</v>
      </c>
      <c r="I1088" s="1">
        <v>16960</v>
      </c>
      <c r="J1088" t="s">
        <v>6166</v>
      </c>
      <c r="K1088" t="s">
        <v>6167</v>
      </c>
      <c r="L1088">
        <v>84538</v>
      </c>
      <c r="M1088" t="s">
        <v>86</v>
      </c>
      <c r="N1088" s="1">
        <v>44902</v>
      </c>
      <c r="O1088" s="1">
        <v>44905</v>
      </c>
      <c r="P1088">
        <v>77</v>
      </c>
      <c r="Q1088">
        <v>4</v>
      </c>
      <c r="R1088" t="s">
        <v>63</v>
      </c>
      <c r="S1088">
        <v>3</v>
      </c>
      <c r="T1088">
        <v>0</v>
      </c>
      <c r="U1088">
        <v>3</v>
      </c>
      <c r="V1088">
        <v>204</v>
      </c>
      <c r="W1088" t="s">
        <v>41</v>
      </c>
      <c r="X1088" t="s">
        <v>6168</v>
      </c>
      <c r="Y1088" t="s">
        <v>81</v>
      </c>
      <c r="Z1088" s="1">
        <v>44870</v>
      </c>
      <c r="AA1088" s="2">
        <v>0.21530092592592595</v>
      </c>
      <c r="AB1088" s="2">
        <v>0.51679398148148148</v>
      </c>
      <c r="AC1088" t="s">
        <v>45</v>
      </c>
      <c r="AD1088" t="s">
        <v>45</v>
      </c>
      <c r="AE1088" t="s">
        <v>45</v>
      </c>
      <c r="AF1088">
        <v>68</v>
      </c>
    </row>
    <row r="1089" spans="1:32">
      <c r="A1089">
        <v>2166</v>
      </c>
      <c r="B1089">
        <v>1266</v>
      </c>
      <c r="C1089" t="s">
        <v>1155</v>
      </c>
      <c r="D1089" t="s">
        <v>6169</v>
      </c>
      <c r="E1089" t="s">
        <v>34</v>
      </c>
      <c r="F1089" t="s">
        <v>6170</v>
      </c>
      <c r="G1089" t="s">
        <v>6171</v>
      </c>
      <c r="H1089" t="s">
        <v>418</v>
      </c>
      <c r="I1089" s="1">
        <v>32965</v>
      </c>
      <c r="J1089" t="s">
        <v>6172</v>
      </c>
      <c r="K1089" t="s">
        <v>6173</v>
      </c>
      <c r="L1089">
        <v>38707</v>
      </c>
      <c r="M1089" t="s">
        <v>418</v>
      </c>
      <c r="N1089" s="1">
        <v>44910</v>
      </c>
      <c r="O1089" s="1">
        <v>44913</v>
      </c>
      <c r="P1089">
        <v>97</v>
      </c>
      <c r="Q1089">
        <v>4</v>
      </c>
      <c r="R1089" t="s">
        <v>53</v>
      </c>
      <c r="S1089">
        <v>3</v>
      </c>
      <c r="T1089">
        <v>2</v>
      </c>
      <c r="U1089">
        <v>3</v>
      </c>
      <c r="V1089">
        <v>387</v>
      </c>
      <c r="W1089" t="s">
        <v>54</v>
      </c>
      <c r="X1089" t="s">
        <v>6174</v>
      </c>
      <c r="Y1089" t="s">
        <v>43</v>
      </c>
      <c r="Z1089" s="1">
        <v>44882</v>
      </c>
      <c r="AA1089" s="2">
        <v>0.77173611111111118</v>
      </c>
      <c r="AB1089" s="2">
        <v>0.49709490740740742</v>
      </c>
      <c r="AC1089" t="s">
        <v>45</v>
      </c>
      <c r="AD1089" t="s">
        <v>44</v>
      </c>
      <c r="AE1089" t="s">
        <v>45</v>
      </c>
      <c r="AF1089">
        <v>129</v>
      </c>
    </row>
    <row r="1090" spans="1:32">
      <c r="A1090">
        <v>2167</v>
      </c>
      <c r="B1090">
        <v>1267</v>
      </c>
      <c r="C1090" t="s">
        <v>447</v>
      </c>
      <c r="D1090" t="s">
        <v>1925</v>
      </c>
      <c r="E1090" t="s">
        <v>48</v>
      </c>
      <c r="F1090" t="s">
        <v>6175</v>
      </c>
      <c r="G1090" t="s">
        <v>6176</v>
      </c>
      <c r="H1090" t="s">
        <v>109</v>
      </c>
      <c r="I1090" s="1">
        <v>20511</v>
      </c>
      <c r="J1090" t="s">
        <v>6177</v>
      </c>
      <c r="K1090" t="s">
        <v>6178</v>
      </c>
      <c r="L1090">
        <v>34761</v>
      </c>
      <c r="M1090" t="s">
        <v>109</v>
      </c>
      <c r="N1090" s="1">
        <v>44645</v>
      </c>
      <c r="O1090" s="1">
        <v>44649</v>
      </c>
      <c r="P1090">
        <v>53</v>
      </c>
      <c r="Q1090">
        <v>3</v>
      </c>
      <c r="R1090" t="s">
        <v>63</v>
      </c>
      <c r="S1090">
        <v>2</v>
      </c>
      <c r="T1090">
        <v>1</v>
      </c>
      <c r="U1090">
        <v>4</v>
      </c>
      <c r="V1090">
        <v>296</v>
      </c>
      <c r="W1090" t="s">
        <v>41</v>
      </c>
      <c r="X1090" t="s">
        <v>6179</v>
      </c>
      <c r="Y1090" t="s">
        <v>81</v>
      </c>
      <c r="Z1090" s="1">
        <v>44636</v>
      </c>
      <c r="AA1090" s="2">
        <v>0.23622685185185185</v>
      </c>
      <c r="AB1090" s="2">
        <v>0.30284722222222221</v>
      </c>
      <c r="AC1090" t="s">
        <v>44</v>
      </c>
      <c r="AD1090" t="s">
        <v>44</v>
      </c>
      <c r="AE1090" t="s">
        <v>45</v>
      </c>
      <c r="AF1090">
        <v>74</v>
      </c>
    </row>
    <row r="1091" spans="1:32">
      <c r="A1091">
        <v>2168</v>
      </c>
      <c r="B1091">
        <v>1268</v>
      </c>
      <c r="C1091" t="s">
        <v>6180</v>
      </c>
      <c r="D1091" t="s">
        <v>2213</v>
      </c>
      <c r="E1091" t="s">
        <v>48</v>
      </c>
      <c r="F1091" t="s">
        <v>6181</v>
      </c>
      <c r="G1091" t="s">
        <v>6182</v>
      </c>
      <c r="H1091" t="s">
        <v>77</v>
      </c>
      <c r="I1091" s="1">
        <v>22605</v>
      </c>
      <c r="J1091" t="s">
        <v>6183</v>
      </c>
      <c r="K1091" t="s">
        <v>6184</v>
      </c>
      <c r="L1091">
        <v>15659</v>
      </c>
      <c r="M1091" t="s">
        <v>77</v>
      </c>
      <c r="N1091" s="1">
        <v>44918</v>
      </c>
      <c r="O1091" s="1">
        <v>44920</v>
      </c>
      <c r="P1091">
        <v>34</v>
      </c>
      <c r="Q1091">
        <v>2</v>
      </c>
      <c r="R1091" t="s">
        <v>53</v>
      </c>
      <c r="S1091">
        <v>4</v>
      </c>
      <c r="T1091">
        <v>2</v>
      </c>
      <c r="U1091">
        <v>2</v>
      </c>
      <c r="V1091">
        <v>284</v>
      </c>
      <c r="W1091" t="s">
        <v>41</v>
      </c>
      <c r="X1091" t="s">
        <v>6185</v>
      </c>
      <c r="Y1091" t="s">
        <v>6</v>
      </c>
      <c r="Z1091" s="1">
        <v>44881</v>
      </c>
      <c r="AA1091" s="2">
        <v>0.61133101851851845</v>
      </c>
      <c r="AB1091" s="2">
        <v>0.46649305555555554</v>
      </c>
      <c r="AC1091" t="s">
        <v>44</v>
      </c>
      <c r="AD1091" t="s">
        <v>45</v>
      </c>
      <c r="AE1091" t="s">
        <v>45</v>
      </c>
      <c r="AF1091">
        <v>142</v>
      </c>
    </row>
    <row r="1092" spans="1:32">
      <c r="A1092">
        <v>2169</v>
      </c>
      <c r="B1092">
        <v>1269</v>
      </c>
      <c r="C1092" t="s">
        <v>602</v>
      </c>
      <c r="D1092" t="s">
        <v>448</v>
      </c>
      <c r="E1092" t="s">
        <v>34</v>
      </c>
      <c r="F1092" t="s">
        <v>1890</v>
      </c>
      <c r="G1092" t="s">
        <v>6186</v>
      </c>
      <c r="H1092" t="s">
        <v>725</v>
      </c>
      <c r="I1092" s="1">
        <v>25628</v>
      </c>
      <c r="J1092" t="s">
        <v>6187</v>
      </c>
      <c r="K1092" t="s">
        <v>6188</v>
      </c>
      <c r="L1092">
        <v>46643</v>
      </c>
      <c r="M1092" t="s">
        <v>725</v>
      </c>
      <c r="N1092" s="1">
        <v>44824</v>
      </c>
      <c r="O1092" s="1">
        <v>44825</v>
      </c>
      <c r="P1092">
        <v>12</v>
      </c>
      <c r="Q1092">
        <v>1</v>
      </c>
      <c r="R1092" t="s">
        <v>40</v>
      </c>
      <c r="S1092">
        <v>1</v>
      </c>
      <c r="T1092">
        <v>1</v>
      </c>
      <c r="U1092">
        <v>1</v>
      </c>
      <c r="V1092">
        <v>250</v>
      </c>
      <c r="W1092" t="s">
        <v>54</v>
      </c>
      <c r="X1092" t="s">
        <v>6189</v>
      </c>
      <c r="Y1092" t="s">
        <v>81</v>
      </c>
      <c r="Z1092" s="1">
        <v>44789</v>
      </c>
      <c r="AA1092" s="2">
        <v>0.80355324074074075</v>
      </c>
      <c r="AB1092" s="2">
        <v>0.25322916666666667</v>
      </c>
      <c r="AC1092" t="s">
        <v>45</v>
      </c>
      <c r="AD1092" t="s">
        <v>44</v>
      </c>
      <c r="AE1092" t="s">
        <v>44</v>
      </c>
      <c r="AF1092">
        <v>250</v>
      </c>
    </row>
    <row r="1093" spans="1:32">
      <c r="A1093">
        <v>2170</v>
      </c>
      <c r="B1093">
        <v>1270</v>
      </c>
      <c r="C1093" t="s">
        <v>2816</v>
      </c>
      <c r="D1093" t="s">
        <v>3901</v>
      </c>
      <c r="E1093" t="s">
        <v>34</v>
      </c>
      <c r="F1093" t="s">
        <v>6190</v>
      </c>
      <c r="G1093" t="s">
        <v>6191</v>
      </c>
      <c r="H1093" t="s">
        <v>295</v>
      </c>
      <c r="I1093" s="1">
        <v>30643</v>
      </c>
      <c r="J1093" t="s">
        <v>6192</v>
      </c>
      <c r="K1093" t="s">
        <v>6193</v>
      </c>
      <c r="L1093">
        <v>65713</v>
      </c>
      <c r="M1093" t="s">
        <v>295</v>
      </c>
      <c r="N1093" s="1">
        <v>44752</v>
      </c>
      <c r="O1093" s="1">
        <v>44754</v>
      </c>
      <c r="P1093">
        <v>27</v>
      </c>
      <c r="Q1093">
        <v>2</v>
      </c>
      <c r="R1093" t="s">
        <v>40</v>
      </c>
      <c r="S1093">
        <v>3</v>
      </c>
      <c r="T1093">
        <v>0</v>
      </c>
      <c r="U1093">
        <v>2</v>
      </c>
      <c r="V1093">
        <v>476</v>
      </c>
      <c r="W1093" t="s">
        <v>41</v>
      </c>
      <c r="X1093" t="s">
        <v>6194</v>
      </c>
      <c r="Y1093" t="s">
        <v>65</v>
      </c>
      <c r="Z1093" s="1">
        <v>44720</v>
      </c>
      <c r="AA1093" s="2">
        <v>0.30744212962962963</v>
      </c>
      <c r="AB1093" s="2">
        <v>0.11981481481481482</v>
      </c>
      <c r="AC1093" t="s">
        <v>45</v>
      </c>
      <c r="AD1093" t="s">
        <v>44</v>
      </c>
      <c r="AE1093" t="s">
        <v>45</v>
      </c>
      <c r="AF1093">
        <v>238</v>
      </c>
    </row>
    <row r="1094" spans="1:32">
      <c r="A1094">
        <v>2172</v>
      </c>
      <c r="B1094">
        <v>1272</v>
      </c>
      <c r="C1094" t="s">
        <v>1139</v>
      </c>
      <c r="D1094" t="s">
        <v>6195</v>
      </c>
      <c r="E1094" t="s">
        <v>34</v>
      </c>
      <c r="F1094" t="s">
        <v>6196</v>
      </c>
      <c r="G1094" t="s">
        <v>6197</v>
      </c>
      <c r="H1094" t="s">
        <v>115</v>
      </c>
      <c r="I1094" s="1">
        <v>20854</v>
      </c>
      <c r="J1094" t="s">
        <v>6198</v>
      </c>
      <c r="K1094" t="s">
        <v>6199</v>
      </c>
      <c r="L1094">
        <v>61804</v>
      </c>
      <c r="M1094" t="s">
        <v>115</v>
      </c>
      <c r="N1094" s="1">
        <v>44637</v>
      </c>
      <c r="O1094" s="1">
        <v>44638</v>
      </c>
      <c r="P1094">
        <v>14</v>
      </c>
      <c r="Q1094">
        <v>1</v>
      </c>
      <c r="R1094" t="s">
        <v>63</v>
      </c>
      <c r="S1094">
        <v>2</v>
      </c>
      <c r="T1094">
        <v>2</v>
      </c>
      <c r="U1094">
        <v>1</v>
      </c>
      <c r="V1094">
        <v>79</v>
      </c>
      <c r="W1094" t="s">
        <v>41</v>
      </c>
      <c r="X1094" t="s">
        <v>6200</v>
      </c>
      <c r="Y1094" t="s">
        <v>6</v>
      </c>
      <c r="Z1094" s="1">
        <v>44618</v>
      </c>
      <c r="AA1094" s="2">
        <v>0.50223379629629628</v>
      </c>
      <c r="AB1094" s="2">
        <v>0.31193287037037037</v>
      </c>
      <c r="AC1094" t="s">
        <v>45</v>
      </c>
      <c r="AD1094" t="s">
        <v>44</v>
      </c>
      <c r="AE1094" t="s">
        <v>45</v>
      </c>
      <c r="AF1094">
        <v>79</v>
      </c>
    </row>
    <row r="1095" spans="1:32">
      <c r="A1095">
        <v>2173</v>
      </c>
      <c r="B1095">
        <v>1273</v>
      </c>
      <c r="C1095" t="s">
        <v>2013</v>
      </c>
      <c r="D1095" t="s">
        <v>6201</v>
      </c>
      <c r="E1095" t="s">
        <v>48</v>
      </c>
      <c r="F1095" t="s">
        <v>6202</v>
      </c>
      <c r="G1095" t="s">
        <v>6203</v>
      </c>
      <c r="H1095" t="s">
        <v>537</v>
      </c>
      <c r="I1095" s="1">
        <v>37166</v>
      </c>
      <c r="J1095" t="s">
        <v>6204</v>
      </c>
      <c r="K1095" t="s">
        <v>6205</v>
      </c>
      <c r="L1095">
        <v>20383</v>
      </c>
      <c r="M1095" t="s">
        <v>537</v>
      </c>
      <c r="N1095" s="1">
        <v>44752</v>
      </c>
      <c r="O1095" s="1">
        <v>44756</v>
      </c>
      <c r="P1095">
        <v>24</v>
      </c>
      <c r="Q1095">
        <v>1</v>
      </c>
      <c r="R1095" t="s">
        <v>40</v>
      </c>
      <c r="S1095">
        <v>4</v>
      </c>
      <c r="T1095">
        <v>2</v>
      </c>
      <c r="U1095">
        <v>4</v>
      </c>
      <c r="V1095">
        <v>896</v>
      </c>
      <c r="W1095" t="s">
        <v>41</v>
      </c>
      <c r="X1095" t="s">
        <v>6206</v>
      </c>
      <c r="Y1095" t="s">
        <v>81</v>
      </c>
      <c r="Z1095" s="1">
        <v>44728</v>
      </c>
      <c r="AA1095" s="2">
        <v>0.56138888888888883</v>
      </c>
      <c r="AB1095" s="2">
        <v>0.52731481481481479</v>
      </c>
      <c r="AC1095" t="s">
        <v>45</v>
      </c>
      <c r="AD1095" t="s">
        <v>45</v>
      </c>
      <c r="AE1095" t="s">
        <v>44</v>
      </c>
      <c r="AF1095">
        <v>224</v>
      </c>
    </row>
    <row r="1096" spans="1:32">
      <c r="A1096">
        <v>2174</v>
      </c>
      <c r="B1096">
        <v>1274</v>
      </c>
      <c r="C1096" t="s">
        <v>133</v>
      </c>
      <c r="D1096" t="s">
        <v>3488</v>
      </c>
      <c r="E1096" t="s">
        <v>48</v>
      </c>
      <c r="F1096" t="s">
        <v>6207</v>
      </c>
      <c r="G1096" t="s">
        <v>6208</v>
      </c>
      <c r="H1096" t="s">
        <v>115</v>
      </c>
      <c r="I1096" s="1">
        <v>23325</v>
      </c>
      <c r="J1096" t="s">
        <v>6209</v>
      </c>
      <c r="K1096" t="s">
        <v>6210</v>
      </c>
      <c r="L1096">
        <v>78265</v>
      </c>
      <c r="M1096" t="s">
        <v>115</v>
      </c>
      <c r="N1096" s="1">
        <v>44628</v>
      </c>
      <c r="O1096" s="1">
        <v>44633</v>
      </c>
      <c r="P1096">
        <v>90</v>
      </c>
      <c r="Q1096">
        <v>4</v>
      </c>
      <c r="R1096" t="s">
        <v>40</v>
      </c>
      <c r="S1096">
        <v>4</v>
      </c>
      <c r="T1096">
        <v>1</v>
      </c>
      <c r="U1096">
        <v>5</v>
      </c>
      <c r="V1096">
        <v>1195</v>
      </c>
      <c r="W1096" t="s">
        <v>54</v>
      </c>
      <c r="X1096" t="s">
        <v>6211</v>
      </c>
      <c r="Y1096" t="s">
        <v>43</v>
      </c>
      <c r="Z1096" s="1">
        <v>44603</v>
      </c>
      <c r="AA1096" s="2">
        <v>0.17076388888888891</v>
      </c>
      <c r="AB1096" s="2">
        <v>0.13513888888888889</v>
      </c>
      <c r="AC1096" t="s">
        <v>45</v>
      </c>
      <c r="AD1096" t="s">
        <v>45</v>
      </c>
      <c r="AE1096" t="s">
        <v>45</v>
      </c>
      <c r="AF1096">
        <v>239</v>
      </c>
    </row>
    <row r="1097" spans="1:32">
      <c r="A1097">
        <v>2175</v>
      </c>
      <c r="B1097">
        <v>1275</v>
      </c>
      <c r="C1097" t="s">
        <v>139</v>
      </c>
      <c r="D1097" t="s">
        <v>6212</v>
      </c>
      <c r="E1097" t="s">
        <v>34</v>
      </c>
      <c r="F1097" t="s">
        <v>6213</v>
      </c>
      <c r="G1097" t="s">
        <v>6214</v>
      </c>
      <c r="H1097" t="s">
        <v>692</v>
      </c>
      <c r="I1097" s="1">
        <v>36304</v>
      </c>
      <c r="J1097" t="s">
        <v>6215</v>
      </c>
      <c r="K1097" t="s">
        <v>6216</v>
      </c>
      <c r="L1097">
        <v>95383</v>
      </c>
      <c r="M1097" t="s">
        <v>692</v>
      </c>
      <c r="N1097" s="1">
        <v>44612</v>
      </c>
      <c r="O1097" s="1">
        <v>44617</v>
      </c>
      <c r="P1097">
        <v>84</v>
      </c>
      <c r="Q1097">
        <v>4</v>
      </c>
      <c r="R1097" t="s">
        <v>40</v>
      </c>
      <c r="S1097">
        <v>2</v>
      </c>
      <c r="T1097">
        <v>1</v>
      </c>
      <c r="U1097">
        <v>5</v>
      </c>
      <c r="V1097">
        <v>1055</v>
      </c>
      <c r="W1097" t="s">
        <v>41</v>
      </c>
      <c r="X1097" t="s">
        <v>6217</v>
      </c>
      <c r="Y1097" t="s">
        <v>43</v>
      </c>
      <c r="Z1097" s="1">
        <v>44579</v>
      </c>
      <c r="AA1097" s="2">
        <v>0.13988425925925926</v>
      </c>
      <c r="AB1097" s="2">
        <v>0.10716435185185186</v>
      </c>
      <c r="AC1097" t="s">
        <v>44</v>
      </c>
      <c r="AD1097" t="s">
        <v>44</v>
      </c>
      <c r="AE1097" t="s">
        <v>45</v>
      </c>
      <c r="AF1097">
        <v>211</v>
      </c>
    </row>
    <row r="1098" spans="1:32">
      <c r="A1098">
        <v>2176</v>
      </c>
      <c r="B1098">
        <v>1276</v>
      </c>
      <c r="C1098" t="s">
        <v>139</v>
      </c>
      <c r="D1098" t="s">
        <v>716</v>
      </c>
      <c r="E1098" t="s">
        <v>48</v>
      </c>
      <c r="F1098" t="s">
        <v>6218</v>
      </c>
      <c r="G1098">
        <v>7658556924</v>
      </c>
      <c r="H1098" t="s">
        <v>309</v>
      </c>
      <c r="I1098" s="1">
        <v>37822</v>
      </c>
      <c r="J1098" t="s">
        <v>6219</v>
      </c>
      <c r="K1098" t="s">
        <v>6220</v>
      </c>
      <c r="L1098">
        <v>93589</v>
      </c>
      <c r="M1098" t="s">
        <v>309</v>
      </c>
      <c r="N1098" s="1">
        <v>44737</v>
      </c>
      <c r="O1098" s="1">
        <v>44741</v>
      </c>
      <c r="P1098">
        <v>21</v>
      </c>
      <c r="Q1098">
        <v>1</v>
      </c>
      <c r="R1098" t="s">
        <v>40</v>
      </c>
      <c r="S1098">
        <v>3</v>
      </c>
      <c r="T1098">
        <v>0</v>
      </c>
      <c r="U1098">
        <v>4</v>
      </c>
      <c r="V1098">
        <v>984</v>
      </c>
      <c r="W1098" t="s">
        <v>41</v>
      </c>
      <c r="X1098" t="s">
        <v>6221</v>
      </c>
      <c r="Y1098" t="s">
        <v>6</v>
      </c>
      <c r="Z1098" s="1">
        <v>44732</v>
      </c>
      <c r="AA1098" s="2">
        <v>0.30387731481481478</v>
      </c>
      <c r="AB1098" s="2">
        <v>9.8495370370370372E-2</v>
      </c>
      <c r="AC1098" t="s">
        <v>44</v>
      </c>
      <c r="AD1098" t="s">
        <v>45</v>
      </c>
      <c r="AE1098" t="s">
        <v>44</v>
      </c>
      <c r="AF1098">
        <v>246</v>
      </c>
    </row>
    <row r="1099" spans="1:32">
      <c r="A1099">
        <v>2177</v>
      </c>
      <c r="B1099">
        <v>1277</v>
      </c>
      <c r="C1099" t="s">
        <v>1527</v>
      </c>
      <c r="D1099" t="s">
        <v>6222</v>
      </c>
      <c r="E1099" t="s">
        <v>48</v>
      </c>
      <c r="F1099" t="s">
        <v>6223</v>
      </c>
      <c r="G1099" t="s">
        <v>6224</v>
      </c>
      <c r="H1099" t="s">
        <v>537</v>
      </c>
      <c r="I1099" s="1">
        <v>15943</v>
      </c>
      <c r="J1099" t="s">
        <v>6225</v>
      </c>
      <c r="K1099" t="s">
        <v>6226</v>
      </c>
      <c r="L1099">
        <v>16157</v>
      </c>
      <c r="M1099" t="s">
        <v>537</v>
      </c>
      <c r="N1099" s="1">
        <v>44843</v>
      </c>
      <c r="O1099" s="1">
        <v>44845</v>
      </c>
      <c r="P1099">
        <v>62</v>
      </c>
      <c r="Q1099">
        <v>3</v>
      </c>
      <c r="R1099" t="s">
        <v>63</v>
      </c>
      <c r="S1099">
        <v>2</v>
      </c>
      <c r="T1099">
        <v>0</v>
      </c>
      <c r="U1099">
        <v>2</v>
      </c>
      <c r="V1099">
        <v>146</v>
      </c>
      <c r="W1099" t="s">
        <v>41</v>
      </c>
      <c r="X1099" t="s">
        <v>6227</v>
      </c>
      <c r="Y1099" t="s">
        <v>6</v>
      </c>
      <c r="Z1099" s="1">
        <v>44820</v>
      </c>
      <c r="AA1099" s="2">
        <v>0.92586805555555562</v>
      </c>
      <c r="AB1099" s="2">
        <v>0.46997685185185184</v>
      </c>
      <c r="AC1099" t="s">
        <v>44</v>
      </c>
      <c r="AD1099" t="s">
        <v>44</v>
      </c>
      <c r="AE1099" t="s">
        <v>45</v>
      </c>
      <c r="AF1099">
        <v>73</v>
      </c>
    </row>
    <row r="1100" spans="1:32">
      <c r="A1100">
        <v>2178</v>
      </c>
      <c r="B1100">
        <v>1278</v>
      </c>
      <c r="C1100" t="s">
        <v>1966</v>
      </c>
      <c r="D1100" t="s">
        <v>2646</v>
      </c>
      <c r="E1100" t="s">
        <v>48</v>
      </c>
      <c r="F1100" t="s">
        <v>6228</v>
      </c>
      <c r="G1100">
        <f>1-650-393-3065</f>
        <v>-4107</v>
      </c>
      <c r="H1100" t="s">
        <v>280</v>
      </c>
      <c r="I1100" s="1">
        <v>20585</v>
      </c>
      <c r="J1100" t="s">
        <v>6229</v>
      </c>
      <c r="K1100" t="s">
        <v>6230</v>
      </c>
      <c r="L1100">
        <v>52997</v>
      </c>
      <c r="M1100" t="s">
        <v>280</v>
      </c>
      <c r="N1100" s="1">
        <v>44765</v>
      </c>
      <c r="O1100" s="1">
        <v>44766</v>
      </c>
      <c r="P1100">
        <v>46</v>
      </c>
      <c r="Q1100">
        <v>2</v>
      </c>
      <c r="R1100" t="s">
        <v>53</v>
      </c>
      <c r="S1100">
        <v>2</v>
      </c>
      <c r="T1100">
        <v>2</v>
      </c>
      <c r="U1100">
        <v>1</v>
      </c>
      <c r="V1100">
        <v>141</v>
      </c>
      <c r="W1100" t="s">
        <v>41</v>
      </c>
      <c r="X1100" t="s">
        <v>6231</v>
      </c>
      <c r="Y1100" t="s">
        <v>43</v>
      </c>
      <c r="Z1100" s="1">
        <v>44748</v>
      </c>
      <c r="AA1100" s="2">
        <v>0.6193171296296297</v>
      </c>
      <c r="AB1100" s="2">
        <v>0.93182870370370363</v>
      </c>
      <c r="AC1100" t="s">
        <v>44</v>
      </c>
      <c r="AD1100" t="s">
        <v>44</v>
      </c>
      <c r="AE1100" t="s">
        <v>44</v>
      </c>
      <c r="AF1100">
        <v>141</v>
      </c>
    </row>
    <row r="1101" spans="1:32">
      <c r="A1101">
        <v>2179</v>
      </c>
      <c r="B1101">
        <v>1279</v>
      </c>
      <c r="C1101" t="s">
        <v>175</v>
      </c>
      <c r="D1101" t="s">
        <v>5310</v>
      </c>
      <c r="E1101" t="s">
        <v>34</v>
      </c>
      <c r="F1101" t="s">
        <v>6232</v>
      </c>
      <c r="G1101" t="s">
        <v>6233</v>
      </c>
      <c r="H1101" t="s">
        <v>217</v>
      </c>
      <c r="I1101" s="1">
        <v>23940</v>
      </c>
      <c r="J1101" t="s">
        <v>6234</v>
      </c>
      <c r="K1101" t="s">
        <v>6235</v>
      </c>
      <c r="L1101">
        <v>55429</v>
      </c>
      <c r="M1101" t="s">
        <v>217</v>
      </c>
      <c r="N1101" s="1">
        <v>44682</v>
      </c>
      <c r="O1101" s="1">
        <v>44687</v>
      </c>
      <c r="P1101">
        <v>45</v>
      </c>
      <c r="Q1101">
        <v>2</v>
      </c>
      <c r="R1101" t="s">
        <v>40</v>
      </c>
      <c r="S1101">
        <v>4</v>
      </c>
      <c r="T1101">
        <v>1</v>
      </c>
      <c r="U1101">
        <v>5</v>
      </c>
      <c r="V1101">
        <v>1170</v>
      </c>
      <c r="W1101" t="s">
        <v>41</v>
      </c>
      <c r="X1101" t="s">
        <v>6236</v>
      </c>
      <c r="Y1101" t="s">
        <v>43</v>
      </c>
      <c r="Z1101" s="1">
        <v>44645</v>
      </c>
      <c r="AA1101" s="2">
        <v>0.16</v>
      </c>
      <c r="AB1101" s="2">
        <v>0.18405092592592595</v>
      </c>
      <c r="AC1101" t="s">
        <v>44</v>
      </c>
      <c r="AD1101" t="s">
        <v>44</v>
      </c>
      <c r="AE1101" t="s">
        <v>45</v>
      </c>
      <c r="AF1101">
        <v>234</v>
      </c>
    </row>
    <row r="1102" spans="1:32">
      <c r="A1102">
        <v>2180</v>
      </c>
      <c r="B1102">
        <v>1280</v>
      </c>
      <c r="C1102" t="s">
        <v>1959</v>
      </c>
      <c r="D1102" t="s">
        <v>378</v>
      </c>
      <c r="E1102" t="s">
        <v>48</v>
      </c>
      <c r="F1102" t="s">
        <v>6237</v>
      </c>
      <c r="G1102" t="s">
        <v>6238</v>
      </c>
      <c r="H1102" t="s">
        <v>904</v>
      </c>
      <c r="I1102" s="1">
        <v>17312</v>
      </c>
      <c r="J1102" t="s">
        <v>6239</v>
      </c>
      <c r="K1102" t="s">
        <v>6240</v>
      </c>
      <c r="L1102">
        <v>68599</v>
      </c>
      <c r="M1102" t="s">
        <v>904</v>
      </c>
      <c r="N1102" s="1">
        <v>44939</v>
      </c>
      <c r="O1102" s="1">
        <v>44940</v>
      </c>
      <c r="P1102">
        <v>53</v>
      </c>
      <c r="Q1102">
        <v>3</v>
      </c>
      <c r="R1102" t="s">
        <v>63</v>
      </c>
      <c r="S1102">
        <v>2</v>
      </c>
      <c r="T1102">
        <v>1</v>
      </c>
      <c r="U1102">
        <v>1</v>
      </c>
      <c r="V1102">
        <v>86</v>
      </c>
      <c r="W1102" t="s">
        <v>41</v>
      </c>
      <c r="X1102" t="s">
        <v>6241</v>
      </c>
      <c r="Y1102" t="s">
        <v>81</v>
      </c>
      <c r="Z1102" s="1">
        <v>44905</v>
      </c>
      <c r="AA1102" s="2">
        <v>0.89486111111111111</v>
      </c>
      <c r="AB1102" s="2">
        <v>8.340277777777777E-2</v>
      </c>
      <c r="AC1102" t="s">
        <v>44</v>
      </c>
      <c r="AD1102" t="s">
        <v>45</v>
      </c>
      <c r="AE1102" t="s">
        <v>45</v>
      </c>
      <c r="AF1102">
        <v>86</v>
      </c>
    </row>
    <row r="1103" spans="1:32">
      <c r="A1103">
        <v>2181</v>
      </c>
      <c r="B1103">
        <v>1281</v>
      </c>
      <c r="C1103" t="s">
        <v>2481</v>
      </c>
      <c r="D1103" t="s">
        <v>6242</v>
      </c>
      <c r="E1103" t="s">
        <v>48</v>
      </c>
      <c r="F1103" t="s">
        <v>6243</v>
      </c>
      <c r="G1103" t="s">
        <v>6244</v>
      </c>
      <c r="H1103" t="s">
        <v>129</v>
      </c>
      <c r="I1103" s="1">
        <v>18356</v>
      </c>
      <c r="J1103" t="s">
        <v>6245</v>
      </c>
      <c r="K1103" t="s">
        <v>6246</v>
      </c>
      <c r="L1103">
        <v>19135</v>
      </c>
      <c r="M1103" t="s">
        <v>129</v>
      </c>
      <c r="N1103" s="1">
        <v>44660</v>
      </c>
      <c r="O1103" s="1">
        <v>44663</v>
      </c>
      <c r="P1103">
        <v>40</v>
      </c>
      <c r="Q1103">
        <v>2</v>
      </c>
      <c r="R1103" t="s">
        <v>53</v>
      </c>
      <c r="S1103">
        <v>1</v>
      </c>
      <c r="T1103">
        <v>2</v>
      </c>
      <c r="U1103">
        <v>3</v>
      </c>
      <c r="V1103">
        <v>402</v>
      </c>
      <c r="W1103" t="s">
        <v>41</v>
      </c>
      <c r="X1103" t="s">
        <v>6247</v>
      </c>
      <c r="Y1103" t="s">
        <v>6</v>
      </c>
      <c r="Z1103" s="1">
        <v>44635</v>
      </c>
      <c r="AA1103" s="2">
        <v>9.807870370370371E-2</v>
      </c>
      <c r="AB1103" s="2">
        <v>0.5791087962962963</v>
      </c>
      <c r="AC1103" t="s">
        <v>44</v>
      </c>
      <c r="AD1103" t="s">
        <v>45</v>
      </c>
      <c r="AE1103" t="s">
        <v>45</v>
      </c>
      <c r="AF1103">
        <v>134</v>
      </c>
    </row>
    <row r="1104" spans="1:32">
      <c r="A1104">
        <v>2182</v>
      </c>
      <c r="B1104">
        <v>1282</v>
      </c>
      <c r="C1104" t="s">
        <v>6248</v>
      </c>
      <c r="D1104" t="s">
        <v>4507</v>
      </c>
      <c r="E1104" t="s">
        <v>48</v>
      </c>
      <c r="F1104" t="s">
        <v>6249</v>
      </c>
      <c r="G1104" t="s">
        <v>6250</v>
      </c>
      <c r="H1104" t="s">
        <v>692</v>
      </c>
      <c r="I1104" s="1">
        <v>34136</v>
      </c>
      <c r="J1104" t="s">
        <v>6251</v>
      </c>
      <c r="K1104" t="s">
        <v>6252</v>
      </c>
      <c r="L1104">
        <v>72418</v>
      </c>
      <c r="M1104" t="s">
        <v>692</v>
      </c>
      <c r="N1104" s="1">
        <v>44845</v>
      </c>
      <c r="O1104" s="1">
        <v>44849</v>
      </c>
      <c r="P1104">
        <v>26</v>
      </c>
      <c r="Q1104">
        <v>2</v>
      </c>
      <c r="R1104" t="s">
        <v>63</v>
      </c>
      <c r="S1104">
        <v>2</v>
      </c>
      <c r="T1104">
        <v>2</v>
      </c>
      <c r="U1104">
        <v>4</v>
      </c>
      <c r="V1104">
        <v>244</v>
      </c>
      <c r="W1104" t="s">
        <v>41</v>
      </c>
      <c r="X1104" t="s">
        <v>6253</v>
      </c>
      <c r="Y1104" t="s">
        <v>65</v>
      </c>
      <c r="Z1104" s="1">
        <v>44834</v>
      </c>
      <c r="AA1104" s="2">
        <v>0.17425925925925925</v>
      </c>
      <c r="AB1104" s="2">
        <v>0.3943402777777778</v>
      </c>
      <c r="AC1104" t="s">
        <v>44</v>
      </c>
      <c r="AD1104" t="s">
        <v>44</v>
      </c>
      <c r="AE1104" t="s">
        <v>45</v>
      </c>
      <c r="AF1104">
        <v>61</v>
      </c>
    </row>
    <row r="1105" spans="1:32">
      <c r="A1105">
        <v>2183</v>
      </c>
      <c r="B1105">
        <v>1283</v>
      </c>
      <c r="C1105" t="s">
        <v>197</v>
      </c>
      <c r="D1105" t="s">
        <v>508</v>
      </c>
      <c r="E1105" t="s">
        <v>48</v>
      </c>
      <c r="F1105" t="s">
        <v>6254</v>
      </c>
      <c r="G1105" t="s">
        <v>6255</v>
      </c>
      <c r="H1105" t="s">
        <v>156</v>
      </c>
      <c r="I1105" s="1">
        <v>19012</v>
      </c>
      <c r="J1105" t="s">
        <v>6256</v>
      </c>
      <c r="K1105" t="s">
        <v>6257</v>
      </c>
      <c r="L1105">
        <v>22704</v>
      </c>
      <c r="M1105" t="s">
        <v>156</v>
      </c>
      <c r="N1105" s="1">
        <v>44580</v>
      </c>
      <c r="O1105" s="1">
        <v>44585</v>
      </c>
      <c r="P1105">
        <v>51</v>
      </c>
      <c r="Q1105">
        <v>3</v>
      </c>
      <c r="R1105" t="s">
        <v>40</v>
      </c>
      <c r="S1105">
        <v>1</v>
      </c>
      <c r="T1105">
        <v>2</v>
      </c>
      <c r="U1105">
        <v>5</v>
      </c>
      <c r="V1105">
        <v>1170</v>
      </c>
      <c r="W1105" t="s">
        <v>54</v>
      </c>
      <c r="X1105" t="s">
        <v>6258</v>
      </c>
      <c r="Y1105" t="s">
        <v>65</v>
      </c>
      <c r="Z1105" s="1">
        <v>44566</v>
      </c>
      <c r="AA1105" s="2">
        <v>0.73046296296296298</v>
      </c>
      <c r="AB1105" s="2">
        <v>0.93334490740740739</v>
      </c>
      <c r="AC1105" t="s">
        <v>45</v>
      </c>
      <c r="AD1105" t="s">
        <v>44</v>
      </c>
      <c r="AE1105" t="s">
        <v>44</v>
      </c>
      <c r="AF1105">
        <v>234</v>
      </c>
    </row>
    <row r="1106" spans="1:32">
      <c r="A1106">
        <v>2184</v>
      </c>
      <c r="B1106">
        <v>1284</v>
      </c>
      <c r="C1106" t="s">
        <v>6259</v>
      </c>
      <c r="D1106" t="s">
        <v>3729</v>
      </c>
      <c r="E1106" t="s">
        <v>34</v>
      </c>
      <c r="F1106" t="s">
        <v>6260</v>
      </c>
      <c r="G1106" t="s">
        <v>6261</v>
      </c>
      <c r="H1106" t="s">
        <v>309</v>
      </c>
      <c r="I1106" s="1">
        <v>15819</v>
      </c>
      <c r="J1106" t="s">
        <v>6262</v>
      </c>
      <c r="K1106" t="s">
        <v>6263</v>
      </c>
      <c r="L1106">
        <v>593</v>
      </c>
      <c r="M1106" t="s">
        <v>309</v>
      </c>
      <c r="N1106" s="1">
        <v>44719</v>
      </c>
      <c r="O1106" s="1">
        <v>44724</v>
      </c>
      <c r="P1106">
        <v>57</v>
      </c>
      <c r="Q1106">
        <v>3</v>
      </c>
      <c r="R1106" t="s">
        <v>40</v>
      </c>
      <c r="S1106">
        <v>3</v>
      </c>
      <c r="T1106">
        <v>0</v>
      </c>
      <c r="U1106">
        <v>5</v>
      </c>
      <c r="V1106">
        <v>1105</v>
      </c>
      <c r="W1106" t="s">
        <v>41</v>
      </c>
      <c r="X1106" t="s">
        <v>6264</v>
      </c>
      <c r="Y1106" t="s">
        <v>81</v>
      </c>
      <c r="Z1106" s="1">
        <v>44689</v>
      </c>
      <c r="AA1106" s="2">
        <v>0.83643518518518523</v>
      </c>
      <c r="AB1106" s="2">
        <v>0.57824074074074072</v>
      </c>
      <c r="AC1106" t="s">
        <v>45</v>
      </c>
      <c r="AD1106" t="s">
        <v>45</v>
      </c>
      <c r="AE1106" t="s">
        <v>44</v>
      </c>
      <c r="AF1106">
        <v>221</v>
      </c>
    </row>
    <row r="1107" spans="1:32">
      <c r="A1107">
        <v>2185</v>
      </c>
      <c r="B1107">
        <v>1285</v>
      </c>
      <c r="C1107" t="s">
        <v>881</v>
      </c>
      <c r="D1107" t="s">
        <v>327</v>
      </c>
      <c r="E1107" t="s">
        <v>48</v>
      </c>
      <c r="F1107" t="s">
        <v>6265</v>
      </c>
      <c r="G1107" t="s">
        <v>6266</v>
      </c>
      <c r="H1107" t="s">
        <v>50</v>
      </c>
      <c r="I1107" s="1">
        <v>29400</v>
      </c>
      <c r="J1107" t="s">
        <v>6267</v>
      </c>
      <c r="K1107" t="s">
        <v>4032</v>
      </c>
      <c r="L1107">
        <v>55004</v>
      </c>
      <c r="M1107" t="s">
        <v>50</v>
      </c>
      <c r="N1107" s="1">
        <v>44721</v>
      </c>
      <c r="O1107" s="1">
        <v>44723</v>
      </c>
      <c r="P1107">
        <v>5</v>
      </c>
      <c r="Q1107">
        <v>1</v>
      </c>
      <c r="R1107" t="s">
        <v>63</v>
      </c>
      <c r="S1107">
        <v>2</v>
      </c>
      <c r="T1107">
        <v>1</v>
      </c>
      <c r="U1107">
        <v>2</v>
      </c>
      <c r="V1107">
        <v>144</v>
      </c>
      <c r="W1107" t="s">
        <v>54</v>
      </c>
      <c r="X1107" t="s">
        <v>6268</v>
      </c>
      <c r="Y1107" t="s">
        <v>43</v>
      </c>
      <c r="Z1107" s="1">
        <v>44708</v>
      </c>
      <c r="AA1107" s="2">
        <v>0.37403935185185189</v>
      </c>
      <c r="AB1107" s="2">
        <v>0.79450231481481481</v>
      </c>
      <c r="AC1107" t="s">
        <v>44</v>
      </c>
      <c r="AD1107" t="s">
        <v>45</v>
      </c>
      <c r="AE1107" t="s">
        <v>44</v>
      </c>
      <c r="AF1107">
        <v>72</v>
      </c>
    </row>
    <row r="1108" spans="1:32">
      <c r="A1108">
        <v>2186</v>
      </c>
      <c r="B1108">
        <v>1286</v>
      </c>
      <c r="C1108" t="s">
        <v>6269</v>
      </c>
      <c r="D1108" t="s">
        <v>6270</v>
      </c>
      <c r="E1108" t="s">
        <v>48</v>
      </c>
      <c r="F1108" t="s">
        <v>6271</v>
      </c>
      <c r="G1108" t="s">
        <v>6272</v>
      </c>
      <c r="H1108" t="s">
        <v>135</v>
      </c>
      <c r="I1108" s="1">
        <v>22046</v>
      </c>
      <c r="J1108" t="s">
        <v>6273</v>
      </c>
      <c r="K1108" t="s">
        <v>6274</v>
      </c>
      <c r="L1108">
        <v>58010</v>
      </c>
      <c r="M1108" t="s">
        <v>135</v>
      </c>
      <c r="N1108" s="1">
        <v>44582</v>
      </c>
      <c r="O1108" s="1">
        <v>44585</v>
      </c>
      <c r="P1108">
        <v>30</v>
      </c>
      <c r="Q1108">
        <v>2</v>
      </c>
      <c r="R1108" t="s">
        <v>40</v>
      </c>
      <c r="S1108">
        <v>2</v>
      </c>
      <c r="T1108">
        <v>2</v>
      </c>
      <c r="U1108">
        <v>3</v>
      </c>
      <c r="V1108">
        <v>735</v>
      </c>
      <c r="W1108" t="s">
        <v>41</v>
      </c>
      <c r="X1108" t="s">
        <v>6275</v>
      </c>
      <c r="Y1108" t="s">
        <v>81</v>
      </c>
      <c r="Z1108" s="1">
        <v>44574</v>
      </c>
      <c r="AA1108" s="2">
        <v>0.48659722222222218</v>
      </c>
      <c r="AB1108" s="2">
        <v>0.80069444444444438</v>
      </c>
      <c r="AC1108" t="s">
        <v>44</v>
      </c>
      <c r="AD1108" t="s">
        <v>45</v>
      </c>
      <c r="AE1108" t="s">
        <v>44</v>
      </c>
      <c r="AF1108">
        <v>245</v>
      </c>
    </row>
    <row r="1109" spans="1:32">
      <c r="A1109">
        <v>2187</v>
      </c>
      <c r="B1109">
        <v>1287</v>
      </c>
      <c r="C1109" t="s">
        <v>391</v>
      </c>
      <c r="D1109" t="s">
        <v>4507</v>
      </c>
      <c r="E1109" t="s">
        <v>34</v>
      </c>
      <c r="F1109" t="s">
        <v>6276</v>
      </c>
      <c r="G1109" t="s">
        <v>6277</v>
      </c>
      <c r="H1109" t="s">
        <v>457</v>
      </c>
      <c r="I1109" s="1">
        <v>16776</v>
      </c>
      <c r="J1109" t="s">
        <v>6278</v>
      </c>
      <c r="K1109" t="s">
        <v>6279</v>
      </c>
      <c r="L1109">
        <v>88618</v>
      </c>
      <c r="M1109" t="s">
        <v>457</v>
      </c>
      <c r="N1109" s="1">
        <v>44845</v>
      </c>
      <c r="O1109" s="1">
        <v>44850</v>
      </c>
      <c r="P1109">
        <v>36</v>
      </c>
      <c r="Q1109">
        <v>2</v>
      </c>
      <c r="R1109" t="s">
        <v>40</v>
      </c>
      <c r="S1109">
        <v>1</v>
      </c>
      <c r="T1109">
        <v>2</v>
      </c>
      <c r="U1109">
        <v>5</v>
      </c>
      <c r="V1109">
        <v>1070</v>
      </c>
      <c r="W1109" t="s">
        <v>41</v>
      </c>
      <c r="X1109" t="s">
        <v>6280</v>
      </c>
      <c r="Y1109" t="s">
        <v>6</v>
      </c>
      <c r="Z1109" s="1">
        <v>44810</v>
      </c>
      <c r="AA1109" s="2">
        <v>0.24552083333333333</v>
      </c>
      <c r="AB1109" s="2">
        <v>0.95000000000000007</v>
      </c>
      <c r="AC1109" t="s">
        <v>45</v>
      </c>
      <c r="AD1109" t="s">
        <v>44</v>
      </c>
      <c r="AE1109" t="s">
        <v>44</v>
      </c>
      <c r="AF1109">
        <v>214</v>
      </c>
    </row>
    <row r="1110" spans="1:32">
      <c r="A1110">
        <v>2189</v>
      </c>
      <c r="B1110">
        <v>1289</v>
      </c>
      <c r="C1110" t="s">
        <v>590</v>
      </c>
      <c r="D1110" t="s">
        <v>6281</v>
      </c>
      <c r="E1110" t="s">
        <v>34</v>
      </c>
      <c r="F1110" t="s">
        <v>6282</v>
      </c>
      <c r="G1110" t="s">
        <v>6283</v>
      </c>
      <c r="H1110" t="s">
        <v>317</v>
      </c>
      <c r="I1110" s="1">
        <v>37961</v>
      </c>
      <c r="J1110" t="s">
        <v>6284</v>
      </c>
      <c r="K1110" t="s">
        <v>6285</v>
      </c>
      <c r="L1110">
        <v>48319</v>
      </c>
      <c r="M1110" t="s">
        <v>317</v>
      </c>
      <c r="N1110" s="1">
        <v>44697</v>
      </c>
      <c r="O1110" s="1">
        <v>44700</v>
      </c>
      <c r="P1110">
        <v>44</v>
      </c>
      <c r="Q1110">
        <v>2</v>
      </c>
      <c r="R1110" t="s">
        <v>63</v>
      </c>
      <c r="S1110">
        <v>4</v>
      </c>
      <c r="T1110">
        <v>2</v>
      </c>
      <c r="U1110">
        <v>3</v>
      </c>
      <c r="V1110">
        <v>216</v>
      </c>
      <c r="W1110" t="s">
        <v>41</v>
      </c>
      <c r="X1110" t="s">
        <v>6286</v>
      </c>
      <c r="Y1110" t="s">
        <v>81</v>
      </c>
      <c r="Z1110" s="1">
        <v>44674</v>
      </c>
      <c r="AA1110" s="2">
        <v>0.14475694444444445</v>
      </c>
      <c r="AB1110" s="2">
        <v>0.43408564814814815</v>
      </c>
      <c r="AC1110" t="s">
        <v>45</v>
      </c>
      <c r="AD1110" t="s">
        <v>45</v>
      </c>
      <c r="AE1110" t="s">
        <v>44</v>
      </c>
      <c r="AF1110">
        <v>72</v>
      </c>
    </row>
    <row r="1111" spans="1:32">
      <c r="A1111">
        <v>2190</v>
      </c>
      <c r="B1111">
        <v>1290</v>
      </c>
      <c r="C1111" t="s">
        <v>2116</v>
      </c>
      <c r="D1111" t="s">
        <v>4854</v>
      </c>
      <c r="E1111" t="s">
        <v>48</v>
      </c>
      <c r="F1111" t="s">
        <v>6287</v>
      </c>
      <c r="G1111" t="s">
        <v>6288</v>
      </c>
      <c r="H1111" t="s">
        <v>941</v>
      </c>
      <c r="I1111" s="1">
        <v>19829</v>
      </c>
      <c r="J1111" t="s">
        <v>6289</v>
      </c>
      <c r="K1111" t="s">
        <v>6290</v>
      </c>
      <c r="L1111">
        <v>74668</v>
      </c>
      <c r="M1111" t="s">
        <v>941</v>
      </c>
      <c r="N1111" s="1">
        <v>44766</v>
      </c>
      <c r="O1111" s="1">
        <v>44770</v>
      </c>
      <c r="P1111">
        <v>97</v>
      </c>
      <c r="Q1111">
        <v>4</v>
      </c>
      <c r="R1111" t="s">
        <v>53</v>
      </c>
      <c r="S1111">
        <v>3</v>
      </c>
      <c r="T1111">
        <v>2</v>
      </c>
      <c r="U1111">
        <v>4</v>
      </c>
      <c r="V1111">
        <v>528</v>
      </c>
      <c r="W1111" t="s">
        <v>41</v>
      </c>
      <c r="X1111" t="s">
        <v>6291</v>
      </c>
      <c r="Y1111" t="s">
        <v>6</v>
      </c>
      <c r="Z1111" s="1">
        <v>44736</v>
      </c>
      <c r="AA1111" s="2">
        <v>0.68976851851851861</v>
      </c>
      <c r="AB1111" s="2">
        <v>0.82931712962962967</v>
      </c>
      <c r="AC1111" t="s">
        <v>44</v>
      </c>
      <c r="AD1111" t="s">
        <v>45</v>
      </c>
      <c r="AE1111" t="s">
        <v>44</v>
      </c>
      <c r="AF1111">
        <v>132</v>
      </c>
    </row>
    <row r="1112" spans="1:32">
      <c r="A1112">
        <v>2191</v>
      </c>
      <c r="B1112">
        <v>1291</v>
      </c>
      <c r="C1112" t="s">
        <v>2374</v>
      </c>
      <c r="D1112" t="s">
        <v>3935</v>
      </c>
      <c r="E1112" t="s">
        <v>34</v>
      </c>
      <c r="F1112" t="s">
        <v>6292</v>
      </c>
      <c r="G1112" t="s">
        <v>6293</v>
      </c>
      <c r="H1112" t="s">
        <v>122</v>
      </c>
      <c r="I1112" s="1">
        <v>29940</v>
      </c>
      <c r="J1112" t="s">
        <v>6294</v>
      </c>
      <c r="K1112" t="s">
        <v>6295</v>
      </c>
      <c r="L1112">
        <v>33525</v>
      </c>
      <c r="M1112" t="s">
        <v>122</v>
      </c>
      <c r="N1112" s="1">
        <v>44668</v>
      </c>
      <c r="O1112" s="1">
        <v>44670</v>
      </c>
      <c r="P1112">
        <v>43</v>
      </c>
      <c r="Q1112">
        <v>2</v>
      </c>
      <c r="R1112" t="s">
        <v>53</v>
      </c>
      <c r="S1112">
        <v>1</v>
      </c>
      <c r="T1112">
        <v>1</v>
      </c>
      <c r="U1112">
        <v>2</v>
      </c>
      <c r="V1112">
        <v>248</v>
      </c>
      <c r="W1112" t="s">
        <v>54</v>
      </c>
      <c r="X1112" t="s">
        <v>6296</v>
      </c>
      <c r="Y1112" t="s">
        <v>81</v>
      </c>
      <c r="Z1112" s="1">
        <v>44646</v>
      </c>
      <c r="AA1112" s="2">
        <v>0.50628472222222221</v>
      </c>
      <c r="AB1112" s="2">
        <v>7.0405092592592589E-2</v>
      </c>
      <c r="AC1112" t="s">
        <v>44</v>
      </c>
      <c r="AD1112" t="s">
        <v>44</v>
      </c>
      <c r="AE1112" t="s">
        <v>45</v>
      </c>
      <c r="AF1112">
        <v>124</v>
      </c>
    </row>
    <row r="1113" spans="1:32">
      <c r="A1113">
        <v>2192</v>
      </c>
      <c r="B1113">
        <v>1292</v>
      </c>
      <c r="C1113" t="s">
        <v>6297</v>
      </c>
      <c r="D1113" t="s">
        <v>6298</v>
      </c>
      <c r="E1113" t="s">
        <v>34</v>
      </c>
      <c r="F1113" t="s">
        <v>6299</v>
      </c>
      <c r="G1113" t="s">
        <v>6300</v>
      </c>
      <c r="H1113" t="s">
        <v>171</v>
      </c>
      <c r="I1113" s="1">
        <v>21534</v>
      </c>
      <c r="J1113" t="s">
        <v>6301</v>
      </c>
      <c r="K1113" t="s">
        <v>6302</v>
      </c>
      <c r="L1113">
        <v>87919</v>
      </c>
      <c r="M1113" t="s">
        <v>171</v>
      </c>
      <c r="N1113" s="1">
        <v>44856</v>
      </c>
      <c r="O1113" s="1">
        <v>44861</v>
      </c>
      <c r="P1113">
        <v>25</v>
      </c>
      <c r="Q1113">
        <v>1</v>
      </c>
      <c r="R1113" t="s">
        <v>53</v>
      </c>
      <c r="S1113">
        <v>4</v>
      </c>
      <c r="T1113">
        <v>2</v>
      </c>
      <c r="U1113">
        <v>5</v>
      </c>
      <c r="V1113">
        <v>700</v>
      </c>
      <c r="W1113" t="s">
        <v>41</v>
      </c>
      <c r="X1113" t="s">
        <v>6303</v>
      </c>
      <c r="Y1113" t="s">
        <v>43</v>
      </c>
      <c r="Z1113" s="1">
        <v>44851</v>
      </c>
      <c r="AA1113" s="2">
        <v>0.82043981481481476</v>
      </c>
      <c r="AB1113" s="2">
        <v>0.32396990740740739</v>
      </c>
      <c r="AC1113" t="s">
        <v>45</v>
      </c>
      <c r="AD1113" t="s">
        <v>45</v>
      </c>
      <c r="AE1113" t="s">
        <v>44</v>
      </c>
      <c r="AF1113">
        <v>140</v>
      </c>
    </row>
    <row r="1114" spans="1:32">
      <c r="A1114">
        <v>2193</v>
      </c>
      <c r="B1114">
        <v>1293</v>
      </c>
      <c r="C1114" t="s">
        <v>133</v>
      </c>
      <c r="D1114" t="s">
        <v>348</v>
      </c>
      <c r="E1114" t="s">
        <v>34</v>
      </c>
      <c r="F1114" t="s">
        <v>6304</v>
      </c>
      <c r="G1114" t="s">
        <v>6305</v>
      </c>
      <c r="H1114" t="s">
        <v>225</v>
      </c>
      <c r="I1114" s="1">
        <v>16643</v>
      </c>
      <c r="J1114" t="s">
        <v>6306</v>
      </c>
      <c r="K1114" t="s">
        <v>6307</v>
      </c>
      <c r="L1114">
        <v>7628</v>
      </c>
      <c r="M1114" t="s">
        <v>225</v>
      </c>
      <c r="N1114" s="1">
        <v>44833</v>
      </c>
      <c r="O1114" s="1">
        <v>44837</v>
      </c>
      <c r="P1114">
        <v>21</v>
      </c>
      <c r="Q1114">
        <v>1</v>
      </c>
      <c r="R1114" t="s">
        <v>40</v>
      </c>
      <c r="S1114">
        <v>2</v>
      </c>
      <c r="T1114">
        <v>1</v>
      </c>
      <c r="U1114">
        <v>4</v>
      </c>
      <c r="V1114">
        <v>860</v>
      </c>
      <c r="W1114" t="s">
        <v>54</v>
      </c>
      <c r="X1114" t="s">
        <v>6308</v>
      </c>
      <c r="Y1114" t="s">
        <v>43</v>
      </c>
      <c r="Z1114" s="1">
        <v>44804</v>
      </c>
      <c r="AA1114" s="2">
        <v>0.17346064814814813</v>
      </c>
      <c r="AB1114" s="2">
        <v>0.3069560185185185</v>
      </c>
      <c r="AC1114" t="s">
        <v>45</v>
      </c>
      <c r="AD1114" t="s">
        <v>44</v>
      </c>
      <c r="AE1114" t="s">
        <v>44</v>
      </c>
      <c r="AF1114">
        <v>215</v>
      </c>
    </row>
    <row r="1115" spans="1:32">
      <c r="A1115">
        <v>2194</v>
      </c>
      <c r="B1115">
        <v>1294</v>
      </c>
      <c r="C1115" t="s">
        <v>2219</v>
      </c>
      <c r="D1115" t="s">
        <v>2634</v>
      </c>
      <c r="E1115" t="s">
        <v>34</v>
      </c>
      <c r="F1115" t="s">
        <v>6309</v>
      </c>
      <c r="G1115" t="s">
        <v>6310</v>
      </c>
      <c r="H1115" t="s">
        <v>77</v>
      </c>
      <c r="I1115" s="1">
        <v>35181</v>
      </c>
      <c r="J1115" t="s">
        <v>6311</v>
      </c>
      <c r="K1115" t="s">
        <v>6312</v>
      </c>
      <c r="L1115">
        <v>34352</v>
      </c>
      <c r="M1115" t="s">
        <v>77</v>
      </c>
      <c r="N1115" s="1">
        <v>44728</v>
      </c>
      <c r="O1115" s="1">
        <v>44733</v>
      </c>
      <c r="P1115">
        <v>19</v>
      </c>
      <c r="Q1115">
        <v>1</v>
      </c>
      <c r="R1115" t="s">
        <v>53</v>
      </c>
      <c r="S1115">
        <v>1</v>
      </c>
      <c r="T1115">
        <v>0</v>
      </c>
      <c r="U1115">
        <v>5</v>
      </c>
      <c r="V1115">
        <v>665</v>
      </c>
      <c r="W1115" t="s">
        <v>54</v>
      </c>
      <c r="X1115" t="s">
        <v>6313</v>
      </c>
      <c r="Y1115" t="s">
        <v>81</v>
      </c>
      <c r="Z1115" s="1">
        <v>44692</v>
      </c>
      <c r="AA1115" s="2">
        <v>0.1080787037037037</v>
      </c>
      <c r="AB1115" s="2">
        <v>0.78770833333333334</v>
      </c>
      <c r="AC1115" t="s">
        <v>44</v>
      </c>
      <c r="AD1115" t="s">
        <v>44</v>
      </c>
      <c r="AE1115" t="s">
        <v>44</v>
      </c>
      <c r="AF1115">
        <v>133</v>
      </c>
    </row>
    <row r="1116" spans="1:32">
      <c r="A1116">
        <v>2195</v>
      </c>
      <c r="B1116">
        <v>1295</v>
      </c>
      <c r="C1116" t="s">
        <v>3380</v>
      </c>
      <c r="D1116" t="s">
        <v>6169</v>
      </c>
      <c r="E1116" t="s">
        <v>48</v>
      </c>
      <c r="F1116" t="s">
        <v>6314</v>
      </c>
      <c r="G1116" t="s">
        <v>6315</v>
      </c>
      <c r="H1116" t="s">
        <v>280</v>
      </c>
      <c r="I1116" s="1">
        <v>18407</v>
      </c>
      <c r="J1116" t="s">
        <v>6316</v>
      </c>
      <c r="K1116" t="s">
        <v>6317</v>
      </c>
      <c r="L1116">
        <v>54525</v>
      </c>
      <c r="M1116" t="s">
        <v>280</v>
      </c>
      <c r="N1116" s="1">
        <v>44882</v>
      </c>
      <c r="O1116" s="1">
        <v>44885</v>
      </c>
      <c r="P1116">
        <v>91</v>
      </c>
      <c r="Q1116">
        <v>4</v>
      </c>
      <c r="R1116" t="s">
        <v>53</v>
      </c>
      <c r="S1116">
        <v>2</v>
      </c>
      <c r="T1116">
        <v>0</v>
      </c>
      <c r="U1116">
        <v>3</v>
      </c>
      <c r="V1116">
        <v>360</v>
      </c>
      <c r="W1116" t="s">
        <v>54</v>
      </c>
      <c r="X1116" t="s">
        <v>6318</v>
      </c>
      <c r="Y1116" t="s">
        <v>6</v>
      </c>
      <c r="Z1116" s="1">
        <v>44861</v>
      </c>
      <c r="AA1116" s="2">
        <v>0.1565162037037037</v>
      </c>
      <c r="AB1116" s="2">
        <v>0.76888888888888884</v>
      </c>
      <c r="AC1116" t="s">
        <v>45</v>
      </c>
      <c r="AD1116" t="s">
        <v>45</v>
      </c>
      <c r="AE1116" t="s">
        <v>45</v>
      </c>
      <c r="AF1116">
        <v>120</v>
      </c>
    </row>
    <row r="1117" spans="1:32">
      <c r="A1117">
        <v>2196</v>
      </c>
      <c r="B1117">
        <v>1296</v>
      </c>
      <c r="C1117" t="s">
        <v>1008</v>
      </c>
      <c r="D1117" t="s">
        <v>2587</v>
      </c>
      <c r="E1117" t="s">
        <v>48</v>
      </c>
      <c r="F1117" t="s">
        <v>6319</v>
      </c>
      <c r="G1117" t="s">
        <v>6320</v>
      </c>
      <c r="H1117" t="s">
        <v>225</v>
      </c>
      <c r="I1117" s="1">
        <v>28948</v>
      </c>
      <c r="J1117" t="s">
        <v>6321</v>
      </c>
      <c r="K1117" t="s">
        <v>6322</v>
      </c>
      <c r="L1117">
        <v>57349</v>
      </c>
      <c r="M1117" t="s">
        <v>225</v>
      </c>
      <c r="N1117" s="1">
        <v>44759</v>
      </c>
      <c r="O1117" s="1">
        <v>44762</v>
      </c>
      <c r="P1117">
        <v>98</v>
      </c>
      <c r="Q1117">
        <v>4</v>
      </c>
      <c r="R1117" t="s">
        <v>63</v>
      </c>
      <c r="S1117">
        <v>1</v>
      </c>
      <c r="T1117">
        <v>0</v>
      </c>
      <c r="U1117">
        <v>3</v>
      </c>
      <c r="V1117">
        <v>189</v>
      </c>
      <c r="W1117" t="s">
        <v>54</v>
      </c>
      <c r="X1117" t="s">
        <v>6323</v>
      </c>
      <c r="Y1117" t="s">
        <v>43</v>
      </c>
      <c r="Z1117" s="1">
        <v>44723</v>
      </c>
      <c r="AA1117" s="2">
        <v>0.94123842592592588</v>
      </c>
      <c r="AB1117" s="2">
        <v>0.93407407407407417</v>
      </c>
      <c r="AC1117" t="s">
        <v>44</v>
      </c>
      <c r="AD1117" t="s">
        <v>45</v>
      </c>
      <c r="AE1117" t="s">
        <v>44</v>
      </c>
      <c r="AF1117">
        <v>63</v>
      </c>
    </row>
    <row r="1118" spans="1:32">
      <c r="A1118">
        <v>2197</v>
      </c>
      <c r="B1118">
        <v>1297</v>
      </c>
      <c r="C1118" t="s">
        <v>364</v>
      </c>
      <c r="D1118" t="s">
        <v>2560</v>
      </c>
      <c r="E1118" t="s">
        <v>48</v>
      </c>
      <c r="F1118" t="s">
        <v>6324</v>
      </c>
      <c r="G1118" t="s">
        <v>6325</v>
      </c>
      <c r="H1118" t="s">
        <v>405</v>
      </c>
      <c r="I1118" s="1">
        <v>16279</v>
      </c>
      <c r="J1118" t="s">
        <v>6326</v>
      </c>
      <c r="K1118" t="s">
        <v>6327</v>
      </c>
      <c r="L1118">
        <v>52355</v>
      </c>
      <c r="M1118" t="s">
        <v>405</v>
      </c>
      <c r="N1118" s="1">
        <v>44931</v>
      </c>
      <c r="O1118" s="1">
        <v>44934</v>
      </c>
      <c r="P1118">
        <v>53</v>
      </c>
      <c r="Q1118">
        <v>3</v>
      </c>
      <c r="R1118" t="s">
        <v>63</v>
      </c>
      <c r="S1118">
        <v>1</v>
      </c>
      <c r="T1118">
        <v>0</v>
      </c>
      <c r="U1118">
        <v>3</v>
      </c>
      <c r="V1118">
        <v>240</v>
      </c>
      <c r="W1118" t="s">
        <v>41</v>
      </c>
      <c r="X1118" t="s">
        <v>6328</v>
      </c>
      <c r="Y1118" t="s">
        <v>81</v>
      </c>
      <c r="Z1118" s="1">
        <v>44910</v>
      </c>
      <c r="AA1118" s="2">
        <v>0.10160879629629631</v>
      </c>
      <c r="AB1118" s="2">
        <v>0.33155092592592594</v>
      </c>
      <c r="AC1118" t="s">
        <v>44</v>
      </c>
      <c r="AD1118" t="s">
        <v>44</v>
      </c>
      <c r="AE1118" t="s">
        <v>45</v>
      </c>
      <c r="AF1118">
        <v>80</v>
      </c>
    </row>
    <row r="1119" spans="1:32">
      <c r="A1119">
        <v>2198</v>
      </c>
      <c r="B1119">
        <v>1298</v>
      </c>
      <c r="C1119" t="s">
        <v>4490</v>
      </c>
      <c r="D1119" t="s">
        <v>6329</v>
      </c>
      <c r="E1119" t="s">
        <v>34</v>
      </c>
      <c r="F1119" t="s">
        <v>6330</v>
      </c>
      <c r="G1119" t="s">
        <v>6331</v>
      </c>
      <c r="H1119" t="s">
        <v>904</v>
      </c>
      <c r="I1119" s="1">
        <v>27325</v>
      </c>
      <c r="J1119" t="s">
        <v>6332</v>
      </c>
      <c r="K1119" t="s">
        <v>6333</v>
      </c>
      <c r="L1119">
        <v>74912</v>
      </c>
      <c r="M1119" t="s">
        <v>904</v>
      </c>
      <c r="N1119" s="1">
        <v>44662</v>
      </c>
      <c r="O1119" s="1">
        <v>44664</v>
      </c>
      <c r="P1119">
        <v>93</v>
      </c>
      <c r="Q1119">
        <v>4</v>
      </c>
      <c r="R1119" t="s">
        <v>40</v>
      </c>
      <c r="S1119">
        <v>1</v>
      </c>
      <c r="T1119">
        <v>2</v>
      </c>
      <c r="U1119">
        <v>2</v>
      </c>
      <c r="V1119">
        <v>452</v>
      </c>
      <c r="W1119" t="s">
        <v>41</v>
      </c>
      <c r="X1119" t="s">
        <v>6334</v>
      </c>
      <c r="Y1119" t="s">
        <v>81</v>
      </c>
      <c r="Z1119" s="1">
        <v>44629</v>
      </c>
      <c r="AA1119" s="2">
        <v>0.83944444444444455</v>
      </c>
      <c r="AB1119" s="2">
        <v>0.25605324074074071</v>
      </c>
      <c r="AC1119" t="s">
        <v>45</v>
      </c>
      <c r="AD1119" t="s">
        <v>45</v>
      </c>
      <c r="AE1119" t="s">
        <v>45</v>
      </c>
      <c r="AF1119">
        <v>226</v>
      </c>
    </row>
    <row r="1120" spans="1:32">
      <c r="A1120">
        <v>2199</v>
      </c>
      <c r="B1120">
        <v>1299</v>
      </c>
      <c r="C1120" t="s">
        <v>1966</v>
      </c>
      <c r="D1120" t="s">
        <v>1802</v>
      </c>
      <c r="E1120" t="s">
        <v>34</v>
      </c>
      <c r="F1120" t="s">
        <v>6335</v>
      </c>
      <c r="G1120" t="s">
        <v>6336</v>
      </c>
      <c r="H1120" t="s">
        <v>171</v>
      </c>
      <c r="I1120" s="1">
        <v>24211</v>
      </c>
      <c r="J1120" t="s">
        <v>6337</v>
      </c>
      <c r="K1120" t="s">
        <v>6338</v>
      </c>
      <c r="L1120">
        <v>79997</v>
      </c>
      <c r="M1120" t="s">
        <v>171</v>
      </c>
      <c r="N1120" s="1">
        <v>44689</v>
      </c>
      <c r="O1120" s="1">
        <v>44690</v>
      </c>
      <c r="P1120">
        <v>56</v>
      </c>
      <c r="Q1120">
        <v>3</v>
      </c>
      <c r="R1120" t="s">
        <v>63</v>
      </c>
      <c r="S1120">
        <v>4</v>
      </c>
      <c r="T1120">
        <v>1</v>
      </c>
      <c r="U1120">
        <v>1</v>
      </c>
      <c r="V1120">
        <v>71</v>
      </c>
      <c r="W1120" t="s">
        <v>54</v>
      </c>
      <c r="X1120" t="s">
        <v>6339</v>
      </c>
      <c r="Y1120" t="s">
        <v>6</v>
      </c>
      <c r="Z1120" s="1">
        <v>44676</v>
      </c>
      <c r="AA1120" s="2">
        <v>0.19951388888888888</v>
      </c>
      <c r="AB1120" s="2">
        <v>0.48961805555555554</v>
      </c>
      <c r="AC1120" t="s">
        <v>44</v>
      </c>
      <c r="AD1120" t="s">
        <v>45</v>
      </c>
      <c r="AE1120" t="s">
        <v>45</v>
      </c>
      <c r="AF1120">
        <v>71</v>
      </c>
    </row>
    <row r="1121" spans="1:32">
      <c r="A1121">
        <v>2200</v>
      </c>
      <c r="B1121">
        <v>1300</v>
      </c>
      <c r="C1121" t="s">
        <v>1966</v>
      </c>
      <c r="D1121" t="s">
        <v>3387</v>
      </c>
      <c r="E1121" t="s">
        <v>34</v>
      </c>
      <c r="F1121" t="s">
        <v>6340</v>
      </c>
      <c r="G1121" t="s">
        <v>6341</v>
      </c>
      <c r="H1121" t="s">
        <v>457</v>
      </c>
      <c r="I1121" s="1">
        <v>18028</v>
      </c>
      <c r="J1121" t="s">
        <v>6342</v>
      </c>
      <c r="K1121" t="s">
        <v>6343</v>
      </c>
      <c r="L1121">
        <v>17666</v>
      </c>
      <c r="M1121" t="s">
        <v>457</v>
      </c>
      <c r="N1121" s="1">
        <v>44926</v>
      </c>
      <c r="O1121" s="1">
        <v>44929</v>
      </c>
      <c r="P1121">
        <v>83</v>
      </c>
      <c r="Q1121">
        <v>4</v>
      </c>
      <c r="R1121" t="s">
        <v>63</v>
      </c>
      <c r="S1121">
        <v>4</v>
      </c>
      <c r="T1121">
        <v>0</v>
      </c>
      <c r="U1121">
        <v>3</v>
      </c>
      <c r="V1121">
        <v>270</v>
      </c>
      <c r="W1121" t="s">
        <v>41</v>
      </c>
      <c r="X1121" t="s">
        <v>6344</v>
      </c>
      <c r="Y1121" t="s">
        <v>6</v>
      </c>
      <c r="Z1121" s="1">
        <v>44904</v>
      </c>
      <c r="AA1121" s="2">
        <v>0.22974537037037038</v>
      </c>
      <c r="AB1121" s="2">
        <v>0.66320601851851857</v>
      </c>
      <c r="AC1121" t="s">
        <v>44</v>
      </c>
      <c r="AD1121" t="s">
        <v>45</v>
      </c>
      <c r="AE1121" t="s">
        <v>44</v>
      </c>
      <c r="AF1121">
        <v>90</v>
      </c>
    </row>
    <row r="1122" spans="1:32">
      <c r="A1122">
        <v>2201</v>
      </c>
      <c r="B1122">
        <v>1301</v>
      </c>
      <c r="C1122" t="s">
        <v>2116</v>
      </c>
      <c r="D1122" t="s">
        <v>6345</v>
      </c>
      <c r="E1122" t="s">
        <v>48</v>
      </c>
      <c r="F1122" t="s">
        <v>6346</v>
      </c>
      <c r="G1122" t="s">
        <v>6347</v>
      </c>
      <c r="H1122" t="s">
        <v>60</v>
      </c>
      <c r="I1122" s="1">
        <v>15982</v>
      </c>
      <c r="J1122" t="s">
        <v>6348</v>
      </c>
      <c r="K1122" t="s">
        <v>6349</v>
      </c>
      <c r="L1122">
        <v>30523</v>
      </c>
      <c r="M1122" t="s">
        <v>60</v>
      </c>
      <c r="N1122" s="1">
        <v>44945</v>
      </c>
      <c r="O1122" s="1">
        <v>44948</v>
      </c>
      <c r="P1122">
        <v>93</v>
      </c>
      <c r="Q1122">
        <v>4</v>
      </c>
      <c r="R1122" t="s">
        <v>40</v>
      </c>
      <c r="S1122">
        <v>4</v>
      </c>
      <c r="T1122">
        <v>1</v>
      </c>
      <c r="U1122">
        <v>3</v>
      </c>
      <c r="V1122">
        <v>672</v>
      </c>
      <c r="W1122" t="s">
        <v>41</v>
      </c>
      <c r="X1122" t="s">
        <v>6350</v>
      </c>
      <c r="Y1122" t="s">
        <v>65</v>
      </c>
      <c r="Z1122" s="1">
        <v>44909</v>
      </c>
      <c r="AA1122" s="2">
        <v>0.5805555555555556</v>
      </c>
      <c r="AB1122" s="2">
        <v>0.60578703703703707</v>
      </c>
      <c r="AC1122" t="s">
        <v>45</v>
      </c>
      <c r="AD1122" t="s">
        <v>45</v>
      </c>
      <c r="AE1122" t="s">
        <v>44</v>
      </c>
      <c r="AF1122">
        <v>224</v>
      </c>
    </row>
    <row r="1123" spans="1:32">
      <c r="A1123">
        <v>2202</v>
      </c>
      <c r="B1123">
        <v>1302</v>
      </c>
      <c r="C1123" t="s">
        <v>1771</v>
      </c>
      <c r="D1123" t="s">
        <v>841</v>
      </c>
      <c r="E1123" t="s">
        <v>48</v>
      </c>
      <c r="F1123" t="s">
        <v>6351</v>
      </c>
      <c r="G1123">
        <f>1-666-280-2693</f>
        <v>-3638</v>
      </c>
      <c r="H1123" t="s">
        <v>86</v>
      </c>
      <c r="I1123" s="1">
        <v>28109</v>
      </c>
      <c r="J1123" t="s">
        <v>6352</v>
      </c>
      <c r="K1123" t="s">
        <v>6353</v>
      </c>
      <c r="L1123">
        <v>88781</v>
      </c>
      <c r="M1123" t="s">
        <v>86</v>
      </c>
      <c r="N1123" s="1">
        <v>44635</v>
      </c>
      <c r="O1123" s="1">
        <v>44639</v>
      </c>
      <c r="P1123">
        <v>55</v>
      </c>
      <c r="Q1123">
        <v>3</v>
      </c>
      <c r="R1123" t="s">
        <v>53</v>
      </c>
      <c r="S1123">
        <v>1</v>
      </c>
      <c r="T1123">
        <v>2</v>
      </c>
      <c r="U1123">
        <v>4</v>
      </c>
      <c r="V1123">
        <v>508</v>
      </c>
      <c r="W1123" t="s">
        <v>54</v>
      </c>
      <c r="X1123" t="s">
        <v>6354</v>
      </c>
      <c r="Y1123" t="s">
        <v>43</v>
      </c>
      <c r="Z1123" s="1">
        <v>44607</v>
      </c>
      <c r="AA1123" s="2">
        <v>0.38723379629629634</v>
      </c>
      <c r="AB1123" s="2">
        <v>0.87760416666666663</v>
      </c>
      <c r="AC1123" t="s">
        <v>45</v>
      </c>
      <c r="AD1123" t="s">
        <v>44</v>
      </c>
      <c r="AE1123" t="s">
        <v>44</v>
      </c>
      <c r="AF1123">
        <v>127</v>
      </c>
    </row>
    <row r="1124" spans="1:32">
      <c r="A1124">
        <v>2203</v>
      </c>
      <c r="B1124">
        <v>1303</v>
      </c>
      <c r="C1124" t="s">
        <v>1771</v>
      </c>
      <c r="D1124" t="s">
        <v>4599</v>
      </c>
      <c r="E1124" t="s">
        <v>48</v>
      </c>
      <c r="F1124" t="s">
        <v>6355</v>
      </c>
      <c r="G1124" t="s">
        <v>6356</v>
      </c>
      <c r="H1124" t="s">
        <v>129</v>
      </c>
      <c r="I1124" s="1">
        <v>29746</v>
      </c>
      <c r="J1124" t="s">
        <v>6357</v>
      </c>
      <c r="K1124" t="s">
        <v>6358</v>
      </c>
      <c r="L1124">
        <v>28878</v>
      </c>
      <c r="M1124" t="s">
        <v>129</v>
      </c>
      <c r="N1124" s="1">
        <v>44734</v>
      </c>
      <c r="O1124" s="1">
        <v>44738</v>
      </c>
      <c r="P1124">
        <v>24</v>
      </c>
      <c r="Q1124">
        <v>1</v>
      </c>
      <c r="R1124" t="s">
        <v>40</v>
      </c>
      <c r="S1124">
        <v>3</v>
      </c>
      <c r="T1124">
        <v>0</v>
      </c>
      <c r="U1124">
        <v>4</v>
      </c>
      <c r="V1124">
        <v>892</v>
      </c>
      <c r="W1124" t="s">
        <v>41</v>
      </c>
      <c r="X1124" t="s">
        <v>6359</v>
      </c>
      <c r="Y1124" t="s">
        <v>81</v>
      </c>
      <c r="Z1124" s="1">
        <v>44702</v>
      </c>
      <c r="AA1124" s="2">
        <v>0.7169212962962962</v>
      </c>
      <c r="AB1124" s="2">
        <v>0.98207175925925927</v>
      </c>
      <c r="AC1124" t="s">
        <v>44</v>
      </c>
      <c r="AD1124" t="s">
        <v>44</v>
      </c>
      <c r="AE1124" t="s">
        <v>45</v>
      </c>
      <c r="AF1124">
        <v>223</v>
      </c>
    </row>
    <row r="1125" spans="1:32">
      <c r="A1125">
        <v>2204</v>
      </c>
      <c r="B1125">
        <v>1304</v>
      </c>
      <c r="C1125" t="s">
        <v>945</v>
      </c>
      <c r="D1125" t="s">
        <v>1487</v>
      </c>
      <c r="E1125" t="s">
        <v>34</v>
      </c>
      <c r="F1125" t="s">
        <v>6360</v>
      </c>
      <c r="G1125" t="s">
        <v>6361</v>
      </c>
      <c r="H1125" t="s">
        <v>272</v>
      </c>
      <c r="I1125" s="1">
        <v>30634</v>
      </c>
      <c r="J1125" t="s">
        <v>6362</v>
      </c>
      <c r="K1125" t="s">
        <v>6363</v>
      </c>
      <c r="L1125">
        <v>80119</v>
      </c>
      <c r="M1125" t="s">
        <v>272</v>
      </c>
      <c r="N1125" s="1">
        <v>44734</v>
      </c>
      <c r="O1125" s="1">
        <v>44738</v>
      </c>
      <c r="P1125">
        <v>51</v>
      </c>
      <c r="Q1125">
        <v>3</v>
      </c>
      <c r="R1125" t="s">
        <v>40</v>
      </c>
      <c r="S1125">
        <v>4</v>
      </c>
      <c r="T1125">
        <v>0</v>
      </c>
      <c r="U1125">
        <v>4</v>
      </c>
      <c r="V1125">
        <v>856</v>
      </c>
      <c r="W1125" t="s">
        <v>54</v>
      </c>
      <c r="X1125" t="s">
        <v>6364</v>
      </c>
      <c r="Y1125" t="s">
        <v>6</v>
      </c>
      <c r="Z1125" s="1">
        <v>44701</v>
      </c>
      <c r="AA1125" s="2">
        <v>0.63034722222222228</v>
      </c>
      <c r="AB1125" s="2">
        <v>0.88313657407407409</v>
      </c>
      <c r="AC1125" t="s">
        <v>44</v>
      </c>
      <c r="AD1125" t="s">
        <v>45</v>
      </c>
      <c r="AE1125" t="s">
        <v>45</v>
      </c>
      <c r="AF1125">
        <v>214</v>
      </c>
    </row>
    <row r="1126" spans="1:32">
      <c r="A1126">
        <v>2205</v>
      </c>
      <c r="B1126">
        <v>1305</v>
      </c>
      <c r="C1126" t="s">
        <v>2444</v>
      </c>
      <c r="D1126" t="s">
        <v>140</v>
      </c>
      <c r="E1126" t="s">
        <v>48</v>
      </c>
      <c r="F1126" t="s">
        <v>6365</v>
      </c>
      <c r="G1126" t="s">
        <v>6366</v>
      </c>
      <c r="H1126" t="s">
        <v>115</v>
      </c>
      <c r="I1126" s="1">
        <v>17637</v>
      </c>
      <c r="J1126" t="s">
        <v>6367</v>
      </c>
      <c r="K1126" t="s">
        <v>6368</v>
      </c>
      <c r="L1126">
        <v>94136</v>
      </c>
      <c r="M1126" t="s">
        <v>115</v>
      </c>
      <c r="N1126" s="1">
        <v>44888</v>
      </c>
      <c r="O1126" s="1">
        <v>44892</v>
      </c>
      <c r="P1126">
        <v>26</v>
      </c>
      <c r="Q1126">
        <v>2</v>
      </c>
      <c r="R1126" t="s">
        <v>63</v>
      </c>
      <c r="S1126">
        <v>1</v>
      </c>
      <c r="T1126">
        <v>1</v>
      </c>
      <c r="U1126">
        <v>4</v>
      </c>
      <c r="V1126">
        <v>360</v>
      </c>
      <c r="W1126" t="s">
        <v>41</v>
      </c>
      <c r="X1126" t="s">
        <v>6369</v>
      </c>
      <c r="Y1126" t="s">
        <v>65</v>
      </c>
      <c r="Z1126" s="1">
        <v>44865</v>
      </c>
      <c r="AA1126" s="2">
        <v>0.84241898148148142</v>
      </c>
      <c r="AB1126" s="2">
        <v>0.48060185185185184</v>
      </c>
      <c r="AC1126" t="s">
        <v>44</v>
      </c>
      <c r="AD1126" t="s">
        <v>44</v>
      </c>
      <c r="AE1126" t="s">
        <v>45</v>
      </c>
      <c r="AF1126">
        <v>90</v>
      </c>
    </row>
    <row r="1127" spans="1:32">
      <c r="A1127">
        <v>2206</v>
      </c>
      <c r="B1127">
        <v>1306</v>
      </c>
      <c r="C1127" t="s">
        <v>1015</v>
      </c>
      <c r="D1127" t="s">
        <v>696</v>
      </c>
      <c r="E1127" t="s">
        <v>48</v>
      </c>
      <c r="F1127" t="s">
        <v>6370</v>
      </c>
      <c r="G1127" t="s">
        <v>6371</v>
      </c>
      <c r="H1127" t="s">
        <v>37</v>
      </c>
      <c r="I1127" s="1">
        <v>30196</v>
      </c>
      <c r="J1127" t="s">
        <v>6372</v>
      </c>
      <c r="K1127" t="s">
        <v>6373</v>
      </c>
      <c r="L1127">
        <v>43653</v>
      </c>
      <c r="M1127" t="s">
        <v>37</v>
      </c>
      <c r="N1127" s="1">
        <v>44791</v>
      </c>
      <c r="O1127" s="1">
        <v>44792</v>
      </c>
      <c r="P1127">
        <v>19</v>
      </c>
      <c r="Q1127">
        <v>1</v>
      </c>
      <c r="R1127" t="s">
        <v>53</v>
      </c>
      <c r="S1127">
        <v>3</v>
      </c>
      <c r="T1127">
        <v>0</v>
      </c>
      <c r="U1127">
        <v>1</v>
      </c>
      <c r="V1127">
        <v>122</v>
      </c>
      <c r="W1127" t="s">
        <v>54</v>
      </c>
      <c r="X1127" t="s">
        <v>6374</v>
      </c>
      <c r="Y1127" t="s">
        <v>43</v>
      </c>
      <c r="Z1127" s="1">
        <v>44762</v>
      </c>
      <c r="AA1127" s="2">
        <v>0.20909722222222224</v>
      </c>
      <c r="AB1127" s="2">
        <v>8.3946759259259263E-2</v>
      </c>
      <c r="AC1127" t="s">
        <v>44</v>
      </c>
      <c r="AD1127" t="s">
        <v>44</v>
      </c>
      <c r="AE1127" t="s">
        <v>44</v>
      </c>
      <c r="AF1127">
        <v>122</v>
      </c>
    </row>
    <row r="1128" spans="1:32">
      <c r="A1128">
        <v>2207</v>
      </c>
      <c r="B1128">
        <v>1307</v>
      </c>
      <c r="C1128" t="s">
        <v>153</v>
      </c>
      <c r="D1128" t="s">
        <v>816</v>
      </c>
      <c r="E1128" t="s">
        <v>48</v>
      </c>
      <c r="F1128" t="s">
        <v>6375</v>
      </c>
      <c r="G1128" t="s">
        <v>6376</v>
      </c>
      <c r="H1128" t="s">
        <v>309</v>
      </c>
      <c r="I1128" s="1">
        <v>18789</v>
      </c>
      <c r="J1128" t="s">
        <v>6377</v>
      </c>
      <c r="K1128" t="s">
        <v>6378</v>
      </c>
      <c r="L1128">
        <v>1284</v>
      </c>
      <c r="M1128" t="s">
        <v>309</v>
      </c>
      <c r="N1128" s="1">
        <v>44683</v>
      </c>
      <c r="O1128" s="1">
        <v>44687</v>
      </c>
      <c r="P1128">
        <v>86</v>
      </c>
      <c r="Q1128">
        <v>4</v>
      </c>
      <c r="R1128" t="s">
        <v>63</v>
      </c>
      <c r="S1128">
        <v>3</v>
      </c>
      <c r="T1128">
        <v>1</v>
      </c>
      <c r="U1128">
        <v>4</v>
      </c>
      <c r="V1128">
        <v>324</v>
      </c>
      <c r="W1128" t="s">
        <v>54</v>
      </c>
      <c r="X1128" t="s">
        <v>6379</v>
      </c>
      <c r="Y1128" t="s">
        <v>43</v>
      </c>
      <c r="Z1128" s="1">
        <v>44678</v>
      </c>
      <c r="AA1128" s="2">
        <v>0.3200925925925926</v>
      </c>
      <c r="AB1128" s="2">
        <v>0.60152777777777777</v>
      </c>
      <c r="AC1128" t="s">
        <v>44</v>
      </c>
      <c r="AD1128" t="s">
        <v>45</v>
      </c>
      <c r="AE1128" t="s">
        <v>45</v>
      </c>
      <c r="AF1128">
        <v>81</v>
      </c>
    </row>
    <row r="1129" spans="1:32">
      <c r="A1129">
        <v>2208</v>
      </c>
      <c r="B1129">
        <v>1308</v>
      </c>
      <c r="C1129" t="s">
        <v>354</v>
      </c>
      <c r="D1129" t="s">
        <v>2203</v>
      </c>
      <c r="E1129" t="s">
        <v>34</v>
      </c>
      <c r="F1129" t="s">
        <v>6380</v>
      </c>
      <c r="G1129" t="s">
        <v>6381</v>
      </c>
      <c r="H1129" t="s">
        <v>164</v>
      </c>
      <c r="I1129" s="1">
        <v>27381</v>
      </c>
      <c r="J1129" t="s">
        <v>6382</v>
      </c>
      <c r="K1129" t="s">
        <v>6383</v>
      </c>
      <c r="L1129">
        <v>93231</v>
      </c>
      <c r="M1129" t="s">
        <v>164</v>
      </c>
      <c r="N1129" s="1">
        <v>44706</v>
      </c>
      <c r="O1129" s="1">
        <v>44708</v>
      </c>
      <c r="P1129">
        <v>63</v>
      </c>
      <c r="Q1129">
        <v>3</v>
      </c>
      <c r="R1129" t="s">
        <v>40</v>
      </c>
      <c r="S1129">
        <v>4</v>
      </c>
      <c r="T1129">
        <v>2</v>
      </c>
      <c r="U1129">
        <v>2</v>
      </c>
      <c r="V1129">
        <v>446</v>
      </c>
      <c r="W1129" t="s">
        <v>41</v>
      </c>
      <c r="X1129" t="s">
        <v>6384</v>
      </c>
      <c r="Y1129" t="s">
        <v>6</v>
      </c>
      <c r="Z1129" s="1">
        <v>44676</v>
      </c>
      <c r="AA1129" s="2">
        <v>0.25916666666666666</v>
      </c>
      <c r="AB1129" s="2">
        <v>0.73089120370370375</v>
      </c>
      <c r="AC1129" t="s">
        <v>45</v>
      </c>
      <c r="AD1129" t="s">
        <v>45</v>
      </c>
      <c r="AE1129" t="s">
        <v>45</v>
      </c>
      <c r="AF1129">
        <v>223</v>
      </c>
    </row>
    <row r="1130" spans="1:32">
      <c r="A1130">
        <v>2209</v>
      </c>
      <c r="B1130">
        <v>1309</v>
      </c>
      <c r="C1130" t="s">
        <v>326</v>
      </c>
      <c r="D1130" t="s">
        <v>2929</v>
      </c>
      <c r="E1130" t="s">
        <v>48</v>
      </c>
      <c r="F1130" t="s">
        <v>6385</v>
      </c>
      <c r="G1130" t="s">
        <v>6386</v>
      </c>
      <c r="H1130" t="s">
        <v>171</v>
      </c>
      <c r="I1130" s="1">
        <v>22055</v>
      </c>
      <c r="J1130" t="s">
        <v>6387</v>
      </c>
      <c r="K1130" t="s">
        <v>6388</v>
      </c>
      <c r="L1130">
        <v>24353</v>
      </c>
      <c r="M1130" t="s">
        <v>171</v>
      </c>
      <c r="N1130" s="1">
        <v>44701</v>
      </c>
      <c r="O1130" s="1">
        <v>44705</v>
      </c>
      <c r="P1130">
        <v>17</v>
      </c>
      <c r="Q1130">
        <v>1</v>
      </c>
      <c r="R1130" t="s">
        <v>63</v>
      </c>
      <c r="S1130">
        <v>2</v>
      </c>
      <c r="T1130">
        <v>0</v>
      </c>
      <c r="U1130">
        <v>4</v>
      </c>
      <c r="V1130">
        <v>272</v>
      </c>
      <c r="W1130" t="s">
        <v>54</v>
      </c>
      <c r="X1130" t="s">
        <v>6389</v>
      </c>
      <c r="Y1130" t="s">
        <v>65</v>
      </c>
      <c r="Z1130" s="1">
        <v>44668</v>
      </c>
      <c r="AA1130" s="2">
        <v>0.92814814814814817</v>
      </c>
      <c r="AB1130" s="2">
        <v>0.42701388888888886</v>
      </c>
      <c r="AC1130" t="s">
        <v>45</v>
      </c>
      <c r="AD1130" t="s">
        <v>44</v>
      </c>
      <c r="AE1130" t="s">
        <v>44</v>
      </c>
      <c r="AF1130">
        <v>68</v>
      </c>
    </row>
    <row r="1131" spans="1:32">
      <c r="A1131">
        <v>2211</v>
      </c>
      <c r="B1131">
        <v>1311</v>
      </c>
      <c r="C1131" t="s">
        <v>6390</v>
      </c>
      <c r="D1131" t="s">
        <v>1896</v>
      </c>
      <c r="E1131" t="s">
        <v>48</v>
      </c>
      <c r="F1131" t="s">
        <v>6391</v>
      </c>
      <c r="G1131" t="s">
        <v>6392</v>
      </c>
      <c r="H1131" t="s">
        <v>179</v>
      </c>
      <c r="I1131" s="1">
        <v>19711</v>
      </c>
      <c r="J1131" t="s">
        <v>6393</v>
      </c>
      <c r="K1131" t="s">
        <v>6394</v>
      </c>
      <c r="L1131">
        <v>85656</v>
      </c>
      <c r="M1131" t="s">
        <v>179</v>
      </c>
      <c r="N1131" s="1">
        <v>44766</v>
      </c>
      <c r="O1131" s="1">
        <v>44768</v>
      </c>
      <c r="P1131">
        <v>63</v>
      </c>
      <c r="Q1131">
        <v>3</v>
      </c>
      <c r="R1131" t="s">
        <v>40</v>
      </c>
      <c r="S1131">
        <v>2</v>
      </c>
      <c r="T1131">
        <v>1</v>
      </c>
      <c r="U1131">
        <v>2</v>
      </c>
      <c r="V1131">
        <v>420</v>
      </c>
      <c r="W1131" t="s">
        <v>41</v>
      </c>
      <c r="X1131" t="s">
        <v>6395</v>
      </c>
      <c r="Y1131" t="s">
        <v>6</v>
      </c>
      <c r="Z1131" s="1">
        <v>44752</v>
      </c>
      <c r="AA1131" s="2">
        <v>0.38473379629629628</v>
      </c>
      <c r="AB1131" s="2">
        <v>0.13122685185185184</v>
      </c>
      <c r="AC1131" t="s">
        <v>44</v>
      </c>
      <c r="AD1131" t="s">
        <v>45</v>
      </c>
      <c r="AE1131" t="s">
        <v>45</v>
      </c>
      <c r="AF1131">
        <v>210</v>
      </c>
    </row>
    <row r="1132" spans="1:32">
      <c r="A1132">
        <v>2212</v>
      </c>
      <c r="B1132">
        <v>1312</v>
      </c>
      <c r="C1132" t="s">
        <v>3527</v>
      </c>
      <c r="D1132" t="s">
        <v>6396</v>
      </c>
      <c r="E1132" t="s">
        <v>48</v>
      </c>
      <c r="F1132" t="s">
        <v>6397</v>
      </c>
      <c r="G1132" t="s">
        <v>6398</v>
      </c>
      <c r="H1132" t="s">
        <v>50</v>
      </c>
      <c r="I1132" s="1">
        <v>21545</v>
      </c>
      <c r="J1132" t="s">
        <v>6399</v>
      </c>
      <c r="K1132" t="s">
        <v>6400</v>
      </c>
      <c r="L1132">
        <v>23270</v>
      </c>
      <c r="M1132" t="s">
        <v>50</v>
      </c>
      <c r="N1132" s="1">
        <v>44762</v>
      </c>
      <c r="O1132" s="1">
        <v>44765</v>
      </c>
      <c r="P1132">
        <v>8</v>
      </c>
      <c r="Q1132">
        <v>1</v>
      </c>
      <c r="R1132" t="s">
        <v>63</v>
      </c>
      <c r="S1132">
        <v>1</v>
      </c>
      <c r="T1132">
        <v>1</v>
      </c>
      <c r="U1132">
        <v>3</v>
      </c>
      <c r="V1132">
        <v>201</v>
      </c>
      <c r="W1132" t="s">
        <v>54</v>
      </c>
      <c r="X1132" t="s">
        <v>6401</v>
      </c>
      <c r="Y1132" t="s">
        <v>6</v>
      </c>
      <c r="Z1132" s="1">
        <v>44733</v>
      </c>
      <c r="AA1132" s="2">
        <v>0.33056712962962964</v>
      </c>
      <c r="AB1132" s="2">
        <v>0.7106365740740741</v>
      </c>
      <c r="AC1132" t="s">
        <v>44</v>
      </c>
      <c r="AD1132" t="s">
        <v>44</v>
      </c>
      <c r="AE1132" t="s">
        <v>44</v>
      </c>
      <c r="AF1132">
        <v>67</v>
      </c>
    </row>
    <row r="1133" spans="1:32">
      <c r="A1133">
        <v>2213</v>
      </c>
      <c r="B1133">
        <v>1313</v>
      </c>
      <c r="C1133" t="s">
        <v>4774</v>
      </c>
      <c r="D1133" t="s">
        <v>6402</v>
      </c>
      <c r="E1133" t="s">
        <v>48</v>
      </c>
      <c r="F1133" t="s">
        <v>6403</v>
      </c>
      <c r="G1133" t="s">
        <v>6404</v>
      </c>
      <c r="H1133" t="s">
        <v>1442</v>
      </c>
      <c r="I1133" s="1">
        <v>25400</v>
      </c>
      <c r="J1133" t="s">
        <v>6405</v>
      </c>
      <c r="K1133" t="s">
        <v>6406</v>
      </c>
      <c r="L1133">
        <v>2375</v>
      </c>
      <c r="M1133" t="s">
        <v>1442</v>
      </c>
      <c r="N1133" s="1">
        <v>44750</v>
      </c>
      <c r="O1133" s="1">
        <v>44754</v>
      </c>
      <c r="P1133">
        <v>94</v>
      </c>
      <c r="Q1133">
        <v>4</v>
      </c>
      <c r="R1133" t="s">
        <v>53</v>
      </c>
      <c r="S1133">
        <v>3</v>
      </c>
      <c r="T1133">
        <v>1</v>
      </c>
      <c r="U1133">
        <v>4</v>
      </c>
      <c r="V1133">
        <v>512</v>
      </c>
      <c r="W1133" t="s">
        <v>54</v>
      </c>
      <c r="X1133" t="s">
        <v>6407</v>
      </c>
      <c r="Y1133" t="s">
        <v>81</v>
      </c>
      <c r="Z1133" s="1">
        <v>44733</v>
      </c>
      <c r="AA1133" s="2">
        <v>0.73113425925925923</v>
      </c>
      <c r="AB1133" s="2">
        <v>0.69738425925925929</v>
      </c>
      <c r="AC1133" t="s">
        <v>45</v>
      </c>
      <c r="AD1133" t="s">
        <v>44</v>
      </c>
      <c r="AE1133" t="s">
        <v>44</v>
      </c>
      <c r="AF1133">
        <v>128</v>
      </c>
    </row>
    <row r="1134" spans="1:32">
      <c r="A1134">
        <v>2214</v>
      </c>
      <c r="B1134">
        <v>1314</v>
      </c>
      <c r="C1134" t="s">
        <v>221</v>
      </c>
      <c r="D1134" t="s">
        <v>6046</v>
      </c>
      <c r="E1134" t="s">
        <v>34</v>
      </c>
      <c r="F1134" t="s">
        <v>6408</v>
      </c>
      <c r="G1134" t="s">
        <v>6409</v>
      </c>
      <c r="H1134" t="s">
        <v>115</v>
      </c>
      <c r="I1134" s="1">
        <v>18654</v>
      </c>
      <c r="J1134" t="s">
        <v>6410</v>
      </c>
      <c r="K1134" t="s">
        <v>6411</v>
      </c>
      <c r="L1134">
        <v>20805</v>
      </c>
      <c r="M1134" t="s">
        <v>115</v>
      </c>
      <c r="N1134" s="1">
        <v>44785</v>
      </c>
      <c r="O1134" s="1">
        <v>44789</v>
      </c>
      <c r="P1134">
        <v>61</v>
      </c>
      <c r="Q1134">
        <v>3</v>
      </c>
      <c r="R1134" t="s">
        <v>53</v>
      </c>
      <c r="S1134">
        <v>2</v>
      </c>
      <c r="T1134">
        <v>0</v>
      </c>
      <c r="U1134">
        <v>4</v>
      </c>
      <c r="V1134">
        <v>560</v>
      </c>
      <c r="W1134" t="s">
        <v>54</v>
      </c>
      <c r="X1134" t="s">
        <v>6412</v>
      </c>
      <c r="Y1134" t="s">
        <v>81</v>
      </c>
      <c r="Z1134" s="1">
        <v>44767</v>
      </c>
      <c r="AA1134" s="2">
        <v>0.6002777777777778</v>
      </c>
      <c r="AB1134" s="2">
        <v>0.60564814814814816</v>
      </c>
      <c r="AC1134" t="s">
        <v>44</v>
      </c>
      <c r="AD1134" t="s">
        <v>45</v>
      </c>
      <c r="AE1134" t="s">
        <v>45</v>
      </c>
      <c r="AF1134">
        <v>140</v>
      </c>
    </row>
    <row r="1135" spans="1:32">
      <c r="A1135">
        <v>2215</v>
      </c>
      <c r="B1135">
        <v>1315</v>
      </c>
      <c r="C1135" t="s">
        <v>284</v>
      </c>
      <c r="D1135" t="s">
        <v>1368</v>
      </c>
      <c r="E1135" t="s">
        <v>48</v>
      </c>
      <c r="F1135" t="s">
        <v>6413</v>
      </c>
      <c r="G1135" t="s">
        <v>6414</v>
      </c>
      <c r="H1135" t="s">
        <v>86</v>
      </c>
      <c r="I1135" s="1">
        <v>17963</v>
      </c>
      <c r="J1135" t="s">
        <v>6415</v>
      </c>
      <c r="K1135" t="s">
        <v>6416</v>
      </c>
      <c r="L1135">
        <v>9864</v>
      </c>
      <c r="M1135" t="s">
        <v>86</v>
      </c>
      <c r="N1135" s="1">
        <v>44668</v>
      </c>
      <c r="O1135" s="1">
        <v>44672</v>
      </c>
      <c r="P1135">
        <v>12</v>
      </c>
      <c r="Q1135">
        <v>1</v>
      </c>
      <c r="R1135" t="s">
        <v>40</v>
      </c>
      <c r="S1135">
        <v>2</v>
      </c>
      <c r="T1135">
        <v>0</v>
      </c>
      <c r="U1135">
        <v>4</v>
      </c>
      <c r="V1135">
        <v>880</v>
      </c>
      <c r="W1135" t="s">
        <v>54</v>
      </c>
      <c r="X1135" t="s">
        <v>6417</v>
      </c>
      <c r="Y1135" t="s">
        <v>43</v>
      </c>
      <c r="Z1135" s="1">
        <v>44636</v>
      </c>
      <c r="AA1135" s="2">
        <v>7.2662037037037039E-2</v>
      </c>
      <c r="AB1135" s="2">
        <v>0.31353009259259262</v>
      </c>
      <c r="AC1135" t="s">
        <v>44</v>
      </c>
      <c r="AD1135" t="s">
        <v>45</v>
      </c>
      <c r="AE1135" t="s">
        <v>44</v>
      </c>
      <c r="AF1135">
        <v>220</v>
      </c>
    </row>
    <row r="1136" spans="1:32">
      <c r="A1136">
        <v>2216</v>
      </c>
      <c r="B1136">
        <v>1316</v>
      </c>
      <c r="C1136" t="s">
        <v>354</v>
      </c>
      <c r="D1136" t="s">
        <v>2828</v>
      </c>
      <c r="E1136" t="s">
        <v>48</v>
      </c>
      <c r="F1136" t="s">
        <v>6418</v>
      </c>
      <c r="G1136" t="s">
        <v>6419</v>
      </c>
      <c r="H1136" t="s">
        <v>941</v>
      </c>
      <c r="I1136" s="1">
        <v>35177</v>
      </c>
      <c r="J1136" t="s">
        <v>6420</v>
      </c>
      <c r="K1136" t="s">
        <v>2154</v>
      </c>
      <c r="L1136">
        <v>36406</v>
      </c>
      <c r="M1136" t="s">
        <v>941</v>
      </c>
      <c r="N1136" s="1">
        <v>44623</v>
      </c>
      <c r="O1136" s="1">
        <v>44625</v>
      </c>
      <c r="P1136">
        <v>79</v>
      </c>
      <c r="Q1136">
        <v>4</v>
      </c>
      <c r="R1136" t="s">
        <v>53</v>
      </c>
      <c r="S1136">
        <v>4</v>
      </c>
      <c r="T1136">
        <v>0</v>
      </c>
      <c r="U1136">
        <v>2</v>
      </c>
      <c r="V1136">
        <v>282</v>
      </c>
      <c r="W1136" t="s">
        <v>54</v>
      </c>
      <c r="X1136" t="s">
        <v>6421</v>
      </c>
      <c r="Y1136" t="s">
        <v>65</v>
      </c>
      <c r="Z1136" s="1">
        <v>44590</v>
      </c>
      <c r="AA1136" s="2">
        <v>0.77186342592592594</v>
      </c>
      <c r="AB1136" s="2">
        <v>0.10943287037037037</v>
      </c>
      <c r="AC1136" t="s">
        <v>44</v>
      </c>
      <c r="AD1136" t="s">
        <v>45</v>
      </c>
      <c r="AE1136" t="s">
        <v>45</v>
      </c>
      <c r="AF1136">
        <v>141</v>
      </c>
    </row>
    <row r="1137" spans="1:32">
      <c r="A1137">
        <v>2217</v>
      </c>
      <c r="B1137">
        <v>1317</v>
      </c>
      <c r="C1137" t="s">
        <v>1008</v>
      </c>
      <c r="D1137" t="s">
        <v>6422</v>
      </c>
      <c r="E1137" t="s">
        <v>34</v>
      </c>
      <c r="F1137" t="s">
        <v>6423</v>
      </c>
      <c r="G1137">
        <f>1-408-981-4806</f>
        <v>-6194</v>
      </c>
      <c r="H1137" t="s">
        <v>122</v>
      </c>
      <c r="I1137" s="1">
        <v>37287</v>
      </c>
      <c r="J1137" t="s">
        <v>6424</v>
      </c>
      <c r="K1137" t="s">
        <v>6425</v>
      </c>
      <c r="L1137">
        <v>92833</v>
      </c>
      <c r="M1137" t="s">
        <v>122</v>
      </c>
      <c r="N1137" s="1">
        <v>44731</v>
      </c>
      <c r="O1137" s="1">
        <v>44736</v>
      </c>
      <c r="P1137">
        <v>75</v>
      </c>
      <c r="Q1137">
        <v>3</v>
      </c>
      <c r="R1137" t="s">
        <v>40</v>
      </c>
      <c r="S1137">
        <v>3</v>
      </c>
      <c r="T1137">
        <v>2</v>
      </c>
      <c r="U1137">
        <v>5</v>
      </c>
      <c r="V1137">
        <v>1065</v>
      </c>
      <c r="W1137" t="s">
        <v>54</v>
      </c>
      <c r="X1137" t="s">
        <v>6426</v>
      </c>
      <c r="Y1137" t="s">
        <v>81</v>
      </c>
      <c r="Z1137" s="1">
        <v>44710</v>
      </c>
      <c r="AA1137" s="2">
        <v>0.28292824074074074</v>
      </c>
      <c r="AB1137" s="2">
        <v>0.42673611111111115</v>
      </c>
      <c r="AC1137" t="s">
        <v>44</v>
      </c>
      <c r="AD1137" t="s">
        <v>45</v>
      </c>
      <c r="AE1137" t="s">
        <v>45</v>
      </c>
      <c r="AF1137">
        <v>213</v>
      </c>
    </row>
    <row r="1138" spans="1:32">
      <c r="A1138">
        <v>2218</v>
      </c>
      <c r="B1138">
        <v>1318</v>
      </c>
      <c r="C1138" t="s">
        <v>552</v>
      </c>
      <c r="D1138" t="s">
        <v>584</v>
      </c>
      <c r="E1138" t="s">
        <v>34</v>
      </c>
      <c r="F1138" t="s">
        <v>6427</v>
      </c>
      <c r="G1138" t="s">
        <v>6428</v>
      </c>
      <c r="H1138" t="s">
        <v>60</v>
      </c>
      <c r="I1138" s="1">
        <v>29441</v>
      </c>
      <c r="J1138" t="s">
        <v>6429</v>
      </c>
      <c r="K1138" t="s">
        <v>6430</v>
      </c>
      <c r="L1138">
        <v>43953</v>
      </c>
      <c r="M1138" t="s">
        <v>60</v>
      </c>
      <c r="N1138" s="1">
        <v>44823</v>
      </c>
      <c r="O1138" s="1">
        <v>44825</v>
      </c>
      <c r="P1138">
        <v>61</v>
      </c>
      <c r="Q1138">
        <v>3</v>
      </c>
      <c r="R1138" t="s">
        <v>53</v>
      </c>
      <c r="S1138">
        <v>1</v>
      </c>
      <c r="T1138">
        <v>1</v>
      </c>
      <c r="U1138">
        <v>2</v>
      </c>
      <c r="V1138">
        <v>268</v>
      </c>
      <c r="W1138" t="s">
        <v>41</v>
      </c>
      <c r="X1138" t="s">
        <v>6431</v>
      </c>
      <c r="Y1138" t="s">
        <v>6</v>
      </c>
      <c r="Z1138" s="1">
        <v>44785</v>
      </c>
      <c r="AA1138" s="2">
        <v>0.31733796296296296</v>
      </c>
      <c r="AB1138" s="2">
        <v>0.83458333333333334</v>
      </c>
      <c r="AC1138" t="s">
        <v>45</v>
      </c>
      <c r="AD1138" t="s">
        <v>44</v>
      </c>
      <c r="AE1138" t="s">
        <v>44</v>
      </c>
      <c r="AF1138">
        <v>134</v>
      </c>
    </row>
    <row r="1139" spans="1:32">
      <c r="A1139">
        <v>2219</v>
      </c>
      <c r="B1139">
        <v>1319</v>
      </c>
      <c r="C1139" t="s">
        <v>56</v>
      </c>
      <c r="D1139" t="s">
        <v>1733</v>
      </c>
      <c r="E1139" t="s">
        <v>48</v>
      </c>
      <c r="F1139" t="s">
        <v>6432</v>
      </c>
      <c r="G1139" t="s">
        <v>6433</v>
      </c>
      <c r="H1139" t="s">
        <v>272</v>
      </c>
      <c r="I1139" s="1">
        <v>37793</v>
      </c>
      <c r="J1139" t="s">
        <v>6434</v>
      </c>
      <c r="K1139" t="s">
        <v>2458</v>
      </c>
      <c r="L1139">
        <v>64709</v>
      </c>
      <c r="M1139" t="s">
        <v>272</v>
      </c>
      <c r="N1139" s="1">
        <v>44666</v>
      </c>
      <c r="O1139" s="1">
        <v>44668</v>
      </c>
      <c r="P1139">
        <v>100</v>
      </c>
      <c r="Q1139">
        <v>4</v>
      </c>
      <c r="R1139" t="s">
        <v>53</v>
      </c>
      <c r="S1139">
        <v>4</v>
      </c>
      <c r="T1139">
        <v>1</v>
      </c>
      <c r="U1139">
        <v>2</v>
      </c>
      <c r="V1139">
        <v>280</v>
      </c>
      <c r="W1139" t="s">
        <v>41</v>
      </c>
      <c r="X1139" t="s">
        <v>6435</v>
      </c>
      <c r="Y1139" t="s">
        <v>65</v>
      </c>
      <c r="Z1139" s="1">
        <v>44643</v>
      </c>
      <c r="AA1139" s="2">
        <v>0.10217592592592593</v>
      </c>
      <c r="AB1139" s="2">
        <v>0.66430555555555559</v>
      </c>
      <c r="AC1139" t="s">
        <v>45</v>
      </c>
      <c r="AD1139" t="s">
        <v>44</v>
      </c>
      <c r="AE1139" t="s">
        <v>44</v>
      </c>
      <c r="AF1139">
        <v>140</v>
      </c>
    </row>
    <row r="1140" spans="1:32">
      <c r="A1140">
        <v>2220</v>
      </c>
      <c r="B1140">
        <v>1320</v>
      </c>
      <c r="C1140" t="s">
        <v>5236</v>
      </c>
      <c r="D1140" t="s">
        <v>1228</v>
      </c>
      <c r="E1140" t="s">
        <v>48</v>
      </c>
      <c r="F1140" t="s">
        <v>6436</v>
      </c>
      <c r="G1140" t="s">
        <v>6437</v>
      </c>
      <c r="H1140" t="s">
        <v>122</v>
      </c>
      <c r="I1140" s="1">
        <v>17694</v>
      </c>
      <c r="J1140" t="s">
        <v>6438</v>
      </c>
      <c r="K1140" t="s">
        <v>1457</v>
      </c>
      <c r="L1140">
        <v>2598</v>
      </c>
      <c r="M1140" t="s">
        <v>122</v>
      </c>
      <c r="N1140" s="1">
        <v>44645</v>
      </c>
      <c r="O1140" s="1">
        <v>44646</v>
      </c>
      <c r="P1140">
        <v>18</v>
      </c>
      <c r="Q1140">
        <v>1</v>
      </c>
      <c r="R1140" t="s">
        <v>40</v>
      </c>
      <c r="S1140">
        <v>2</v>
      </c>
      <c r="T1140">
        <v>1</v>
      </c>
      <c r="U1140">
        <v>1</v>
      </c>
      <c r="V1140">
        <v>227</v>
      </c>
      <c r="W1140" t="s">
        <v>54</v>
      </c>
      <c r="X1140" t="s">
        <v>6439</v>
      </c>
      <c r="Y1140" t="s">
        <v>43</v>
      </c>
      <c r="Z1140" s="1">
        <v>44607</v>
      </c>
      <c r="AA1140" s="2">
        <v>0.22152777777777777</v>
      </c>
      <c r="AB1140" s="2">
        <v>0.90524305555555562</v>
      </c>
      <c r="AC1140" t="s">
        <v>45</v>
      </c>
      <c r="AD1140" t="s">
        <v>45</v>
      </c>
      <c r="AE1140" t="s">
        <v>45</v>
      </c>
      <c r="AF1140">
        <v>227</v>
      </c>
    </row>
    <row r="1141" spans="1:32">
      <c r="A1141">
        <v>2223</v>
      </c>
      <c r="B1141">
        <v>1323</v>
      </c>
      <c r="C1141" t="s">
        <v>6440</v>
      </c>
      <c r="D1141" t="s">
        <v>1156</v>
      </c>
      <c r="E1141" t="s">
        <v>48</v>
      </c>
      <c r="F1141" t="s">
        <v>6441</v>
      </c>
      <c r="G1141" t="s">
        <v>6442</v>
      </c>
      <c r="H1141" t="s">
        <v>423</v>
      </c>
      <c r="I1141" s="1">
        <v>37879</v>
      </c>
      <c r="J1141" t="s">
        <v>6443</v>
      </c>
      <c r="K1141" t="s">
        <v>6444</v>
      </c>
      <c r="L1141">
        <v>62401</v>
      </c>
      <c r="M1141" t="s">
        <v>423</v>
      </c>
      <c r="N1141" s="1">
        <v>44887</v>
      </c>
      <c r="O1141" s="1">
        <v>44892</v>
      </c>
      <c r="P1141">
        <v>87</v>
      </c>
      <c r="Q1141">
        <v>4</v>
      </c>
      <c r="R1141" t="s">
        <v>40</v>
      </c>
      <c r="S1141">
        <v>1</v>
      </c>
      <c r="T1141">
        <v>0</v>
      </c>
      <c r="U1141">
        <v>5</v>
      </c>
      <c r="V1141">
        <v>1130</v>
      </c>
      <c r="W1141" t="s">
        <v>41</v>
      </c>
      <c r="X1141" t="s">
        <v>6445</v>
      </c>
      <c r="Y1141" t="s">
        <v>43</v>
      </c>
      <c r="Z1141" s="1">
        <v>44875</v>
      </c>
      <c r="AA1141" s="2">
        <v>0.26179398148148147</v>
      </c>
      <c r="AB1141" s="2">
        <v>0.24819444444444447</v>
      </c>
      <c r="AC1141" t="s">
        <v>45</v>
      </c>
      <c r="AD1141" t="s">
        <v>44</v>
      </c>
      <c r="AE1141" t="s">
        <v>45</v>
      </c>
      <c r="AF1141">
        <v>226</v>
      </c>
    </row>
    <row r="1142" spans="1:32">
      <c r="A1142">
        <v>2224</v>
      </c>
      <c r="B1142">
        <v>1324</v>
      </c>
      <c r="C1142" t="s">
        <v>681</v>
      </c>
      <c r="D1142" t="s">
        <v>3563</v>
      </c>
      <c r="E1142" t="s">
        <v>48</v>
      </c>
      <c r="F1142" t="s">
        <v>6446</v>
      </c>
      <c r="G1142" t="s">
        <v>6447</v>
      </c>
      <c r="H1142" t="s">
        <v>295</v>
      </c>
      <c r="I1142" s="1">
        <v>29683</v>
      </c>
      <c r="J1142" t="s">
        <v>6448</v>
      </c>
      <c r="K1142" t="s">
        <v>6449</v>
      </c>
      <c r="L1142">
        <v>54179</v>
      </c>
      <c r="M1142" t="s">
        <v>295</v>
      </c>
      <c r="N1142" s="1">
        <v>44814</v>
      </c>
      <c r="O1142" s="1">
        <v>44815</v>
      </c>
      <c r="P1142">
        <v>25</v>
      </c>
      <c r="Q1142">
        <v>1</v>
      </c>
      <c r="R1142" t="s">
        <v>53</v>
      </c>
      <c r="S1142">
        <v>3</v>
      </c>
      <c r="T1142">
        <v>1</v>
      </c>
      <c r="U1142">
        <v>1</v>
      </c>
      <c r="V1142">
        <v>128</v>
      </c>
      <c r="W1142" t="s">
        <v>41</v>
      </c>
      <c r="X1142" t="s">
        <v>6450</v>
      </c>
      <c r="Y1142" t="s">
        <v>43</v>
      </c>
      <c r="Z1142" s="1">
        <v>44803</v>
      </c>
      <c r="AA1142" s="2">
        <v>0.1335300925925926</v>
      </c>
      <c r="AB1142" s="2">
        <v>0.87853009259259263</v>
      </c>
      <c r="AC1142" t="s">
        <v>45</v>
      </c>
      <c r="AD1142" t="s">
        <v>44</v>
      </c>
      <c r="AE1142" t="s">
        <v>44</v>
      </c>
      <c r="AF1142">
        <v>128</v>
      </c>
    </row>
    <row r="1143" spans="1:32">
      <c r="A1143">
        <v>2225</v>
      </c>
      <c r="B1143">
        <v>1325</v>
      </c>
      <c r="C1143" t="s">
        <v>32</v>
      </c>
      <c r="D1143" t="s">
        <v>3832</v>
      </c>
      <c r="E1143" t="s">
        <v>34</v>
      </c>
      <c r="F1143" t="s">
        <v>6451</v>
      </c>
      <c r="G1143" t="s">
        <v>6452</v>
      </c>
      <c r="H1143" t="s">
        <v>171</v>
      </c>
      <c r="I1143" s="1">
        <v>26772</v>
      </c>
      <c r="J1143" t="s">
        <v>6453</v>
      </c>
      <c r="K1143" t="s">
        <v>6454</v>
      </c>
      <c r="L1143">
        <v>60592</v>
      </c>
      <c r="M1143" t="s">
        <v>171</v>
      </c>
      <c r="N1143" s="1">
        <v>44871</v>
      </c>
      <c r="O1143" s="1">
        <v>44873</v>
      </c>
      <c r="P1143">
        <v>99</v>
      </c>
      <c r="Q1143">
        <v>4</v>
      </c>
      <c r="R1143" t="s">
        <v>40</v>
      </c>
      <c r="S1143">
        <v>3</v>
      </c>
      <c r="T1143">
        <v>0</v>
      </c>
      <c r="U1143">
        <v>2</v>
      </c>
      <c r="V1143">
        <v>420</v>
      </c>
      <c r="W1143" t="s">
        <v>54</v>
      </c>
      <c r="X1143" t="s">
        <v>6455</v>
      </c>
      <c r="Y1143" t="s">
        <v>65</v>
      </c>
      <c r="Z1143" s="1">
        <v>44851</v>
      </c>
      <c r="AA1143" s="2">
        <v>0.10784722222222222</v>
      </c>
      <c r="AB1143" s="2">
        <v>0.23129629629629631</v>
      </c>
      <c r="AC1143" t="s">
        <v>44</v>
      </c>
      <c r="AD1143" t="s">
        <v>44</v>
      </c>
      <c r="AE1143" t="s">
        <v>45</v>
      </c>
      <c r="AF1143">
        <v>210</v>
      </c>
    </row>
    <row r="1144" spans="1:32">
      <c r="A1144">
        <v>2226</v>
      </c>
      <c r="B1144">
        <v>1326</v>
      </c>
      <c r="C1144" t="s">
        <v>1966</v>
      </c>
      <c r="D1144" t="s">
        <v>5089</v>
      </c>
      <c r="E1144" t="s">
        <v>34</v>
      </c>
      <c r="F1144" t="s">
        <v>6456</v>
      </c>
      <c r="G1144" t="s">
        <v>6457</v>
      </c>
      <c r="H1144" t="s">
        <v>272</v>
      </c>
      <c r="I1144" s="1">
        <v>21503</v>
      </c>
      <c r="J1144" t="s">
        <v>6458</v>
      </c>
      <c r="K1144" t="s">
        <v>6459</v>
      </c>
      <c r="L1144">
        <v>7082</v>
      </c>
      <c r="M1144" t="s">
        <v>272</v>
      </c>
      <c r="N1144" s="1">
        <v>44623</v>
      </c>
      <c r="O1144" s="1">
        <v>44624</v>
      </c>
      <c r="P1144">
        <v>17</v>
      </c>
      <c r="Q1144">
        <v>1</v>
      </c>
      <c r="R1144" t="s">
        <v>63</v>
      </c>
      <c r="S1144">
        <v>1</v>
      </c>
      <c r="T1144">
        <v>2</v>
      </c>
      <c r="U1144">
        <v>1</v>
      </c>
      <c r="V1144">
        <v>75</v>
      </c>
      <c r="W1144" t="s">
        <v>54</v>
      </c>
      <c r="X1144" t="s">
        <v>6460</v>
      </c>
      <c r="Y1144" t="s">
        <v>65</v>
      </c>
      <c r="Z1144" s="1">
        <v>44585</v>
      </c>
      <c r="AA1144" s="2">
        <v>0.73553240740740744</v>
      </c>
      <c r="AB1144" s="2">
        <v>0.17481481481481484</v>
      </c>
      <c r="AC1144" t="s">
        <v>45</v>
      </c>
      <c r="AD1144" t="s">
        <v>45</v>
      </c>
      <c r="AE1144" t="s">
        <v>44</v>
      </c>
      <c r="AF1144">
        <v>75</v>
      </c>
    </row>
    <row r="1145" spans="1:32">
      <c r="A1145">
        <v>2227</v>
      </c>
      <c r="B1145">
        <v>1327</v>
      </c>
      <c r="C1145" t="s">
        <v>3972</v>
      </c>
      <c r="D1145" t="s">
        <v>126</v>
      </c>
      <c r="E1145" t="s">
        <v>48</v>
      </c>
      <c r="F1145" t="s">
        <v>6461</v>
      </c>
      <c r="G1145" t="s">
        <v>6462</v>
      </c>
      <c r="H1145" t="s">
        <v>86</v>
      </c>
      <c r="I1145" s="1">
        <v>17566</v>
      </c>
      <c r="J1145" t="s">
        <v>6463</v>
      </c>
      <c r="K1145" t="s">
        <v>6464</v>
      </c>
      <c r="L1145">
        <v>89160</v>
      </c>
      <c r="M1145" t="s">
        <v>86</v>
      </c>
      <c r="N1145" s="1">
        <v>44904</v>
      </c>
      <c r="O1145" s="1">
        <v>44908</v>
      </c>
      <c r="P1145">
        <v>43</v>
      </c>
      <c r="Q1145">
        <v>2</v>
      </c>
      <c r="R1145" t="s">
        <v>53</v>
      </c>
      <c r="S1145">
        <v>4</v>
      </c>
      <c r="T1145">
        <v>2</v>
      </c>
      <c r="U1145">
        <v>4</v>
      </c>
      <c r="V1145">
        <v>540</v>
      </c>
      <c r="W1145" t="s">
        <v>41</v>
      </c>
      <c r="X1145" t="s">
        <v>6465</v>
      </c>
      <c r="Y1145" t="s">
        <v>6</v>
      </c>
      <c r="Z1145" s="1">
        <v>44885</v>
      </c>
      <c r="AA1145" s="2">
        <v>0.89244212962962965</v>
      </c>
      <c r="AB1145" s="2">
        <v>0.97112268518518519</v>
      </c>
      <c r="AC1145" t="s">
        <v>45</v>
      </c>
      <c r="AD1145" t="s">
        <v>44</v>
      </c>
      <c r="AE1145" t="s">
        <v>44</v>
      </c>
      <c r="AF1145">
        <v>135</v>
      </c>
    </row>
    <row r="1146" spans="1:32">
      <c r="A1146">
        <v>2228</v>
      </c>
      <c r="B1146">
        <v>1328</v>
      </c>
      <c r="C1146" t="s">
        <v>3223</v>
      </c>
      <c r="D1146" t="s">
        <v>428</v>
      </c>
      <c r="E1146" t="s">
        <v>34</v>
      </c>
      <c r="F1146" t="s">
        <v>6466</v>
      </c>
      <c r="G1146" t="s">
        <v>6467</v>
      </c>
      <c r="H1146" t="s">
        <v>904</v>
      </c>
      <c r="I1146" s="1">
        <v>37557</v>
      </c>
      <c r="J1146" t="s">
        <v>6468</v>
      </c>
      <c r="K1146" t="s">
        <v>6469</v>
      </c>
      <c r="L1146">
        <v>1363</v>
      </c>
      <c r="M1146" t="s">
        <v>904</v>
      </c>
      <c r="N1146" s="1">
        <v>44695</v>
      </c>
      <c r="O1146" s="1">
        <v>44700</v>
      </c>
      <c r="P1146">
        <v>28</v>
      </c>
      <c r="Q1146">
        <v>2</v>
      </c>
      <c r="R1146" t="s">
        <v>53</v>
      </c>
      <c r="S1146">
        <v>2</v>
      </c>
      <c r="T1146">
        <v>0</v>
      </c>
      <c r="U1146">
        <v>5</v>
      </c>
      <c r="V1146">
        <v>725</v>
      </c>
      <c r="W1146" t="s">
        <v>54</v>
      </c>
      <c r="X1146" t="s">
        <v>6470</v>
      </c>
      <c r="Y1146" t="s">
        <v>81</v>
      </c>
      <c r="Z1146" s="1">
        <v>44659</v>
      </c>
      <c r="AA1146" s="2">
        <v>0.25951388888888888</v>
      </c>
      <c r="AB1146" s="2">
        <v>0.43493055555555554</v>
      </c>
      <c r="AC1146" t="s">
        <v>45</v>
      </c>
      <c r="AD1146" t="s">
        <v>45</v>
      </c>
      <c r="AE1146" t="s">
        <v>44</v>
      </c>
      <c r="AF1146">
        <v>145</v>
      </c>
    </row>
    <row r="1147" spans="1:32">
      <c r="A1147">
        <v>2229</v>
      </c>
      <c r="B1147">
        <v>1329</v>
      </c>
      <c r="C1147" t="s">
        <v>3145</v>
      </c>
      <c r="D1147" t="s">
        <v>768</v>
      </c>
      <c r="E1147" t="s">
        <v>48</v>
      </c>
      <c r="F1147" t="s">
        <v>6471</v>
      </c>
      <c r="G1147" t="s">
        <v>6472</v>
      </c>
      <c r="H1147" t="s">
        <v>171</v>
      </c>
      <c r="I1147" s="1">
        <v>20986</v>
      </c>
      <c r="J1147" t="s">
        <v>6473</v>
      </c>
      <c r="K1147" t="s">
        <v>6474</v>
      </c>
      <c r="L1147">
        <v>16568</v>
      </c>
      <c r="M1147" t="s">
        <v>171</v>
      </c>
      <c r="N1147" s="1">
        <v>44918</v>
      </c>
      <c r="O1147" s="1">
        <v>44921</v>
      </c>
      <c r="P1147">
        <v>1</v>
      </c>
      <c r="Q1147">
        <v>1</v>
      </c>
      <c r="R1147" t="s">
        <v>53</v>
      </c>
      <c r="S1147">
        <v>2</v>
      </c>
      <c r="T1147">
        <v>0</v>
      </c>
      <c r="U1147">
        <v>3</v>
      </c>
      <c r="V1147">
        <v>360</v>
      </c>
      <c r="W1147" t="s">
        <v>54</v>
      </c>
      <c r="X1147" t="s">
        <v>6475</v>
      </c>
      <c r="Y1147" t="s">
        <v>81</v>
      </c>
      <c r="Z1147" s="1">
        <v>44884</v>
      </c>
      <c r="AA1147" s="2">
        <v>0.76719907407407406</v>
      </c>
      <c r="AB1147" s="2">
        <v>0.46881944444444446</v>
      </c>
      <c r="AC1147" t="s">
        <v>45</v>
      </c>
      <c r="AD1147" t="s">
        <v>45</v>
      </c>
      <c r="AE1147" t="s">
        <v>45</v>
      </c>
      <c r="AF1147">
        <v>120</v>
      </c>
    </row>
    <row r="1148" spans="1:32">
      <c r="A1148">
        <v>2230</v>
      </c>
      <c r="B1148">
        <v>1330</v>
      </c>
      <c r="C1148" t="s">
        <v>3403</v>
      </c>
      <c r="D1148" t="s">
        <v>6476</v>
      </c>
      <c r="E1148" t="s">
        <v>34</v>
      </c>
      <c r="F1148" t="s">
        <v>6477</v>
      </c>
      <c r="G1148" t="s">
        <v>6478</v>
      </c>
      <c r="H1148" t="s">
        <v>122</v>
      </c>
      <c r="I1148" s="1">
        <v>37186</v>
      </c>
      <c r="J1148" t="s">
        <v>6479</v>
      </c>
      <c r="K1148" t="s">
        <v>6480</v>
      </c>
      <c r="L1148">
        <v>14491</v>
      </c>
      <c r="M1148" t="s">
        <v>122</v>
      </c>
      <c r="N1148" s="1">
        <v>44626</v>
      </c>
      <c r="O1148" s="1">
        <v>44630</v>
      </c>
      <c r="P1148">
        <v>94</v>
      </c>
      <c r="Q1148">
        <v>4</v>
      </c>
      <c r="R1148" t="s">
        <v>53</v>
      </c>
      <c r="S1148">
        <v>4</v>
      </c>
      <c r="T1148">
        <v>2</v>
      </c>
      <c r="U1148">
        <v>4</v>
      </c>
      <c r="V1148">
        <v>596</v>
      </c>
      <c r="W1148" t="s">
        <v>41</v>
      </c>
      <c r="X1148" t="s">
        <v>6481</v>
      </c>
      <c r="Y1148" t="s">
        <v>6</v>
      </c>
      <c r="Z1148" s="1">
        <v>44609</v>
      </c>
      <c r="AA1148" s="2">
        <v>0.9760416666666667</v>
      </c>
      <c r="AB1148" s="2">
        <v>0.22010416666666666</v>
      </c>
      <c r="AC1148" t="s">
        <v>44</v>
      </c>
      <c r="AD1148" t="s">
        <v>44</v>
      </c>
      <c r="AE1148" t="s">
        <v>45</v>
      </c>
      <c r="AF1148">
        <v>149</v>
      </c>
    </row>
    <row r="1149" spans="1:32">
      <c r="A1149">
        <v>2231</v>
      </c>
      <c r="B1149">
        <v>1331</v>
      </c>
      <c r="C1149" t="s">
        <v>2380</v>
      </c>
      <c r="D1149" t="s">
        <v>4819</v>
      </c>
      <c r="E1149" t="s">
        <v>34</v>
      </c>
      <c r="F1149" t="s">
        <v>6482</v>
      </c>
      <c r="G1149" t="s">
        <v>6483</v>
      </c>
      <c r="H1149" t="s">
        <v>537</v>
      </c>
      <c r="I1149" s="1">
        <v>29769</v>
      </c>
      <c r="J1149" t="s">
        <v>6484</v>
      </c>
      <c r="K1149" t="s">
        <v>6485</v>
      </c>
      <c r="L1149">
        <v>17980</v>
      </c>
      <c r="M1149" t="s">
        <v>537</v>
      </c>
      <c r="N1149" s="1">
        <v>44820</v>
      </c>
      <c r="O1149" s="1">
        <v>44823</v>
      </c>
      <c r="P1149">
        <v>80</v>
      </c>
      <c r="Q1149">
        <v>4</v>
      </c>
      <c r="R1149" t="s">
        <v>63</v>
      </c>
      <c r="S1149">
        <v>1</v>
      </c>
      <c r="T1149">
        <v>0</v>
      </c>
      <c r="U1149">
        <v>3</v>
      </c>
      <c r="V1149">
        <v>207</v>
      </c>
      <c r="W1149" t="s">
        <v>41</v>
      </c>
      <c r="X1149" t="s">
        <v>6486</v>
      </c>
      <c r="Y1149" t="s">
        <v>43</v>
      </c>
      <c r="Z1149" s="1">
        <v>44796</v>
      </c>
      <c r="AA1149" s="2">
        <v>0.23547453703703702</v>
      </c>
      <c r="AB1149" s="2">
        <v>0.14344907407407406</v>
      </c>
      <c r="AC1149" t="s">
        <v>45</v>
      </c>
      <c r="AD1149" t="s">
        <v>45</v>
      </c>
      <c r="AE1149" t="s">
        <v>45</v>
      </c>
      <c r="AF1149">
        <v>69</v>
      </c>
    </row>
    <row r="1150" spans="1:32">
      <c r="A1150">
        <v>2232</v>
      </c>
      <c r="B1150">
        <v>1332</v>
      </c>
      <c r="C1150" t="s">
        <v>1233</v>
      </c>
      <c r="D1150" t="s">
        <v>57</v>
      </c>
      <c r="E1150" t="s">
        <v>34</v>
      </c>
      <c r="F1150" t="s">
        <v>6487</v>
      </c>
      <c r="G1150" t="s">
        <v>6488</v>
      </c>
      <c r="H1150" t="s">
        <v>179</v>
      </c>
      <c r="I1150" s="1">
        <v>17901</v>
      </c>
      <c r="J1150" t="s">
        <v>6489</v>
      </c>
      <c r="K1150" t="s">
        <v>6490</v>
      </c>
      <c r="L1150">
        <v>44409</v>
      </c>
      <c r="M1150" t="s">
        <v>179</v>
      </c>
      <c r="N1150" s="1">
        <v>44669</v>
      </c>
      <c r="O1150" s="1">
        <v>44674</v>
      </c>
      <c r="P1150">
        <v>76</v>
      </c>
      <c r="Q1150">
        <v>4</v>
      </c>
      <c r="R1150" t="s">
        <v>53</v>
      </c>
      <c r="S1150">
        <v>1</v>
      </c>
      <c r="T1150">
        <v>2</v>
      </c>
      <c r="U1150">
        <v>5</v>
      </c>
      <c r="V1150">
        <v>725</v>
      </c>
      <c r="W1150" t="s">
        <v>54</v>
      </c>
      <c r="X1150" t="s">
        <v>6491</v>
      </c>
      <c r="Y1150" t="s">
        <v>43</v>
      </c>
      <c r="Z1150" s="1">
        <v>44644</v>
      </c>
      <c r="AA1150" s="2">
        <v>0.82959490740740749</v>
      </c>
      <c r="AB1150" s="2">
        <v>0.58353009259259259</v>
      </c>
      <c r="AC1150" t="s">
        <v>45</v>
      </c>
      <c r="AD1150" t="s">
        <v>45</v>
      </c>
      <c r="AE1150" t="s">
        <v>44</v>
      </c>
      <c r="AF1150">
        <v>145</v>
      </c>
    </row>
    <row r="1151" spans="1:32">
      <c r="A1151">
        <v>2233</v>
      </c>
      <c r="B1151">
        <v>1333</v>
      </c>
      <c r="C1151" t="s">
        <v>327</v>
      </c>
      <c r="D1151" t="s">
        <v>4286</v>
      </c>
      <c r="E1151" t="s">
        <v>34</v>
      </c>
      <c r="F1151" t="s">
        <v>6492</v>
      </c>
      <c r="G1151" t="s">
        <v>6493</v>
      </c>
      <c r="H1151" t="s">
        <v>209</v>
      </c>
      <c r="I1151" s="1">
        <v>16061</v>
      </c>
      <c r="J1151" t="s">
        <v>6494</v>
      </c>
      <c r="K1151" t="s">
        <v>6495</v>
      </c>
      <c r="L1151">
        <v>6217</v>
      </c>
      <c r="M1151" t="s">
        <v>209</v>
      </c>
      <c r="N1151" s="1">
        <v>44605</v>
      </c>
      <c r="O1151" s="1">
        <v>44607</v>
      </c>
      <c r="P1151">
        <v>43</v>
      </c>
      <c r="Q1151">
        <v>2</v>
      </c>
      <c r="R1151" t="s">
        <v>53</v>
      </c>
      <c r="S1151">
        <v>4</v>
      </c>
      <c r="T1151">
        <v>2</v>
      </c>
      <c r="U1151">
        <v>2</v>
      </c>
      <c r="V1151">
        <v>248</v>
      </c>
      <c r="W1151" t="s">
        <v>41</v>
      </c>
      <c r="X1151" t="s">
        <v>6496</v>
      </c>
      <c r="Y1151" t="s">
        <v>81</v>
      </c>
      <c r="Z1151" s="1">
        <v>44598</v>
      </c>
      <c r="AA1151" s="2">
        <v>4.2372685185185187E-2</v>
      </c>
      <c r="AB1151" s="2">
        <v>0.55983796296296295</v>
      </c>
      <c r="AC1151" t="s">
        <v>44</v>
      </c>
      <c r="AD1151" t="s">
        <v>45</v>
      </c>
      <c r="AE1151" t="s">
        <v>44</v>
      </c>
      <c r="AF1151">
        <v>124</v>
      </c>
    </row>
    <row r="1152" spans="1:32">
      <c r="A1152">
        <v>2234</v>
      </c>
      <c r="B1152">
        <v>1334</v>
      </c>
      <c r="C1152" t="s">
        <v>256</v>
      </c>
      <c r="D1152" t="s">
        <v>299</v>
      </c>
      <c r="E1152" t="s">
        <v>48</v>
      </c>
      <c r="F1152" t="s">
        <v>6497</v>
      </c>
      <c r="G1152" t="s">
        <v>6498</v>
      </c>
      <c r="H1152" t="s">
        <v>1301</v>
      </c>
      <c r="I1152" s="1">
        <v>34173</v>
      </c>
      <c r="J1152" t="s">
        <v>6499</v>
      </c>
      <c r="K1152" t="s">
        <v>3227</v>
      </c>
      <c r="L1152">
        <v>85154</v>
      </c>
      <c r="M1152" t="s">
        <v>1301</v>
      </c>
      <c r="N1152" s="1">
        <v>44757</v>
      </c>
      <c r="O1152" s="1">
        <v>44761</v>
      </c>
      <c r="P1152">
        <v>99</v>
      </c>
      <c r="Q1152">
        <v>4</v>
      </c>
      <c r="R1152" t="s">
        <v>40</v>
      </c>
      <c r="S1152">
        <v>4</v>
      </c>
      <c r="T1152">
        <v>2</v>
      </c>
      <c r="U1152">
        <v>4</v>
      </c>
      <c r="V1152">
        <v>824</v>
      </c>
      <c r="W1152" t="s">
        <v>41</v>
      </c>
      <c r="X1152" t="s">
        <v>6500</v>
      </c>
      <c r="Y1152" t="s">
        <v>43</v>
      </c>
      <c r="Z1152" s="1">
        <v>44718</v>
      </c>
      <c r="AA1152" s="2">
        <v>0.65843750000000001</v>
      </c>
      <c r="AB1152" s="2">
        <v>0.94706018518518509</v>
      </c>
      <c r="AC1152" t="s">
        <v>45</v>
      </c>
      <c r="AD1152" t="s">
        <v>45</v>
      </c>
      <c r="AE1152" t="s">
        <v>44</v>
      </c>
      <c r="AF1152">
        <v>206</v>
      </c>
    </row>
    <row r="1153" spans="1:32">
      <c r="A1153">
        <v>2236</v>
      </c>
      <c r="B1153">
        <v>1336</v>
      </c>
      <c r="C1153" t="s">
        <v>276</v>
      </c>
      <c r="D1153" t="s">
        <v>6501</v>
      </c>
      <c r="E1153" t="s">
        <v>48</v>
      </c>
      <c r="F1153" t="s">
        <v>6502</v>
      </c>
      <c r="G1153" t="s">
        <v>6503</v>
      </c>
      <c r="H1153" t="s">
        <v>164</v>
      </c>
      <c r="I1153" s="1">
        <v>28268</v>
      </c>
      <c r="J1153" t="s">
        <v>6504</v>
      </c>
      <c r="K1153" t="s">
        <v>6505</v>
      </c>
      <c r="L1153">
        <v>23075</v>
      </c>
      <c r="M1153" t="s">
        <v>164</v>
      </c>
      <c r="N1153" s="1">
        <v>44698</v>
      </c>
      <c r="O1153" s="1">
        <v>44702</v>
      </c>
      <c r="P1153">
        <v>16</v>
      </c>
      <c r="Q1153">
        <v>1</v>
      </c>
      <c r="R1153" t="s">
        <v>53</v>
      </c>
      <c r="S1153">
        <v>3</v>
      </c>
      <c r="T1153">
        <v>0</v>
      </c>
      <c r="U1153">
        <v>4</v>
      </c>
      <c r="V1153">
        <v>576</v>
      </c>
      <c r="W1153" t="s">
        <v>54</v>
      </c>
      <c r="X1153" t="s">
        <v>6506</v>
      </c>
      <c r="Y1153" t="s">
        <v>65</v>
      </c>
      <c r="Z1153" s="1">
        <v>44660</v>
      </c>
      <c r="AA1153" s="2">
        <v>0.24016203703703706</v>
      </c>
      <c r="AB1153" s="2">
        <v>7.5636574074074078E-2</v>
      </c>
      <c r="AC1153" t="s">
        <v>44</v>
      </c>
      <c r="AD1153" t="s">
        <v>44</v>
      </c>
      <c r="AE1153" t="s">
        <v>45</v>
      </c>
      <c r="AF1153">
        <v>144</v>
      </c>
    </row>
    <row r="1154" spans="1:32">
      <c r="A1154">
        <v>2238</v>
      </c>
      <c r="B1154">
        <v>1338</v>
      </c>
      <c r="C1154" t="s">
        <v>3645</v>
      </c>
      <c r="D1154" t="s">
        <v>2762</v>
      </c>
      <c r="E1154" t="s">
        <v>48</v>
      </c>
      <c r="F1154" t="s">
        <v>6507</v>
      </c>
      <c r="G1154" t="s">
        <v>6508</v>
      </c>
      <c r="H1154" t="s">
        <v>295</v>
      </c>
      <c r="I1154" s="1">
        <v>32210</v>
      </c>
      <c r="J1154" t="s">
        <v>6509</v>
      </c>
      <c r="K1154" t="s">
        <v>6510</v>
      </c>
      <c r="L1154">
        <v>3864</v>
      </c>
      <c r="M1154" t="s">
        <v>295</v>
      </c>
      <c r="N1154" s="1">
        <v>44841</v>
      </c>
      <c r="O1154" s="1">
        <v>44843</v>
      </c>
      <c r="P1154">
        <v>63</v>
      </c>
      <c r="Q1154">
        <v>3</v>
      </c>
      <c r="R1154" t="s">
        <v>40</v>
      </c>
      <c r="S1154">
        <v>1</v>
      </c>
      <c r="T1154">
        <v>0</v>
      </c>
      <c r="U1154">
        <v>2</v>
      </c>
      <c r="V1154">
        <v>496</v>
      </c>
      <c r="W1154" t="s">
        <v>54</v>
      </c>
      <c r="X1154" t="s">
        <v>6511</v>
      </c>
      <c r="Y1154" t="s">
        <v>43</v>
      </c>
      <c r="Z1154" s="1">
        <v>44832</v>
      </c>
      <c r="AA1154" s="2">
        <v>0.46728009259259262</v>
      </c>
      <c r="AB1154" s="2">
        <v>6.5775462962962966E-2</v>
      </c>
      <c r="AC1154" t="s">
        <v>44</v>
      </c>
      <c r="AD1154" t="s">
        <v>44</v>
      </c>
      <c r="AE1154" t="s">
        <v>45</v>
      </c>
      <c r="AF1154">
        <v>248</v>
      </c>
    </row>
    <row r="1155" spans="1:32">
      <c r="A1155">
        <v>2239</v>
      </c>
      <c r="B1155">
        <v>1339</v>
      </c>
      <c r="C1155" t="s">
        <v>571</v>
      </c>
      <c r="D1155" t="s">
        <v>6512</v>
      </c>
      <c r="E1155" t="s">
        <v>48</v>
      </c>
      <c r="F1155" t="s">
        <v>6513</v>
      </c>
      <c r="G1155" t="s">
        <v>6514</v>
      </c>
      <c r="H1155" t="s">
        <v>77</v>
      </c>
      <c r="I1155" s="1">
        <v>28426</v>
      </c>
      <c r="J1155" t="s">
        <v>6515</v>
      </c>
      <c r="K1155" t="s">
        <v>6516</v>
      </c>
      <c r="L1155">
        <v>66075</v>
      </c>
      <c r="M1155" t="s">
        <v>77</v>
      </c>
      <c r="N1155" s="1">
        <v>44896</v>
      </c>
      <c r="O1155" s="1">
        <v>44900</v>
      </c>
      <c r="P1155">
        <v>7</v>
      </c>
      <c r="Q1155">
        <v>1</v>
      </c>
      <c r="R1155" t="s">
        <v>53</v>
      </c>
      <c r="S1155">
        <v>3</v>
      </c>
      <c r="T1155">
        <v>1</v>
      </c>
      <c r="U1155">
        <v>4</v>
      </c>
      <c r="V1155">
        <v>532</v>
      </c>
      <c r="W1155" t="s">
        <v>54</v>
      </c>
      <c r="X1155" t="s">
        <v>6517</v>
      </c>
      <c r="Y1155" t="s">
        <v>6</v>
      </c>
      <c r="Z1155" s="1">
        <v>44858</v>
      </c>
      <c r="AA1155" s="2">
        <v>0.88615740740740734</v>
      </c>
      <c r="AB1155" s="2">
        <v>0.64473379629629635</v>
      </c>
      <c r="AC1155" t="s">
        <v>44</v>
      </c>
      <c r="AD1155" t="s">
        <v>45</v>
      </c>
      <c r="AE1155" t="s">
        <v>45</v>
      </c>
      <c r="AF1155">
        <v>133</v>
      </c>
    </row>
    <row r="1156" spans="1:32">
      <c r="A1156">
        <v>2240</v>
      </c>
      <c r="B1156">
        <v>1340</v>
      </c>
      <c r="C1156" t="s">
        <v>674</v>
      </c>
      <c r="D1156" t="s">
        <v>106</v>
      </c>
      <c r="E1156" t="s">
        <v>48</v>
      </c>
      <c r="F1156" t="s">
        <v>6518</v>
      </c>
      <c r="G1156" t="s">
        <v>6519</v>
      </c>
      <c r="H1156" t="s">
        <v>109</v>
      </c>
      <c r="I1156" s="1">
        <v>27023</v>
      </c>
      <c r="J1156" t="s">
        <v>6520</v>
      </c>
      <c r="K1156" t="s">
        <v>6521</v>
      </c>
      <c r="L1156">
        <v>28073</v>
      </c>
      <c r="M1156" t="s">
        <v>109</v>
      </c>
      <c r="N1156" s="1">
        <v>44743</v>
      </c>
      <c r="O1156" s="1">
        <v>44748</v>
      </c>
      <c r="P1156">
        <v>46</v>
      </c>
      <c r="Q1156">
        <v>2</v>
      </c>
      <c r="R1156" t="s">
        <v>53</v>
      </c>
      <c r="S1156">
        <v>4</v>
      </c>
      <c r="T1156">
        <v>2</v>
      </c>
      <c r="U1156">
        <v>5</v>
      </c>
      <c r="V1156">
        <v>660</v>
      </c>
      <c r="W1156" t="s">
        <v>41</v>
      </c>
      <c r="X1156" t="s">
        <v>6522</v>
      </c>
      <c r="Y1156" t="s">
        <v>81</v>
      </c>
      <c r="Z1156" s="1">
        <v>44733</v>
      </c>
      <c r="AA1156" s="2">
        <v>0.43509259259259259</v>
      </c>
      <c r="AB1156" s="2">
        <v>0.12418981481481482</v>
      </c>
      <c r="AC1156" t="s">
        <v>45</v>
      </c>
      <c r="AD1156" t="s">
        <v>45</v>
      </c>
      <c r="AE1156" t="s">
        <v>44</v>
      </c>
      <c r="AF1156">
        <v>132</v>
      </c>
    </row>
    <row r="1157" spans="1:32">
      <c r="A1157">
        <v>2241</v>
      </c>
      <c r="B1157">
        <v>1341</v>
      </c>
      <c r="C1157" t="s">
        <v>5254</v>
      </c>
      <c r="D1157" t="s">
        <v>2019</v>
      </c>
      <c r="E1157" t="s">
        <v>48</v>
      </c>
      <c r="F1157" t="s">
        <v>6523</v>
      </c>
      <c r="G1157" t="s">
        <v>6524</v>
      </c>
      <c r="H1157" t="s">
        <v>317</v>
      </c>
      <c r="I1157" s="1">
        <v>38516</v>
      </c>
      <c r="J1157" t="s">
        <v>6525</v>
      </c>
      <c r="K1157" t="s">
        <v>6526</v>
      </c>
      <c r="L1157">
        <v>60991</v>
      </c>
      <c r="M1157" t="s">
        <v>317</v>
      </c>
      <c r="N1157" s="1">
        <v>44789</v>
      </c>
      <c r="O1157" s="1">
        <v>44791</v>
      </c>
      <c r="P1157">
        <v>20</v>
      </c>
      <c r="Q1157">
        <v>1</v>
      </c>
      <c r="R1157" t="s">
        <v>63</v>
      </c>
      <c r="S1157">
        <v>4</v>
      </c>
      <c r="T1157">
        <v>0</v>
      </c>
      <c r="U1157">
        <v>2</v>
      </c>
      <c r="V1157">
        <v>172</v>
      </c>
      <c r="W1157" t="s">
        <v>41</v>
      </c>
      <c r="X1157" t="s">
        <v>6527</v>
      </c>
      <c r="Y1157" t="s">
        <v>65</v>
      </c>
      <c r="Z1157" s="1">
        <v>44752</v>
      </c>
      <c r="AA1157" s="2">
        <v>0.54766203703703698</v>
      </c>
      <c r="AB1157" s="2">
        <v>0.87167824074074074</v>
      </c>
      <c r="AC1157" t="s">
        <v>44</v>
      </c>
      <c r="AD1157" t="s">
        <v>45</v>
      </c>
      <c r="AE1157" t="s">
        <v>45</v>
      </c>
      <c r="AF1157">
        <v>86</v>
      </c>
    </row>
    <row r="1158" spans="1:32">
      <c r="A1158">
        <v>2242</v>
      </c>
      <c r="B1158">
        <v>1342</v>
      </c>
      <c r="C1158" t="s">
        <v>1481</v>
      </c>
      <c r="D1158" t="s">
        <v>3901</v>
      </c>
      <c r="E1158" t="s">
        <v>48</v>
      </c>
      <c r="F1158" t="s">
        <v>6528</v>
      </c>
      <c r="G1158" t="s">
        <v>6529</v>
      </c>
      <c r="H1158" t="s">
        <v>537</v>
      </c>
      <c r="I1158" s="1">
        <v>23008</v>
      </c>
      <c r="J1158" t="s">
        <v>6530</v>
      </c>
      <c r="K1158" t="s">
        <v>6531</v>
      </c>
      <c r="L1158">
        <v>51388</v>
      </c>
      <c r="M1158" t="s">
        <v>537</v>
      </c>
      <c r="N1158" s="1">
        <v>44647</v>
      </c>
      <c r="O1158" s="1">
        <v>44652</v>
      </c>
      <c r="P1158">
        <v>3</v>
      </c>
      <c r="Q1158">
        <v>1</v>
      </c>
      <c r="R1158" t="s">
        <v>40</v>
      </c>
      <c r="S1158">
        <v>3</v>
      </c>
      <c r="T1158">
        <v>1</v>
      </c>
      <c r="U1158">
        <v>5</v>
      </c>
      <c r="V1158">
        <v>1185</v>
      </c>
      <c r="W1158" t="s">
        <v>41</v>
      </c>
      <c r="X1158" t="s">
        <v>6532</v>
      </c>
      <c r="Y1158" t="s">
        <v>65</v>
      </c>
      <c r="Z1158" s="1">
        <v>44614</v>
      </c>
      <c r="AA1158" s="2">
        <v>0.912175925925926</v>
      </c>
      <c r="AB1158" s="2">
        <v>4.9930555555555554E-2</v>
      </c>
      <c r="AC1158" t="s">
        <v>45</v>
      </c>
      <c r="AD1158" t="s">
        <v>45</v>
      </c>
      <c r="AE1158" t="s">
        <v>44</v>
      </c>
      <c r="AF1158">
        <v>237</v>
      </c>
    </row>
    <row r="1159" spans="1:32">
      <c r="A1159">
        <v>2243</v>
      </c>
      <c r="B1159">
        <v>1343</v>
      </c>
      <c r="C1159" t="s">
        <v>371</v>
      </c>
      <c r="D1159" t="s">
        <v>2283</v>
      </c>
      <c r="E1159" t="s">
        <v>34</v>
      </c>
      <c r="F1159" t="s">
        <v>6533</v>
      </c>
      <c r="G1159" t="s">
        <v>6534</v>
      </c>
      <c r="H1159" t="s">
        <v>122</v>
      </c>
      <c r="I1159" s="1">
        <v>23973</v>
      </c>
      <c r="J1159" t="s">
        <v>6535</v>
      </c>
      <c r="K1159" t="s">
        <v>6536</v>
      </c>
      <c r="L1159">
        <v>35761</v>
      </c>
      <c r="M1159" t="s">
        <v>122</v>
      </c>
      <c r="N1159" s="1">
        <v>44745</v>
      </c>
      <c r="O1159" s="1">
        <v>44746</v>
      </c>
      <c r="P1159">
        <v>42</v>
      </c>
      <c r="Q1159">
        <v>2</v>
      </c>
      <c r="R1159" t="s">
        <v>40</v>
      </c>
      <c r="S1159">
        <v>3</v>
      </c>
      <c r="T1159">
        <v>2</v>
      </c>
      <c r="U1159">
        <v>1</v>
      </c>
      <c r="V1159">
        <v>245</v>
      </c>
      <c r="W1159" t="s">
        <v>54</v>
      </c>
      <c r="X1159" t="s">
        <v>6537</v>
      </c>
      <c r="Y1159" t="s">
        <v>6</v>
      </c>
      <c r="Z1159" s="1">
        <v>44706</v>
      </c>
      <c r="AA1159" s="2">
        <v>0.78141203703703699</v>
      </c>
      <c r="AB1159" s="2">
        <v>9.2905092592592595E-2</v>
      </c>
      <c r="AC1159" t="s">
        <v>44</v>
      </c>
      <c r="AD1159" t="s">
        <v>45</v>
      </c>
      <c r="AE1159" t="s">
        <v>44</v>
      </c>
      <c r="AF1159">
        <v>245</v>
      </c>
    </row>
    <row r="1160" spans="1:32">
      <c r="A1160">
        <v>2244</v>
      </c>
      <c r="B1160">
        <v>1344</v>
      </c>
      <c r="C1160" t="s">
        <v>391</v>
      </c>
      <c r="D1160" t="s">
        <v>6538</v>
      </c>
      <c r="E1160" t="s">
        <v>34</v>
      </c>
      <c r="F1160" t="s">
        <v>6539</v>
      </c>
      <c r="G1160" t="s">
        <v>6540</v>
      </c>
      <c r="H1160" t="s">
        <v>37</v>
      </c>
      <c r="I1160" s="1">
        <v>18462</v>
      </c>
      <c r="J1160" t="s">
        <v>6541</v>
      </c>
      <c r="K1160" t="s">
        <v>6542</v>
      </c>
      <c r="L1160">
        <v>3220</v>
      </c>
      <c r="M1160" t="s">
        <v>37</v>
      </c>
      <c r="N1160" s="1">
        <v>44724</v>
      </c>
      <c r="O1160" s="1">
        <v>44728</v>
      </c>
      <c r="P1160">
        <v>70</v>
      </c>
      <c r="Q1160">
        <v>3</v>
      </c>
      <c r="R1160" t="s">
        <v>53</v>
      </c>
      <c r="S1160">
        <v>3</v>
      </c>
      <c r="T1160">
        <v>0</v>
      </c>
      <c r="U1160">
        <v>4</v>
      </c>
      <c r="V1160">
        <v>492</v>
      </c>
      <c r="W1160" t="s">
        <v>41</v>
      </c>
      <c r="X1160" t="s">
        <v>6543</v>
      </c>
      <c r="Y1160" t="s">
        <v>6</v>
      </c>
      <c r="Z1160" s="1">
        <v>44712</v>
      </c>
      <c r="AA1160" s="2">
        <v>0.2600925925925926</v>
      </c>
      <c r="AB1160" s="2">
        <v>0.82038194444444434</v>
      </c>
      <c r="AC1160" t="s">
        <v>44</v>
      </c>
      <c r="AD1160" t="s">
        <v>45</v>
      </c>
      <c r="AE1160" t="s">
        <v>44</v>
      </c>
      <c r="AF1160">
        <v>123</v>
      </c>
    </row>
    <row r="1161" spans="1:32">
      <c r="A1161">
        <v>2245</v>
      </c>
      <c r="B1161">
        <v>1345</v>
      </c>
      <c r="C1161" t="s">
        <v>371</v>
      </c>
      <c r="D1161" t="s">
        <v>1509</v>
      </c>
      <c r="E1161" t="s">
        <v>48</v>
      </c>
      <c r="F1161" t="s">
        <v>6544</v>
      </c>
      <c r="G1161" t="s">
        <v>6545</v>
      </c>
      <c r="H1161" t="s">
        <v>50</v>
      </c>
      <c r="I1161" s="1">
        <v>22048</v>
      </c>
      <c r="J1161" t="s">
        <v>6546</v>
      </c>
      <c r="K1161" t="s">
        <v>6547</v>
      </c>
      <c r="L1161">
        <v>57813</v>
      </c>
      <c r="M1161" t="s">
        <v>50</v>
      </c>
      <c r="N1161" s="1">
        <v>44620</v>
      </c>
      <c r="O1161" s="1">
        <v>44621</v>
      </c>
      <c r="P1161">
        <v>95</v>
      </c>
      <c r="Q1161">
        <v>4</v>
      </c>
      <c r="R1161" t="s">
        <v>63</v>
      </c>
      <c r="S1161">
        <v>4</v>
      </c>
      <c r="T1161">
        <v>2</v>
      </c>
      <c r="U1161">
        <v>1</v>
      </c>
      <c r="V1161">
        <v>84</v>
      </c>
      <c r="W1161" t="s">
        <v>54</v>
      </c>
      <c r="X1161" t="s">
        <v>6548</v>
      </c>
      <c r="Y1161" t="s">
        <v>81</v>
      </c>
      <c r="Z1161" s="1">
        <v>44606</v>
      </c>
      <c r="AA1161" s="2">
        <v>0.63783564814814808</v>
      </c>
      <c r="AB1161" s="2">
        <v>0.36517361111111107</v>
      </c>
      <c r="AC1161" t="s">
        <v>45</v>
      </c>
      <c r="AD1161" t="s">
        <v>44</v>
      </c>
      <c r="AE1161" t="s">
        <v>44</v>
      </c>
      <c r="AF1161">
        <v>84</v>
      </c>
    </row>
    <row r="1162" spans="1:32">
      <c r="A1162">
        <v>2246</v>
      </c>
      <c r="B1162">
        <v>1346</v>
      </c>
      <c r="C1162" t="s">
        <v>160</v>
      </c>
      <c r="D1162" t="s">
        <v>4484</v>
      </c>
      <c r="E1162" t="s">
        <v>34</v>
      </c>
      <c r="F1162" t="s">
        <v>6549</v>
      </c>
      <c r="G1162" t="s">
        <v>6550</v>
      </c>
      <c r="H1162" t="s">
        <v>60</v>
      </c>
      <c r="I1162" s="1">
        <v>30545</v>
      </c>
      <c r="J1162" t="s">
        <v>6551</v>
      </c>
      <c r="K1162" t="s">
        <v>1923</v>
      </c>
      <c r="L1162">
        <v>93251</v>
      </c>
      <c r="M1162" t="s">
        <v>60</v>
      </c>
      <c r="N1162" s="1">
        <v>44772</v>
      </c>
      <c r="O1162" s="1">
        <v>44777</v>
      </c>
      <c r="P1162">
        <v>57</v>
      </c>
      <c r="Q1162">
        <v>3</v>
      </c>
      <c r="R1162" t="s">
        <v>40</v>
      </c>
      <c r="S1162">
        <v>4</v>
      </c>
      <c r="T1162">
        <v>2</v>
      </c>
      <c r="U1162">
        <v>5</v>
      </c>
      <c r="V1162">
        <v>1095</v>
      </c>
      <c r="W1162" t="s">
        <v>54</v>
      </c>
      <c r="X1162" t="s">
        <v>6552</v>
      </c>
      <c r="Y1162" t="s">
        <v>43</v>
      </c>
      <c r="Z1162" s="1">
        <v>44753</v>
      </c>
      <c r="AA1162" s="2">
        <v>0.23820601851851853</v>
      </c>
      <c r="AB1162" s="2">
        <v>0.81627314814814811</v>
      </c>
      <c r="AC1162" t="s">
        <v>44</v>
      </c>
      <c r="AD1162" t="s">
        <v>44</v>
      </c>
      <c r="AE1162" t="s">
        <v>45</v>
      </c>
      <c r="AF1162">
        <v>219</v>
      </c>
    </row>
    <row r="1163" spans="1:32">
      <c r="A1163">
        <v>2247</v>
      </c>
      <c r="B1163">
        <v>1347</v>
      </c>
      <c r="C1163" t="s">
        <v>1759</v>
      </c>
      <c r="D1163" t="s">
        <v>2828</v>
      </c>
      <c r="E1163" t="s">
        <v>34</v>
      </c>
      <c r="F1163" t="s">
        <v>6553</v>
      </c>
      <c r="G1163">
        <v>8158976622</v>
      </c>
      <c r="H1163" t="s">
        <v>530</v>
      </c>
      <c r="I1163" s="1">
        <v>17056</v>
      </c>
      <c r="J1163" t="s">
        <v>6554</v>
      </c>
      <c r="K1163" t="s">
        <v>6555</v>
      </c>
      <c r="L1163">
        <v>96123</v>
      </c>
      <c r="M1163" t="s">
        <v>530</v>
      </c>
      <c r="N1163" s="1">
        <v>44631</v>
      </c>
      <c r="O1163" s="1">
        <v>44633</v>
      </c>
      <c r="P1163">
        <v>85</v>
      </c>
      <c r="Q1163">
        <v>4</v>
      </c>
      <c r="R1163" t="s">
        <v>53</v>
      </c>
      <c r="S1163">
        <v>1</v>
      </c>
      <c r="T1163">
        <v>0</v>
      </c>
      <c r="U1163">
        <v>2</v>
      </c>
      <c r="V1163">
        <v>264</v>
      </c>
      <c r="W1163" t="s">
        <v>41</v>
      </c>
      <c r="X1163" t="s">
        <v>6556</v>
      </c>
      <c r="Y1163" t="s">
        <v>43</v>
      </c>
      <c r="Z1163" s="1">
        <v>44604</v>
      </c>
      <c r="AA1163" s="2">
        <v>0.79746527777777787</v>
      </c>
      <c r="AB1163" s="2">
        <v>0.62087962962962961</v>
      </c>
      <c r="AC1163" t="s">
        <v>44</v>
      </c>
      <c r="AD1163" t="s">
        <v>44</v>
      </c>
      <c r="AE1163" t="s">
        <v>44</v>
      </c>
      <c r="AF1163">
        <v>132</v>
      </c>
    </row>
    <row r="1164" spans="1:32">
      <c r="A1164">
        <v>2248</v>
      </c>
      <c r="B1164">
        <v>1348</v>
      </c>
      <c r="C1164" t="s">
        <v>6557</v>
      </c>
      <c r="D1164" t="s">
        <v>6476</v>
      </c>
      <c r="E1164" t="s">
        <v>34</v>
      </c>
      <c r="F1164" t="s">
        <v>6558</v>
      </c>
      <c r="G1164" t="s">
        <v>6559</v>
      </c>
      <c r="H1164" t="s">
        <v>201</v>
      </c>
      <c r="I1164" s="1">
        <v>24653</v>
      </c>
      <c r="J1164" t="s">
        <v>6560</v>
      </c>
      <c r="K1164" t="s">
        <v>6561</v>
      </c>
      <c r="L1164">
        <v>18937</v>
      </c>
      <c r="M1164" t="s">
        <v>201</v>
      </c>
      <c r="N1164" s="1">
        <v>44836</v>
      </c>
      <c r="O1164" s="1">
        <v>44840</v>
      </c>
      <c r="P1164">
        <v>20</v>
      </c>
      <c r="Q1164">
        <v>1</v>
      </c>
      <c r="R1164" t="s">
        <v>63</v>
      </c>
      <c r="S1164">
        <v>3</v>
      </c>
      <c r="T1164">
        <v>0</v>
      </c>
      <c r="U1164">
        <v>4</v>
      </c>
      <c r="V1164">
        <v>260</v>
      </c>
      <c r="W1164" t="s">
        <v>41</v>
      </c>
      <c r="X1164" t="s">
        <v>6562</v>
      </c>
      <c r="Y1164" t="s">
        <v>81</v>
      </c>
      <c r="Z1164" s="1">
        <v>44797</v>
      </c>
      <c r="AA1164" s="2">
        <v>0.42120370370370369</v>
      </c>
      <c r="AB1164" s="2">
        <v>0.30351851851851852</v>
      </c>
      <c r="AC1164" t="s">
        <v>44</v>
      </c>
      <c r="AD1164" t="s">
        <v>44</v>
      </c>
      <c r="AE1164" t="s">
        <v>44</v>
      </c>
      <c r="AF1164">
        <v>65</v>
      </c>
    </row>
    <row r="1165" spans="1:32">
      <c r="A1165">
        <v>2249</v>
      </c>
      <c r="B1165">
        <v>1349</v>
      </c>
      <c r="C1165" t="s">
        <v>6563</v>
      </c>
      <c r="D1165" t="s">
        <v>402</v>
      </c>
      <c r="E1165" t="s">
        <v>48</v>
      </c>
      <c r="F1165" t="s">
        <v>6564</v>
      </c>
      <c r="G1165" t="s">
        <v>6565</v>
      </c>
      <c r="H1165" t="s">
        <v>537</v>
      </c>
      <c r="I1165" s="1">
        <v>38675</v>
      </c>
      <c r="J1165" t="s">
        <v>6566</v>
      </c>
      <c r="K1165" t="s">
        <v>6567</v>
      </c>
      <c r="L1165">
        <v>91580</v>
      </c>
      <c r="M1165" t="s">
        <v>537</v>
      </c>
      <c r="N1165" s="1">
        <v>44780</v>
      </c>
      <c r="O1165" s="1">
        <v>44781</v>
      </c>
      <c r="P1165">
        <v>57</v>
      </c>
      <c r="Q1165">
        <v>3</v>
      </c>
      <c r="R1165" t="s">
        <v>40</v>
      </c>
      <c r="S1165">
        <v>3</v>
      </c>
      <c r="T1165">
        <v>2</v>
      </c>
      <c r="U1165">
        <v>1</v>
      </c>
      <c r="V1165">
        <v>208</v>
      </c>
      <c r="W1165" t="s">
        <v>54</v>
      </c>
      <c r="X1165" t="s">
        <v>6568</v>
      </c>
      <c r="Y1165" t="s">
        <v>81</v>
      </c>
      <c r="Z1165" s="1">
        <v>44765</v>
      </c>
      <c r="AA1165" s="2">
        <v>0.82799768518518524</v>
      </c>
      <c r="AB1165" s="2">
        <v>0.23101851851851851</v>
      </c>
      <c r="AC1165" t="s">
        <v>44</v>
      </c>
      <c r="AD1165" t="s">
        <v>44</v>
      </c>
      <c r="AE1165" t="s">
        <v>44</v>
      </c>
      <c r="AF1165">
        <v>208</v>
      </c>
    </row>
    <row r="1166" spans="1:32">
      <c r="A1166">
        <v>2250</v>
      </c>
      <c r="B1166">
        <v>1350</v>
      </c>
      <c r="C1166" t="s">
        <v>2202</v>
      </c>
      <c r="D1166" t="s">
        <v>6569</v>
      </c>
      <c r="E1166" t="s">
        <v>48</v>
      </c>
      <c r="F1166" t="s">
        <v>6570</v>
      </c>
      <c r="G1166" t="s">
        <v>6571</v>
      </c>
      <c r="H1166" t="s">
        <v>904</v>
      </c>
      <c r="I1166" s="1">
        <v>21264</v>
      </c>
      <c r="J1166" t="s">
        <v>6572</v>
      </c>
      <c r="K1166" t="s">
        <v>6573</v>
      </c>
      <c r="L1166">
        <v>98923</v>
      </c>
      <c r="M1166" t="s">
        <v>904</v>
      </c>
      <c r="N1166" s="1">
        <v>44857</v>
      </c>
      <c r="O1166" s="1">
        <v>44861</v>
      </c>
      <c r="P1166">
        <v>29</v>
      </c>
      <c r="Q1166">
        <v>2</v>
      </c>
      <c r="R1166" t="s">
        <v>63</v>
      </c>
      <c r="S1166">
        <v>3</v>
      </c>
      <c r="T1166">
        <v>2</v>
      </c>
      <c r="U1166">
        <v>4</v>
      </c>
      <c r="V1166">
        <v>360</v>
      </c>
      <c r="W1166" t="s">
        <v>41</v>
      </c>
      <c r="X1166" t="s">
        <v>6574</v>
      </c>
      <c r="Y1166" t="s">
        <v>81</v>
      </c>
      <c r="Z1166" s="1">
        <v>44827</v>
      </c>
      <c r="AA1166" s="2">
        <v>0.89649305555555558</v>
      </c>
      <c r="AB1166" s="2">
        <v>0.3094675925925926</v>
      </c>
      <c r="AC1166" t="s">
        <v>45</v>
      </c>
      <c r="AD1166" t="s">
        <v>45</v>
      </c>
      <c r="AE1166" t="s">
        <v>44</v>
      </c>
      <c r="AF1166">
        <v>90</v>
      </c>
    </row>
    <row r="1167" spans="1:32">
      <c r="A1167">
        <v>2251</v>
      </c>
      <c r="B1167">
        <v>1351</v>
      </c>
      <c r="C1167" t="s">
        <v>828</v>
      </c>
      <c r="D1167" t="s">
        <v>584</v>
      </c>
      <c r="E1167" t="s">
        <v>48</v>
      </c>
      <c r="F1167" t="s">
        <v>6575</v>
      </c>
      <c r="G1167" t="s">
        <v>6576</v>
      </c>
      <c r="H1167" t="s">
        <v>70</v>
      </c>
      <c r="I1167" s="1">
        <v>22900</v>
      </c>
      <c r="J1167" t="s">
        <v>6577</v>
      </c>
      <c r="K1167" t="s">
        <v>6578</v>
      </c>
      <c r="L1167">
        <v>48100</v>
      </c>
      <c r="M1167" t="s">
        <v>70</v>
      </c>
      <c r="N1167" s="1">
        <v>44721</v>
      </c>
      <c r="O1167" s="1">
        <v>44723</v>
      </c>
      <c r="P1167">
        <v>19</v>
      </c>
      <c r="Q1167">
        <v>1</v>
      </c>
      <c r="R1167" t="s">
        <v>53</v>
      </c>
      <c r="S1167">
        <v>3</v>
      </c>
      <c r="T1167">
        <v>2</v>
      </c>
      <c r="U1167">
        <v>2</v>
      </c>
      <c r="V1167">
        <v>272</v>
      </c>
      <c r="W1167" t="s">
        <v>41</v>
      </c>
      <c r="X1167" t="s">
        <v>6579</v>
      </c>
      <c r="Y1167" t="s">
        <v>6</v>
      </c>
      <c r="Z1167" s="1">
        <v>44693</v>
      </c>
      <c r="AA1167" s="2">
        <v>0.98518518518518527</v>
      </c>
      <c r="AB1167" s="2">
        <v>0.40943287037037041</v>
      </c>
      <c r="AC1167" t="s">
        <v>44</v>
      </c>
      <c r="AD1167" t="s">
        <v>44</v>
      </c>
      <c r="AE1167" t="s">
        <v>44</v>
      </c>
      <c r="AF1167">
        <v>136</v>
      </c>
    </row>
    <row r="1168" spans="1:32">
      <c r="A1168">
        <v>2252</v>
      </c>
      <c r="B1168">
        <v>1352</v>
      </c>
      <c r="C1168" t="s">
        <v>229</v>
      </c>
      <c r="D1168" t="s">
        <v>257</v>
      </c>
      <c r="E1168" t="s">
        <v>48</v>
      </c>
      <c r="F1168" t="s">
        <v>6580</v>
      </c>
      <c r="G1168" t="s">
        <v>6581</v>
      </c>
      <c r="H1168" t="s">
        <v>37</v>
      </c>
      <c r="I1168" s="1">
        <v>29427</v>
      </c>
      <c r="J1168" t="s">
        <v>6582</v>
      </c>
      <c r="K1168" t="s">
        <v>6583</v>
      </c>
      <c r="L1168">
        <v>26505</v>
      </c>
      <c r="M1168" t="s">
        <v>37</v>
      </c>
      <c r="N1168" s="1">
        <v>44913</v>
      </c>
      <c r="O1168" s="1">
        <v>44915</v>
      </c>
      <c r="P1168">
        <v>84</v>
      </c>
      <c r="Q1168">
        <v>4</v>
      </c>
      <c r="R1168" t="s">
        <v>40</v>
      </c>
      <c r="S1168">
        <v>4</v>
      </c>
      <c r="T1168">
        <v>0</v>
      </c>
      <c r="U1168">
        <v>2</v>
      </c>
      <c r="V1168">
        <v>420</v>
      </c>
      <c r="W1168" t="s">
        <v>41</v>
      </c>
      <c r="X1168" t="s">
        <v>6584</v>
      </c>
      <c r="Y1168" t="s">
        <v>81</v>
      </c>
      <c r="Z1168" s="1">
        <v>44887</v>
      </c>
      <c r="AA1168" s="2">
        <v>0.86943287037037031</v>
      </c>
      <c r="AB1168" s="2">
        <v>0.37180555555555556</v>
      </c>
      <c r="AC1168" t="s">
        <v>45</v>
      </c>
      <c r="AD1168" t="s">
        <v>44</v>
      </c>
      <c r="AE1168" t="s">
        <v>44</v>
      </c>
      <c r="AF1168">
        <v>210</v>
      </c>
    </row>
    <row r="1169" spans="1:32">
      <c r="A1169">
        <v>2253</v>
      </c>
      <c r="B1169">
        <v>1353</v>
      </c>
      <c r="C1169" t="s">
        <v>602</v>
      </c>
      <c r="D1169" t="s">
        <v>3805</v>
      </c>
      <c r="E1169" t="s">
        <v>34</v>
      </c>
      <c r="F1169" t="s">
        <v>6585</v>
      </c>
      <c r="G1169" t="s">
        <v>6586</v>
      </c>
      <c r="H1169" t="s">
        <v>725</v>
      </c>
      <c r="I1169" s="1">
        <v>29110</v>
      </c>
      <c r="J1169" t="s">
        <v>6587</v>
      </c>
      <c r="K1169" t="s">
        <v>6588</v>
      </c>
      <c r="L1169">
        <v>37838</v>
      </c>
      <c r="M1169" t="s">
        <v>725</v>
      </c>
      <c r="N1169" s="1">
        <v>44838</v>
      </c>
      <c r="O1169" s="1">
        <v>44840</v>
      </c>
      <c r="P1169">
        <v>48</v>
      </c>
      <c r="Q1169">
        <v>2</v>
      </c>
      <c r="R1169" t="s">
        <v>40</v>
      </c>
      <c r="S1169">
        <v>4</v>
      </c>
      <c r="T1169">
        <v>0</v>
      </c>
      <c r="U1169">
        <v>2</v>
      </c>
      <c r="V1169">
        <v>418</v>
      </c>
      <c r="W1169" t="s">
        <v>41</v>
      </c>
      <c r="X1169" t="s">
        <v>6589</v>
      </c>
      <c r="Y1169" t="s">
        <v>81</v>
      </c>
      <c r="Z1169" s="1">
        <v>44822</v>
      </c>
      <c r="AA1169" s="2">
        <v>5.6365740740740744E-2</v>
      </c>
      <c r="AB1169" s="2">
        <v>0.64277777777777778</v>
      </c>
      <c r="AC1169" t="s">
        <v>45</v>
      </c>
      <c r="AD1169" t="s">
        <v>44</v>
      </c>
      <c r="AE1169" t="s">
        <v>44</v>
      </c>
      <c r="AF1169">
        <v>209</v>
      </c>
    </row>
    <row r="1170" spans="1:32">
      <c r="A1170">
        <v>2254</v>
      </c>
      <c r="B1170">
        <v>1354</v>
      </c>
      <c r="C1170" t="s">
        <v>4703</v>
      </c>
      <c r="D1170" t="s">
        <v>6590</v>
      </c>
      <c r="E1170" t="s">
        <v>48</v>
      </c>
      <c r="F1170" t="s">
        <v>6591</v>
      </c>
      <c r="G1170" t="s">
        <v>6592</v>
      </c>
      <c r="H1170" t="s">
        <v>60</v>
      </c>
      <c r="I1170" s="1">
        <v>19694</v>
      </c>
      <c r="J1170" t="s">
        <v>6593</v>
      </c>
      <c r="K1170" t="s">
        <v>6594</v>
      </c>
      <c r="L1170">
        <v>31902</v>
      </c>
      <c r="M1170" t="s">
        <v>60</v>
      </c>
      <c r="N1170" s="1">
        <v>44745</v>
      </c>
      <c r="O1170" s="1">
        <v>44747</v>
      </c>
      <c r="P1170">
        <v>89</v>
      </c>
      <c r="Q1170">
        <v>4</v>
      </c>
      <c r="R1170" t="s">
        <v>63</v>
      </c>
      <c r="S1170">
        <v>3</v>
      </c>
      <c r="T1170">
        <v>2</v>
      </c>
      <c r="U1170">
        <v>2</v>
      </c>
      <c r="V1170">
        <v>130</v>
      </c>
      <c r="W1170" t="s">
        <v>41</v>
      </c>
      <c r="X1170" t="s">
        <v>6595</v>
      </c>
      <c r="Y1170" t="s">
        <v>6</v>
      </c>
      <c r="Z1170" s="1">
        <v>44740</v>
      </c>
      <c r="AA1170" s="2">
        <v>0.10899305555555555</v>
      </c>
      <c r="AB1170" s="2">
        <v>0.36953703703703705</v>
      </c>
      <c r="AC1170" t="s">
        <v>44</v>
      </c>
      <c r="AD1170" t="s">
        <v>45</v>
      </c>
      <c r="AE1170" t="s">
        <v>45</v>
      </c>
      <c r="AF1170">
        <v>65</v>
      </c>
    </row>
    <row r="1171" spans="1:32">
      <c r="A1171">
        <v>2255</v>
      </c>
      <c r="B1171">
        <v>1355</v>
      </c>
      <c r="C1171" t="s">
        <v>6596</v>
      </c>
      <c r="D1171" t="s">
        <v>4785</v>
      </c>
      <c r="E1171" t="s">
        <v>34</v>
      </c>
      <c r="F1171" t="s">
        <v>6597</v>
      </c>
      <c r="G1171">
        <f>1-616-337-9889</f>
        <v>-10841</v>
      </c>
      <c r="H1171" t="s">
        <v>309</v>
      </c>
      <c r="I1171" s="1">
        <v>31125</v>
      </c>
      <c r="J1171" t="s">
        <v>6598</v>
      </c>
      <c r="K1171" t="s">
        <v>6599</v>
      </c>
      <c r="L1171">
        <v>72109</v>
      </c>
      <c r="M1171" t="s">
        <v>309</v>
      </c>
      <c r="N1171" s="1">
        <v>44913</v>
      </c>
      <c r="O1171" s="1">
        <v>44915</v>
      </c>
      <c r="P1171">
        <v>52</v>
      </c>
      <c r="Q1171">
        <v>3</v>
      </c>
      <c r="R1171" t="s">
        <v>53</v>
      </c>
      <c r="S1171">
        <v>2</v>
      </c>
      <c r="T1171">
        <v>1</v>
      </c>
      <c r="U1171">
        <v>2</v>
      </c>
      <c r="V1171">
        <v>294</v>
      </c>
      <c r="W1171" t="s">
        <v>41</v>
      </c>
      <c r="X1171" t="s">
        <v>6600</v>
      </c>
      <c r="Y1171" t="s">
        <v>81</v>
      </c>
      <c r="Z1171" s="1">
        <v>44889</v>
      </c>
      <c r="AA1171" s="2">
        <v>0.86699074074074067</v>
      </c>
      <c r="AB1171" s="2">
        <v>0.55932870370370369</v>
      </c>
      <c r="AC1171" t="s">
        <v>44</v>
      </c>
      <c r="AD1171" t="s">
        <v>44</v>
      </c>
      <c r="AE1171" t="s">
        <v>45</v>
      </c>
      <c r="AF1171">
        <v>147</v>
      </c>
    </row>
    <row r="1172" spans="1:32">
      <c r="A1172">
        <v>2256</v>
      </c>
      <c r="B1172">
        <v>1356</v>
      </c>
      <c r="C1172" t="s">
        <v>1392</v>
      </c>
      <c r="D1172" t="s">
        <v>847</v>
      </c>
      <c r="E1172" t="s">
        <v>34</v>
      </c>
      <c r="F1172" t="s">
        <v>6601</v>
      </c>
      <c r="G1172" t="s">
        <v>6602</v>
      </c>
      <c r="H1172" t="s">
        <v>171</v>
      </c>
      <c r="I1172" s="1">
        <v>29114</v>
      </c>
      <c r="J1172" t="s">
        <v>6603</v>
      </c>
      <c r="K1172" t="s">
        <v>6604</v>
      </c>
      <c r="L1172">
        <v>2490</v>
      </c>
      <c r="M1172" t="s">
        <v>171</v>
      </c>
      <c r="N1172" s="1">
        <v>44731</v>
      </c>
      <c r="O1172" s="1">
        <v>44734</v>
      </c>
      <c r="P1172">
        <v>67</v>
      </c>
      <c r="Q1172">
        <v>3</v>
      </c>
      <c r="R1172" t="s">
        <v>53</v>
      </c>
      <c r="S1172">
        <v>4</v>
      </c>
      <c r="T1172">
        <v>0</v>
      </c>
      <c r="U1172">
        <v>3</v>
      </c>
      <c r="V1172">
        <v>366</v>
      </c>
      <c r="W1172" t="s">
        <v>41</v>
      </c>
      <c r="X1172" t="s">
        <v>6605</v>
      </c>
      <c r="Y1172" t="s">
        <v>65</v>
      </c>
      <c r="Z1172" s="1">
        <v>44700</v>
      </c>
      <c r="AA1172" s="2">
        <v>5.7627314814814812E-2</v>
      </c>
      <c r="AB1172" s="2">
        <v>0.30990740740740741</v>
      </c>
      <c r="AC1172" t="s">
        <v>44</v>
      </c>
      <c r="AD1172" t="s">
        <v>44</v>
      </c>
      <c r="AE1172" t="s">
        <v>45</v>
      </c>
      <c r="AF1172">
        <v>122</v>
      </c>
    </row>
    <row r="1173" spans="1:32">
      <c r="A1173">
        <v>2257</v>
      </c>
      <c r="B1173">
        <v>1357</v>
      </c>
      <c r="C1173" t="s">
        <v>3783</v>
      </c>
      <c r="D1173" t="s">
        <v>4484</v>
      </c>
      <c r="E1173" t="s">
        <v>48</v>
      </c>
      <c r="F1173" t="s">
        <v>6606</v>
      </c>
      <c r="G1173" t="s">
        <v>6607</v>
      </c>
      <c r="H1173" t="s">
        <v>225</v>
      </c>
      <c r="I1173" s="1">
        <v>23892</v>
      </c>
      <c r="J1173" t="s">
        <v>6608</v>
      </c>
      <c r="K1173" t="s">
        <v>6609</v>
      </c>
      <c r="L1173">
        <v>80528</v>
      </c>
      <c r="M1173" t="s">
        <v>225</v>
      </c>
      <c r="N1173" s="1">
        <v>44802</v>
      </c>
      <c r="O1173" s="1">
        <v>44803</v>
      </c>
      <c r="P1173">
        <v>90</v>
      </c>
      <c r="Q1173">
        <v>4</v>
      </c>
      <c r="R1173" t="s">
        <v>40</v>
      </c>
      <c r="S1173">
        <v>2</v>
      </c>
      <c r="T1173">
        <v>2</v>
      </c>
      <c r="U1173">
        <v>1</v>
      </c>
      <c r="V1173">
        <v>243</v>
      </c>
      <c r="W1173" t="s">
        <v>54</v>
      </c>
      <c r="X1173" t="s">
        <v>6610</v>
      </c>
      <c r="Y1173" t="s">
        <v>43</v>
      </c>
      <c r="Z1173" s="1">
        <v>44785</v>
      </c>
      <c r="AA1173" s="2">
        <v>0.97996527777777775</v>
      </c>
      <c r="AB1173" s="2">
        <v>0.46371527777777777</v>
      </c>
      <c r="AC1173" t="s">
        <v>44</v>
      </c>
      <c r="AD1173" t="s">
        <v>45</v>
      </c>
      <c r="AE1173" t="s">
        <v>45</v>
      </c>
      <c r="AF1173">
        <v>243</v>
      </c>
    </row>
    <row r="1174" spans="1:32">
      <c r="A1174">
        <v>2259</v>
      </c>
      <c r="B1174">
        <v>1359</v>
      </c>
      <c r="C1174" t="s">
        <v>6028</v>
      </c>
      <c r="D1174" t="s">
        <v>6212</v>
      </c>
      <c r="E1174" t="s">
        <v>48</v>
      </c>
      <c r="F1174" t="s">
        <v>6611</v>
      </c>
      <c r="G1174" t="s">
        <v>6612</v>
      </c>
      <c r="H1174" t="s">
        <v>209</v>
      </c>
      <c r="I1174" s="1">
        <v>16516</v>
      </c>
      <c r="J1174" t="s">
        <v>6613</v>
      </c>
      <c r="K1174" t="s">
        <v>6614</v>
      </c>
      <c r="L1174">
        <v>66440</v>
      </c>
      <c r="M1174" t="s">
        <v>209</v>
      </c>
      <c r="N1174" s="1">
        <v>44703</v>
      </c>
      <c r="O1174" s="1">
        <v>44707</v>
      </c>
      <c r="P1174">
        <v>89</v>
      </c>
      <c r="Q1174">
        <v>4</v>
      </c>
      <c r="R1174" t="s">
        <v>63</v>
      </c>
      <c r="S1174">
        <v>4</v>
      </c>
      <c r="T1174">
        <v>2</v>
      </c>
      <c r="U1174">
        <v>4</v>
      </c>
      <c r="V1174">
        <v>248</v>
      </c>
      <c r="W1174" t="s">
        <v>41</v>
      </c>
      <c r="X1174" t="s">
        <v>6615</v>
      </c>
      <c r="Y1174" t="s">
        <v>65</v>
      </c>
      <c r="Z1174" s="1">
        <v>44684</v>
      </c>
      <c r="AA1174" s="2">
        <v>0.66403935185185181</v>
      </c>
      <c r="AB1174" s="2">
        <v>0.91278935185185184</v>
      </c>
      <c r="AC1174" t="s">
        <v>45</v>
      </c>
      <c r="AD1174" t="s">
        <v>44</v>
      </c>
      <c r="AE1174" t="s">
        <v>44</v>
      </c>
      <c r="AF1174">
        <v>62</v>
      </c>
    </row>
    <row r="1175" spans="1:32">
      <c r="A1175">
        <v>2260</v>
      </c>
      <c r="B1175">
        <v>1360</v>
      </c>
      <c r="C1175" t="s">
        <v>2397</v>
      </c>
      <c r="D1175" t="s">
        <v>2828</v>
      </c>
      <c r="E1175" t="s">
        <v>34</v>
      </c>
      <c r="F1175" t="s">
        <v>6616</v>
      </c>
      <c r="G1175" t="s">
        <v>6617</v>
      </c>
      <c r="H1175" t="s">
        <v>692</v>
      </c>
      <c r="I1175" s="1">
        <v>27900</v>
      </c>
      <c r="J1175" t="s">
        <v>6618</v>
      </c>
      <c r="K1175" t="s">
        <v>6619</v>
      </c>
      <c r="L1175">
        <v>66344</v>
      </c>
      <c r="M1175" t="s">
        <v>692</v>
      </c>
      <c r="N1175" s="1">
        <v>44788</v>
      </c>
      <c r="O1175" s="1">
        <v>44789</v>
      </c>
      <c r="P1175">
        <v>85</v>
      </c>
      <c r="Q1175">
        <v>4</v>
      </c>
      <c r="R1175" t="s">
        <v>53</v>
      </c>
      <c r="S1175">
        <v>2</v>
      </c>
      <c r="T1175">
        <v>1</v>
      </c>
      <c r="U1175">
        <v>1</v>
      </c>
      <c r="V1175">
        <v>133</v>
      </c>
      <c r="W1175" t="s">
        <v>41</v>
      </c>
      <c r="X1175" t="s">
        <v>6620</v>
      </c>
      <c r="Y1175" t="s">
        <v>65</v>
      </c>
      <c r="Z1175" s="1">
        <v>44766</v>
      </c>
      <c r="AA1175" s="2">
        <v>0.15703703703703703</v>
      </c>
      <c r="AB1175" s="2">
        <v>0.22032407407407406</v>
      </c>
      <c r="AC1175" t="s">
        <v>45</v>
      </c>
      <c r="AD1175" t="s">
        <v>44</v>
      </c>
      <c r="AE1175" t="s">
        <v>44</v>
      </c>
      <c r="AF1175">
        <v>133</v>
      </c>
    </row>
    <row r="1176" spans="1:32">
      <c r="A1176">
        <v>2261</v>
      </c>
      <c r="B1176">
        <v>1361</v>
      </c>
      <c r="C1176" t="s">
        <v>2833</v>
      </c>
      <c r="D1176" t="s">
        <v>428</v>
      </c>
      <c r="E1176" t="s">
        <v>34</v>
      </c>
      <c r="F1176" t="s">
        <v>6621</v>
      </c>
      <c r="G1176" t="s">
        <v>6622</v>
      </c>
      <c r="H1176" t="s">
        <v>317</v>
      </c>
      <c r="I1176" s="1">
        <v>20599</v>
      </c>
      <c r="J1176" t="s">
        <v>6623</v>
      </c>
      <c r="K1176" t="s">
        <v>6624</v>
      </c>
      <c r="L1176">
        <v>28977</v>
      </c>
      <c r="M1176" t="s">
        <v>317</v>
      </c>
      <c r="N1176" s="1">
        <v>44908</v>
      </c>
      <c r="O1176" s="1">
        <v>44912</v>
      </c>
      <c r="P1176">
        <v>15</v>
      </c>
      <c r="Q1176">
        <v>1</v>
      </c>
      <c r="R1176" t="s">
        <v>40</v>
      </c>
      <c r="S1176">
        <v>2</v>
      </c>
      <c r="T1176">
        <v>2</v>
      </c>
      <c r="U1176">
        <v>4</v>
      </c>
      <c r="V1176">
        <v>984</v>
      </c>
      <c r="W1176" t="s">
        <v>54</v>
      </c>
      <c r="X1176" t="s">
        <v>6625</v>
      </c>
      <c r="Y1176" t="s">
        <v>43</v>
      </c>
      <c r="Z1176" s="1">
        <v>44887</v>
      </c>
      <c r="AA1176" s="2">
        <v>0.86902777777777773</v>
      </c>
      <c r="AB1176" s="2">
        <v>0.10129629629629629</v>
      </c>
      <c r="AC1176" t="s">
        <v>44</v>
      </c>
      <c r="AD1176" t="s">
        <v>44</v>
      </c>
      <c r="AE1176" t="s">
        <v>44</v>
      </c>
      <c r="AF1176">
        <v>246</v>
      </c>
    </row>
    <row r="1177" spans="1:32">
      <c r="A1177">
        <v>2262</v>
      </c>
      <c r="B1177">
        <v>1362</v>
      </c>
      <c r="C1177" t="s">
        <v>3038</v>
      </c>
      <c r="D1177" t="s">
        <v>591</v>
      </c>
      <c r="E1177" t="s">
        <v>34</v>
      </c>
      <c r="F1177" t="s">
        <v>6626</v>
      </c>
      <c r="G1177" t="s">
        <v>6627</v>
      </c>
      <c r="H1177" t="s">
        <v>171</v>
      </c>
      <c r="I1177" s="1">
        <v>21963</v>
      </c>
      <c r="J1177" t="s">
        <v>6628</v>
      </c>
      <c r="K1177" t="s">
        <v>6629</v>
      </c>
      <c r="L1177">
        <v>54950</v>
      </c>
      <c r="M1177" t="s">
        <v>171</v>
      </c>
      <c r="N1177" s="1">
        <v>44733</v>
      </c>
      <c r="O1177" s="1">
        <v>44736</v>
      </c>
      <c r="P1177">
        <v>96</v>
      </c>
      <c r="Q1177">
        <v>4</v>
      </c>
      <c r="R1177" t="s">
        <v>40</v>
      </c>
      <c r="S1177">
        <v>3</v>
      </c>
      <c r="T1177">
        <v>0</v>
      </c>
      <c r="U1177">
        <v>3</v>
      </c>
      <c r="V1177">
        <v>693</v>
      </c>
      <c r="W1177" t="s">
        <v>41</v>
      </c>
      <c r="X1177" t="s">
        <v>6630</v>
      </c>
      <c r="Y1177" t="s">
        <v>81</v>
      </c>
      <c r="Z1177" s="1">
        <v>44699</v>
      </c>
      <c r="AA1177" s="2">
        <v>0.1827199074074074</v>
      </c>
      <c r="AB1177" s="2">
        <v>0.54136574074074073</v>
      </c>
      <c r="AC1177" t="s">
        <v>45</v>
      </c>
      <c r="AD1177" t="s">
        <v>44</v>
      </c>
      <c r="AE1177" t="s">
        <v>44</v>
      </c>
      <c r="AF1177">
        <v>231</v>
      </c>
    </row>
    <row r="1178" spans="1:32">
      <c r="A1178">
        <v>2263</v>
      </c>
      <c r="B1178">
        <v>1363</v>
      </c>
      <c r="C1178" t="s">
        <v>321</v>
      </c>
      <c r="D1178" t="s">
        <v>83</v>
      </c>
      <c r="E1178" t="s">
        <v>48</v>
      </c>
      <c r="F1178" t="s">
        <v>6631</v>
      </c>
      <c r="G1178" t="s">
        <v>6632</v>
      </c>
      <c r="H1178" t="s">
        <v>295</v>
      </c>
      <c r="I1178" s="1">
        <v>22463</v>
      </c>
      <c r="J1178" t="s">
        <v>6633</v>
      </c>
      <c r="K1178" t="s">
        <v>6634</v>
      </c>
      <c r="L1178">
        <v>50598</v>
      </c>
      <c r="M1178" t="s">
        <v>295</v>
      </c>
      <c r="N1178" s="1">
        <v>44614</v>
      </c>
      <c r="O1178" s="1">
        <v>44618</v>
      </c>
      <c r="P1178">
        <v>9</v>
      </c>
      <c r="Q1178">
        <v>1</v>
      </c>
      <c r="R1178" t="s">
        <v>40</v>
      </c>
      <c r="S1178">
        <v>2</v>
      </c>
      <c r="T1178">
        <v>2</v>
      </c>
      <c r="U1178">
        <v>4</v>
      </c>
      <c r="V1178">
        <v>928</v>
      </c>
      <c r="W1178" t="s">
        <v>41</v>
      </c>
      <c r="X1178" t="s">
        <v>6635</v>
      </c>
      <c r="Y1178" t="s">
        <v>65</v>
      </c>
      <c r="Z1178" s="1">
        <v>44599</v>
      </c>
      <c r="AA1178" s="2">
        <v>0.72489583333333341</v>
      </c>
      <c r="AB1178" s="2">
        <v>0.1179513888888889</v>
      </c>
      <c r="AC1178" t="s">
        <v>44</v>
      </c>
      <c r="AD1178" t="s">
        <v>45</v>
      </c>
      <c r="AE1178" t="s">
        <v>44</v>
      </c>
      <c r="AF1178">
        <v>232</v>
      </c>
    </row>
    <row r="1179" spans="1:32">
      <c r="A1179">
        <v>2264</v>
      </c>
      <c r="B1179">
        <v>1364</v>
      </c>
      <c r="C1179" t="s">
        <v>681</v>
      </c>
      <c r="D1179" t="s">
        <v>6636</v>
      </c>
      <c r="E1179" t="s">
        <v>48</v>
      </c>
      <c r="F1179" t="s">
        <v>6637</v>
      </c>
      <c r="G1179" t="s">
        <v>6638</v>
      </c>
      <c r="H1179" t="s">
        <v>135</v>
      </c>
      <c r="I1179" s="1">
        <v>23816</v>
      </c>
      <c r="J1179" t="s">
        <v>6639</v>
      </c>
      <c r="K1179" t="s">
        <v>3367</v>
      </c>
      <c r="L1179">
        <v>51039</v>
      </c>
      <c r="M1179" t="s">
        <v>135</v>
      </c>
      <c r="N1179" s="1">
        <v>44612</v>
      </c>
      <c r="O1179" s="1">
        <v>44616</v>
      </c>
      <c r="P1179">
        <v>47</v>
      </c>
      <c r="Q1179">
        <v>2</v>
      </c>
      <c r="R1179" t="s">
        <v>63</v>
      </c>
      <c r="S1179">
        <v>3</v>
      </c>
      <c r="T1179">
        <v>0</v>
      </c>
      <c r="U1179">
        <v>4</v>
      </c>
      <c r="V1179">
        <v>272</v>
      </c>
      <c r="W1179" t="s">
        <v>41</v>
      </c>
      <c r="X1179" t="s">
        <v>6640</v>
      </c>
      <c r="Y1179" t="s">
        <v>81</v>
      </c>
      <c r="Z1179" s="1">
        <v>44606</v>
      </c>
      <c r="AA1179" s="2">
        <v>4.1550925925925929E-2</v>
      </c>
      <c r="AB1179" s="2">
        <v>0.28348379629629633</v>
      </c>
      <c r="AC1179" t="s">
        <v>44</v>
      </c>
      <c r="AD1179" t="s">
        <v>45</v>
      </c>
      <c r="AE1179" t="s">
        <v>44</v>
      </c>
      <c r="AF1179">
        <v>68</v>
      </c>
    </row>
    <row r="1180" spans="1:32">
      <c r="A1180">
        <v>2265</v>
      </c>
      <c r="B1180">
        <v>1365</v>
      </c>
      <c r="C1180" t="s">
        <v>284</v>
      </c>
      <c r="D1180" t="s">
        <v>435</v>
      </c>
      <c r="E1180" t="s">
        <v>48</v>
      </c>
      <c r="F1180" t="s">
        <v>6641</v>
      </c>
      <c r="G1180" t="s">
        <v>6642</v>
      </c>
      <c r="H1180" t="s">
        <v>60</v>
      </c>
      <c r="I1180" s="1">
        <v>37355</v>
      </c>
      <c r="J1180" t="s">
        <v>6643</v>
      </c>
      <c r="K1180" t="s">
        <v>6644</v>
      </c>
      <c r="L1180">
        <v>93634</v>
      </c>
      <c r="M1180" t="s">
        <v>60</v>
      </c>
      <c r="N1180" s="1">
        <v>44845</v>
      </c>
      <c r="O1180" s="1">
        <v>44850</v>
      </c>
      <c r="P1180">
        <v>13</v>
      </c>
      <c r="Q1180">
        <v>1</v>
      </c>
      <c r="R1180" t="s">
        <v>53</v>
      </c>
      <c r="S1180">
        <v>3</v>
      </c>
      <c r="T1180">
        <v>2</v>
      </c>
      <c r="U1180">
        <v>5</v>
      </c>
      <c r="V1180">
        <v>690</v>
      </c>
      <c r="W1180" t="s">
        <v>41</v>
      </c>
      <c r="X1180" t="s">
        <v>6645</v>
      </c>
      <c r="Y1180" t="s">
        <v>65</v>
      </c>
      <c r="Z1180" s="1">
        <v>44809</v>
      </c>
      <c r="AA1180" s="2">
        <v>0.58436342592592594</v>
      </c>
      <c r="AB1180" s="2">
        <v>0.46657407407407409</v>
      </c>
      <c r="AC1180" t="s">
        <v>44</v>
      </c>
      <c r="AD1180" t="s">
        <v>44</v>
      </c>
      <c r="AE1180" t="s">
        <v>44</v>
      </c>
      <c r="AF1180">
        <v>138</v>
      </c>
    </row>
    <row r="1181" spans="1:32">
      <c r="A1181">
        <v>2267</v>
      </c>
      <c r="B1181">
        <v>1367</v>
      </c>
      <c r="C1181" t="s">
        <v>2616</v>
      </c>
      <c r="D1181" t="s">
        <v>853</v>
      </c>
      <c r="E1181" t="s">
        <v>48</v>
      </c>
      <c r="F1181" t="s">
        <v>6646</v>
      </c>
      <c r="G1181" t="s">
        <v>6647</v>
      </c>
      <c r="H1181" t="s">
        <v>309</v>
      </c>
      <c r="I1181" s="1">
        <v>24944</v>
      </c>
      <c r="J1181" t="s">
        <v>6648</v>
      </c>
      <c r="K1181" t="s">
        <v>6649</v>
      </c>
      <c r="L1181">
        <v>36701</v>
      </c>
      <c r="M1181" t="s">
        <v>309</v>
      </c>
      <c r="N1181" s="1">
        <v>44693</v>
      </c>
      <c r="O1181" s="1">
        <v>44698</v>
      </c>
      <c r="P1181">
        <v>63</v>
      </c>
      <c r="Q1181">
        <v>3</v>
      </c>
      <c r="R1181" t="s">
        <v>40</v>
      </c>
      <c r="S1181">
        <v>2</v>
      </c>
      <c r="T1181">
        <v>2</v>
      </c>
      <c r="U1181">
        <v>5</v>
      </c>
      <c r="V1181">
        <v>1125</v>
      </c>
      <c r="W1181" t="s">
        <v>54</v>
      </c>
      <c r="X1181" t="s">
        <v>6650</v>
      </c>
      <c r="Y1181" t="s">
        <v>81</v>
      </c>
      <c r="Z1181" s="1">
        <v>44656</v>
      </c>
      <c r="AA1181" s="2">
        <v>0.75484953703703705</v>
      </c>
      <c r="AB1181" s="2">
        <v>0.70423611111111117</v>
      </c>
      <c r="AC1181" t="s">
        <v>45</v>
      </c>
      <c r="AD1181" t="s">
        <v>45</v>
      </c>
      <c r="AE1181" t="s">
        <v>45</v>
      </c>
      <c r="AF1181">
        <v>225</v>
      </c>
    </row>
    <row r="1182" spans="1:32">
      <c r="A1182">
        <v>2268</v>
      </c>
      <c r="B1182">
        <v>1368</v>
      </c>
      <c r="C1182" t="s">
        <v>384</v>
      </c>
      <c r="D1182" t="s">
        <v>57</v>
      </c>
      <c r="E1182" t="s">
        <v>48</v>
      </c>
      <c r="F1182" t="s">
        <v>6651</v>
      </c>
      <c r="G1182" t="s">
        <v>6652</v>
      </c>
      <c r="H1182" t="s">
        <v>317</v>
      </c>
      <c r="I1182" s="1">
        <v>22823</v>
      </c>
      <c r="J1182" t="s">
        <v>6653</v>
      </c>
      <c r="K1182" t="s">
        <v>6654</v>
      </c>
      <c r="L1182">
        <v>25837</v>
      </c>
      <c r="M1182" t="s">
        <v>317</v>
      </c>
      <c r="N1182" s="1">
        <v>44642</v>
      </c>
      <c r="O1182" s="1">
        <v>44645</v>
      </c>
      <c r="P1182">
        <v>95</v>
      </c>
      <c r="Q1182">
        <v>4</v>
      </c>
      <c r="R1182" t="s">
        <v>63</v>
      </c>
      <c r="S1182">
        <v>3</v>
      </c>
      <c r="T1182">
        <v>1</v>
      </c>
      <c r="U1182">
        <v>3</v>
      </c>
      <c r="V1182">
        <v>270</v>
      </c>
      <c r="W1182" t="s">
        <v>41</v>
      </c>
      <c r="X1182" t="s">
        <v>6655</v>
      </c>
      <c r="Y1182" t="s">
        <v>65</v>
      </c>
      <c r="Z1182" s="1">
        <v>44608</v>
      </c>
      <c r="AA1182" s="2">
        <v>0.66834490740740737</v>
      </c>
      <c r="AB1182" s="2">
        <v>0.18174768518518516</v>
      </c>
      <c r="AC1182" t="s">
        <v>44</v>
      </c>
      <c r="AD1182" t="s">
        <v>45</v>
      </c>
      <c r="AE1182" t="s">
        <v>45</v>
      </c>
      <c r="AF1182">
        <v>90</v>
      </c>
    </row>
    <row r="1183" spans="1:32">
      <c r="A1183">
        <v>2269</v>
      </c>
      <c r="B1183">
        <v>1369</v>
      </c>
      <c r="C1183" t="s">
        <v>6656</v>
      </c>
      <c r="D1183" t="s">
        <v>6657</v>
      </c>
      <c r="E1183" t="s">
        <v>34</v>
      </c>
      <c r="F1183" t="s">
        <v>6658</v>
      </c>
      <c r="G1183" t="s">
        <v>6659</v>
      </c>
      <c r="H1183" t="s">
        <v>418</v>
      </c>
      <c r="I1183" s="1">
        <v>33845</v>
      </c>
      <c r="J1183" t="s">
        <v>6660</v>
      </c>
      <c r="K1183" t="s">
        <v>6661</v>
      </c>
      <c r="L1183">
        <v>4423</v>
      </c>
      <c r="M1183" t="s">
        <v>418</v>
      </c>
      <c r="N1183" s="1">
        <v>44867</v>
      </c>
      <c r="O1183" s="1">
        <v>44871</v>
      </c>
      <c r="P1183">
        <v>29</v>
      </c>
      <c r="Q1183">
        <v>2</v>
      </c>
      <c r="R1183" t="s">
        <v>63</v>
      </c>
      <c r="S1183">
        <v>4</v>
      </c>
      <c r="T1183">
        <v>0</v>
      </c>
      <c r="U1183">
        <v>4</v>
      </c>
      <c r="V1183">
        <v>264</v>
      </c>
      <c r="W1183" t="s">
        <v>41</v>
      </c>
      <c r="X1183" t="s">
        <v>6662</v>
      </c>
      <c r="Y1183" t="s">
        <v>81</v>
      </c>
      <c r="Z1183" s="1">
        <v>44833</v>
      </c>
      <c r="AA1183" s="2">
        <v>0.97930555555555554</v>
      </c>
      <c r="AB1183" s="2">
        <v>0.35199074074074077</v>
      </c>
      <c r="AC1183" t="s">
        <v>44</v>
      </c>
      <c r="AD1183" t="s">
        <v>44</v>
      </c>
      <c r="AE1183" t="s">
        <v>45</v>
      </c>
      <c r="AF1183">
        <v>66</v>
      </c>
    </row>
    <row r="1184" spans="1:32">
      <c r="A1184">
        <v>2270</v>
      </c>
      <c r="B1184">
        <v>1370</v>
      </c>
      <c r="C1184" t="s">
        <v>1986</v>
      </c>
      <c r="D1184" t="s">
        <v>57</v>
      </c>
      <c r="E1184" t="s">
        <v>34</v>
      </c>
      <c r="F1184" t="s">
        <v>6663</v>
      </c>
      <c r="G1184" t="s">
        <v>6664</v>
      </c>
      <c r="H1184" t="s">
        <v>171</v>
      </c>
      <c r="I1184" s="1">
        <v>31863</v>
      </c>
      <c r="J1184" t="s">
        <v>6665</v>
      </c>
      <c r="K1184" t="s">
        <v>6666</v>
      </c>
      <c r="L1184">
        <v>25567</v>
      </c>
      <c r="M1184" t="s">
        <v>171</v>
      </c>
      <c r="N1184" s="1">
        <v>44928</v>
      </c>
      <c r="O1184" s="1">
        <v>44931</v>
      </c>
      <c r="P1184">
        <v>27</v>
      </c>
      <c r="Q1184">
        <v>2</v>
      </c>
      <c r="R1184" t="s">
        <v>40</v>
      </c>
      <c r="S1184">
        <v>1</v>
      </c>
      <c r="T1184">
        <v>1</v>
      </c>
      <c r="U1184">
        <v>3</v>
      </c>
      <c r="V1184">
        <v>630</v>
      </c>
      <c r="W1184" t="s">
        <v>54</v>
      </c>
      <c r="X1184" t="s">
        <v>6667</v>
      </c>
      <c r="Y1184" t="s">
        <v>65</v>
      </c>
      <c r="Z1184" s="1">
        <v>44920</v>
      </c>
      <c r="AA1184" s="2">
        <v>0.74725694444444446</v>
      </c>
      <c r="AB1184" s="2">
        <v>0.83981481481481479</v>
      </c>
      <c r="AC1184" t="s">
        <v>45</v>
      </c>
      <c r="AD1184" t="s">
        <v>45</v>
      </c>
      <c r="AE1184" t="s">
        <v>45</v>
      </c>
      <c r="AF1184">
        <v>210</v>
      </c>
    </row>
    <row r="1185" spans="1:32">
      <c r="A1185">
        <v>2271</v>
      </c>
      <c r="B1185">
        <v>1371</v>
      </c>
      <c r="C1185" t="s">
        <v>354</v>
      </c>
      <c r="D1185" t="s">
        <v>6668</v>
      </c>
      <c r="E1185" t="s">
        <v>34</v>
      </c>
      <c r="F1185" t="s">
        <v>6669</v>
      </c>
      <c r="G1185" t="s">
        <v>6670</v>
      </c>
      <c r="H1185" t="s">
        <v>135</v>
      </c>
      <c r="I1185" s="1">
        <v>29175</v>
      </c>
      <c r="J1185" t="s">
        <v>6671</v>
      </c>
      <c r="K1185" t="s">
        <v>6672</v>
      </c>
      <c r="L1185">
        <v>28962</v>
      </c>
      <c r="M1185" t="s">
        <v>135</v>
      </c>
      <c r="N1185" s="1">
        <v>44820</v>
      </c>
      <c r="O1185" s="1">
        <v>44825</v>
      </c>
      <c r="P1185">
        <v>75</v>
      </c>
      <c r="Q1185">
        <v>3</v>
      </c>
      <c r="R1185" t="s">
        <v>40</v>
      </c>
      <c r="S1185">
        <v>1</v>
      </c>
      <c r="T1185">
        <v>1</v>
      </c>
      <c r="U1185">
        <v>5</v>
      </c>
      <c r="V1185">
        <v>1080</v>
      </c>
      <c r="W1185" t="s">
        <v>54</v>
      </c>
      <c r="X1185" t="s">
        <v>6673</v>
      </c>
      <c r="Y1185" t="s">
        <v>81</v>
      </c>
      <c r="Z1185" s="1">
        <v>44813</v>
      </c>
      <c r="AA1185" s="2">
        <v>0.58439814814814817</v>
      </c>
      <c r="AB1185" s="2">
        <v>0.70689814814814811</v>
      </c>
      <c r="AC1185" t="s">
        <v>44</v>
      </c>
      <c r="AD1185" t="s">
        <v>44</v>
      </c>
      <c r="AE1185" t="s">
        <v>45</v>
      </c>
      <c r="AF1185">
        <v>216</v>
      </c>
    </row>
    <row r="1186" spans="1:32">
      <c r="A1186">
        <v>2272</v>
      </c>
      <c r="B1186">
        <v>1372</v>
      </c>
      <c r="C1186" t="s">
        <v>6674</v>
      </c>
      <c r="D1186" t="s">
        <v>6675</v>
      </c>
      <c r="E1186" t="s">
        <v>48</v>
      </c>
      <c r="F1186" t="s">
        <v>6676</v>
      </c>
      <c r="G1186" t="s">
        <v>6677</v>
      </c>
      <c r="H1186" t="s">
        <v>405</v>
      </c>
      <c r="I1186" s="1">
        <v>17711</v>
      </c>
      <c r="J1186" t="s">
        <v>6678</v>
      </c>
      <c r="K1186" t="s">
        <v>6679</v>
      </c>
      <c r="L1186">
        <v>68895</v>
      </c>
      <c r="M1186" t="s">
        <v>405</v>
      </c>
      <c r="N1186" s="1">
        <v>44896</v>
      </c>
      <c r="O1186" s="1">
        <v>44901</v>
      </c>
      <c r="P1186">
        <v>47</v>
      </c>
      <c r="Q1186">
        <v>2</v>
      </c>
      <c r="R1186" t="s">
        <v>63</v>
      </c>
      <c r="S1186">
        <v>4</v>
      </c>
      <c r="T1186">
        <v>1</v>
      </c>
      <c r="U1186">
        <v>5</v>
      </c>
      <c r="V1186">
        <v>380</v>
      </c>
      <c r="W1186" t="s">
        <v>54</v>
      </c>
      <c r="X1186" t="s">
        <v>6680</v>
      </c>
      <c r="Y1186" t="s">
        <v>65</v>
      </c>
      <c r="Z1186" s="1">
        <v>44865</v>
      </c>
      <c r="AA1186" s="2">
        <v>0.86307870370370365</v>
      </c>
      <c r="AB1186" s="2">
        <v>0.68361111111111106</v>
      </c>
      <c r="AC1186" t="s">
        <v>44</v>
      </c>
      <c r="AD1186" t="s">
        <v>44</v>
      </c>
      <c r="AE1186" t="s">
        <v>45</v>
      </c>
      <c r="AF1186">
        <v>76</v>
      </c>
    </row>
    <row r="1187" spans="1:32">
      <c r="A1187">
        <v>2273</v>
      </c>
      <c r="B1187">
        <v>1373</v>
      </c>
      <c r="C1187" t="s">
        <v>864</v>
      </c>
      <c r="D1187" t="s">
        <v>6681</v>
      </c>
      <c r="E1187" t="s">
        <v>34</v>
      </c>
      <c r="F1187" t="s">
        <v>6682</v>
      </c>
      <c r="G1187" t="s">
        <v>6683</v>
      </c>
      <c r="H1187" t="s">
        <v>37</v>
      </c>
      <c r="I1187" s="1">
        <v>33858</v>
      </c>
      <c r="J1187" t="s">
        <v>6684</v>
      </c>
      <c r="K1187" t="s">
        <v>6685</v>
      </c>
      <c r="L1187">
        <v>95454</v>
      </c>
      <c r="M1187" t="s">
        <v>37</v>
      </c>
      <c r="N1187" s="1">
        <v>44822</v>
      </c>
      <c r="O1187" s="1">
        <v>44825</v>
      </c>
      <c r="P1187">
        <v>94</v>
      </c>
      <c r="Q1187">
        <v>4</v>
      </c>
      <c r="R1187" t="s">
        <v>53</v>
      </c>
      <c r="S1187">
        <v>2</v>
      </c>
      <c r="T1187">
        <v>0</v>
      </c>
      <c r="U1187">
        <v>3</v>
      </c>
      <c r="V1187">
        <v>423</v>
      </c>
      <c r="W1187" t="s">
        <v>54</v>
      </c>
      <c r="X1187" t="s">
        <v>6686</v>
      </c>
      <c r="Y1187" t="s">
        <v>6</v>
      </c>
      <c r="Z1187" s="1">
        <v>44798</v>
      </c>
      <c r="AA1187" s="2">
        <v>0.95300925925925928</v>
      </c>
      <c r="AB1187" s="2">
        <v>0.24734953703703702</v>
      </c>
      <c r="AC1187" t="s">
        <v>44</v>
      </c>
      <c r="AD1187" t="s">
        <v>45</v>
      </c>
      <c r="AE1187" t="s">
        <v>44</v>
      </c>
      <c r="AF1187">
        <v>141</v>
      </c>
    </row>
    <row r="1188" spans="1:32">
      <c r="A1188">
        <v>2275</v>
      </c>
      <c r="B1188">
        <v>1375</v>
      </c>
      <c r="C1188" t="s">
        <v>5764</v>
      </c>
      <c r="D1188" t="s">
        <v>1509</v>
      </c>
      <c r="E1188" t="s">
        <v>48</v>
      </c>
      <c r="F1188" t="s">
        <v>6687</v>
      </c>
      <c r="G1188" t="s">
        <v>6688</v>
      </c>
      <c r="H1188" t="s">
        <v>94</v>
      </c>
      <c r="I1188" s="1">
        <v>31633</v>
      </c>
      <c r="J1188" t="s">
        <v>6689</v>
      </c>
      <c r="K1188" t="s">
        <v>6690</v>
      </c>
      <c r="L1188">
        <v>38005</v>
      </c>
      <c r="M1188" t="s">
        <v>94</v>
      </c>
      <c r="N1188" s="1">
        <v>44704</v>
      </c>
      <c r="O1188" s="1">
        <v>44708</v>
      </c>
      <c r="P1188">
        <v>40</v>
      </c>
      <c r="Q1188">
        <v>2</v>
      </c>
      <c r="R1188" t="s">
        <v>53</v>
      </c>
      <c r="S1188">
        <v>1</v>
      </c>
      <c r="T1188">
        <v>1</v>
      </c>
      <c r="U1188">
        <v>4</v>
      </c>
      <c r="V1188">
        <v>504</v>
      </c>
      <c r="W1188" t="s">
        <v>41</v>
      </c>
      <c r="X1188" t="s">
        <v>6691</v>
      </c>
      <c r="Y1188" t="s">
        <v>6</v>
      </c>
      <c r="Z1188" s="1">
        <v>44680</v>
      </c>
      <c r="AA1188" s="2">
        <v>0.67878472222222219</v>
      </c>
      <c r="AB1188" s="2">
        <v>0.9496296296296296</v>
      </c>
      <c r="AC1188" t="s">
        <v>44</v>
      </c>
      <c r="AD1188" t="s">
        <v>45</v>
      </c>
      <c r="AE1188" t="s">
        <v>44</v>
      </c>
      <c r="AF1188">
        <v>126</v>
      </c>
    </row>
    <row r="1189" spans="1:32">
      <c r="A1189">
        <v>2276</v>
      </c>
      <c r="B1189">
        <v>1376</v>
      </c>
      <c r="C1189" t="s">
        <v>2202</v>
      </c>
      <c r="D1189" t="s">
        <v>1783</v>
      </c>
      <c r="E1189" t="s">
        <v>34</v>
      </c>
      <c r="F1189" t="s">
        <v>6692</v>
      </c>
      <c r="G1189" t="s">
        <v>6693</v>
      </c>
      <c r="H1189" t="s">
        <v>171</v>
      </c>
      <c r="I1189" s="1">
        <v>29225</v>
      </c>
      <c r="J1189" t="s">
        <v>6694</v>
      </c>
      <c r="K1189" t="s">
        <v>6695</v>
      </c>
      <c r="L1189">
        <v>77650</v>
      </c>
      <c r="M1189" t="s">
        <v>171</v>
      </c>
      <c r="N1189" s="1">
        <v>44692</v>
      </c>
      <c r="O1189" s="1">
        <v>44697</v>
      </c>
      <c r="P1189">
        <v>76</v>
      </c>
      <c r="Q1189">
        <v>4</v>
      </c>
      <c r="R1189" t="s">
        <v>53</v>
      </c>
      <c r="S1189">
        <v>4</v>
      </c>
      <c r="T1189">
        <v>0</v>
      </c>
      <c r="U1189">
        <v>5</v>
      </c>
      <c r="V1189">
        <v>640</v>
      </c>
      <c r="W1189" t="s">
        <v>54</v>
      </c>
      <c r="X1189" t="s">
        <v>6696</v>
      </c>
      <c r="Y1189" t="s">
        <v>65</v>
      </c>
      <c r="Z1189" s="1">
        <v>44663</v>
      </c>
      <c r="AA1189" s="2">
        <v>0.67271990740740739</v>
      </c>
      <c r="AB1189" s="2">
        <v>0.44967592592592592</v>
      </c>
      <c r="AC1189" t="s">
        <v>44</v>
      </c>
      <c r="AD1189" t="s">
        <v>45</v>
      </c>
      <c r="AE1189" t="s">
        <v>45</v>
      </c>
      <c r="AF1189">
        <v>128</v>
      </c>
    </row>
    <row r="1190" spans="1:32">
      <c r="A1190">
        <v>2277</v>
      </c>
      <c r="B1190">
        <v>1377</v>
      </c>
      <c r="C1190" t="s">
        <v>4061</v>
      </c>
      <c r="D1190" t="s">
        <v>57</v>
      </c>
      <c r="E1190" t="s">
        <v>34</v>
      </c>
      <c r="F1190" t="s">
        <v>6697</v>
      </c>
      <c r="G1190" t="s">
        <v>6698</v>
      </c>
      <c r="H1190" t="s">
        <v>115</v>
      </c>
      <c r="I1190" s="1">
        <v>34001</v>
      </c>
      <c r="J1190" t="s">
        <v>6699</v>
      </c>
      <c r="K1190" t="s">
        <v>6700</v>
      </c>
      <c r="L1190">
        <v>18424</v>
      </c>
      <c r="M1190" t="s">
        <v>115</v>
      </c>
      <c r="N1190" s="1">
        <v>44785</v>
      </c>
      <c r="O1190" s="1">
        <v>44787</v>
      </c>
      <c r="P1190">
        <v>8</v>
      </c>
      <c r="Q1190">
        <v>1</v>
      </c>
      <c r="R1190" t="s">
        <v>63</v>
      </c>
      <c r="S1190">
        <v>1</v>
      </c>
      <c r="T1190">
        <v>1</v>
      </c>
      <c r="U1190">
        <v>2</v>
      </c>
      <c r="V1190">
        <v>138</v>
      </c>
      <c r="W1190" t="s">
        <v>41</v>
      </c>
      <c r="X1190" t="s">
        <v>6701</v>
      </c>
      <c r="Y1190" t="s">
        <v>65</v>
      </c>
      <c r="Z1190" s="1">
        <v>44748</v>
      </c>
      <c r="AA1190" s="2">
        <v>0.97076388888888887</v>
      </c>
      <c r="AB1190" s="2">
        <v>0.62869212962962961</v>
      </c>
      <c r="AC1190" t="s">
        <v>44</v>
      </c>
      <c r="AD1190" t="s">
        <v>45</v>
      </c>
      <c r="AE1190" t="s">
        <v>44</v>
      </c>
      <c r="AF1190">
        <v>69</v>
      </c>
    </row>
    <row r="1191" spans="1:32">
      <c r="A1191">
        <v>2278</v>
      </c>
      <c r="B1191">
        <v>1378</v>
      </c>
      <c r="C1191" t="s">
        <v>205</v>
      </c>
      <c r="D1191" t="s">
        <v>6702</v>
      </c>
      <c r="E1191" t="s">
        <v>34</v>
      </c>
      <c r="F1191" t="s">
        <v>6703</v>
      </c>
      <c r="G1191" t="s">
        <v>6704</v>
      </c>
      <c r="H1191" t="s">
        <v>457</v>
      </c>
      <c r="I1191" s="1">
        <v>32035</v>
      </c>
      <c r="J1191" t="s">
        <v>6705</v>
      </c>
      <c r="K1191" t="s">
        <v>6706</v>
      </c>
      <c r="L1191">
        <v>68081</v>
      </c>
      <c r="M1191" t="s">
        <v>457</v>
      </c>
      <c r="N1191" s="1">
        <v>44645</v>
      </c>
      <c r="O1191" s="1">
        <v>44647</v>
      </c>
      <c r="P1191">
        <v>15</v>
      </c>
      <c r="Q1191">
        <v>1</v>
      </c>
      <c r="R1191" t="s">
        <v>40</v>
      </c>
      <c r="S1191">
        <v>3</v>
      </c>
      <c r="T1191">
        <v>2</v>
      </c>
      <c r="U1191">
        <v>2</v>
      </c>
      <c r="V1191">
        <v>458</v>
      </c>
      <c r="W1191" t="s">
        <v>54</v>
      </c>
      <c r="X1191" t="s">
        <v>6707</v>
      </c>
      <c r="Y1191" t="s">
        <v>81</v>
      </c>
      <c r="Z1191" s="1">
        <v>44639</v>
      </c>
      <c r="AA1191" s="2">
        <v>3.3298611111111112E-2</v>
      </c>
      <c r="AB1191" s="2">
        <v>7.3472222222222217E-2</v>
      </c>
      <c r="AC1191" t="s">
        <v>44</v>
      </c>
      <c r="AD1191" t="s">
        <v>45</v>
      </c>
      <c r="AE1191" t="s">
        <v>44</v>
      </c>
      <c r="AF1191">
        <v>229</v>
      </c>
    </row>
    <row r="1192" spans="1:32">
      <c r="A1192">
        <v>2279</v>
      </c>
      <c r="B1192">
        <v>1379</v>
      </c>
      <c r="C1192" t="s">
        <v>75</v>
      </c>
      <c r="D1192" t="s">
        <v>5012</v>
      </c>
      <c r="E1192" t="s">
        <v>48</v>
      </c>
      <c r="F1192" t="s">
        <v>6708</v>
      </c>
      <c r="G1192" t="s">
        <v>6709</v>
      </c>
      <c r="H1192" t="s">
        <v>201</v>
      </c>
      <c r="I1192" s="1">
        <v>37388</v>
      </c>
      <c r="J1192" t="s">
        <v>6710</v>
      </c>
      <c r="K1192" t="s">
        <v>6711</v>
      </c>
      <c r="L1192">
        <v>90171</v>
      </c>
      <c r="M1192" t="s">
        <v>201</v>
      </c>
      <c r="N1192" s="1">
        <v>44752</v>
      </c>
      <c r="O1192" s="1">
        <v>44755</v>
      </c>
      <c r="P1192">
        <v>59</v>
      </c>
      <c r="Q1192">
        <v>3</v>
      </c>
      <c r="R1192" t="s">
        <v>63</v>
      </c>
      <c r="S1192">
        <v>3</v>
      </c>
      <c r="T1192">
        <v>2</v>
      </c>
      <c r="U1192">
        <v>3</v>
      </c>
      <c r="V1192">
        <v>228</v>
      </c>
      <c r="W1192" t="s">
        <v>54</v>
      </c>
      <c r="X1192" t="s">
        <v>6712</v>
      </c>
      <c r="Y1192" t="s">
        <v>81</v>
      </c>
      <c r="Z1192" s="1">
        <v>44746</v>
      </c>
      <c r="AA1192" s="2">
        <v>0.26614583333333336</v>
      </c>
      <c r="AB1192" s="2">
        <v>0.53121527777777777</v>
      </c>
      <c r="AC1192" t="s">
        <v>44</v>
      </c>
      <c r="AD1192" t="s">
        <v>44</v>
      </c>
      <c r="AE1192" t="s">
        <v>44</v>
      </c>
      <c r="AF1192">
        <v>76</v>
      </c>
    </row>
    <row r="1193" spans="1:32">
      <c r="A1193">
        <v>2281</v>
      </c>
      <c r="B1193">
        <v>1381</v>
      </c>
      <c r="C1193" t="s">
        <v>4655</v>
      </c>
      <c r="D1193" t="s">
        <v>1802</v>
      </c>
      <c r="E1193" t="s">
        <v>34</v>
      </c>
      <c r="F1193" t="s">
        <v>6713</v>
      </c>
      <c r="G1193" t="s">
        <v>6714</v>
      </c>
      <c r="H1193" t="s">
        <v>171</v>
      </c>
      <c r="I1193" s="1">
        <v>31183</v>
      </c>
      <c r="J1193" t="s">
        <v>6715</v>
      </c>
      <c r="K1193" t="s">
        <v>6716</v>
      </c>
      <c r="L1193">
        <v>64852</v>
      </c>
      <c r="M1193" t="s">
        <v>171</v>
      </c>
      <c r="N1193" s="1">
        <v>44890</v>
      </c>
      <c r="O1193" s="1">
        <v>44893</v>
      </c>
      <c r="P1193">
        <v>85</v>
      </c>
      <c r="Q1193">
        <v>4</v>
      </c>
      <c r="R1193" t="s">
        <v>53</v>
      </c>
      <c r="S1193">
        <v>4</v>
      </c>
      <c r="T1193">
        <v>2</v>
      </c>
      <c r="U1193">
        <v>3</v>
      </c>
      <c r="V1193">
        <v>399</v>
      </c>
      <c r="W1193" t="s">
        <v>54</v>
      </c>
      <c r="X1193" t="s">
        <v>6717</v>
      </c>
      <c r="Y1193" t="s">
        <v>43</v>
      </c>
      <c r="Z1193" s="1">
        <v>44863</v>
      </c>
      <c r="AA1193" s="2">
        <v>0.16137731481481482</v>
      </c>
      <c r="AB1193" s="2">
        <v>0.18878472222222223</v>
      </c>
      <c r="AC1193" t="s">
        <v>45</v>
      </c>
      <c r="AD1193" t="s">
        <v>44</v>
      </c>
      <c r="AE1193" t="s">
        <v>45</v>
      </c>
      <c r="AF1193">
        <v>133</v>
      </c>
    </row>
    <row r="1194" spans="1:32">
      <c r="A1194">
        <v>2284</v>
      </c>
      <c r="B1194">
        <v>1384</v>
      </c>
      <c r="C1194" t="s">
        <v>3122</v>
      </c>
      <c r="D1194" t="s">
        <v>113</v>
      </c>
      <c r="E1194" t="s">
        <v>34</v>
      </c>
      <c r="F1194" t="s">
        <v>6718</v>
      </c>
      <c r="G1194" t="s">
        <v>6719</v>
      </c>
      <c r="H1194" t="s">
        <v>295</v>
      </c>
      <c r="I1194" s="1">
        <v>36510</v>
      </c>
      <c r="J1194" t="s">
        <v>6720</v>
      </c>
      <c r="K1194" t="s">
        <v>6721</v>
      </c>
      <c r="L1194">
        <v>41087</v>
      </c>
      <c r="M1194" t="s">
        <v>295</v>
      </c>
      <c r="N1194" s="1">
        <v>44571</v>
      </c>
      <c r="O1194" s="1">
        <v>44573</v>
      </c>
      <c r="P1194">
        <v>71</v>
      </c>
      <c r="Q1194">
        <v>3</v>
      </c>
      <c r="R1194" t="s">
        <v>63</v>
      </c>
      <c r="S1194">
        <v>1</v>
      </c>
      <c r="T1194">
        <v>1</v>
      </c>
      <c r="U1194">
        <v>2</v>
      </c>
      <c r="V1194">
        <v>146</v>
      </c>
      <c r="W1194" t="s">
        <v>41</v>
      </c>
      <c r="X1194" t="s">
        <v>6722</v>
      </c>
      <c r="Y1194" t="s">
        <v>65</v>
      </c>
      <c r="Z1194" s="1">
        <v>44564</v>
      </c>
      <c r="AA1194" s="2">
        <v>7.7199074074074073E-2</v>
      </c>
      <c r="AB1194" s="2">
        <v>0.39649305555555553</v>
      </c>
      <c r="AC1194" t="s">
        <v>45</v>
      </c>
      <c r="AD1194" t="s">
        <v>45</v>
      </c>
      <c r="AE1194" t="s">
        <v>45</v>
      </c>
      <c r="AF1194">
        <v>73</v>
      </c>
    </row>
    <row r="1195" spans="1:32">
      <c r="A1195">
        <v>2285</v>
      </c>
      <c r="B1195">
        <v>1385</v>
      </c>
      <c r="C1195" t="s">
        <v>3639</v>
      </c>
      <c r="D1195" t="s">
        <v>6723</v>
      </c>
      <c r="E1195" t="s">
        <v>34</v>
      </c>
      <c r="F1195" t="s">
        <v>6724</v>
      </c>
      <c r="G1195" t="s">
        <v>6725</v>
      </c>
      <c r="H1195" t="s">
        <v>37</v>
      </c>
      <c r="I1195" s="1">
        <v>26772</v>
      </c>
      <c r="J1195" t="s">
        <v>6726</v>
      </c>
      <c r="K1195" t="s">
        <v>6727</v>
      </c>
      <c r="L1195">
        <v>76838</v>
      </c>
      <c r="M1195" t="s">
        <v>37</v>
      </c>
      <c r="N1195" s="1">
        <v>44882</v>
      </c>
      <c r="O1195" s="1">
        <v>44884</v>
      </c>
      <c r="P1195">
        <v>71</v>
      </c>
      <c r="Q1195">
        <v>3</v>
      </c>
      <c r="R1195" t="s">
        <v>63</v>
      </c>
      <c r="S1195">
        <v>3</v>
      </c>
      <c r="T1195">
        <v>1</v>
      </c>
      <c r="U1195">
        <v>2</v>
      </c>
      <c r="V1195">
        <v>128</v>
      </c>
      <c r="W1195" t="s">
        <v>54</v>
      </c>
      <c r="X1195" t="s">
        <v>6728</v>
      </c>
      <c r="Y1195" t="s">
        <v>65</v>
      </c>
      <c r="Z1195" s="1">
        <v>44864</v>
      </c>
      <c r="AA1195" s="2">
        <v>0.15465277777777778</v>
      </c>
      <c r="AB1195" s="2">
        <v>0.44254629629629627</v>
      </c>
      <c r="AC1195" t="s">
        <v>45</v>
      </c>
      <c r="AD1195" t="s">
        <v>45</v>
      </c>
      <c r="AE1195" t="s">
        <v>45</v>
      </c>
      <c r="AF1195">
        <v>64</v>
      </c>
    </row>
    <row r="1196" spans="1:32">
      <c r="A1196">
        <v>2286</v>
      </c>
      <c r="B1196">
        <v>1386</v>
      </c>
      <c r="C1196" t="s">
        <v>6729</v>
      </c>
      <c r="D1196" t="s">
        <v>3973</v>
      </c>
      <c r="E1196" t="s">
        <v>48</v>
      </c>
      <c r="F1196" t="s">
        <v>6730</v>
      </c>
      <c r="G1196" t="s">
        <v>6731</v>
      </c>
      <c r="H1196" t="s">
        <v>70</v>
      </c>
      <c r="I1196" s="1">
        <v>36069</v>
      </c>
      <c r="J1196" t="s">
        <v>6732</v>
      </c>
      <c r="K1196" t="s">
        <v>6733</v>
      </c>
      <c r="L1196">
        <v>69739</v>
      </c>
      <c r="M1196" t="s">
        <v>70</v>
      </c>
      <c r="N1196" s="1">
        <v>44600</v>
      </c>
      <c r="O1196" s="1">
        <v>44602</v>
      </c>
      <c r="P1196">
        <v>2</v>
      </c>
      <c r="Q1196">
        <v>1</v>
      </c>
      <c r="R1196" t="s">
        <v>63</v>
      </c>
      <c r="S1196">
        <v>2</v>
      </c>
      <c r="T1196">
        <v>1</v>
      </c>
      <c r="U1196">
        <v>2</v>
      </c>
      <c r="V1196">
        <v>122</v>
      </c>
      <c r="W1196" t="s">
        <v>41</v>
      </c>
      <c r="X1196" t="s">
        <v>6734</v>
      </c>
      <c r="Y1196" t="s">
        <v>43</v>
      </c>
      <c r="Z1196" s="1">
        <v>44565</v>
      </c>
      <c r="AA1196" s="2">
        <v>0.25950231481481484</v>
      </c>
      <c r="AB1196" s="2">
        <v>0.29887731481481483</v>
      </c>
      <c r="AC1196" t="s">
        <v>44</v>
      </c>
      <c r="AD1196" t="s">
        <v>44</v>
      </c>
      <c r="AE1196" t="s">
        <v>44</v>
      </c>
      <c r="AF1196">
        <v>61</v>
      </c>
    </row>
    <row r="1197" spans="1:32">
      <c r="A1197">
        <v>2287</v>
      </c>
      <c r="B1197">
        <v>1387</v>
      </c>
      <c r="C1197" t="s">
        <v>571</v>
      </c>
      <c r="D1197" t="s">
        <v>348</v>
      </c>
      <c r="E1197" t="s">
        <v>48</v>
      </c>
      <c r="F1197" t="s">
        <v>6735</v>
      </c>
      <c r="G1197" t="s">
        <v>6736</v>
      </c>
      <c r="H1197" t="s">
        <v>50</v>
      </c>
      <c r="I1197" s="1">
        <v>24494</v>
      </c>
      <c r="J1197" t="s">
        <v>6737</v>
      </c>
      <c r="K1197" t="s">
        <v>6738</v>
      </c>
      <c r="L1197">
        <v>69220</v>
      </c>
      <c r="M1197" t="s">
        <v>50</v>
      </c>
      <c r="N1197" s="1">
        <v>44679</v>
      </c>
      <c r="O1197" s="1">
        <v>44681</v>
      </c>
      <c r="P1197">
        <v>59</v>
      </c>
      <c r="Q1197">
        <v>3</v>
      </c>
      <c r="R1197" t="s">
        <v>63</v>
      </c>
      <c r="S1197">
        <v>2</v>
      </c>
      <c r="T1197">
        <v>0</v>
      </c>
      <c r="U1197">
        <v>2</v>
      </c>
      <c r="V1197">
        <v>148</v>
      </c>
      <c r="W1197" t="s">
        <v>41</v>
      </c>
      <c r="X1197" t="s">
        <v>6739</v>
      </c>
      <c r="Y1197" t="s">
        <v>65</v>
      </c>
      <c r="Z1197" s="1">
        <v>44657</v>
      </c>
      <c r="AA1197" s="2">
        <v>0.8084837962962963</v>
      </c>
      <c r="AB1197" s="2">
        <v>0.67289351851851853</v>
      </c>
      <c r="AC1197" t="s">
        <v>45</v>
      </c>
      <c r="AD1197" t="s">
        <v>44</v>
      </c>
      <c r="AE1197" t="s">
        <v>44</v>
      </c>
      <c r="AF1197">
        <v>74</v>
      </c>
    </row>
    <row r="1198" spans="1:32">
      <c r="A1198">
        <v>2288</v>
      </c>
      <c r="B1198">
        <v>1388</v>
      </c>
      <c r="C1198" t="s">
        <v>6740</v>
      </c>
      <c r="D1198" t="s">
        <v>768</v>
      </c>
      <c r="E1198" t="s">
        <v>34</v>
      </c>
      <c r="F1198" t="s">
        <v>6741</v>
      </c>
      <c r="G1198" t="s">
        <v>6742</v>
      </c>
      <c r="H1198" t="s">
        <v>309</v>
      </c>
      <c r="I1198" s="1">
        <v>27718</v>
      </c>
      <c r="J1198" t="s">
        <v>6743</v>
      </c>
      <c r="K1198" t="s">
        <v>6744</v>
      </c>
      <c r="L1198">
        <v>22275</v>
      </c>
      <c r="M1198" t="s">
        <v>309</v>
      </c>
      <c r="N1198" s="1">
        <v>44736</v>
      </c>
      <c r="O1198" s="1">
        <v>44740</v>
      </c>
      <c r="P1198">
        <v>38</v>
      </c>
      <c r="Q1198">
        <v>2</v>
      </c>
      <c r="R1198" t="s">
        <v>63</v>
      </c>
      <c r="S1198">
        <v>3</v>
      </c>
      <c r="T1198">
        <v>2</v>
      </c>
      <c r="U1198">
        <v>4</v>
      </c>
      <c r="V1198">
        <v>308</v>
      </c>
      <c r="W1198" t="s">
        <v>54</v>
      </c>
      <c r="X1198" t="s">
        <v>6745</v>
      </c>
      <c r="Y1198" t="s">
        <v>81</v>
      </c>
      <c r="Z1198" s="1">
        <v>44708</v>
      </c>
      <c r="AA1198" s="2">
        <v>0.85348379629629623</v>
      </c>
      <c r="AB1198" s="2">
        <v>0.56351851851851853</v>
      </c>
      <c r="AC1198" t="s">
        <v>44</v>
      </c>
      <c r="AD1198" t="s">
        <v>44</v>
      </c>
      <c r="AE1198" t="s">
        <v>45</v>
      </c>
      <c r="AF1198">
        <v>77</v>
      </c>
    </row>
    <row r="1199" spans="1:32">
      <c r="A1199">
        <v>2289</v>
      </c>
      <c r="B1199">
        <v>1389</v>
      </c>
      <c r="C1199" t="s">
        <v>3983</v>
      </c>
      <c r="D1199" t="s">
        <v>847</v>
      </c>
      <c r="E1199" t="s">
        <v>34</v>
      </c>
      <c r="F1199" t="s">
        <v>6746</v>
      </c>
      <c r="G1199" t="s">
        <v>6747</v>
      </c>
      <c r="H1199" t="s">
        <v>225</v>
      </c>
      <c r="I1199" s="1">
        <v>36308</v>
      </c>
      <c r="J1199" t="s">
        <v>6748</v>
      </c>
      <c r="K1199" t="s">
        <v>6749</v>
      </c>
      <c r="L1199">
        <v>12790</v>
      </c>
      <c r="M1199" t="s">
        <v>225</v>
      </c>
      <c r="N1199" s="1">
        <v>44683</v>
      </c>
      <c r="O1199" s="1">
        <v>44687</v>
      </c>
      <c r="P1199">
        <v>30</v>
      </c>
      <c r="Q1199">
        <v>2</v>
      </c>
      <c r="R1199" t="s">
        <v>40</v>
      </c>
      <c r="S1199">
        <v>1</v>
      </c>
      <c r="T1199">
        <v>0</v>
      </c>
      <c r="U1199">
        <v>4</v>
      </c>
      <c r="V1199">
        <v>904</v>
      </c>
      <c r="W1199" t="s">
        <v>41</v>
      </c>
      <c r="X1199" t="s">
        <v>6750</v>
      </c>
      <c r="Y1199" t="s">
        <v>6</v>
      </c>
      <c r="Z1199" s="1">
        <v>44675</v>
      </c>
      <c r="AA1199" s="2">
        <v>0.95944444444444443</v>
      </c>
      <c r="AB1199" s="2">
        <v>7.3344907407407414E-2</v>
      </c>
      <c r="AC1199" t="s">
        <v>44</v>
      </c>
      <c r="AD1199" t="s">
        <v>44</v>
      </c>
      <c r="AE1199" t="s">
        <v>45</v>
      </c>
      <c r="AF1199">
        <v>226</v>
      </c>
    </row>
    <row r="1200" spans="1:32">
      <c r="A1200">
        <v>2290</v>
      </c>
      <c r="B1200">
        <v>1390</v>
      </c>
      <c r="C1200" t="s">
        <v>461</v>
      </c>
      <c r="D1200" t="s">
        <v>709</v>
      </c>
      <c r="E1200" t="s">
        <v>34</v>
      </c>
      <c r="F1200" t="s">
        <v>6751</v>
      </c>
      <c r="G1200" t="s">
        <v>6752</v>
      </c>
      <c r="H1200" t="s">
        <v>725</v>
      </c>
      <c r="I1200" s="1">
        <v>25977</v>
      </c>
      <c r="J1200" t="s">
        <v>6753</v>
      </c>
      <c r="K1200" t="s">
        <v>6754</v>
      </c>
      <c r="L1200">
        <v>92180</v>
      </c>
      <c r="M1200" t="s">
        <v>725</v>
      </c>
      <c r="N1200" s="1">
        <v>44638</v>
      </c>
      <c r="O1200" s="1">
        <v>44641</v>
      </c>
      <c r="P1200">
        <v>86</v>
      </c>
      <c r="Q1200">
        <v>4</v>
      </c>
      <c r="R1200" t="s">
        <v>63</v>
      </c>
      <c r="S1200">
        <v>1</v>
      </c>
      <c r="T1200">
        <v>1</v>
      </c>
      <c r="U1200">
        <v>3</v>
      </c>
      <c r="V1200">
        <v>186</v>
      </c>
      <c r="W1200" t="s">
        <v>54</v>
      </c>
      <c r="X1200" t="s">
        <v>6755</v>
      </c>
      <c r="Y1200" t="s">
        <v>6</v>
      </c>
      <c r="Z1200" s="1">
        <v>44633</v>
      </c>
      <c r="AA1200" s="2">
        <v>0.88863425925925921</v>
      </c>
      <c r="AB1200" s="2">
        <v>0.56032407407407414</v>
      </c>
      <c r="AC1200" t="s">
        <v>45</v>
      </c>
      <c r="AD1200" t="s">
        <v>45</v>
      </c>
      <c r="AE1200" t="s">
        <v>44</v>
      </c>
      <c r="AF1200">
        <v>62</v>
      </c>
    </row>
    <row r="1201" spans="1:32">
      <c r="A1201">
        <v>2291</v>
      </c>
      <c r="B1201">
        <v>1391</v>
      </c>
      <c r="C1201" t="s">
        <v>988</v>
      </c>
      <c r="D1201" t="s">
        <v>1522</v>
      </c>
      <c r="E1201" t="s">
        <v>34</v>
      </c>
      <c r="F1201" t="s">
        <v>6756</v>
      </c>
      <c r="G1201" t="s">
        <v>6757</v>
      </c>
      <c r="H1201" t="s">
        <v>171</v>
      </c>
      <c r="I1201" s="1">
        <v>27227</v>
      </c>
      <c r="J1201" t="s">
        <v>6758</v>
      </c>
      <c r="K1201" t="s">
        <v>6759</v>
      </c>
      <c r="L1201">
        <v>78931</v>
      </c>
      <c r="M1201" t="s">
        <v>171</v>
      </c>
      <c r="N1201" s="1">
        <v>44882</v>
      </c>
      <c r="O1201" s="1">
        <v>44885</v>
      </c>
      <c r="P1201">
        <v>45</v>
      </c>
      <c r="Q1201">
        <v>2</v>
      </c>
      <c r="R1201" t="s">
        <v>40</v>
      </c>
      <c r="S1201">
        <v>4</v>
      </c>
      <c r="T1201">
        <v>1</v>
      </c>
      <c r="U1201">
        <v>3</v>
      </c>
      <c r="V1201">
        <v>645</v>
      </c>
      <c r="W1201" t="s">
        <v>54</v>
      </c>
      <c r="X1201" t="s">
        <v>6760</v>
      </c>
      <c r="Y1201" t="s">
        <v>65</v>
      </c>
      <c r="Z1201" s="1">
        <v>44853</v>
      </c>
      <c r="AA1201" s="2">
        <v>0.89055555555555566</v>
      </c>
      <c r="AB1201" s="2">
        <v>0.3106828703703704</v>
      </c>
      <c r="AC1201" t="s">
        <v>45</v>
      </c>
      <c r="AD1201" t="s">
        <v>44</v>
      </c>
      <c r="AE1201" t="s">
        <v>44</v>
      </c>
      <c r="AF1201">
        <v>215</v>
      </c>
    </row>
    <row r="1202" spans="1:32">
      <c r="A1202">
        <v>2292</v>
      </c>
      <c r="B1202">
        <v>1392</v>
      </c>
      <c r="C1202" t="s">
        <v>3283</v>
      </c>
      <c r="D1202" t="s">
        <v>140</v>
      </c>
      <c r="E1202" t="s">
        <v>34</v>
      </c>
      <c r="F1202" t="s">
        <v>6761</v>
      </c>
      <c r="G1202">
        <v>3159202093</v>
      </c>
      <c r="H1202" t="s">
        <v>225</v>
      </c>
      <c r="I1202" s="1">
        <v>23199</v>
      </c>
      <c r="J1202" t="s">
        <v>6762</v>
      </c>
      <c r="K1202" t="s">
        <v>6763</v>
      </c>
      <c r="L1202">
        <v>9606</v>
      </c>
      <c r="M1202" t="s">
        <v>225</v>
      </c>
      <c r="N1202" s="1">
        <v>44790</v>
      </c>
      <c r="O1202" s="1">
        <v>44792</v>
      </c>
      <c r="P1202">
        <v>57</v>
      </c>
      <c r="Q1202">
        <v>3</v>
      </c>
      <c r="R1202" t="s">
        <v>40</v>
      </c>
      <c r="S1202">
        <v>3</v>
      </c>
      <c r="T1202">
        <v>2</v>
      </c>
      <c r="U1202">
        <v>2</v>
      </c>
      <c r="V1202">
        <v>404</v>
      </c>
      <c r="W1202" t="s">
        <v>54</v>
      </c>
      <c r="X1202" t="s">
        <v>6764</v>
      </c>
      <c r="Y1202" t="s">
        <v>65</v>
      </c>
      <c r="Z1202" s="1">
        <v>44771</v>
      </c>
      <c r="AA1202" s="2">
        <v>0.43776620370370373</v>
      </c>
      <c r="AB1202" s="2">
        <v>0.70927083333333341</v>
      </c>
      <c r="AC1202" t="s">
        <v>45</v>
      </c>
      <c r="AD1202" t="s">
        <v>44</v>
      </c>
      <c r="AE1202" t="s">
        <v>44</v>
      </c>
      <c r="AF1202">
        <v>202</v>
      </c>
    </row>
    <row r="1203" spans="1:32">
      <c r="A1203">
        <v>2294</v>
      </c>
      <c r="B1203">
        <v>1394</v>
      </c>
      <c r="C1203" t="s">
        <v>489</v>
      </c>
      <c r="D1203" t="s">
        <v>2352</v>
      </c>
      <c r="E1203" t="s">
        <v>34</v>
      </c>
      <c r="F1203" t="s">
        <v>6765</v>
      </c>
      <c r="G1203" t="s">
        <v>6766</v>
      </c>
      <c r="H1203" t="s">
        <v>280</v>
      </c>
      <c r="I1203" s="1">
        <v>34052</v>
      </c>
      <c r="J1203" t="s">
        <v>6767</v>
      </c>
      <c r="K1203" t="s">
        <v>6768</v>
      </c>
      <c r="L1203">
        <v>25117</v>
      </c>
      <c r="M1203" t="s">
        <v>280</v>
      </c>
      <c r="N1203" s="1">
        <v>44801</v>
      </c>
      <c r="O1203" s="1">
        <v>44803</v>
      </c>
      <c r="P1203">
        <v>16</v>
      </c>
      <c r="Q1203">
        <v>1</v>
      </c>
      <c r="R1203" t="s">
        <v>53</v>
      </c>
      <c r="S1203">
        <v>4</v>
      </c>
      <c r="T1203">
        <v>0</v>
      </c>
      <c r="U1203">
        <v>2</v>
      </c>
      <c r="V1203">
        <v>272</v>
      </c>
      <c r="W1203" t="s">
        <v>54</v>
      </c>
      <c r="X1203" t="s">
        <v>6769</v>
      </c>
      <c r="Y1203" t="s">
        <v>65</v>
      </c>
      <c r="Z1203" s="1">
        <v>44795</v>
      </c>
      <c r="AA1203" s="2">
        <v>0.87331018518518511</v>
      </c>
      <c r="AB1203" s="2">
        <v>0.16408564814814816</v>
      </c>
      <c r="AC1203" t="s">
        <v>44</v>
      </c>
      <c r="AD1203" t="s">
        <v>44</v>
      </c>
      <c r="AE1203" t="s">
        <v>45</v>
      </c>
      <c r="AF1203">
        <v>136</v>
      </c>
    </row>
    <row r="1204" spans="1:32">
      <c r="A1204">
        <v>2295</v>
      </c>
      <c r="B1204">
        <v>1395</v>
      </c>
      <c r="C1204" t="s">
        <v>5739</v>
      </c>
      <c r="D1204" t="s">
        <v>1228</v>
      </c>
      <c r="E1204" t="s">
        <v>34</v>
      </c>
      <c r="F1204" t="s">
        <v>6770</v>
      </c>
      <c r="G1204">
        <v>5013285707</v>
      </c>
      <c r="H1204" t="s">
        <v>77</v>
      </c>
      <c r="I1204" s="1">
        <v>29425</v>
      </c>
      <c r="J1204" t="s">
        <v>6771</v>
      </c>
      <c r="K1204" t="s">
        <v>6772</v>
      </c>
      <c r="L1204">
        <v>22974</v>
      </c>
      <c r="M1204" t="s">
        <v>77</v>
      </c>
      <c r="N1204" s="1">
        <v>44683</v>
      </c>
      <c r="O1204" s="1">
        <v>44688</v>
      </c>
      <c r="P1204">
        <v>98</v>
      </c>
      <c r="Q1204">
        <v>4</v>
      </c>
      <c r="R1204" t="s">
        <v>63</v>
      </c>
      <c r="S1204">
        <v>2</v>
      </c>
      <c r="T1204">
        <v>0</v>
      </c>
      <c r="U1204">
        <v>5</v>
      </c>
      <c r="V1204">
        <v>370</v>
      </c>
      <c r="W1204" t="s">
        <v>41</v>
      </c>
      <c r="X1204" t="s">
        <v>6773</v>
      </c>
      <c r="Y1204" t="s">
        <v>43</v>
      </c>
      <c r="Z1204" s="1">
        <v>44658</v>
      </c>
      <c r="AA1204" s="2">
        <v>0.41587962962962965</v>
      </c>
      <c r="AB1204" s="2">
        <v>0.64979166666666666</v>
      </c>
      <c r="AC1204" t="s">
        <v>45</v>
      </c>
      <c r="AD1204" t="s">
        <v>44</v>
      </c>
      <c r="AE1204" t="s">
        <v>45</v>
      </c>
      <c r="AF1204">
        <v>74</v>
      </c>
    </row>
    <row r="1205" spans="1:32">
      <c r="A1205">
        <v>2297</v>
      </c>
      <c r="B1205">
        <v>1397</v>
      </c>
      <c r="C1205" t="s">
        <v>221</v>
      </c>
      <c r="D1205" t="s">
        <v>6774</v>
      </c>
      <c r="E1205" t="s">
        <v>34</v>
      </c>
      <c r="F1205" t="s">
        <v>6775</v>
      </c>
      <c r="G1205" t="s">
        <v>6776</v>
      </c>
      <c r="H1205" t="s">
        <v>217</v>
      </c>
      <c r="I1205" s="1">
        <v>34842</v>
      </c>
      <c r="J1205" t="s">
        <v>6777</v>
      </c>
      <c r="K1205" t="s">
        <v>6778</v>
      </c>
      <c r="L1205">
        <v>5600</v>
      </c>
      <c r="M1205" t="s">
        <v>217</v>
      </c>
      <c r="N1205" s="1">
        <v>44827</v>
      </c>
      <c r="O1205" s="1">
        <v>44828</v>
      </c>
      <c r="P1205">
        <v>84</v>
      </c>
      <c r="Q1205">
        <v>4</v>
      </c>
      <c r="R1205" t="s">
        <v>40</v>
      </c>
      <c r="S1205">
        <v>2</v>
      </c>
      <c r="T1205">
        <v>2</v>
      </c>
      <c r="U1205">
        <v>1</v>
      </c>
      <c r="V1205">
        <v>225</v>
      </c>
      <c r="W1205" t="s">
        <v>41</v>
      </c>
      <c r="X1205" t="s">
        <v>6779</v>
      </c>
      <c r="Y1205" t="s">
        <v>43</v>
      </c>
      <c r="Z1205" s="1">
        <v>44812</v>
      </c>
      <c r="AA1205" s="2">
        <v>0.44074074074074071</v>
      </c>
      <c r="AB1205" s="2">
        <v>0.58304398148148151</v>
      </c>
      <c r="AC1205" t="s">
        <v>45</v>
      </c>
      <c r="AD1205" t="s">
        <v>45</v>
      </c>
      <c r="AE1205" t="s">
        <v>44</v>
      </c>
      <c r="AF1205">
        <v>225</v>
      </c>
    </row>
    <row r="1206" spans="1:32">
      <c r="A1206">
        <v>2298</v>
      </c>
      <c r="B1206">
        <v>1398</v>
      </c>
      <c r="C1206" t="s">
        <v>6780</v>
      </c>
      <c r="D1206" t="s">
        <v>6781</v>
      </c>
      <c r="E1206" t="s">
        <v>48</v>
      </c>
      <c r="F1206" t="s">
        <v>6782</v>
      </c>
      <c r="G1206" t="s">
        <v>6783</v>
      </c>
      <c r="H1206" t="s">
        <v>725</v>
      </c>
      <c r="I1206" s="1">
        <v>20228</v>
      </c>
      <c r="J1206" t="s">
        <v>6784</v>
      </c>
      <c r="K1206" t="s">
        <v>6785</v>
      </c>
      <c r="L1206">
        <v>80378</v>
      </c>
      <c r="M1206" t="s">
        <v>725</v>
      </c>
      <c r="N1206" s="1">
        <v>44663</v>
      </c>
      <c r="O1206" s="1">
        <v>44664</v>
      </c>
      <c r="P1206">
        <v>70</v>
      </c>
      <c r="Q1206">
        <v>3</v>
      </c>
      <c r="R1206" t="s">
        <v>53</v>
      </c>
      <c r="S1206">
        <v>2</v>
      </c>
      <c r="T1206">
        <v>2</v>
      </c>
      <c r="U1206">
        <v>1</v>
      </c>
      <c r="V1206">
        <v>121</v>
      </c>
      <c r="W1206" t="s">
        <v>41</v>
      </c>
      <c r="X1206" t="s">
        <v>6786</v>
      </c>
      <c r="Y1206" t="s">
        <v>6</v>
      </c>
      <c r="Z1206" s="1">
        <v>44627</v>
      </c>
      <c r="AA1206" s="2">
        <v>0.56371527777777775</v>
      </c>
      <c r="AB1206" s="2">
        <v>0.53339120370370374</v>
      </c>
      <c r="AC1206" t="s">
        <v>45</v>
      </c>
      <c r="AD1206" t="s">
        <v>45</v>
      </c>
      <c r="AE1206" t="s">
        <v>45</v>
      </c>
      <c r="AF1206">
        <v>121</v>
      </c>
    </row>
    <row r="1207" spans="1:32">
      <c r="A1207">
        <v>2300</v>
      </c>
      <c r="B1207">
        <v>1400</v>
      </c>
      <c r="C1207" t="s">
        <v>409</v>
      </c>
      <c r="D1207" t="s">
        <v>816</v>
      </c>
      <c r="E1207" t="s">
        <v>34</v>
      </c>
      <c r="F1207" t="s">
        <v>6787</v>
      </c>
      <c r="G1207" t="s">
        <v>6788</v>
      </c>
      <c r="H1207" t="s">
        <v>272</v>
      </c>
      <c r="I1207" s="1">
        <v>31251</v>
      </c>
      <c r="J1207" t="s">
        <v>6789</v>
      </c>
      <c r="K1207" t="s">
        <v>6790</v>
      </c>
      <c r="L1207">
        <v>34270</v>
      </c>
      <c r="M1207" t="s">
        <v>272</v>
      </c>
      <c r="N1207" s="1">
        <v>44771</v>
      </c>
      <c r="O1207" s="1">
        <v>44772</v>
      </c>
      <c r="P1207">
        <v>80</v>
      </c>
      <c r="Q1207">
        <v>4</v>
      </c>
      <c r="R1207" t="s">
        <v>63</v>
      </c>
      <c r="S1207">
        <v>3</v>
      </c>
      <c r="T1207">
        <v>2</v>
      </c>
      <c r="U1207">
        <v>1</v>
      </c>
      <c r="V1207">
        <v>85</v>
      </c>
      <c r="W1207" t="s">
        <v>54</v>
      </c>
      <c r="X1207" t="s">
        <v>6791</v>
      </c>
      <c r="Y1207" t="s">
        <v>65</v>
      </c>
      <c r="Z1207" s="1">
        <v>44766</v>
      </c>
      <c r="AA1207" s="2">
        <v>0.64224537037037044</v>
      </c>
      <c r="AB1207" s="2">
        <v>0.33546296296296302</v>
      </c>
      <c r="AC1207" t="s">
        <v>44</v>
      </c>
      <c r="AD1207" t="s">
        <v>45</v>
      </c>
      <c r="AE1207" t="s">
        <v>45</v>
      </c>
      <c r="AF1207">
        <v>85</v>
      </c>
    </row>
    <row r="1208" spans="1:32">
      <c r="A1208">
        <v>2301</v>
      </c>
      <c r="B1208">
        <v>1401</v>
      </c>
      <c r="C1208" t="s">
        <v>1268</v>
      </c>
      <c r="D1208" t="s">
        <v>6792</v>
      </c>
      <c r="E1208" t="s">
        <v>34</v>
      </c>
      <c r="F1208" t="s">
        <v>6793</v>
      </c>
      <c r="G1208" t="s">
        <v>6794</v>
      </c>
      <c r="H1208" t="s">
        <v>86</v>
      </c>
      <c r="I1208" s="1">
        <v>24222</v>
      </c>
      <c r="J1208" t="s">
        <v>6795</v>
      </c>
      <c r="K1208" t="s">
        <v>6796</v>
      </c>
      <c r="L1208">
        <v>82323</v>
      </c>
      <c r="M1208" t="s">
        <v>86</v>
      </c>
      <c r="N1208" s="1">
        <v>44690</v>
      </c>
      <c r="O1208" s="1">
        <v>44693</v>
      </c>
      <c r="P1208">
        <v>66</v>
      </c>
      <c r="Q1208">
        <v>3</v>
      </c>
      <c r="R1208" t="s">
        <v>40</v>
      </c>
      <c r="S1208">
        <v>4</v>
      </c>
      <c r="T1208">
        <v>0</v>
      </c>
      <c r="U1208">
        <v>3</v>
      </c>
      <c r="V1208">
        <v>732</v>
      </c>
      <c r="W1208" t="s">
        <v>41</v>
      </c>
      <c r="X1208" t="s">
        <v>6797</v>
      </c>
      <c r="Y1208" t="s">
        <v>43</v>
      </c>
      <c r="Z1208" s="1">
        <v>44666</v>
      </c>
      <c r="AA1208" s="2">
        <v>0.24877314814814813</v>
      </c>
      <c r="AB1208" s="2">
        <v>0.77256944444444453</v>
      </c>
      <c r="AC1208" t="s">
        <v>45</v>
      </c>
      <c r="AD1208" t="s">
        <v>45</v>
      </c>
      <c r="AE1208" t="s">
        <v>45</v>
      </c>
      <c r="AF1208">
        <v>244</v>
      </c>
    </row>
    <row r="1209" spans="1:32">
      <c r="A1209">
        <v>2302</v>
      </c>
      <c r="B1209">
        <v>1402</v>
      </c>
      <c r="C1209" t="s">
        <v>305</v>
      </c>
      <c r="D1209" t="s">
        <v>214</v>
      </c>
      <c r="E1209" t="s">
        <v>34</v>
      </c>
      <c r="F1209" t="s">
        <v>6798</v>
      </c>
      <c r="G1209">
        <v>2476931108</v>
      </c>
      <c r="H1209" t="s">
        <v>50</v>
      </c>
      <c r="I1209" s="1">
        <v>16452</v>
      </c>
      <c r="J1209" t="s">
        <v>6799</v>
      </c>
      <c r="K1209" t="s">
        <v>6800</v>
      </c>
      <c r="L1209">
        <v>28374</v>
      </c>
      <c r="M1209" t="s">
        <v>50</v>
      </c>
      <c r="N1209" s="1">
        <v>44745</v>
      </c>
      <c r="O1209" s="1">
        <v>44746</v>
      </c>
      <c r="P1209">
        <v>11</v>
      </c>
      <c r="Q1209">
        <v>1</v>
      </c>
      <c r="R1209" t="s">
        <v>63</v>
      </c>
      <c r="S1209">
        <v>1</v>
      </c>
      <c r="T1209">
        <v>2</v>
      </c>
      <c r="U1209">
        <v>1</v>
      </c>
      <c r="V1209">
        <v>80</v>
      </c>
      <c r="W1209" t="s">
        <v>54</v>
      </c>
      <c r="X1209" t="s">
        <v>6801</v>
      </c>
      <c r="Y1209" t="s">
        <v>6</v>
      </c>
      <c r="Z1209" s="1">
        <v>44736</v>
      </c>
      <c r="AA1209" s="2">
        <v>0.25766203703703705</v>
      </c>
      <c r="AB1209" s="2">
        <v>9.734953703703704E-2</v>
      </c>
      <c r="AC1209" t="s">
        <v>45</v>
      </c>
      <c r="AD1209" t="s">
        <v>45</v>
      </c>
      <c r="AE1209" t="s">
        <v>44</v>
      </c>
      <c r="AF1209">
        <v>80</v>
      </c>
    </row>
    <row r="1210" spans="1:32">
      <c r="A1210">
        <v>2303</v>
      </c>
      <c r="B1210">
        <v>1403</v>
      </c>
      <c r="C1210" t="s">
        <v>427</v>
      </c>
      <c r="D1210" t="s">
        <v>5432</v>
      </c>
      <c r="E1210" t="s">
        <v>34</v>
      </c>
      <c r="F1210" t="s">
        <v>6802</v>
      </c>
      <c r="G1210" t="s">
        <v>6803</v>
      </c>
      <c r="H1210" t="s">
        <v>171</v>
      </c>
      <c r="I1210" s="1">
        <v>20915</v>
      </c>
      <c r="J1210" t="s">
        <v>6804</v>
      </c>
      <c r="K1210" t="s">
        <v>6805</v>
      </c>
      <c r="L1210">
        <v>12110</v>
      </c>
      <c r="M1210" t="s">
        <v>171</v>
      </c>
      <c r="N1210" s="1">
        <v>44688</v>
      </c>
      <c r="O1210" s="1">
        <v>44691</v>
      </c>
      <c r="P1210">
        <v>24</v>
      </c>
      <c r="Q1210">
        <v>1</v>
      </c>
      <c r="R1210" t="s">
        <v>40</v>
      </c>
      <c r="S1210">
        <v>2</v>
      </c>
      <c r="T1210">
        <v>0</v>
      </c>
      <c r="U1210">
        <v>3</v>
      </c>
      <c r="V1210">
        <v>660</v>
      </c>
      <c r="W1210" t="s">
        <v>54</v>
      </c>
      <c r="X1210" t="s">
        <v>6806</v>
      </c>
      <c r="Y1210" t="s">
        <v>81</v>
      </c>
      <c r="Z1210" s="1">
        <v>44682</v>
      </c>
      <c r="AA1210" s="2">
        <v>0.51682870370370371</v>
      </c>
      <c r="AB1210" s="2">
        <v>0.79491898148148143</v>
      </c>
      <c r="AC1210" t="s">
        <v>45</v>
      </c>
      <c r="AD1210" t="s">
        <v>45</v>
      </c>
      <c r="AE1210" t="s">
        <v>44</v>
      </c>
      <c r="AF1210">
        <v>220</v>
      </c>
    </row>
    <row r="1211" spans="1:32">
      <c r="A1211">
        <v>2305</v>
      </c>
      <c r="B1211">
        <v>1405</v>
      </c>
      <c r="C1211" t="s">
        <v>391</v>
      </c>
      <c r="D1211" t="s">
        <v>75</v>
      </c>
      <c r="E1211" t="s">
        <v>48</v>
      </c>
      <c r="F1211" t="s">
        <v>6807</v>
      </c>
      <c r="G1211" t="s">
        <v>6808</v>
      </c>
      <c r="H1211" t="s">
        <v>164</v>
      </c>
      <c r="I1211" s="1">
        <v>18162</v>
      </c>
      <c r="J1211" t="s">
        <v>6809</v>
      </c>
      <c r="K1211" t="s">
        <v>6810</v>
      </c>
      <c r="L1211">
        <v>77819</v>
      </c>
      <c r="M1211" t="s">
        <v>164</v>
      </c>
      <c r="N1211" s="1">
        <v>44762</v>
      </c>
      <c r="O1211" s="1">
        <v>44766</v>
      </c>
      <c r="P1211">
        <v>49</v>
      </c>
      <c r="Q1211">
        <v>2</v>
      </c>
      <c r="R1211" t="s">
        <v>53</v>
      </c>
      <c r="S1211">
        <v>2</v>
      </c>
      <c r="T1211">
        <v>2</v>
      </c>
      <c r="U1211">
        <v>4</v>
      </c>
      <c r="V1211">
        <v>588</v>
      </c>
      <c r="W1211" t="s">
        <v>54</v>
      </c>
      <c r="X1211" t="s">
        <v>6811</v>
      </c>
      <c r="Y1211" t="s">
        <v>65</v>
      </c>
      <c r="Z1211" s="1">
        <v>44751</v>
      </c>
      <c r="AA1211" s="2">
        <v>0.736261574074074</v>
      </c>
      <c r="AB1211" s="2">
        <v>0.53024305555555562</v>
      </c>
      <c r="AC1211" t="s">
        <v>44</v>
      </c>
      <c r="AD1211" t="s">
        <v>45</v>
      </c>
      <c r="AE1211" t="s">
        <v>44</v>
      </c>
      <c r="AF1211">
        <v>147</v>
      </c>
    </row>
    <row r="1212" spans="1:32">
      <c r="A1212">
        <v>2307</v>
      </c>
      <c r="B1212">
        <v>1407</v>
      </c>
      <c r="C1212" t="s">
        <v>1050</v>
      </c>
      <c r="D1212" t="s">
        <v>3961</v>
      </c>
      <c r="E1212" t="s">
        <v>48</v>
      </c>
      <c r="F1212" t="s">
        <v>6812</v>
      </c>
      <c r="G1212" t="s">
        <v>6813</v>
      </c>
      <c r="H1212" t="s">
        <v>115</v>
      </c>
      <c r="I1212" s="1">
        <v>32439</v>
      </c>
      <c r="J1212" t="s">
        <v>6814</v>
      </c>
      <c r="K1212" t="s">
        <v>3331</v>
      </c>
      <c r="L1212">
        <v>27414</v>
      </c>
      <c r="M1212" t="s">
        <v>115</v>
      </c>
      <c r="N1212" s="1">
        <v>44658</v>
      </c>
      <c r="O1212" s="1">
        <v>44663</v>
      </c>
      <c r="P1212">
        <v>27</v>
      </c>
      <c r="Q1212">
        <v>2</v>
      </c>
      <c r="R1212" t="s">
        <v>40</v>
      </c>
      <c r="S1212">
        <v>4</v>
      </c>
      <c r="T1212">
        <v>0</v>
      </c>
      <c r="U1212">
        <v>5</v>
      </c>
      <c r="V1212">
        <v>1195</v>
      </c>
      <c r="W1212" t="s">
        <v>41</v>
      </c>
      <c r="X1212" t="s">
        <v>6815</v>
      </c>
      <c r="Y1212" t="s">
        <v>81</v>
      </c>
      <c r="Z1212" s="1">
        <v>44622</v>
      </c>
      <c r="AA1212" s="2">
        <v>0.35618055555555556</v>
      </c>
      <c r="AB1212" s="2">
        <v>0.13145833333333332</v>
      </c>
      <c r="AC1212" t="s">
        <v>45</v>
      </c>
      <c r="AD1212" t="s">
        <v>44</v>
      </c>
      <c r="AE1212" t="s">
        <v>45</v>
      </c>
      <c r="AF1212">
        <v>239</v>
      </c>
    </row>
    <row r="1213" spans="1:32">
      <c r="A1213">
        <v>2308</v>
      </c>
      <c r="B1213">
        <v>1408</v>
      </c>
      <c r="C1213" t="s">
        <v>6816</v>
      </c>
      <c r="D1213" t="s">
        <v>6817</v>
      </c>
      <c r="E1213" t="s">
        <v>34</v>
      </c>
      <c r="F1213" t="s">
        <v>6818</v>
      </c>
      <c r="G1213" t="s">
        <v>6819</v>
      </c>
      <c r="H1213" t="s">
        <v>941</v>
      </c>
      <c r="I1213" s="1">
        <v>15844</v>
      </c>
      <c r="J1213" t="s">
        <v>6820</v>
      </c>
      <c r="K1213" t="s">
        <v>6821</v>
      </c>
      <c r="L1213">
        <v>9645</v>
      </c>
      <c r="M1213" t="s">
        <v>941</v>
      </c>
      <c r="N1213" s="1">
        <v>44779</v>
      </c>
      <c r="O1213" s="1">
        <v>44780</v>
      </c>
      <c r="P1213">
        <v>94</v>
      </c>
      <c r="Q1213">
        <v>4</v>
      </c>
      <c r="R1213" t="s">
        <v>53</v>
      </c>
      <c r="S1213">
        <v>4</v>
      </c>
      <c r="T1213">
        <v>2</v>
      </c>
      <c r="U1213">
        <v>1</v>
      </c>
      <c r="V1213">
        <v>131</v>
      </c>
      <c r="W1213" t="s">
        <v>54</v>
      </c>
      <c r="X1213" t="s">
        <v>6822</v>
      </c>
      <c r="Y1213" t="s">
        <v>65</v>
      </c>
      <c r="Z1213" s="1">
        <v>44744</v>
      </c>
      <c r="AA1213" s="2">
        <v>0.26884259259259258</v>
      </c>
      <c r="AB1213" s="2">
        <v>8.6921296296296302E-2</v>
      </c>
      <c r="AC1213" t="s">
        <v>45</v>
      </c>
      <c r="AD1213" t="s">
        <v>44</v>
      </c>
      <c r="AE1213" t="s">
        <v>44</v>
      </c>
      <c r="AF1213">
        <v>131</v>
      </c>
    </row>
    <row r="1214" spans="1:32">
      <c r="A1214">
        <v>2309</v>
      </c>
      <c r="B1214">
        <v>1409</v>
      </c>
      <c r="C1214" t="s">
        <v>284</v>
      </c>
      <c r="D1214" t="s">
        <v>3553</v>
      </c>
      <c r="E1214" t="s">
        <v>48</v>
      </c>
      <c r="F1214" t="s">
        <v>6823</v>
      </c>
      <c r="G1214" t="s">
        <v>6824</v>
      </c>
      <c r="H1214" t="s">
        <v>77</v>
      </c>
      <c r="I1214" s="1">
        <v>33116</v>
      </c>
      <c r="J1214" t="s">
        <v>6825</v>
      </c>
      <c r="K1214" t="s">
        <v>6826</v>
      </c>
      <c r="L1214">
        <v>23545</v>
      </c>
      <c r="M1214" t="s">
        <v>77</v>
      </c>
      <c r="N1214" s="1">
        <v>44598</v>
      </c>
      <c r="O1214" s="1">
        <v>44601</v>
      </c>
      <c r="P1214">
        <v>100</v>
      </c>
      <c r="Q1214">
        <v>4</v>
      </c>
      <c r="R1214" t="s">
        <v>53</v>
      </c>
      <c r="S1214">
        <v>3</v>
      </c>
      <c r="T1214">
        <v>2</v>
      </c>
      <c r="U1214">
        <v>3</v>
      </c>
      <c r="V1214">
        <v>372</v>
      </c>
      <c r="W1214" t="s">
        <v>54</v>
      </c>
      <c r="X1214" t="s">
        <v>6827</v>
      </c>
      <c r="Y1214" t="s">
        <v>65</v>
      </c>
      <c r="Z1214" s="1">
        <v>44590</v>
      </c>
      <c r="AA1214" s="2">
        <v>6.2847222222222228E-3</v>
      </c>
      <c r="AB1214" s="2">
        <v>0.68184027777777778</v>
      </c>
      <c r="AC1214" t="s">
        <v>44</v>
      </c>
      <c r="AD1214" t="s">
        <v>44</v>
      </c>
      <c r="AE1214" t="s">
        <v>45</v>
      </c>
      <c r="AF1214">
        <v>124</v>
      </c>
    </row>
    <row r="1215" spans="1:32">
      <c r="A1215">
        <v>2310</v>
      </c>
      <c r="B1215">
        <v>1410</v>
      </c>
      <c r="C1215" t="s">
        <v>864</v>
      </c>
      <c r="D1215" t="s">
        <v>816</v>
      </c>
      <c r="E1215" t="s">
        <v>48</v>
      </c>
      <c r="F1215" t="s">
        <v>6828</v>
      </c>
      <c r="G1215" t="s">
        <v>6829</v>
      </c>
      <c r="H1215" t="s">
        <v>904</v>
      </c>
      <c r="I1215" s="1">
        <v>36991</v>
      </c>
      <c r="J1215" t="s">
        <v>6830</v>
      </c>
      <c r="K1215" t="s">
        <v>6831</v>
      </c>
      <c r="L1215">
        <v>31514</v>
      </c>
      <c r="M1215" t="s">
        <v>904</v>
      </c>
      <c r="N1215" s="1">
        <v>44790</v>
      </c>
      <c r="O1215" s="1">
        <v>44793</v>
      </c>
      <c r="P1215">
        <v>23</v>
      </c>
      <c r="Q1215">
        <v>1</v>
      </c>
      <c r="R1215" t="s">
        <v>63</v>
      </c>
      <c r="S1215">
        <v>1</v>
      </c>
      <c r="T1215">
        <v>2</v>
      </c>
      <c r="U1215">
        <v>3</v>
      </c>
      <c r="V1215">
        <v>267</v>
      </c>
      <c r="W1215" t="s">
        <v>41</v>
      </c>
      <c r="X1215" t="s">
        <v>6832</v>
      </c>
      <c r="Y1215" t="s">
        <v>43</v>
      </c>
      <c r="Z1215" s="1">
        <v>44751</v>
      </c>
      <c r="AA1215" s="2">
        <v>0.82115740740740739</v>
      </c>
      <c r="AB1215" s="2">
        <v>0.58405092592592589</v>
      </c>
      <c r="AC1215" t="s">
        <v>44</v>
      </c>
      <c r="AD1215" t="s">
        <v>44</v>
      </c>
      <c r="AE1215" t="s">
        <v>45</v>
      </c>
      <c r="AF1215">
        <v>89</v>
      </c>
    </row>
    <row r="1216" spans="1:32">
      <c r="A1216">
        <v>2311</v>
      </c>
      <c r="B1216">
        <v>1411</v>
      </c>
      <c r="C1216" t="s">
        <v>139</v>
      </c>
      <c r="D1216" t="s">
        <v>1453</v>
      </c>
      <c r="E1216" t="s">
        <v>48</v>
      </c>
      <c r="F1216" t="s">
        <v>6833</v>
      </c>
      <c r="G1216" t="s">
        <v>6834</v>
      </c>
      <c r="H1216" t="s">
        <v>122</v>
      </c>
      <c r="I1216" s="1">
        <v>38134</v>
      </c>
      <c r="J1216" t="s">
        <v>6835</v>
      </c>
      <c r="K1216" t="s">
        <v>6836</v>
      </c>
      <c r="L1216">
        <v>94717</v>
      </c>
      <c r="M1216" t="s">
        <v>122</v>
      </c>
      <c r="N1216" s="1">
        <v>44700</v>
      </c>
      <c r="O1216" s="1">
        <v>44703</v>
      </c>
      <c r="P1216">
        <v>90</v>
      </c>
      <c r="Q1216">
        <v>4</v>
      </c>
      <c r="R1216" t="s">
        <v>40</v>
      </c>
      <c r="S1216">
        <v>1</v>
      </c>
      <c r="T1216">
        <v>2</v>
      </c>
      <c r="U1216">
        <v>3</v>
      </c>
      <c r="V1216">
        <v>657</v>
      </c>
      <c r="W1216" t="s">
        <v>54</v>
      </c>
      <c r="X1216" t="s">
        <v>6837</v>
      </c>
      <c r="Y1216" t="s">
        <v>43</v>
      </c>
      <c r="Z1216" s="1">
        <v>44681</v>
      </c>
      <c r="AA1216" s="2">
        <v>0.95739583333333333</v>
      </c>
      <c r="AB1216" s="2">
        <v>0.20699074074074075</v>
      </c>
      <c r="AC1216" t="s">
        <v>44</v>
      </c>
      <c r="AD1216" t="s">
        <v>44</v>
      </c>
      <c r="AE1216" t="s">
        <v>45</v>
      </c>
      <c r="AF1216">
        <v>219</v>
      </c>
    </row>
    <row r="1217" spans="1:32">
      <c r="A1217">
        <v>2312</v>
      </c>
      <c r="B1217">
        <v>1412</v>
      </c>
      <c r="C1217" t="s">
        <v>1527</v>
      </c>
      <c r="D1217" t="s">
        <v>3805</v>
      </c>
      <c r="E1217" t="s">
        <v>48</v>
      </c>
      <c r="F1217" t="s">
        <v>6838</v>
      </c>
      <c r="G1217">
        <v>2925340844</v>
      </c>
      <c r="H1217" t="s">
        <v>295</v>
      </c>
      <c r="I1217" s="1">
        <v>34219</v>
      </c>
      <c r="J1217" t="s">
        <v>6839</v>
      </c>
      <c r="K1217" t="s">
        <v>6840</v>
      </c>
      <c r="L1217">
        <v>33570</v>
      </c>
      <c r="M1217" t="s">
        <v>295</v>
      </c>
      <c r="N1217" s="1">
        <v>44725</v>
      </c>
      <c r="O1217" s="1">
        <v>44728</v>
      </c>
      <c r="P1217">
        <v>40</v>
      </c>
      <c r="Q1217">
        <v>2</v>
      </c>
      <c r="R1217" t="s">
        <v>53</v>
      </c>
      <c r="S1217">
        <v>2</v>
      </c>
      <c r="T1217">
        <v>2</v>
      </c>
      <c r="U1217">
        <v>3</v>
      </c>
      <c r="V1217">
        <v>399</v>
      </c>
      <c r="W1217" t="s">
        <v>41</v>
      </c>
      <c r="X1217" t="s">
        <v>6841</v>
      </c>
      <c r="Y1217" t="s">
        <v>81</v>
      </c>
      <c r="Z1217" s="1">
        <v>44696</v>
      </c>
      <c r="AA1217" s="2">
        <v>0.33194444444444443</v>
      </c>
      <c r="AB1217" s="2">
        <v>1.8599537037037036E-2</v>
      </c>
      <c r="AC1217" t="s">
        <v>45</v>
      </c>
      <c r="AD1217" t="s">
        <v>44</v>
      </c>
      <c r="AE1217" t="s">
        <v>44</v>
      </c>
      <c r="AF1217">
        <v>133</v>
      </c>
    </row>
    <row r="1218" spans="1:32">
      <c r="A1218">
        <v>2313</v>
      </c>
      <c r="B1218">
        <v>1413</v>
      </c>
      <c r="C1218" t="s">
        <v>475</v>
      </c>
      <c r="D1218" t="s">
        <v>977</v>
      </c>
      <c r="E1218" t="s">
        <v>48</v>
      </c>
      <c r="F1218" t="s">
        <v>6842</v>
      </c>
      <c r="G1218" t="s">
        <v>6843</v>
      </c>
      <c r="H1218" t="s">
        <v>280</v>
      </c>
      <c r="I1218" s="1">
        <v>34451</v>
      </c>
      <c r="J1218" t="s">
        <v>6844</v>
      </c>
      <c r="K1218" t="s">
        <v>3115</v>
      </c>
      <c r="L1218">
        <v>12476</v>
      </c>
      <c r="M1218" t="s">
        <v>280</v>
      </c>
      <c r="N1218" s="1">
        <v>44943</v>
      </c>
      <c r="O1218" s="1">
        <v>44948</v>
      </c>
      <c r="P1218">
        <v>5</v>
      </c>
      <c r="Q1218">
        <v>1</v>
      </c>
      <c r="R1218" t="s">
        <v>63</v>
      </c>
      <c r="S1218">
        <v>4</v>
      </c>
      <c r="T1218">
        <v>0</v>
      </c>
      <c r="U1218">
        <v>5</v>
      </c>
      <c r="V1218">
        <v>420</v>
      </c>
      <c r="W1218" t="s">
        <v>54</v>
      </c>
      <c r="X1218" t="s">
        <v>6845</v>
      </c>
      <c r="Y1218" t="s">
        <v>81</v>
      </c>
      <c r="Z1218" s="1">
        <v>44925</v>
      </c>
      <c r="AA1218" s="2">
        <v>0.86409722222222218</v>
      </c>
      <c r="AB1218" s="2">
        <v>0.11398148148148148</v>
      </c>
      <c r="AC1218" t="s">
        <v>45</v>
      </c>
      <c r="AD1218" t="s">
        <v>45</v>
      </c>
      <c r="AE1218" t="s">
        <v>45</v>
      </c>
      <c r="AF1218">
        <v>84</v>
      </c>
    </row>
    <row r="1219" spans="1:32">
      <c r="A1219">
        <v>2314</v>
      </c>
      <c r="B1219">
        <v>1414</v>
      </c>
      <c r="C1219" t="s">
        <v>160</v>
      </c>
      <c r="D1219" t="s">
        <v>5432</v>
      </c>
      <c r="E1219" t="s">
        <v>48</v>
      </c>
      <c r="F1219" t="s">
        <v>6846</v>
      </c>
      <c r="G1219" t="s">
        <v>6847</v>
      </c>
      <c r="H1219" t="s">
        <v>164</v>
      </c>
      <c r="I1219" s="1">
        <v>20887</v>
      </c>
      <c r="J1219" t="s">
        <v>6848</v>
      </c>
      <c r="K1219" t="s">
        <v>6510</v>
      </c>
      <c r="L1219">
        <v>75679</v>
      </c>
      <c r="M1219" t="s">
        <v>164</v>
      </c>
      <c r="N1219" s="1">
        <v>44827</v>
      </c>
      <c r="O1219" s="1">
        <v>44829</v>
      </c>
      <c r="P1219">
        <v>100</v>
      </c>
      <c r="Q1219">
        <v>4</v>
      </c>
      <c r="R1219" t="s">
        <v>53</v>
      </c>
      <c r="S1219">
        <v>1</v>
      </c>
      <c r="T1219">
        <v>1</v>
      </c>
      <c r="U1219">
        <v>2</v>
      </c>
      <c r="V1219">
        <v>252</v>
      </c>
      <c r="W1219" t="s">
        <v>54</v>
      </c>
      <c r="X1219" t="s">
        <v>6849</v>
      </c>
      <c r="Y1219" t="s">
        <v>65</v>
      </c>
      <c r="Z1219" s="1">
        <v>44814</v>
      </c>
      <c r="AA1219" s="2">
        <v>0.12071759259259258</v>
      </c>
      <c r="AB1219" s="2">
        <v>0.98335648148148147</v>
      </c>
      <c r="AC1219" t="s">
        <v>44</v>
      </c>
      <c r="AD1219" t="s">
        <v>44</v>
      </c>
      <c r="AE1219" t="s">
        <v>45</v>
      </c>
      <c r="AF1219">
        <v>126</v>
      </c>
    </row>
    <row r="1220" spans="1:32">
      <c r="A1220">
        <v>2315</v>
      </c>
      <c r="B1220">
        <v>1415</v>
      </c>
      <c r="C1220" t="s">
        <v>249</v>
      </c>
      <c r="D1220" t="s">
        <v>3128</v>
      </c>
      <c r="E1220" t="s">
        <v>34</v>
      </c>
      <c r="F1220" t="s">
        <v>6850</v>
      </c>
      <c r="G1220" t="s">
        <v>6851</v>
      </c>
      <c r="H1220" t="s">
        <v>405</v>
      </c>
      <c r="I1220" s="1">
        <v>30337</v>
      </c>
      <c r="J1220" t="s">
        <v>6852</v>
      </c>
      <c r="K1220" t="s">
        <v>6853</v>
      </c>
      <c r="L1220">
        <v>80916</v>
      </c>
      <c r="M1220" t="s">
        <v>405</v>
      </c>
      <c r="N1220" s="1">
        <v>44871</v>
      </c>
      <c r="O1220" s="1">
        <v>44873</v>
      </c>
      <c r="P1220">
        <v>73</v>
      </c>
      <c r="Q1220">
        <v>3</v>
      </c>
      <c r="R1220" t="s">
        <v>53</v>
      </c>
      <c r="S1220">
        <v>1</v>
      </c>
      <c r="T1220">
        <v>2</v>
      </c>
      <c r="U1220">
        <v>2</v>
      </c>
      <c r="V1220">
        <v>240</v>
      </c>
      <c r="W1220" t="s">
        <v>54</v>
      </c>
      <c r="X1220" t="s">
        <v>6854</v>
      </c>
      <c r="Y1220" t="s">
        <v>81</v>
      </c>
      <c r="Z1220" s="1">
        <v>44861</v>
      </c>
      <c r="AA1220" s="2">
        <v>0.74587962962962961</v>
      </c>
      <c r="AB1220" s="2">
        <v>0.52974537037037039</v>
      </c>
      <c r="AC1220" t="s">
        <v>44</v>
      </c>
      <c r="AD1220" t="s">
        <v>44</v>
      </c>
      <c r="AE1220" t="s">
        <v>44</v>
      </c>
      <c r="AF1220">
        <v>120</v>
      </c>
    </row>
    <row r="1221" spans="1:32">
      <c r="A1221">
        <v>2316</v>
      </c>
      <c r="B1221">
        <v>1416</v>
      </c>
      <c r="C1221" t="s">
        <v>1527</v>
      </c>
      <c r="D1221" t="s">
        <v>6855</v>
      </c>
      <c r="E1221" t="s">
        <v>48</v>
      </c>
      <c r="F1221" t="s">
        <v>6856</v>
      </c>
      <c r="G1221" t="s">
        <v>6857</v>
      </c>
      <c r="H1221" t="s">
        <v>941</v>
      </c>
      <c r="I1221" s="1">
        <v>34837</v>
      </c>
      <c r="J1221" t="s">
        <v>6858</v>
      </c>
      <c r="K1221" t="s">
        <v>3949</v>
      </c>
      <c r="L1221">
        <v>23048</v>
      </c>
      <c r="M1221" t="s">
        <v>941</v>
      </c>
      <c r="N1221" s="1">
        <v>44720</v>
      </c>
      <c r="O1221" s="1">
        <v>44723</v>
      </c>
      <c r="P1221">
        <v>12</v>
      </c>
      <c r="Q1221">
        <v>1</v>
      </c>
      <c r="R1221" t="s">
        <v>40</v>
      </c>
      <c r="S1221">
        <v>3</v>
      </c>
      <c r="T1221">
        <v>1</v>
      </c>
      <c r="U1221">
        <v>3</v>
      </c>
      <c r="V1221">
        <v>642</v>
      </c>
      <c r="W1221" t="s">
        <v>54</v>
      </c>
      <c r="X1221" t="s">
        <v>6859</v>
      </c>
      <c r="Y1221" t="s">
        <v>65</v>
      </c>
      <c r="Z1221" s="1">
        <v>44709</v>
      </c>
      <c r="AA1221" s="2">
        <v>0.33202546296296293</v>
      </c>
      <c r="AB1221" s="2">
        <v>0.88413194444444443</v>
      </c>
      <c r="AC1221" t="s">
        <v>45</v>
      </c>
      <c r="AD1221" t="s">
        <v>44</v>
      </c>
      <c r="AE1221" t="s">
        <v>44</v>
      </c>
      <c r="AF1221">
        <v>214</v>
      </c>
    </row>
    <row r="1222" spans="1:32">
      <c r="A1222">
        <v>2317</v>
      </c>
      <c r="B1222">
        <v>1417</v>
      </c>
      <c r="C1222" t="s">
        <v>6860</v>
      </c>
      <c r="D1222" t="s">
        <v>3128</v>
      </c>
      <c r="E1222" t="s">
        <v>34</v>
      </c>
      <c r="F1222" t="s">
        <v>6861</v>
      </c>
      <c r="G1222">
        <v>5968084191</v>
      </c>
      <c r="H1222" t="s">
        <v>725</v>
      </c>
      <c r="I1222" s="1">
        <v>29898</v>
      </c>
      <c r="J1222" t="s">
        <v>6862</v>
      </c>
      <c r="K1222" t="s">
        <v>6863</v>
      </c>
      <c r="L1222">
        <v>66912</v>
      </c>
      <c r="M1222" t="s">
        <v>725</v>
      </c>
      <c r="N1222" s="1">
        <v>44886</v>
      </c>
      <c r="O1222" s="1">
        <v>44890</v>
      </c>
      <c r="P1222">
        <v>67</v>
      </c>
      <c r="Q1222">
        <v>3</v>
      </c>
      <c r="R1222" t="s">
        <v>53</v>
      </c>
      <c r="S1222">
        <v>2</v>
      </c>
      <c r="T1222">
        <v>2</v>
      </c>
      <c r="U1222">
        <v>4</v>
      </c>
      <c r="V1222">
        <v>492</v>
      </c>
      <c r="W1222" t="s">
        <v>41</v>
      </c>
      <c r="X1222" t="s">
        <v>6864</v>
      </c>
      <c r="Y1222" t="s">
        <v>43</v>
      </c>
      <c r="Z1222" s="1">
        <v>44877</v>
      </c>
      <c r="AA1222" s="2">
        <v>0.33151620370370372</v>
      </c>
      <c r="AB1222" s="2">
        <v>6.7824074074074078E-2</v>
      </c>
      <c r="AC1222" t="s">
        <v>44</v>
      </c>
      <c r="AD1222" t="s">
        <v>45</v>
      </c>
      <c r="AE1222" t="s">
        <v>45</v>
      </c>
      <c r="AF1222">
        <v>123</v>
      </c>
    </row>
    <row r="1223" spans="1:32">
      <c r="A1223">
        <v>2318</v>
      </c>
      <c r="B1223">
        <v>1418</v>
      </c>
      <c r="C1223" t="s">
        <v>552</v>
      </c>
      <c r="D1223" t="s">
        <v>6865</v>
      </c>
      <c r="E1223" t="s">
        <v>48</v>
      </c>
      <c r="F1223" t="s">
        <v>6866</v>
      </c>
      <c r="G1223" t="s">
        <v>6867</v>
      </c>
      <c r="H1223" t="s">
        <v>50</v>
      </c>
      <c r="I1223" s="1">
        <v>32315</v>
      </c>
      <c r="J1223" t="s">
        <v>6868</v>
      </c>
      <c r="K1223" t="s">
        <v>6869</v>
      </c>
      <c r="L1223">
        <v>42210</v>
      </c>
      <c r="M1223" t="s">
        <v>50</v>
      </c>
      <c r="N1223" s="1">
        <v>44641</v>
      </c>
      <c r="O1223" s="1">
        <v>44643</v>
      </c>
      <c r="P1223">
        <v>59</v>
      </c>
      <c r="Q1223">
        <v>3</v>
      </c>
      <c r="R1223" t="s">
        <v>63</v>
      </c>
      <c r="S1223">
        <v>2</v>
      </c>
      <c r="T1223">
        <v>1</v>
      </c>
      <c r="U1223">
        <v>2</v>
      </c>
      <c r="V1223">
        <v>138</v>
      </c>
      <c r="W1223" t="s">
        <v>41</v>
      </c>
      <c r="X1223" t="s">
        <v>6870</v>
      </c>
      <c r="Y1223" t="s">
        <v>65</v>
      </c>
      <c r="Z1223" s="1">
        <v>44605</v>
      </c>
      <c r="AA1223" s="2">
        <v>6.4733796296296289E-2</v>
      </c>
      <c r="AB1223" s="2">
        <v>0.18349537037037036</v>
      </c>
      <c r="AC1223" t="s">
        <v>44</v>
      </c>
      <c r="AD1223" t="s">
        <v>44</v>
      </c>
      <c r="AE1223" t="s">
        <v>45</v>
      </c>
      <c r="AF1223">
        <v>69</v>
      </c>
    </row>
    <row r="1224" spans="1:32">
      <c r="A1224">
        <v>2319</v>
      </c>
      <c r="B1224">
        <v>1419</v>
      </c>
      <c r="C1224" t="s">
        <v>3409</v>
      </c>
      <c r="D1224" t="s">
        <v>57</v>
      </c>
      <c r="E1224" t="s">
        <v>34</v>
      </c>
      <c r="F1224" t="s">
        <v>6871</v>
      </c>
      <c r="G1224" t="s">
        <v>6872</v>
      </c>
      <c r="H1224" t="s">
        <v>101</v>
      </c>
      <c r="I1224" s="1">
        <v>22069</v>
      </c>
      <c r="J1224" t="s">
        <v>6873</v>
      </c>
      <c r="K1224" t="s">
        <v>6874</v>
      </c>
      <c r="L1224">
        <v>43168</v>
      </c>
      <c r="M1224" t="s">
        <v>101</v>
      </c>
      <c r="N1224" s="1">
        <v>44871</v>
      </c>
      <c r="O1224" s="1">
        <v>44874</v>
      </c>
      <c r="P1224">
        <v>52</v>
      </c>
      <c r="Q1224">
        <v>3</v>
      </c>
      <c r="R1224" t="s">
        <v>53</v>
      </c>
      <c r="S1224">
        <v>2</v>
      </c>
      <c r="T1224">
        <v>0</v>
      </c>
      <c r="U1224">
        <v>3</v>
      </c>
      <c r="V1224">
        <v>405</v>
      </c>
      <c r="W1224" t="s">
        <v>54</v>
      </c>
      <c r="X1224" t="s">
        <v>6875</v>
      </c>
      <c r="Y1224" t="s">
        <v>81</v>
      </c>
      <c r="Z1224" s="1">
        <v>44834</v>
      </c>
      <c r="AA1224" s="2">
        <v>0.19099537037037037</v>
      </c>
      <c r="AB1224" s="2">
        <v>0.70618055555555559</v>
      </c>
      <c r="AC1224" t="s">
        <v>44</v>
      </c>
      <c r="AD1224" t="s">
        <v>45</v>
      </c>
      <c r="AE1224" t="s">
        <v>45</v>
      </c>
      <c r="AF1224">
        <v>135</v>
      </c>
    </row>
    <row r="1225" spans="1:32">
      <c r="A1225">
        <v>2320</v>
      </c>
      <c r="B1225">
        <v>1420</v>
      </c>
      <c r="C1225" t="s">
        <v>384</v>
      </c>
      <c r="D1225" t="s">
        <v>2828</v>
      </c>
      <c r="E1225" t="s">
        <v>34</v>
      </c>
      <c r="F1225" t="s">
        <v>6876</v>
      </c>
      <c r="G1225" t="s">
        <v>6877</v>
      </c>
      <c r="H1225" t="s">
        <v>164</v>
      </c>
      <c r="I1225" s="1">
        <v>33810</v>
      </c>
      <c r="J1225" t="s">
        <v>6878</v>
      </c>
      <c r="K1225" t="s">
        <v>6531</v>
      </c>
      <c r="L1225">
        <v>63192</v>
      </c>
      <c r="M1225" t="s">
        <v>164</v>
      </c>
      <c r="N1225" s="1">
        <v>44937</v>
      </c>
      <c r="O1225" s="1">
        <v>44938</v>
      </c>
      <c r="P1225">
        <v>69</v>
      </c>
      <c r="Q1225">
        <v>3</v>
      </c>
      <c r="R1225" t="s">
        <v>40</v>
      </c>
      <c r="S1225">
        <v>2</v>
      </c>
      <c r="T1225">
        <v>2</v>
      </c>
      <c r="U1225">
        <v>1</v>
      </c>
      <c r="V1225">
        <v>203</v>
      </c>
      <c r="W1225" t="s">
        <v>54</v>
      </c>
      <c r="X1225" t="s">
        <v>6879</v>
      </c>
      <c r="Y1225" t="s">
        <v>6</v>
      </c>
      <c r="Z1225" s="1">
        <v>44908</v>
      </c>
      <c r="AA1225" s="2">
        <v>0.68653935185185189</v>
      </c>
      <c r="AB1225" s="2">
        <v>0.54950231481481482</v>
      </c>
      <c r="AC1225" t="s">
        <v>44</v>
      </c>
      <c r="AD1225" t="s">
        <v>44</v>
      </c>
      <c r="AE1225" t="s">
        <v>44</v>
      </c>
      <c r="AF1225">
        <v>203</v>
      </c>
    </row>
    <row r="1226" spans="1:32">
      <c r="A1226">
        <v>2321</v>
      </c>
      <c r="B1226">
        <v>1421</v>
      </c>
      <c r="C1226" t="s">
        <v>6880</v>
      </c>
      <c r="D1226" t="s">
        <v>6855</v>
      </c>
      <c r="E1226" t="s">
        <v>48</v>
      </c>
      <c r="F1226" t="s">
        <v>6881</v>
      </c>
      <c r="G1226">
        <v>4713366535</v>
      </c>
      <c r="H1226" t="s">
        <v>135</v>
      </c>
      <c r="I1226" s="1">
        <v>31202</v>
      </c>
      <c r="J1226" t="s">
        <v>6882</v>
      </c>
      <c r="K1226" t="s">
        <v>6883</v>
      </c>
      <c r="L1226">
        <v>62922</v>
      </c>
      <c r="M1226" t="s">
        <v>135</v>
      </c>
      <c r="N1226" s="1">
        <v>44723</v>
      </c>
      <c r="O1226" s="1">
        <v>44725</v>
      </c>
      <c r="P1226">
        <v>12</v>
      </c>
      <c r="Q1226">
        <v>1</v>
      </c>
      <c r="R1226" t="s">
        <v>40</v>
      </c>
      <c r="S1226">
        <v>2</v>
      </c>
      <c r="T1226">
        <v>1</v>
      </c>
      <c r="U1226">
        <v>2</v>
      </c>
      <c r="V1226">
        <v>422</v>
      </c>
      <c r="W1226" t="s">
        <v>41</v>
      </c>
      <c r="X1226" t="s">
        <v>6884</v>
      </c>
      <c r="Y1226" t="s">
        <v>65</v>
      </c>
      <c r="Z1226" s="1">
        <v>44692</v>
      </c>
      <c r="AA1226" s="2">
        <v>0.78798611111111105</v>
      </c>
      <c r="AB1226" s="2">
        <v>0.28815972222222225</v>
      </c>
      <c r="AC1226" t="s">
        <v>45</v>
      </c>
      <c r="AD1226" t="s">
        <v>45</v>
      </c>
      <c r="AE1226" t="s">
        <v>44</v>
      </c>
      <c r="AF1226">
        <v>211</v>
      </c>
    </row>
    <row r="1227" spans="1:32">
      <c r="A1227">
        <v>2322</v>
      </c>
      <c r="B1227">
        <v>1422</v>
      </c>
      <c r="C1227" t="s">
        <v>1594</v>
      </c>
      <c r="D1227" t="s">
        <v>1298</v>
      </c>
      <c r="E1227" t="s">
        <v>34</v>
      </c>
      <c r="F1227" t="s">
        <v>6885</v>
      </c>
      <c r="G1227" t="s">
        <v>6886</v>
      </c>
      <c r="H1227" t="s">
        <v>70</v>
      </c>
      <c r="I1227" s="1">
        <v>27221</v>
      </c>
      <c r="J1227" t="s">
        <v>6887</v>
      </c>
      <c r="K1227" t="s">
        <v>6888</v>
      </c>
      <c r="L1227">
        <v>32547</v>
      </c>
      <c r="M1227" t="s">
        <v>70</v>
      </c>
      <c r="N1227" s="1">
        <v>44613</v>
      </c>
      <c r="O1227" s="1">
        <v>44614</v>
      </c>
      <c r="P1227">
        <v>68</v>
      </c>
      <c r="Q1227">
        <v>3</v>
      </c>
      <c r="R1227" t="s">
        <v>63</v>
      </c>
      <c r="S1227">
        <v>3</v>
      </c>
      <c r="T1227">
        <v>0</v>
      </c>
      <c r="U1227">
        <v>1</v>
      </c>
      <c r="V1227">
        <v>78</v>
      </c>
      <c r="W1227" t="s">
        <v>54</v>
      </c>
      <c r="X1227" t="s">
        <v>6889</v>
      </c>
      <c r="Y1227" t="s">
        <v>43</v>
      </c>
      <c r="Z1227" s="1">
        <v>44581</v>
      </c>
      <c r="AA1227" s="2">
        <v>0.13549768518518518</v>
      </c>
      <c r="AB1227" s="2">
        <v>0.87929398148148152</v>
      </c>
      <c r="AC1227" t="s">
        <v>44</v>
      </c>
      <c r="AD1227" t="s">
        <v>45</v>
      </c>
      <c r="AE1227" t="s">
        <v>45</v>
      </c>
      <c r="AF1227">
        <v>78</v>
      </c>
    </row>
    <row r="1228" spans="1:32">
      <c r="A1228">
        <v>2323</v>
      </c>
      <c r="B1228">
        <v>1423</v>
      </c>
      <c r="C1228" t="s">
        <v>3038</v>
      </c>
      <c r="D1228" t="s">
        <v>2850</v>
      </c>
      <c r="E1228" t="s">
        <v>48</v>
      </c>
      <c r="F1228" t="s">
        <v>6890</v>
      </c>
      <c r="G1228" t="s">
        <v>6891</v>
      </c>
      <c r="H1228" t="s">
        <v>171</v>
      </c>
      <c r="I1228" s="1">
        <v>33322</v>
      </c>
      <c r="J1228" t="s">
        <v>6892</v>
      </c>
      <c r="K1228" t="s">
        <v>6893</v>
      </c>
      <c r="L1228">
        <v>62464</v>
      </c>
      <c r="M1228" t="s">
        <v>171</v>
      </c>
      <c r="N1228" s="1">
        <v>44719</v>
      </c>
      <c r="O1228" s="1">
        <v>44723</v>
      </c>
      <c r="P1228">
        <v>62</v>
      </c>
      <c r="Q1228">
        <v>3</v>
      </c>
      <c r="R1228" t="s">
        <v>63</v>
      </c>
      <c r="S1228">
        <v>4</v>
      </c>
      <c r="T1228">
        <v>1</v>
      </c>
      <c r="U1228">
        <v>4</v>
      </c>
      <c r="V1228">
        <v>252</v>
      </c>
      <c r="W1228" t="s">
        <v>41</v>
      </c>
      <c r="X1228" t="s">
        <v>6894</v>
      </c>
      <c r="Y1228" t="s">
        <v>65</v>
      </c>
      <c r="Z1228" s="1">
        <v>44688</v>
      </c>
      <c r="AA1228" s="2">
        <v>0.39130787037037035</v>
      </c>
      <c r="AB1228" s="2">
        <v>0.56347222222222226</v>
      </c>
      <c r="AC1228" t="s">
        <v>44</v>
      </c>
      <c r="AD1228" t="s">
        <v>44</v>
      </c>
      <c r="AE1228" t="s">
        <v>45</v>
      </c>
      <c r="AF1228">
        <v>63</v>
      </c>
    </row>
    <row r="1229" spans="1:32">
      <c r="A1229">
        <v>2324</v>
      </c>
      <c r="B1229">
        <v>1424</v>
      </c>
      <c r="C1229" t="s">
        <v>371</v>
      </c>
      <c r="D1229" t="s">
        <v>6895</v>
      </c>
      <c r="E1229" t="s">
        <v>48</v>
      </c>
      <c r="F1229" t="s">
        <v>6896</v>
      </c>
      <c r="G1229" t="s">
        <v>6897</v>
      </c>
      <c r="H1229" t="s">
        <v>50</v>
      </c>
      <c r="I1229" s="1">
        <v>22678</v>
      </c>
      <c r="J1229" t="s">
        <v>6898</v>
      </c>
      <c r="K1229" t="s">
        <v>6899</v>
      </c>
      <c r="L1229">
        <v>41023</v>
      </c>
      <c r="M1229" t="s">
        <v>50</v>
      </c>
      <c r="N1229" s="1">
        <v>44800</v>
      </c>
      <c r="O1229" s="1">
        <v>44802</v>
      </c>
      <c r="P1229">
        <v>89</v>
      </c>
      <c r="Q1229">
        <v>4</v>
      </c>
      <c r="R1229" t="s">
        <v>63</v>
      </c>
      <c r="S1229">
        <v>2</v>
      </c>
      <c r="T1229">
        <v>1</v>
      </c>
      <c r="U1229">
        <v>2</v>
      </c>
      <c r="V1229">
        <v>174</v>
      </c>
      <c r="W1229" t="s">
        <v>54</v>
      </c>
      <c r="X1229" t="s">
        <v>6900</v>
      </c>
      <c r="Y1229" t="s">
        <v>81</v>
      </c>
      <c r="Z1229" s="1">
        <v>44775</v>
      </c>
      <c r="AA1229" s="2">
        <v>0.51369212962962962</v>
      </c>
      <c r="AB1229" s="2">
        <v>0.67994212962962963</v>
      </c>
      <c r="AC1229" t="s">
        <v>45</v>
      </c>
      <c r="AD1229" t="s">
        <v>45</v>
      </c>
      <c r="AE1229" t="s">
        <v>44</v>
      </c>
      <c r="AF1229">
        <v>87</v>
      </c>
    </row>
    <row r="1230" spans="1:32">
      <c r="A1230">
        <v>2325</v>
      </c>
      <c r="B1230">
        <v>1425</v>
      </c>
      <c r="C1230" t="s">
        <v>5764</v>
      </c>
      <c r="D1230" t="s">
        <v>2560</v>
      </c>
      <c r="E1230" t="s">
        <v>48</v>
      </c>
      <c r="F1230" t="s">
        <v>6901</v>
      </c>
      <c r="G1230" t="s">
        <v>6902</v>
      </c>
      <c r="H1230" t="s">
        <v>941</v>
      </c>
      <c r="I1230" s="1">
        <v>26368</v>
      </c>
      <c r="J1230" t="s">
        <v>6903</v>
      </c>
      <c r="K1230" t="s">
        <v>6904</v>
      </c>
      <c r="L1230">
        <v>22127</v>
      </c>
      <c r="M1230" t="s">
        <v>941</v>
      </c>
      <c r="N1230" s="1">
        <v>44779</v>
      </c>
      <c r="O1230" s="1">
        <v>44784</v>
      </c>
      <c r="P1230">
        <v>99</v>
      </c>
      <c r="Q1230">
        <v>4</v>
      </c>
      <c r="R1230" t="s">
        <v>40</v>
      </c>
      <c r="S1230">
        <v>4</v>
      </c>
      <c r="T1230">
        <v>0</v>
      </c>
      <c r="U1230">
        <v>5</v>
      </c>
      <c r="V1230">
        <v>1090</v>
      </c>
      <c r="W1230" t="s">
        <v>54</v>
      </c>
      <c r="X1230" t="s">
        <v>6905</v>
      </c>
      <c r="Y1230" t="s">
        <v>81</v>
      </c>
      <c r="Z1230" s="1">
        <v>44768</v>
      </c>
      <c r="AA1230" s="2">
        <v>0.19583333333333333</v>
      </c>
      <c r="AB1230" s="2">
        <v>0.94086805555555564</v>
      </c>
      <c r="AC1230" t="s">
        <v>44</v>
      </c>
      <c r="AD1230" t="s">
        <v>45</v>
      </c>
      <c r="AE1230" t="s">
        <v>45</v>
      </c>
      <c r="AF1230">
        <v>218</v>
      </c>
    </row>
    <row r="1231" spans="1:32">
      <c r="A1231">
        <v>2326</v>
      </c>
      <c r="B1231">
        <v>1426</v>
      </c>
      <c r="C1231" t="s">
        <v>3645</v>
      </c>
      <c r="D1231" t="s">
        <v>1421</v>
      </c>
      <c r="E1231" t="s">
        <v>48</v>
      </c>
      <c r="F1231" t="s">
        <v>6906</v>
      </c>
      <c r="G1231" t="s">
        <v>6907</v>
      </c>
      <c r="H1231" t="s">
        <v>171</v>
      </c>
      <c r="I1231" s="1">
        <v>26208</v>
      </c>
      <c r="J1231" t="s">
        <v>6908</v>
      </c>
      <c r="K1231" t="s">
        <v>6909</v>
      </c>
      <c r="L1231">
        <v>63379</v>
      </c>
      <c r="M1231" t="s">
        <v>171</v>
      </c>
      <c r="N1231" s="1">
        <v>44616</v>
      </c>
      <c r="O1231" s="1">
        <v>44620</v>
      </c>
      <c r="P1231">
        <v>41</v>
      </c>
      <c r="Q1231">
        <v>2</v>
      </c>
      <c r="R1231" t="s">
        <v>63</v>
      </c>
      <c r="S1231">
        <v>4</v>
      </c>
      <c r="T1231">
        <v>0</v>
      </c>
      <c r="U1231">
        <v>4</v>
      </c>
      <c r="V1231">
        <v>296</v>
      </c>
      <c r="W1231" t="s">
        <v>41</v>
      </c>
      <c r="X1231" t="s">
        <v>6910</v>
      </c>
      <c r="Y1231" t="s">
        <v>65</v>
      </c>
      <c r="Z1231" s="1">
        <v>44607</v>
      </c>
      <c r="AA1231" s="2">
        <v>0.16331018518518517</v>
      </c>
      <c r="AB1231" s="2">
        <v>0.95333333333333325</v>
      </c>
      <c r="AC1231" t="s">
        <v>45</v>
      </c>
      <c r="AD1231" t="s">
        <v>45</v>
      </c>
      <c r="AE1231" t="s">
        <v>45</v>
      </c>
      <c r="AF1231">
        <v>74</v>
      </c>
    </row>
    <row r="1232" spans="1:32">
      <c r="A1232">
        <v>2327</v>
      </c>
      <c r="B1232">
        <v>1427</v>
      </c>
      <c r="C1232" t="s">
        <v>5304</v>
      </c>
      <c r="D1232" t="s">
        <v>2605</v>
      </c>
      <c r="E1232" t="s">
        <v>34</v>
      </c>
      <c r="F1232" t="s">
        <v>6911</v>
      </c>
      <c r="G1232" t="s">
        <v>6912</v>
      </c>
      <c r="H1232" t="s">
        <v>60</v>
      </c>
      <c r="I1232" s="1">
        <v>19332</v>
      </c>
      <c r="J1232" t="s">
        <v>6913</v>
      </c>
      <c r="K1232" t="s">
        <v>1199</v>
      </c>
      <c r="L1232">
        <v>32559</v>
      </c>
      <c r="M1232" t="s">
        <v>60</v>
      </c>
      <c r="N1232" s="1">
        <v>44853</v>
      </c>
      <c r="O1232" s="1">
        <v>44856</v>
      </c>
      <c r="P1232">
        <v>1</v>
      </c>
      <c r="Q1232">
        <v>1</v>
      </c>
      <c r="R1232" t="s">
        <v>53</v>
      </c>
      <c r="S1232">
        <v>4</v>
      </c>
      <c r="T1232">
        <v>0</v>
      </c>
      <c r="U1232">
        <v>3</v>
      </c>
      <c r="V1232">
        <v>429</v>
      </c>
      <c r="W1232" t="s">
        <v>54</v>
      </c>
      <c r="X1232" t="s">
        <v>6914</v>
      </c>
      <c r="Y1232" t="s">
        <v>81</v>
      </c>
      <c r="Z1232" s="1">
        <v>44832</v>
      </c>
      <c r="AA1232" s="2">
        <v>0.12305555555555554</v>
      </c>
      <c r="AB1232" s="2">
        <v>0.46067129629629627</v>
      </c>
      <c r="AC1232" t="s">
        <v>45</v>
      </c>
      <c r="AD1232" t="s">
        <v>45</v>
      </c>
      <c r="AE1232" t="s">
        <v>45</v>
      </c>
      <c r="AF1232">
        <v>143</v>
      </c>
    </row>
    <row r="1233" spans="1:32">
      <c r="A1233">
        <v>2328</v>
      </c>
      <c r="B1233">
        <v>1428</v>
      </c>
      <c r="C1233" t="s">
        <v>3403</v>
      </c>
      <c r="D1233" t="s">
        <v>3973</v>
      </c>
      <c r="E1233" t="s">
        <v>48</v>
      </c>
      <c r="F1233" t="s">
        <v>6915</v>
      </c>
      <c r="G1233" t="s">
        <v>6916</v>
      </c>
      <c r="H1233" t="s">
        <v>309</v>
      </c>
      <c r="I1233" s="1">
        <v>27197</v>
      </c>
      <c r="J1233" t="s">
        <v>6917</v>
      </c>
      <c r="K1233" t="s">
        <v>6918</v>
      </c>
      <c r="L1233">
        <v>34360</v>
      </c>
      <c r="M1233" t="s">
        <v>309</v>
      </c>
      <c r="N1233" s="1">
        <v>44734</v>
      </c>
      <c r="O1233" s="1">
        <v>44737</v>
      </c>
      <c r="P1233">
        <v>65</v>
      </c>
      <c r="Q1233">
        <v>3</v>
      </c>
      <c r="R1233" t="s">
        <v>63</v>
      </c>
      <c r="S1233">
        <v>4</v>
      </c>
      <c r="T1233">
        <v>0</v>
      </c>
      <c r="U1233">
        <v>3</v>
      </c>
      <c r="V1233">
        <v>267</v>
      </c>
      <c r="W1233" t="s">
        <v>54</v>
      </c>
      <c r="X1233" t="s">
        <v>6919</v>
      </c>
      <c r="Y1233" t="s">
        <v>43</v>
      </c>
      <c r="Z1233" s="1">
        <v>44695</v>
      </c>
      <c r="AA1233" s="2">
        <v>0.77739583333333329</v>
      </c>
      <c r="AB1233" s="2">
        <v>0.53950231481481481</v>
      </c>
      <c r="AC1233" t="s">
        <v>45</v>
      </c>
      <c r="AD1233" t="s">
        <v>45</v>
      </c>
      <c r="AE1233" t="s">
        <v>45</v>
      </c>
      <c r="AF1233">
        <v>89</v>
      </c>
    </row>
    <row r="1234" spans="1:32">
      <c r="A1234">
        <v>2329</v>
      </c>
      <c r="B1234">
        <v>1429</v>
      </c>
      <c r="C1234" t="s">
        <v>229</v>
      </c>
      <c r="D1234" t="s">
        <v>3838</v>
      </c>
      <c r="E1234" t="s">
        <v>34</v>
      </c>
      <c r="F1234" t="s">
        <v>6920</v>
      </c>
      <c r="G1234" t="s">
        <v>6921</v>
      </c>
      <c r="H1234" t="s">
        <v>171</v>
      </c>
      <c r="I1234" s="1">
        <v>18770</v>
      </c>
      <c r="J1234" t="s">
        <v>6922</v>
      </c>
      <c r="K1234" t="s">
        <v>6923</v>
      </c>
      <c r="L1234">
        <v>42666</v>
      </c>
      <c r="M1234" t="s">
        <v>171</v>
      </c>
      <c r="N1234" s="1">
        <v>44602</v>
      </c>
      <c r="O1234" s="1">
        <v>44605</v>
      </c>
      <c r="P1234">
        <v>22</v>
      </c>
      <c r="Q1234">
        <v>1</v>
      </c>
      <c r="R1234" t="s">
        <v>53</v>
      </c>
      <c r="S1234">
        <v>3</v>
      </c>
      <c r="T1234">
        <v>1</v>
      </c>
      <c r="U1234">
        <v>3</v>
      </c>
      <c r="V1234">
        <v>366</v>
      </c>
      <c r="W1234" t="s">
        <v>41</v>
      </c>
      <c r="X1234" t="s">
        <v>6924</v>
      </c>
      <c r="Y1234" t="s">
        <v>81</v>
      </c>
      <c r="Z1234" s="1">
        <v>44596</v>
      </c>
      <c r="AA1234" s="2">
        <v>0.47928240740740741</v>
      </c>
      <c r="AB1234" s="2">
        <v>0.24164351851851851</v>
      </c>
      <c r="AC1234" t="s">
        <v>45</v>
      </c>
      <c r="AD1234" t="s">
        <v>45</v>
      </c>
      <c r="AE1234" t="s">
        <v>45</v>
      </c>
      <c r="AF1234">
        <v>122</v>
      </c>
    </row>
    <row r="1235" spans="1:32">
      <c r="A1235">
        <v>2330</v>
      </c>
      <c r="B1235">
        <v>1430</v>
      </c>
      <c r="C1235" t="s">
        <v>1959</v>
      </c>
      <c r="D1235" t="s">
        <v>3488</v>
      </c>
      <c r="E1235" t="s">
        <v>34</v>
      </c>
      <c r="F1235" t="s">
        <v>6925</v>
      </c>
      <c r="G1235" t="s">
        <v>6926</v>
      </c>
      <c r="H1235" t="s">
        <v>725</v>
      </c>
      <c r="I1235" s="1">
        <v>37894</v>
      </c>
      <c r="J1235" t="s">
        <v>6927</v>
      </c>
      <c r="K1235" t="s">
        <v>6928</v>
      </c>
      <c r="L1235">
        <v>16133</v>
      </c>
      <c r="M1235" t="s">
        <v>725</v>
      </c>
      <c r="N1235" s="1">
        <v>44877</v>
      </c>
      <c r="O1235" s="1">
        <v>44882</v>
      </c>
      <c r="P1235">
        <v>68</v>
      </c>
      <c r="Q1235">
        <v>3</v>
      </c>
      <c r="R1235" t="s">
        <v>63</v>
      </c>
      <c r="S1235">
        <v>3</v>
      </c>
      <c r="T1235">
        <v>2</v>
      </c>
      <c r="U1235">
        <v>5</v>
      </c>
      <c r="V1235">
        <v>305</v>
      </c>
      <c r="W1235" t="s">
        <v>54</v>
      </c>
      <c r="X1235" t="s">
        <v>6929</v>
      </c>
      <c r="Y1235" t="s">
        <v>65</v>
      </c>
      <c r="Z1235" s="1">
        <v>44872</v>
      </c>
      <c r="AA1235" s="2">
        <v>0.67950231481481482</v>
      </c>
      <c r="AB1235" s="2">
        <v>0.87652777777777768</v>
      </c>
      <c r="AC1235" t="s">
        <v>45</v>
      </c>
      <c r="AD1235" t="s">
        <v>44</v>
      </c>
      <c r="AE1235" t="s">
        <v>44</v>
      </c>
      <c r="AF1235">
        <v>61</v>
      </c>
    </row>
    <row r="1236" spans="1:32">
      <c r="A1236">
        <v>2331</v>
      </c>
      <c r="B1236">
        <v>1431</v>
      </c>
      <c r="C1236" t="s">
        <v>988</v>
      </c>
      <c r="D1236" t="s">
        <v>1953</v>
      </c>
      <c r="E1236" t="s">
        <v>34</v>
      </c>
      <c r="F1236" t="s">
        <v>6930</v>
      </c>
      <c r="G1236" t="s">
        <v>6931</v>
      </c>
      <c r="H1236" t="s">
        <v>115</v>
      </c>
      <c r="I1236" s="1">
        <v>33703</v>
      </c>
      <c r="J1236" t="s">
        <v>6932</v>
      </c>
      <c r="K1236" t="s">
        <v>6933</v>
      </c>
      <c r="L1236">
        <v>2204</v>
      </c>
      <c r="M1236" t="s">
        <v>115</v>
      </c>
      <c r="N1236" s="1">
        <v>44903</v>
      </c>
      <c r="O1236" s="1">
        <v>44905</v>
      </c>
      <c r="P1236">
        <v>92</v>
      </c>
      <c r="Q1236">
        <v>4</v>
      </c>
      <c r="R1236" t="s">
        <v>63</v>
      </c>
      <c r="S1236">
        <v>1</v>
      </c>
      <c r="T1236">
        <v>2</v>
      </c>
      <c r="U1236">
        <v>2</v>
      </c>
      <c r="V1236">
        <v>158</v>
      </c>
      <c r="W1236" t="s">
        <v>54</v>
      </c>
      <c r="X1236" t="s">
        <v>6934</v>
      </c>
      <c r="Y1236" t="s">
        <v>65</v>
      </c>
      <c r="Z1236" s="1">
        <v>44870</v>
      </c>
      <c r="AA1236" s="2">
        <v>0.13005787037037037</v>
      </c>
      <c r="AB1236" s="2">
        <v>0.47019675925925924</v>
      </c>
      <c r="AC1236" t="s">
        <v>45</v>
      </c>
      <c r="AD1236" t="s">
        <v>45</v>
      </c>
      <c r="AE1236" t="s">
        <v>45</v>
      </c>
      <c r="AF1236">
        <v>79</v>
      </c>
    </row>
    <row r="1237" spans="1:32">
      <c r="A1237">
        <v>2332</v>
      </c>
      <c r="B1237">
        <v>1432</v>
      </c>
      <c r="C1237" t="s">
        <v>590</v>
      </c>
      <c r="D1237" t="s">
        <v>3343</v>
      </c>
      <c r="E1237" t="s">
        <v>34</v>
      </c>
      <c r="F1237" t="s">
        <v>6935</v>
      </c>
      <c r="G1237" t="s">
        <v>6936</v>
      </c>
      <c r="H1237" t="s">
        <v>225</v>
      </c>
      <c r="I1237" s="1">
        <v>27970</v>
      </c>
      <c r="J1237" t="s">
        <v>6937</v>
      </c>
      <c r="K1237" t="s">
        <v>6938</v>
      </c>
      <c r="L1237">
        <v>5437</v>
      </c>
      <c r="M1237" t="s">
        <v>225</v>
      </c>
      <c r="N1237" s="1">
        <v>44644</v>
      </c>
      <c r="O1237" s="1">
        <v>44647</v>
      </c>
      <c r="P1237">
        <v>4</v>
      </c>
      <c r="Q1237">
        <v>1</v>
      </c>
      <c r="R1237" t="s">
        <v>53</v>
      </c>
      <c r="S1237">
        <v>4</v>
      </c>
      <c r="T1237">
        <v>1</v>
      </c>
      <c r="U1237">
        <v>3</v>
      </c>
      <c r="V1237">
        <v>375</v>
      </c>
      <c r="W1237" t="s">
        <v>54</v>
      </c>
      <c r="X1237" t="s">
        <v>6939</v>
      </c>
      <c r="Y1237" t="s">
        <v>81</v>
      </c>
      <c r="Z1237" s="1">
        <v>44635</v>
      </c>
      <c r="AA1237" s="2">
        <v>0.68834490740740739</v>
      </c>
      <c r="AB1237" s="2">
        <v>0.96591435185185182</v>
      </c>
      <c r="AC1237" t="s">
        <v>44</v>
      </c>
      <c r="AD1237" t="s">
        <v>45</v>
      </c>
      <c r="AE1237" t="s">
        <v>45</v>
      </c>
      <c r="AF1237">
        <v>125</v>
      </c>
    </row>
    <row r="1238" spans="1:32">
      <c r="A1238">
        <v>2333</v>
      </c>
      <c r="B1238">
        <v>1433</v>
      </c>
      <c r="C1238" t="s">
        <v>175</v>
      </c>
      <c r="D1238" t="s">
        <v>2268</v>
      </c>
      <c r="E1238" t="s">
        <v>48</v>
      </c>
      <c r="F1238" t="s">
        <v>6940</v>
      </c>
      <c r="G1238" t="s">
        <v>6941</v>
      </c>
      <c r="H1238" t="s">
        <v>692</v>
      </c>
      <c r="I1238" s="1">
        <v>24573</v>
      </c>
      <c r="J1238" t="s">
        <v>6942</v>
      </c>
      <c r="K1238" t="s">
        <v>6943</v>
      </c>
      <c r="L1238">
        <v>11651</v>
      </c>
      <c r="M1238" t="s">
        <v>692</v>
      </c>
      <c r="N1238" s="1">
        <v>44626</v>
      </c>
      <c r="O1238" s="1">
        <v>44631</v>
      </c>
      <c r="P1238">
        <v>11</v>
      </c>
      <c r="Q1238">
        <v>1</v>
      </c>
      <c r="R1238" t="s">
        <v>63</v>
      </c>
      <c r="S1238">
        <v>4</v>
      </c>
      <c r="T1238">
        <v>1</v>
      </c>
      <c r="U1238">
        <v>5</v>
      </c>
      <c r="V1238">
        <v>320</v>
      </c>
      <c r="W1238" t="s">
        <v>41</v>
      </c>
      <c r="X1238" t="s">
        <v>6944</v>
      </c>
      <c r="Y1238" t="s">
        <v>43</v>
      </c>
      <c r="Z1238" s="1">
        <v>44597</v>
      </c>
      <c r="AA1238" s="2">
        <v>0.14722222222222223</v>
      </c>
      <c r="AB1238" s="2">
        <v>0.14425925925925925</v>
      </c>
      <c r="AC1238" t="s">
        <v>45</v>
      </c>
      <c r="AD1238" t="s">
        <v>45</v>
      </c>
      <c r="AE1238" t="s">
        <v>44</v>
      </c>
      <c r="AF1238">
        <v>64</v>
      </c>
    </row>
    <row r="1239" spans="1:32">
      <c r="A1239">
        <v>2334</v>
      </c>
      <c r="B1239">
        <v>1434</v>
      </c>
      <c r="C1239" t="s">
        <v>6945</v>
      </c>
      <c r="D1239" t="s">
        <v>1322</v>
      </c>
      <c r="E1239" t="s">
        <v>34</v>
      </c>
      <c r="F1239" t="s">
        <v>6946</v>
      </c>
      <c r="G1239">
        <v>4283745321</v>
      </c>
      <c r="H1239" t="s">
        <v>50</v>
      </c>
      <c r="I1239" s="1">
        <v>16161</v>
      </c>
      <c r="J1239" t="s">
        <v>6947</v>
      </c>
      <c r="K1239" t="s">
        <v>6948</v>
      </c>
      <c r="L1239">
        <v>94497</v>
      </c>
      <c r="M1239" t="s">
        <v>50</v>
      </c>
      <c r="N1239" s="1">
        <v>44817</v>
      </c>
      <c r="O1239" s="1">
        <v>44818</v>
      </c>
      <c r="P1239">
        <v>33</v>
      </c>
      <c r="Q1239">
        <v>2</v>
      </c>
      <c r="R1239" t="s">
        <v>40</v>
      </c>
      <c r="S1239">
        <v>4</v>
      </c>
      <c r="T1239">
        <v>0</v>
      </c>
      <c r="U1239">
        <v>1</v>
      </c>
      <c r="V1239">
        <v>250</v>
      </c>
      <c r="W1239" t="s">
        <v>54</v>
      </c>
      <c r="X1239" t="s">
        <v>6949</v>
      </c>
      <c r="Y1239" t="s">
        <v>81</v>
      </c>
      <c r="Z1239" s="1">
        <v>44783</v>
      </c>
      <c r="AA1239" s="2">
        <v>0.36689814814814814</v>
      </c>
      <c r="AB1239" s="2">
        <v>0.38278935185185187</v>
      </c>
      <c r="AC1239" t="s">
        <v>44</v>
      </c>
      <c r="AD1239" t="s">
        <v>45</v>
      </c>
      <c r="AE1239" t="s">
        <v>44</v>
      </c>
      <c r="AF1239">
        <v>250</v>
      </c>
    </row>
    <row r="1240" spans="1:32">
      <c r="A1240">
        <v>2335</v>
      </c>
      <c r="B1240">
        <v>1435</v>
      </c>
      <c r="C1240" t="s">
        <v>469</v>
      </c>
      <c r="D1240" t="s">
        <v>126</v>
      </c>
      <c r="E1240" t="s">
        <v>48</v>
      </c>
      <c r="F1240" t="s">
        <v>6950</v>
      </c>
      <c r="G1240">
        <f>1-378-910-3961</f>
        <v>-5248</v>
      </c>
      <c r="H1240" t="s">
        <v>86</v>
      </c>
      <c r="I1240" s="1">
        <v>22827</v>
      </c>
      <c r="J1240" t="s">
        <v>6951</v>
      </c>
      <c r="K1240" t="s">
        <v>6952</v>
      </c>
      <c r="L1240">
        <v>44492</v>
      </c>
      <c r="M1240" t="s">
        <v>86</v>
      </c>
      <c r="N1240" s="1">
        <v>44806</v>
      </c>
      <c r="O1240" s="1">
        <v>44810</v>
      </c>
      <c r="P1240">
        <v>57</v>
      </c>
      <c r="Q1240">
        <v>3</v>
      </c>
      <c r="R1240" t="s">
        <v>40</v>
      </c>
      <c r="S1240">
        <v>4</v>
      </c>
      <c r="T1240">
        <v>2</v>
      </c>
      <c r="U1240">
        <v>4</v>
      </c>
      <c r="V1240">
        <v>856</v>
      </c>
      <c r="W1240" t="s">
        <v>54</v>
      </c>
      <c r="X1240" t="s">
        <v>6953</v>
      </c>
      <c r="Y1240" t="s">
        <v>65</v>
      </c>
      <c r="Z1240" s="1">
        <v>44779</v>
      </c>
      <c r="AA1240" s="2">
        <v>0.69716435185185188</v>
      </c>
      <c r="AB1240" s="2">
        <v>0.26343749999999999</v>
      </c>
      <c r="AC1240" t="s">
        <v>44</v>
      </c>
      <c r="AD1240" t="s">
        <v>45</v>
      </c>
      <c r="AE1240" t="s">
        <v>44</v>
      </c>
      <c r="AF1240">
        <v>214</v>
      </c>
    </row>
    <row r="1241" spans="1:32">
      <c r="A1241">
        <v>2336</v>
      </c>
      <c r="B1241">
        <v>1436</v>
      </c>
      <c r="C1241" t="s">
        <v>628</v>
      </c>
      <c r="D1241" t="s">
        <v>435</v>
      </c>
      <c r="E1241" t="s">
        <v>48</v>
      </c>
      <c r="F1241" t="s">
        <v>6954</v>
      </c>
      <c r="G1241" t="s">
        <v>6955</v>
      </c>
      <c r="H1241" t="s">
        <v>171</v>
      </c>
      <c r="I1241" s="1">
        <v>33194</v>
      </c>
      <c r="J1241" t="s">
        <v>6956</v>
      </c>
      <c r="K1241" t="s">
        <v>3081</v>
      </c>
      <c r="L1241">
        <v>64359</v>
      </c>
      <c r="M1241" t="s">
        <v>171</v>
      </c>
      <c r="N1241" s="1">
        <v>44945</v>
      </c>
      <c r="O1241" s="1">
        <v>44949</v>
      </c>
      <c r="P1241">
        <v>21</v>
      </c>
      <c r="Q1241">
        <v>1</v>
      </c>
      <c r="R1241" t="s">
        <v>40</v>
      </c>
      <c r="S1241">
        <v>1</v>
      </c>
      <c r="T1241">
        <v>1</v>
      </c>
      <c r="U1241">
        <v>4</v>
      </c>
      <c r="V1241">
        <v>968</v>
      </c>
      <c r="W1241" t="s">
        <v>54</v>
      </c>
      <c r="X1241" t="s">
        <v>6957</v>
      </c>
      <c r="Y1241" t="s">
        <v>6</v>
      </c>
      <c r="Z1241" s="1">
        <v>44913</v>
      </c>
      <c r="AA1241" s="2">
        <v>0.23601851851851852</v>
      </c>
      <c r="AB1241" s="2">
        <v>0.85592592592592587</v>
      </c>
      <c r="AC1241" t="s">
        <v>45</v>
      </c>
      <c r="AD1241" t="s">
        <v>45</v>
      </c>
      <c r="AE1241" t="s">
        <v>45</v>
      </c>
      <c r="AF1241">
        <v>242</v>
      </c>
    </row>
    <row r="1242" spans="1:32">
      <c r="A1242">
        <v>2337</v>
      </c>
      <c r="B1242">
        <v>1437</v>
      </c>
      <c r="C1242" t="s">
        <v>1913</v>
      </c>
      <c r="D1242" t="s">
        <v>47</v>
      </c>
      <c r="E1242" t="s">
        <v>48</v>
      </c>
      <c r="F1242" t="s">
        <v>6958</v>
      </c>
      <c r="G1242" t="s">
        <v>6959</v>
      </c>
      <c r="H1242" t="s">
        <v>423</v>
      </c>
      <c r="I1242" s="1">
        <v>36272</v>
      </c>
      <c r="J1242" t="s">
        <v>6960</v>
      </c>
      <c r="K1242" t="s">
        <v>6961</v>
      </c>
      <c r="L1242">
        <v>25126</v>
      </c>
      <c r="M1242" t="s">
        <v>423</v>
      </c>
      <c r="N1242" s="1">
        <v>44774</v>
      </c>
      <c r="O1242" s="1">
        <v>44779</v>
      </c>
      <c r="P1242">
        <v>54</v>
      </c>
      <c r="Q1242">
        <v>3</v>
      </c>
      <c r="R1242" t="s">
        <v>40</v>
      </c>
      <c r="S1242">
        <v>1</v>
      </c>
      <c r="T1242">
        <v>1</v>
      </c>
      <c r="U1242">
        <v>5</v>
      </c>
      <c r="V1242">
        <v>1010</v>
      </c>
      <c r="W1242" t="s">
        <v>54</v>
      </c>
      <c r="X1242" t="s">
        <v>6962</v>
      </c>
      <c r="Y1242" t="s">
        <v>65</v>
      </c>
      <c r="Z1242" s="1">
        <v>44761</v>
      </c>
      <c r="AA1242" s="2">
        <v>0.268125</v>
      </c>
      <c r="AB1242" s="2">
        <v>0.8043865740740741</v>
      </c>
      <c r="AC1242" t="s">
        <v>45</v>
      </c>
      <c r="AD1242" t="s">
        <v>45</v>
      </c>
      <c r="AE1242" t="s">
        <v>44</v>
      </c>
      <c r="AF1242">
        <v>202</v>
      </c>
    </row>
    <row r="1243" spans="1:32">
      <c r="A1243">
        <v>2338</v>
      </c>
      <c r="B1243">
        <v>1438</v>
      </c>
      <c r="C1243" t="s">
        <v>791</v>
      </c>
      <c r="D1243" t="s">
        <v>5886</v>
      </c>
      <c r="E1243" t="s">
        <v>34</v>
      </c>
      <c r="F1243" t="s">
        <v>6963</v>
      </c>
      <c r="G1243" t="s">
        <v>6964</v>
      </c>
      <c r="H1243" t="s">
        <v>280</v>
      </c>
      <c r="I1243" s="1">
        <v>20792</v>
      </c>
      <c r="J1243" t="s">
        <v>6965</v>
      </c>
      <c r="K1243" t="s">
        <v>6966</v>
      </c>
      <c r="L1243">
        <v>79416</v>
      </c>
      <c r="M1243" t="s">
        <v>280</v>
      </c>
      <c r="N1243" s="1">
        <v>44823</v>
      </c>
      <c r="O1243" s="1">
        <v>44827</v>
      </c>
      <c r="P1243">
        <v>100</v>
      </c>
      <c r="Q1243">
        <v>4</v>
      </c>
      <c r="R1243" t="s">
        <v>53</v>
      </c>
      <c r="S1243">
        <v>2</v>
      </c>
      <c r="T1243">
        <v>0</v>
      </c>
      <c r="U1243">
        <v>4</v>
      </c>
      <c r="V1243">
        <v>576</v>
      </c>
      <c r="W1243" t="s">
        <v>54</v>
      </c>
      <c r="X1243" t="s">
        <v>6967</v>
      </c>
      <c r="Y1243" t="s">
        <v>43</v>
      </c>
      <c r="Z1243" s="1">
        <v>44790</v>
      </c>
      <c r="AA1243" s="2">
        <v>0.97990740740740734</v>
      </c>
      <c r="AB1243" s="2">
        <v>0.41668981481481482</v>
      </c>
      <c r="AC1243" t="s">
        <v>45</v>
      </c>
      <c r="AD1243" t="s">
        <v>45</v>
      </c>
      <c r="AE1243" t="s">
        <v>44</v>
      </c>
      <c r="AF1243">
        <v>144</v>
      </c>
    </row>
    <row r="1244" spans="1:32">
      <c r="A1244">
        <v>2339</v>
      </c>
      <c r="B1244">
        <v>1439</v>
      </c>
      <c r="C1244" t="s">
        <v>2722</v>
      </c>
      <c r="D1244" t="s">
        <v>957</v>
      </c>
      <c r="E1244" t="s">
        <v>48</v>
      </c>
      <c r="F1244" t="s">
        <v>6968</v>
      </c>
      <c r="G1244" t="s">
        <v>6969</v>
      </c>
      <c r="H1244" t="s">
        <v>60</v>
      </c>
      <c r="I1244" s="1">
        <v>18846</v>
      </c>
      <c r="J1244" t="s">
        <v>6970</v>
      </c>
      <c r="K1244" t="s">
        <v>6971</v>
      </c>
      <c r="L1244">
        <v>22555</v>
      </c>
      <c r="M1244" t="s">
        <v>60</v>
      </c>
      <c r="N1244" s="1">
        <v>44656</v>
      </c>
      <c r="O1244" s="1">
        <v>44660</v>
      </c>
      <c r="P1244">
        <v>25</v>
      </c>
      <c r="Q1244">
        <v>1</v>
      </c>
      <c r="R1244" t="s">
        <v>53</v>
      </c>
      <c r="S1244">
        <v>2</v>
      </c>
      <c r="T1244">
        <v>2</v>
      </c>
      <c r="U1244">
        <v>4</v>
      </c>
      <c r="V1244">
        <v>580</v>
      </c>
      <c r="W1244" t="s">
        <v>41</v>
      </c>
      <c r="X1244" t="s">
        <v>6972</v>
      </c>
      <c r="Y1244" t="s">
        <v>43</v>
      </c>
      <c r="Z1244" s="1">
        <v>44644</v>
      </c>
      <c r="AA1244" s="2">
        <v>0.70384259259259263</v>
      </c>
      <c r="AB1244" s="2">
        <v>0.76809027777777772</v>
      </c>
      <c r="AC1244" t="s">
        <v>45</v>
      </c>
      <c r="AD1244" t="s">
        <v>45</v>
      </c>
      <c r="AE1244" t="s">
        <v>44</v>
      </c>
      <c r="AF1244">
        <v>145</v>
      </c>
    </row>
    <row r="1245" spans="1:32">
      <c r="A1245">
        <v>2340</v>
      </c>
      <c r="B1245">
        <v>1440</v>
      </c>
      <c r="C1245" t="s">
        <v>2622</v>
      </c>
      <c r="D1245" t="s">
        <v>3849</v>
      </c>
      <c r="E1245" t="s">
        <v>48</v>
      </c>
      <c r="F1245" t="s">
        <v>6973</v>
      </c>
      <c r="G1245" t="s">
        <v>6974</v>
      </c>
      <c r="H1245" t="s">
        <v>309</v>
      </c>
      <c r="I1245" s="1">
        <v>37843</v>
      </c>
      <c r="J1245" t="s">
        <v>6975</v>
      </c>
      <c r="K1245" t="s">
        <v>6976</v>
      </c>
      <c r="L1245">
        <v>35449</v>
      </c>
      <c r="M1245" t="s">
        <v>309</v>
      </c>
      <c r="N1245" s="1">
        <v>44610</v>
      </c>
      <c r="O1245" s="1">
        <v>44612</v>
      </c>
      <c r="P1245">
        <v>63</v>
      </c>
      <c r="Q1245">
        <v>3</v>
      </c>
      <c r="R1245" t="s">
        <v>40</v>
      </c>
      <c r="S1245">
        <v>1</v>
      </c>
      <c r="T1245">
        <v>0</v>
      </c>
      <c r="U1245">
        <v>2</v>
      </c>
      <c r="V1245">
        <v>500</v>
      </c>
      <c r="W1245" t="s">
        <v>41</v>
      </c>
      <c r="X1245" t="s">
        <v>6977</v>
      </c>
      <c r="Y1245" t="s">
        <v>43</v>
      </c>
      <c r="Z1245" s="1">
        <v>44595</v>
      </c>
      <c r="AA1245" s="2">
        <v>0.76833333333333342</v>
      </c>
      <c r="AB1245" s="2">
        <v>0.74929398148148152</v>
      </c>
      <c r="AC1245" t="s">
        <v>44</v>
      </c>
      <c r="AD1245" t="s">
        <v>45</v>
      </c>
      <c r="AE1245" t="s">
        <v>45</v>
      </c>
      <c r="AF1245">
        <v>250</v>
      </c>
    </row>
    <row r="1246" spans="1:32">
      <c r="A1246">
        <v>2341</v>
      </c>
      <c r="B1246">
        <v>1441</v>
      </c>
      <c r="C1246" t="s">
        <v>662</v>
      </c>
      <c r="D1246" t="s">
        <v>6978</v>
      </c>
      <c r="E1246" t="s">
        <v>48</v>
      </c>
      <c r="F1246" t="s">
        <v>6979</v>
      </c>
      <c r="G1246" t="s">
        <v>6980</v>
      </c>
      <c r="H1246" t="s">
        <v>330</v>
      </c>
      <c r="I1246" s="1">
        <v>34494</v>
      </c>
      <c r="J1246" t="s">
        <v>6981</v>
      </c>
      <c r="K1246" t="s">
        <v>6982</v>
      </c>
      <c r="L1246">
        <v>78378</v>
      </c>
      <c r="M1246" t="s">
        <v>330</v>
      </c>
      <c r="N1246" s="1">
        <v>44864</v>
      </c>
      <c r="O1246" s="1">
        <v>44867</v>
      </c>
      <c r="P1246">
        <v>98</v>
      </c>
      <c r="Q1246">
        <v>4</v>
      </c>
      <c r="R1246" t="s">
        <v>63</v>
      </c>
      <c r="S1246">
        <v>3</v>
      </c>
      <c r="T1246">
        <v>2</v>
      </c>
      <c r="U1246">
        <v>3</v>
      </c>
      <c r="V1246">
        <v>195</v>
      </c>
      <c r="W1246" t="s">
        <v>54</v>
      </c>
      <c r="X1246" t="s">
        <v>6983</v>
      </c>
      <c r="Y1246" t="s">
        <v>43</v>
      </c>
      <c r="Z1246" s="1">
        <v>44855</v>
      </c>
      <c r="AA1246" s="2">
        <v>0.21434027777777778</v>
      </c>
      <c r="AB1246" s="2">
        <v>0.38239583333333332</v>
      </c>
      <c r="AC1246" t="s">
        <v>45</v>
      </c>
      <c r="AD1246" t="s">
        <v>44</v>
      </c>
      <c r="AE1246" t="s">
        <v>44</v>
      </c>
      <c r="AF1246">
        <v>65</v>
      </c>
    </row>
    <row r="1247" spans="1:32">
      <c r="A1247">
        <v>2342</v>
      </c>
      <c r="B1247">
        <v>1442</v>
      </c>
      <c r="C1247" t="s">
        <v>571</v>
      </c>
      <c r="D1247" t="s">
        <v>4697</v>
      </c>
      <c r="E1247" t="s">
        <v>48</v>
      </c>
      <c r="F1247" t="s">
        <v>6984</v>
      </c>
      <c r="G1247" t="s">
        <v>6985</v>
      </c>
      <c r="H1247" t="s">
        <v>317</v>
      </c>
      <c r="I1247" s="1">
        <v>37128</v>
      </c>
      <c r="J1247" t="s">
        <v>6986</v>
      </c>
      <c r="K1247" t="s">
        <v>6987</v>
      </c>
      <c r="L1247">
        <v>7035</v>
      </c>
      <c r="M1247" t="s">
        <v>317</v>
      </c>
      <c r="N1247" s="1">
        <v>44901</v>
      </c>
      <c r="O1247" s="1">
        <v>44903</v>
      </c>
      <c r="P1247">
        <v>78</v>
      </c>
      <c r="Q1247">
        <v>4</v>
      </c>
      <c r="R1247" t="s">
        <v>40</v>
      </c>
      <c r="S1247">
        <v>1</v>
      </c>
      <c r="T1247">
        <v>2</v>
      </c>
      <c r="U1247">
        <v>2</v>
      </c>
      <c r="V1247">
        <v>416</v>
      </c>
      <c r="W1247" t="s">
        <v>41</v>
      </c>
      <c r="X1247" t="s">
        <v>6988</v>
      </c>
      <c r="Y1247" t="s">
        <v>6</v>
      </c>
      <c r="Z1247" s="1">
        <v>44862</v>
      </c>
      <c r="AA1247" s="2">
        <v>0.8276041666666667</v>
      </c>
      <c r="AB1247" s="2">
        <v>0.47130787037037036</v>
      </c>
      <c r="AC1247" t="s">
        <v>45</v>
      </c>
      <c r="AD1247" t="s">
        <v>44</v>
      </c>
      <c r="AE1247" t="s">
        <v>44</v>
      </c>
      <c r="AF1247">
        <v>208</v>
      </c>
    </row>
    <row r="1248" spans="1:32">
      <c r="A1248">
        <v>2343</v>
      </c>
      <c r="B1248">
        <v>1443</v>
      </c>
      <c r="C1248" t="s">
        <v>6989</v>
      </c>
      <c r="D1248" t="s">
        <v>140</v>
      </c>
      <c r="E1248" t="s">
        <v>48</v>
      </c>
      <c r="F1248" t="s">
        <v>6990</v>
      </c>
      <c r="G1248" t="s">
        <v>6991</v>
      </c>
      <c r="H1248" t="s">
        <v>405</v>
      </c>
      <c r="I1248" s="1">
        <v>28485</v>
      </c>
      <c r="J1248" t="s">
        <v>6992</v>
      </c>
      <c r="K1248" t="s">
        <v>6993</v>
      </c>
      <c r="L1248">
        <v>50378</v>
      </c>
      <c r="M1248" t="s">
        <v>405</v>
      </c>
      <c r="N1248" s="1">
        <v>44762</v>
      </c>
      <c r="O1248" s="1">
        <v>44766</v>
      </c>
      <c r="P1248">
        <v>76</v>
      </c>
      <c r="Q1248">
        <v>4</v>
      </c>
      <c r="R1248" t="s">
        <v>53</v>
      </c>
      <c r="S1248">
        <v>4</v>
      </c>
      <c r="T1248">
        <v>1</v>
      </c>
      <c r="U1248">
        <v>4</v>
      </c>
      <c r="V1248">
        <v>520</v>
      </c>
      <c r="W1248" t="s">
        <v>54</v>
      </c>
      <c r="X1248" t="s">
        <v>6994</v>
      </c>
      <c r="Y1248" t="s">
        <v>43</v>
      </c>
      <c r="Z1248" s="1">
        <v>44754</v>
      </c>
      <c r="AA1248" s="2">
        <v>3.0856481481481481E-2</v>
      </c>
      <c r="AB1248" s="2">
        <v>0.61059027777777775</v>
      </c>
      <c r="AC1248" t="s">
        <v>45</v>
      </c>
      <c r="AD1248" t="s">
        <v>44</v>
      </c>
      <c r="AE1248" t="s">
        <v>44</v>
      </c>
      <c r="AF1248">
        <v>130</v>
      </c>
    </row>
    <row r="1249" spans="1:32">
      <c r="A1249">
        <v>2344</v>
      </c>
      <c r="B1249">
        <v>1444</v>
      </c>
      <c r="C1249" t="s">
        <v>183</v>
      </c>
      <c r="D1249" t="s">
        <v>2599</v>
      </c>
      <c r="E1249" t="s">
        <v>34</v>
      </c>
      <c r="F1249" t="s">
        <v>6995</v>
      </c>
      <c r="G1249" t="s">
        <v>6996</v>
      </c>
      <c r="H1249" t="s">
        <v>50</v>
      </c>
      <c r="I1249" s="1">
        <v>24230</v>
      </c>
      <c r="J1249" t="s">
        <v>6997</v>
      </c>
      <c r="K1249" t="s">
        <v>6998</v>
      </c>
      <c r="L1249">
        <v>83283</v>
      </c>
      <c r="M1249" t="s">
        <v>50</v>
      </c>
      <c r="N1249" s="1">
        <v>44711</v>
      </c>
      <c r="O1249" s="1">
        <v>44712</v>
      </c>
      <c r="P1249">
        <v>31</v>
      </c>
      <c r="Q1249">
        <v>2</v>
      </c>
      <c r="R1249" t="s">
        <v>53</v>
      </c>
      <c r="S1249">
        <v>4</v>
      </c>
      <c r="T1249">
        <v>0</v>
      </c>
      <c r="U1249">
        <v>1</v>
      </c>
      <c r="V1249">
        <v>140</v>
      </c>
      <c r="W1249" t="s">
        <v>54</v>
      </c>
      <c r="X1249" t="s">
        <v>6999</v>
      </c>
      <c r="Y1249" t="s">
        <v>65</v>
      </c>
      <c r="Z1249" s="1">
        <v>44687</v>
      </c>
      <c r="AA1249" s="2">
        <v>0.92601851851851846</v>
      </c>
      <c r="AB1249" s="2">
        <v>0.84682870370370367</v>
      </c>
      <c r="AC1249" t="s">
        <v>45</v>
      </c>
      <c r="AD1249" t="s">
        <v>44</v>
      </c>
      <c r="AE1249" t="s">
        <v>45</v>
      </c>
      <c r="AF1249">
        <v>140</v>
      </c>
    </row>
    <row r="1250" spans="1:32">
      <c r="A1250">
        <v>2347</v>
      </c>
      <c r="B1250">
        <v>1447</v>
      </c>
      <c r="C1250" t="s">
        <v>276</v>
      </c>
      <c r="D1250" t="s">
        <v>5168</v>
      </c>
      <c r="E1250" t="s">
        <v>34</v>
      </c>
      <c r="F1250" t="s">
        <v>7000</v>
      </c>
      <c r="G1250" t="s">
        <v>7001</v>
      </c>
      <c r="H1250" t="s">
        <v>135</v>
      </c>
      <c r="I1250" s="1">
        <v>22015</v>
      </c>
      <c r="J1250" t="s">
        <v>7002</v>
      </c>
      <c r="K1250" t="s">
        <v>7003</v>
      </c>
      <c r="L1250">
        <v>32080</v>
      </c>
      <c r="M1250" t="s">
        <v>135</v>
      </c>
      <c r="N1250" s="1">
        <v>44787</v>
      </c>
      <c r="O1250" s="1">
        <v>44791</v>
      </c>
      <c r="P1250">
        <v>98</v>
      </c>
      <c r="Q1250">
        <v>4</v>
      </c>
      <c r="R1250" t="s">
        <v>63</v>
      </c>
      <c r="S1250">
        <v>4</v>
      </c>
      <c r="T1250">
        <v>0</v>
      </c>
      <c r="U1250">
        <v>4</v>
      </c>
      <c r="V1250">
        <v>284</v>
      </c>
      <c r="W1250" t="s">
        <v>54</v>
      </c>
      <c r="X1250" t="s">
        <v>7004</v>
      </c>
      <c r="Y1250" t="s">
        <v>6</v>
      </c>
      <c r="Z1250" s="1">
        <v>44759</v>
      </c>
      <c r="AA1250" s="2">
        <v>0.33069444444444446</v>
      </c>
      <c r="AB1250" s="2">
        <v>0.73715277777777777</v>
      </c>
      <c r="AC1250" t="s">
        <v>45</v>
      </c>
      <c r="AD1250" t="s">
        <v>44</v>
      </c>
      <c r="AE1250" t="s">
        <v>45</v>
      </c>
      <c r="AF1250">
        <v>71</v>
      </c>
    </row>
    <row r="1251" spans="1:32">
      <c r="A1251">
        <v>2348</v>
      </c>
      <c r="B1251">
        <v>1448</v>
      </c>
      <c r="C1251" t="s">
        <v>945</v>
      </c>
      <c r="D1251" t="s">
        <v>1925</v>
      </c>
      <c r="E1251" t="s">
        <v>34</v>
      </c>
      <c r="F1251" t="s">
        <v>7005</v>
      </c>
      <c r="G1251" t="s">
        <v>7006</v>
      </c>
      <c r="H1251" t="s">
        <v>330</v>
      </c>
      <c r="I1251" s="1">
        <v>36626</v>
      </c>
      <c r="J1251" t="s">
        <v>7007</v>
      </c>
      <c r="K1251" t="s">
        <v>7008</v>
      </c>
      <c r="L1251">
        <v>73959</v>
      </c>
      <c r="M1251" t="s">
        <v>330</v>
      </c>
      <c r="N1251" s="1">
        <v>44644</v>
      </c>
      <c r="O1251" s="1">
        <v>44645</v>
      </c>
      <c r="P1251">
        <v>11</v>
      </c>
      <c r="Q1251">
        <v>1</v>
      </c>
      <c r="R1251" t="s">
        <v>63</v>
      </c>
      <c r="S1251">
        <v>2</v>
      </c>
      <c r="T1251">
        <v>0</v>
      </c>
      <c r="U1251">
        <v>1</v>
      </c>
      <c r="V1251">
        <v>60</v>
      </c>
      <c r="W1251" t="s">
        <v>41</v>
      </c>
      <c r="X1251" t="s">
        <v>7009</v>
      </c>
      <c r="Y1251" t="s">
        <v>6</v>
      </c>
      <c r="Z1251" s="1">
        <v>44617</v>
      </c>
      <c r="AA1251" s="2">
        <v>0.63981481481481484</v>
      </c>
      <c r="AB1251" s="2">
        <v>0.51400462962962956</v>
      </c>
      <c r="AC1251" t="s">
        <v>44</v>
      </c>
      <c r="AD1251" t="s">
        <v>45</v>
      </c>
      <c r="AE1251" t="s">
        <v>45</v>
      </c>
      <c r="AF1251">
        <v>60</v>
      </c>
    </row>
    <row r="1252" spans="1:32">
      <c r="A1252">
        <v>2350</v>
      </c>
      <c r="B1252">
        <v>1450</v>
      </c>
      <c r="C1252" t="s">
        <v>881</v>
      </c>
      <c r="D1252" t="s">
        <v>4507</v>
      </c>
      <c r="E1252" t="s">
        <v>34</v>
      </c>
      <c r="F1252" t="s">
        <v>7010</v>
      </c>
      <c r="G1252" t="s">
        <v>7011</v>
      </c>
      <c r="H1252" t="s">
        <v>77</v>
      </c>
      <c r="I1252" s="1">
        <v>25023</v>
      </c>
      <c r="J1252" t="s">
        <v>7012</v>
      </c>
      <c r="K1252" t="s">
        <v>7013</v>
      </c>
      <c r="L1252">
        <v>8772</v>
      </c>
      <c r="M1252" t="s">
        <v>77</v>
      </c>
      <c r="N1252" s="1">
        <v>44889</v>
      </c>
      <c r="O1252" s="1">
        <v>44891</v>
      </c>
      <c r="P1252">
        <v>9</v>
      </c>
      <c r="Q1252">
        <v>1</v>
      </c>
      <c r="R1252" t="s">
        <v>40</v>
      </c>
      <c r="S1252">
        <v>2</v>
      </c>
      <c r="T1252">
        <v>0</v>
      </c>
      <c r="U1252">
        <v>2</v>
      </c>
      <c r="V1252">
        <v>432</v>
      </c>
      <c r="W1252" t="s">
        <v>41</v>
      </c>
      <c r="X1252" t="s">
        <v>7014</v>
      </c>
      <c r="Y1252" t="s">
        <v>65</v>
      </c>
      <c r="Z1252" s="1">
        <v>44873</v>
      </c>
      <c r="AA1252" s="2">
        <v>4.6712962962962963E-2</v>
      </c>
      <c r="AB1252" s="2">
        <v>0.67246527777777787</v>
      </c>
      <c r="AC1252" t="s">
        <v>45</v>
      </c>
      <c r="AD1252" t="s">
        <v>45</v>
      </c>
      <c r="AE1252" t="s">
        <v>45</v>
      </c>
      <c r="AF1252">
        <v>216</v>
      </c>
    </row>
    <row r="1253" spans="1:32">
      <c r="A1253">
        <v>2351</v>
      </c>
      <c r="B1253">
        <v>1451</v>
      </c>
      <c r="C1253" t="s">
        <v>7015</v>
      </c>
      <c r="D1253" t="s">
        <v>1368</v>
      </c>
      <c r="E1253" t="s">
        <v>48</v>
      </c>
      <c r="F1253" t="s">
        <v>7016</v>
      </c>
      <c r="G1253" t="s">
        <v>7017</v>
      </c>
      <c r="H1253" t="s">
        <v>280</v>
      </c>
      <c r="I1253" s="1">
        <v>36864</v>
      </c>
      <c r="J1253" t="s">
        <v>7018</v>
      </c>
      <c r="K1253" t="s">
        <v>7019</v>
      </c>
      <c r="L1253">
        <v>93280</v>
      </c>
      <c r="M1253" t="s">
        <v>280</v>
      </c>
      <c r="N1253" s="1">
        <v>44814</v>
      </c>
      <c r="O1253" s="1">
        <v>44816</v>
      </c>
      <c r="P1253">
        <v>91</v>
      </c>
      <c r="Q1253">
        <v>4</v>
      </c>
      <c r="R1253" t="s">
        <v>53</v>
      </c>
      <c r="S1253">
        <v>3</v>
      </c>
      <c r="T1253">
        <v>0</v>
      </c>
      <c r="U1253">
        <v>2</v>
      </c>
      <c r="V1253">
        <v>272</v>
      </c>
      <c r="W1253" t="s">
        <v>41</v>
      </c>
      <c r="X1253" t="s">
        <v>7020</v>
      </c>
      <c r="Y1253" t="s">
        <v>65</v>
      </c>
      <c r="Z1253" s="1">
        <v>44807</v>
      </c>
      <c r="AA1253" s="2">
        <v>0.87313657407407408</v>
      </c>
      <c r="AB1253" s="2">
        <v>0.49319444444444444</v>
      </c>
      <c r="AC1253" t="s">
        <v>45</v>
      </c>
      <c r="AD1253" t="s">
        <v>44</v>
      </c>
      <c r="AE1253" t="s">
        <v>45</v>
      </c>
      <c r="AF1253">
        <v>136</v>
      </c>
    </row>
    <row r="1254" spans="1:32">
      <c r="A1254">
        <v>2353</v>
      </c>
      <c r="B1254">
        <v>1453</v>
      </c>
      <c r="C1254" t="s">
        <v>3656</v>
      </c>
      <c r="D1254" t="s">
        <v>768</v>
      </c>
      <c r="E1254" t="s">
        <v>48</v>
      </c>
      <c r="F1254" t="s">
        <v>7021</v>
      </c>
      <c r="G1254" t="s">
        <v>7022</v>
      </c>
      <c r="H1254" t="s">
        <v>457</v>
      </c>
      <c r="I1254" s="1">
        <v>38084</v>
      </c>
      <c r="J1254" t="s">
        <v>7023</v>
      </c>
      <c r="K1254" t="s">
        <v>7024</v>
      </c>
      <c r="L1254">
        <v>9531</v>
      </c>
      <c r="M1254" t="s">
        <v>457</v>
      </c>
      <c r="N1254" s="1">
        <v>44925</v>
      </c>
      <c r="O1254" s="1">
        <v>44930</v>
      </c>
      <c r="P1254">
        <v>38</v>
      </c>
      <c r="Q1254">
        <v>2</v>
      </c>
      <c r="R1254" t="s">
        <v>63</v>
      </c>
      <c r="S1254">
        <v>3</v>
      </c>
      <c r="T1254">
        <v>2</v>
      </c>
      <c r="U1254">
        <v>5</v>
      </c>
      <c r="V1254">
        <v>315</v>
      </c>
      <c r="W1254" t="s">
        <v>54</v>
      </c>
      <c r="X1254" t="s">
        <v>7025</v>
      </c>
      <c r="Y1254" t="s">
        <v>65</v>
      </c>
      <c r="Z1254" s="1">
        <v>44917</v>
      </c>
      <c r="AA1254" s="2">
        <v>0.69876157407407413</v>
      </c>
      <c r="AB1254" s="2">
        <v>0.83299768518518524</v>
      </c>
      <c r="AC1254" t="s">
        <v>44</v>
      </c>
      <c r="AD1254" t="s">
        <v>44</v>
      </c>
      <c r="AE1254" t="s">
        <v>44</v>
      </c>
      <c r="AF1254">
        <v>63</v>
      </c>
    </row>
    <row r="1255" spans="1:32">
      <c r="A1255">
        <v>2354</v>
      </c>
      <c r="B1255">
        <v>1454</v>
      </c>
      <c r="C1255" t="s">
        <v>1127</v>
      </c>
      <c r="D1255" t="s">
        <v>7026</v>
      </c>
      <c r="E1255" t="s">
        <v>48</v>
      </c>
      <c r="F1255" t="s">
        <v>7027</v>
      </c>
      <c r="G1255" t="s">
        <v>7028</v>
      </c>
      <c r="H1255" t="s">
        <v>405</v>
      </c>
      <c r="I1255" s="1">
        <v>30599</v>
      </c>
      <c r="J1255" t="s">
        <v>7029</v>
      </c>
      <c r="K1255" t="s">
        <v>7030</v>
      </c>
      <c r="L1255">
        <v>68557</v>
      </c>
      <c r="M1255" t="s">
        <v>405</v>
      </c>
      <c r="N1255" s="1">
        <v>44860</v>
      </c>
      <c r="O1255" s="1">
        <v>44861</v>
      </c>
      <c r="P1255">
        <v>73</v>
      </c>
      <c r="Q1255">
        <v>3</v>
      </c>
      <c r="R1255" t="s">
        <v>53</v>
      </c>
      <c r="S1255">
        <v>2</v>
      </c>
      <c r="T1255">
        <v>2</v>
      </c>
      <c r="U1255">
        <v>1</v>
      </c>
      <c r="V1255">
        <v>146</v>
      </c>
      <c r="W1255" t="s">
        <v>41</v>
      </c>
      <c r="X1255" t="s">
        <v>7031</v>
      </c>
      <c r="Y1255" t="s">
        <v>65</v>
      </c>
      <c r="Z1255" s="1">
        <v>44824</v>
      </c>
      <c r="AA1255" s="2">
        <v>0.16082175925925926</v>
      </c>
      <c r="AB1255" s="2">
        <v>0.4075462962962963</v>
      </c>
      <c r="AC1255" t="s">
        <v>44</v>
      </c>
      <c r="AD1255" t="s">
        <v>44</v>
      </c>
      <c r="AE1255" t="s">
        <v>45</v>
      </c>
      <c r="AF1255">
        <v>146</v>
      </c>
    </row>
    <row r="1256" spans="1:32">
      <c r="A1256">
        <v>2355</v>
      </c>
      <c r="B1256">
        <v>1455</v>
      </c>
      <c r="C1256" t="s">
        <v>674</v>
      </c>
      <c r="D1256" t="s">
        <v>6569</v>
      </c>
      <c r="E1256" t="s">
        <v>34</v>
      </c>
      <c r="F1256" t="s">
        <v>7032</v>
      </c>
      <c r="G1256" t="s">
        <v>7033</v>
      </c>
      <c r="H1256" t="s">
        <v>171</v>
      </c>
      <c r="I1256" s="1">
        <v>18422</v>
      </c>
      <c r="J1256" t="s">
        <v>7034</v>
      </c>
      <c r="K1256" t="s">
        <v>7035</v>
      </c>
      <c r="L1256">
        <v>38692</v>
      </c>
      <c r="M1256" t="s">
        <v>171</v>
      </c>
      <c r="N1256" s="1">
        <v>44710</v>
      </c>
      <c r="O1256" s="1">
        <v>44711</v>
      </c>
      <c r="P1256">
        <v>53</v>
      </c>
      <c r="Q1256">
        <v>3</v>
      </c>
      <c r="R1256" t="s">
        <v>63</v>
      </c>
      <c r="S1256">
        <v>2</v>
      </c>
      <c r="T1256">
        <v>1</v>
      </c>
      <c r="U1256">
        <v>1</v>
      </c>
      <c r="V1256">
        <v>87</v>
      </c>
      <c r="W1256" t="s">
        <v>41</v>
      </c>
      <c r="X1256" t="s">
        <v>7036</v>
      </c>
      <c r="Y1256" t="s">
        <v>81</v>
      </c>
      <c r="Z1256" s="1">
        <v>44671</v>
      </c>
      <c r="AA1256" s="2">
        <v>0.2568287037037037</v>
      </c>
      <c r="AB1256" s="2">
        <v>0.73048611111111106</v>
      </c>
      <c r="AC1256" t="s">
        <v>45</v>
      </c>
      <c r="AD1256" t="s">
        <v>44</v>
      </c>
      <c r="AE1256" t="s">
        <v>44</v>
      </c>
      <c r="AF1256">
        <v>87</v>
      </c>
    </row>
    <row r="1257" spans="1:32">
      <c r="A1257">
        <v>2356</v>
      </c>
      <c r="B1257">
        <v>1456</v>
      </c>
      <c r="C1257" t="s">
        <v>2444</v>
      </c>
      <c r="D1257" t="s">
        <v>609</v>
      </c>
      <c r="E1257" t="s">
        <v>48</v>
      </c>
      <c r="F1257" t="s">
        <v>7037</v>
      </c>
      <c r="G1257" t="s">
        <v>7038</v>
      </c>
      <c r="H1257" t="s">
        <v>280</v>
      </c>
      <c r="I1257" s="1">
        <v>29533</v>
      </c>
      <c r="J1257" t="s">
        <v>7039</v>
      </c>
      <c r="K1257" t="s">
        <v>7040</v>
      </c>
      <c r="L1257">
        <v>29614</v>
      </c>
      <c r="M1257" t="s">
        <v>280</v>
      </c>
      <c r="N1257" s="1">
        <v>44615</v>
      </c>
      <c r="O1257" s="1">
        <v>44616</v>
      </c>
      <c r="P1257">
        <v>51</v>
      </c>
      <c r="Q1257">
        <v>3</v>
      </c>
      <c r="R1257" t="s">
        <v>40</v>
      </c>
      <c r="S1257">
        <v>2</v>
      </c>
      <c r="T1257">
        <v>2</v>
      </c>
      <c r="U1257">
        <v>1</v>
      </c>
      <c r="V1257">
        <v>241</v>
      </c>
      <c r="W1257" t="s">
        <v>54</v>
      </c>
      <c r="X1257" t="s">
        <v>7041</v>
      </c>
      <c r="Y1257" t="s">
        <v>43</v>
      </c>
      <c r="Z1257" s="1">
        <v>44608</v>
      </c>
      <c r="AA1257" s="2">
        <v>0.37957175925925929</v>
      </c>
      <c r="AB1257" s="2">
        <v>0.76899305555555564</v>
      </c>
      <c r="AC1257" t="s">
        <v>45</v>
      </c>
      <c r="AD1257" t="s">
        <v>44</v>
      </c>
      <c r="AE1257" t="s">
        <v>45</v>
      </c>
      <c r="AF1257">
        <v>241</v>
      </c>
    </row>
    <row r="1258" spans="1:32">
      <c r="A1258">
        <v>2357</v>
      </c>
      <c r="B1258">
        <v>1457</v>
      </c>
      <c r="C1258" t="s">
        <v>590</v>
      </c>
      <c r="D1258" t="s">
        <v>99</v>
      </c>
      <c r="E1258" t="s">
        <v>48</v>
      </c>
      <c r="F1258" t="s">
        <v>7042</v>
      </c>
      <c r="G1258" t="s">
        <v>7043</v>
      </c>
      <c r="H1258" t="s">
        <v>309</v>
      </c>
      <c r="I1258" s="1">
        <v>30279</v>
      </c>
      <c r="J1258" t="s">
        <v>7044</v>
      </c>
      <c r="K1258" t="s">
        <v>7045</v>
      </c>
      <c r="L1258">
        <v>13400</v>
      </c>
      <c r="M1258" t="s">
        <v>309</v>
      </c>
      <c r="N1258" s="1">
        <v>44928</v>
      </c>
      <c r="O1258" s="1">
        <v>44929</v>
      </c>
      <c r="P1258">
        <v>74</v>
      </c>
      <c r="Q1258">
        <v>3</v>
      </c>
      <c r="R1258" t="s">
        <v>63</v>
      </c>
      <c r="S1258">
        <v>2</v>
      </c>
      <c r="T1258">
        <v>0</v>
      </c>
      <c r="U1258">
        <v>1</v>
      </c>
      <c r="V1258">
        <v>89</v>
      </c>
      <c r="W1258" t="s">
        <v>41</v>
      </c>
      <c r="X1258" t="s">
        <v>7046</v>
      </c>
      <c r="Y1258" t="s">
        <v>81</v>
      </c>
      <c r="Z1258" s="1">
        <v>44919</v>
      </c>
      <c r="AA1258" s="2">
        <v>0.36624999999999996</v>
      </c>
      <c r="AB1258" s="2">
        <v>4.8460648148148149E-2</v>
      </c>
      <c r="AC1258" t="s">
        <v>45</v>
      </c>
      <c r="AD1258" t="s">
        <v>45</v>
      </c>
      <c r="AE1258" t="s">
        <v>45</v>
      </c>
      <c r="AF1258">
        <v>89</v>
      </c>
    </row>
    <row r="1259" spans="1:32">
      <c r="A1259">
        <v>2358</v>
      </c>
      <c r="B1259">
        <v>1458</v>
      </c>
      <c r="C1259" t="s">
        <v>1857</v>
      </c>
      <c r="D1259" t="s">
        <v>7047</v>
      </c>
      <c r="E1259" t="s">
        <v>34</v>
      </c>
      <c r="F1259" t="s">
        <v>7048</v>
      </c>
      <c r="G1259" t="s">
        <v>7049</v>
      </c>
      <c r="H1259" t="s">
        <v>309</v>
      </c>
      <c r="I1259" s="1">
        <v>21401</v>
      </c>
      <c r="J1259" t="s">
        <v>7050</v>
      </c>
      <c r="K1259" t="s">
        <v>7051</v>
      </c>
      <c r="L1259">
        <v>28777</v>
      </c>
      <c r="M1259" t="s">
        <v>309</v>
      </c>
      <c r="N1259" s="1">
        <v>44596</v>
      </c>
      <c r="O1259" s="1">
        <v>44598</v>
      </c>
      <c r="P1259">
        <v>49</v>
      </c>
      <c r="Q1259">
        <v>2</v>
      </c>
      <c r="R1259" t="s">
        <v>53</v>
      </c>
      <c r="S1259">
        <v>3</v>
      </c>
      <c r="T1259">
        <v>1</v>
      </c>
      <c r="U1259">
        <v>2</v>
      </c>
      <c r="V1259">
        <v>272</v>
      </c>
      <c r="W1259" t="s">
        <v>41</v>
      </c>
      <c r="X1259" t="s">
        <v>7052</v>
      </c>
      <c r="Y1259" t="s">
        <v>65</v>
      </c>
      <c r="Z1259" s="1">
        <v>44574</v>
      </c>
      <c r="AA1259" s="2">
        <v>0.18596064814814817</v>
      </c>
      <c r="AB1259" s="2">
        <v>0.51501157407407405</v>
      </c>
      <c r="AC1259" t="s">
        <v>45</v>
      </c>
      <c r="AD1259" t="s">
        <v>45</v>
      </c>
      <c r="AE1259" t="s">
        <v>44</v>
      </c>
      <c r="AF1259">
        <v>136</v>
      </c>
    </row>
    <row r="1260" spans="1:32">
      <c r="A1260">
        <v>2360</v>
      </c>
      <c r="B1260">
        <v>1460</v>
      </c>
      <c r="C1260" t="s">
        <v>32</v>
      </c>
      <c r="D1260" t="s">
        <v>7053</v>
      </c>
      <c r="E1260" t="s">
        <v>48</v>
      </c>
      <c r="F1260" t="s">
        <v>7054</v>
      </c>
      <c r="G1260" t="s">
        <v>7055</v>
      </c>
      <c r="H1260" t="s">
        <v>86</v>
      </c>
      <c r="I1260" s="1">
        <v>30721</v>
      </c>
      <c r="J1260" t="s">
        <v>7056</v>
      </c>
      <c r="K1260" t="s">
        <v>7057</v>
      </c>
      <c r="L1260">
        <v>24405</v>
      </c>
      <c r="M1260" t="s">
        <v>86</v>
      </c>
      <c r="N1260" s="1">
        <v>44874</v>
      </c>
      <c r="O1260" s="1">
        <v>44876</v>
      </c>
      <c r="P1260">
        <v>4</v>
      </c>
      <c r="Q1260">
        <v>1</v>
      </c>
      <c r="R1260" t="s">
        <v>53</v>
      </c>
      <c r="S1260">
        <v>3</v>
      </c>
      <c r="T1260">
        <v>2</v>
      </c>
      <c r="U1260">
        <v>2</v>
      </c>
      <c r="V1260">
        <v>244</v>
      </c>
      <c r="W1260" t="s">
        <v>54</v>
      </c>
      <c r="X1260" t="s">
        <v>7058</v>
      </c>
      <c r="Y1260" t="s">
        <v>65</v>
      </c>
      <c r="Z1260" s="1">
        <v>44844</v>
      </c>
      <c r="AA1260" s="2">
        <v>6.1087962962962962E-2</v>
      </c>
      <c r="AB1260" s="2">
        <v>0.36021990740740745</v>
      </c>
      <c r="AC1260" t="s">
        <v>45</v>
      </c>
      <c r="AD1260" t="s">
        <v>45</v>
      </c>
      <c r="AE1260" t="s">
        <v>44</v>
      </c>
      <c r="AF1260">
        <v>122</v>
      </c>
    </row>
    <row r="1261" spans="1:32">
      <c r="A1261">
        <v>2361</v>
      </c>
      <c r="B1261">
        <v>1461</v>
      </c>
      <c r="C1261" t="s">
        <v>1392</v>
      </c>
      <c r="D1261" t="s">
        <v>7059</v>
      </c>
      <c r="E1261" t="s">
        <v>34</v>
      </c>
      <c r="F1261" t="s">
        <v>7060</v>
      </c>
      <c r="G1261" t="s">
        <v>7061</v>
      </c>
      <c r="H1261" t="s">
        <v>70</v>
      </c>
      <c r="I1261" s="1">
        <v>35147</v>
      </c>
      <c r="J1261" t="s">
        <v>7062</v>
      </c>
      <c r="K1261" t="s">
        <v>7063</v>
      </c>
      <c r="L1261">
        <v>9652</v>
      </c>
      <c r="M1261" t="s">
        <v>70</v>
      </c>
      <c r="N1261" s="1">
        <v>44636</v>
      </c>
      <c r="O1261" s="1">
        <v>44638</v>
      </c>
      <c r="P1261">
        <v>32</v>
      </c>
      <c r="Q1261">
        <v>2</v>
      </c>
      <c r="R1261" t="s">
        <v>63</v>
      </c>
      <c r="S1261">
        <v>4</v>
      </c>
      <c r="T1261">
        <v>1</v>
      </c>
      <c r="U1261">
        <v>2</v>
      </c>
      <c r="V1261">
        <v>180</v>
      </c>
      <c r="W1261" t="s">
        <v>54</v>
      </c>
      <c r="X1261" t="s">
        <v>7064</v>
      </c>
      <c r="Y1261" t="s">
        <v>65</v>
      </c>
      <c r="Z1261" s="1">
        <v>44617</v>
      </c>
      <c r="AA1261" s="2">
        <v>0.40894675925925927</v>
      </c>
      <c r="AB1261" s="2">
        <v>0.27351851851851855</v>
      </c>
      <c r="AC1261" t="s">
        <v>45</v>
      </c>
      <c r="AD1261" t="s">
        <v>45</v>
      </c>
      <c r="AE1261" t="s">
        <v>45</v>
      </c>
      <c r="AF1261">
        <v>90</v>
      </c>
    </row>
    <row r="1262" spans="1:32">
      <c r="A1262">
        <v>2362</v>
      </c>
      <c r="B1262">
        <v>1462</v>
      </c>
      <c r="C1262" t="s">
        <v>7065</v>
      </c>
      <c r="D1262" t="s">
        <v>7066</v>
      </c>
      <c r="E1262" t="s">
        <v>34</v>
      </c>
      <c r="F1262" t="s">
        <v>7067</v>
      </c>
      <c r="G1262">
        <v>4342362755</v>
      </c>
      <c r="H1262" t="s">
        <v>109</v>
      </c>
      <c r="I1262" s="1">
        <v>30784</v>
      </c>
      <c r="J1262" t="s">
        <v>7068</v>
      </c>
      <c r="K1262" t="s">
        <v>7069</v>
      </c>
      <c r="L1262">
        <v>47713</v>
      </c>
      <c r="M1262" t="s">
        <v>109</v>
      </c>
      <c r="N1262" s="1">
        <v>44669</v>
      </c>
      <c r="O1262" s="1">
        <v>44672</v>
      </c>
      <c r="P1262">
        <v>72</v>
      </c>
      <c r="Q1262">
        <v>3</v>
      </c>
      <c r="R1262" t="s">
        <v>40</v>
      </c>
      <c r="S1262">
        <v>3</v>
      </c>
      <c r="T1262">
        <v>1</v>
      </c>
      <c r="U1262">
        <v>3</v>
      </c>
      <c r="V1262">
        <v>684</v>
      </c>
      <c r="W1262" t="s">
        <v>41</v>
      </c>
      <c r="X1262" t="s">
        <v>7070</v>
      </c>
      <c r="Y1262" t="s">
        <v>65</v>
      </c>
      <c r="Z1262" s="1">
        <v>44652</v>
      </c>
      <c r="AA1262" s="2">
        <v>0.3689236111111111</v>
      </c>
      <c r="AB1262" s="2">
        <v>0.88432870370370376</v>
      </c>
      <c r="AC1262" t="s">
        <v>45</v>
      </c>
      <c r="AD1262" t="s">
        <v>44</v>
      </c>
      <c r="AE1262" t="s">
        <v>45</v>
      </c>
      <c r="AF1262">
        <v>228</v>
      </c>
    </row>
    <row r="1263" spans="1:32">
      <c r="A1263">
        <v>2364</v>
      </c>
      <c r="B1263">
        <v>1464</v>
      </c>
      <c r="C1263" t="s">
        <v>602</v>
      </c>
      <c r="D1263" t="s">
        <v>3105</v>
      </c>
      <c r="E1263" t="s">
        <v>34</v>
      </c>
      <c r="F1263" t="s">
        <v>7071</v>
      </c>
      <c r="G1263" t="s">
        <v>7072</v>
      </c>
      <c r="H1263" t="s">
        <v>904</v>
      </c>
      <c r="I1263" s="1">
        <v>19080</v>
      </c>
      <c r="J1263" t="s">
        <v>7073</v>
      </c>
      <c r="K1263" t="s">
        <v>7074</v>
      </c>
      <c r="L1263">
        <v>89760</v>
      </c>
      <c r="M1263" t="s">
        <v>904</v>
      </c>
      <c r="N1263" s="1">
        <v>44627</v>
      </c>
      <c r="O1263" s="1">
        <v>44629</v>
      </c>
      <c r="P1263">
        <v>17</v>
      </c>
      <c r="Q1263">
        <v>1</v>
      </c>
      <c r="R1263" t="s">
        <v>63</v>
      </c>
      <c r="S1263">
        <v>2</v>
      </c>
      <c r="T1263">
        <v>0</v>
      </c>
      <c r="U1263">
        <v>2</v>
      </c>
      <c r="V1263">
        <v>154</v>
      </c>
      <c r="W1263" t="s">
        <v>41</v>
      </c>
      <c r="X1263" t="s">
        <v>7075</v>
      </c>
      <c r="Y1263" t="s">
        <v>43</v>
      </c>
      <c r="Z1263" s="1">
        <v>44620</v>
      </c>
      <c r="AA1263" s="2">
        <v>0.7209606481481482</v>
      </c>
      <c r="AB1263" s="2">
        <v>9.6666666666666665E-2</v>
      </c>
      <c r="AC1263" t="s">
        <v>44</v>
      </c>
      <c r="AD1263" t="s">
        <v>44</v>
      </c>
      <c r="AE1263" t="s">
        <v>44</v>
      </c>
      <c r="AF1263">
        <v>77</v>
      </c>
    </row>
    <row r="1264" spans="1:32">
      <c r="A1264">
        <v>2366</v>
      </c>
      <c r="B1264">
        <v>1466</v>
      </c>
      <c r="C1264" t="s">
        <v>197</v>
      </c>
      <c r="D1264" t="s">
        <v>214</v>
      </c>
      <c r="E1264" t="s">
        <v>48</v>
      </c>
      <c r="F1264" t="s">
        <v>7076</v>
      </c>
      <c r="G1264" t="s">
        <v>7077</v>
      </c>
      <c r="H1264" t="s">
        <v>225</v>
      </c>
      <c r="I1264" s="1">
        <v>26113</v>
      </c>
      <c r="J1264" t="s">
        <v>7078</v>
      </c>
      <c r="K1264" t="s">
        <v>7079</v>
      </c>
      <c r="L1264">
        <v>24607</v>
      </c>
      <c r="M1264" t="s">
        <v>225</v>
      </c>
      <c r="N1264" s="1">
        <v>44724</v>
      </c>
      <c r="O1264" s="1">
        <v>44726</v>
      </c>
      <c r="P1264">
        <v>30</v>
      </c>
      <c r="Q1264">
        <v>2</v>
      </c>
      <c r="R1264" t="s">
        <v>40</v>
      </c>
      <c r="S1264">
        <v>3</v>
      </c>
      <c r="T1264">
        <v>2</v>
      </c>
      <c r="U1264">
        <v>2</v>
      </c>
      <c r="V1264">
        <v>442</v>
      </c>
      <c r="W1264" t="s">
        <v>54</v>
      </c>
      <c r="X1264" t="s">
        <v>7080</v>
      </c>
      <c r="Y1264" t="s">
        <v>65</v>
      </c>
      <c r="Z1264" s="1">
        <v>44689</v>
      </c>
      <c r="AA1264" s="2">
        <v>0.43660879629629629</v>
      </c>
      <c r="AB1264" s="2">
        <v>0.73645833333333333</v>
      </c>
      <c r="AC1264" t="s">
        <v>45</v>
      </c>
      <c r="AD1264" t="s">
        <v>44</v>
      </c>
      <c r="AE1264" t="s">
        <v>44</v>
      </c>
      <c r="AF1264">
        <v>221</v>
      </c>
    </row>
    <row r="1265" spans="1:32">
      <c r="A1265">
        <v>2367</v>
      </c>
      <c r="B1265">
        <v>1467</v>
      </c>
      <c r="C1265" t="s">
        <v>1127</v>
      </c>
      <c r="D1265" t="s">
        <v>448</v>
      </c>
      <c r="E1265" t="s">
        <v>48</v>
      </c>
      <c r="F1265" t="s">
        <v>7081</v>
      </c>
      <c r="G1265">
        <v>5262279565</v>
      </c>
      <c r="H1265" t="s">
        <v>201</v>
      </c>
      <c r="I1265" s="1">
        <v>37499</v>
      </c>
      <c r="J1265" t="s">
        <v>7082</v>
      </c>
      <c r="K1265" t="s">
        <v>7083</v>
      </c>
      <c r="L1265">
        <v>78184</v>
      </c>
      <c r="M1265" t="s">
        <v>201</v>
      </c>
      <c r="N1265" s="1">
        <v>44843</v>
      </c>
      <c r="O1265" s="1">
        <v>44844</v>
      </c>
      <c r="P1265">
        <v>74</v>
      </c>
      <c r="Q1265">
        <v>3</v>
      </c>
      <c r="R1265" t="s">
        <v>63</v>
      </c>
      <c r="S1265">
        <v>4</v>
      </c>
      <c r="T1265">
        <v>1</v>
      </c>
      <c r="U1265">
        <v>1</v>
      </c>
      <c r="V1265">
        <v>63</v>
      </c>
      <c r="W1265" t="s">
        <v>54</v>
      </c>
      <c r="X1265" t="s">
        <v>7084</v>
      </c>
      <c r="Y1265" t="s">
        <v>81</v>
      </c>
      <c r="Z1265" s="1">
        <v>44820</v>
      </c>
      <c r="AA1265" s="2">
        <v>0.81385416666666666</v>
      </c>
      <c r="AB1265" s="2">
        <v>0.16848379629629628</v>
      </c>
      <c r="AC1265" t="s">
        <v>44</v>
      </c>
      <c r="AD1265" t="s">
        <v>45</v>
      </c>
      <c r="AE1265" t="s">
        <v>45</v>
      </c>
      <c r="AF1265">
        <v>63</v>
      </c>
    </row>
    <row r="1266" spans="1:32">
      <c r="A1266">
        <v>2368</v>
      </c>
      <c r="B1266">
        <v>1468</v>
      </c>
      <c r="C1266" t="s">
        <v>119</v>
      </c>
      <c r="D1266" t="s">
        <v>2019</v>
      </c>
      <c r="E1266" t="s">
        <v>34</v>
      </c>
      <c r="F1266" t="s">
        <v>7085</v>
      </c>
      <c r="G1266" t="s">
        <v>7086</v>
      </c>
      <c r="H1266" t="s">
        <v>70</v>
      </c>
      <c r="I1266" s="1">
        <v>34743</v>
      </c>
      <c r="J1266" t="s">
        <v>7087</v>
      </c>
      <c r="K1266" t="s">
        <v>7088</v>
      </c>
      <c r="L1266">
        <v>59671</v>
      </c>
      <c r="M1266" t="s">
        <v>70</v>
      </c>
      <c r="N1266" s="1">
        <v>44736</v>
      </c>
      <c r="O1266" s="1">
        <v>44740</v>
      </c>
      <c r="P1266">
        <v>3</v>
      </c>
      <c r="Q1266">
        <v>1</v>
      </c>
      <c r="R1266" t="s">
        <v>40</v>
      </c>
      <c r="S1266">
        <v>2</v>
      </c>
      <c r="T1266">
        <v>1</v>
      </c>
      <c r="U1266">
        <v>4</v>
      </c>
      <c r="V1266">
        <v>908</v>
      </c>
      <c r="W1266" t="s">
        <v>54</v>
      </c>
      <c r="X1266" t="s">
        <v>7089</v>
      </c>
      <c r="Y1266" t="s">
        <v>6</v>
      </c>
      <c r="Z1266" s="1">
        <v>44701</v>
      </c>
      <c r="AA1266" s="2">
        <v>0.84052083333333327</v>
      </c>
      <c r="AB1266" s="2">
        <v>0.43446759259259254</v>
      </c>
      <c r="AC1266" t="s">
        <v>44</v>
      </c>
      <c r="AD1266" t="s">
        <v>45</v>
      </c>
      <c r="AE1266" t="s">
        <v>44</v>
      </c>
      <c r="AF1266">
        <v>227</v>
      </c>
    </row>
    <row r="1267" spans="1:32">
      <c r="A1267">
        <v>2369</v>
      </c>
      <c r="B1267">
        <v>1469</v>
      </c>
      <c r="C1267" t="s">
        <v>3403</v>
      </c>
      <c r="D1267" t="s">
        <v>4275</v>
      </c>
      <c r="E1267" t="s">
        <v>48</v>
      </c>
      <c r="F1267" t="s">
        <v>7090</v>
      </c>
      <c r="G1267" t="s">
        <v>7091</v>
      </c>
      <c r="H1267" t="s">
        <v>225</v>
      </c>
      <c r="I1267" s="1">
        <v>32444</v>
      </c>
      <c r="J1267" t="s">
        <v>7092</v>
      </c>
      <c r="K1267" t="s">
        <v>7093</v>
      </c>
      <c r="L1267">
        <v>79710</v>
      </c>
      <c r="M1267" t="s">
        <v>225</v>
      </c>
      <c r="N1267" s="1">
        <v>44834</v>
      </c>
      <c r="O1267" s="1">
        <v>44836</v>
      </c>
      <c r="P1267">
        <v>69</v>
      </c>
      <c r="Q1267">
        <v>3</v>
      </c>
      <c r="R1267" t="s">
        <v>40</v>
      </c>
      <c r="S1267">
        <v>4</v>
      </c>
      <c r="T1267">
        <v>1</v>
      </c>
      <c r="U1267">
        <v>2</v>
      </c>
      <c r="V1267">
        <v>490</v>
      </c>
      <c r="W1267" t="s">
        <v>54</v>
      </c>
      <c r="X1267" t="s">
        <v>7094</v>
      </c>
      <c r="Y1267" t="s">
        <v>6</v>
      </c>
      <c r="Z1267" s="1">
        <v>44823</v>
      </c>
      <c r="AA1267" s="2">
        <v>0.50695601851851857</v>
      </c>
      <c r="AB1267" s="2">
        <v>0.13931712962962964</v>
      </c>
      <c r="AC1267" t="s">
        <v>44</v>
      </c>
      <c r="AD1267" t="s">
        <v>44</v>
      </c>
      <c r="AE1267" t="s">
        <v>44</v>
      </c>
      <c r="AF1267">
        <v>245</v>
      </c>
    </row>
    <row r="1268" spans="1:32">
      <c r="A1268">
        <v>2370</v>
      </c>
      <c r="B1268">
        <v>1470</v>
      </c>
      <c r="C1268" t="s">
        <v>1913</v>
      </c>
      <c r="D1268" t="s">
        <v>7095</v>
      </c>
      <c r="E1268" t="s">
        <v>34</v>
      </c>
      <c r="F1268" t="s">
        <v>7096</v>
      </c>
      <c r="G1268" t="s">
        <v>7097</v>
      </c>
      <c r="H1268" t="s">
        <v>317</v>
      </c>
      <c r="I1268" s="1">
        <v>34885</v>
      </c>
      <c r="J1268" t="s">
        <v>7098</v>
      </c>
      <c r="K1268" t="s">
        <v>7099</v>
      </c>
      <c r="L1268">
        <v>15519</v>
      </c>
      <c r="M1268" t="s">
        <v>317</v>
      </c>
      <c r="N1268" s="1">
        <v>44755</v>
      </c>
      <c r="O1268" s="1">
        <v>44757</v>
      </c>
      <c r="P1268">
        <v>17</v>
      </c>
      <c r="Q1268">
        <v>1</v>
      </c>
      <c r="R1268" t="s">
        <v>63</v>
      </c>
      <c r="S1268">
        <v>2</v>
      </c>
      <c r="T1268">
        <v>0</v>
      </c>
      <c r="U1268">
        <v>2</v>
      </c>
      <c r="V1268">
        <v>132</v>
      </c>
      <c r="W1268" t="s">
        <v>54</v>
      </c>
      <c r="X1268" t="s">
        <v>7100</v>
      </c>
      <c r="Y1268" t="s">
        <v>81</v>
      </c>
      <c r="Z1268" s="1">
        <v>44734</v>
      </c>
      <c r="AA1268" s="2">
        <v>0.33913194444444444</v>
      </c>
      <c r="AB1268" s="2">
        <v>0.68548611111111113</v>
      </c>
      <c r="AC1268" t="s">
        <v>44</v>
      </c>
      <c r="AD1268" t="s">
        <v>45</v>
      </c>
      <c r="AE1268" t="s">
        <v>44</v>
      </c>
      <c r="AF1268">
        <v>66</v>
      </c>
    </row>
    <row r="1269" spans="1:32">
      <c r="A1269">
        <v>2372</v>
      </c>
      <c r="B1269">
        <v>1472</v>
      </c>
      <c r="C1269" t="s">
        <v>571</v>
      </c>
      <c r="D1269" t="s">
        <v>546</v>
      </c>
      <c r="E1269" t="s">
        <v>48</v>
      </c>
      <c r="F1269" t="s">
        <v>7101</v>
      </c>
      <c r="G1269">
        <f>1-601-799-324</f>
        <v>-1723</v>
      </c>
      <c r="H1269" t="s">
        <v>156</v>
      </c>
      <c r="I1269" s="1">
        <v>16853</v>
      </c>
      <c r="J1269" t="s">
        <v>7102</v>
      </c>
      <c r="K1269" t="s">
        <v>7103</v>
      </c>
      <c r="L1269">
        <v>14561</v>
      </c>
      <c r="M1269" t="s">
        <v>156</v>
      </c>
      <c r="N1269" s="1">
        <v>44653</v>
      </c>
      <c r="O1269" s="1">
        <v>44654</v>
      </c>
      <c r="P1269">
        <v>75</v>
      </c>
      <c r="Q1269">
        <v>3</v>
      </c>
      <c r="R1269" t="s">
        <v>40</v>
      </c>
      <c r="S1269">
        <v>1</v>
      </c>
      <c r="T1269">
        <v>1</v>
      </c>
      <c r="U1269">
        <v>1</v>
      </c>
      <c r="V1269">
        <v>207</v>
      </c>
      <c r="W1269" t="s">
        <v>41</v>
      </c>
      <c r="X1269" t="s">
        <v>7104</v>
      </c>
      <c r="Y1269" t="s">
        <v>6</v>
      </c>
      <c r="Z1269" s="1">
        <v>44635</v>
      </c>
      <c r="AA1269" s="2">
        <v>0.95575231481481471</v>
      </c>
      <c r="AB1269" s="2">
        <v>0.45739583333333328</v>
      </c>
      <c r="AC1269" t="s">
        <v>44</v>
      </c>
      <c r="AD1269" t="s">
        <v>45</v>
      </c>
      <c r="AE1269" t="s">
        <v>45</v>
      </c>
      <c r="AF1269">
        <v>207</v>
      </c>
    </row>
    <row r="1270" spans="1:32">
      <c r="A1270">
        <v>2373</v>
      </c>
      <c r="B1270">
        <v>1473</v>
      </c>
      <c r="C1270" t="s">
        <v>236</v>
      </c>
      <c r="D1270" t="s">
        <v>3701</v>
      </c>
      <c r="E1270" t="s">
        <v>48</v>
      </c>
      <c r="F1270" t="s">
        <v>7105</v>
      </c>
      <c r="G1270" t="s">
        <v>7106</v>
      </c>
      <c r="H1270" t="s">
        <v>115</v>
      </c>
      <c r="I1270" s="1">
        <v>35526</v>
      </c>
      <c r="J1270" t="s">
        <v>7107</v>
      </c>
      <c r="K1270" t="s">
        <v>7108</v>
      </c>
      <c r="L1270">
        <v>59468</v>
      </c>
      <c r="M1270" t="s">
        <v>115</v>
      </c>
      <c r="N1270" s="1">
        <v>44942</v>
      </c>
      <c r="O1270" s="1">
        <v>44943</v>
      </c>
      <c r="P1270">
        <v>99</v>
      </c>
      <c r="Q1270">
        <v>4</v>
      </c>
      <c r="R1270" t="s">
        <v>40</v>
      </c>
      <c r="S1270">
        <v>1</v>
      </c>
      <c r="T1270">
        <v>0</v>
      </c>
      <c r="U1270">
        <v>1</v>
      </c>
      <c r="V1270">
        <v>237</v>
      </c>
      <c r="W1270" t="s">
        <v>41</v>
      </c>
      <c r="X1270" t="s">
        <v>7109</v>
      </c>
      <c r="Y1270" t="s">
        <v>6</v>
      </c>
      <c r="Z1270" s="1">
        <v>44910</v>
      </c>
      <c r="AA1270" s="2">
        <v>0.16516203703703705</v>
      </c>
      <c r="AB1270" s="2">
        <v>0.2988425925925926</v>
      </c>
      <c r="AC1270" t="s">
        <v>44</v>
      </c>
      <c r="AD1270" t="s">
        <v>45</v>
      </c>
      <c r="AE1270" t="s">
        <v>45</v>
      </c>
      <c r="AF1270">
        <v>237</v>
      </c>
    </row>
    <row r="1271" spans="1:32">
      <c r="A1271">
        <v>2374</v>
      </c>
      <c r="B1271">
        <v>1474</v>
      </c>
      <c r="C1271" t="s">
        <v>1888</v>
      </c>
      <c r="D1271" t="s">
        <v>126</v>
      </c>
      <c r="E1271" t="s">
        <v>48</v>
      </c>
      <c r="F1271" t="s">
        <v>7110</v>
      </c>
      <c r="G1271" t="s">
        <v>7111</v>
      </c>
      <c r="H1271" t="s">
        <v>1442</v>
      </c>
      <c r="I1271" s="1">
        <v>30144</v>
      </c>
      <c r="J1271" t="s">
        <v>7112</v>
      </c>
      <c r="K1271" t="s">
        <v>7113</v>
      </c>
      <c r="L1271">
        <v>77151</v>
      </c>
      <c r="M1271" t="s">
        <v>1442</v>
      </c>
      <c r="N1271" s="1">
        <v>44872</v>
      </c>
      <c r="O1271" s="1">
        <v>44874</v>
      </c>
      <c r="P1271">
        <v>12</v>
      </c>
      <c r="Q1271">
        <v>1</v>
      </c>
      <c r="R1271" t="s">
        <v>40</v>
      </c>
      <c r="S1271">
        <v>4</v>
      </c>
      <c r="T1271">
        <v>1</v>
      </c>
      <c r="U1271">
        <v>2</v>
      </c>
      <c r="V1271">
        <v>500</v>
      </c>
      <c r="W1271" t="s">
        <v>41</v>
      </c>
      <c r="X1271" t="s">
        <v>7114</v>
      </c>
      <c r="Y1271" t="s">
        <v>65</v>
      </c>
      <c r="Z1271" s="1">
        <v>44835</v>
      </c>
      <c r="AA1271" s="2">
        <v>0.52216435185185184</v>
      </c>
      <c r="AB1271" s="2">
        <v>0.86331018518518521</v>
      </c>
      <c r="AC1271" t="s">
        <v>44</v>
      </c>
      <c r="AD1271" t="s">
        <v>45</v>
      </c>
      <c r="AE1271" t="s">
        <v>45</v>
      </c>
      <c r="AF1271">
        <v>250</v>
      </c>
    </row>
    <row r="1272" spans="1:32">
      <c r="A1272">
        <v>2377</v>
      </c>
      <c r="B1272">
        <v>1477</v>
      </c>
      <c r="C1272" t="s">
        <v>7115</v>
      </c>
      <c r="D1272" t="s">
        <v>57</v>
      </c>
      <c r="E1272" t="s">
        <v>48</v>
      </c>
      <c r="F1272" t="s">
        <v>7116</v>
      </c>
      <c r="G1272">
        <f>1-876-202-197</f>
        <v>-1274</v>
      </c>
      <c r="H1272" t="s">
        <v>225</v>
      </c>
      <c r="I1272" s="1">
        <v>38457</v>
      </c>
      <c r="J1272" t="s">
        <v>7117</v>
      </c>
      <c r="K1272" t="s">
        <v>7118</v>
      </c>
      <c r="L1272">
        <v>36650</v>
      </c>
      <c r="M1272" t="s">
        <v>225</v>
      </c>
      <c r="N1272" s="1">
        <v>44792</v>
      </c>
      <c r="O1272" s="1">
        <v>44795</v>
      </c>
      <c r="P1272">
        <v>64</v>
      </c>
      <c r="Q1272">
        <v>3</v>
      </c>
      <c r="R1272" t="s">
        <v>53</v>
      </c>
      <c r="S1272">
        <v>1</v>
      </c>
      <c r="T1272">
        <v>0</v>
      </c>
      <c r="U1272">
        <v>3</v>
      </c>
      <c r="V1272">
        <v>381</v>
      </c>
      <c r="W1272" t="s">
        <v>54</v>
      </c>
      <c r="X1272" t="s">
        <v>7119</v>
      </c>
      <c r="Y1272" t="s">
        <v>43</v>
      </c>
      <c r="Z1272" s="1">
        <v>44770</v>
      </c>
      <c r="AA1272" s="2">
        <v>0.82863425925925915</v>
      </c>
      <c r="AB1272" s="2">
        <v>0.92729166666666663</v>
      </c>
      <c r="AC1272" t="s">
        <v>44</v>
      </c>
      <c r="AD1272" t="s">
        <v>44</v>
      </c>
      <c r="AE1272" t="s">
        <v>44</v>
      </c>
      <c r="AF1272">
        <v>127</v>
      </c>
    </row>
    <row r="1273" spans="1:32">
      <c r="A1273">
        <v>2379</v>
      </c>
      <c r="B1273">
        <v>1479</v>
      </c>
      <c r="C1273" t="s">
        <v>276</v>
      </c>
      <c r="D1273" t="s">
        <v>1128</v>
      </c>
      <c r="E1273" t="s">
        <v>34</v>
      </c>
      <c r="F1273" t="s">
        <v>7120</v>
      </c>
      <c r="G1273" t="s">
        <v>7121</v>
      </c>
      <c r="H1273" t="s">
        <v>209</v>
      </c>
      <c r="I1273" s="1">
        <v>35139</v>
      </c>
      <c r="J1273" t="s">
        <v>7122</v>
      </c>
      <c r="K1273" t="s">
        <v>7123</v>
      </c>
      <c r="L1273">
        <v>60219</v>
      </c>
      <c r="M1273" t="s">
        <v>209</v>
      </c>
      <c r="N1273" s="1">
        <v>44842</v>
      </c>
      <c r="O1273" s="1">
        <v>44845</v>
      </c>
      <c r="P1273">
        <v>78</v>
      </c>
      <c r="Q1273">
        <v>4</v>
      </c>
      <c r="R1273" t="s">
        <v>40</v>
      </c>
      <c r="S1273">
        <v>4</v>
      </c>
      <c r="T1273">
        <v>2</v>
      </c>
      <c r="U1273">
        <v>3</v>
      </c>
      <c r="V1273">
        <v>642</v>
      </c>
      <c r="W1273" t="s">
        <v>54</v>
      </c>
      <c r="X1273" t="s">
        <v>7124</v>
      </c>
      <c r="Y1273" t="s">
        <v>43</v>
      </c>
      <c r="Z1273" s="1">
        <v>44814</v>
      </c>
      <c r="AA1273" s="2">
        <v>0.27835648148148145</v>
      </c>
      <c r="AB1273" s="2">
        <v>0.19491898148148148</v>
      </c>
      <c r="AC1273" t="s">
        <v>45</v>
      </c>
      <c r="AD1273" t="s">
        <v>44</v>
      </c>
      <c r="AE1273" t="s">
        <v>45</v>
      </c>
      <c r="AF1273">
        <v>214</v>
      </c>
    </row>
    <row r="1274" spans="1:32">
      <c r="A1274">
        <v>2380</v>
      </c>
      <c r="B1274">
        <v>1480</v>
      </c>
      <c r="C1274" t="s">
        <v>803</v>
      </c>
      <c r="D1274" t="s">
        <v>2616</v>
      </c>
      <c r="E1274" t="s">
        <v>48</v>
      </c>
      <c r="F1274" t="s">
        <v>7125</v>
      </c>
      <c r="G1274">
        <f>1-333-518-6758</f>
        <v>-7608</v>
      </c>
      <c r="H1274" t="s">
        <v>692</v>
      </c>
      <c r="I1274" s="1">
        <v>30528</v>
      </c>
      <c r="J1274" t="s">
        <v>7126</v>
      </c>
      <c r="K1274" t="s">
        <v>7127</v>
      </c>
      <c r="L1274">
        <v>53651</v>
      </c>
      <c r="M1274" t="s">
        <v>692</v>
      </c>
      <c r="N1274" s="1">
        <v>44682</v>
      </c>
      <c r="O1274" s="1">
        <v>44685</v>
      </c>
      <c r="P1274">
        <v>41</v>
      </c>
      <c r="Q1274">
        <v>2</v>
      </c>
      <c r="R1274" t="s">
        <v>63</v>
      </c>
      <c r="S1274">
        <v>2</v>
      </c>
      <c r="T1274">
        <v>0</v>
      </c>
      <c r="U1274">
        <v>3</v>
      </c>
      <c r="V1274">
        <v>228</v>
      </c>
      <c r="W1274" t="s">
        <v>54</v>
      </c>
      <c r="X1274" t="s">
        <v>7128</v>
      </c>
      <c r="Y1274" t="s">
        <v>43</v>
      </c>
      <c r="Z1274" s="1">
        <v>44643</v>
      </c>
      <c r="AA1274" s="2">
        <v>0.73231481481481486</v>
      </c>
      <c r="AB1274" s="2">
        <v>0.12818287037037038</v>
      </c>
      <c r="AC1274" t="s">
        <v>45</v>
      </c>
      <c r="AD1274" t="s">
        <v>44</v>
      </c>
      <c r="AE1274" t="s">
        <v>44</v>
      </c>
      <c r="AF1274">
        <v>76</v>
      </c>
    </row>
    <row r="1275" spans="1:32">
      <c r="A1275">
        <v>2383</v>
      </c>
      <c r="B1275">
        <v>1483</v>
      </c>
      <c r="C1275" t="s">
        <v>1001</v>
      </c>
      <c r="D1275" t="s">
        <v>140</v>
      </c>
      <c r="E1275" t="s">
        <v>48</v>
      </c>
      <c r="F1275" t="s">
        <v>7129</v>
      </c>
      <c r="G1275" t="s">
        <v>7130</v>
      </c>
      <c r="H1275" t="s">
        <v>122</v>
      </c>
      <c r="I1275" s="1">
        <v>29092</v>
      </c>
      <c r="J1275" t="s">
        <v>7131</v>
      </c>
      <c r="K1275" t="s">
        <v>7132</v>
      </c>
      <c r="L1275">
        <v>77051</v>
      </c>
      <c r="M1275" t="s">
        <v>122</v>
      </c>
      <c r="N1275" s="1">
        <v>44791</v>
      </c>
      <c r="O1275" s="1">
        <v>44794</v>
      </c>
      <c r="P1275">
        <v>39</v>
      </c>
      <c r="Q1275">
        <v>2</v>
      </c>
      <c r="R1275" t="s">
        <v>40</v>
      </c>
      <c r="S1275">
        <v>4</v>
      </c>
      <c r="T1275">
        <v>0</v>
      </c>
      <c r="U1275">
        <v>3</v>
      </c>
      <c r="V1275">
        <v>627</v>
      </c>
      <c r="W1275" t="s">
        <v>54</v>
      </c>
      <c r="X1275" t="s">
        <v>7133</v>
      </c>
      <c r="Y1275" t="s">
        <v>43</v>
      </c>
      <c r="Z1275" s="1">
        <v>44761</v>
      </c>
      <c r="AA1275" s="2">
        <v>0.15443287037037037</v>
      </c>
      <c r="AB1275" s="2">
        <v>0.67980324074074072</v>
      </c>
      <c r="AC1275" t="s">
        <v>44</v>
      </c>
      <c r="AD1275" t="s">
        <v>44</v>
      </c>
      <c r="AE1275" t="s">
        <v>45</v>
      </c>
      <c r="AF1275">
        <v>209</v>
      </c>
    </row>
    <row r="1276" spans="1:32">
      <c r="A1276">
        <v>2384</v>
      </c>
      <c r="B1276">
        <v>1484</v>
      </c>
      <c r="C1276" t="s">
        <v>3223</v>
      </c>
      <c r="D1276" t="s">
        <v>1322</v>
      </c>
      <c r="E1276" t="s">
        <v>48</v>
      </c>
      <c r="F1276" t="s">
        <v>7134</v>
      </c>
      <c r="G1276">
        <v>6236234462</v>
      </c>
      <c r="H1276" t="s">
        <v>217</v>
      </c>
      <c r="I1276" s="1">
        <v>17078</v>
      </c>
      <c r="J1276" t="s">
        <v>7135</v>
      </c>
      <c r="K1276" t="s">
        <v>7136</v>
      </c>
      <c r="L1276">
        <v>22900</v>
      </c>
      <c r="M1276" t="s">
        <v>217</v>
      </c>
      <c r="N1276" s="1">
        <v>44792</v>
      </c>
      <c r="O1276" s="1">
        <v>44797</v>
      </c>
      <c r="P1276">
        <v>75</v>
      </c>
      <c r="Q1276">
        <v>3</v>
      </c>
      <c r="R1276" t="s">
        <v>40</v>
      </c>
      <c r="S1276">
        <v>4</v>
      </c>
      <c r="T1276">
        <v>0</v>
      </c>
      <c r="U1276">
        <v>5</v>
      </c>
      <c r="V1276">
        <v>1180</v>
      </c>
      <c r="W1276" t="s">
        <v>41</v>
      </c>
      <c r="X1276" t="s">
        <v>7137</v>
      </c>
      <c r="Y1276" t="s">
        <v>65</v>
      </c>
      <c r="Z1276" s="1">
        <v>44782</v>
      </c>
      <c r="AA1276" s="2">
        <v>0.70000000000000007</v>
      </c>
      <c r="AB1276" s="2">
        <v>6.6157407407407401E-2</v>
      </c>
      <c r="AC1276" t="s">
        <v>44</v>
      </c>
      <c r="AD1276" t="s">
        <v>45</v>
      </c>
      <c r="AE1276" t="s">
        <v>44</v>
      </c>
      <c r="AF1276">
        <v>236</v>
      </c>
    </row>
    <row r="1277" spans="1:32">
      <c r="A1277">
        <v>2385</v>
      </c>
      <c r="B1277">
        <v>1485</v>
      </c>
      <c r="C1277" t="s">
        <v>2202</v>
      </c>
      <c r="D1277" t="s">
        <v>7138</v>
      </c>
      <c r="E1277" t="s">
        <v>34</v>
      </c>
      <c r="F1277" t="s">
        <v>7139</v>
      </c>
      <c r="G1277" t="s">
        <v>7140</v>
      </c>
      <c r="H1277" t="s">
        <v>904</v>
      </c>
      <c r="I1277" s="1">
        <v>17623</v>
      </c>
      <c r="J1277" t="s">
        <v>7141</v>
      </c>
      <c r="K1277" t="s">
        <v>7142</v>
      </c>
      <c r="L1277">
        <v>5223</v>
      </c>
      <c r="M1277" t="s">
        <v>904</v>
      </c>
      <c r="N1277" s="1">
        <v>44697</v>
      </c>
      <c r="O1277" s="1">
        <v>44698</v>
      </c>
      <c r="P1277">
        <v>34</v>
      </c>
      <c r="Q1277">
        <v>2</v>
      </c>
      <c r="R1277" t="s">
        <v>53</v>
      </c>
      <c r="S1277">
        <v>1</v>
      </c>
      <c r="T1277">
        <v>1</v>
      </c>
      <c r="U1277">
        <v>1</v>
      </c>
      <c r="V1277">
        <v>150</v>
      </c>
      <c r="W1277" t="s">
        <v>41</v>
      </c>
      <c r="X1277" t="s">
        <v>7143</v>
      </c>
      <c r="Y1277" t="s">
        <v>81</v>
      </c>
      <c r="Z1277" s="1">
        <v>44667</v>
      </c>
      <c r="AA1277" s="2">
        <v>0.49454861111111109</v>
      </c>
      <c r="AB1277" s="2">
        <v>8.038194444444445E-2</v>
      </c>
      <c r="AC1277" t="s">
        <v>44</v>
      </c>
      <c r="AD1277" t="s">
        <v>44</v>
      </c>
      <c r="AE1277" t="s">
        <v>45</v>
      </c>
      <c r="AF1277">
        <v>150</v>
      </c>
    </row>
    <row r="1278" spans="1:32">
      <c r="A1278">
        <v>2386</v>
      </c>
      <c r="B1278">
        <v>1486</v>
      </c>
      <c r="C1278" t="s">
        <v>2522</v>
      </c>
      <c r="D1278" t="s">
        <v>7144</v>
      </c>
      <c r="E1278" t="s">
        <v>34</v>
      </c>
      <c r="F1278" t="s">
        <v>7145</v>
      </c>
      <c r="G1278" t="s">
        <v>7146</v>
      </c>
      <c r="H1278" t="s">
        <v>692</v>
      </c>
      <c r="I1278" s="1">
        <v>29133</v>
      </c>
      <c r="J1278" t="s">
        <v>7147</v>
      </c>
      <c r="K1278" t="s">
        <v>3209</v>
      </c>
      <c r="L1278">
        <v>69428</v>
      </c>
      <c r="M1278" t="s">
        <v>692</v>
      </c>
      <c r="N1278" s="1">
        <v>44911</v>
      </c>
      <c r="O1278" s="1">
        <v>44912</v>
      </c>
      <c r="P1278">
        <v>6</v>
      </c>
      <c r="Q1278">
        <v>1</v>
      </c>
      <c r="R1278" t="s">
        <v>40</v>
      </c>
      <c r="S1278">
        <v>2</v>
      </c>
      <c r="T1278">
        <v>1</v>
      </c>
      <c r="U1278">
        <v>1</v>
      </c>
      <c r="V1278">
        <v>241</v>
      </c>
      <c r="W1278" t="s">
        <v>41</v>
      </c>
      <c r="X1278" t="s">
        <v>7148</v>
      </c>
      <c r="Y1278" t="s">
        <v>81</v>
      </c>
      <c r="Z1278" s="1">
        <v>44889</v>
      </c>
      <c r="AA1278" s="2">
        <v>0.52831018518518513</v>
      </c>
      <c r="AB1278" s="2">
        <v>0.67670138888888898</v>
      </c>
      <c r="AC1278" t="s">
        <v>44</v>
      </c>
      <c r="AD1278" t="s">
        <v>45</v>
      </c>
      <c r="AE1278" t="s">
        <v>45</v>
      </c>
      <c r="AF1278">
        <v>241</v>
      </c>
    </row>
    <row r="1279" spans="1:32">
      <c r="A1279">
        <v>2387</v>
      </c>
      <c r="B1279">
        <v>1487</v>
      </c>
      <c r="C1279" t="s">
        <v>1588</v>
      </c>
      <c r="D1279" t="s">
        <v>140</v>
      </c>
      <c r="E1279" t="s">
        <v>48</v>
      </c>
      <c r="F1279" t="s">
        <v>7149</v>
      </c>
      <c r="G1279" t="s">
        <v>7150</v>
      </c>
      <c r="H1279" t="s">
        <v>225</v>
      </c>
      <c r="I1279" s="1">
        <v>38395</v>
      </c>
      <c r="J1279" t="s">
        <v>7151</v>
      </c>
      <c r="K1279" t="s">
        <v>7152</v>
      </c>
      <c r="L1279">
        <v>33514</v>
      </c>
      <c r="M1279" t="s">
        <v>225</v>
      </c>
      <c r="N1279" s="1">
        <v>44842</v>
      </c>
      <c r="O1279" s="1">
        <v>44845</v>
      </c>
      <c r="P1279">
        <v>19</v>
      </c>
      <c r="Q1279">
        <v>1</v>
      </c>
      <c r="R1279" t="s">
        <v>53</v>
      </c>
      <c r="S1279">
        <v>3</v>
      </c>
      <c r="T1279">
        <v>2</v>
      </c>
      <c r="U1279">
        <v>3</v>
      </c>
      <c r="V1279">
        <v>417</v>
      </c>
      <c r="W1279" t="s">
        <v>41</v>
      </c>
      <c r="X1279" t="s">
        <v>7153</v>
      </c>
      <c r="Y1279" t="s">
        <v>65</v>
      </c>
      <c r="Z1279" s="1">
        <v>44808</v>
      </c>
      <c r="AA1279" s="2">
        <v>4.1655092592592598E-2</v>
      </c>
      <c r="AB1279" s="2">
        <v>0.73285879629629624</v>
      </c>
      <c r="AC1279" t="s">
        <v>44</v>
      </c>
      <c r="AD1279" t="s">
        <v>45</v>
      </c>
      <c r="AE1279" t="s">
        <v>45</v>
      </c>
      <c r="AF1279">
        <v>139</v>
      </c>
    </row>
    <row r="1280" spans="1:32">
      <c r="A1280">
        <v>2388</v>
      </c>
      <c r="B1280">
        <v>1488</v>
      </c>
      <c r="C1280" t="s">
        <v>2202</v>
      </c>
      <c r="D1280" t="s">
        <v>1228</v>
      </c>
      <c r="E1280" t="s">
        <v>34</v>
      </c>
      <c r="F1280" t="s">
        <v>7154</v>
      </c>
      <c r="G1280" t="s">
        <v>7155</v>
      </c>
      <c r="H1280" t="s">
        <v>171</v>
      </c>
      <c r="I1280" s="1">
        <v>20239</v>
      </c>
      <c r="J1280" t="s">
        <v>7156</v>
      </c>
      <c r="K1280" t="s">
        <v>7157</v>
      </c>
      <c r="L1280">
        <v>75692</v>
      </c>
      <c r="M1280" t="s">
        <v>171</v>
      </c>
      <c r="N1280" s="1">
        <v>44628</v>
      </c>
      <c r="O1280" s="1">
        <v>44632</v>
      </c>
      <c r="P1280">
        <v>50</v>
      </c>
      <c r="Q1280">
        <v>2</v>
      </c>
      <c r="R1280" t="s">
        <v>63</v>
      </c>
      <c r="S1280">
        <v>2</v>
      </c>
      <c r="T1280">
        <v>1</v>
      </c>
      <c r="U1280">
        <v>4</v>
      </c>
      <c r="V1280">
        <v>244</v>
      </c>
      <c r="W1280" t="s">
        <v>41</v>
      </c>
      <c r="X1280" t="s">
        <v>7158</v>
      </c>
      <c r="Y1280" t="s">
        <v>6</v>
      </c>
      <c r="Z1280" s="1">
        <v>44596</v>
      </c>
      <c r="AA1280" s="2">
        <v>0.86179398148148145</v>
      </c>
      <c r="AB1280" s="2">
        <v>0.51337962962962969</v>
      </c>
      <c r="AC1280" t="s">
        <v>45</v>
      </c>
      <c r="AD1280" t="s">
        <v>44</v>
      </c>
      <c r="AE1280" t="s">
        <v>45</v>
      </c>
      <c r="AF1280">
        <v>61</v>
      </c>
    </row>
    <row r="1281" spans="1:32">
      <c r="A1281">
        <v>2389</v>
      </c>
      <c r="B1281">
        <v>1489</v>
      </c>
      <c r="C1281" t="s">
        <v>2444</v>
      </c>
      <c r="D1281" t="s">
        <v>1809</v>
      </c>
      <c r="E1281" t="s">
        <v>34</v>
      </c>
      <c r="F1281" t="s">
        <v>7159</v>
      </c>
      <c r="G1281" t="s">
        <v>7160</v>
      </c>
      <c r="H1281" t="s">
        <v>317</v>
      </c>
      <c r="I1281" s="1">
        <v>23853</v>
      </c>
      <c r="J1281" t="s">
        <v>7161</v>
      </c>
      <c r="K1281" t="s">
        <v>7162</v>
      </c>
      <c r="L1281">
        <v>12838</v>
      </c>
      <c r="M1281" t="s">
        <v>317</v>
      </c>
      <c r="N1281" s="1">
        <v>44832</v>
      </c>
      <c r="O1281" s="1">
        <v>44837</v>
      </c>
      <c r="P1281">
        <v>52</v>
      </c>
      <c r="Q1281">
        <v>3</v>
      </c>
      <c r="R1281" t="s">
        <v>53</v>
      </c>
      <c r="S1281">
        <v>2</v>
      </c>
      <c r="T1281">
        <v>1</v>
      </c>
      <c r="U1281">
        <v>5</v>
      </c>
      <c r="V1281">
        <v>700</v>
      </c>
      <c r="W1281" t="s">
        <v>41</v>
      </c>
      <c r="X1281" t="s">
        <v>7163</v>
      </c>
      <c r="Y1281" t="s">
        <v>81</v>
      </c>
      <c r="Z1281" s="1">
        <v>44801</v>
      </c>
      <c r="AA1281" s="2">
        <v>0.54729166666666662</v>
      </c>
      <c r="AB1281" s="2">
        <v>0.74989583333333332</v>
      </c>
      <c r="AC1281" t="s">
        <v>45</v>
      </c>
      <c r="AD1281" t="s">
        <v>44</v>
      </c>
      <c r="AE1281" t="s">
        <v>44</v>
      </c>
      <c r="AF1281">
        <v>140</v>
      </c>
    </row>
    <row r="1282" spans="1:32">
      <c r="A1282">
        <v>2390</v>
      </c>
      <c r="B1282">
        <v>1490</v>
      </c>
      <c r="C1282" t="s">
        <v>427</v>
      </c>
      <c r="D1282" t="s">
        <v>7164</v>
      </c>
      <c r="E1282" t="s">
        <v>48</v>
      </c>
      <c r="F1282" t="s">
        <v>7165</v>
      </c>
      <c r="G1282" t="s">
        <v>7166</v>
      </c>
      <c r="H1282" t="s">
        <v>50</v>
      </c>
      <c r="I1282" s="1">
        <v>36497</v>
      </c>
      <c r="J1282" t="s">
        <v>7167</v>
      </c>
      <c r="K1282" t="s">
        <v>7168</v>
      </c>
      <c r="L1282">
        <v>31276</v>
      </c>
      <c r="M1282" t="s">
        <v>50</v>
      </c>
      <c r="N1282" s="1">
        <v>44875</v>
      </c>
      <c r="O1282" s="1">
        <v>44878</v>
      </c>
      <c r="P1282">
        <v>93</v>
      </c>
      <c r="Q1282">
        <v>4</v>
      </c>
      <c r="R1282" t="s">
        <v>40</v>
      </c>
      <c r="S1282">
        <v>1</v>
      </c>
      <c r="T1282">
        <v>0</v>
      </c>
      <c r="U1282">
        <v>3</v>
      </c>
      <c r="V1282">
        <v>675</v>
      </c>
      <c r="W1282" t="s">
        <v>41</v>
      </c>
      <c r="X1282" t="s">
        <v>7169</v>
      </c>
      <c r="Y1282" t="s">
        <v>81</v>
      </c>
      <c r="Z1282" s="1">
        <v>44836</v>
      </c>
      <c r="AA1282" s="2">
        <v>0.52494212962962961</v>
      </c>
      <c r="AB1282" s="2">
        <v>0.92415509259259254</v>
      </c>
      <c r="AC1282" t="s">
        <v>44</v>
      </c>
      <c r="AD1282" t="s">
        <v>45</v>
      </c>
      <c r="AE1282" t="s">
        <v>44</v>
      </c>
      <c r="AF1282">
        <v>225</v>
      </c>
    </row>
    <row r="1283" spans="1:32">
      <c r="A1283">
        <v>2391</v>
      </c>
      <c r="B1283">
        <v>1491</v>
      </c>
      <c r="C1283" t="s">
        <v>571</v>
      </c>
      <c r="D1283" t="s">
        <v>2828</v>
      </c>
      <c r="E1283" t="s">
        <v>48</v>
      </c>
      <c r="F1283" t="s">
        <v>7170</v>
      </c>
      <c r="G1283" t="s">
        <v>7171</v>
      </c>
      <c r="H1283" t="s">
        <v>423</v>
      </c>
      <c r="I1283" s="1">
        <v>37211</v>
      </c>
      <c r="J1283" t="s">
        <v>7172</v>
      </c>
      <c r="K1283" t="s">
        <v>7173</v>
      </c>
      <c r="L1283">
        <v>52094</v>
      </c>
      <c r="M1283" t="s">
        <v>423</v>
      </c>
      <c r="N1283" s="1">
        <v>44614</v>
      </c>
      <c r="O1283" s="1">
        <v>44615</v>
      </c>
      <c r="P1283">
        <v>66</v>
      </c>
      <c r="Q1283">
        <v>3</v>
      </c>
      <c r="R1283" t="s">
        <v>40</v>
      </c>
      <c r="S1283">
        <v>1</v>
      </c>
      <c r="T1283">
        <v>0</v>
      </c>
      <c r="U1283">
        <v>1</v>
      </c>
      <c r="V1283">
        <v>250</v>
      </c>
      <c r="W1283" t="s">
        <v>41</v>
      </c>
      <c r="X1283" t="s">
        <v>7174</v>
      </c>
      <c r="Y1283" t="s">
        <v>43</v>
      </c>
      <c r="Z1283" s="1">
        <v>44580</v>
      </c>
      <c r="AA1283" s="2">
        <v>0.56428240740740743</v>
      </c>
      <c r="AB1283" s="2">
        <v>0.79864583333333339</v>
      </c>
      <c r="AC1283" t="s">
        <v>44</v>
      </c>
      <c r="AD1283" t="s">
        <v>45</v>
      </c>
      <c r="AE1283" t="s">
        <v>45</v>
      </c>
      <c r="AF1283">
        <v>250</v>
      </c>
    </row>
    <row r="1284" spans="1:32">
      <c r="A1284">
        <v>2392</v>
      </c>
      <c r="B1284">
        <v>1492</v>
      </c>
      <c r="C1284" t="s">
        <v>1139</v>
      </c>
      <c r="D1284" t="s">
        <v>3044</v>
      </c>
      <c r="E1284" t="s">
        <v>48</v>
      </c>
      <c r="F1284" t="s">
        <v>7175</v>
      </c>
      <c r="G1284" t="s">
        <v>7176</v>
      </c>
      <c r="H1284" t="s">
        <v>70</v>
      </c>
      <c r="I1284" s="1">
        <v>21167</v>
      </c>
      <c r="J1284" t="s">
        <v>7177</v>
      </c>
      <c r="K1284" t="s">
        <v>7178</v>
      </c>
      <c r="L1284">
        <v>83661</v>
      </c>
      <c r="M1284" t="s">
        <v>70</v>
      </c>
      <c r="N1284" s="1">
        <v>44647</v>
      </c>
      <c r="O1284" s="1">
        <v>44649</v>
      </c>
      <c r="P1284">
        <v>29</v>
      </c>
      <c r="Q1284">
        <v>2</v>
      </c>
      <c r="R1284" t="s">
        <v>63</v>
      </c>
      <c r="S1284">
        <v>2</v>
      </c>
      <c r="T1284">
        <v>2</v>
      </c>
      <c r="U1284">
        <v>2</v>
      </c>
      <c r="V1284">
        <v>176</v>
      </c>
      <c r="W1284" t="s">
        <v>41</v>
      </c>
      <c r="X1284" t="s">
        <v>7179</v>
      </c>
      <c r="Y1284" t="s">
        <v>81</v>
      </c>
      <c r="Z1284" s="1">
        <v>44633</v>
      </c>
      <c r="AA1284" s="2">
        <v>0.23122685185185185</v>
      </c>
      <c r="AB1284" s="2">
        <v>0.41530092592592593</v>
      </c>
      <c r="AC1284" t="s">
        <v>45</v>
      </c>
      <c r="AD1284" t="s">
        <v>45</v>
      </c>
      <c r="AE1284" t="s">
        <v>44</v>
      </c>
      <c r="AF1284">
        <v>88</v>
      </c>
    </row>
    <row r="1285" spans="1:32">
      <c r="A1285">
        <v>2394</v>
      </c>
      <c r="B1285">
        <v>1494</v>
      </c>
      <c r="C1285" t="s">
        <v>175</v>
      </c>
      <c r="D1285" t="s">
        <v>602</v>
      </c>
      <c r="E1285" t="s">
        <v>34</v>
      </c>
      <c r="F1285" t="s">
        <v>7180</v>
      </c>
      <c r="G1285" t="s">
        <v>7181</v>
      </c>
      <c r="H1285" t="s">
        <v>135</v>
      </c>
      <c r="I1285" s="1">
        <v>22198</v>
      </c>
      <c r="J1285" t="s">
        <v>7182</v>
      </c>
      <c r="K1285" t="s">
        <v>7183</v>
      </c>
      <c r="L1285">
        <v>99210</v>
      </c>
      <c r="M1285" t="s">
        <v>135</v>
      </c>
      <c r="N1285" s="1">
        <v>44817</v>
      </c>
      <c r="O1285" s="1">
        <v>44821</v>
      </c>
      <c r="P1285">
        <v>100</v>
      </c>
      <c r="Q1285">
        <v>4</v>
      </c>
      <c r="R1285" t="s">
        <v>53</v>
      </c>
      <c r="S1285">
        <v>3</v>
      </c>
      <c r="T1285">
        <v>0</v>
      </c>
      <c r="U1285">
        <v>4</v>
      </c>
      <c r="V1285">
        <v>540</v>
      </c>
      <c r="W1285" t="s">
        <v>54</v>
      </c>
      <c r="X1285" t="s">
        <v>7184</v>
      </c>
      <c r="Y1285" t="s">
        <v>43</v>
      </c>
      <c r="Z1285" s="1">
        <v>44808</v>
      </c>
      <c r="AA1285" s="2">
        <v>0.98474537037037047</v>
      </c>
      <c r="AB1285" s="2">
        <v>0.50291666666666668</v>
      </c>
      <c r="AC1285" t="s">
        <v>44</v>
      </c>
      <c r="AD1285" t="s">
        <v>45</v>
      </c>
      <c r="AE1285" t="s">
        <v>45</v>
      </c>
      <c r="AF1285">
        <v>135</v>
      </c>
    </row>
    <row r="1286" spans="1:32">
      <c r="A1286">
        <v>2396</v>
      </c>
      <c r="B1286">
        <v>1496</v>
      </c>
      <c r="C1286" t="s">
        <v>3283</v>
      </c>
      <c r="D1286" t="s">
        <v>4410</v>
      </c>
      <c r="E1286" t="s">
        <v>48</v>
      </c>
      <c r="F1286" t="s">
        <v>7185</v>
      </c>
      <c r="G1286" t="s">
        <v>7186</v>
      </c>
      <c r="H1286" t="s">
        <v>94</v>
      </c>
      <c r="I1286" s="1">
        <v>17501</v>
      </c>
      <c r="J1286" t="s">
        <v>7187</v>
      </c>
      <c r="K1286" t="s">
        <v>7188</v>
      </c>
      <c r="L1286">
        <v>48564</v>
      </c>
      <c r="M1286" t="s">
        <v>94</v>
      </c>
      <c r="N1286" s="1">
        <v>44923</v>
      </c>
      <c r="O1286" s="1">
        <v>44924</v>
      </c>
      <c r="P1286">
        <v>35</v>
      </c>
      <c r="Q1286">
        <v>2</v>
      </c>
      <c r="R1286" t="s">
        <v>63</v>
      </c>
      <c r="S1286">
        <v>1</v>
      </c>
      <c r="T1286">
        <v>0</v>
      </c>
      <c r="U1286">
        <v>1</v>
      </c>
      <c r="V1286">
        <v>71</v>
      </c>
      <c r="W1286" t="s">
        <v>54</v>
      </c>
      <c r="X1286" t="s">
        <v>7189</v>
      </c>
      <c r="Y1286" t="s">
        <v>81</v>
      </c>
      <c r="Z1286" s="1">
        <v>44887</v>
      </c>
      <c r="AA1286" s="2">
        <v>0.435</v>
      </c>
      <c r="AB1286" s="2">
        <v>0.70818287037037031</v>
      </c>
      <c r="AC1286" t="s">
        <v>44</v>
      </c>
      <c r="AD1286" t="s">
        <v>44</v>
      </c>
      <c r="AE1286" t="s">
        <v>44</v>
      </c>
      <c r="AF1286">
        <v>71</v>
      </c>
    </row>
    <row r="1287" spans="1:32">
      <c r="A1287">
        <v>2397</v>
      </c>
      <c r="B1287">
        <v>1497</v>
      </c>
      <c r="C1287" t="s">
        <v>1347</v>
      </c>
      <c r="D1287" t="s">
        <v>410</v>
      </c>
      <c r="E1287" t="s">
        <v>48</v>
      </c>
      <c r="F1287" t="s">
        <v>7190</v>
      </c>
      <c r="G1287">
        <f>1-728-622-5435</f>
        <v>-6784</v>
      </c>
      <c r="H1287" t="s">
        <v>171</v>
      </c>
      <c r="I1287" s="1">
        <v>30046</v>
      </c>
      <c r="J1287" t="s">
        <v>7191</v>
      </c>
      <c r="K1287" t="s">
        <v>7192</v>
      </c>
      <c r="L1287">
        <v>1154</v>
      </c>
      <c r="M1287" t="s">
        <v>171</v>
      </c>
      <c r="N1287" s="1">
        <v>44707</v>
      </c>
      <c r="O1287" s="1">
        <v>44711</v>
      </c>
      <c r="P1287">
        <v>96</v>
      </c>
      <c r="Q1287">
        <v>4</v>
      </c>
      <c r="R1287" t="s">
        <v>40</v>
      </c>
      <c r="S1287">
        <v>1</v>
      </c>
      <c r="T1287">
        <v>1</v>
      </c>
      <c r="U1287">
        <v>4</v>
      </c>
      <c r="V1287">
        <v>976</v>
      </c>
      <c r="W1287" t="s">
        <v>41</v>
      </c>
      <c r="X1287" t="s">
        <v>7193</v>
      </c>
      <c r="Y1287" t="s">
        <v>81</v>
      </c>
      <c r="Z1287" s="1">
        <v>44693</v>
      </c>
      <c r="AA1287" s="2">
        <v>0.57621527777777781</v>
      </c>
      <c r="AB1287" s="2">
        <v>0.88270833333333332</v>
      </c>
      <c r="AC1287" t="s">
        <v>45</v>
      </c>
      <c r="AD1287" t="s">
        <v>45</v>
      </c>
      <c r="AE1287" t="s">
        <v>44</v>
      </c>
      <c r="AF1287">
        <v>244</v>
      </c>
    </row>
    <row r="1288" spans="1:32">
      <c r="A1288">
        <v>2400</v>
      </c>
      <c r="B1288">
        <v>1500</v>
      </c>
      <c r="C1288" t="s">
        <v>1155</v>
      </c>
      <c r="D1288" t="s">
        <v>5539</v>
      </c>
      <c r="E1288" t="s">
        <v>34</v>
      </c>
      <c r="F1288" t="s">
        <v>7194</v>
      </c>
      <c r="G1288" t="s">
        <v>7195</v>
      </c>
      <c r="H1288" t="s">
        <v>725</v>
      </c>
      <c r="I1288" s="1">
        <v>25479</v>
      </c>
      <c r="J1288" t="s">
        <v>7196</v>
      </c>
      <c r="K1288" t="s">
        <v>7197</v>
      </c>
      <c r="L1288">
        <v>52380</v>
      </c>
      <c r="M1288" t="s">
        <v>725</v>
      </c>
      <c r="N1288" s="1">
        <v>44899</v>
      </c>
      <c r="O1288" s="1">
        <v>44904</v>
      </c>
      <c r="P1288">
        <v>14</v>
      </c>
      <c r="Q1288">
        <v>1</v>
      </c>
      <c r="R1288" t="s">
        <v>63</v>
      </c>
      <c r="S1288">
        <v>4</v>
      </c>
      <c r="T1288">
        <v>1</v>
      </c>
      <c r="U1288">
        <v>5</v>
      </c>
      <c r="V1288">
        <v>435</v>
      </c>
      <c r="W1288" t="s">
        <v>54</v>
      </c>
      <c r="X1288" t="s">
        <v>7198</v>
      </c>
      <c r="Y1288" t="s">
        <v>6</v>
      </c>
      <c r="Z1288" s="1">
        <v>44881</v>
      </c>
      <c r="AA1288" s="2">
        <v>0.98837962962962955</v>
      </c>
      <c r="AB1288" s="2">
        <v>0.41197916666666662</v>
      </c>
      <c r="AC1288" t="s">
        <v>44</v>
      </c>
      <c r="AD1288" t="s">
        <v>45</v>
      </c>
      <c r="AE1288" t="s">
        <v>45</v>
      </c>
      <c r="AF1288">
        <v>87</v>
      </c>
    </row>
    <row r="1289" spans="1:32">
      <c r="A1289">
        <v>2401</v>
      </c>
      <c r="B1289">
        <v>1501</v>
      </c>
      <c r="C1289" t="s">
        <v>1555</v>
      </c>
      <c r="D1289" t="s">
        <v>365</v>
      </c>
      <c r="E1289" t="s">
        <v>34</v>
      </c>
      <c r="F1289" t="s">
        <v>7199</v>
      </c>
      <c r="G1289" t="s">
        <v>7200</v>
      </c>
      <c r="H1289" t="s">
        <v>101</v>
      </c>
      <c r="I1289" s="1">
        <v>34668</v>
      </c>
      <c r="J1289" t="s">
        <v>7201</v>
      </c>
      <c r="K1289" t="s">
        <v>7202</v>
      </c>
      <c r="L1289">
        <v>47161</v>
      </c>
      <c r="M1289" t="s">
        <v>101</v>
      </c>
      <c r="N1289" s="1">
        <v>44711</v>
      </c>
      <c r="O1289" s="1">
        <v>44716</v>
      </c>
      <c r="P1289">
        <v>99</v>
      </c>
      <c r="Q1289">
        <v>4</v>
      </c>
      <c r="R1289" t="s">
        <v>40</v>
      </c>
      <c r="S1289">
        <v>1</v>
      </c>
      <c r="T1289">
        <v>2</v>
      </c>
      <c r="U1289">
        <v>5</v>
      </c>
      <c r="V1289">
        <v>1105</v>
      </c>
      <c r="W1289" t="s">
        <v>54</v>
      </c>
      <c r="X1289" t="s">
        <v>7203</v>
      </c>
      <c r="Y1289" t="s">
        <v>43</v>
      </c>
      <c r="Z1289" s="1">
        <v>44680</v>
      </c>
      <c r="AA1289" s="2">
        <v>0.20156250000000001</v>
      </c>
      <c r="AB1289" s="2">
        <v>0.98079861111111111</v>
      </c>
      <c r="AC1289" t="s">
        <v>44</v>
      </c>
      <c r="AD1289" t="s">
        <v>45</v>
      </c>
      <c r="AE1289" t="s">
        <v>45</v>
      </c>
      <c r="AF1289">
        <v>221</v>
      </c>
    </row>
    <row r="1290" spans="1:32">
      <c r="A1290">
        <v>2402</v>
      </c>
      <c r="B1290">
        <v>1502</v>
      </c>
      <c r="C1290" t="s">
        <v>988</v>
      </c>
      <c r="D1290" t="s">
        <v>1925</v>
      </c>
      <c r="E1290" t="s">
        <v>48</v>
      </c>
      <c r="F1290" t="s">
        <v>7204</v>
      </c>
      <c r="G1290" t="s">
        <v>7205</v>
      </c>
      <c r="H1290" t="s">
        <v>1301</v>
      </c>
      <c r="I1290" s="1">
        <v>25600</v>
      </c>
      <c r="J1290" t="s">
        <v>7206</v>
      </c>
      <c r="K1290" t="s">
        <v>7207</v>
      </c>
      <c r="L1290">
        <v>85520</v>
      </c>
      <c r="M1290" t="s">
        <v>1301</v>
      </c>
      <c r="N1290" s="1">
        <v>44751</v>
      </c>
      <c r="O1290" s="1">
        <v>44756</v>
      </c>
      <c r="P1290">
        <v>12</v>
      </c>
      <c r="Q1290">
        <v>1</v>
      </c>
      <c r="R1290" t="s">
        <v>40</v>
      </c>
      <c r="S1290">
        <v>4</v>
      </c>
      <c r="T1290">
        <v>0</v>
      </c>
      <c r="U1290">
        <v>5</v>
      </c>
      <c r="V1290">
        <v>1240</v>
      </c>
      <c r="W1290" t="s">
        <v>54</v>
      </c>
      <c r="X1290" t="s">
        <v>7208</v>
      </c>
      <c r="Y1290" t="s">
        <v>6</v>
      </c>
      <c r="Z1290" s="1">
        <v>44723</v>
      </c>
      <c r="AA1290" s="2">
        <v>0.53084490740740742</v>
      </c>
      <c r="AB1290" s="2">
        <v>0.18153935185185185</v>
      </c>
      <c r="AC1290" t="s">
        <v>45</v>
      </c>
      <c r="AD1290" t="s">
        <v>45</v>
      </c>
      <c r="AE1290" t="s">
        <v>45</v>
      </c>
      <c r="AF1290">
        <v>248</v>
      </c>
    </row>
    <row r="1291" spans="1:32">
      <c r="A1291">
        <v>2403</v>
      </c>
      <c r="B1291">
        <v>1503</v>
      </c>
      <c r="C1291" t="s">
        <v>6440</v>
      </c>
      <c r="D1291" t="s">
        <v>2794</v>
      </c>
      <c r="E1291" t="s">
        <v>48</v>
      </c>
      <c r="F1291" t="s">
        <v>7209</v>
      </c>
      <c r="G1291" t="s">
        <v>7210</v>
      </c>
      <c r="H1291" t="s">
        <v>201</v>
      </c>
      <c r="I1291" s="1">
        <v>29636</v>
      </c>
      <c r="J1291" t="s">
        <v>7211</v>
      </c>
      <c r="K1291" t="s">
        <v>7212</v>
      </c>
      <c r="L1291">
        <v>18515</v>
      </c>
      <c r="M1291" t="s">
        <v>201</v>
      </c>
      <c r="N1291" s="1">
        <v>44716</v>
      </c>
      <c r="O1291" s="1">
        <v>44718</v>
      </c>
      <c r="P1291">
        <v>40</v>
      </c>
      <c r="Q1291">
        <v>2</v>
      </c>
      <c r="R1291" t="s">
        <v>53</v>
      </c>
      <c r="S1291">
        <v>3</v>
      </c>
      <c r="T1291">
        <v>1</v>
      </c>
      <c r="U1291">
        <v>2</v>
      </c>
      <c r="V1291">
        <v>294</v>
      </c>
      <c r="W1291" t="s">
        <v>41</v>
      </c>
      <c r="X1291" t="s">
        <v>7213</v>
      </c>
      <c r="Y1291" t="s">
        <v>43</v>
      </c>
      <c r="Z1291" s="1">
        <v>44705</v>
      </c>
      <c r="AA1291" s="2">
        <v>0.6265856481481481</v>
      </c>
      <c r="AB1291" s="2">
        <v>0.32159722222222226</v>
      </c>
      <c r="AC1291" t="s">
        <v>44</v>
      </c>
      <c r="AD1291" t="s">
        <v>44</v>
      </c>
      <c r="AE1291" t="s">
        <v>44</v>
      </c>
      <c r="AF1291">
        <v>147</v>
      </c>
    </row>
    <row r="1292" spans="1:32">
      <c r="A1292">
        <v>2404</v>
      </c>
      <c r="B1292">
        <v>1504</v>
      </c>
      <c r="C1292" t="s">
        <v>385</v>
      </c>
      <c r="D1292" t="s">
        <v>6396</v>
      </c>
      <c r="E1292" t="s">
        <v>34</v>
      </c>
      <c r="F1292" t="s">
        <v>7214</v>
      </c>
      <c r="G1292">
        <v>8937924748</v>
      </c>
      <c r="H1292" t="s">
        <v>295</v>
      </c>
      <c r="I1292" s="1">
        <v>23058</v>
      </c>
      <c r="J1292" t="s">
        <v>7215</v>
      </c>
      <c r="K1292" t="s">
        <v>254</v>
      </c>
      <c r="L1292">
        <v>5049</v>
      </c>
      <c r="M1292" t="s">
        <v>295</v>
      </c>
      <c r="N1292" s="1">
        <v>44643</v>
      </c>
      <c r="O1292" s="1">
        <v>44645</v>
      </c>
      <c r="P1292">
        <v>52</v>
      </c>
      <c r="Q1292">
        <v>3</v>
      </c>
      <c r="R1292" t="s">
        <v>53</v>
      </c>
      <c r="S1292">
        <v>3</v>
      </c>
      <c r="T1292">
        <v>0</v>
      </c>
      <c r="U1292">
        <v>2</v>
      </c>
      <c r="V1292">
        <v>300</v>
      </c>
      <c r="W1292" t="s">
        <v>41</v>
      </c>
      <c r="X1292" t="s">
        <v>7216</v>
      </c>
      <c r="Y1292" t="s">
        <v>43</v>
      </c>
      <c r="Z1292" s="1">
        <v>44607</v>
      </c>
      <c r="AA1292" s="2">
        <v>0.73148148148148151</v>
      </c>
      <c r="AB1292" s="2">
        <v>0.83881944444444445</v>
      </c>
      <c r="AC1292" t="s">
        <v>44</v>
      </c>
      <c r="AD1292" t="s">
        <v>45</v>
      </c>
      <c r="AE1292" t="s">
        <v>44</v>
      </c>
      <c r="AF1292">
        <v>150</v>
      </c>
    </row>
    <row r="1293" spans="1:32">
      <c r="A1293">
        <v>2405</v>
      </c>
      <c r="B1293">
        <v>1505</v>
      </c>
      <c r="C1293" t="s">
        <v>229</v>
      </c>
      <c r="D1293" t="s">
        <v>5779</v>
      </c>
      <c r="E1293" t="s">
        <v>34</v>
      </c>
      <c r="F1293" t="s">
        <v>7217</v>
      </c>
      <c r="G1293" t="s">
        <v>7218</v>
      </c>
      <c r="H1293" t="s">
        <v>330</v>
      </c>
      <c r="I1293" s="1">
        <v>36841</v>
      </c>
      <c r="J1293" t="s">
        <v>7219</v>
      </c>
      <c r="K1293" t="s">
        <v>7220</v>
      </c>
      <c r="L1293">
        <v>84137</v>
      </c>
      <c r="M1293" t="s">
        <v>330</v>
      </c>
      <c r="N1293" s="1">
        <v>44882</v>
      </c>
      <c r="O1293" s="1">
        <v>44887</v>
      </c>
      <c r="P1293">
        <v>50</v>
      </c>
      <c r="Q1293">
        <v>2</v>
      </c>
      <c r="R1293" t="s">
        <v>63</v>
      </c>
      <c r="S1293">
        <v>4</v>
      </c>
      <c r="T1293">
        <v>2</v>
      </c>
      <c r="U1293">
        <v>5</v>
      </c>
      <c r="V1293">
        <v>350</v>
      </c>
      <c r="W1293" t="s">
        <v>54</v>
      </c>
      <c r="X1293" t="s">
        <v>7221</v>
      </c>
      <c r="Y1293" t="s">
        <v>6</v>
      </c>
      <c r="Z1293" s="1">
        <v>44851</v>
      </c>
      <c r="AA1293" s="2">
        <v>0.81722222222222218</v>
      </c>
      <c r="AB1293" s="2">
        <v>0.72131944444444451</v>
      </c>
      <c r="AC1293" t="s">
        <v>44</v>
      </c>
      <c r="AD1293" t="s">
        <v>45</v>
      </c>
      <c r="AE1293" t="s">
        <v>44</v>
      </c>
      <c r="AF1293">
        <v>70</v>
      </c>
    </row>
    <row r="1294" spans="1:32">
      <c r="A1294">
        <v>2406</v>
      </c>
      <c r="B1294">
        <v>1506</v>
      </c>
      <c r="C1294" t="s">
        <v>1022</v>
      </c>
      <c r="D1294" t="s">
        <v>7222</v>
      </c>
      <c r="E1294" t="s">
        <v>48</v>
      </c>
      <c r="F1294" t="s">
        <v>7223</v>
      </c>
      <c r="G1294" t="s">
        <v>7224</v>
      </c>
      <c r="H1294" t="s">
        <v>171</v>
      </c>
      <c r="I1294" s="1">
        <v>35791</v>
      </c>
      <c r="J1294" t="s">
        <v>7225</v>
      </c>
      <c r="K1294" t="s">
        <v>7226</v>
      </c>
      <c r="L1294">
        <v>81596</v>
      </c>
      <c r="M1294" t="s">
        <v>171</v>
      </c>
      <c r="N1294" s="1">
        <v>44642</v>
      </c>
      <c r="O1294" s="1">
        <v>44646</v>
      </c>
      <c r="P1294">
        <v>41</v>
      </c>
      <c r="Q1294">
        <v>2</v>
      </c>
      <c r="R1294" t="s">
        <v>63</v>
      </c>
      <c r="S1294">
        <v>4</v>
      </c>
      <c r="T1294">
        <v>1</v>
      </c>
      <c r="U1294">
        <v>4</v>
      </c>
      <c r="V1294">
        <v>272</v>
      </c>
      <c r="W1294" t="s">
        <v>41</v>
      </c>
      <c r="X1294" t="s">
        <v>7227</v>
      </c>
      <c r="Y1294" t="s">
        <v>43</v>
      </c>
      <c r="Z1294" s="1">
        <v>44632</v>
      </c>
      <c r="AA1294" s="2">
        <v>0.29310185185185184</v>
      </c>
      <c r="AB1294" s="2">
        <v>0.30239583333333336</v>
      </c>
      <c r="AC1294" t="s">
        <v>45</v>
      </c>
      <c r="AD1294" t="s">
        <v>45</v>
      </c>
      <c r="AE1294" t="s">
        <v>44</v>
      </c>
      <c r="AF1294">
        <v>68</v>
      </c>
    </row>
    <row r="1295" spans="1:32">
      <c r="A1295">
        <v>2407</v>
      </c>
      <c r="B1295">
        <v>1507</v>
      </c>
      <c r="C1295" t="s">
        <v>2961</v>
      </c>
      <c r="D1295" t="s">
        <v>4428</v>
      </c>
      <c r="E1295" t="s">
        <v>34</v>
      </c>
      <c r="F1295" t="s">
        <v>7228</v>
      </c>
      <c r="G1295" t="s">
        <v>7229</v>
      </c>
      <c r="H1295" t="s">
        <v>692</v>
      </c>
      <c r="I1295" s="1">
        <v>26993</v>
      </c>
      <c r="J1295" t="s">
        <v>7230</v>
      </c>
      <c r="K1295" t="s">
        <v>7231</v>
      </c>
      <c r="L1295">
        <v>25081</v>
      </c>
      <c r="M1295" t="s">
        <v>692</v>
      </c>
      <c r="N1295" s="1">
        <v>44892</v>
      </c>
      <c r="O1295" s="1">
        <v>44897</v>
      </c>
      <c r="P1295">
        <v>35</v>
      </c>
      <c r="Q1295">
        <v>2</v>
      </c>
      <c r="R1295" t="s">
        <v>63</v>
      </c>
      <c r="S1295">
        <v>3</v>
      </c>
      <c r="T1295">
        <v>0</v>
      </c>
      <c r="U1295">
        <v>5</v>
      </c>
      <c r="V1295">
        <v>340</v>
      </c>
      <c r="W1295" t="s">
        <v>54</v>
      </c>
      <c r="X1295" t="s">
        <v>7232</v>
      </c>
      <c r="Y1295" t="s">
        <v>65</v>
      </c>
      <c r="Z1295" s="1">
        <v>44858</v>
      </c>
      <c r="AA1295" s="2">
        <v>0.39614583333333336</v>
      </c>
      <c r="AB1295" s="2">
        <v>0.44454861111111116</v>
      </c>
      <c r="AC1295" t="s">
        <v>45</v>
      </c>
      <c r="AD1295" t="s">
        <v>44</v>
      </c>
      <c r="AE1295" t="s">
        <v>45</v>
      </c>
      <c r="AF1295">
        <v>68</v>
      </c>
    </row>
    <row r="1296" spans="1:32">
      <c r="A1296">
        <v>2408</v>
      </c>
      <c r="B1296">
        <v>1508</v>
      </c>
      <c r="C1296" t="s">
        <v>2030</v>
      </c>
      <c r="D1296" t="s">
        <v>7233</v>
      </c>
      <c r="E1296" t="s">
        <v>34</v>
      </c>
      <c r="F1296" t="s">
        <v>7234</v>
      </c>
      <c r="G1296" t="s">
        <v>7235</v>
      </c>
      <c r="H1296" t="s">
        <v>129</v>
      </c>
      <c r="I1296" s="1">
        <v>27417</v>
      </c>
      <c r="J1296" t="s">
        <v>7236</v>
      </c>
      <c r="K1296" t="s">
        <v>7237</v>
      </c>
      <c r="L1296">
        <v>15544</v>
      </c>
      <c r="M1296" t="s">
        <v>129</v>
      </c>
      <c r="N1296" s="1">
        <v>44789</v>
      </c>
      <c r="O1296" s="1">
        <v>44790</v>
      </c>
      <c r="P1296">
        <v>69</v>
      </c>
      <c r="Q1296">
        <v>3</v>
      </c>
      <c r="R1296" t="s">
        <v>40</v>
      </c>
      <c r="S1296">
        <v>4</v>
      </c>
      <c r="T1296">
        <v>2</v>
      </c>
      <c r="U1296">
        <v>1</v>
      </c>
      <c r="V1296">
        <v>226</v>
      </c>
      <c r="W1296" t="s">
        <v>54</v>
      </c>
      <c r="X1296" t="s">
        <v>7238</v>
      </c>
      <c r="Y1296" t="s">
        <v>81</v>
      </c>
      <c r="Z1296" s="1">
        <v>44783</v>
      </c>
      <c r="AA1296" s="2">
        <v>0.3366898148148148</v>
      </c>
      <c r="AB1296" s="2">
        <v>0.77331018518518524</v>
      </c>
      <c r="AC1296" t="s">
        <v>45</v>
      </c>
      <c r="AD1296" t="s">
        <v>44</v>
      </c>
      <c r="AE1296" t="s">
        <v>45</v>
      </c>
      <c r="AF1296">
        <v>226</v>
      </c>
    </row>
    <row r="1297" spans="1:32">
      <c r="A1297">
        <v>2409</v>
      </c>
      <c r="B1297">
        <v>1509</v>
      </c>
      <c r="C1297" t="s">
        <v>1857</v>
      </c>
      <c r="D1297" t="s">
        <v>6402</v>
      </c>
      <c r="E1297" t="s">
        <v>48</v>
      </c>
      <c r="F1297" t="s">
        <v>7239</v>
      </c>
      <c r="G1297" t="s">
        <v>7240</v>
      </c>
      <c r="H1297" t="s">
        <v>135</v>
      </c>
      <c r="I1297" s="1">
        <v>36555</v>
      </c>
      <c r="J1297" t="s">
        <v>7241</v>
      </c>
      <c r="K1297" t="s">
        <v>7242</v>
      </c>
      <c r="L1297">
        <v>41681</v>
      </c>
      <c r="M1297" t="s">
        <v>135</v>
      </c>
      <c r="N1297" s="1">
        <v>44726</v>
      </c>
      <c r="O1297" s="1">
        <v>44727</v>
      </c>
      <c r="P1297">
        <v>88</v>
      </c>
      <c r="Q1297">
        <v>4</v>
      </c>
      <c r="R1297" t="s">
        <v>53</v>
      </c>
      <c r="S1297">
        <v>2</v>
      </c>
      <c r="T1297">
        <v>1</v>
      </c>
      <c r="U1297">
        <v>1</v>
      </c>
      <c r="V1297">
        <v>146</v>
      </c>
      <c r="W1297" t="s">
        <v>41</v>
      </c>
      <c r="X1297" t="s">
        <v>7243</v>
      </c>
      <c r="Y1297" t="s">
        <v>65</v>
      </c>
      <c r="Z1297" s="1">
        <v>44715</v>
      </c>
      <c r="AA1297" s="2">
        <v>0.48281250000000003</v>
      </c>
      <c r="AB1297" s="2">
        <v>0.70043981481481488</v>
      </c>
      <c r="AC1297" t="s">
        <v>44</v>
      </c>
      <c r="AD1297" t="s">
        <v>44</v>
      </c>
      <c r="AE1297" t="s">
        <v>45</v>
      </c>
      <c r="AF1297">
        <v>146</v>
      </c>
    </row>
    <row r="1298" spans="1:32">
      <c r="A1298">
        <v>2410</v>
      </c>
      <c r="B1298">
        <v>1510</v>
      </c>
      <c r="C1298" t="s">
        <v>229</v>
      </c>
      <c r="D1298" t="s">
        <v>1368</v>
      </c>
      <c r="E1298" t="s">
        <v>34</v>
      </c>
      <c r="F1298" t="s">
        <v>7244</v>
      </c>
      <c r="G1298" t="s">
        <v>7245</v>
      </c>
      <c r="H1298" t="s">
        <v>272</v>
      </c>
      <c r="I1298" s="1">
        <v>24069</v>
      </c>
      <c r="J1298" t="s">
        <v>7246</v>
      </c>
      <c r="K1298" t="s">
        <v>7247</v>
      </c>
      <c r="L1298">
        <v>1996</v>
      </c>
      <c r="M1298" t="s">
        <v>272</v>
      </c>
      <c r="N1298" s="1">
        <v>44903</v>
      </c>
      <c r="O1298" s="1">
        <v>44908</v>
      </c>
      <c r="P1298">
        <v>73</v>
      </c>
      <c r="Q1298">
        <v>3</v>
      </c>
      <c r="R1298" t="s">
        <v>53</v>
      </c>
      <c r="S1298">
        <v>2</v>
      </c>
      <c r="T1298">
        <v>2</v>
      </c>
      <c r="U1298">
        <v>5</v>
      </c>
      <c r="V1298">
        <v>680</v>
      </c>
      <c r="W1298" t="s">
        <v>54</v>
      </c>
      <c r="X1298" t="s">
        <v>7248</v>
      </c>
      <c r="Y1298" t="s">
        <v>81</v>
      </c>
      <c r="Z1298" s="1">
        <v>44867</v>
      </c>
      <c r="AA1298" s="2">
        <v>0.12587962962962965</v>
      </c>
      <c r="AB1298" s="2">
        <v>0.57020833333333332</v>
      </c>
      <c r="AC1298" t="s">
        <v>45</v>
      </c>
      <c r="AD1298" t="s">
        <v>45</v>
      </c>
      <c r="AE1298" t="s">
        <v>45</v>
      </c>
      <c r="AF1298">
        <v>136</v>
      </c>
    </row>
    <row r="1299" spans="1:32">
      <c r="A1299">
        <v>2411</v>
      </c>
      <c r="B1299">
        <v>1511</v>
      </c>
      <c r="C1299" t="s">
        <v>4016</v>
      </c>
      <c r="D1299" t="s">
        <v>4286</v>
      </c>
      <c r="E1299" t="s">
        <v>34</v>
      </c>
      <c r="F1299" t="s">
        <v>7249</v>
      </c>
      <c r="G1299" t="s">
        <v>7250</v>
      </c>
      <c r="H1299" t="s">
        <v>309</v>
      </c>
      <c r="I1299" s="1">
        <v>20170</v>
      </c>
      <c r="J1299" t="s">
        <v>7251</v>
      </c>
      <c r="K1299" t="s">
        <v>7252</v>
      </c>
      <c r="L1299">
        <v>32818</v>
      </c>
      <c r="M1299" t="s">
        <v>309</v>
      </c>
      <c r="N1299" s="1">
        <v>44861</v>
      </c>
      <c r="O1299" s="1">
        <v>44863</v>
      </c>
      <c r="P1299">
        <v>30</v>
      </c>
      <c r="Q1299">
        <v>2</v>
      </c>
      <c r="R1299" t="s">
        <v>40</v>
      </c>
      <c r="S1299">
        <v>1</v>
      </c>
      <c r="T1299">
        <v>2</v>
      </c>
      <c r="U1299">
        <v>2</v>
      </c>
      <c r="V1299">
        <v>434</v>
      </c>
      <c r="W1299" t="s">
        <v>54</v>
      </c>
      <c r="X1299" t="s">
        <v>7253</v>
      </c>
      <c r="Y1299" t="s">
        <v>6</v>
      </c>
      <c r="Z1299" s="1">
        <v>44854</v>
      </c>
      <c r="AA1299" s="2">
        <v>0.80568287037037034</v>
      </c>
      <c r="AB1299" s="2">
        <v>0.47711805555555559</v>
      </c>
      <c r="AC1299" t="s">
        <v>45</v>
      </c>
      <c r="AD1299" t="s">
        <v>45</v>
      </c>
      <c r="AE1299" t="s">
        <v>45</v>
      </c>
      <c r="AF1299">
        <v>217</v>
      </c>
    </row>
    <row r="1300" spans="1:32">
      <c r="A1300">
        <v>2412</v>
      </c>
      <c r="B1300">
        <v>1512</v>
      </c>
      <c r="C1300" t="s">
        <v>46</v>
      </c>
      <c r="D1300" t="s">
        <v>1068</v>
      </c>
      <c r="E1300" t="s">
        <v>48</v>
      </c>
      <c r="F1300" t="s">
        <v>7254</v>
      </c>
      <c r="G1300" t="s">
        <v>7255</v>
      </c>
      <c r="H1300" t="s">
        <v>37</v>
      </c>
      <c r="I1300" s="1">
        <v>29968</v>
      </c>
      <c r="J1300" t="s">
        <v>7256</v>
      </c>
      <c r="K1300" t="s">
        <v>7257</v>
      </c>
      <c r="L1300">
        <v>76288</v>
      </c>
      <c r="M1300" t="s">
        <v>37</v>
      </c>
      <c r="N1300" s="1">
        <v>44790</v>
      </c>
      <c r="O1300" s="1">
        <v>44794</v>
      </c>
      <c r="P1300">
        <v>99</v>
      </c>
      <c r="Q1300">
        <v>4</v>
      </c>
      <c r="R1300" t="s">
        <v>40</v>
      </c>
      <c r="S1300">
        <v>2</v>
      </c>
      <c r="T1300">
        <v>2</v>
      </c>
      <c r="U1300">
        <v>4</v>
      </c>
      <c r="V1300">
        <v>952</v>
      </c>
      <c r="W1300" t="s">
        <v>41</v>
      </c>
      <c r="X1300" t="s">
        <v>7258</v>
      </c>
      <c r="Y1300" t="s">
        <v>65</v>
      </c>
      <c r="Z1300" s="1">
        <v>44785</v>
      </c>
      <c r="AA1300" s="2">
        <v>0.16613425925925926</v>
      </c>
      <c r="AB1300" s="2">
        <v>0.42158564814814814</v>
      </c>
      <c r="AC1300" t="s">
        <v>44</v>
      </c>
      <c r="AD1300" t="s">
        <v>45</v>
      </c>
      <c r="AE1300" t="s">
        <v>44</v>
      </c>
      <c r="AF1300">
        <v>238</v>
      </c>
    </row>
    <row r="1301" spans="1:32">
      <c r="A1301">
        <v>2413</v>
      </c>
      <c r="B1301">
        <v>1513</v>
      </c>
      <c r="C1301" t="s">
        <v>3283</v>
      </c>
      <c r="D1301" t="s">
        <v>191</v>
      </c>
      <c r="E1301" t="s">
        <v>34</v>
      </c>
      <c r="F1301" t="s">
        <v>7259</v>
      </c>
      <c r="G1301" t="s">
        <v>7260</v>
      </c>
      <c r="H1301" t="s">
        <v>1301</v>
      </c>
      <c r="I1301" s="1">
        <v>21511</v>
      </c>
      <c r="J1301" t="s">
        <v>7261</v>
      </c>
      <c r="K1301" t="s">
        <v>7262</v>
      </c>
      <c r="L1301">
        <v>10701</v>
      </c>
      <c r="M1301" t="s">
        <v>1301</v>
      </c>
      <c r="N1301" s="1">
        <v>44917</v>
      </c>
      <c r="O1301" s="1">
        <v>44922</v>
      </c>
      <c r="P1301">
        <v>63</v>
      </c>
      <c r="Q1301">
        <v>3</v>
      </c>
      <c r="R1301" t="s">
        <v>40</v>
      </c>
      <c r="S1301">
        <v>3</v>
      </c>
      <c r="T1301">
        <v>0</v>
      </c>
      <c r="U1301">
        <v>5</v>
      </c>
      <c r="V1301">
        <v>1150</v>
      </c>
      <c r="W1301" t="s">
        <v>41</v>
      </c>
      <c r="X1301" t="s">
        <v>7263</v>
      </c>
      <c r="Y1301" t="s">
        <v>43</v>
      </c>
      <c r="Z1301" s="1">
        <v>44888</v>
      </c>
      <c r="AA1301" s="2">
        <v>0.23854166666666665</v>
      </c>
      <c r="AB1301" s="2">
        <v>0.60482638888888884</v>
      </c>
      <c r="AC1301" t="s">
        <v>45</v>
      </c>
      <c r="AD1301" t="s">
        <v>45</v>
      </c>
      <c r="AE1301" t="s">
        <v>45</v>
      </c>
      <c r="AF1301">
        <v>230</v>
      </c>
    </row>
    <row r="1302" spans="1:32">
      <c r="A1302">
        <v>2415</v>
      </c>
      <c r="B1302">
        <v>1515</v>
      </c>
      <c r="C1302" t="s">
        <v>2504</v>
      </c>
      <c r="D1302" t="s">
        <v>7264</v>
      </c>
      <c r="E1302" t="s">
        <v>34</v>
      </c>
      <c r="F1302" t="s">
        <v>7265</v>
      </c>
      <c r="G1302" t="s">
        <v>7266</v>
      </c>
      <c r="H1302" t="s">
        <v>171</v>
      </c>
      <c r="I1302" s="1">
        <v>19826</v>
      </c>
      <c r="J1302" t="s">
        <v>7267</v>
      </c>
      <c r="K1302" t="s">
        <v>7268</v>
      </c>
      <c r="L1302">
        <v>89529</v>
      </c>
      <c r="M1302" t="s">
        <v>171</v>
      </c>
      <c r="N1302" s="1">
        <v>44753</v>
      </c>
      <c r="O1302" s="1">
        <v>44756</v>
      </c>
      <c r="P1302">
        <v>44</v>
      </c>
      <c r="Q1302">
        <v>2</v>
      </c>
      <c r="R1302" t="s">
        <v>63</v>
      </c>
      <c r="S1302">
        <v>3</v>
      </c>
      <c r="T1302">
        <v>2</v>
      </c>
      <c r="U1302">
        <v>3</v>
      </c>
      <c r="V1302">
        <v>210</v>
      </c>
      <c r="W1302" t="s">
        <v>41</v>
      </c>
      <c r="X1302" t="s">
        <v>7269</v>
      </c>
      <c r="Y1302" t="s">
        <v>43</v>
      </c>
      <c r="Z1302" s="1">
        <v>44726</v>
      </c>
      <c r="AA1302" s="2">
        <v>0.215</v>
      </c>
      <c r="AB1302" s="2">
        <v>0.74936342592592586</v>
      </c>
      <c r="AC1302" t="s">
        <v>45</v>
      </c>
      <c r="AD1302" t="s">
        <v>45</v>
      </c>
      <c r="AE1302" t="s">
        <v>44</v>
      </c>
      <c r="AF1302">
        <v>70</v>
      </c>
    </row>
    <row r="1303" spans="1:32">
      <c r="A1303">
        <v>2416</v>
      </c>
      <c r="B1303">
        <v>1516</v>
      </c>
      <c r="C1303" t="s">
        <v>602</v>
      </c>
      <c r="D1303" t="s">
        <v>257</v>
      </c>
      <c r="E1303" t="s">
        <v>48</v>
      </c>
      <c r="F1303" t="s">
        <v>7270</v>
      </c>
      <c r="G1303" t="s">
        <v>7271</v>
      </c>
      <c r="H1303" t="s">
        <v>1442</v>
      </c>
      <c r="I1303" s="1">
        <v>35228</v>
      </c>
      <c r="J1303" t="s">
        <v>7272</v>
      </c>
      <c r="K1303" t="s">
        <v>7273</v>
      </c>
      <c r="L1303">
        <v>53704</v>
      </c>
      <c r="M1303" t="s">
        <v>1442</v>
      </c>
      <c r="N1303" s="1">
        <v>44888</v>
      </c>
      <c r="O1303" s="1">
        <v>44890</v>
      </c>
      <c r="P1303">
        <v>77</v>
      </c>
      <c r="Q1303">
        <v>4</v>
      </c>
      <c r="R1303" t="s">
        <v>63</v>
      </c>
      <c r="S1303">
        <v>2</v>
      </c>
      <c r="T1303">
        <v>0</v>
      </c>
      <c r="U1303">
        <v>2</v>
      </c>
      <c r="V1303">
        <v>176</v>
      </c>
      <c r="W1303" t="s">
        <v>54</v>
      </c>
      <c r="X1303" t="s">
        <v>7274</v>
      </c>
      <c r="Y1303" t="s">
        <v>81</v>
      </c>
      <c r="Z1303" s="1">
        <v>44870</v>
      </c>
      <c r="AA1303" s="2">
        <v>0.4001736111111111</v>
      </c>
      <c r="AB1303" s="2">
        <v>3.0347222222222223E-2</v>
      </c>
      <c r="AC1303" t="s">
        <v>44</v>
      </c>
      <c r="AD1303" t="s">
        <v>44</v>
      </c>
      <c r="AE1303" t="s">
        <v>45</v>
      </c>
      <c r="AF1303">
        <v>88</v>
      </c>
    </row>
    <row r="1304" spans="1:32">
      <c r="A1304">
        <v>2417</v>
      </c>
      <c r="B1304">
        <v>1517</v>
      </c>
      <c r="C1304" t="s">
        <v>90</v>
      </c>
      <c r="D1304" t="s">
        <v>1925</v>
      </c>
      <c r="E1304" t="s">
        <v>48</v>
      </c>
      <c r="F1304" t="s">
        <v>7275</v>
      </c>
      <c r="G1304" t="s">
        <v>7276</v>
      </c>
      <c r="H1304" t="s">
        <v>457</v>
      </c>
      <c r="I1304" s="1">
        <v>20039</v>
      </c>
      <c r="J1304" t="s">
        <v>7277</v>
      </c>
      <c r="K1304" t="s">
        <v>7278</v>
      </c>
      <c r="L1304">
        <v>82493</v>
      </c>
      <c r="M1304" t="s">
        <v>457</v>
      </c>
      <c r="N1304" s="1">
        <v>44850</v>
      </c>
      <c r="O1304" s="1">
        <v>44854</v>
      </c>
      <c r="P1304">
        <v>25</v>
      </c>
      <c r="Q1304">
        <v>1</v>
      </c>
      <c r="R1304" t="s">
        <v>53</v>
      </c>
      <c r="S1304">
        <v>4</v>
      </c>
      <c r="T1304">
        <v>2</v>
      </c>
      <c r="U1304">
        <v>4</v>
      </c>
      <c r="V1304">
        <v>504</v>
      </c>
      <c r="W1304" t="s">
        <v>54</v>
      </c>
      <c r="X1304" t="s">
        <v>7279</v>
      </c>
      <c r="Y1304" t="s">
        <v>6</v>
      </c>
      <c r="Z1304" s="1">
        <v>44825</v>
      </c>
      <c r="AA1304" s="2">
        <v>0.72091435185185182</v>
      </c>
      <c r="AB1304" s="2">
        <v>0.76317129629629632</v>
      </c>
      <c r="AC1304" t="s">
        <v>44</v>
      </c>
      <c r="AD1304" t="s">
        <v>44</v>
      </c>
      <c r="AE1304" t="s">
        <v>44</v>
      </c>
      <c r="AF1304">
        <v>126</v>
      </c>
    </row>
    <row r="1305" spans="1:32">
      <c r="A1305">
        <v>2418</v>
      </c>
      <c r="B1305">
        <v>1518</v>
      </c>
      <c r="C1305" t="s">
        <v>615</v>
      </c>
      <c r="D1305" t="s">
        <v>853</v>
      </c>
      <c r="E1305" t="s">
        <v>34</v>
      </c>
      <c r="F1305" t="s">
        <v>7280</v>
      </c>
      <c r="G1305">
        <f>1-935-918-627</f>
        <v>-2479</v>
      </c>
      <c r="H1305" t="s">
        <v>280</v>
      </c>
      <c r="I1305" s="1">
        <v>17871</v>
      </c>
      <c r="J1305" t="s">
        <v>7281</v>
      </c>
      <c r="K1305" t="s">
        <v>7282</v>
      </c>
      <c r="L1305">
        <v>44125</v>
      </c>
      <c r="M1305" t="s">
        <v>280</v>
      </c>
      <c r="N1305" s="1">
        <v>44821</v>
      </c>
      <c r="O1305" s="1">
        <v>44825</v>
      </c>
      <c r="P1305">
        <v>57</v>
      </c>
      <c r="Q1305">
        <v>3</v>
      </c>
      <c r="R1305" t="s">
        <v>40</v>
      </c>
      <c r="S1305">
        <v>2</v>
      </c>
      <c r="T1305">
        <v>0</v>
      </c>
      <c r="U1305">
        <v>4</v>
      </c>
      <c r="V1305">
        <v>820</v>
      </c>
      <c r="W1305" t="s">
        <v>41</v>
      </c>
      <c r="X1305" t="s">
        <v>7283</v>
      </c>
      <c r="Y1305" t="s">
        <v>65</v>
      </c>
      <c r="Z1305" s="1">
        <v>44811</v>
      </c>
      <c r="AA1305" s="2">
        <v>0.49385416666666665</v>
      </c>
      <c r="AB1305" s="2">
        <v>0.11122685185185184</v>
      </c>
      <c r="AC1305" t="s">
        <v>45</v>
      </c>
      <c r="AD1305" t="s">
        <v>44</v>
      </c>
      <c r="AE1305" t="s">
        <v>44</v>
      </c>
      <c r="AF1305">
        <v>205</v>
      </c>
    </row>
    <row r="1306" spans="1:32">
      <c r="A1306">
        <v>2420</v>
      </c>
      <c r="B1306">
        <v>1520</v>
      </c>
      <c r="C1306" t="s">
        <v>56</v>
      </c>
      <c r="D1306" t="s">
        <v>2369</v>
      </c>
      <c r="E1306" t="s">
        <v>34</v>
      </c>
      <c r="F1306" t="s">
        <v>7284</v>
      </c>
      <c r="G1306" t="s">
        <v>7285</v>
      </c>
      <c r="H1306" t="s">
        <v>171</v>
      </c>
      <c r="I1306" s="1">
        <v>38597</v>
      </c>
      <c r="J1306" t="s">
        <v>7286</v>
      </c>
      <c r="K1306" t="s">
        <v>7287</v>
      </c>
      <c r="L1306">
        <v>23303</v>
      </c>
      <c r="M1306" t="s">
        <v>171</v>
      </c>
      <c r="N1306" s="1">
        <v>44739</v>
      </c>
      <c r="O1306" s="1">
        <v>44741</v>
      </c>
      <c r="P1306">
        <v>57</v>
      </c>
      <c r="Q1306">
        <v>3</v>
      </c>
      <c r="R1306" t="s">
        <v>40</v>
      </c>
      <c r="S1306">
        <v>4</v>
      </c>
      <c r="T1306">
        <v>0</v>
      </c>
      <c r="U1306">
        <v>2</v>
      </c>
      <c r="V1306">
        <v>436</v>
      </c>
      <c r="W1306" t="s">
        <v>41</v>
      </c>
      <c r="X1306" t="s">
        <v>7288</v>
      </c>
      <c r="Y1306" t="s">
        <v>6</v>
      </c>
      <c r="Z1306" s="1">
        <v>44711</v>
      </c>
      <c r="AA1306" s="2">
        <v>0.88486111111111121</v>
      </c>
      <c r="AB1306" s="2">
        <v>9.8634259259259269E-2</v>
      </c>
      <c r="AC1306" t="s">
        <v>44</v>
      </c>
      <c r="AD1306" t="s">
        <v>45</v>
      </c>
      <c r="AE1306" t="s">
        <v>44</v>
      </c>
      <c r="AF1306">
        <v>218</v>
      </c>
    </row>
    <row r="1307" spans="1:32">
      <c r="A1307">
        <v>2421</v>
      </c>
      <c r="B1307">
        <v>1521</v>
      </c>
      <c r="C1307" t="s">
        <v>4427</v>
      </c>
      <c r="D1307" t="s">
        <v>889</v>
      </c>
      <c r="E1307" t="s">
        <v>48</v>
      </c>
      <c r="F1307" t="s">
        <v>7289</v>
      </c>
      <c r="G1307" t="s">
        <v>7290</v>
      </c>
      <c r="H1307" t="s">
        <v>122</v>
      </c>
      <c r="I1307" s="1">
        <v>29126</v>
      </c>
      <c r="J1307" t="s">
        <v>7291</v>
      </c>
      <c r="K1307" t="s">
        <v>7292</v>
      </c>
      <c r="L1307">
        <v>39962</v>
      </c>
      <c r="M1307" t="s">
        <v>122</v>
      </c>
      <c r="N1307" s="1">
        <v>44592</v>
      </c>
      <c r="O1307" s="1">
        <v>44594</v>
      </c>
      <c r="P1307">
        <v>64</v>
      </c>
      <c r="Q1307">
        <v>3</v>
      </c>
      <c r="R1307" t="s">
        <v>53</v>
      </c>
      <c r="S1307">
        <v>3</v>
      </c>
      <c r="T1307">
        <v>0</v>
      </c>
      <c r="U1307">
        <v>2</v>
      </c>
      <c r="V1307">
        <v>256</v>
      </c>
      <c r="W1307" t="s">
        <v>41</v>
      </c>
      <c r="X1307" t="s">
        <v>7293</v>
      </c>
      <c r="Y1307" t="s">
        <v>43</v>
      </c>
      <c r="Z1307" s="1">
        <v>44564</v>
      </c>
      <c r="AA1307" s="2">
        <v>3.6261574074074078E-2</v>
      </c>
      <c r="AB1307" s="2">
        <v>9.0277777777777776E-2</v>
      </c>
      <c r="AC1307" t="s">
        <v>44</v>
      </c>
      <c r="AD1307" t="s">
        <v>44</v>
      </c>
      <c r="AE1307" t="s">
        <v>44</v>
      </c>
      <c r="AF1307">
        <v>128</v>
      </c>
    </row>
    <row r="1308" spans="1:32">
      <c r="A1308">
        <v>2422</v>
      </c>
      <c r="B1308">
        <v>1522</v>
      </c>
      <c r="C1308" t="s">
        <v>384</v>
      </c>
      <c r="D1308" t="s">
        <v>703</v>
      </c>
      <c r="E1308" t="s">
        <v>34</v>
      </c>
      <c r="F1308" t="s">
        <v>7294</v>
      </c>
      <c r="G1308" t="s">
        <v>7295</v>
      </c>
      <c r="H1308" t="s">
        <v>457</v>
      </c>
      <c r="I1308" s="1">
        <v>24101</v>
      </c>
      <c r="J1308" t="s">
        <v>7296</v>
      </c>
      <c r="K1308" t="s">
        <v>7297</v>
      </c>
      <c r="L1308">
        <v>36723</v>
      </c>
      <c r="M1308" t="s">
        <v>457</v>
      </c>
      <c r="N1308" s="1">
        <v>44646</v>
      </c>
      <c r="O1308" s="1">
        <v>44651</v>
      </c>
      <c r="P1308">
        <v>91</v>
      </c>
      <c r="Q1308">
        <v>4</v>
      </c>
      <c r="R1308" t="s">
        <v>53</v>
      </c>
      <c r="S1308">
        <v>1</v>
      </c>
      <c r="T1308">
        <v>1</v>
      </c>
      <c r="U1308">
        <v>5</v>
      </c>
      <c r="V1308">
        <v>635</v>
      </c>
      <c r="W1308" t="s">
        <v>41</v>
      </c>
      <c r="X1308" t="s">
        <v>7298</v>
      </c>
      <c r="Y1308" t="s">
        <v>65</v>
      </c>
      <c r="Z1308" s="1">
        <v>44621</v>
      </c>
      <c r="AA1308" s="2">
        <v>0.32932870370370371</v>
      </c>
      <c r="AB1308" s="2">
        <v>0.25383101851851853</v>
      </c>
      <c r="AC1308" t="s">
        <v>45</v>
      </c>
      <c r="AD1308" t="s">
        <v>44</v>
      </c>
      <c r="AE1308" t="s">
        <v>45</v>
      </c>
      <c r="AF1308">
        <v>127</v>
      </c>
    </row>
    <row r="1309" spans="1:32">
      <c r="A1309">
        <v>2424</v>
      </c>
      <c r="B1309">
        <v>1524</v>
      </c>
      <c r="C1309" t="s">
        <v>1316</v>
      </c>
      <c r="D1309" t="s">
        <v>7299</v>
      </c>
      <c r="E1309" t="s">
        <v>48</v>
      </c>
      <c r="F1309" t="s">
        <v>7300</v>
      </c>
      <c r="G1309" t="s">
        <v>7301</v>
      </c>
      <c r="H1309" t="s">
        <v>164</v>
      </c>
      <c r="I1309" s="1">
        <v>37273</v>
      </c>
      <c r="J1309" t="s">
        <v>7302</v>
      </c>
      <c r="K1309" t="s">
        <v>7303</v>
      </c>
      <c r="L1309">
        <v>6000</v>
      </c>
      <c r="M1309" t="s">
        <v>164</v>
      </c>
      <c r="N1309" s="1">
        <v>44681</v>
      </c>
      <c r="O1309" s="1">
        <v>44684</v>
      </c>
      <c r="P1309">
        <v>2</v>
      </c>
      <c r="Q1309">
        <v>1</v>
      </c>
      <c r="R1309" t="s">
        <v>63</v>
      </c>
      <c r="S1309">
        <v>3</v>
      </c>
      <c r="T1309">
        <v>2</v>
      </c>
      <c r="U1309">
        <v>3</v>
      </c>
      <c r="V1309">
        <v>204</v>
      </c>
      <c r="W1309" t="s">
        <v>54</v>
      </c>
      <c r="X1309" t="s">
        <v>7304</v>
      </c>
      <c r="Y1309" t="s">
        <v>43</v>
      </c>
      <c r="Z1309" s="1">
        <v>44654</v>
      </c>
      <c r="AA1309" s="2">
        <v>0.39899305555555559</v>
      </c>
      <c r="AB1309" s="2">
        <v>0.87354166666666666</v>
      </c>
      <c r="AC1309" t="s">
        <v>45</v>
      </c>
      <c r="AD1309" t="s">
        <v>45</v>
      </c>
      <c r="AE1309" t="s">
        <v>45</v>
      </c>
      <c r="AF1309">
        <v>68</v>
      </c>
    </row>
    <row r="1310" spans="1:32">
      <c r="A1310">
        <v>2425</v>
      </c>
      <c r="B1310">
        <v>1525</v>
      </c>
      <c r="C1310" t="s">
        <v>3707</v>
      </c>
      <c r="D1310" t="s">
        <v>7305</v>
      </c>
      <c r="E1310" t="s">
        <v>48</v>
      </c>
      <c r="F1310" t="s">
        <v>7306</v>
      </c>
      <c r="G1310" t="s">
        <v>7307</v>
      </c>
      <c r="H1310" t="s">
        <v>225</v>
      </c>
      <c r="I1310" s="1">
        <v>31176</v>
      </c>
      <c r="J1310" t="s">
        <v>7308</v>
      </c>
      <c r="K1310" t="s">
        <v>7309</v>
      </c>
      <c r="L1310">
        <v>13255</v>
      </c>
      <c r="M1310" t="s">
        <v>225</v>
      </c>
      <c r="N1310" s="1">
        <v>44578</v>
      </c>
      <c r="O1310" s="1">
        <v>44583</v>
      </c>
      <c r="P1310">
        <v>94</v>
      </c>
      <c r="Q1310">
        <v>4</v>
      </c>
      <c r="R1310" t="s">
        <v>53</v>
      </c>
      <c r="S1310">
        <v>3</v>
      </c>
      <c r="T1310">
        <v>1</v>
      </c>
      <c r="U1310">
        <v>5</v>
      </c>
      <c r="V1310">
        <v>690</v>
      </c>
      <c r="W1310" t="s">
        <v>54</v>
      </c>
      <c r="X1310" t="s">
        <v>7310</v>
      </c>
      <c r="Y1310" t="s">
        <v>65</v>
      </c>
      <c r="Z1310" s="1">
        <v>44573</v>
      </c>
      <c r="AA1310" s="2">
        <v>0.78158564814814813</v>
      </c>
      <c r="AB1310" s="2">
        <v>0.31133101851851852</v>
      </c>
      <c r="AC1310" t="s">
        <v>45</v>
      </c>
      <c r="AD1310" t="s">
        <v>44</v>
      </c>
      <c r="AE1310" t="s">
        <v>44</v>
      </c>
      <c r="AF1310">
        <v>138</v>
      </c>
    </row>
    <row r="1311" spans="1:32">
      <c r="A1311">
        <v>2426</v>
      </c>
      <c r="B1311">
        <v>1526</v>
      </c>
      <c r="C1311" t="s">
        <v>1481</v>
      </c>
      <c r="D1311" t="s">
        <v>7311</v>
      </c>
      <c r="E1311" t="s">
        <v>48</v>
      </c>
      <c r="F1311" t="s">
        <v>7312</v>
      </c>
      <c r="G1311" t="s">
        <v>7313</v>
      </c>
      <c r="H1311" t="s">
        <v>1301</v>
      </c>
      <c r="I1311" s="1">
        <v>28976</v>
      </c>
      <c r="J1311" t="s">
        <v>7314</v>
      </c>
      <c r="K1311" t="s">
        <v>7315</v>
      </c>
      <c r="L1311">
        <v>85234</v>
      </c>
      <c r="M1311" t="s">
        <v>1301</v>
      </c>
      <c r="N1311" s="1">
        <v>44902</v>
      </c>
      <c r="O1311" s="1">
        <v>44907</v>
      </c>
      <c r="P1311">
        <v>17</v>
      </c>
      <c r="Q1311">
        <v>1</v>
      </c>
      <c r="R1311" t="s">
        <v>63</v>
      </c>
      <c r="S1311">
        <v>2</v>
      </c>
      <c r="T1311">
        <v>0</v>
      </c>
      <c r="U1311">
        <v>5</v>
      </c>
      <c r="V1311">
        <v>310</v>
      </c>
      <c r="W1311" t="s">
        <v>41</v>
      </c>
      <c r="X1311" t="s">
        <v>7316</v>
      </c>
      <c r="Y1311" t="s">
        <v>81</v>
      </c>
      <c r="Z1311" s="1">
        <v>44886</v>
      </c>
      <c r="AA1311" s="2">
        <v>0.14931712962962962</v>
      </c>
      <c r="AB1311" s="2">
        <v>0.46553240740740742</v>
      </c>
      <c r="AC1311" t="s">
        <v>45</v>
      </c>
      <c r="AD1311" t="s">
        <v>45</v>
      </c>
      <c r="AE1311" t="s">
        <v>45</v>
      </c>
      <c r="AF1311">
        <v>62</v>
      </c>
    </row>
    <row r="1312" spans="1:32">
      <c r="A1312">
        <v>2427</v>
      </c>
      <c r="B1312">
        <v>1527</v>
      </c>
      <c r="C1312" t="s">
        <v>489</v>
      </c>
      <c r="D1312" t="s">
        <v>359</v>
      </c>
      <c r="E1312" t="s">
        <v>34</v>
      </c>
      <c r="F1312" t="s">
        <v>7317</v>
      </c>
      <c r="G1312" t="s">
        <v>7318</v>
      </c>
      <c r="H1312" t="s">
        <v>129</v>
      </c>
      <c r="I1312" s="1">
        <v>19744</v>
      </c>
      <c r="J1312" t="s">
        <v>7319</v>
      </c>
      <c r="K1312" t="s">
        <v>7003</v>
      </c>
      <c r="L1312">
        <v>83175</v>
      </c>
      <c r="M1312" t="s">
        <v>129</v>
      </c>
      <c r="N1312" s="1">
        <v>44918</v>
      </c>
      <c r="O1312" s="1">
        <v>44919</v>
      </c>
      <c r="P1312">
        <v>29</v>
      </c>
      <c r="Q1312">
        <v>2</v>
      </c>
      <c r="R1312" t="s">
        <v>63</v>
      </c>
      <c r="S1312">
        <v>2</v>
      </c>
      <c r="T1312">
        <v>2</v>
      </c>
      <c r="U1312">
        <v>1</v>
      </c>
      <c r="V1312">
        <v>77</v>
      </c>
      <c r="W1312" t="s">
        <v>41</v>
      </c>
      <c r="X1312" t="s">
        <v>7320</v>
      </c>
      <c r="Y1312" t="s">
        <v>43</v>
      </c>
      <c r="Z1312" s="1">
        <v>44900</v>
      </c>
      <c r="AA1312" s="2">
        <v>0.89363425925925932</v>
      </c>
      <c r="AB1312" s="2">
        <v>0.56063657407407408</v>
      </c>
      <c r="AC1312" t="s">
        <v>44</v>
      </c>
      <c r="AD1312" t="s">
        <v>45</v>
      </c>
      <c r="AE1312" t="s">
        <v>45</v>
      </c>
      <c r="AF1312">
        <v>77</v>
      </c>
    </row>
    <row r="1313" spans="1:32">
      <c r="A1313">
        <v>2428</v>
      </c>
      <c r="B1313">
        <v>1528</v>
      </c>
      <c r="C1313" t="s">
        <v>534</v>
      </c>
      <c r="D1313" t="s">
        <v>7321</v>
      </c>
      <c r="E1313" t="s">
        <v>34</v>
      </c>
      <c r="F1313" t="s">
        <v>7322</v>
      </c>
      <c r="G1313" t="s">
        <v>7323</v>
      </c>
      <c r="H1313" t="s">
        <v>70</v>
      </c>
      <c r="I1313" s="1">
        <v>18069</v>
      </c>
      <c r="J1313" t="s">
        <v>7324</v>
      </c>
      <c r="K1313" t="s">
        <v>7325</v>
      </c>
      <c r="L1313">
        <v>57329</v>
      </c>
      <c r="M1313" t="s">
        <v>70</v>
      </c>
      <c r="N1313" s="1">
        <v>44635</v>
      </c>
      <c r="O1313" s="1">
        <v>44636</v>
      </c>
      <c r="P1313">
        <v>22</v>
      </c>
      <c r="Q1313">
        <v>1</v>
      </c>
      <c r="R1313" t="s">
        <v>53</v>
      </c>
      <c r="S1313">
        <v>4</v>
      </c>
      <c r="T1313">
        <v>1</v>
      </c>
      <c r="U1313">
        <v>1</v>
      </c>
      <c r="V1313">
        <v>145</v>
      </c>
      <c r="W1313" t="s">
        <v>41</v>
      </c>
      <c r="X1313" t="s">
        <v>7326</v>
      </c>
      <c r="Y1313" t="s">
        <v>81</v>
      </c>
      <c r="Z1313" s="1">
        <v>44617</v>
      </c>
      <c r="AA1313" s="2">
        <v>4.5671296296296293E-2</v>
      </c>
      <c r="AB1313" s="2">
        <v>0.84579861111111121</v>
      </c>
      <c r="AC1313" t="s">
        <v>44</v>
      </c>
      <c r="AD1313" t="s">
        <v>44</v>
      </c>
      <c r="AE1313" t="s">
        <v>45</v>
      </c>
      <c r="AF1313">
        <v>145</v>
      </c>
    </row>
    <row r="1314" spans="1:32">
      <c r="A1314">
        <v>2429</v>
      </c>
      <c r="B1314">
        <v>1529</v>
      </c>
      <c r="C1314" t="s">
        <v>3122</v>
      </c>
      <c r="D1314" t="s">
        <v>57</v>
      </c>
      <c r="E1314" t="s">
        <v>48</v>
      </c>
      <c r="F1314" t="s">
        <v>3925</v>
      </c>
      <c r="G1314" t="s">
        <v>7327</v>
      </c>
      <c r="H1314" t="s">
        <v>179</v>
      </c>
      <c r="I1314" s="1">
        <v>23533</v>
      </c>
      <c r="J1314" t="s">
        <v>7328</v>
      </c>
      <c r="K1314" t="s">
        <v>7329</v>
      </c>
      <c r="L1314">
        <v>49177</v>
      </c>
      <c r="M1314" t="s">
        <v>179</v>
      </c>
      <c r="N1314" s="1">
        <v>44786</v>
      </c>
      <c r="O1314" s="1">
        <v>44790</v>
      </c>
      <c r="P1314">
        <v>92</v>
      </c>
      <c r="Q1314">
        <v>4</v>
      </c>
      <c r="R1314" t="s">
        <v>63</v>
      </c>
      <c r="S1314">
        <v>2</v>
      </c>
      <c r="T1314">
        <v>1</v>
      </c>
      <c r="U1314">
        <v>4</v>
      </c>
      <c r="V1314">
        <v>256</v>
      </c>
      <c r="W1314" t="s">
        <v>41</v>
      </c>
      <c r="X1314" t="s">
        <v>7330</v>
      </c>
      <c r="Y1314" t="s">
        <v>65</v>
      </c>
      <c r="Z1314" s="1">
        <v>44774</v>
      </c>
      <c r="AA1314" s="2">
        <v>0.23003472222222221</v>
      </c>
      <c r="AB1314" s="2">
        <v>6.7349537037037041E-2</v>
      </c>
      <c r="AC1314" t="s">
        <v>44</v>
      </c>
      <c r="AD1314" t="s">
        <v>44</v>
      </c>
      <c r="AE1314" t="s">
        <v>44</v>
      </c>
      <c r="AF1314">
        <v>64</v>
      </c>
    </row>
    <row r="1315" spans="1:32">
      <c r="A1315">
        <v>2430</v>
      </c>
      <c r="B1315">
        <v>1530</v>
      </c>
      <c r="C1315" t="s">
        <v>602</v>
      </c>
      <c r="D1315" t="s">
        <v>7331</v>
      </c>
      <c r="E1315" t="s">
        <v>34</v>
      </c>
      <c r="F1315" t="s">
        <v>7332</v>
      </c>
      <c r="G1315" t="s">
        <v>7333</v>
      </c>
      <c r="H1315" t="s">
        <v>537</v>
      </c>
      <c r="I1315" s="1">
        <v>21634</v>
      </c>
      <c r="J1315" t="s">
        <v>7334</v>
      </c>
      <c r="K1315" t="s">
        <v>7335</v>
      </c>
      <c r="L1315">
        <v>58535</v>
      </c>
      <c r="M1315" t="s">
        <v>537</v>
      </c>
      <c r="N1315" s="1">
        <v>44826</v>
      </c>
      <c r="O1315" s="1">
        <v>44827</v>
      </c>
      <c r="P1315">
        <v>77</v>
      </c>
      <c r="Q1315">
        <v>4</v>
      </c>
      <c r="R1315" t="s">
        <v>63</v>
      </c>
      <c r="S1315">
        <v>4</v>
      </c>
      <c r="T1315">
        <v>0</v>
      </c>
      <c r="U1315">
        <v>1</v>
      </c>
      <c r="V1315">
        <v>82</v>
      </c>
      <c r="W1315" t="s">
        <v>41</v>
      </c>
      <c r="X1315" t="s">
        <v>7336</v>
      </c>
      <c r="Y1315" t="s">
        <v>6</v>
      </c>
      <c r="Z1315" s="1">
        <v>44803</v>
      </c>
      <c r="AA1315" s="2">
        <v>0.9331018518518519</v>
      </c>
      <c r="AB1315" s="2">
        <v>0.45567129629629632</v>
      </c>
      <c r="AC1315" t="s">
        <v>45</v>
      </c>
      <c r="AD1315" t="s">
        <v>45</v>
      </c>
      <c r="AE1315" t="s">
        <v>45</v>
      </c>
      <c r="AF1315">
        <v>82</v>
      </c>
    </row>
    <row r="1316" spans="1:32">
      <c r="A1316">
        <v>2431</v>
      </c>
      <c r="B1316">
        <v>1531</v>
      </c>
      <c r="C1316" t="s">
        <v>722</v>
      </c>
      <c r="D1316" t="s">
        <v>768</v>
      </c>
      <c r="E1316" t="s">
        <v>48</v>
      </c>
      <c r="F1316" t="s">
        <v>7337</v>
      </c>
      <c r="G1316" t="s">
        <v>7338</v>
      </c>
      <c r="H1316" t="s">
        <v>1442</v>
      </c>
      <c r="I1316" s="1">
        <v>22934</v>
      </c>
      <c r="J1316" t="s">
        <v>7339</v>
      </c>
      <c r="K1316" t="s">
        <v>7340</v>
      </c>
      <c r="L1316">
        <v>66207</v>
      </c>
      <c r="M1316" t="s">
        <v>1442</v>
      </c>
      <c r="N1316" s="1">
        <v>44600</v>
      </c>
      <c r="O1316" s="1">
        <v>44602</v>
      </c>
      <c r="P1316">
        <v>97</v>
      </c>
      <c r="Q1316">
        <v>4</v>
      </c>
      <c r="R1316" t="s">
        <v>53</v>
      </c>
      <c r="S1316">
        <v>3</v>
      </c>
      <c r="T1316">
        <v>1</v>
      </c>
      <c r="U1316">
        <v>2</v>
      </c>
      <c r="V1316">
        <v>242</v>
      </c>
      <c r="W1316" t="s">
        <v>54</v>
      </c>
      <c r="X1316" t="s">
        <v>7341</v>
      </c>
      <c r="Y1316" t="s">
        <v>65</v>
      </c>
      <c r="Z1316" s="1">
        <v>44585</v>
      </c>
      <c r="AA1316" s="2">
        <v>6.0555555555555557E-2</v>
      </c>
      <c r="AB1316" s="2">
        <v>0.63685185185185189</v>
      </c>
      <c r="AC1316" t="s">
        <v>45</v>
      </c>
      <c r="AD1316" t="s">
        <v>44</v>
      </c>
      <c r="AE1316" t="s">
        <v>45</v>
      </c>
      <c r="AF1316">
        <v>121</v>
      </c>
    </row>
    <row r="1317" spans="1:32">
      <c r="A1317">
        <v>2432</v>
      </c>
      <c r="B1317">
        <v>1532</v>
      </c>
      <c r="C1317" t="s">
        <v>810</v>
      </c>
      <c r="D1317" t="s">
        <v>2828</v>
      </c>
      <c r="E1317" t="s">
        <v>34</v>
      </c>
      <c r="F1317" t="s">
        <v>7342</v>
      </c>
      <c r="G1317" t="s">
        <v>7343</v>
      </c>
      <c r="H1317" t="s">
        <v>225</v>
      </c>
      <c r="I1317" s="1">
        <v>36540</v>
      </c>
      <c r="J1317" t="s">
        <v>7344</v>
      </c>
      <c r="K1317" t="s">
        <v>7345</v>
      </c>
      <c r="L1317">
        <v>83396</v>
      </c>
      <c r="M1317" t="s">
        <v>225</v>
      </c>
      <c r="N1317" s="1">
        <v>44738</v>
      </c>
      <c r="O1317" s="1">
        <v>44743</v>
      </c>
      <c r="P1317">
        <v>96</v>
      </c>
      <c r="Q1317">
        <v>4</v>
      </c>
      <c r="R1317" t="s">
        <v>40</v>
      </c>
      <c r="S1317">
        <v>1</v>
      </c>
      <c r="T1317">
        <v>0</v>
      </c>
      <c r="U1317">
        <v>5</v>
      </c>
      <c r="V1317">
        <v>1050</v>
      </c>
      <c r="W1317" t="s">
        <v>54</v>
      </c>
      <c r="X1317" t="s">
        <v>7346</v>
      </c>
      <c r="Y1317" t="s">
        <v>81</v>
      </c>
      <c r="Z1317" s="1">
        <v>44717</v>
      </c>
      <c r="AA1317" s="2">
        <v>0.34225694444444449</v>
      </c>
      <c r="AB1317" s="2">
        <v>0.25871527777777775</v>
      </c>
      <c r="AC1317" t="s">
        <v>45</v>
      </c>
      <c r="AD1317" t="s">
        <v>45</v>
      </c>
      <c r="AE1317" t="s">
        <v>45</v>
      </c>
      <c r="AF1317">
        <v>210</v>
      </c>
    </row>
    <row r="1318" spans="1:32">
      <c r="A1318">
        <v>2433</v>
      </c>
      <c r="B1318">
        <v>1533</v>
      </c>
      <c r="C1318" t="s">
        <v>6989</v>
      </c>
      <c r="D1318" t="s">
        <v>7347</v>
      </c>
      <c r="E1318" t="s">
        <v>34</v>
      </c>
      <c r="F1318" t="s">
        <v>7348</v>
      </c>
      <c r="G1318">
        <v>3239138684</v>
      </c>
      <c r="H1318" t="s">
        <v>201</v>
      </c>
      <c r="I1318" s="1">
        <v>35047</v>
      </c>
      <c r="J1318" t="s">
        <v>7349</v>
      </c>
      <c r="K1318" t="s">
        <v>7350</v>
      </c>
      <c r="L1318">
        <v>2019</v>
      </c>
      <c r="M1318" t="s">
        <v>201</v>
      </c>
      <c r="N1318" s="1">
        <v>44693</v>
      </c>
      <c r="O1318" s="1">
        <v>44694</v>
      </c>
      <c r="P1318">
        <v>98</v>
      </c>
      <c r="Q1318">
        <v>4</v>
      </c>
      <c r="R1318" t="s">
        <v>63</v>
      </c>
      <c r="S1318">
        <v>3</v>
      </c>
      <c r="T1318">
        <v>0</v>
      </c>
      <c r="U1318">
        <v>1</v>
      </c>
      <c r="V1318">
        <v>66</v>
      </c>
      <c r="W1318" t="s">
        <v>41</v>
      </c>
      <c r="X1318" t="s">
        <v>7351</v>
      </c>
      <c r="Y1318" t="s">
        <v>6</v>
      </c>
      <c r="Z1318" s="1">
        <v>44684</v>
      </c>
      <c r="AA1318" s="2">
        <v>0.29008101851851853</v>
      </c>
      <c r="AB1318" s="2">
        <v>0.1620601851851852</v>
      </c>
      <c r="AC1318" t="s">
        <v>44</v>
      </c>
      <c r="AD1318" t="s">
        <v>45</v>
      </c>
      <c r="AE1318" t="s">
        <v>44</v>
      </c>
      <c r="AF1318">
        <v>66</v>
      </c>
    </row>
    <row r="1319" spans="1:32">
      <c r="A1319">
        <v>2435</v>
      </c>
      <c r="B1319">
        <v>1535</v>
      </c>
      <c r="C1319" t="s">
        <v>249</v>
      </c>
      <c r="D1319" t="s">
        <v>7352</v>
      </c>
      <c r="E1319" t="s">
        <v>34</v>
      </c>
      <c r="F1319" t="s">
        <v>7353</v>
      </c>
      <c r="G1319" t="s">
        <v>7354</v>
      </c>
      <c r="H1319" t="s">
        <v>309</v>
      </c>
      <c r="I1319" s="1">
        <v>36130</v>
      </c>
      <c r="J1319" t="s">
        <v>7355</v>
      </c>
      <c r="K1319" t="s">
        <v>7356</v>
      </c>
      <c r="L1319">
        <v>4621</v>
      </c>
      <c r="M1319" t="s">
        <v>309</v>
      </c>
      <c r="N1319" s="1">
        <v>44865</v>
      </c>
      <c r="O1319" s="1">
        <v>44870</v>
      </c>
      <c r="P1319">
        <v>62</v>
      </c>
      <c r="Q1319">
        <v>3</v>
      </c>
      <c r="R1319" t="s">
        <v>63</v>
      </c>
      <c r="S1319">
        <v>3</v>
      </c>
      <c r="T1319">
        <v>1</v>
      </c>
      <c r="U1319">
        <v>5</v>
      </c>
      <c r="V1319">
        <v>420</v>
      </c>
      <c r="W1319" t="s">
        <v>41</v>
      </c>
      <c r="X1319" t="s">
        <v>7357</v>
      </c>
      <c r="Y1319" t="s">
        <v>65</v>
      </c>
      <c r="Z1319" s="1">
        <v>44840</v>
      </c>
      <c r="AA1319" s="2">
        <v>0.42479166666666668</v>
      </c>
      <c r="AB1319" s="2">
        <v>0.60238425925925931</v>
      </c>
      <c r="AC1319" t="s">
        <v>44</v>
      </c>
      <c r="AD1319" t="s">
        <v>44</v>
      </c>
      <c r="AE1319" t="s">
        <v>44</v>
      </c>
      <c r="AF1319">
        <v>84</v>
      </c>
    </row>
    <row r="1320" spans="1:32">
      <c r="A1320">
        <v>2436</v>
      </c>
      <c r="B1320">
        <v>1536</v>
      </c>
      <c r="C1320" t="s">
        <v>139</v>
      </c>
      <c r="D1320" t="s">
        <v>841</v>
      </c>
      <c r="E1320" t="s">
        <v>48</v>
      </c>
      <c r="F1320" t="s">
        <v>7358</v>
      </c>
      <c r="G1320" t="s">
        <v>7359</v>
      </c>
      <c r="H1320" t="s">
        <v>725</v>
      </c>
      <c r="I1320" s="1">
        <v>22534</v>
      </c>
      <c r="J1320" t="s">
        <v>7360</v>
      </c>
      <c r="K1320" t="s">
        <v>7361</v>
      </c>
      <c r="L1320">
        <v>45425</v>
      </c>
      <c r="M1320" t="s">
        <v>725</v>
      </c>
      <c r="N1320" s="1">
        <v>44592</v>
      </c>
      <c r="O1320" s="1">
        <v>44597</v>
      </c>
      <c r="P1320">
        <v>57</v>
      </c>
      <c r="Q1320">
        <v>3</v>
      </c>
      <c r="R1320" t="s">
        <v>40</v>
      </c>
      <c r="S1320">
        <v>3</v>
      </c>
      <c r="T1320">
        <v>0</v>
      </c>
      <c r="U1320">
        <v>5</v>
      </c>
      <c r="V1320">
        <v>1085</v>
      </c>
      <c r="W1320" t="s">
        <v>54</v>
      </c>
      <c r="X1320" t="s">
        <v>7362</v>
      </c>
      <c r="Y1320" t="s">
        <v>6</v>
      </c>
      <c r="Z1320" s="1">
        <v>44573</v>
      </c>
      <c r="AA1320" s="2">
        <v>0.63868055555555558</v>
      </c>
      <c r="AB1320" s="2">
        <v>0.29042824074074075</v>
      </c>
      <c r="AC1320" t="s">
        <v>44</v>
      </c>
      <c r="AD1320" t="s">
        <v>45</v>
      </c>
      <c r="AE1320" t="s">
        <v>44</v>
      </c>
      <c r="AF1320">
        <v>217</v>
      </c>
    </row>
    <row r="1321" spans="1:32">
      <c r="A1321">
        <v>2437</v>
      </c>
      <c r="B1321">
        <v>1537</v>
      </c>
      <c r="C1321" t="s">
        <v>90</v>
      </c>
      <c r="D1321" t="s">
        <v>7363</v>
      </c>
      <c r="E1321" t="s">
        <v>48</v>
      </c>
      <c r="F1321" t="s">
        <v>7364</v>
      </c>
      <c r="G1321" t="s">
        <v>7365</v>
      </c>
      <c r="H1321" t="s">
        <v>537</v>
      </c>
      <c r="I1321" s="1">
        <v>16194</v>
      </c>
      <c r="J1321" t="s">
        <v>7366</v>
      </c>
      <c r="K1321" t="s">
        <v>7367</v>
      </c>
      <c r="L1321">
        <v>84210</v>
      </c>
      <c r="M1321" t="s">
        <v>537</v>
      </c>
      <c r="N1321" s="1">
        <v>44820</v>
      </c>
      <c r="O1321" s="1">
        <v>44823</v>
      </c>
      <c r="P1321">
        <v>7</v>
      </c>
      <c r="Q1321">
        <v>1</v>
      </c>
      <c r="R1321" t="s">
        <v>53</v>
      </c>
      <c r="S1321">
        <v>1</v>
      </c>
      <c r="T1321">
        <v>2</v>
      </c>
      <c r="U1321">
        <v>3</v>
      </c>
      <c r="V1321">
        <v>366</v>
      </c>
      <c r="W1321" t="s">
        <v>41</v>
      </c>
      <c r="X1321" t="s">
        <v>7368</v>
      </c>
      <c r="Y1321" t="s">
        <v>6</v>
      </c>
      <c r="Z1321" s="1">
        <v>44781</v>
      </c>
      <c r="AA1321" s="2">
        <v>0.93616898148148142</v>
      </c>
      <c r="AB1321" s="2">
        <v>0.31980324074074074</v>
      </c>
      <c r="AC1321" t="s">
        <v>44</v>
      </c>
      <c r="AD1321" t="s">
        <v>45</v>
      </c>
      <c r="AE1321" t="s">
        <v>44</v>
      </c>
      <c r="AF1321">
        <v>122</v>
      </c>
    </row>
    <row r="1322" spans="1:32">
      <c r="A1322">
        <v>2438</v>
      </c>
      <c r="B1322">
        <v>1538</v>
      </c>
      <c r="C1322" t="s">
        <v>7369</v>
      </c>
      <c r="D1322" t="s">
        <v>2019</v>
      </c>
      <c r="E1322" t="s">
        <v>48</v>
      </c>
      <c r="F1322" t="s">
        <v>7370</v>
      </c>
      <c r="G1322" t="s">
        <v>7371</v>
      </c>
      <c r="H1322" t="s">
        <v>135</v>
      </c>
      <c r="I1322" s="1">
        <v>23501</v>
      </c>
      <c r="J1322" t="s">
        <v>7372</v>
      </c>
      <c r="K1322" t="s">
        <v>7373</v>
      </c>
      <c r="L1322">
        <v>75068</v>
      </c>
      <c r="M1322" t="s">
        <v>135</v>
      </c>
      <c r="N1322" s="1">
        <v>44659</v>
      </c>
      <c r="O1322" s="1">
        <v>44661</v>
      </c>
      <c r="P1322">
        <v>100</v>
      </c>
      <c r="Q1322">
        <v>4</v>
      </c>
      <c r="R1322" t="s">
        <v>53</v>
      </c>
      <c r="S1322">
        <v>2</v>
      </c>
      <c r="T1322">
        <v>1</v>
      </c>
      <c r="U1322">
        <v>2</v>
      </c>
      <c r="V1322">
        <v>266</v>
      </c>
      <c r="W1322" t="s">
        <v>41</v>
      </c>
      <c r="X1322" t="s">
        <v>7374</v>
      </c>
      <c r="Y1322" t="s">
        <v>81</v>
      </c>
      <c r="Z1322" s="1">
        <v>44635</v>
      </c>
      <c r="AA1322" s="2">
        <v>0.88979166666666665</v>
      </c>
      <c r="AB1322" s="2">
        <v>0.48146990740740742</v>
      </c>
      <c r="AC1322" t="s">
        <v>45</v>
      </c>
      <c r="AD1322" t="s">
        <v>44</v>
      </c>
      <c r="AE1322" t="s">
        <v>45</v>
      </c>
      <c r="AF1322">
        <v>133</v>
      </c>
    </row>
    <row r="1323" spans="1:32">
      <c r="A1323">
        <v>2439</v>
      </c>
      <c r="B1323">
        <v>1539</v>
      </c>
      <c r="C1323" t="s">
        <v>7375</v>
      </c>
      <c r="D1323" t="s">
        <v>3387</v>
      </c>
      <c r="E1323" t="s">
        <v>48</v>
      </c>
      <c r="F1323" t="s">
        <v>7376</v>
      </c>
      <c r="G1323" t="s">
        <v>7377</v>
      </c>
      <c r="H1323" t="s">
        <v>309</v>
      </c>
      <c r="I1323" s="1">
        <v>28212</v>
      </c>
      <c r="J1323" t="s">
        <v>7378</v>
      </c>
      <c r="K1323" t="s">
        <v>7379</v>
      </c>
      <c r="L1323">
        <v>37595</v>
      </c>
      <c r="M1323" t="s">
        <v>309</v>
      </c>
      <c r="N1323" s="1">
        <v>44674</v>
      </c>
      <c r="O1323" s="1">
        <v>44676</v>
      </c>
      <c r="P1323">
        <v>42</v>
      </c>
      <c r="Q1323">
        <v>2</v>
      </c>
      <c r="R1323" t="s">
        <v>40</v>
      </c>
      <c r="S1323">
        <v>2</v>
      </c>
      <c r="T1323">
        <v>0</v>
      </c>
      <c r="U1323">
        <v>2</v>
      </c>
      <c r="V1323">
        <v>438</v>
      </c>
      <c r="W1323" t="s">
        <v>41</v>
      </c>
      <c r="X1323" t="s">
        <v>7380</v>
      </c>
      <c r="Y1323" t="s">
        <v>43</v>
      </c>
      <c r="Z1323" s="1">
        <v>44654</v>
      </c>
      <c r="AA1323" s="2">
        <v>7.3611111111111108E-3</v>
      </c>
      <c r="AB1323" s="2">
        <v>0.16928240740740741</v>
      </c>
      <c r="AC1323" t="s">
        <v>45</v>
      </c>
      <c r="AD1323" t="s">
        <v>44</v>
      </c>
      <c r="AE1323" t="s">
        <v>45</v>
      </c>
      <c r="AF1323">
        <v>219</v>
      </c>
    </row>
    <row r="1324" spans="1:32">
      <c r="A1324">
        <v>2440</v>
      </c>
      <c r="B1324">
        <v>1540</v>
      </c>
      <c r="C1324" t="s">
        <v>7381</v>
      </c>
      <c r="D1324" t="s">
        <v>6396</v>
      </c>
      <c r="E1324" t="s">
        <v>48</v>
      </c>
      <c r="F1324" t="s">
        <v>7382</v>
      </c>
      <c r="G1324" t="s">
        <v>7383</v>
      </c>
      <c r="H1324" t="s">
        <v>156</v>
      </c>
      <c r="I1324" s="1">
        <v>20000</v>
      </c>
      <c r="J1324" t="s">
        <v>7384</v>
      </c>
      <c r="K1324" t="s">
        <v>7385</v>
      </c>
      <c r="L1324">
        <v>60135</v>
      </c>
      <c r="M1324" t="s">
        <v>156</v>
      </c>
      <c r="N1324" s="1">
        <v>44874</v>
      </c>
      <c r="O1324" s="1">
        <v>44879</v>
      </c>
      <c r="P1324">
        <v>37</v>
      </c>
      <c r="Q1324">
        <v>2</v>
      </c>
      <c r="R1324" t="s">
        <v>53</v>
      </c>
      <c r="S1324">
        <v>3</v>
      </c>
      <c r="T1324">
        <v>2</v>
      </c>
      <c r="U1324">
        <v>5</v>
      </c>
      <c r="V1324">
        <v>745</v>
      </c>
      <c r="W1324" t="s">
        <v>54</v>
      </c>
      <c r="X1324" t="s">
        <v>7386</v>
      </c>
      <c r="Y1324" t="s">
        <v>65</v>
      </c>
      <c r="Z1324" s="1">
        <v>44855</v>
      </c>
      <c r="AA1324" s="2">
        <v>3.3796296296296297E-2</v>
      </c>
      <c r="AB1324" s="2">
        <v>0.65903935185185192</v>
      </c>
      <c r="AC1324" t="s">
        <v>44</v>
      </c>
      <c r="AD1324" t="s">
        <v>45</v>
      </c>
      <c r="AE1324" t="s">
        <v>44</v>
      </c>
      <c r="AF1324">
        <v>149</v>
      </c>
    </row>
    <row r="1325" spans="1:32">
      <c r="A1325">
        <v>2441</v>
      </c>
      <c r="B1325">
        <v>1541</v>
      </c>
      <c r="C1325" t="s">
        <v>7387</v>
      </c>
      <c r="D1325" t="s">
        <v>6281</v>
      </c>
      <c r="E1325" t="s">
        <v>48</v>
      </c>
      <c r="F1325" t="s">
        <v>7388</v>
      </c>
      <c r="G1325" t="s">
        <v>7389</v>
      </c>
      <c r="H1325" t="s">
        <v>94</v>
      </c>
      <c r="I1325" s="1">
        <v>38447</v>
      </c>
      <c r="J1325" t="s">
        <v>7390</v>
      </c>
      <c r="K1325" t="s">
        <v>7391</v>
      </c>
      <c r="L1325">
        <v>56542</v>
      </c>
      <c r="M1325" t="s">
        <v>94</v>
      </c>
      <c r="N1325" s="1">
        <v>44673</v>
      </c>
      <c r="O1325" s="1">
        <v>44675</v>
      </c>
      <c r="P1325">
        <v>26</v>
      </c>
      <c r="Q1325">
        <v>2</v>
      </c>
      <c r="R1325" t="s">
        <v>63</v>
      </c>
      <c r="S1325">
        <v>1</v>
      </c>
      <c r="T1325">
        <v>0</v>
      </c>
      <c r="U1325">
        <v>2</v>
      </c>
      <c r="V1325">
        <v>164</v>
      </c>
      <c r="W1325" t="s">
        <v>41</v>
      </c>
      <c r="X1325" t="s">
        <v>7392</v>
      </c>
      <c r="Y1325" t="s">
        <v>65</v>
      </c>
      <c r="Z1325" s="1">
        <v>44662</v>
      </c>
      <c r="AA1325" s="2">
        <v>0.49267361111111113</v>
      </c>
      <c r="AB1325" s="2">
        <v>0.93846064814814811</v>
      </c>
      <c r="AC1325" t="s">
        <v>45</v>
      </c>
      <c r="AD1325" t="s">
        <v>44</v>
      </c>
      <c r="AE1325" t="s">
        <v>44</v>
      </c>
      <c r="AF1325">
        <v>82</v>
      </c>
    </row>
    <row r="1326" spans="1:32">
      <c r="A1326">
        <v>2442</v>
      </c>
      <c r="B1326">
        <v>1542</v>
      </c>
      <c r="C1326" t="s">
        <v>4609</v>
      </c>
      <c r="D1326" t="s">
        <v>57</v>
      </c>
      <c r="E1326" t="s">
        <v>34</v>
      </c>
      <c r="F1326" t="s">
        <v>7393</v>
      </c>
      <c r="G1326" t="s">
        <v>7394</v>
      </c>
      <c r="H1326" t="s">
        <v>272</v>
      </c>
      <c r="I1326" s="1">
        <v>21645</v>
      </c>
      <c r="J1326" t="s">
        <v>7395</v>
      </c>
      <c r="K1326" t="s">
        <v>7396</v>
      </c>
      <c r="L1326">
        <v>62657</v>
      </c>
      <c r="M1326" t="s">
        <v>272</v>
      </c>
      <c r="N1326" s="1">
        <v>44647</v>
      </c>
      <c r="O1326" s="1">
        <v>44649</v>
      </c>
      <c r="P1326">
        <v>81</v>
      </c>
      <c r="Q1326">
        <v>4</v>
      </c>
      <c r="R1326" t="s">
        <v>40</v>
      </c>
      <c r="S1326">
        <v>2</v>
      </c>
      <c r="T1326">
        <v>1</v>
      </c>
      <c r="U1326">
        <v>2</v>
      </c>
      <c r="V1326">
        <v>460</v>
      </c>
      <c r="W1326" t="s">
        <v>54</v>
      </c>
      <c r="X1326" t="s">
        <v>7397</v>
      </c>
      <c r="Y1326" t="s">
        <v>65</v>
      </c>
      <c r="Z1326" s="1">
        <v>44642</v>
      </c>
      <c r="AA1326" s="2">
        <v>0.13719907407407408</v>
      </c>
      <c r="AB1326" s="2">
        <v>0.29702546296296295</v>
      </c>
      <c r="AC1326" t="s">
        <v>44</v>
      </c>
      <c r="AD1326" t="s">
        <v>44</v>
      </c>
      <c r="AE1326" t="s">
        <v>45</v>
      </c>
      <c r="AF1326">
        <v>230</v>
      </c>
    </row>
    <row r="1327" spans="1:32">
      <c r="A1327">
        <v>2443</v>
      </c>
      <c r="B1327">
        <v>1543</v>
      </c>
      <c r="C1327" t="s">
        <v>1532</v>
      </c>
      <c r="D1327" t="s">
        <v>359</v>
      </c>
      <c r="E1327" t="s">
        <v>34</v>
      </c>
      <c r="F1327" t="s">
        <v>7398</v>
      </c>
      <c r="G1327" t="s">
        <v>7399</v>
      </c>
      <c r="H1327" t="s">
        <v>904</v>
      </c>
      <c r="I1327" s="1">
        <v>22373</v>
      </c>
      <c r="J1327" t="s">
        <v>7400</v>
      </c>
      <c r="K1327" t="s">
        <v>7401</v>
      </c>
      <c r="L1327">
        <v>66567</v>
      </c>
      <c r="M1327" t="s">
        <v>904</v>
      </c>
      <c r="N1327" s="1">
        <v>44857</v>
      </c>
      <c r="O1327" s="1">
        <v>44859</v>
      </c>
      <c r="P1327">
        <v>12</v>
      </c>
      <c r="Q1327">
        <v>1</v>
      </c>
      <c r="R1327" t="s">
        <v>40</v>
      </c>
      <c r="S1327">
        <v>1</v>
      </c>
      <c r="T1327">
        <v>1</v>
      </c>
      <c r="U1327">
        <v>2</v>
      </c>
      <c r="V1327">
        <v>460</v>
      </c>
      <c r="W1327" t="s">
        <v>41</v>
      </c>
      <c r="X1327" t="s">
        <v>7402</v>
      </c>
      <c r="Y1327" t="s">
        <v>65</v>
      </c>
      <c r="Z1327" s="1">
        <v>44839</v>
      </c>
      <c r="AA1327" s="2">
        <v>0.27840277777777778</v>
      </c>
      <c r="AB1327" s="2">
        <v>0.3527777777777778</v>
      </c>
      <c r="AC1327" t="s">
        <v>44</v>
      </c>
      <c r="AD1327" t="s">
        <v>44</v>
      </c>
      <c r="AE1327" t="s">
        <v>45</v>
      </c>
      <c r="AF1327">
        <v>230</v>
      </c>
    </row>
    <row r="1328" spans="1:32">
      <c r="A1328">
        <v>2444</v>
      </c>
      <c r="B1328">
        <v>1544</v>
      </c>
      <c r="C1328" t="s">
        <v>1566</v>
      </c>
      <c r="D1328" t="s">
        <v>5138</v>
      </c>
      <c r="E1328" t="s">
        <v>34</v>
      </c>
      <c r="F1328" t="s">
        <v>7403</v>
      </c>
      <c r="G1328" t="s">
        <v>7404</v>
      </c>
      <c r="H1328" t="s">
        <v>101</v>
      </c>
      <c r="I1328" s="1">
        <v>23259</v>
      </c>
      <c r="J1328" t="s">
        <v>7405</v>
      </c>
      <c r="K1328" t="s">
        <v>7406</v>
      </c>
      <c r="L1328">
        <v>38931</v>
      </c>
      <c r="M1328" t="s">
        <v>101</v>
      </c>
      <c r="N1328" s="1">
        <v>44686</v>
      </c>
      <c r="O1328" s="1">
        <v>44691</v>
      </c>
      <c r="P1328">
        <v>32</v>
      </c>
      <c r="Q1328">
        <v>2</v>
      </c>
      <c r="R1328" t="s">
        <v>63</v>
      </c>
      <c r="S1328">
        <v>2</v>
      </c>
      <c r="T1328">
        <v>1</v>
      </c>
      <c r="U1328">
        <v>5</v>
      </c>
      <c r="V1328">
        <v>400</v>
      </c>
      <c r="W1328" t="s">
        <v>41</v>
      </c>
      <c r="X1328" t="s">
        <v>7407</v>
      </c>
      <c r="Y1328" t="s">
        <v>65</v>
      </c>
      <c r="Z1328" s="1">
        <v>44657</v>
      </c>
      <c r="AA1328" s="2">
        <v>0.20450231481481482</v>
      </c>
      <c r="AB1328" s="2">
        <v>0.12449074074074074</v>
      </c>
      <c r="AC1328" t="s">
        <v>45</v>
      </c>
      <c r="AD1328" t="s">
        <v>45</v>
      </c>
      <c r="AE1328" t="s">
        <v>45</v>
      </c>
      <c r="AF1328">
        <v>80</v>
      </c>
    </row>
    <row r="1329" spans="1:32">
      <c r="A1329">
        <v>2445</v>
      </c>
      <c r="B1329">
        <v>1545</v>
      </c>
      <c r="C1329" t="s">
        <v>1247</v>
      </c>
      <c r="D1329" t="s">
        <v>1298</v>
      </c>
      <c r="E1329" t="s">
        <v>34</v>
      </c>
      <c r="F1329" t="s">
        <v>7408</v>
      </c>
      <c r="G1329" t="s">
        <v>7409</v>
      </c>
      <c r="H1329" t="s">
        <v>1442</v>
      </c>
      <c r="I1329" s="1">
        <v>34959</v>
      </c>
      <c r="J1329" t="s">
        <v>7410</v>
      </c>
      <c r="K1329" t="s">
        <v>7411</v>
      </c>
      <c r="L1329">
        <v>59067</v>
      </c>
      <c r="M1329" t="s">
        <v>1442</v>
      </c>
      <c r="N1329" s="1">
        <v>44842</v>
      </c>
      <c r="O1329" s="1">
        <v>44847</v>
      </c>
      <c r="P1329">
        <v>34</v>
      </c>
      <c r="Q1329">
        <v>2</v>
      </c>
      <c r="R1329" t="s">
        <v>53</v>
      </c>
      <c r="S1329">
        <v>3</v>
      </c>
      <c r="T1329">
        <v>1</v>
      </c>
      <c r="U1329">
        <v>5</v>
      </c>
      <c r="V1329">
        <v>750</v>
      </c>
      <c r="W1329" t="s">
        <v>41</v>
      </c>
      <c r="X1329" t="s">
        <v>7412</v>
      </c>
      <c r="Y1329" t="s">
        <v>81</v>
      </c>
      <c r="Z1329" s="1">
        <v>44826</v>
      </c>
      <c r="AA1329" s="2">
        <v>0.11052083333333333</v>
      </c>
      <c r="AB1329" s="2">
        <v>0.33892361111111113</v>
      </c>
      <c r="AC1329" t="s">
        <v>44</v>
      </c>
      <c r="AD1329" t="s">
        <v>45</v>
      </c>
      <c r="AE1329" t="s">
        <v>45</v>
      </c>
      <c r="AF1329">
        <v>150</v>
      </c>
    </row>
    <row r="1330" spans="1:32">
      <c r="A1330">
        <v>2446</v>
      </c>
      <c r="B1330">
        <v>1546</v>
      </c>
      <c r="C1330" t="s">
        <v>7413</v>
      </c>
      <c r="D1330" t="s">
        <v>7414</v>
      </c>
      <c r="E1330" t="s">
        <v>34</v>
      </c>
      <c r="F1330" t="s">
        <v>7415</v>
      </c>
      <c r="G1330" t="s">
        <v>7416</v>
      </c>
      <c r="H1330" t="s">
        <v>1301</v>
      </c>
      <c r="I1330" s="1">
        <v>23494</v>
      </c>
      <c r="J1330" t="s">
        <v>7417</v>
      </c>
      <c r="K1330" t="s">
        <v>7418</v>
      </c>
      <c r="L1330">
        <v>4274</v>
      </c>
      <c r="M1330" t="s">
        <v>1301</v>
      </c>
      <c r="N1330" s="1">
        <v>44717</v>
      </c>
      <c r="O1330" s="1">
        <v>44722</v>
      </c>
      <c r="P1330">
        <v>78</v>
      </c>
      <c r="Q1330">
        <v>4</v>
      </c>
      <c r="R1330" t="s">
        <v>40</v>
      </c>
      <c r="S1330">
        <v>2</v>
      </c>
      <c r="T1330">
        <v>1</v>
      </c>
      <c r="U1330">
        <v>5</v>
      </c>
      <c r="V1330">
        <v>1030</v>
      </c>
      <c r="W1330" t="s">
        <v>41</v>
      </c>
      <c r="X1330" t="s">
        <v>7419</v>
      </c>
      <c r="Y1330" t="s">
        <v>43</v>
      </c>
      <c r="Z1330" s="1">
        <v>44709</v>
      </c>
      <c r="AA1330" s="2">
        <v>0.63809027777777783</v>
      </c>
      <c r="AB1330" s="2">
        <v>0.97274305555555562</v>
      </c>
      <c r="AC1330" t="s">
        <v>44</v>
      </c>
      <c r="AD1330" t="s">
        <v>45</v>
      </c>
      <c r="AE1330" t="s">
        <v>45</v>
      </c>
      <c r="AF1330">
        <v>206</v>
      </c>
    </row>
    <row r="1331" spans="1:32">
      <c r="A1331">
        <v>2447</v>
      </c>
      <c r="B1331">
        <v>1547</v>
      </c>
      <c r="C1331" t="s">
        <v>2816</v>
      </c>
      <c r="D1331" t="s">
        <v>7420</v>
      </c>
      <c r="E1331" t="s">
        <v>34</v>
      </c>
      <c r="F1331" t="s">
        <v>7421</v>
      </c>
      <c r="G1331" t="s">
        <v>7422</v>
      </c>
      <c r="H1331" t="s">
        <v>101</v>
      </c>
      <c r="I1331" s="1">
        <v>16452</v>
      </c>
      <c r="J1331" t="s">
        <v>7423</v>
      </c>
      <c r="K1331" t="s">
        <v>7424</v>
      </c>
      <c r="L1331">
        <v>68193</v>
      </c>
      <c r="M1331" t="s">
        <v>101</v>
      </c>
      <c r="N1331" s="1">
        <v>44574</v>
      </c>
      <c r="O1331" s="1">
        <v>44578</v>
      </c>
      <c r="P1331">
        <v>46</v>
      </c>
      <c r="Q1331">
        <v>2</v>
      </c>
      <c r="R1331" t="s">
        <v>53</v>
      </c>
      <c r="S1331">
        <v>4</v>
      </c>
      <c r="T1331">
        <v>0</v>
      </c>
      <c r="U1331">
        <v>4</v>
      </c>
      <c r="V1331">
        <v>540</v>
      </c>
      <c r="W1331" t="s">
        <v>41</v>
      </c>
      <c r="X1331" t="s">
        <v>7425</v>
      </c>
      <c r="Y1331" t="s">
        <v>6</v>
      </c>
      <c r="Z1331" s="1">
        <v>44566</v>
      </c>
      <c r="AA1331" s="2">
        <v>0.20559027777777775</v>
      </c>
      <c r="AB1331" s="2">
        <v>0.84988425925925926</v>
      </c>
      <c r="AC1331" t="s">
        <v>44</v>
      </c>
      <c r="AD1331" t="s">
        <v>44</v>
      </c>
      <c r="AE1331" t="s">
        <v>44</v>
      </c>
      <c r="AF1331">
        <v>135</v>
      </c>
    </row>
    <row r="1332" spans="1:32">
      <c r="A1332">
        <v>2449</v>
      </c>
      <c r="B1332">
        <v>1549</v>
      </c>
      <c r="C1332" t="s">
        <v>1316</v>
      </c>
      <c r="D1332" t="s">
        <v>1871</v>
      </c>
      <c r="E1332" t="s">
        <v>34</v>
      </c>
      <c r="F1332" t="s">
        <v>7426</v>
      </c>
      <c r="G1332">
        <v>2654061244</v>
      </c>
      <c r="H1332" t="s">
        <v>109</v>
      </c>
      <c r="I1332" s="1">
        <v>27114</v>
      </c>
      <c r="J1332" t="s">
        <v>7427</v>
      </c>
      <c r="K1332" t="s">
        <v>7428</v>
      </c>
      <c r="L1332">
        <v>90129</v>
      </c>
      <c r="M1332" t="s">
        <v>109</v>
      </c>
      <c r="N1332" s="1">
        <v>44634</v>
      </c>
      <c r="O1332" s="1">
        <v>44637</v>
      </c>
      <c r="P1332">
        <v>4</v>
      </c>
      <c r="Q1332">
        <v>1</v>
      </c>
      <c r="R1332" t="s">
        <v>53</v>
      </c>
      <c r="S1332">
        <v>2</v>
      </c>
      <c r="T1332">
        <v>2</v>
      </c>
      <c r="U1332">
        <v>3</v>
      </c>
      <c r="V1332">
        <v>378</v>
      </c>
      <c r="W1332" t="s">
        <v>41</v>
      </c>
      <c r="X1332" t="s">
        <v>7429</v>
      </c>
      <c r="Y1332" t="s">
        <v>6</v>
      </c>
      <c r="Z1332" s="1">
        <v>44614</v>
      </c>
      <c r="AA1332" s="2">
        <v>9.9143518518518506E-2</v>
      </c>
      <c r="AB1332" s="2">
        <v>0.64495370370370375</v>
      </c>
      <c r="AC1332" t="s">
        <v>45</v>
      </c>
      <c r="AD1332" t="s">
        <v>44</v>
      </c>
      <c r="AE1332" t="s">
        <v>44</v>
      </c>
      <c r="AF1332">
        <v>126</v>
      </c>
    </row>
    <row r="1333" spans="1:32">
      <c r="A1333">
        <v>2450</v>
      </c>
      <c r="B1333">
        <v>1550</v>
      </c>
      <c r="C1333" t="s">
        <v>1367</v>
      </c>
      <c r="D1333" t="s">
        <v>1896</v>
      </c>
      <c r="E1333" t="s">
        <v>48</v>
      </c>
      <c r="F1333" t="s">
        <v>7430</v>
      </c>
      <c r="G1333" t="s">
        <v>7431</v>
      </c>
      <c r="H1333" t="s">
        <v>217</v>
      </c>
      <c r="I1333" s="1">
        <v>31018</v>
      </c>
      <c r="J1333" t="s">
        <v>7432</v>
      </c>
      <c r="K1333" t="s">
        <v>7433</v>
      </c>
      <c r="L1333">
        <v>29666</v>
      </c>
      <c r="M1333" t="s">
        <v>217</v>
      </c>
      <c r="N1333" s="1">
        <v>44632</v>
      </c>
      <c r="O1333" s="1">
        <v>44637</v>
      </c>
      <c r="P1333">
        <v>89</v>
      </c>
      <c r="Q1333">
        <v>4</v>
      </c>
      <c r="R1333" t="s">
        <v>63</v>
      </c>
      <c r="S1333">
        <v>1</v>
      </c>
      <c r="T1333">
        <v>2</v>
      </c>
      <c r="U1333">
        <v>5</v>
      </c>
      <c r="V1333">
        <v>430</v>
      </c>
      <c r="W1333" t="s">
        <v>54</v>
      </c>
      <c r="X1333" t="s">
        <v>7434</v>
      </c>
      <c r="Y1333" t="s">
        <v>81</v>
      </c>
      <c r="Z1333" s="1">
        <v>44619</v>
      </c>
      <c r="AA1333" s="2">
        <v>8.0601851851851855E-2</v>
      </c>
      <c r="AB1333" s="2">
        <v>0.2612962962962963</v>
      </c>
      <c r="AC1333" t="s">
        <v>45</v>
      </c>
      <c r="AD1333" t="s">
        <v>45</v>
      </c>
      <c r="AE1333" t="s">
        <v>45</v>
      </c>
      <c r="AF1333">
        <v>86</v>
      </c>
    </row>
    <row r="1334" spans="1:32">
      <c r="A1334">
        <v>2451</v>
      </c>
      <c r="B1334">
        <v>1551</v>
      </c>
      <c r="C1334" t="s">
        <v>6740</v>
      </c>
      <c r="D1334" t="s">
        <v>1202</v>
      </c>
      <c r="E1334" t="s">
        <v>48</v>
      </c>
      <c r="F1334" t="s">
        <v>7435</v>
      </c>
      <c r="G1334" t="s">
        <v>7436</v>
      </c>
      <c r="H1334" t="s">
        <v>405</v>
      </c>
      <c r="I1334" s="1">
        <v>28966</v>
      </c>
      <c r="J1334" t="s">
        <v>7437</v>
      </c>
      <c r="K1334" t="s">
        <v>7438</v>
      </c>
      <c r="L1334">
        <v>12792</v>
      </c>
      <c r="M1334" t="s">
        <v>405</v>
      </c>
      <c r="N1334" s="1">
        <v>44784</v>
      </c>
      <c r="O1334" s="1">
        <v>44785</v>
      </c>
      <c r="P1334">
        <v>80</v>
      </c>
      <c r="Q1334">
        <v>4</v>
      </c>
      <c r="R1334" t="s">
        <v>63</v>
      </c>
      <c r="S1334">
        <v>4</v>
      </c>
      <c r="T1334">
        <v>1</v>
      </c>
      <c r="U1334">
        <v>1</v>
      </c>
      <c r="V1334">
        <v>79</v>
      </c>
      <c r="W1334" t="s">
        <v>41</v>
      </c>
      <c r="X1334" t="s">
        <v>7439</v>
      </c>
      <c r="Y1334" t="s">
        <v>43</v>
      </c>
      <c r="Z1334" s="1">
        <v>44777</v>
      </c>
      <c r="AA1334" s="2">
        <v>0.41203703703703703</v>
      </c>
      <c r="AB1334" s="2">
        <v>0.43876157407407407</v>
      </c>
      <c r="AC1334" t="s">
        <v>44</v>
      </c>
      <c r="AD1334" t="s">
        <v>45</v>
      </c>
      <c r="AE1334" t="s">
        <v>45</v>
      </c>
      <c r="AF1334">
        <v>79</v>
      </c>
    </row>
    <row r="1335" spans="1:32">
      <c r="A1335">
        <v>2453</v>
      </c>
      <c r="B1335">
        <v>1553</v>
      </c>
      <c r="C1335" t="s">
        <v>3527</v>
      </c>
      <c r="D1335" t="s">
        <v>7440</v>
      </c>
      <c r="E1335" t="s">
        <v>34</v>
      </c>
      <c r="F1335" t="s">
        <v>7441</v>
      </c>
      <c r="G1335">
        <f>1-315-310-5570</f>
        <v>-6194</v>
      </c>
      <c r="H1335" t="s">
        <v>1442</v>
      </c>
      <c r="I1335" s="1">
        <v>22468</v>
      </c>
      <c r="J1335" t="s">
        <v>7442</v>
      </c>
      <c r="K1335" t="s">
        <v>7443</v>
      </c>
      <c r="L1335">
        <v>67113</v>
      </c>
      <c r="M1335" t="s">
        <v>1442</v>
      </c>
      <c r="N1335" s="1">
        <v>44680</v>
      </c>
      <c r="O1335" s="1">
        <v>44683</v>
      </c>
      <c r="P1335">
        <v>77</v>
      </c>
      <c r="Q1335">
        <v>4</v>
      </c>
      <c r="R1335" t="s">
        <v>63</v>
      </c>
      <c r="S1335">
        <v>4</v>
      </c>
      <c r="T1335">
        <v>2</v>
      </c>
      <c r="U1335">
        <v>3</v>
      </c>
      <c r="V1335">
        <v>222</v>
      </c>
      <c r="W1335" t="s">
        <v>41</v>
      </c>
      <c r="X1335" t="s">
        <v>7444</v>
      </c>
      <c r="Y1335" t="s">
        <v>6</v>
      </c>
      <c r="Z1335" s="1">
        <v>44644</v>
      </c>
      <c r="AA1335" s="2">
        <v>0.68076388888888895</v>
      </c>
      <c r="AB1335" s="2">
        <v>0.66531249999999997</v>
      </c>
      <c r="AC1335" t="s">
        <v>44</v>
      </c>
      <c r="AD1335" t="s">
        <v>44</v>
      </c>
      <c r="AE1335" t="s">
        <v>45</v>
      </c>
      <c r="AF1335">
        <v>74</v>
      </c>
    </row>
    <row r="1336" spans="1:32">
      <c r="A1336">
        <v>2454</v>
      </c>
      <c r="B1336">
        <v>1554</v>
      </c>
      <c r="C1336" t="s">
        <v>552</v>
      </c>
      <c r="D1336" t="s">
        <v>7445</v>
      </c>
      <c r="E1336" t="s">
        <v>48</v>
      </c>
      <c r="F1336" t="s">
        <v>7446</v>
      </c>
      <c r="G1336" t="s">
        <v>7447</v>
      </c>
      <c r="H1336" t="s">
        <v>423</v>
      </c>
      <c r="I1336" s="1">
        <v>32009</v>
      </c>
      <c r="J1336" t="s">
        <v>7448</v>
      </c>
      <c r="K1336" t="s">
        <v>7449</v>
      </c>
      <c r="L1336">
        <v>55711</v>
      </c>
      <c r="M1336" t="s">
        <v>423</v>
      </c>
      <c r="N1336" s="1">
        <v>44756</v>
      </c>
      <c r="O1336" s="1">
        <v>44761</v>
      </c>
      <c r="P1336">
        <v>77</v>
      </c>
      <c r="Q1336">
        <v>4</v>
      </c>
      <c r="R1336" t="s">
        <v>63</v>
      </c>
      <c r="S1336">
        <v>1</v>
      </c>
      <c r="T1336">
        <v>2</v>
      </c>
      <c r="U1336">
        <v>5</v>
      </c>
      <c r="V1336">
        <v>430</v>
      </c>
      <c r="W1336" t="s">
        <v>41</v>
      </c>
      <c r="X1336" t="s">
        <v>7450</v>
      </c>
      <c r="Y1336" t="s">
        <v>81</v>
      </c>
      <c r="Z1336" s="1">
        <v>44717</v>
      </c>
      <c r="AA1336" s="2">
        <v>0.99111111111111105</v>
      </c>
      <c r="AB1336" s="2">
        <v>4.8379629629629627E-2</v>
      </c>
      <c r="AC1336" t="s">
        <v>44</v>
      </c>
      <c r="AD1336" t="s">
        <v>44</v>
      </c>
      <c r="AE1336" t="s">
        <v>44</v>
      </c>
      <c r="AF1336">
        <v>86</v>
      </c>
    </row>
    <row r="1337" spans="1:32">
      <c r="A1337">
        <v>2455</v>
      </c>
      <c r="B1337">
        <v>1555</v>
      </c>
      <c r="C1337" t="s">
        <v>513</v>
      </c>
      <c r="D1337" t="s">
        <v>4445</v>
      </c>
      <c r="E1337" t="s">
        <v>34</v>
      </c>
      <c r="F1337" t="s">
        <v>7451</v>
      </c>
      <c r="G1337" t="s">
        <v>7452</v>
      </c>
      <c r="H1337" t="s">
        <v>330</v>
      </c>
      <c r="I1337" s="1">
        <v>32378</v>
      </c>
      <c r="J1337" t="s">
        <v>7453</v>
      </c>
      <c r="K1337" t="s">
        <v>7454</v>
      </c>
      <c r="L1337">
        <v>78557</v>
      </c>
      <c r="M1337" t="s">
        <v>330</v>
      </c>
      <c r="N1337" s="1">
        <v>44646</v>
      </c>
      <c r="O1337" s="1">
        <v>44647</v>
      </c>
      <c r="P1337">
        <v>70</v>
      </c>
      <c r="Q1337">
        <v>3</v>
      </c>
      <c r="R1337" t="s">
        <v>53</v>
      </c>
      <c r="S1337">
        <v>3</v>
      </c>
      <c r="T1337">
        <v>0</v>
      </c>
      <c r="U1337">
        <v>1</v>
      </c>
      <c r="V1337">
        <v>150</v>
      </c>
      <c r="W1337" t="s">
        <v>41</v>
      </c>
      <c r="X1337" t="s">
        <v>7455</v>
      </c>
      <c r="Y1337" t="s">
        <v>65</v>
      </c>
      <c r="Z1337" s="1">
        <v>44629</v>
      </c>
      <c r="AA1337" s="2">
        <v>0.56717592592592592</v>
      </c>
      <c r="AB1337" s="2">
        <v>0.42958333333333337</v>
      </c>
      <c r="AC1337" t="s">
        <v>44</v>
      </c>
      <c r="AD1337" t="s">
        <v>44</v>
      </c>
      <c r="AE1337" t="s">
        <v>45</v>
      </c>
      <c r="AF1337">
        <v>150</v>
      </c>
    </row>
    <row r="1338" spans="1:32">
      <c r="A1338">
        <v>2456</v>
      </c>
      <c r="B1338">
        <v>1556</v>
      </c>
      <c r="C1338" t="s">
        <v>1555</v>
      </c>
      <c r="D1338" t="s">
        <v>4286</v>
      </c>
      <c r="E1338" t="s">
        <v>34</v>
      </c>
      <c r="F1338" t="s">
        <v>7456</v>
      </c>
      <c r="G1338" t="s">
        <v>7457</v>
      </c>
      <c r="H1338" t="s">
        <v>272</v>
      </c>
      <c r="I1338" s="1">
        <v>17201</v>
      </c>
      <c r="J1338" t="s">
        <v>7458</v>
      </c>
      <c r="K1338" t="s">
        <v>7459</v>
      </c>
      <c r="L1338">
        <v>60101</v>
      </c>
      <c r="M1338" t="s">
        <v>272</v>
      </c>
      <c r="N1338" s="1">
        <v>44868</v>
      </c>
      <c r="O1338" s="1">
        <v>44870</v>
      </c>
      <c r="P1338">
        <v>81</v>
      </c>
      <c r="Q1338">
        <v>4</v>
      </c>
      <c r="R1338" t="s">
        <v>40</v>
      </c>
      <c r="S1338">
        <v>3</v>
      </c>
      <c r="T1338">
        <v>2</v>
      </c>
      <c r="U1338">
        <v>2</v>
      </c>
      <c r="V1338">
        <v>474</v>
      </c>
      <c r="W1338" t="s">
        <v>54</v>
      </c>
      <c r="X1338" t="s">
        <v>7460</v>
      </c>
      <c r="Y1338" t="s">
        <v>81</v>
      </c>
      <c r="Z1338" s="1">
        <v>44862</v>
      </c>
      <c r="AA1338" s="2">
        <v>0.99642361111111111</v>
      </c>
      <c r="AB1338" s="2">
        <v>0.59138888888888885</v>
      </c>
      <c r="AC1338" t="s">
        <v>44</v>
      </c>
      <c r="AD1338" t="s">
        <v>45</v>
      </c>
      <c r="AE1338" t="s">
        <v>44</v>
      </c>
      <c r="AF1338">
        <v>237</v>
      </c>
    </row>
    <row r="1339" spans="1:32">
      <c r="A1339">
        <v>2458</v>
      </c>
      <c r="B1339">
        <v>1558</v>
      </c>
      <c r="C1339" t="s">
        <v>1527</v>
      </c>
      <c r="D1339" t="s">
        <v>46</v>
      </c>
      <c r="E1339" t="s">
        <v>34</v>
      </c>
      <c r="F1339" t="s">
        <v>7461</v>
      </c>
      <c r="G1339" t="s">
        <v>7462</v>
      </c>
      <c r="H1339" t="s">
        <v>418</v>
      </c>
      <c r="I1339" s="1">
        <v>23268</v>
      </c>
      <c r="J1339" t="s">
        <v>7463</v>
      </c>
      <c r="K1339" t="s">
        <v>7464</v>
      </c>
      <c r="L1339">
        <v>18802</v>
      </c>
      <c r="M1339" t="s">
        <v>418</v>
      </c>
      <c r="N1339" s="1">
        <v>44687</v>
      </c>
      <c r="O1339" s="1">
        <v>44690</v>
      </c>
      <c r="P1339">
        <v>90</v>
      </c>
      <c r="Q1339">
        <v>4</v>
      </c>
      <c r="R1339" t="s">
        <v>40</v>
      </c>
      <c r="S1339">
        <v>3</v>
      </c>
      <c r="T1339">
        <v>1</v>
      </c>
      <c r="U1339">
        <v>3</v>
      </c>
      <c r="V1339">
        <v>690</v>
      </c>
      <c r="W1339" t="s">
        <v>41</v>
      </c>
      <c r="X1339" t="s">
        <v>7465</v>
      </c>
      <c r="Y1339" t="s">
        <v>65</v>
      </c>
      <c r="Z1339" s="1">
        <v>44680</v>
      </c>
      <c r="AA1339" s="2">
        <v>0.3487615740740741</v>
      </c>
      <c r="AB1339" s="2">
        <v>0.57652777777777775</v>
      </c>
      <c r="AC1339" t="s">
        <v>45</v>
      </c>
      <c r="AD1339" t="s">
        <v>45</v>
      </c>
      <c r="AE1339" t="s">
        <v>44</v>
      </c>
      <c r="AF1339">
        <v>230</v>
      </c>
    </row>
    <row r="1340" spans="1:32">
      <c r="A1340">
        <v>2459</v>
      </c>
      <c r="B1340">
        <v>1559</v>
      </c>
      <c r="C1340" t="s">
        <v>3189</v>
      </c>
      <c r="D1340" t="s">
        <v>7466</v>
      </c>
      <c r="E1340" t="s">
        <v>34</v>
      </c>
      <c r="F1340" t="s">
        <v>7467</v>
      </c>
      <c r="G1340" t="s">
        <v>7468</v>
      </c>
      <c r="H1340" t="s">
        <v>330</v>
      </c>
      <c r="I1340" s="1">
        <v>17780</v>
      </c>
      <c r="J1340" t="s">
        <v>7469</v>
      </c>
      <c r="K1340" t="s">
        <v>7470</v>
      </c>
      <c r="L1340">
        <v>92842</v>
      </c>
      <c r="M1340" t="s">
        <v>330</v>
      </c>
      <c r="N1340" s="1">
        <v>44675</v>
      </c>
      <c r="O1340" s="1">
        <v>44679</v>
      </c>
      <c r="P1340">
        <v>92</v>
      </c>
      <c r="Q1340">
        <v>4</v>
      </c>
      <c r="R1340" t="s">
        <v>63</v>
      </c>
      <c r="S1340">
        <v>3</v>
      </c>
      <c r="T1340">
        <v>1</v>
      </c>
      <c r="U1340">
        <v>4</v>
      </c>
      <c r="V1340">
        <v>256</v>
      </c>
      <c r="W1340" t="s">
        <v>54</v>
      </c>
      <c r="X1340" t="s">
        <v>7471</v>
      </c>
      <c r="Y1340" t="s">
        <v>6</v>
      </c>
      <c r="Z1340" s="1">
        <v>44658</v>
      </c>
      <c r="AA1340" s="2">
        <v>0.65990740740740739</v>
      </c>
      <c r="AB1340" s="2">
        <v>0.55629629629629629</v>
      </c>
      <c r="AC1340" t="s">
        <v>44</v>
      </c>
      <c r="AD1340" t="s">
        <v>45</v>
      </c>
      <c r="AE1340" t="s">
        <v>45</v>
      </c>
      <c r="AF1340">
        <v>64</v>
      </c>
    </row>
    <row r="1341" spans="1:32">
      <c r="A1341">
        <v>2460</v>
      </c>
      <c r="B1341">
        <v>1560</v>
      </c>
      <c r="C1341" t="s">
        <v>7413</v>
      </c>
      <c r="D1341" t="s">
        <v>1404</v>
      </c>
      <c r="E1341" t="s">
        <v>48</v>
      </c>
      <c r="F1341" t="s">
        <v>7472</v>
      </c>
      <c r="G1341" t="s">
        <v>7473</v>
      </c>
      <c r="H1341" t="s">
        <v>457</v>
      </c>
      <c r="I1341" s="1">
        <v>22083</v>
      </c>
      <c r="J1341" t="s">
        <v>7474</v>
      </c>
      <c r="K1341" t="s">
        <v>7475</v>
      </c>
      <c r="L1341">
        <v>47295</v>
      </c>
      <c r="M1341" t="s">
        <v>457</v>
      </c>
      <c r="N1341" s="1">
        <v>44828</v>
      </c>
      <c r="O1341" s="1">
        <v>44833</v>
      </c>
      <c r="P1341">
        <v>90</v>
      </c>
      <c r="Q1341">
        <v>4</v>
      </c>
      <c r="R1341" t="s">
        <v>40</v>
      </c>
      <c r="S1341">
        <v>1</v>
      </c>
      <c r="T1341">
        <v>1</v>
      </c>
      <c r="U1341">
        <v>5</v>
      </c>
      <c r="V1341">
        <v>1190</v>
      </c>
      <c r="W1341" t="s">
        <v>54</v>
      </c>
      <c r="X1341" t="s">
        <v>7476</v>
      </c>
      <c r="Y1341" t="s">
        <v>65</v>
      </c>
      <c r="Z1341" s="1">
        <v>44815</v>
      </c>
      <c r="AA1341" s="2">
        <v>0.78637731481481488</v>
      </c>
      <c r="AB1341" s="2">
        <v>0.68379629629629635</v>
      </c>
      <c r="AC1341" t="s">
        <v>45</v>
      </c>
      <c r="AD1341" t="s">
        <v>45</v>
      </c>
      <c r="AE1341" t="s">
        <v>45</v>
      </c>
      <c r="AF1341">
        <v>238</v>
      </c>
    </row>
    <row r="1342" spans="1:32">
      <c r="A1342">
        <v>2461</v>
      </c>
      <c r="B1342">
        <v>1561</v>
      </c>
      <c r="C1342" t="s">
        <v>2961</v>
      </c>
      <c r="D1342" t="s">
        <v>7477</v>
      </c>
      <c r="E1342" t="s">
        <v>34</v>
      </c>
      <c r="F1342" t="s">
        <v>7478</v>
      </c>
      <c r="G1342" t="s">
        <v>7479</v>
      </c>
      <c r="H1342" t="s">
        <v>418</v>
      </c>
      <c r="I1342" s="1">
        <v>24294</v>
      </c>
      <c r="J1342" t="s">
        <v>7480</v>
      </c>
      <c r="K1342" t="s">
        <v>7481</v>
      </c>
      <c r="L1342">
        <v>44184</v>
      </c>
      <c r="M1342" t="s">
        <v>418</v>
      </c>
      <c r="N1342" s="1">
        <v>44732</v>
      </c>
      <c r="O1342" s="1">
        <v>44733</v>
      </c>
      <c r="P1342">
        <v>83</v>
      </c>
      <c r="Q1342">
        <v>4</v>
      </c>
      <c r="R1342" t="s">
        <v>63</v>
      </c>
      <c r="S1342">
        <v>4</v>
      </c>
      <c r="T1342">
        <v>2</v>
      </c>
      <c r="U1342">
        <v>1</v>
      </c>
      <c r="V1342">
        <v>65</v>
      </c>
      <c r="W1342" t="s">
        <v>54</v>
      </c>
      <c r="X1342" t="s">
        <v>7482</v>
      </c>
      <c r="Y1342" t="s">
        <v>81</v>
      </c>
      <c r="Z1342" s="1">
        <v>44693</v>
      </c>
      <c r="AA1342" s="2">
        <v>6.7314814814814813E-2</v>
      </c>
      <c r="AB1342" s="2">
        <v>0.69568287037037047</v>
      </c>
      <c r="AC1342" t="s">
        <v>45</v>
      </c>
      <c r="AD1342" t="s">
        <v>44</v>
      </c>
      <c r="AE1342" t="s">
        <v>45</v>
      </c>
      <c r="AF1342">
        <v>65</v>
      </c>
    </row>
    <row r="1343" spans="1:32">
      <c r="A1343">
        <v>2462</v>
      </c>
      <c r="B1343">
        <v>1562</v>
      </c>
      <c r="C1343" t="s">
        <v>6989</v>
      </c>
      <c r="D1343" t="s">
        <v>57</v>
      </c>
      <c r="E1343" t="s">
        <v>34</v>
      </c>
      <c r="F1343" t="s">
        <v>7483</v>
      </c>
      <c r="G1343" t="s">
        <v>7484</v>
      </c>
      <c r="H1343" t="s">
        <v>171</v>
      </c>
      <c r="I1343" s="1">
        <v>36840</v>
      </c>
      <c r="J1343" t="s">
        <v>7485</v>
      </c>
      <c r="K1343" t="s">
        <v>7486</v>
      </c>
      <c r="L1343">
        <v>16902</v>
      </c>
      <c r="M1343" t="s">
        <v>171</v>
      </c>
      <c r="N1343" s="1">
        <v>44821</v>
      </c>
      <c r="O1343" s="1">
        <v>44825</v>
      </c>
      <c r="P1343">
        <v>6</v>
      </c>
      <c r="Q1343">
        <v>1</v>
      </c>
      <c r="R1343" t="s">
        <v>40</v>
      </c>
      <c r="S1343">
        <v>3</v>
      </c>
      <c r="T1343">
        <v>0</v>
      </c>
      <c r="U1343">
        <v>4</v>
      </c>
      <c r="V1343">
        <v>840</v>
      </c>
      <c r="W1343" t="s">
        <v>41</v>
      </c>
      <c r="X1343" t="s">
        <v>7487</v>
      </c>
      <c r="Y1343" t="s">
        <v>65</v>
      </c>
      <c r="Z1343" s="1">
        <v>44806</v>
      </c>
      <c r="AA1343" s="2">
        <v>0.54940972222222217</v>
      </c>
      <c r="AB1343" s="2">
        <v>0.17618055555555556</v>
      </c>
      <c r="AC1343" t="s">
        <v>44</v>
      </c>
      <c r="AD1343" t="s">
        <v>44</v>
      </c>
      <c r="AE1343" t="s">
        <v>45</v>
      </c>
      <c r="AF1343">
        <v>210</v>
      </c>
    </row>
    <row r="1344" spans="1:32">
      <c r="A1344">
        <v>2463</v>
      </c>
      <c r="B1344">
        <v>1563</v>
      </c>
      <c r="C1344" t="s">
        <v>3547</v>
      </c>
      <c r="D1344" t="s">
        <v>7488</v>
      </c>
      <c r="E1344" t="s">
        <v>34</v>
      </c>
      <c r="F1344" t="s">
        <v>7489</v>
      </c>
      <c r="G1344" t="s">
        <v>7490</v>
      </c>
      <c r="H1344" t="s">
        <v>1301</v>
      </c>
      <c r="I1344" s="1">
        <v>25036</v>
      </c>
      <c r="J1344" t="s">
        <v>7491</v>
      </c>
      <c r="K1344" t="s">
        <v>6853</v>
      </c>
      <c r="L1344">
        <v>31642</v>
      </c>
      <c r="M1344" t="s">
        <v>1301</v>
      </c>
      <c r="N1344" s="1">
        <v>44614</v>
      </c>
      <c r="O1344" s="1">
        <v>44618</v>
      </c>
      <c r="P1344">
        <v>79</v>
      </c>
      <c r="Q1344">
        <v>4</v>
      </c>
      <c r="R1344" t="s">
        <v>53</v>
      </c>
      <c r="S1344">
        <v>4</v>
      </c>
      <c r="T1344">
        <v>1</v>
      </c>
      <c r="U1344">
        <v>4</v>
      </c>
      <c r="V1344">
        <v>552</v>
      </c>
      <c r="W1344" t="s">
        <v>54</v>
      </c>
      <c r="X1344" t="s">
        <v>7492</v>
      </c>
      <c r="Y1344" t="s">
        <v>81</v>
      </c>
      <c r="Z1344" s="1">
        <v>44594</v>
      </c>
      <c r="AA1344" s="2">
        <v>0.9318171296296297</v>
      </c>
      <c r="AB1344" s="2">
        <v>0.29304398148148147</v>
      </c>
      <c r="AC1344" t="s">
        <v>44</v>
      </c>
      <c r="AD1344" t="s">
        <v>44</v>
      </c>
      <c r="AE1344" t="s">
        <v>45</v>
      </c>
      <c r="AF1344">
        <v>138</v>
      </c>
    </row>
    <row r="1345" spans="1:32">
      <c r="A1345">
        <v>2465</v>
      </c>
      <c r="B1345">
        <v>1565</v>
      </c>
      <c r="C1345" t="s">
        <v>6269</v>
      </c>
      <c r="D1345" t="s">
        <v>126</v>
      </c>
      <c r="E1345" t="s">
        <v>34</v>
      </c>
      <c r="F1345" t="s">
        <v>7493</v>
      </c>
      <c r="G1345" t="s">
        <v>7494</v>
      </c>
      <c r="H1345" t="s">
        <v>418</v>
      </c>
      <c r="I1345" s="1">
        <v>19732</v>
      </c>
      <c r="J1345" t="s">
        <v>7495</v>
      </c>
      <c r="K1345" t="s">
        <v>7496</v>
      </c>
      <c r="L1345">
        <v>54056</v>
      </c>
      <c r="M1345" t="s">
        <v>418</v>
      </c>
      <c r="N1345" s="1">
        <v>44794</v>
      </c>
      <c r="O1345" s="1">
        <v>44796</v>
      </c>
      <c r="P1345">
        <v>95</v>
      </c>
      <c r="Q1345">
        <v>4</v>
      </c>
      <c r="R1345" t="s">
        <v>63</v>
      </c>
      <c r="S1345">
        <v>1</v>
      </c>
      <c r="T1345">
        <v>2</v>
      </c>
      <c r="U1345">
        <v>2</v>
      </c>
      <c r="V1345">
        <v>132</v>
      </c>
      <c r="W1345" t="s">
        <v>41</v>
      </c>
      <c r="X1345" t="s">
        <v>7497</v>
      </c>
      <c r="Y1345" t="s">
        <v>43</v>
      </c>
      <c r="Z1345" s="1">
        <v>44787</v>
      </c>
      <c r="AA1345" s="2">
        <v>0.3006597222222222</v>
      </c>
      <c r="AB1345" s="2">
        <v>0.89093750000000005</v>
      </c>
      <c r="AC1345" t="s">
        <v>44</v>
      </c>
      <c r="AD1345" t="s">
        <v>45</v>
      </c>
      <c r="AE1345" t="s">
        <v>45</v>
      </c>
      <c r="AF1345">
        <v>66</v>
      </c>
    </row>
    <row r="1346" spans="1:32">
      <c r="A1346">
        <v>2466</v>
      </c>
      <c r="B1346">
        <v>1566</v>
      </c>
      <c r="C1346" t="s">
        <v>881</v>
      </c>
      <c r="D1346" t="s">
        <v>7498</v>
      </c>
      <c r="E1346" t="s">
        <v>34</v>
      </c>
      <c r="F1346" t="s">
        <v>7499</v>
      </c>
      <c r="G1346" t="s">
        <v>7500</v>
      </c>
      <c r="H1346" t="s">
        <v>692</v>
      </c>
      <c r="I1346" s="1">
        <v>22616</v>
      </c>
      <c r="J1346" t="s">
        <v>7501</v>
      </c>
      <c r="K1346" t="s">
        <v>7502</v>
      </c>
      <c r="L1346">
        <v>68952</v>
      </c>
      <c r="M1346" t="s">
        <v>692</v>
      </c>
      <c r="N1346" s="1">
        <v>44862</v>
      </c>
      <c r="O1346" s="1">
        <v>44865</v>
      </c>
      <c r="P1346">
        <v>81</v>
      </c>
      <c r="Q1346">
        <v>4</v>
      </c>
      <c r="R1346" t="s">
        <v>40</v>
      </c>
      <c r="S1346">
        <v>1</v>
      </c>
      <c r="T1346">
        <v>2</v>
      </c>
      <c r="U1346">
        <v>3</v>
      </c>
      <c r="V1346">
        <v>630</v>
      </c>
      <c r="W1346" t="s">
        <v>54</v>
      </c>
      <c r="X1346" t="s">
        <v>7503</v>
      </c>
      <c r="Y1346" t="s">
        <v>6</v>
      </c>
      <c r="Z1346" s="1">
        <v>44829</v>
      </c>
      <c r="AA1346" s="2">
        <v>0.14413194444444444</v>
      </c>
      <c r="AB1346" s="2">
        <v>0.80932870370370369</v>
      </c>
      <c r="AC1346" t="s">
        <v>45</v>
      </c>
      <c r="AD1346" t="s">
        <v>45</v>
      </c>
      <c r="AE1346" t="s">
        <v>44</v>
      </c>
      <c r="AF1346">
        <v>210</v>
      </c>
    </row>
    <row r="1347" spans="1:32">
      <c r="A1347">
        <v>2467</v>
      </c>
      <c r="B1347">
        <v>1567</v>
      </c>
      <c r="C1347" t="s">
        <v>4016</v>
      </c>
      <c r="D1347" t="s">
        <v>7504</v>
      </c>
      <c r="E1347" t="s">
        <v>34</v>
      </c>
      <c r="F1347" t="s">
        <v>7505</v>
      </c>
      <c r="G1347" t="s">
        <v>7506</v>
      </c>
      <c r="H1347" t="s">
        <v>171</v>
      </c>
      <c r="I1347" s="1">
        <v>30093</v>
      </c>
      <c r="J1347" t="s">
        <v>7507</v>
      </c>
      <c r="K1347" t="s">
        <v>7508</v>
      </c>
      <c r="L1347">
        <v>48044</v>
      </c>
      <c r="M1347" t="s">
        <v>171</v>
      </c>
      <c r="N1347" s="1">
        <v>44718</v>
      </c>
      <c r="O1347" s="1">
        <v>44722</v>
      </c>
      <c r="P1347">
        <v>51</v>
      </c>
      <c r="Q1347">
        <v>3</v>
      </c>
      <c r="R1347" t="s">
        <v>40</v>
      </c>
      <c r="S1347">
        <v>4</v>
      </c>
      <c r="T1347">
        <v>2</v>
      </c>
      <c r="U1347">
        <v>4</v>
      </c>
      <c r="V1347">
        <v>1000</v>
      </c>
      <c r="W1347" t="s">
        <v>41</v>
      </c>
      <c r="X1347" t="s">
        <v>7509</v>
      </c>
      <c r="Y1347" t="s">
        <v>81</v>
      </c>
      <c r="Z1347" s="1">
        <v>44700</v>
      </c>
      <c r="AA1347" s="2">
        <v>0.41663194444444446</v>
      </c>
      <c r="AB1347" s="2">
        <v>0.83721064814814816</v>
      </c>
      <c r="AC1347" t="s">
        <v>44</v>
      </c>
      <c r="AD1347" t="s">
        <v>45</v>
      </c>
      <c r="AE1347" t="s">
        <v>44</v>
      </c>
      <c r="AF1347">
        <v>250</v>
      </c>
    </row>
    <row r="1348" spans="1:32">
      <c r="A1348">
        <v>2468</v>
      </c>
      <c r="B1348">
        <v>1568</v>
      </c>
      <c r="C1348" t="s">
        <v>4512</v>
      </c>
      <c r="D1348" t="s">
        <v>4686</v>
      </c>
      <c r="E1348" t="s">
        <v>34</v>
      </c>
      <c r="F1348" t="s">
        <v>7510</v>
      </c>
      <c r="G1348" t="s">
        <v>7511</v>
      </c>
      <c r="H1348" t="s">
        <v>330</v>
      </c>
      <c r="I1348" s="1">
        <v>19882</v>
      </c>
      <c r="J1348" t="s">
        <v>7512</v>
      </c>
      <c r="K1348" t="s">
        <v>7513</v>
      </c>
      <c r="L1348">
        <v>66838</v>
      </c>
      <c r="M1348" t="s">
        <v>330</v>
      </c>
      <c r="N1348" s="1">
        <v>44740</v>
      </c>
      <c r="O1348" s="1">
        <v>44741</v>
      </c>
      <c r="P1348">
        <v>56</v>
      </c>
      <c r="Q1348">
        <v>3</v>
      </c>
      <c r="R1348" t="s">
        <v>63</v>
      </c>
      <c r="S1348">
        <v>2</v>
      </c>
      <c r="T1348">
        <v>2</v>
      </c>
      <c r="U1348">
        <v>1</v>
      </c>
      <c r="V1348">
        <v>85</v>
      </c>
      <c r="W1348" t="s">
        <v>54</v>
      </c>
      <c r="X1348" t="s">
        <v>7514</v>
      </c>
      <c r="Y1348" t="s">
        <v>81</v>
      </c>
      <c r="Z1348" s="1">
        <v>44718</v>
      </c>
      <c r="AA1348" s="2">
        <v>0.47659722222222217</v>
      </c>
      <c r="AB1348" s="2">
        <v>0.64440972222222215</v>
      </c>
      <c r="AC1348" t="s">
        <v>45</v>
      </c>
      <c r="AD1348" t="s">
        <v>44</v>
      </c>
      <c r="AE1348" t="s">
        <v>44</v>
      </c>
      <c r="AF1348">
        <v>85</v>
      </c>
    </row>
    <row r="1349" spans="1:32">
      <c r="A1349">
        <v>2469</v>
      </c>
      <c r="B1349">
        <v>1569</v>
      </c>
      <c r="C1349" t="s">
        <v>4655</v>
      </c>
      <c r="D1349" t="s">
        <v>83</v>
      </c>
      <c r="E1349" t="s">
        <v>48</v>
      </c>
      <c r="F1349" t="s">
        <v>7515</v>
      </c>
      <c r="G1349" t="s">
        <v>7516</v>
      </c>
      <c r="H1349" t="s">
        <v>317</v>
      </c>
      <c r="I1349" s="1">
        <v>25991</v>
      </c>
      <c r="J1349" t="s">
        <v>7517</v>
      </c>
      <c r="K1349" t="s">
        <v>7518</v>
      </c>
      <c r="L1349">
        <v>81716</v>
      </c>
      <c r="M1349" t="s">
        <v>317</v>
      </c>
      <c r="N1349" s="1">
        <v>44669</v>
      </c>
      <c r="O1349" s="1">
        <v>44673</v>
      </c>
      <c r="P1349">
        <v>86</v>
      </c>
      <c r="Q1349">
        <v>4</v>
      </c>
      <c r="R1349" t="s">
        <v>63</v>
      </c>
      <c r="S1349">
        <v>1</v>
      </c>
      <c r="T1349">
        <v>2</v>
      </c>
      <c r="U1349">
        <v>4</v>
      </c>
      <c r="V1349">
        <v>264</v>
      </c>
      <c r="W1349" t="s">
        <v>54</v>
      </c>
      <c r="X1349" t="s">
        <v>7519</v>
      </c>
      <c r="Y1349" t="s">
        <v>81</v>
      </c>
      <c r="Z1349" s="1">
        <v>44633</v>
      </c>
      <c r="AA1349" s="2">
        <v>0.36495370370370367</v>
      </c>
      <c r="AB1349" s="2">
        <v>0.43204861111111109</v>
      </c>
      <c r="AC1349" t="s">
        <v>45</v>
      </c>
      <c r="AD1349" t="s">
        <v>45</v>
      </c>
      <c r="AE1349" t="s">
        <v>45</v>
      </c>
      <c r="AF1349">
        <v>66</v>
      </c>
    </row>
    <row r="1350" spans="1:32">
      <c r="A1350">
        <v>2470</v>
      </c>
      <c r="B1350">
        <v>1570</v>
      </c>
      <c r="C1350" t="s">
        <v>7520</v>
      </c>
      <c r="D1350" t="s">
        <v>3832</v>
      </c>
      <c r="E1350" t="s">
        <v>34</v>
      </c>
      <c r="F1350" t="s">
        <v>7521</v>
      </c>
      <c r="G1350" t="s">
        <v>7522</v>
      </c>
      <c r="H1350" t="s">
        <v>423</v>
      </c>
      <c r="I1350" s="1">
        <v>19440</v>
      </c>
      <c r="J1350" t="s">
        <v>7523</v>
      </c>
      <c r="K1350" t="s">
        <v>7524</v>
      </c>
      <c r="L1350">
        <v>24960</v>
      </c>
      <c r="M1350" t="s">
        <v>423</v>
      </c>
      <c r="N1350" s="1">
        <v>44905</v>
      </c>
      <c r="O1350" s="1">
        <v>44909</v>
      </c>
      <c r="P1350">
        <v>83</v>
      </c>
      <c r="Q1350">
        <v>4</v>
      </c>
      <c r="R1350" t="s">
        <v>63</v>
      </c>
      <c r="S1350">
        <v>3</v>
      </c>
      <c r="T1350">
        <v>0</v>
      </c>
      <c r="U1350">
        <v>4</v>
      </c>
      <c r="V1350">
        <v>320</v>
      </c>
      <c r="W1350" t="s">
        <v>41</v>
      </c>
      <c r="X1350" t="s">
        <v>7525</v>
      </c>
      <c r="Y1350" t="s">
        <v>65</v>
      </c>
      <c r="Z1350" s="1">
        <v>44888</v>
      </c>
      <c r="AA1350" s="2">
        <v>0.81873842592592594</v>
      </c>
      <c r="AB1350" s="2">
        <v>0.33825231481481483</v>
      </c>
      <c r="AC1350" t="s">
        <v>45</v>
      </c>
      <c r="AD1350" t="s">
        <v>44</v>
      </c>
      <c r="AE1350" t="s">
        <v>44</v>
      </c>
      <c r="AF1350">
        <v>80</v>
      </c>
    </row>
    <row r="1351" spans="1:32">
      <c r="A1351">
        <v>2471</v>
      </c>
      <c r="B1351">
        <v>1571</v>
      </c>
      <c r="C1351" t="s">
        <v>4016</v>
      </c>
      <c r="D1351" t="s">
        <v>99</v>
      </c>
      <c r="E1351" t="s">
        <v>34</v>
      </c>
      <c r="F1351" t="s">
        <v>7526</v>
      </c>
      <c r="G1351" t="s">
        <v>7527</v>
      </c>
      <c r="H1351" t="s">
        <v>70</v>
      </c>
      <c r="I1351" s="1">
        <v>32753</v>
      </c>
      <c r="J1351" t="s">
        <v>7528</v>
      </c>
      <c r="K1351" t="s">
        <v>4320</v>
      </c>
      <c r="L1351">
        <v>13278</v>
      </c>
      <c r="M1351" t="s">
        <v>70</v>
      </c>
      <c r="N1351" s="1">
        <v>44605</v>
      </c>
      <c r="O1351" s="1">
        <v>44610</v>
      </c>
      <c r="P1351">
        <v>18</v>
      </c>
      <c r="Q1351">
        <v>1</v>
      </c>
      <c r="R1351" t="s">
        <v>40</v>
      </c>
      <c r="S1351">
        <v>1</v>
      </c>
      <c r="T1351">
        <v>0</v>
      </c>
      <c r="U1351">
        <v>5</v>
      </c>
      <c r="V1351">
        <v>1210</v>
      </c>
      <c r="W1351" t="s">
        <v>54</v>
      </c>
      <c r="X1351" t="s">
        <v>7529</v>
      </c>
      <c r="Y1351" t="s">
        <v>65</v>
      </c>
      <c r="Z1351" s="1">
        <v>44595</v>
      </c>
      <c r="AA1351" s="2">
        <v>0.73315972222222225</v>
      </c>
      <c r="AB1351" s="2">
        <v>0.255775462962963</v>
      </c>
      <c r="AC1351" t="s">
        <v>45</v>
      </c>
      <c r="AD1351" t="s">
        <v>45</v>
      </c>
      <c r="AE1351" t="s">
        <v>45</v>
      </c>
      <c r="AF1351">
        <v>242</v>
      </c>
    </row>
    <row r="1352" spans="1:32">
      <c r="A1352">
        <v>2472</v>
      </c>
      <c r="B1352">
        <v>1572</v>
      </c>
      <c r="C1352" t="s">
        <v>1044</v>
      </c>
      <c r="D1352" t="s">
        <v>5588</v>
      </c>
      <c r="E1352" t="s">
        <v>34</v>
      </c>
      <c r="F1352" t="s">
        <v>7530</v>
      </c>
      <c r="G1352" t="s">
        <v>7531</v>
      </c>
      <c r="H1352" t="s">
        <v>1301</v>
      </c>
      <c r="I1352" s="1">
        <v>32260</v>
      </c>
      <c r="J1352" t="s">
        <v>7532</v>
      </c>
      <c r="K1352" t="s">
        <v>7533</v>
      </c>
      <c r="L1352">
        <v>38903</v>
      </c>
      <c r="M1352" t="s">
        <v>1301</v>
      </c>
      <c r="N1352" s="1">
        <v>44923</v>
      </c>
      <c r="O1352" s="1">
        <v>44926</v>
      </c>
      <c r="P1352">
        <v>78</v>
      </c>
      <c r="Q1352">
        <v>4</v>
      </c>
      <c r="R1352" t="s">
        <v>40</v>
      </c>
      <c r="S1352">
        <v>3</v>
      </c>
      <c r="T1352">
        <v>1</v>
      </c>
      <c r="U1352">
        <v>3</v>
      </c>
      <c r="V1352">
        <v>705</v>
      </c>
      <c r="W1352" t="s">
        <v>41</v>
      </c>
      <c r="X1352" t="s">
        <v>7534</v>
      </c>
      <c r="Y1352" t="s">
        <v>81</v>
      </c>
      <c r="Z1352" s="1">
        <v>44890</v>
      </c>
      <c r="AA1352" s="2">
        <v>0.89119212962962957</v>
      </c>
      <c r="AB1352" s="2">
        <v>0.60151620370370373</v>
      </c>
      <c r="AC1352" t="s">
        <v>44</v>
      </c>
      <c r="AD1352" t="s">
        <v>45</v>
      </c>
      <c r="AE1352" t="s">
        <v>44</v>
      </c>
      <c r="AF1352">
        <v>235</v>
      </c>
    </row>
    <row r="1353" spans="1:32">
      <c r="A1353">
        <v>2473</v>
      </c>
      <c r="B1353">
        <v>1573</v>
      </c>
      <c r="C1353" t="s">
        <v>908</v>
      </c>
      <c r="D1353" t="s">
        <v>359</v>
      </c>
      <c r="E1353" t="s">
        <v>48</v>
      </c>
      <c r="F1353" t="s">
        <v>7535</v>
      </c>
      <c r="G1353">
        <v>6552672065</v>
      </c>
      <c r="H1353" t="s">
        <v>109</v>
      </c>
      <c r="I1353" s="1">
        <v>37934</v>
      </c>
      <c r="J1353" t="s">
        <v>7536</v>
      </c>
      <c r="K1353" t="s">
        <v>7537</v>
      </c>
      <c r="L1353">
        <v>82564</v>
      </c>
      <c r="M1353" t="s">
        <v>109</v>
      </c>
      <c r="N1353" s="1">
        <v>44822</v>
      </c>
      <c r="O1353" s="1">
        <v>44823</v>
      </c>
      <c r="P1353">
        <v>73</v>
      </c>
      <c r="Q1353">
        <v>3</v>
      </c>
      <c r="R1353" t="s">
        <v>53</v>
      </c>
      <c r="S1353">
        <v>1</v>
      </c>
      <c r="T1353">
        <v>2</v>
      </c>
      <c r="U1353">
        <v>1</v>
      </c>
      <c r="V1353">
        <v>145</v>
      </c>
      <c r="W1353" t="s">
        <v>54</v>
      </c>
      <c r="X1353" t="s">
        <v>7538</v>
      </c>
      <c r="Y1353" t="s">
        <v>43</v>
      </c>
      <c r="Z1353" s="1">
        <v>44808</v>
      </c>
      <c r="AA1353" s="2">
        <v>0.88861111111111113</v>
      </c>
      <c r="AB1353" s="2">
        <v>0.19585648148148149</v>
      </c>
      <c r="AC1353" t="s">
        <v>45</v>
      </c>
      <c r="AD1353" t="s">
        <v>44</v>
      </c>
      <c r="AE1353" t="s">
        <v>44</v>
      </c>
      <c r="AF1353">
        <v>145</v>
      </c>
    </row>
    <row r="1354" spans="1:32">
      <c r="A1354">
        <v>2474</v>
      </c>
      <c r="B1354">
        <v>1574</v>
      </c>
      <c r="C1354" t="s">
        <v>945</v>
      </c>
      <c r="D1354" t="s">
        <v>7539</v>
      </c>
      <c r="E1354" t="s">
        <v>34</v>
      </c>
      <c r="F1354" t="s">
        <v>7540</v>
      </c>
      <c r="G1354" t="s">
        <v>7541</v>
      </c>
      <c r="H1354" t="s">
        <v>418</v>
      </c>
      <c r="I1354" s="1">
        <v>17354</v>
      </c>
      <c r="J1354" t="s">
        <v>7542</v>
      </c>
      <c r="K1354" t="s">
        <v>7543</v>
      </c>
      <c r="L1354">
        <v>53642</v>
      </c>
      <c r="M1354" t="s">
        <v>418</v>
      </c>
      <c r="N1354" s="1">
        <v>44577</v>
      </c>
      <c r="O1354" s="1">
        <v>44582</v>
      </c>
      <c r="P1354">
        <v>44</v>
      </c>
      <c r="Q1354">
        <v>2</v>
      </c>
      <c r="R1354" t="s">
        <v>63</v>
      </c>
      <c r="S1354">
        <v>1</v>
      </c>
      <c r="T1354">
        <v>0</v>
      </c>
      <c r="U1354">
        <v>5</v>
      </c>
      <c r="V1354">
        <v>380</v>
      </c>
      <c r="W1354" t="s">
        <v>41</v>
      </c>
      <c r="X1354" t="s">
        <v>7544</v>
      </c>
      <c r="Y1354" t="s">
        <v>81</v>
      </c>
      <c r="Z1354" s="1">
        <v>44568</v>
      </c>
      <c r="AA1354" s="2">
        <v>7.7164351851851845E-2</v>
      </c>
      <c r="AB1354" s="2">
        <v>0.29340277777777779</v>
      </c>
      <c r="AC1354" t="s">
        <v>45</v>
      </c>
      <c r="AD1354" t="s">
        <v>44</v>
      </c>
      <c r="AE1354" t="s">
        <v>44</v>
      </c>
      <c r="AF1354">
        <v>76</v>
      </c>
    </row>
    <row r="1355" spans="1:32">
      <c r="A1355">
        <v>2477</v>
      </c>
      <c r="B1355">
        <v>1577</v>
      </c>
      <c r="C1355" t="s">
        <v>119</v>
      </c>
      <c r="D1355" t="s">
        <v>3387</v>
      </c>
      <c r="E1355" t="s">
        <v>34</v>
      </c>
      <c r="F1355" t="s">
        <v>7545</v>
      </c>
      <c r="G1355" t="s">
        <v>7546</v>
      </c>
      <c r="H1355" t="s">
        <v>171</v>
      </c>
      <c r="I1355" s="1">
        <v>28935</v>
      </c>
      <c r="J1355" t="s">
        <v>7547</v>
      </c>
      <c r="K1355" t="s">
        <v>7548</v>
      </c>
      <c r="L1355">
        <v>45498</v>
      </c>
      <c r="M1355" t="s">
        <v>171</v>
      </c>
      <c r="N1355" s="1">
        <v>44626</v>
      </c>
      <c r="O1355" s="1">
        <v>44627</v>
      </c>
      <c r="P1355">
        <v>20</v>
      </c>
      <c r="Q1355">
        <v>1</v>
      </c>
      <c r="R1355" t="s">
        <v>63</v>
      </c>
      <c r="S1355">
        <v>1</v>
      </c>
      <c r="T1355">
        <v>0</v>
      </c>
      <c r="U1355">
        <v>1</v>
      </c>
      <c r="V1355">
        <v>64</v>
      </c>
      <c r="W1355" t="s">
        <v>54</v>
      </c>
      <c r="X1355" t="s">
        <v>7549</v>
      </c>
      <c r="Y1355" t="s">
        <v>81</v>
      </c>
      <c r="Z1355" s="1">
        <v>44588</v>
      </c>
      <c r="AA1355" s="2">
        <v>0.42449074074074072</v>
      </c>
      <c r="AB1355" s="2">
        <v>0.19081018518518519</v>
      </c>
      <c r="AC1355" t="s">
        <v>45</v>
      </c>
      <c r="AD1355" t="s">
        <v>45</v>
      </c>
      <c r="AE1355" t="s">
        <v>45</v>
      </c>
      <c r="AF1355">
        <v>64</v>
      </c>
    </row>
    <row r="1356" spans="1:32">
      <c r="A1356">
        <v>2478</v>
      </c>
      <c r="B1356">
        <v>1578</v>
      </c>
      <c r="C1356" t="s">
        <v>7550</v>
      </c>
      <c r="D1356" t="s">
        <v>7551</v>
      </c>
      <c r="E1356" t="s">
        <v>34</v>
      </c>
      <c r="F1356" t="s">
        <v>7552</v>
      </c>
      <c r="G1356" t="s">
        <v>7553</v>
      </c>
      <c r="H1356" t="s">
        <v>418</v>
      </c>
      <c r="I1356" s="1">
        <v>27944</v>
      </c>
      <c r="J1356" t="s">
        <v>7554</v>
      </c>
      <c r="K1356" t="s">
        <v>7555</v>
      </c>
      <c r="L1356">
        <v>60599</v>
      </c>
      <c r="M1356" t="s">
        <v>418</v>
      </c>
      <c r="N1356" s="1">
        <v>44732</v>
      </c>
      <c r="O1356" s="1">
        <v>44736</v>
      </c>
      <c r="P1356">
        <v>79</v>
      </c>
      <c r="Q1356">
        <v>4</v>
      </c>
      <c r="R1356" t="s">
        <v>53</v>
      </c>
      <c r="S1356">
        <v>1</v>
      </c>
      <c r="T1356">
        <v>1</v>
      </c>
      <c r="U1356">
        <v>4</v>
      </c>
      <c r="V1356">
        <v>580</v>
      </c>
      <c r="W1356" t="s">
        <v>41</v>
      </c>
      <c r="X1356" t="s">
        <v>7556</v>
      </c>
      <c r="Y1356" t="s">
        <v>6</v>
      </c>
      <c r="Z1356" s="1">
        <v>44722</v>
      </c>
      <c r="AA1356" s="2">
        <v>3.650462962962963E-2</v>
      </c>
      <c r="AB1356" s="2">
        <v>0.15342592592592594</v>
      </c>
      <c r="AC1356" t="s">
        <v>45</v>
      </c>
      <c r="AD1356" t="s">
        <v>45</v>
      </c>
      <c r="AE1356" t="s">
        <v>45</v>
      </c>
      <c r="AF1356">
        <v>145</v>
      </c>
    </row>
    <row r="1357" spans="1:32">
      <c r="A1357">
        <v>2479</v>
      </c>
      <c r="B1357">
        <v>1579</v>
      </c>
      <c r="C1357" t="s">
        <v>501</v>
      </c>
      <c r="D1357" t="s">
        <v>7557</v>
      </c>
      <c r="E1357" t="s">
        <v>48</v>
      </c>
      <c r="F1357" t="s">
        <v>7558</v>
      </c>
      <c r="G1357" t="s">
        <v>7559</v>
      </c>
      <c r="H1357" t="s">
        <v>692</v>
      </c>
      <c r="I1357" s="1">
        <v>30572</v>
      </c>
      <c r="J1357" t="s">
        <v>7560</v>
      </c>
      <c r="K1357" t="s">
        <v>7561</v>
      </c>
      <c r="L1357">
        <v>41753</v>
      </c>
      <c r="M1357" t="s">
        <v>692</v>
      </c>
      <c r="N1357" s="1">
        <v>44943</v>
      </c>
      <c r="O1357" s="1">
        <v>44947</v>
      </c>
      <c r="P1357">
        <v>20</v>
      </c>
      <c r="Q1357">
        <v>1</v>
      </c>
      <c r="R1357" t="s">
        <v>63</v>
      </c>
      <c r="S1357">
        <v>3</v>
      </c>
      <c r="T1357">
        <v>2</v>
      </c>
      <c r="U1357">
        <v>4</v>
      </c>
      <c r="V1357">
        <v>280</v>
      </c>
      <c r="W1357" t="s">
        <v>41</v>
      </c>
      <c r="X1357" t="s">
        <v>7562</v>
      </c>
      <c r="Y1357" t="s">
        <v>6</v>
      </c>
      <c r="Z1357" s="1">
        <v>44916</v>
      </c>
      <c r="AA1357" s="2">
        <v>0.33584490740740741</v>
      </c>
      <c r="AB1357" s="2">
        <v>0.43601851851851853</v>
      </c>
      <c r="AC1357" t="s">
        <v>44</v>
      </c>
      <c r="AD1357" t="s">
        <v>45</v>
      </c>
      <c r="AE1357" t="s">
        <v>44</v>
      </c>
      <c r="AF1357">
        <v>70</v>
      </c>
    </row>
    <row r="1358" spans="1:32">
      <c r="A1358">
        <v>2480</v>
      </c>
      <c r="B1358">
        <v>1580</v>
      </c>
      <c r="C1358" t="s">
        <v>7563</v>
      </c>
      <c r="D1358" t="s">
        <v>57</v>
      </c>
      <c r="E1358" t="s">
        <v>48</v>
      </c>
      <c r="F1358" t="s">
        <v>7564</v>
      </c>
      <c r="G1358" t="s">
        <v>7565</v>
      </c>
      <c r="H1358" t="s">
        <v>317</v>
      </c>
      <c r="I1358" s="1">
        <v>35566</v>
      </c>
      <c r="J1358" t="s">
        <v>7566</v>
      </c>
      <c r="K1358" t="s">
        <v>7567</v>
      </c>
      <c r="L1358">
        <v>30002</v>
      </c>
      <c r="M1358" t="s">
        <v>317</v>
      </c>
      <c r="N1358" s="1">
        <v>44711</v>
      </c>
      <c r="O1358" s="1">
        <v>44714</v>
      </c>
      <c r="P1358">
        <v>43</v>
      </c>
      <c r="Q1358">
        <v>2</v>
      </c>
      <c r="R1358" t="s">
        <v>53</v>
      </c>
      <c r="S1358">
        <v>4</v>
      </c>
      <c r="T1358">
        <v>0</v>
      </c>
      <c r="U1358">
        <v>3</v>
      </c>
      <c r="V1358">
        <v>393</v>
      </c>
      <c r="W1358" t="s">
        <v>54</v>
      </c>
      <c r="X1358" t="s">
        <v>7568</v>
      </c>
      <c r="Y1358" t="s">
        <v>43</v>
      </c>
      <c r="Z1358" s="1">
        <v>44674</v>
      </c>
      <c r="AA1358" s="2">
        <v>0.72439814814814818</v>
      </c>
      <c r="AB1358" s="2">
        <v>6.3472222222222222E-2</v>
      </c>
      <c r="AC1358" t="s">
        <v>45</v>
      </c>
      <c r="AD1358" t="s">
        <v>45</v>
      </c>
      <c r="AE1358" t="s">
        <v>45</v>
      </c>
      <c r="AF1358">
        <v>131</v>
      </c>
    </row>
    <row r="1359" spans="1:32">
      <c r="A1359">
        <v>2481</v>
      </c>
      <c r="B1359">
        <v>1581</v>
      </c>
      <c r="C1359" t="s">
        <v>4016</v>
      </c>
      <c r="D1359" t="s">
        <v>1167</v>
      </c>
      <c r="E1359" t="s">
        <v>48</v>
      </c>
      <c r="F1359" t="s">
        <v>7569</v>
      </c>
      <c r="G1359">
        <v>2487385594</v>
      </c>
      <c r="H1359" t="s">
        <v>171</v>
      </c>
      <c r="I1359" s="1">
        <v>32385</v>
      </c>
      <c r="J1359" t="s">
        <v>7570</v>
      </c>
      <c r="K1359" t="s">
        <v>7571</v>
      </c>
      <c r="L1359">
        <v>81178</v>
      </c>
      <c r="M1359" t="s">
        <v>171</v>
      </c>
      <c r="N1359" s="1">
        <v>44743</v>
      </c>
      <c r="O1359" s="1">
        <v>44748</v>
      </c>
      <c r="P1359">
        <v>66</v>
      </c>
      <c r="Q1359">
        <v>3</v>
      </c>
      <c r="R1359" t="s">
        <v>40</v>
      </c>
      <c r="S1359">
        <v>4</v>
      </c>
      <c r="T1359">
        <v>0</v>
      </c>
      <c r="U1359">
        <v>5</v>
      </c>
      <c r="V1359">
        <v>1040</v>
      </c>
      <c r="W1359" t="s">
        <v>54</v>
      </c>
      <c r="X1359" t="s">
        <v>7572</v>
      </c>
      <c r="Y1359" t="s">
        <v>43</v>
      </c>
      <c r="Z1359" s="1">
        <v>44723</v>
      </c>
      <c r="AA1359" s="2">
        <v>0.99980324074074067</v>
      </c>
      <c r="AB1359" s="2">
        <v>0.40128472222222222</v>
      </c>
      <c r="AC1359" t="s">
        <v>45</v>
      </c>
      <c r="AD1359" t="s">
        <v>45</v>
      </c>
      <c r="AE1359" t="s">
        <v>44</v>
      </c>
      <c r="AF1359">
        <v>208</v>
      </c>
    </row>
    <row r="1360" spans="1:32">
      <c r="A1360">
        <v>2482</v>
      </c>
      <c r="B1360">
        <v>1582</v>
      </c>
      <c r="C1360" t="s">
        <v>119</v>
      </c>
      <c r="D1360" t="s">
        <v>4338</v>
      </c>
      <c r="E1360" t="s">
        <v>34</v>
      </c>
      <c r="F1360" t="s">
        <v>7573</v>
      </c>
      <c r="G1360" t="s">
        <v>7574</v>
      </c>
      <c r="H1360" t="s">
        <v>405</v>
      </c>
      <c r="I1360" s="1">
        <v>31867</v>
      </c>
      <c r="J1360" t="s">
        <v>7575</v>
      </c>
      <c r="K1360" t="s">
        <v>7576</v>
      </c>
      <c r="L1360">
        <v>38554</v>
      </c>
      <c r="M1360" t="s">
        <v>405</v>
      </c>
      <c r="N1360" s="1">
        <v>44933</v>
      </c>
      <c r="O1360" s="1">
        <v>44935</v>
      </c>
      <c r="P1360">
        <v>5</v>
      </c>
      <c r="Q1360">
        <v>1</v>
      </c>
      <c r="R1360" t="s">
        <v>63</v>
      </c>
      <c r="S1360">
        <v>4</v>
      </c>
      <c r="T1360">
        <v>1</v>
      </c>
      <c r="U1360">
        <v>2</v>
      </c>
      <c r="V1360">
        <v>170</v>
      </c>
      <c r="W1360" t="s">
        <v>54</v>
      </c>
      <c r="X1360" t="s">
        <v>7577</v>
      </c>
      <c r="Y1360" t="s">
        <v>65</v>
      </c>
      <c r="Z1360" s="1">
        <v>44922</v>
      </c>
      <c r="AA1360" s="2">
        <v>0.34696759259259258</v>
      </c>
      <c r="AB1360" s="2">
        <v>7.013888888888889E-2</v>
      </c>
      <c r="AC1360" t="s">
        <v>45</v>
      </c>
      <c r="AD1360" t="s">
        <v>44</v>
      </c>
      <c r="AE1360" t="s">
        <v>45</v>
      </c>
      <c r="AF1360">
        <v>85</v>
      </c>
    </row>
    <row r="1361" spans="1:32">
      <c r="A1361">
        <v>2483</v>
      </c>
      <c r="B1361">
        <v>1583</v>
      </c>
      <c r="C1361" t="s">
        <v>822</v>
      </c>
      <c r="D1361" t="s">
        <v>7414</v>
      </c>
      <c r="E1361" t="s">
        <v>34</v>
      </c>
      <c r="F1361" t="s">
        <v>7578</v>
      </c>
      <c r="G1361" t="s">
        <v>7579</v>
      </c>
      <c r="H1361" t="s">
        <v>537</v>
      </c>
      <c r="I1361" s="1">
        <v>17236</v>
      </c>
      <c r="J1361" t="s">
        <v>7580</v>
      </c>
      <c r="K1361" t="s">
        <v>7581</v>
      </c>
      <c r="L1361">
        <v>2025</v>
      </c>
      <c r="M1361" t="s">
        <v>537</v>
      </c>
      <c r="N1361" s="1">
        <v>44789</v>
      </c>
      <c r="O1361" s="1">
        <v>44793</v>
      </c>
      <c r="P1361">
        <v>17</v>
      </c>
      <c r="Q1361">
        <v>1</v>
      </c>
      <c r="R1361" t="s">
        <v>63</v>
      </c>
      <c r="S1361">
        <v>2</v>
      </c>
      <c r="T1361">
        <v>0</v>
      </c>
      <c r="U1361">
        <v>4</v>
      </c>
      <c r="V1361">
        <v>300</v>
      </c>
      <c r="W1361" t="s">
        <v>41</v>
      </c>
      <c r="X1361" t="s">
        <v>7582</v>
      </c>
      <c r="Y1361" t="s">
        <v>65</v>
      </c>
      <c r="Z1361" s="1">
        <v>44755</v>
      </c>
      <c r="AA1361" s="2">
        <v>0.43716435185185182</v>
      </c>
      <c r="AB1361" s="2">
        <v>0.69554398148148155</v>
      </c>
      <c r="AC1361" t="s">
        <v>45</v>
      </c>
      <c r="AD1361" t="s">
        <v>44</v>
      </c>
      <c r="AE1361" t="s">
        <v>44</v>
      </c>
      <c r="AF1361">
        <v>75</v>
      </c>
    </row>
    <row r="1362" spans="1:32">
      <c r="A1362">
        <v>2485</v>
      </c>
      <c r="B1362">
        <v>1585</v>
      </c>
      <c r="C1362" t="s">
        <v>119</v>
      </c>
      <c r="D1362" t="s">
        <v>3455</v>
      </c>
      <c r="E1362" t="s">
        <v>34</v>
      </c>
      <c r="F1362" t="s">
        <v>7583</v>
      </c>
      <c r="G1362" t="s">
        <v>7584</v>
      </c>
      <c r="H1362" t="s">
        <v>280</v>
      </c>
      <c r="I1362" s="1">
        <v>15874</v>
      </c>
      <c r="J1362" t="s">
        <v>7585</v>
      </c>
      <c r="K1362" t="s">
        <v>7586</v>
      </c>
      <c r="L1362">
        <v>40265</v>
      </c>
      <c r="M1362" t="s">
        <v>280</v>
      </c>
      <c r="N1362" s="1">
        <v>44824</v>
      </c>
      <c r="O1362" s="1">
        <v>44825</v>
      </c>
      <c r="P1362">
        <v>64</v>
      </c>
      <c r="Q1362">
        <v>3</v>
      </c>
      <c r="R1362" t="s">
        <v>53</v>
      </c>
      <c r="S1362">
        <v>4</v>
      </c>
      <c r="T1362">
        <v>1</v>
      </c>
      <c r="U1362">
        <v>1</v>
      </c>
      <c r="V1362">
        <v>122</v>
      </c>
      <c r="W1362" t="s">
        <v>54</v>
      </c>
      <c r="X1362" t="s">
        <v>7587</v>
      </c>
      <c r="Y1362" t="s">
        <v>43</v>
      </c>
      <c r="Z1362" s="1">
        <v>44786</v>
      </c>
      <c r="AA1362" s="2">
        <v>0.50332175925925926</v>
      </c>
      <c r="AB1362" s="2">
        <v>0.6229513888888889</v>
      </c>
      <c r="AC1362" t="s">
        <v>45</v>
      </c>
      <c r="AD1362" t="s">
        <v>44</v>
      </c>
      <c r="AE1362" t="s">
        <v>44</v>
      </c>
      <c r="AF1362">
        <v>122</v>
      </c>
    </row>
    <row r="1363" spans="1:32">
      <c r="A1363">
        <v>2486</v>
      </c>
      <c r="B1363">
        <v>1586</v>
      </c>
      <c r="C1363" t="s">
        <v>3189</v>
      </c>
      <c r="D1363" t="s">
        <v>7588</v>
      </c>
      <c r="E1363" t="s">
        <v>48</v>
      </c>
      <c r="F1363" t="s">
        <v>7589</v>
      </c>
      <c r="G1363" t="s">
        <v>7590</v>
      </c>
      <c r="H1363" t="s">
        <v>115</v>
      </c>
      <c r="I1363" s="1">
        <v>16379</v>
      </c>
      <c r="J1363" t="s">
        <v>7591</v>
      </c>
      <c r="K1363" t="s">
        <v>3916</v>
      </c>
      <c r="L1363">
        <v>9562</v>
      </c>
      <c r="M1363" t="s">
        <v>115</v>
      </c>
      <c r="N1363" s="1">
        <v>44779</v>
      </c>
      <c r="O1363" s="1">
        <v>44783</v>
      </c>
      <c r="P1363">
        <v>56</v>
      </c>
      <c r="Q1363">
        <v>3</v>
      </c>
      <c r="R1363" t="s">
        <v>63</v>
      </c>
      <c r="S1363">
        <v>1</v>
      </c>
      <c r="T1363">
        <v>2</v>
      </c>
      <c r="U1363">
        <v>4</v>
      </c>
      <c r="V1363">
        <v>248</v>
      </c>
      <c r="W1363" t="s">
        <v>41</v>
      </c>
      <c r="X1363" t="s">
        <v>7592</v>
      </c>
      <c r="Y1363" t="s">
        <v>6</v>
      </c>
      <c r="Z1363" s="1">
        <v>44740</v>
      </c>
      <c r="AA1363" s="2">
        <v>0.63853009259259264</v>
      </c>
      <c r="AB1363" s="2">
        <v>0.69070601851851843</v>
      </c>
      <c r="AC1363" t="s">
        <v>44</v>
      </c>
      <c r="AD1363" t="s">
        <v>45</v>
      </c>
      <c r="AE1363" t="s">
        <v>44</v>
      </c>
      <c r="AF1363">
        <v>62</v>
      </c>
    </row>
    <row r="1364" spans="1:32">
      <c r="A1364">
        <v>2487</v>
      </c>
      <c r="B1364">
        <v>1587</v>
      </c>
      <c r="C1364" t="s">
        <v>1895</v>
      </c>
      <c r="D1364" t="s">
        <v>7593</v>
      </c>
      <c r="E1364" t="s">
        <v>34</v>
      </c>
      <c r="F1364" t="s">
        <v>7594</v>
      </c>
      <c r="G1364" t="s">
        <v>7595</v>
      </c>
      <c r="H1364" t="s">
        <v>37</v>
      </c>
      <c r="I1364" s="1">
        <v>32635</v>
      </c>
      <c r="J1364" t="s">
        <v>7596</v>
      </c>
      <c r="K1364" t="s">
        <v>7597</v>
      </c>
      <c r="L1364">
        <v>56603</v>
      </c>
      <c r="M1364" t="s">
        <v>37</v>
      </c>
      <c r="N1364" s="1">
        <v>44670</v>
      </c>
      <c r="O1364" s="1">
        <v>44671</v>
      </c>
      <c r="P1364">
        <v>36</v>
      </c>
      <c r="Q1364">
        <v>2</v>
      </c>
      <c r="R1364" t="s">
        <v>40</v>
      </c>
      <c r="S1364">
        <v>2</v>
      </c>
      <c r="T1364">
        <v>1</v>
      </c>
      <c r="U1364">
        <v>1</v>
      </c>
      <c r="V1364">
        <v>222</v>
      </c>
      <c r="W1364" t="s">
        <v>54</v>
      </c>
      <c r="X1364" t="s">
        <v>7598</v>
      </c>
      <c r="Y1364" t="s">
        <v>65</v>
      </c>
      <c r="Z1364" s="1">
        <v>44638</v>
      </c>
      <c r="AA1364" s="2">
        <v>0.60626157407407411</v>
      </c>
      <c r="AB1364" s="2">
        <v>0.22975694444444442</v>
      </c>
      <c r="AC1364" t="s">
        <v>44</v>
      </c>
      <c r="AD1364" t="s">
        <v>45</v>
      </c>
      <c r="AE1364" t="s">
        <v>44</v>
      </c>
      <c r="AF1364">
        <v>222</v>
      </c>
    </row>
    <row r="1365" spans="1:32">
      <c r="A1365">
        <v>2488</v>
      </c>
      <c r="B1365">
        <v>1588</v>
      </c>
      <c r="C1365" t="s">
        <v>945</v>
      </c>
      <c r="D1365" t="s">
        <v>7352</v>
      </c>
      <c r="E1365" t="s">
        <v>34</v>
      </c>
      <c r="F1365" t="s">
        <v>7599</v>
      </c>
      <c r="G1365" t="s">
        <v>7600</v>
      </c>
      <c r="H1365" t="s">
        <v>423</v>
      </c>
      <c r="I1365" s="1">
        <v>21539</v>
      </c>
      <c r="J1365" t="s">
        <v>7601</v>
      </c>
      <c r="K1365" t="s">
        <v>6240</v>
      </c>
      <c r="L1365">
        <v>34692</v>
      </c>
      <c r="M1365" t="s">
        <v>423</v>
      </c>
      <c r="N1365" s="1">
        <v>44578</v>
      </c>
      <c r="O1365" s="1">
        <v>44582</v>
      </c>
      <c r="P1365">
        <v>56</v>
      </c>
      <c r="Q1365">
        <v>3</v>
      </c>
      <c r="R1365" t="s">
        <v>63</v>
      </c>
      <c r="S1365">
        <v>1</v>
      </c>
      <c r="T1365">
        <v>0</v>
      </c>
      <c r="U1365">
        <v>4</v>
      </c>
      <c r="V1365">
        <v>244</v>
      </c>
      <c r="W1365" t="s">
        <v>54</v>
      </c>
      <c r="X1365" t="s">
        <v>7602</v>
      </c>
      <c r="Y1365" t="s">
        <v>81</v>
      </c>
      <c r="Z1365" s="1">
        <v>44572</v>
      </c>
      <c r="AA1365" s="2">
        <v>1.5405092592592593E-2</v>
      </c>
      <c r="AB1365" s="2">
        <v>0.95511574074074079</v>
      </c>
      <c r="AC1365" t="s">
        <v>45</v>
      </c>
      <c r="AD1365" t="s">
        <v>45</v>
      </c>
      <c r="AE1365" t="s">
        <v>45</v>
      </c>
      <c r="AF1365">
        <v>61</v>
      </c>
    </row>
    <row r="1366" spans="1:32">
      <c r="A1366">
        <v>2489</v>
      </c>
      <c r="B1366">
        <v>1589</v>
      </c>
      <c r="C1366" t="s">
        <v>7603</v>
      </c>
      <c r="D1366" t="s">
        <v>7557</v>
      </c>
      <c r="E1366" t="s">
        <v>48</v>
      </c>
      <c r="F1366" t="s">
        <v>7604</v>
      </c>
      <c r="G1366" t="s">
        <v>7605</v>
      </c>
      <c r="H1366" t="s">
        <v>94</v>
      </c>
      <c r="I1366" s="1">
        <v>35674</v>
      </c>
      <c r="J1366" t="s">
        <v>7606</v>
      </c>
      <c r="K1366" t="s">
        <v>7607</v>
      </c>
      <c r="L1366">
        <v>56851</v>
      </c>
      <c r="M1366" t="s">
        <v>94</v>
      </c>
      <c r="N1366" s="1">
        <v>44739</v>
      </c>
      <c r="O1366" s="1">
        <v>44741</v>
      </c>
      <c r="P1366">
        <v>44</v>
      </c>
      <c r="Q1366">
        <v>2</v>
      </c>
      <c r="R1366" t="s">
        <v>63</v>
      </c>
      <c r="S1366">
        <v>1</v>
      </c>
      <c r="T1366">
        <v>2</v>
      </c>
      <c r="U1366">
        <v>2</v>
      </c>
      <c r="V1366">
        <v>122</v>
      </c>
      <c r="W1366" t="s">
        <v>54</v>
      </c>
      <c r="X1366" t="s">
        <v>7608</v>
      </c>
      <c r="Y1366" t="s">
        <v>65</v>
      </c>
      <c r="Z1366" s="1">
        <v>44724</v>
      </c>
      <c r="AA1366" s="2">
        <v>0.85155092592592585</v>
      </c>
      <c r="AB1366" s="2">
        <v>2.0671296296296295E-2</v>
      </c>
      <c r="AC1366" t="s">
        <v>45</v>
      </c>
      <c r="AD1366" t="s">
        <v>44</v>
      </c>
      <c r="AE1366" t="s">
        <v>45</v>
      </c>
      <c r="AF1366">
        <v>61</v>
      </c>
    </row>
    <row r="1367" spans="1:32">
      <c r="A1367">
        <v>2490</v>
      </c>
      <c r="B1367">
        <v>1590</v>
      </c>
      <c r="C1367" t="s">
        <v>32</v>
      </c>
      <c r="D1367" t="s">
        <v>126</v>
      </c>
      <c r="E1367" t="s">
        <v>48</v>
      </c>
      <c r="F1367" t="s">
        <v>7609</v>
      </c>
      <c r="G1367" t="s">
        <v>7610</v>
      </c>
      <c r="H1367" t="s">
        <v>317</v>
      </c>
      <c r="I1367" s="1">
        <v>22215</v>
      </c>
      <c r="J1367" t="s">
        <v>7611</v>
      </c>
      <c r="K1367" t="s">
        <v>7612</v>
      </c>
      <c r="L1367">
        <v>50979</v>
      </c>
      <c r="M1367" t="s">
        <v>317</v>
      </c>
      <c r="N1367" s="1">
        <v>44743</v>
      </c>
      <c r="O1367" s="1">
        <v>44747</v>
      </c>
      <c r="P1367">
        <v>4</v>
      </c>
      <c r="Q1367">
        <v>1</v>
      </c>
      <c r="R1367" t="s">
        <v>53</v>
      </c>
      <c r="S1367">
        <v>4</v>
      </c>
      <c r="T1367">
        <v>1</v>
      </c>
      <c r="U1367">
        <v>4</v>
      </c>
      <c r="V1367">
        <v>568</v>
      </c>
      <c r="W1367" t="s">
        <v>54</v>
      </c>
      <c r="X1367" t="s">
        <v>7613</v>
      </c>
      <c r="Y1367" t="s">
        <v>43</v>
      </c>
      <c r="Z1367" s="1">
        <v>44725</v>
      </c>
      <c r="AA1367" s="2">
        <v>0.96012731481481473</v>
      </c>
      <c r="AB1367" s="2">
        <v>0.46651620370370367</v>
      </c>
      <c r="AC1367" t="s">
        <v>44</v>
      </c>
      <c r="AD1367" t="s">
        <v>44</v>
      </c>
      <c r="AE1367" t="s">
        <v>45</v>
      </c>
      <c r="AF1367">
        <v>142</v>
      </c>
    </row>
    <row r="1368" spans="1:32">
      <c r="A1368">
        <v>2492</v>
      </c>
      <c r="B1368">
        <v>1592</v>
      </c>
      <c r="C1368" t="s">
        <v>1287</v>
      </c>
      <c r="D1368" t="s">
        <v>1914</v>
      </c>
      <c r="E1368" t="s">
        <v>48</v>
      </c>
      <c r="F1368" t="s">
        <v>7614</v>
      </c>
      <c r="G1368" t="s">
        <v>7615</v>
      </c>
      <c r="H1368" t="s">
        <v>725</v>
      </c>
      <c r="I1368" s="1">
        <v>37413</v>
      </c>
      <c r="J1368" t="s">
        <v>7616</v>
      </c>
      <c r="K1368" t="s">
        <v>7617</v>
      </c>
      <c r="L1368">
        <v>34266</v>
      </c>
      <c r="M1368" t="s">
        <v>725</v>
      </c>
      <c r="N1368" s="1">
        <v>44865</v>
      </c>
      <c r="O1368" s="1">
        <v>44870</v>
      </c>
      <c r="P1368">
        <v>100</v>
      </c>
      <c r="Q1368">
        <v>4</v>
      </c>
      <c r="R1368" t="s">
        <v>53</v>
      </c>
      <c r="S1368">
        <v>4</v>
      </c>
      <c r="T1368">
        <v>1</v>
      </c>
      <c r="U1368">
        <v>5</v>
      </c>
      <c r="V1368">
        <v>695</v>
      </c>
      <c r="W1368" t="s">
        <v>41</v>
      </c>
      <c r="X1368" t="s">
        <v>7618</v>
      </c>
      <c r="Y1368" t="s">
        <v>81</v>
      </c>
      <c r="Z1368" s="1">
        <v>44854</v>
      </c>
      <c r="AA1368" s="2">
        <v>0.63751157407407411</v>
      </c>
      <c r="AB1368" s="2">
        <v>9.8449074074074064E-2</v>
      </c>
      <c r="AC1368" t="s">
        <v>44</v>
      </c>
      <c r="AD1368" t="s">
        <v>45</v>
      </c>
      <c r="AE1368" t="s">
        <v>45</v>
      </c>
      <c r="AF1368">
        <v>139</v>
      </c>
    </row>
    <row r="1369" spans="1:32">
      <c r="A1369">
        <v>2494</v>
      </c>
      <c r="B1369">
        <v>1594</v>
      </c>
      <c r="C1369" t="s">
        <v>4731</v>
      </c>
      <c r="D1369" t="s">
        <v>3918</v>
      </c>
      <c r="E1369" t="s">
        <v>34</v>
      </c>
      <c r="F1369" t="s">
        <v>7619</v>
      </c>
      <c r="G1369" t="s">
        <v>7620</v>
      </c>
      <c r="H1369" t="s">
        <v>405</v>
      </c>
      <c r="I1369" s="1">
        <v>18602</v>
      </c>
      <c r="J1369" t="s">
        <v>7621</v>
      </c>
      <c r="K1369" t="s">
        <v>7622</v>
      </c>
      <c r="L1369">
        <v>57524</v>
      </c>
      <c r="M1369" t="s">
        <v>405</v>
      </c>
      <c r="N1369" s="1">
        <v>44614</v>
      </c>
      <c r="O1369" s="1">
        <v>44617</v>
      </c>
      <c r="P1369">
        <v>61</v>
      </c>
      <c r="Q1369">
        <v>3</v>
      </c>
      <c r="R1369" t="s">
        <v>53</v>
      </c>
      <c r="S1369">
        <v>2</v>
      </c>
      <c r="T1369">
        <v>1</v>
      </c>
      <c r="U1369">
        <v>3</v>
      </c>
      <c r="V1369">
        <v>369</v>
      </c>
      <c r="W1369" t="s">
        <v>54</v>
      </c>
      <c r="X1369" t="s">
        <v>7623</v>
      </c>
      <c r="Y1369" t="s">
        <v>81</v>
      </c>
      <c r="Z1369" s="1">
        <v>44590</v>
      </c>
      <c r="AA1369" s="2">
        <v>0.51991898148148141</v>
      </c>
      <c r="AB1369" s="2">
        <v>0.38217592592592592</v>
      </c>
      <c r="AC1369" t="s">
        <v>45</v>
      </c>
      <c r="AD1369" t="s">
        <v>45</v>
      </c>
      <c r="AE1369" t="s">
        <v>45</v>
      </c>
      <c r="AF1369">
        <v>123</v>
      </c>
    </row>
    <row r="1370" spans="1:32">
      <c r="A1370">
        <v>2495</v>
      </c>
      <c r="B1370">
        <v>1595</v>
      </c>
      <c r="C1370" t="s">
        <v>1503</v>
      </c>
      <c r="D1370" t="s">
        <v>6855</v>
      </c>
      <c r="E1370" t="s">
        <v>48</v>
      </c>
      <c r="F1370" t="s">
        <v>7624</v>
      </c>
      <c r="G1370" t="s">
        <v>7625</v>
      </c>
      <c r="H1370" t="s">
        <v>201</v>
      </c>
      <c r="I1370" s="1">
        <v>33099</v>
      </c>
      <c r="J1370" t="s">
        <v>7626</v>
      </c>
      <c r="K1370" t="s">
        <v>7627</v>
      </c>
      <c r="L1370">
        <v>74410</v>
      </c>
      <c r="M1370" t="s">
        <v>201</v>
      </c>
      <c r="N1370" s="1">
        <v>44670</v>
      </c>
      <c r="O1370" s="1">
        <v>44675</v>
      </c>
      <c r="P1370">
        <v>44</v>
      </c>
      <c r="Q1370">
        <v>2</v>
      </c>
      <c r="R1370" t="s">
        <v>63</v>
      </c>
      <c r="S1370">
        <v>1</v>
      </c>
      <c r="T1370">
        <v>1</v>
      </c>
      <c r="U1370">
        <v>5</v>
      </c>
      <c r="V1370">
        <v>340</v>
      </c>
      <c r="W1370" t="s">
        <v>54</v>
      </c>
      <c r="X1370" t="s">
        <v>7628</v>
      </c>
      <c r="Y1370" t="s">
        <v>81</v>
      </c>
      <c r="Z1370" s="1">
        <v>44653</v>
      </c>
      <c r="AA1370" s="2">
        <v>0.98930555555555555</v>
      </c>
      <c r="AB1370" s="2">
        <v>0.3895717592592593</v>
      </c>
      <c r="AC1370" t="s">
        <v>44</v>
      </c>
      <c r="AD1370" t="s">
        <v>44</v>
      </c>
      <c r="AE1370" t="s">
        <v>44</v>
      </c>
      <c r="AF1370">
        <v>68</v>
      </c>
    </row>
    <row r="1371" spans="1:32">
      <c r="A1371">
        <v>2496</v>
      </c>
      <c r="B1371">
        <v>1596</v>
      </c>
      <c r="C1371" t="s">
        <v>2202</v>
      </c>
      <c r="D1371" t="s">
        <v>1801</v>
      </c>
      <c r="E1371" t="s">
        <v>48</v>
      </c>
      <c r="F1371" t="s">
        <v>7629</v>
      </c>
      <c r="G1371" t="s">
        <v>7630</v>
      </c>
      <c r="H1371" t="s">
        <v>725</v>
      </c>
      <c r="I1371" s="1">
        <v>31666</v>
      </c>
      <c r="J1371" t="s">
        <v>7631</v>
      </c>
      <c r="K1371" t="s">
        <v>7632</v>
      </c>
      <c r="L1371">
        <v>54791</v>
      </c>
      <c r="M1371" t="s">
        <v>725</v>
      </c>
      <c r="N1371" s="1">
        <v>44690</v>
      </c>
      <c r="O1371" s="1">
        <v>44695</v>
      </c>
      <c r="P1371">
        <v>87</v>
      </c>
      <c r="Q1371">
        <v>4</v>
      </c>
      <c r="R1371" t="s">
        <v>40</v>
      </c>
      <c r="S1371">
        <v>1</v>
      </c>
      <c r="T1371">
        <v>1</v>
      </c>
      <c r="U1371">
        <v>5</v>
      </c>
      <c r="V1371">
        <v>1115</v>
      </c>
      <c r="W1371" t="s">
        <v>41</v>
      </c>
      <c r="X1371" t="s">
        <v>7633</v>
      </c>
      <c r="Y1371" t="s">
        <v>43</v>
      </c>
      <c r="Z1371" s="1">
        <v>44668</v>
      </c>
      <c r="AA1371" s="2">
        <v>0.93259259259259253</v>
      </c>
      <c r="AB1371" s="2">
        <v>0.18357638888888891</v>
      </c>
      <c r="AC1371" t="s">
        <v>45</v>
      </c>
      <c r="AD1371" t="s">
        <v>45</v>
      </c>
      <c r="AE1371" t="s">
        <v>44</v>
      </c>
      <c r="AF1371">
        <v>223</v>
      </c>
    </row>
    <row r="1372" spans="1:32">
      <c r="A1372">
        <v>2497</v>
      </c>
      <c r="B1372">
        <v>1597</v>
      </c>
      <c r="C1372" t="s">
        <v>119</v>
      </c>
      <c r="D1372" t="s">
        <v>5779</v>
      </c>
      <c r="E1372" t="s">
        <v>48</v>
      </c>
      <c r="F1372" t="s">
        <v>7634</v>
      </c>
      <c r="G1372" t="s">
        <v>7635</v>
      </c>
      <c r="H1372" t="s">
        <v>280</v>
      </c>
      <c r="I1372" s="1">
        <v>21392</v>
      </c>
      <c r="J1372" t="s">
        <v>7636</v>
      </c>
      <c r="K1372" t="s">
        <v>7637</v>
      </c>
      <c r="L1372">
        <v>82179</v>
      </c>
      <c r="M1372" t="s">
        <v>280</v>
      </c>
      <c r="N1372" s="1">
        <v>44629</v>
      </c>
      <c r="O1372" s="1">
        <v>44632</v>
      </c>
      <c r="P1372">
        <v>2</v>
      </c>
      <c r="Q1372">
        <v>1</v>
      </c>
      <c r="R1372" t="s">
        <v>63</v>
      </c>
      <c r="S1372">
        <v>3</v>
      </c>
      <c r="T1372">
        <v>0</v>
      </c>
      <c r="U1372">
        <v>3</v>
      </c>
      <c r="V1372">
        <v>243</v>
      </c>
      <c r="W1372" t="s">
        <v>41</v>
      </c>
      <c r="X1372" t="s">
        <v>7638</v>
      </c>
      <c r="Y1372" t="s">
        <v>65</v>
      </c>
      <c r="Z1372" s="1">
        <v>44611</v>
      </c>
      <c r="AA1372" s="2">
        <v>0.86682870370370368</v>
      </c>
      <c r="AB1372" s="2">
        <v>0.96932870370370372</v>
      </c>
      <c r="AC1372" t="s">
        <v>45</v>
      </c>
      <c r="AD1372" t="s">
        <v>45</v>
      </c>
      <c r="AE1372" t="s">
        <v>45</v>
      </c>
      <c r="AF1372">
        <v>81</v>
      </c>
    </row>
    <row r="1373" spans="1:32">
      <c r="A1373">
        <v>2498</v>
      </c>
      <c r="B1373">
        <v>1598</v>
      </c>
      <c r="C1373" t="s">
        <v>571</v>
      </c>
      <c r="D1373" t="s">
        <v>365</v>
      </c>
      <c r="E1373" t="s">
        <v>34</v>
      </c>
      <c r="F1373" t="s">
        <v>7639</v>
      </c>
      <c r="G1373" t="s">
        <v>7640</v>
      </c>
      <c r="H1373" t="s">
        <v>1301</v>
      </c>
      <c r="I1373" s="1">
        <v>20896</v>
      </c>
      <c r="J1373" t="s">
        <v>7641</v>
      </c>
      <c r="K1373" t="s">
        <v>7642</v>
      </c>
      <c r="L1373">
        <v>10292</v>
      </c>
      <c r="M1373" t="s">
        <v>1301</v>
      </c>
      <c r="N1373" s="1">
        <v>44698</v>
      </c>
      <c r="O1373" s="1">
        <v>44702</v>
      </c>
      <c r="P1373">
        <v>83</v>
      </c>
      <c r="Q1373">
        <v>4</v>
      </c>
      <c r="R1373" t="s">
        <v>63</v>
      </c>
      <c r="S1373">
        <v>2</v>
      </c>
      <c r="T1373">
        <v>1</v>
      </c>
      <c r="U1373">
        <v>4</v>
      </c>
      <c r="V1373">
        <v>304</v>
      </c>
      <c r="W1373" t="s">
        <v>41</v>
      </c>
      <c r="X1373" t="s">
        <v>7643</v>
      </c>
      <c r="Y1373" t="s">
        <v>65</v>
      </c>
      <c r="Z1373" s="1">
        <v>44660</v>
      </c>
      <c r="AA1373" s="2">
        <v>0.12320601851851852</v>
      </c>
      <c r="AB1373" s="2">
        <v>0.97288194444444442</v>
      </c>
      <c r="AC1373" t="s">
        <v>45</v>
      </c>
      <c r="AD1373" t="s">
        <v>44</v>
      </c>
      <c r="AE1373" t="s">
        <v>44</v>
      </c>
      <c r="AF1373">
        <v>76</v>
      </c>
    </row>
    <row r="1374" spans="1:32">
      <c r="A1374">
        <v>2499</v>
      </c>
      <c r="B1374">
        <v>1599</v>
      </c>
      <c r="C1374" t="s">
        <v>1681</v>
      </c>
      <c r="D1374" t="s">
        <v>1368</v>
      </c>
      <c r="E1374" t="s">
        <v>48</v>
      </c>
      <c r="F1374" t="s">
        <v>7644</v>
      </c>
      <c r="G1374" t="s">
        <v>7645</v>
      </c>
      <c r="H1374" t="s">
        <v>330</v>
      </c>
      <c r="I1374" s="1">
        <v>23009</v>
      </c>
      <c r="J1374" t="s">
        <v>7646</v>
      </c>
      <c r="K1374" t="s">
        <v>7647</v>
      </c>
      <c r="L1374">
        <v>55311</v>
      </c>
      <c r="M1374" t="s">
        <v>330</v>
      </c>
      <c r="N1374" s="1">
        <v>44914</v>
      </c>
      <c r="O1374" s="1">
        <v>44918</v>
      </c>
      <c r="P1374">
        <v>72</v>
      </c>
      <c r="Q1374">
        <v>3</v>
      </c>
      <c r="R1374" t="s">
        <v>40</v>
      </c>
      <c r="S1374">
        <v>2</v>
      </c>
      <c r="T1374">
        <v>0</v>
      </c>
      <c r="U1374">
        <v>4</v>
      </c>
      <c r="V1374">
        <v>936</v>
      </c>
      <c r="W1374" t="s">
        <v>41</v>
      </c>
      <c r="X1374" t="s">
        <v>7648</v>
      </c>
      <c r="Y1374" t="s">
        <v>43</v>
      </c>
      <c r="Z1374" s="1">
        <v>44890</v>
      </c>
      <c r="AA1374" s="2">
        <v>0.67572916666666671</v>
      </c>
      <c r="AB1374" s="2">
        <v>0.18621527777777777</v>
      </c>
      <c r="AC1374" t="s">
        <v>44</v>
      </c>
      <c r="AD1374" t="s">
        <v>45</v>
      </c>
      <c r="AE1374" t="s">
        <v>44</v>
      </c>
      <c r="AF1374">
        <v>234</v>
      </c>
    </row>
    <row r="1375" spans="1:32">
      <c r="A1375">
        <v>2501</v>
      </c>
      <c r="B1375">
        <v>1601</v>
      </c>
      <c r="C1375" t="s">
        <v>1481</v>
      </c>
      <c r="D1375" t="s">
        <v>1733</v>
      </c>
      <c r="E1375" t="s">
        <v>48</v>
      </c>
      <c r="F1375" t="s">
        <v>7649</v>
      </c>
      <c r="G1375" t="s">
        <v>7650</v>
      </c>
      <c r="H1375" t="s">
        <v>418</v>
      </c>
      <c r="I1375" s="1">
        <v>31924</v>
      </c>
      <c r="J1375" t="s">
        <v>7651</v>
      </c>
      <c r="K1375" t="s">
        <v>7652</v>
      </c>
      <c r="L1375">
        <v>75864</v>
      </c>
      <c r="M1375" t="s">
        <v>418</v>
      </c>
      <c r="N1375" s="1">
        <v>44906</v>
      </c>
      <c r="O1375" s="1">
        <v>44910</v>
      </c>
      <c r="P1375">
        <v>23</v>
      </c>
      <c r="Q1375">
        <v>1</v>
      </c>
      <c r="R1375" t="s">
        <v>63</v>
      </c>
      <c r="S1375">
        <v>1</v>
      </c>
      <c r="T1375">
        <v>1</v>
      </c>
      <c r="U1375">
        <v>4</v>
      </c>
      <c r="V1375">
        <v>360</v>
      </c>
      <c r="W1375" t="s">
        <v>54</v>
      </c>
      <c r="X1375" t="s">
        <v>7653</v>
      </c>
      <c r="Y1375" t="s">
        <v>65</v>
      </c>
      <c r="Z1375" s="1">
        <v>44884</v>
      </c>
      <c r="AA1375" s="2">
        <v>0.46687499999999998</v>
      </c>
      <c r="AB1375" s="2">
        <v>0.55717592592592591</v>
      </c>
      <c r="AC1375" t="s">
        <v>44</v>
      </c>
      <c r="AD1375" t="s">
        <v>44</v>
      </c>
      <c r="AE1375" t="s">
        <v>44</v>
      </c>
      <c r="AF1375">
        <v>90</v>
      </c>
    </row>
    <row r="1376" spans="1:32">
      <c r="A1376">
        <v>2502</v>
      </c>
      <c r="B1376">
        <v>1602</v>
      </c>
      <c r="C1376" t="s">
        <v>139</v>
      </c>
      <c r="D1376" t="s">
        <v>7654</v>
      </c>
      <c r="E1376" t="s">
        <v>34</v>
      </c>
      <c r="F1376" t="s">
        <v>7655</v>
      </c>
      <c r="G1376" t="s">
        <v>7656</v>
      </c>
      <c r="H1376" t="s">
        <v>309</v>
      </c>
      <c r="I1376" s="1">
        <v>30569</v>
      </c>
      <c r="J1376" t="s">
        <v>7657</v>
      </c>
      <c r="K1376" t="s">
        <v>7658</v>
      </c>
      <c r="L1376">
        <v>95841</v>
      </c>
      <c r="M1376" t="s">
        <v>309</v>
      </c>
      <c r="N1376" s="1">
        <v>44843</v>
      </c>
      <c r="O1376" s="1">
        <v>44844</v>
      </c>
      <c r="P1376">
        <v>63</v>
      </c>
      <c r="Q1376">
        <v>3</v>
      </c>
      <c r="R1376" t="s">
        <v>40</v>
      </c>
      <c r="S1376">
        <v>2</v>
      </c>
      <c r="T1376">
        <v>2</v>
      </c>
      <c r="U1376">
        <v>1</v>
      </c>
      <c r="V1376">
        <v>230</v>
      </c>
      <c r="W1376" t="s">
        <v>41</v>
      </c>
      <c r="X1376" t="s">
        <v>7659</v>
      </c>
      <c r="Y1376" t="s">
        <v>6</v>
      </c>
      <c r="Z1376" s="1">
        <v>44817</v>
      </c>
      <c r="AA1376" s="2">
        <v>0.12319444444444444</v>
      </c>
      <c r="AB1376" s="2">
        <v>0.76849537037037041</v>
      </c>
      <c r="AC1376" t="s">
        <v>45</v>
      </c>
      <c r="AD1376" t="s">
        <v>45</v>
      </c>
      <c r="AE1376" t="s">
        <v>44</v>
      </c>
      <c r="AF1376">
        <v>230</v>
      </c>
    </row>
    <row r="1377" spans="1:32">
      <c r="A1377">
        <v>2503</v>
      </c>
      <c r="B1377">
        <v>1603</v>
      </c>
      <c r="C1377" t="s">
        <v>2616</v>
      </c>
      <c r="D1377" t="s">
        <v>7660</v>
      </c>
      <c r="E1377" t="s">
        <v>48</v>
      </c>
      <c r="F1377" t="s">
        <v>7661</v>
      </c>
      <c r="G1377" t="s">
        <v>7662</v>
      </c>
      <c r="H1377" t="s">
        <v>37</v>
      </c>
      <c r="I1377" s="1">
        <v>38202</v>
      </c>
      <c r="J1377" t="s">
        <v>7663</v>
      </c>
      <c r="K1377" t="s">
        <v>7664</v>
      </c>
      <c r="L1377">
        <v>2697</v>
      </c>
      <c r="M1377" t="s">
        <v>37</v>
      </c>
      <c r="N1377" s="1">
        <v>44877</v>
      </c>
      <c r="O1377" s="1">
        <v>44879</v>
      </c>
      <c r="P1377">
        <v>56</v>
      </c>
      <c r="Q1377">
        <v>3</v>
      </c>
      <c r="R1377" t="s">
        <v>63</v>
      </c>
      <c r="S1377">
        <v>2</v>
      </c>
      <c r="T1377">
        <v>0</v>
      </c>
      <c r="U1377">
        <v>2</v>
      </c>
      <c r="V1377">
        <v>176</v>
      </c>
      <c r="W1377" t="s">
        <v>54</v>
      </c>
      <c r="X1377" t="s">
        <v>7665</v>
      </c>
      <c r="Y1377" t="s">
        <v>81</v>
      </c>
      <c r="Z1377" s="1">
        <v>44868</v>
      </c>
      <c r="AA1377" s="2">
        <v>0.78023148148148147</v>
      </c>
      <c r="AB1377" s="2">
        <v>0.22649305555555554</v>
      </c>
      <c r="AC1377" t="s">
        <v>44</v>
      </c>
      <c r="AD1377" t="s">
        <v>45</v>
      </c>
      <c r="AE1377" t="s">
        <v>45</v>
      </c>
      <c r="AF1377">
        <v>88</v>
      </c>
    </row>
    <row r="1378" spans="1:32">
      <c r="A1378">
        <v>2504</v>
      </c>
      <c r="B1378">
        <v>1604</v>
      </c>
      <c r="C1378" t="s">
        <v>7363</v>
      </c>
      <c r="D1378" t="s">
        <v>7654</v>
      </c>
      <c r="E1378" t="s">
        <v>48</v>
      </c>
      <c r="F1378" t="s">
        <v>7666</v>
      </c>
      <c r="G1378" t="s">
        <v>7667</v>
      </c>
      <c r="H1378" t="s">
        <v>317</v>
      </c>
      <c r="I1378" s="1">
        <v>22010</v>
      </c>
      <c r="J1378" t="s">
        <v>7668</v>
      </c>
      <c r="K1378" t="s">
        <v>7669</v>
      </c>
      <c r="L1378">
        <v>26799</v>
      </c>
      <c r="M1378" t="s">
        <v>317</v>
      </c>
      <c r="N1378" s="1">
        <v>44715</v>
      </c>
      <c r="O1378" s="1">
        <v>44720</v>
      </c>
      <c r="P1378">
        <v>50</v>
      </c>
      <c r="Q1378">
        <v>2</v>
      </c>
      <c r="R1378" t="s">
        <v>63</v>
      </c>
      <c r="S1378">
        <v>4</v>
      </c>
      <c r="T1378">
        <v>2</v>
      </c>
      <c r="U1378">
        <v>5</v>
      </c>
      <c r="V1378">
        <v>380</v>
      </c>
      <c r="W1378" t="s">
        <v>54</v>
      </c>
      <c r="X1378" t="s">
        <v>7670</v>
      </c>
      <c r="Y1378" t="s">
        <v>65</v>
      </c>
      <c r="Z1378" s="1">
        <v>44710</v>
      </c>
      <c r="AA1378" s="2">
        <v>0.66900462962962959</v>
      </c>
      <c r="AB1378" s="2">
        <v>0.44675925925925924</v>
      </c>
      <c r="AC1378" t="s">
        <v>45</v>
      </c>
      <c r="AD1378" t="s">
        <v>44</v>
      </c>
      <c r="AE1378" t="s">
        <v>44</v>
      </c>
      <c r="AF1378">
        <v>76</v>
      </c>
    </row>
    <row r="1379" spans="1:32">
      <c r="A1379">
        <v>2505</v>
      </c>
      <c r="B1379">
        <v>1605</v>
      </c>
      <c r="C1379" t="s">
        <v>5660</v>
      </c>
      <c r="D1379" t="s">
        <v>7264</v>
      </c>
      <c r="E1379" t="s">
        <v>34</v>
      </c>
      <c r="F1379" t="s">
        <v>7671</v>
      </c>
      <c r="G1379" t="s">
        <v>7672</v>
      </c>
      <c r="H1379" t="s">
        <v>201</v>
      </c>
      <c r="I1379" s="1">
        <v>23129</v>
      </c>
      <c r="J1379" t="s">
        <v>7673</v>
      </c>
      <c r="K1379" t="s">
        <v>7674</v>
      </c>
      <c r="L1379">
        <v>26793</v>
      </c>
      <c r="M1379" t="s">
        <v>201</v>
      </c>
      <c r="N1379" s="1">
        <v>44592</v>
      </c>
      <c r="O1379" s="1">
        <v>44594</v>
      </c>
      <c r="P1379">
        <v>77</v>
      </c>
      <c r="Q1379">
        <v>4</v>
      </c>
      <c r="R1379" t="s">
        <v>63</v>
      </c>
      <c r="S1379">
        <v>1</v>
      </c>
      <c r="T1379">
        <v>0</v>
      </c>
      <c r="U1379">
        <v>2</v>
      </c>
      <c r="V1379">
        <v>176</v>
      </c>
      <c r="W1379" t="s">
        <v>54</v>
      </c>
      <c r="X1379" t="s">
        <v>7675</v>
      </c>
      <c r="Y1379" t="s">
        <v>81</v>
      </c>
      <c r="Z1379" s="1">
        <v>44564</v>
      </c>
      <c r="AA1379" s="2">
        <v>0.7727546296296296</v>
      </c>
      <c r="AB1379" s="2">
        <v>0.9921875</v>
      </c>
      <c r="AC1379" t="s">
        <v>45</v>
      </c>
      <c r="AD1379" t="s">
        <v>45</v>
      </c>
      <c r="AE1379" t="s">
        <v>44</v>
      </c>
      <c r="AF1379">
        <v>88</v>
      </c>
    </row>
    <row r="1380" spans="1:32">
      <c r="A1380">
        <v>2506</v>
      </c>
      <c r="B1380">
        <v>1606</v>
      </c>
      <c r="C1380" t="s">
        <v>347</v>
      </c>
      <c r="D1380" t="s">
        <v>7676</v>
      </c>
      <c r="E1380" t="s">
        <v>48</v>
      </c>
      <c r="F1380" t="s">
        <v>7677</v>
      </c>
      <c r="G1380" t="s">
        <v>7678</v>
      </c>
      <c r="H1380" t="s">
        <v>171</v>
      </c>
      <c r="I1380" s="1">
        <v>32032</v>
      </c>
      <c r="J1380" t="s">
        <v>7679</v>
      </c>
      <c r="K1380" t="s">
        <v>7680</v>
      </c>
      <c r="L1380">
        <v>88116</v>
      </c>
      <c r="M1380" t="s">
        <v>171</v>
      </c>
      <c r="N1380" s="1">
        <v>44751</v>
      </c>
      <c r="O1380" s="1">
        <v>44752</v>
      </c>
      <c r="P1380">
        <v>37</v>
      </c>
      <c r="Q1380">
        <v>2</v>
      </c>
      <c r="R1380" t="s">
        <v>53</v>
      </c>
      <c r="S1380">
        <v>4</v>
      </c>
      <c r="T1380">
        <v>0</v>
      </c>
      <c r="U1380">
        <v>1</v>
      </c>
      <c r="V1380">
        <v>150</v>
      </c>
      <c r="W1380" t="s">
        <v>41</v>
      </c>
      <c r="X1380" t="s">
        <v>7681</v>
      </c>
      <c r="Y1380" t="s">
        <v>43</v>
      </c>
      <c r="Z1380" s="1">
        <v>44746</v>
      </c>
      <c r="AA1380" s="2">
        <v>9.3657407407407411E-2</v>
      </c>
      <c r="AB1380" s="2">
        <v>0.30751157407407409</v>
      </c>
      <c r="AC1380" t="s">
        <v>45</v>
      </c>
      <c r="AD1380" t="s">
        <v>44</v>
      </c>
      <c r="AE1380" t="s">
        <v>45</v>
      </c>
      <c r="AF1380">
        <v>150</v>
      </c>
    </row>
    <row r="1381" spans="1:32">
      <c r="A1381">
        <v>2507</v>
      </c>
      <c r="B1381">
        <v>1607</v>
      </c>
      <c r="C1381" t="s">
        <v>133</v>
      </c>
      <c r="D1381" t="s">
        <v>7682</v>
      </c>
      <c r="E1381" t="s">
        <v>48</v>
      </c>
      <c r="F1381" t="s">
        <v>7683</v>
      </c>
      <c r="G1381" t="s">
        <v>7684</v>
      </c>
      <c r="H1381" t="s">
        <v>122</v>
      </c>
      <c r="I1381" s="1">
        <v>16188</v>
      </c>
      <c r="J1381" t="s">
        <v>7685</v>
      </c>
      <c r="K1381" t="s">
        <v>1787</v>
      </c>
      <c r="L1381">
        <v>62620</v>
      </c>
      <c r="M1381" t="s">
        <v>122</v>
      </c>
      <c r="N1381" s="1">
        <v>44616</v>
      </c>
      <c r="O1381" s="1">
        <v>44620</v>
      </c>
      <c r="P1381">
        <v>55</v>
      </c>
      <c r="Q1381">
        <v>3</v>
      </c>
      <c r="R1381" t="s">
        <v>53</v>
      </c>
      <c r="S1381">
        <v>4</v>
      </c>
      <c r="T1381">
        <v>2</v>
      </c>
      <c r="U1381">
        <v>4</v>
      </c>
      <c r="V1381">
        <v>560</v>
      </c>
      <c r="W1381" t="s">
        <v>41</v>
      </c>
      <c r="X1381" t="s">
        <v>7686</v>
      </c>
      <c r="Y1381" t="s">
        <v>43</v>
      </c>
      <c r="Z1381" s="1">
        <v>44609</v>
      </c>
      <c r="AA1381" s="2">
        <v>0.41226851851851848</v>
      </c>
      <c r="AB1381" s="2">
        <v>0.10895833333333334</v>
      </c>
      <c r="AC1381" t="s">
        <v>45</v>
      </c>
      <c r="AD1381" t="s">
        <v>44</v>
      </c>
      <c r="AE1381" t="s">
        <v>44</v>
      </c>
      <c r="AF1381">
        <v>140</v>
      </c>
    </row>
    <row r="1382" spans="1:32">
      <c r="A1382">
        <v>2508</v>
      </c>
      <c r="B1382">
        <v>1608</v>
      </c>
      <c r="C1382" t="s">
        <v>427</v>
      </c>
      <c r="D1382" t="s">
        <v>1322</v>
      </c>
      <c r="E1382" t="s">
        <v>34</v>
      </c>
      <c r="F1382" t="s">
        <v>7687</v>
      </c>
      <c r="G1382" t="s">
        <v>7688</v>
      </c>
      <c r="H1382" t="s">
        <v>179</v>
      </c>
      <c r="I1382" s="1">
        <v>17651</v>
      </c>
      <c r="J1382" t="s">
        <v>7689</v>
      </c>
      <c r="K1382" t="s">
        <v>7690</v>
      </c>
      <c r="L1382">
        <v>5645</v>
      </c>
      <c r="M1382" t="s">
        <v>179</v>
      </c>
      <c r="N1382" s="1">
        <v>44762</v>
      </c>
      <c r="O1382" s="1">
        <v>44764</v>
      </c>
      <c r="P1382">
        <v>96</v>
      </c>
      <c r="Q1382">
        <v>4</v>
      </c>
      <c r="R1382" t="s">
        <v>40</v>
      </c>
      <c r="S1382">
        <v>2</v>
      </c>
      <c r="T1382">
        <v>0</v>
      </c>
      <c r="U1382">
        <v>2</v>
      </c>
      <c r="V1382">
        <v>426</v>
      </c>
      <c r="W1382" t="s">
        <v>54</v>
      </c>
      <c r="X1382" t="s">
        <v>7691</v>
      </c>
      <c r="Y1382" t="s">
        <v>65</v>
      </c>
      <c r="Z1382" s="1">
        <v>44739</v>
      </c>
      <c r="AA1382" s="2">
        <v>0.40520833333333334</v>
      </c>
      <c r="AB1382" s="2">
        <v>0.74303240740740739</v>
      </c>
      <c r="AC1382" t="s">
        <v>44</v>
      </c>
      <c r="AD1382" t="s">
        <v>45</v>
      </c>
      <c r="AE1382" t="s">
        <v>45</v>
      </c>
      <c r="AF1382">
        <v>213</v>
      </c>
    </row>
    <row r="1383" spans="1:32">
      <c r="A1383">
        <v>2509</v>
      </c>
      <c r="B1383">
        <v>1609</v>
      </c>
      <c r="C1383" t="s">
        <v>988</v>
      </c>
      <c r="D1383" t="s">
        <v>2616</v>
      </c>
      <c r="E1383" t="s">
        <v>48</v>
      </c>
      <c r="F1383" t="s">
        <v>7692</v>
      </c>
      <c r="G1383" t="s">
        <v>7693</v>
      </c>
      <c r="H1383" t="s">
        <v>77</v>
      </c>
      <c r="I1383" s="1">
        <v>23111</v>
      </c>
      <c r="J1383" t="s">
        <v>7694</v>
      </c>
      <c r="K1383" t="s">
        <v>7695</v>
      </c>
      <c r="L1383">
        <v>36913</v>
      </c>
      <c r="M1383" t="s">
        <v>77</v>
      </c>
      <c r="N1383" s="1">
        <v>44815</v>
      </c>
      <c r="O1383" s="1">
        <v>44818</v>
      </c>
      <c r="P1383">
        <v>61</v>
      </c>
      <c r="Q1383">
        <v>3</v>
      </c>
      <c r="R1383" t="s">
        <v>53</v>
      </c>
      <c r="S1383">
        <v>2</v>
      </c>
      <c r="T1383">
        <v>0</v>
      </c>
      <c r="U1383">
        <v>3</v>
      </c>
      <c r="V1383">
        <v>378</v>
      </c>
      <c r="W1383" t="s">
        <v>41</v>
      </c>
      <c r="X1383" t="s">
        <v>7696</v>
      </c>
      <c r="Y1383" t="s">
        <v>81</v>
      </c>
      <c r="Z1383" s="1">
        <v>44803</v>
      </c>
      <c r="AA1383" s="2">
        <v>0.91114583333333332</v>
      </c>
      <c r="AB1383" s="2">
        <v>0.11231481481481481</v>
      </c>
      <c r="AC1383" t="s">
        <v>44</v>
      </c>
      <c r="AD1383" t="s">
        <v>45</v>
      </c>
      <c r="AE1383" t="s">
        <v>44</v>
      </c>
      <c r="AF1383">
        <v>126</v>
      </c>
    </row>
    <row r="1384" spans="1:32">
      <c r="A1384">
        <v>2511</v>
      </c>
      <c r="B1384">
        <v>1611</v>
      </c>
      <c r="C1384" t="s">
        <v>4338</v>
      </c>
      <c r="D1384" t="s">
        <v>1156</v>
      </c>
      <c r="E1384" t="s">
        <v>34</v>
      </c>
      <c r="F1384" t="s">
        <v>2047</v>
      </c>
      <c r="G1384" t="s">
        <v>7697</v>
      </c>
      <c r="H1384" t="s">
        <v>201</v>
      </c>
      <c r="I1384" s="1">
        <v>16653</v>
      </c>
      <c r="J1384" t="s">
        <v>7698</v>
      </c>
      <c r="K1384" t="s">
        <v>7699</v>
      </c>
      <c r="L1384">
        <v>11661</v>
      </c>
      <c r="M1384" t="s">
        <v>201</v>
      </c>
      <c r="N1384" s="1">
        <v>44743</v>
      </c>
      <c r="O1384" s="1">
        <v>44746</v>
      </c>
      <c r="P1384">
        <v>62</v>
      </c>
      <c r="Q1384">
        <v>3</v>
      </c>
      <c r="R1384" t="s">
        <v>63</v>
      </c>
      <c r="S1384">
        <v>1</v>
      </c>
      <c r="T1384">
        <v>2</v>
      </c>
      <c r="U1384">
        <v>3</v>
      </c>
      <c r="V1384">
        <v>183</v>
      </c>
      <c r="W1384" t="s">
        <v>41</v>
      </c>
      <c r="X1384" t="s">
        <v>7700</v>
      </c>
      <c r="Y1384" t="s">
        <v>81</v>
      </c>
      <c r="Z1384" s="1">
        <v>44711</v>
      </c>
      <c r="AA1384" s="2">
        <v>0.59703703703703703</v>
      </c>
      <c r="AB1384" s="2">
        <v>0.33599537037037036</v>
      </c>
      <c r="AC1384" t="s">
        <v>45</v>
      </c>
      <c r="AD1384" t="s">
        <v>44</v>
      </c>
      <c r="AE1384" t="s">
        <v>45</v>
      </c>
      <c r="AF1384">
        <v>61</v>
      </c>
    </row>
    <row r="1385" spans="1:32">
      <c r="A1385">
        <v>2512</v>
      </c>
      <c r="B1385">
        <v>1612</v>
      </c>
      <c r="C1385" t="s">
        <v>391</v>
      </c>
      <c r="D1385" t="s">
        <v>4975</v>
      </c>
      <c r="E1385" t="s">
        <v>34</v>
      </c>
      <c r="F1385" t="s">
        <v>7701</v>
      </c>
      <c r="G1385" t="s">
        <v>7702</v>
      </c>
      <c r="H1385" t="s">
        <v>164</v>
      </c>
      <c r="I1385" s="1">
        <v>30470</v>
      </c>
      <c r="J1385" t="s">
        <v>7703</v>
      </c>
      <c r="K1385" t="s">
        <v>7704</v>
      </c>
      <c r="L1385">
        <v>36627</v>
      </c>
      <c r="M1385" t="s">
        <v>164</v>
      </c>
      <c r="N1385" s="1">
        <v>44697</v>
      </c>
      <c r="O1385" s="1">
        <v>44700</v>
      </c>
      <c r="P1385">
        <v>97</v>
      </c>
      <c r="Q1385">
        <v>4</v>
      </c>
      <c r="R1385" t="s">
        <v>53</v>
      </c>
      <c r="S1385">
        <v>1</v>
      </c>
      <c r="T1385">
        <v>2</v>
      </c>
      <c r="U1385">
        <v>3</v>
      </c>
      <c r="V1385">
        <v>381</v>
      </c>
      <c r="W1385" t="s">
        <v>41</v>
      </c>
      <c r="X1385" t="s">
        <v>7705</v>
      </c>
      <c r="Y1385" t="s">
        <v>6</v>
      </c>
      <c r="Z1385" s="1">
        <v>44666</v>
      </c>
      <c r="AA1385" s="2">
        <v>0.13944444444444445</v>
      </c>
      <c r="AB1385" s="2">
        <v>0.35886574074074074</v>
      </c>
      <c r="AC1385" t="s">
        <v>44</v>
      </c>
      <c r="AD1385" t="s">
        <v>44</v>
      </c>
      <c r="AE1385" t="s">
        <v>44</v>
      </c>
      <c r="AF1385">
        <v>127</v>
      </c>
    </row>
    <row r="1386" spans="1:32">
      <c r="A1386">
        <v>2513</v>
      </c>
      <c r="B1386">
        <v>1613</v>
      </c>
      <c r="C1386" t="s">
        <v>4451</v>
      </c>
      <c r="D1386" t="s">
        <v>1002</v>
      </c>
      <c r="E1386" t="s">
        <v>48</v>
      </c>
      <c r="F1386" t="s">
        <v>7706</v>
      </c>
      <c r="G1386" t="s">
        <v>7707</v>
      </c>
      <c r="H1386" t="s">
        <v>37</v>
      </c>
      <c r="I1386" s="1">
        <v>22613</v>
      </c>
      <c r="J1386" t="s">
        <v>7708</v>
      </c>
      <c r="K1386" t="s">
        <v>7709</v>
      </c>
      <c r="L1386">
        <v>19647</v>
      </c>
      <c r="M1386" t="s">
        <v>37</v>
      </c>
      <c r="N1386" s="1">
        <v>44608</v>
      </c>
      <c r="O1386" s="1">
        <v>44612</v>
      </c>
      <c r="P1386">
        <v>1</v>
      </c>
      <c r="Q1386">
        <v>1</v>
      </c>
      <c r="R1386" t="s">
        <v>53</v>
      </c>
      <c r="S1386">
        <v>3</v>
      </c>
      <c r="T1386">
        <v>1</v>
      </c>
      <c r="U1386">
        <v>4</v>
      </c>
      <c r="V1386">
        <v>532</v>
      </c>
      <c r="W1386" t="s">
        <v>54</v>
      </c>
      <c r="X1386" t="s">
        <v>7710</v>
      </c>
      <c r="Y1386" t="s">
        <v>6</v>
      </c>
      <c r="Z1386" s="1">
        <v>44586</v>
      </c>
      <c r="AA1386" s="2">
        <v>0.83437499999999998</v>
      </c>
      <c r="AB1386" s="2">
        <v>0.32331018518518517</v>
      </c>
      <c r="AC1386" t="s">
        <v>45</v>
      </c>
      <c r="AD1386" t="s">
        <v>44</v>
      </c>
      <c r="AE1386" t="s">
        <v>44</v>
      </c>
      <c r="AF1386">
        <v>133</v>
      </c>
    </row>
    <row r="1387" spans="1:32">
      <c r="A1387">
        <v>2514</v>
      </c>
      <c r="B1387">
        <v>1614</v>
      </c>
      <c r="C1387" t="s">
        <v>409</v>
      </c>
      <c r="D1387" t="s">
        <v>385</v>
      </c>
      <c r="E1387" t="s">
        <v>48</v>
      </c>
      <c r="F1387" t="s">
        <v>7711</v>
      </c>
      <c r="G1387" t="s">
        <v>7712</v>
      </c>
      <c r="H1387" t="s">
        <v>109</v>
      </c>
      <c r="I1387" s="1">
        <v>17344</v>
      </c>
      <c r="J1387" t="s">
        <v>7713</v>
      </c>
      <c r="K1387" t="s">
        <v>7714</v>
      </c>
      <c r="L1387">
        <v>76357</v>
      </c>
      <c r="M1387" t="s">
        <v>109</v>
      </c>
      <c r="N1387" s="1">
        <v>44691</v>
      </c>
      <c r="O1387" s="1">
        <v>44694</v>
      </c>
      <c r="P1387">
        <v>79</v>
      </c>
      <c r="Q1387">
        <v>4</v>
      </c>
      <c r="R1387" t="s">
        <v>53</v>
      </c>
      <c r="S1387">
        <v>4</v>
      </c>
      <c r="T1387">
        <v>0</v>
      </c>
      <c r="U1387">
        <v>3</v>
      </c>
      <c r="V1387">
        <v>399</v>
      </c>
      <c r="W1387" t="s">
        <v>54</v>
      </c>
      <c r="X1387" t="s">
        <v>7715</v>
      </c>
      <c r="Y1387" t="s">
        <v>81</v>
      </c>
      <c r="Z1387" s="1">
        <v>44660</v>
      </c>
      <c r="AA1387" s="2">
        <v>3.3020833333333333E-2</v>
      </c>
      <c r="AB1387" s="2">
        <v>0.10938657407407408</v>
      </c>
      <c r="AC1387" t="s">
        <v>45</v>
      </c>
      <c r="AD1387" t="s">
        <v>45</v>
      </c>
      <c r="AE1387" t="s">
        <v>44</v>
      </c>
      <c r="AF1387">
        <v>133</v>
      </c>
    </row>
    <row r="1388" spans="1:32">
      <c r="A1388">
        <v>2515</v>
      </c>
      <c r="B1388">
        <v>1615</v>
      </c>
      <c r="C1388" t="s">
        <v>2616</v>
      </c>
      <c r="D1388" t="s">
        <v>7716</v>
      </c>
      <c r="E1388" t="s">
        <v>48</v>
      </c>
      <c r="F1388" t="s">
        <v>7717</v>
      </c>
      <c r="G1388" t="s">
        <v>7718</v>
      </c>
      <c r="H1388" t="s">
        <v>70</v>
      </c>
      <c r="I1388" s="1">
        <v>15878</v>
      </c>
      <c r="J1388" t="s">
        <v>7719</v>
      </c>
      <c r="K1388" t="s">
        <v>7720</v>
      </c>
      <c r="L1388">
        <v>52294</v>
      </c>
      <c r="M1388" t="s">
        <v>70</v>
      </c>
      <c r="N1388" s="1">
        <v>44685</v>
      </c>
      <c r="O1388" s="1">
        <v>44690</v>
      </c>
      <c r="P1388">
        <v>40</v>
      </c>
      <c r="Q1388">
        <v>2</v>
      </c>
      <c r="R1388" t="s">
        <v>53</v>
      </c>
      <c r="S1388">
        <v>4</v>
      </c>
      <c r="T1388">
        <v>2</v>
      </c>
      <c r="U1388">
        <v>5</v>
      </c>
      <c r="V1388">
        <v>710</v>
      </c>
      <c r="W1388" t="s">
        <v>54</v>
      </c>
      <c r="X1388" t="s">
        <v>7721</v>
      </c>
      <c r="Y1388" t="s">
        <v>43</v>
      </c>
      <c r="Z1388" s="1">
        <v>44647</v>
      </c>
      <c r="AA1388" s="2">
        <v>0.87031249999999993</v>
      </c>
      <c r="AB1388" s="2">
        <v>0.44532407407407404</v>
      </c>
      <c r="AC1388" t="s">
        <v>45</v>
      </c>
      <c r="AD1388" t="s">
        <v>45</v>
      </c>
      <c r="AE1388" t="s">
        <v>44</v>
      </c>
      <c r="AF1388">
        <v>142</v>
      </c>
    </row>
    <row r="1389" spans="1:32">
      <c r="A1389">
        <v>2516</v>
      </c>
      <c r="B1389">
        <v>1616</v>
      </c>
      <c r="C1389" t="s">
        <v>5236</v>
      </c>
      <c r="D1389" t="s">
        <v>7722</v>
      </c>
      <c r="E1389" t="s">
        <v>34</v>
      </c>
      <c r="F1389" t="s">
        <v>7723</v>
      </c>
      <c r="G1389" t="s">
        <v>7724</v>
      </c>
      <c r="H1389" t="s">
        <v>122</v>
      </c>
      <c r="I1389" s="1">
        <v>35359</v>
      </c>
      <c r="J1389" t="s">
        <v>7725</v>
      </c>
      <c r="K1389" t="s">
        <v>7726</v>
      </c>
      <c r="L1389">
        <v>57026</v>
      </c>
      <c r="M1389" t="s">
        <v>122</v>
      </c>
      <c r="N1389" s="1">
        <v>44809</v>
      </c>
      <c r="O1389" s="1">
        <v>44810</v>
      </c>
      <c r="P1389">
        <v>26</v>
      </c>
      <c r="Q1389">
        <v>2</v>
      </c>
      <c r="R1389" t="s">
        <v>63</v>
      </c>
      <c r="S1389">
        <v>3</v>
      </c>
      <c r="T1389">
        <v>1</v>
      </c>
      <c r="U1389">
        <v>1</v>
      </c>
      <c r="V1389">
        <v>71</v>
      </c>
      <c r="W1389" t="s">
        <v>41</v>
      </c>
      <c r="X1389" t="s">
        <v>7727</v>
      </c>
      <c r="Y1389" t="s">
        <v>6</v>
      </c>
      <c r="Z1389" s="1">
        <v>44776</v>
      </c>
      <c r="AA1389" s="2">
        <v>2.6064814814814815E-2</v>
      </c>
      <c r="AB1389" s="2">
        <v>0.36003472222222221</v>
      </c>
      <c r="AC1389" t="s">
        <v>44</v>
      </c>
      <c r="AD1389" t="s">
        <v>44</v>
      </c>
      <c r="AE1389" t="s">
        <v>45</v>
      </c>
      <c r="AF1389">
        <v>71</v>
      </c>
    </row>
    <row r="1390" spans="1:32">
      <c r="A1390">
        <v>2517</v>
      </c>
      <c r="B1390">
        <v>1617</v>
      </c>
      <c r="C1390" t="s">
        <v>305</v>
      </c>
      <c r="D1390" t="s">
        <v>75</v>
      </c>
      <c r="E1390" t="s">
        <v>34</v>
      </c>
      <c r="F1390" t="s">
        <v>7728</v>
      </c>
      <c r="G1390" t="s">
        <v>7729</v>
      </c>
      <c r="H1390" t="s">
        <v>171</v>
      </c>
      <c r="I1390" s="1">
        <v>38720</v>
      </c>
      <c r="J1390" t="s">
        <v>7730</v>
      </c>
      <c r="K1390" t="s">
        <v>7731</v>
      </c>
      <c r="L1390">
        <v>41211</v>
      </c>
      <c r="M1390" t="s">
        <v>171</v>
      </c>
      <c r="N1390" s="1">
        <v>44642</v>
      </c>
      <c r="O1390" s="1">
        <v>44647</v>
      </c>
      <c r="P1390">
        <v>27</v>
      </c>
      <c r="Q1390">
        <v>2</v>
      </c>
      <c r="R1390" t="s">
        <v>40</v>
      </c>
      <c r="S1390">
        <v>1</v>
      </c>
      <c r="T1390">
        <v>0</v>
      </c>
      <c r="U1390">
        <v>5</v>
      </c>
      <c r="V1390">
        <v>1245</v>
      </c>
      <c r="W1390" t="s">
        <v>41</v>
      </c>
      <c r="X1390" t="s">
        <v>7732</v>
      </c>
      <c r="Y1390" t="s">
        <v>6</v>
      </c>
      <c r="Z1390" s="1">
        <v>44618</v>
      </c>
      <c r="AA1390" s="2">
        <v>0.12502314814814816</v>
      </c>
      <c r="AB1390" s="2">
        <v>8.2349537037037041E-2</v>
      </c>
      <c r="AC1390" t="s">
        <v>45</v>
      </c>
      <c r="AD1390" t="s">
        <v>45</v>
      </c>
      <c r="AE1390" t="s">
        <v>45</v>
      </c>
      <c r="AF1390">
        <v>249</v>
      </c>
    </row>
    <row r="1391" spans="1:32">
      <c r="A1391">
        <v>2518</v>
      </c>
      <c r="B1391">
        <v>1618</v>
      </c>
      <c r="C1391" t="s">
        <v>4045</v>
      </c>
      <c r="D1391" t="s">
        <v>4028</v>
      </c>
      <c r="E1391" t="s">
        <v>34</v>
      </c>
      <c r="F1391" t="s">
        <v>7733</v>
      </c>
      <c r="G1391" t="s">
        <v>7734</v>
      </c>
      <c r="H1391" t="s">
        <v>135</v>
      </c>
      <c r="I1391" s="1">
        <v>34865</v>
      </c>
      <c r="J1391" t="s">
        <v>7735</v>
      </c>
      <c r="K1391" t="s">
        <v>5166</v>
      </c>
      <c r="L1391">
        <v>51192</v>
      </c>
      <c r="M1391" t="s">
        <v>135</v>
      </c>
      <c r="N1391" s="1">
        <v>44705</v>
      </c>
      <c r="O1391" s="1">
        <v>44707</v>
      </c>
      <c r="P1391">
        <v>97</v>
      </c>
      <c r="Q1391">
        <v>4</v>
      </c>
      <c r="R1391" t="s">
        <v>53</v>
      </c>
      <c r="S1391">
        <v>3</v>
      </c>
      <c r="T1391">
        <v>0</v>
      </c>
      <c r="U1391">
        <v>2</v>
      </c>
      <c r="V1391">
        <v>298</v>
      </c>
      <c r="W1391" t="s">
        <v>54</v>
      </c>
      <c r="X1391" t="s">
        <v>7736</v>
      </c>
      <c r="Y1391" t="s">
        <v>65</v>
      </c>
      <c r="Z1391" s="1">
        <v>44678</v>
      </c>
      <c r="AA1391" s="2">
        <v>0.86311342592592588</v>
      </c>
      <c r="AB1391" s="2">
        <v>8.2060185185185194E-2</v>
      </c>
      <c r="AC1391" t="s">
        <v>44</v>
      </c>
      <c r="AD1391" t="s">
        <v>45</v>
      </c>
      <c r="AE1391" t="s">
        <v>45</v>
      </c>
      <c r="AF1391">
        <v>149</v>
      </c>
    </row>
    <row r="1392" spans="1:32">
      <c r="A1392">
        <v>2519</v>
      </c>
      <c r="B1392">
        <v>1619</v>
      </c>
      <c r="C1392" t="s">
        <v>864</v>
      </c>
      <c r="D1392" t="s">
        <v>2712</v>
      </c>
      <c r="E1392" t="s">
        <v>34</v>
      </c>
      <c r="F1392" t="s">
        <v>7737</v>
      </c>
      <c r="G1392" t="s">
        <v>7738</v>
      </c>
      <c r="H1392" t="s">
        <v>77</v>
      </c>
      <c r="I1392" s="1">
        <v>19189</v>
      </c>
      <c r="J1392" t="s">
        <v>7739</v>
      </c>
      <c r="K1392" t="s">
        <v>7740</v>
      </c>
      <c r="L1392">
        <v>12789</v>
      </c>
      <c r="M1392" t="s">
        <v>77</v>
      </c>
      <c r="N1392" s="1">
        <v>44885</v>
      </c>
      <c r="O1392" s="1">
        <v>44886</v>
      </c>
      <c r="P1392">
        <v>54</v>
      </c>
      <c r="Q1392">
        <v>3</v>
      </c>
      <c r="R1392" t="s">
        <v>40</v>
      </c>
      <c r="S1392">
        <v>4</v>
      </c>
      <c r="T1392">
        <v>0</v>
      </c>
      <c r="U1392">
        <v>1</v>
      </c>
      <c r="V1392">
        <v>235</v>
      </c>
      <c r="W1392" t="s">
        <v>41</v>
      </c>
      <c r="X1392" t="s">
        <v>7741</v>
      </c>
      <c r="Y1392" t="s">
        <v>43</v>
      </c>
      <c r="Z1392" s="1">
        <v>44875</v>
      </c>
      <c r="AA1392" s="2">
        <v>0.7612268518518519</v>
      </c>
      <c r="AB1392" s="2">
        <v>0.20737268518518517</v>
      </c>
      <c r="AC1392" t="s">
        <v>45</v>
      </c>
      <c r="AD1392" t="s">
        <v>44</v>
      </c>
      <c r="AE1392" t="s">
        <v>44</v>
      </c>
      <c r="AF1392">
        <v>235</v>
      </c>
    </row>
    <row r="1393" spans="1:32">
      <c r="A1393">
        <v>2520</v>
      </c>
      <c r="B1393">
        <v>1620</v>
      </c>
      <c r="C1393" t="s">
        <v>1783</v>
      </c>
      <c r="D1393" t="s">
        <v>277</v>
      </c>
      <c r="E1393" t="s">
        <v>34</v>
      </c>
      <c r="F1393" t="s">
        <v>7742</v>
      </c>
      <c r="G1393">
        <v>3168432385</v>
      </c>
      <c r="H1393" t="s">
        <v>50</v>
      </c>
      <c r="I1393" s="1">
        <v>15948</v>
      </c>
      <c r="J1393" t="s">
        <v>7743</v>
      </c>
      <c r="K1393" t="s">
        <v>2614</v>
      </c>
      <c r="L1393">
        <v>91405</v>
      </c>
      <c r="M1393" t="s">
        <v>50</v>
      </c>
      <c r="N1393" s="1">
        <v>44789</v>
      </c>
      <c r="O1393" s="1">
        <v>44790</v>
      </c>
      <c r="P1393">
        <v>87</v>
      </c>
      <c r="Q1393">
        <v>4</v>
      </c>
      <c r="R1393" t="s">
        <v>40</v>
      </c>
      <c r="S1393">
        <v>2</v>
      </c>
      <c r="T1393">
        <v>0</v>
      </c>
      <c r="U1393">
        <v>1</v>
      </c>
      <c r="V1393">
        <v>238</v>
      </c>
      <c r="W1393" t="s">
        <v>54</v>
      </c>
      <c r="X1393" t="s">
        <v>7744</v>
      </c>
      <c r="Y1393" t="s">
        <v>81</v>
      </c>
      <c r="Z1393" s="1">
        <v>44750</v>
      </c>
      <c r="AA1393" s="2">
        <v>0.68755787037037042</v>
      </c>
      <c r="AB1393" s="2">
        <v>0.93671296296296302</v>
      </c>
      <c r="AC1393" t="s">
        <v>45</v>
      </c>
      <c r="AD1393" t="s">
        <v>45</v>
      </c>
      <c r="AE1393" t="s">
        <v>45</v>
      </c>
      <c r="AF1393">
        <v>238</v>
      </c>
    </row>
    <row r="1394" spans="1:32">
      <c r="A1394">
        <v>2521</v>
      </c>
      <c r="B1394">
        <v>1621</v>
      </c>
      <c r="C1394" t="s">
        <v>2111</v>
      </c>
      <c r="D1394" t="s">
        <v>2203</v>
      </c>
      <c r="E1394" t="s">
        <v>34</v>
      </c>
      <c r="F1394" t="s">
        <v>7745</v>
      </c>
      <c r="G1394" t="s">
        <v>7746</v>
      </c>
      <c r="H1394" t="s">
        <v>330</v>
      </c>
      <c r="I1394" s="1">
        <v>22579</v>
      </c>
      <c r="J1394" t="s">
        <v>7747</v>
      </c>
      <c r="K1394" t="s">
        <v>7748</v>
      </c>
      <c r="L1394">
        <v>94680</v>
      </c>
      <c r="M1394" t="s">
        <v>330</v>
      </c>
      <c r="N1394" s="1">
        <v>44794</v>
      </c>
      <c r="O1394" s="1">
        <v>44799</v>
      </c>
      <c r="P1394">
        <v>80</v>
      </c>
      <c r="Q1394">
        <v>4</v>
      </c>
      <c r="R1394" t="s">
        <v>63</v>
      </c>
      <c r="S1394">
        <v>2</v>
      </c>
      <c r="T1394">
        <v>0</v>
      </c>
      <c r="U1394">
        <v>5</v>
      </c>
      <c r="V1394">
        <v>425</v>
      </c>
      <c r="W1394" t="s">
        <v>41</v>
      </c>
      <c r="X1394" t="s">
        <v>7749</v>
      </c>
      <c r="Y1394" t="s">
        <v>65</v>
      </c>
      <c r="Z1394" s="1">
        <v>44755</v>
      </c>
      <c r="AA1394" s="2">
        <v>0.77787037037037043</v>
      </c>
      <c r="AB1394" s="2">
        <v>0.4566898148148148</v>
      </c>
      <c r="AC1394" t="s">
        <v>44</v>
      </c>
      <c r="AD1394" t="s">
        <v>45</v>
      </c>
      <c r="AE1394" t="s">
        <v>45</v>
      </c>
      <c r="AF1394">
        <v>85</v>
      </c>
    </row>
    <row r="1395" spans="1:32">
      <c r="A1395">
        <v>2524</v>
      </c>
      <c r="B1395">
        <v>1624</v>
      </c>
      <c r="C1395" t="s">
        <v>146</v>
      </c>
      <c r="D1395" t="s">
        <v>7750</v>
      </c>
      <c r="E1395" t="s">
        <v>34</v>
      </c>
      <c r="F1395" t="s">
        <v>7751</v>
      </c>
      <c r="G1395" t="s">
        <v>7752</v>
      </c>
      <c r="H1395" t="s">
        <v>156</v>
      </c>
      <c r="I1395" s="1">
        <v>32337</v>
      </c>
      <c r="J1395" t="s">
        <v>7753</v>
      </c>
      <c r="K1395" t="s">
        <v>7754</v>
      </c>
      <c r="L1395">
        <v>22424</v>
      </c>
      <c r="M1395" t="s">
        <v>156</v>
      </c>
      <c r="N1395" s="1">
        <v>44623</v>
      </c>
      <c r="O1395" s="1">
        <v>44625</v>
      </c>
      <c r="P1395">
        <v>5</v>
      </c>
      <c r="Q1395">
        <v>1</v>
      </c>
      <c r="R1395" t="s">
        <v>63</v>
      </c>
      <c r="S1395">
        <v>1</v>
      </c>
      <c r="T1395">
        <v>0</v>
      </c>
      <c r="U1395">
        <v>2</v>
      </c>
      <c r="V1395">
        <v>172</v>
      </c>
      <c r="W1395" t="s">
        <v>41</v>
      </c>
      <c r="X1395" t="s">
        <v>7755</v>
      </c>
      <c r="Y1395" t="s">
        <v>43</v>
      </c>
      <c r="Z1395" s="1">
        <v>44614</v>
      </c>
      <c r="AA1395" s="2">
        <v>0.96403935185185186</v>
      </c>
      <c r="AB1395" s="2">
        <v>0.50792824074074072</v>
      </c>
      <c r="AC1395" t="s">
        <v>45</v>
      </c>
      <c r="AD1395" t="s">
        <v>45</v>
      </c>
      <c r="AE1395" t="s">
        <v>44</v>
      </c>
      <c r="AF1395">
        <v>86</v>
      </c>
    </row>
    <row r="1396" spans="1:32">
      <c r="A1396">
        <v>2525</v>
      </c>
      <c r="B1396">
        <v>1625</v>
      </c>
      <c r="C1396" t="s">
        <v>469</v>
      </c>
      <c r="D1396" t="s">
        <v>277</v>
      </c>
      <c r="E1396" t="s">
        <v>48</v>
      </c>
      <c r="F1396" t="s">
        <v>7756</v>
      </c>
      <c r="G1396" t="s">
        <v>7757</v>
      </c>
      <c r="H1396" t="s">
        <v>280</v>
      </c>
      <c r="I1396" s="1">
        <v>17276</v>
      </c>
      <c r="J1396" t="s">
        <v>7758</v>
      </c>
      <c r="K1396" t="s">
        <v>7759</v>
      </c>
      <c r="L1396">
        <v>60340</v>
      </c>
      <c r="M1396" t="s">
        <v>280</v>
      </c>
      <c r="N1396" s="1">
        <v>44840</v>
      </c>
      <c r="O1396" s="1">
        <v>44844</v>
      </c>
      <c r="P1396">
        <v>95</v>
      </c>
      <c r="Q1396">
        <v>4</v>
      </c>
      <c r="R1396" t="s">
        <v>63</v>
      </c>
      <c r="S1396">
        <v>1</v>
      </c>
      <c r="T1396">
        <v>2</v>
      </c>
      <c r="U1396">
        <v>4</v>
      </c>
      <c r="V1396">
        <v>340</v>
      </c>
      <c r="W1396" t="s">
        <v>54</v>
      </c>
      <c r="X1396" t="s">
        <v>7760</v>
      </c>
      <c r="Y1396" t="s">
        <v>81</v>
      </c>
      <c r="Z1396" s="1">
        <v>44828</v>
      </c>
      <c r="AA1396" s="2">
        <v>0.16900462962962962</v>
      </c>
      <c r="AB1396" s="2">
        <v>0.59957175925925921</v>
      </c>
      <c r="AC1396" t="s">
        <v>45</v>
      </c>
      <c r="AD1396" t="s">
        <v>45</v>
      </c>
      <c r="AE1396" t="s">
        <v>45</v>
      </c>
      <c r="AF1396">
        <v>85</v>
      </c>
    </row>
    <row r="1397" spans="1:32">
      <c r="A1397">
        <v>2526</v>
      </c>
      <c r="B1397">
        <v>1626</v>
      </c>
      <c r="C1397" t="s">
        <v>32</v>
      </c>
      <c r="D1397" t="s">
        <v>584</v>
      </c>
      <c r="E1397" t="s">
        <v>48</v>
      </c>
      <c r="F1397" t="s">
        <v>7761</v>
      </c>
      <c r="G1397" t="s">
        <v>7762</v>
      </c>
      <c r="H1397" t="s">
        <v>217</v>
      </c>
      <c r="I1397" s="1">
        <v>29522</v>
      </c>
      <c r="J1397" t="s">
        <v>7763</v>
      </c>
      <c r="K1397" t="s">
        <v>7764</v>
      </c>
      <c r="L1397">
        <v>16768</v>
      </c>
      <c r="M1397" t="s">
        <v>217</v>
      </c>
      <c r="N1397" s="1">
        <v>44722</v>
      </c>
      <c r="O1397" s="1">
        <v>44726</v>
      </c>
      <c r="P1397">
        <v>25</v>
      </c>
      <c r="Q1397">
        <v>1</v>
      </c>
      <c r="R1397" t="s">
        <v>53</v>
      </c>
      <c r="S1397">
        <v>3</v>
      </c>
      <c r="T1397">
        <v>2</v>
      </c>
      <c r="U1397">
        <v>4</v>
      </c>
      <c r="V1397">
        <v>568</v>
      </c>
      <c r="W1397" t="s">
        <v>54</v>
      </c>
      <c r="X1397" t="s">
        <v>7765</v>
      </c>
      <c r="Y1397" t="s">
        <v>6</v>
      </c>
      <c r="Z1397" s="1">
        <v>44683</v>
      </c>
      <c r="AA1397" s="2">
        <v>0.3184953703703704</v>
      </c>
      <c r="AB1397" s="2">
        <v>0.22624999999999998</v>
      </c>
      <c r="AC1397" t="s">
        <v>44</v>
      </c>
      <c r="AD1397" t="s">
        <v>45</v>
      </c>
      <c r="AE1397" t="s">
        <v>44</v>
      </c>
      <c r="AF1397">
        <v>142</v>
      </c>
    </row>
    <row r="1398" spans="1:32">
      <c r="A1398">
        <v>2527</v>
      </c>
      <c r="B1398">
        <v>1627</v>
      </c>
      <c r="C1398" t="s">
        <v>513</v>
      </c>
      <c r="D1398" t="s">
        <v>2828</v>
      </c>
      <c r="E1398" t="s">
        <v>34</v>
      </c>
      <c r="F1398" t="s">
        <v>7766</v>
      </c>
      <c r="G1398" t="s">
        <v>7767</v>
      </c>
      <c r="H1398" t="s">
        <v>171</v>
      </c>
      <c r="I1398" s="1">
        <v>33704</v>
      </c>
      <c r="J1398" t="s">
        <v>7768</v>
      </c>
      <c r="K1398" t="s">
        <v>7769</v>
      </c>
      <c r="L1398">
        <v>85264</v>
      </c>
      <c r="M1398" t="s">
        <v>171</v>
      </c>
      <c r="N1398" s="1">
        <v>44761</v>
      </c>
      <c r="O1398" s="1">
        <v>44763</v>
      </c>
      <c r="P1398">
        <v>50</v>
      </c>
      <c r="Q1398">
        <v>2</v>
      </c>
      <c r="R1398" t="s">
        <v>63</v>
      </c>
      <c r="S1398">
        <v>2</v>
      </c>
      <c r="T1398">
        <v>2</v>
      </c>
      <c r="U1398">
        <v>2</v>
      </c>
      <c r="V1398">
        <v>134</v>
      </c>
      <c r="W1398" t="s">
        <v>41</v>
      </c>
      <c r="X1398" t="s">
        <v>7770</v>
      </c>
      <c r="Y1398" t="s">
        <v>81</v>
      </c>
      <c r="Z1398" s="1">
        <v>44738</v>
      </c>
      <c r="AA1398" s="2">
        <v>0.39915509259259258</v>
      </c>
      <c r="AB1398" s="2">
        <v>0.13333333333333333</v>
      </c>
      <c r="AC1398" t="s">
        <v>45</v>
      </c>
      <c r="AD1398" t="s">
        <v>44</v>
      </c>
      <c r="AE1398" t="s">
        <v>45</v>
      </c>
      <c r="AF1398">
        <v>67</v>
      </c>
    </row>
    <row r="1399" spans="1:32">
      <c r="A1399">
        <v>2528</v>
      </c>
      <c r="B1399">
        <v>1628</v>
      </c>
      <c r="C1399" t="s">
        <v>1681</v>
      </c>
      <c r="D1399" t="s">
        <v>1311</v>
      </c>
      <c r="E1399" t="s">
        <v>34</v>
      </c>
      <c r="F1399" t="s">
        <v>7771</v>
      </c>
      <c r="G1399" t="s">
        <v>7772</v>
      </c>
      <c r="H1399" t="s">
        <v>330</v>
      </c>
      <c r="I1399" s="1">
        <v>26228</v>
      </c>
      <c r="J1399" t="s">
        <v>7773</v>
      </c>
      <c r="K1399" t="s">
        <v>7774</v>
      </c>
      <c r="L1399">
        <v>75186</v>
      </c>
      <c r="M1399" t="s">
        <v>330</v>
      </c>
      <c r="N1399" s="1">
        <v>44860</v>
      </c>
      <c r="O1399" s="1">
        <v>44863</v>
      </c>
      <c r="P1399">
        <v>80</v>
      </c>
      <c r="Q1399">
        <v>4</v>
      </c>
      <c r="R1399" t="s">
        <v>63</v>
      </c>
      <c r="S1399">
        <v>1</v>
      </c>
      <c r="T1399">
        <v>0</v>
      </c>
      <c r="U1399">
        <v>3</v>
      </c>
      <c r="V1399">
        <v>258</v>
      </c>
      <c r="W1399" t="s">
        <v>54</v>
      </c>
      <c r="X1399" t="s">
        <v>7775</v>
      </c>
      <c r="Y1399" t="s">
        <v>81</v>
      </c>
      <c r="Z1399" s="1">
        <v>44851</v>
      </c>
      <c r="AA1399" s="2">
        <v>0.76318287037037036</v>
      </c>
      <c r="AB1399" s="2">
        <v>0.30913194444444442</v>
      </c>
      <c r="AC1399" t="s">
        <v>45</v>
      </c>
      <c r="AD1399" t="s">
        <v>44</v>
      </c>
      <c r="AE1399" t="s">
        <v>44</v>
      </c>
      <c r="AF1399">
        <v>86</v>
      </c>
    </row>
    <row r="1400" spans="1:32">
      <c r="A1400">
        <v>2529</v>
      </c>
      <c r="B1400">
        <v>1629</v>
      </c>
      <c r="C1400" t="s">
        <v>2481</v>
      </c>
      <c r="D1400" t="s">
        <v>90</v>
      </c>
      <c r="E1400" t="s">
        <v>48</v>
      </c>
      <c r="F1400" t="s">
        <v>7776</v>
      </c>
      <c r="G1400">
        <v>4197400256</v>
      </c>
      <c r="H1400" t="s">
        <v>457</v>
      </c>
      <c r="I1400" s="1">
        <v>19425</v>
      </c>
      <c r="J1400" t="s">
        <v>7777</v>
      </c>
      <c r="K1400" t="s">
        <v>7778</v>
      </c>
      <c r="L1400">
        <v>21090</v>
      </c>
      <c r="M1400" t="s">
        <v>457</v>
      </c>
      <c r="N1400" s="1">
        <v>44681</v>
      </c>
      <c r="O1400" s="1">
        <v>44683</v>
      </c>
      <c r="P1400">
        <v>1</v>
      </c>
      <c r="Q1400">
        <v>1</v>
      </c>
      <c r="R1400" t="s">
        <v>53</v>
      </c>
      <c r="S1400">
        <v>4</v>
      </c>
      <c r="T1400">
        <v>1</v>
      </c>
      <c r="U1400">
        <v>2</v>
      </c>
      <c r="V1400">
        <v>264</v>
      </c>
      <c r="W1400" t="s">
        <v>41</v>
      </c>
      <c r="X1400" t="s">
        <v>7779</v>
      </c>
      <c r="Y1400" t="s">
        <v>81</v>
      </c>
      <c r="Z1400" s="1">
        <v>44668</v>
      </c>
      <c r="AA1400" s="2">
        <v>0.28706018518518522</v>
      </c>
      <c r="AB1400" s="2">
        <v>0.95871527777777776</v>
      </c>
      <c r="AC1400" t="s">
        <v>45</v>
      </c>
      <c r="AD1400" t="s">
        <v>44</v>
      </c>
      <c r="AE1400" t="s">
        <v>45</v>
      </c>
      <c r="AF1400">
        <v>132</v>
      </c>
    </row>
    <row r="1401" spans="1:32">
      <c r="A1401">
        <v>2530</v>
      </c>
      <c r="B1401">
        <v>1630</v>
      </c>
      <c r="C1401" t="s">
        <v>1022</v>
      </c>
      <c r="D1401" t="s">
        <v>2923</v>
      </c>
      <c r="E1401" t="s">
        <v>48</v>
      </c>
      <c r="F1401" t="s">
        <v>7780</v>
      </c>
      <c r="G1401">
        <f>1-958-419-9164</f>
        <v>-10540</v>
      </c>
      <c r="H1401" t="s">
        <v>94</v>
      </c>
      <c r="I1401" s="1">
        <v>30346</v>
      </c>
      <c r="J1401" t="s">
        <v>7781</v>
      </c>
      <c r="K1401" t="s">
        <v>7782</v>
      </c>
      <c r="L1401">
        <v>9328</v>
      </c>
      <c r="M1401" t="s">
        <v>94</v>
      </c>
      <c r="N1401" s="1">
        <v>44730</v>
      </c>
      <c r="O1401" s="1">
        <v>44731</v>
      </c>
      <c r="P1401">
        <v>91</v>
      </c>
      <c r="Q1401">
        <v>4</v>
      </c>
      <c r="R1401" t="s">
        <v>53</v>
      </c>
      <c r="S1401">
        <v>2</v>
      </c>
      <c r="T1401">
        <v>0</v>
      </c>
      <c r="U1401">
        <v>1</v>
      </c>
      <c r="V1401">
        <v>147</v>
      </c>
      <c r="W1401" t="s">
        <v>54</v>
      </c>
      <c r="X1401" t="s">
        <v>7783</v>
      </c>
      <c r="Y1401" t="s">
        <v>6</v>
      </c>
      <c r="Z1401" s="1">
        <v>44700</v>
      </c>
      <c r="AA1401" s="2">
        <v>0.76465277777777774</v>
      </c>
      <c r="AB1401" s="2">
        <v>4.0509259259259258E-4</v>
      </c>
      <c r="AC1401" t="s">
        <v>45</v>
      </c>
      <c r="AD1401" t="s">
        <v>44</v>
      </c>
      <c r="AE1401" t="s">
        <v>45</v>
      </c>
      <c r="AF1401">
        <v>147</v>
      </c>
    </row>
    <row r="1402" spans="1:32">
      <c r="A1402">
        <v>2531</v>
      </c>
      <c r="B1402">
        <v>1631</v>
      </c>
      <c r="C1402" t="s">
        <v>1392</v>
      </c>
      <c r="D1402" t="s">
        <v>7305</v>
      </c>
      <c r="E1402" t="s">
        <v>34</v>
      </c>
      <c r="F1402" t="s">
        <v>7784</v>
      </c>
      <c r="G1402" t="s">
        <v>7785</v>
      </c>
      <c r="H1402" t="s">
        <v>86</v>
      </c>
      <c r="I1402" s="1">
        <v>38438</v>
      </c>
      <c r="J1402" t="s">
        <v>7786</v>
      </c>
      <c r="K1402" t="s">
        <v>7787</v>
      </c>
      <c r="L1402">
        <v>98057</v>
      </c>
      <c r="M1402" t="s">
        <v>86</v>
      </c>
      <c r="N1402" s="1">
        <v>44843</v>
      </c>
      <c r="O1402" s="1">
        <v>44844</v>
      </c>
      <c r="P1402">
        <v>83</v>
      </c>
      <c r="Q1402">
        <v>4</v>
      </c>
      <c r="R1402" t="s">
        <v>63</v>
      </c>
      <c r="S1402">
        <v>3</v>
      </c>
      <c r="T1402">
        <v>2</v>
      </c>
      <c r="U1402">
        <v>1</v>
      </c>
      <c r="V1402">
        <v>78</v>
      </c>
      <c r="W1402" t="s">
        <v>41</v>
      </c>
      <c r="X1402" t="s">
        <v>7788</v>
      </c>
      <c r="Y1402" t="s">
        <v>65</v>
      </c>
      <c r="Z1402" s="1">
        <v>44838</v>
      </c>
      <c r="AA1402" s="2">
        <v>8.4120370370370359E-2</v>
      </c>
      <c r="AB1402" s="2">
        <v>0.40783564814814816</v>
      </c>
      <c r="AC1402" t="s">
        <v>44</v>
      </c>
      <c r="AD1402" t="s">
        <v>44</v>
      </c>
      <c r="AE1402" t="s">
        <v>45</v>
      </c>
      <c r="AF1402">
        <v>78</v>
      </c>
    </row>
    <row r="1403" spans="1:32">
      <c r="A1403">
        <v>2532</v>
      </c>
      <c r="B1403">
        <v>1632</v>
      </c>
      <c r="C1403" t="s">
        <v>391</v>
      </c>
      <c r="D1403" t="s">
        <v>3849</v>
      </c>
      <c r="E1403" t="s">
        <v>48</v>
      </c>
      <c r="F1403" t="s">
        <v>7789</v>
      </c>
      <c r="G1403">
        <f>1-643-472-622</f>
        <v>-1736</v>
      </c>
      <c r="H1403" t="s">
        <v>86</v>
      </c>
      <c r="I1403" s="1">
        <v>37551</v>
      </c>
      <c r="J1403" t="s">
        <v>7790</v>
      </c>
      <c r="K1403" t="s">
        <v>7791</v>
      </c>
      <c r="L1403">
        <v>65565</v>
      </c>
      <c r="M1403" t="s">
        <v>86</v>
      </c>
      <c r="N1403" s="1">
        <v>44793</v>
      </c>
      <c r="O1403" s="1">
        <v>44795</v>
      </c>
      <c r="P1403">
        <v>68</v>
      </c>
      <c r="Q1403">
        <v>3</v>
      </c>
      <c r="R1403" t="s">
        <v>63</v>
      </c>
      <c r="S1403">
        <v>3</v>
      </c>
      <c r="T1403">
        <v>1</v>
      </c>
      <c r="U1403">
        <v>2</v>
      </c>
      <c r="V1403">
        <v>148</v>
      </c>
      <c r="W1403" t="s">
        <v>41</v>
      </c>
      <c r="X1403" t="s">
        <v>7792</v>
      </c>
      <c r="Y1403" t="s">
        <v>81</v>
      </c>
      <c r="Z1403" s="1">
        <v>44763</v>
      </c>
      <c r="AA1403" s="2">
        <v>0.79674768518518524</v>
      </c>
      <c r="AB1403" s="2">
        <v>0.85560185185185189</v>
      </c>
      <c r="AC1403" t="s">
        <v>44</v>
      </c>
      <c r="AD1403" t="s">
        <v>44</v>
      </c>
      <c r="AE1403" t="s">
        <v>44</v>
      </c>
      <c r="AF1403">
        <v>74</v>
      </c>
    </row>
    <row r="1404" spans="1:32">
      <c r="A1404">
        <v>2533</v>
      </c>
      <c r="B1404">
        <v>1633</v>
      </c>
      <c r="C1404" t="s">
        <v>427</v>
      </c>
      <c r="D1404" t="s">
        <v>3534</v>
      </c>
      <c r="E1404" t="s">
        <v>48</v>
      </c>
      <c r="F1404" t="s">
        <v>7793</v>
      </c>
      <c r="G1404" t="s">
        <v>7794</v>
      </c>
      <c r="H1404" t="s">
        <v>530</v>
      </c>
      <c r="I1404" s="1">
        <v>28719</v>
      </c>
      <c r="J1404" t="s">
        <v>7795</v>
      </c>
      <c r="K1404" t="s">
        <v>7796</v>
      </c>
      <c r="L1404">
        <v>24780</v>
      </c>
      <c r="M1404" t="s">
        <v>530</v>
      </c>
      <c r="N1404" s="1">
        <v>44768</v>
      </c>
      <c r="O1404" s="1">
        <v>44769</v>
      </c>
      <c r="P1404">
        <v>74</v>
      </c>
      <c r="Q1404">
        <v>3</v>
      </c>
      <c r="R1404" t="s">
        <v>63</v>
      </c>
      <c r="S1404">
        <v>3</v>
      </c>
      <c r="T1404">
        <v>0</v>
      </c>
      <c r="U1404">
        <v>1</v>
      </c>
      <c r="V1404">
        <v>78</v>
      </c>
      <c r="W1404" t="s">
        <v>41</v>
      </c>
      <c r="X1404" t="s">
        <v>7797</v>
      </c>
      <c r="Y1404" t="s">
        <v>65</v>
      </c>
      <c r="Z1404" s="1">
        <v>44744</v>
      </c>
      <c r="AA1404" s="2">
        <v>0.99833333333333341</v>
      </c>
      <c r="AB1404" s="2">
        <v>0.56317129629629636</v>
      </c>
      <c r="AC1404" t="s">
        <v>45</v>
      </c>
      <c r="AD1404" t="s">
        <v>44</v>
      </c>
      <c r="AE1404" t="s">
        <v>44</v>
      </c>
      <c r="AF1404">
        <v>78</v>
      </c>
    </row>
    <row r="1405" spans="1:32">
      <c r="A1405">
        <v>2534</v>
      </c>
      <c r="B1405">
        <v>1634</v>
      </c>
      <c r="C1405" t="s">
        <v>615</v>
      </c>
      <c r="D1405" t="s">
        <v>3668</v>
      </c>
      <c r="E1405" t="s">
        <v>48</v>
      </c>
      <c r="F1405" t="s">
        <v>7798</v>
      </c>
      <c r="G1405" t="s">
        <v>7799</v>
      </c>
      <c r="H1405" t="s">
        <v>317</v>
      </c>
      <c r="I1405" s="1">
        <v>16754</v>
      </c>
      <c r="J1405" t="s">
        <v>7800</v>
      </c>
      <c r="K1405" t="s">
        <v>7801</v>
      </c>
      <c r="L1405">
        <v>51350</v>
      </c>
      <c r="M1405" t="s">
        <v>317</v>
      </c>
      <c r="N1405" s="1">
        <v>44777</v>
      </c>
      <c r="O1405" s="1">
        <v>44779</v>
      </c>
      <c r="P1405">
        <v>85</v>
      </c>
      <c r="Q1405">
        <v>4</v>
      </c>
      <c r="R1405" t="s">
        <v>53</v>
      </c>
      <c r="S1405">
        <v>1</v>
      </c>
      <c r="T1405">
        <v>0</v>
      </c>
      <c r="U1405">
        <v>2</v>
      </c>
      <c r="V1405">
        <v>272</v>
      </c>
      <c r="W1405" t="s">
        <v>41</v>
      </c>
      <c r="X1405" t="s">
        <v>7802</v>
      </c>
      <c r="Y1405" t="s">
        <v>81</v>
      </c>
      <c r="Z1405" s="1">
        <v>44772</v>
      </c>
      <c r="AA1405" s="2">
        <v>0.71187500000000004</v>
      </c>
      <c r="AB1405" s="2">
        <v>0.77743055555555562</v>
      </c>
      <c r="AC1405" t="s">
        <v>45</v>
      </c>
      <c r="AD1405" t="s">
        <v>44</v>
      </c>
      <c r="AE1405" t="s">
        <v>45</v>
      </c>
      <c r="AF1405">
        <v>136</v>
      </c>
    </row>
    <row r="1406" spans="1:32">
      <c r="A1406">
        <v>2535</v>
      </c>
      <c r="B1406">
        <v>1635</v>
      </c>
      <c r="C1406" t="s">
        <v>7803</v>
      </c>
      <c r="D1406" t="s">
        <v>2817</v>
      </c>
      <c r="E1406" t="s">
        <v>34</v>
      </c>
      <c r="F1406" t="s">
        <v>7804</v>
      </c>
      <c r="G1406" t="s">
        <v>7805</v>
      </c>
      <c r="H1406" t="s">
        <v>37</v>
      </c>
      <c r="I1406" s="1">
        <v>28291</v>
      </c>
      <c r="J1406" t="s">
        <v>7806</v>
      </c>
      <c r="K1406" t="s">
        <v>7807</v>
      </c>
      <c r="L1406">
        <v>98718</v>
      </c>
      <c r="M1406" t="s">
        <v>37</v>
      </c>
      <c r="N1406" s="1">
        <v>44751</v>
      </c>
      <c r="O1406" s="1">
        <v>44752</v>
      </c>
      <c r="P1406">
        <v>3</v>
      </c>
      <c r="Q1406">
        <v>1</v>
      </c>
      <c r="R1406" t="s">
        <v>40</v>
      </c>
      <c r="S1406">
        <v>4</v>
      </c>
      <c r="T1406">
        <v>2</v>
      </c>
      <c r="U1406">
        <v>1</v>
      </c>
      <c r="V1406">
        <v>209</v>
      </c>
      <c r="W1406" t="s">
        <v>41</v>
      </c>
      <c r="X1406" t="s">
        <v>7808</v>
      </c>
      <c r="Y1406" t="s">
        <v>81</v>
      </c>
      <c r="Z1406" s="1">
        <v>44735</v>
      </c>
      <c r="AA1406" s="2">
        <v>0.74592592592592588</v>
      </c>
      <c r="AB1406" s="2">
        <v>8.5752314814814823E-2</v>
      </c>
      <c r="AC1406" t="s">
        <v>44</v>
      </c>
      <c r="AD1406" t="s">
        <v>44</v>
      </c>
      <c r="AE1406" t="s">
        <v>44</v>
      </c>
      <c r="AF1406">
        <v>209</v>
      </c>
    </row>
    <row r="1407" spans="1:32">
      <c r="A1407">
        <v>2536</v>
      </c>
      <c r="B1407">
        <v>1636</v>
      </c>
      <c r="C1407" t="s">
        <v>3342</v>
      </c>
      <c r="D1407" t="s">
        <v>462</v>
      </c>
      <c r="E1407" t="s">
        <v>34</v>
      </c>
      <c r="F1407" t="s">
        <v>7809</v>
      </c>
      <c r="G1407" t="s">
        <v>7810</v>
      </c>
      <c r="H1407" t="s">
        <v>209</v>
      </c>
      <c r="I1407" s="1">
        <v>36468</v>
      </c>
      <c r="J1407" t="s">
        <v>7811</v>
      </c>
      <c r="K1407" t="s">
        <v>7812</v>
      </c>
      <c r="L1407">
        <v>41351</v>
      </c>
      <c r="M1407" t="s">
        <v>209</v>
      </c>
      <c r="N1407" s="1">
        <v>44588</v>
      </c>
      <c r="O1407" s="1">
        <v>44593</v>
      </c>
      <c r="P1407">
        <v>70</v>
      </c>
      <c r="Q1407">
        <v>3</v>
      </c>
      <c r="R1407" t="s">
        <v>53</v>
      </c>
      <c r="S1407">
        <v>2</v>
      </c>
      <c r="T1407">
        <v>0</v>
      </c>
      <c r="U1407">
        <v>5</v>
      </c>
      <c r="V1407">
        <v>670</v>
      </c>
      <c r="W1407" t="s">
        <v>54</v>
      </c>
      <c r="X1407" t="s">
        <v>7813</v>
      </c>
      <c r="Y1407" t="s">
        <v>6</v>
      </c>
      <c r="Z1407" s="1">
        <v>44576</v>
      </c>
      <c r="AA1407" s="2">
        <v>0.66478009259259252</v>
      </c>
      <c r="AB1407" s="2">
        <v>0.77755787037037039</v>
      </c>
      <c r="AC1407" t="s">
        <v>45</v>
      </c>
      <c r="AD1407" t="s">
        <v>45</v>
      </c>
      <c r="AE1407" t="s">
        <v>45</v>
      </c>
      <c r="AF1407">
        <v>134</v>
      </c>
    </row>
    <row r="1408" spans="1:32">
      <c r="A1408">
        <v>2537</v>
      </c>
      <c r="B1408">
        <v>1637</v>
      </c>
      <c r="C1408" t="s">
        <v>7814</v>
      </c>
      <c r="D1408" t="s">
        <v>6817</v>
      </c>
      <c r="E1408" t="s">
        <v>34</v>
      </c>
      <c r="F1408" t="s">
        <v>7815</v>
      </c>
      <c r="G1408" t="s">
        <v>7816</v>
      </c>
      <c r="H1408" t="s">
        <v>330</v>
      </c>
      <c r="I1408" s="1">
        <v>36830</v>
      </c>
      <c r="J1408" t="s">
        <v>7817</v>
      </c>
      <c r="K1408" t="s">
        <v>7818</v>
      </c>
      <c r="L1408">
        <v>17772</v>
      </c>
      <c r="M1408" t="s">
        <v>330</v>
      </c>
      <c r="N1408" s="1">
        <v>44895</v>
      </c>
      <c r="O1408" s="1">
        <v>44898</v>
      </c>
      <c r="P1408">
        <v>4</v>
      </c>
      <c r="Q1408">
        <v>1</v>
      </c>
      <c r="R1408" t="s">
        <v>53</v>
      </c>
      <c r="S1408">
        <v>1</v>
      </c>
      <c r="T1408">
        <v>0</v>
      </c>
      <c r="U1408">
        <v>3</v>
      </c>
      <c r="V1408">
        <v>429</v>
      </c>
      <c r="W1408" t="s">
        <v>41</v>
      </c>
      <c r="X1408" t="s">
        <v>7819</v>
      </c>
      <c r="Y1408" t="s">
        <v>43</v>
      </c>
      <c r="Z1408" s="1">
        <v>44856</v>
      </c>
      <c r="AA1408" s="2">
        <v>0.81843749999999993</v>
      </c>
      <c r="AB1408" s="2">
        <v>9.9201388888888895E-2</v>
      </c>
      <c r="AC1408" t="s">
        <v>44</v>
      </c>
      <c r="AD1408" t="s">
        <v>45</v>
      </c>
      <c r="AE1408" t="s">
        <v>44</v>
      </c>
      <c r="AF1408">
        <v>143</v>
      </c>
    </row>
    <row r="1409" spans="1:32">
      <c r="A1409">
        <v>2538</v>
      </c>
      <c r="B1409">
        <v>1638</v>
      </c>
      <c r="C1409" t="s">
        <v>112</v>
      </c>
      <c r="D1409" t="s">
        <v>951</v>
      </c>
      <c r="E1409" t="s">
        <v>34</v>
      </c>
      <c r="F1409" t="s">
        <v>7820</v>
      </c>
      <c r="G1409" t="s">
        <v>7821</v>
      </c>
      <c r="H1409" t="s">
        <v>135</v>
      </c>
      <c r="I1409" s="1">
        <v>36124</v>
      </c>
      <c r="J1409" t="s">
        <v>7822</v>
      </c>
      <c r="K1409" t="s">
        <v>7823</v>
      </c>
      <c r="L1409">
        <v>89682</v>
      </c>
      <c r="M1409" t="s">
        <v>135</v>
      </c>
      <c r="N1409" s="1">
        <v>44930</v>
      </c>
      <c r="O1409" s="1">
        <v>44931</v>
      </c>
      <c r="P1409">
        <v>87</v>
      </c>
      <c r="Q1409">
        <v>4</v>
      </c>
      <c r="R1409" t="s">
        <v>40</v>
      </c>
      <c r="S1409">
        <v>4</v>
      </c>
      <c r="T1409">
        <v>2</v>
      </c>
      <c r="U1409">
        <v>1</v>
      </c>
      <c r="V1409">
        <v>249</v>
      </c>
      <c r="W1409" t="s">
        <v>41</v>
      </c>
      <c r="X1409" t="s">
        <v>7824</v>
      </c>
      <c r="Y1409" t="s">
        <v>6</v>
      </c>
      <c r="Z1409" s="1">
        <v>44914</v>
      </c>
      <c r="AA1409" s="2">
        <v>0.35699074074074072</v>
      </c>
      <c r="AB1409" s="2">
        <v>0.38990740740740737</v>
      </c>
      <c r="AC1409" t="s">
        <v>45</v>
      </c>
      <c r="AD1409" t="s">
        <v>44</v>
      </c>
      <c r="AE1409" t="s">
        <v>45</v>
      </c>
      <c r="AF1409">
        <v>249</v>
      </c>
    </row>
    <row r="1410" spans="1:32">
      <c r="A1410">
        <v>2539</v>
      </c>
      <c r="B1410">
        <v>1639</v>
      </c>
      <c r="C1410" t="s">
        <v>229</v>
      </c>
      <c r="D1410" t="s">
        <v>7825</v>
      </c>
      <c r="E1410" t="s">
        <v>48</v>
      </c>
      <c r="F1410" t="s">
        <v>7826</v>
      </c>
      <c r="G1410" t="s">
        <v>7827</v>
      </c>
      <c r="H1410" t="s">
        <v>50</v>
      </c>
      <c r="I1410" s="1">
        <v>35664</v>
      </c>
      <c r="J1410" t="s">
        <v>7828</v>
      </c>
      <c r="K1410" t="s">
        <v>7829</v>
      </c>
      <c r="L1410">
        <v>4579</v>
      </c>
      <c r="M1410" t="s">
        <v>50</v>
      </c>
      <c r="N1410" s="1">
        <v>44894</v>
      </c>
      <c r="O1410" s="1">
        <v>44899</v>
      </c>
      <c r="P1410">
        <v>74</v>
      </c>
      <c r="Q1410">
        <v>3</v>
      </c>
      <c r="R1410" t="s">
        <v>63</v>
      </c>
      <c r="S1410">
        <v>2</v>
      </c>
      <c r="T1410">
        <v>2</v>
      </c>
      <c r="U1410">
        <v>5</v>
      </c>
      <c r="V1410">
        <v>330</v>
      </c>
      <c r="W1410" t="s">
        <v>54</v>
      </c>
      <c r="X1410" t="s">
        <v>7830</v>
      </c>
      <c r="Y1410" t="s">
        <v>6</v>
      </c>
      <c r="Z1410" s="1">
        <v>44856</v>
      </c>
      <c r="AA1410" s="2">
        <v>0.76155092592592588</v>
      </c>
      <c r="AB1410" s="2">
        <v>0.92280092592592589</v>
      </c>
      <c r="AC1410" t="s">
        <v>45</v>
      </c>
      <c r="AD1410" t="s">
        <v>44</v>
      </c>
      <c r="AE1410" t="s">
        <v>44</v>
      </c>
      <c r="AF1410">
        <v>66</v>
      </c>
    </row>
    <row r="1411" spans="1:32">
      <c r="A1411">
        <v>2540</v>
      </c>
      <c r="B1411">
        <v>1640</v>
      </c>
      <c r="C1411" t="s">
        <v>3694</v>
      </c>
      <c r="D1411" t="s">
        <v>768</v>
      </c>
      <c r="E1411" t="s">
        <v>48</v>
      </c>
      <c r="F1411" t="s">
        <v>7831</v>
      </c>
      <c r="G1411">
        <v>2224605446</v>
      </c>
      <c r="H1411" t="s">
        <v>60</v>
      </c>
      <c r="I1411" s="1">
        <v>37474</v>
      </c>
      <c r="J1411" t="s">
        <v>7832</v>
      </c>
      <c r="K1411" t="s">
        <v>7833</v>
      </c>
      <c r="L1411">
        <v>33349</v>
      </c>
      <c r="M1411" t="s">
        <v>60</v>
      </c>
      <c r="N1411" s="1">
        <v>44641</v>
      </c>
      <c r="O1411" s="1">
        <v>44645</v>
      </c>
      <c r="P1411">
        <v>63</v>
      </c>
      <c r="Q1411">
        <v>3</v>
      </c>
      <c r="R1411" t="s">
        <v>40</v>
      </c>
      <c r="S1411">
        <v>2</v>
      </c>
      <c r="T1411">
        <v>2</v>
      </c>
      <c r="U1411">
        <v>4</v>
      </c>
      <c r="V1411">
        <v>940</v>
      </c>
      <c r="W1411" t="s">
        <v>41</v>
      </c>
      <c r="X1411" t="s">
        <v>7834</v>
      </c>
      <c r="Y1411" t="s">
        <v>81</v>
      </c>
      <c r="Z1411" s="1">
        <v>44621</v>
      </c>
      <c r="AA1411" s="2">
        <v>0.68192129629629628</v>
      </c>
      <c r="AB1411" s="2">
        <v>0.12967592592592592</v>
      </c>
      <c r="AC1411" t="s">
        <v>44</v>
      </c>
      <c r="AD1411" t="s">
        <v>45</v>
      </c>
      <c r="AE1411" t="s">
        <v>45</v>
      </c>
      <c r="AF1411">
        <v>235</v>
      </c>
    </row>
    <row r="1412" spans="1:32">
      <c r="A1412">
        <v>2541</v>
      </c>
      <c r="B1412">
        <v>1641</v>
      </c>
      <c r="C1412" t="s">
        <v>461</v>
      </c>
      <c r="D1412" t="s">
        <v>1068</v>
      </c>
      <c r="E1412" t="s">
        <v>48</v>
      </c>
      <c r="F1412" t="s">
        <v>7835</v>
      </c>
      <c r="G1412" t="s">
        <v>7836</v>
      </c>
      <c r="H1412" t="s">
        <v>94</v>
      </c>
      <c r="I1412" s="1">
        <v>36221</v>
      </c>
      <c r="J1412" t="s">
        <v>7837</v>
      </c>
      <c r="K1412" t="s">
        <v>7838</v>
      </c>
      <c r="L1412">
        <v>28114</v>
      </c>
      <c r="M1412" t="s">
        <v>94</v>
      </c>
      <c r="N1412" s="1">
        <v>44865</v>
      </c>
      <c r="O1412" s="1">
        <v>44870</v>
      </c>
      <c r="P1412">
        <v>47</v>
      </c>
      <c r="Q1412">
        <v>2</v>
      </c>
      <c r="R1412" t="s">
        <v>63</v>
      </c>
      <c r="S1412">
        <v>1</v>
      </c>
      <c r="T1412">
        <v>0</v>
      </c>
      <c r="U1412">
        <v>5</v>
      </c>
      <c r="V1412">
        <v>355</v>
      </c>
      <c r="W1412" t="s">
        <v>54</v>
      </c>
      <c r="X1412" t="s">
        <v>7839</v>
      </c>
      <c r="Y1412" t="s">
        <v>81</v>
      </c>
      <c r="Z1412" s="1">
        <v>44828</v>
      </c>
      <c r="AA1412" s="2">
        <v>0.64660879629629631</v>
      </c>
      <c r="AB1412" s="2">
        <v>0.25496527777777778</v>
      </c>
      <c r="AC1412" t="s">
        <v>45</v>
      </c>
      <c r="AD1412" t="s">
        <v>45</v>
      </c>
      <c r="AE1412" t="s">
        <v>44</v>
      </c>
      <c r="AF1412">
        <v>71</v>
      </c>
    </row>
    <row r="1413" spans="1:32">
      <c r="A1413">
        <v>2542</v>
      </c>
      <c r="B1413">
        <v>1642</v>
      </c>
      <c r="C1413" t="s">
        <v>229</v>
      </c>
      <c r="D1413" t="s">
        <v>7840</v>
      </c>
      <c r="E1413" t="s">
        <v>48</v>
      </c>
      <c r="F1413" t="s">
        <v>7841</v>
      </c>
      <c r="G1413" t="s">
        <v>7842</v>
      </c>
      <c r="H1413" t="s">
        <v>941</v>
      </c>
      <c r="I1413" s="1">
        <v>33009</v>
      </c>
      <c r="J1413" t="s">
        <v>7843</v>
      </c>
      <c r="K1413" t="s">
        <v>7844</v>
      </c>
      <c r="L1413">
        <v>85608</v>
      </c>
      <c r="M1413" t="s">
        <v>941</v>
      </c>
      <c r="N1413" s="1">
        <v>44874</v>
      </c>
      <c r="O1413" s="1">
        <v>44876</v>
      </c>
      <c r="P1413">
        <v>63</v>
      </c>
      <c r="Q1413">
        <v>3</v>
      </c>
      <c r="R1413" t="s">
        <v>40</v>
      </c>
      <c r="S1413">
        <v>2</v>
      </c>
      <c r="T1413">
        <v>0</v>
      </c>
      <c r="U1413">
        <v>2</v>
      </c>
      <c r="V1413">
        <v>412</v>
      </c>
      <c r="W1413" t="s">
        <v>41</v>
      </c>
      <c r="X1413" t="s">
        <v>7845</v>
      </c>
      <c r="Y1413" t="s">
        <v>65</v>
      </c>
      <c r="Z1413" s="1">
        <v>44851</v>
      </c>
      <c r="AA1413" s="2">
        <v>0.13863425925925926</v>
      </c>
      <c r="AB1413" s="2">
        <v>7.6736111111111116E-2</v>
      </c>
      <c r="AC1413" t="s">
        <v>45</v>
      </c>
      <c r="AD1413" t="s">
        <v>45</v>
      </c>
      <c r="AE1413" t="s">
        <v>44</v>
      </c>
      <c r="AF1413">
        <v>206</v>
      </c>
    </row>
    <row r="1414" spans="1:32">
      <c r="A1414">
        <v>2544</v>
      </c>
      <c r="B1414">
        <v>1644</v>
      </c>
      <c r="C1414" t="s">
        <v>1328</v>
      </c>
      <c r="D1414" t="s">
        <v>847</v>
      </c>
      <c r="E1414" t="s">
        <v>34</v>
      </c>
      <c r="F1414" t="s">
        <v>7846</v>
      </c>
      <c r="G1414" t="s">
        <v>7847</v>
      </c>
      <c r="H1414" t="s">
        <v>60</v>
      </c>
      <c r="I1414" s="1">
        <v>36879</v>
      </c>
      <c r="J1414" t="s">
        <v>7848</v>
      </c>
      <c r="K1414" t="s">
        <v>7849</v>
      </c>
      <c r="L1414">
        <v>35317</v>
      </c>
      <c r="M1414" t="s">
        <v>60</v>
      </c>
      <c r="N1414" s="1">
        <v>44807</v>
      </c>
      <c r="O1414" s="1">
        <v>44809</v>
      </c>
      <c r="P1414">
        <v>14</v>
      </c>
      <c r="Q1414">
        <v>1</v>
      </c>
      <c r="R1414" t="s">
        <v>63</v>
      </c>
      <c r="S1414">
        <v>2</v>
      </c>
      <c r="T1414">
        <v>1</v>
      </c>
      <c r="U1414">
        <v>2</v>
      </c>
      <c r="V1414">
        <v>132</v>
      </c>
      <c r="W1414" t="s">
        <v>54</v>
      </c>
      <c r="X1414" t="s">
        <v>7850</v>
      </c>
      <c r="Y1414" t="s">
        <v>43</v>
      </c>
      <c r="Z1414" s="1">
        <v>44801</v>
      </c>
      <c r="AA1414" s="2">
        <v>0.57268518518518519</v>
      </c>
      <c r="AB1414" s="2">
        <v>0.51561342592592596</v>
      </c>
      <c r="AC1414" t="s">
        <v>45</v>
      </c>
      <c r="AD1414" t="s">
        <v>44</v>
      </c>
      <c r="AE1414" t="s">
        <v>45</v>
      </c>
      <c r="AF1414">
        <v>66</v>
      </c>
    </row>
    <row r="1415" spans="1:32">
      <c r="A1415">
        <v>2545</v>
      </c>
      <c r="B1415">
        <v>1645</v>
      </c>
      <c r="C1415" t="s">
        <v>213</v>
      </c>
      <c r="D1415" t="s">
        <v>1640</v>
      </c>
      <c r="E1415" t="s">
        <v>48</v>
      </c>
      <c r="F1415" t="s">
        <v>7851</v>
      </c>
      <c r="G1415" t="s">
        <v>7852</v>
      </c>
      <c r="H1415" t="s">
        <v>295</v>
      </c>
      <c r="I1415" s="1">
        <v>33771</v>
      </c>
      <c r="J1415" t="s">
        <v>7853</v>
      </c>
      <c r="K1415" t="s">
        <v>7854</v>
      </c>
      <c r="L1415">
        <v>29982</v>
      </c>
      <c r="M1415" t="s">
        <v>295</v>
      </c>
      <c r="N1415" s="1">
        <v>44829</v>
      </c>
      <c r="O1415" s="1">
        <v>44832</v>
      </c>
      <c r="P1415">
        <v>70</v>
      </c>
      <c r="Q1415">
        <v>3</v>
      </c>
      <c r="R1415" t="s">
        <v>53</v>
      </c>
      <c r="S1415">
        <v>2</v>
      </c>
      <c r="T1415">
        <v>2</v>
      </c>
      <c r="U1415">
        <v>3</v>
      </c>
      <c r="V1415">
        <v>384</v>
      </c>
      <c r="W1415" t="s">
        <v>41</v>
      </c>
      <c r="X1415" t="s">
        <v>7855</v>
      </c>
      <c r="Y1415" t="s">
        <v>6</v>
      </c>
      <c r="Z1415" s="1">
        <v>44805</v>
      </c>
      <c r="AA1415" s="2">
        <v>0.60111111111111104</v>
      </c>
      <c r="AB1415" s="2">
        <v>0.57894675925925931</v>
      </c>
      <c r="AC1415" t="s">
        <v>45</v>
      </c>
      <c r="AD1415" t="s">
        <v>45</v>
      </c>
      <c r="AE1415" t="s">
        <v>45</v>
      </c>
      <c r="AF1415">
        <v>128</v>
      </c>
    </row>
    <row r="1416" spans="1:32">
      <c r="A1416">
        <v>2546</v>
      </c>
      <c r="B1416">
        <v>1646</v>
      </c>
      <c r="C1416" t="s">
        <v>175</v>
      </c>
      <c r="D1416" t="s">
        <v>722</v>
      </c>
      <c r="E1416" t="s">
        <v>34</v>
      </c>
      <c r="F1416" t="s">
        <v>7856</v>
      </c>
      <c r="G1416" t="s">
        <v>7857</v>
      </c>
      <c r="H1416" t="s">
        <v>530</v>
      </c>
      <c r="I1416" s="1">
        <v>35635</v>
      </c>
      <c r="J1416" t="s">
        <v>7858</v>
      </c>
      <c r="K1416" t="s">
        <v>7859</v>
      </c>
      <c r="L1416">
        <v>82055</v>
      </c>
      <c r="M1416" t="s">
        <v>530</v>
      </c>
      <c r="N1416" s="1">
        <v>44770</v>
      </c>
      <c r="O1416" s="1">
        <v>44771</v>
      </c>
      <c r="P1416">
        <v>63</v>
      </c>
      <c r="Q1416">
        <v>3</v>
      </c>
      <c r="R1416" t="s">
        <v>40</v>
      </c>
      <c r="S1416">
        <v>3</v>
      </c>
      <c r="T1416">
        <v>0</v>
      </c>
      <c r="U1416">
        <v>1</v>
      </c>
      <c r="V1416">
        <v>241</v>
      </c>
      <c r="W1416" t="s">
        <v>54</v>
      </c>
      <c r="X1416" t="s">
        <v>7860</v>
      </c>
      <c r="Y1416" t="s">
        <v>81</v>
      </c>
      <c r="Z1416" s="1">
        <v>44750</v>
      </c>
      <c r="AA1416" s="2">
        <v>0.20983796296296298</v>
      </c>
      <c r="AB1416" s="2">
        <v>0.15037037037037038</v>
      </c>
      <c r="AC1416" t="s">
        <v>44</v>
      </c>
      <c r="AD1416" t="s">
        <v>44</v>
      </c>
      <c r="AE1416" t="s">
        <v>44</v>
      </c>
      <c r="AF1416">
        <v>241</v>
      </c>
    </row>
    <row r="1417" spans="1:32">
      <c r="A1417">
        <v>2548</v>
      </c>
      <c r="B1417">
        <v>1648</v>
      </c>
      <c r="C1417" t="s">
        <v>552</v>
      </c>
      <c r="D1417" t="s">
        <v>591</v>
      </c>
      <c r="E1417" t="s">
        <v>48</v>
      </c>
      <c r="F1417" t="s">
        <v>7861</v>
      </c>
      <c r="G1417" t="s">
        <v>7862</v>
      </c>
      <c r="H1417" t="s">
        <v>94</v>
      </c>
      <c r="I1417" s="1">
        <v>24789</v>
      </c>
      <c r="J1417" t="s">
        <v>7863</v>
      </c>
      <c r="K1417" t="s">
        <v>7113</v>
      </c>
      <c r="L1417">
        <v>75059</v>
      </c>
      <c r="M1417" t="s">
        <v>94</v>
      </c>
      <c r="N1417" s="1">
        <v>44758</v>
      </c>
      <c r="O1417" s="1">
        <v>44762</v>
      </c>
      <c r="P1417">
        <v>46</v>
      </c>
      <c r="Q1417">
        <v>2</v>
      </c>
      <c r="R1417" t="s">
        <v>53</v>
      </c>
      <c r="S1417">
        <v>1</v>
      </c>
      <c r="T1417">
        <v>0</v>
      </c>
      <c r="U1417">
        <v>4</v>
      </c>
      <c r="V1417">
        <v>524</v>
      </c>
      <c r="W1417" t="s">
        <v>54</v>
      </c>
      <c r="X1417" t="s">
        <v>7864</v>
      </c>
      <c r="Y1417" t="s">
        <v>6</v>
      </c>
      <c r="Z1417" s="1">
        <v>44721</v>
      </c>
      <c r="AA1417" s="2">
        <v>0.80701388888888881</v>
      </c>
      <c r="AB1417" s="2">
        <v>0.51266203703703705</v>
      </c>
      <c r="AC1417" t="s">
        <v>45</v>
      </c>
      <c r="AD1417" t="s">
        <v>44</v>
      </c>
      <c r="AE1417" t="s">
        <v>44</v>
      </c>
      <c r="AF1417">
        <v>131</v>
      </c>
    </row>
    <row r="1418" spans="1:32">
      <c r="A1418">
        <v>2549</v>
      </c>
      <c r="B1418">
        <v>1649</v>
      </c>
      <c r="C1418" t="s">
        <v>1275</v>
      </c>
      <c r="D1418" t="s">
        <v>57</v>
      </c>
      <c r="E1418" t="s">
        <v>48</v>
      </c>
      <c r="F1418" t="s">
        <v>7865</v>
      </c>
      <c r="G1418" t="s">
        <v>7866</v>
      </c>
      <c r="H1418" t="s">
        <v>692</v>
      </c>
      <c r="I1418" s="1">
        <v>27425</v>
      </c>
      <c r="J1418" t="s">
        <v>7867</v>
      </c>
      <c r="K1418" t="s">
        <v>7868</v>
      </c>
      <c r="L1418">
        <v>57449</v>
      </c>
      <c r="M1418" t="s">
        <v>692</v>
      </c>
      <c r="N1418" s="1">
        <v>44831</v>
      </c>
      <c r="O1418" s="1">
        <v>44834</v>
      </c>
      <c r="P1418">
        <v>49</v>
      </c>
      <c r="Q1418">
        <v>2</v>
      </c>
      <c r="R1418" t="s">
        <v>53</v>
      </c>
      <c r="S1418">
        <v>1</v>
      </c>
      <c r="T1418">
        <v>0</v>
      </c>
      <c r="U1418">
        <v>3</v>
      </c>
      <c r="V1418">
        <v>366</v>
      </c>
      <c r="W1418" t="s">
        <v>41</v>
      </c>
      <c r="X1418" t="s">
        <v>7869</v>
      </c>
      <c r="Y1418" t="s">
        <v>43</v>
      </c>
      <c r="Z1418" s="1">
        <v>44807</v>
      </c>
      <c r="AA1418" s="2">
        <v>0.41291666666666665</v>
      </c>
      <c r="AB1418" s="2">
        <v>0.35192129629629632</v>
      </c>
      <c r="AC1418" t="s">
        <v>45</v>
      </c>
      <c r="AD1418" t="s">
        <v>45</v>
      </c>
      <c r="AE1418" t="s">
        <v>45</v>
      </c>
      <c r="AF1418">
        <v>122</v>
      </c>
    </row>
    <row r="1419" spans="1:32">
      <c r="A1419">
        <v>2550</v>
      </c>
      <c r="B1419">
        <v>1650</v>
      </c>
      <c r="C1419" t="s">
        <v>2816</v>
      </c>
      <c r="D1419" t="s">
        <v>5138</v>
      </c>
      <c r="E1419" t="s">
        <v>48</v>
      </c>
      <c r="F1419" t="s">
        <v>7870</v>
      </c>
      <c r="G1419">
        <v>6438957400</v>
      </c>
      <c r="H1419" t="s">
        <v>171</v>
      </c>
      <c r="I1419" s="1">
        <v>31874</v>
      </c>
      <c r="J1419" t="s">
        <v>7871</v>
      </c>
      <c r="K1419" t="s">
        <v>7872</v>
      </c>
      <c r="L1419">
        <v>73938</v>
      </c>
      <c r="M1419" t="s">
        <v>171</v>
      </c>
      <c r="N1419" s="1">
        <v>44674</v>
      </c>
      <c r="O1419" s="1">
        <v>44678</v>
      </c>
      <c r="P1419">
        <v>22</v>
      </c>
      <c r="Q1419">
        <v>1</v>
      </c>
      <c r="R1419" t="s">
        <v>53</v>
      </c>
      <c r="S1419">
        <v>1</v>
      </c>
      <c r="T1419">
        <v>1</v>
      </c>
      <c r="U1419">
        <v>4</v>
      </c>
      <c r="V1419">
        <v>524</v>
      </c>
      <c r="W1419" t="s">
        <v>54</v>
      </c>
      <c r="X1419" t="s">
        <v>7873</v>
      </c>
      <c r="Y1419" t="s">
        <v>43</v>
      </c>
      <c r="Z1419" s="1">
        <v>44660</v>
      </c>
      <c r="AA1419" s="2">
        <v>0.98353009259259261</v>
      </c>
      <c r="AB1419" s="2">
        <v>0.57466435185185183</v>
      </c>
      <c r="AC1419" t="s">
        <v>44</v>
      </c>
      <c r="AD1419" t="s">
        <v>45</v>
      </c>
      <c r="AE1419" t="s">
        <v>44</v>
      </c>
      <c r="AF1419">
        <v>131</v>
      </c>
    </row>
    <row r="1420" spans="1:32">
      <c r="A1420">
        <v>2551</v>
      </c>
      <c r="B1420">
        <v>1651</v>
      </c>
      <c r="C1420" t="s">
        <v>1966</v>
      </c>
      <c r="D1420" t="s">
        <v>5345</v>
      </c>
      <c r="E1420" t="s">
        <v>48</v>
      </c>
      <c r="F1420" t="s">
        <v>7874</v>
      </c>
      <c r="G1420">
        <v>4609793011</v>
      </c>
      <c r="H1420" t="s">
        <v>179</v>
      </c>
      <c r="I1420" s="1">
        <v>28371</v>
      </c>
      <c r="J1420" t="s">
        <v>7875</v>
      </c>
      <c r="K1420" t="s">
        <v>7876</v>
      </c>
      <c r="L1420">
        <v>95423</v>
      </c>
      <c r="M1420" t="s">
        <v>179</v>
      </c>
      <c r="N1420" s="1">
        <v>44913</v>
      </c>
      <c r="O1420" s="1">
        <v>44915</v>
      </c>
      <c r="P1420">
        <v>91</v>
      </c>
      <c r="Q1420">
        <v>4</v>
      </c>
      <c r="R1420" t="s">
        <v>53</v>
      </c>
      <c r="S1420">
        <v>3</v>
      </c>
      <c r="T1420">
        <v>1</v>
      </c>
      <c r="U1420">
        <v>2</v>
      </c>
      <c r="V1420">
        <v>264</v>
      </c>
      <c r="W1420" t="s">
        <v>54</v>
      </c>
      <c r="X1420" t="s">
        <v>7877</v>
      </c>
      <c r="Y1420" t="s">
        <v>6</v>
      </c>
      <c r="Z1420" s="1">
        <v>44891</v>
      </c>
      <c r="AA1420" s="2">
        <v>0.93313657407407413</v>
      </c>
      <c r="AB1420" s="2">
        <v>6.1666666666666668E-2</v>
      </c>
      <c r="AC1420" t="s">
        <v>44</v>
      </c>
      <c r="AD1420" t="s">
        <v>45</v>
      </c>
      <c r="AE1420" t="s">
        <v>45</v>
      </c>
      <c r="AF1420">
        <v>132</v>
      </c>
    </row>
    <row r="1421" spans="1:32">
      <c r="A1421">
        <v>2552</v>
      </c>
      <c r="B1421">
        <v>1652</v>
      </c>
      <c r="C1421" t="s">
        <v>327</v>
      </c>
      <c r="D1421" t="s">
        <v>7878</v>
      </c>
      <c r="E1421" t="s">
        <v>48</v>
      </c>
      <c r="F1421" t="s">
        <v>7879</v>
      </c>
      <c r="G1421" t="s">
        <v>7880</v>
      </c>
      <c r="H1421" t="s">
        <v>904</v>
      </c>
      <c r="I1421" s="1">
        <v>31194</v>
      </c>
      <c r="J1421" t="s">
        <v>7881</v>
      </c>
      <c r="K1421" t="s">
        <v>7882</v>
      </c>
      <c r="L1421">
        <v>53585</v>
      </c>
      <c r="M1421" t="s">
        <v>904</v>
      </c>
      <c r="N1421" s="1">
        <v>44919</v>
      </c>
      <c r="O1421" s="1">
        <v>44921</v>
      </c>
      <c r="P1421">
        <v>5</v>
      </c>
      <c r="Q1421">
        <v>1</v>
      </c>
      <c r="R1421" t="s">
        <v>63</v>
      </c>
      <c r="S1421">
        <v>4</v>
      </c>
      <c r="T1421">
        <v>2</v>
      </c>
      <c r="U1421">
        <v>2</v>
      </c>
      <c r="V1421">
        <v>150</v>
      </c>
      <c r="W1421" t="s">
        <v>41</v>
      </c>
      <c r="X1421" t="s">
        <v>7883</v>
      </c>
      <c r="Y1421" t="s">
        <v>43</v>
      </c>
      <c r="Z1421" s="1">
        <v>44898</v>
      </c>
      <c r="AA1421" s="2">
        <v>6.7708333333333336E-3</v>
      </c>
      <c r="AB1421" s="2">
        <v>0.40526620370370375</v>
      </c>
      <c r="AC1421" t="s">
        <v>44</v>
      </c>
      <c r="AD1421" t="s">
        <v>45</v>
      </c>
      <c r="AE1421" t="s">
        <v>45</v>
      </c>
      <c r="AF1421">
        <v>75</v>
      </c>
    </row>
    <row r="1422" spans="1:32">
      <c r="A1422">
        <v>2554</v>
      </c>
      <c r="B1422">
        <v>1654</v>
      </c>
      <c r="C1422" t="s">
        <v>321</v>
      </c>
      <c r="D1422" t="s">
        <v>977</v>
      </c>
      <c r="E1422" t="s">
        <v>48</v>
      </c>
      <c r="F1422" t="s">
        <v>7884</v>
      </c>
      <c r="G1422" t="s">
        <v>7885</v>
      </c>
      <c r="H1422" t="s">
        <v>317</v>
      </c>
      <c r="I1422" s="1">
        <v>35222</v>
      </c>
      <c r="J1422" t="s">
        <v>7886</v>
      </c>
      <c r="K1422" t="s">
        <v>7887</v>
      </c>
      <c r="L1422">
        <v>48474</v>
      </c>
      <c r="M1422" t="s">
        <v>317</v>
      </c>
      <c r="N1422" s="1">
        <v>44726</v>
      </c>
      <c r="O1422" s="1">
        <v>44729</v>
      </c>
      <c r="P1422">
        <v>96</v>
      </c>
      <c r="Q1422">
        <v>4</v>
      </c>
      <c r="R1422" t="s">
        <v>40</v>
      </c>
      <c r="S1422">
        <v>2</v>
      </c>
      <c r="T1422">
        <v>0</v>
      </c>
      <c r="U1422">
        <v>3</v>
      </c>
      <c r="V1422">
        <v>720</v>
      </c>
      <c r="W1422" t="s">
        <v>41</v>
      </c>
      <c r="X1422" t="s">
        <v>7888</v>
      </c>
      <c r="Y1422" t="s">
        <v>65</v>
      </c>
      <c r="Z1422" s="1">
        <v>44708</v>
      </c>
      <c r="AA1422" s="2">
        <v>0.86503472222222222</v>
      </c>
      <c r="AB1422" s="2">
        <v>0.35442129629629626</v>
      </c>
      <c r="AC1422" t="s">
        <v>45</v>
      </c>
      <c r="AD1422" t="s">
        <v>45</v>
      </c>
      <c r="AE1422" t="s">
        <v>44</v>
      </c>
      <c r="AF1422">
        <v>240</v>
      </c>
    </row>
    <row r="1423" spans="1:32">
      <c r="A1423">
        <v>2555</v>
      </c>
      <c r="B1423">
        <v>1655</v>
      </c>
      <c r="C1423" t="s">
        <v>385</v>
      </c>
      <c r="D1423" t="s">
        <v>2757</v>
      </c>
      <c r="E1423" t="s">
        <v>34</v>
      </c>
      <c r="F1423" t="s">
        <v>7889</v>
      </c>
      <c r="G1423" t="s">
        <v>7890</v>
      </c>
      <c r="H1423" t="s">
        <v>941</v>
      </c>
      <c r="I1423" s="1">
        <v>31320</v>
      </c>
      <c r="J1423" t="s">
        <v>7891</v>
      </c>
      <c r="K1423" t="s">
        <v>7892</v>
      </c>
      <c r="L1423">
        <v>92623</v>
      </c>
      <c r="M1423" t="s">
        <v>941</v>
      </c>
      <c r="N1423" s="1">
        <v>44677</v>
      </c>
      <c r="O1423" s="1">
        <v>44678</v>
      </c>
      <c r="P1423">
        <v>23</v>
      </c>
      <c r="Q1423">
        <v>1</v>
      </c>
      <c r="R1423" t="s">
        <v>63</v>
      </c>
      <c r="S1423">
        <v>4</v>
      </c>
      <c r="T1423">
        <v>0</v>
      </c>
      <c r="U1423">
        <v>1</v>
      </c>
      <c r="V1423">
        <v>90</v>
      </c>
      <c r="W1423" t="s">
        <v>54</v>
      </c>
      <c r="X1423" t="s">
        <v>7893</v>
      </c>
      <c r="Y1423" t="s">
        <v>6</v>
      </c>
      <c r="Z1423" s="1">
        <v>44644</v>
      </c>
      <c r="AA1423" s="2">
        <v>6.9375000000000006E-2</v>
      </c>
      <c r="AB1423" s="2">
        <v>0.87174768518518519</v>
      </c>
      <c r="AC1423" t="s">
        <v>44</v>
      </c>
      <c r="AD1423" t="s">
        <v>45</v>
      </c>
      <c r="AE1423" t="s">
        <v>44</v>
      </c>
      <c r="AF1423">
        <v>90</v>
      </c>
    </row>
    <row r="1424" spans="1:32">
      <c r="A1424">
        <v>2556</v>
      </c>
      <c r="B1424">
        <v>1656</v>
      </c>
      <c r="C1424" t="s">
        <v>489</v>
      </c>
      <c r="D1424" t="s">
        <v>3805</v>
      </c>
      <c r="E1424" t="s">
        <v>48</v>
      </c>
      <c r="F1424" t="s">
        <v>7894</v>
      </c>
      <c r="G1424">
        <f>1-236-476-103</f>
        <v>-814</v>
      </c>
      <c r="H1424" t="s">
        <v>122</v>
      </c>
      <c r="I1424" s="1">
        <v>32465</v>
      </c>
      <c r="J1424" t="s">
        <v>7895</v>
      </c>
      <c r="K1424" t="s">
        <v>6982</v>
      </c>
      <c r="L1424">
        <v>73862</v>
      </c>
      <c r="M1424" t="s">
        <v>122</v>
      </c>
      <c r="N1424" s="1">
        <v>44894</v>
      </c>
      <c r="O1424" s="1">
        <v>44896</v>
      </c>
      <c r="P1424">
        <v>76</v>
      </c>
      <c r="Q1424">
        <v>4</v>
      </c>
      <c r="R1424" t="s">
        <v>53</v>
      </c>
      <c r="S1424">
        <v>1</v>
      </c>
      <c r="T1424">
        <v>0</v>
      </c>
      <c r="U1424">
        <v>2</v>
      </c>
      <c r="V1424">
        <v>260</v>
      </c>
      <c r="W1424" t="s">
        <v>54</v>
      </c>
      <c r="X1424" t="s">
        <v>7896</v>
      </c>
      <c r="Y1424" t="s">
        <v>6</v>
      </c>
      <c r="Z1424" s="1">
        <v>44880</v>
      </c>
      <c r="AA1424" s="2">
        <v>0.74366898148148142</v>
      </c>
      <c r="AB1424" s="2">
        <v>0.15339120370370371</v>
      </c>
      <c r="AC1424" t="s">
        <v>44</v>
      </c>
      <c r="AD1424" t="s">
        <v>45</v>
      </c>
      <c r="AE1424" t="s">
        <v>44</v>
      </c>
      <c r="AF1424">
        <v>130</v>
      </c>
    </row>
    <row r="1425" spans="1:32">
      <c r="A1425">
        <v>2557</v>
      </c>
      <c r="B1425">
        <v>1657</v>
      </c>
      <c r="C1425" t="s">
        <v>3038</v>
      </c>
      <c r="D1425" t="s">
        <v>385</v>
      </c>
      <c r="E1425" t="s">
        <v>34</v>
      </c>
      <c r="F1425" t="s">
        <v>7897</v>
      </c>
      <c r="G1425" t="s">
        <v>7898</v>
      </c>
      <c r="H1425" t="s">
        <v>725</v>
      </c>
      <c r="I1425" s="1">
        <v>24979</v>
      </c>
      <c r="J1425" t="s">
        <v>7899</v>
      </c>
      <c r="K1425" t="s">
        <v>2159</v>
      </c>
      <c r="L1425">
        <v>9706</v>
      </c>
      <c r="M1425" t="s">
        <v>725</v>
      </c>
      <c r="N1425" s="1">
        <v>44665</v>
      </c>
      <c r="O1425" s="1">
        <v>44669</v>
      </c>
      <c r="P1425">
        <v>10</v>
      </c>
      <c r="Q1425">
        <v>1</v>
      </c>
      <c r="R1425" t="s">
        <v>53</v>
      </c>
      <c r="S1425">
        <v>1</v>
      </c>
      <c r="T1425">
        <v>1</v>
      </c>
      <c r="U1425">
        <v>4</v>
      </c>
      <c r="V1425">
        <v>504</v>
      </c>
      <c r="W1425" t="s">
        <v>54</v>
      </c>
      <c r="X1425" t="s">
        <v>7900</v>
      </c>
      <c r="Y1425" t="s">
        <v>65</v>
      </c>
      <c r="Z1425" s="1">
        <v>44628</v>
      </c>
      <c r="AA1425" s="2">
        <v>0.67667824074074068</v>
      </c>
      <c r="AB1425" s="2">
        <v>0.23305555555555557</v>
      </c>
      <c r="AC1425" t="s">
        <v>44</v>
      </c>
      <c r="AD1425" t="s">
        <v>45</v>
      </c>
      <c r="AE1425" t="s">
        <v>44</v>
      </c>
      <c r="AF1425">
        <v>126</v>
      </c>
    </row>
    <row r="1426" spans="1:32">
      <c r="A1426">
        <v>2558</v>
      </c>
      <c r="B1426">
        <v>1658</v>
      </c>
      <c r="C1426" t="s">
        <v>139</v>
      </c>
      <c r="D1426" t="s">
        <v>2616</v>
      </c>
      <c r="E1426" t="s">
        <v>48</v>
      </c>
      <c r="F1426" t="s">
        <v>7901</v>
      </c>
      <c r="G1426" t="s">
        <v>7902</v>
      </c>
      <c r="H1426" t="s">
        <v>418</v>
      </c>
      <c r="I1426" s="1">
        <v>19527</v>
      </c>
      <c r="J1426" t="s">
        <v>7903</v>
      </c>
      <c r="K1426" t="s">
        <v>7904</v>
      </c>
      <c r="L1426">
        <v>36944</v>
      </c>
      <c r="M1426" t="s">
        <v>418</v>
      </c>
      <c r="N1426" s="1">
        <v>44618</v>
      </c>
      <c r="O1426" s="1">
        <v>44622</v>
      </c>
      <c r="P1426">
        <v>54</v>
      </c>
      <c r="Q1426">
        <v>3</v>
      </c>
      <c r="R1426" t="s">
        <v>40</v>
      </c>
      <c r="S1426">
        <v>2</v>
      </c>
      <c r="T1426">
        <v>0</v>
      </c>
      <c r="U1426">
        <v>4</v>
      </c>
      <c r="V1426">
        <v>860</v>
      </c>
      <c r="W1426" t="s">
        <v>41</v>
      </c>
      <c r="X1426" t="s">
        <v>7905</v>
      </c>
      <c r="Y1426" t="s">
        <v>81</v>
      </c>
      <c r="Z1426" s="1">
        <v>44613</v>
      </c>
      <c r="AA1426" s="2">
        <v>0.31820601851851854</v>
      </c>
      <c r="AB1426" s="2">
        <v>0.62609953703703702</v>
      </c>
      <c r="AC1426" t="s">
        <v>44</v>
      </c>
      <c r="AD1426" t="s">
        <v>45</v>
      </c>
      <c r="AE1426" t="s">
        <v>45</v>
      </c>
      <c r="AF1426">
        <v>215</v>
      </c>
    </row>
    <row r="1427" spans="1:32">
      <c r="A1427">
        <v>2561</v>
      </c>
      <c r="B1427">
        <v>1661</v>
      </c>
      <c r="C1427" t="s">
        <v>945</v>
      </c>
      <c r="D1427" t="s">
        <v>7906</v>
      </c>
      <c r="E1427" t="s">
        <v>34</v>
      </c>
      <c r="F1427" t="s">
        <v>7907</v>
      </c>
      <c r="G1427" t="s">
        <v>7908</v>
      </c>
      <c r="H1427" t="s">
        <v>537</v>
      </c>
      <c r="I1427" s="1">
        <v>28216</v>
      </c>
      <c r="J1427" t="s">
        <v>7909</v>
      </c>
      <c r="K1427" t="s">
        <v>7910</v>
      </c>
      <c r="L1427">
        <v>31063</v>
      </c>
      <c r="M1427" t="s">
        <v>537</v>
      </c>
      <c r="N1427" s="1">
        <v>44766</v>
      </c>
      <c r="O1427" s="1">
        <v>44768</v>
      </c>
      <c r="P1427">
        <v>78</v>
      </c>
      <c r="Q1427">
        <v>4</v>
      </c>
      <c r="R1427" t="s">
        <v>40</v>
      </c>
      <c r="S1427">
        <v>2</v>
      </c>
      <c r="T1427">
        <v>2</v>
      </c>
      <c r="U1427">
        <v>2</v>
      </c>
      <c r="V1427">
        <v>498</v>
      </c>
      <c r="W1427" t="s">
        <v>41</v>
      </c>
      <c r="X1427" t="s">
        <v>7911</v>
      </c>
      <c r="Y1427" t="s">
        <v>43</v>
      </c>
      <c r="Z1427" s="1">
        <v>44734</v>
      </c>
      <c r="AA1427" s="2">
        <v>0.52550925925925929</v>
      </c>
      <c r="AB1427" s="2">
        <v>3.7986111111111116E-2</v>
      </c>
      <c r="AC1427" t="s">
        <v>45</v>
      </c>
      <c r="AD1427" t="s">
        <v>45</v>
      </c>
      <c r="AE1427" t="s">
        <v>44</v>
      </c>
      <c r="AF1427">
        <v>249</v>
      </c>
    </row>
    <row r="1428" spans="1:32">
      <c r="A1428">
        <v>2562</v>
      </c>
      <c r="B1428">
        <v>1662</v>
      </c>
      <c r="C1428" t="s">
        <v>7912</v>
      </c>
      <c r="D1428" t="s">
        <v>2268</v>
      </c>
      <c r="E1428" t="s">
        <v>34</v>
      </c>
      <c r="F1428" t="s">
        <v>7913</v>
      </c>
      <c r="G1428" t="s">
        <v>7914</v>
      </c>
      <c r="H1428" t="s">
        <v>171</v>
      </c>
      <c r="I1428" s="1">
        <v>16058</v>
      </c>
      <c r="J1428" t="s">
        <v>7915</v>
      </c>
      <c r="K1428" t="s">
        <v>7916</v>
      </c>
      <c r="L1428">
        <v>25257</v>
      </c>
      <c r="M1428" t="s">
        <v>171</v>
      </c>
      <c r="N1428" s="1">
        <v>44878</v>
      </c>
      <c r="O1428" s="1">
        <v>44882</v>
      </c>
      <c r="P1428">
        <v>50</v>
      </c>
      <c r="Q1428">
        <v>2</v>
      </c>
      <c r="R1428" t="s">
        <v>63</v>
      </c>
      <c r="S1428">
        <v>1</v>
      </c>
      <c r="T1428">
        <v>2</v>
      </c>
      <c r="U1428">
        <v>4</v>
      </c>
      <c r="V1428">
        <v>348</v>
      </c>
      <c r="W1428" t="s">
        <v>54</v>
      </c>
      <c r="X1428" t="s">
        <v>7917</v>
      </c>
      <c r="Y1428" t="s">
        <v>65</v>
      </c>
      <c r="Z1428" s="1">
        <v>44848</v>
      </c>
      <c r="AA1428" s="2">
        <v>0.54658564814814814</v>
      </c>
      <c r="AB1428" s="2">
        <v>0.83373842592592595</v>
      </c>
      <c r="AC1428" t="s">
        <v>45</v>
      </c>
      <c r="AD1428" t="s">
        <v>44</v>
      </c>
      <c r="AE1428" t="s">
        <v>44</v>
      </c>
      <c r="AF1428">
        <v>87</v>
      </c>
    </row>
    <row r="1429" spans="1:32">
      <c r="A1429">
        <v>2563</v>
      </c>
      <c r="B1429">
        <v>1663</v>
      </c>
      <c r="C1429" t="s">
        <v>602</v>
      </c>
      <c r="D1429" t="s">
        <v>1234</v>
      </c>
      <c r="E1429" t="s">
        <v>48</v>
      </c>
      <c r="F1429" t="s">
        <v>7918</v>
      </c>
      <c r="G1429" t="s">
        <v>7919</v>
      </c>
      <c r="H1429" t="s">
        <v>94</v>
      </c>
      <c r="I1429" s="1">
        <v>25929</v>
      </c>
      <c r="J1429" t="s">
        <v>7920</v>
      </c>
      <c r="K1429" t="s">
        <v>7921</v>
      </c>
      <c r="L1429">
        <v>1070</v>
      </c>
      <c r="M1429" t="s">
        <v>94</v>
      </c>
      <c r="N1429" s="1">
        <v>44766</v>
      </c>
      <c r="O1429" s="1">
        <v>44771</v>
      </c>
      <c r="P1429">
        <v>51</v>
      </c>
      <c r="Q1429">
        <v>3</v>
      </c>
      <c r="R1429" t="s">
        <v>40</v>
      </c>
      <c r="S1429">
        <v>3</v>
      </c>
      <c r="T1429">
        <v>1</v>
      </c>
      <c r="U1429">
        <v>5</v>
      </c>
      <c r="V1429">
        <v>1215</v>
      </c>
      <c r="W1429" t="s">
        <v>41</v>
      </c>
      <c r="X1429" t="s">
        <v>7922</v>
      </c>
      <c r="Y1429" t="s">
        <v>6</v>
      </c>
      <c r="Z1429" s="1">
        <v>44743</v>
      </c>
      <c r="AA1429" s="2">
        <v>0.23724537037037038</v>
      </c>
      <c r="AB1429" s="2">
        <v>0.51175925925925925</v>
      </c>
      <c r="AC1429" t="s">
        <v>45</v>
      </c>
      <c r="AD1429" t="s">
        <v>44</v>
      </c>
      <c r="AE1429" t="s">
        <v>44</v>
      </c>
      <c r="AF1429">
        <v>243</v>
      </c>
    </row>
    <row r="1430" spans="1:32">
      <c r="A1430">
        <v>2564</v>
      </c>
      <c r="B1430">
        <v>1664</v>
      </c>
      <c r="C1430" t="s">
        <v>2161</v>
      </c>
      <c r="D1430" t="s">
        <v>6590</v>
      </c>
      <c r="E1430" t="s">
        <v>34</v>
      </c>
      <c r="F1430" t="s">
        <v>7923</v>
      </c>
      <c r="G1430" t="s">
        <v>7924</v>
      </c>
      <c r="H1430" t="s">
        <v>405</v>
      </c>
      <c r="I1430" s="1">
        <v>26459</v>
      </c>
      <c r="J1430" t="s">
        <v>7925</v>
      </c>
      <c r="K1430" t="s">
        <v>7926</v>
      </c>
      <c r="L1430">
        <v>54202</v>
      </c>
      <c r="M1430" t="s">
        <v>405</v>
      </c>
      <c r="N1430" s="1">
        <v>44821</v>
      </c>
      <c r="O1430" s="1">
        <v>44824</v>
      </c>
      <c r="P1430">
        <v>35</v>
      </c>
      <c r="Q1430">
        <v>2</v>
      </c>
      <c r="R1430" t="s">
        <v>63</v>
      </c>
      <c r="S1430">
        <v>3</v>
      </c>
      <c r="T1430">
        <v>1</v>
      </c>
      <c r="U1430">
        <v>3</v>
      </c>
      <c r="V1430">
        <v>180</v>
      </c>
      <c r="W1430" t="s">
        <v>54</v>
      </c>
      <c r="X1430" t="s">
        <v>7927</v>
      </c>
      <c r="Y1430" t="s">
        <v>6</v>
      </c>
      <c r="Z1430" s="1">
        <v>44809</v>
      </c>
      <c r="AA1430" s="2">
        <v>5.6712962962962965E-2</v>
      </c>
      <c r="AB1430" s="2">
        <v>0.14071759259259259</v>
      </c>
      <c r="AC1430" t="s">
        <v>45</v>
      </c>
      <c r="AD1430" t="s">
        <v>45</v>
      </c>
      <c r="AE1430" t="s">
        <v>44</v>
      </c>
      <c r="AF1430">
        <v>60</v>
      </c>
    </row>
    <row r="1431" spans="1:32">
      <c r="A1431">
        <v>2565</v>
      </c>
      <c r="B1431">
        <v>1665</v>
      </c>
      <c r="C1431" t="s">
        <v>4158</v>
      </c>
      <c r="D1431" t="s">
        <v>7928</v>
      </c>
      <c r="E1431" t="s">
        <v>48</v>
      </c>
      <c r="F1431" t="s">
        <v>7929</v>
      </c>
      <c r="G1431" t="s">
        <v>7930</v>
      </c>
      <c r="H1431" t="s">
        <v>405</v>
      </c>
      <c r="I1431" s="1">
        <v>30176</v>
      </c>
      <c r="J1431" t="s">
        <v>7931</v>
      </c>
      <c r="K1431" t="s">
        <v>7932</v>
      </c>
      <c r="L1431">
        <v>23616</v>
      </c>
      <c r="M1431" t="s">
        <v>405</v>
      </c>
      <c r="N1431" s="1">
        <v>44814</v>
      </c>
      <c r="O1431" s="1">
        <v>44817</v>
      </c>
      <c r="P1431">
        <v>52</v>
      </c>
      <c r="Q1431">
        <v>3</v>
      </c>
      <c r="R1431" t="s">
        <v>53</v>
      </c>
      <c r="S1431">
        <v>1</v>
      </c>
      <c r="T1431">
        <v>1</v>
      </c>
      <c r="U1431">
        <v>3</v>
      </c>
      <c r="V1431">
        <v>390</v>
      </c>
      <c r="W1431" t="s">
        <v>41</v>
      </c>
      <c r="X1431" t="s">
        <v>7933</v>
      </c>
      <c r="Y1431" t="s">
        <v>65</v>
      </c>
      <c r="Z1431" s="1">
        <v>44805</v>
      </c>
      <c r="AA1431" s="2">
        <v>0.37097222222222226</v>
      </c>
      <c r="AB1431" s="2">
        <v>0.3029398148148148</v>
      </c>
      <c r="AC1431" t="s">
        <v>45</v>
      </c>
      <c r="AD1431" t="s">
        <v>45</v>
      </c>
      <c r="AE1431" t="s">
        <v>44</v>
      </c>
      <c r="AF1431">
        <v>130</v>
      </c>
    </row>
    <row r="1432" spans="1:32">
      <c r="A1432">
        <v>2567</v>
      </c>
      <c r="B1432">
        <v>1667</v>
      </c>
      <c r="C1432" t="s">
        <v>475</v>
      </c>
      <c r="D1432" t="s">
        <v>230</v>
      </c>
      <c r="E1432" t="s">
        <v>48</v>
      </c>
      <c r="F1432" t="s">
        <v>7934</v>
      </c>
      <c r="G1432" t="s">
        <v>7935</v>
      </c>
      <c r="H1432" t="s">
        <v>164</v>
      </c>
      <c r="I1432" s="1">
        <v>31532</v>
      </c>
      <c r="J1432" t="s">
        <v>7936</v>
      </c>
      <c r="K1432" t="s">
        <v>7937</v>
      </c>
      <c r="L1432">
        <v>63036</v>
      </c>
      <c r="M1432" t="s">
        <v>164</v>
      </c>
      <c r="N1432" s="1">
        <v>44806</v>
      </c>
      <c r="O1432" s="1">
        <v>44811</v>
      </c>
      <c r="P1432">
        <v>1</v>
      </c>
      <c r="Q1432">
        <v>1</v>
      </c>
      <c r="R1432" t="s">
        <v>53</v>
      </c>
      <c r="S1432">
        <v>1</v>
      </c>
      <c r="T1432">
        <v>2</v>
      </c>
      <c r="U1432">
        <v>5</v>
      </c>
      <c r="V1432">
        <v>630</v>
      </c>
      <c r="W1432" t="s">
        <v>41</v>
      </c>
      <c r="X1432" t="s">
        <v>7938</v>
      </c>
      <c r="Y1432" t="s">
        <v>65</v>
      </c>
      <c r="Z1432" s="1">
        <v>44769</v>
      </c>
      <c r="AA1432" s="2">
        <v>0.16560185185185186</v>
      </c>
      <c r="AB1432" s="2">
        <v>0.60129629629629633</v>
      </c>
      <c r="AC1432" t="s">
        <v>45</v>
      </c>
      <c r="AD1432" t="s">
        <v>44</v>
      </c>
      <c r="AE1432" t="s">
        <v>44</v>
      </c>
      <c r="AF1432">
        <v>126</v>
      </c>
    </row>
    <row r="1433" spans="1:32">
      <c r="A1433">
        <v>2568</v>
      </c>
      <c r="B1433">
        <v>1668</v>
      </c>
      <c r="C1433" t="s">
        <v>662</v>
      </c>
      <c r="D1433" t="s">
        <v>1167</v>
      </c>
      <c r="E1433" t="s">
        <v>48</v>
      </c>
      <c r="F1433" t="s">
        <v>7939</v>
      </c>
      <c r="G1433" t="s">
        <v>7940</v>
      </c>
      <c r="H1433" t="s">
        <v>179</v>
      </c>
      <c r="I1433" s="1">
        <v>37045</v>
      </c>
      <c r="J1433" t="s">
        <v>7941</v>
      </c>
      <c r="K1433" t="s">
        <v>7942</v>
      </c>
      <c r="L1433">
        <v>87598</v>
      </c>
      <c r="M1433" t="s">
        <v>179</v>
      </c>
      <c r="N1433" s="1">
        <v>44612</v>
      </c>
      <c r="O1433" s="1">
        <v>44616</v>
      </c>
      <c r="P1433">
        <v>69</v>
      </c>
      <c r="Q1433">
        <v>3</v>
      </c>
      <c r="R1433" t="s">
        <v>40</v>
      </c>
      <c r="S1433">
        <v>1</v>
      </c>
      <c r="T1433">
        <v>1</v>
      </c>
      <c r="U1433">
        <v>4</v>
      </c>
      <c r="V1433">
        <v>840</v>
      </c>
      <c r="W1433" t="s">
        <v>54</v>
      </c>
      <c r="X1433" t="s">
        <v>7943</v>
      </c>
      <c r="Y1433" t="s">
        <v>6</v>
      </c>
      <c r="Z1433" s="1">
        <v>44604</v>
      </c>
      <c r="AA1433" s="2">
        <v>0.61600694444444437</v>
      </c>
      <c r="AB1433" s="2">
        <v>0.39734953703703701</v>
      </c>
      <c r="AC1433" t="s">
        <v>44</v>
      </c>
      <c r="AD1433" t="s">
        <v>45</v>
      </c>
      <c r="AE1433" t="s">
        <v>44</v>
      </c>
      <c r="AF1433">
        <v>210</v>
      </c>
    </row>
    <row r="1434" spans="1:32">
      <c r="A1434">
        <v>2569</v>
      </c>
      <c r="B1434">
        <v>1669</v>
      </c>
      <c r="C1434" t="s">
        <v>371</v>
      </c>
      <c r="D1434" t="s">
        <v>359</v>
      </c>
      <c r="E1434" t="s">
        <v>34</v>
      </c>
      <c r="F1434" t="s">
        <v>7944</v>
      </c>
      <c r="G1434" t="s">
        <v>7945</v>
      </c>
      <c r="H1434" t="s">
        <v>171</v>
      </c>
      <c r="I1434" s="1">
        <v>21088</v>
      </c>
      <c r="J1434" t="s">
        <v>7946</v>
      </c>
      <c r="K1434" t="s">
        <v>7947</v>
      </c>
      <c r="L1434">
        <v>78620</v>
      </c>
      <c r="M1434" t="s">
        <v>171</v>
      </c>
      <c r="N1434" s="1">
        <v>44886</v>
      </c>
      <c r="O1434" s="1">
        <v>44890</v>
      </c>
      <c r="P1434">
        <v>42</v>
      </c>
      <c r="Q1434">
        <v>2</v>
      </c>
      <c r="R1434" t="s">
        <v>40</v>
      </c>
      <c r="S1434">
        <v>4</v>
      </c>
      <c r="T1434">
        <v>2</v>
      </c>
      <c r="U1434">
        <v>4</v>
      </c>
      <c r="V1434">
        <v>960</v>
      </c>
      <c r="W1434" t="s">
        <v>54</v>
      </c>
      <c r="X1434" t="s">
        <v>7948</v>
      </c>
      <c r="Y1434" t="s">
        <v>6</v>
      </c>
      <c r="Z1434" s="1">
        <v>44880</v>
      </c>
      <c r="AA1434" s="2">
        <v>0.77894675925925927</v>
      </c>
      <c r="AB1434" s="2">
        <v>0.72782407407407401</v>
      </c>
      <c r="AC1434" t="s">
        <v>45</v>
      </c>
      <c r="AD1434" t="s">
        <v>45</v>
      </c>
      <c r="AE1434" t="s">
        <v>45</v>
      </c>
      <c r="AF1434">
        <v>240</v>
      </c>
    </row>
    <row r="1435" spans="1:32">
      <c r="A1435">
        <v>2570</v>
      </c>
      <c r="B1435">
        <v>1670</v>
      </c>
      <c r="C1435" t="s">
        <v>371</v>
      </c>
      <c r="D1435" t="s">
        <v>7949</v>
      </c>
      <c r="E1435" t="s">
        <v>48</v>
      </c>
      <c r="F1435" t="s">
        <v>7950</v>
      </c>
      <c r="G1435">
        <f>1-948-679-7216</f>
        <v>-8842</v>
      </c>
      <c r="H1435" t="s">
        <v>50</v>
      </c>
      <c r="I1435" s="1">
        <v>37783</v>
      </c>
      <c r="J1435" t="s">
        <v>7951</v>
      </c>
      <c r="K1435" t="s">
        <v>7952</v>
      </c>
      <c r="L1435">
        <v>27726</v>
      </c>
      <c r="M1435" t="s">
        <v>50</v>
      </c>
      <c r="N1435" s="1">
        <v>44604</v>
      </c>
      <c r="O1435" s="1">
        <v>44605</v>
      </c>
      <c r="P1435">
        <v>50</v>
      </c>
      <c r="Q1435">
        <v>2</v>
      </c>
      <c r="R1435" t="s">
        <v>63</v>
      </c>
      <c r="S1435">
        <v>1</v>
      </c>
      <c r="T1435">
        <v>1</v>
      </c>
      <c r="U1435">
        <v>1</v>
      </c>
      <c r="V1435">
        <v>81</v>
      </c>
      <c r="W1435" t="s">
        <v>54</v>
      </c>
      <c r="X1435" t="s">
        <v>7953</v>
      </c>
      <c r="Y1435" t="s">
        <v>65</v>
      </c>
      <c r="Z1435" s="1">
        <v>44589</v>
      </c>
      <c r="AA1435" s="2">
        <v>0.26121527777777781</v>
      </c>
      <c r="AB1435" s="2">
        <v>0.56472222222222224</v>
      </c>
      <c r="AC1435" t="s">
        <v>44</v>
      </c>
      <c r="AD1435" t="s">
        <v>45</v>
      </c>
      <c r="AE1435" t="s">
        <v>45</v>
      </c>
      <c r="AF1435">
        <v>81</v>
      </c>
    </row>
    <row r="1436" spans="1:32">
      <c r="A1436">
        <v>2571</v>
      </c>
      <c r="B1436">
        <v>1671</v>
      </c>
      <c r="C1436" t="s">
        <v>5036</v>
      </c>
      <c r="D1436" t="s">
        <v>3784</v>
      </c>
      <c r="E1436" t="s">
        <v>34</v>
      </c>
      <c r="F1436" t="s">
        <v>7954</v>
      </c>
      <c r="G1436">
        <f>1-739-250-4554</f>
        <v>-5542</v>
      </c>
      <c r="H1436" t="s">
        <v>77</v>
      </c>
      <c r="I1436" s="1">
        <v>18425</v>
      </c>
      <c r="J1436" t="s">
        <v>7955</v>
      </c>
      <c r="K1436" t="s">
        <v>7956</v>
      </c>
      <c r="L1436">
        <v>71307</v>
      </c>
      <c r="M1436" t="s">
        <v>77</v>
      </c>
      <c r="N1436" s="1">
        <v>44828</v>
      </c>
      <c r="O1436" s="1">
        <v>44833</v>
      </c>
      <c r="P1436">
        <v>17</v>
      </c>
      <c r="Q1436">
        <v>1</v>
      </c>
      <c r="R1436" t="s">
        <v>63</v>
      </c>
      <c r="S1436">
        <v>1</v>
      </c>
      <c r="T1436">
        <v>2</v>
      </c>
      <c r="U1436">
        <v>5</v>
      </c>
      <c r="V1436">
        <v>410</v>
      </c>
      <c r="W1436" t="s">
        <v>41</v>
      </c>
      <c r="X1436" t="s">
        <v>7957</v>
      </c>
      <c r="Y1436" t="s">
        <v>81</v>
      </c>
      <c r="Z1436" s="1">
        <v>44790</v>
      </c>
      <c r="AA1436" s="2">
        <v>0.68439814814814814</v>
      </c>
      <c r="AB1436" s="2">
        <v>0.65043981481481483</v>
      </c>
      <c r="AC1436" t="s">
        <v>45</v>
      </c>
      <c r="AD1436" t="s">
        <v>44</v>
      </c>
      <c r="AE1436" t="s">
        <v>44</v>
      </c>
      <c r="AF1436">
        <v>82</v>
      </c>
    </row>
    <row r="1437" spans="1:32">
      <c r="A1437">
        <v>2573</v>
      </c>
      <c r="B1437">
        <v>1673</v>
      </c>
      <c r="C1437" t="s">
        <v>1759</v>
      </c>
      <c r="D1437" t="s">
        <v>3901</v>
      </c>
      <c r="E1437" t="s">
        <v>34</v>
      </c>
      <c r="F1437" t="s">
        <v>7958</v>
      </c>
      <c r="G1437" t="s">
        <v>7959</v>
      </c>
      <c r="H1437" t="s">
        <v>317</v>
      </c>
      <c r="I1437" s="1">
        <v>33170</v>
      </c>
      <c r="J1437" t="s">
        <v>7960</v>
      </c>
      <c r="K1437" t="s">
        <v>7961</v>
      </c>
      <c r="L1437">
        <v>27899</v>
      </c>
      <c r="M1437" t="s">
        <v>317</v>
      </c>
      <c r="N1437" s="1">
        <v>44827</v>
      </c>
      <c r="O1437" s="1">
        <v>44828</v>
      </c>
      <c r="P1437">
        <v>96</v>
      </c>
      <c r="Q1437">
        <v>4</v>
      </c>
      <c r="R1437" t="s">
        <v>40</v>
      </c>
      <c r="S1437">
        <v>4</v>
      </c>
      <c r="T1437">
        <v>0</v>
      </c>
      <c r="U1437">
        <v>1</v>
      </c>
      <c r="V1437">
        <v>224</v>
      </c>
      <c r="W1437" t="s">
        <v>54</v>
      </c>
      <c r="X1437" t="s">
        <v>7962</v>
      </c>
      <c r="Y1437" t="s">
        <v>65</v>
      </c>
      <c r="Z1437" s="1">
        <v>44789</v>
      </c>
      <c r="AA1437" s="2">
        <v>0.38902777777777775</v>
      </c>
      <c r="AB1437" s="2">
        <v>0.36851851851851852</v>
      </c>
      <c r="AC1437" t="s">
        <v>44</v>
      </c>
      <c r="AD1437" t="s">
        <v>44</v>
      </c>
      <c r="AE1437" t="s">
        <v>44</v>
      </c>
      <c r="AF1437">
        <v>224</v>
      </c>
    </row>
    <row r="1438" spans="1:32">
      <c r="A1438">
        <v>2575</v>
      </c>
      <c r="B1438">
        <v>1675</v>
      </c>
      <c r="C1438" t="s">
        <v>364</v>
      </c>
      <c r="D1438" t="s">
        <v>4017</v>
      </c>
      <c r="E1438" t="s">
        <v>34</v>
      </c>
      <c r="F1438" t="s">
        <v>7963</v>
      </c>
      <c r="G1438" t="s">
        <v>7964</v>
      </c>
      <c r="H1438" t="s">
        <v>272</v>
      </c>
      <c r="I1438" s="1">
        <v>34255</v>
      </c>
      <c r="J1438" t="s">
        <v>7965</v>
      </c>
      <c r="K1438" t="s">
        <v>7966</v>
      </c>
      <c r="L1438">
        <v>18461</v>
      </c>
      <c r="M1438" t="s">
        <v>272</v>
      </c>
      <c r="N1438" s="1">
        <v>44868</v>
      </c>
      <c r="O1438" s="1">
        <v>44870</v>
      </c>
      <c r="P1438">
        <v>60</v>
      </c>
      <c r="Q1438">
        <v>3</v>
      </c>
      <c r="R1438" t="s">
        <v>40</v>
      </c>
      <c r="S1438">
        <v>3</v>
      </c>
      <c r="T1438">
        <v>1</v>
      </c>
      <c r="U1438">
        <v>2</v>
      </c>
      <c r="V1438">
        <v>410</v>
      </c>
      <c r="W1438" t="s">
        <v>54</v>
      </c>
      <c r="X1438" t="s">
        <v>7967</v>
      </c>
      <c r="Y1438" t="s">
        <v>65</v>
      </c>
      <c r="Z1438" s="1">
        <v>44830</v>
      </c>
      <c r="AA1438" s="2">
        <v>0.70634259259259258</v>
      </c>
      <c r="AB1438" s="2">
        <v>0.57550925925925933</v>
      </c>
      <c r="AC1438" t="s">
        <v>44</v>
      </c>
      <c r="AD1438" t="s">
        <v>45</v>
      </c>
      <c r="AE1438" t="s">
        <v>44</v>
      </c>
      <c r="AF1438">
        <v>205</v>
      </c>
    </row>
    <row r="1439" spans="1:32">
      <c r="A1439">
        <v>2576</v>
      </c>
      <c r="B1439">
        <v>1676</v>
      </c>
      <c r="C1439" t="s">
        <v>453</v>
      </c>
      <c r="D1439" t="s">
        <v>184</v>
      </c>
      <c r="E1439" t="s">
        <v>34</v>
      </c>
      <c r="F1439" t="s">
        <v>7968</v>
      </c>
      <c r="G1439" t="s">
        <v>7969</v>
      </c>
      <c r="H1439" t="s">
        <v>164</v>
      </c>
      <c r="I1439" s="1">
        <v>15928</v>
      </c>
      <c r="J1439" t="s">
        <v>7970</v>
      </c>
      <c r="K1439" t="s">
        <v>7971</v>
      </c>
      <c r="L1439">
        <v>21002</v>
      </c>
      <c r="M1439" t="s">
        <v>164</v>
      </c>
      <c r="N1439" s="1">
        <v>44777</v>
      </c>
      <c r="O1439" s="1">
        <v>44780</v>
      </c>
      <c r="P1439">
        <v>4</v>
      </c>
      <c r="Q1439">
        <v>1</v>
      </c>
      <c r="R1439" t="s">
        <v>53</v>
      </c>
      <c r="S1439">
        <v>4</v>
      </c>
      <c r="T1439">
        <v>1</v>
      </c>
      <c r="U1439">
        <v>3</v>
      </c>
      <c r="V1439">
        <v>414</v>
      </c>
      <c r="W1439" t="s">
        <v>41</v>
      </c>
      <c r="X1439" t="s">
        <v>7972</v>
      </c>
      <c r="Y1439" t="s">
        <v>65</v>
      </c>
      <c r="Z1439" s="1">
        <v>44741</v>
      </c>
      <c r="AA1439" s="2">
        <v>0.2658564814814815</v>
      </c>
      <c r="AB1439" s="2">
        <v>3.1539351851851853E-2</v>
      </c>
      <c r="AC1439" t="s">
        <v>45</v>
      </c>
      <c r="AD1439" t="s">
        <v>45</v>
      </c>
      <c r="AE1439" t="s">
        <v>44</v>
      </c>
      <c r="AF1439">
        <v>138</v>
      </c>
    </row>
    <row r="1440" spans="1:32">
      <c r="A1440">
        <v>2578</v>
      </c>
      <c r="B1440">
        <v>1678</v>
      </c>
      <c r="C1440" t="s">
        <v>119</v>
      </c>
      <c r="D1440" t="s">
        <v>696</v>
      </c>
      <c r="E1440" t="s">
        <v>48</v>
      </c>
      <c r="F1440" t="s">
        <v>7973</v>
      </c>
      <c r="G1440" t="s">
        <v>7974</v>
      </c>
      <c r="H1440" t="s">
        <v>164</v>
      </c>
      <c r="I1440" s="1">
        <v>37291</v>
      </c>
      <c r="J1440" t="s">
        <v>7975</v>
      </c>
      <c r="K1440" t="s">
        <v>7976</v>
      </c>
      <c r="L1440">
        <v>71070</v>
      </c>
      <c r="M1440" t="s">
        <v>164</v>
      </c>
      <c r="N1440" s="1">
        <v>44635</v>
      </c>
      <c r="O1440" s="1">
        <v>44640</v>
      </c>
      <c r="P1440">
        <v>50</v>
      </c>
      <c r="Q1440">
        <v>2</v>
      </c>
      <c r="R1440" t="s">
        <v>63</v>
      </c>
      <c r="S1440">
        <v>3</v>
      </c>
      <c r="T1440">
        <v>1</v>
      </c>
      <c r="U1440">
        <v>5</v>
      </c>
      <c r="V1440">
        <v>425</v>
      </c>
      <c r="W1440" t="s">
        <v>41</v>
      </c>
      <c r="X1440" t="s">
        <v>7977</v>
      </c>
      <c r="Y1440" t="s">
        <v>81</v>
      </c>
      <c r="Z1440" s="1">
        <v>44625</v>
      </c>
      <c r="AA1440" s="2">
        <v>6.385416666666667E-2</v>
      </c>
      <c r="AB1440" s="2">
        <v>0.882349537037037</v>
      </c>
      <c r="AC1440" t="s">
        <v>44</v>
      </c>
      <c r="AD1440" t="s">
        <v>44</v>
      </c>
      <c r="AE1440" t="s">
        <v>45</v>
      </c>
      <c r="AF1440">
        <v>85</v>
      </c>
    </row>
    <row r="1441" spans="1:32">
      <c r="A1441">
        <v>2579</v>
      </c>
      <c r="B1441">
        <v>1679</v>
      </c>
      <c r="C1441" t="s">
        <v>1262</v>
      </c>
      <c r="D1441" t="s">
        <v>2081</v>
      </c>
      <c r="E1441" t="s">
        <v>48</v>
      </c>
      <c r="F1441" t="s">
        <v>7978</v>
      </c>
      <c r="G1441" t="s">
        <v>7979</v>
      </c>
      <c r="H1441" t="s">
        <v>86</v>
      </c>
      <c r="I1441" s="1">
        <v>16670</v>
      </c>
      <c r="J1441" t="s">
        <v>7980</v>
      </c>
      <c r="K1441" t="s">
        <v>7981</v>
      </c>
      <c r="L1441">
        <v>68783</v>
      </c>
      <c r="M1441" t="s">
        <v>86</v>
      </c>
      <c r="N1441" s="1">
        <v>44912</v>
      </c>
      <c r="O1441" s="1">
        <v>44913</v>
      </c>
      <c r="P1441">
        <v>35</v>
      </c>
      <c r="Q1441">
        <v>2</v>
      </c>
      <c r="R1441" t="s">
        <v>63</v>
      </c>
      <c r="S1441">
        <v>3</v>
      </c>
      <c r="T1441">
        <v>1</v>
      </c>
      <c r="U1441">
        <v>1</v>
      </c>
      <c r="V1441">
        <v>66</v>
      </c>
      <c r="W1441" t="s">
        <v>41</v>
      </c>
      <c r="X1441" t="s">
        <v>7982</v>
      </c>
      <c r="Y1441" t="s">
        <v>65</v>
      </c>
      <c r="Z1441" s="1">
        <v>44894</v>
      </c>
      <c r="AA1441" s="2">
        <v>1.2881944444444446E-2</v>
      </c>
      <c r="AB1441" s="2">
        <v>0.19659722222222223</v>
      </c>
      <c r="AC1441" t="s">
        <v>45</v>
      </c>
      <c r="AD1441" t="s">
        <v>45</v>
      </c>
      <c r="AE1441" t="s">
        <v>44</v>
      </c>
      <c r="AF1441">
        <v>66</v>
      </c>
    </row>
    <row r="1442" spans="1:32">
      <c r="A1442">
        <v>2580</v>
      </c>
      <c r="B1442">
        <v>1680</v>
      </c>
      <c r="C1442" t="s">
        <v>1801</v>
      </c>
      <c r="D1442" t="s">
        <v>1902</v>
      </c>
      <c r="E1442" t="s">
        <v>34</v>
      </c>
      <c r="F1442" t="s">
        <v>7983</v>
      </c>
      <c r="G1442" t="s">
        <v>7984</v>
      </c>
      <c r="H1442" t="s">
        <v>1442</v>
      </c>
      <c r="I1442" s="1">
        <v>24651</v>
      </c>
      <c r="J1442" t="s">
        <v>7985</v>
      </c>
      <c r="K1442" t="s">
        <v>7986</v>
      </c>
      <c r="L1442">
        <v>76754</v>
      </c>
      <c r="M1442" t="s">
        <v>1442</v>
      </c>
      <c r="N1442" s="1">
        <v>44859</v>
      </c>
      <c r="O1442" s="1">
        <v>44862</v>
      </c>
      <c r="P1442">
        <v>55</v>
      </c>
      <c r="Q1442">
        <v>3</v>
      </c>
      <c r="R1442" t="s">
        <v>53</v>
      </c>
      <c r="S1442">
        <v>1</v>
      </c>
      <c r="T1442">
        <v>0</v>
      </c>
      <c r="U1442">
        <v>3</v>
      </c>
      <c r="V1442">
        <v>426</v>
      </c>
      <c r="W1442" t="s">
        <v>41</v>
      </c>
      <c r="X1442" t="s">
        <v>7987</v>
      </c>
      <c r="Y1442" t="s">
        <v>6</v>
      </c>
      <c r="Z1442" s="1">
        <v>44843</v>
      </c>
      <c r="AA1442" s="2">
        <v>0.88756944444444441</v>
      </c>
      <c r="AB1442" s="2">
        <v>0.13614583333333333</v>
      </c>
      <c r="AC1442" t="s">
        <v>44</v>
      </c>
      <c r="AD1442" t="s">
        <v>44</v>
      </c>
      <c r="AE1442" t="s">
        <v>44</v>
      </c>
      <c r="AF1442">
        <v>142</v>
      </c>
    </row>
    <row r="1443" spans="1:32">
      <c r="A1443">
        <v>2581</v>
      </c>
      <c r="B1443">
        <v>1681</v>
      </c>
      <c r="C1443" t="s">
        <v>7988</v>
      </c>
      <c r="D1443" t="s">
        <v>4229</v>
      </c>
      <c r="E1443" t="s">
        <v>48</v>
      </c>
      <c r="F1443" t="s">
        <v>7989</v>
      </c>
      <c r="G1443" t="s">
        <v>7990</v>
      </c>
      <c r="H1443" t="s">
        <v>904</v>
      </c>
      <c r="I1443" s="1">
        <v>36671</v>
      </c>
      <c r="J1443" t="s">
        <v>7991</v>
      </c>
      <c r="K1443" t="s">
        <v>7992</v>
      </c>
      <c r="L1443">
        <v>82617</v>
      </c>
      <c r="M1443" t="s">
        <v>904</v>
      </c>
      <c r="N1443" s="1">
        <v>44681</v>
      </c>
      <c r="O1443" s="1">
        <v>44685</v>
      </c>
      <c r="P1443">
        <v>21</v>
      </c>
      <c r="Q1443">
        <v>1</v>
      </c>
      <c r="R1443" t="s">
        <v>40</v>
      </c>
      <c r="S1443">
        <v>2</v>
      </c>
      <c r="T1443">
        <v>0</v>
      </c>
      <c r="U1443">
        <v>4</v>
      </c>
      <c r="V1443">
        <v>996</v>
      </c>
      <c r="W1443" t="s">
        <v>41</v>
      </c>
      <c r="X1443" t="s">
        <v>7993</v>
      </c>
      <c r="Y1443" t="s">
        <v>81</v>
      </c>
      <c r="Z1443" s="1">
        <v>44661</v>
      </c>
      <c r="AA1443" s="2">
        <v>0.64021990740740742</v>
      </c>
      <c r="AB1443" s="2">
        <v>0.10616898148148148</v>
      </c>
      <c r="AC1443" t="s">
        <v>44</v>
      </c>
      <c r="AD1443" t="s">
        <v>45</v>
      </c>
      <c r="AE1443" t="s">
        <v>45</v>
      </c>
      <c r="AF1443">
        <v>249</v>
      </c>
    </row>
    <row r="1444" spans="1:32">
      <c r="A1444">
        <v>2583</v>
      </c>
      <c r="B1444">
        <v>1683</v>
      </c>
      <c r="C1444" t="s">
        <v>1328</v>
      </c>
      <c r="D1444" t="s">
        <v>2616</v>
      </c>
      <c r="E1444" t="s">
        <v>48</v>
      </c>
      <c r="F1444" t="s">
        <v>7994</v>
      </c>
      <c r="G1444">
        <v>2752955657</v>
      </c>
      <c r="H1444" t="s">
        <v>50</v>
      </c>
      <c r="I1444" s="1">
        <v>16515</v>
      </c>
      <c r="J1444" t="s">
        <v>7995</v>
      </c>
      <c r="K1444" t="s">
        <v>7996</v>
      </c>
      <c r="L1444">
        <v>79855</v>
      </c>
      <c r="M1444" t="s">
        <v>50</v>
      </c>
      <c r="N1444" s="1">
        <v>44698</v>
      </c>
      <c r="O1444" s="1">
        <v>44703</v>
      </c>
      <c r="P1444">
        <v>74</v>
      </c>
      <c r="Q1444">
        <v>3</v>
      </c>
      <c r="R1444" t="s">
        <v>63</v>
      </c>
      <c r="S1444">
        <v>4</v>
      </c>
      <c r="T1444">
        <v>2</v>
      </c>
      <c r="U1444">
        <v>5</v>
      </c>
      <c r="V1444">
        <v>400</v>
      </c>
      <c r="W1444" t="s">
        <v>41</v>
      </c>
      <c r="X1444" t="s">
        <v>7997</v>
      </c>
      <c r="Y1444" t="s">
        <v>81</v>
      </c>
      <c r="Z1444" s="1">
        <v>44680</v>
      </c>
      <c r="AA1444" s="2">
        <v>0.88930555555555557</v>
      </c>
      <c r="AB1444" s="2">
        <v>0.72071759259259249</v>
      </c>
      <c r="AC1444" t="s">
        <v>44</v>
      </c>
      <c r="AD1444" t="s">
        <v>44</v>
      </c>
      <c r="AE1444" t="s">
        <v>45</v>
      </c>
      <c r="AF1444">
        <v>80</v>
      </c>
    </row>
    <row r="1445" spans="1:32">
      <c r="A1445">
        <v>2584</v>
      </c>
      <c r="B1445">
        <v>1684</v>
      </c>
      <c r="C1445" t="s">
        <v>371</v>
      </c>
      <c r="D1445" t="s">
        <v>1936</v>
      </c>
      <c r="E1445" t="s">
        <v>48</v>
      </c>
      <c r="F1445" t="s">
        <v>7998</v>
      </c>
      <c r="G1445" t="s">
        <v>7999</v>
      </c>
      <c r="H1445" t="s">
        <v>60</v>
      </c>
      <c r="I1445" s="1">
        <v>37440</v>
      </c>
      <c r="J1445" t="s">
        <v>8000</v>
      </c>
      <c r="K1445" t="s">
        <v>3048</v>
      </c>
      <c r="L1445">
        <v>21041</v>
      </c>
      <c r="M1445" t="s">
        <v>60</v>
      </c>
      <c r="N1445" s="1">
        <v>44796</v>
      </c>
      <c r="O1445" s="1">
        <v>44799</v>
      </c>
      <c r="P1445">
        <v>71</v>
      </c>
      <c r="Q1445">
        <v>3</v>
      </c>
      <c r="R1445" t="s">
        <v>63</v>
      </c>
      <c r="S1445">
        <v>2</v>
      </c>
      <c r="T1445">
        <v>1</v>
      </c>
      <c r="U1445">
        <v>3</v>
      </c>
      <c r="V1445">
        <v>243</v>
      </c>
      <c r="W1445" t="s">
        <v>41</v>
      </c>
      <c r="X1445" t="s">
        <v>8001</v>
      </c>
      <c r="Y1445" t="s">
        <v>43</v>
      </c>
      <c r="Z1445" s="1">
        <v>44758</v>
      </c>
      <c r="AA1445" s="2">
        <v>0.58548611111111104</v>
      </c>
      <c r="AB1445" s="2">
        <v>0.54771990740740739</v>
      </c>
      <c r="AC1445" t="s">
        <v>45</v>
      </c>
      <c r="AD1445" t="s">
        <v>45</v>
      </c>
      <c r="AE1445" t="s">
        <v>44</v>
      </c>
      <c r="AF1445">
        <v>81</v>
      </c>
    </row>
    <row r="1446" spans="1:32">
      <c r="A1446">
        <v>2585</v>
      </c>
      <c r="B1446">
        <v>1685</v>
      </c>
      <c r="C1446" t="s">
        <v>229</v>
      </c>
      <c r="D1446" t="s">
        <v>609</v>
      </c>
      <c r="E1446" t="s">
        <v>34</v>
      </c>
      <c r="F1446" t="s">
        <v>8002</v>
      </c>
      <c r="G1446" t="s">
        <v>8003</v>
      </c>
      <c r="H1446" t="s">
        <v>272</v>
      </c>
      <c r="I1446" s="1">
        <v>36048</v>
      </c>
      <c r="J1446" t="s">
        <v>8004</v>
      </c>
      <c r="K1446" t="s">
        <v>8005</v>
      </c>
      <c r="L1446">
        <v>81104</v>
      </c>
      <c r="M1446" t="s">
        <v>272</v>
      </c>
      <c r="N1446" s="1">
        <v>44686</v>
      </c>
      <c r="O1446" s="1">
        <v>44689</v>
      </c>
      <c r="P1446">
        <v>67</v>
      </c>
      <c r="Q1446">
        <v>3</v>
      </c>
      <c r="R1446" t="s">
        <v>53</v>
      </c>
      <c r="S1446">
        <v>4</v>
      </c>
      <c r="T1446">
        <v>2</v>
      </c>
      <c r="U1446">
        <v>3</v>
      </c>
      <c r="V1446">
        <v>441</v>
      </c>
      <c r="W1446" t="s">
        <v>41</v>
      </c>
      <c r="X1446" t="s">
        <v>8006</v>
      </c>
      <c r="Y1446" t="s">
        <v>81</v>
      </c>
      <c r="Z1446" s="1">
        <v>44647</v>
      </c>
      <c r="AA1446" s="2">
        <v>4.447916666666666E-2</v>
      </c>
      <c r="AB1446" s="2">
        <v>0.63199074074074069</v>
      </c>
      <c r="AC1446" t="s">
        <v>44</v>
      </c>
      <c r="AD1446" t="s">
        <v>44</v>
      </c>
      <c r="AE1446" t="s">
        <v>44</v>
      </c>
      <c r="AF1446">
        <v>147</v>
      </c>
    </row>
    <row r="1447" spans="1:32">
      <c r="A1447">
        <v>2586</v>
      </c>
      <c r="B1447">
        <v>1686</v>
      </c>
      <c r="C1447" t="s">
        <v>1503</v>
      </c>
      <c r="D1447" t="s">
        <v>1092</v>
      </c>
      <c r="E1447" t="s">
        <v>34</v>
      </c>
      <c r="F1447" t="s">
        <v>8007</v>
      </c>
      <c r="G1447" t="s">
        <v>8008</v>
      </c>
      <c r="H1447" t="s">
        <v>330</v>
      </c>
      <c r="I1447" s="1">
        <v>20847</v>
      </c>
      <c r="J1447" t="s">
        <v>8009</v>
      </c>
      <c r="K1447" t="s">
        <v>8010</v>
      </c>
      <c r="L1447">
        <v>31842</v>
      </c>
      <c r="M1447" t="s">
        <v>330</v>
      </c>
      <c r="N1447" s="1">
        <v>44889</v>
      </c>
      <c r="O1447" s="1">
        <v>44890</v>
      </c>
      <c r="P1447">
        <v>62</v>
      </c>
      <c r="Q1447">
        <v>3</v>
      </c>
      <c r="R1447" t="s">
        <v>63</v>
      </c>
      <c r="S1447">
        <v>2</v>
      </c>
      <c r="T1447">
        <v>2</v>
      </c>
      <c r="U1447">
        <v>1</v>
      </c>
      <c r="V1447">
        <v>74</v>
      </c>
      <c r="W1447" t="s">
        <v>54</v>
      </c>
      <c r="X1447" t="s">
        <v>8011</v>
      </c>
      <c r="Y1447" t="s">
        <v>43</v>
      </c>
      <c r="Z1447" s="1">
        <v>44875</v>
      </c>
      <c r="AA1447" s="2">
        <v>0.65513888888888883</v>
      </c>
      <c r="AB1447" s="2">
        <v>0.4838425925925926</v>
      </c>
      <c r="AC1447" t="s">
        <v>45</v>
      </c>
      <c r="AD1447" t="s">
        <v>45</v>
      </c>
      <c r="AE1447" t="s">
        <v>45</v>
      </c>
      <c r="AF1447">
        <v>74</v>
      </c>
    </row>
    <row r="1448" spans="1:32">
      <c r="A1448">
        <v>2587</v>
      </c>
      <c r="B1448">
        <v>1687</v>
      </c>
      <c r="C1448" t="s">
        <v>1201</v>
      </c>
      <c r="D1448" t="s">
        <v>2369</v>
      </c>
      <c r="E1448" t="s">
        <v>48</v>
      </c>
      <c r="F1448" t="s">
        <v>8012</v>
      </c>
      <c r="G1448" t="s">
        <v>8013</v>
      </c>
      <c r="H1448" t="s">
        <v>309</v>
      </c>
      <c r="I1448" s="1">
        <v>30542</v>
      </c>
      <c r="J1448" t="s">
        <v>8014</v>
      </c>
      <c r="K1448" t="s">
        <v>8015</v>
      </c>
      <c r="L1448">
        <v>87020</v>
      </c>
      <c r="M1448" t="s">
        <v>309</v>
      </c>
      <c r="N1448" s="1">
        <v>44664</v>
      </c>
      <c r="O1448" s="1">
        <v>44668</v>
      </c>
      <c r="P1448">
        <v>29</v>
      </c>
      <c r="Q1448">
        <v>2</v>
      </c>
      <c r="R1448" t="s">
        <v>63</v>
      </c>
      <c r="S1448">
        <v>2</v>
      </c>
      <c r="T1448">
        <v>2</v>
      </c>
      <c r="U1448">
        <v>4</v>
      </c>
      <c r="V1448">
        <v>292</v>
      </c>
      <c r="W1448" t="s">
        <v>41</v>
      </c>
      <c r="X1448" t="s">
        <v>8016</v>
      </c>
      <c r="Y1448" t="s">
        <v>6</v>
      </c>
      <c r="Z1448" s="1">
        <v>44654</v>
      </c>
      <c r="AA1448" s="2">
        <v>0.71015046296296302</v>
      </c>
      <c r="AB1448" s="2">
        <v>5.2349537037037042E-2</v>
      </c>
      <c r="AC1448" t="s">
        <v>45</v>
      </c>
      <c r="AD1448" t="s">
        <v>45</v>
      </c>
      <c r="AE1448" t="s">
        <v>44</v>
      </c>
      <c r="AF1448">
        <v>73</v>
      </c>
    </row>
    <row r="1449" spans="1:32">
      <c r="A1449">
        <v>2589</v>
      </c>
      <c r="B1449">
        <v>1689</v>
      </c>
      <c r="C1449" t="s">
        <v>988</v>
      </c>
      <c r="D1449" t="s">
        <v>5974</v>
      </c>
      <c r="E1449" t="s">
        <v>48</v>
      </c>
      <c r="F1449" t="s">
        <v>8017</v>
      </c>
      <c r="G1449" t="s">
        <v>8018</v>
      </c>
      <c r="H1449" t="s">
        <v>37</v>
      </c>
      <c r="I1449" s="1">
        <v>31952</v>
      </c>
      <c r="J1449" t="s">
        <v>8019</v>
      </c>
      <c r="K1449" t="s">
        <v>8020</v>
      </c>
      <c r="L1449">
        <v>74824</v>
      </c>
      <c r="M1449" t="s">
        <v>37</v>
      </c>
      <c r="N1449" s="1">
        <v>44749</v>
      </c>
      <c r="O1449" s="1">
        <v>44751</v>
      </c>
      <c r="P1449">
        <v>19</v>
      </c>
      <c r="Q1449">
        <v>1</v>
      </c>
      <c r="R1449" t="s">
        <v>53</v>
      </c>
      <c r="S1449">
        <v>4</v>
      </c>
      <c r="T1449">
        <v>2</v>
      </c>
      <c r="U1449">
        <v>2</v>
      </c>
      <c r="V1449">
        <v>296</v>
      </c>
      <c r="W1449" t="s">
        <v>41</v>
      </c>
      <c r="X1449" t="s">
        <v>8021</v>
      </c>
      <c r="Y1449" t="s">
        <v>81</v>
      </c>
      <c r="Z1449" s="1">
        <v>44736</v>
      </c>
      <c r="AA1449" s="2">
        <v>0.49490740740740741</v>
      </c>
      <c r="AB1449" s="2">
        <v>0.38795138888888886</v>
      </c>
      <c r="AC1449" t="s">
        <v>44</v>
      </c>
      <c r="AD1449" t="s">
        <v>44</v>
      </c>
      <c r="AE1449" t="s">
        <v>44</v>
      </c>
      <c r="AF1449">
        <v>148</v>
      </c>
    </row>
    <row r="1450" spans="1:32">
      <c r="A1450">
        <v>2590</v>
      </c>
      <c r="B1450">
        <v>1690</v>
      </c>
      <c r="C1450" t="s">
        <v>988</v>
      </c>
      <c r="D1450" t="s">
        <v>3662</v>
      </c>
      <c r="E1450" t="s">
        <v>34</v>
      </c>
      <c r="F1450" t="s">
        <v>8022</v>
      </c>
      <c r="G1450" t="s">
        <v>8023</v>
      </c>
      <c r="H1450" t="s">
        <v>725</v>
      </c>
      <c r="I1450" s="1">
        <v>20943</v>
      </c>
      <c r="J1450" t="s">
        <v>8024</v>
      </c>
      <c r="K1450" t="s">
        <v>8025</v>
      </c>
      <c r="L1450">
        <v>70352</v>
      </c>
      <c r="M1450" t="s">
        <v>725</v>
      </c>
      <c r="N1450" s="1">
        <v>44734</v>
      </c>
      <c r="O1450" s="1">
        <v>44736</v>
      </c>
      <c r="P1450">
        <v>11</v>
      </c>
      <c r="Q1450">
        <v>1</v>
      </c>
      <c r="R1450" t="s">
        <v>63</v>
      </c>
      <c r="S1450">
        <v>2</v>
      </c>
      <c r="T1450">
        <v>2</v>
      </c>
      <c r="U1450">
        <v>2</v>
      </c>
      <c r="V1450">
        <v>166</v>
      </c>
      <c r="W1450" t="s">
        <v>54</v>
      </c>
      <c r="X1450" t="s">
        <v>8026</v>
      </c>
      <c r="Y1450" t="s">
        <v>81</v>
      </c>
      <c r="Z1450" s="1">
        <v>44718</v>
      </c>
      <c r="AA1450" s="2">
        <v>0.46931712962962963</v>
      </c>
      <c r="AB1450" s="2">
        <v>0.59741898148148154</v>
      </c>
      <c r="AC1450" t="s">
        <v>44</v>
      </c>
      <c r="AD1450" t="s">
        <v>44</v>
      </c>
      <c r="AE1450" t="s">
        <v>45</v>
      </c>
      <c r="AF1450">
        <v>83</v>
      </c>
    </row>
    <row r="1451" spans="1:32">
      <c r="A1451">
        <v>2592</v>
      </c>
      <c r="B1451">
        <v>1692</v>
      </c>
      <c r="C1451" t="s">
        <v>8027</v>
      </c>
      <c r="D1451" t="s">
        <v>230</v>
      </c>
      <c r="E1451" t="s">
        <v>48</v>
      </c>
      <c r="F1451" t="s">
        <v>8028</v>
      </c>
      <c r="G1451" t="s">
        <v>8029</v>
      </c>
      <c r="H1451" t="s">
        <v>60</v>
      </c>
      <c r="I1451" s="1">
        <v>33258</v>
      </c>
      <c r="J1451" t="s">
        <v>8030</v>
      </c>
      <c r="K1451" t="s">
        <v>8031</v>
      </c>
      <c r="L1451">
        <v>1441</v>
      </c>
      <c r="M1451" t="s">
        <v>60</v>
      </c>
      <c r="N1451" s="1">
        <v>44734</v>
      </c>
      <c r="O1451" s="1">
        <v>44739</v>
      </c>
      <c r="P1451">
        <v>1</v>
      </c>
      <c r="Q1451">
        <v>1</v>
      </c>
      <c r="R1451" t="s">
        <v>53</v>
      </c>
      <c r="S1451">
        <v>4</v>
      </c>
      <c r="T1451">
        <v>1</v>
      </c>
      <c r="U1451">
        <v>5</v>
      </c>
      <c r="V1451">
        <v>645</v>
      </c>
      <c r="W1451" t="s">
        <v>41</v>
      </c>
      <c r="X1451" t="s">
        <v>8032</v>
      </c>
      <c r="Y1451" t="s">
        <v>6</v>
      </c>
      <c r="Z1451" s="1">
        <v>44721</v>
      </c>
      <c r="AA1451" s="2">
        <v>0.1317824074074074</v>
      </c>
      <c r="AB1451" s="2">
        <v>0.97131944444444451</v>
      </c>
      <c r="AC1451" t="s">
        <v>45</v>
      </c>
      <c r="AD1451" t="s">
        <v>45</v>
      </c>
      <c r="AE1451" t="s">
        <v>44</v>
      </c>
      <c r="AF1451">
        <v>129</v>
      </c>
    </row>
    <row r="1452" spans="1:32">
      <c r="A1452">
        <v>2593</v>
      </c>
      <c r="B1452">
        <v>1693</v>
      </c>
      <c r="C1452" t="s">
        <v>2961</v>
      </c>
      <c r="D1452" t="s">
        <v>4376</v>
      </c>
      <c r="E1452" t="s">
        <v>34</v>
      </c>
      <c r="F1452" t="s">
        <v>8033</v>
      </c>
      <c r="G1452" t="s">
        <v>8034</v>
      </c>
      <c r="H1452" t="s">
        <v>86</v>
      </c>
      <c r="I1452" s="1">
        <v>35538</v>
      </c>
      <c r="J1452" t="s">
        <v>8035</v>
      </c>
      <c r="K1452" t="s">
        <v>8036</v>
      </c>
      <c r="L1452">
        <v>16835</v>
      </c>
      <c r="M1452" t="s">
        <v>86</v>
      </c>
      <c r="N1452" s="1">
        <v>44910</v>
      </c>
      <c r="O1452" s="1">
        <v>44915</v>
      </c>
      <c r="P1452">
        <v>3</v>
      </c>
      <c r="Q1452">
        <v>1</v>
      </c>
      <c r="R1452" t="s">
        <v>40</v>
      </c>
      <c r="S1452">
        <v>3</v>
      </c>
      <c r="T1452">
        <v>0</v>
      </c>
      <c r="U1452">
        <v>5</v>
      </c>
      <c r="V1452">
        <v>1095</v>
      </c>
      <c r="W1452" t="s">
        <v>41</v>
      </c>
      <c r="X1452" t="s">
        <v>8037</v>
      </c>
      <c r="Y1452" t="s">
        <v>81</v>
      </c>
      <c r="Z1452" s="1">
        <v>44881</v>
      </c>
      <c r="AA1452" s="2">
        <v>0.68902777777777768</v>
      </c>
      <c r="AB1452" s="2">
        <v>0.30327546296296298</v>
      </c>
      <c r="AC1452" t="s">
        <v>45</v>
      </c>
      <c r="AD1452" t="s">
        <v>44</v>
      </c>
      <c r="AE1452" t="s">
        <v>45</v>
      </c>
      <c r="AF1452">
        <v>219</v>
      </c>
    </row>
    <row r="1453" spans="1:32">
      <c r="A1453">
        <v>2594</v>
      </c>
      <c r="B1453">
        <v>1694</v>
      </c>
      <c r="C1453" t="s">
        <v>6674</v>
      </c>
      <c r="D1453" t="s">
        <v>5481</v>
      </c>
      <c r="E1453" t="s">
        <v>34</v>
      </c>
      <c r="F1453" t="s">
        <v>8038</v>
      </c>
      <c r="G1453">
        <v>9077754467</v>
      </c>
      <c r="H1453" t="s">
        <v>280</v>
      </c>
      <c r="I1453" s="1">
        <v>34408</v>
      </c>
      <c r="J1453" t="s">
        <v>8039</v>
      </c>
      <c r="K1453" t="s">
        <v>8040</v>
      </c>
      <c r="L1453">
        <v>75967</v>
      </c>
      <c r="M1453" t="s">
        <v>280</v>
      </c>
      <c r="N1453" s="1">
        <v>44705</v>
      </c>
      <c r="O1453" s="1">
        <v>44708</v>
      </c>
      <c r="P1453">
        <v>92</v>
      </c>
      <c r="Q1453">
        <v>4</v>
      </c>
      <c r="R1453" t="s">
        <v>63</v>
      </c>
      <c r="S1453">
        <v>2</v>
      </c>
      <c r="T1453">
        <v>0</v>
      </c>
      <c r="U1453">
        <v>3</v>
      </c>
      <c r="V1453">
        <v>186</v>
      </c>
      <c r="W1453" t="s">
        <v>41</v>
      </c>
      <c r="X1453" t="s">
        <v>8041</v>
      </c>
      <c r="Y1453" t="s">
        <v>43</v>
      </c>
      <c r="Z1453" s="1">
        <v>44693</v>
      </c>
      <c r="AA1453" s="2">
        <v>0.32949074074074075</v>
      </c>
      <c r="AB1453" s="2">
        <v>1.0289351851851852E-2</v>
      </c>
      <c r="AC1453" t="s">
        <v>44</v>
      </c>
      <c r="AD1453" t="s">
        <v>45</v>
      </c>
      <c r="AE1453" t="s">
        <v>44</v>
      </c>
      <c r="AF1453">
        <v>62</v>
      </c>
    </row>
    <row r="1454" spans="1:32">
      <c r="A1454">
        <v>2595</v>
      </c>
      <c r="B1454">
        <v>1695</v>
      </c>
      <c r="C1454" t="s">
        <v>1347</v>
      </c>
      <c r="D1454" t="s">
        <v>475</v>
      </c>
      <c r="E1454" t="s">
        <v>48</v>
      </c>
      <c r="F1454" t="s">
        <v>8042</v>
      </c>
      <c r="G1454" t="s">
        <v>8043</v>
      </c>
      <c r="H1454" t="s">
        <v>60</v>
      </c>
      <c r="I1454" s="1">
        <v>19755</v>
      </c>
      <c r="J1454" t="s">
        <v>8044</v>
      </c>
      <c r="K1454" t="s">
        <v>8045</v>
      </c>
      <c r="L1454">
        <v>72108</v>
      </c>
      <c r="M1454" t="s">
        <v>60</v>
      </c>
      <c r="N1454" s="1">
        <v>44805</v>
      </c>
      <c r="O1454" s="1">
        <v>44810</v>
      </c>
      <c r="P1454">
        <v>12</v>
      </c>
      <c r="Q1454">
        <v>1</v>
      </c>
      <c r="R1454" t="s">
        <v>40</v>
      </c>
      <c r="S1454">
        <v>2</v>
      </c>
      <c r="T1454">
        <v>0</v>
      </c>
      <c r="U1454">
        <v>5</v>
      </c>
      <c r="V1454">
        <v>1035</v>
      </c>
      <c r="W1454" t="s">
        <v>54</v>
      </c>
      <c r="X1454" t="s">
        <v>8046</v>
      </c>
      <c r="Y1454" t="s">
        <v>6</v>
      </c>
      <c r="Z1454" s="1">
        <v>44774</v>
      </c>
      <c r="AA1454" s="2">
        <v>0.24597222222222223</v>
      </c>
      <c r="AB1454" s="2">
        <v>0.96062499999999995</v>
      </c>
      <c r="AC1454" t="s">
        <v>44</v>
      </c>
      <c r="AD1454" t="s">
        <v>44</v>
      </c>
      <c r="AE1454" t="s">
        <v>45</v>
      </c>
      <c r="AF1454">
        <v>207</v>
      </c>
    </row>
    <row r="1455" spans="1:32">
      <c r="A1455">
        <v>2596</v>
      </c>
      <c r="B1455">
        <v>1696</v>
      </c>
      <c r="C1455" t="s">
        <v>8047</v>
      </c>
      <c r="D1455" t="s">
        <v>222</v>
      </c>
      <c r="E1455" t="s">
        <v>48</v>
      </c>
      <c r="F1455" t="s">
        <v>8048</v>
      </c>
      <c r="G1455" t="s">
        <v>8049</v>
      </c>
      <c r="H1455" t="s">
        <v>295</v>
      </c>
      <c r="I1455" s="1">
        <v>15841</v>
      </c>
      <c r="J1455" t="s">
        <v>8050</v>
      </c>
      <c r="K1455" t="s">
        <v>8051</v>
      </c>
      <c r="L1455">
        <v>44088</v>
      </c>
      <c r="M1455" t="s">
        <v>295</v>
      </c>
      <c r="N1455" s="1">
        <v>44655</v>
      </c>
      <c r="O1455" s="1">
        <v>44656</v>
      </c>
      <c r="P1455">
        <v>30</v>
      </c>
      <c r="Q1455">
        <v>2</v>
      </c>
      <c r="R1455" t="s">
        <v>40</v>
      </c>
      <c r="S1455">
        <v>3</v>
      </c>
      <c r="T1455">
        <v>1</v>
      </c>
      <c r="U1455">
        <v>1</v>
      </c>
      <c r="V1455">
        <v>242</v>
      </c>
      <c r="W1455" t="s">
        <v>41</v>
      </c>
      <c r="X1455" t="s">
        <v>8052</v>
      </c>
      <c r="Y1455" t="s">
        <v>6</v>
      </c>
      <c r="Z1455" s="1">
        <v>44620</v>
      </c>
      <c r="AA1455" s="2">
        <v>0.55717592592592591</v>
      </c>
      <c r="AB1455" s="2">
        <v>0.73914351851851856</v>
      </c>
      <c r="AC1455" t="s">
        <v>44</v>
      </c>
      <c r="AD1455" t="s">
        <v>44</v>
      </c>
      <c r="AE1455" t="s">
        <v>44</v>
      </c>
      <c r="AF1455">
        <v>242</v>
      </c>
    </row>
    <row r="1456" spans="1:32">
      <c r="A1456">
        <v>2598</v>
      </c>
      <c r="B1456">
        <v>1698</v>
      </c>
      <c r="C1456" t="s">
        <v>410</v>
      </c>
      <c r="D1456" t="s">
        <v>4854</v>
      </c>
      <c r="E1456" t="s">
        <v>48</v>
      </c>
      <c r="F1456" t="s">
        <v>8053</v>
      </c>
      <c r="G1456" t="s">
        <v>8054</v>
      </c>
      <c r="H1456" t="s">
        <v>60</v>
      </c>
      <c r="I1456" s="1">
        <v>34910</v>
      </c>
      <c r="J1456" t="s">
        <v>8055</v>
      </c>
      <c r="K1456" t="s">
        <v>738</v>
      </c>
      <c r="L1456">
        <v>36126</v>
      </c>
      <c r="M1456" t="s">
        <v>60</v>
      </c>
      <c r="N1456" s="1">
        <v>44680</v>
      </c>
      <c r="O1456" s="1">
        <v>44685</v>
      </c>
      <c r="P1456">
        <v>38</v>
      </c>
      <c r="Q1456">
        <v>2</v>
      </c>
      <c r="R1456" t="s">
        <v>63</v>
      </c>
      <c r="S1456">
        <v>1</v>
      </c>
      <c r="T1456">
        <v>2</v>
      </c>
      <c r="U1456">
        <v>5</v>
      </c>
      <c r="V1456">
        <v>360</v>
      </c>
      <c r="W1456" t="s">
        <v>54</v>
      </c>
      <c r="X1456" t="s">
        <v>8056</v>
      </c>
      <c r="Y1456" t="s">
        <v>43</v>
      </c>
      <c r="Z1456" s="1">
        <v>44645</v>
      </c>
      <c r="AA1456" s="2">
        <v>0.41348379629629628</v>
      </c>
      <c r="AB1456" s="2">
        <v>0.10949074074074074</v>
      </c>
      <c r="AC1456" t="s">
        <v>44</v>
      </c>
      <c r="AD1456" t="s">
        <v>44</v>
      </c>
      <c r="AE1456" t="s">
        <v>44</v>
      </c>
      <c r="AF1456">
        <v>72</v>
      </c>
    </row>
    <row r="1457" spans="1:32">
      <c r="A1457">
        <v>2600</v>
      </c>
      <c r="B1457">
        <v>1700</v>
      </c>
      <c r="C1457" t="s">
        <v>364</v>
      </c>
      <c r="D1457" t="s">
        <v>191</v>
      </c>
      <c r="E1457" t="s">
        <v>48</v>
      </c>
      <c r="F1457" t="s">
        <v>8057</v>
      </c>
      <c r="G1457">
        <v>3717792640</v>
      </c>
      <c r="H1457" t="s">
        <v>692</v>
      </c>
      <c r="I1457" s="1">
        <v>16415</v>
      </c>
      <c r="J1457" t="s">
        <v>8058</v>
      </c>
      <c r="K1457" t="s">
        <v>8059</v>
      </c>
      <c r="L1457">
        <v>44470</v>
      </c>
      <c r="M1457" t="s">
        <v>692</v>
      </c>
      <c r="N1457" s="1">
        <v>44634</v>
      </c>
      <c r="O1457" s="1">
        <v>44638</v>
      </c>
      <c r="P1457">
        <v>45</v>
      </c>
      <c r="Q1457">
        <v>2</v>
      </c>
      <c r="R1457" t="s">
        <v>40</v>
      </c>
      <c r="S1457">
        <v>3</v>
      </c>
      <c r="T1457">
        <v>2</v>
      </c>
      <c r="U1457">
        <v>4</v>
      </c>
      <c r="V1457">
        <v>840</v>
      </c>
      <c r="W1457" t="s">
        <v>54</v>
      </c>
      <c r="X1457" t="s">
        <v>8060</v>
      </c>
      <c r="Y1457" t="s">
        <v>65</v>
      </c>
      <c r="Z1457" s="1">
        <v>44628</v>
      </c>
      <c r="AA1457" s="2">
        <v>0.41971064814814812</v>
      </c>
      <c r="AB1457" s="2">
        <v>0.2789699074074074</v>
      </c>
      <c r="AC1457" t="s">
        <v>45</v>
      </c>
      <c r="AD1457" t="s">
        <v>44</v>
      </c>
      <c r="AE1457" t="s">
        <v>44</v>
      </c>
      <c r="AF1457">
        <v>210</v>
      </c>
    </row>
    <row r="1458" spans="1:32">
      <c r="A1458">
        <v>2601</v>
      </c>
      <c r="B1458">
        <v>1701</v>
      </c>
      <c r="C1458" t="s">
        <v>1050</v>
      </c>
      <c r="D1458" t="s">
        <v>8061</v>
      </c>
      <c r="E1458" t="s">
        <v>48</v>
      </c>
      <c r="F1458" t="s">
        <v>8062</v>
      </c>
      <c r="G1458" t="s">
        <v>8063</v>
      </c>
      <c r="H1458" t="s">
        <v>201</v>
      </c>
      <c r="I1458" s="1">
        <v>20846</v>
      </c>
      <c r="J1458" t="s">
        <v>8064</v>
      </c>
      <c r="K1458" t="s">
        <v>8065</v>
      </c>
      <c r="L1458">
        <v>61328</v>
      </c>
      <c r="M1458" t="s">
        <v>201</v>
      </c>
      <c r="N1458" s="1">
        <v>44592</v>
      </c>
      <c r="O1458" s="1">
        <v>44597</v>
      </c>
      <c r="P1458">
        <v>94</v>
      </c>
      <c r="Q1458">
        <v>4</v>
      </c>
      <c r="R1458" t="s">
        <v>53</v>
      </c>
      <c r="S1458">
        <v>2</v>
      </c>
      <c r="T1458">
        <v>1</v>
      </c>
      <c r="U1458">
        <v>5</v>
      </c>
      <c r="V1458">
        <v>725</v>
      </c>
      <c r="W1458" t="s">
        <v>41</v>
      </c>
      <c r="X1458" t="s">
        <v>8066</v>
      </c>
      <c r="Y1458" t="s">
        <v>43</v>
      </c>
      <c r="Z1458" s="1">
        <v>44577</v>
      </c>
      <c r="AA1458" s="2">
        <v>0.95336805555555559</v>
      </c>
      <c r="AB1458" s="2">
        <v>2.5115740740740741E-3</v>
      </c>
      <c r="AC1458" t="s">
        <v>45</v>
      </c>
      <c r="AD1458" t="s">
        <v>44</v>
      </c>
      <c r="AE1458" t="s">
        <v>44</v>
      </c>
      <c r="AF1458">
        <v>145</v>
      </c>
    </row>
    <row r="1459" spans="1:32">
      <c r="A1459">
        <v>2602</v>
      </c>
      <c r="B1459">
        <v>1702</v>
      </c>
      <c r="C1459" t="s">
        <v>364</v>
      </c>
      <c r="D1459" t="s">
        <v>681</v>
      </c>
      <c r="E1459" t="s">
        <v>48</v>
      </c>
      <c r="F1459" t="s">
        <v>8067</v>
      </c>
      <c r="G1459" t="s">
        <v>8068</v>
      </c>
      <c r="H1459" t="s">
        <v>122</v>
      </c>
      <c r="I1459" s="1">
        <v>20490</v>
      </c>
      <c r="J1459" t="s">
        <v>8069</v>
      </c>
      <c r="K1459" t="s">
        <v>8070</v>
      </c>
      <c r="L1459">
        <v>23575</v>
      </c>
      <c r="M1459" t="s">
        <v>122</v>
      </c>
      <c r="N1459" s="1">
        <v>44619</v>
      </c>
      <c r="O1459" s="1">
        <v>44624</v>
      </c>
      <c r="P1459">
        <v>2</v>
      </c>
      <c r="Q1459">
        <v>1</v>
      </c>
      <c r="R1459" t="s">
        <v>63</v>
      </c>
      <c r="S1459">
        <v>3</v>
      </c>
      <c r="T1459">
        <v>0</v>
      </c>
      <c r="U1459">
        <v>5</v>
      </c>
      <c r="V1459">
        <v>410</v>
      </c>
      <c r="W1459" t="s">
        <v>54</v>
      </c>
      <c r="X1459" t="s">
        <v>8071</v>
      </c>
      <c r="Y1459" t="s">
        <v>6</v>
      </c>
      <c r="Z1459" s="1">
        <v>44590</v>
      </c>
      <c r="AA1459" s="2">
        <v>0.9396064814814814</v>
      </c>
      <c r="AB1459" s="2">
        <v>0.70770833333333327</v>
      </c>
      <c r="AC1459" t="s">
        <v>45</v>
      </c>
      <c r="AD1459" t="s">
        <v>45</v>
      </c>
      <c r="AE1459" t="s">
        <v>45</v>
      </c>
      <c r="AF1459">
        <v>82</v>
      </c>
    </row>
    <row r="1460" spans="1:32">
      <c r="A1460">
        <v>2603</v>
      </c>
      <c r="B1460">
        <v>1703</v>
      </c>
      <c r="C1460" t="s">
        <v>90</v>
      </c>
      <c r="D1460" t="s">
        <v>8072</v>
      </c>
      <c r="E1460" t="s">
        <v>34</v>
      </c>
      <c r="F1460" t="s">
        <v>8073</v>
      </c>
      <c r="G1460" t="s">
        <v>8074</v>
      </c>
      <c r="H1460" t="s">
        <v>70</v>
      </c>
      <c r="I1460" s="1">
        <v>19519</v>
      </c>
      <c r="J1460" t="s">
        <v>8075</v>
      </c>
      <c r="K1460" t="s">
        <v>8076</v>
      </c>
      <c r="L1460">
        <v>25256</v>
      </c>
      <c r="M1460" t="s">
        <v>70</v>
      </c>
      <c r="N1460" s="1">
        <v>44689</v>
      </c>
      <c r="O1460" s="1">
        <v>44692</v>
      </c>
      <c r="P1460">
        <v>98</v>
      </c>
      <c r="Q1460">
        <v>4</v>
      </c>
      <c r="R1460" t="s">
        <v>63</v>
      </c>
      <c r="S1460">
        <v>3</v>
      </c>
      <c r="T1460">
        <v>1</v>
      </c>
      <c r="U1460">
        <v>3</v>
      </c>
      <c r="V1460">
        <v>258</v>
      </c>
      <c r="W1460" t="s">
        <v>41</v>
      </c>
      <c r="X1460" t="s">
        <v>8077</v>
      </c>
      <c r="Y1460" t="s">
        <v>43</v>
      </c>
      <c r="Z1460" s="1">
        <v>44684</v>
      </c>
      <c r="AA1460" s="2">
        <v>0.28554398148148147</v>
      </c>
      <c r="AB1460" s="2">
        <v>0.32126157407407407</v>
      </c>
      <c r="AC1460" t="s">
        <v>45</v>
      </c>
      <c r="AD1460" t="s">
        <v>45</v>
      </c>
      <c r="AE1460" t="s">
        <v>45</v>
      </c>
      <c r="AF1460">
        <v>86</v>
      </c>
    </row>
    <row r="1461" spans="1:32">
      <c r="A1461">
        <v>2604</v>
      </c>
      <c r="B1461">
        <v>1704</v>
      </c>
      <c r="C1461" t="s">
        <v>139</v>
      </c>
      <c r="D1461" t="s">
        <v>847</v>
      </c>
      <c r="E1461" t="s">
        <v>48</v>
      </c>
      <c r="F1461" t="s">
        <v>8078</v>
      </c>
      <c r="G1461" t="s">
        <v>8079</v>
      </c>
      <c r="H1461" t="s">
        <v>295</v>
      </c>
      <c r="I1461" s="1">
        <v>21211</v>
      </c>
      <c r="J1461" t="s">
        <v>8080</v>
      </c>
      <c r="K1461" t="s">
        <v>8081</v>
      </c>
      <c r="L1461">
        <v>85131</v>
      </c>
      <c r="M1461" t="s">
        <v>295</v>
      </c>
      <c r="N1461" s="1">
        <v>44631</v>
      </c>
      <c r="O1461" s="1">
        <v>44634</v>
      </c>
      <c r="P1461">
        <v>9</v>
      </c>
      <c r="Q1461">
        <v>1</v>
      </c>
      <c r="R1461" t="s">
        <v>40</v>
      </c>
      <c r="S1461">
        <v>4</v>
      </c>
      <c r="T1461">
        <v>2</v>
      </c>
      <c r="U1461">
        <v>3</v>
      </c>
      <c r="V1461">
        <v>651</v>
      </c>
      <c r="W1461" t="s">
        <v>41</v>
      </c>
      <c r="X1461" t="s">
        <v>8082</v>
      </c>
      <c r="Y1461" t="s">
        <v>6</v>
      </c>
      <c r="Z1461" s="1">
        <v>44600</v>
      </c>
      <c r="AA1461" s="2">
        <v>0.48203703703703704</v>
      </c>
      <c r="AB1461" s="2">
        <v>0.25693287037037038</v>
      </c>
      <c r="AC1461" t="s">
        <v>45</v>
      </c>
      <c r="AD1461" t="s">
        <v>45</v>
      </c>
      <c r="AE1461" t="s">
        <v>44</v>
      </c>
      <c r="AF1461">
        <v>217</v>
      </c>
    </row>
    <row r="1462" spans="1:32">
      <c r="A1462">
        <v>2605</v>
      </c>
      <c r="B1462">
        <v>1705</v>
      </c>
      <c r="C1462" t="s">
        <v>4796</v>
      </c>
      <c r="D1462" t="s">
        <v>8083</v>
      </c>
      <c r="E1462" t="s">
        <v>34</v>
      </c>
      <c r="F1462" t="s">
        <v>8084</v>
      </c>
      <c r="G1462">
        <v>5386607706</v>
      </c>
      <c r="H1462" t="s">
        <v>129</v>
      </c>
      <c r="I1462" s="1">
        <v>20556</v>
      </c>
      <c r="J1462" t="s">
        <v>8085</v>
      </c>
      <c r="K1462" t="s">
        <v>8086</v>
      </c>
      <c r="L1462">
        <v>79300</v>
      </c>
      <c r="M1462" t="s">
        <v>129</v>
      </c>
      <c r="N1462" s="1">
        <v>44722</v>
      </c>
      <c r="O1462" s="1">
        <v>44725</v>
      </c>
      <c r="P1462">
        <v>34</v>
      </c>
      <c r="Q1462">
        <v>2</v>
      </c>
      <c r="R1462" t="s">
        <v>53</v>
      </c>
      <c r="S1462">
        <v>3</v>
      </c>
      <c r="T1462">
        <v>0</v>
      </c>
      <c r="U1462">
        <v>3</v>
      </c>
      <c r="V1462">
        <v>366</v>
      </c>
      <c r="W1462" t="s">
        <v>41</v>
      </c>
      <c r="X1462" t="s">
        <v>8087</v>
      </c>
      <c r="Y1462" t="s">
        <v>43</v>
      </c>
      <c r="Z1462" s="1">
        <v>44701</v>
      </c>
      <c r="AA1462" s="2">
        <v>0.93461805555555555</v>
      </c>
      <c r="AB1462" s="2">
        <v>0.4919675925925926</v>
      </c>
      <c r="AC1462" t="s">
        <v>45</v>
      </c>
      <c r="AD1462" t="s">
        <v>45</v>
      </c>
      <c r="AE1462" t="s">
        <v>45</v>
      </c>
      <c r="AF1462">
        <v>122</v>
      </c>
    </row>
    <row r="1463" spans="1:32">
      <c r="A1463">
        <v>2606</v>
      </c>
      <c r="B1463">
        <v>1706</v>
      </c>
      <c r="C1463" t="s">
        <v>3552</v>
      </c>
      <c r="D1463" t="s">
        <v>5089</v>
      </c>
      <c r="E1463" t="s">
        <v>34</v>
      </c>
      <c r="F1463" t="s">
        <v>8088</v>
      </c>
      <c r="G1463" t="s">
        <v>8089</v>
      </c>
      <c r="H1463" t="s">
        <v>122</v>
      </c>
      <c r="I1463" s="1">
        <v>36796</v>
      </c>
      <c r="J1463" t="s">
        <v>8090</v>
      </c>
      <c r="K1463" t="s">
        <v>8091</v>
      </c>
      <c r="L1463">
        <v>99508</v>
      </c>
      <c r="M1463" t="s">
        <v>122</v>
      </c>
      <c r="N1463" s="1">
        <v>44620</v>
      </c>
      <c r="O1463" s="1">
        <v>44622</v>
      </c>
      <c r="P1463">
        <v>25</v>
      </c>
      <c r="Q1463">
        <v>1</v>
      </c>
      <c r="R1463" t="s">
        <v>53</v>
      </c>
      <c r="S1463">
        <v>4</v>
      </c>
      <c r="T1463">
        <v>1</v>
      </c>
      <c r="U1463">
        <v>2</v>
      </c>
      <c r="V1463">
        <v>266</v>
      </c>
      <c r="W1463" t="s">
        <v>54</v>
      </c>
      <c r="X1463" t="s">
        <v>8092</v>
      </c>
      <c r="Y1463" t="s">
        <v>6</v>
      </c>
      <c r="Z1463" s="1">
        <v>44607</v>
      </c>
      <c r="AA1463" s="2">
        <v>0.38791666666666669</v>
      </c>
      <c r="AB1463" s="2">
        <v>6.4548611111111112E-2</v>
      </c>
      <c r="AC1463" t="s">
        <v>45</v>
      </c>
      <c r="AD1463" t="s">
        <v>45</v>
      </c>
      <c r="AE1463" t="s">
        <v>44</v>
      </c>
      <c r="AF1463">
        <v>133</v>
      </c>
    </row>
    <row r="1464" spans="1:32">
      <c r="A1464">
        <v>2607</v>
      </c>
      <c r="B1464">
        <v>1707</v>
      </c>
      <c r="C1464" t="s">
        <v>489</v>
      </c>
      <c r="D1464" t="s">
        <v>8093</v>
      </c>
      <c r="E1464" t="s">
        <v>48</v>
      </c>
      <c r="F1464" t="s">
        <v>8094</v>
      </c>
      <c r="G1464" t="s">
        <v>8095</v>
      </c>
      <c r="H1464" t="s">
        <v>725</v>
      </c>
      <c r="I1464" s="1">
        <v>27969</v>
      </c>
      <c r="J1464" t="s">
        <v>8096</v>
      </c>
      <c r="K1464" t="s">
        <v>8097</v>
      </c>
      <c r="L1464">
        <v>5857</v>
      </c>
      <c r="M1464" t="s">
        <v>725</v>
      </c>
      <c r="N1464" s="1">
        <v>44665</v>
      </c>
      <c r="O1464" s="1">
        <v>44666</v>
      </c>
      <c r="P1464">
        <v>33</v>
      </c>
      <c r="Q1464">
        <v>2</v>
      </c>
      <c r="R1464" t="s">
        <v>40</v>
      </c>
      <c r="S1464">
        <v>3</v>
      </c>
      <c r="T1464">
        <v>1</v>
      </c>
      <c r="U1464">
        <v>1</v>
      </c>
      <c r="V1464">
        <v>209</v>
      </c>
      <c r="W1464" t="s">
        <v>54</v>
      </c>
      <c r="X1464" t="s">
        <v>8098</v>
      </c>
      <c r="Y1464" t="s">
        <v>6</v>
      </c>
      <c r="Z1464" s="1">
        <v>44646</v>
      </c>
      <c r="AA1464" s="2">
        <v>0.22358796296296299</v>
      </c>
      <c r="AB1464" s="2">
        <v>0.4667824074074074</v>
      </c>
      <c r="AC1464" t="s">
        <v>45</v>
      </c>
      <c r="AD1464" t="s">
        <v>45</v>
      </c>
      <c r="AE1464" t="s">
        <v>45</v>
      </c>
      <c r="AF1464">
        <v>209</v>
      </c>
    </row>
    <row r="1465" spans="1:32">
      <c r="A1465">
        <v>2608</v>
      </c>
      <c r="B1465">
        <v>1708</v>
      </c>
      <c r="C1465" t="s">
        <v>5955</v>
      </c>
      <c r="D1465" t="s">
        <v>8099</v>
      </c>
      <c r="E1465" t="s">
        <v>48</v>
      </c>
      <c r="F1465" t="s">
        <v>8100</v>
      </c>
      <c r="G1465" t="s">
        <v>8101</v>
      </c>
      <c r="H1465" t="s">
        <v>1442</v>
      </c>
      <c r="I1465" s="1">
        <v>34112</v>
      </c>
      <c r="J1465" t="s">
        <v>8102</v>
      </c>
      <c r="K1465" t="s">
        <v>8103</v>
      </c>
      <c r="L1465">
        <v>26293</v>
      </c>
      <c r="M1465" t="s">
        <v>1442</v>
      </c>
      <c r="N1465" s="1">
        <v>44829</v>
      </c>
      <c r="O1465" s="1">
        <v>44833</v>
      </c>
      <c r="P1465">
        <v>63</v>
      </c>
      <c r="Q1465">
        <v>3</v>
      </c>
      <c r="R1465" t="s">
        <v>40</v>
      </c>
      <c r="S1465">
        <v>3</v>
      </c>
      <c r="T1465">
        <v>2</v>
      </c>
      <c r="U1465">
        <v>4</v>
      </c>
      <c r="V1465">
        <v>884</v>
      </c>
      <c r="W1465" t="s">
        <v>41</v>
      </c>
      <c r="X1465" t="s">
        <v>8104</v>
      </c>
      <c r="Y1465" t="s">
        <v>81</v>
      </c>
      <c r="Z1465" s="1">
        <v>44813</v>
      </c>
      <c r="AA1465" s="2">
        <v>0.22439814814814815</v>
      </c>
      <c r="AB1465" s="2">
        <v>0.60468749999999993</v>
      </c>
      <c r="AC1465" t="s">
        <v>44</v>
      </c>
      <c r="AD1465" t="s">
        <v>44</v>
      </c>
      <c r="AE1465" t="s">
        <v>45</v>
      </c>
      <c r="AF1465">
        <v>221</v>
      </c>
    </row>
    <row r="1466" spans="1:32">
      <c r="A1466">
        <v>2609</v>
      </c>
      <c r="B1466">
        <v>1709</v>
      </c>
      <c r="C1466" t="s">
        <v>3645</v>
      </c>
      <c r="D1466" t="s">
        <v>2943</v>
      </c>
      <c r="E1466" t="s">
        <v>34</v>
      </c>
      <c r="F1466" t="s">
        <v>8105</v>
      </c>
      <c r="G1466" t="s">
        <v>8106</v>
      </c>
      <c r="H1466" t="s">
        <v>725</v>
      </c>
      <c r="I1466" s="1">
        <v>33067</v>
      </c>
      <c r="J1466" t="s">
        <v>8107</v>
      </c>
      <c r="K1466" t="s">
        <v>8108</v>
      </c>
      <c r="L1466">
        <v>39196</v>
      </c>
      <c r="M1466" t="s">
        <v>725</v>
      </c>
      <c r="N1466" s="1">
        <v>44727</v>
      </c>
      <c r="O1466" s="1">
        <v>44730</v>
      </c>
      <c r="P1466">
        <v>12</v>
      </c>
      <c r="Q1466">
        <v>1</v>
      </c>
      <c r="R1466" t="s">
        <v>40</v>
      </c>
      <c r="S1466">
        <v>1</v>
      </c>
      <c r="T1466">
        <v>2</v>
      </c>
      <c r="U1466">
        <v>3</v>
      </c>
      <c r="V1466">
        <v>747</v>
      </c>
      <c r="W1466" t="s">
        <v>41</v>
      </c>
      <c r="X1466" t="s">
        <v>8109</v>
      </c>
      <c r="Y1466" t="s">
        <v>6</v>
      </c>
      <c r="Z1466" s="1">
        <v>44708</v>
      </c>
      <c r="AA1466" s="2">
        <v>0.38789351851851855</v>
      </c>
      <c r="AB1466" s="2">
        <v>0.52329861111111109</v>
      </c>
      <c r="AC1466" t="s">
        <v>44</v>
      </c>
      <c r="AD1466" t="s">
        <v>44</v>
      </c>
      <c r="AE1466" t="s">
        <v>44</v>
      </c>
      <c r="AF1466">
        <v>249</v>
      </c>
    </row>
    <row r="1467" spans="1:32">
      <c r="A1467">
        <v>2610</v>
      </c>
      <c r="B1467">
        <v>1710</v>
      </c>
      <c r="C1467" t="s">
        <v>810</v>
      </c>
      <c r="D1467" t="s">
        <v>5974</v>
      </c>
      <c r="E1467" t="s">
        <v>34</v>
      </c>
      <c r="F1467" t="s">
        <v>8110</v>
      </c>
      <c r="G1467">
        <v>3919220947</v>
      </c>
      <c r="H1467" t="s">
        <v>135</v>
      </c>
      <c r="I1467" s="1">
        <v>25986</v>
      </c>
      <c r="J1467" t="s">
        <v>8111</v>
      </c>
      <c r="K1467" t="s">
        <v>8112</v>
      </c>
      <c r="L1467">
        <v>90355</v>
      </c>
      <c r="M1467" t="s">
        <v>135</v>
      </c>
      <c r="N1467" s="1">
        <v>44802</v>
      </c>
      <c r="O1467" s="1">
        <v>44806</v>
      </c>
      <c r="P1467">
        <v>39</v>
      </c>
      <c r="Q1467">
        <v>2</v>
      </c>
      <c r="R1467" t="s">
        <v>40</v>
      </c>
      <c r="S1467">
        <v>2</v>
      </c>
      <c r="T1467">
        <v>0</v>
      </c>
      <c r="U1467">
        <v>4</v>
      </c>
      <c r="V1467">
        <v>860</v>
      </c>
      <c r="W1467" t="s">
        <v>54</v>
      </c>
      <c r="X1467" t="s">
        <v>8113</v>
      </c>
      <c r="Y1467" t="s">
        <v>6</v>
      </c>
      <c r="Z1467" s="1">
        <v>44782</v>
      </c>
      <c r="AA1467" s="2">
        <v>0.62344907407407402</v>
      </c>
      <c r="AB1467" s="2">
        <v>0.75788194444444434</v>
      </c>
      <c r="AC1467" t="s">
        <v>44</v>
      </c>
      <c r="AD1467" t="s">
        <v>44</v>
      </c>
      <c r="AE1467" t="s">
        <v>45</v>
      </c>
      <c r="AF1467">
        <v>215</v>
      </c>
    </row>
    <row r="1468" spans="1:32">
      <c r="A1468">
        <v>2611</v>
      </c>
      <c r="B1468">
        <v>1711</v>
      </c>
      <c r="C1468" t="s">
        <v>1316</v>
      </c>
      <c r="D1468" t="s">
        <v>8114</v>
      </c>
      <c r="E1468" t="s">
        <v>48</v>
      </c>
      <c r="F1468" t="s">
        <v>8115</v>
      </c>
      <c r="G1468" t="s">
        <v>8116</v>
      </c>
      <c r="H1468" t="s">
        <v>725</v>
      </c>
      <c r="I1468" s="1">
        <v>38034</v>
      </c>
      <c r="J1468" t="s">
        <v>8117</v>
      </c>
      <c r="K1468" t="s">
        <v>8118</v>
      </c>
      <c r="L1468">
        <v>87455</v>
      </c>
      <c r="M1468" t="s">
        <v>725</v>
      </c>
      <c r="N1468" s="1">
        <v>44932</v>
      </c>
      <c r="O1468" s="1">
        <v>44937</v>
      </c>
      <c r="P1468">
        <v>27</v>
      </c>
      <c r="Q1468">
        <v>2</v>
      </c>
      <c r="R1468" t="s">
        <v>40</v>
      </c>
      <c r="S1468">
        <v>3</v>
      </c>
      <c r="T1468">
        <v>2</v>
      </c>
      <c r="U1468">
        <v>5</v>
      </c>
      <c r="V1468">
        <v>1165</v>
      </c>
      <c r="W1468" t="s">
        <v>54</v>
      </c>
      <c r="X1468" t="s">
        <v>8119</v>
      </c>
      <c r="Y1468" t="s">
        <v>43</v>
      </c>
      <c r="Z1468" s="1">
        <v>44915</v>
      </c>
      <c r="AA1468" s="2">
        <v>0.15182870370370369</v>
      </c>
      <c r="AB1468" s="2">
        <v>0.7634143518518518</v>
      </c>
      <c r="AC1468" t="s">
        <v>44</v>
      </c>
      <c r="AD1468" t="s">
        <v>44</v>
      </c>
      <c r="AE1468" t="s">
        <v>44</v>
      </c>
      <c r="AF1468">
        <v>233</v>
      </c>
    </row>
    <row r="1469" spans="1:32">
      <c r="A1469">
        <v>2612</v>
      </c>
      <c r="B1469">
        <v>1712</v>
      </c>
      <c r="C1469" t="s">
        <v>2150</v>
      </c>
      <c r="D1469" t="s">
        <v>469</v>
      </c>
      <c r="E1469" t="s">
        <v>48</v>
      </c>
      <c r="F1469" t="s">
        <v>8120</v>
      </c>
      <c r="G1469" t="s">
        <v>8121</v>
      </c>
      <c r="H1469" t="s">
        <v>280</v>
      </c>
      <c r="I1469" s="1">
        <v>17426</v>
      </c>
      <c r="J1469" t="s">
        <v>8122</v>
      </c>
      <c r="K1469" t="s">
        <v>8123</v>
      </c>
      <c r="L1469">
        <v>94208</v>
      </c>
      <c r="M1469" t="s">
        <v>280</v>
      </c>
      <c r="N1469" s="1">
        <v>44640</v>
      </c>
      <c r="O1469" s="1">
        <v>44644</v>
      </c>
      <c r="P1469">
        <v>36</v>
      </c>
      <c r="Q1469">
        <v>2</v>
      </c>
      <c r="R1469" t="s">
        <v>40</v>
      </c>
      <c r="S1469">
        <v>4</v>
      </c>
      <c r="T1469">
        <v>0</v>
      </c>
      <c r="U1469">
        <v>4</v>
      </c>
      <c r="V1469">
        <v>904</v>
      </c>
      <c r="W1469" t="s">
        <v>54</v>
      </c>
      <c r="X1469" t="s">
        <v>8124</v>
      </c>
      <c r="Y1469" t="s">
        <v>6</v>
      </c>
      <c r="Z1469" s="1">
        <v>44604</v>
      </c>
      <c r="AA1469" s="2">
        <v>0.35782407407407407</v>
      </c>
      <c r="AB1469" s="2">
        <v>0.64297453703703711</v>
      </c>
      <c r="AC1469" t="s">
        <v>44</v>
      </c>
      <c r="AD1469" t="s">
        <v>45</v>
      </c>
      <c r="AE1469" t="s">
        <v>45</v>
      </c>
      <c r="AF1469">
        <v>226</v>
      </c>
    </row>
    <row r="1470" spans="1:32">
      <c r="A1470">
        <v>2613</v>
      </c>
      <c r="B1470">
        <v>1713</v>
      </c>
      <c r="C1470" t="s">
        <v>6557</v>
      </c>
      <c r="D1470" t="s">
        <v>1368</v>
      </c>
      <c r="E1470" t="s">
        <v>34</v>
      </c>
      <c r="F1470" t="s">
        <v>8125</v>
      </c>
      <c r="G1470" t="s">
        <v>8126</v>
      </c>
      <c r="H1470" t="s">
        <v>725</v>
      </c>
      <c r="I1470" s="1">
        <v>19720</v>
      </c>
      <c r="J1470" t="s">
        <v>8127</v>
      </c>
      <c r="K1470" t="s">
        <v>8128</v>
      </c>
      <c r="L1470">
        <v>68859</v>
      </c>
      <c r="M1470" t="s">
        <v>725</v>
      </c>
      <c r="N1470" s="1">
        <v>44754</v>
      </c>
      <c r="O1470" s="1">
        <v>44759</v>
      </c>
      <c r="P1470">
        <v>31</v>
      </c>
      <c r="Q1470">
        <v>2</v>
      </c>
      <c r="R1470" t="s">
        <v>53</v>
      </c>
      <c r="S1470">
        <v>1</v>
      </c>
      <c r="T1470">
        <v>0</v>
      </c>
      <c r="U1470">
        <v>5</v>
      </c>
      <c r="V1470">
        <v>635</v>
      </c>
      <c r="W1470" t="s">
        <v>54</v>
      </c>
      <c r="X1470" t="s">
        <v>8129</v>
      </c>
      <c r="Y1470" t="s">
        <v>81</v>
      </c>
      <c r="Z1470" s="1">
        <v>44747</v>
      </c>
      <c r="AA1470" s="2">
        <v>0.75739583333333327</v>
      </c>
      <c r="AB1470" s="2">
        <v>0.63105324074074076</v>
      </c>
      <c r="AC1470" t="s">
        <v>44</v>
      </c>
      <c r="AD1470" t="s">
        <v>44</v>
      </c>
      <c r="AE1470" t="s">
        <v>44</v>
      </c>
      <c r="AF1470">
        <v>127</v>
      </c>
    </row>
    <row r="1471" spans="1:32">
      <c r="A1471">
        <v>2614</v>
      </c>
      <c r="B1471">
        <v>1714</v>
      </c>
      <c r="C1471" t="s">
        <v>6248</v>
      </c>
      <c r="D1471" t="s">
        <v>6476</v>
      </c>
      <c r="E1471" t="s">
        <v>48</v>
      </c>
      <c r="F1471" t="s">
        <v>8130</v>
      </c>
      <c r="G1471">
        <f>1-932-468-9562</f>
        <v>-10961</v>
      </c>
      <c r="H1471" t="s">
        <v>156</v>
      </c>
      <c r="I1471" s="1">
        <v>17337</v>
      </c>
      <c r="J1471" t="s">
        <v>8131</v>
      </c>
      <c r="K1471" t="s">
        <v>8132</v>
      </c>
      <c r="L1471">
        <v>52553</v>
      </c>
      <c r="M1471" t="s">
        <v>156</v>
      </c>
      <c r="N1471" s="1">
        <v>44872</v>
      </c>
      <c r="O1471" s="1">
        <v>44877</v>
      </c>
      <c r="P1471">
        <v>94</v>
      </c>
      <c r="Q1471">
        <v>4</v>
      </c>
      <c r="R1471" t="s">
        <v>53</v>
      </c>
      <c r="S1471">
        <v>2</v>
      </c>
      <c r="T1471">
        <v>0</v>
      </c>
      <c r="U1471">
        <v>5</v>
      </c>
      <c r="V1471">
        <v>705</v>
      </c>
      <c r="W1471" t="s">
        <v>54</v>
      </c>
      <c r="X1471" t="s">
        <v>8133</v>
      </c>
      <c r="Y1471" t="s">
        <v>81</v>
      </c>
      <c r="Z1471" s="1">
        <v>44839</v>
      </c>
      <c r="AA1471" s="2">
        <v>0.43874999999999997</v>
      </c>
      <c r="AB1471" s="2">
        <v>0.38256944444444446</v>
      </c>
      <c r="AC1471" t="s">
        <v>45</v>
      </c>
      <c r="AD1471" t="s">
        <v>44</v>
      </c>
      <c r="AE1471" t="s">
        <v>44</v>
      </c>
      <c r="AF1471">
        <v>141</v>
      </c>
    </row>
    <row r="1472" spans="1:32">
      <c r="A1472">
        <v>2615</v>
      </c>
      <c r="B1472">
        <v>1715</v>
      </c>
      <c r="C1472" t="s">
        <v>1104</v>
      </c>
      <c r="D1472" t="s">
        <v>8134</v>
      </c>
      <c r="E1472" t="s">
        <v>34</v>
      </c>
      <c r="F1472" t="s">
        <v>8135</v>
      </c>
      <c r="G1472" t="s">
        <v>8136</v>
      </c>
      <c r="H1472" t="s">
        <v>1442</v>
      </c>
      <c r="I1472" s="1">
        <v>33841</v>
      </c>
      <c r="J1472" t="s">
        <v>8137</v>
      </c>
      <c r="K1472" t="s">
        <v>8138</v>
      </c>
      <c r="L1472">
        <v>18778</v>
      </c>
      <c r="M1472" t="s">
        <v>1442</v>
      </c>
      <c r="N1472" s="1">
        <v>44930</v>
      </c>
      <c r="O1472" s="1">
        <v>44933</v>
      </c>
      <c r="P1472">
        <v>60</v>
      </c>
      <c r="Q1472">
        <v>3</v>
      </c>
      <c r="R1472" t="s">
        <v>40</v>
      </c>
      <c r="S1472">
        <v>2</v>
      </c>
      <c r="T1472">
        <v>2</v>
      </c>
      <c r="U1472">
        <v>3</v>
      </c>
      <c r="V1472">
        <v>654</v>
      </c>
      <c r="W1472" t="s">
        <v>54</v>
      </c>
      <c r="X1472" t="s">
        <v>8139</v>
      </c>
      <c r="Y1472" t="s">
        <v>81</v>
      </c>
      <c r="Z1472" s="1">
        <v>44891</v>
      </c>
      <c r="AA1472" s="2">
        <v>0.62211805555555555</v>
      </c>
      <c r="AB1472" s="2">
        <v>3.6689814814814814E-3</v>
      </c>
      <c r="AC1472" t="s">
        <v>44</v>
      </c>
      <c r="AD1472" t="s">
        <v>45</v>
      </c>
      <c r="AE1472" t="s">
        <v>44</v>
      </c>
      <c r="AF1472">
        <v>218</v>
      </c>
    </row>
    <row r="1473" spans="1:32">
      <c r="A1473">
        <v>2616</v>
      </c>
      <c r="B1473">
        <v>1716</v>
      </c>
      <c r="C1473" t="s">
        <v>2202</v>
      </c>
      <c r="D1473" t="s">
        <v>8140</v>
      </c>
      <c r="E1473" t="s">
        <v>48</v>
      </c>
      <c r="F1473" t="s">
        <v>8141</v>
      </c>
      <c r="G1473" t="s">
        <v>8142</v>
      </c>
      <c r="H1473" t="s">
        <v>272</v>
      </c>
      <c r="I1473" s="1">
        <v>18093</v>
      </c>
      <c r="J1473" t="s">
        <v>8143</v>
      </c>
      <c r="K1473" t="s">
        <v>8144</v>
      </c>
      <c r="L1473">
        <v>4737</v>
      </c>
      <c r="M1473" t="s">
        <v>272</v>
      </c>
      <c r="N1473" s="1">
        <v>44895</v>
      </c>
      <c r="O1473" s="1">
        <v>44900</v>
      </c>
      <c r="P1473">
        <v>82</v>
      </c>
      <c r="Q1473">
        <v>4</v>
      </c>
      <c r="R1473" t="s">
        <v>53</v>
      </c>
      <c r="S1473">
        <v>1</v>
      </c>
      <c r="T1473">
        <v>0</v>
      </c>
      <c r="U1473">
        <v>5</v>
      </c>
      <c r="V1473">
        <v>730</v>
      </c>
      <c r="W1473" t="s">
        <v>41</v>
      </c>
      <c r="X1473" t="s">
        <v>8145</v>
      </c>
      <c r="Y1473" t="s">
        <v>6</v>
      </c>
      <c r="Z1473" s="1">
        <v>44866</v>
      </c>
      <c r="AA1473" s="2">
        <v>0.42550925925925925</v>
      </c>
      <c r="AB1473" s="2">
        <v>0.43082175925925931</v>
      </c>
      <c r="AC1473" t="s">
        <v>45</v>
      </c>
      <c r="AD1473" t="s">
        <v>44</v>
      </c>
      <c r="AE1473" t="s">
        <v>44</v>
      </c>
      <c r="AF1473">
        <v>146</v>
      </c>
    </row>
    <row r="1474" spans="1:32">
      <c r="A1474">
        <v>2617</v>
      </c>
      <c r="B1474">
        <v>1717</v>
      </c>
      <c r="C1474" t="s">
        <v>229</v>
      </c>
      <c r="D1474" t="s">
        <v>90</v>
      </c>
      <c r="E1474" t="s">
        <v>34</v>
      </c>
      <c r="F1474" t="s">
        <v>8146</v>
      </c>
      <c r="G1474" t="s">
        <v>8147</v>
      </c>
      <c r="H1474" t="s">
        <v>272</v>
      </c>
      <c r="I1474" s="1">
        <v>38153</v>
      </c>
      <c r="J1474" t="s">
        <v>8148</v>
      </c>
      <c r="K1474" t="s">
        <v>8149</v>
      </c>
      <c r="L1474">
        <v>87813</v>
      </c>
      <c r="M1474" t="s">
        <v>272</v>
      </c>
      <c r="N1474" s="1">
        <v>44805</v>
      </c>
      <c r="O1474" s="1">
        <v>44806</v>
      </c>
      <c r="P1474">
        <v>14</v>
      </c>
      <c r="Q1474">
        <v>1</v>
      </c>
      <c r="R1474" t="s">
        <v>63</v>
      </c>
      <c r="S1474">
        <v>2</v>
      </c>
      <c r="T1474">
        <v>2</v>
      </c>
      <c r="U1474">
        <v>1</v>
      </c>
      <c r="V1474">
        <v>85</v>
      </c>
      <c r="W1474" t="s">
        <v>41</v>
      </c>
      <c r="X1474" t="s">
        <v>8150</v>
      </c>
      <c r="Y1474" t="s">
        <v>43</v>
      </c>
      <c r="Z1474" s="1">
        <v>44796</v>
      </c>
      <c r="AA1474" s="2">
        <v>0.89256944444444442</v>
      </c>
      <c r="AB1474" s="2">
        <v>0.72667824074074072</v>
      </c>
      <c r="AC1474" t="s">
        <v>44</v>
      </c>
      <c r="AD1474" t="s">
        <v>45</v>
      </c>
      <c r="AE1474" t="s">
        <v>45</v>
      </c>
      <c r="AF1474">
        <v>85</v>
      </c>
    </row>
    <row r="1475" spans="1:32">
      <c r="A1475">
        <v>2618</v>
      </c>
      <c r="B1475">
        <v>1718</v>
      </c>
      <c r="C1475" t="s">
        <v>534</v>
      </c>
      <c r="D1475" t="s">
        <v>2231</v>
      </c>
      <c r="E1475" t="s">
        <v>34</v>
      </c>
      <c r="F1475" t="s">
        <v>8151</v>
      </c>
      <c r="G1475" t="s">
        <v>8152</v>
      </c>
      <c r="H1475" t="s">
        <v>530</v>
      </c>
      <c r="I1475" s="1">
        <v>30817</v>
      </c>
      <c r="J1475" t="s">
        <v>8153</v>
      </c>
      <c r="K1475" t="s">
        <v>8154</v>
      </c>
      <c r="L1475">
        <v>73350</v>
      </c>
      <c r="M1475" t="s">
        <v>530</v>
      </c>
      <c r="N1475" s="1">
        <v>44590</v>
      </c>
      <c r="O1475" s="1">
        <v>44595</v>
      </c>
      <c r="P1475">
        <v>20</v>
      </c>
      <c r="Q1475">
        <v>1</v>
      </c>
      <c r="R1475" t="s">
        <v>63</v>
      </c>
      <c r="S1475">
        <v>1</v>
      </c>
      <c r="T1475">
        <v>2</v>
      </c>
      <c r="U1475">
        <v>5</v>
      </c>
      <c r="V1475">
        <v>315</v>
      </c>
      <c r="W1475" t="s">
        <v>54</v>
      </c>
      <c r="X1475" t="s">
        <v>8155</v>
      </c>
      <c r="Y1475" t="s">
        <v>6</v>
      </c>
      <c r="Z1475" s="1">
        <v>44581</v>
      </c>
      <c r="AA1475" s="2">
        <v>0.58614583333333337</v>
      </c>
      <c r="AB1475" s="2">
        <v>0.67486111111111102</v>
      </c>
      <c r="AC1475" t="s">
        <v>45</v>
      </c>
      <c r="AD1475" t="s">
        <v>45</v>
      </c>
      <c r="AE1475" t="s">
        <v>44</v>
      </c>
      <c r="AF1475">
        <v>63</v>
      </c>
    </row>
    <row r="1476" spans="1:32">
      <c r="A1476">
        <v>2619</v>
      </c>
      <c r="B1476">
        <v>1719</v>
      </c>
      <c r="C1476" t="s">
        <v>1759</v>
      </c>
      <c r="D1476" t="s">
        <v>359</v>
      </c>
      <c r="E1476" t="s">
        <v>48</v>
      </c>
      <c r="F1476" t="s">
        <v>8156</v>
      </c>
      <c r="G1476" t="s">
        <v>8157</v>
      </c>
      <c r="H1476" t="s">
        <v>86</v>
      </c>
      <c r="I1476" s="1">
        <v>24410</v>
      </c>
      <c r="J1476" t="s">
        <v>8158</v>
      </c>
      <c r="K1476" t="s">
        <v>8159</v>
      </c>
      <c r="L1476">
        <v>43712</v>
      </c>
      <c r="M1476" t="s">
        <v>86</v>
      </c>
      <c r="N1476" s="1">
        <v>44648</v>
      </c>
      <c r="O1476" s="1">
        <v>44651</v>
      </c>
      <c r="P1476">
        <v>97</v>
      </c>
      <c r="Q1476">
        <v>4</v>
      </c>
      <c r="R1476" t="s">
        <v>53</v>
      </c>
      <c r="S1476">
        <v>2</v>
      </c>
      <c r="T1476">
        <v>1</v>
      </c>
      <c r="U1476">
        <v>3</v>
      </c>
      <c r="V1476">
        <v>399</v>
      </c>
      <c r="W1476" t="s">
        <v>41</v>
      </c>
      <c r="X1476" t="s">
        <v>8160</v>
      </c>
      <c r="Y1476" t="s">
        <v>81</v>
      </c>
      <c r="Z1476" s="1">
        <v>44623</v>
      </c>
      <c r="AA1476" s="2">
        <v>0.9056481481481482</v>
      </c>
      <c r="AB1476" s="2">
        <v>0.79063657407407406</v>
      </c>
      <c r="AC1476" t="s">
        <v>44</v>
      </c>
      <c r="AD1476" t="s">
        <v>45</v>
      </c>
      <c r="AE1476" t="s">
        <v>44</v>
      </c>
      <c r="AF1476">
        <v>133</v>
      </c>
    </row>
    <row r="1477" spans="1:32">
      <c r="A1477">
        <v>2620</v>
      </c>
      <c r="B1477">
        <v>1720</v>
      </c>
      <c r="C1477" t="s">
        <v>8161</v>
      </c>
      <c r="D1477" t="s">
        <v>402</v>
      </c>
      <c r="E1477" t="s">
        <v>34</v>
      </c>
      <c r="F1477" t="s">
        <v>8162</v>
      </c>
      <c r="G1477" t="s">
        <v>8163</v>
      </c>
      <c r="H1477" t="s">
        <v>209</v>
      </c>
      <c r="I1477" s="1">
        <v>16245</v>
      </c>
      <c r="J1477" t="s">
        <v>8164</v>
      </c>
      <c r="K1477" t="s">
        <v>8165</v>
      </c>
      <c r="L1477">
        <v>18107</v>
      </c>
      <c r="M1477" t="s">
        <v>209</v>
      </c>
      <c r="N1477" s="1">
        <v>44728</v>
      </c>
      <c r="O1477" s="1">
        <v>44729</v>
      </c>
      <c r="P1477">
        <v>76</v>
      </c>
      <c r="Q1477">
        <v>4</v>
      </c>
      <c r="R1477" t="s">
        <v>53</v>
      </c>
      <c r="S1477">
        <v>1</v>
      </c>
      <c r="T1477">
        <v>2</v>
      </c>
      <c r="U1477">
        <v>1</v>
      </c>
      <c r="V1477">
        <v>124</v>
      </c>
      <c r="W1477" t="s">
        <v>41</v>
      </c>
      <c r="X1477" t="s">
        <v>8166</v>
      </c>
      <c r="Y1477" t="s">
        <v>81</v>
      </c>
      <c r="Z1477" s="1">
        <v>44689</v>
      </c>
      <c r="AA1477" s="2">
        <v>1.8703703703703705E-2</v>
      </c>
      <c r="AB1477" s="2">
        <v>0.14996527777777777</v>
      </c>
      <c r="AC1477" t="s">
        <v>44</v>
      </c>
      <c r="AD1477" t="s">
        <v>45</v>
      </c>
      <c r="AE1477" t="s">
        <v>44</v>
      </c>
      <c r="AF1477">
        <v>124</v>
      </c>
    </row>
    <row r="1478" spans="1:32">
      <c r="A1478">
        <v>2621</v>
      </c>
      <c r="B1478">
        <v>1721</v>
      </c>
      <c r="C1478" t="s">
        <v>2397</v>
      </c>
      <c r="D1478" t="s">
        <v>4189</v>
      </c>
      <c r="E1478" t="s">
        <v>34</v>
      </c>
      <c r="F1478" t="s">
        <v>8167</v>
      </c>
      <c r="G1478" t="s">
        <v>8168</v>
      </c>
      <c r="H1478" t="s">
        <v>179</v>
      </c>
      <c r="I1478" s="1">
        <v>16538</v>
      </c>
      <c r="J1478" t="s">
        <v>8169</v>
      </c>
      <c r="K1478" t="s">
        <v>8170</v>
      </c>
      <c r="L1478">
        <v>27542</v>
      </c>
      <c r="M1478" t="s">
        <v>179</v>
      </c>
      <c r="N1478" s="1">
        <v>44797</v>
      </c>
      <c r="O1478" s="1">
        <v>44799</v>
      </c>
      <c r="P1478">
        <v>92</v>
      </c>
      <c r="Q1478">
        <v>4</v>
      </c>
      <c r="R1478" t="s">
        <v>63</v>
      </c>
      <c r="S1478">
        <v>3</v>
      </c>
      <c r="T1478">
        <v>0</v>
      </c>
      <c r="U1478">
        <v>2</v>
      </c>
      <c r="V1478">
        <v>178</v>
      </c>
      <c r="W1478" t="s">
        <v>41</v>
      </c>
      <c r="X1478" t="s">
        <v>8171</v>
      </c>
      <c r="Y1478" t="s">
        <v>65</v>
      </c>
      <c r="Z1478" s="1">
        <v>44777</v>
      </c>
      <c r="AA1478" s="2">
        <v>0.30175925925925923</v>
      </c>
      <c r="AB1478" s="2">
        <v>0.38798611111111114</v>
      </c>
      <c r="AC1478" t="s">
        <v>45</v>
      </c>
      <c r="AD1478" t="s">
        <v>45</v>
      </c>
      <c r="AE1478" t="s">
        <v>44</v>
      </c>
      <c r="AF1478">
        <v>89</v>
      </c>
    </row>
    <row r="1479" spans="1:32">
      <c r="A1479">
        <v>2622</v>
      </c>
      <c r="B1479">
        <v>1722</v>
      </c>
      <c r="C1479" t="s">
        <v>7814</v>
      </c>
      <c r="D1479" t="s">
        <v>348</v>
      </c>
      <c r="E1479" t="s">
        <v>34</v>
      </c>
      <c r="F1479" t="s">
        <v>8172</v>
      </c>
      <c r="G1479" t="s">
        <v>8173</v>
      </c>
      <c r="H1479" t="s">
        <v>179</v>
      </c>
      <c r="I1479" s="1">
        <v>28459</v>
      </c>
      <c r="J1479" t="s">
        <v>8174</v>
      </c>
      <c r="K1479" t="s">
        <v>8175</v>
      </c>
      <c r="L1479">
        <v>98522</v>
      </c>
      <c r="M1479" t="s">
        <v>179</v>
      </c>
      <c r="N1479" s="1">
        <v>44665</v>
      </c>
      <c r="O1479" s="1">
        <v>44668</v>
      </c>
      <c r="P1479">
        <v>50</v>
      </c>
      <c r="Q1479">
        <v>2</v>
      </c>
      <c r="R1479" t="s">
        <v>63</v>
      </c>
      <c r="S1479">
        <v>2</v>
      </c>
      <c r="T1479">
        <v>2</v>
      </c>
      <c r="U1479">
        <v>3</v>
      </c>
      <c r="V1479">
        <v>228</v>
      </c>
      <c r="W1479" t="s">
        <v>41</v>
      </c>
      <c r="X1479" t="s">
        <v>8176</v>
      </c>
      <c r="Y1479" t="s">
        <v>6</v>
      </c>
      <c r="Z1479" s="1">
        <v>44627</v>
      </c>
      <c r="AA1479" s="2">
        <v>0.87413194444444453</v>
      </c>
      <c r="AB1479" s="2">
        <v>0.56740740740740747</v>
      </c>
      <c r="AC1479" t="s">
        <v>45</v>
      </c>
      <c r="AD1479" t="s">
        <v>45</v>
      </c>
      <c r="AE1479" t="s">
        <v>45</v>
      </c>
      <c r="AF1479">
        <v>76</v>
      </c>
    </row>
    <row r="1480" spans="1:32">
      <c r="A1480">
        <v>2623</v>
      </c>
      <c r="B1480">
        <v>1723</v>
      </c>
      <c r="C1480" t="s">
        <v>1527</v>
      </c>
      <c r="D1480" t="s">
        <v>1122</v>
      </c>
      <c r="E1480" t="s">
        <v>48</v>
      </c>
      <c r="F1480" t="s">
        <v>8177</v>
      </c>
      <c r="G1480" t="s">
        <v>8178</v>
      </c>
      <c r="H1480" t="s">
        <v>725</v>
      </c>
      <c r="I1480" s="1">
        <v>25733</v>
      </c>
      <c r="J1480" t="s">
        <v>8179</v>
      </c>
      <c r="K1480" t="s">
        <v>8180</v>
      </c>
      <c r="L1480">
        <v>22603</v>
      </c>
      <c r="M1480" t="s">
        <v>725</v>
      </c>
      <c r="N1480" s="1">
        <v>44879</v>
      </c>
      <c r="O1480" s="1">
        <v>44884</v>
      </c>
      <c r="P1480">
        <v>33</v>
      </c>
      <c r="Q1480">
        <v>2</v>
      </c>
      <c r="R1480" t="s">
        <v>40</v>
      </c>
      <c r="S1480">
        <v>3</v>
      </c>
      <c r="T1480">
        <v>1</v>
      </c>
      <c r="U1480">
        <v>5</v>
      </c>
      <c r="V1480">
        <v>1230</v>
      </c>
      <c r="W1480" t="s">
        <v>54</v>
      </c>
      <c r="X1480" t="s">
        <v>8181</v>
      </c>
      <c r="Y1480" t="s">
        <v>65</v>
      </c>
      <c r="Z1480" s="1">
        <v>44846</v>
      </c>
      <c r="AA1480" s="2">
        <v>0.70415509259259268</v>
      </c>
      <c r="AB1480" s="2">
        <v>0.52060185185185182</v>
      </c>
      <c r="AC1480" t="s">
        <v>45</v>
      </c>
      <c r="AD1480" t="s">
        <v>45</v>
      </c>
      <c r="AE1480" t="s">
        <v>44</v>
      </c>
      <c r="AF1480">
        <v>246</v>
      </c>
    </row>
    <row r="1481" spans="1:32">
      <c r="A1481">
        <v>2624</v>
      </c>
      <c r="B1481">
        <v>1724</v>
      </c>
      <c r="C1481" t="s">
        <v>4593</v>
      </c>
      <c r="D1481" t="s">
        <v>8182</v>
      </c>
      <c r="E1481" t="s">
        <v>34</v>
      </c>
      <c r="F1481" t="s">
        <v>8183</v>
      </c>
      <c r="G1481" t="s">
        <v>8184</v>
      </c>
      <c r="H1481" t="s">
        <v>904</v>
      </c>
      <c r="I1481" s="1">
        <v>28726</v>
      </c>
      <c r="J1481" t="s">
        <v>8185</v>
      </c>
      <c r="K1481" t="s">
        <v>8186</v>
      </c>
      <c r="L1481">
        <v>69100</v>
      </c>
      <c r="M1481" t="s">
        <v>904</v>
      </c>
      <c r="N1481" s="1">
        <v>44933</v>
      </c>
      <c r="O1481" s="1">
        <v>44935</v>
      </c>
      <c r="P1481">
        <v>51</v>
      </c>
      <c r="Q1481">
        <v>3</v>
      </c>
      <c r="R1481" t="s">
        <v>40</v>
      </c>
      <c r="S1481">
        <v>2</v>
      </c>
      <c r="T1481">
        <v>1</v>
      </c>
      <c r="U1481">
        <v>2</v>
      </c>
      <c r="V1481">
        <v>420</v>
      </c>
      <c r="W1481" t="s">
        <v>54</v>
      </c>
      <c r="X1481" t="s">
        <v>8187</v>
      </c>
      <c r="Y1481" t="s">
        <v>43</v>
      </c>
      <c r="Z1481" s="1">
        <v>44911</v>
      </c>
      <c r="AA1481" s="2">
        <v>0.11083333333333334</v>
      </c>
      <c r="AB1481" s="2">
        <v>0.61736111111111114</v>
      </c>
      <c r="AC1481" t="s">
        <v>44</v>
      </c>
      <c r="AD1481" t="s">
        <v>44</v>
      </c>
      <c r="AE1481" t="s">
        <v>45</v>
      </c>
      <c r="AF1481">
        <v>210</v>
      </c>
    </row>
    <row r="1482" spans="1:32">
      <c r="A1482">
        <v>2626</v>
      </c>
      <c r="B1482">
        <v>1726</v>
      </c>
      <c r="C1482" t="s">
        <v>1527</v>
      </c>
      <c r="D1482" t="s">
        <v>57</v>
      </c>
      <c r="E1482" t="s">
        <v>34</v>
      </c>
      <c r="F1482" t="s">
        <v>8188</v>
      </c>
      <c r="G1482" t="s">
        <v>8189</v>
      </c>
      <c r="H1482" t="s">
        <v>209</v>
      </c>
      <c r="I1482" s="1">
        <v>31009</v>
      </c>
      <c r="J1482" t="s">
        <v>8190</v>
      </c>
      <c r="K1482" t="s">
        <v>8191</v>
      </c>
      <c r="L1482">
        <v>79505</v>
      </c>
      <c r="M1482" t="s">
        <v>209</v>
      </c>
      <c r="N1482" s="1">
        <v>44681</v>
      </c>
      <c r="O1482" s="1">
        <v>44683</v>
      </c>
      <c r="P1482">
        <v>47</v>
      </c>
      <c r="Q1482">
        <v>2</v>
      </c>
      <c r="R1482" t="s">
        <v>63</v>
      </c>
      <c r="S1482">
        <v>1</v>
      </c>
      <c r="T1482">
        <v>2</v>
      </c>
      <c r="U1482">
        <v>2</v>
      </c>
      <c r="V1482">
        <v>172</v>
      </c>
      <c r="W1482" t="s">
        <v>54</v>
      </c>
      <c r="X1482" t="s">
        <v>8192</v>
      </c>
      <c r="Y1482" t="s">
        <v>81</v>
      </c>
      <c r="Z1482" s="1">
        <v>44656</v>
      </c>
      <c r="AA1482" s="2">
        <v>0.6570138888888889</v>
      </c>
      <c r="AB1482" s="2">
        <v>0.98604166666666659</v>
      </c>
      <c r="AC1482" t="s">
        <v>44</v>
      </c>
      <c r="AD1482" t="s">
        <v>44</v>
      </c>
      <c r="AE1482" t="s">
        <v>45</v>
      </c>
      <c r="AF1482">
        <v>86</v>
      </c>
    </row>
    <row r="1483" spans="1:32">
      <c r="A1483">
        <v>2628</v>
      </c>
      <c r="B1483">
        <v>1728</v>
      </c>
      <c r="C1483" t="s">
        <v>2993</v>
      </c>
      <c r="D1483" t="s">
        <v>8193</v>
      </c>
      <c r="E1483" t="s">
        <v>34</v>
      </c>
      <c r="F1483" t="s">
        <v>8194</v>
      </c>
      <c r="G1483" t="s">
        <v>8195</v>
      </c>
      <c r="H1483" t="s">
        <v>70</v>
      </c>
      <c r="I1483" s="1">
        <v>31342</v>
      </c>
      <c r="J1483" t="s">
        <v>8196</v>
      </c>
      <c r="K1483" t="s">
        <v>8197</v>
      </c>
      <c r="L1483">
        <v>58224</v>
      </c>
      <c r="M1483" t="s">
        <v>70</v>
      </c>
      <c r="N1483" s="1">
        <v>44715</v>
      </c>
      <c r="O1483" s="1">
        <v>44719</v>
      </c>
      <c r="P1483">
        <v>36</v>
      </c>
      <c r="Q1483">
        <v>2</v>
      </c>
      <c r="R1483" t="s">
        <v>40</v>
      </c>
      <c r="S1483">
        <v>2</v>
      </c>
      <c r="T1483">
        <v>0</v>
      </c>
      <c r="U1483">
        <v>4</v>
      </c>
      <c r="V1483">
        <v>832</v>
      </c>
      <c r="W1483" t="s">
        <v>54</v>
      </c>
      <c r="X1483" t="s">
        <v>8198</v>
      </c>
      <c r="Y1483" t="s">
        <v>43</v>
      </c>
      <c r="Z1483" s="1">
        <v>44696</v>
      </c>
      <c r="AA1483" s="2">
        <v>0.18498842592592593</v>
      </c>
      <c r="AB1483" s="2">
        <v>0.31831018518518522</v>
      </c>
      <c r="AC1483" t="s">
        <v>44</v>
      </c>
      <c r="AD1483" t="s">
        <v>44</v>
      </c>
      <c r="AE1483" t="s">
        <v>45</v>
      </c>
      <c r="AF1483">
        <v>208</v>
      </c>
    </row>
    <row r="1484" spans="1:32">
      <c r="A1484">
        <v>2629</v>
      </c>
      <c r="B1484">
        <v>1729</v>
      </c>
      <c r="C1484" t="s">
        <v>66</v>
      </c>
      <c r="D1484" t="s">
        <v>4028</v>
      </c>
      <c r="E1484" t="s">
        <v>34</v>
      </c>
      <c r="F1484" t="s">
        <v>8199</v>
      </c>
      <c r="G1484" t="s">
        <v>8200</v>
      </c>
      <c r="H1484" t="s">
        <v>129</v>
      </c>
      <c r="I1484" s="1">
        <v>36247</v>
      </c>
      <c r="J1484" t="s">
        <v>8201</v>
      </c>
      <c r="K1484" t="s">
        <v>8202</v>
      </c>
      <c r="L1484">
        <v>2243</v>
      </c>
      <c r="M1484" t="s">
        <v>129</v>
      </c>
      <c r="N1484" s="1">
        <v>44608</v>
      </c>
      <c r="O1484" s="1">
        <v>44611</v>
      </c>
      <c r="P1484">
        <v>38</v>
      </c>
      <c r="Q1484">
        <v>2</v>
      </c>
      <c r="R1484" t="s">
        <v>63</v>
      </c>
      <c r="S1484">
        <v>3</v>
      </c>
      <c r="T1484">
        <v>1</v>
      </c>
      <c r="U1484">
        <v>3</v>
      </c>
      <c r="V1484">
        <v>270</v>
      </c>
      <c r="W1484" t="s">
        <v>54</v>
      </c>
      <c r="X1484" t="s">
        <v>8203</v>
      </c>
      <c r="Y1484" t="s">
        <v>81</v>
      </c>
      <c r="Z1484" s="1">
        <v>44569</v>
      </c>
      <c r="AA1484" s="2">
        <v>0.68253472222222233</v>
      </c>
      <c r="AB1484" s="2">
        <v>0.73129629629629633</v>
      </c>
      <c r="AC1484" t="s">
        <v>45</v>
      </c>
      <c r="AD1484" t="s">
        <v>45</v>
      </c>
      <c r="AE1484" t="s">
        <v>44</v>
      </c>
      <c r="AF1484">
        <v>90</v>
      </c>
    </row>
    <row r="1485" spans="1:32">
      <c r="A1485">
        <v>2630</v>
      </c>
      <c r="B1485">
        <v>1730</v>
      </c>
      <c r="C1485" t="s">
        <v>8204</v>
      </c>
      <c r="D1485" t="s">
        <v>1446</v>
      </c>
      <c r="E1485" t="s">
        <v>34</v>
      </c>
      <c r="F1485" t="s">
        <v>8205</v>
      </c>
      <c r="G1485" t="s">
        <v>8206</v>
      </c>
      <c r="H1485" t="s">
        <v>60</v>
      </c>
      <c r="I1485" s="1">
        <v>23231</v>
      </c>
      <c r="J1485" t="s">
        <v>8207</v>
      </c>
      <c r="K1485" t="s">
        <v>8208</v>
      </c>
      <c r="L1485">
        <v>88944</v>
      </c>
      <c r="M1485" t="s">
        <v>60</v>
      </c>
      <c r="N1485" s="1">
        <v>44917</v>
      </c>
      <c r="O1485" s="1">
        <v>44920</v>
      </c>
      <c r="P1485">
        <v>81</v>
      </c>
      <c r="Q1485">
        <v>4</v>
      </c>
      <c r="R1485" t="s">
        <v>40</v>
      </c>
      <c r="S1485">
        <v>4</v>
      </c>
      <c r="T1485">
        <v>2</v>
      </c>
      <c r="U1485">
        <v>3</v>
      </c>
      <c r="V1485">
        <v>738</v>
      </c>
      <c r="W1485" t="s">
        <v>41</v>
      </c>
      <c r="X1485" t="s">
        <v>8209</v>
      </c>
      <c r="Y1485" t="s">
        <v>81</v>
      </c>
      <c r="Z1485" s="1">
        <v>44898</v>
      </c>
      <c r="AA1485" s="2">
        <v>0.45065972222222223</v>
      </c>
      <c r="AB1485" s="2">
        <v>0.48497685185185185</v>
      </c>
      <c r="AC1485" t="s">
        <v>45</v>
      </c>
      <c r="AD1485" t="s">
        <v>45</v>
      </c>
      <c r="AE1485" t="s">
        <v>45</v>
      </c>
      <c r="AF1485">
        <v>246</v>
      </c>
    </row>
    <row r="1486" spans="1:32">
      <c r="A1486">
        <v>2631</v>
      </c>
      <c r="B1486">
        <v>1731</v>
      </c>
      <c r="C1486" t="s">
        <v>1127</v>
      </c>
      <c r="D1486" t="s">
        <v>6781</v>
      </c>
      <c r="E1486" t="s">
        <v>48</v>
      </c>
      <c r="F1486" t="s">
        <v>8210</v>
      </c>
      <c r="G1486" t="s">
        <v>8211</v>
      </c>
      <c r="H1486" t="s">
        <v>941</v>
      </c>
      <c r="I1486" s="1">
        <v>37090</v>
      </c>
      <c r="J1486" t="s">
        <v>8212</v>
      </c>
      <c r="K1486" t="s">
        <v>8213</v>
      </c>
      <c r="L1486">
        <v>32653</v>
      </c>
      <c r="M1486" t="s">
        <v>941</v>
      </c>
      <c r="N1486" s="1">
        <v>44857</v>
      </c>
      <c r="O1486" s="1">
        <v>44858</v>
      </c>
      <c r="P1486">
        <v>74</v>
      </c>
      <c r="Q1486">
        <v>3</v>
      </c>
      <c r="R1486" t="s">
        <v>63</v>
      </c>
      <c r="S1486">
        <v>1</v>
      </c>
      <c r="T1486">
        <v>0</v>
      </c>
      <c r="U1486">
        <v>1</v>
      </c>
      <c r="V1486">
        <v>80</v>
      </c>
      <c r="W1486" t="s">
        <v>54</v>
      </c>
      <c r="X1486" t="s">
        <v>8214</v>
      </c>
      <c r="Y1486" t="s">
        <v>81</v>
      </c>
      <c r="Z1486" s="1">
        <v>44850</v>
      </c>
      <c r="AA1486" s="2">
        <v>0.68706018518518519</v>
      </c>
      <c r="AB1486" s="2">
        <v>0.30096064814814816</v>
      </c>
      <c r="AC1486" t="s">
        <v>45</v>
      </c>
      <c r="AD1486" t="s">
        <v>45</v>
      </c>
      <c r="AE1486" t="s">
        <v>45</v>
      </c>
      <c r="AF1486">
        <v>80</v>
      </c>
    </row>
    <row r="1487" spans="1:32">
      <c r="A1487">
        <v>2632</v>
      </c>
      <c r="B1487">
        <v>1732</v>
      </c>
      <c r="C1487" t="s">
        <v>409</v>
      </c>
      <c r="D1487" t="s">
        <v>6022</v>
      </c>
      <c r="E1487" t="s">
        <v>48</v>
      </c>
      <c r="F1487" t="s">
        <v>8215</v>
      </c>
      <c r="G1487" t="s">
        <v>8216</v>
      </c>
      <c r="H1487" t="s">
        <v>171</v>
      </c>
      <c r="I1487" s="1">
        <v>16325</v>
      </c>
      <c r="J1487" t="s">
        <v>8217</v>
      </c>
      <c r="K1487" t="s">
        <v>8218</v>
      </c>
      <c r="L1487">
        <v>4767</v>
      </c>
      <c r="M1487" t="s">
        <v>171</v>
      </c>
      <c r="N1487" s="1">
        <v>44752</v>
      </c>
      <c r="O1487" s="1">
        <v>44754</v>
      </c>
      <c r="P1487">
        <v>35</v>
      </c>
      <c r="Q1487">
        <v>2</v>
      </c>
      <c r="R1487" t="s">
        <v>63</v>
      </c>
      <c r="S1487">
        <v>1</v>
      </c>
      <c r="T1487">
        <v>2</v>
      </c>
      <c r="U1487">
        <v>2</v>
      </c>
      <c r="V1487">
        <v>132</v>
      </c>
      <c r="W1487" t="s">
        <v>41</v>
      </c>
      <c r="X1487" t="s">
        <v>8219</v>
      </c>
      <c r="Y1487" t="s">
        <v>65</v>
      </c>
      <c r="Z1487" s="1">
        <v>44720</v>
      </c>
      <c r="AA1487" s="2">
        <v>0.24254629629629632</v>
      </c>
      <c r="AB1487" s="2">
        <v>0.80123842592592587</v>
      </c>
      <c r="AC1487" t="s">
        <v>44</v>
      </c>
      <c r="AD1487" t="s">
        <v>45</v>
      </c>
      <c r="AE1487" t="s">
        <v>45</v>
      </c>
      <c r="AF1487">
        <v>66</v>
      </c>
    </row>
    <row r="1488" spans="1:32">
      <c r="A1488">
        <v>2633</v>
      </c>
      <c r="B1488">
        <v>1733</v>
      </c>
      <c r="C1488" t="s">
        <v>1347</v>
      </c>
      <c r="D1488" t="s">
        <v>8220</v>
      </c>
      <c r="E1488" t="s">
        <v>48</v>
      </c>
      <c r="F1488" t="s">
        <v>8221</v>
      </c>
      <c r="G1488" t="s">
        <v>8222</v>
      </c>
      <c r="H1488" t="s">
        <v>537</v>
      </c>
      <c r="I1488" s="1">
        <v>32609</v>
      </c>
      <c r="J1488" t="s">
        <v>8223</v>
      </c>
      <c r="K1488" t="s">
        <v>8224</v>
      </c>
      <c r="L1488">
        <v>41305</v>
      </c>
      <c r="M1488" t="s">
        <v>537</v>
      </c>
      <c r="N1488" s="1">
        <v>44590</v>
      </c>
      <c r="O1488" s="1">
        <v>44594</v>
      </c>
      <c r="P1488">
        <v>82</v>
      </c>
      <c r="Q1488">
        <v>4</v>
      </c>
      <c r="R1488" t="s">
        <v>53</v>
      </c>
      <c r="S1488">
        <v>1</v>
      </c>
      <c r="T1488">
        <v>1</v>
      </c>
      <c r="U1488">
        <v>4</v>
      </c>
      <c r="V1488">
        <v>552</v>
      </c>
      <c r="W1488" t="s">
        <v>41</v>
      </c>
      <c r="X1488" t="s">
        <v>8225</v>
      </c>
      <c r="Y1488" t="s">
        <v>81</v>
      </c>
      <c r="Z1488" s="1">
        <v>44564</v>
      </c>
      <c r="AA1488" s="2">
        <v>3.3842592592592598E-2</v>
      </c>
      <c r="AB1488" s="2">
        <v>0.17403935185185185</v>
      </c>
      <c r="AC1488" t="s">
        <v>44</v>
      </c>
      <c r="AD1488" t="s">
        <v>45</v>
      </c>
      <c r="AE1488" t="s">
        <v>45</v>
      </c>
      <c r="AF1488">
        <v>138</v>
      </c>
    </row>
    <row r="1489" spans="1:32">
      <c r="A1489">
        <v>2634</v>
      </c>
      <c r="B1489">
        <v>1734</v>
      </c>
      <c r="C1489" t="s">
        <v>3223</v>
      </c>
      <c r="D1489" t="s">
        <v>584</v>
      </c>
      <c r="E1489" t="s">
        <v>34</v>
      </c>
      <c r="F1489" t="s">
        <v>8226</v>
      </c>
      <c r="G1489" t="s">
        <v>8227</v>
      </c>
      <c r="H1489" t="s">
        <v>122</v>
      </c>
      <c r="I1489" s="1">
        <v>28142</v>
      </c>
      <c r="J1489" t="s">
        <v>8228</v>
      </c>
      <c r="K1489" t="s">
        <v>8229</v>
      </c>
      <c r="L1489">
        <v>43496</v>
      </c>
      <c r="M1489" t="s">
        <v>122</v>
      </c>
      <c r="N1489" s="1">
        <v>44899</v>
      </c>
      <c r="O1489" s="1">
        <v>44902</v>
      </c>
      <c r="P1489">
        <v>87</v>
      </c>
      <c r="Q1489">
        <v>4</v>
      </c>
      <c r="R1489" t="s">
        <v>40</v>
      </c>
      <c r="S1489">
        <v>1</v>
      </c>
      <c r="T1489">
        <v>2</v>
      </c>
      <c r="U1489">
        <v>3</v>
      </c>
      <c r="V1489">
        <v>639</v>
      </c>
      <c r="W1489" t="s">
        <v>41</v>
      </c>
      <c r="X1489" t="s">
        <v>8230</v>
      </c>
      <c r="Y1489" t="s">
        <v>43</v>
      </c>
      <c r="Z1489" s="1">
        <v>44893</v>
      </c>
      <c r="AA1489" s="2">
        <v>0.63793981481481488</v>
      </c>
      <c r="AB1489" s="2">
        <v>0.96682870370370377</v>
      </c>
      <c r="AC1489" t="s">
        <v>45</v>
      </c>
      <c r="AD1489" t="s">
        <v>44</v>
      </c>
      <c r="AE1489" t="s">
        <v>44</v>
      </c>
      <c r="AF1489">
        <v>213</v>
      </c>
    </row>
    <row r="1490" spans="1:32">
      <c r="A1490">
        <v>2635</v>
      </c>
      <c r="B1490">
        <v>1735</v>
      </c>
      <c r="C1490" t="s">
        <v>1001</v>
      </c>
      <c r="D1490" t="s">
        <v>75</v>
      </c>
      <c r="E1490" t="s">
        <v>34</v>
      </c>
      <c r="F1490" t="s">
        <v>8231</v>
      </c>
      <c r="G1490" t="s">
        <v>8232</v>
      </c>
      <c r="H1490" t="s">
        <v>692</v>
      </c>
      <c r="I1490" s="1">
        <v>35194</v>
      </c>
      <c r="J1490" t="s">
        <v>8233</v>
      </c>
      <c r="K1490" t="s">
        <v>8234</v>
      </c>
      <c r="L1490">
        <v>86731</v>
      </c>
      <c r="M1490" t="s">
        <v>692</v>
      </c>
      <c r="N1490" s="1">
        <v>44781</v>
      </c>
      <c r="O1490" s="1">
        <v>44783</v>
      </c>
      <c r="P1490">
        <v>34</v>
      </c>
      <c r="Q1490">
        <v>2</v>
      </c>
      <c r="R1490" t="s">
        <v>53</v>
      </c>
      <c r="S1490">
        <v>1</v>
      </c>
      <c r="T1490">
        <v>2</v>
      </c>
      <c r="U1490">
        <v>2</v>
      </c>
      <c r="V1490">
        <v>300</v>
      </c>
      <c r="W1490" t="s">
        <v>41</v>
      </c>
      <c r="X1490" t="s">
        <v>8235</v>
      </c>
      <c r="Y1490" t="s">
        <v>43</v>
      </c>
      <c r="Z1490" s="1">
        <v>44754</v>
      </c>
      <c r="AA1490" s="2">
        <v>0.16211805555555556</v>
      </c>
      <c r="AB1490" s="2">
        <v>0.11697916666666668</v>
      </c>
      <c r="AC1490" t="s">
        <v>45</v>
      </c>
      <c r="AD1490" t="s">
        <v>44</v>
      </c>
      <c r="AE1490" t="s">
        <v>45</v>
      </c>
      <c r="AF1490">
        <v>150</v>
      </c>
    </row>
    <row r="1491" spans="1:32">
      <c r="A1491">
        <v>2636</v>
      </c>
      <c r="B1491">
        <v>1736</v>
      </c>
      <c r="C1491" t="s">
        <v>4649</v>
      </c>
      <c r="D1491" t="s">
        <v>5974</v>
      </c>
      <c r="E1491" t="s">
        <v>48</v>
      </c>
      <c r="F1491" t="s">
        <v>8236</v>
      </c>
      <c r="G1491" t="s">
        <v>8237</v>
      </c>
      <c r="H1491" t="s">
        <v>423</v>
      </c>
      <c r="I1491" s="1">
        <v>18623</v>
      </c>
      <c r="J1491" t="s">
        <v>8238</v>
      </c>
      <c r="K1491" t="s">
        <v>8239</v>
      </c>
      <c r="L1491">
        <v>96596</v>
      </c>
      <c r="M1491" t="s">
        <v>423</v>
      </c>
      <c r="N1491" s="1">
        <v>44889</v>
      </c>
      <c r="O1491" s="1">
        <v>44892</v>
      </c>
      <c r="P1491">
        <v>1</v>
      </c>
      <c r="Q1491">
        <v>1</v>
      </c>
      <c r="R1491" t="s">
        <v>53</v>
      </c>
      <c r="S1491">
        <v>4</v>
      </c>
      <c r="T1491">
        <v>1</v>
      </c>
      <c r="U1491">
        <v>3</v>
      </c>
      <c r="V1491">
        <v>441</v>
      </c>
      <c r="W1491" t="s">
        <v>54</v>
      </c>
      <c r="X1491" t="s">
        <v>8240</v>
      </c>
      <c r="Y1491" t="s">
        <v>43</v>
      </c>
      <c r="Z1491" s="1">
        <v>44853</v>
      </c>
      <c r="AA1491" s="2">
        <v>0.12815972222222222</v>
      </c>
      <c r="AB1491" s="2">
        <v>0.32969907407407406</v>
      </c>
      <c r="AC1491" t="s">
        <v>45</v>
      </c>
      <c r="AD1491" t="s">
        <v>44</v>
      </c>
      <c r="AE1491" t="s">
        <v>44</v>
      </c>
      <c r="AF1491">
        <v>147</v>
      </c>
    </row>
    <row r="1492" spans="1:32">
      <c r="A1492">
        <v>2637</v>
      </c>
      <c r="B1492">
        <v>1737</v>
      </c>
      <c r="C1492" t="s">
        <v>133</v>
      </c>
      <c r="D1492" t="s">
        <v>5985</v>
      </c>
      <c r="E1492" t="s">
        <v>34</v>
      </c>
      <c r="F1492" t="s">
        <v>8241</v>
      </c>
      <c r="G1492" t="s">
        <v>8242</v>
      </c>
      <c r="H1492" t="s">
        <v>171</v>
      </c>
      <c r="I1492" s="1">
        <v>27640</v>
      </c>
      <c r="J1492" t="s">
        <v>8243</v>
      </c>
      <c r="K1492" t="s">
        <v>8244</v>
      </c>
      <c r="L1492">
        <v>77315</v>
      </c>
      <c r="M1492" t="s">
        <v>171</v>
      </c>
      <c r="N1492" s="1">
        <v>44683</v>
      </c>
      <c r="O1492" s="1">
        <v>44686</v>
      </c>
      <c r="P1492">
        <v>53</v>
      </c>
      <c r="Q1492">
        <v>3</v>
      </c>
      <c r="R1492" t="s">
        <v>63</v>
      </c>
      <c r="S1492">
        <v>2</v>
      </c>
      <c r="T1492">
        <v>2</v>
      </c>
      <c r="U1492">
        <v>3</v>
      </c>
      <c r="V1492">
        <v>267</v>
      </c>
      <c r="W1492" t="s">
        <v>41</v>
      </c>
      <c r="X1492" t="s">
        <v>8245</v>
      </c>
      <c r="Y1492" t="s">
        <v>6</v>
      </c>
      <c r="Z1492" s="1">
        <v>44673</v>
      </c>
      <c r="AA1492" s="2">
        <v>0.51613425925925926</v>
      </c>
      <c r="AB1492" s="2">
        <v>9.4571759259259258E-2</v>
      </c>
      <c r="AC1492" t="s">
        <v>44</v>
      </c>
      <c r="AD1492" t="s">
        <v>45</v>
      </c>
      <c r="AE1492" t="s">
        <v>45</v>
      </c>
      <c r="AF1492">
        <v>89</v>
      </c>
    </row>
    <row r="1493" spans="1:32">
      <c r="A1493">
        <v>2638</v>
      </c>
      <c r="B1493">
        <v>1738</v>
      </c>
      <c r="C1493" t="s">
        <v>1328</v>
      </c>
      <c r="D1493" t="s">
        <v>8246</v>
      </c>
      <c r="E1493" t="s">
        <v>34</v>
      </c>
      <c r="F1493" t="s">
        <v>8247</v>
      </c>
      <c r="G1493" t="s">
        <v>8248</v>
      </c>
      <c r="H1493" t="s">
        <v>418</v>
      </c>
      <c r="I1493" s="1">
        <v>25332</v>
      </c>
      <c r="J1493" t="s">
        <v>8249</v>
      </c>
      <c r="K1493" t="s">
        <v>3221</v>
      </c>
      <c r="L1493">
        <v>53297</v>
      </c>
      <c r="M1493" t="s">
        <v>418</v>
      </c>
      <c r="N1493" s="1">
        <v>44663</v>
      </c>
      <c r="O1493" s="1">
        <v>44664</v>
      </c>
      <c r="P1493">
        <v>83</v>
      </c>
      <c r="Q1493">
        <v>4</v>
      </c>
      <c r="R1493" t="s">
        <v>63</v>
      </c>
      <c r="S1493">
        <v>3</v>
      </c>
      <c r="T1493">
        <v>1</v>
      </c>
      <c r="U1493">
        <v>1</v>
      </c>
      <c r="V1493">
        <v>84</v>
      </c>
      <c r="W1493" t="s">
        <v>54</v>
      </c>
      <c r="X1493" t="s">
        <v>8250</v>
      </c>
      <c r="Y1493" t="s">
        <v>6</v>
      </c>
      <c r="Z1493" s="1">
        <v>44635</v>
      </c>
      <c r="AA1493" s="2">
        <v>0.25421296296296297</v>
      </c>
      <c r="AB1493" s="2">
        <v>0.7427083333333333</v>
      </c>
      <c r="AC1493" t="s">
        <v>45</v>
      </c>
      <c r="AD1493" t="s">
        <v>45</v>
      </c>
      <c r="AE1493" t="s">
        <v>45</v>
      </c>
      <c r="AF1493">
        <v>84</v>
      </c>
    </row>
    <row r="1494" spans="1:32">
      <c r="A1494">
        <v>2639</v>
      </c>
      <c r="B1494">
        <v>1739</v>
      </c>
      <c r="C1494" t="s">
        <v>1907</v>
      </c>
      <c r="D1494" t="s">
        <v>2817</v>
      </c>
      <c r="E1494" t="s">
        <v>34</v>
      </c>
      <c r="F1494" t="s">
        <v>8251</v>
      </c>
      <c r="G1494" t="s">
        <v>8252</v>
      </c>
      <c r="H1494" t="s">
        <v>70</v>
      </c>
      <c r="I1494" s="1">
        <v>20307</v>
      </c>
      <c r="J1494" t="s">
        <v>8253</v>
      </c>
      <c r="K1494" t="s">
        <v>2159</v>
      </c>
      <c r="L1494">
        <v>30449</v>
      </c>
      <c r="M1494" t="s">
        <v>70</v>
      </c>
      <c r="N1494" s="1">
        <v>44955</v>
      </c>
      <c r="O1494" s="1">
        <v>44960</v>
      </c>
      <c r="P1494">
        <v>48</v>
      </c>
      <c r="Q1494">
        <v>2</v>
      </c>
      <c r="R1494" t="s">
        <v>40</v>
      </c>
      <c r="S1494">
        <v>2</v>
      </c>
      <c r="T1494">
        <v>2</v>
      </c>
      <c r="U1494">
        <v>5</v>
      </c>
      <c r="V1494">
        <v>1090</v>
      </c>
      <c r="W1494" t="s">
        <v>54</v>
      </c>
      <c r="X1494" t="s">
        <v>8254</v>
      </c>
      <c r="Y1494" t="s">
        <v>43</v>
      </c>
      <c r="Z1494" s="1">
        <v>44921</v>
      </c>
      <c r="AA1494" s="2">
        <v>0.51998842592592587</v>
      </c>
      <c r="AB1494" s="2">
        <v>0.87776620370370362</v>
      </c>
      <c r="AC1494" t="s">
        <v>45</v>
      </c>
      <c r="AD1494" t="s">
        <v>44</v>
      </c>
      <c r="AE1494" t="s">
        <v>45</v>
      </c>
      <c r="AF1494">
        <v>218</v>
      </c>
    </row>
    <row r="1495" spans="1:32">
      <c r="A1495">
        <v>2640</v>
      </c>
      <c r="B1495">
        <v>1740</v>
      </c>
      <c r="C1495" t="s">
        <v>190</v>
      </c>
      <c r="D1495" t="s">
        <v>7445</v>
      </c>
      <c r="E1495" t="s">
        <v>48</v>
      </c>
      <c r="F1495" t="s">
        <v>8255</v>
      </c>
      <c r="G1495" t="s">
        <v>8256</v>
      </c>
      <c r="H1495" t="s">
        <v>904</v>
      </c>
      <c r="I1495" s="1">
        <v>30750</v>
      </c>
      <c r="J1495" t="s">
        <v>8257</v>
      </c>
      <c r="K1495" t="s">
        <v>8258</v>
      </c>
      <c r="L1495">
        <v>14738</v>
      </c>
      <c r="M1495" t="s">
        <v>904</v>
      </c>
      <c r="N1495" s="1">
        <v>44784</v>
      </c>
      <c r="O1495" s="1">
        <v>44787</v>
      </c>
      <c r="P1495">
        <v>39</v>
      </c>
      <c r="Q1495">
        <v>2</v>
      </c>
      <c r="R1495" t="s">
        <v>40</v>
      </c>
      <c r="S1495">
        <v>1</v>
      </c>
      <c r="T1495">
        <v>1</v>
      </c>
      <c r="U1495">
        <v>3</v>
      </c>
      <c r="V1495">
        <v>606</v>
      </c>
      <c r="W1495" t="s">
        <v>41</v>
      </c>
      <c r="X1495" t="s">
        <v>8259</v>
      </c>
      <c r="Y1495" t="s">
        <v>43</v>
      </c>
      <c r="Z1495" s="1">
        <v>44768</v>
      </c>
      <c r="AA1495" s="2">
        <v>0.23756944444444442</v>
      </c>
      <c r="AB1495" s="2">
        <v>0.46122685185185186</v>
      </c>
      <c r="AC1495" t="s">
        <v>44</v>
      </c>
      <c r="AD1495" t="s">
        <v>44</v>
      </c>
      <c r="AE1495" t="s">
        <v>45</v>
      </c>
      <c r="AF1495">
        <v>202</v>
      </c>
    </row>
    <row r="1496" spans="1:32">
      <c r="A1496">
        <v>2641</v>
      </c>
      <c r="B1496">
        <v>1741</v>
      </c>
      <c r="C1496" t="s">
        <v>988</v>
      </c>
      <c r="D1496" t="s">
        <v>140</v>
      </c>
      <c r="E1496" t="s">
        <v>48</v>
      </c>
      <c r="F1496" t="s">
        <v>8260</v>
      </c>
      <c r="G1496" t="s">
        <v>8261</v>
      </c>
      <c r="H1496" t="s">
        <v>171</v>
      </c>
      <c r="I1496" s="1">
        <v>35183</v>
      </c>
      <c r="J1496" t="s">
        <v>8262</v>
      </c>
      <c r="K1496" t="s">
        <v>8263</v>
      </c>
      <c r="L1496">
        <v>39692</v>
      </c>
      <c r="M1496" t="s">
        <v>171</v>
      </c>
      <c r="N1496" s="1">
        <v>44582</v>
      </c>
      <c r="O1496" s="1">
        <v>44583</v>
      </c>
      <c r="P1496">
        <v>72</v>
      </c>
      <c r="Q1496">
        <v>3</v>
      </c>
      <c r="R1496" t="s">
        <v>40</v>
      </c>
      <c r="S1496">
        <v>1</v>
      </c>
      <c r="T1496">
        <v>1</v>
      </c>
      <c r="U1496">
        <v>1</v>
      </c>
      <c r="V1496">
        <v>242</v>
      </c>
      <c r="W1496" t="s">
        <v>54</v>
      </c>
      <c r="X1496" t="s">
        <v>8264</v>
      </c>
      <c r="Y1496" t="s">
        <v>81</v>
      </c>
      <c r="Z1496" s="1">
        <v>44575</v>
      </c>
      <c r="AA1496" s="2">
        <v>0.57707175925925924</v>
      </c>
      <c r="AB1496" s="2">
        <v>0.19820601851851852</v>
      </c>
      <c r="AC1496" t="s">
        <v>45</v>
      </c>
      <c r="AD1496" t="s">
        <v>45</v>
      </c>
      <c r="AE1496" t="s">
        <v>44</v>
      </c>
      <c r="AF1496">
        <v>242</v>
      </c>
    </row>
    <row r="1497" spans="1:32">
      <c r="A1497">
        <v>2642</v>
      </c>
      <c r="B1497">
        <v>1742</v>
      </c>
      <c r="C1497" t="s">
        <v>8265</v>
      </c>
      <c r="D1497" t="s">
        <v>6681</v>
      </c>
      <c r="E1497" t="s">
        <v>48</v>
      </c>
      <c r="F1497" t="s">
        <v>8266</v>
      </c>
      <c r="G1497" t="s">
        <v>8267</v>
      </c>
      <c r="H1497" t="s">
        <v>295</v>
      </c>
      <c r="I1497" s="1">
        <v>26274</v>
      </c>
      <c r="J1497" t="s">
        <v>8268</v>
      </c>
      <c r="K1497" t="s">
        <v>8269</v>
      </c>
      <c r="L1497">
        <v>13895</v>
      </c>
      <c r="M1497" t="s">
        <v>295</v>
      </c>
      <c r="N1497" s="1">
        <v>44630</v>
      </c>
      <c r="O1497" s="1">
        <v>44633</v>
      </c>
      <c r="P1497">
        <v>72</v>
      </c>
      <c r="Q1497">
        <v>3</v>
      </c>
      <c r="R1497" t="s">
        <v>40</v>
      </c>
      <c r="S1497">
        <v>4</v>
      </c>
      <c r="T1497">
        <v>0</v>
      </c>
      <c r="U1497">
        <v>3</v>
      </c>
      <c r="V1497">
        <v>609</v>
      </c>
      <c r="W1497" t="s">
        <v>54</v>
      </c>
      <c r="X1497" t="s">
        <v>8270</v>
      </c>
      <c r="Y1497" t="s">
        <v>6</v>
      </c>
      <c r="Z1497" s="1">
        <v>44612</v>
      </c>
      <c r="AA1497" s="2">
        <v>0.92526620370370372</v>
      </c>
      <c r="AB1497" s="2">
        <v>0.12628472222222223</v>
      </c>
      <c r="AC1497" t="s">
        <v>44</v>
      </c>
      <c r="AD1497" t="s">
        <v>44</v>
      </c>
      <c r="AE1497" t="s">
        <v>45</v>
      </c>
      <c r="AF1497">
        <v>203</v>
      </c>
    </row>
    <row r="1498" spans="1:32">
      <c r="A1498">
        <v>2643</v>
      </c>
      <c r="B1498">
        <v>1743</v>
      </c>
      <c r="C1498" t="s">
        <v>427</v>
      </c>
      <c r="D1498" t="s">
        <v>4349</v>
      </c>
      <c r="E1498" t="s">
        <v>48</v>
      </c>
      <c r="F1498" t="s">
        <v>8271</v>
      </c>
      <c r="G1498" t="s">
        <v>8272</v>
      </c>
      <c r="H1498" t="s">
        <v>122</v>
      </c>
      <c r="I1498" s="1">
        <v>25137</v>
      </c>
      <c r="J1498" t="s">
        <v>8273</v>
      </c>
      <c r="K1498" t="s">
        <v>8274</v>
      </c>
      <c r="L1498">
        <v>47441</v>
      </c>
      <c r="M1498" t="s">
        <v>122</v>
      </c>
      <c r="N1498" s="1">
        <v>44804</v>
      </c>
      <c r="O1498" s="1">
        <v>44808</v>
      </c>
      <c r="P1498">
        <v>74</v>
      </c>
      <c r="Q1498">
        <v>3</v>
      </c>
      <c r="R1498" t="s">
        <v>63</v>
      </c>
      <c r="S1498">
        <v>1</v>
      </c>
      <c r="T1498">
        <v>0</v>
      </c>
      <c r="U1498">
        <v>4</v>
      </c>
      <c r="V1498">
        <v>248</v>
      </c>
      <c r="W1498" t="s">
        <v>54</v>
      </c>
      <c r="X1498" t="s">
        <v>8275</v>
      </c>
      <c r="Y1498" t="s">
        <v>6</v>
      </c>
      <c r="Z1498" s="1">
        <v>44794</v>
      </c>
      <c r="AA1498" s="2">
        <v>0.42625000000000002</v>
      </c>
      <c r="AB1498" s="2">
        <v>0.60502314814814817</v>
      </c>
      <c r="AC1498" t="s">
        <v>44</v>
      </c>
      <c r="AD1498" t="s">
        <v>44</v>
      </c>
      <c r="AE1498" t="s">
        <v>45</v>
      </c>
      <c r="AF1498">
        <v>62</v>
      </c>
    </row>
    <row r="1499" spans="1:32">
      <c r="A1499">
        <v>2645</v>
      </c>
      <c r="B1499">
        <v>1745</v>
      </c>
      <c r="C1499" t="s">
        <v>1360</v>
      </c>
      <c r="D1499" t="s">
        <v>8276</v>
      </c>
      <c r="E1499" t="s">
        <v>48</v>
      </c>
      <c r="F1499" t="s">
        <v>8277</v>
      </c>
      <c r="G1499" t="s">
        <v>8278</v>
      </c>
      <c r="H1499" t="s">
        <v>1301</v>
      </c>
      <c r="I1499" s="1">
        <v>31451</v>
      </c>
      <c r="J1499" t="s">
        <v>8279</v>
      </c>
      <c r="K1499" t="s">
        <v>8280</v>
      </c>
      <c r="L1499">
        <v>21058</v>
      </c>
      <c r="M1499" t="s">
        <v>1301</v>
      </c>
      <c r="N1499" s="1">
        <v>44738</v>
      </c>
      <c r="O1499" s="1">
        <v>44742</v>
      </c>
      <c r="P1499">
        <v>42</v>
      </c>
      <c r="Q1499">
        <v>2</v>
      </c>
      <c r="R1499" t="s">
        <v>40</v>
      </c>
      <c r="S1499">
        <v>3</v>
      </c>
      <c r="T1499">
        <v>0</v>
      </c>
      <c r="U1499">
        <v>4</v>
      </c>
      <c r="V1499">
        <v>800</v>
      </c>
      <c r="W1499" t="s">
        <v>41</v>
      </c>
      <c r="X1499" t="s">
        <v>8281</v>
      </c>
      <c r="Y1499" t="s">
        <v>6</v>
      </c>
      <c r="Z1499" s="1">
        <v>44705</v>
      </c>
      <c r="AA1499" s="2">
        <v>0.71866898148148151</v>
      </c>
      <c r="AB1499" s="2">
        <v>0.98850694444444442</v>
      </c>
      <c r="AC1499" t="s">
        <v>45</v>
      </c>
      <c r="AD1499" t="s">
        <v>44</v>
      </c>
      <c r="AE1499" t="s">
        <v>44</v>
      </c>
      <c r="AF1499">
        <v>200</v>
      </c>
    </row>
    <row r="1500" spans="1:32">
      <c r="A1500">
        <v>2646</v>
      </c>
      <c r="B1500">
        <v>1746</v>
      </c>
      <c r="C1500" t="s">
        <v>945</v>
      </c>
      <c r="D1500" t="s">
        <v>7059</v>
      </c>
      <c r="E1500" t="s">
        <v>48</v>
      </c>
      <c r="F1500" t="s">
        <v>8282</v>
      </c>
      <c r="G1500" t="s">
        <v>8283</v>
      </c>
      <c r="H1500" t="s">
        <v>94</v>
      </c>
      <c r="I1500" s="1">
        <v>20497</v>
      </c>
      <c r="J1500" t="s">
        <v>8284</v>
      </c>
      <c r="K1500" t="s">
        <v>8285</v>
      </c>
      <c r="L1500">
        <v>57874</v>
      </c>
      <c r="M1500" t="s">
        <v>94</v>
      </c>
      <c r="N1500" s="1">
        <v>44763</v>
      </c>
      <c r="O1500" s="1">
        <v>44768</v>
      </c>
      <c r="P1500">
        <v>87</v>
      </c>
      <c r="Q1500">
        <v>4</v>
      </c>
      <c r="R1500" t="s">
        <v>40</v>
      </c>
      <c r="S1500">
        <v>1</v>
      </c>
      <c r="T1500">
        <v>1</v>
      </c>
      <c r="U1500">
        <v>5</v>
      </c>
      <c r="V1500">
        <v>1245</v>
      </c>
      <c r="W1500" t="s">
        <v>41</v>
      </c>
      <c r="X1500" t="s">
        <v>8286</v>
      </c>
      <c r="Y1500" t="s">
        <v>65</v>
      </c>
      <c r="Z1500" s="1">
        <v>44733</v>
      </c>
      <c r="AA1500" s="2">
        <v>0.96729166666666666</v>
      </c>
      <c r="AB1500" s="2">
        <v>0.10819444444444444</v>
      </c>
      <c r="AC1500" t="s">
        <v>45</v>
      </c>
      <c r="AD1500" t="s">
        <v>45</v>
      </c>
      <c r="AE1500" t="s">
        <v>45</v>
      </c>
      <c r="AF1500">
        <v>249</v>
      </c>
    </row>
    <row r="1501" spans="1:32">
      <c r="A1501">
        <v>2647</v>
      </c>
      <c r="B1501">
        <v>1747</v>
      </c>
      <c r="C1501" t="s">
        <v>2013</v>
      </c>
      <c r="D1501" t="s">
        <v>140</v>
      </c>
      <c r="E1501" t="s">
        <v>48</v>
      </c>
      <c r="F1501" t="s">
        <v>8287</v>
      </c>
      <c r="G1501" t="s">
        <v>8288</v>
      </c>
      <c r="H1501" t="s">
        <v>272</v>
      </c>
      <c r="I1501" s="1">
        <v>22843</v>
      </c>
      <c r="J1501" t="s">
        <v>8289</v>
      </c>
      <c r="K1501" t="s">
        <v>8290</v>
      </c>
      <c r="L1501">
        <v>54743</v>
      </c>
      <c r="M1501" t="s">
        <v>272</v>
      </c>
      <c r="N1501" s="1">
        <v>44828</v>
      </c>
      <c r="O1501" s="1">
        <v>44832</v>
      </c>
      <c r="P1501">
        <v>56</v>
      </c>
      <c r="Q1501">
        <v>3</v>
      </c>
      <c r="R1501" t="s">
        <v>63</v>
      </c>
      <c r="S1501">
        <v>4</v>
      </c>
      <c r="T1501">
        <v>2</v>
      </c>
      <c r="U1501">
        <v>4</v>
      </c>
      <c r="V1501">
        <v>352</v>
      </c>
      <c r="W1501" t="s">
        <v>54</v>
      </c>
      <c r="X1501" t="s">
        <v>8291</v>
      </c>
      <c r="Y1501" t="s">
        <v>81</v>
      </c>
      <c r="Z1501" s="1">
        <v>44821</v>
      </c>
      <c r="AA1501" s="2">
        <v>0.86920138888888887</v>
      </c>
      <c r="AB1501" s="2">
        <v>0.55619212962962961</v>
      </c>
      <c r="AC1501" t="s">
        <v>44</v>
      </c>
      <c r="AD1501" t="s">
        <v>45</v>
      </c>
      <c r="AE1501" t="s">
        <v>45</v>
      </c>
      <c r="AF1501">
        <v>88</v>
      </c>
    </row>
    <row r="1502" spans="1:32">
      <c r="A1502">
        <v>2648</v>
      </c>
      <c r="B1502">
        <v>1748</v>
      </c>
      <c r="C1502" t="s">
        <v>8292</v>
      </c>
      <c r="D1502" t="s">
        <v>99</v>
      </c>
      <c r="E1502" t="s">
        <v>48</v>
      </c>
      <c r="F1502" t="s">
        <v>8293</v>
      </c>
      <c r="G1502">
        <v>2258337445</v>
      </c>
      <c r="H1502" t="s">
        <v>725</v>
      </c>
      <c r="I1502" s="1">
        <v>25550</v>
      </c>
      <c r="J1502" t="s">
        <v>8294</v>
      </c>
      <c r="K1502" t="s">
        <v>39</v>
      </c>
      <c r="L1502">
        <v>74966</v>
      </c>
      <c r="M1502" t="s">
        <v>725</v>
      </c>
      <c r="N1502" s="1">
        <v>44945</v>
      </c>
      <c r="O1502" s="1">
        <v>44949</v>
      </c>
      <c r="P1502">
        <v>51</v>
      </c>
      <c r="Q1502">
        <v>3</v>
      </c>
      <c r="R1502" t="s">
        <v>40</v>
      </c>
      <c r="S1502">
        <v>1</v>
      </c>
      <c r="T1502">
        <v>0</v>
      </c>
      <c r="U1502">
        <v>4</v>
      </c>
      <c r="V1502">
        <v>876</v>
      </c>
      <c r="W1502" t="s">
        <v>41</v>
      </c>
      <c r="X1502" t="s">
        <v>8295</v>
      </c>
      <c r="Y1502" t="s">
        <v>81</v>
      </c>
      <c r="Z1502" s="1">
        <v>44920</v>
      </c>
      <c r="AA1502" s="2">
        <v>0.5763194444444445</v>
      </c>
      <c r="AB1502" s="2">
        <v>0.35437500000000005</v>
      </c>
      <c r="AC1502" t="s">
        <v>44</v>
      </c>
      <c r="AD1502" t="s">
        <v>44</v>
      </c>
      <c r="AE1502" t="s">
        <v>45</v>
      </c>
      <c r="AF1502">
        <v>219</v>
      </c>
    </row>
    <row r="1503" spans="1:32">
      <c r="A1503">
        <v>2649</v>
      </c>
      <c r="B1503">
        <v>1749</v>
      </c>
      <c r="C1503" t="s">
        <v>364</v>
      </c>
      <c r="D1503" t="s">
        <v>4523</v>
      </c>
      <c r="E1503" t="s">
        <v>34</v>
      </c>
      <c r="F1503" t="s">
        <v>8296</v>
      </c>
      <c r="G1503" t="s">
        <v>8297</v>
      </c>
      <c r="H1503" t="s">
        <v>217</v>
      </c>
      <c r="I1503" s="1">
        <v>37572</v>
      </c>
      <c r="J1503" t="s">
        <v>8298</v>
      </c>
      <c r="K1503" t="s">
        <v>8299</v>
      </c>
      <c r="L1503">
        <v>34114</v>
      </c>
      <c r="M1503" t="s">
        <v>217</v>
      </c>
      <c r="N1503" s="1">
        <v>44907</v>
      </c>
      <c r="O1503" s="1">
        <v>44911</v>
      </c>
      <c r="P1503">
        <v>84</v>
      </c>
      <c r="Q1503">
        <v>4</v>
      </c>
      <c r="R1503" t="s">
        <v>40</v>
      </c>
      <c r="S1503">
        <v>1</v>
      </c>
      <c r="T1503">
        <v>0</v>
      </c>
      <c r="U1503">
        <v>4</v>
      </c>
      <c r="V1503">
        <v>868</v>
      </c>
      <c r="W1503" t="s">
        <v>54</v>
      </c>
      <c r="X1503" t="s">
        <v>8300</v>
      </c>
      <c r="Y1503" t="s">
        <v>81</v>
      </c>
      <c r="Z1503" s="1">
        <v>44894</v>
      </c>
      <c r="AA1503" s="2">
        <v>0.49958333333333332</v>
      </c>
      <c r="AB1503" s="2">
        <v>0.29082175925925924</v>
      </c>
      <c r="AC1503" t="s">
        <v>44</v>
      </c>
      <c r="AD1503" t="s">
        <v>44</v>
      </c>
      <c r="AE1503" t="s">
        <v>45</v>
      </c>
      <c r="AF1503">
        <v>217</v>
      </c>
    </row>
    <row r="1504" spans="1:32">
      <c r="A1504">
        <v>2650</v>
      </c>
      <c r="B1504">
        <v>1750</v>
      </c>
      <c r="C1504" t="s">
        <v>2616</v>
      </c>
      <c r="D1504" t="s">
        <v>8301</v>
      </c>
      <c r="E1504" t="s">
        <v>34</v>
      </c>
      <c r="F1504" t="s">
        <v>8302</v>
      </c>
      <c r="G1504" t="s">
        <v>8303</v>
      </c>
      <c r="H1504" t="s">
        <v>330</v>
      </c>
      <c r="I1504" s="1">
        <v>27308</v>
      </c>
      <c r="J1504" t="s">
        <v>8304</v>
      </c>
      <c r="K1504" t="s">
        <v>8305</v>
      </c>
      <c r="L1504">
        <v>31507</v>
      </c>
      <c r="M1504" t="s">
        <v>330</v>
      </c>
      <c r="N1504" s="1">
        <v>44868</v>
      </c>
      <c r="O1504" s="1">
        <v>44869</v>
      </c>
      <c r="P1504">
        <v>25</v>
      </c>
      <c r="Q1504">
        <v>1</v>
      </c>
      <c r="R1504" t="s">
        <v>53</v>
      </c>
      <c r="S1504">
        <v>1</v>
      </c>
      <c r="T1504">
        <v>0</v>
      </c>
      <c r="U1504">
        <v>1</v>
      </c>
      <c r="V1504">
        <v>141</v>
      </c>
      <c r="W1504" t="s">
        <v>41</v>
      </c>
      <c r="X1504" t="s">
        <v>8306</v>
      </c>
      <c r="Y1504" t="s">
        <v>43</v>
      </c>
      <c r="Z1504" s="1">
        <v>44849</v>
      </c>
      <c r="AA1504" s="2">
        <v>6.25E-2</v>
      </c>
      <c r="AB1504" s="2">
        <v>0.1383912037037037</v>
      </c>
      <c r="AC1504" t="s">
        <v>45</v>
      </c>
      <c r="AD1504" t="s">
        <v>44</v>
      </c>
      <c r="AE1504" t="s">
        <v>44</v>
      </c>
      <c r="AF1504">
        <v>141</v>
      </c>
    </row>
    <row r="1505" spans="1:32">
      <c r="A1505">
        <v>2651</v>
      </c>
      <c r="B1505">
        <v>1751</v>
      </c>
      <c r="C1505" t="s">
        <v>139</v>
      </c>
      <c r="D1505" t="s">
        <v>8307</v>
      </c>
      <c r="E1505" t="s">
        <v>48</v>
      </c>
      <c r="F1505" t="s">
        <v>8308</v>
      </c>
      <c r="G1505" t="s">
        <v>8309</v>
      </c>
      <c r="H1505" t="s">
        <v>692</v>
      </c>
      <c r="I1505" s="1">
        <v>21011</v>
      </c>
      <c r="J1505" t="s">
        <v>8310</v>
      </c>
      <c r="K1505" t="s">
        <v>8311</v>
      </c>
      <c r="L1505">
        <v>1221</v>
      </c>
      <c r="M1505" t="s">
        <v>692</v>
      </c>
      <c r="N1505" s="1">
        <v>44710</v>
      </c>
      <c r="O1505" s="1">
        <v>44711</v>
      </c>
      <c r="P1505">
        <v>32</v>
      </c>
      <c r="Q1505">
        <v>2</v>
      </c>
      <c r="R1505" t="s">
        <v>63</v>
      </c>
      <c r="S1505">
        <v>2</v>
      </c>
      <c r="T1505">
        <v>0</v>
      </c>
      <c r="U1505">
        <v>1</v>
      </c>
      <c r="V1505">
        <v>84</v>
      </c>
      <c r="W1505" t="s">
        <v>41</v>
      </c>
      <c r="X1505" t="s">
        <v>8312</v>
      </c>
      <c r="Y1505" t="s">
        <v>6</v>
      </c>
      <c r="Z1505" s="1">
        <v>44671</v>
      </c>
      <c r="AA1505" s="2">
        <v>0.55826388888888889</v>
      </c>
      <c r="AB1505" s="2">
        <v>0.22377314814814817</v>
      </c>
      <c r="AC1505" t="s">
        <v>45</v>
      </c>
      <c r="AD1505" t="s">
        <v>44</v>
      </c>
      <c r="AE1505" t="s">
        <v>44</v>
      </c>
      <c r="AF1505">
        <v>84</v>
      </c>
    </row>
    <row r="1506" spans="1:32">
      <c r="A1506">
        <v>2652</v>
      </c>
      <c r="B1506">
        <v>1752</v>
      </c>
      <c r="C1506" t="s">
        <v>90</v>
      </c>
      <c r="D1506" t="s">
        <v>8313</v>
      </c>
      <c r="E1506" t="s">
        <v>48</v>
      </c>
      <c r="F1506" t="s">
        <v>8314</v>
      </c>
      <c r="G1506">
        <f>1-732-690-3276</f>
        <v>-4697</v>
      </c>
      <c r="H1506" t="s">
        <v>295</v>
      </c>
      <c r="I1506" s="1">
        <v>37868</v>
      </c>
      <c r="J1506" t="s">
        <v>8315</v>
      </c>
      <c r="K1506" t="s">
        <v>8316</v>
      </c>
      <c r="L1506">
        <v>50453</v>
      </c>
      <c r="M1506" t="s">
        <v>295</v>
      </c>
      <c r="N1506" s="1">
        <v>44757</v>
      </c>
      <c r="O1506" s="1">
        <v>44760</v>
      </c>
      <c r="P1506">
        <v>82</v>
      </c>
      <c r="Q1506">
        <v>4</v>
      </c>
      <c r="R1506" t="s">
        <v>53</v>
      </c>
      <c r="S1506">
        <v>1</v>
      </c>
      <c r="T1506">
        <v>0</v>
      </c>
      <c r="U1506">
        <v>3</v>
      </c>
      <c r="V1506">
        <v>402</v>
      </c>
      <c r="W1506" t="s">
        <v>54</v>
      </c>
      <c r="X1506" t="s">
        <v>8317</v>
      </c>
      <c r="Y1506" t="s">
        <v>43</v>
      </c>
      <c r="Z1506" s="1">
        <v>44732</v>
      </c>
      <c r="AA1506" s="2">
        <v>0.42585648148148153</v>
      </c>
      <c r="AB1506" s="2">
        <v>0.42651620370370374</v>
      </c>
      <c r="AC1506" t="s">
        <v>45</v>
      </c>
      <c r="AD1506" t="s">
        <v>45</v>
      </c>
      <c r="AE1506" t="s">
        <v>45</v>
      </c>
      <c r="AF1506">
        <v>134</v>
      </c>
    </row>
    <row r="1507" spans="1:32">
      <c r="A1507">
        <v>2653</v>
      </c>
      <c r="B1507">
        <v>1753</v>
      </c>
      <c r="C1507" t="s">
        <v>1386</v>
      </c>
      <c r="D1507" t="s">
        <v>977</v>
      </c>
      <c r="E1507" t="s">
        <v>48</v>
      </c>
      <c r="F1507" t="s">
        <v>8318</v>
      </c>
      <c r="G1507" t="s">
        <v>8319</v>
      </c>
      <c r="H1507" t="s">
        <v>86</v>
      </c>
      <c r="I1507" s="1">
        <v>33474</v>
      </c>
      <c r="J1507" t="s">
        <v>8320</v>
      </c>
      <c r="K1507" t="s">
        <v>4161</v>
      </c>
      <c r="L1507">
        <v>20380</v>
      </c>
      <c r="M1507" t="s">
        <v>86</v>
      </c>
      <c r="N1507" s="1">
        <v>44699</v>
      </c>
      <c r="O1507" s="1">
        <v>44702</v>
      </c>
      <c r="P1507">
        <v>53</v>
      </c>
      <c r="Q1507">
        <v>3</v>
      </c>
      <c r="R1507" t="s">
        <v>63</v>
      </c>
      <c r="S1507">
        <v>2</v>
      </c>
      <c r="T1507">
        <v>0</v>
      </c>
      <c r="U1507">
        <v>3</v>
      </c>
      <c r="V1507">
        <v>255</v>
      </c>
      <c r="W1507" t="s">
        <v>54</v>
      </c>
      <c r="X1507" t="s">
        <v>8321</v>
      </c>
      <c r="Y1507" t="s">
        <v>6</v>
      </c>
      <c r="Z1507" s="1">
        <v>44684</v>
      </c>
      <c r="AA1507" s="2">
        <v>0.19111111111111112</v>
      </c>
      <c r="AB1507" s="2">
        <v>0.71547453703703701</v>
      </c>
      <c r="AC1507" t="s">
        <v>44</v>
      </c>
      <c r="AD1507" t="s">
        <v>44</v>
      </c>
      <c r="AE1507" t="s">
        <v>45</v>
      </c>
      <c r="AF1507">
        <v>85</v>
      </c>
    </row>
    <row r="1508" spans="1:32">
      <c r="A1508">
        <v>2654</v>
      </c>
      <c r="B1508">
        <v>1754</v>
      </c>
      <c r="C1508" t="s">
        <v>1681</v>
      </c>
      <c r="D1508" t="s">
        <v>2712</v>
      </c>
      <c r="E1508" t="s">
        <v>34</v>
      </c>
      <c r="F1508" t="s">
        <v>8322</v>
      </c>
      <c r="G1508" t="s">
        <v>8323</v>
      </c>
      <c r="H1508" t="s">
        <v>272</v>
      </c>
      <c r="I1508" s="1">
        <v>26862</v>
      </c>
      <c r="J1508" t="s">
        <v>8324</v>
      </c>
      <c r="K1508" t="s">
        <v>8325</v>
      </c>
      <c r="L1508">
        <v>19301</v>
      </c>
      <c r="M1508" t="s">
        <v>272</v>
      </c>
      <c r="N1508" s="1">
        <v>44770</v>
      </c>
      <c r="O1508" s="1">
        <v>44774</v>
      </c>
      <c r="P1508">
        <v>75</v>
      </c>
      <c r="Q1508">
        <v>3</v>
      </c>
      <c r="R1508" t="s">
        <v>40</v>
      </c>
      <c r="S1508">
        <v>3</v>
      </c>
      <c r="T1508">
        <v>1</v>
      </c>
      <c r="U1508">
        <v>4</v>
      </c>
      <c r="V1508">
        <v>800</v>
      </c>
      <c r="W1508" t="s">
        <v>41</v>
      </c>
      <c r="X1508" t="s">
        <v>8326</v>
      </c>
      <c r="Y1508" t="s">
        <v>43</v>
      </c>
      <c r="Z1508" s="1">
        <v>44752</v>
      </c>
      <c r="AA1508" s="2">
        <v>0.11909722222222223</v>
      </c>
      <c r="AB1508" s="2">
        <v>0.16576388888888891</v>
      </c>
      <c r="AC1508" t="s">
        <v>45</v>
      </c>
      <c r="AD1508" t="s">
        <v>44</v>
      </c>
      <c r="AE1508" t="s">
        <v>45</v>
      </c>
      <c r="AF1508">
        <v>200</v>
      </c>
    </row>
    <row r="1509" spans="1:32">
      <c r="A1509">
        <v>2656</v>
      </c>
      <c r="B1509">
        <v>1756</v>
      </c>
      <c r="C1509" t="s">
        <v>602</v>
      </c>
      <c r="D1509" t="s">
        <v>7928</v>
      </c>
      <c r="E1509" t="s">
        <v>48</v>
      </c>
      <c r="F1509" t="s">
        <v>8327</v>
      </c>
      <c r="G1509" t="s">
        <v>8328</v>
      </c>
      <c r="H1509" t="s">
        <v>537</v>
      </c>
      <c r="I1509" s="1">
        <v>29469</v>
      </c>
      <c r="J1509" t="s">
        <v>8329</v>
      </c>
      <c r="K1509" t="s">
        <v>8330</v>
      </c>
      <c r="L1509">
        <v>50601</v>
      </c>
      <c r="M1509" t="s">
        <v>537</v>
      </c>
      <c r="N1509" s="1">
        <v>44838</v>
      </c>
      <c r="O1509" s="1">
        <v>44840</v>
      </c>
      <c r="P1509">
        <v>29</v>
      </c>
      <c r="Q1509">
        <v>2</v>
      </c>
      <c r="R1509" t="s">
        <v>63</v>
      </c>
      <c r="S1509">
        <v>1</v>
      </c>
      <c r="T1509">
        <v>0</v>
      </c>
      <c r="U1509">
        <v>2</v>
      </c>
      <c r="V1509">
        <v>138</v>
      </c>
      <c r="W1509" t="s">
        <v>54</v>
      </c>
      <c r="X1509" t="s">
        <v>8331</v>
      </c>
      <c r="Y1509" t="s">
        <v>65</v>
      </c>
      <c r="Z1509" s="1">
        <v>44818</v>
      </c>
      <c r="AA1509" s="2">
        <v>0.41329861111111116</v>
      </c>
      <c r="AB1509" s="2">
        <v>0.88388888888888895</v>
      </c>
      <c r="AC1509" t="s">
        <v>45</v>
      </c>
      <c r="AD1509" t="s">
        <v>45</v>
      </c>
      <c r="AE1509" t="s">
        <v>45</v>
      </c>
      <c r="AF1509">
        <v>69</v>
      </c>
    </row>
    <row r="1510" spans="1:32">
      <c r="A1510">
        <v>2658</v>
      </c>
      <c r="B1510">
        <v>1758</v>
      </c>
      <c r="C1510" t="s">
        <v>583</v>
      </c>
      <c r="D1510" t="s">
        <v>5661</v>
      </c>
      <c r="E1510" t="s">
        <v>34</v>
      </c>
      <c r="F1510" t="s">
        <v>8332</v>
      </c>
      <c r="G1510" t="s">
        <v>8333</v>
      </c>
      <c r="H1510" t="s">
        <v>405</v>
      </c>
      <c r="I1510" s="1">
        <v>38634</v>
      </c>
      <c r="J1510" t="s">
        <v>8334</v>
      </c>
      <c r="K1510" t="s">
        <v>8335</v>
      </c>
      <c r="L1510">
        <v>41004</v>
      </c>
      <c r="M1510" t="s">
        <v>405</v>
      </c>
      <c r="N1510" s="1">
        <v>44818</v>
      </c>
      <c r="O1510" s="1">
        <v>44820</v>
      </c>
      <c r="P1510">
        <v>39</v>
      </c>
      <c r="Q1510">
        <v>2</v>
      </c>
      <c r="R1510" t="s">
        <v>40</v>
      </c>
      <c r="S1510">
        <v>2</v>
      </c>
      <c r="T1510">
        <v>0</v>
      </c>
      <c r="U1510">
        <v>2</v>
      </c>
      <c r="V1510">
        <v>424</v>
      </c>
      <c r="W1510" t="s">
        <v>54</v>
      </c>
      <c r="X1510" t="s">
        <v>8336</v>
      </c>
      <c r="Y1510" t="s">
        <v>81</v>
      </c>
      <c r="Z1510" s="1">
        <v>44802</v>
      </c>
      <c r="AA1510" s="2">
        <v>0.12663194444444445</v>
      </c>
      <c r="AB1510" s="2">
        <v>0.29061342592592593</v>
      </c>
      <c r="AC1510" t="s">
        <v>44</v>
      </c>
      <c r="AD1510" t="s">
        <v>44</v>
      </c>
      <c r="AE1510" t="s">
        <v>44</v>
      </c>
      <c r="AF1510">
        <v>212</v>
      </c>
    </row>
    <row r="1511" spans="1:32">
      <c r="A1511">
        <v>2659</v>
      </c>
      <c r="B1511">
        <v>1759</v>
      </c>
      <c r="C1511" t="s">
        <v>8337</v>
      </c>
      <c r="D1511" t="s">
        <v>8338</v>
      </c>
      <c r="E1511" t="s">
        <v>48</v>
      </c>
      <c r="F1511" t="s">
        <v>8339</v>
      </c>
      <c r="G1511" t="s">
        <v>8340</v>
      </c>
      <c r="H1511" t="s">
        <v>129</v>
      </c>
      <c r="I1511" s="1">
        <v>35031</v>
      </c>
      <c r="J1511" t="s">
        <v>8341</v>
      </c>
      <c r="K1511" t="s">
        <v>8342</v>
      </c>
      <c r="L1511">
        <v>96130</v>
      </c>
      <c r="M1511" t="s">
        <v>129</v>
      </c>
      <c r="N1511" s="1">
        <v>44904</v>
      </c>
      <c r="O1511" s="1">
        <v>44909</v>
      </c>
      <c r="P1511">
        <v>8</v>
      </c>
      <c r="Q1511">
        <v>1</v>
      </c>
      <c r="R1511" t="s">
        <v>63</v>
      </c>
      <c r="S1511">
        <v>1</v>
      </c>
      <c r="T1511">
        <v>2</v>
      </c>
      <c r="U1511">
        <v>5</v>
      </c>
      <c r="V1511">
        <v>355</v>
      </c>
      <c r="W1511" t="s">
        <v>41</v>
      </c>
      <c r="X1511" t="s">
        <v>8343</v>
      </c>
      <c r="Y1511" t="s">
        <v>6</v>
      </c>
      <c r="Z1511" s="1">
        <v>44870</v>
      </c>
      <c r="AA1511" s="2">
        <v>0.25768518518518518</v>
      </c>
      <c r="AB1511" s="2">
        <v>0.86325231481481479</v>
      </c>
      <c r="AC1511" t="s">
        <v>45</v>
      </c>
      <c r="AD1511" t="s">
        <v>44</v>
      </c>
      <c r="AE1511" t="s">
        <v>45</v>
      </c>
      <c r="AF1511">
        <v>71</v>
      </c>
    </row>
    <row r="1512" spans="1:32">
      <c r="A1512">
        <v>2660</v>
      </c>
      <c r="B1512">
        <v>1760</v>
      </c>
      <c r="C1512" t="s">
        <v>221</v>
      </c>
      <c r="D1512" t="s">
        <v>8344</v>
      </c>
      <c r="E1512" t="s">
        <v>34</v>
      </c>
      <c r="F1512" t="s">
        <v>8345</v>
      </c>
      <c r="G1512" t="s">
        <v>8346</v>
      </c>
      <c r="H1512" t="s">
        <v>1251</v>
      </c>
      <c r="I1512" s="1">
        <v>36534</v>
      </c>
      <c r="J1512" t="s">
        <v>8347</v>
      </c>
      <c r="K1512" t="s">
        <v>8348</v>
      </c>
      <c r="L1512">
        <v>34651</v>
      </c>
      <c r="M1512" t="s">
        <v>1251</v>
      </c>
      <c r="N1512" s="1">
        <v>44764</v>
      </c>
      <c r="O1512" s="1">
        <v>44768</v>
      </c>
      <c r="P1512">
        <v>79</v>
      </c>
      <c r="Q1512">
        <v>4</v>
      </c>
      <c r="R1512" t="s">
        <v>53</v>
      </c>
      <c r="S1512">
        <v>2</v>
      </c>
      <c r="T1512">
        <v>2</v>
      </c>
      <c r="U1512">
        <v>4</v>
      </c>
      <c r="V1512">
        <v>528</v>
      </c>
      <c r="W1512" t="s">
        <v>54</v>
      </c>
      <c r="X1512" t="s">
        <v>8349</v>
      </c>
      <c r="Y1512" t="s">
        <v>65</v>
      </c>
      <c r="Z1512" s="1">
        <v>44734</v>
      </c>
      <c r="AA1512" s="2">
        <v>0.6971180555555555</v>
      </c>
      <c r="AB1512" s="2">
        <v>2.7291666666666662E-2</v>
      </c>
      <c r="AC1512" t="s">
        <v>45</v>
      </c>
      <c r="AD1512" t="s">
        <v>44</v>
      </c>
      <c r="AE1512" t="s">
        <v>45</v>
      </c>
      <c r="AF1512">
        <v>132</v>
      </c>
    </row>
    <row r="1513" spans="1:32">
      <c r="A1513">
        <v>2661</v>
      </c>
      <c r="B1513">
        <v>1761</v>
      </c>
      <c r="C1513" t="s">
        <v>4451</v>
      </c>
      <c r="D1513" t="s">
        <v>1509</v>
      </c>
      <c r="E1513" t="s">
        <v>48</v>
      </c>
      <c r="F1513" t="s">
        <v>8350</v>
      </c>
      <c r="G1513" t="s">
        <v>8351</v>
      </c>
      <c r="H1513" t="s">
        <v>135</v>
      </c>
      <c r="I1513" s="1">
        <v>28407</v>
      </c>
      <c r="J1513" t="s">
        <v>8352</v>
      </c>
      <c r="K1513" t="s">
        <v>8353</v>
      </c>
      <c r="L1513">
        <v>9134</v>
      </c>
      <c r="M1513" t="s">
        <v>135</v>
      </c>
      <c r="N1513" s="1">
        <v>44655</v>
      </c>
      <c r="O1513" s="1">
        <v>44657</v>
      </c>
      <c r="P1513">
        <v>62</v>
      </c>
      <c r="Q1513">
        <v>3</v>
      </c>
      <c r="R1513" t="s">
        <v>63</v>
      </c>
      <c r="S1513">
        <v>2</v>
      </c>
      <c r="T1513">
        <v>1</v>
      </c>
      <c r="U1513">
        <v>2</v>
      </c>
      <c r="V1513">
        <v>174</v>
      </c>
      <c r="W1513" t="s">
        <v>54</v>
      </c>
      <c r="X1513" t="s">
        <v>8354</v>
      </c>
      <c r="Y1513" t="s">
        <v>6</v>
      </c>
      <c r="Z1513" s="1">
        <v>44623</v>
      </c>
      <c r="AA1513" s="2">
        <v>0.56759259259259254</v>
      </c>
      <c r="AB1513" s="2">
        <v>0.79820601851851858</v>
      </c>
      <c r="AC1513" t="s">
        <v>45</v>
      </c>
      <c r="AD1513" t="s">
        <v>45</v>
      </c>
      <c r="AE1513" t="s">
        <v>44</v>
      </c>
      <c r="AF1513">
        <v>87</v>
      </c>
    </row>
    <row r="1514" spans="1:32">
      <c r="A1514">
        <v>2662</v>
      </c>
      <c r="B1514">
        <v>1762</v>
      </c>
      <c r="C1514" t="s">
        <v>6816</v>
      </c>
      <c r="D1514" t="s">
        <v>435</v>
      </c>
      <c r="E1514" t="s">
        <v>48</v>
      </c>
      <c r="F1514" t="s">
        <v>8355</v>
      </c>
      <c r="G1514" t="s">
        <v>8356</v>
      </c>
      <c r="H1514" t="s">
        <v>457</v>
      </c>
      <c r="I1514" s="1">
        <v>27732</v>
      </c>
      <c r="J1514" t="s">
        <v>8357</v>
      </c>
      <c r="K1514" t="s">
        <v>8358</v>
      </c>
      <c r="L1514">
        <v>40741</v>
      </c>
      <c r="M1514" t="s">
        <v>457</v>
      </c>
      <c r="N1514" s="1">
        <v>44650</v>
      </c>
      <c r="O1514" s="1">
        <v>44651</v>
      </c>
      <c r="P1514">
        <v>31</v>
      </c>
      <c r="Q1514">
        <v>2</v>
      </c>
      <c r="R1514" t="s">
        <v>53</v>
      </c>
      <c r="S1514">
        <v>1</v>
      </c>
      <c r="T1514">
        <v>1</v>
      </c>
      <c r="U1514">
        <v>1</v>
      </c>
      <c r="V1514">
        <v>146</v>
      </c>
      <c r="W1514" t="s">
        <v>54</v>
      </c>
      <c r="X1514" t="s">
        <v>8359</v>
      </c>
      <c r="Y1514" t="s">
        <v>43</v>
      </c>
      <c r="Z1514" s="1">
        <v>44616</v>
      </c>
      <c r="AA1514" s="2">
        <v>0.9623032407407407</v>
      </c>
      <c r="AB1514" s="2">
        <v>8.4398148148148153E-2</v>
      </c>
      <c r="AC1514" t="s">
        <v>44</v>
      </c>
      <c r="AD1514" t="s">
        <v>45</v>
      </c>
      <c r="AE1514" t="s">
        <v>44</v>
      </c>
      <c r="AF1514">
        <v>146</v>
      </c>
    </row>
    <row r="1515" spans="1:32">
      <c r="A1515">
        <v>2663</v>
      </c>
      <c r="B1515">
        <v>1763</v>
      </c>
      <c r="C1515" t="s">
        <v>327</v>
      </c>
      <c r="D1515" t="s">
        <v>8360</v>
      </c>
      <c r="E1515" t="s">
        <v>34</v>
      </c>
      <c r="F1515" t="s">
        <v>8361</v>
      </c>
      <c r="G1515" t="s">
        <v>8362</v>
      </c>
      <c r="H1515" t="s">
        <v>295</v>
      </c>
      <c r="I1515" s="1">
        <v>24725</v>
      </c>
      <c r="J1515" t="s">
        <v>8363</v>
      </c>
      <c r="K1515" t="s">
        <v>8364</v>
      </c>
      <c r="L1515">
        <v>16345</v>
      </c>
      <c r="M1515" t="s">
        <v>295</v>
      </c>
      <c r="N1515" s="1">
        <v>44814</v>
      </c>
      <c r="O1515" s="1">
        <v>44817</v>
      </c>
      <c r="P1515">
        <v>12</v>
      </c>
      <c r="Q1515">
        <v>1</v>
      </c>
      <c r="R1515" t="s">
        <v>40</v>
      </c>
      <c r="S1515">
        <v>4</v>
      </c>
      <c r="T1515">
        <v>1</v>
      </c>
      <c r="U1515">
        <v>3</v>
      </c>
      <c r="V1515">
        <v>636</v>
      </c>
      <c r="W1515" t="s">
        <v>54</v>
      </c>
      <c r="X1515" t="s">
        <v>8365</v>
      </c>
      <c r="Y1515" t="s">
        <v>6</v>
      </c>
      <c r="Z1515" s="1">
        <v>44787</v>
      </c>
      <c r="AA1515" s="2">
        <v>0.9367361111111111</v>
      </c>
      <c r="AB1515" s="2">
        <v>0.82695601851851863</v>
      </c>
      <c r="AC1515" t="s">
        <v>44</v>
      </c>
      <c r="AD1515" t="s">
        <v>44</v>
      </c>
      <c r="AE1515" t="s">
        <v>45</v>
      </c>
      <c r="AF1515">
        <v>212</v>
      </c>
    </row>
    <row r="1516" spans="1:32">
      <c r="A1516">
        <v>2664</v>
      </c>
      <c r="B1516">
        <v>1764</v>
      </c>
      <c r="C1516" t="s">
        <v>2679</v>
      </c>
      <c r="D1516" t="s">
        <v>476</v>
      </c>
      <c r="E1516" t="s">
        <v>48</v>
      </c>
      <c r="F1516" t="s">
        <v>8366</v>
      </c>
      <c r="G1516" t="s">
        <v>8367</v>
      </c>
      <c r="H1516" t="s">
        <v>530</v>
      </c>
      <c r="I1516" s="1">
        <v>17338</v>
      </c>
      <c r="J1516" t="s">
        <v>8368</v>
      </c>
      <c r="K1516" t="s">
        <v>8369</v>
      </c>
      <c r="L1516">
        <v>32170</v>
      </c>
      <c r="M1516" t="s">
        <v>530</v>
      </c>
      <c r="N1516" s="1">
        <v>44641</v>
      </c>
      <c r="O1516" s="1">
        <v>44645</v>
      </c>
      <c r="P1516">
        <v>20</v>
      </c>
      <c r="Q1516">
        <v>1</v>
      </c>
      <c r="R1516" t="s">
        <v>63</v>
      </c>
      <c r="S1516">
        <v>4</v>
      </c>
      <c r="T1516">
        <v>2</v>
      </c>
      <c r="U1516">
        <v>4</v>
      </c>
      <c r="V1516">
        <v>356</v>
      </c>
      <c r="W1516" t="s">
        <v>41</v>
      </c>
      <c r="X1516" t="s">
        <v>8370</v>
      </c>
      <c r="Y1516" t="s">
        <v>43</v>
      </c>
      <c r="Z1516" s="1">
        <v>44624</v>
      </c>
      <c r="AA1516" s="2">
        <v>0.2087037037037037</v>
      </c>
      <c r="AB1516" s="2">
        <v>0.44377314814814817</v>
      </c>
      <c r="AC1516" t="s">
        <v>45</v>
      </c>
      <c r="AD1516" t="s">
        <v>44</v>
      </c>
      <c r="AE1516" t="s">
        <v>45</v>
      </c>
      <c r="AF1516">
        <v>89</v>
      </c>
    </row>
    <row r="1517" spans="1:32">
      <c r="A1517">
        <v>2665</v>
      </c>
      <c r="B1517">
        <v>1765</v>
      </c>
      <c r="C1517" t="s">
        <v>197</v>
      </c>
      <c r="D1517" t="s">
        <v>1439</v>
      </c>
      <c r="E1517" t="s">
        <v>48</v>
      </c>
      <c r="F1517" t="s">
        <v>8371</v>
      </c>
      <c r="G1517" t="s">
        <v>8372</v>
      </c>
      <c r="H1517" t="s">
        <v>418</v>
      </c>
      <c r="I1517" s="1">
        <v>33372</v>
      </c>
      <c r="J1517" t="s">
        <v>8373</v>
      </c>
      <c r="K1517" t="s">
        <v>8374</v>
      </c>
      <c r="L1517">
        <v>72557</v>
      </c>
      <c r="M1517" t="s">
        <v>418</v>
      </c>
      <c r="N1517" s="1">
        <v>44637</v>
      </c>
      <c r="O1517" s="1">
        <v>44639</v>
      </c>
      <c r="P1517">
        <v>24</v>
      </c>
      <c r="Q1517">
        <v>1</v>
      </c>
      <c r="R1517" t="s">
        <v>40</v>
      </c>
      <c r="S1517">
        <v>3</v>
      </c>
      <c r="T1517">
        <v>1</v>
      </c>
      <c r="U1517">
        <v>2</v>
      </c>
      <c r="V1517">
        <v>442</v>
      </c>
      <c r="W1517" t="s">
        <v>41</v>
      </c>
      <c r="X1517" t="s">
        <v>8375</v>
      </c>
      <c r="Y1517" t="s">
        <v>6</v>
      </c>
      <c r="Z1517" s="1">
        <v>44602</v>
      </c>
      <c r="AA1517" s="2">
        <v>0.18263888888888891</v>
      </c>
      <c r="AB1517" s="2">
        <v>0.16333333333333333</v>
      </c>
      <c r="AC1517" t="s">
        <v>44</v>
      </c>
      <c r="AD1517" t="s">
        <v>44</v>
      </c>
      <c r="AE1517" t="s">
        <v>44</v>
      </c>
      <c r="AF1517">
        <v>221</v>
      </c>
    </row>
    <row r="1518" spans="1:32">
      <c r="A1518">
        <v>2666</v>
      </c>
      <c r="B1518">
        <v>1766</v>
      </c>
      <c r="C1518" t="s">
        <v>662</v>
      </c>
      <c r="D1518" t="s">
        <v>1322</v>
      </c>
      <c r="E1518" t="s">
        <v>48</v>
      </c>
      <c r="F1518" t="s">
        <v>8376</v>
      </c>
      <c r="G1518" t="s">
        <v>8377</v>
      </c>
      <c r="H1518" t="s">
        <v>1442</v>
      </c>
      <c r="I1518" s="1">
        <v>34803</v>
      </c>
      <c r="J1518" t="s">
        <v>8378</v>
      </c>
      <c r="K1518" t="s">
        <v>8379</v>
      </c>
      <c r="L1518">
        <v>95752</v>
      </c>
      <c r="M1518" t="s">
        <v>1442</v>
      </c>
      <c r="N1518" s="1">
        <v>44842</v>
      </c>
      <c r="O1518" s="1">
        <v>44845</v>
      </c>
      <c r="P1518">
        <v>100</v>
      </c>
      <c r="Q1518">
        <v>4</v>
      </c>
      <c r="R1518" t="s">
        <v>53</v>
      </c>
      <c r="S1518">
        <v>4</v>
      </c>
      <c r="T1518">
        <v>1</v>
      </c>
      <c r="U1518">
        <v>3</v>
      </c>
      <c r="V1518">
        <v>405</v>
      </c>
      <c r="W1518" t="s">
        <v>41</v>
      </c>
      <c r="X1518" t="s">
        <v>8380</v>
      </c>
      <c r="Y1518" t="s">
        <v>43</v>
      </c>
      <c r="Z1518" s="1">
        <v>44810</v>
      </c>
      <c r="AA1518" s="2">
        <v>0.32670138888888889</v>
      </c>
      <c r="AB1518" s="2">
        <v>0.35751157407407402</v>
      </c>
      <c r="AC1518" t="s">
        <v>44</v>
      </c>
      <c r="AD1518" t="s">
        <v>44</v>
      </c>
      <c r="AE1518" t="s">
        <v>44</v>
      </c>
      <c r="AF1518">
        <v>135</v>
      </c>
    </row>
    <row r="1519" spans="1:32">
      <c r="A1519">
        <v>2667</v>
      </c>
      <c r="B1519">
        <v>1767</v>
      </c>
      <c r="C1519" t="s">
        <v>8381</v>
      </c>
      <c r="D1519" t="s">
        <v>8382</v>
      </c>
      <c r="E1519" t="s">
        <v>48</v>
      </c>
      <c r="F1519" t="s">
        <v>8383</v>
      </c>
      <c r="G1519" t="s">
        <v>8384</v>
      </c>
      <c r="H1519" t="s">
        <v>1251</v>
      </c>
      <c r="I1519" s="1">
        <v>25789</v>
      </c>
      <c r="J1519" t="s">
        <v>8385</v>
      </c>
      <c r="K1519" t="s">
        <v>8386</v>
      </c>
      <c r="L1519">
        <v>24291</v>
      </c>
      <c r="M1519" t="s">
        <v>1251</v>
      </c>
      <c r="N1519" s="1">
        <v>44623</v>
      </c>
      <c r="O1519" s="1">
        <v>44628</v>
      </c>
      <c r="P1519">
        <v>52</v>
      </c>
      <c r="Q1519">
        <v>3</v>
      </c>
      <c r="R1519" t="s">
        <v>53</v>
      </c>
      <c r="S1519">
        <v>1</v>
      </c>
      <c r="T1519">
        <v>1</v>
      </c>
      <c r="U1519">
        <v>5</v>
      </c>
      <c r="V1519">
        <v>690</v>
      </c>
      <c r="W1519" t="s">
        <v>41</v>
      </c>
      <c r="X1519" t="s">
        <v>8387</v>
      </c>
      <c r="Y1519" t="s">
        <v>43</v>
      </c>
      <c r="Z1519" s="1">
        <v>44597</v>
      </c>
      <c r="AA1519" s="2">
        <v>0.27967592592592594</v>
      </c>
      <c r="AB1519" s="2">
        <v>9.9560185185185182E-2</v>
      </c>
      <c r="AC1519" t="s">
        <v>45</v>
      </c>
      <c r="AD1519" t="s">
        <v>45</v>
      </c>
      <c r="AE1519" t="s">
        <v>44</v>
      </c>
      <c r="AF1519">
        <v>138</v>
      </c>
    </row>
    <row r="1520" spans="1:32">
      <c r="A1520">
        <v>2668</v>
      </c>
      <c r="B1520">
        <v>1768</v>
      </c>
      <c r="C1520" t="s">
        <v>8388</v>
      </c>
      <c r="D1520" t="s">
        <v>1864</v>
      </c>
      <c r="E1520" t="s">
        <v>48</v>
      </c>
      <c r="F1520" t="s">
        <v>8389</v>
      </c>
      <c r="G1520">
        <f>1-364-271-6827</f>
        <v>-7461</v>
      </c>
      <c r="H1520" t="s">
        <v>405</v>
      </c>
      <c r="I1520" s="1">
        <v>22339</v>
      </c>
      <c r="J1520" t="s">
        <v>8390</v>
      </c>
      <c r="K1520" t="s">
        <v>8391</v>
      </c>
      <c r="L1520">
        <v>9329</v>
      </c>
      <c r="M1520" t="s">
        <v>405</v>
      </c>
      <c r="N1520" s="1">
        <v>44709</v>
      </c>
      <c r="O1520" s="1">
        <v>44712</v>
      </c>
      <c r="P1520">
        <v>70</v>
      </c>
      <c r="Q1520">
        <v>3</v>
      </c>
      <c r="R1520" t="s">
        <v>53</v>
      </c>
      <c r="S1520">
        <v>1</v>
      </c>
      <c r="T1520">
        <v>2</v>
      </c>
      <c r="U1520">
        <v>3</v>
      </c>
      <c r="V1520">
        <v>426</v>
      </c>
      <c r="W1520" t="s">
        <v>54</v>
      </c>
      <c r="X1520" t="s">
        <v>8392</v>
      </c>
      <c r="Y1520" t="s">
        <v>65</v>
      </c>
      <c r="Z1520" s="1">
        <v>44672</v>
      </c>
      <c r="AA1520" s="2">
        <v>0.15934027777777779</v>
      </c>
      <c r="AB1520" s="2">
        <v>0.56440972222222219</v>
      </c>
      <c r="AC1520" t="s">
        <v>44</v>
      </c>
      <c r="AD1520" t="s">
        <v>44</v>
      </c>
      <c r="AE1520" t="s">
        <v>45</v>
      </c>
      <c r="AF1520">
        <v>142</v>
      </c>
    </row>
    <row r="1521" spans="1:32">
      <c r="A1521">
        <v>2669</v>
      </c>
      <c r="B1521">
        <v>1769</v>
      </c>
      <c r="C1521" t="s">
        <v>183</v>
      </c>
      <c r="D1521" t="s">
        <v>91</v>
      </c>
      <c r="E1521" t="s">
        <v>34</v>
      </c>
      <c r="F1521" t="s">
        <v>8393</v>
      </c>
      <c r="G1521" t="s">
        <v>8394</v>
      </c>
      <c r="H1521" t="s">
        <v>941</v>
      </c>
      <c r="I1521" s="1">
        <v>37229</v>
      </c>
      <c r="J1521" t="s">
        <v>8395</v>
      </c>
      <c r="K1521" t="s">
        <v>8396</v>
      </c>
      <c r="L1521">
        <v>37733</v>
      </c>
      <c r="M1521" t="s">
        <v>941</v>
      </c>
      <c r="N1521" s="1">
        <v>44668</v>
      </c>
      <c r="O1521" s="1">
        <v>44669</v>
      </c>
      <c r="P1521">
        <v>57</v>
      </c>
      <c r="Q1521">
        <v>3</v>
      </c>
      <c r="R1521" t="s">
        <v>40</v>
      </c>
      <c r="S1521">
        <v>3</v>
      </c>
      <c r="T1521">
        <v>2</v>
      </c>
      <c r="U1521">
        <v>1</v>
      </c>
      <c r="V1521">
        <v>226</v>
      </c>
      <c r="W1521" t="s">
        <v>41</v>
      </c>
      <c r="X1521" t="s">
        <v>8397</v>
      </c>
      <c r="Y1521" t="s">
        <v>43</v>
      </c>
      <c r="Z1521" s="1">
        <v>44635</v>
      </c>
      <c r="AA1521" s="2">
        <v>0.70693287037037045</v>
      </c>
      <c r="AB1521" s="2">
        <v>0.88890046296296299</v>
      </c>
      <c r="AC1521" t="s">
        <v>45</v>
      </c>
      <c r="AD1521" t="s">
        <v>44</v>
      </c>
      <c r="AE1521" t="s">
        <v>45</v>
      </c>
      <c r="AF1521">
        <v>226</v>
      </c>
    </row>
    <row r="1522" spans="1:32">
      <c r="A1522">
        <v>2670</v>
      </c>
      <c r="B1522">
        <v>1770</v>
      </c>
      <c r="C1522" t="s">
        <v>988</v>
      </c>
      <c r="D1522" t="s">
        <v>8398</v>
      </c>
      <c r="E1522" t="s">
        <v>48</v>
      </c>
      <c r="F1522" t="s">
        <v>8399</v>
      </c>
      <c r="G1522" t="s">
        <v>8400</v>
      </c>
      <c r="H1522" t="s">
        <v>217</v>
      </c>
      <c r="I1522" s="1">
        <v>24655</v>
      </c>
      <c r="J1522" t="s">
        <v>8401</v>
      </c>
      <c r="K1522" t="s">
        <v>8402</v>
      </c>
      <c r="L1522">
        <v>86411</v>
      </c>
      <c r="M1522" t="s">
        <v>217</v>
      </c>
      <c r="N1522" s="1">
        <v>44681</v>
      </c>
      <c r="O1522" s="1">
        <v>44686</v>
      </c>
      <c r="P1522">
        <v>93</v>
      </c>
      <c r="Q1522">
        <v>4</v>
      </c>
      <c r="R1522" t="s">
        <v>40</v>
      </c>
      <c r="S1522">
        <v>1</v>
      </c>
      <c r="T1522">
        <v>1</v>
      </c>
      <c r="U1522">
        <v>5</v>
      </c>
      <c r="V1522">
        <v>1055</v>
      </c>
      <c r="W1522" t="s">
        <v>54</v>
      </c>
      <c r="X1522" t="s">
        <v>8403</v>
      </c>
      <c r="Y1522" t="s">
        <v>81</v>
      </c>
      <c r="Z1522" s="1">
        <v>44655</v>
      </c>
      <c r="AA1522" s="2">
        <v>0.55385416666666665</v>
      </c>
      <c r="AB1522" s="2">
        <v>0.45877314814814812</v>
      </c>
      <c r="AC1522" t="s">
        <v>44</v>
      </c>
      <c r="AD1522" t="s">
        <v>45</v>
      </c>
      <c r="AE1522" t="s">
        <v>44</v>
      </c>
      <c r="AF1522">
        <v>211</v>
      </c>
    </row>
    <row r="1523" spans="1:32">
      <c r="A1523">
        <v>2671</v>
      </c>
      <c r="B1523">
        <v>1771</v>
      </c>
      <c r="C1523" t="s">
        <v>396</v>
      </c>
      <c r="D1523" t="s">
        <v>2723</v>
      </c>
      <c r="E1523" t="s">
        <v>34</v>
      </c>
      <c r="F1523" t="s">
        <v>3123</v>
      </c>
      <c r="G1523" t="s">
        <v>8404</v>
      </c>
      <c r="H1523" t="s">
        <v>135</v>
      </c>
      <c r="I1523" s="1">
        <v>37676</v>
      </c>
      <c r="J1523" t="s">
        <v>8405</v>
      </c>
      <c r="K1523" t="s">
        <v>8406</v>
      </c>
      <c r="L1523">
        <v>8045</v>
      </c>
      <c r="M1523" t="s">
        <v>135</v>
      </c>
      <c r="N1523" s="1">
        <v>44761</v>
      </c>
      <c r="O1523" s="1">
        <v>44764</v>
      </c>
      <c r="P1523">
        <v>5</v>
      </c>
      <c r="Q1523">
        <v>1</v>
      </c>
      <c r="R1523" t="s">
        <v>63</v>
      </c>
      <c r="S1523">
        <v>1</v>
      </c>
      <c r="T1523">
        <v>2</v>
      </c>
      <c r="U1523">
        <v>3</v>
      </c>
      <c r="V1523">
        <v>264</v>
      </c>
      <c r="W1523" t="s">
        <v>54</v>
      </c>
      <c r="X1523" t="s">
        <v>8407</v>
      </c>
      <c r="Y1523" t="s">
        <v>81</v>
      </c>
      <c r="Z1523" s="1">
        <v>44742</v>
      </c>
      <c r="AA1523" s="2">
        <v>0.34236111111111112</v>
      </c>
      <c r="AB1523" s="2">
        <v>0.28575231481481483</v>
      </c>
      <c r="AC1523" t="s">
        <v>45</v>
      </c>
      <c r="AD1523" t="s">
        <v>45</v>
      </c>
      <c r="AE1523" t="s">
        <v>45</v>
      </c>
      <c r="AF1523">
        <v>88</v>
      </c>
    </row>
    <row r="1524" spans="1:32">
      <c r="A1524">
        <v>2672</v>
      </c>
      <c r="B1524">
        <v>1772</v>
      </c>
      <c r="C1524" t="s">
        <v>2481</v>
      </c>
      <c r="D1524" t="s">
        <v>8408</v>
      </c>
      <c r="E1524" t="s">
        <v>48</v>
      </c>
      <c r="F1524" t="s">
        <v>8409</v>
      </c>
      <c r="G1524" t="s">
        <v>8410</v>
      </c>
      <c r="H1524" t="s">
        <v>1301</v>
      </c>
      <c r="I1524" s="1">
        <v>35609</v>
      </c>
      <c r="J1524" t="s">
        <v>8411</v>
      </c>
      <c r="K1524" t="s">
        <v>8412</v>
      </c>
      <c r="L1524">
        <v>66569</v>
      </c>
      <c r="M1524" t="s">
        <v>1301</v>
      </c>
      <c r="N1524" s="1">
        <v>44595</v>
      </c>
      <c r="O1524" s="1">
        <v>44598</v>
      </c>
      <c r="P1524">
        <v>87</v>
      </c>
      <c r="Q1524">
        <v>4</v>
      </c>
      <c r="R1524" t="s">
        <v>40</v>
      </c>
      <c r="S1524">
        <v>2</v>
      </c>
      <c r="T1524">
        <v>0</v>
      </c>
      <c r="U1524">
        <v>3</v>
      </c>
      <c r="V1524">
        <v>696</v>
      </c>
      <c r="W1524" t="s">
        <v>41</v>
      </c>
      <c r="X1524" t="s">
        <v>8413</v>
      </c>
      <c r="Y1524" t="s">
        <v>43</v>
      </c>
      <c r="Z1524" s="1">
        <v>44582</v>
      </c>
      <c r="AA1524" s="2">
        <v>0.69797453703703705</v>
      </c>
      <c r="AB1524" s="2">
        <v>0.66892361111111109</v>
      </c>
      <c r="AC1524" t="s">
        <v>45</v>
      </c>
      <c r="AD1524" t="s">
        <v>45</v>
      </c>
      <c r="AE1524" t="s">
        <v>44</v>
      </c>
      <c r="AF1524">
        <v>232</v>
      </c>
    </row>
    <row r="1525" spans="1:32">
      <c r="A1525">
        <v>2673</v>
      </c>
      <c r="B1525">
        <v>1773</v>
      </c>
      <c r="C1525" t="s">
        <v>662</v>
      </c>
      <c r="D1525" t="s">
        <v>8414</v>
      </c>
      <c r="E1525" t="s">
        <v>34</v>
      </c>
      <c r="F1525" t="s">
        <v>8415</v>
      </c>
      <c r="G1525">
        <v>4004674787</v>
      </c>
      <c r="H1525" t="s">
        <v>692</v>
      </c>
      <c r="I1525" s="1">
        <v>16459</v>
      </c>
      <c r="J1525" t="s">
        <v>8416</v>
      </c>
      <c r="K1525" t="s">
        <v>8417</v>
      </c>
      <c r="L1525">
        <v>68392</v>
      </c>
      <c r="M1525" t="s">
        <v>692</v>
      </c>
      <c r="N1525" s="1">
        <v>44876</v>
      </c>
      <c r="O1525" s="1">
        <v>44881</v>
      </c>
      <c r="P1525">
        <v>87</v>
      </c>
      <c r="Q1525">
        <v>4</v>
      </c>
      <c r="R1525" t="s">
        <v>40</v>
      </c>
      <c r="S1525">
        <v>1</v>
      </c>
      <c r="T1525">
        <v>2</v>
      </c>
      <c r="U1525">
        <v>5</v>
      </c>
      <c r="V1525">
        <v>1105</v>
      </c>
      <c r="W1525" t="s">
        <v>41</v>
      </c>
      <c r="X1525" t="s">
        <v>8418</v>
      </c>
      <c r="Y1525" t="s">
        <v>65</v>
      </c>
      <c r="Z1525" s="1">
        <v>44839</v>
      </c>
      <c r="AA1525" s="2">
        <v>0.45249999999999996</v>
      </c>
      <c r="AB1525" s="2">
        <v>0.11314814814814815</v>
      </c>
      <c r="AC1525" t="s">
        <v>45</v>
      </c>
      <c r="AD1525" t="s">
        <v>45</v>
      </c>
      <c r="AE1525" t="s">
        <v>45</v>
      </c>
      <c r="AF1525">
        <v>221</v>
      </c>
    </row>
    <row r="1526" spans="1:32">
      <c r="A1526">
        <v>2674</v>
      </c>
      <c r="B1526">
        <v>1774</v>
      </c>
      <c r="C1526" t="s">
        <v>534</v>
      </c>
      <c r="D1526" t="s">
        <v>264</v>
      </c>
      <c r="E1526" t="s">
        <v>34</v>
      </c>
      <c r="F1526" t="s">
        <v>8419</v>
      </c>
      <c r="G1526" t="s">
        <v>8420</v>
      </c>
      <c r="H1526" t="s">
        <v>94</v>
      </c>
      <c r="I1526" s="1">
        <v>23156</v>
      </c>
      <c r="J1526" t="s">
        <v>8421</v>
      </c>
      <c r="K1526" t="s">
        <v>8422</v>
      </c>
      <c r="L1526">
        <v>81069</v>
      </c>
      <c r="M1526" t="s">
        <v>94</v>
      </c>
      <c r="N1526" s="1">
        <v>44833</v>
      </c>
      <c r="O1526" s="1">
        <v>44837</v>
      </c>
      <c r="P1526">
        <v>39</v>
      </c>
      <c r="Q1526">
        <v>2</v>
      </c>
      <c r="R1526" t="s">
        <v>40</v>
      </c>
      <c r="S1526">
        <v>1</v>
      </c>
      <c r="T1526">
        <v>2</v>
      </c>
      <c r="U1526">
        <v>4</v>
      </c>
      <c r="V1526">
        <v>844</v>
      </c>
      <c r="W1526" t="s">
        <v>41</v>
      </c>
      <c r="X1526" t="s">
        <v>8423</v>
      </c>
      <c r="Y1526" t="s">
        <v>65</v>
      </c>
      <c r="Z1526" s="1">
        <v>44824</v>
      </c>
      <c r="AA1526" s="2">
        <v>0.60275462962962967</v>
      </c>
      <c r="AB1526" s="2">
        <v>0.56217592592592591</v>
      </c>
      <c r="AC1526" t="s">
        <v>44</v>
      </c>
      <c r="AD1526" t="s">
        <v>44</v>
      </c>
      <c r="AE1526" t="s">
        <v>44</v>
      </c>
      <c r="AF1526">
        <v>211</v>
      </c>
    </row>
    <row r="1527" spans="1:32">
      <c r="A1527">
        <v>2675</v>
      </c>
      <c r="B1527">
        <v>1775</v>
      </c>
      <c r="C1527" t="s">
        <v>859</v>
      </c>
      <c r="D1527" t="s">
        <v>8424</v>
      </c>
      <c r="E1527" t="s">
        <v>34</v>
      </c>
      <c r="F1527" t="s">
        <v>8425</v>
      </c>
      <c r="G1527" t="s">
        <v>8426</v>
      </c>
      <c r="H1527" t="s">
        <v>692</v>
      </c>
      <c r="I1527" s="1">
        <v>35794</v>
      </c>
      <c r="J1527" t="s">
        <v>8427</v>
      </c>
      <c r="K1527" t="s">
        <v>8428</v>
      </c>
      <c r="L1527">
        <v>3406</v>
      </c>
      <c r="M1527" t="s">
        <v>692</v>
      </c>
      <c r="N1527" s="1">
        <v>44574</v>
      </c>
      <c r="O1527" s="1">
        <v>44575</v>
      </c>
      <c r="P1527">
        <v>5</v>
      </c>
      <c r="Q1527">
        <v>1</v>
      </c>
      <c r="R1527" t="s">
        <v>63</v>
      </c>
      <c r="S1527">
        <v>3</v>
      </c>
      <c r="T1527">
        <v>1</v>
      </c>
      <c r="U1527">
        <v>1</v>
      </c>
      <c r="V1527">
        <v>62</v>
      </c>
      <c r="W1527" t="s">
        <v>41</v>
      </c>
      <c r="X1527" t="s">
        <v>8429</v>
      </c>
      <c r="Y1527" t="s">
        <v>6</v>
      </c>
      <c r="Z1527" s="1">
        <v>44566</v>
      </c>
      <c r="AA1527" s="2">
        <v>0.64351851851851849</v>
      </c>
      <c r="AB1527" s="2">
        <v>0.86048611111111117</v>
      </c>
      <c r="AC1527" t="s">
        <v>45</v>
      </c>
      <c r="AD1527" t="s">
        <v>45</v>
      </c>
      <c r="AE1527" t="s">
        <v>44</v>
      </c>
      <c r="AF1527">
        <v>62</v>
      </c>
    </row>
    <row r="1528" spans="1:32">
      <c r="A1528">
        <v>2676</v>
      </c>
      <c r="B1528">
        <v>1776</v>
      </c>
      <c r="C1528" t="s">
        <v>6052</v>
      </c>
      <c r="D1528" t="s">
        <v>1322</v>
      </c>
      <c r="E1528" t="s">
        <v>48</v>
      </c>
      <c r="F1528" t="s">
        <v>8430</v>
      </c>
      <c r="G1528" t="s">
        <v>8431</v>
      </c>
      <c r="H1528" t="s">
        <v>330</v>
      </c>
      <c r="I1528" s="1">
        <v>35638</v>
      </c>
      <c r="J1528" t="s">
        <v>8432</v>
      </c>
      <c r="K1528" t="s">
        <v>8433</v>
      </c>
      <c r="L1528">
        <v>71963</v>
      </c>
      <c r="M1528" t="s">
        <v>330</v>
      </c>
      <c r="N1528" s="1">
        <v>44696</v>
      </c>
      <c r="O1528" s="1">
        <v>44701</v>
      </c>
      <c r="P1528">
        <v>25</v>
      </c>
      <c r="Q1528">
        <v>1</v>
      </c>
      <c r="R1528" t="s">
        <v>53</v>
      </c>
      <c r="S1528">
        <v>4</v>
      </c>
      <c r="T1528">
        <v>2</v>
      </c>
      <c r="U1528">
        <v>5</v>
      </c>
      <c r="V1528">
        <v>745</v>
      </c>
      <c r="W1528" t="s">
        <v>41</v>
      </c>
      <c r="X1528" t="s">
        <v>8434</v>
      </c>
      <c r="Y1528" t="s">
        <v>65</v>
      </c>
      <c r="Z1528" s="1">
        <v>44684</v>
      </c>
      <c r="AA1528" s="2">
        <v>0.78575231481481478</v>
      </c>
      <c r="AB1528" s="2">
        <v>0.97581018518518514</v>
      </c>
      <c r="AC1528" t="s">
        <v>44</v>
      </c>
      <c r="AD1528" t="s">
        <v>44</v>
      </c>
      <c r="AE1528" t="s">
        <v>44</v>
      </c>
      <c r="AF1528">
        <v>149</v>
      </c>
    </row>
    <row r="1529" spans="1:32">
      <c r="A1529">
        <v>2677</v>
      </c>
      <c r="B1529">
        <v>1777</v>
      </c>
      <c r="C1529" t="s">
        <v>105</v>
      </c>
      <c r="D1529" t="s">
        <v>140</v>
      </c>
      <c r="E1529" t="s">
        <v>34</v>
      </c>
      <c r="F1529" t="s">
        <v>8435</v>
      </c>
      <c r="G1529" t="s">
        <v>8436</v>
      </c>
      <c r="H1529" t="s">
        <v>37</v>
      </c>
      <c r="I1529" s="1">
        <v>37929</v>
      </c>
      <c r="J1529" t="s">
        <v>8437</v>
      </c>
      <c r="K1529" t="s">
        <v>8438</v>
      </c>
      <c r="L1529">
        <v>94905</v>
      </c>
      <c r="M1529" t="s">
        <v>37</v>
      </c>
      <c r="N1529" s="1">
        <v>44737</v>
      </c>
      <c r="O1529" s="1">
        <v>44739</v>
      </c>
      <c r="P1529">
        <v>63</v>
      </c>
      <c r="Q1529">
        <v>3</v>
      </c>
      <c r="R1529" t="s">
        <v>40</v>
      </c>
      <c r="S1529">
        <v>1</v>
      </c>
      <c r="T1529">
        <v>0</v>
      </c>
      <c r="U1529">
        <v>2</v>
      </c>
      <c r="V1529">
        <v>498</v>
      </c>
      <c r="W1529" t="s">
        <v>41</v>
      </c>
      <c r="X1529" t="s">
        <v>8439</v>
      </c>
      <c r="Y1529" t="s">
        <v>65</v>
      </c>
      <c r="Z1529" s="1">
        <v>44706</v>
      </c>
      <c r="AA1529" s="2">
        <v>3.8541666666666669E-2</v>
      </c>
      <c r="AB1529" s="2">
        <v>0.16774305555555555</v>
      </c>
      <c r="AC1529" t="s">
        <v>45</v>
      </c>
      <c r="AD1529" t="s">
        <v>45</v>
      </c>
      <c r="AE1529" t="s">
        <v>45</v>
      </c>
      <c r="AF1529">
        <v>249</v>
      </c>
    </row>
    <row r="1530" spans="1:32">
      <c r="A1530">
        <v>2678</v>
      </c>
      <c r="B1530">
        <v>1778</v>
      </c>
      <c r="C1530" t="s">
        <v>8440</v>
      </c>
      <c r="D1530" t="s">
        <v>75</v>
      </c>
      <c r="E1530" t="s">
        <v>34</v>
      </c>
      <c r="F1530" t="s">
        <v>8441</v>
      </c>
      <c r="G1530" t="s">
        <v>8442</v>
      </c>
      <c r="H1530" t="s">
        <v>171</v>
      </c>
      <c r="I1530" s="1">
        <v>21680</v>
      </c>
      <c r="J1530" t="s">
        <v>8443</v>
      </c>
      <c r="K1530" t="s">
        <v>8444</v>
      </c>
      <c r="L1530">
        <v>85341</v>
      </c>
      <c r="M1530" t="s">
        <v>171</v>
      </c>
      <c r="N1530" s="1">
        <v>44759</v>
      </c>
      <c r="O1530" s="1">
        <v>44764</v>
      </c>
      <c r="P1530">
        <v>48</v>
      </c>
      <c r="Q1530">
        <v>2</v>
      </c>
      <c r="R1530" t="s">
        <v>40</v>
      </c>
      <c r="S1530">
        <v>4</v>
      </c>
      <c r="T1530">
        <v>0</v>
      </c>
      <c r="U1530">
        <v>5</v>
      </c>
      <c r="V1530">
        <v>1195</v>
      </c>
      <c r="W1530" t="s">
        <v>54</v>
      </c>
      <c r="X1530" t="s">
        <v>8445</v>
      </c>
      <c r="Y1530" t="s">
        <v>6</v>
      </c>
      <c r="Z1530" s="1">
        <v>44732</v>
      </c>
      <c r="AA1530" s="2">
        <v>9.9120370370370373E-2</v>
      </c>
      <c r="AB1530" s="2">
        <v>0.14453703703703705</v>
      </c>
      <c r="AC1530" t="s">
        <v>45</v>
      </c>
      <c r="AD1530" t="s">
        <v>45</v>
      </c>
      <c r="AE1530" t="s">
        <v>45</v>
      </c>
      <c r="AF1530">
        <v>239</v>
      </c>
    </row>
    <row r="1531" spans="1:32">
      <c r="A1531">
        <v>2679</v>
      </c>
      <c r="B1531">
        <v>1779</v>
      </c>
      <c r="C1531" t="s">
        <v>8140</v>
      </c>
      <c r="D1531" t="s">
        <v>8446</v>
      </c>
      <c r="E1531" t="s">
        <v>48</v>
      </c>
      <c r="F1531" t="s">
        <v>8447</v>
      </c>
      <c r="G1531" t="s">
        <v>8448</v>
      </c>
      <c r="H1531" t="s">
        <v>225</v>
      </c>
      <c r="I1531" s="1">
        <v>15781</v>
      </c>
      <c r="J1531" t="s">
        <v>8449</v>
      </c>
      <c r="K1531" t="s">
        <v>8450</v>
      </c>
      <c r="L1531">
        <v>32771</v>
      </c>
      <c r="M1531" t="s">
        <v>225</v>
      </c>
      <c r="N1531" s="1">
        <v>44598</v>
      </c>
      <c r="O1531" s="1">
        <v>44603</v>
      </c>
      <c r="P1531">
        <v>10</v>
      </c>
      <c r="Q1531">
        <v>1</v>
      </c>
      <c r="R1531" t="s">
        <v>53</v>
      </c>
      <c r="S1531">
        <v>1</v>
      </c>
      <c r="T1531">
        <v>2</v>
      </c>
      <c r="U1531">
        <v>5</v>
      </c>
      <c r="V1531">
        <v>735</v>
      </c>
      <c r="W1531" t="s">
        <v>41</v>
      </c>
      <c r="X1531" t="s">
        <v>8451</v>
      </c>
      <c r="Y1531" t="s">
        <v>43</v>
      </c>
      <c r="Z1531" s="1">
        <v>44587</v>
      </c>
      <c r="AA1531" s="2">
        <v>0.21710648148148148</v>
      </c>
      <c r="AB1531" s="2">
        <v>0.85493055555555564</v>
      </c>
      <c r="AC1531" t="s">
        <v>44</v>
      </c>
      <c r="AD1531" t="s">
        <v>44</v>
      </c>
      <c r="AE1531" t="s">
        <v>44</v>
      </c>
      <c r="AF1531">
        <v>147</v>
      </c>
    </row>
    <row r="1532" spans="1:32">
      <c r="A1532">
        <v>2681</v>
      </c>
      <c r="B1532">
        <v>1781</v>
      </c>
      <c r="C1532" t="s">
        <v>8452</v>
      </c>
      <c r="D1532" t="s">
        <v>5661</v>
      </c>
      <c r="E1532" t="s">
        <v>34</v>
      </c>
      <c r="F1532" t="s">
        <v>8453</v>
      </c>
      <c r="G1532" t="s">
        <v>8454</v>
      </c>
      <c r="H1532" t="s">
        <v>280</v>
      </c>
      <c r="I1532" s="1">
        <v>30344</v>
      </c>
      <c r="J1532" t="s">
        <v>8455</v>
      </c>
      <c r="K1532" t="s">
        <v>8456</v>
      </c>
      <c r="L1532">
        <v>38886</v>
      </c>
      <c r="M1532" t="s">
        <v>280</v>
      </c>
      <c r="N1532" s="1">
        <v>44685</v>
      </c>
      <c r="O1532" s="1">
        <v>44686</v>
      </c>
      <c r="P1532">
        <v>11</v>
      </c>
      <c r="Q1532">
        <v>1</v>
      </c>
      <c r="R1532" t="s">
        <v>63</v>
      </c>
      <c r="S1532">
        <v>2</v>
      </c>
      <c r="T1532">
        <v>2</v>
      </c>
      <c r="U1532">
        <v>1</v>
      </c>
      <c r="V1532">
        <v>74</v>
      </c>
      <c r="W1532" t="s">
        <v>54</v>
      </c>
      <c r="X1532" t="s">
        <v>8457</v>
      </c>
      <c r="Y1532" t="s">
        <v>65</v>
      </c>
      <c r="Z1532" s="1">
        <v>44665</v>
      </c>
      <c r="AA1532" s="2">
        <v>9.2361111111111116E-3</v>
      </c>
      <c r="AB1532" s="2">
        <v>3.2280092592592589E-2</v>
      </c>
      <c r="AC1532" t="s">
        <v>45</v>
      </c>
      <c r="AD1532" t="s">
        <v>45</v>
      </c>
      <c r="AE1532" t="s">
        <v>45</v>
      </c>
      <c r="AF1532">
        <v>74</v>
      </c>
    </row>
    <row r="1533" spans="1:32">
      <c r="A1533">
        <v>2682</v>
      </c>
      <c r="B1533">
        <v>1782</v>
      </c>
      <c r="C1533" t="s">
        <v>197</v>
      </c>
      <c r="D1533" t="s">
        <v>5128</v>
      </c>
      <c r="E1533" t="s">
        <v>34</v>
      </c>
      <c r="F1533" t="s">
        <v>8458</v>
      </c>
      <c r="G1533" t="s">
        <v>8459</v>
      </c>
      <c r="H1533" t="s">
        <v>115</v>
      </c>
      <c r="I1533" s="1">
        <v>19707</v>
      </c>
      <c r="J1533" t="s">
        <v>8460</v>
      </c>
      <c r="K1533" t="s">
        <v>8461</v>
      </c>
      <c r="L1533">
        <v>34412</v>
      </c>
      <c r="M1533" t="s">
        <v>115</v>
      </c>
      <c r="N1533" s="1">
        <v>44686</v>
      </c>
      <c r="O1533" s="1">
        <v>44691</v>
      </c>
      <c r="P1533">
        <v>18</v>
      </c>
      <c r="Q1533">
        <v>1</v>
      </c>
      <c r="R1533" t="s">
        <v>40</v>
      </c>
      <c r="S1533">
        <v>3</v>
      </c>
      <c r="T1533">
        <v>0</v>
      </c>
      <c r="U1533">
        <v>5</v>
      </c>
      <c r="V1533">
        <v>1185</v>
      </c>
      <c r="W1533" t="s">
        <v>41</v>
      </c>
      <c r="X1533" t="s">
        <v>8462</v>
      </c>
      <c r="Y1533" t="s">
        <v>65</v>
      </c>
      <c r="Z1533" s="1">
        <v>44680</v>
      </c>
      <c r="AA1533" s="2">
        <v>0.20182870370370373</v>
      </c>
      <c r="AB1533" s="2">
        <v>0.08</v>
      </c>
      <c r="AC1533" t="s">
        <v>45</v>
      </c>
      <c r="AD1533" t="s">
        <v>44</v>
      </c>
      <c r="AE1533" t="s">
        <v>44</v>
      </c>
      <c r="AF1533">
        <v>237</v>
      </c>
    </row>
    <row r="1534" spans="1:32">
      <c r="A1534">
        <v>2683</v>
      </c>
      <c r="B1534">
        <v>1783</v>
      </c>
      <c r="C1534" t="s">
        <v>119</v>
      </c>
      <c r="D1534" t="s">
        <v>915</v>
      </c>
      <c r="E1534" t="s">
        <v>48</v>
      </c>
      <c r="F1534" t="s">
        <v>8463</v>
      </c>
      <c r="G1534" t="s">
        <v>8464</v>
      </c>
      <c r="H1534" t="s">
        <v>295</v>
      </c>
      <c r="I1534" s="1">
        <v>19196</v>
      </c>
      <c r="J1534" t="s">
        <v>8465</v>
      </c>
      <c r="K1534" t="s">
        <v>8466</v>
      </c>
      <c r="L1534">
        <v>82441</v>
      </c>
      <c r="M1534" t="s">
        <v>295</v>
      </c>
      <c r="N1534" s="1">
        <v>44704</v>
      </c>
      <c r="O1534" s="1">
        <v>44707</v>
      </c>
      <c r="P1534">
        <v>53</v>
      </c>
      <c r="Q1534">
        <v>3</v>
      </c>
      <c r="R1534" t="s">
        <v>63</v>
      </c>
      <c r="S1534">
        <v>4</v>
      </c>
      <c r="T1534">
        <v>0</v>
      </c>
      <c r="U1534">
        <v>3</v>
      </c>
      <c r="V1534">
        <v>246</v>
      </c>
      <c r="W1534" t="s">
        <v>41</v>
      </c>
      <c r="X1534" t="s">
        <v>8467</v>
      </c>
      <c r="Y1534" t="s">
        <v>6</v>
      </c>
      <c r="Z1534" s="1">
        <v>44667</v>
      </c>
      <c r="AA1534" s="2">
        <v>0.27910879629629631</v>
      </c>
      <c r="AB1534" s="2">
        <v>0.36214120370370373</v>
      </c>
      <c r="AC1534" t="s">
        <v>45</v>
      </c>
      <c r="AD1534" t="s">
        <v>45</v>
      </c>
      <c r="AE1534" t="s">
        <v>44</v>
      </c>
      <c r="AF1534">
        <v>82</v>
      </c>
    </row>
    <row r="1535" spans="1:32">
      <c r="A1535">
        <v>2684</v>
      </c>
      <c r="B1535">
        <v>1784</v>
      </c>
      <c r="C1535" t="s">
        <v>8468</v>
      </c>
      <c r="D1535" t="s">
        <v>8182</v>
      </c>
      <c r="E1535" t="s">
        <v>48</v>
      </c>
      <c r="F1535" t="s">
        <v>8469</v>
      </c>
      <c r="G1535" t="s">
        <v>8470</v>
      </c>
      <c r="H1535" t="s">
        <v>135</v>
      </c>
      <c r="I1535" s="1">
        <v>31387</v>
      </c>
      <c r="J1535" t="s">
        <v>8471</v>
      </c>
      <c r="K1535" t="s">
        <v>8472</v>
      </c>
      <c r="L1535">
        <v>98324</v>
      </c>
      <c r="M1535" t="s">
        <v>135</v>
      </c>
      <c r="N1535" s="1">
        <v>44657</v>
      </c>
      <c r="O1535" s="1">
        <v>44658</v>
      </c>
      <c r="P1535">
        <v>59</v>
      </c>
      <c r="Q1535">
        <v>3</v>
      </c>
      <c r="R1535" t="s">
        <v>63</v>
      </c>
      <c r="S1535">
        <v>1</v>
      </c>
      <c r="T1535">
        <v>1</v>
      </c>
      <c r="U1535">
        <v>1</v>
      </c>
      <c r="V1535">
        <v>78</v>
      </c>
      <c r="W1535" t="s">
        <v>41</v>
      </c>
      <c r="X1535" t="s">
        <v>8473</v>
      </c>
      <c r="Y1535" t="s">
        <v>6</v>
      </c>
      <c r="Z1535" s="1">
        <v>44648</v>
      </c>
      <c r="AA1535" s="2">
        <v>0.62791666666666668</v>
      </c>
      <c r="AB1535" s="2">
        <v>0.36057870370370365</v>
      </c>
      <c r="AC1535" t="s">
        <v>45</v>
      </c>
      <c r="AD1535" t="s">
        <v>45</v>
      </c>
      <c r="AE1535" t="s">
        <v>44</v>
      </c>
      <c r="AF1535">
        <v>78</v>
      </c>
    </row>
    <row r="1536" spans="1:32">
      <c r="A1536">
        <v>2685</v>
      </c>
      <c r="B1536">
        <v>1785</v>
      </c>
      <c r="C1536" t="s">
        <v>409</v>
      </c>
      <c r="D1536" t="s">
        <v>5138</v>
      </c>
      <c r="E1536" t="s">
        <v>34</v>
      </c>
      <c r="F1536" t="s">
        <v>8474</v>
      </c>
      <c r="G1536" t="s">
        <v>8475</v>
      </c>
      <c r="H1536" t="s">
        <v>37</v>
      </c>
      <c r="I1536" s="1">
        <v>20034</v>
      </c>
      <c r="J1536" t="s">
        <v>8476</v>
      </c>
      <c r="K1536" t="s">
        <v>8477</v>
      </c>
      <c r="L1536">
        <v>33324</v>
      </c>
      <c r="M1536" t="s">
        <v>37</v>
      </c>
      <c r="N1536" s="1">
        <v>44581</v>
      </c>
      <c r="O1536" s="1">
        <v>44583</v>
      </c>
      <c r="P1536">
        <v>59</v>
      </c>
      <c r="Q1536">
        <v>3</v>
      </c>
      <c r="R1536" t="s">
        <v>63</v>
      </c>
      <c r="S1536">
        <v>2</v>
      </c>
      <c r="T1536">
        <v>0</v>
      </c>
      <c r="U1536">
        <v>2</v>
      </c>
      <c r="V1536">
        <v>142</v>
      </c>
      <c r="W1536" t="s">
        <v>54</v>
      </c>
      <c r="X1536" t="s">
        <v>8478</v>
      </c>
      <c r="Y1536" t="s">
        <v>6</v>
      </c>
      <c r="Z1536" s="1">
        <v>44564</v>
      </c>
      <c r="AA1536" s="2">
        <v>0.89877314814814813</v>
      </c>
      <c r="AB1536" s="2">
        <v>0.88785879629629638</v>
      </c>
      <c r="AC1536" t="s">
        <v>44</v>
      </c>
      <c r="AD1536" t="s">
        <v>44</v>
      </c>
      <c r="AE1536" t="s">
        <v>45</v>
      </c>
      <c r="AF1536">
        <v>71</v>
      </c>
    </row>
    <row r="1537" spans="1:32">
      <c r="A1537">
        <v>2686</v>
      </c>
      <c r="B1537">
        <v>1786</v>
      </c>
      <c r="C1537" t="s">
        <v>2167</v>
      </c>
      <c r="D1537" t="s">
        <v>1215</v>
      </c>
      <c r="E1537" t="s">
        <v>34</v>
      </c>
      <c r="F1537" t="s">
        <v>8479</v>
      </c>
      <c r="G1537" t="s">
        <v>8480</v>
      </c>
      <c r="H1537" t="s">
        <v>1301</v>
      </c>
      <c r="I1537" s="1">
        <v>34763</v>
      </c>
      <c r="J1537" t="s">
        <v>8481</v>
      </c>
      <c r="K1537" t="s">
        <v>8482</v>
      </c>
      <c r="L1537">
        <v>97950</v>
      </c>
      <c r="M1537" t="s">
        <v>1301</v>
      </c>
      <c r="N1537" s="1">
        <v>44935</v>
      </c>
      <c r="O1537" s="1">
        <v>44938</v>
      </c>
      <c r="P1537">
        <v>40</v>
      </c>
      <c r="Q1537">
        <v>2</v>
      </c>
      <c r="R1537" t="s">
        <v>53</v>
      </c>
      <c r="S1537">
        <v>3</v>
      </c>
      <c r="T1537">
        <v>1</v>
      </c>
      <c r="U1537">
        <v>3</v>
      </c>
      <c r="V1537">
        <v>369</v>
      </c>
      <c r="W1537" t="s">
        <v>41</v>
      </c>
      <c r="X1537" t="s">
        <v>8483</v>
      </c>
      <c r="Y1537" t="s">
        <v>6</v>
      </c>
      <c r="Z1537" s="1">
        <v>44911</v>
      </c>
      <c r="AA1537" s="2">
        <v>0.51981481481481484</v>
      </c>
      <c r="AB1537" s="2">
        <v>0.92341435185185183</v>
      </c>
      <c r="AC1537" t="s">
        <v>45</v>
      </c>
      <c r="AD1537" t="s">
        <v>44</v>
      </c>
      <c r="AE1537" t="s">
        <v>45</v>
      </c>
      <c r="AF1537">
        <v>123</v>
      </c>
    </row>
    <row r="1538" spans="1:32">
      <c r="A1538">
        <v>2687</v>
      </c>
      <c r="B1538">
        <v>1787</v>
      </c>
      <c r="C1538" t="s">
        <v>3403</v>
      </c>
      <c r="D1538" t="s">
        <v>8484</v>
      </c>
      <c r="E1538" t="s">
        <v>34</v>
      </c>
      <c r="F1538" t="s">
        <v>8485</v>
      </c>
      <c r="G1538">
        <v>5774521082</v>
      </c>
      <c r="H1538" t="s">
        <v>164</v>
      </c>
      <c r="I1538" s="1">
        <v>19772</v>
      </c>
      <c r="J1538" t="s">
        <v>8486</v>
      </c>
      <c r="K1538" t="s">
        <v>8487</v>
      </c>
      <c r="L1538">
        <v>3537</v>
      </c>
      <c r="M1538" t="s">
        <v>164</v>
      </c>
      <c r="N1538" s="1">
        <v>44682</v>
      </c>
      <c r="O1538" s="1">
        <v>44687</v>
      </c>
      <c r="P1538">
        <v>57</v>
      </c>
      <c r="Q1538">
        <v>3</v>
      </c>
      <c r="R1538" t="s">
        <v>40</v>
      </c>
      <c r="S1538">
        <v>4</v>
      </c>
      <c r="T1538">
        <v>1</v>
      </c>
      <c r="U1538">
        <v>5</v>
      </c>
      <c r="V1538">
        <v>1195</v>
      </c>
      <c r="W1538" t="s">
        <v>41</v>
      </c>
      <c r="X1538" t="s">
        <v>8488</v>
      </c>
      <c r="Y1538" t="s">
        <v>6</v>
      </c>
      <c r="Z1538" s="1">
        <v>44661</v>
      </c>
      <c r="AA1538" s="2">
        <v>0.38430555555555551</v>
      </c>
      <c r="AB1538" s="2">
        <v>0.77756944444444442</v>
      </c>
      <c r="AC1538" t="s">
        <v>45</v>
      </c>
      <c r="AD1538" t="s">
        <v>45</v>
      </c>
      <c r="AE1538" t="s">
        <v>44</v>
      </c>
      <c r="AF1538">
        <v>239</v>
      </c>
    </row>
    <row r="1539" spans="1:32">
      <c r="A1539">
        <v>2688</v>
      </c>
      <c r="B1539">
        <v>1788</v>
      </c>
      <c r="C1539" t="s">
        <v>1240</v>
      </c>
      <c r="D1539" t="s">
        <v>1858</v>
      </c>
      <c r="E1539" t="s">
        <v>34</v>
      </c>
      <c r="F1539" t="s">
        <v>8489</v>
      </c>
      <c r="G1539" t="s">
        <v>8490</v>
      </c>
      <c r="H1539" t="s">
        <v>217</v>
      </c>
      <c r="I1539" s="1">
        <v>24119</v>
      </c>
      <c r="J1539" t="s">
        <v>8491</v>
      </c>
      <c r="K1539" t="s">
        <v>8492</v>
      </c>
      <c r="L1539">
        <v>78160</v>
      </c>
      <c r="M1539" t="s">
        <v>217</v>
      </c>
      <c r="N1539" s="1">
        <v>44622</v>
      </c>
      <c r="O1539" s="1">
        <v>44626</v>
      </c>
      <c r="P1539">
        <v>90</v>
      </c>
      <c r="Q1539">
        <v>4</v>
      </c>
      <c r="R1539" t="s">
        <v>40</v>
      </c>
      <c r="S1539">
        <v>1</v>
      </c>
      <c r="T1539">
        <v>2</v>
      </c>
      <c r="U1539">
        <v>4</v>
      </c>
      <c r="V1539">
        <v>944</v>
      </c>
      <c r="W1539" t="s">
        <v>41</v>
      </c>
      <c r="X1539" t="s">
        <v>8493</v>
      </c>
      <c r="Y1539" t="s">
        <v>65</v>
      </c>
      <c r="Z1539" s="1">
        <v>44589</v>
      </c>
      <c r="AA1539" s="2">
        <v>0.49039351851851848</v>
      </c>
      <c r="AB1539" s="2">
        <v>0.63583333333333336</v>
      </c>
      <c r="AC1539" t="s">
        <v>45</v>
      </c>
      <c r="AD1539" t="s">
        <v>44</v>
      </c>
      <c r="AE1539" t="s">
        <v>44</v>
      </c>
      <c r="AF1539">
        <v>236</v>
      </c>
    </row>
    <row r="1540" spans="1:32">
      <c r="A1540">
        <v>2690</v>
      </c>
      <c r="B1540">
        <v>1790</v>
      </c>
      <c r="C1540" t="s">
        <v>321</v>
      </c>
      <c r="D1540" t="s">
        <v>140</v>
      </c>
      <c r="E1540" t="s">
        <v>34</v>
      </c>
      <c r="F1540" t="s">
        <v>8494</v>
      </c>
      <c r="G1540" t="s">
        <v>8495</v>
      </c>
      <c r="H1540" t="s">
        <v>295</v>
      </c>
      <c r="I1540" s="1">
        <v>36197</v>
      </c>
      <c r="J1540" t="s">
        <v>8496</v>
      </c>
      <c r="K1540" t="s">
        <v>8497</v>
      </c>
      <c r="L1540">
        <v>70553</v>
      </c>
      <c r="M1540" t="s">
        <v>295</v>
      </c>
      <c r="N1540" s="1">
        <v>44747</v>
      </c>
      <c r="O1540" s="1">
        <v>44748</v>
      </c>
      <c r="P1540">
        <v>67</v>
      </c>
      <c r="Q1540">
        <v>3</v>
      </c>
      <c r="R1540" t="s">
        <v>53</v>
      </c>
      <c r="S1540">
        <v>1</v>
      </c>
      <c r="T1540">
        <v>0</v>
      </c>
      <c r="U1540">
        <v>1</v>
      </c>
      <c r="V1540">
        <v>148</v>
      </c>
      <c r="W1540" t="s">
        <v>41</v>
      </c>
      <c r="X1540" t="s">
        <v>8498</v>
      </c>
      <c r="Y1540" t="s">
        <v>43</v>
      </c>
      <c r="Z1540" s="1">
        <v>44715</v>
      </c>
      <c r="AA1540" s="2">
        <v>1.1354166666666667E-2</v>
      </c>
      <c r="AB1540" s="2">
        <v>0.48974537037037041</v>
      </c>
      <c r="AC1540" t="s">
        <v>45</v>
      </c>
      <c r="AD1540" t="s">
        <v>45</v>
      </c>
      <c r="AE1540" t="s">
        <v>44</v>
      </c>
      <c r="AF1540">
        <v>148</v>
      </c>
    </row>
    <row r="1541" spans="1:32">
      <c r="A1541">
        <v>2691</v>
      </c>
      <c r="B1541">
        <v>1791</v>
      </c>
      <c r="C1541" t="s">
        <v>229</v>
      </c>
      <c r="D1541" t="s">
        <v>191</v>
      </c>
      <c r="E1541" t="s">
        <v>48</v>
      </c>
      <c r="F1541" t="s">
        <v>8499</v>
      </c>
      <c r="G1541" t="s">
        <v>8500</v>
      </c>
      <c r="H1541" t="s">
        <v>423</v>
      </c>
      <c r="I1541" s="1">
        <v>16282</v>
      </c>
      <c r="J1541" t="s">
        <v>8501</v>
      </c>
      <c r="K1541" t="s">
        <v>8502</v>
      </c>
      <c r="L1541">
        <v>63833</v>
      </c>
      <c r="M1541" t="s">
        <v>423</v>
      </c>
      <c r="N1541" s="1">
        <v>44654</v>
      </c>
      <c r="O1541" s="1">
        <v>44659</v>
      </c>
      <c r="P1541">
        <v>84</v>
      </c>
      <c r="Q1541">
        <v>4</v>
      </c>
      <c r="R1541" t="s">
        <v>40</v>
      </c>
      <c r="S1541">
        <v>2</v>
      </c>
      <c r="T1541">
        <v>2</v>
      </c>
      <c r="U1541">
        <v>5</v>
      </c>
      <c r="V1541">
        <v>1205</v>
      </c>
      <c r="W1541" t="s">
        <v>54</v>
      </c>
      <c r="X1541" t="s">
        <v>8503</v>
      </c>
      <c r="Y1541" t="s">
        <v>81</v>
      </c>
      <c r="Z1541" s="1">
        <v>44617</v>
      </c>
      <c r="AA1541" s="2">
        <v>0.79410879629629638</v>
      </c>
      <c r="AB1541" s="2">
        <v>0.3951736111111111</v>
      </c>
      <c r="AC1541" t="s">
        <v>45</v>
      </c>
      <c r="AD1541" t="s">
        <v>44</v>
      </c>
      <c r="AE1541" t="s">
        <v>44</v>
      </c>
      <c r="AF1541">
        <v>241</v>
      </c>
    </row>
    <row r="1542" spans="1:32">
      <c r="A1542">
        <v>2692</v>
      </c>
      <c r="B1542">
        <v>1792</v>
      </c>
      <c r="C1542" t="s">
        <v>8504</v>
      </c>
      <c r="D1542" t="s">
        <v>768</v>
      </c>
      <c r="E1542" t="s">
        <v>34</v>
      </c>
      <c r="F1542" t="s">
        <v>8505</v>
      </c>
      <c r="G1542" t="s">
        <v>8506</v>
      </c>
      <c r="H1542" t="s">
        <v>272</v>
      </c>
      <c r="I1542" s="1">
        <v>31169</v>
      </c>
      <c r="J1542" t="s">
        <v>8507</v>
      </c>
      <c r="K1542" t="s">
        <v>8508</v>
      </c>
      <c r="L1542">
        <v>34525</v>
      </c>
      <c r="M1542" t="s">
        <v>272</v>
      </c>
      <c r="N1542" s="1">
        <v>44626</v>
      </c>
      <c r="O1542" s="1">
        <v>44631</v>
      </c>
      <c r="P1542">
        <v>69</v>
      </c>
      <c r="Q1542">
        <v>3</v>
      </c>
      <c r="R1542" t="s">
        <v>40</v>
      </c>
      <c r="S1542">
        <v>1</v>
      </c>
      <c r="T1542">
        <v>0</v>
      </c>
      <c r="U1542">
        <v>5</v>
      </c>
      <c r="V1542">
        <v>1230</v>
      </c>
      <c r="W1542" t="s">
        <v>54</v>
      </c>
      <c r="X1542" t="s">
        <v>8509</v>
      </c>
      <c r="Y1542" t="s">
        <v>81</v>
      </c>
      <c r="Z1542" s="1">
        <v>44590</v>
      </c>
      <c r="AA1542" s="2">
        <v>0.95457175925925919</v>
      </c>
      <c r="AB1542" s="2">
        <v>0.82243055555555555</v>
      </c>
      <c r="AC1542" t="s">
        <v>44</v>
      </c>
      <c r="AD1542" t="s">
        <v>44</v>
      </c>
      <c r="AE1542" t="s">
        <v>45</v>
      </c>
      <c r="AF1542">
        <v>246</v>
      </c>
    </row>
    <row r="1543" spans="1:32">
      <c r="A1543">
        <v>2693</v>
      </c>
      <c r="B1543">
        <v>1793</v>
      </c>
      <c r="C1543" t="s">
        <v>8161</v>
      </c>
      <c r="D1543" t="s">
        <v>5974</v>
      </c>
      <c r="E1543" t="s">
        <v>34</v>
      </c>
      <c r="F1543" t="s">
        <v>8510</v>
      </c>
      <c r="G1543" t="s">
        <v>8511</v>
      </c>
      <c r="H1543" t="s">
        <v>423</v>
      </c>
      <c r="I1543" s="1">
        <v>28739</v>
      </c>
      <c r="J1543" t="s">
        <v>8512</v>
      </c>
      <c r="K1543" t="s">
        <v>8513</v>
      </c>
      <c r="L1543">
        <v>14908</v>
      </c>
      <c r="M1543" t="s">
        <v>423</v>
      </c>
      <c r="N1543" s="1">
        <v>44657</v>
      </c>
      <c r="O1543" s="1">
        <v>44659</v>
      </c>
      <c r="P1543">
        <v>82</v>
      </c>
      <c r="Q1543">
        <v>4</v>
      </c>
      <c r="R1543" t="s">
        <v>53</v>
      </c>
      <c r="S1543">
        <v>1</v>
      </c>
      <c r="T1543">
        <v>0</v>
      </c>
      <c r="U1543">
        <v>2</v>
      </c>
      <c r="V1543">
        <v>298</v>
      </c>
      <c r="W1543" t="s">
        <v>54</v>
      </c>
      <c r="X1543" t="s">
        <v>8514</v>
      </c>
      <c r="Y1543" t="s">
        <v>6</v>
      </c>
      <c r="Z1543" s="1">
        <v>44618</v>
      </c>
      <c r="AA1543" s="2">
        <v>0.53585648148148146</v>
      </c>
      <c r="AB1543" s="2">
        <v>0.56837962962962962</v>
      </c>
      <c r="AC1543" t="s">
        <v>45</v>
      </c>
      <c r="AD1543" t="s">
        <v>44</v>
      </c>
      <c r="AE1543" t="s">
        <v>45</v>
      </c>
      <c r="AF1543">
        <v>149</v>
      </c>
    </row>
    <row r="1544" spans="1:32">
      <c r="A1544">
        <v>2694</v>
      </c>
      <c r="B1544">
        <v>1794</v>
      </c>
      <c r="C1544" t="s">
        <v>3552</v>
      </c>
      <c r="D1544" t="s">
        <v>696</v>
      </c>
      <c r="E1544" t="s">
        <v>48</v>
      </c>
      <c r="F1544" t="s">
        <v>8515</v>
      </c>
      <c r="G1544" t="s">
        <v>8516</v>
      </c>
      <c r="H1544" t="s">
        <v>156</v>
      </c>
      <c r="I1544" s="1">
        <v>30746</v>
      </c>
      <c r="J1544" t="s">
        <v>8517</v>
      </c>
      <c r="K1544" t="s">
        <v>8518</v>
      </c>
      <c r="L1544">
        <v>13854</v>
      </c>
      <c r="M1544" t="s">
        <v>156</v>
      </c>
      <c r="N1544" s="1">
        <v>44877</v>
      </c>
      <c r="O1544" s="1">
        <v>44881</v>
      </c>
      <c r="P1544">
        <v>39</v>
      </c>
      <c r="Q1544">
        <v>2</v>
      </c>
      <c r="R1544" t="s">
        <v>40</v>
      </c>
      <c r="S1544">
        <v>3</v>
      </c>
      <c r="T1544">
        <v>0</v>
      </c>
      <c r="U1544">
        <v>4</v>
      </c>
      <c r="V1544">
        <v>832</v>
      </c>
      <c r="W1544" t="s">
        <v>54</v>
      </c>
      <c r="X1544" t="s">
        <v>8519</v>
      </c>
      <c r="Y1544" t="s">
        <v>43</v>
      </c>
      <c r="Z1544" s="1">
        <v>44850</v>
      </c>
      <c r="AA1544" s="2">
        <v>0.16460648148148146</v>
      </c>
      <c r="AB1544" s="2">
        <v>0.54629629629629628</v>
      </c>
      <c r="AC1544" t="s">
        <v>44</v>
      </c>
      <c r="AD1544" t="s">
        <v>45</v>
      </c>
      <c r="AE1544" t="s">
        <v>44</v>
      </c>
      <c r="AF1544">
        <v>208</v>
      </c>
    </row>
    <row r="1545" spans="1:32">
      <c r="A1545">
        <v>2695</v>
      </c>
      <c r="B1545">
        <v>1795</v>
      </c>
      <c r="C1545" t="s">
        <v>1681</v>
      </c>
      <c r="D1545" t="s">
        <v>8520</v>
      </c>
      <c r="E1545" t="s">
        <v>34</v>
      </c>
      <c r="F1545" t="s">
        <v>8521</v>
      </c>
      <c r="G1545" t="s">
        <v>8522</v>
      </c>
      <c r="H1545" t="s">
        <v>171</v>
      </c>
      <c r="I1545" s="1">
        <v>35226</v>
      </c>
      <c r="J1545" t="s">
        <v>8523</v>
      </c>
      <c r="K1545" t="s">
        <v>8524</v>
      </c>
      <c r="L1545">
        <v>60820</v>
      </c>
      <c r="M1545" t="s">
        <v>171</v>
      </c>
      <c r="N1545" s="1">
        <v>44901</v>
      </c>
      <c r="O1545" s="1">
        <v>44902</v>
      </c>
      <c r="P1545">
        <v>49</v>
      </c>
      <c r="Q1545">
        <v>2</v>
      </c>
      <c r="R1545" t="s">
        <v>53</v>
      </c>
      <c r="S1545">
        <v>3</v>
      </c>
      <c r="T1545">
        <v>1</v>
      </c>
      <c r="U1545">
        <v>1</v>
      </c>
      <c r="V1545">
        <v>144</v>
      </c>
      <c r="W1545" t="s">
        <v>54</v>
      </c>
      <c r="X1545" t="s">
        <v>8525</v>
      </c>
      <c r="Y1545" t="s">
        <v>43</v>
      </c>
      <c r="Z1545" s="1">
        <v>44874</v>
      </c>
      <c r="AA1545" s="2">
        <v>0.92584490740740744</v>
      </c>
      <c r="AB1545" s="2">
        <v>0.37593750000000004</v>
      </c>
      <c r="AC1545" t="s">
        <v>44</v>
      </c>
      <c r="AD1545" t="s">
        <v>44</v>
      </c>
      <c r="AE1545" t="s">
        <v>45</v>
      </c>
      <c r="AF1545">
        <v>144</v>
      </c>
    </row>
    <row r="1546" spans="1:32">
      <c r="A1546">
        <v>2696</v>
      </c>
      <c r="B1546">
        <v>1796</v>
      </c>
      <c r="C1546" t="s">
        <v>662</v>
      </c>
      <c r="D1546" t="s">
        <v>5644</v>
      </c>
      <c r="E1546" t="s">
        <v>34</v>
      </c>
      <c r="F1546" t="s">
        <v>8526</v>
      </c>
      <c r="G1546" t="s">
        <v>8527</v>
      </c>
      <c r="H1546" t="s">
        <v>171</v>
      </c>
      <c r="I1546" s="1">
        <v>23712</v>
      </c>
      <c r="J1546" t="s">
        <v>8528</v>
      </c>
      <c r="K1546" t="s">
        <v>8529</v>
      </c>
      <c r="L1546">
        <v>78782</v>
      </c>
      <c r="M1546" t="s">
        <v>171</v>
      </c>
      <c r="N1546" s="1">
        <v>44659</v>
      </c>
      <c r="O1546" s="1">
        <v>44661</v>
      </c>
      <c r="P1546">
        <v>75</v>
      </c>
      <c r="Q1546">
        <v>3</v>
      </c>
      <c r="R1546" t="s">
        <v>40</v>
      </c>
      <c r="S1546">
        <v>1</v>
      </c>
      <c r="T1546">
        <v>2</v>
      </c>
      <c r="U1546">
        <v>2</v>
      </c>
      <c r="V1546">
        <v>452</v>
      </c>
      <c r="W1546" t="s">
        <v>41</v>
      </c>
      <c r="X1546" t="s">
        <v>8530</v>
      </c>
      <c r="Y1546" t="s">
        <v>43</v>
      </c>
      <c r="Z1546" s="1">
        <v>44650</v>
      </c>
      <c r="AA1546" s="2">
        <v>0.39090277777777777</v>
      </c>
      <c r="AB1546" s="2">
        <v>0.99593750000000003</v>
      </c>
      <c r="AC1546" t="s">
        <v>44</v>
      </c>
      <c r="AD1546" t="s">
        <v>44</v>
      </c>
      <c r="AE1546" t="s">
        <v>44</v>
      </c>
      <c r="AF1546">
        <v>226</v>
      </c>
    </row>
    <row r="1547" spans="1:32">
      <c r="A1547">
        <v>2697</v>
      </c>
      <c r="B1547">
        <v>1797</v>
      </c>
      <c r="C1547" t="s">
        <v>1783</v>
      </c>
      <c r="D1547" t="s">
        <v>1028</v>
      </c>
      <c r="E1547" t="s">
        <v>34</v>
      </c>
      <c r="F1547" t="s">
        <v>8531</v>
      </c>
      <c r="G1547" t="s">
        <v>8532</v>
      </c>
      <c r="H1547" t="s">
        <v>77</v>
      </c>
      <c r="I1547" s="1">
        <v>27709</v>
      </c>
      <c r="J1547" t="s">
        <v>8533</v>
      </c>
      <c r="K1547" t="s">
        <v>8534</v>
      </c>
      <c r="L1547">
        <v>13678</v>
      </c>
      <c r="M1547" t="s">
        <v>77</v>
      </c>
      <c r="N1547" s="1">
        <v>44714</v>
      </c>
      <c r="O1547" s="1">
        <v>44716</v>
      </c>
      <c r="P1547">
        <v>68</v>
      </c>
      <c r="Q1547">
        <v>3</v>
      </c>
      <c r="R1547" t="s">
        <v>63</v>
      </c>
      <c r="S1547">
        <v>2</v>
      </c>
      <c r="T1547">
        <v>0</v>
      </c>
      <c r="U1547">
        <v>2</v>
      </c>
      <c r="V1547">
        <v>170</v>
      </c>
      <c r="W1547" t="s">
        <v>54</v>
      </c>
      <c r="X1547" t="s">
        <v>8535</v>
      </c>
      <c r="Y1547" t="s">
        <v>81</v>
      </c>
      <c r="Z1547" s="1">
        <v>44696</v>
      </c>
      <c r="AA1547" s="2">
        <v>0.62982638888888887</v>
      </c>
      <c r="AB1547" s="2">
        <v>0.27510416666666665</v>
      </c>
      <c r="AC1547" t="s">
        <v>45</v>
      </c>
      <c r="AD1547" t="s">
        <v>45</v>
      </c>
      <c r="AE1547" t="s">
        <v>45</v>
      </c>
      <c r="AF1547">
        <v>85</v>
      </c>
    </row>
    <row r="1548" spans="1:32">
      <c r="A1548">
        <v>2699</v>
      </c>
      <c r="B1548">
        <v>1799</v>
      </c>
      <c r="C1548" t="s">
        <v>385</v>
      </c>
      <c r="D1548" t="s">
        <v>3708</v>
      </c>
      <c r="E1548" t="s">
        <v>34</v>
      </c>
      <c r="F1548" t="s">
        <v>8536</v>
      </c>
      <c r="G1548">
        <v>6786604676</v>
      </c>
      <c r="H1548" t="s">
        <v>115</v>
      </c>
      <c r="I1548" s="1">
        <v>30584</v>
      </c>
      <c r="J1548" t="s">
        <v>8537</v>
      </c>
      <c r="K1548" t="s">
        <v>8538</v>
      </c>
      <c r="L1548">
        <v>30945</v>
      </c>
      <c r="M1548" t="s">
        <v>115</v>
      </c>
      <c r="N1548" s="1">
        <v>44741</v>
      </c>
      <c r="O1548" s="1">
        <v>44745</v>
      </c>
      <c r="P1548">
        <v>29</v>
      </c>
      <c r="Q1548">
        <v>2</v>
      </c>
      <c r="R1548" t="s">
        <v>63</v>
      </c>
      <c r="S1548">
        <v>4</v>
      </c>
      <c r="T1548">
        <v>2</v>
      </c>
      <c r="U1548">
        <v>4</v>
      </c>
      <c r="V1548">
        <v>312</v>
      </c>
      <c r="W1548" t="s">
        <v>54</v>
      </c>
      <c r="X1548" t="s">
        <v>8539</v>
      </c>
      <c r="Y1548" t="s">
        <v>65</v>
      </c>
      <c r="Z1548" s="1">
        <v>44718</v>
      </c>
      <c r="AA1548" s="2">
        <v>0.25732638888888887</v>
      </c>
      <c r="AB1548" s="2">
        <v>0.75630787037037039</v>
      </c>
      <c r="AC1548" t="s">
        <v>45</v>
      </c>
      <c r="AD1548" t="s">
        <v>45</v>
      </c>
      <c r="AE1548" t="s">
        <v>44</v>
      </c>
      <c r="AF1548">
        <v>78</v>
      </c>
    </row>
    <row r="1549" spans="1:32">
      <c r="A1549">
        <v>2700</v>
      </c>
      <c r="B1549">
        <v>1800</v>
      </c>
      <c r="C1549" t="s">
        <v>8540</v>
      </c>
      <c r="D1549" t="s">
        <v>8541</v>
      </c>
      <c r="E1549" t="s">
        <v>48</v>
      </c>
      <c r="F1549" t="s">
        <v>8542</v>
      </c>
      <c r="G1549" t="s">
        <v>8543</v>
      </c>
      <c r="H1549" t="s">
        <v>330</v>
      </c>
      <c r="I1549" s="1">
        <v>34856</v>
      </c>
      <c r="J1549" t="s">
        <v>8544</v>
      </c>
      <c r="K1549" t="s">
        <v>8545</v>
      </c>
      <c r="L1549">
        <v>54600</v>
      </c>
      <c r="M1549" t="s">
        <v>330</v>
      </c>
      <c r="N1549" s="1">
        <v>44675</v>
      </c>
      <c r="O1549" s="1">
        <v>44677</v>
      </c>
      <c r="P1549">
        <v>39</v>
      </c>
      <c r="Q1549">
        <v>2</v>
      </c>
      <c r="R1549" t="s">
        <v>40</v>
      </c>
      <c r="S1549">
        <v>4</v>
      </c>
      <c r="T1549">
        <v>0</v>
      </c>
      <c r="U1549">
        <v>2</v>
      </c>
      <c r="V1549">
        <v>424</v>
      </c>
      <c r="W1549" t="s">
        <v>54</v>
      </c>
      <c r="X1549" t="s">
        <v>8546</v>
      </c>
      <c r="Y1549" t="s">
        <v>65</v>
      </c>
      <c r="Z1549" s="1">
        <v>44643</v>
      </c>
      <c r="AA1549" s="2">
        <v>0.26130787037037034</v>
      </c>
      <c r="AB1549" s="2">
        <v>0.97865740740740748</v>
      </c>
      <c r="AC1549" t="s">
        <v>45</v>
      </c>
      <c r="AD1549" t="s">
        <v>45</v>
      </c>
      <c r="AE1549" t="s">
        <v>45</v>
      </c>
      <c r="AF1549">
        <v>212</v>
      </c>
    </row>
    <row r="1550" spans="1:32">
      <c r="A1550">
        <v>2701</v>
      </c>
      <c r="B1550">
        <v>1801</v>
      </c>
      <c r="C1550" t="s">
        <v>8547</v>
      </c>
      <c r="D1550" t="s">
        <v>4785</v>
      </c>
      <c r="E1550" t="s">
        <v>48</v>
      </c>
      <c r="F1550" t="s">
        <v>8548</v>
      </c>
      <c r="G1550" t="s">
        <v>8549</v>
      </c>
      <c r="H1550" t="s">
        <v>692</v>
      </c>
      <c r="I1550" s="1">
        <v>16201</v>
      </c>
      <c r="J1550" t="s">
        <v>8550</v>
      </c>
      <c r="K1550" t="s">
        <v>8551</v>
      </c>
      <c r="L1550">
        <v>28832</v>
      </c>
      <c r="M1550" t="s">
        <v>692</v>
      </c>
      <c r="N1550" s="1">
        <v>44889</v>
      </c>
      <c r="O1550" s="1">
        <v>44893</v>
      </c>
      <c r="P1550">
        <v>5</v>
      </c>
      <c r="Q1550">
        <v>1</v>
      </c>
      <c r="R1550" t="s">
        <v>63</v>
      </c>
      <c r="S1550">
        <v>1</v>
      </c>
      <c r="T1550">
        <v>0</v>
      </c>
      <c r="U1550">
        <v>4</v>
      </c>
      <c r="V1550">
        <v>312</v>
      </c>
      <c r="W1550" t="s">
        <v>41</v>
      </c>
      <c r="X1550" t="s">
        <v>8552</v>
      </c>
      <c r="Y1550" t="s">
        <v>6</v>
      </c>
      <c r="Z1550" s="1">
        <v>44877</v>
      </c>
      <c r="AA1550" s="2">
        <v>1.6898148148148148E-2</v>
      </c>
      <c r="AB1550" s="2">
        <v>0.65689814814814818</v>
      </c>
      <c r="AC1550" t="s">
        <v>44</v>
      </c>
      <c r="AD1550" t="s">
        <v>44</v>
      </c>
      <c r="AE1550" t="s">
        <v>44</v>
      </c>
      <c r="AF1550">
        <v>78</v>
      </c>
    </row>
    <row r="1551" spans="1:32">
      <c r="A1551">
        <v>2702</v>
      </c>
      <c r="B1551">
        <v>1802</v>
      </c>
      <c r="C1551" t="s">
        <v>8553</v>
      </c>
      <c r="D1551" t="s">
        <v>8554</v>
      </c>
      <c r="E1551" t="s">
        <v>48</v>
      </c>
      <c r="F1551" t="s">
        <v>8555</v>
      </c>
      <c r="G1551" t="s">
        <v>8556</v>
      </c>
      <c r="H1551" t="s">
        <v>272</v>
      </c>
      <c r="I1551" s="1">
        <v>31655</v>
      </c>
      <c r="J1551" t="s">
        <v>8557</v>
      </c>
      <c r="K1551" t="s">
        <v>8558</v>
      </c>
      <c r="L1551">
        <v>58520</v>
      </c>
      <c r="M1551" t="s">
        <v>272</v>
      </c>
      <c r="N1551" s="1">
        <v>44765</v>
      </c>
      <c r="O1551" s="1">
        <v>44767</v>
      </c>
      <c r="P1551">
        <v>11</v>
      </c>
      <c r="Q1551">
        <v>1</v>
      </c>
      <c r="R1551" t="s">
        <v>63</v>
      </c>
      <c r="S1551">
        <v>1</v>
      </c>
      <c r="T1551">
        <v>0</v>
      </c>
      <c r="U1551">
        <v>2</v>
      </c>
      <c r="V1551">
        <v>158</v>
      </c>
      <c r="W1551" t="s">
        <v>54</v>
      </c>
      <c r="X1551" t="s">
        <v>8559</v>
      </c>
      <c r="Y1551" t="s">
        <v>6</v>
      </c>
      <c r="Z1551" s="1">
        <v>44729</v>
      </c>
      <c r="AA1551" s="2">
        <v>0.71668981481481486</v>
      </c>
      <c r="AB1551" s="2">
        <v>0.39988425925925924</v>
      </c>
      <c r="AC1551" t="s">
        <v>45</v>
      </c>
      <c r="AD1551" t="s">
        <v>45</v>
      </c>
      <c r="AE1551" t="s">
        <v>45</v>
      </c>
      <c r="AF1551">
        <v>79</v>
      </c>
    </row>
    <row r="1552" spans="1:32">
      <c r="A1552">
        <v>2704</v>
      </c>
      <c r="B1552">
        <v>1804</v>
      </c>
      <c r="C1552" t="s">
        <v>1783</v>
      </c>
      <c r="D1552" t="s">
        <v>1446</v>
      </c>
      <c r="E1552" t="s">
        <v>48</v>
      </c>
      <c r="F1552" t="s">
        <v>8560</v>
      </c>
      <c r="G1552" t="s">
        <v>8561</v>
      </c>
      <c r="H1552" t="s">
        <v>37</v>
      </c>
      <c r="I1552" s="1">
        <v>17279</v>
      </c>
      <c r="J1552" t="s">
        <v>8562</v>
      </c>
      <c r="K1552" t="s">
        <v>8563</v>
      </c>
      <c r="L1552">
        <v>61506</v>
      </c>
      <c r="M1552" t="s">
        <v>37</v>
      </c>
      <c r="N1552" s="1">
        <v>44891</v>
      </c>
      <c r="O1552" s="1">
        <v>44896</v>
      </c>
      <c r="P1552">
        <v>43</v>
      </c>
      <c r="Q1552">
        <v>2</v>
      </c>
      <c r="R1552" t="s">
        <v>53</v>
      </c>
      <c r="S1552">
        <v>3</v>
      </c>
      <c r="T1552">
        <v>2</v>
      </c>
      <c r="U1552">
        <v>5</v>
      </c>
      <c r="V1552">
        <v>735</v>
      </c>
      <c r="W1552" t="s">
        <v>41</v>
      </c>
      <c r="X1552" t="s">
        <v>8564</v>
      </c>
      <c r="Y1552" t="s">
        <v>43</v>
      </c>
      <c r="Z1552" s="1">
        <v>44885</v>
      </c>
      <c r="AA1552" s="2">
        <v>0.77150462962962962</v>
      </c>
      <c r="AB1552" s="2">
        <v>0.28239583333333335</v>
      </c>
      <c r="AC1552" t="s">
        <v>44</v>
      </c>
      <c r="AD1552" t="s">
        <v>44</v>
      </c>
      <c r="AE1552" t="s">
        <v>44</v>
      </c>
      <c r="AF1552">
        <v>147</v>
      </c>
    </row>
    <row r="1553" spans="1:32">
      <c r="A1553">
        <v>2705</v>
      </c>
      <c r="B1553">
        <v>1805</v>
      </c>
      <c r="C1553" t="s">
        <v>133</v>
      </c>
      <c r="D1553" t="s">
        <v>2511</v>
      </c>
      <c r="E1553" t="s">
        <v>34</v>
      </c>
      <c r="F1553" t="s">
        <v>8565</v>
      </c>
      <c r="G1553" t="s">
        <v>8566</v>
      </c>
      <c r="H1553" t="s">
        <v>60</v>
      </c>
      <c r="I1553" s="1">
        <v>38569</v>
      </c>
      <c r="J1553" t="s">
        <v>8567</v>
      </c>
      <c r="K1553" t="s">
        <v>8568</v>
      </c>
      <c r="L1553">
        <v>81032</v>
      </c>
      <c r="M1553" t="s">
        <v>60</v>
      </c>
      <c r="N1553" s="1">
        <v>44740</v>
      </c>
      <c r="O1553" s="1">
        <v>44742</v>
      </c>
      <c r="P1553">
        <v>26</v>
      </c>
      <c r="Q1553">
        <v>2</v>
      </c>
      <c r="R1553" t="s">
        <v>63</v>
      </c>
      <c r="S1553">
        <v>2</v>
      </c>
      <c r="T1553">
        <v>0</v>
      </c>
      <c r="U1553">
        <v>2</v>
      </c>
      <c r="V1553">
        <v>122</v>
      </c>
      <c r="W1553" t="s">
        <v>41</v>
      </c>
      <c r="X1553" t="s">
        <v>8569</v>
      </c>
      <c r="Y1553" t="s">
        <v>6</v>
      </c>
      <c r="Z1553" s="1">
        <v>44735</v>
      </c>
      <c r="AA1553" s="2">
        <v>0.73725694444444445</v>
      </c>
      <c r="AB1553" s="2">
        <v>0.95112268518518517</v>
      </c>
      <c r="AC1553" t="s">
        <v>44</v>
      </c>
      <c r="AD1553" t="s">
        <v>45</v>
      </c>
      <c r="AE1553" t="s">
        <v>45</v>
      </c>
      <c r="AF1553">
        <v>61</v>
      </c>
    </row>
    <row r="1554" spans="1:32">
      <c r="A1554">
        <v>2706</v>
      </c>
      <c r="B1554">
        <v>1806</v>
      </c>
      <c r="C1554" t="s">
        <v>4627</v>
      </c>
      <c r="D1554" t="s">
        <v>2581</v>
      </c>
      <c r="E1554" t="s">
        <v>48</v>
      </c>
      <c r="F1554" t="s">
        <v>8570</v>
      </c>
      <c r="G1554" t="s">
        <v>8571</v>
      </c>
      <c r="H1554" t="s">
        <v>60</v>
      </c>
      <c r="I1554" s="1">
        <v>26682</v>
      </c>
      <c r="J1554" t="s">
        <v>8572</v>
      </c>
      <c r="K1554" t="s">
        <v>2092</v>
      </c>
      <c r="L1554">
        <v>91090</v>
      </c>
      <c r="M1554" t="s">
        <v>60</v>
      </c>
      <c r="N1554" s="1">
        <v>44873</v>
      </c>
      <c r="O1554" s="1">
        <v>44877</v>
      </c>
      <c r="P1554">
        <v>60</v>
      </c>
      <c r="Q1554">
        <v>3</v>
      </c>
      <c r="R1554" t="s">
        <v>40</v>
      </c>
      <c r="S1554">
        <v>2</v>
      </c>
      <c r="T1554">
        <v>2</v>
      </c>
      <c r="U1554">
        <v>4</v>
      </c>
      <c r="V1554">
        <v>828</v>
      </c>
      <c r="W1554" t="s">
        <v>54</v>
      </c>
      <c r="X1554" t="s">
        <v>8573</v>
      </c>
      <c r="Y1554" t="s">
        <v>65</v>
      </c>
      <c r="Z1554" s="1">
        <v>44848</v>
      </c>
      <c r="AA1554" s="2">
        <v>2.3310185185185187E-2</v>
      </c>
      <c r="AB1554" s="2">
        <v>0.85513888888888889</v>
      </c>
      <c r="AC1554" t="s">
        <v>45</v>
      </c>
      <c r="AD1554" t="s">
        <v>44</v>
      </c>
      <c r="AE1554" t="s">
        <v>44</v>
      </c>
      <c r="AF1554">
        <v>207</v>
      </c>
    </row>
    <row r="1555" spans="1:32">
      <c r="A1555">
        <v>2707</v>
      </c>
      <c r="B1555">
        <v>1807</v>
      </c>
      <c r="C1555" t="s">
        <v>571</v>
      </c>
      <c r="D1555" t="s">
        <v>2581</v>
      </c>
      <c r="E1555" t="s">
        <v>48</v>
      </c>
      <c r="F1555" t="s">
        <v>8574</v>
      </c>
      <c r="G1555" t="s">
        <v>8575</v>
      </c>
      <c r="H1555" t="s">
        <v>171</v>
      </c>
      <c r="I1555" s="1">
        <v>20743</v>
      </c>
      <c r="J1555" t="s">
        <v>8576</v>
      </c>
      <c r="K1555" t="s">
        <v>8577</v>
      </c>
      <c r="L1555">
        <v>94766</v>
      </c>
      <c r="M1555" t="s">
        <v>171</v>
      </c>
      <c r="N1555" s="1">
        <v>44744</v>
      </c>
      <c r="O1555" s="1">
        <v>44749</v>
      </c>
      <c r="P1555">
        <v>18</v>
      </c>
      <c r="Q1555">
        <v>1</v>
      </c>
      <c r="R1555" t="s">
        <v>40</v>
      </c>
      <c r="S1555">
        <v>1</v>
      </c>
      <c r="T1555">
        <v>2</v>
      </c>
      <c r="U1555">
        <v>5</v>
      </c>
      <c r="V1555">
        <v>1045</v>
      </c>
      <c r="W1555" t="s">
        <v>54</v>
      </c>
      <c r="X1555" t="s">
        <v>8578</v>
      </c>
      <c r="Y1555" t="s">
        <v>43</v>
      </c>
      <c r="Z1555" s="1">
        <v>44735</v>
      </c>
      <c r="AA1555" s="2">
        <v>0.32881944444444444</v>
      </c>
      <c r="AB1555" s="2">
        <v>0.54083333333333339</v>
      </c>
      <c r="AC1555" t="s">
        <v>44</v>
      </c>
      <c r="AD1555" t="s">
        <v>44</v>
      </c>
      <c r="AE1555" t="s">
        <v>44</v>
      </c>
      <c r="AF1555">
        <v>209</v>
      </c>
    </row>
    <row r="1556" spans="1:32">
      <c r="A1556">
        <v>2708</v>
      </c>
      <c r="B1556">
        <v>1808</v>
      </c>
      <c r="C1556" t="s">
        <v>263</v>
      </c>
      <c r="D1556" t="s">
        <v>745</v>
      </c>
      <c r="E1556" t="s">
        <v>34</v>
      </c>
      <c r="F1556" t="s">
        <v>8579</v>
      </c>
      <c r="G1556" t="s">
        <v>8580</v>
      </c>
      <c r="H1556" t="s">
        <v>309</v>
      </c>
      <c r="I1556" s="1">
        <v>21502</v>
      </c>
      <c r="J1556" t="s">
        <v>8581</v>
      </c>
      <c r="K1556" t="s">
        <v>8582</v>
      </c>
      <c r="L1556">
        <v>85435</v>
      </c>
      <c r="M1556" t="s">
        <v>309</v>
      </c>
      <c r="N1556" s="1">
        <v>44901</v>
      </c>
      <c r="O1556" s="1">
        <v>44906</v>
      </c>
      <c r="P1556">
        <v>46</v>
      </c>
      <c r="Q1556">
        <v>2</v>
      </c>
      <c r="R1556" t="s">
        <v>53</v>
      </c>
      <c r="S1556">
        <v>4</v>
      </c>
      <c r="T1556">
        <v>1</v>
      </c>
      <c r="U1556">
        <v>5</v>
      </c>
      <c r="V1556">
        <v>605</v>
      </c>
      <c r="W1556" t="s">
        <v>54</v>
      </c>
      <c r="X1556" t="s">
        <v>8583</v>
      </c>
      <c r="Y1556" t="s">
        <v>81</v>
      </c>
      <c r="Z1556" s="1">
        <v>44892</v>
      </c>
      <c r="AA1556" s="2">
        <v>0.3233449074074074</v>
      </c>
      <c r="AB1556" s="2">
        <v>0.33608796296296295</v>
      </c>
      <c r="AC1556" t="s">
        <v>45</v>
      </c>
      <c r="AD1556" t="s">
        <v>44</v>
      </c>
      <c r="AE1556" t="s">
        <v>45</v>
      </c>
      <c r="AF1556">
        <v>121</v>
      </c>
    </row>
    <row r="1557" spans="1:32">
      <c r="A1557">
        <v>2709</v>
      </c>
      <c r="B1557">
        <v>1809</v>
      </c>
      <c r="C1557" t="s">
        <v>828</v>
      </c>
      <c r="D1557" t="s">
        <v>57</v>
      </c>
      <c r="E1557" t="s">
        <v>34</v>
      </c>
      <c r="F1557" t="s">
        <v>8584</v>
      </c>
      <c r="G1557" t="s">
        <v>8585</v>
      </c>
      <c r="H1557" t="s">
        <v>418</v>
      </c>
      <c r="I1557" s="1">
        <v>25113</v>
      </c>
      <c r="J1557" t="s">
        <v>8586</v>
      </c>
      <c r="K1557" t="s">
        <v>8587</v>
      </c>
      <c r="L1557">
        <v>6473</v>
      </c>
      <c r="M1557" t="s">
        <v>418</v>
      </c>
      <c r="N1557" s="1">
        <v>44890</v>
      </c>
      <c r="O1557" s="1">
        <v>44894</v>
      </c>
      <c r="P1557">
        <v>49</v>
      </c>
      <c r="Q1557">
        <v>2</v>
      </c>
      <c r="R1557" t="s">
        <v>53</v>
      </c>
      <c r="S1557">
        <v>1</v>
      </c>
      <c r="T1557">
        <v>1</v>
      </c>
      <c r="U1557">
        <v>4</v>
      </c>
      <c r="V1557">
        <v>532</v>
      </c>
      <c r="W1557" t="s">
        <v>54</v>
      </c>
      <c r="X1557" t="s">
        <v>8588</v>
      </c>
      <c r="Y1557" t="s">
        <v>81</v>
      </c>
      <c r="Z1557" s="1">
        <v>44869</v>
      </c>
      <c r="AA1557" s="2">
        <v>3.155092592592592E-2</v>
      </c>
      <c r="AB1557" s="2">
        <v>0.19236111111111112</v>
      </c>
      <c r="AC1557" t="s">
        <v>44</v>
      </c>
      <c r="AD1557" t="s">
        <v>44</v>
      </c>
      <c r="AE1557" t="s">
        <v>45</v>
      </c>
      <c r="AF1557">
        <v>133</v>
      </c>
    </row>
    <row r="1558" spans="1:32">
      <c r="A1558">
        <v>2710</v>
      </c>
      <c r="B1558">
        <v>1810</v>
      </c>
      <c r="C1558" t="s">
        <v>364</v>
      </c>
      <c r="D1558" t="s">
        <v>4451</v>
      </c>
      <c r="E1558" t="s">
        <v>34</v>
      </c>
      <c r="F1558" t="s">
        <v>8589</v>
      </c>
      <c r="G1558" t="s">
        <v>8590</v>
      </c>
      <c r="H1558" t="s">
        <v>70</v>
      </c>
      <c r="I1558" s="1">
        <v>17494</v>
      </c>
      <c r="J1558" t="s">
        <v>8591</v>
      </c>
      <c r="K1558" t="s">
        <v>8592</v>
      </c>
      <c r="L1558">
        <v>51113</v>
      </c>
      <c r="M1558" t="s">
        <v>70</v>
      </c>
      <c r="N1558" s="1">
        <v>44621</v>
      </c>
      <c r="O1558" s="1">
        <v>44624</v>
      </c>
      <c r="P1558">
        <v>18</v>
      </c>
      <c r="Q1558">
        <v>1</v>
      </c>
      <c r="R1558" t="s">
        <v>40</v>
      </c>
      <c r="S1558">
        <v>4</v>
      </c>
      <c r="T1558">
        <v>1</v>
      </c>
      <c r="U1558">
        <v>3</v>
      </c>
      <c r="V1558">
        <v>651</v>
      </c>
      <c r="W1558" t="s">
        <v>41</v>
      </c>
      <c r="X1558" t="s">
        <v>8593</v>
      </c>
      <c r="Y1558" t="s">
        <v>6</v>
      </c>
      <c r="Z1558" s="1">
        <v>44597</v>
      </c>
      <c r="AA1558" s="2">
        <v>8.7326388888888884E-2</v>
      </c>
      <c r="AB1558" s="2">
        <v>0.89204861111111111</v>
      </c>
      <c r="AC1558" t="s">
        <v>45</v>
      </c>
      <c r="AD1558" t="s">
        <v>44</v>
      </c>
      <c r="AE1558" t="s">
        <v>45</v>
      </c>
      <c r="AF1558">
        <v>217</v>
      </c>
    </row>
    <row r="1559" spans="1:32">
      <c r="A1559">
        <v>2712</v>
      </c>
      <c r="B1559">
        <v>1812</v>
      </c>
      <c r="C1559" t="s">
        <v>1888</v>
      </c>
      <c r="D1559" t="s">
        <v>454</v>
      </c>
      <c r="E1559" t="s">
        <v>48</v>
      </c>
      <c r="F1559" t="s">
        <v>8594</v>
      </c>
      <c r="G1559" t="s">
        <v>8595</v>
      </c>
      <c r="H1559" t="s">
        <v>941</v>
      </c>
      <c r="I1559" s="1">
        <v>30650</v>
      </c>
      <c r="J1559" t="s">
        <v>8596</v>
      </c>
      <c r="K1559" t="s">
        <v>8597</v>
      </c>
      <c r="L1559">
        <v>57333</v>
      </c>
      <c r="M1559" t="s">
        <v>941</v>
      </c>
      <c r="N1559" s="1">
        <v>44794</v>
      </c>
      <c r="O1559" s="1">
        <v>44799</v>
      </c>
      <c r="P1559">
        <v>23</v>
      </c>
      <c r="Q1559">
        <v>1</v>
      </c>
      <c r="R1559" t="s">
        <v>63</v>
      </c>
      <c r="S1559">
        <v>4</v>
      </c>
      <c r="T1559">
        <v>0</v>
      </c>
      <c r="U1559">
        <v>5</v>
      </c>
      <c r="V1559">
        <v>345</v>
      </c>
      <c r="W1559" t="s">
        <v>41</v>
      </c>
      <c r="X1559" t="s">
        <v>8598</v>
      </c>
      <c r="Y1559" t="s">
        <v>81</v>
      </c>
      <c r="Z1559" s="1">
        <v>44774</v>
      </c>
      <c r="AA1559" s="2">
        <v>0.78636574074074073</v>
      </c>
      <c r="AB1559" s="2">
        <v>0.43944444444444447</v>
      </c>
      <c r="AC1559" t="s">
        <v>45</v>
      </c>
      <c r="AD1559" t="s">
        <v>45</v>
      </c>
      <c r="AE1559" t="s">
        <v>44</v>
      </c>
      <c r="AF1559">
        <v>69</v>
      </c>
    </row>
    <row r="1560" spans="1:32">
      <c r="A1560">
        <v>2713</v>
      </c>
      <c r="B1560">
        <v>1813</v>
      </c>
      <c r="C1560" t="s">
        <v>881</v>
      </c>
      <c r="D1560" t="s">
        <v>2593</v>
      </c>
      <c r="E1560" t="s">
        <v>48</v>
      </c>
      <c r="F1560" t="s">
        <v>8599</v>
      </c>
      <c r="G1560" t="s">
        <v>8600</v>
      </c>
      <c r="H1560" t="s">
        <v>272</v>
      </c>
      <c r="I1560" s="1">
        <v>36005</v>
      </c>
      <c r="J1560" t="s">
        <v>8601</v>
      </c>
      <c r="K1560" t="s">
        <v>3692</v>
      </c>
      <c r="L1560">
        <v>99122</v>
      </c>
      <c r="M1560" t="s">
        <v>272</v>
      </c>
      <c r="N1560" s="1">
        <v>44805</v>
      </c>
      <c r="O1560" s="1">
        <v>44810</v>
      </c>
      <c r="P1560">
        <v>94</v>
      </c>
      <c r="Q1560">
        <v>4</v>
      </c>
      <c r="R1560" t="s">
        <v>53</v>
      </c>
      <c r="S1560">
        <v>1</v>
      </c>
      <c r="T1560">
        <v>1</v>
      </c>
      <c r="U1560">
        <v>5</v>
      </c>
      <c r="V1560">
        <v>650</v>
      </c>
      <c r="W1560" t="s">
        <v>54</v>
      </c>
      <c r="X1560" t="s">
        <v>8602</v>
      </c>
      <c r="Y1560" t="s">
        <v>43</v>
      </c>
      <c r="Z1560" s="1">
        <v>44791</v>
      </c>
      <c r="AA1560" s="2">
        <v>0.67273148148148154</v>
      </c>
      <c r="AB1560" s="2">
        <v>0.95537037037037031</v>
      </c>
      <c r="AC1560" t="s">
        <v>44</v>
      </c>
      <c r="AD1560" t="s">
        <v>44</v>
      </c>
      <c r="AE1560" t="s">
        <v>44</v>
      </c>
      <c r="AF1560">
        <v>130</v>
      </c>
    </row>
    <row r="1561" spans="1:32">
      <c r="A1561">
        <v>2715</v>
      </c>
      <c r="B1561">
        <v>1815</v>
      </c>
      <c r="C1561" t="s">
        <v>2087</v>
      </c>
      <c r="D1561" t="s">
        <v>8603</v>
      </c>
      <c r="E1561" t="s">
        <v>48</v>
      </c>
      <c r="F1561" t="s">
        <v>8604</v>
      </c>
      <c r="G1561" t="s">
        <v>8605</v>
      </c>
      <c r="H1561" t="s">
        <v>904</v>
      </c>
      <c r="I1561" s="1">
        <v>25631</v>
      </c>
      <c r="J1561" t="s">
        <v>8606</v>
      </c>
      <c r="K1561" t="s">
        <v>8607</v>
      </c>
      <c r="L1561">
        <v>92666</v>
      </c>
      <c r="M1561" t="s">
        <v>904</v>
      </c>
      <c r="N1561" s="1">
        <v>44612</v>
      </c>
      <c r="O1561" s="1">
        <v>44613</v>
      </c>
      <c r="P1561">
        <v>64</v>
      </c>
      <c r="Q1561">
        <v>3</v>
      </c>
      <c r="R1561" t="s">
        <v>53</v>
      </c>
      <c r="S1561">
        <v>2</v>
      </c>
      <c r="T1561">
        <v>1</v>
      </c>
      <c r="U1561">
        <v>1</v>
      </c>
      <c r="V1561">
        <v>141</v>
      </c>
      <c r="W1561" t="s">
        <v>54</v>
      </c>
      <c r="X1561" t="s">
        <v>8608</v>
      </c>
      <c r="Y1561" t="s">
        <v>43</v>
      </c>
      <c r="Z1561" s="1">
        <v>44593</v>
      </c>
      <c r="AA1561" s="2">
        <v>0.83748842592592598</v>
      </c>
      <c r="AB1561" s="2">
        <v>8.3784722222222219E-2</v>
      </c>
      <c r="AC1561" t="s">
        <v>44</v>
      </c>
      <c r="AD1561" t="s">
        <v>45</v>
      </c>
      <c r="AE1561" t="s">
        <v>44</v>
      </c>
      <c r="AF1561">
        <v>141</v>
      </c>
    </row>
    <row r="1562" spans="1:32">
      <c r="A1562">
        <v>2716</v>
      </c>
      <c r="B1562">
        <v>1816</v>
      </c>
      <c r="C1562" t="s">
        <v>1452</v>
      </c>
      <c r="D1562" t="s">
        <v>1234</v>
      </c>
      <c r="E1562" t="s">
        <v>34</v>
      </c>
      <c r="F1562" t="s">
        <v>8609</v>
      </c>
      <c r="G1562" t="s">
        <v>8610</v>
      </c>
      <c r="H1562" t="s">
        <v>537</v>
      </c>
      <c r="I1562" s="1">
        <v>33172</v>
      </c>
      <c r="J1562" t="s">
        <v>8611</v>
      </c>
      <c r="K1562" t="s">
        <v>8612</v>
      </c>
      <c r="L1562">
        <v>23288</v>
      </c>
      <c r="M1562" t="s">
        <v>537</v>
      </c>
      <c r="N1562" s="1">
        <v>44886</v>
      </c>
      <c r="O1562" s="1">
        <v>44888</v>
      </c>
      <c r="P1562">
        <v>10</v>
      </c>
      <c r="Q1562">
        <v>1</v>
      </c>
      <c r="R1562" t="s">
        <v>53</v>
      </c>
      <c r="S1562">
        <v>1</v>
      </c>
      <c r="T1562">
        <v>2</v>
      </c>
      <c r="U1562">
        <v>2</v>
      </c>
      <c r="V1562">
        <v>242</v>
      </c>
      <c r="W1562" t="s">
        <v>41</v>
      </c>
      <c r="X1562" t="s">
        <v>8613</v>
      </c>
      <c r="Y1562" t="s">
        <v>6</v>
      </c>
      <c r="Z1562" s="1">
        <v>44873</v>
      </c>
      <c r="AA1562" s="2">
        <v>0.85209490740740745</v>
      </c>
      <c r="AB1562" s="2">
        <v>0.7936805555555555</v>
      </c>
      <c r="AC1562" t="s">
        <v>44</v>
      </c>
      <c r="AD1562" t="s">
        <v>45</v>
      </c>
      <c r="AE1562" t="s">
        <v>45</v>
      </c>
      <c r="AF1562">
        <v>121</v>
      </c>
    </row>
    <row r="1563" spans="1:32">
      <c r="A1563">
        <v>2718</v>
      </c>
      <c r="B1563">
        <v>1818</v>
      </c>
      <c r="C1563" t="s">
        <v>6740</v>
      </c>
      <c r="D1563" t="s">
        <v>8614</v>
      </c>
      <c r="E1563" t="s">
        <v>34</v>
      </c>
      <c r="F1563" t="s">
        <v>8615</v>
      </c>
      <c r="G1563" t="s">
        <v>8616</v>
      </c>
      <c r="H1563" t="s">
        <v>60</v>
      </c>
      <c r="I1563" s="1">
        <v>34330</v>
      </c>
      <c r="J1563" t="s">
        <v>8617</v>
      </c>
      <c r="K1563" t="s">
        <v>8618</v>
      </c>
      <c r="L1563">
        <v>39324</v>
      </c>
      <c r="M1563" t="s">
        <v>60</v>
      </c>
      <c r="N1563" s="1">
        <v>44651</v>
      </c>
      <c r="O1563" s="1">
        <v>44654</v>
      </c>
      <c r="P1563">
        <v>30</v>
      </c>
      <c r="Q1563">
        <v>2</v>
      </c>
      <c r="R1563" t="s">
        <v>40</v>
      </c>
      <c r="S1563">
        <v>2</v>
      </c>
      <c r="T1563">
        <v>1</v>
      </c>
      <c r="U1563">
        <v>3</v>
      </c>
      <c r="V1563">
        <v>600</v>
      </c>
      <c r="W1563" t="s">
        <v>41</v>
      </c>
      <c r="X1563" t="s">
        <v>8619</v>
      </c>
      <c r="Y1563" t="s">
        <v>6</v>
      </c>
      <c r="Z1563" s="1">
        <v>44629</v>
      </c>
      <c r="AA1563" s="2">
        <v>0.17354166666666668</v>
      </c>
      <c r="AB1563" s="2">
        <v>0.32750000000000001</v>
      </c>
      <c r="AC1563" t="s">
        <v>45</v>
      </c>
      <c r="AD1563" t="s">
        <v>44</v>
      </c>
      <c r="AE1563" t="s">
        <v>44</v>
      </c>
      <c r="AF1563">
        <v>200</v>
      </c>
    </row>
    <row r="1564" spans="1:32">
      <c r="A1564">
        <v>2721</v>
      </c>
      <c r="B1564">
        <v>1821</v>
      </c>
      <c r="C1564" t="s">
        <v>1139</v>
      </c>
      <c r="D1564" t="s">
        <v>469</v>
      </c>
      <c r="E1564" t="s">
        <v>34</v>
      </c>
      <c r="F1564" t="s">
        <v>8620</v>
      </c>
      <c r="G1564" t="s">
        <v>8621</v>
      </c>
      <c r="H1564" t="s">
        <v>156</v>
      </c>
      <c r="I1564" s="1">
        <v>27991</v>
      </c>
      <c r="J1564" t="s">
        <v>8622</v>
      </c>
      <c r="K1564" t="s">
        <v>8623</v>
      </c>
      <c r="L1564">
        <v>80932</v>
      </c>
      <c r="M1564" t="s">
        <v>156</v>
      </c>
      <c r="N1564" s="1">
        <v>44723</v>
      </c>
      <c r="O1564" s="1">
        <v>44724</v>
      </c>
      <c r="P1564">
        <v>29</v>
      </c>
      <c r="Q1564">
        <v>2</v>
      </c>
      <c r="R1564" t="s">
        <v>63</v>
      </c>
      <c r="S1564">
        <v>2</v>
      </c>
      <c r="T1564">
        <v>1</v>
      </c>
      <c r="U1564">
        <v>1</v>
      </c>
      <c r="V1564">
        <v>69</v>
      </c>
      <c r="W1564" t="s">
        <v>54</v>
      </c>
      <c r="X1564" t="s">
        <v>8624</v>
      </c>
      <c r="Y1564" t="s">
        <v>65</v>
      </c>
      <c r="Z1564" s="1">
        <v>44707</v>
      </c>
      <c r="AA1564" s="2">
        <v>0.2824652777777778</v>
      </c>
      <c r="AB1564" s="2">
        <v>5.2916666666666667E-2</v>
      </c>
      <c r="AC1564" t="s">
        <v>45</v>
      </c>
      <c r="AD1564" t="s">
        <v>45</v>
      </c>
      <c r="AE1564" t="s">
        <v>44</v>
      </c>
      <c r="AF1564">
        <v>69</v>
      </c>
    </row>
    <row r="1565" spans="1:32">
      <c r="A1565">
        <v>2722</v>
      </c>
      <c r="B1565">
        <v>1822</v>
      </c>
      <c r="C1565" t="s">
        <v>864</v>
      </c>
      <c r="D1565" t="s">
        <v>428</v>
      </c>
      <c r="E1565" t="s">
        <v>34</v>
      </c>
      <c r="F1565" t="s">
        <v>8625</v>
      </c>
      <c r="G1565" t="s">
        <v>8626</v>
      </c>
      <c r="H1565" t="s">
        <v>1301</v>
      </c>
      <c r="I1565" s="1">
        <v>32339</v>
      </c>
      <c r="J1565" t="s">
        <v>8627</v>
      </c>
      <c r="K1565" t="s">
        <v>8628</v>
      </c>
      <c r="L1565">
        <v>80097</v>
      </c>
      <c r="M1565" t="s">
        <v>1301</v>
      </c>
      <c r="N1565" s="1">
        <v>44746</v>
      </c>
      <c r="O1565" s="1">
        <v>44751</v>
      </c>
      <c r="P1565">
        <v>5</v>
      </c>
      <c r="Q1565">
        <v>1</v>
      </c>
      <c r="R1565" t="s">
        <v>63</v>
      </c>
      <c r="S1565">
        <v>1</v>
      </c>
      <c r="T1565">
        <v>2</v>
      </c>
      <c r="U1565">
        <v>5</v>
      </c>
      <c r="V1565">
        <v>400</v>
      </c>
      <c r="W1565" t="s">
        <v>41</v>
      </c>
      <c r="X1565" t="s">
        <v>8629</v>
      </c>
      <c r="Y1565" t="s">
        <v>81</v>
      </c>
      <c r="Z1565" s="1">
        <v>44726</v>
      </c>
      <c r="AA1565" s="2">
        <v>0.48721064814814818</v>
      </c>
      <c r="AB1565" s="2">
        <v>0.40674768518518517</v>
      </c>
      <c r="AC1565" t="s">
        <v>45</v>
      </c>
      <c r="AD1565" t="s">
        <v>45</v>
      </c>
      <c r="AE1565" t="s">
        <v>44</v>
      </c>
      <c r="AF1565">
        <v>80</v>
      </c>
    </row>
    <row r="1566" spans="1:32">
      <c r="A1566">
        <v>2723</v>
      </c>
      <c r="B1566">
        <v>1823</v>
      </c>
      <c r="C1566" t="s">
        <v>276</v>
      </c>
      <c r="D1566" t="s">
        <v>2880</v>
      </c>
      <c r="E1566" t="s">
        <v>34</v>
      </c>
      <c r="F1566" t="s">
        <v>8630</v>
      </c>
      <c r="G1566" t="s">
        <v>8631</v>
      </c>
      <c r="H1566" t="s">
        <v>530</v>
      </c>
      <c r="I1566" s="1">
        <v>15858</v>
      </c>
      <c r="J1566" t="s">
        <v>8632</v>
      </c>
      <c r="K1566" t="s">
        <v>8633</v>
      </c>
      <c r="L1566">
        <v>64479</v>
      </c>
      <c r="M1566" t="s">
        <v>530</v>
      </c>
      <c r="N1566" s="1">
        <v>44609</v>
      </c>
      <c r="O1566" s="1">
        <v>44611</v>
      </c>
      <c r="P1566">
        <v>3</v>
      </c>
      <c r="Q1566">
        <v>1</v>
      </c>
      <c r="R1566" t="s">
        <v>40</v>
      </c>
      <c r="S1566">
        <v>3</v>
      </c>
      <c r="T1566">
        <v>1</v>
      </c>
      <c r="U1566">
        <v>2</v>
      </c>
      <c r="V1566">
        <v>456</v>
      </c>
      <c r="W1566" t="s">
        <v>54</v>
      </c>
      <c r="X1566" t="s">
        <v>8634</v>
      </c>
      <c r="Y1566" t="s">
        <v>65</v>
      </c>
      <c r="Z1566" s="1">
        <v>44603</v>
      </c>
      <c r="AA1566" s="2">
        <v>0.88703703703703696</v>
      </c>
      <c r="AB1566" s="2">
        <v>0.14265046296296297</v>
      </c>
      <c r="AC1566" t="s">
        <v>44</v>
      </c>
      <c r="AD1566" t="s">
        <v>45</v>
      </c>
      <c r="AE1566" t="s">
        <v>44</v>
      </c>
      <c r="AF1566">
        <v>228</v>
      </c>
    </row>
    <row r="1567" spans="1:32">
      <c r="A1567">
        <v>2725</v>
      </c>
      <c r="B1567">
        <v>1825</v>
      </c>
      <c r="C1567" t="s">
        <v>276</v>
      </c>
      <c r="D1567" t="s">
        <v>140</v>
      </c>
      <c r="E1567" t="s">
        <v>34</v>
      </c>
      <c r="F1567" t="s">
        <v>8635</v>
      </c>
      <c r="G1567" t="s">
        <v>8636</v>
      </c>
      <c r="H1567" t="s">
        <v>109</v>
      </c>
      <c r="I1567" s="1">
        <v>30669</v>
      </c>
      <c r="J1567" t="s">
        <v>8637</v>
      </c>
      <c r="K1567" t="s">
        <v>8638</v>
      </c>
      <c r="L1567">
        <v>16698</v>
      </c>
      <c r="M1567" t="s">
        <v>109</v>
      </c>
      <c r="N1567" s="1">
        <v>44879</v>
      </c>
      <c r="O1567" s="1">
        <v>44880</v>
      </c>
      <c r="P1567">
        <v>74</v>
      </c>
      <c r="Q1567">
        <v>3</v>
      </c>
      <c r="R1567" t="s">
        <v>63</v>
      </c>
      <c r="S1567">
        <v>3</v>
      </c>
      <c r="T1567">
        <v>0</v>
      </c>
      <c r="U1567">
        <v>1</v>
      </c>
      <c r="V1567">
        <v>71</v>
      </c>
      <c r="W1567" t="s">
        <v>41</v>
      </c>
      <c r="X1567" t="s">
        <v>8639</v>
      </c>
      <c r="Y1567" t="s">
        <v>81</v>
      </c>
      <c r="Z1567" s="1">
        <v>44859</v>
      </c>
      <c r="AA1567" s="2">
        <v>0.31458333333333333</v>
      </c>
      <c r="AB1567" s="2">
        <v>0.61050925925925925</v>
      </c>
      <c r="AC1567" t="s">
        <v>44</v>
      </c>
      <c r="AD1567" t="s">
        <v>45</v>
      </c>
      <c r="AE1567" t="s">
        <v>44</v>
      </c>
      <c r="AF1567">
        <v>71</v>
      </c>
    </row>
    <row r="1568" spans="1:32">
      <c r="A1568">
        <v>2727</v>
      </c>
      <c r="B1568">
        <v>1827</v>
      </c>
      <c r="C1568" t="s">
        <v>1771</v>
      </c>
      <c r="D1568" t="s">
        <v>8640</v>
      </c>
      <c r="E1568" t="s">
        <v>48</v>
      </c>
      <c r="F1568" t="s">
        <v>8641</v>
      </c>
      <c r="G1568">
        <f>1-613-869-8861</f>
        <v>-10342</v>
      </c>
      <c r="H1568" t="s">
        <v>122</v>
      </c>
      <c r="I1568" s="1">
        <v>19224</v>
      </c>
      <c r="J1568" t="s">
        <v>8642</v>
      </c>
      <c r="K1568" t="s">
        <v>4566</v>
      </c>
      <c r="L1568">
        <v>73164</v>
      </c>
      <c r="M1568" t="s">
        <v>122</v>
      </c>
      <c r="N1568" s="1">
        <v>44700</v>
      </c>
      <c r="O1568" s="1">
        <v>44704</v>
      </c>
      <c r="P1568">
        <v>10</v>
      </c>
      <c r="Q1568">
        <v>1</v>
      </c>
      <c r="R1568" t="s">
        <v>53</v>
      </c>
      <c r="S1568">
        <v>1</v>
      </c>
      <c r="T1568">
        <v>0</v>
      </c>
      <c r="U1568">
        <v>4</v>
      </c>
      <c r="V1568">
        <v>572</v>
      </c>
      <c r="W1568" t="s">
        <v>41</v>
      </c>
      <c r="X1568" t="s">
        <v>8643</v>
      </c>
      <c r="Y1568" t="s">
        <v>43</v>
      </c>
      <c r="Z1568" s="1">
        <v>44666</v>
      </c>
      <c r="AA1568" s="2">
        <v>0.60886574074074074</v>
      </c>
      <c r="AB1568" s="2">
        <v>0.84018518518518526</v>
      </c>
      <c r="AC1568" t="s">
        <v>44</v>
      </c>
      <c r="AD1568" t="s">
        <v>45</v>
      </c>
      <c r="AE1568" t="s">
        <v>45</v>
      </c>
      <c r="AF1568">
        <v>143</v>
      </c>
    </row>
    <row r="1569" spans="1:32">
      <c r="A1569">
        <v>2728</v>
      </c>
      <c r="B1569">
        <v>1828</v>
      </c>
      <c r="C1569" t="s">
        <v>5513</v>
      </c>
      <c r="D1569" t="s">
        <v>3205</v>
      </c>
      <c r="E1569" t="s">
        <v>34</v>
      </c>
      <c r="F1569" t="s">
        <v>8644</v>
      </c>
      <c r="G1569" t="s">
        <v>8645</v>
      </c>
      <c r="H1569" t="s">
        <v>295</v>
      </c>
      <c r="I1569" s="1">
        <v>28589</v>
      </c>
      <c r="J1569" t="s">
        <v>8646</v>
      </c>
      <c r="K1569" t="s">
        <v>8647</v>
      </c>
      <c r="L1569">
        <v>56548</v>
      </c>
      <c r="M1569" t="s">
        <v>295</v>
      </c>
      <c r="N1569" s="1">
        <v>44893</v>
      </c>
      <c r="O1569" s="1">
        <v>44898</v>
      </c>
      <c r="P1569">
        <v>81</v>
      </c>
      <c r="Q1569">
        <v>4</v>
      </c>
      <c r="R1569" t="s">
        <v>40</v>
      </c>
      <c r="S1569">
        <v>1</v>
      </c>
      <c r="T1569">
        <v>2</v>
      </c>
      <c r="U1569">
        <v>5</v>
      </c>
      <c r="V1569">
        <v>1155</v>
      </c>
      <c r="W1569" t="s">
        <v>54</v>
      </c>
      <c r="X1569" t="s">
        <v>8648</v>
      </c>
      <c r="Y1569" t="s">
        <v>6</v>
      </c>
      <c r="Z1569" s="1">
        <v>44864</v>
      </c>
      <c r="AA1569" s="2">
        <v>3.335648148148148E-2</v>
      </c>
      <c r="AB1569" s="2">
        <v>0.59499999999999997</v>
      </c>
      <c r="AC1569" t="s">
        <v>45</v>
      </c>
      <c r="AD1569" t="s">
        <v>44</v>
      </c>
      <c r="AE1569" t="s">
        <v>44</v>
      </c>
      <c r="AF1569">
        <v>231</v>
      </c>
    </row>
    <row r="1570" spans="1:32">
      <c r="A1570">
        <v>2729</v>
      </c>
      <c r="B1570">
        <v>1829</v>
      </c>
      <c r="C1570" t="s">
        <v>1039</v>
      </c>
      <c r="D1570" t="s">
        <v>469</v>
      </c>
      <c r="E1570" t="s">
        <v>34</v>
      </c>
      <c r="F1570" t="s">
        <v>8649</v>
      </c>
      <c r="G1570" t="s">
        <v>8650</v>
      </c>
      <c r="H1570" t="s">
        <v>423</v>
      </c>
      <c r="I1570" s="1">
        <v>26999</v>
      </c>
      <c r="J1570" t="s">
        <v>8651</v>
      </c>
      <c r="K1570" t="s">
        <v>8652</v>
      </c>
      <c r="L1570">
        <v>87951</v>
      </c>
      <c r="M1570" t="s">
        <v>423</v>
      </c>
      <c r="N1570" s="1">
        <v>44681</v>
      </c>
      <c r="O1570" s="1">
        <v>44685</v>
      </c>
      <c r="P1570">
        <v>25</v>
      </c>
      <c r="Q1570">
        <v>1</v>
      </c>
      <c r="R1570" t="s">
        <v>53</v>
      </c>
      <c r="S1570">
        <v>4</v>
      </c>
      <c r="T1570">
        <v>2</v>
      </c>
      <c r="U1570">
        <v>4</v>
      </c>
      <c r="V1570">
        <v>564</v>
      </c>
      <c r="W1570" t="s">
        <v>54</v>
      </c>
      <c r="X1570" t="s">
        <v>8653</v>
      </c>
      <c r="Y1570" t="s">
        <v>6</v>
      </c>
      <c r="Z1570" s="1">
        <v>44657</v>
      </c>
      <c r="AA1570" s="2">
        <v>0.6961342592592592</v>
      </c>
      <c r="AB1570" s="2">
        <v>0.41968749999999999</v>
      </c>
      <c r="AC1570" t="s">
        <v>45</v>
      </c>
      <c r="AD1570" t="s">
        <v>44</v>
      </c>
      <c r="AE1570" t="s">
        <v>45</v>
      </c>
      <c r="AF1570">
        <v>141</v>
      </c>
    </row>
    <row r="1571" spans="1:32">
      <c r="A1571">
        <v>2730</v>
      </c>
      <c r="B1571">
        <v>1830</v>
      </c>
      <c r="C1571" t="s">
        <v>1001</v>
      </c>
      <c r="D1571" t="s">
        <v>2962</v>
      </c>
      <c r="E1571" t="s">
        <v>48</v>
      </c>
      <c r="F1571" t="s">
        <v>8654</v>
      </c>
      <c r="G1571" t="s">
        <v>8655</v>
      </c>
      <c r="H1571" t="s">
        <v>904</v>
      </c>
      <c r="I1571" s="1">
        <v>23648</v>
      </c>
      <c r="J1571" t="s">
        <v>8656</v>
      </c>
      <c r="K1571" t="s">
        <v>8657</v>
      </c>
      <c r="L1571">
        <v>32719</v>
      </c>
      <c r="M1571" t="s">
        <v>904</v>
      </c>
      <c r="N1571" s="1">
        <v>44589</v>
      </c>
      <c r="O1571" s="1">
        <v>44592</v>
      </c>
      <c r="P1571">
        <v>97</v>
      </c>
      <c r="Q1571">
        <v>4</v>
      </c>
      <c r="R1571" t="s">
        <v>53</v>
      </c>
      <c r="S1571">
        <v>2</v>
      </c>
      <c r="T1571">
        <v>1</v>
      </c>
      <c r="U1571">
        <v>3</v>
      </c>
      <c r="V1571">
        <v>396</v>
      </c>
      <c r="W1571" t="s">
        <v>41</v>
      </c>
      <c r="X1571" t="s">
        <v>8658</v>
      </c>
      <c r="Y1571" t="s">
        <v>6</v>
      </c>
      <c r="Z1571" s="1">
        <v>44581</v>
      </c>
      <c r="AA1571" s="2">
        <v>0.5193402777777778</v>
      </c>
      <c r="AB1571" s="2">
        <v>0.40792824074074074</v>
      </c>
      <c r="AC1571" t="s">
        <v>44</v>
      </c>
      <c r="AD1571" t="s">
        <v>45</v>
      </c>
      <c r="AE1571" t="s">
        <v>45</v>
      </c>
      <c r="AF1571">
        <v>132</v>
      </c>
    </row>
    <row r="1572" spans="1:32">
      <c r="A1572">
        <v>2732</v>
      </c>
      <c r="B1572">
        <v>1832</v>
      </c>
      <c r="C1572" t="s">
        <v>722</v>
      </c>
      <c r="D1572" t="s">
        <v>2498</v>
      </c>
      <c r="E1572" t="s">
        <v>34</v>
      </c>
      <c r="F1572" t="s">
        <v>8659</v>
      </c>
      <c r="G1572" t="s">
        <v>8660</v>
      </c>
      <c r="H1572" t="s">
        <v>70</v>
      </c>
      <c r="I1572" s="1">
        <v>31648</v>
      </c>
      <c r="J1572" t="s">
        <v>8661</v>
      </c>
      <c r="K1572" t="s">
        <v>8662</v>
      </c>
      <c r="L1572">
        <v>95606</v>
      </c>
      <c r="M1572" t="s">
        <v>70</v>
      </c>
      <c r="N1572" s="1">
        <v>44781</v>
      </c>
      <c r="O1572" s="1">
        <v>44786</v>
      </c>
      <c r="P1572">
        <v>89</v>
      </c>
      <c r="Q1572">
        <v>4</v>
      </c>
      <c r="R1572" t="s">
        <v>63</v>
      </c>
      <c r="S1572">
        <v>1</v>
      </c>
      <c r="T1572">
        <v>2</v>
      </c>
      <c r="U1572">
        <v>5</v>
      </c>
      <c r="V1572">
        <v>335</v>
      </c>
      <c r="W1572" t="s">
        <v>41</v>
      </c>
      <c r="X1572" t="s">
        <v>8663</v>
      </c>
      <c r="Y1572" t="s">
        <v>6</v>
      </c>
      <c r="Z1572" s="1">
        <v>44748</v>
      </c>
      <c r="AA1572" s="2">
        <v>0.93535879629629637</v>
      </c>
      <c r="AB1572" s="2">
        <v>0.29538194444444443</v>
      </c>
      <c r="AC1572" t="s">
        <v>44</v>
      </c>
      <c r="AD1572" t="s">
        <v>44</v>
      </c>
      <c r="AE1572" t="s">
        <v>45</v>
      </c>
      <c r="AF1572">
        <v>67</v>
      </c>
    </row>
    <row r="1573" spans="1:32">
      <c r="A1573">
        <v>2733</v>
      </c>
      <c r="B1573">
        <v>1833</v>
      </c>
      <c r="C1573" t="s">
        <v>2431</v>
      </c>
      <c r="D1573" t="s">
        <v>5644</v>
      </c>
      <c r="E1573" t="s">
        <v>34</v>
      </c>
      <c r="F1573" t="s">
        <v>8664</v>
      </c>
      <c r="G1573" t="s">
        <v>8665</v>
      </c>
      <c r="H1573" t="s">
        <v>692</v>
      </c>
      <c r="I1573" s="1">
        <v>18782</v>
      </c>
      <c r="J1573" t="s">
        <v>8666</v>
      </c>
      <c r="K1573" t="s">
        <v>3991</v>
      </c>
      <c r="L1573">
        <v>47732</v>
      </c>
      <c r="M1573" t="s">
        <v>692</v>
      </c>
      <c r="N1573" s="1">
        <v>44633</v>
      </c>
      <c r="O1573" s="1">
        <v>44638</v>
      </c>
      <c r="P1573">
        <v>98</v>
      </c>
      <c r="Q1573">
        <v>4</v>
      </c>
      <c r="R1573" t="s">
        <v>63</v>
      </c>
      <c r="S1573">
        <v>3</v>
      </c>
      <c r="T1573">
        <v>1</v>
      </c>
      <c r="U1573">
        <v>5</v>
      </c>
      <c r="V1573">
        <v>405</v>
      </c>
      <c r="W1573" t="s">
        <v>41</v>
      </c>
      <c r="X1573" t="s">
        <v>8667</v>
      </c>
      <c r="Y1573" t="s">
        <v>65</v>
      </c>
      <c r="Z1573" s="1">
        <v>44622</v>
      </c>
      <c r="AA1573" s="2">
        <v>0.98721064814814818</v>
      </c>
      <c r="AB1573" s="2">
        <v>0.92442129629629621</v>
      </c>
      <c r="AC1573" t="s">
        <v>45</v>
      </c>
      <c r="AD1573" t="s">
        <v>44</v>
      </c>
      <c r="AE1573" t="s">
        <v>44</v>
      </c>
      <c r="AF1573">
        <v>81</v>
      </c>
    </row>
    <row r="1574" spans="1:32">
      <c r="A1574">
        <v>2735</v>
      </c>
      <c r="B1574">
        <v>1835</v>
      </c>
      <c r="C1574" t="s">
        <v>1527</v>
      </c>
      <c r="D1574" t="s">
        <v>1002</v>
      </c>
      <c r="E1574" t="s">
        <v>48</v>
      </c>
      <c r="F1574" t="s">
        <v>8668</v>
      </c>
      <c r="G1574" t="s">
        <v>8669</v>
      </c>
      <c r="H1574" t="s">
        <v>295</v>
      </c>
      <c r="I1574" s="1">
        <v>38314</v>
      </c>
      <c r="J1574" t="s">
        <v>8670</v>
      </c>
      <c r="K1574" t="s">
        <v>8671</v>
      </c>
      <c r="L1574">
        <v>51443</v>
      </c>
      <c r="M1574" t="s">
        <v>295</v>
      </c>
      <c r="N1574" s="1">
        <v>44616</v>
      </c>
      <c r="O1574" s="1">
        <v>44617</v>
      </c>
      <c r="P1574">
        <v>35</v>
      </c>
      <c r="Q1574">
        <v>2</v>
      </c>
      <c r="R1574" t="s">
        <v>63</v>
      </c>
      <c r="S1574">
        <v>2</v>
      </c>
      <c r="T1574">
        <v>0</v>
      </c>
      <c r="U1574">
        <v>1</v>
      </c>
      <c r="V1574">
        <v>67</v>
      </c>
      <c r="W1574" t="s">
        <v>54</v>
      </c>
      <c r="X1574" t="s">
        <v>8672</v>
      </c>
      <c r="Y1574" t="s">
        <v>81</v>
      </c>
      <c r="Z1574" s="1">
        <v>44581</v>
      </c>
      <c r="AA1574" s="2">
        <v>2.2326388888888885E-2</v>
      </c>
      <c r="AB1574" s="2">
        <v>0.88540509259259259</v>
      </c>
      <c r="AC1574" t="s">
        <v>45</v>
      </c>
      <c r="AD1574" t="s">
        <v>44</v>
      </c>
      <c r="AE1574" t="s">
        <v>45</v>
      </c>
      <c r="AF1574">
        <v>67</v>
      </c>
    </row>
    <row r="1575" spans="1:32">
      <c r="A1575">
        <v>2736</v>
      </c>
      <c r="B1575">
        <v>1836</v>
      </c>
      <c r="C1575" t="s">
        <v>475</v>
      </c>
      <c r="D1575" t="s">
        <v>83</v>
      </c>
      <c r="E1575" t="s">
        <v>48</v>
      </c>
      <c r="F1575" t="s">
        <v>8673</v>
      </c>
      <c r="G1575" t="s">
        <v>8674</v>
      </c>
      <c r="H1575" t="s">
        <v>457</v>
      </c>
      <c r="I1575" s="1">
        <v>31032</v>
      </c>
      <c r="J1575" t="s">
        <v>8675</v>
      </c>
      <c r="K1575" t="s">
        <v>8676</v>
      </c>
      <c r="L1575">
        <v>73719</v>
      </c>
      <c r="M1575" t="s">
        <v>457</v>
      </c>
      <c r="N1575" s="1">
        <v>44619</v>
      </c>
      <c r="O1575" s="1">
        <v>44623</v>
      </c>
      <c r="P1575">
        <v>26</v>
      </c>
      <c r="Q1575">
        <v>2</v>
      </c>
      <c r="R1575" t="s">
        <v>63</v>
      </c>
      <c r="S1575">
        <v>4</v>
      </c>
      <c r="T1575">
        <v>1</v>
      </c>
      <c r="U1575">
        <v>4</v>
      </c>
      <c r="V1575">
        <v>332</v>
      </c>
      <c r="W1575" t="s">
        <v>54</v>
      </c>
      <c r="X1575" t="s">
        <v>8677</v>
      </c>
      <c r="Y1575" t="s">
        <v>6</v>
      </c>
      <c r="Z1575" s="1">
        <v>44604</v>
      </c>
      <c r="AA1575" s="2">
        <v>0.9503935185185185</v>
      </c>
      <c r="AB1575" s="2">
        <v>0.31859953703703703</v>
      </c>
      <c r="AC1575" t="s">
        <v>45</v>
      </c>
      <c r="AD1575" t="s">
        <v>45</v>
      </c>
      <c r="AE1575" t="s">
        <v>44</v>
      </c>
      <c r="AF1575">
        <v>83</v>
      </c>
    </row>
    <row r="1576" spans="1:32">
      <c r="A1576">
        <v>2737</v>
      </c>
      <c r="B1576">
        <v>1837</v>
      </c>
      <c r="C1576" t="s">
        <v>1328</v>
      </c>
      <c r="D1576" t="s">
        <v>476</v>
      </c>
      <c r="E1576" t="s">
        <v>34</v>
      </c>
      <c r="F1576" t="s">
        <v>8678</v>
      </c>
      <c r="G1576" t="s">
        <v>8679</v>
      </c>
      <c r="H1576" t="s">
        <v>86</v>
      </c>
      <c r="I1576" s="1">
        <v>20874</v>
      </c>
      <c r="J1576" t="s">
        <v>8680</v>
      </c>
      <c r="K1576" t="s">
        <v>8681</v>
      </c>
      <c r="L1576">
        <v>50705</v>
      </c>
      <c r="M1576" t="s">
        <v>86</v>
      </c>
      <c r="N1576" s="1">
        <v>44844</v>
      </c>
      <c r="O1576" s="1">
        <v>44846</v>
      </c>
      <c r="P1576">
        <v>81</v>
      </c>
      <c r="Q1576">
        <v>4</v>
      </c>
      <c r="R1576" t="s">
        <v>40</v>
      </c>
      <c r="S1576">
        <v>3</v>
      </c>
      <c r="T1576">
        <v>2</v>
      </c>
      <c r="U1576">
        <v>2</v>
      </c>
      <c r="V1576">
        <v>430</v>
      </c>
      <c r="W1576" t="s">
        <v>41</v>
      </c>
      <c r="X1576" t="s">
        <v>8682</v>
      </c>
      <c r="Y1576" t="s">
        <v>65</v>
      </c>
      <c r="Z1576" s="1">
        <v>44805</v>
      </c>
      <c r="AA1576" s="2">
        <v>0.65854166666666669</v>
      </c>
      <c r="AB1576" s="2">
        <v>0.39052083333333337</v>
      </c>
      <c r="AC1576" t="s">
        <v>44</v>
      </c>
      <c r="AD1576" t="s">
        <v>44</v>
      </c>
      <c r="AE1576" t="s">
        <v>45</v>
      </c>
      <c r="AF1576">
        <v>215</v>
      </c>
    </row>
    <row r="1577" spans="1:32">
      <c r="A1577">
        <v>2738</v>
      </c>
      <c r="B1577">
        <v>1838</v>
      </c>
      <c r="C1577" t="s">
        <v>1022</v>
      </c>
      <c r="D1577" t="s">
        <v>4201</v>
      </c>
      <c r="E1577" t="s">
        <v>48</v>
      </c>
      <c r="F1577" t="s">
        <v>8683</v>
      </c>
      <c r="G1577">
        <v>2843051954</v>
      </c>
      <c r="H1577" t="s">
        <v>60</v>
      </c>
      <c r="I1577" s="1">
        <v>29633</v>
      </c>
      <c r="J1577" t="s">
        <v>8684</v>
      </c>
      <c r="K1577" t="s">
        <v>8685</v>
      </c>
      <c r="L1577">
        <v>33090</v>
      </c>
      <c r="M1577" t="s">
        <v>60</v>
      </c>
      <c r="N1577" s="1">
        <v>44946</v>
      </c>
      <c r="O1577" s="1">
        <v>44949</v>
      </c>
      <c r="P1577">
        <v>53</v>
      </c>
      <c r="Q1577">
        <v>3</v>
      </c>
      <c r="R1577" t="s">
        <v>63</v>
      </c>
      <c r="S1577">
        <v>1</v>
      </c>
      <c r="T1577">
        <v>2</v>
      </c>
      <c r="U1577">
        <v>3</v>
      </c>
      <c r="V1577">
        <v>210</v>
      </c>
      <c r="W1577" t="s">
        <v>41</v>
      </c>
      <c r="X1577" t="s">
        <v>8686</v>
      </c>
      <c r="Y1577" t="s">
        <v>6</v>
      </c>
      <c r="Z1577" s="1">
        <v>44907</v>
      </c>
      <c r="AA1577" s="2">
        <v>0.3602893518518519</v>
      </c>
      <c r="AB1577" s="2">
        <v>0.43881944444444443</v>
      </c>
      <c r="AC1577" t="s">
        <v>45</v>
      </c>
      <c r="AD1577" t="s">
        <v>45</v>
      </c>
      <c r="AE1577" t="s">
        <v>44</v>
      </c>
      <c r="AF1577">
        <v>70</v>
      </c>
    </row>
    <row r="1578" spans="1:32">
      <c r="A1578">
        <v>2740</v>
      </c>
      <c r="B1578">
        <v>1840</v>
      </c>
      <c r="C1578" t="s">
        <v>4045</v>
      </c>
      <c r="D1578" t="s">
        <v>2352</v>
      </c>
      <c r="E1578" t="s">
        <v>34</v>
      </c>
      <c r="F1578" t="s">
        <v>8687</v>
      </c>
      <c r="G1578" t="s">
        <v>8688</v>
      </c>
      <c r="H1578" t="s">
        <v>122</v>
      </c>
      <c r="I1578" s="1">
        <v>25482</v>
      </c>
      <c r="J1578" t="s">
        <v>8689</v>
      </c>
      <c r="K1578" t="s">
        <v>8690</v>
      </c>
      <c r="L1578">
        <v>30070</v>
      </c>
      <c r="M1578" t="s">
        <v>122</v>
      </c>
      <c r="N1578" s="1">
        <v>44824</v>
      </c>
      <c r="O1578" s="1">
        <v>44826</v>
      </c>
      <c r="P1578">
        <v>76</v>
      </c>
      <c r="Q1578">
        <v>4</v>
      </c>
      <c r="R1578" t="s">
        <v>53</v>
      </c>
      <c r="S1578">
        <v>3</v>
      </c>
      <c r="T1578">
        <v>2</v>
      </c>
      <c r="U1578">
        <v>2</v>
      </c>
      <c r="V1578">
        <v>294</v>
      </c>
      <c r="W1578" t="s">
        <v>41</v>
      </c>
      <c r="X1578" t="s">
        <v>8691</v>
      </c>
      <c r="Y1578" t="s">
        <v>6</v>
      </c>
      <c r="Z1578" s="1">
        <v>44796</v>
      </c>
      <c r="AA1578" s="2">
        <v>0.67178240740740736</v>
      </c>
      <c r="AB1578" s="2">
        <v>1.0578703703703703E-2</v>
      </c>
      <c r="AC1578" t="s">
        <v>45</v>
      </c>
      <c r="AD1578" t="s">
        <v>44</v>
      </c>
      <c r="AE1578" t="s">
        <v>45</v>
      </c>
      <c r="AF1578">
        <v>147</v>
      </c>
    </row>
    <row r="1579" spans="1:32">
      <c r="A1579">
        <v>2741</v>
      </c>
      <c r="B1579">
        <v>1841</v>
      </c>
      <c r="C1579" t="s">
        <v>3077</v>
      </c>
      <c r="D1579" t="s">
        <v>8692</v>
      </c>
      <c r="E1579" t="s">
        <v>34</v>
      </c>
      <c r="F1579" t="s">
        <v>8693</v>
      </c>
      <c r="G1579" t="s">
        <v>8694</v>
      </c>
      <c r="H1579" t="s">
        <v>122</v>
      </c>
      <c r="I1579" s="1">
        <v>35328</v>
      </c>
      <c r="J1579" t="s">
        <v>8695</v>
      </c>
      <c r="K1579" t="s">
        <v>8696</v>
      </c>
      <c r="L1579">
        <v>72391</v>
      </c>
      <c r="M1579" t="s">
        <v>122</v>
      </c>
      <c r="N1579" s="1">
        <v>44952</v>
      </c>
      <c r="O1579" s="1">
        <v>44955</v>
      </c>
      <c r="P1579">
        <v>55</v>
      </c>
      <c r="Q1579">
        <v>3</v>
      </c>
      <c r="R1579" t="s">
        <v>53</v>
      </c>
      <c r="S1579">
        <v>4</v>
      </c>
      <c r="T1579">
        <v>0</v>
      </c>
      <c r="U1579">
        <v>3</v>
      </c>
      <c r="V1579">
        <v>426</v>
      </c>
      <c r="W1579" t="s">
        <v>41</v>
      </c>
      <c r="X1579" t="s">
        <v>8697</v>
      </c>
      <c r="Y1579" t="s">
        <v>81</v>
      </c>
      <c r="Z1579" s="1">
        <v>44914</v>
      </c>
      <c r="AA1579" s="2">
        <v>0.6090740740740741</v>
      </c>
      <c r="AB1579" s="2">
        <v>0.46363425925925927</v>
      </c>
      <c r="AC1579" t="s">
        <v>45</v>
      </c>
      <c r="AD1579" t="s">
        <v>44</v>
      </c>
      <c r="AE1579" t="s">
        <v>44</v>
      </c>
      <c r="AF1579">
        <v>142</v>
      </c>
    </row>
    <row r="1580" spans="1:32">
      <c r="A1580">
        <v>2742</v>
      </c>
      <c r="B1580">
        <v>1842</v>
      </c>
      <c r="C1580" t="s">
        <v>662</v>
      </c>
      <c r="D1580" t="s">
        <v>7825</v>
      </c>
      <c r="E1580" t="s">
        <v>48</v>
      </c>
      <c r="F1580" t="s">
        <v>8698</v>
      </c>
      <c r="G1580" t="s">
        <v>8699</v>
      </c>
      <c r="H1580" t="s">
        <v>537</v>
      </c>
      <c r="I1580" s="1">
        <v>23815</v>
      </c>
      <c r="J1580" t="s">
        <v>8700</v>
      </c>
      <c r="K1580" t="s">
        <v>8701</v>
      </c>
      <c r="L1580">
        <v>28442</v>
      </c>
      <c r="M1580" t="s">
        <v>537</v>
      </c>
      <c r="N1580" s="1">
        <v>44681</v>
      </c>
      <c r="O1580" s="1">
        <v>44685</v>
      </c>
      <c r="P1580">
        <v>14</v>
      </c>
      <c r="Q1580">
        <v>1</v>
      </c>
      <c r="R1580" t="s">
        <v>63</v>
      </c>
      <c r="S1580">
        <v>2</v>
      </c>
      <c r="T1580">
        <v>2</v>
      </c>
      <c r="U1580">
        <v>4</v>
      </c>
      <c r="V1580">
        <v>240</v>
      </c>
      <c r="W1580" t="s">
        <v>54</v>
      </c>
      <c r="X1580" t="s">
        <v>8702</v>
      </c>
      <c r="Y1580" t="s">
        <v>65</v>
      </c>
      <c r="Z1580" s="1">
        <v>44663</v>
      </c>
      <c r="AA1580" s="2">
        <v>0.36878472222222225</v>
      </c>
      <c r="AB1580" s="2">
        <v>0.10049768518518519</v>
      </c>
      <c r="AC1580" t="s">
        <v>44</v>
      </c>
      <c r="AD1580" t="s">
        <v>45</v>
      </c>
      <c r="AE1580" t="s">
        <v>45</v>
      </c>
      <c r="AF1580">
        <v>60</v>
      </c>
    </row>
    <row r="1581" spans="1:32">
      <c r="A1581">
        <v>2743</v>
      </c>
      <c r="B1581">
        <v>1843</v>
      </c>
      <c r="C1581" t="s">
        <v>8220</v>
      </c>
      <c r="D1581" t="s">
        <v>8703</v>
      </c>
      <c r="E1581" t="s">
        <v>48</v>
      </c>
      <c r="F1581" t="s">
        <v>8704</v>
      </c>
      <c r="G1581" t="s">
        <v>8705</v>
      </c>
      <c r="H1581" t="s">
        <v>330</v>
      </c>
      <c r="I1581" s="1">
        <v>30997</v>
      </c>
      <c r="J1581" t="s">
        <v>8706</v>
      </c>
      <c r="K1581" t="s">
        <v>8707</v>
      </c>
      <c r="L1581">
        <v>55711</v>
      </c>
      <c r="M1581" t="s">
        <v>330</v>
      </c>
      <c r="N1581" s="1">
        <v>44933</v>
      </c>
      <c r="O1581" s="1">
        <v>44934</v>
      </c>
      <c r="P1581">
        <v>80</v>
      </c>
      <c r="Q1581">
        <v>4</v>
      </c>
      <c r="R1581" t="s">
        <v>63</v>
      </c>
      <c r="S1581">
        <v>1</v>
      </c>
      <c r="T1581">
        <v>1</v>
      </c>
      <c r="U1581">
        <v>1</v>
      </c>
      <c r="V1581">
        <v>90</v>
      </c>
      <c r="W1581" t="s">
        <v>41</v>
      </c>
      <c r="X1581" t="s">
        <v>8708</v>
      </c>
      <c r="Y1581" t="s">
        <v>65</v>
      </c>
      <c r="Z1581" s="1">
        <v>44908</v>
      </c>
      <c r="AA1581" s="2">
        <v>0.8064930555555555</v>
      </c>
      <c r="AB1581" s="2">
        <v>0.58630787037037035</v>
      </c>
      <c r="AC1581" t="s">
        <v>45</v>
      </c>
      <c r="AD1581" t="s">
        <v>44</v>
      </c>
      <c r="AE1581" t="s">
        <v>45</v>
      </c>
      <c r="AF1581">
        <v>90</v>
      </c>
    </row>
    <row r="1582" spans="1:32">
      <c r="A1582">
        <v>2744</v>
      </c>
      <c r="B1582">
        <v>1844</v>
      </c>
      <c r="C1582" t="s">
        <v>621</v>
      </c>
      <c r="D1582" t="s">
        <v>768</v>
      </c>
      <c r="E1582" t="s">
        <v>34</v>
      </c>
      <c r="F1582" t="s">
        <v>8709</v>
      </c>
      <c r="G1582" t="s">
        <v>8710</v>
      </c>
      <c r="H1582" t="s">
        <v>692</v>
      </c>
      <c r="I1582" s="1">
        <v>35802</v>
      </c>
      <c r="J1582" t="s">
        <v>8711</v>
      </c>
      <c r="K1582" t="s">
        <v>8712</v>
      </c>
      <c r="L1582">
        <v>36426</v>
      </c>
      <c r="M1582" t="s">
        <v>692</v>
      </c>
      <c r="N1582" s="1">
        <v>44898</v>
      </c>
      <c r="O1582" s="1">
        <v>44901</v>
      </c>
      <c r="P1582">
        <v>62</v>
      </c>
      <c r="Q1582">
        <v>3</v>
      </c>
      <c r="R1582" t="s">
        <v>63</v>
      </c>
      <c r="S1582">
        <v>2</v>
      </c>
      <c r="T1582">
        <v>1</v>
      </c>
      <c r="U1582">
        <v>3</v>
      </c>
      <c r="V1582">
        <v>225</v>
      </c>
      <c r="W1582" t="s">
        <v>41</v>
      </c>
      <c r="X1582" t="s">
        <v>8713</v>
      </c>
      <c r="Y1582" t="s">
        <v>43</v>
      </c>
      <c r="Z1582" s="1">
        <v>44876</v>
      </c>
      <c r="AA1582" s="2">
        <v>0.7742013888888889</v>
      </c>
      <c r="AB1582" s="2">
        <v>0.10299768518518519</v>
      </c>
      <c r="AC1582" t="s">
        <v>44</v>
      </c>
      <c r="AD1582" t="s">
        <v>45</v>
      </c>
      <c r="AE1582" t="s">
        <v>45</v>
      </c>
      <c r="AF1582">
        <v>75</v>
      </c>
    </row>
    <row r="1583" spans="1:32">
      <c r="A1583">
        <v>2745</v>
      </c>
      <c r="B1583">
        <v>1845</v>
      </c>
      <c r="C1583" t="s">
        <v>2344</v>
      </c>
      <c r="D1583" t="s">
        <v>8714</v>
      </c>
      <c r="E1583" t="s">
        <v>34</v>
      </c>
      <c r="F1583" t="s">
        <v>8715</v>
      </c>
      <c r="G1583" t="s">
        <v>8716</v>
      </c>
      <c r="H1583" t="s">
        <v>122</v>
      </c>
      <c r="I1583" s="1">
        <v>18795</v>
      </c>
      <c r="J1583" t="s">
        <v>8717</v>
      </c>
      <c r="K1583" t="s">
        <v>8718</v>
      </c>
      <c r="L1583">
        <v>11943</v>
      </c>
      <c r="M1583" t="s">
        <v>122</v>
      </c>
      <c r="N1583" s="1">
        <v>44678</v>
      </c>
      <c r="O1583" s="1">
        <v>44681</v>
      </c>
      <c r="P1583">
        <v>17</v>
      </c>
      <c r="Q1583">
        <v>1</v>
      </c>
      <c r="R1583" t="s">
        <v>63</v>
      </c>
      <c r="S1583">
        <v>3</v>
      </c>
      <c r="T1583">
        <v>2</v>
      </c>
      <c r="U1583">
        <v>3</v>
      </c>
      <c r="V1583">
        <v>207</v>
      </c>
      <c r="W1583" t="s">
        <v>54</v>
      </c>
      <c r="X1583" t="s">
        <v>8719</v>
      </c>
      <c r="Y1583" t="s">
        <v>81</v>
      </c>
      <c r="Z1583" s="1">
        <v>44649</v>
      </c>
      <c r="AA1583" s="2">
        <v>2.4733796296296295E-2</v>
      </c>
      <c r="AB1583" s="2">
        <v>0.65644675925925922</v>
      </c>
      <c r="AC1583" t="s">
        <v>44</v>
      </c>
      <c r="AD1583" t="s">
        <v>45</v>
      </c>
      <c r="AE1583" t="s">
        <v>44</v>
      </c>
      <c r="AF1583">
        <v>69</v>
      </c>
    </row>
    <row r="1584" spans="1:32">
      <c r="A1584">
        <v>2746</v>
      </c>
      <c r="B1584">
        <v>1846</v>
      </c>
      <c r="C1584" t="s">
        <v>469</v>
      </c>
      <c r="D1584" t="s">
        <v>3860</v>
      </c>
      <c r="E1584" t="s">
        <v>48</v>
      </c>
      <c r="F1584" t="s">
        <v>8720</v>
      </c>
      <c r="G1584" t="s">
        <v>8721</v>
      </c>
      <c r="H1584" t="s">
        <v>164</v>
      </c>
      <c r="I1584" s="1">
        <v>28612</v>
      </c>
      <c r="J1584" t="s">
        <v>8722</v>
      </c>
      <c r="K1584" t="s">
        <v>8723</v>
      </c>
      <c r="L1584">
        <v>16110</v>
      </c>
      <c r="M1584" t="s">
        <v>164</v>
      </c>
      <c r="N1584" s="1">
        <v>44648</v>
      </c>
      <c r="O1584" s="1">
        <v>44653</v>
      </c>
      <c r="P1584">
        <v>80</v>
      </c>
      <c r="Q1584">
        <v>4</v>
      </c>
      <c r="R1584" t="s">
        <v>63</v>
      </c>
      <c r="S1584">
        <v>3</v>
      </c>
      <c r="T1584">
        <v>0</v>
      </c>
      <c r="U1584">
        <v>5</v>
      </c>
      <c r="V1584">
        <v>355</v>
      </c>
      <c r="W1584" t="s">
        <v>41</v>
      </c>
      <c r="X1584" t="s">
        <v>8724</v>
      </c>
      <c r="Y1584" t="s">
        <v>81</v>
      </c>
      <c r="Z1584" s="1">
        <v>44631</v>
      </c>
      <c r="AA1584" s="2">
        <v>0.12355324074074074</v>
      </c>
      <c r="AB1584" s="2">
        <v>0.10576388888888888</v>
      </c>
      <c r="AC1584" t="s">
        <v>44</v>
      </c>
      <c r="AD1584" t="s">
        <v>45</v>
      </c>
      <c r="AE1584" t="s">
        <v>44</v>
      </c>
      <c r="AF1584">
        <v>71</v>
      </c>
    </row>
    <row r="1585" spans="1:32">
      <c r="A1585">
        <v>2747</v>
      </c>
      <c r="B1585">
        <v>1847</v>
      </c>
      <c r="C1585" t="s">
        <v>2616</v>
      </c>
      <c r="D1585" t="s">
        <v>402</v>
      </c>
      <c r="E1585" t="s">
        <v>48</v>
      </c>
      <c r="F1585" t="s">
        <v>8725</v>
      </c>
      <c r="G1585" t="s">
        <v>8726</v>
      </c>
      <c r="H1585" t="s">
        <v>171</v>
      </c>
      <c r="I1585" s="1">
        <v>24621</v>
      </c>
      <c r="J1585" t="s">
        <v>8727</v>
      </c>
      <c r="K1585" t="s">
        <v>8728</v>
      </c>
      <c r="L1585">
        <v>86546</v>
      </c>
      <c r="M1585" t="s">
        <v>171</v>
      </c>
      <c r="N1585" s="1">
        <v>44686</v>
      </c>
      <c r="O1585" s="1">
        <v>44691</v>
      </c>
      <c r="P1585">
        <v>19</v>
      </c>
      <c r="Q1585">
        <v>1</v>
      </c>
      <c r="R1585" t="s">
        <v>53</v>
      </c>
      <c r="S1585">
        <v>2</v>
      </c>
      <c r="T1585">
        <v>1</v>
      </c>
      <c r="U1585">
        <v>5</v>
      </c>
      <c r="V1585">
        <v>720</v>
      </c>
      <c r="W1585" t="s">
        <v>54</v>
      </c>
      <c r="X1585" t="s">
        <v>8729</v>
      </c>
      <c r="Y1585" t="s">
        <v>43</v>
      </c>
      <c r="Z1585" s="1">
        <v>44666</v>
      </c>
      <c r="AA1585" s="2">
        <v>0.7924768518518519</v>
      </c>
      <c r="AB1585" s="2">
        <v>0.13193287037037035</v>
      </c>
      <c r="AC1585" t="s">
        <v>44</v>
      </c>
      <c r="AD1585" t="s">
        <v>45</v>
      </c>
      <c r="AE1585" t="s">
        <v>45</v>
      </c>
      <c r="AF1585">
        <v>144</v>
      </c>
    </row>
    <row r="1586" spans="1:32">
      <c r="A1586">
        <v>2748</v>
      </c>
      <c r="B1586">
        <v>1848</v>
      </c>
      <c r="C1586" t="s">
        <v>229</v>
      </c>
      <c r="D1586" t="s">
        <v>8730</v>
      </c>
      <c r="E1586" t="s">
        <v>48</v>
      </c>
      <c r="F1586" t="s">
        <v>8731</v>
      </c>
      <c r="G1586" t="s">
        <v>8732</v>
      </c>
      <c r="H1586" t="s">
        <v>418</v>
      </c>
      <c r="I1586" s="1">
        <v>35080</v>
      </c>
      <c r="J1586" t="s">
        <v>8733</v>
      </c>
      <c r="K1586" t="s">
        <v>8734</v>
      </c>
      <c r="L1586">
        <v>9386</v>
      </c>
      <c r="M1586" t="s">
        <v>418</v>
      </c>
      <c r="N1586" s="1">
        <v>44608</v>
      </c>
      <c r="O1586" s="1">
        <v>44611</v>
      </c>
      <c r="P1586">
        <v>76</v>
      </c>
      <c r="Q1586">
        <v>4</v>
      </c>
      <c r="R1586" t="s">
        <v>53</v>
      </c>
      <c r="S1586">
        <v>3</v>
      </c>
      <c r="T1586">
        <v>2</v>
      </c>
      <c r="U1586">
        <v>3</v>
      </c>
      <c r="V1586">
        <v>372</v>
      </c>
      <c r="W1586" t="s">
        <v>54</v>
      </c>
      <c r="X1586" t="s">
        <v>8735</v>
      </c>
      <c r="Y1586" t="s">
        <v>6</v>
      </c>
      <c r="Z1586" s="1">
        <v>44583</v>
      </c>
      <c r="AA1586" s="2">
        <v>0.88228009259259255</v>
      </c>
      <c r="AB1586" s="2">
        <v>0.98876157407407417</v>
      </c>
      <c r="AC1586" t="s">
        <v>44</v>
      </c>
      <c r="AD1586" t="s">
        <v>44</v>
      </c>
      <c r="AE1586" t="s">
        <v>45</v>
      </c>
      <c r="AF1586">
        <v>124</v>
      </c>
    </row>
    <row r="1587" spans="1:32">
      <c r="A1587">
        <v>2749</v>
      </c>
      <c r="B1587">
        <v>1849</v>
      </c>
      <c r="C1587" t="s">
        <v>602</v>
      </c>
      <c r="D1587" t="s">
        <v>3066</v>
      </c>
      <c r="E1587" t="s">
        <v>48</v>
      </c>
      <c r="F1587" t="s">
        <v>8736</v>
      </c>
      <c r="G1587" t="s">
        <v>8737</v>
      </c>
      <c r="H1587" t="s">
        <v>225</v>
      </c>
      <c r="I1587" s="1">
        <v>22203</v>
      </c>
      <c r="J1587" t="s">
        <v>8738</v>
      </c>
      <c r="K1587" t="s">
        <v>1855</v>
      </c>
      <c r="L1587">
        <v>7509</v>
      </c>
      <c r="M1587" t="s">
        <v>225</v>
      </c>
      <c r="N1587" s="1">
        <v>44740</v>
      </c>
      <c r="O1587" s="1">
        <v>44745</v>
      </c>
      <c r="P1587">
        <v>32</v>
      </c>
      <c r="Q1587">
        <v>2</v>
      </c>
      <c r="R1587" t="s">
        <v>63</v>
      </c>
      <c r="S1587">
        <v>1</v>
      </c>
      <c r="T1587">
        <v>1</v>
      </c>
      <c r="U1587">
        <v>5</v>
      </c>
      <c r="V1587">
        <v>395</v>
      </c>
      <c r="W1587" t="s">
        <v>41</v>
      </c>
      <c r="X1587" t="s">
        <v>8739</v>
      </c>
      <c r="Y1587" t="s">
        <v>65</v>
      </c>
      <c r="Z1587" s="1">
        <v>44724</v>
      </c>
      <c r="AA1587" s="2">
        <v>0.79563657407407407</v>
      </c>
      <c r="AB1587" s="2">
        <v>0.84222222222222232</v>
      </c>
      <c r="AC1587" t="s">
        <v>44</v>
      </c>
      <c r="AD1587" t="s">
        <v>44</v>
      </c>
      <c r="AE1587" t="s">
        <v>45</v>
      </c>
      <c r="AF1587">
        <v>79</v>
      </c>
    </row>
    <row r="1588" spans="1:32">
      <c r="A1588">
        <v>2750</v>
      </c>
      <c r="B1588">
        <v>1850</v>
      </c>
      <c r="C1588" t="s">
        <v>90</v>
      </c>
      <c r="D1588" t="s">
        <v>8740</v>
      </c>
      <c r="E1588" t="s">
        <v>48</v>
      </c>
      <c r="F1588" t="s">
        <v>8741</v>
      </c>
      <c r="G1588" t="s">
        <v>8742</v>
      </c>
      <c r="H1588" t="s">
        <v>171</v>
      </c>
      <c r="I1588" s="1">
        <v>32680</v>
      </c>
      <c r="J1588" t="s">
        <v>8743</v>
      </c>
      <c r="K1588" t="s">
        <v>8744</v>
      </c>
      <c r="L1588">
        <v>34550</v>
      </c>
      <c r="M1588" t="s">
        <v>171</v>
      </c>
      <c r="N1588" s="1">
        <v>44875</v>
      </c>
      <c r="O1588" s="1">
        <v>44880</v>
      </c>
      <c r="P1588">
        <v>55</v>
      </c>
      <c r="Q1588">
        <v>3</v>
      </c>
      <c r="R1588" t="s">
        <v>53</v>
      </c>
      <c r="S1588">
        <v>2</v>
      </c>
      <c r="T1588">
        <v>1</v>
      </c>
      <c r="U1588">
        <v>5</v>
      </c>
      <c r="V1588">
        <v>675</v>
      </c>
      <c r="W1588" t="s">
        <v>54</v>
      </c>
      <c r="X1588" t="s">
        <v>8745</v>
      </c>
      <c r="Y1588" t="s">
        <v>43</v>
      </c>
      <c r="Z1588" s="1">
        <v>44867</v>
      </c>
      <c r="AA1588" s="2">
        <v>0.18162037037037038</v>
      </c>
      <c r="AB1588" s="2">
        <v>0.42687499999999995</v>
      </c>
      <c r="AC1588" t="s">
        <v>45</v>
      </c>
      <c r="AD1588" t="s">
        <v>45</v>
      </c>
      <c r="AE1588" t="s">
        <v>44</v>
      </c>
      <c r="AF1588">
        <v>135</v>
      </c>
    </row>
    <row r="1589" spans="1:32">
      <c r="A1589">
        <v>2751</v>
      </c>
      <c r="B1589">
        <v>1851</v>
      </c>
      <c r="C1589" t="s">
        <v>8746</v>
      </c>
      <c r="D1589" t="s">
        <v>46</v>
      </c>
      <c r="E1589" t="s">
        <v>34</v>
      </c>
      <c r="F1589" t="s">
        <v>8747</v>
      </c>
      <c r="G1589">
        <v>8323226387</v>
      </c>
      <c r="H1589" t="s">
        <v>115</v>
      </c>
      <c r="I1589" s="1">
        <v>20059</v>
      </c>
      <c r="J1589" t="s">
        <v>8748</v>
      </c>
      <c r="K1589" t="s">
        <v>8749</v>
      </c>
      <c r="L1589">
        <v>15693</v>
      </c>
      <c r="M1589" t="s">
        <v>115</v>
      </c>
      <c r="N1589" s="1">
        <v>44596</v>
      </c>
      <c r="O1589" s="1">
        <v>44599</v>
      </c>
      <c r="P1589">
        <v>24</v>
      </c>
      <c r="Q1589">
        <v>1</v>
      </c>
      <c r="R1589" t="s">
        <v>40</v>
      </c>
      <c r="S1589">
        <v>2</v>
      </c>
      <c r="T1589">
        <v>2</v>
      </c>
      <c r="U1589">
        <v>3</v>
      </c>
      <c r="V1589">
        <v>729</v>
      </c>
      <c r="W1589" t="s">
        <v>54</v>
      </c>
      <c r="X1589" t="s">
        <v>8750</v>
      </c>
      <c r="Y1589" t="s">
        <v>65</v>
      </c>
      <c r="Z1589" s="1">
        <v>44588</v>
      </c>
      <c r="AA1589" s="2">
        <v>0.61517361111111113</v>
      </c>
      <c r="AB1589" s="2">
        <v>0.53017361111111116</v>
      </c>
      <c r="AC1589" t="s">
        <v>45</v>
      </c>
      <c r="AD1589" t="s">
        <v>45</v>
      </c>
      <c r="AE1589" t="s">
        <v>45</v>
      </c>
      <c r="AF1589">
        <v>243</v>
      </c>
    </row>
    <row r="1590" spans="1:32">
      <c r="A1590">
        <v>2752</v>
      </c>
      <c r="B1590">
        <v>1852</v>
      </c>
      <c r="C1590" t="s">
        <v>5703</v>
      </c>
      <c r="D1590" t="s">
        <v>682</v>
      </c>
      <c r="E1590" t="s">
        <v>34</v>
      </c>
      <c r="F1590" t="s">
        <v>8751</v>
      </c>
      <c r="G1590">
        <v>2625895231</v>
      </c>
      <c r="H1590" t="s">
        <v>317</v>
      </c>
      <c r="I1590" s="1">
        <v>24420</v>
      </c>
      <c r="J1590" t="s">
        <v>8752</v>
      </c>
      <c r="K1590" t="s">
        <v>8753</v>
      </c>
      <c r="L1590">
        <v>24268</v>
      </c>
      <c r="M1590" t="s">
        <v>317</v>
      </c>
      <c r="N1590" s="1">
        <v>44695</v>
      </c>
      <c r="O1590" s="1">
        <v>44696</v>
      </c>
      <c r="P1590">
        <v>97</v>
      </c>
      <c r="Q1590">
        <v>4</v>
      </c>
      <c r="R1590" t="s">
        <v>53</v>
      </c>
      <c r="S1590">
        <v>1</v>
      </c>
      <c r="T1590">
        <v>2</v>
      </c>
      <c r="U1590">
        <v>1</v>
      </c>
      <c r="V1590">
        <v>138</v>
      </c>
      <c r="W1590" t="s">
        <v>54</v>
      </c>
      <c r="X1590" t="s">
        <v>8754</v>
      </c>
      <c r="Y1590" t="s">
        <v>6</v>
      </c>
      <c r="Z1590" s="1">
        <v>44680</v>
      </c>
      <c r="AA1590" s="2">
        <v>0.41098379629629633</v>
      </c>
      <c r="AB1590" s="2">
        <v>0.39876157407407403</v>
      </c>
      <c r="AC1590" t="s">
        <v>44</v>
      </c>
      <c r="AD1590" t="s">
        <v>44</v>
      </c>
      <c r="AE1590" t="s">
        <v>45</v>
      </c>
      <c r="AF1590">
        <v>138</v>
      </c>
    </row>
    <row r="1591" spans="1:32">
      <c r="A1591">
        <v>2753</v>
      </c>
      <c r="B1591">
        <v>1853</v>
      </c>
      <c r="C1591" t="s">
        <v>1503</v>
      </c>
      <c r="D1591" t="s">
        <v>5237</v>
      </c>
      <c r="E1591" t="s">
        <v>48</v>
      </c>
      <c r="F1591" t="s">
        <v>8755</v>
      </c>
      <c r="G1591" t="s">
        <v>8756</v>
      </c>
      <c r="H1591" t="s">
        <v>725</v>
      </c>
      <c r="I1591" s="1">
        <v>16150</v>
      </c>
      <c r="J1591" t="s">
        <v>8757</v>
      </c>
      <c r="K1591" t="s">
        <v>8758</v>
      </c>
      <c r="L1591">
        <v>68557</v>
      </c>
      <c r="M1591" t="s">
        <v>725</v>
      </c>
      <c r="N1591" s="1">
        <v>44761</v>
      </c>
      <c r="O1591" s="1">
        <v>44763</v>
      </c>
      <c r="P1591">
        <v>35</v>
      </c>
      <c r="Q1591">
        <v>2</v>
      </c>
      <c r="R1591" t="s">
        <v>63</v>
      </c>
      <c r="S1591">
        <v>2</v>
      </c>
      <c r="T1591">
        <v>0</v>
      </c>
      <c r="U1591">
        <v>2</v>
      </c>
      <c r="V1591">
        <v>122</v>
      </c>
      <c r="W1591" t="s">
        <v>54</v>
      </c>
      <c r="X1591" t="s">
        <v>8759</v>
      </c>
      <c r="Y1591" t="s">
        <v>81</v>
      </c>
      <c r="Z1591" s="1">
        <v>44734</v>
      </c>
      <c r="AA1591" s="2">
        <v>0.6364467592592592</v>
      </c>
      <c r="AB1591" s="2">
        <v>0.1645601851851852</v>
      </c>
      <c r="AC1591" t="s">
        <v>44</v>
      </c>
      <c r="AD1591" t="s">
        <v>45</v>
      </c>
      <c r="AE1591" t="s">
        <v>45</v>
      </c>
      <c r="AF1591">
        <v>61</v>
      </c>
    </row>
    <row r="1592" spans="1:32">
      <c r="A1592">
        <v>2755</v>
      </c>
      <c r="B1592">
        <v>1855</v>
      </c>
      <c r="C1592" t="s">
        <v>90</v>
      </c>
      <c r="D1592" t="s">
        <v>696</v>
      </c>
      <c r="E1592" t="s">
        <v>48</v>
      </c>
      <c r="F1592" t="s">
        <v>8760</v>
      </c>
      <c r="G1592" t="s">
        <v>8761</v>
      </c>
      <c r="H1592" t="s">
        <v>1442</v>
      </c>
      <c r="I1592" s="1">
        <v>25760</v>
      </c>
      <c r="J1592" t="s">
        <v>8762</v>
      </c>
      <c r="K1592" t="s">
        <v>8763</v>
      </c>
      <c r="L1592">
        <v>9293</v>
      </c>
      <c r="M1592" t="s">
        <v>1442</v>
      </c>
      <c r="N1592" s="1">
        <v>44862</v>
      </c>
      <c r="O1592" s="1">
        <v>44865</v>
      </c>
      <c r="P1592">
        <v>3</v>
      </c>
      <c r="Q1592">
        <v>1</v>
      </c>
      <c r="R1592" t="s">
        <v>40</v>
      </c>
      <c r="S1592">
        <v>1</v>
      </c>
      <c r="T1592">
        <v>0</v>
      </c>
      <c r="U1592">
        <v>3</v>
      </c>
      <c r="V1592">
        <v>615</v>
      </c>
      <c r="W1592" t="s">
        <v>41</v>
      </c>
      <c r="X1592" t="s">
        <v>8764</v>
      </c>
      <c r="Y1592" t="s">
        <v>6</v>
      </c>
      <c r="Z1592" s="1">
        <v>44830</v>
      </c>
      <c r="AA1592" s="2">
        <v>0.16604166666666667</v>
      </c>
      <c r="AB1592" s="2">
        <v>0.7755671296296297</v>
      </c>
      <c r="AC1592" t="s">
        <v>45</v>
      </c>
      <c r="AD1592" t="s">
        <v>45</v>
      </c>
      <c r="AE1592" t="s">
        <v>45</v>
      </c>
      <c r="AF1592">
        <v>205</v>
      </c>
    </row>
    <row r="1593" spans="1:32">
      <c r="A1593">
        <v>2756</v>
      </c>
      <c r="B1593">
        <v>1856</v>
      </c>
      <c r="C1593" t="s">
        <v>1555</v>
      </c>
      <c r="D1593" t="s">
        <v>1228</v>
      </c>
      <c r="E1593" t="s">
        <v>34</v>
      </c>
      <c r="F1593" t="s">
        <v>8765</v>
      </c>
      <c r="G1593" t="s">
        <v>8766</v>
      </c>
      <c r="H1593" t="s">
        <v>171</v>
      </c>
      <c r="I1593" s="1">
        <v>37621</v>
      </c>
      <c r="J1593" t="s">
        <v>8767</v>
      </c>
      <c r="K1593" t="s">
        <v>8768</v>
      </c>
      <c r="L1593">
        <v>61922</v>
      </c>
      <c r="M1593" t="s">
        <v>171</v>
      </c>
      <c r="N1593" s="1">
        <v>44777</v>
      </c>
      <c r="O1593" s="1">
        <v>44779</v>
      </c>
      <c r="P1593">
        <v>15</v>
      </c>
      <c r="Q1593">
        <v>1</v>
      </c>
      <c r="R1593" t="s">
        <v>40</v>
      </c>
      <c r="S1593">
        <v>3</v>
      </c>
      <c r="T1593">
        <v>1</v>
      </c>
      <c r="U1593">
        <v>2</v>
      </c>
      <c r="V1593">
        <v>418</v>
      </c>
      <c r="W1593" t="s">
        <v>41</v>
      </c>
      <c r="X1593" t="s">
        <v>8769</v>
      </c>
      <c r="Y1593" t="s">
        <v>65</v>
      </c>
      <c r="Z1593" s="1">
        <v>44762</v>
      </c>
      <c r="AA1593" s="2">
        <v>0.58857638888888886</v>
      </c>
      <c r="AB1593" s="2">
        <v>0.92300925925925925</v>
      </c>
      <c r="AC1593" t="s">
        <v>44</v>
      </c>
      <c r="AD1593" t="s">
        <v>45</v>
      </c>
      <c r="AE1593" t="s">
        <v>45</v>
      </c>
      <c r="AF1593">
        <v>209</v>
      </c>
    </row>
    <row r="1594" spans="1:32">
      <c r="A1594">
        <v>2757</v>
      </c>
      <c r="B1594">
        <v>1857</v>
      </c>
      <c r="C1594" t="s">
        <v>371</v>
      </c>
      <c r="D1594" t="s">
        <v>1092</v>
      </c>
      <c r="E1594" t="s">
        <v>34</v>
      </c>
      <c r="F1594" t="s">
        <v>8770</v>
      </c>
      <c r="G1594" t="s">
        <v>8771</v>
      </c>
      <c r="H1594" t="s">
        <v>94</v>
      </c>
      <c r="I1594" s="1">
        <v>29887</v>
      </c>
      <c r="J1594" t="s">
        <v>8772</v>
      </c>
      <c r="K1594" t="s">
        <v>8773</v>
      </c>
      <c r="L1594">
        <v>87106</v>
      </c>
      <c r="M1594" t="s">
        <v>94</v>
      </c>
      <c r="N1594" s="1">
        <v>44661</v>
      </c>
      <c r="O1594" s="1">
        <v>44664</v>
      </c>
      <c r="P1594">
        <v>77</v>
      </c>
      <c r="Q1594">
        <v>4</v>
      </c>
      <c r="R1594" t="s">
        <v>63</v>
      </c>
      <c r="S1594">
        <v>1</v>
      </c>
      <c r="T1594">
        <v>1</v>
      </c>
      <c r="U1594">
        <v>3</v>
      </c>
      <c r="V1594">
        <v>201</v>
      </c>
      <c r="W1594" t="s">
        <v>54</v>
      </c>
      <c r="X1594" t="s">
        <v>8774</v>
      </c>
      <c r="Y1594" t="s">
        <v>6</v>
      </c>
      <c r="Z1594" s="1">
        <v>44653</v>
      </c>
      <c r="AA1594" s="2">
        <v>0.74510416666666668</v>
      </c>
      <c r="AB1594" s="2">
        <v>0.78017361111111105</v>
      </c>
      <c r="AC1594" t="s">
        <v>44</v>
      </c>
      <c r="AD1594" t="s">
        <v>45</v>
      </c>
      <c r="AE1594" t="s">
        <v>45</v>
      </c>
      <c r="AF1594">
        <v>67</v>
      </c>
    </row>
    <row r="1595" spans="1:32">
      <c r="A1595">
        <v>2758</v>
      </c>
      <c r="B1595">
        <v>1858</v>
      </c>
      <c r="C1595" t="s">
        <v>221</v>
      </c>
      <c r="D1595" t="s">
        <v>1851</v>
      </c>
      <c r="E1595" t="s">
        <v>48</v>
      </c>
      <c r="F1595" t="s">
        <v>8775</v>
      </c>
      <c r="G1595" t="s">
        <v>8776</v>
      </c>
      <c r="H1595" t="s">
        <v>209</v>
      </c>
      <c r="I1595" s="1">
        <v>23436</v>
      </c>
      <c r="J1595" t="s">
        <v>8777</v>
      </c>
      <c r="K1595" t="s">
        <v>8778</v>
      </c>
      <c r="L1595">
        <v>73122</v>
      </c>
      <c r="M1595" t="s">
        <v>209</v>
      </c>
      <c r="N1595" s="1">
        <v>44661</v>
      </c>
      <c r="O1595" s="1">
        <v>44663</v>
      </c>
      <c r="P1595">
        <v>33</v>
      </c>
      <c r="Q1595">
        <v>2</v>
      </c>
      <c r="R1595" t="s">
        <v>40</v>
      </c>
      <c r="S1595">
        <v>3</v>
      </c>
      <c r="T1595">
        <v>2</v>
      </c>
      <c r="U1595">
        <v>2</v>
      </c>
      <c r="V1595">
        <v>476</v>
      </c>
      <c r="W1595" t="s">
        <v>41</v>
      </c>
      <c r="X1595" t="s">
        <v>8779</v>
      </c>
      <c r="Y1595" t="s">
        <v>65</v>
      </c>
      <c r="Z1595" s="1">
        <v>44633</v>
      </c>
      <c r="AA1595" s="2">
        <v>0.24293981481481483</v>
      </c>
      <c r="AB1595" s="2">
        <v>0.6449421296296296</v>
      </c>
      <c r="AC1595" t="s">
        <v>44</v>
      </c>
      <c r="AD1595" t="s">
        <v>45</v>
      </c>
      <c r="AE1595" t="s">
        <v>44</v>
      </c>
      <c r="AF1595">
        <v>238</v>
      </c>
    </row>
    <row r="1596" spans="1:32">
      <c r="A1596">
        <v>2759</v>
      </c>
      <c r="B1596">
        <v>1859</v>
      </c>
      <c r="C1596" t="s">
        <v>1044</v>
      </c>
      <c r="D1596" t="s">
        <v>2828</v>
      </c>
      <c r="E1596" t="s">
        <v>48</v>
      </c>
      <c r="F1596" t="s">
        <v>8780</v>
      </c>
      <c r="G1596" t="s">
        <v>8781</v>
      </c>
      <c r="H1596" t="s">
        <v>156</v>
      </c>
      <c r="I1596" s="1">
        <v>32458</v>
      </c>
      <c r="J1596" t="s">
        <v>8782</v>
      </c>
      <c r="K1596" t="s">
        <v>5922</v>
      </c>
      <c r="L1596">
        <v>92921</v>
      </c>
      <c r="M1596" t="s">
        <v>156</v>
      </c>
      <c r="N1596" s="1">
        <v>44825</v>
      </c>
      <c r="O1596" s="1">
        <v>44826</v>
      </c>
      <c r="P1596">
        <v>64</v>
      </c>
      <c r="Q1596">
        <v>3</v>
      </c>
      <c r="R1596" t="s">
        <v>53</v>
      </c>
      <c r="S1596">
        <v>4</v>
      </c>
      <c r="T1596">
        <v>2</v>
      </c>
      <c r="U1596">
        <v>1</v>
      </c>
      <c r="V1596">
        <v>139</v>
      </c>
      <c r="W1596" t="s">
        <v>54</v>
      </c>
      <c r="X1596" t="s">
        <v>8783</v>
      </c>
      <c r="Y1596" t="s">
        <v>43</v>
      </c>
      <c r="Z1596" s="1">
        <v>44801</v>
      </c>
      <c r="AA1596" s="2">
        <v>0.849675925925926</v>
      </c>
      <c r="AB1596" s="2">
        <v>0.69915509259259256</v>
      </c>
      <c r="AC1596" t="s">
        <v>44</v>
      </c>
      <c r="AD1596" t="s">
        <v>45</v>
      </c>
      <c r="AE1596" t="s">
        <v>44</v>
      </c>
      <c r="AF1596">
        <v>139</v>
      </c>
    </row>
    <row r="1597" spans="1:32">
      <c r="A1597">
        <v>2760</v>
      </c>
      <c r="B1597">
        <v>1860</v>
      </c>
      <c r="C1597" t="s">
        <v>90</v>
      </c>
      <c r="D1597" t="s">
        <v>2438</v>
      </c>
      <c r="E1597" t="s">
        <v>34</v>
      </c>
      <c r="F1597" t="s">
        <v>8784</v>
      </c>
      <c r="G1597" t="s">
        <v>8785</v>
      </c>
      <c r="H1597" t="s">
        <v>537</v>
      </c>
      <c r="I1597" s="1">
        <v>33857</v>
      </c>
      <c r="J1597" t="s">
        <v>8786</v>
      </c>
      <c r="K1597" t="s">
        <v>8787</v>
      </c>
      <c r="L1597">
        <v>82698</v>
      </c>
      <c r="M1597" t="s">
        <v>537</v>
      </c>
      <c r="N1597" s="1">
        <v>44849</v>
      </c>
      <c r="O1597" s="1">
        <v>44853</v>
      </c>
      <c r="P1597">
        <v>35</v>
      </c>
      <c r="Q1597">
        <v>2</v>
      </c>
      <c r="R1597" t="s">
        <v>63</v>
      </c>
      <c r="S1597">
        <v>4</v>
      </c>
      <c r="T1597">
        <v>1</v>
      </c>
      <c r="U1597">
        <v>4</v>
      </c>
      <c r="V1597">
        <v>324</v>
      </c>
      <c r="W1597" t="s">
        <v>41</v>
      </c>
      <c r="X1597" t="s">
        <v>8788</v>
      </c>
      <c r="Y1597" t="s">
        <v>43</v>
      </c>
      <c r="Z1597" s="1">
        <v>44841</v>
      </c>
      <c r="AA1597" s="2">
        <v>0.32450231481481479</v>
      </c>
      <c r="AB1597" s="2">
        <v>0.20621527777777779</v>
      </c>
      <c r="AC1597" t="s">
        <v>45</v>
      </c>
      <c r="AD1597" t="s">
        <v>44</v>
      </c>
      <c r="AE1597" t="s">
        <v>44</v>
      </c>
      <c r="AF1597">
        <v>81</v>
      </c>
    </row>
    <row r="1598" spans="1:32">
      <c r="A1598">
        <v>2761</v>
      </c>
      <c r="B1598">
        <v>1861</v>
      </c>
      <c r="C1598" t="s">
        <v>384</v>
      </c>
      <c r="D1598" t="s">
        <v>909</v>
      </c>
      <c r="E1598" t="s">
        <v>34</v>
      </c>
      <c r="F1598" t="s">
        <v>8789</v>
      </c>
      <c r="G1598" t="s">
        <v>8790</v>
      </c>
      <c r="H1598" t="s">
        <v>37</v>
      </c>
      <c r="I1598" s="1">
        <v>35111</v>
      </c>
      <c r="J1598" t="s">
        <v>8791</v>
      </c>
      <c r="K1598" t="s">
        <v>8792</v>
      </c>
      <c r="L1598">
        <v>76572</v>
      </c>
      <c r="M1598" t="s">
        <v>37</v>
      </c>
      <c r="N1598" s="1">
        <v>44928</v>
      </c>
      <c r="O1598" s="1">
        <v>44930</v>
      </c>
      <c r="P1598">
        <v>91</v>
      </c>
      <c r="Q1598">
        <v>4</v>
      </c>
      <c r="R1598" t="s">
        <v>53</v>
      </c>
      <c r="S1598">
        <v>1</v>
      </c>
      <c r="T1598">
        <v>1</v>
      </c>
      <c r="U1598">
        <v>2</v>
      </c>
      <c r="V1598">
        <v>272</v>
      </c>
      <c r="W1598" t="s">
        <v>41</v>
      </c>
      <c r="X1598" t="s">
        <v>8793</v>
      </c>
      <c r="Y1598" t="s">
        <v>6</v>
      </c>
      <c r="Z1598" s="1">
        <v>44921</v>
      </c>
      <c r="AA1598" s="2">
        <v>0.26994212962962966</v>
      </c>
      <c r="AB1598" s="2">
        <v>0.77759259259259261</v>
      </c>
      <c r="AC1598" t="s">
        <v>44</v>
      </c>
      <c r="AD1598" t="s">
        <v>44</v>
      </c>
      <c r="AE1598" t="s">
        <v>45</v>
      </c>
      <c r="AF1598">
        <v>136</v>
      </c>
    </row>
    <row r="1599" spans="1:32">
      <c r="A1599">
        <v>2762</v>
      </c>
      <c r="B1599">
        <v>1862</v>
      </c>
      <c r="C1599" t="s">
        <v>1287</v>
      </c>
      <c r="D1599" t="s">
        <v>8794</v>
      </c>
      <c r="E1599" t="s">
        <v>48</v>
      </c>
      <c r="F1599" t="s">
        <v>8795</v>
      </c>
      <c r="G1599" t="s">
        <v>8796</v>
      </c>
      <c r="H1599" t="s">
        <v>423</v>
      </c>
      <c r="I1599" s="1">
        <v>20389</v>
      </c>
      <c r="J1599" t="s">
        <v>8797</v>
      </c>
      <c r="K1599" t="s">
        <v>8798</v>
      </c>
      <c r="L1599">
        <v>32832</v>
      </c>
      <c r="M1599" t="s">
        <v>423</v>
      </c>
      <c r="N1599" s="1">
        <v>44880</v>
      </c>
      <c r="O1599" s="1">
        <v>44882</v>
      </c>
      <c r="P1599">
        <v>82</v>
      </c>
      <c r="Q1599">
        <v>4</v>
      </c>
      <c r="R1599" t="s">
        <v>53</v>
      </c>
      <c r="S1599">
        <v>1</v>
      </c>
      <c r="T1599">
        <v>2</v>
      </c>
      <c r="U1599">
        <v>2</v>
      </c>
      <c r="V1599">
        <v>246</v>
      </c>
      <c r="W1599" t="s">
        <v>41</v>
      </c>
      <c r="X1599" t="s">
        <v>8799</v>
      </c>
      <c r="Y1599" t="s">
        <v>65</v>
      </c>
      <c r="Z1599" s="1">
        <v>44857</v>
      </c>
      <c r="AA1599" s="2">
        <v>0.24437500000000001</v>
      </c>
      <c r="AB1599" s="2">
        <v>0.45344907407407403</v>
      </c>
      <c r="AC1599" t="s">
        <v>44</v>
      </c>
      <c r="AD1599" t="s">
        <v>45</v>
      </c>
      <c r="AE1599" t="s">
        <v>45</v>
      </c>
      <c r="AF1599">
        <v>123</v>
      </c>
    </row>
    <row r="1600" spans="1:32">
      <c r="A1600">
        <v>2763</v>
      </c>
      <c r="B1600">
        <v>1863</v>
      </c>
      <c r="C1600" t="s">
        <v>3740</v>
      </c>
      <c r="D1600" t="s">
        <v>8800</v>
      </c>
      <c r="E1600" t="s">
        <v>34</v>
      </c>
      <c r="F1600" t="s">
        <v>8801</v>
      </c>
      <c r="G1600" t="s">
        <v>8802</v>
      </c>
      <c r="H1600" t="s">
        <v>280</v>
      </c>
      <c r="I1600" s="1">
        <v>36008</v>
      </c>
      <c r="J1600" t="s">
        <v>8803</v>
      </c>
      <c r="K1600" t="s">
        <v>7801</v>
      </c>
      <c r="L1600">
        <v>49064</v>
      </c>
      <c r="M1600" t="s">
        <v>280</v>
      </c>
      <c r="N1600" s="1">
        <v>44570</v>
      </c>
      <c r="O1600" s="1">
        <v>44571</v>
      </c>
      <c r="P1600">
        <v>80</v>
      </c>
      <c r="Q1600">
        <v>4</v>
      </c>
      <c r="R1600" t="s">
        <v>63</v>
      </c>
      <c r="S1600">
        <v>4</v>
      </c>
      <c r="T1600">
        <v>0</v>
      </c>
      <c r="U1600">
        <v>1</v>
      </c>
      <c r="V1600">
        <v>82</v>
      </c>
      <c r="W1600" t="s">
        <v>41</v>
      </c>
      <c r="X1600" t="s">
        <v>8804</v>
      </c>
      <c r="Y1600" t="s">
        <v>43</v>
      </c>
      <c r="Z1600" s="1">
        <v>44565</v>
      </c>
      <c r="AA1600" s="2">
        <v>0.23703703703703705</v>
      </c>
      <c r="AB1600" s="2">
        <v>0.18997685185185187</v>
      </c>
      <c r="AC1600" t="s">
        <v>44</v>
      </c>
      <c r="AD1600" t="s">
        <v>45</v>
      </c>
      <c r="AE1600" t="s">
        <v>45</v>
      </c>
      <c r="AF1600">
        <v>82</v>
      </c>
    </row>
    <row r="1601" spans="1:32">
      <c r="A1601">
        <v>2764</v>
      </c>
      <c r="B1601">
        <v>1864</v>
      </c>
      <c r="C1601" t="s">
        <v>8805</v>
      </c>
      <c r="D1601" t="s">
        <v>2369</v>
      </c>
      <c r="E1601" t="s">
        <v>48</v>
      </c>
      <c r="F1601" t="s">
        <v>8806</v>
      </c>
      <c r="G1601" t="s">
        <v>8807</v>
      </c>
      <c r="H1601" t="s">
        <v>418</v>
      </c>
      <c r="I1601" s="1">
        <v>19561</v>
      </c>
      <c r="J1601" t="s">
        <v>8808</v>
      </c>
      <c r="K1601" t="s">
        <v>8809</v>
      </c>
      <c r="L1601">
        <v>48570</v>
      </c>
      <c r="M1601" t="s">
        <v>418</v>
      </c>
      <c r="N1601" s="1">
        <v>44944</v>
      </c>
      <c r="O1601" s="1">
        <v>44945</v>
      </c>
      <c r="P1601">
        <v>7</v>
      </c>
      <c r="Q1601">
        <v>1</v>
      </c>
      <c r="R1601" t="s">
        <v>53</v>
      </c>
      <c r="S1601">
        <v>3</v>
      </c>
      <c r="T1601">
        <v>0</v>
      </c>
      <c r="U1601">
        <v>1</v>
      </c>
      <c r="V1601">
        <v>130</v>
      </c>
      <c r="W1601" t="s">
        <v>41</v>
      </c>
      <c r="X1601" t="s">
        <v>8810</v>
      </c>
      <c r="Y1601" t="s">
        <v>43</v>
      </c>
      <c r="Z1601" s="1">
        <v>44924</v>
      </c>
      <c r="AA1601" s="2">
        <v>0.93353009259259256</v>
      </c>
      <c r="AB1601" s="2">
        <v>0.39127314814814818</v>
      </c>
      <c r="AC1601" t="s">
        <v>44</v>
      </c>
      <c r="AD1601" t="s">
        <v>45</v>
      </c>
      <c r="AE1601" t="s">
        <v>45</v>
      </c>
      <c r="AF1601">
        <v>130</v>
      </c>
    </row>
    <row r="1602" spans="1:32">
      <c r="A1602">
        <v>2766</v>
      </c>
      <c r="B1602">
        <v>1866</v>
      </c>
      <c r="C1602" t="s">
        <v>1050</v>
      </c>
      <c r="D1602" t="s">
        <v>3455</v>
      </c>
      <c r="E1602" t="s">
        <v>48</v>
      </c>
      <c r="F1602" t="s">
        <v>8811</v>
      </c>
      <c r="G1602" t="s">
        <v>8812</v>
      </c>
      <c r="H1602" t="s">
        <v>217</v>
      </c>
      <c r="I1602" s="1">
        <v>25547</v>
      </c>
      <c r="J1602" t="s">
        <v>8813</v>
      </c>
      <c r="K1602" t="s">
        <v>8814</v>
      </c>
      <c r="L1602">
        <v>77350</v>
      </c>
      <c r="M1602" t="s">
        <v>217</v>
      </c>
      <c r="N1602" s="1">
        <v>44590</v>
      </c>
      <c r="O1602" s="1">
        <v>44595</v>
      </c>
      <c r="P1602">
        <v>15</v>
      </c>
      <c r="Q1602">
        <v>1</v>
      </c>
      <c r="R1602" t="s">
        <v>40</v>
      </c>
      <c r="S1602">
        <v>2</v>
      </c>
      <c r="T1602">
        <v>0</v>
      </c>
      <c r="U1602">
        <v>5</v>
      </c>
      <c r="V1602">
        <v>1050</v>
      </c>
      <c r="W1602" t="s">
        <v>54</v>
      </c>
      <c r="X1602" t="s">
        <v>8815</v>
      </c>
      <c r="Y1602" t="s">
        <v>43</v>
      </c>
      <c r="Z1602" s="1">
        <v>44568</v>
      </c>
      <c r="AA1602" s="2">
        <v>0.13729166666666667</v>
      </c>
      <c r="AB1602" s="2">
        <v>0.85129629629629633</v>
      </c>
      <c r="AC1602" t="s">
        <v>44</v>
      </c>
      <c r="AD1602" t="s">
        <v>45</v>
      </c>
      <c r="AE1602" t="s">
        <v>44</v>
      </c>
      <c r="AF1602">
        <v>210</v>
      </c>
    </row>
    <row r="1603" spans="1:32">
      <c r="A1603">
        <v>2767</v>
      </c>
      <c r="B1603">
        <v>1867</v>
      </c>
      <c r="C1603" t="s">
        <v>7413</v>
      </c>
      <c r="D1603" t="s">
        <v>3622</v>
      </c>
      <c r="E1603" t="s">
        <v>34</v>
      </c>
      <c r="F1603" t="s">
        <v>8816</v>
      </c>
      <c r="G1603">
        <v>9747225219</v>
      </c>
      <c r="H1603" t="s">
        <v>164</v>
      </c>
      <c r="I1603" s="1">
        <v>37716</v>
      </c>
      <c r="J1603" t="s">
        <v>8817</v>
      </c>
      <c r="K1603" t="s">
        <v>3227</v>
      </c>
      <c r="L1603">
        <v>49755</v>
      </c>
      <c r="M1603" t="s">
        <v>164</v>
      </c>
      <c r="N1603" s="1">
        <v>44632</v>
      </c>
      <c r="O1603" s="1">
        <v>44636</v>
      </c>
      <c r="P1603">
        <v>11</v>
      </c>
      <c r="Q1603">
        <v>1</v>
      </c>
      <c r="R1603" t="s">
        <v>63</v>
      </c>
      <c r="S1603">
        <v>1</v>
      </c>
      <c r="T1603">
        <v>0</v>
      </c>
      <c r="U1603">
        <v>4</v>
      </c>
      <c r="V1603">
        <v>308</v>
      </c>
      <c r="W1603" t="s">
        <v>54</v>
      </c>
      <c r="X1603" t="s">
        <v>8818</v>
      </c>
      <c r="Y1603" t="s">
        <v>81</v>
      </c>
      <c r="Z1603" s="1">
        <v>44600</v>
      </c>
      <c r="AA1603" s="2">
        <v>0.57034722222222223</v>
      </c>
      <c r="AB1603" s="2">
        <v>0.7982407407407407</v>
      </c>
      <c r="AC1603" t="s">
        <v>44</v>
      </c>
      <c r="AD1603" t="s">
        <v>45</v>
      </c>
      <c r="AE1603" t="s">
        <v>44</v>
      </c>
      <c r="AF1603">
        <v>77</v>
      </c>
    </row>
    <row r="1604" spans="1:32">
      <c r="A1604">
        <v>2768</v>
      </c>
      <c r="B1604">
        <v>1868</v>
      </c>
      <c r="C1604" t="s">
        <v>3610</v>
      </c>
      <c r="D1604" t="s">
        <v>1509</v>
      </c>
      <c r="E1604" t="s">
        <v>48</v>
      </c>
      <c r="F1604" t="s">
        <v>7270</v>
      </c>
      <c r="G1604" t="s">
        <v>8819</v>
      </c>
      <c r="H1604" t="s">
        <v>418</v>
      </c>
      <c r="I1604" s="1">
        <v>27787</v>
      </c>
      <c r="J1604" t="s">
        <v>8820</v>
      </c>
      <c r="K1604" t="s">
        <v>8821</v>
      </c>
      <c r="L1604">
        <v>53167</v>
      </c>
      <c r="M1604" t="s">
        <v>418</v>
      </c>
      <c r="N1604" s="1">
        <v>44613</v>
      </c>
      <c r="O1604" s="1">
        <v>44617</v>
      </c>
      <c r="P1604">
        <v>24</v>
      </c>
      <c r="Q1604">
        <v>1</v>
      </c>
      <c r="R1604" t="s">
        <v>40</v>
      </c>
      <c r="S1604">
        <v>2</v>
      </c>
      <c r="T1604">
        <v>2</v>
      </c>
      <c r="U1604">
        <v>4</v>
      </c>
      <c r="V1604">
        <v>856</v>
      </c>
      <c r="W1604" t="s">
        <v>54</v>
      </c>
      <c r="X1604" t="s">
        <v>8822</v>
      </c>
      <c r="Y1604" t="s">
        <v>65</v>
      </c>
      <c r="Z1604" s="1">
        <v>44608</v>
      </c>
      <c r="AA1604" s="2">
        <v>0.16854166666666667</v>
      </c>
      <c r="AB1604" s="2">
        <v>0.86143518518518514</v>
      </c>
      <c r="AC1604" t="s">
        <v>45</v>
      </c>
      <c r="AD1604" t="s">
        <v>45</v>
      </c>
      <c r="AE1604" t="s">
        <v>44</v>
      </c>
      <c r="AF1604">
        <v>214</v>
      </c>
    </row>
    <row r="1605" spans="1:32">
      <c r="A1605">
        <v>2769</v>
      </c>
      <c r="B1605">
        <v>1869</v>
      </c>
      <c r="C1605" t="s">
        <v>1870</v>
      </c>
      <c r="D1605" t="s">
        <v>4251</v>
      </c>
      <c r="E1605" t="s">
        <v>34</v>
      </c>
      <c r="F1605" t="s">
        <v>8823</v>
      </c>
      <c r="G1605" t="s">
        <v>8824</v>
      </c>
      <c r="H1605" t="s">
        <v>280</v>
      </c>
      <c r="I1605" s="1">
        <v>35725</v>
      </c>
      <c r="J1605" t="s">
        <v>8825</v>
      </c>
      <c r="K1605" t="s">
        <v>7942</v>
      </c>
      <c r="L1605">
        <v>15969</v>
      </c>
      <c r="M1605" t="s">
        <v>280</v>
      </c>
      <c r="N1605" s="1">
        <v>44614</v>
      </c>
      <c r="O1605" s="1">
        <v>44616</v>
      </c>
      <c r="P1605">
        <v>92</v>
      </c>
      <c r="Q1605">
        <v>4</v>
      </c>
      <c r="R1605" t="s">
        <v>63</v>
      </c>
      <c r="S1605">
        <v>1</v>
      </c>
      <c r="T1605">
        <v>2</v>
      </c>
      <c r="U1605">
        <v>2</v>
      </c>
      <c r="V1605">
        <v>120</v>
      </c>
      <c r="W1605" t="s">
        <v>41</v>
      </c>
      <c r="X1605" t="s">
        <v>8826</v>
      </c>
      <c r="Y1605" t="s">
        <v>65</v>
      </c>
      <c r="Z1605" s="1">
        <v>44595</v>
      </c>
      <c r="AA1605" s="2">
        <v>0.87962962962962965</v>
      </c>
      <c r="AB1605" s="2">
        <v>0.28111111111111109</v>
      </c>
      <c r="AC1605" t="s">
        <v>44</v>
      </c>
      <c r="AD1605" t="s">
        <v>44</v>
      </c>
      <c r="AE1605" t="s">
        <v>45</v>
      </c>
      <c r="AF1605">
        <v>60</v>
      </c>
    </row>
    <row r="1606" spans="1:32">
      <c r="A1606">
        <v>2770</v>
      </c>
      <c r="B1606">
        <v>1870</v>
      </c>
      <c r="C1606" t="s">
        <v>3217</v>
      </c>
      <c r="D1606" t="s">
        <v>889</v>
      </c>
      <c r="E1606" t="s">
        <v>48</v>
      </c>
      <c r="F1606" t="s">
        <v>8827</v>
      </c>
      <c r="G1606">
        <v>5596826147</v>
      </c>
      <c r="H1606" t="s">
        <v>171</v>
      </c>
      <c r="I1606" s="1">
        <v>36785</v>
      </c>
      <c r="J1606" t="s">
        <v>8828</v>
      </c>
      <c r="K1606" t="s">
        <v>8829</v>
      </c>
      <c r="L1606">
        <v>17679</v>
      </c>
      <c r="M1606" t="s">
        <v>171</v>
      </c>
      <c r="N1606" s="1">
        <v>44719</v>
      </c>
      <c r="O1606" s="1">
        <v>44724</v>
      </c>
      <c r="P1606">
        <v>9</v>
      </c>
      <c r="Q1606">
        <v>1</v>
      </c>
      <c r="R1606" t="s">
        <v>40</v>
      </c>
      <c r="S1606">
        <v>4</v>
      </c>
      <c r="T1606">
        <v>1</v>
      </c>
      <c r="U1606">
        <v>5</v>
      </c>
      <c r="V1606">
        <v>1235</v>
      </c>
      <c r="W1606" t="s">
        <v>41</v>
      </c>
      <c r="X1606" t="s">
        <v>8830</v>
      </c>
      <c r="Y1606" t="s">
        <v>65</v>
      </c>
      <c r="Z1606" s="1">
        <v>44693</v>
      </c>
      <c r="AA1606" s="2">
        <v>0.80956018518518524</v>
      </c>
      <c r="AB1606" s="2">
        <v>0.47034722222222225</v>
      </c>
      <c r="AC1606" t="s">
        <v>44</v>
      </c>
      <c r="AD1606" t="s">
        <v>45</v>
      </c>
      <c r="AE1606" t="s">
        <v>45</v>
      </c>
      <c r="AF1606">
        <v>247</v>
      </c>
    </row>
    <row r="1607" spans="1:32">
      <c r="A1607">
        <v>2771</v>
      </c>
      <c r="B1607">
        <v>1871</v>
      </c>
      <c r="C1607" t="s">
        <v>2219</v>
      </c>
      <c r="D1607" t="s">
        <v>1322</v>
      </c>
      <c r="E1607" t="s">
        <v>48</v>
      </c>
      <c r="F1607" t="s">
        <v>8831</v>
      </c>
      <c r="G1607">
        <f>1-918-823-1984</f>
        <v>-3724</v>
      </c>
      <c r="H1607" t="s">
        <v>122</v>
      </c>
      <c r="I1607" s="1">
        <v>18813</v>
      </c>
      <c r="J1607" t="s">
        <v>8832</v>
      </c>
      <c r="K1607" t="s">
        <v>8833</v>
      </c>
      <c r="L1607">
        <v>93866</v>
      </c>
      <c r="M1607" t="s">
        <v>122</v>
      </c>
      <c r="N1607" s="1">
        <v>44800</v>
      </c>
      <c r="O1607" s="1">
        <v>44804</v>
      </c>
      <c r="P1607">
        <v>100</v>
      </c>
      <c r="Q1607">
        <v>4</v>
      </c>
      <c r="R1607" t="s">
        <v>53</v>
      </c>
      <c r="S1607">
        <v>2</v>
      </c>
      <c r="T1607">
        <v>0</v>
      </c>
      <c r="U1607">
        <v>4</v>
      </c>
      <c r="V1607">
        <v>528</v>
      </c>
      <c r="W1607" t="s">
        <v>54</v>
      </c>
      <c r="X1607" t="s">
        <v>8834</v>
      </c>
      <c r="Y1607" t="s">
        <v>81</v>
      </c>
      <c r="Z1607" s="1">
        <v>44774</v>
      </c>
      <c r="AA1607" s="2">
        <v>0.48888888888888887</v>
      </c>
      <c r="AB1607" s="2">
        <v>1.3182870370370371E-2</v>
      </c>
      <c r="AC1607" t="s">
        <v>44</v>
      </c>
      <c r="AD1607" t="s">
        <v>44</v>
      </c>
      <c r="AE1607" t="s">
        <v>45</v>
      </c>
      <c r="AF1607">
        <v>132</v>
      </c>
    </row>
    <row r="1608" spans="1:32">
      <c r="A1608">
        <v>2772</v>
      </c>
      <c r="B1608">
        <v>1872</v>
      </c>
      <c r="C1608" t="s">
        <v>1022</v>
      </c>
      <c r="D1608" t="s">
        <v>2587</v>
      </c>
      <c r="E1608" t="s">
        <v>48</v>
      </c>
      <c r="F1608" t="s">
        <v>8835</v>
      </c>
      <c r="G1608" t="s">
        <v>8836</v>
      </c>
      <c r="H1608" t="s">
        <v>60</v>
      </c>
      <c r="I1608" s="1">
        <v>26390</v>
      </c>
      <c r="J1608" t="s">
        <v>8837</v>
      </c>
      <c r="K1608" t="s">
        <v>8838</v>
      </c>
      <c r="L1608">
        <v>51390</v>
      </c>
      <c r="M1608" t="s">
        <v>60</v>
      </c>
      <c r="N1608" s="1">
        <v>44894</v>
      </c>
      <c r="O1608" s="1">
        <v>44899</v>
      </c>
      <c r="P1608">
        <v>92</v>
      </c>
      <c r="Q1608">
        <v>4</v>
      </c>
      <c r="R1608" t="s">
        <v>63</v>
      </c>
      <c r="S1608">
        <v>1</v>
      </c>
      <c r="T1608">
        <v>2</v>
      </c>
      <c r="U1608">
        <v>5</v>
      </c>
      <c r="V1608">
        <v>440</v>
      </c>
      <c r="W1608" t="s">
        <v>41</v>
      </c>
      <c r="X1608" t="s">
        <v>8839</v>
      </c>
      <c r="Y1608" t="s">
        <v>65</v>
      </c>
      <c r="Z1608" s="1">
        <v>44857</v>
      </c>
      <c r="AA1608" s="2">
        <v>0.11336805555555556</v>
      </c>
      <c r="AB1608" s="2">
        <v>0.24266203703703704</v>
      </c>
      <c r="AC1608" t="s">
        <v>45</v>
      </c>
      <c r="AD1608" t="s">
        <v>44</v>
      </c>
      <c r="AE1608" t="s">
        <v>45</v>
      </c>
      <c r="AF1608">
        <v>88</v>
      </c>
    </row>
    <row r="1609" spans="1:32">
      <c r="A1609">
        <v>2774</v>
      </c>
      <c r="B1609">
        <v>1874</v>
      </c>
      <c r="C1609" t="s">
        <v>4421</v>
      </c>
      <c r="D1609" t="s">
        <v>5138</v>
      </c>
      <c r="E1609" t="s">
        <v>34</v>
      </c>
      <c r="F1609" t="s">
        <v>8840</v>
      </c>
      <c r="G1609">
        <v>2095335018</v>
      </c>
      <c r="H1609" t="s">
        <v>272</v>
      </c>
      <c r="I1609" s="1">
        <v>35315</v>
      </c>
      <c r="J1609" t="s">
        <v>8841</v>
      </c>
      <c r="K1609" t="s">
        <v>8842</v>
      </c>
      <c r="L1609">
        <v>84749</v>
      </c>
      <c r="M1609" t="s">
        <v>272</v>
      </c>
      <c r="N1609" s="1">
        <v>44732</v>
      </c>
      <c r="O1609" s="1">
        <v>44735</v>
      </c>
      <c r="P1609">
        <v>16</v>
      </c>
      <c r="Q1609">
        <v>1</v>
      </c>
      <c r="R1609" t="s">
        <v>53</v>
      </c>
      <c r="S1609">
        <v>4</v>
      </c>
      <c r="T1609">
        <v>2</v>
      </c>
      <c r="U1609">
        <v>3</v>
      </c>
      <c r="V1609">
        <v>390</v>
      </c>
      <c r="W1609" t="s">
        <v>54</v>
      </c>
      <c r="X1609" t="s">
        <v>8843</v>
      </c>
      <c r="Y1609" t="s">
        <v>6</v>
      </c>
      <c r="Z1609" s="1">
        <v>44718</v>
      </c>
      <c r="AA1609" s="2">
        <v>0.25276620370370367</v>
      </c>
      <c r="AB1609" s="2">
        <v>0.98398148148148146</v>
      </c>
      <c r="AC1609" t="s">
        <v>45</v>
      </c>
      <c r="AD1609" t="s">
        <v>45</v>
      </c>
      <c r="AE1609" t="s">
        <v>45</v>
      </c>
      <c r="AF1609">
        <v>130</v>
      </c>
    </row>
    <row r="1610" spans="1:32">
      <c r="A1610">
        <v>2775</v>
      </c>
      <c r="B1610">
        <v>1875</v>
      </c>
      <c r="C1610" t="s">
        <v>571</v>
      </c>
      <c r="D1610" t="s">
        <v>7299</v>
      </c>
      <c r="E1610" t="s">
        <v>48</v>
      </c>
      <c r="F1610" t="s">
        <v>8844</v>
      </c>
      <c r="G1610" t="s">
        <v>8845</v>
      </c>
      <c r="H1610" t="s">
        <v>201</v>
      </c>
      <c r="I1610" s="1">
        <v>18542</v>
      </c>
      <c r="J1610" t="s">
        <v>8846</v>
      </c>
      <c r="K1610" t="s">
        <v>8847</v>
      </c>
      <c r="L1610">
        <v>94350</v>
      </c>
      <c r="M1610" t="s">
        <v>201</v>
      </c>
      <c r="N1610" s="1">
        <v>44639</v>
      </c>
      <c r="O1610" s="1">
        <v>44644</v>
      </c>
      <c r="P1610">
        <v>16</v>
      </c>
      <c r="Q1610">
        <v>1</v>
      </c>
      <c r="R1610" t="s">
        <v>53</v>
      </c>
      <c r="S1610">
        <v>4</v>
      </c>
      <c r="T1610">
        <v>1</v>
      </c>
      <c r="U1610">
        <v>5</v>
      </c>
      <c r="V1610">
        <v>710</v>
      </c>
      <c r="W1610" t="s">
        <v>54</v>
      </c>
      <c r="X1610" t="s">
        <v>8848</v>
      </c>
      <c r="Y1610" t="s">
        <v>6</v>
      </c>
      <c r="Z1610" s="1">
        <v>44615</v>
      </c>
      <c r="AA1610" s="2">
        <v>0.59498842592592593</v>
      </c>
      <c r="AB1610" s="2">
        <v>0.46247685185185183</v>
      </c>
      <c r="AC1610" t="s">
        <v>44</v>
      </c>
      <c r="AD1610" t="s">
        <v>45</v>
      </c>
      <c r="AE1610" t="s">
        <v>44</v>
      </c>
      <c r="AF1610">
        <v>142</v>
      </c>
    </row>
    <row r="1611" spans="1:32">
      <c r="A1611">
        <v>2777</v>
      </c>
      <c r="B1611">
        <v>1877</v>
      </c>
      <c r="C1611" t="s">
        <v>501</v>
      </c>
      <c r="D1611" t="s">
        <v>3849</v>
      </c>
      <c r="E1611" t="s">
        <v>48</v>
      </c>
      <c r="F1611" t="s">
        <v>8849</v>
      </c>
      <c r="G1611" t="s">
        <v>8850</v>
      </c>
      <c r="H1611" t="s">
        <v>109</v>
      </c>
      <c r="I1611" s="1">
        <v>27137</v>
      </c>
      <c r="J1611" t="s">
        <v>8851</v>
      </c>
      <c r="K1611" t="s">
        <v>8852</v>
      </c>
      <c r="L1611">
        <v>97383</v>
      </c>
      <c r="M1611" t="s">
        <v>109</v>
      </c>
      <c r="N1611" s="1">
        <v>44649</v>
      </c>
      <c r="O1611" s="1">
        <v>44652</v>
      </c>
      <c r="P1611">
        <v>66</v>
      </c>
      <c r="Q1611">
        <v>3</v>
      </c>
      <c r="R1611" t="s">
        <v>40</v>
      </c>
      <c r="S1611">
        <v>3</v>
      </c>
      <c r="T1611">
        <v>0</v>
      </c>
      <c r="U1611">
        <v>3</v>
      </c>
      <c r="V1611">
        <v>651</v>
      </c>
      <c r="W1611" t="s">
        <v>54</v>
      </c>
      <c r="X1611" t="s">
        <v>8853</v>
      </c>
      <c r="Y1611" t="s">
        <v>81</v>
      </c>
      <c r="Z1611" s="1">
        <v>44633</v>
      </c>
      <c r="AA1611" s="2">
        <v>0.53407407407407403</v>
      </c>
      <c r="AB1611" s="2">
        <v>0.10479166666666667</v>
      </c>
      <c r="AC1611" t="s">
        <v>44</v>
      </c>
      <c r="AD1611" t="s">
        <v>44</v>
      </c>
      <c r="AE1611" t="s">
        <v>44</v>
      </c>
      <c r="AF1611">
        <v>217</v>
      </c>
    </row>
    <row r="1612" spans="1:32">
      <c r="A1612">
        <v>2778</v>
      </c>
      <c r="B1612">
        <v>1878</v>
      </c>
      <c r="C1612" t="s">
        <v>5203</v>
      </c>
      <c r="D1612" t="s">
        <v>7420</v>
      </c>
      <c r="E1612" t="s">
        <v>48</v>
      </c>
      <c r="F1612" t="s">
        <v>8854</v>
      </c>
      <c r="G1612" t="s">
        <v>8855</v>
      </c>
      <c r="H1612" t="s">
        <v>309</v>
      </c>
      <c r="I1612" s="1">
        <v>20411</v>
      </c>
      <c r="J1612" t="s">
        <v>8856</v>
      </c>
      <c r="K1612" t="s">
        <v>8857</v>
      </c>
      <c r="L1612">
        <v>21994</v>
      </c>
      <c r="M1612" t="s">
        <v>309</v>
      </c>
      <c r="N1612" s="1">
        <v>44637</v>
      </c>
      <c r="O1612" s="1">
        <v>44640</v>
      </c>
      <c r="P1612">
        <v>9</v>
      </c>
      <c r="Q1612">
        <v>1</v>
      </c>
      <c r="R1612" t="s">
        <v>40</v>
      </c>
      <c r="S1612">
        <v>4</v>
      </c>
      <c r="T1612">
        <v>1</v>
      </c>
      <c r="U1612">
        <v>3</v>
      </c>
      <c r="V1612">
        <v>732</v>
      </c>
      <c r="W1612" t="s">
        <v>41</v>
      </c>
      <c r="X1612" t="s">
        <v>8858</v>
      </c>
      <c r="Y1612" t="s">
        <v>65</v>
      </c>
      <c r="Z1612" s="1">
        <v>44611</v>
      </c>
      <c r="AA1612" s="2">
        <v>0.22164351851851852</v>
      </c>
      <c r="AB1612" s="2">
        <v>0.41440972222222222</v>
      </c>
      <c r="AC1612" t="s">
        <v>44</v>
      </c>
      <c r="AD1612" t="s">
        <v>45</v>
      </c>
      <c r="AE1612" t="s">
        <v>44</v>
      </c>
      <c r="AF1612">
        <v>244</v>
      </c>
    </row>
    <row r="1613" spans="1:32">
      <c r="A1613">
        <v>2779</v>
      </c>
      <c r="B1613">
        <v>1879</v>
      </c>
      <c r="C1613" t="s">
        <v>520</v>
      </c>
      <c r="D1613" t="s">
        <v>1404</v>
      </c>
      <c r="E1613" t="s">
        <v>48</v>
      </c>
      <c r="F1613" t="s">
        <v>8859</v>
      </c>
      <c r="G1613" t="s">
        <v>8860</v>
      </c>
      <c r="H1613" t="s">
        <v>86</v>
      </c>
      <c r="I1613" s="1">
        <v>17384</v>
      </c>
      <c r="J1613" t="s">
        <v>8861</v>
      </c>
      <c r="K1613" t="s">
        <v>8862</v>
      </c>
      <c r="L1613">
        <v>26610</v>
      </c>
      <c r="M1613" t="s">
        <v>86</v>
      </c>
      <c r="N1613" s="1">
        <v>44804</v>
      </c>
      <c r="O1613" s="1">
        <v>44807</v>
      </c>
      <c r="P1613">
        <v>100</v>
      </c>
      <c r="Q1613">
        <v>4</v>
      </c>
      <c r="R1613" t="s">
        <v>53</v>
      </c>
      <c r="S1613">
        <v>1</v>
      </c>
      <c r="T1613">
        <v>0</v>
      </c>
      <c r="U1613">
        <v>3</v>
      </c>
      <c r="V1613">
        <v>435</v>
      </c>
      <c r="W1613" t="s">
        <v>41</v>
      </c>
      <c r="X1613" t="s">
        <v>8863</v>
      </c>
      <c r="Y1613" t="s">
        <v>65</v>
      </c>
      <c r="Z1613" s="1">
        <v>44771</v>
      </c>
      <c r="AA1613" s="2">
        <v>0.2212847222222222</v>
      </c>
      <c r="AB1613" s="2">
        <v>0.86214120370370362</v>
      </c>
      <c r="AC1613" t="s">
        <v>44</v>
      </c>
      <c r="AD1613" t="s">
        <v>45</v>
      </c>
      <c r="AE1613" t="s">
        <v>45</v>
      </c>
      <c r="AF1613">
        <v>145</v>
      </c>
    </row>
    <row r="1614" spans="1:32">
      <c r="A1614">
        <v>2780</v>
      </c>
      <c r="B1614">
        <v>1880</v>
      </c>
      <c r="C1614" t="s">
        <v>8864</v>
      </c>
      <c r="D1614" t="s">
        <v>8865</v>
      </c>
      <c r="E1614" t="s">
        <v>34</v>
      </c>
      <c r="F1614" t="s">
        <v>8866</v>
      </c>
      <c r="G1614" t="s">
        <v>8867</v>
      </c>
      <c r="H1614" t="s">
        <v>418</v>
      </c>
      <c r="I1614" s="1">
        <v>24936</v>
      </c>
      <c r="J1614" t="s">
        <v>8868</v>
      </c>
      <c r="K1614" t="s">
        <v>8869</v>
      </c>
      <c r="L1614">
        <v>21587</v>
      </c>
      <c r="M1614" t="s">
        <v>418</v>
      </c>
      <c r="N1614" s="1">
        <v>44809</v>
      </c>
      <c r="O1614" s="1">
        <v>44814</v>
      </c>
      <c r="P1614">
        <v>16</v>
      </c>
      <c r="Q1614">
        <v>1</v>
      </c>
      <c r="R1614" t="s">
        <v>53</v>
      </c>
      <c r="S1614">
        <v>3</v>
      </c>
      <c r="T1614">
        <v>0</v>
      </c>
      <c r="U1614">
        <v>5</v>
      </c>
      <c r="V1614">
        <v>615</v>
      </c>
      <c r="W1614" t="s">
        <v>54</v>
      </c>
      <c r="X1614" t="s">
        <v>8870</v>
      </c>
      <c r="Y1614" t="s">
        <v>6</v>
      </c>
      <c r="Z1614" s="1">
        <v>44798</v>
      </c>
      <c r="AA1614" s="2">
        <v>0.67121527777777779</v>
      </c>
      <c r="AB1614" s="2">
        <v>0.17206018518518518</v>
      </c>
      <c r="AC1614" t="s">
        <v>44</v>
      </c>
      <c r="AD1614" t="s">
        <v>44</v>
      </c>
      <c r="AE1614" t="s">
        <v>45</v>
      </c>
      <c r="AF1614">
        <v>123</v>
      </c>
    </row>
    <row r="1615" spans="1:32">
      <c r="A1615">
        <v>2781</v>
      </c>
      <c r="B1615">
        <v>1881</v>
      </c>
      <c r="C1615" t="s">
        <v>1221</v>
      </c>
      <c r="D1615" t="s">
        <v>8871</v>
      </c>
      <c r="E1615" t="s">
        <v>48</v>
      </c>
      <c r="F1615" t="s">
        <v>8872</v>
      </c>
      <c r="G1615" t="s">
        <v>8873</v>
      </c>
      <c r="H1615" t="s">
        <v>225</v>
      </c>
      <c r="I1615" s="1">
        <v>35053</v>
      </c>
      <c r="J1615" t="s">
        <v>8874</v>
      </c>
      <c r="K1615" t="s">
        <v>8875</v>
      </c>
      <c r="L1615">
        <v>17307</v>
      </c>
      <c r="M1615" t="s">
        <v>225</v>
      </c>
      <c r="N1615" s="1">
        <v>44684</v>
      </c>
      <c r="O1615" s="1">
        <v>44685</v>
      </c>
      <c r="P1615">
        <v>24</v>
      </c>
      <c r="Q1615">
        <v>1</v>
      </c>
      <c r="R1615" t="s">
        <v>40</v>
      </c>
      <c r="S1615">
        <v>2</v>
      </c>
      <c r="T1615">
        <v>1</v>
      </c>
      <c r="U1615">
        <v>1</v>
      </c>
      <c r="V1615">
        <v>209</v>
      </c>
      <c r="W1615" t="s">
        <v>41</v>
      </c>
      <c r="X1615" t="s">
        <v>8876</v>
      </c>
      <c r="Y1615" t="s">
        <v>43</v>
      </c>
      <c r="Z1615" s="1">
        <v>44673</v>
      </c>
      <c r="AA1615" s="2">
        <v>0.32747685185185188</v>
      </c>
      <c r="AB1615" s="2">
        <v>0.62510416666666668</v>
      </c>
      <c r="AC1615" t="s">
        <v>44</v>
      </c>
      <c r="AD1615" t="s">
        <v>44</v>
      </c>
      <c r="AE1615" t="s">
        <v>44</v>
      </c>
      <c r="AF1615">
        <v>209</v>
      </c>
    </row>
    <row r="1616" spans="1:32">
      <c r="A1616">
        <v>2782</v>
      </c>
      <c r="B1616">
        <v>1882</v>
      </c>
      <c r="C1616" t="s">
        <v>5955</v>
      </c>
      <c r="D1616" t="s">
        <v>8877</v>
      </c>
      <c r="E1616" t="s">
        <v>34</v>
      </c>
      <c r="F1616" t="s">
        <v>8878</v>
      </c>
      <c r="G1616" t="s">
        <v>8879</v>
      </c>
      <c r="H1616" t="s">
        <v>225</v>
      </c>
      <c r="I1616" s="1">
        <v>34084</v>
      </c>
      <c r="J1616" t="s">
        <v>8880</v>
      </c>
      <c r="K1616" t="s">
        <v>8881</v>
      </c>
      <c r="L1616">
        <v>75016</v>
      </c>
      <c r="M1616" t="s">
        <v>225</v>
      </c>
      <c r="N1616" s="1">
        <v>44925</v>
      </c>
      <c r="O1616" s="1">
        <v>44926</v>
      </c>
      <c r="P1616">
        <v>36</v>
      </c>
      <c r="Q1616">
        <v>2</v>
      </c>
      <c r="R1616" t="s">
        <v>40</v>
      </c>
      <c r="S1616">
        <v>1</v>
      </c>
      <c r="T1616">
        <v>2</v>
      </c>
      <c r="U1616">
        <v>1</v>
      </c>
      <c r="V1616">
        <v>228</v>
      </c>
      <c r="W1616" t="s">
        <v>54</v>
      </c>
      <c r="X1616" t="s">
        <v>8882</v>
      </c>
      <c r="Y1616" t="s">
        <v>65</v>
      </c>
      <c r="Z1616" s="1">
        <v>44890</v>
      </c>
      <c r="AA1616" s="2">
        <v>0.91685185185185192</v>
      </c>
      <c r="AB1616" s="2">
        <v>0.96372685185185192</v>
      </c>
      <c r="AC1616" t="s">
        <v>45</v>
      </c>
      <c r="AD1616" t="s">
        <v>44</v>
      </c>
      <c r="AE1616" t="s">
        <v>44</v>
      </c>
      <c r="AF1616">
        <v>228</v>
      </c>
    </row>
    <row r="1617" spans="1:32">
      <c r="A1617">
        <v>2783</v>
      </c>
      <c r="B1617">
        <v>1883</v>
      </c>
      <c r="C1617" t="s">
        <v>5513</v>
      </c>
      <c r="D1617" t="s">
        <v>3183</v>
      </c>
      <c r="E1617" t="s">
        <v>48</v>
      </c>
      <c r="F1617" t="s">
        <v>8883</v>
      </c>
      <c r="G1617" t="s">
        <v>8884</v>
      </c>
      <c r="H1617" t="s">
        <v>60</v>
      </c>
      <c r="I1617" s="1">
        <v>29940</v>
      </c>
      <c r="J1617" t="s">
        <v>8885</v>
      </c>
      <c r="K1617" t="s">
        <v>8886</v>
      </c>
      <c r="L1617">
        <v>56281</v>
      </c>
      <c r="M1617" t="s">
        <v>60</v>
      </c>
      <c r="N1617" s="1">
        <v>44751</v>
      </c>
      <c r="O1617" s="1">
        <v>44755</v>
      </c>
      <c r="P1617">
        <v>6</v>
      </c>
      <c r="Q1617">
        <v>1</v>
      </c>
      <c r="R1617" t="s">
        <v>40</v>
      </c>
      <c r="S1617">
        <v>1</v>
      </c>
      <c r="T1617">
        <v>1</v>
      </c>
      <c r="U1617">
        <v>4</v>
      </c>
      <c r="V1617">
        <v>800</v>
      </c>
      <c r="W1617" t="s">
        <v>41</v>
      </c>
      <c r="X1617" t="s">
        <v>8887</v>
      </c>
      <c r="Y1617" t="s">
        <v>6</v>
      </c>
      <c r="Z1617" s="1">
        <v>44715</v>
      </c>
      <c r="AA1617" s="2">
        <v>0.64834490740740736</v>
      </c>
      <c r="AB1617" s="2">
        <v>0.46476851851851847</v>
      </c>
      <c r="AC1617" t="s">
        <v>44</v>
      </c>
      <c r="AD1617" t="s">
        <v>44</v>
      </c>
      <c r="AE1617" t="s">
        <v>45</v>
      </c>
      <c r="AF1617">
        <v>200</v>
      </c>
    </row>
    <row r="1618" spans="1:32">
      <c r="A1618">
        <v>2784</v>
      </c>
      <c r="B1618">
        <v>1884</v>
      </c>
      <c r="C1618" t="s">
        <v>681</v>
      </c>
      <c r="D1618" t="s">
        <v>1322</v>
      </c>
      <c r="E1618" t="s">
        <v>48</v>
      </c>
      <c r="F1618" t="s">
        <v>8888</v>
      </c>
      <c r="G1618" t="s">
        <v>8889</v>
      </c>
      <c r="H1618" t="s">
        <v>135</v>
      </c>
      <c r="I1618" s="1">
        <v>31831</v>
      </c>
      <c r="J1618" t="s">
        <v>8890</v>
      </c>
      <c r="K1618" t="s">
        <v>8891</v>
      </c>
      <c r="L1618">
        <v>5840</v>
      </c>
      <c r="M1618" t="s">
        <v>135</v>
      </c>
      <c r="N1618" s="1">
        <v>44773</v>
      </c>
      <c r="O1618" s="1">
        <v>44774</v>
      </c>
      <c r="P1618">
        <v>87</v>
      </c>
      <c r="Q1618">
        <v>4</v>
      </c>
      <c r="R1618" t="s">
        <v>40</v>
      </c>
      <c r="S1618">
        <v>2</v>
      </c>
      <c r="T1618">
        <v>1</v>
      </c>
      <c r="U1618">
        <v>1</v>
      </c>
      <c r="V1618">
        <v>228</v>
      </c>
      <c r="W1618" t="s">
        <v>54</v>
      </c>
      <c r="X1618" t="s">
        <v>8892</v>
      </c>
      <c r="Y1618" t="s">
        <v>43</v>
      </c>
      <c r="Z1618" s="1">
        <v>44757</v>
      </c>
      <c r="AA1618" s="2">
        <v>0.74496527777777777</v>
      </c>
      <c r="AB1618" s="2">
        <v>0.40502314814814816</v>
      </c>
      <c r="AC1618" t="s">
        <v>44</v>
      </c>
      <c r="AD1618" t="s">
        <v>45</v>
      </c>
      <c r="AE1618" t="s">
        <v>44</v>
      </c>
      <c r="AF1618">
        <v>228</v>
      </c>
    </row>
    <row r="1619" spans="1:32">
      <c r="A1619">
        <v>2785</v>
      </c>
      <c r="B1619">
        <v>1885</v>
      </c>
      <c r="C1619" t="s">
        <v>1367</v>
      </c>
      <c r="D1619" t="s">
        <v>6034</v>
      </c>
      <c r="E1619" t="s">
        <v>48</v>
      </c>
      <c r="F1619" t="s">
        <v>8893</v>
      </c>
      <c r="G1619" t="s">
        <v>8894</v>
      </c>
      <c r="H1619" t="s">
        <v>317</v>
      </c>
      <c r="I1619" s="1">
        <v>36265</v>
      </c>
      <c r="J1619" t="s">
        <v>8895</v>
      </c>
      <c r="K1619" t="s">
        <v>8896</v>
      </c>
      <c r="L1619">
        <v>6079</v>
      </c>
      <c r="M1619" t="s">
        <v>317</v>
      </c>
      <c r="N1619" s="1">
        <v>44765</v>
      </c>
      <c r="O1619" s="1">
        <v>44767</v>
      </c>
      <c r="P1619">
        <v>69</v>
      </c>
      <c r="Q1619">
        <v>3</v>
      </c>
      <c r="R1619" t="s">
        <v>40</v>
      </c>
      <c r="S1619">
        <v>2</v>
      </c>
      <c r="T1619">
        <v>1</v>
      </c>
      <c r="U1619">
        <v>2</v>
      </c>
      <c r="V1619">
        <v>438</v>
      </c>
      <c r="W1619" t="s">
        <v>41</v>
      </c>
      <c r="X1619" t="s">
        <v>8897</v>
      </c>
      <c r="Y1619" t="s">
        <v>65</v>
      </c>
      <c r="Z1619" s="1">
        <v>44731</v>
      </c>
      <c r="AA1619" s="2">
        <v>0.91456018518518523</v>
      </c>
      <c r="AB1619" s="2">
        <v>0.14622685185185186</v>
      </c>
      <c r="AC1619" t="s">
        <v>44</v>
      </c>
      <c r="AD1619" t="s">
        <v>45</v>
      </c>
      <c r="AE1619" t="s">
        <v>44</v>
      </c>
      <c r="AF1619">
        <v>219</v>
      </c>
    </row>
    <row r="1620" spans="1:32">
      <c r="A1620">
        <v>2786</v>
      </c>
      <c r="B1620">
        <v>1886</v>
      </c>
      <c r="C1620" t="s">
        <v>1588</v>
      </c>
      <c r="D1620" t="s">
        <v>1368</v>
      </c>
      <c r="E1620" t="s">
        <v>48</v>
      </c>
      <c r="F1620" t="s">
        <v>8898</v>
      </c>
      <c r="G1620" t="s">
        <v>8899</v>
      </c>
      <c r="H1620" t="s">
        <v>109</v>
      </c>
      <c r="I1620" s="1">
        <v>27732</v>
      </c>
      <c r="J1620" t="s">
        <v>8900</v>
      </c>
      <c r="K1620" t="s">
        <v>7658</v>
      </c>
      <c r="L1620">
        <v>4669</v>
      </c>
      <c r="M1620" t="s">
        <v>109</v>
      </c>
      <c r="N1620" s="1">
        <v>44888</v>
      </c>
      <c r="O1620" s="1">
        <v>44891</v>
      </c>
      <c r="P1620">
        <v>29</v>
      </c>
      <c r="Q1620">
        <v>2</v>
      </c>
      <c r="R1620" t="s">
        <v>63</v>
      </c>
      <c r="S1620">
        <v>3</v>
      </c>
      <c r="T1620">
        <v>0</v>
      </c>
      <c r="U1620">
        <v>3</v>
      </c>
      <c r="V1620">
        <v>225</v>
      </c>
      <c r="W1620" t="s">
        <v>41</v>
      </c>
      <c r="X1620" t="s">
        <v>8901</v>
      </c>
      <c r="Y1620" t="s">
        <v>43</v>
      </c>
      <c r="Z1620" s="1">
        <v>44875</v>
      </c>
      <c r="AA1620" s="2">
        <v>0.97648148148148151</v>
      </c>
      <c r="AB1620" s="2">
        <v>0.32293981481481482</v>
      </c>
      <c r="AC1620" t="s">
        <v>45</v>
      </c>
      <c r="AD1620" t="s">
        <v>44</v>
      </c>
      <c r="AE1620" t="s">
        <v>45</v>
      </c>
      <c r="AF1620">
        <v>75</v>
      </c>
    </row>
    <row r="1621" spans="1:32">
      <c r="A1621">
        <v>2787</v>
      </c>
      <c r="B1621">
        <v>1887</v>
      </c>
      <c r="C1621" t="s">
        <v>119</v>
      </c>
      <c r="D1621" t="s">
        <v>8902</v>
      </c>
      <c r="E1621" t="s">
        <v>34</v>
      </c>
      <c r="F1621" t="s">
        <v>8903</v>
      </c>
      <c r="G1621">
        <v>4014966373</v>
      </c>
      <c r="H1621" t="s">
        <v>423</v>
      </c>
      <c r="I1621" s="1">
        <v>33051</v>
      </c>
      <c r="J1621" t="s">
        <v>8904</v>
      </c>
      <c r="K1621" t="s">
        <v>7088</v>
      </c>
      <c r="L1621">
        <v>25871</v>
      </c>
      <c r="M1621" t="s">
        <v>423</v>
      </c>
      <c r="N1621" s="1">
        <v>44843</v>
      </c>
      <c r="O1621" s="1">
        <v>44844</v>
      </c>
      <c r="P1621">
        <v>36</v>
      </c>
      <c r="Q1621">
        <v>2</v>
      </c>
      <c r="R1621" t="s">
        <v>40</v>
      </c>
      <c r="S1621">
        <v>3</v>
      </c>
      <c r="T1621">
        <v>0</v>
      </c>
      <c r="U1621">
        <v>1</v>
      </c>
      <c r="V1621">
        <v>234</v>
      </c>
      <c r="W1621" t="s">
        <v>54</v>
      </c>
      <c r="X1621" t="s">
        <v>8905</v>
      </c>
      <c r="Y1621" t="s">
        <v>6</v>
      </c>
      <c r="Z1621" s="1">
        <v>44814</v>
      </c>
      <c r="AA1621" s="2">
        <v>0.43224537037037036</v>
      </c>
      <c r="AB1621" s="2">
        <v>0.71243055555555557</v>
      </c>
      <c r="AC1621" t="s">
        <v>45</v>
      </c>
      <c r="AD1621" t="s">
        <v>44</v>
      </c>
      <c r="AE1621" t="s">
        <v>45</v>
      </c>
      <c r="AF1621">
        <v>234</v>
      </c>
    </row>
    <row r="1622" spans="1:32">
      <c r="A1622">
        <v>2788</v>
      </c>
      <c r="B1622">
        <v>1888</v>
      </c>
      <c r="C1622" t="s">
        <v>7375</v>
      </c>
      <c r="D1622" t="s">
        <v>696</v>
      </c>
      <c r="E1622" t="s">
        <v>48</v>
      </c>
      <c r="F1622" t="s">
        <v>8906</v>
      </c>
      <c r="G1622" t="s">
        <v>8907</v>
      </c>
      <c r="H1622" t="s">
        <v>904</v>
      </c>
      <c r="I1622" s="1">
        <v>18694</v>
      </c>
      <c r="J1622" t="s">
        <v>8908</v>
      </c>
      <c r="K1622" t="s">
        <v>8909</v>
      </c>
      <c r="L1622">
        <v>35459</v>
      </c>
      <c r="M1622" t="s">
        <v>904</v>
      </c>
      <c r="N1622" s="1">
        <v>44695</v>
      </c>
      <c r="O1622" s="1">
        <v>44697</v>
      </c>
      <c r="P1622">
        <v>95</v>
      </c>
      <c r="Q1622">
        <v>4</v>
      </c>
      <c r="R1622" t="s">
        <v>63</v>
      </c>
      <c r="S1622">
        <v>2</v>
      </c>
      <c r="T1622">
        <v>2</v>
      </c>
      <c r="U1622">
        <v>2</v>
      </c>
      <c r="V1622">
        <v>124</v>
      </c>
      <c r="W1622" t="s">
        <v>54</v>
      </c>
      <c r="X1622" t="s">
        <v>8910</v>
      </c>
      <c r="Y1622" t="s">
        <v>65</v>
      </c>
      <c r="Z1622" s="1">
        <v>44678</v>
      </c>
      <c r="AA1622" s="2">
        <v>0.27199074074074076</v>
      </c>
      <c r="AB1622" s="2">
        <v>0.26072916666666668</v>
      </c>
      <c r="AC1622" t="s">
        <v>45</v>
      </c>
      <c r="AD1622" t="s">
        <v>44</v>
      </c>
      <c r="AE1622" t="s">
        <v>45</v>
      </c>
      <c r="AF1622">
        <v>62</v>
      </c>
    </row>
    <row r="1623" spans="1:32">
      <c r="A1623">
        <v>2789</v>
      </c>
      <c r="B1623">
        <v>1889</v>
      </c>
      <c r="C1623" t="s">
        <v>205</v>
      </c>
      <c r="D1623" t="s">
        <v>243</v>
      </c>
      <c r="E1623" t="s">
        <v>48</v>
      </c>
      <c r="F1623" t="s">
        <v>8911</v>
      </c>
      <c r="G1623" t="s">
        <v>8912</v>
      </c>
      <c r="H1623" t="s">
        <v>330</v>
      </c>
      <c r="I1623" s="1">
        <v>26698</v>
      </c>
      <c r="J1623" t="s">
        <v>8913</v>
      </c>
      <c r="K1623" t="s">
        <v>8914</v>
      </c>
      <c r="L1623">
        <v>84001</v>
      </c>
      <c r="M1623" t="s">
        <v>330</v>
      </c>
      <c r="N1623" s="1">
        <v>44763</v>
      </c>
      <c r="O1623" s="1">
        <v>44766</v>
      </c>
      <c r="P1623">
        <v>22</v>
      </c>
      <c r="Q1623">
        <v>1</v>
      </c>
      <c r="R1623" t="s">
        <v>53</v>
      </c>
      <c r="S1623">
        <v>1</v>
      </c>
      <c r="T1623">
        <v>0</v>
      </c>
      <c r="U1623">
        <v>3</v>
      </c>
      <c r="V1623">
        <v>387</v>
      </c>
      <c r="W1623" t="s">
        <v>54</v>
      </c>
      <c r="X1623" t="s">
        <v>8915</v>
      </c>
      <c r="Y1623" t="s">
        <v>43</v>
      </c>
      <c r="Z1623" s="1">
        <v>44734</v>
      </c>
      <c r="AA1623" s="2">
        <v>0.19261574074074073</v>
      </c>
      <c r="AB1623" s="2">
        <v>0.38325231481481481</v>
      </c>
      <c r="AC1623" t="s">
        <v>44</v>
      </c>
      <c r="AD1623" t="s">
        <v>44</v>
      </c>
      <c r="AE1623" t="s">
        <v>45</v>
      </c>
      <c r="AF1623">
        <v>129</v>
      </c>
    </row>
    <row r="1624" spans="1:32">
      <c r="A1624">
        <v>2790</v>
      </c>
      <c r="B1624">
        <v>1890</v>
      </c>
      <c r="C1624" t="s">
        <v>571</v>
      </c>
      <c r="D1624" t="s">
        <v>3397</v>
      </c>
      <c r="E1624" t="s">
        <v>34</v>
      </c>
      <c r="F1624" t="s">
        <v>8062</v>
      </c>
      <c r="G1624" t="s">
        <v>8916</v>
      </c>
      <c r="H1624" t="s">
        <v>272</v>
      </c>
      <c r="I1624" s="1">
        <v>25152</v>
      </c>
      <c r="J1624" t="s">
        <v>8917</v>
      </c>
      <c r="K1624" t="s">
        <v>8918</v>
      </c>
      <c r="L1624">
        <v>66414</v>
      </c>
      <c r="M1624" t="s">
        <v>272</v>
      </c>
      <c r="N1624" s="1">
        <v>44748</v>
      </c>
      <c r="O1624" s="1">
        <v>44753</v>
      </c>
      <c r="P1624">
        <v>43</v>
      </c>
      <c r="Q1624">
        <v>2</v>
      </c>
      <c r="R1624" t="s">
        <v>53</v>
      </c>
      <c r="S1624">
        <v>3</v>
      </c>
      <c r="T1624">
        <v>2</v>
      </c>
      <c r="U1624">
        <v>5</v>
      </c>
      <c r="V1624">
        <v>655</v>
      </c>
      <c r="W1624" t="s">
        <v>54</v>
      </c>
      <c r="X1624" t="s">
        <v>8919</v>
      </c>
      <c r="Y1624" t="s">
        <v>65</v>
      </c>
      <c r="Z1624" s="1">
        <v>44737</v>
      </c>
      <c r="AA1624" s="2">
        <v>0.25072916666666667</v>
      </c>
      <c r="AB1624" s="2">
        <v>9.5613425925925921E-2</v>
      </c>
      <c r="AC1624" t="s">
        <v>44</v>
      </c>
      <c r="AD1624" t="s">
        <v>45</v>
      </c>
      <c r="AE1624" t="s">
        <v>44</v>
      </c>
      <c r="AF1624">
        <v>131</v>
      </c>
    </row>
    <row r="1625" spans="1:32">
      <c r="A1625">
        <v>2793</v>
      </c>
      <c r="B1625">
        <v>1893</v>
      </c>
      <c r="C1625" t="s">
        <v>1668</v>
      </c>
      <c r="D1625" t="s">
        <v>847</v>
      </c>
      <c r="E1625" t="s">
        <v>48</v>
      </c>
      <c r="F1625" t="s">
        <v>8920</v>
      </c>
      <c r="G1625" t="s">
        <v>8921</v>
      </c>
      <c r="H1625" t="s">
        <v>418</v>
      </c>
      <c r="I1625" s="1">
        <v>23400</v>
      </c>
      <c r="J1625" t="s">
        <v>8922</v>
      </c>
      <c r="K1625" t="s">
        <v>8923</v>
      </c>
      <c r="L1625">
        <v>83108</v>
      </c>
      <c r="M1625" t="s">
        <v>418</v>
      </c>
      <c r="N1625" s="1">
        <v>44642</v>
      </c>
      <c r="O1625" s="1">
        <v>44645</v>
      </c>
      <c r="P1625">
        <v>79</v>
      </c>
      <c r="Q1625">
        <v>4</v>
      </c>
      <c r="R1625" t="s">
        <v>53</v>
      </c>
      <c r="S1625">
        <v>1</v>
      </c>
      <c r="T1625">
        <v>2</v>
      </c>
      <c r="U1625">
        <v>3</v>
      </c>
      <c r="V1625">
        <v>399</v>
      </c>
      <c r="W1625" t="s">
        <v>41</v>
      </c>
      <c r="X1625" t="s">
        <v>8924</v>
      </c>
      <c r="Y1625" t="s">
        <v>81</v>
      </c>
      <c r="Z1625" s="1">
        <v>44603</v>
      </c>
      <c r="AA1625" s="2">
        <v>0.17100694444444445</v>
      </c>
      <c r="AB1625" s="2">
        <v>0.7591782407407407</v>
      </c>
      <c r="AC1625" t="s">
        <v>44</v>
      </c>
      <c r="AD1625" t="s">
        <v>44</v>
      </c>
      <c r="AE1625" t="s">
        <v>44</v>
      </c>
      <c r="AF1625">
        <v>133</v>
      </c>
    </row>
    <row r="1626" spans="1:32">
      <c r="A1626">
        <v>2795</v>
      </c>
      <c r="B1626">
        <v>1895</v>
      </c>
      <c r="C1626" t="s">
        <v>915</v>
      </c>
      <c r="D1626" t="s">
        <v>768</v>
      </c>
      <c r="E1626" t="s">
        <v>34</v>
      </c>
      <c r="F1626" t="s">
        <v>8925</v>
      </c>
      <c r="G1626" t="s">
        <v>8926</v>
      </c>
      <c r="H1626" t="s">
        <v>37</v>
      </c>
      <c r="I1626" s="1">
        <v>35589</v>
      </c>
      <c r="J1626" t="s">
        <v>8927</v>
      </c>
      <c r="K1626" t="s">
        <v>8928</v>
      </c>
      <c r="L1626">
        <v>43143</v>
      </c>
      <c r="M1626" t="s">
        <v>37</v>
      </c>
      <c r="N1626" s="1">
        <v>44688</v>
      </c>
      <c r="O1626" s="1">
        <v>44689</v>
      </c>
      <c r="P1626">
        <v>7</v>
      </c>
      <c r="Q1626">
        <v>1</v>
      </c>
      <c r="R1626" t="s">
        <v>53</v>
      </c>
      <c r="S1626">
        <v>1</v>
      </c>
      <c r="T1626">
        <v>2</v>
      </c>
      <c r="U1626">
        <v>1</v>
      </c>
      <c r="V1626">
        <v>130</v>
      </c>
      <c r="W1626" t="s">
        <v>54</v>
      </c>
      <c r="X1626" t="s">
        <v>8929</v>
      </c>
      <c r="Y1626" t="s">
        <v>81</v>
      </c>
      <c r="Z1626" s="1">
        <v>44681</v>
      </c>
      <c r="AA1626" s="2">
        <v>0.45603009259259258</v>
      </c>
      <c r="AB1626" s="2">
        <v>0.36261574074074071</v>
      </c>
      <c r="AC1626" t="s">
        <v>44</v>
      </c>
      <c r="AD1626" t="s">
        <v>44</v>
      </c>
      <c r="AE1626" t="s">
        <v>45</v>
      </c>
      <c r="AF1626">
        <v>130</v>
      </c>
    </row>
    <row r="1627" spans="1:32">
      <c r="A1627">
        <v>2796</v>
      </c>
      <c r="B1627">
        <v>1896</v>
      </c>
      <c r="C1627" t="s">
        <v>681</v>
      </c>
      <c r="D1627" t="s">
        <v>894</v>
      </c>
      <c r="E1627" t="s">
        <v>48</v>
      </c>
      <c r="F1627" t="s">
        <v>8930</v>
      </c>
      <c r="G1627" t="s">
        <v>8931</v>
      </c>
      <c r="H1627" t="s">
        <v>135</v>
      </c>
      <c r="I1627" s="1">
        <v>27656</v>
      </c>
      <c r="J1627" t="s">
        <v>8932</v>
      </c>
      <c r="K1627" t="s">
        <v>8933</v>
      </c>
      <c r="L1627">
        <v>60980</v>
      </c>
      <c r="M1627" t="s">
        <v>135</v>
      </c>
      <c r="N1627" s="1">
        <v>44589</v>
      </c>
      <c r="O1627" s="1">
        <v>44591</v>
      </c>
      <c r="P1627">
        <v>32</v>
      </c>
      <c r="Q1627">
        <v>2</v>
      </c>
      <c r="R1627" t="s">
        <v>63</v>
      </c>
      <c r="S1627">
        <v>1</v>
      </c>
      <c r="T1627">
        <v>1</v>
      </c>
      <c r="U1627">
        <v>2</v>
      </c>
      <c r="V1627">
        <v>162</v>
      </c>
      <c r="W1627" t="s">
        <v>41</v>
      </c>
      <c r="X1627" t="s">
        <v>8934</v>
      </c>
      <c r="Y1627" t="s">
        <v>65</v>
      </c>
      <c r="Z1627" s="1">
        <v>44581</v>
      </c>
      <c r="AA1627" s="2">
        <v>0.84982638888888884</v>
      </c>
      <c r="AB1627" s="2">
        <v>0.54201388888888891</v>
      </c>
      <c r="AC1627" t="s">
        <v>45</v>
      </c>
      <c r="AD1627" t="s">
        <v>45</v>
      </c>
      <c r="AE1627" t="s">
        <v>45</v>
      </c>
      <c r="AF1627">
        <v>81</v>
      </c>
    </row>
    <row r="1628" spans="1:32">
      <c r="A1628">
        <v>2797</v>
      </c>
      <c r="B1628">
        <v>1897</v>
      </c>
      <c r="C1628" t="s">
        <v>371</v>
      </c>
      <c r="D1628" t="s">
        <v>8935</v>
      </c>
      <c r="E1628" t="s">
        <v>48</v>
      </c>
      <c r="F1628" t="s">
        <v>8936</v>
      </c>
      <c r="G1628" t="s">
        <v>8937</v>
      </c>
      <c r="H1628" t="s">
        <v>50</v>
      </c>
      <c r="I1628" s="1">
        <v>23316</v>
      </c>
      <c r="J1628" t="s">
        <v>8938</v>
      </c>
      <c r="K1628" t="s">
        <v>8939</v>
      </c>
      <c r="L1628">
        <v>30636</v>
      </c>
      <c r="M1628" t="s">
        <v>50</v>
      </c>
      <c r="N1628" s="1">
        <v>44639</v>
      </c>
      <c r="O1628" s="1">
        <v>44640</v>
      </c>
      <c r="P1628">
        <v>67</v>
      </c>
      <c r="Q1628">
        <v>3</v>
      </c>
      <c r="R1628" t="s">
        <v>53</v>
      </c>
      <c r="S1628">
        <v>3</v>
      </c>
      <c r="T1628">
        <v>2</v>
      </c>
      <c r="U1628">
        <v>1</v>
      </c>
      <c r="V1628">
        <v>129</v>
      </c>
      <c r="W1628" t="s">
        <v>41</v>
      </c>
      <c r="X1628" t="s">
        <v>8940</v>
      </c>
      <c r="Y1628" t="s">
        <v>43</v>
      </c>
      <c r="Z1628" s="1">
        <v>44629</v>
      </c>
      <c r="AA1628" s="2">
        <v>0.72508101851851858</v>
      </c>
      <c r="AB1628" s="2">
        <v>3.2361111111111111E-2</v>
      </c>
      <c r="AC1628" t="s">
        <v>44</v>
      </c>
      <c r="AD1628" t="s">
        <v>44</v>
      </c>
      <c r="AE1628" t="s">
        <v>44</v>
      </c>
      <c r="AF1628">
        <v>129</v>
      </c>
    </row>
    <row r="1629" spans="1:32">
      <c r="A1629">
        <v>2798</v>
      </c>
      <c r="B1629">
        <v>1898</v>
      </c>
      <c r="C1629" t="s">
        <v>648</v>
      </c>
      <c r="D1629" t="s">
        <v>8941</v>
      </c>
      <c r="E1629" t="s">
        <v>34</v>
      </c>
      <c r="F1629" t="s">
        <v>8942</v>
      </c>
      <c r="G1629">
        <v>7394935666</v>
      </c>
      <c r="H1629" t="s">
        <v>86</v>
      </c>
      <c r="I1629" s="1">
        <v>35702</v>
      </c>
      <c r="J1629" t="s">
        <v>8943</v>
      </c>
      <c r="K1629" t="s">
        <v>8944</v>
      </c>
      <c r="L1629">
        <v>59638</v>
      </c>
      <c r="M1629" t="s">
        <v>86</v>
      </c>
      <c r="N1629" s="1">
        <v>44796</v>
      </c>
      <c r="O1629" s="1">
        <v>44798</v>
      </c>
      <c r="P1629">
        <v>31</v>
      </c>
      <c r="Q1629">
        <v>2</v>
      </c>
      <c r="R1629" t="s">
        <v>53</v>
      </c>
      <c r="S1629">
        <v>4</v>
      </c>
      <c r="T1629">
        <v>1</v>
      </c>
      <c r="U1629">
        <v>2</v>
      </c>
      <c r="V1629">
        <v>262</v>
      </c>
      <c r="W1629" t="s">
        <v>54</v>
      </c>
      <c r="X1629" t="s">
        <v>8945</v>
      </c>
      <c r="Y1629" t="s">
        <v>6</v>
      </c>
      <c r="Z1629" s="1">
        <v>44781</v>
      </c>
      <c r="AA1629" s="2">
        <v>0.49895833333333334</v>
      </c>
      <c r="AB1629" s="2">
        <v>0.89861111111111114</v>
      </c>
      <c r="AC1629" t="s">
        <v>45</v>
      </c>
      <c r="AD1629" t="s">
        <v>45</v>
      </c>
      <c r="AE1629" t="s">
        <v>45</v>
      </c>
      <c r="AF1629">
        <v>131</v>
      </c>
    </row>
    <row r="1630" spans="1:32">
      <c r="A1630">
        <v>2799</v>
      </c>
      <c r="B1630">
        <v>1899</v>
      </c>
      <c r="C1630" t="s">
        <v>4507</v>
      </c>
      <c r="D1630" t="s">
        <v>8946</v>
      </c>
      <c r="E1630" t="s">
        <v>34</v>
      </c>
      <c r="F1630" t="s">
        <v>8947</v>
      </c>
      <c r="G1630" t="s">
        <v>8948</v>
      </c>
      <c r="H1630" t="s">
        <v>317</v>
      </c>
      <c r="I1630" s="1">
        <v>30241</v>
      </c>
      <c r="J1630" t="s">
        <v>8949</v>
      </c>
      <c r="K1630" t="s">
        <v>8950</v>
      </c>
      <c r="L1630">
        <v>62750</v>
      </c>
      <c r="M1630" t="s">
        <v>317</v>
      </c>
      <c r="N1630" s="1">
        <v>44730</v>
      </c>
      <c r="O1630" s="1">
        <v>44732</v>
      </c>
      <c r="P1630">
        <v>48</v>
      </c>
      <c r="Q1630">
        <v>2</v>
      </c>
      <c r="R1630" t="s">
        <v>40</v>
      </c>
      <c r="S1630">
        <v>3</v>
      </c>
      <c r="T1630">
        <v>0</v>
      </c>
      <c r="U1630">
        <v>2</v>
      </c>
      <c r="V1630">
        <v>472</v>
      </c>
      <c r="W1630" t="s">
        <v>54</v>
      </c>
      <c r="X1630" t="s">
        <v>8951</v>
      </c>
      <c r="Y1630" t="s">
        <v>6</v>
      </c>
      <c r="Z1630" s="1">
        <v>44692</v>
      </c>
      <c r="AA1630" s="2">
        <v>0.21002314814814815</v>
      </c>
      <c r="AB1630" s="2">
        <v>0.77785879629629628</v>
      </c>
      <c r="AC1630" t="s">
        <v>45</v>
      </c>
      <c r="AD1630" t="s">
        <v>44</v>
      </c>
      <c r="AE1630" t="s">
        <v>45</v>
      </c>
      <c r="AF1630">
        <v>236</v>
      </c>
    </row>
    <row r="1631" spans="1:32">
      <c r="A1631">
        <v>2801</v>
      </c>
      <c r="B1631">
        <v>1901</v>
      </c>
      <c r="C1631" t="s">
        <v>1759</v>
      </c>
      <c r="D1631" t="s">
        <v>8902</v>
      </c>
      <c r="E1631" t="s">
        <v>48</v>
      </c>
      <c r="F1631" t="s">
        <v>8952</v>
      </c>
      <c r="G1631" t="s">
        <v>8953</v>
      </c>
      <c r="H1631" t="s">
        <v>457</v>
      </c>
      <c r="I1631" s="1">
        <v>21322</v>
      </c>
      <c r="J1631" t="s">
        <v>8954</v>
      </c>
      <c r="K1631" t="s">
        <v>8955</v>
      </c>
      <c r="L1631">
        <v>57018</v>
      </c>
      <c r="M1631" t="s">
        <v>457</v>
      </c>
      <c r="N1631" s="1">
        <v>44872</v>
      </c>
      <c r="O1631" s="1">
        <v>44875</v>
      </c>
      <c r="P1631">
        <v>78</v>
      </c>
      <c r="Q1631">
        <v>4</v>
      </c>
      <c r="R1631" t="s">
        <v>40</v>
      </c>
      <c r="S1631">
        <v>2</v>
      </c>
      <c r="T1631">
        <v>2</v>
      </c>
      <c r="U1631">
        <v>3</v>
      </c>
      <c r="V1631">
        <v>615</v>
      </c>
      <c r="W1631" t="s">
        <v>54</v>
      </c>
      <c r="X1631" t="s">
        <v>8956</v>
      </c>
      <c r="Y1631" t="s">
        <v>6</v>
      </c>
      <c r="Z1631" s="1">
        <v>44833</v>
      </c>
      <c r="AA1631" s="2">
        <v>0.16196759259259261</v>
      </c>
      <c r="AB1631" s="2">
        <v>0.96195601851851853</v>
      </c>
      <c r="AC1631" t="s">
        <v>45</v>
      </c>
      <c r="AD1631" t="s">
        <v>45</v>
      </c>
      <c r="AE1631" t="s">
        <v>44</v>
      </c>
      <c r="AF1631">
        <v>205</v>
      </c>
    </row>
    <row r="1632" spans="1:32">
      <c r="A1632">
        <v>2802</v>
      </c>
      <c r="B1632">
        <v>1902</v>
      </c>
      <c r="C1632" t="s">
        <v>2397</v>
      </c>
      <c r="D1632" t="s">
        <v>2593</v>
      </c>
      <c r="E1632" t="s">
        <v>34</v>
      </c>
      <c r="F1632" t="s">
        <v>8957</v>
      </c>
      <c r="G1632" t="s">
        <v>8958</v>
      </c>
      <c r="H1632" t="s">
        <v>405</v>
      </c>
      <c r="I1632" s="1">
        <v>37819</v>
      </c>
      <c r="J1632" t="s">
        <v>8959</v>
      </c>
      <c r="K1632" t="s">
        <v>8960</v>
      </c>
      <c r="L1632">
        <v>66301</v>
      </c>
      <c r="M1632" t="s">
        <v>405</v>
      </c>
      <c r="N1632" s="1">
        <v>44677</v>
      </c>
      <c r="O1632" s="1">
        <v>44679</v>
      </c>
      <c r="P1632">
        <v>95</v>
      </c>
      <c r="Q1632">
        <v>4</v>
      </c>
      <c r="R1632" t="s">
        <v>63</v>
      </c>
      <c r="S1632">
        <v>4</v>
      </c>
      <c r="T1632">
        <v>1</v>
      </c>
      <c r="U1632">
        <v>2</v>
      </c>
      <c r="V1632">
        <v>158</v>
      </c>
      <c r="W1632" t="s">
        <v>41</v>
      </c>
      <c r="X1632" t="s">
        <v>8961</v>
      </c>
      <c r="Y1632" t="s">
        <v>43</v>
      </c>
      <c r="Z1632" s="1">
        <v>44640</v>
      </c>
      <c r="AA1632" s="2">
        <v>0.58065972222222217</v>
      </c>
      <c r="AB1632" s="2">
        <v>0.84869212962962959</v>
      </c>
      <c r="AC1632" t="s">
        <v>45</v>
      </c>
      <c r="AD1632" t="s">
        <v>45</v>
      </c>
      <c r="AE1632" t="s">
        <v>45</v>
      </c>
      <c r="AF1632">
        <v>79</v>
      </c>
    </row>
    <row r="1633" spans="1:32">
      <c r="A1633">
        <v>2803</v>
      </c>
      <c r="B1633">
        <v>1903</v>
      </c>
      <c r="C1633" t="s">
        <v>881</v>
      </c>
      <c r="D1633" t="s">
        <v>7164</v>
      </c>
      <c r="E1633" t="s">
        <v>48</v>
      </c>
      <c r="F1633" t="s">
        <v>8962</v>
      </c>
      <c r="G1633" t="s">
        <v>8963</v>
      </c>
      <c r="H1633" t="s">
        <v>70</v>
      </c>
      <c r="I1633" s="1">
        <v>16692</v>
      </c>
      <c r="J1633" t="s">
        <v>8964</v>
      </c>
      <c r="K1633" t="s">
        <v>8965</v>
      </c>
      <c r="L1633">
        <v>83242</v>
      </c>
      <c r="M1633" t="s">
        <v>70</v>
      </c>
      <c r="N1633" s="1">
        <v>44910</v>
      </c>
      <c r="O1633" s="1">
        <v>44914</v>
      </c>
      <c r="P1633">
        <v>69</v>
      </c>
      <c r="Q1633">
        <v>3</v>
      </c>
      <c r="R1633" t="s">
        <v>40</v>
      </c>
      <c r="S1633">
        <v>4</v>
      </c>
      <c r="T1633">
        <v>1</v>
      </c>
      <c r="U1633">
        <v>4</v>
      </c>
      <c r="V1633">
        <v>852</v>
      </c>
      <c r="W1633" t="s">
        <v>41</v>
      </c>
      <c r="X1633" t="s">
        <v>8966</v>
      </c>
      <c r="Y1633" t="s">
        <v>43</v>
      </c>
      <c r="Z1633" s="1">
        <v>44871</v>
      </c>
      <c r="AA1633" s="2">
        <v>0.67194444444444434</v>
      </c>
      <c r="AB1633" s="2">
        <v>0.64937500000000004</v>
      </c>
      <c r="AC1633" t="s">
        <v>44</v>
      </c>
      <c r="AD1633" t="s">
        <v>45</v>
      </c>
      <c r="AE1633" t="s">
        <v>45</v>
      </c>
      <c r="AF1633">
        <v>213</v>
      </c>
    </row>
    <row r="1634" spans="1:32">
      <c r="A1634">
        <v>2804</v>
      </c>
      <c r="B1634">
        <v>1904</v>
      </c>
      <c r="C1634" t="s">
        <v>8967</v>
      </c>
      <c r="D1634" t="s">
        <v>8968</v>
      </c>
      <c r="E1634" t="s">
        <v>34</v>
      </c>
      <c r="F1634" t="s">
        <v>8969</v>
      </c>
      <c r="G1634" t="s">
        <v>8970</v>
      </c>
      <c r="H1634" t="s">
        <v>171</v>
      </c>
      <c r="I1634" s="1">
        <v>20999</v>
      </c>
      <c r="J1634" t="s">
        <v>8971</v>
      </c>
      <c r="K1634" t="s">
        <v>8972</v>
      </c>
      <c r="L1634">
        <v>31749</v>
      </c>
      <c r="M1634" t="s">
        <v>171</v>
      </c>
      <c r="N1634" s="1">
        <v>44903</v>
      </c>
      <c r="O1634" s="1">
        <v>44904</v>
      </c>
      <c r="P1634">
        <v>20</v>
      </c>
      <c r="Q1634">
        <v>1</v>
      </c>
      <c r="R1634" t="s">
        <v>63</v>
      </c>
      <c r="S1634">
        <v>1</v>
      </c>
      <c r="T1634">
        <v>0</v>
      </c>
      <c r="U1634">
        <v>1</v>
      </c>
      <c r="V1634">
        <v>90</v>
      </c>
      <c r="W1634" t="s">
        <v>54</v>
      </c>
      <c r="X1634" t="s">
        <v>8973</v>
      </c>
      <c r="Y1634" t="s">
        <v>43</v>
      </c>
      <c r="Z1634" s="1">
        <v>44877</v>
      </c>
      <c r="AA1634" s="2">
        <v>0.23309027777777777</v>
      </c>
      <c r="AB1634" s="2">
        <v>0.84005787037037039</v>
      </c>
      <c r="AC1634" t="s">
        <v>45</v>
      </c>
      <c r="AD1634" t="s">
        <v>44</v>
      </c>
      <c r="AE1634" t="s">
        <v>45</v>
      </c>
      <c r="AF1634">
        <v>90</v>
      </c>
    </row>
    <row r="1635" spans="1:32">
      <c r="A1635">
        <v>2805</v>
      </c>
      <c r="B1635">
        <v>1905</v>
      </c>
      <c r="C1635" t="s">
        <v>3122</v>
      </c>
      <c r="D1635" t="s">
        <v>2623</v>
      </c>
      <c r="E1635" t="s">
        <v>48</v>
      </c>
      <c r="F1635" t="s">
        <v>8974</v>
      </c>
      <c r="G1635" t="s">
        <v>8975</v>
      </c>
      <c r="H1635" t="s">
        <v>94</v>
      </c>
      <c r="I1635" s="1">
        <v>36558</v>
      </c>
      <c r="J1635" t="s">
        <v>8976</v>
      </c>
      <c r="K1635" t="s">
        <v>8977</v>
      </c>
      <c r="L1635">
        <v>2535</v>
      </c>
      <c r="M1635" t="s">
        <v>94</v>
      </c>
      <c r="N1635" s="1">
        <v>44648</v>
      </c>
      <c r="O1635" s="1">
        <v>44653</v>
      </c>
      <c r="P1635">
        <v>20</v>
      </c>
      <c r="Q1635">
        <v>1</v>
      </c>
      <c r="R1635" t="s">
        <v>63</v>
      </c>
      <c r="S1635">
        <v>3</v>
      </c>
      <c r="T1635">
        <v>1</v>
      </c>
      <c r="U1635">
        <v>5</v>
      </c>
      <c r="V1635">
        <v>415</v>
      </c>
      <c r="W1635" t="s">
        <v>54</v>
      </c>
      <c r="X1635" t="s">
        <v>8978</v>
      </c>
      <c r="Y1635" t="s">
        <v>65</v>
      </c>
      <c r="Z1635" s="1">
        <v>44622</v>
      </c>
      <c r="AA1635" s="2">
        <v>0.38314814814814818</v>
      </c>
      <c r="AB1635" s="2">
        <v>7.7337962962962969E-2</v>
      </c>
      <c r="AC1635" t="s">
        <v>45</v>
      </c>
      <c r="AD1635" t="s">
        <v>45</v>
      </c>
      <c r="AE1635" t="s">
        <v>45</v>
      </c>
      <c r="AF1635">
        <v>83</v>
      </c>
    </row>
    <row r="1636" spans="1:32">
      <c r="A1636">
        <v>2806</v>
      </c>
      <c r="B1636">
        <v>1906</v>
      </c>
      <c r="C1636" t="s">
        <v>1008</v>
      </c>
      <c r="D1636" t="s">
        <v>1943</v>
      </c>
      <c r="E1636" t="s">
        <v>48</v>
      </c>
      <c r="F1636" t="s">
        <v>8979</v>
      </c>
      <c r="G1636" t="s">
        <v>8980</v>
      </c>
      <c r="H1636" t="s">
        <v>904</v>
      </c>
      <c r="I1636" s="1">
        <v>30671</v>
      </c>
      <c r="J1636" t="s">
        <v>8981</v>
      </c>
      <c r="K1636" t="s">
        <v>8982</v>
      </c>
      <c r="L1636">
        <v>86216</v>
      </c>
      <c r="M1636" t="s">
        <v>904</v>
      </c>
      <c r="N1636" s="1">
        <v>44763</v>
      </c>
      <c r="O1636" s="1">
        <v>44768</v>
      </c>
      <c r="P1636">
        <v>2</v>
      </c>
      <c r="Q1636">
        <v>1</v>
      </c>
      <c r="R1636" t="s">
        <v>63</v>
      </c>
      <c r="S1636">
        <v>1</v>
      </c>
      <c r="T1636">
        <v>2</v>
      </c>
      <c r="U1636">
        <v>5</v>
      </c>
      <c r="V1636">
        <v>335</v>
      </c>
      <c r="W1636" t="s">
        <v>41</v>
      </c>
      <c r="X1636" t="s">
        <v>8983</v>
      </c>
      <c r="Y1636" t="s">
        <v>81</v>
      </c>
      <c r="Z1636" s="1">
        <v>44737</v>
      </c>
      <c r="AA1636" s="2">
        <v>0.87763888888888886</v>
      </c>
      <c r="AB1636" s="2">
        <v>4.4791666666666669E-3</v>
      </c>
      <c r="AC1636" t="s">
        <v>44</v>
      </c>
      <c r="AD1636" t="s">
        <v>45</v>
      </c>
      <c r="AE1636" t="s">
        <v>45</v>
      </c>
      <c r="AF1636">
        <v>67</v>
      </c>
    </row>
    <row r="1637" spans="1:32">
      <c r="A1637">
        <v>2807</v>
      </c>
      <c r="B1637">
        <v>1907</v>
      </c>
      <c r="C1637" t="s">
        <v>4649</v>
      </c>
      <c r="D1637" t="s">
        <v>768</v>
      </c>
      <c r="E1637" t="s">
        <v>34</v>
      </c>
      <c r="F1637" t="s">
        <v>8984</v>
      </c>
      <c r="G1637" t="s">
        <v>8985</v>
      </c>
      <c r="H1637" t="s">
        <v>295</v>
      </c>
      <c r="I1637" s="1">
        <v>18337</v>
      </c>
      <c r="J1637" t="s">
        <v>8986</v>
      </c>
      <c r="K1637" t="s">
        <v>1577</v>
      </c>
      <c r="L1637">
        <v>71982</v>
      </c>
      <c r="M1637" t="s">
        <v>295</v>
      </c>
      <c r="N1637" s="1">
        <v>44836</v>
      </c>
      <c r="O1637" s="1">
        <v>44841</v>
      </c>
      <c r="P1637">
        <v>59</v>
      </c>
      <c r="Q1637">
        <v>3</v>
      </c>
      <c r="R1637" t="s">
        <v>63</v>
      </c>
      <c r="S1637">
        <v>3</v>
      </c>
      <c r="T1637">
        <v>0</v>
      </c>
      <c r="U1637">
        <v>5</v>
      </c>
      <c r="V1637">
        <v>360</v>
      </c>
      <c r="W1637" t="s">
        <v>41</v>
      </c>
      <c r="X1637" t="s">
        <v>8987</v>
      </c>
      <c r="Y1637" t="s">
        <v>81</v>
      </c>
      <c r="Z1637" s="1">
        <v>44809</v>
      </c>
      <c r="AA1637" s="2">
        <v>0.72555555555555562</v>
      </c>
      <c r="AB1637" s="2">
        <v>0.82040509259259264</v>
      </c>
      <c r="AC1637" t="s">
        <v>45</v>
      </c>
      <c r="AD1637" t="s">
        <v>45</v>
      </c>
      <c r="AE1637" t="s">
        <v>44</v>
      </c>
      <c r="AF1637">
        <v>72</v>
      </c>
    </row>
    <row r="1638" spans="1:32">
      <c r="A1638">
        <v>2808</v>
      </c>
      <c r="B1638">
        <v>1908</v>
      </c>
      <c r="C1638" t="s">
        <v>8988</v>
      </c>
      <c r="D1638" t="s">
        <v>8989</v>
      </c>
      <c r="E1638" t="s">
        <v>48</v>
      </c>
      <c r="F1638" t="s">
        <v>8990</v>
      </c>
      <c r="G1638" t="s">
        <v>8991</v>
      </c>
      <c r="H1638" t="s">
        <v>217</v>
      </c>
      <c r="I1638" s="1">
        <v>20002</v>
      </c>
      <c r="J1638" t="s">
        <v>8992</v>
      </c>
      <c r="K1638" t="s">
        <v>8993</v>
      </c>
      <c r="L1638">
        <v>89778</v>
      </c>
      <c r="M1638" t="s">
        <v>217</v>
      </c>
      <c r="N1638" s="1">
        <v>44689</v>
      </c>
      <c r="O1638" s="1">
        <v>44693</v>
      </c>
      <c r="P1638">
        <v>60</v>
      </c>
      <c r="Q1638">
        <v>3</v>
      </c>
      <c r="R1638" t="s">
        <v>40</v>
      </c>
      <c r="S1638">
        <v>4</v>
      </c>
      <c r="T1638">
        <v>2</v>
      </c>
      <c r="U1638">
        <v>4</v>
      </c>
      <c r="V1638">
        <v>828</v>
      </c>
      <c r="W1638" t="s">
        <v>41</v>
      </c>
      <c r="X1638" t="s">
        <v>8994</v>
      </c>
      <c r="Y1638" t="s">
        <v>81</v>
      </c>
      <c r="Z1638" s="1">
        <v>44655</v>
      </c>
      <c r="AA1638" s="2">
        <v>0.97682870370370367</v>
      </c>
      <c r="AB1638" s="2">
        <v>0.74471064814814814</v>
      </c>
      <c r="AC1638" t="s">
        <v>44</v>
      </c>
      <c r="AD1638" t="s">
        <v>44</v>
      </c>
      <c r="AE1638" t="s">
        <v>44</v>
      </c>
      <c r="AF1638">
        <v>207</v>
      </c>
    </row>
    <row r="1639" spans="1:32">
      <c r="A1639">
        <v>2809</v>
      </c>
      <c r="B1639">
        <v>1909</v>
      </c>
      <c r="C1639" t="s">
        <v>276</v>
      </c>
      <c r="D1639" t="s">
        <v>1348</v>
      </c>
      <c r="E1639" t="s">
        <v>34</v>
      </c>
      <c r="F1639" t="s">
        <v>8995</v>
      </c>
      <c r="G1639" t="s">
        <v>8996</v>
      </c>
      <c r="H1639" t="s">
        <v>50</v>
      </c>
      <c r="I1639" s="1">
        <v>34802</v>
      </c>
      <c r="J1639" t="s">
        <v>8997</v>
      </c>
      <c r="K1639" t="s">
        <v>8998</v>
      </c>
      <c r="L1639">
        <v>48359</v>
      </c>
      <c r="M1639" t="s">
        <v>50</v>
      </c>
      <c r="N1639" s="1">
        <v>44829</v>
      </c>
      <c r="O1639" s="1">
        <v>44834</v>
      </c>
      <c r="P1639">
        <v>78</v>
      </c>
      <c r="Q1639">
        <v>4</v>
      </c>
      <c r="R1639" t="s">
        <v>40</v>
      </c>
      <c r="S1639">
        <v>1</v>
      </c>
      <c r="T1639">
        <v>0</v>
      </c>
      <c r="U1639">
        <v>5</v>
      </c>
      <c r="V1639">
        <v>1085</v>
      </c>
      <c r="W1639" t="s">
        <v>54</v>
      </c>
      <c r="X1639" t="s">
        <v>8999</v>
      </c>
      <c r="Y1639" t="s">
        <v>43</v>
      </c>
      <c r="Z1639" s="1">
        <v>44820</v>
      </c>
      <c r="AA1639" s="2">
        <v>0.44885416666666672</v>
      </c>
      <c r="AB1639" s="2">
        <v>0.15016203703703704</v>
      </c>
      <c r="AC1639" t="s">
        <v>45</v>
      </c>
      <c r="AD1639" t="s">
        <v>45</v>
      </c>
      <c r="AE1639" t="s">
        <v>44</v>
      </c>
      <c r="AF1639">
        <v>217</v>
      </c>
    </row>
    <row r="1640" spans="1:32">
      <c r="A1640">
        <v>2810</v>
      </c>
      <c r="B1640">
        <v>1910</v>
      </c>
      <c r="C1640" t="s">
        <v>9000</v>
      </c>
      <c r="D1640" t="s">
        <v>9001</v>
      </c>
      <c r="E1640" t="s">
        <v>48</v>
      </c>
      <c r="F1640" t="s">
        <v>9002</v>
      </c>
      <c r="G1640">
        <v>5496070019</v>
      </c>
      <c r="H1640" t="s">
        <v>70</v>
      </c>
      <c r="I1640" s="1">
        <v>20190</v>
      </c>
      <c r="J1640" t="s">
        <v>9003</v>
      </c>
      <c r="K1640" t="s">
        <v>9004</v>
      </c>
      <c r="L1640">
        <v>34022</v>
      </c>
      <c r="M1640" t="s">
        <v>70</v>
      </c>
      <c r="N1640" s="1">
        <v>44775</v>
      </c>
      <c r="O1640" s="1">
        <v>44776</v>
      </c>
      <c r="P1640">
        <v>44</v>
      </c>
      <c r="Q1640">
        <v>2</v>
      </c>
      <c r="R1640" t="s">
        <v>63</v>
      </c>
      <c r="S1640">
        <v>1</v>
      </c>
      <c r="T1640">
        <v>0</v>
      </c>
      <c r="U1640">
        <v>1</v>
      </c>
      <c r="V1640">
        <v>62</v>
      </c>
      <c r="W1640" t="s">
        <v>54</v>
      </c>
      <c r="X1640" t="s">
        <v>9005</v>
      </c>
      <c r="Y1640" t="s">
        <v>81</v>
      </c>
      <c r="Z1640" s="1">
        <v>44760</v>
      </c>
      <c r="AA1640" s="2">
        <v>0.11436342592592592</v>
      </c>
      <c r="AB1640" s="2">
        <v>0.27369212962962963</v>
      </c>
      <c r="AC1640" t="s">
        <v>45</v>
      </c>
      <c r="AD1640" t="s">
        <v>45</v>
      </c>
      <c r="AE1640" t="s">
        <v>44</v>
      </c>
      <c r="AF1640">
        <v>62</v>
      </c>
    </row>
    <row r="1641" spans="1:32">
      <c r="A1641">
        <v>2811</v>
      </c>
      <c r="B1641">
        <v>1911</v>
      </c>
      <c r="C1641" t="s">
        <v>5739</v>
      </c>
      <c r="D1641" t="s">
        <v>1028</v>
      </c>
      <c r="E1641" t="s">
        <v>48</v>
      </c>
      <c r="F1641" t="s">
        <v>9006</v>
      </c>
      <c r="G1641" t="s">
        <v>9007</v>
      </c>
      <c r="H1641" t="s">
        <v>295</v>
      </c>
      <c r="I1641" s="1">
        <v>28159</v>
      </c>
      <c r="J1641" t="s">
        <v>9008</v>
      </c>
      <c r="K1641" t="s">
        <v>9009</v>
      </c>
      <c r="L1641">
        <v>90166</v>
      </c>
      <c r="M1641" t="s">
        <v>295</v>
      </c>
      <c r="N1641" s="1">
        <v>44715</v>
      </c>
      <c r="O1641" s="1">
        <v>44716</v>
      </c>
      <c r="P1641">
        <v>45</v>
      </c>
      <c r="Q1641">
        <v>2</v>
      </c>
      <c r="R1641" t="s">
        <v>40</v>
      </c>
      <c r="S1641">
        <v>1</v>
      </c>
      <c r="T1641">
        <v>1</v>
      </c>
      <c r="U1641">
        <v>1</v>
      </c>
      <c r="V1641">
        <v>246</v>
      </c>
      <c r="W1641" t="s">
        <v>54</v>
      </c>
      <c r="X1641" t="s">
        <v>9010</v>
      </c>
      <c r="Y1641" t="s">
        <v>65</v>
      </c>
      <c r="Z1641" s="1">
        <v>44686</v>
      </c>
      <c r="AA1641" s="2">
        <v>6.7962962962962961E-2</v>
      </c>
      <c r="AB1641" s="2">
        <v>0.9800578703703704</v>
      </c>
      <c r="AC1641" t="s">
        <v>44</v>
      </c>
      <c r="AD1641" t="s">
        <v>45</v>
      </c>
      <c r="AE1641" t="s">
        <v>44</v>
      </c>
      <c r="AF1641">
        <v>246</v>
      </c>
    </row>
    <row r="1642" spans="1:32">
      <c r="A1642">
        <v>2812</v>
      </c>
      <c r="B1642">
        <v>1912</v>
      </c>
      <c r="C1642" t="s">
        <v>602</v>
      </c>
      <c r="D1642" t="s">
        <v>4251</v>
      </c>
      <c r="E1642" t="s">
        <v>34</v>
      </c>
      <c r="F1642" t="s">
        <v>9011</v>
      </c>
      <c r="G1642" t="s">
        <v>9012</v>
      </c>
      <c r="H1642" t="s">
        <v>295</v>
      </c>
      <c r="I1642" s="1">
        <v>23251</v>
      </c>
      <c r="J1642" t="s">
        <v>9013</v>
      </c>
      <c r="K1642" t="s">
        <v>613</v>
      </c>
      <c r="L1642">
        <v>91769</v>
      </c>
      <c r="M1642" t="s">
        <v>295</v>
      </c>
      <c r="N1642" s="1">
        <v>44663</v>
      </c>
      <c r="O1642" s="1">
        <v>44668</v>
      </c>
      <c r="P1642">
        <v>57</v>
      </c>
      <c r="Q1642">
        <v>3</v>
      </c>
      <c r="R1642" t="s">
        <v>40</v>
      </c>
      <c r="S1642">
        <v>3</v>
      </c>
      <c r="T1642">
        <v>0</v>
      </c>
      <c r="U1642">
        <v>5</v>
      </c>
      <c r="V1642">
        <v>1180</v>
      </c>
      <c r="W1642" t="s">
        <v>54</v>
      </c>
      <c r="X1642" t="s">
        <v>9014</v>
      </c>
      <c r="Y1642" t="s">
        <v>65</v>
      </c>
      <c r="Z1642" s="1">
        <v>44650</v>
      </c>
      <c r="AA1642" s="2">
        <v>0.66533564814814816</v>
      </c>
      <c r="AB1642" s="2">
        <v>0.85054398148148147</v>
      </c>
      <c r="AC1642" t="s">
        <v>45</v>
      </c>
      <c r="AD1642" t="s">
        <v>45</v>
      </c>
      <c r="AE1642" t="s">
        <v>45</v>
      </c>
      <c r="AF1642">
        <v>236</v>
      </c>
    </row>
    <row r="1643" spans="1:32">
      <c r="A1643">
        <v>2813</v>
      </c>
      <c r="B1643">
        <v>1913</v>
      </c>
      <c r="C1643" t="s">
        <v>4679</v>
      </c>
      <c r="D1643" t="s">
        <v>1092</v>
      </c>
      <c r="E1643" t="s">
        <v>48</v>
      </c>
      <c r="F1643" t="s">
        <v>9015</v>
      </c>
      <c r="G1643" t="s">
        <v>9016</v>
      </c>
      <c r="H1643" t="s">
        <v>309</v>
      </c>
      <c r="I1643" s="1">
        <v>20947</v>
      </c>
      <c r="J1643" t="s">
        <v>9017</v>
      </c>
      <c r="K1643" t="s">
        <v>9018</v>
      </c>
      <c r="L1643">
        <v>73043</v>
      </c>
      <c r="M1643" t="s">
        <v>309</v>
      </c>
      <c r="N1643" s="1">
        <v>44789</v>
      </c>
      <c r="O1643" s="1">
        <v>44793</v>
      </c>
      <c r="P1643">
        <v>58</v>
      </c>
      <c r="Q1643">
        <v>3</v>
      </c>
      <c r="R1643" t="s">
        <v>53</v>
      </c>
      <c r="S1643">
        <v>1</v>
      </c>
      <c r="T1643">
        <v>0</v>
      </c>
      <c r="U1643">
        <v>4</v>
      </c>
      <c r="V1643">
        <v>532</v>
      </c>
      <c r="W1643" t="s">
        <v>54</v>
      </c>
      <c r="X1643" t="s">
        <v>9019</v>
      </c>
      <c r="Y1643" t="s">
        <v>43</v>
      </c>
      <c r="Z1643" s="1">
        <v>44771</v>
      </c>
      <c r="AA1643" s="2">
        <v>0.21042824074074074</v>
      </c>
      <c r="AB1643" s="2">
        <v>0.76796296296296296</v>
      </c>
      <c r="AC1643" t="s">
        <v>45</v>
      </c>
      <c r="AD1643" t="s">
        <v>44</v>
      </c>
      <c r="AE1643" t="s">
        <v>45</v>
      </c>
      <c r="AF1643">
        <v>133</v>
      </c>
    </row>
    <row r="1644" spans="1:32">
      <c r="A1644">
        <v>2814</v>
      </c>
      <c r="B1644">
        <v>1914</v>
      </c>
      <c r="C1644" t="s">
        <v>1050</v>
      </c>
      <c r="D1644" t="s">
        <v>1871</v>
      </c>
      <c r="E1644" t="s">
        <v>34</v>
      </c>
      <c r="F1644" t="s">
        <v>9020</v>
      </c>
      <c r="G1644" t="s">
        <v>9021</v>
      </c>
      <c r="H1644" t="s">
        <v>330</v>
      </c>
      <c r="I1644" s="1">
        <v>37218</v>
      </c>
      <c r="J1644" t="s">
        <v>9022</v>
      </c>
      <c r="K1644" t="s">
        <v>9023</v>
      </c>
      <c r="L1644">
        <v>46540</v>
      </c>
      <c r="M1644" t="s">
        <v>330</v>
      </c>
      <c r="N1644" s="1">
        <v>44824</v>
      </c>
      <c r="O1644" s="1">
        <v>44827</v>
      </c>
      <c r="P1644">
        <v>30</v>
      </c>
      <c r="Q1644">
        <v>2</v>
      </c>
      <c r="R1644" t="s">
        <v>40</v>
      </c>
      <c r="S1644">
        <v>1</v>
      </c>
      <c r="T1644">
        <v>2</v>
      </c>
      <c r="U1644">
        <v>3</v>
      </c>
      <c r="V1644">
        <v>738</v>
      </c>
      <c r="W1644" t="s">
        <v>54</v>
      </c>
      <c r="X1644" t="s">
        <v>9024</v>
      </c>
      <c r="Y1644" t="s">
        <v>81</v>
      </c>
      <c r="Z1644" s="1">
        <v>44808</v>
      </c>
      <c r="AA1644" s="2">
        <v>0.89996527777777768</v>
      </c>
      <c r="AB1644" s="2">
        <v>0.83285879629629633</v>
      </c>
      <c r="AC1644" t="s">
        <v>45</v>
      </c>
      <c r="AD1644" t="s">
        <v>45</v>
      </c>
      <c r="AE1644" t="s">
        <v>45</v>
      </c>
      <c r="AF1644">
        <v>246</v>
      </c>
    </row>
    <row r="1645" spans="1:32">
      <c r="A1645">
        <v>2816</v>
      </c>
      <c r="B1645">
        <v>1916</v>
      </c>
      <c r="C1645" t="s">
        <v>133</v>
      </c>
      <c r="D1645" t="s">
        <v>9025</v>
      </c>
      <c r="E1645" t="s">
        <v>48</v>
      </c>
      <c r="F1645" t="s">
        <v>9026</v>
      </c>
      <c r="G1645" t="s">
        <v>9027</v>
      </c>
      <c r="H1645" t="s">
        <v>115</v>
      </c>
      <c r="I1645" s="1">
        <v>34322</v>
      </c>
      <c r="J1645" t="s">
        <v>9028</v>
      </c>
      <c r="K1645" t="s">
        <v>9029</v>
      </c>
      <c r="L1645">
        <v>31330</v>
      </c>
      <c r="M1645" t="s">
        <v>115</v>
      </c>
      <c r="N1645" s="1">
        <v>44600</v>
      </c>
      <c r="O1645" s="1">
        <v>44602</v>
      </c>
      <c r="P1645">
        <v>70</v>
      </c>
      <c r="Q1645">
        <v>3</v>
      </c>
      <c r="R1645" t="s">
        <v>53</v>
      </c>
      <c r="S1645">
        <v>3</v>
      </c>
      <c r="T1645">
        <v>1</v>
      </c>
      <c r="U1645">
        <v>2</v>
      </c>
      <c r="V1645">
        <v>248</v>
      </c>
      <c r="W1645" t="s">
        <v>41</v>
      </c>
      <c r="X1645" t="s">
        <v>9030</v>
      </c>
      <c r="Y1645" t="s">
        <v>81</v>
      </c>
      <c r="Z1645" s="1">
        <v>44570</v>
      </c>
      <c r="AA1645" s="2">
        <v>0.20358796296296297</v>
      </c>
      <c r="AB1645" s="2">
        <v>0.83945601851851848</v>
      </c>
      <c r="AC1645" t="s">
        <v>45</v>
      </c>
      <c r="AD1645" t="s">
        <v>44</v>
      </c>
      <c r="AE1645" t="s">
        <v>45</v>
      </c>
      <c r="AF1645">
        <v>124</v>
      </c>
    </row>
    <row r="1646" spans="1:32">
      <c r="A1646">
        <v>2817</v>
      </c>
      <c r="B1646">
        <v>1917</v>
      </c>
      <c r="C1646" t="s">
        <v>469</v>
      </c>
      <c r="D1646" t="s">
        <v>365</v>
      </c>
      <c r="E1646" t="s">
        <v>48</v>
      </c>
      <c r="F1646" t="s">
        <v>9031</v>
      </c>
      <c r="G1646" t="s">
        <v>9032</v>
      </c>
      <c r="H1646" t="s">
        <v>280</v>
      </c>
      <c r="I1646" s="1">
        <v>19028</v>
      </c>
      <c r="J1646" t="s">
        <v>9033</v>
      </c>
      <c r="K1646" t="s">
        <v>9034</v>
      </c>
      <c r="L1646">
        <v>63030</v>
      </c>
      <c r="M1646" t="s">
        <v>280</v>
      </c>
      <c r="N1646" s="1">
        <v>44900</v>
      </c>
      <c r="O1646" s="1">
        <v>44903</v>
      </c>
      <c r="P1646">
        <v>96</v>
      </c>
      <c r="Q1646">
        <v>4</v>
      </c>
      <c r="R1646" t="s">
        <v>40</v>
      </c>
      <c r="S1646">
        <v>4</v>
      </c>
      <c r="T1646">
        <v>2</v>
      </c>
      <c r="U1646">
        <v>3</v>
      </c>
      <c r="V1646">
        <v>603</v>
      </c>
      <c r="W1646" t="s">
        <v>54</v>
      </c>
      <c r="X1646" t="s">
        <v>9035</v>
      </c>
      <c r="Y1646" t="s">
        <v>65</v>
      </c>
      <c r="Z1646" s="1">
        <v>44890</v>
      </c>
      <c r="AA1646" s="2">
        <v>0.14715277777777777</v>
      </c>
      <c r="AB1646" s="2">
        <v>0.24535879629629631</v>
      </c>
      <c r="AC1646" t="s">
        <v>45</v>
      </c>
      <c r="AD1646" t="s">
        <v>45</v>
      </c>
      <c r="AE1646" t="s">
        <v>44</v>
      </c>
      <c r="AF1646">
        <v>201</v>
      </c>
    </row>
    <row r="1647" spans="1:32">
      <c r="A1647">
        <v>2818</v>
      </c>
      <c r="B1647">
        <v>1918</v>
      </c>
      <c r="C1647" t="s">
        <v>1555</v>
      </c>
      <c r="D1647" t="s">
        <v>3440</v>
      </c>
      <c r="E1647" t="s">
        <v>48</v>
      </c>
      <c r="F1647" t="s">
        <v>1249</v>
      </c>
      <c r="G1647" t="s">
        <v>9036</v>
      </c>
      <c r="H1647" t="s">
        <v>171</v>
      </c>
      <c r="I1647" s="1">
        <v>22538</v>
      </c>
      <c r="J1647" t="s">
        <v>9037</v>
      </c>
      <c r="K1647" t="s">
        <v>8311</v>
      </c>
      <c r="L1647">
        <v>76152</v>
      </c>
      <c r="M1647" t="s">
        <v>171</v>
      </c>
      <c r="N1647" s="1">
        <v>44916</v>
      </c>
      <c r="O1647" s="1">
        <v>44920</v>
      </c>
      <c r="P1647">
        <v>43</v>
      </c>
      <c r="Q1647">
        <v>2</v>
      </c>
      <c r="R1647" t="s">
        <v>53</v>
      </c>
      <c r="S1647">
        <v>1</v>
      </c>
      <c r="T1647">
        <v>1</v>
      </c>
      <c r="U1647">
        <v>4</v>
      </c>
      <c r="V1647">
        <v>592</v>
      </c>
      <c r="W1647" t="s">
        <v>54</v>
      </c>
      <c r="X1647" t="s">
        <v>9038</v>
      </c>
      <c r="Y1647" t="s">
        <v>43</v>
      </c>
      <c r="Z1647" s="1">
        <v>44895</v>
      </c>
      <c r="AA1647" s="2">
        <v>0.883275462962963</v>
      </c>
      <c r="AB1647" s="2">
        <v>0.16893518518518516</v>
      </c>
      <c r="AC1647" t="s">
        <v>44</v>
      </c>
      <c r="AD1647" t="s">
        <v>44</v>
      </c>
      <c r="AE1647" t="s">
        <v>45</v>
      </c>
      <c r="AF1647">
        <v>148</v>
      </c>
    </row>
    <row r="1648" spans="1:32">
      <c r="A1648">
        <v>2819</v>
      </c>
      <c r="B1648">
        <v>1919</v>
      </c>
      <c r="C1648" t="s">
        <v>4045</v>
      </c>
      <c r="D1648" t="s">
        <v>214</v>
      </c>
      <c r="E1648" t="s">
        <v>34</v>
      </c>
      <c r="F1648" t="s">
        <v>9039</v>
      </c>
      <c r="G1648" t="s">
        <v>9040</v>
      </c>
      <c r="H1648" t="s">
        <v>423</v>
      </c>
      <c r="I1648" s="1">
        <v>35375</v>
      </c>
      <c r="J1648" t="s">
        <v>9041</v>
      </c>
      <c r="K1648" t="s">
        <v>9042</v>
      </c>
      <c r="L1648">
        <v>7369</v>
      </c>
      <c r="M1648" t="s">
        <v>423</v>
      </c>
      <c r="N1648" s="1">
        <v>44917</v>
      </c>
      <c r="O1648" s="1">
        <v>44920</v>
      </c>
      <c r="P1648">
        <v>50</v>
      </c>
      <c r="Q1648">
        <v>2</v>
      </c>
      <c r="R1648" t="s">
        <v>63</v>
      </c>
      <c r="S1648">
        <v>2</v>
      </c>
      <c r="T1648">
        <v>0</v>
      </c>
      <c r="U1648">
        <v>3</v>
      </c>
      <c r="V1648">
        <v>192</v>
      </c>
      <c r="W1648" t="s">
        <v>54</v>
      </c>
      <c r="X1648" t="s">
        <v>9043</v>
      </c>
      <c r="Y1648" t="s">
        <v>6</v>
      </c>
      <c r="Z1648" s="1">
        <v>44899</v>
      </c>
      <c r="AA1648" s="2">
        <v>0.76458333333333339</v>
      </c>
      <c r="AB1648" s="2">
        <v>0.24239583333333334</v>
      </c>
      <c r="AC1648" t="s">
        <v>45</v>
      </c>
      <c r="AD1648" t="s">
        <v>44</v>
      </c>
      <c r="AE1648" t="s">
        <v>44</v>
      </c>
      <c r="AF1648">
        <v>64</v>
      </c>
    </row>
    <row r="1649" spans="1:32">
      <c r="A1649">
        <v>2820</v>
      </c>
      <c r="B1649">
        <v>1920</v>
      </c>
      <c r="C1649" t="s">
        <v>628</v>
      </c>
      <c r="D1649" t="s">
        <v>3912</v>
      </c>
      <c r="E1649" t="s">
        <v>34</v>
      </c>
      <c r="F1649" t="s">
        <v>9044</v>
      </c>
      <c r="G1649" t="s">
        <v>9045</v>
      </c>
      <c r="H1649" t="s">
        <v>272</v>
      </c>
      <c r="I1649" s="1">
        <v>36033</v>
      </c>
      <c r="J1649" t="s">
        <v>9046</v>
      </c>
      <c r="K1649" t="s">
        <v>9047</v>
      </c>
      <c r="L1649">
        <v>5304</v>
      </c>
      <c r="M1649" t="s">
        <v>272</v>
      </c>
      <c r="N1649" s="1">
        <v>44709</v>
      </c>
      <c r="O1649" s="1">
        <v>44712</v>
      </c>
      <c r="P1649">
        <v>29</v>
      </c>
      <c r="Q1649">
        <v>2</v>
      </c>
      <c r="R1649" t="s">
        <v>63</v>
      </c>
      <c r="S1649">
        <v>4</v>
      </c>
      <c r="T1649">
        <v>2</v>
      </c>
      <c r="U1649">
        <v>3</v>
      </c>
      <c r="V1649">
        <v>186</v>
      </c>
      <c r="W1649" t="s">
        <v>54</v>
      </c>
      <c r="X1649" t="s">
        <v>9048</v>
      </c>
      <c r="Y1649" t="s">
        <v>81</v>
      </c>
      <c r="Z1649" s="1">
        <v>44691</v>
      </c>
      <c r="AA1649" s="2">
        <v>0.55841435185185184</v>
      </c>
      <c r="AB1649" s="2">
        <v>0.44140046296296293</v>
      </c>
      <c r="AC1649" t="s">
        <v>44</v>
      </c>
      <c r="AD1649" t="s">
        <v>45</v>
      </c>
      <c r="AE1649" t="s">
        <v>44</v>
      </c>
      <c r="AF1649">
        <v>62</v>
      </c>
    </row>
    <row r="1650" spans="1:32">
      <c r="A1650">
        <v>2821</v>
      </c>
      <c r="B1650">
        <v>1921</v>
      </c>
      <c r="C1650" t="s">
        <v>3380</v>
      </c>
      <c r="D1650" t="s">
        <v>3240</v>
      </c>
      <c r="E1650" t="s">
        <v>34</v>
      </c>
      <c r="F1650" t="s">
        <v>9049</v>
      </c>
      <c r="G1650" t="s">
        <v>9050</v>
      </c>
      <c r="H1650" t="s">
        <v>280</v>
      </c>
      <c r="I1650" s="1">
        <v>21592</v>
      </c>
      <c r="J1650" t="s">
        <v>9051</v>
      </c>
      <c r="K1650" t="s">
        <v>9052</v>
      </c>
      <c r="L1650">
        <v>58712</v>
      </c>
      <c r="M1650" t="s">
        <v>280</v>
      </c>
      <c r="N1650" s="1">
        <v>44748</v>
      </c>
      <c r="O1650" s="1">
        <v>44750</v>
      </c>
      <c r="P1650">
        <v>39</v>
      </c>
      <c r="Q1650">
        <v>2</v>
      </c>
      <c r="R1650" t="s">
        <v>40</v>
      </c>
      <c r="S1650">
        <v>3</v>
      </c>
      <c r="T1650">
        <v>1</v>
      </c>
      <c r="U1650">
        <v>2</v>
      </c>
      <c r="V1650">
        <v>410</v>
      </c>
      <c r="W1650" t="s">
        <v>54</v>
      </c>
      <c r="X1650" t="s">
        <v>9053</v>
      </c>
      <c r="Y1650" t="s">
        <v>6</v>
      </c>
      <c r="Z1650" s="1">
        <v>44712</v>
      </c>
      <c r="AA1650" s="2">
        <v>0.43511574074074072</v>
      </c>
      <c r="AB1650" s="2">
        <v>0.58972222222222215</v>
      </c>
      <c r="AC1650" t="s">
        <v>45</v>
      </c>
      <c r="AD1650" t="s">
        <v>44</v>
      </c>
      <c r="AE1650" t="s">
        <v>45</v>
      </c>
      <c r="AF1650">
        <v>205</v>
      </c>
    </row>
    <row r="1651" spans="1:32">
      <c r="A1651">
        <v>2822</v>
      </c>
      <c r="B1651">
        <v>1922</v>
      </c>
      <c r="C1651" t="s">
        <v>915</v>
      </c>
      <c r="D1651" t="s">
        <v>3066</v>
      </c>
      <c r="E1651" t="s">
        <v>34</v>
      </c>
      <c r="F1651" t="s">
        <v>9054</v>
      </c>
      <c r="G1651" t="s">
        <v>9055</v>
      </c>
      <c r="H1651" t="s">
        <v>1301</v>
      </c>
      <c r="I1651" s="1">
        <v>18891</v>
      </c>
      <c r="J1651" t="s">
        <v>9056</v>
      </c>
      <c r="K1651" t="s">
        <v>9057</v>
      </c>
      <c r="L1651">
        <v>13839</v>
      </c>
      <c r="M1651" t="s">
        <v>1301</v>
      </c>
      <c r="N1651" s="1">
        <v>44899</v>
      </c>
      <c r="O1651" s="1">
        <v>44903</v>
      </c>
      <c r="P1651">
        <v>48</v>
      </c>
      <c r="Q1651">
        <v>2</v>
      </c>
      <c r="R1651" t="s">
        <v>40</v>
      </c>
      <c r="S1651">
        <v>1</v>
      </c>
      <c r="T1651">
        <v>2</v>
      </c>
      <c r="U1651">
        <v>4</v>
      </c>
      <c r="V1651">
        <v>856</v>
      </c>
      <c r="W1651" t="s">
        <v>41</v>
      </c>
      <c r="X1651" t="s">
        <v>9058</v>
      </c>
      <c r="Y1651" t="s">
        <v>43</v>
      </c>
      <c r="Z1651" s="1">
        <v>44876</v>
      </c>
      <c r="AA1651" s="2">
        <v>0.50776620370370373</v>
      </c>
      <c r="AB1651" s="2">
        <v>0.4888657407407408</v>
      </c>
      <c r="AC1651" t="s">
        <v>44</v>
      </c>
      <c r="AD1651" t="s">
        <v>44</v>
      </c>
      <c r="AE1651" t="s">
        <v>45</v>
      </c>
      <c r="AF1651">
        <v>214</v>
      </c>
    </row>
    <row r="1652" spans="1:32">
      <c r="A1652">
        <v>2824</v>
      </c>
      <c r="B1652">
        <v>1924</v>
      </c>
      <c r="C1652" t="s">
        <v>881</v>
      </c>
      <c r="D1652" t="s">
        <v>696</v>
      </c>
      <c r="E1652" t="s">
        <v>48</v>
      </c>
      <c r="F1652" t="s">
        <v>9059</v>
      </c>
      <c r="G1652" t="s">
        <v>9060</v>
      </c>
      <c r="H1652" t="s">
        <v>179</v>
      </c>
      <c r="I1652" s="1">
        <v>28803</v>
      </c>
      <c r="J1652" t="s">
        <v>9061</v>
      </c>
      <c r="K1652" t="s">
        <v>9062</v>
      </c>
      <c r="L1652">
        <v>67318</v>
      </c>
      <c r="M1652" t="s">
        <v>179</v>
      </c>
      <c r="N1652" s="1">
        <v>44719</v>
      </c>
      <c r="O1652" s="1">
        <v>44720</v>
      </c>
      <c r="P1652">
        <v>36</v>
      </c>
      <c r="Q1652">
        <v>2</v>
      </c>
      <c r="R1652" t="s">
        <v>40</v>
      </c>
      <c r="S1652">
        <v>1</v>
      </c>
      <c r="T1652">
        <v>0</v>
      </c>
      <c r="U1652">
        <v>1</v>
      </c>
      <c r="V1652">
        <v>240</v>
      </c>
      <c r="W1652" t="s">
        <v>41</v>
      </c>
      <c r="X1652" t="s">
        <v>9063</v>
      </c>
      <c r="Y1652" t="s">
        <v>81</v>
      </c>
      <c r="Z1652" s="1">
        <v>44712</v>
      </c>
      <c r="AA1652" s="2">
        <v>0.45012731481481483</v>
      </c>
      <c r="AB1652" s="2">
        <v>0.84718749999999998</v>
      </c>
      <c r="AC1652" t="s">
        <v>45</v>
      </c>
      <c r="AD1652" t="s">
        <v>45</v>
      </c>
      <c r="AE1652" t="s">
        <v>45</v>
      </c>
      <c r="AF1652">
        <v>240</v>
      </c>
    </row>
    <row r="1653" spans="1:32">
      <c r="A1653">
        <v>2826</v>
      </c>
      <c r="B1653">
        <v>1926</v>
      </c>
      <c r="C1653" t="s">
        <v>9064</v>
      </c>
      <c r="D1653" t="s">
        <v>4286</v>
      </c>
      <c r="E1653" t="s">
        <v>48</v>
      </c>
      <c r="F1653" t="s">
        <v>9065</v>
      </c>
      <c r="G1653" t="s">
        <v>9066</v>
      </c>
      <c r="H1653" t="s">
        <v>60</v>
      </c>
      <c r="I1653" s="1">
        <v>33239</v>
      </c>
      <c r="J1653" t="s">
        <v>9067</v>
      </c>
      <c r="K1653" t="s">
        <v>9068</v>
      </c>
      <c r="L1653">
        <v>17781</v>
      </c>
      <c r="M1653" t="s">
        <v>60</v>
      </c>
      <c r="N1653" s="1">
        <v>44644</v>
      </c>
      <c r="O1653" s="1">
        <v>44645</v>
      </c>
      <c r="P1653">
        <v>99</v>
      </c>
      <c r="Q1653">
        <v>4</v>
      </c>
      <c r="R1653" t="s">
        <v>40</v>
      </c>
      <c r="S1653">
        <v>4</v>
      </c>
      <c r="T1653">
        <v>1</v>
      </c>
      <c r="U1653">
        <v>1</v>
      </c>
      <c r="V1653">
        <v>245</v>
      </c>
      <c r="W1653" t="s">
        <v>41</v>
      </c>
      <c r="X1653" t="s">
        <v>9069</v>
      </c>
      <c r="Y1653" t="s">
        <v>65</v>
      </c>
      <c r="Z1653" s="1">
        <v>44639</v>
      </c>
      <c r="AA1653" s="2">
        <v>3.3981481481481481E-2</v>
      </c>
      <c r="AB1653" s="2">
        <v>0.46550925925925929</v>
      </c>
      <c r="AC1653" t="s">
        <v>44</v>
      </c>
      <c r="AD1653" t="s">
        <v>44</v>
      </c>
      <c r="AE1653" t="s">
        <v>44</v>
      </c>
      <c r="AF1653">
        <v>245</v>
      </c>
    </row>
    <row r="1654" spans="1:32">
      <c r="A1654">
        <v>2827</v>
      </c>
      <c r="B1654">
        <v>1927</v>
      </c>
      <c r="C1654" t="s">
        <v>229</v>
      </c>
      <c r="D1654" t="s">
        <v>2392</v>
      </c>
      <c r="E1654" t="s">
        <v>48</v>
      </c>
      <c r="F1654" t="s">
        <v>9070</v>
      </c>
      <c r="G1654" t="s">
        <v>9071</v>
      </c>
      <c r="H1654" t="s">
        <v>60</v>
      </c>
      <c r="I1654" s="1">
        <v>18128</v>
      </c>
      <c r="J1654" t="s">
        <v>9072</v>
      </c>
      <c r="K1654" t="s">
        <v>8065</v>
      </c>
      <c r="L1654">
        <v>81007</v>
      </c>
      <c r="M1654" t="s">
        <v>60</v>
      </c>
      <c r="N1654" s="1">
        <v>44819</v>
      </c>
      <c r="O1654" s="1">
        <v>44824</v>
      </c>
      <c r="P1654">
        <v>30</v>
      </c>
      <c r="Q1654">
        <v>2</v>
      </c>
      <c r="R1654" t="s">
        <v>40</v>
      </c>
      <c r="S1654">
        <v>4</v>
      </c>
      <c r="T1654">
        <v>1</v>
      </c>
      <c r="U1654">
        <v>5</v>
      </c>
      <c r="V1654">
        <v>1095</v>
      </c>
      <c r="W1654" t="s">
        <v>54</v>
      </c>
      <c r="X1654" t="s">
        <v>9073</v>
      </c>
      <c r="Y1654" t="s">
        <v>81</v>
      </c>
      <c r="Z1654" s="1">
        <v>44789</v>
      </c>
      <c r="AA1654" s="2">
        <v>0.85221064814814806</v>
      </c>
      <c r="AB1654" s="2">
        <v>0.89982638888888899</v>
      </c>
      <c r="AC1654" t="s">
        <v>45</v>
      </c>
      <c r="AD1654" t="s">
        <v>44</v>
      </c>
      <c r="AE1654" t="s">
        <v>44</v>
      </c>
      <c r="AF1654">
        <v>219</v>
      </c>
    </row>
    <row r="1655" spans="1:32">
      <c r="A1655">
        <v>2828</v>
      </c>
      <c r="B1655">
        <v>1928</v>
      </c>
      <c r="C1655" t="s">
        <v>4421</v>
      </c>
      <c r="D1655" t="s">
        <v>191</v>
      </c>
      <c r="E1655" t="s">
        <v>48</v>
      </c>
      <c r="F1655" t="s">
        <v>9074</v>
      </c>
      <c r="G1655" t="s">
        <v>9075</v>
      </c>
      <c r="H1655" t="s">
        <v>115</v>
      </c>
      <c r="I1655" s="1">
        <v>31583</v>
      </c>
      <c r="J1655" t="s">
        <v>9076</v>
      </c>
      <c r="K1655" t="s">
        <v>9077</v>
      </c>
      <c r="L1655">
        <v>50518</v>
      </c>
      <c r="M1655" t="s">
        <v>115</v>
      </c>
      <c r="N1655" s="1">
        <v>44865</v>
      </c>
      <c r="O1655" s="1">
        <v>44869</v>
      </c>
      <c r="P1655">
        <v>46</v>
      </c>
      <c r="Q1655">
        <v>2</v>
      </c>
      <c r="R1655" t="s">
        <v>53</v>
      </c>
      <c r="S1655">
        <v>4</v>
      </c>
      <c r="T1655">
        <v>1</v>
      </c>
      <c r="U1655">
        <v>4</v>
      </c>
      <c r="V1655">
        <v>548</v>
      </c>
      <c r="W1655" t="s">
        <v>54</v>
      </c>
      <c r="X1655" t="s">
        <v>9078</v>
      </c>
      <c r="Y1655" t="s">
        <v>65</v>
      </c>
      <c r="Z1655" s="1">
        <v>44855</v>
      </c>
      <c r="AA1655" s="2">
        <v>0.28443287037037041</v>
      </c>
      <c r="AB1655" s="2">
        <v>0.89324074074074078</v>
      </c>
      <c r="AC1655" t="s">
        <v>44</v>
      </c>
      <c r="AD1655" t="s">
        <v>44</v>
      </c>
      <c r="AE1655" t="s">
        <v>44</v>
      </c>
      <c r="AF1655">
        <v>137</v>
      </c>
    </row>
    <row r="1656" spans="1:32">
      <c r="A1656">
        <v>2829</v>
      </c>
      <c r="B1656">
        <v>1929</v>
      </c>
      <c r="C1656" t="s">
        <v>119</v>
      </c>
      <c r="D1656" t="s">
        <v>454</v>
      </c>
      <c r="E1656" t="s">
        <v>48</v>
      </c>
      <c r="F1656" t="s">
        <v>9079</v>
      </c>
      <c r="G1656" t="s">
        <v>9080</v>
      </c>
      <c r="H1656" t="s">
        <v>941</v>
      </c>
      <c r="I1656" s="1">
        <v>21578</v>
      </c>
      <c r="J1656" t="s">
        <v>9081</v>
      </c>
      <c r="K1656" t="s">
        <v>9082</v>
      </c>
      <c r="L1656">
        <v>72280</v>
      </c>
      <c r="M1656" t="s">
        <v>941</v>
      </c>
      <c r="N1656" s="1">
        <v>44775</v>
      </c>
      <c r="O1656" s="1">
        <v>44777</v>
      </c>
      <c r="P1656">
        <v>79</v>
      </c>
      <c r="Q1656">
        <v>4</v>
      </c>
      <c r="R1656" t="s">
        <v>53</v>
      </c>
      <c r="S1656">
        <v>2</v>
      </c>
      <c r="T1656">
        <v>2</v>
      </c>
      <c r="U1656">
        <v>2</v>
      </c>
      <c r="V1656">
        <v>286</v>
      </c>
      <c r="W1656" t="s">
        <v>54</v>
      </c>
      <c r="X1656" t="s">
        <v>9083</v>
      </c>
      <c r="Y1656" t="s">
        <v>65</v>
      </c>
      <c r="Z1656" s="1">
        <v>44736</v>
      </c>
      <c r="AA1656" s="2">
        <v>0.36167824074074079</v>
      </c>
      <c r="AB1656" s="2">
        <v>0.77153935185185185</v>
      </c>
      <c r="AC1656" t="s">
        <v>45</v>
      </c>
      <c r="AD1656" t="s">
        <v>45</v>
      </c>
      <c r="AE1656" t="s">
        <v>44</v>
      </c>
      <c r="AF1656">
        <v>143</v>
      </c>
    </row>
    <row r="1657" spans="1:32">
      <c r="A1657">
        <v>2830</v>
      </c>
      <c r="B1657">
        <v>1930</v>
      </c>
      <c r="C1657" t="s">
        <v>4512</v>
      </c>
      <c r="D1657" t="s">
        <v>475</v>
      </c>
      <c r="E1657" t="s">
        <v>34</v>
      </c>
      <c r="F1657" t="s">
        <v>9084</v>
      </c>
      <c r="G1657" t="s">
        <v>9085</v>
      </c>
      <c r="H1657" t="s">
        <v>280</v>
      </c>
      <c r="I1657" s="1">
        <v>21313</v>
      </c>
      <c r="J1657" t="s">
        <v>9086</v>
      </c>
      <c r="K1657" t="s">
        <v>9087</v>
      </c>
      <c r="L1657">
        <v>17848</v>
      </c>
      <c r="M1657" t="s">
        <v>280</v>
      </c>
      <c r="N1657" s="1">
        <v>44923</v>
      </c>
      <c r="O1657" s="1">
        <v>44928</v>
      </c>
      <c r="P1657">
        <v>50</v>
      </c>
      <c r="Q1657">
        <v>2</v>
      </c>
      <c r="R1657" t="s">
        <v>63</v>
      </c>
      <c r="S1657">
        <v>3</v>
      </c>
      <c r="T1657">
        <v>2</v>
      </c>
      <c r="U1657">
        <v>5</v>
      </c>
      <c r="V1657">
        <v>400</v>
      </c>
      <c r="W1657" t="s">
        <v>54</v>
      </c>
      <c r="X1657" t="s">
        <v>9088</v>
      </c>
      <c r="Y1657" t="s">
        <v>65</v>
      </c>
      <c r="Z1657" s="1">
        <v>44891</v>
      </c>
      <c r="AA1657" s="2">
        <v>6.083333333333333E-2</v>
      </c>
      <c r="AB1657" s="2">
        <v>0.41840277777777773</v>
      </c>
      <c r="AC1657" t="s">
        <v>44</v>
      </c>
      <c r="AD1657" t="s">
        <v>45</v>
      </c>
      <c r="AE1657" t="s">
        <v>45</v>
      </c>
      <c r="AF1657">
        <v>80</v>
      </c>
    </row>
    <row r="1658" spans="1:32">
      <c r="A1658">
        <v>2831</v>
      </c>
      <c r="B1658">
        <v>1931</v>
      </c>
      <c r="C1658" t="s">
        <v>602</v>
      </c>
      <c r="D1658" t="s">
        <v>2283</v>
      </c>
      <c r="E1658" t="s">
        <v>48</v>
      </c>
      <c r="F1658" t="s">
        <v>9089</v>
      </c>
      <c r="G1658" t="s">
        <v>9090</v>
      </c>
      <c r="H1658" t="s">
        <v>86</v>
      </c>
      <c r="I1658" s="1">
        <v>29674</v>
      </c>
      <c r="J1658" t="s">
        <v>9091</v>
      </c>
      <c r="K1658" t="s">
        <v>9092</v>
      </c>
      <c r="L1658">
        <v>66222</v>
      </c>
      <c r="M1658" t="s">
        <v>86</v>
      </c>
      <c r="N1658" s="1">
        <v>44609</v>
      </c>
      <c r="O1658" s="1">
        <v>44614</v>
      </c>
      <c r="P1658">
        <v>89</v>
      </c>
      <c r="Q1658">
        <v>4</v>
      </c>
      <c r="R1658" t="s">
        <v>63</v>
      </c>
      <c r="S1658">
        <v>2</v>
      </c>
      <c r="T1658">
        <v>1</v>
      </c>
      <c r="U1658">
        <v>5</v>
      </c>
      <c r="V1658">
        <v>405</v>
      </c>
      <c r="W1658" t="s">
        <v>54</v>
      </c>
      <c r="X1658" t="s">
        <v>9093</v>
      </c>
      <c r="Y1658" t="s">
        <v>65</v>
      </c>
      <c r="Z1658" s="1">
        <v>44593</v>
      </c>
      <c r="AA1658" s="2">
        <v>0.52178240740740744</v>
      </c>
      <c r="AB1658" s="2">
        <v>0.6364467592592592</v>
      </c>
      <c r="AC1658" t="s">
        <v>44</v>
      </c>
      <c r="AD1658" t="s">
        <v>44</v>
      </c>
      <c r="AE1658" t="s">
        <v>45</v>
      </c>
      <c r="AF1658">
        <v>81</v>
      </c>
    </row>
    <row r="1659" spans="1:32">
      <c r="A1659">
        <v>2832</v>
      </c>
      <c r="B1659">
        <v>1932</v>
      </c>
      <c r="C1659" t="s">
        <v>391</v>
      </c>
      <c r="D1659" t="s">
        <v>2616</v>
      </c>
      <c r="E1659" t="s">
        <v>34</v>
      </c>
      <c r="F1659" t="s">
        <v>9094</v>
      </c>
      <c r="G1659" t="s">
        <v>9095</v>
      </c>
      <c r="H1659" t="s">
        <v>295</v>
      </c>
      <c r="I1659" s="1">
        <v>27678</v>
      </c>
      <c r="J1659" t="s">
        <v>9096</v>
      </c>
      <c r="K1659" t="s">
        <v>9097</v>
      </c>
      <c r="L1659">
        <v>59309</v>
      </c>
      <c r="M1659" t="s">
        <v>295</v>
      </c>
      <c r="N1659" s="1">
        <v>44928</v>
      </c>
      <c r="O1659" s="1">
        <v>44930</v>
      </c>
      <c r="P1659">
        <v>41</v>
      </c>
      <c r="Q1659">
        <v>2</v>
      </c>
      <c r="R1659" t="s">
        <v>63</v>
      </c>
      <c r="S1659">
        <v>1</v>
      </c>
      <c r="T1659">
        <v>2</v>
      </c>
      <c r="U1659">
        <v>2</v>
      </c>
      <c r="V1659">
        <v>172</v>
      </c>
      <c r="W1659" t="s">
        <v>41</v>
      </c>
      <c r="X1659" t="s">
        <v>9098</v>
      </c>
      <c r="Y1659" t="s">
        <v>6</v>
      </c>
      <c r="Z1659" s="1">
        <v>44913</v>
      </c>
      <c r="AA1659" s="2">
        <v>0.14608796296296298</v>
      </c>
      <c r="AB1659" s="2">
        <v>0.44400462962962961</v>
      </c>
      <c r="AC1659" t="s">
        <v>44</v>
      </c>
      <c r="AD1659" t="s">
        <v>45</v>
      </c>
      <c r="AE1659" t="s">
        <v>44</v>
      </c>
      <c r="AF1659">
        <v>86</v>
      </c>
    </row>
    <row r="1660" spans="1:32">
      <c r="A1660">
        <v>2833</v>
      </c>
      <c r="B1660">
        <v>1933</v>
      </c>
      <c r="C1660" t="s">
        <v>105</v>
      </c>
      <c r="D1660" t="s">
        <v>9099</v>
      </c>
      <c r="E1660" t="s">
        <v>48</v>
      </c>
      <c r="F1660" t="s">
        <v>9100</v>
      </c>
      <c r="G1660" t="s">
        <v>9101</v>
      </c>
      <c r="H1660" t="s">
        <v>60</v>
      </c>
      <c r="I1660" s="1">
        <v>22650</v>
      </c>
      <c r="J1660" t="s">
        <v>9102</v>
      </c>
      <c r="K1660" t="s">
        <v>9103</v>
      </c>
      <c r="L1660">
        <v>61670</v>
      </c>
      <c r="M1660" t="s">
        <v>60</v>
      </c>
      <c r="N1660" s="1">
        <v>44743</v>
      </c>
      <c r="O1660" s="1">
        <v>44748</v>
      </c>
      <c r="P1660">
        <v>44</v>
      </c>
      <c r="Q1660">
        <v>2</v>
      </c>
      <c r="R1660" t="s">
        <v>63</v>
      </c>
      <c r="S1660">
        <v>1</v>
      </c>
      <c r="T1660">
        <v>0</v>
      </c>
      <c r="U1660">
        <v>5</v>
      </c>
      <c r="V1660">
        <v>445</v>
      </c>
      <c r="W1660" t="s">
        <v>54</v>
      </c>
      <c r="X1660" t="s">
        <v>9104</v>
      </c>
      <c r="Y1660" t="s">
        <v>81</v>
      </c>
      <c r="Z1660" s="1">
        <v>44718</v>
      </c>
      <c r="AA1660" s="2">
        <v>0.87430555555555556</v>
      </c>
      <c r="AB1660" s="2">
        <v>0.84001157407407412</v>
      </c>
      <c r="AC1660" t="s">
        <v>44</v>
      </c>
      <c r="AD1660" t="s">
        <v>45</v>
      </c>
      <c r="AE1660" t="s">
        <v>44</v>
      </c>
      <c r="AF1660">
        <v>89</v>
      </c>
    </row>
    <row r="1661" spans="1:32">
      <c r="A1661">
        <v>2834</v>
      </c>
      <c r="B1661">
        <v>1934</v>
      </c>
      <c r="C1661" t="s">
        <v>648</v>
      </c>
      <c r="D1661" t="s">
        <v>553</v>
      </c>
      <c r="E1661" t="s">
        <v>48</v>
      </c>
      <c r="F1661" t="s">
        <v>9105</v>
      </c>
      <c r="G1661" t="s">
        <v>9106</v>
      </c>
      <c r="H1661" t="s">
        <v>692</v>
      </c>
      <c r="I1661" s="1">
        <v>37853</v>
      </c>
      <c r="J1661" t="s">
        <v>9107</v>
      </c>
      <c r="K1661" t="s">
        <v>5319</v>
      </c>
      <c r="L1661">
        <v>9670</v>
      </c>
      <c r="M1661" t="s">
        <v>692</v>
      </c>
      <c r="N1661" s="1">
        <v>44917</v>
      </c>
      <c r="O1661" s="1">
        <v>44920</v>
      </c>
      <c r="P1661">
        <v>58</v>
      </c>
      <c r="Q1661">
        <v>3</v>
      </c>
      <c r="R1661" t="s">
        <v>53</v>
      </c>
      <c r="S1661">
        <v>3</v>
      </c>
      <c r="T1661">
        <v>0</v>
      </c>
      <c r="U1661">
        <v>3</v>
      </c>
      <c r="V1661">
        <v>447</v>
      </c>
      <c r="W1661" t="s">
        <v>41</v>
      </c>
      <c r="X1661" t="s">
        <v>9108</v>
      </c>
      <c r="Y1661" t="s">
        <v>6</v>
      </c>
      <c r="Z1661" s="1">
        <v>44892</v>
      </c>
      <c r="AA1661" s="2">
        <v>0.78869212962962953</v>
      </c>
      <c r="AB1661" s="2">
        <v>0.72162037037037041</v>
      </c>
      <c r="AC1661" t="s">
        <v>44</v>
      </c>
      <c r="AD1661" t="s">
        <v>45</v>
      </c>
      <c r="AE1661" t="s">
        <v>44</v>
      </c>
      <c r="AF1661">
        <v>149</v>
      </c>
    </row>
    <row r="1662" spans="1:32">
      <c r="A1662">
        <v>2835</v>
      </c>
      <c r="B1662">
        <v>1935</v>
      </c>
      <c r="C1662" t="s">
        <v>501</v>
      </c>
      <c r="D1662" t="s">
        <v>3843</v>
      </c>
      <c r="E1662" t="s">
        <v>48</v>
      </c>
      <c r="F1662" t="s">
        <v>9109</v>
      </c>
      <c r="G1662" t="s">
        <v>9110</v>
      </c>
      <c r="H1662" t="s">
        <v>941</v>
      </c>
      <c r="I1662" s="1">
        <v>38492</v>
      </c>
      <c r="J1662" t="s">
        <v>9111</v>
      </c>
      <c r="K1662" t="s">
        <v>9112</v>
      </c>
      <c r="L1662">
        <v>15130</v>
      </c>
      <c r="M1662" t="s">
        <v>941</v>
      </c>
      <c r="N1662" s="1">
        <v>44608</v>
      </c>
      <c r="O1662" s="1">
        <v>44610</v>
      </c>
      <c r="P1662">
        <v>16</v>
      </c>
      <c r="Q1662">
        <v>1</v>
      </c>
      <c r="R1662" t="s">
        <v>53</v>
      </c>
      <c r="S1662">
        <v>3</v>
      </c>
      <c r="T1662">
        <v>0</v>
      </c>
      <c r="U1662">
        <v>2</v>
      </c>
      <c r="V1662">
        <v>288</v>
      </c>
      <c r="W1662" t="s">
        <v>54</v>
      </c>
      <c r="X1662" t="s">
        <v>9113</v>
      </c>
      <c r="Y1662" t="s">
        <v>65</v>
      </c>
      <c r="Z1662" s="1">
        <v>44592</v>
      </c>
      <c r="AA1662" s="2">
        <v>0.42971064814814813</v>
      </c>
      <c r="AB1662" s="2">
        <v>0.63557870370370373</v>
      </c>
      <c r="AC1662" t="s">
        <v>44</v>
      </c>
      <c r="AD1662" t="s">
        <v>45</v>
      </c>
      <c r="AE1662" t="s">
        <v>44</v>
      </c>
      <c r="AF1662">
        <v>144</v>
      </c>
    </row>
    <row r="1663" spans="1:32">
      <c r="A1663">
        <v>2836</v>
      </c>
      <c r="B1663">
        <v>1936</v>
      </c>
      <c r="C1663" t="s">
        <v>1913</v>
      </c>
      <c r="D1663" t="s">
        <v>454</v>
      </c>
      <c r="E1663" t="s">
        <v>34</v>
      </c>
      <c r="F1663" t="s">
        <v>9114</v>
      </c>
      <c r="G1663" t="s">
        <v>9115</v>
      </c>
      <c r="H1663" t="s">
        <v>423</v>
      </c>
      <c r="I1663" s="1">
        <v>23139</v>
      </c>
      <c r="J1663" t="s">
        <v>9116</v>
      </c>
      <c r="K1663" t="s">
        <v>9117</v>
      </c>
      <c r="L1663">
        <v>25170</v>
      </c>
      <c r="M1663" t="s">
        <v>423</v>
      </c>
      <c r="N1663" s="1">
        <v>44652</v>
      </c>
      <c r="O1663" s="1">
        <v>44655</v>
      </c>
      <c r="P1663">
        <v>21</v>
      </c>
      <c r="Q1663">
        <v>1</v>
      </c>
      <c r="R1663" t="s">
        <v>40</v>
      </c>
      <c r="S1663">
        <v>4</v>
      </c>
      <c r="T1663">
        <v>0</v>
      </c>
      <c r="U1663">
        <v>3</v>
      </c>
      <c r="V1663">
        <v>666</v>
      </c>
      <c r="W1663" t="s">
        <v>41</v>
      </c>
      <c r="X1663" t="s">
        <v>9118</v>
      </c>
      <c r="Y1663" t="s">
        <v>81</v>
      </c>
      <c r="Z1663" s="1">
        <v>44613</v>
      </c>
      <c r="AA1663" s="2">
        <v>0.86252314814814823</v>
      </c>
      <c r="AB1663" s="2">
        <v>0.92570601851851853</v>
      </c>
      <c r="AC1663" t="s">
        <v>45</v>
      </c>
      <c r="AD1663" t="s">
        <v>45</v>
      </c>
      <c r="AE1663" t="s">
        <v>44</v>
      </c>
      <c r="AF1663">
        <v>222</v>
      </c>
    </row>
    <row r="1664" spans="1:32">
      <c r="A1664">
        <v>2837</v>
      </c>
      <c r="B1664">
        <v>1937</v>
      </c>
      <c r="C1664" t="s">
        <v>615</v>
      </c>
      <c r="D1664" t="s">
        <v>6195</v>
      </c>
      <c r="E1664" t="s">
        <v>34</v>
      </c>
      <c r="F1664" t="s">
        <v>9119</v>
      </c>
      <c r="G1664" t="s">
        <v>9120</v>
      </c>
      <c r="H1664" t="s">
        <v>37</v>
      </c>
      <c r="I1664" s="1">
        <v>31527</v>
      </c>
      <c r="J1664" t="s">
        <v>9121</v>
      </c>
      <c r="K1664" t="s">
        <v>9122</v>
      </c>
      <c r="L1664">
        <v>71541</v>
      </c>
      <c r="M1664" t="s">
        <v>37</v>
      </c>
      <c r="N1664" s="1">
        <v>44732</v>
      </c>
      <c r="O1664" s="1">
        <v>44735</v>
      </c>
      <c r="P1664">
        <v>3</v>
      </c>
      <c r="Q1664">
        <v>1</v>
      </c>
      <c r="R1664" t="s">
        <v>40</v>
      </c>
      <c r="S1664">
        <v>4</v>
      </c>
      <c r="T1664">
        <v>0</v>
      </c>
      <c r="U1664">
        <v>3</v>
      </c>
      <c r="V1664">
        <v>714</v>
      </c>
      <c r="W1664" t="s">
        <v>54</v>
      </c>
      <c r="X1664" t="s">
        <v>9123</v>
      </c>
      <c r="Y1664" t="s">
        <v>43</v>
      </c>
      <c r="Z1664" s="1">
        <v>44699</v>
      </c>
      <c r="AA1664" s="2">
        <v>5.122685185185185E-2</v>
      </c>
      <c r="AB1664" s="2">
        <v>0.21660879629629629</v>
      </c>
      <c r="AC1664" t="s">
        <v>45</v>
      </c>
      <c r="AD1664" t="s">
        <v>44</v>
      </c>
      <c r="AE1664" t="s">
        <v>45</v>
      </c>
      <c r="AF1664">
        <v>238</v>
      </c>
    </row>
    <row r="1665" spans="1:32">
      <c r="A1665">
        <v>2839</v>
      </c>
      <c r="B1665">
        <v>1939</v>
      </c>
      <c r="C1665" t="s">
        <v>4703</v>
      </c>
      <c r="D1665" t="s">
        <v>8360</v>
      </c>
      <c r="E1665" t="s">
        <v>34</v>
      </c>
      <c r="F1665" t="s">
        <v>9124</v>
      </c>
      <c r="G1665" t="s">
        <v>9125</v>
      </c>
      <c r="H1665" t="s">
        <v>86</v>
      </c>
      <c r="I1665" s="1">
        <v>19486</v>
      </c>
      <c r="J1665" t="s">
        <v>9126</v>
      </c>
      <c r="K1665" t="s">
        <v>9127</v>
      </c>
      <c r="L1665">
        <v>56513</v>
      </c>
      <c r="M1665" t="s">
        <v>86</v>
      </c>
      <c r="N1665" s="1">
        <v>44656</v>
      </c>
      <c r="O1665" s="1">
        <v>44660</v>
      </c>
      <c r="P1665">
        <v>49</v>
      </c>
      <c r="Q1665">
        <v>2</v>
      </c>
      <c r="R1665" t="s">
        <v>53</v>
      </c>
      <c r="S1665">
        <v>3</v>
      </c>
      <c r="T1665">
        <v>2</v>
      </c>
      <c r="U1665">
        <v>4</v>
      </c>
      <c r="V1665">
        <v>596</v>
      </c>
      <c r="W1665" t="s">
        <v>41</v>
      </c>
      <c r="X1665" t="s">
        <v>9128</v>
      </c>
      <c r="Y1665" t="s">
        <v>6</v>
      </c>
      <c r="Z1665" s="1">
        <v>44630</v>
      </c>
      <c r="AA1665" s="2">
        <v>3.0243055555555554E-2</v>
      </c>
      <c r="AB1665" s="2">
        <v>0.74706018518518524</v>
      </c>
      <c r="AC1665" t="s">
        <v>44</v>
      </c>
      <c r="AD1665" t="s">
        <v>45</v>
      </c>
      <c r="AE1665" t="s">
        <v>45</v>
      </c>
      <c r="AF1665">
        <v>149</v>
      </c>
    </row>
    <row r="1666" spans="1:32">
      <c r="A1666">
        <v>2840</v>
      </c>
      <c r="B1666">
        <v>1940</v>
      </c>
      <c r="C1666" t="s">
        <v>9129</v>
      </c>
      <c r="D1666" t="s">
        <v>502</v>
      </c>
      <c r="E1666" t="s">
        <v>34</v>
      </c>
      <c r="F1666" t="s">
        <v>9130</v>
      </c>
      <c r="G1666" t="s">
        <v>9131</v>
      </c>
      <c r="H1666" t="s">
        <v>330</v>
      </c>
      <c r="I1666" s="1">
        <v>26627</v>
      </c>
      <c r="J1666" t="s">
        <v>9132</v>
      </c>
      <c r="K1666" t="s">
        <v>9133</v>
      </c>
      <c r="L1666">
        <v>13910</v>
      </c>
      <c r="M1666" t="s">
        <v>330</v>
      </c>
      <c r="N1666" s="1">
        <v>44604</v>
      </c>
      <c r="O1666" s="1">
        <v>44605</v>
      </c>
      <c r="P1666">
        <v>28</v>
      </c>
      <c r="Q1666">
        <v>2</v>
      </c>
      <c r="R1666" t="s">
        <v>53</v>
      </c>
      <c r="S1666">
        <v>1</v>
      </c>
      <c r="T1666">
        <v>0</v>
      </c>
      <c r="U1666">
        <v>1</v>
      </c>
      <c r="V1666">
        <v>147</v>
      </c>
      <c r="W1666" t="s">
        <v>54</v>
      </c>
      <c r="X1666" t="s">
        <v>9134</v>
      </c>
      <c r="Y1666" t="s">
        <v>43</v>
      </c>
      <c r="Z1666" s="1">
        <v>44579</v>
      </c>
      <c r="AA1666" s="2">
        <v>0.98649305555555555</v>
      </c>
      <c r="AB1666" s="2">
        <v>0.92913194444444447</v>
      </c>
      <c r="AC1666" t="s">
        <v>45</v>
      </c>
      <c r="AD1666" t="s">
        <v>45</v>
      </c>
      <c r="AE1666" t="s">
        <v>44</v>
      </c>
      <c r="AF1666">
        <v>147</v>
      </c>
    </row>
    <row r="1667" spans="1:32">
      <c r="A1667">
        <v>2841</v>
      </c>
      <c r="B1667">
        <v>1941</v>
      </c>
      <c r="C1667" t="s">
        <v>75</v>
      </c>
      <c r="D1667" t="s">
        <v>2511</v>
      </c>
      <c r="E1667" t="s">
        <v>34</v>
      </c>
      <c r="F1667" t="s">
        <v>9135</v>
      </c>
      <c r="G1667" t="s">
        <v>9136</v>
      </c>
      <c r="H1667" t="s">
        <v>50</v>
      </c>
      <c r="I1667" s="1">
        <v>27100</v>
      </c>
      <c r="J1667" t="s">
        <v>9137</v>
      </c>
      <c r="K1667" t="s">
        <v>9138</v>
      </c>
      <c r="L1667">
        <v>57695</v>
      </c>
      <c r="M1667" t="s">
        <v>50</v>
      </c>
      <c r="N1667" s="1">
        <v>44747</v>
      </c>
      <c r="O1667" s="1">
        <v>44748</v>
      </c>
      <c r="P1667">
        <v>74</v>
      </c>
      <c r="Q1667">
        <v>3</v>
      </c>
      <c r="R1667" t="s">
        <v>63</v>
      </c>
      <c r="S1667">
        <v>3</v>
      </c>
      <c r="T1667">
        <v>0</v>
      </c>
      <c r="U1667">
        <v>1</v>
      </c>
      <c r="V1667">
        <v>70</v>
      </c>
      <c r="W1667" t="s">
        <v>54</v>
      </c>
      <c r="X1667" t="s">
        <v>9139</v>
      </c>
      <c r="Y1667" t="s">
        <v>65</v>
      </c>
      <c r="Z1667" s="1">
        <v>44716</v>
      </c>
      <c r="AA1667" s="2">
        <v>0.30782407407407408</v>
      </c>
      <c r="AB1667" s="2">
        <v>0.19049768518518517</v>
      </c>
      <c r="AC1667" t="s">
        <v>44</v>
      </c>
      <c r="AD1667" t="s">
        <v>45</v>
      </c>
      <c r="AE1667" t="s">
        <v>44</v>
      </c>
      <c r="AF1667">
        <v>70</v>
      </c>
    </row>
    <row r="1668" spans="1:32">
      <c r="A1668">
        <v>2842</v>
      </c>
      <c r="B1668">
        <v>1942</v>
      </c>
      <c r="C1668" t="s">
        <v>133</v>
      </c>
      <c r="D1668" t="s">
        <v>3832</v>
      </c>
      <c r="E1668" t="s">
        <v>34</v>
      </c>
      <c r="F1668" t="s">
        <v>9140</v>
      </c>
      <c r="G1668" t="s">
        <v>9141</v>
      </c>
      <c r="H1668" t="s">
        <v>171</v>
      </c>
      <c r="I1668" s="1">
        <v>20370</v>
      </c>
      <c r="J1668" t="s">
        <v>9142</v>
      </c>
      <c r="K1668" t="s">
        <v>9143</v>
      </c>
      <c r="L1668">
        <v>58396</v>
      </c>
      <c r="M1668" t="s">
        <v>171</v>
      </c>
      <c r="N1668" s="1">
        <v>44852</v>
      </c>
      <c r="O1668" s="1">
        <v>44854</v>
      </c>
      <c r="P1668">
        <v>93</v>
      </c>
      <c r="Q1668">
        <v>4</v>
      </c>
      <c r="R1668" t="s">
        <v>40</v>
      </c>
      <c r="S1668">
        <v>1</v>
      </c>
      <c r="T1668">
        <v>0</v>
      </c>
      <c r="U1668">
        <v>2</v>
      </c>
      <c r="V1668">
        <v>476</v>
      </c>
      <c r="W1668" t="s">
        <v>54</v>
      </c>
      <c r="X1668" t="s">
        <v>9144</v>
      </c>
      <c r="Y1668" t="s">
        <v>6</v>
      </c>
      <c r="Z1668" s="1">
        <v>44822</v>
      </c>
      <c r="AA1668" s="2">
        <v>0.6742824074074073</v>
      </c>
      <c r="AB1668" s="2">
        <v>0.81857638888888884</v>
      </c>
      <c r="AC1668" t="s">
        <v>44</v>
      </c>
      <c r="AD1668" t="s">
        <v>45</v>
      </c>
      <c r="AE1668" t="s">
        <v>45</v>
      </c>
      <c r="AF1668">
        <v>238</v>
      </c>
    </row>
    <row r="1669" spans="1:32">
      <c r="A1669">
        <v>2843</v>
      </c>
      <c r="B1669">
        <v>1943</v>
      </c>
      <c r="C1669" t="s">
        <v>1789</v>
      </c>
      <c r="D1669" t="s">
        <v>4269</v>
      </c>
      <c r="E1669" t="s">
        <v>48</v>
      </c>
      <c r="F1669" t="s">
        <v>9145</v>
      </c>
      <c r="G1669" t="s">
        <v>9146</v>
      </c>
      <c r="H1669" t="s">
        <v>272</v>
      </c>
      <c r="I1669" s="1">
        <v>24625</v>
      </c>
      <c r="J1669" t="s">
        <v>9147</v>
      </c>
      <c r="K1669" t="s">
        <v>9148</v>
      </c>
      <c r="L1669">
        <v>16836</v>
      </c>
      <c r="M1669" t="s">
        <v>272</v>
      </c>
      <c r="N1669" s="1">
        <v>44764</v>
      </c>
      <c r="O1669" s="1">
        <v>44766</v>
      </c>
      <c r="P1669">
        <v>97</v>
      </c>
      <c r="Q1669">
        <v>4</v>
      </c>
      <c r="R1669" t="s">
        <v>53</v>
      </c>
      <c r="S1669">
        <v>2</v>
      </c>
      <c r="T1669">
        <v>1</v>
      </c>
      <c r="U1669">
        <v>2</v>
      </c>
      <c r="V1669">
        <v>270</v>
      </c>
      <c r="W1669" t="s">
        <v>41</v>
      </c>
      <c r="X1669" t="s">
        <v>9149</v>
      </c>
      <c r="Y1669" t="s">
        <v>65</v>
      </c>
      <c r="Z1669" s="1">
        <v>44746</v>
      </c>
      <c r="AA1669" s="2">
        <v>0.40430555555555553</v>
      </c>
      <c r="AB1669" s="2">
        <v>0.98516203703703698</v>
      </c>
      <c r="AC1669" t="s">
        <v>44</v>
      </c>
      <c r="AD1669" t="s">
        <v>45</v>
      </c>
      <c r="AE1669" t="s">
        <v>44</v>
      </c>
      <c r="AF1669">
        <v>135</v>
      </c>
    </row>
    <row r="1670" spans="1:32">
      <c r="A1670">
        <v>2844</v>
      </c>
      <c r="B1670">
        <v>1944</v>
      </c>
      <c r="C1670" t="s">
        <v>133</v>
      </c>
      <c r="D1670" t="s">
        <v>3784</v>
      </c>
      <c r="E1670" t="s">
        <v>34</v>
      </c>
      <c r="F1670" t="s">
        <v>9150</v>
      </c>
      <c r="G1670" t="s">
        <v>9151</v>
      </c>
      <c r="H1670" t="s">
        <v>941</v>
      </c>
      <c r="I1670" s="1">
        <v>16011</v>
      </c>
      <c r="J1670" t="s">
        <v>9152</v>
      </c>
      <c r="K1670" t="s">
        <v>39</v>
      </c>
      <c r="L1670">
        <v>73166</v>
      </c>
      <c r="M1670" t="s">
        <v>941</v>
      </c>
      <c r="N1670" s="1">
        <v>44612</v>
      </c>
      <c r="O1670" s="1">
        <v>44615</v>
      </c>
      <c r="P1670">
        <v>40</v>
      </c>
      <c r="Q1670">
        <v>2</v>
      </c>
      <c r="R1670" t="s">
        <v>53</v>
      </c>
      <c r="S1670">
        <v>3</v>
      </c>
      <c r="T1670">
        <v>1</v>
      </c>
      <c r="U1670">
        <v>3</v>
      </c>
      <c r="V1670">
        <v>381</v>
      </c>
      <c r="W1670" t="s">
        <v>41</v>
      </c>
      <c r="X1670" t="s">
        <v>9153</v>
      </c>
      <c r="Y1670" t="s">
        <v>81</v>
      </c>
      <c r="Z1670" s="1">
        <v>44582</v>
      </c>
      <c r="AA1670" s="2">
        <v>0.53293981481481478</v>
      </c>
      <c r="AB1670" s="2">
        <v>0.45347222222222222</v>
      </c>
      <c r="AC1670" t="s">
        <v>44</v>
      </c>
      <c r="AD1670" t="s">
        <v>44</v>
      </c>
      <c r="AE1670" t="s">
        <v>45</v>
      </c>
      <c r="AF1670">
        <v>127</v>
      </c>
    </row>
    <row r="1671" spans="1:32">
      <c r="A1671">
        <v>2845</v>
      </c>
      <c r="B1671">
        <v>1945</v>
      </c>
      <c r="C1671" t="s">
        <v>2800</v>
      </c>
      <c r="D1671" t="s">
        <v>306</v>
      </c>
      <c r="E1671" t="s">
        <v>48</v>
      </c>
      <c r="F1671" t="s">
        <v>9154</v>
      </c>
      <c r="G1671" t="s">
        <v>9155</v>
      </c>
      <c r="H1671" t="s">
        <v>530</v>
      </c>
      <c r="I1671" s="1">
        <v>34155</v>
      </c>
      <c r="J1671" t="s">
        <v>9156</v>
      </c>
      <c r="K1671" t="s">
        <v>9157</v>
      </c>
      <c r="L1671">
        <v>747</v>
      </c>
      <c r="M1671" t="s">
        <v>530</v>
      </c>
      <c r="N1671" s="1">
        <v>44733</v>
      </c>
      <c r="O1671" s="1">
        <v>44737</v>
      </c>
      <c r="P1671">
        <v>58</v>
      </c>
      <c r="Q1671">
        <v>3</v>
      </c>
      <c r="R1671" t="s">
        <v>53</v>
      </c>
      <c r="S1671">
        <v>2</v>
      </c>
      <c r="T1671">
        <v>1</v>
      </c>
      <c r="U1671">
        <v>4</v>
      </c>
      <c r="V1671">
        <v>508</v>
      </c>
      <c r="W1671" t="s">
        <v>41</v>
      </c>
      <c r="X1671" t="s">
        <v>9158</v>
      </c>
      <c r="Y1671" t="s">
        <v>65</v>
      </c>
      <c r="Z1671" s="1">
        <v>44696</v>
      </c>
      <c r="AA1671" s="2">
        <v>0.5524768518518518</v>
      </c>
      <c r="AB1671" s="2">
        <v>0.38949074074074069</v>
      </c>
      <c r="AC1671" t="s">
        <v>44</v>
      </c>
      <c r="AD1671" t="s">
        <v>45</v>
      </c>
      <c r="AE1671" t="s">
        <v>45</v>
      </c>
      <c r="AF1671">
        <v>127</v>
      </c>
    </row>
    <row r="1672" spans="1:32">
      <c r="A1672">
        <v>2846</v>
      </c>
      <c r="B1672">
        <v>1946</v>
      </c>
      <c r="C1672" t="s">
        <v>2144</v>
      </c>
      <c r="D1672" t="s">
        <v>696</v>
      </c>
      <c r="E1672" t="s">
        <v>48</v>
      </c>
      <c r="F1672" t="s">
        <v>9159</v>
      </c>
      <c r="G1672" t="s">
        <v>9160</v>
      </c>
      <c r="H1672" t="s">
        <v>418</v>
      </c>
      <c r="I1672" s="1">
        <v>20679</v>
      </c>
      <c r="J1672" t="s">
        <v>9161</v>
      </c>
      <c r="K1672" t="s">
        <v>9162</v>
      </c>
      <c r="L1672">
        <v>1943</v>
      </c>
      <c r="M1672" t="s">
        <v>418</v>
      </c>
      <c r="N1672" s="1">
        <v>44919</v>
      </c>
      <c r="O1672" s="1">
        <v>44923</v>
      </c>
      <c r="P1672">
        <v>92</v>
      </c>
      <c r="Q1672">
        <v>4</v>
      </c>
      <c r="R1672" t="s">
        <v>63</v>
      </c>
      <c r="S1672">
        <v>1</v>
      </c>
      <c r="T1672">
        <v>2</v>
      </c>
      <c r="U1672">
        <v>4</v>
      </c>
      <c r="V1672">
        <v>344</v>
      </c>
      <c r="W1672" t="s">
        <v>41</v>
      </c>
      <c r="X1672" t="s">
        <v>9163</v>
      </c>
      <c r="Y1672" t="s">
        <v>65</v>
      </c>
      <c r="Z1672" s="1">
        <v>44887</v>
      </c>
      <c r="AA1672" s="2">
        <v>0.72982638888888884</v>
      </c>
      <c r="AB1672" s="2">
        <v>1.5162037037037036E-3</v>
      </c>
      <c r="AC1672" t="s">
        <v>44</v>
      </c>
      <c r="AD1672" t="s">
        <v>44</v>
      </c>
      <c r="AE1672" t="s">
        <v>44</v>
      </c>
      <c r="AF1672">
        <v>86</v>
      </c>
    </row>
    <row r="1673" spans="1:32">
      <c r="A1673">
        <v>2847</v>
      </c>
      <c r="B1673">
        <v>1947</v>
      </c>
      <c r="C1673" t="s">
        <v>410</v>
      </c>
      <c r="D1673" t="s">
        <v>1827</v>
      </c>
      <c r="E1673" t="s">
        <v>48</v>
      </c>
      <c r="F1673" t="s">
        <v>9164</v>
      </c>
      <c r="G1673" t="s">
        <v>9165</v>
      </c>
      <c r="H1673" t="s">
        <v>423</v>
      </c>
      <c r="I1673" s="1">
        <v>26816</v>
      </c>
      <c r="J1673" t="s">
        <v>9166</v>
      </c>
      <c r="K1673" t="s">
        <v>9167</v>
      </c>
      <c r="L1673">
        <v>44525</v>
      </c>
      <c r="M1673" t="s">
        <v>423</v>
      </c>
      <c r="N1673" s="1">
        <v>44823</v>
      </c>
      <c r="O1673" s="1">
        <v>44827</v>
      </c>
      <c r="P1673">
        <v>28</v>
      </c>
      <c r="Q1673">
        <v>2</v>
      </c>
      <c r="R1673" t="s">
        <v>53</v>
      </c>
      <c r="S1673">
        <v>3</v>
      </c>
      <c r="T1673">
        <v>1</v>
      </c>
      <c r="U1673">
        <v>4</v>
      </c>
      <c r="V1673">
        <v>544</v>
      </c>
      <c r="W1673" t="s">
        <v>41</v>
      </c>
      <c r="X1673" t="s">
        <v>9168</v>
      </c>
      <c r="Y1673" t="s">
        <v>43</v>
      </c>
      <c r="Z1673" s="1">
        <v>44799</v>
      </c>
      <c r="AA1673" s="2">
        <v>0.22052083333333336</v>
      </c>
      <c r="AB1673" s="2">
        <v>0.42541666666666672</v>
      </c>
      <c r="AC1673" t="s">
        <v>44</v>
      </c>
      <c r="AD1673" t="s">
        <v>45</v>
      </c>
      <c r="AE1673" t="s">
        <v>44</v>
      </c>
      <c r="AF1673">
        <v>136</v>
      </c>
    </row>
    <row r="1674" spans="1:32">
      <c r="A1674">
        <v>2849</v>
      </c>
      <c r="B1674">
        <v>1949</v>
      </c>
      <c r="C1674" t="s">
        <v>3740</v>
      </c>
      <c r="D1674" t="s">
        <v>1858</v>
      </c>
      <c r="E1674" t="s">
        <v>34</v>
      </c>
      <c r="F1674" t="s">
        <v>9169</v>
      </c>
      <c r="G1674" t="s">
        <v>9170</v>
      </c>
      <c r="H1674" t="s">
        <v>109</v>
      </c>
      <c r="I1674" s="1">
        <v>23970</v>
      </c>
      <c r="J1674" t="s">
        <v>9171</v>
      </c>
      <c r="K1674" t="s">
        <v>9172</v>
      </c>
      <c r="L1674">
        <v>74388</v>
      </c>
      <c r="M1674" t="s">
        <v>109</v>
      </c>
      <c r="N1674" s="1">
        <v>44948</v>
      </c>
      <c r="O1674" s="1">
        <v>44952</v>
      </c>
      <c r="P1674">
        <v>95</v>
      </c>
      <c r="Q1674">
        <v>4</v>
      </c>
      <c r="R1674" t="s">
        <v>63</v>
      </c>
      <c r="S1674">
        <v>1</v>
      </c>
      <c r="T1674">
        <v>2</v>
      </c>
      <c r="U1674">
        <v>4</v>
      </c>
      <c r="V1674">
        <v>296</v>
      </c>
      <c r="W1674" t="s">
        <v>54</v>
      </c>
      <c r="X1674" t="s">
        <v>9173</v>
      </c>
      <c r="Y1674" t="s">
        <v>43</v>
      </c>
      <c r="Z1674" s="1">
        <v>44924</v>
      </c>
      <c r="AA1674" s="2">
        <v>0.98484953703703704</v>
      </c>
      <c r="AB1674" s="2">
        <v>0.546412037037037</v>
      </c>
      <c r="AC1674" t="s">
        <v>44</v>
      </c>
      <c r="AD1674" t="s">
        <v>44</v>
      </c>
      <c r="AE1674" t="s">
        <v>45</v>
      </c>
      <c r="AF1674">
        <v>74</v>
      </c>
    </row>
    <row r="1675" spans="1:32">
      <c r="A1675">
        <v>2850</v>
      </c>
      <c r="B1675">
        <v>1950</v>
      </c>
      <c r="C1675" t="s">
        <v>1050</v>
      </c>
      <c r="D1675" t="s">
        <v>2381</v>
      </c>
      <c r="E1675" t="s">
        <v>34</v>
      </c>
      <c r="F1675" t="s">
        <v>9174</v>
      </c>
      <c r="G1675" t="s">
        <v>9175</v>
      </c>
      <c r="H1675" t="s">
        <v>122</v>
      </c>
      <c r="I1675" s="1">
        <v>38276</v>
      </c>
      <c r="J1675" t="s">
        <v>9176</v>
      </c>
      <c r="K1675" t="s">
        <v>9177</v>
      </c>
      <c r="L1675">
        <v>95936</v>
      </c>
      <c r="M1675" t="s">
        <v>122</v>
      </c>
      <c r="N1675" s="1">
        <v>44872</v>
      </c>
      <c r="O1675" s="1">
        <v>44875</v>
      </c>
      <c r="P1675">
        <v>65</v>
      </c>
      <c r="Q1675">
        <v>3</v>
      </c>
      <c r="R1675" t="s">
        <v>63</v>
      </c>
      <c r="S1675">
        <v>1</v>
      </c>
      <c r="T1675">
        <v>2</v>
      </c>
      <c r="U1675">
        <v>3</v>
      </c>
      <c r="V1675">
        <v>243</v>
      </c>
      <c r="W1675" t="s">
        <v>54</v>
      </c>
      <c r="X1675" t="s">
        <v>9178</v>
      </c>
      <c r="Y1675" t="s">
        <v>81</v>
      </c>
      <c r="Z1675" s="1">
        <v>44867</v>
      </c>
      <c r="AA1675" s="2">
        <v>0.75283564814814818</v>
      </c>
      <c r="AB1675" s="2">
        <v>0.57957175925925919</v>
      </c>
      <c r="AC1675" t="s">
        <v>45</v>
      </c>
      <c r="AD1675" t="s">
        <v>44</v>
      </c>
      <c r="AE1675" t="s">
        <v>44</v>
      </c>
      <c r="AF1675">
        <v>81</v>
      </c>
    </row>
    <row r="1676" spans="1:32">
      <c r="A1676">
        <v>2852</v>
      </c>
      <c r="B1676">
        <v>1952</v>
      </c>
      <c r="C1676" t="s">
        <v>9179</v>
      </c>
      <c r="D1676" t="s">
        <v>3425</v>
      </c>
      <c r="E1676" t="s">
        <v>48</v>
      </c>
      <c r="F1676" t="s">
        <v>9180</v>
      </c>
      <c r="G1676" t="s">
        <v>9181</v>
      </c>
      <c r="H1676" t="s">
        <v>171</v>
      </c>
      <c r="I1676" s="1">
        <v>18056</v>
      </c>
      <c r="J1676" t="s">
        <v>9182</v>
      </c>
      <c r="K1676" t="s">
        <v>8502</v>
      </c>
      <c r="L1676">
        <v>48478</v>
      </c>
      <c r="M1676" t="s">
        <v>171</v>
      </c>
      <c r="N1676" s="1">
        <v>44639</v>
      </c>
      <c r="O1676" s="1">
        <v>44642</v>
      </c>
      <c r="P1676">
        <v>8</v>
      </c>
      <c r="Q1676">
        <v>1</v>
      </c>
      <c r="R1676" t="s">
        <v>63</v>
      </c>
      <c r="S1676">
        <v>3</v>
      </c>
      <c r="T1676">
        <v>0</v>
      </c>
      <c r="U1676">
        <v>3</v>
      </c>
      <c r="V1676">
        <v>195</v>
      </c>
      <c r="W1676" t="s">
        <v>41</v>
      </c>
      <c r="X1676" t="s">
        <v>9183</v>
      </c>
      <c r="Y1676" t="s">
        <v>65</v>
      </c>
      <c r="Z1676" s="1">
        <v>44624</v>
      </c>
      <c r="AA1676" s="2">
        <v>0.19020833333333331</v>
      </c>
      <c r="AB1676" s="2">
        <v>0.35337962962962965</v>
      </c>
      <c r="AC1676" t="s">
        <v>45</v>
      </c>
      <c r="AD1676" t="s">
        <v>45</v>
      </c>
      <c r="AE1676" t="s">
        <v>45</v>
      </c>
      <c r="AF1676">
        <v>65</v>
      </c>
    </row>
    <row r="1677" spans="1:32">
      <c r="A1677">
        <v>2853</v>
      </c>
      <c r="B1677">
        <v>1953</v>
      </c>
      <c r="C1677" t="s">
        <v>1913</v>
      </c>
      <c r="D1677" t="s">
        <v>780</v>
      </c>
      <c r="E1677" t="s">
        <v>48</v>
      </c>
      <c r="F1677" t="s">
        <v>9184</v>
      </c>
      <c r="G1677" t="s">
        <v>9185</v>
      </c>
      <c r="H1677" t="s">
        <v>86</v>
      </c>
      <c r="I1677" s="1">
        <v>18471</v>
      </c>
      <c r="J1677" t="s">
        <v>9186</v>
      </c>
      <c r="K1677" t="s">
        <v>9187</v>
      </c>
      <c r="L1677">
        <v>77176</v>
      </c>
      <c r="M1677" t="s">
        <v>86</v>
      </c>
      <c r="N1677" s="1">
        <v>44864</v>
      </c>
      <c r="O1677" s="1">
        <v>44869</v>
      </c>
      <c r="P1677">
        <v>99</v>
      </c>
      <c r="Q1677">
        <v>4</v>
      </c>
      <c r="R1677" t="s">
        <v>40</v>
      </c>
      <c r="S1677">
        <v>3</v>
      </c>
      <c r="T1677">
        <v>0</v>
      </c>
      <c r="U1677">
        <v>5</v>
      </c>
      <c r="V1677">
        <v>1205</v>
      </c>
      <c r="W1677" t="s">
        <v>54</v>
      </c>
      <c r="X1677" t="s">
        <v>9188</v>
      </c>
      <c r="Y1677" t="s">
        <v>81</v>
      </c>
      <c r="Z1677" s="1">
        <v>44831</v>
      </c>
      <c r="AA1677" s="2">
        <v>0.46892361111111108</v>
      </c>
      <c r="AB1677" s="2">
        <v>0.27406249999999999</v>
      </c>
      <c r="AC1677" t="s">
        <v>45</v>
      </c>
      <c r="AD1677" t="s">
        <v>45</v>
      </c>
      <c r="AE1677" t="s">
        <v>45</v>
      </c>
      <c r="AF1677">
        <v>241</v>
      </c>
    </row>
    <row r="1678" spans="1:32">
      <c r="A1678">
        <v>2854</v>
      </c>
      <c r="B1678">
        <v>1954</v>
      </c>
      <c r="C1678" t="s">
        <v>602</v>
      </c>
      <c r="D1678" t="s">
        <v>768</v>
      </c>
      <c r="E1678" t="s">
        <v>34</v>
      </c>
      <c r="F1678" t="s">
        <v>9189</v>
      </c>
      <c r="G1678" t="s">
        <v>9190</v>
      </c>
      <c r="H1678" t="s">
        <v>70</v>
      </c>
      <c r="I1678" s="1">
        <v>24727</v>
      </c>
      <c r="J1678" t="s">
        <v>9191</v>
      </c>
      <c r="K1678" t="s">
        <v>9192</v>
      </c>
      <c r="L1678">
        <v>4954</v>
      </c>
      <c r="M1678" t="s">
        <v>70</v>
      </c>
      <c r="N1678" s="1">
        <v>44586</v>
      </c>
      <c r="O1678" s="1">
        <v>44591</v>
      </c>
      <c r="P1678">
        <v>24</v>
      </c>
      <c r="Q1678">
        <v>1</v>
      </c>
      <c r="R1678" t="s">
        <v>40</v>
      </c>
      <c r="S1678">
        <v>3</v>
      </c>
      <c r="T1678">
        <v>0</v>
      </c>
      <c r="U1678">
        <v>5</v>
      </c>
      <c r="V1678">
        <v>1175</v>
      </c>
      <c r="W1678" t="s">
        <v>41</v>
      </c>
      <c r="X1678" t="s">
        <v>9193</v>
      </c>
      <c r="Y1678" t="s">
        <v>43</v>
      </c>
      <c r="Z1678" s="1">
        <v>44573</v>
      </c>
      <c r="AA1678" s="2">
        <v>0.29854166666666665</v>
      </c>
      <c r="AB1678" s="2">
        <v>0.12403935185185185</v>
      </c>
      <c r="AC1678" t="s">
        <v>44</v>
      </c>
      <c r="AD1678" t="s">
        <v>45</v>
      </c>
      <c r="AE1678" t="s">
        <v>45</v>
      </c>
      <c r="AF1678">
        <v>235</v>
      </c>
    </row>
    <row r="1679" spans="1:32">
      <c r="A1679">
        <v>2855</v>
      </c>
      <c r="B1679">
        <v>1955</v>
      </c>
      <c r="C1679" t="s">
        <v>197</v>
      </c>
      <c r="D1679" t="s">
        <v>2203</v>
      </c>
      <c r="E1679" t="s">
        <v>48</v>
      </c>
      <c r="F1679" t="s">
        <v>9194</v>
      </c>
      <c r="G1679" t="s">
        <v>9195</v>
      </c>
      <c r="H1679" t="s">
        <v>530</v>
      </c>
      <c r="I1679" s="1">
        <v>32429</v>
      </c>
      <c r="J1679" t="s">
        <v>9196</v>
      </c>
      <c r="K1679" t="s">
        <v>9197</v>
      </c>
      <c r="L1679">
        <v>75456</v>
      </c>
      <c r="M1679" t="s">
        <v>530</v>
      </c>
      <c r="N1679" s="1">
        <v>44940</v>
      </c>
      <c r="O1679" s="1">
        <v>44941</v>
      </c>
      <c r="P1679">
        <v>44</v>
      </c>
      <c r="Q1679">
        <v>2</v>
      </c>
      <c r="R1679" t="s">
        <v>63</v>
      </c>
      <c r="S1679">
        <v>2</v>
      </c>
      <c r="T1679">
        <v>1</v>
      </c>
      <c r="U1679">
        <v>1</v>
      </c>
      <c r="V1679">
        <v>71</v>
      </c>
      <c r="W1679" t="s">
        <v>41</v>
      </c>
      <c r="X1679" t="s">
        <v>9198</v>
      </c>
      <c r="Y1679" t="s">
        <v>6</v>
      </c>
      <c r="Z1679" s="1">
        <v>44923</v>
      </c>
      <c r="AA1679" s="2">
        <v>0.65125</v>
      </c>
      <c r="AB1679" s="2">
        <v>0.84416666666666673</v>
      </c>
      <c r="AC1679" t="s">
        <v>45</v>
      </c>
      <c r="AD1679" t="s">
        <v>44</v>
      </c>
      <c r="AE1679" t="s">
        <v>44</v>
      </c>
      <c r="AF1679">
        <v>71</v>
      </c>
    </row>
    <row r="1680" spans="1:32">
      <c r="A1680">
        <v>2856</v>
      </c>
      <c r="B1680">
        <v>1956</v>
      </c>
      <c r="C1680" t="s">
        <v>1392</v>
      </c>
      <c r="D1680" t="s">
        <v>957</v>
      </c>
      <c r="E1680" t="s">
        <v>34</v>
      </c>
      <c r="F1680" t="s">
        <v>9199</v>
      </c>
      <c r="G1680" t="s">
        <v>9200</v>
      </c>
      <c r="H1680" t="s">
        <v>50</v>
      </c>
      <c r="I1680" s="1">
        <v>17127</v>
      </c>
      <c r="J1680" t="s">
        <v>9201</v>
      </c>
      <c r="K1680" t="s">
        <v>9202</v>
      </c>
      <c r="L1680">
        <v>98204</v>
      </c>
      <c r="M1680" t="s">
        <v>50</v>
      </c>
      <c r="N1680" s="1">
        <v>44703</v>
      </c>
      <c r="O1680" s="1">
        <v>44706</v>
      </c>
      <c r="P1680">
        <v>5</v>
      </c>
      <c r="Q1680">
        <v>1</v>
      </c>
      <c r="R1680" t="s">
        <v>63</v>
      </c>
      <c r="S1680">
        <v>3</v>
      </c>
      <c r="T1680">
        <v>1</v>
      </c>
      <c r="U1680">
        <v>3</v>
      </c>
      <c r="V1680">
        <v>213</v>
      </c>
      <c r="W1680" t="s">
        <v>54</v>
      </c>
      <c r="X1680" t="s">
        <v>9203</v>
      </c>
      <c r="Y1680" t="s">
        <v>6</v>
      </c>
      <c r="Z1680" s="1">
        <v>44691</v>
      </c>
      <c r="AA1680" s="2">
        <v>0.49077546296296298</v>
      </c>
      <c r="AB1680" s="2">
        <v>0.55171296296296302</v>
      </c>
      <c r="AC1680" t="s">
        <v>44</v>
      </c>
      <c r="AD1680" t="s">
        <v>44</v>
      </c>
      <c r="AE1680" t="s">
        <v>45</v>
      </c>
      <c r="AF1680">
        <v>71</v>
      </c>
    </row>
    <row r="1681" spans="1:32">
      <c r="A1681">
        <v>2857</v>
      </c>
      <c r="B1681">
        <v>1957</v>
      </c>
      <c r="C1681" t="s">
        <v>1674</v>
      </c>
      <c r="D1681" t="s">
        <v>83</v>
      </c>
      <c r="E1681" t="s">
        <v>48</v>
      </c>
      <c r="F1681" t="s">
        <v>9204</v>
      </c>
      <c r="G1681" t="s">
        <v>9205</v>
      </c>
      <c r="H1681" t="s">
        <v>537</v>
      </c>
      <c r="I1681" s="1">
        <v>33312</v>
      </c>
      <c r="J1681" t="s">
        <v>9206</v>
      </c>
      <c r="K1681" t="s">
        <v>9207</v>
      </c>
      <c r="L1681">
        <v>97828</v>
      </c>
      <c r="M1681" t="s">
        <v>537</v>
      </c>
      <c r="N1681" s="1">
        <v>44727</v>
      </c>
      <c r="O1681" s="1">
        <v>44728</v>
      </c>
      <c r="P1681">
        <v>21</v>
      </c>
      <c r="Q1681">
        <v>1</v>
      </c>
      <c r="R1681" t="s">
        <v>40</v>
      </c>
      <c r="S1681">
        <v>3</v>
      </c>
      <c r="T1681">
        <v>2</v>
      </c>
      <c r="U1681">
        <v>1</v>
      </c>
      <c r="V1681">
        <v>202</v>
      </c>
      <c r="W1681" t="s">
        <v>54</v>
      </c>
      <c r="X1681" t="s">
        <v>9208</v>
      </c>
      <c r="Y1681" t="s">
        <v>6</v>
      </c>
      <c r="Z1681" s="1">
        <v>44713</v>
      </c>
      <c r="AA1681" s="2">
        <v>0.28423611111111108</v>
      </c>
      <c r="AB1681" s="2">
        <v>0.64219907407407406</v>
      </c>
      <c r="AC1681" t="s">
        <v>45</v>
      </c>
      <c r="AD1681" t="s">
        <v>44</v>
      </c>
      <c r="AE1681" t="s">
        <v>45</v>
      </c>
      <c r="AF1681">
        <v>202</v>
      </c>
    </row>
    <row r="1682" spans="1:32">
      <c r="A1682">
        <v>2859</v>
      </c>
      <c r="B1682">
        <v>1959</v>
      </c>
      <c r="C1682" t="s">
        <v>2202</v>
      </c>
      <c r="D1682" t="s">
        <v>5265</v>
      </c>
      <c r="E1682" t="s">
        <v>34</v>
      </c>
      <c r="F1682" t="s">
        <v>9209</v>
      </c>
      <c r="G1682" t="s">
        <v>9210</v>
      </c>
      <c r="H1682" t="s">
        <v>86</v>
      </c>
      <c r="I1682" s="1">
        <v>34387</v>
      </c>
      <c r="J1682" t="s">
        <v>9211</v>
      </c>
      <c r="K1682" t="s">
        <v>9212</v>
      </c>
      <c r="L1682">
        <v>58876</v>
      </c>
      <c r="M1682" t="s">
        <v>86</v>
      </c>
      <c r="N1682" s="1">
        <v>44880</v>
      </c>
      <c r="O1682" s="1">
        <v>44883</v>
      </c>
      <c r="P1682">
        <v>35</v>
      </c>
      <c r="Q1682">
        <v>2</v>
      </c>
      <c r="R1682" t="s">
        <v>63</v>
      </c>
      <c r="S1682">
        <v>3</v>
      </c>
      <c r="T1682">
        <v>2</v>
      </c>
      <c r="U1682">
        <v>3</v>
      </c>
      <c r="V1682">
        <v>237</v>
      </c>
      <c r="W1682" t="s">
        <v>54</v>
      </c>
      <c r="X1682" t="s">
        <v>9213</v>
      </c>
      <c r="Y1682" t="s">
        <v>6</v>
      </c>
      <c r="Z1682" s="1">
        <v>44849</v>
      </c>
      <c r="AA1682" s="2">
        <v>0.37108796296296293</v>
      </c>
      <c r="AB1682" s="2">
        <v>0.75755787037037037</v>
      </c>
      <c r="AC1682" t="s">
        <v>45</v>
      </c>
      <c r="AD1682" t="s">
        <v>44</v>
      </c>
      <c r="AE1682" t="s">
        <v>45</v>
      </c>
      <c r="AF1682">
        <v>79</v>
      </c>
    </row>
    <row r="1683" spans="1:32">
      <c r="A1683">
        <v>2860</v>
      </c>
      <c r="B1683">
        <v>1960</v>
      </c>
      <c r="C1683" t="s">
        <v>988</v>
      </c>
      <c r="D1683" t="s">
        <v>9214</v>
      </c>
      <c r="E1683" t="s">
        <v>34</v>
      </c>
      <c r="F1683" t="s">
        <v>9215</v>
      </c>
      <c r="G1683" t="s">
        <v>9216</v>
      </c>
      <c r="H1683" t="s">
        <v>418</v>
      </c>
      <c r="I1683" s="1">
        <v>35042</v>
      </c>
      <c r="J1683" t="s">
        <v>9217</v>
      </c>
      <c r="K1683" t="s">
        <v>9218</v>
      </c>
      <c r="L1683">
        <v>59293</v>
      </c>
      <c r="M1683" t="s">
        <v>418</v>
      </c>
      <c r="N1683" s="1">
        <v>44760</v>
      </c>
      <c r="O1683" s="1">
        <v>44761</v>
      </c>
      <c r="P1683">
        <v>1</v>
      </c>
      <c r="Q1683">
        <v>1</v>
      </c>
      <c r="R1683" t="s">
        <v>53</v>
      </c>
      <c r="S1683">
        <v>2</v>
      </c>
      <c r="T1683">
        <v>2</v>
      </c>
      <c r="U1683">
        <v>1</v>
      </c>
      <c r="V1683">
        <v>132</v>
      </c>
      <c r="W1683" t="s">
        <v>54</v>
      </c>
      <c r="X1683" t="s">
        <v>9219</v>
      </c>
      <c r="Y1683" t="s">
        <v>65</v>
      </c>
      <c r="Z1683" s="1">
        <v>44752</v>
      </c>
      <c r="AA1683" s="2">
        <v>0.21449074074074073</v>
      </c>
      <c r="AB1683" s="2">
        <v>0.9183796296296296</v>
      </c>
      <c r="AC1683" t="s">
        <v>45</v>
      </c>
      <c r="AD1683" t="s">
        <v>45</v>
      </c>
      <c r="AE1683" t="s">
        <v>45</v>
      </c>
      <c r="AF1683">
        <v>132</v>
      </c>
    </row>
    <row r="1684" spans="1:32">
      <c r="A1684">
        <v>2861</v>
      </c>
      <c r="B1684">
        <v>1961</v>
      </c>
      <c r="C1684" t="s">
        <v>1155</v>
      </c>
      <c r="D1684" t="s">
        <v>9220</v>
      </c>
      <c r="E1684" t="s">
        <v>48</v>
      </c>
      <c r="F1684" t="s">
        <v>9221</v>
      </c>
      <c r="G1684" t="s">
        <v>9222</v>
      </c>
      <c r="H1684" t="s">
        <v>217</v>
      </c>
      <c r="I1684" s="1">
        <v>23196</v>
      </c>
      <c r="J1684" t="s">
        <v>9223</v>
      </c>
      <c r="K1684" t="s">
        <v>9224</v>
      </c>
      <c r="L1684">
        <v>62454</v>
      </c>
      <c r="M1684" t="s">
        <v>217</v>
      </c>
      <c r="N1684" s="1">
        <v>44798</v>
      </c>
      <c r="O1684" s="1">
        <v>44799</v>
      </c>
      <c r="P1684">
        <v>96</v>
      </c>
      <c r="Q1684">
        <v>4</v>
      </c>
      <c r="R1684" t="s">
        <v>40</v>
      </c>
      <c r="S1684">
        <v>2</v>
      </c>
      <c r="T1684">
        <v>2</v>
      </c>
      <c r="U1684">
        <v>1</v>
      </c>
      <c r="V1684">
        <v>211</v>
      </c>
      <c r="W1684" t="s">
        <v>41</v>
      </c>
      <c r="X1684" t="s">
        <v>9225</v>
      </c>
      <c r="Y1684" t="s">
        <v>81</v>
      </c>
      <c r="Z1684" s="1">
        <v>44784</v>
      </c>
      <c r="AA1684" s="2">
        <v>0.42613425925925924</v>
      </c>
      <c r="AB1684" s="2">
        <v>0.62902777777777774</v>
      </c>
      <c r="AC1684" t="s">
        <v>45</v>
      </c>
      <c r="AD1684" t="s">
        <v>44</v>
      </c>
      <c r="AE1684" t="s">
        <v>45</v>
      </c>
      <c r="AF1684">
        <v>211</v>
      </c>
    </row>
    <row r="1685" spans="1:32">
      <c r="A1685">
        <v>2862</v>
      </c>
      <c r="B1685">
        <v>1962</v>
      </c>
      <c r="C1685" t="s">
        <v>305</v>
      </c>
      <c r="D1685" t="s">
        <v>83</v>
      </c>
      <c r="E1685" t="s">
        <v>48</v>
      </c>
      <c r="F1685" t="s">
        <v>9226</v>
      </c>
      <c r="G1685" t="s">
        <v>9227</v>
      </c>
      <c r="H1685" t="s">
        <v>201</v>
      </c>
      <c r="I1685" s="1">
        <v>28343</v>
      </c>
      <c r="J1685" t="s">
        <v>9228</v>
      </c>
      <c r="K1685" t="s">
        <v>5732</v>
      </c>
      <c r="L1685">
        <v>27498</v>
      </c>
      <c r="M1685" t="s">
        <v>201</v>
      </c>
      <c r="N1685" s="1">
        <v>44713</v>
      </c>
      <c r="O1685" s="1">
        <v>44715</v>
      </c>
      <c r="P1685">
        <v>24</v>
      </c>
      <c r="Q1685">
        <v>1</v>
      </c>
      <c r="R1685" t="s">
        <v>40</v>
      </c>
      <c r="S1685">
        <v>2</v>
      </c>
      <c r="T1685">
        <v>1</v>
      </c>
      <c r="U1685">
        <v>2</v>
      </c>
      <c r="V1685">
        <v>428</v>
      </c>
      <c r="W1685" t="s">
        <v>41</v>
      </c>
      <c r="X1685" t="s">
        <v>9229</v>
      </c>
      <c r="Y1685" t="s">
        <v>81</v>
      </c>
      <c r="Z1685" s="1">
        <v>44686</v>
      </c>
      <c r="AA1685" s="2">
        <v>0.88872685185185185</v>
      </c>
      <c r="AB1685" s="2">
        <v>0.44216435185185188</v>
      </c>
      <c r="AC1685" t="s">
        <v>45</v>
      </c>
      <c r="AD1685" t="s">
        <v>45</v>
      </c>
      <c r="AE1685" t="s">
        <v>45</v>
      </c>
      <c r="AF1685">
        <v>214</v>
      </c>
    </row>
    <row r="1686" spans="1:32">
      <c r="A1686">
        <v>2863</v>
      </c>
      <c r="B1686">
        <v>1963</v>
      </c>
      <c r="C1686" t="s">
        <v>1386</v>
      </c>
      <c r="D1686" t="s">
        <v>3907</v>
      </c>
      <c r="E1686" t="s">
        <v>48</v>
      </c>
      <c r="F1686" t="s">
        <v>9230</v>
      </c>
      <c r="G1686" t="s">
        <v>9231</v>
      </c>
      <c r="H1686" t="s">
        <v>122</v>
      </c>
      <c r="I1686" s="1">
        <v>20596</v>
      </c>
      <c r="J1686" t="s">
        <v>9232</v>
      </c>
      <c r="K1686" t="s">
        <v>9233</v>
      </c>
      <c r="L1686">
        <v>63421</v>
      </c>
      <c r="M1686" t="s">
        <v>122</v>
      </c>
      <c r="N1686" s="1">
        <v>44851</v>
      </c>
      <c r="O1686" s="1">
        <v>44852</v>
      </c>
      <c r="P1686">
        <v>3</v>
      </c>
      <c r="Q1686">
        <v>1</v>
      </c>
      <c r="R1686" t="s">
        <v>40</v>
      </c>
      <c r="S1686">
        <v>1</v>
      </c>
      <c r="T1686">
        <v>2</v>
      </c>
      <c r="U1686">
        <v>1</v>
      </c>
      <c r="V1686">
        <v>232</v>
      </c>
      <c r="W1686" t="s">
        <v>41</v>
      </c>
      <c r="X1686" t="s">
        <v>9234</v>
      </c>
      <c r="Y1686" t="s">
        <v>81</v>
      </c>
      <c r="Z1686" s="1">
        <v>44826</v>
      </c>
      <c r="AA1686" s="2">
        <v>0.57204861111111105</v>
      </c>
      <c r="AB1686" s="2">
        <v>0.41069444444444447</v>
      </c>
      <c r="AC1686" t="s">
        <v>44</v>
      </c>
      <c r="AD1686" t="s">
        <v>44</v>
      </c>
      <c r="AE1686" t="s">
        <v>44</v>
      </c>
      <c r="AF1686">
        <v>232</v>
      </c>
    </row>
    <row r="1687" spans="1:32">
      <c r="A1687">
        <v>2864</v>
      </c>
      <c r="B1687">
        <v>1964</v>
      </c>
      <c r="C1687" t="s">
        <v>1275</v>
      </c>
      <c r="D1687" t="s">
        <v>490</v>
      </c>
      <c r="E1687" t="s">
        <v>34</v>
      </c>
      <c r="F1687" t="s">
        <v>9235</v>
      </c>
      <c r="G1687">
        <v>6529587274</v>
      </c>
      <c r="H1687" t="s">
        <v>330</v>
      </c>
      <c r="I1687" s="1">
        <v>23926</v>
      </c>
      <c r="J1687" t="s">
        <v>9236</v>
      </c>
      <c r="K1687" t="s">
        <v>9237</v>
      </c>
      <c r="L1687">
        <v>46124</v>
      </c>
      <c r="M1687" t="s">
        <v>330</v>
      </c>
      <c r="N1687" s="1">
        <v>44825</v>
      </c>
      <c r="O1687" s="1">
        <v>44826</v>
      </c>
      <c r="P1687">
        <v>19</v>
      </c>
      <c r="Q1687">
        <v>1</v>
      </c>
      <c r="R1687" t="s">
        <v>53</v>
      </c>
      <c r="S1687">
        <v>1</v>
      </c>
      <c r="T1687">
        <v>0</v>
      </c>
      <c r="U1687">
        <v>1</v>
      </c>
      <c r="V1687">
        <v>148</v>
      </c>
      <c r="W1687" t="s">
        <v>54</v>
      </c>
      <c r="X1687" t="s">
        <v>9238</v>
      </c>
      <c r="Y1687" t="s">
        <v>65</v>
      </c>
      <c r="Z1687" s="1">
        <v>44788</v>
      </c>
      <c r="AA1687" s="2">
        <v>0.81582175925925926</v>
      </c>
      <c r="AB1687" s="2">
        <v>1.6863425925925928E-2</v>
      </c>
      <c r="AC1687" t="s">
        <v>45</v>
      </c>
      <c r="AD1687" t="s">
        <v>45</v>
      </c>
      <c r="AE1687" t="s">
        <v>44</v>
      </c>
      <c r="AF1687">
        <v>148</v>
      </c>
    </row>
    <row r="1688" spans="1:32">
      <c r="A1688">
        <v>2865</v>
      </c>
      <c r="B1688">
        <v>1965</v>
      </c>
      <c r="C1688" t="s">
        <v>988</v>
      </c>
      <c r="D1688" t="s">
        <v>859</v>
      </c>
      <c r="E1688" t="s">
        <v>34</v>
      </c>
      <c r="F1688" t="s">
        <v>9239</v>
      </c>
      <c r="G1688" t="s">
        <v>9240</v>
      </c>
      <c r="H1688" t="s">
        <v>50</v>
      </c>
      <c r="I1688" s="1">
        <v>27812</v>
      </c>
      <c r="J1688" t="s">
        <v>9241</v>
      </c>
      <c r="K1688" t="s">
        <v>9242</v>
      </c>
      <c r="L1688">
        <v>73905</v>
      </c>
      <c r="M1688" t="s">
        <v>50</v>
      </c>
      <c r="N1688" s="1">
        <v>44875</v>
      </c>
      <c r="O1688" s="1">
        <v>44878</v>
      </c>
      <c r="P1688">
        <v>86</v>
      </c>
      <c r="Q1688">
        <v>4</v>
      </c>
      <c r="R1688" t="s">
        <v>63</v>
      </c>
      <c r="S1688">
        <v>3</v>
      </c>
      <c r="T1688">
        <v>1</v>
      </c>
      <c r="U1688">
        <v>3</v>
      </c>
      <c r="V1688">
        <v>255</v>
      </c>
      <c r="W1688" t="s">
        <v>41</v>
      </c>
      <c r="X1688" t="s">
        <v>9243</v>
      </c>
      <c r="Y1688" t="s">
        <v>81</v>
      </c>
      <c r="Z1688" s="1">
        <v>44838</v>
      </c>
      <c r="AA1688" s="2">
        <v>0.88822916666666663</v>
      </c>
      <c r="AB1688" s="2">
        <v>0.92108796296296302</v>
      </c>
      <c r="AC1688" t="s">
        <v>45</v>
      </c>
      <c r="AD1688" t="s">
        <v>44</v>
      </c>
      <c r="AE1688" t="s">
        <v>44</v>
      </c>
      <c r="AF1688">
        <v>85</v>
      </c>
    </row>
    <row r="1689" spans="1:32">
      <c r="A1689">
        <v>2867</v>
      </c>
      <c r="B1689">
        <v>1967</v>
      </c>
      <c r="C1689" t="s">
        <v>1759</v>
      </c>
      <c r="D1689" t="s">
        <v>3343</v>
      </c>
      <c r="E1689" t="s">
        <v>48</v>
      </c>
      <c r="F1689" t="s">
        <v>9244</v>
      </c>
      <c r="G1689" t="s">
        <v>9245</v>
      </c>
      <c r="H1689" t="s">
        <v>330</v>
      </c>
      <c r="I1689" s="1">
        <v>30131</v>
      </c>
      <c r="J1689" t="s">
        <v>9246</v>
      </c>
      <c r="K1689" t="s">
        <v>9247</v>
      </c>
      <c r="L1689">
        <v>3325</v>
      </c>
      <c r="M1689" t="s">
        <v>330</v>
      </c>
      <c r="N1689" s="1">
        <v>44744</v>
      </c>
      <c r="O1689" s="1">
        <v>44748</v>
      </c>
      <c r="P1689">
        <v>2</v>
      </c>
      <c r="Q1689">
        <v>1</v>
      </c>
      <c r="R1689" t="s">
        <v>63</v>
      </c>
      <c r="S1689">
        <v>2</v>
      </c>
      <c r="T1689">
        <v>1</v>
      </c>
      <c r="U1689">
        <v>4</v>
      </c>
      <c r="V1689">
        <v>316</v>
      </c>
      <c r="W1689" t="s">
        <v>54</v>
      </c>
      <c r="X1689" t="s">
        <v>9248</v>
      </c>
      <c r="Y1689" t="s">
        <v>6</v>
      </c>
      <c r="Z1689" s="1">
        <v>44706</v>
      </c>
      <c r="AA1689" s="2">
        <v>0.3480787037037037</v>
      </c>
      <c r="AB1689" s="2">
        <v>0.89015046296296296</v>
      </c>
      <c r="AC1689" t="s">
        <v>45</v>
      </c>
      <c r="AD1689" t="s">
        <v>44</v>
      </c>
      <c r="AE1689" t="s">
        <v>45</v>
      </c>
      <c r="AF1689">
        <v>79</v>
      </c>
    </row>
    <row r="1690" spans="1:32">
      <c r="A1690">
        <v>2869</v>
      </c>
      <c r="B1690">
        <v>1969</v>
      </c>
      <c r="C1690" t="s">
        <v>7375</v>
      </c>
      <c r="D1690" t="s">
        <v>9249</v>
      </c>
      <c r="E1690" t="s">
        <v>34</v>
      </c>
      <c r="F1690" t="s">
        <v>9250</v>
      </c>
      <c r="G1690" t="s">
        <v>9251</v>
      </c>
      <c r="H1690" t="s">
        <v>171</v>
      </c>
      <c r="I1690" s="1">
        <v>37894</v>
      </c>
      <c r="J1690" t="s">
        <v>9252</v>
      </c>
      <c r="K1690" t="s">
        <v>9253</v>
      </c>
      <c r="L1690">
        <v>31062</v>
      </c>
      <c r="M1690" t="s">
        <v>171</v>
      </c>
      <c r="N1690" s="1">
        <v>44655</v>
      </c>
      <c r="O1690" s="1">
        <v>44660</v>
      </c>
      <c r="P1690">
        <v>64</v>
      </c>
      <c r="Q1690">
        <v>3</v>
      </c>
      <c r="R1690" t="s">
        <v>53</v>
      </c>
      <c r="S1690">
        <v>1</v>
      </c>
      <c r="T1690">
        <v>2</v>
      </c>
      <c r="U1690">
        <v>5</v>
      </c>
      <c r="V1690">
        <v>725</v>
      </c>
      <c r="W1690" t="s">
        <v>41</v>
      </c>
      <c r="X1690" t="s">
        <v>9254</v>
      </c>
      <c r="Y1690" t="s">
        <v>81</v>
      </c>
      <c r="Z1690" s="1">
        <v>44619</v>
      </c>
      <c r="AA1690" s="2">
        <v>0.6011805555555555</v>
      </c>
      <c r="AB1690" s="2">
        <v>7.5497685185185182E-2</v>
      </c>
      <c r="AC1690" t="s">
        <v>44</v>
      </c>
      <c r="AD1690" t="s">
        <v>45</v>
      </c>
      <c r="AE1690" t="s">
        <v>45</v>
      </c>
      <c r="AF1690">
        <v>145</v>
      </c>
    </row>
    <row r="1691" spans="1:32">
      <c r="A1691">
        <v>2871</v>
      </c>
      <c r="B1691">
        <v>1971</v>
      </c>
      <c r="C1691" t="s">
        <v>2522</v>
      </c>
      <c r="D1691" t="s">
        <v>2081</v>
      </c>
      <c r="E1691" t="s">
        <v>48</v>
      </c>
      <c r="F1691" t="s">
        <v>9255</v>
      </c>
      <c r="G1691" t="s">
        <v>9256</v>
      </c>
      <c r="H1691" t="s">
        <v>418</v>
      </c>
      <c r="I1691" s="1">
        <v>27781</v>
      </c>
      <c r="J1691" t="s">
        <v>9257</v>
      </c>
      <c r="K1691" t="s">
        <v>9258</v>
      </c>
      <c r="L1691">
        <v>4884</v>
      </c>
      <c r="M1691" t="s">
        <v>418</v>
      </c>
      <c r="N1691" s="1">
        <v>44744</v>
      </c>
      <c r="O1691" s="1">
        <v>44748</v>
      </c>
      <c r="P1691">
        <v>47</v>
      </c>
      <c r="Q1691">
        <v>2</v>
      </c>
      <c r="R1691" t="s">
        <v>63</v>
      </c>
      <c r="S1691">
        <v>1</v>
      </c>
      <c r="T1691">
        <v>0</v>
      </c>
      <c r="U1691">
        <v>4</v>
      </c>
      <c r="V1691">
        <v>248</v>
      </c>
      <c r="W1691" t="s">
        <v>54</v>
      </c>
      <c r="X1691" t="s">
        <v>9259</v>
      </c>
      <c r="Y1691" t="s">
        <v>65</v>
      </c>
      <c r="Z1691" s="1">
        <v>44731</v>
      </c>
      <c r="AA1691" s="2">
        <v>0.46068287037037042</v>
      </c>
      <c r="AB1691" s="2">
        <v>0.18755787037037039</v>
      </c>
      <c r="AC1691" t="s">
        <v>44</v>
      </c>
      <c r="AD1691" t="s">
        <v>45</v>
      </c>
      <c r="AE1691" t="s">
        <v>45</v>
      </c>
      <c r="AF1691">
        <v>62</v>
      </c>
    </row>
    <row r="1692" spans="1:32">
      <c r="A1692">
        <v>2873</v>
      </c>
      <c r="B1692">
        <v>1973</v>
      </c>
      <c r="C1692" t="s">
        <v>1275</v>
      </c>
      <c r="D1692" t="s">
        <v>5047</v>
      </c>
      <c r="E1692" t="s">
        <v>48</v>
      </c>
      <c r="F1692" t="s">
        <v>9260</v>
      </c>
      <c r="G1692" t="s">
        <v>9261</v>
      </c>
      <c r="H1692" t="s">
        <v>280</v>
      </c>
      <c r="I1692" s="1">
        <v>26752</v>
      </c>
      <c r="J1692" t="s">
        <v>9262</v>
      </c>
      <c r="K1692" t="s">
        <v>9263</v>
      </c>
      <c r="L1692">
        <v>58394</v>
      </c>
      <c r="M1692" t="s">
        <v>280</v>
      </c>
      <c r="N1692" s="1">
        <v>44895</v>
      </c>
      <c r="O1692" s="1">
        <v>44899</v>
      </c>
      <c r="P1692">
        <v>42</v>
      </c>
      <c r="Q1692">
        <v>2</v>
      </c>
      <c r="R1692" t="s">
        <v>40</v>
      </c>
      <c r="S1692">
        <v>2</v>
      </c>
      <c r="T1692">
        <v>2</v>
      </c>
      <c r="U1692">
        <v>4</v>
      </c>
      <c r="V1692">
        <v>856</v>
      </c>
      <c r="W1692" t="s">
        <v>54</v>
      </c>
      <c r="X1692" t="s">
        <v>9264</v>
      </c>
      <c r="Y1692" t="s">
        <v>81</v>
      </c>
      <c r="Z1692" s="1">
        <v>44865</v>
      </c>
      <c r="AA1692" s="2">
        <v>0.40773148148148147</v>
      </c>
      <c r="AB1692" s="2">
        <v>0.35041666666666665</v>
      </c>
      <c r="AC1692" t="s">
        <v>44</v>
      </c>
      <c r="AD1692" t="s">
        <v>45</v>
      </c>
      <c r="AE1692" t="s">
        <v>44</v>
      </c>
      <c r="AF1692">
        <v>214</v>
      </c>
    </row>
    <row r="1693" spans="1:32">
      <c r="A1693">
        <v>2875</v>
      </c>
      <c r="B1693">
        <v>1975</v>
      </c>
      <c r="C1693" t="s">
        <v>147</v>
      </c>
      <c r="D1693" t="s">
        <v>9265</v>
      </c>
      <c r="E1693" t="s">
        <v>48</v>
      </c>
      <c r="F1693" t="s">
        <v>9266</v>
      </c>
      <c r="G1693" t="s">
        <v>9267</v>
      </c>
      <c r="H1693" t="s">
        <v>135</v>
      </c>
      <c r="I1693" s="1">
        <v>35693</v>
      </c>
      <c r="J1693" t="s">
        <v>9268</v>
      </c>
      <c r="K1693" t="s">
        <v>9269</v>
      </c>
      <c r="L1693">
        <v>73120</v>
      </c>
      <c r="M1693" t="s">
        <v>135</v>
      </c>
      <c r="N1693" s="1">
        <v>44786</v>
      </c>
      <c r="O1693" s="1">
        <v>44788</v>
      </c>
      <c r="P1693">
        <v>72</v>
      </c>
      <c r="Q1693">
        <v>3</v>
      </c>
      <c r="R1693" t="s">
        <v>40</v>
      </c>
      <c r="S1693">
        <v>4</v>
      </c>
      <c r="T1693">
        <v>0</v>
      </c>
      <c r="U1693">
        <v>2</v>
      </c>
      <c r="V1693">
        <v>462</v>
      </c>
      <c r="W1693" t="s">
        <v>41</v>
      </c>
      <c r="X1693" t="s">
        <v>9270</v>
      </c>
      <c r="Y1693" t="s">
        <v>43</v>
      </c>
      <c r="Z1693" s="1">
        <v>44761</v>
      </c>
      <c r="AA1693" s="2">
        <v>0.76361111111111113</v>
      </c>
      <c r="AB1693" s="2">
        <v>0.16371527777777778</v>
      </c>
      <c r="AC1693" t="s">
        <v>45</v>
      </c>
      <c r="AD1693" t="s">
        <v>45</v>
      </c>
      <c r="AE1693" t="s">
        <v>44</v>
      </c>
      <c r="AF1693">
        <v>231</v>
      </c>
    </row>
    <row r="1694" spans="1:32">
      <c r="A1694">
        <v>2876</v>
      </c>
      <c r="B1694">
        <v>1976</v>
      </c>
      <c r="C1694" t="s">
        <v>9271</v>
      </c>
      <c r="D1694" t="s">
        <v>1839</v>
      </c>
      <c r="E1694" t="s">
        <v>34</v>
      </c>
      <c r="F1694" t="s">
        <v>9272</v>
      </c>
      <c r="G1694" t="s">
        <v>9273</v>
      </c>
      <c r="H1694" t="s">
        <v>50</v>
      </c>
      <c r="I1694" s="1">
        <v>30178</v>
      </c>
      <c r="J1694" t="s">
        <v>9274</v>
      </c>
      <c r="K1694" t="s">
        <v>9275</v>
      </c>
      <c r="L1694">
        <v>36878</v>
      </c>
      <c r="M1694" t="s">
        <v>50</v>
      </c>
      <c r="N1694" s="1">
        <v>44862</v>
      </c>
      <c r="O1694" s="1">
        <v>44863</v>
      </c>
      <c r="P1694">
        <v>40</v>
      </c>
      <c r="Q1694">
        <v>2</v>
      </c>
      <c r="R1694" t="s">
        <v>53</v>
      </c>
      <c r="S1694">
        <v>2</v>
      </c>
      <c r="T1694">
        <v>1</v>
      </c>
      <c r="U1694">
        <v>1</v>
      </c>
      <c r="V1694">
        <v>130</v>
      </c>
      <c r="W1694" t="s">
        <v>54</v>
      </c>
      <c r="X1694" t="s">
        <v>9276</v>
      </c>
      <c r="Y1694" t="s">
        <v>65</v>
      </c>
      <c r="Z1694" s="1">
        <v>44841</v>
      </c>
      <c r="AA1694" s="2">
        <v>0.65465277777777775</v>
      </c>
      <c r="AB1694" s="2">
        <v>0.62189814814814814</v>
      </c>
      <c r="AC1694" t="s">
        <v>45</v>
      </c>
      <c r="AD1694" t="s">
        <v>45</v>
      </c>
      <c r="AE1694" t="s">
        <v>44</v>
      </c>
      <c r="AF1694">
        <v>130</v>
      </c>
    </row>
    <row r="1695" spans="1:32">
      <c r="A1695">
        <v>2880</v>
      </c>
      <c r="B1695">
        <v>1980</v>
      </c>
      <c r="C1695" t="s">
        <v>326</v>
      </c>
      <c r="D1695" t="s">
        <v>5012</v>
      </c>
      <c r="E1695" t="s">
        <v>48</v>
      </c>
      <c r="F1695" t="s">
        <v>9277</v>
      </c>
      <c r="G1695" t="s">
        <v>9278</v>
      </c>
      <c r="H1695" t="s">
        <v>295</v>
      </c>
      <c r="I1695" s="1">
        <v>17922</v>
      </c>
      <c r="J1695" t="s">
        <v>9279</v>
      </c>
      <c r="K1695" t="s">
        <v>9280</v>
      </c>
      <c r="L1695">
        <v>4551</v>
      </c>
      <c r="M1695" t="s">
        <v>295</v>
      </c>
      <c r="N1695" s="1">
        <v>44706</v>
      </c>
      <c r="O1695" s="1">
        <v>44707</v>
      </c>
      <c r="P1695">
        <v>67</v>
      </c>
      <c r="Q1695">
        <v>3</v>
      </c>
      <c r="R1695" t="s">
        <v>53</v>
      </c>
      <c r="S1695">
        <v>4</v>
      </c>
      <c r="T1695">
        <v>0</v>
      </c>
      <c r="U1695">
        <v>1</v>
      </c>
      <c r="V1695">
        <v>146</v>
      </c>
      <c r="W1695" t="s">
        <v>54</v>
      </c>
      <c r="X1695" t="s">
        <v>9281</v>
      </c>
      <c r="Y1695" t="s">
        <v>6</v>
      </c>
      <c r="Z1695" s="1">
        <v>44669</v>
      </c>
      <c r="AA1695" s="2">
        <v>0.39664351851851848</v>
      </c>
      <c r="AB1695" s="2">
        <v>0.94365740740740733</v>
      </c>
      <c r="AC1695" t="s">
        <v>44</v>
      </c>
      <c r="AD1695" t="s">
        <v>45</v>
      </c>
      <c r="AE1695" t="s">
        <v>45</v>
      </c>
      <c r="AF1695">
        <v>146</v>
      </c>
    </row>
    <row r="1696" spans="1:32">
      <c r="A1696">
        <v>2882</v>
      </c>
      <c r="B1696">
        <v>1982</v>
      </c>
      <c r="C1696" t="s">
        <v>409</v>
      </c>
      <c r="D1696" t="s">
        <v>4536</v>
      </c>
      <c r="E1696" t="s">
        <v>48</v>
      </c>
      <c r="F1696" t="s">
        <v>9282</v>
      </c>
      <c r="G1696">
        <v>4453757635</v>
      </c>
      <c r="H1696" t="s">
        <v>423</v>
      </c>
      <c r="I1696" s="1">
        <v>16412</v>
      </c>
      <c r="J1696" t="s">
        <v>9283</v>
      </c>
      <c r="K1696" t="s">
        <v>639</v>
      </c>
      <c r="L1696">
        <v>71801</v>
      </c>
      <c r="M1696" t="s">
        <v>423</v>
      </c>
      <c r="N1696" s="1">
        <v>44599</v>
      </c>
      <c r="O1696" s="1">
        <v>44602</v>
      </c>
      <c r="P1696">
        <v>76</v>
      </c>
      <c r="Q1696">
        <v>4</v>
      </c>
      <c r="R1696" t="s">
        <v>53</v>
      </c>
      <c r="S1696">
        <v>4</v>
      </c>
      <c r="T1696">
        <v>2</v>
      </c>
      <c r="U1696">
        <v>3</v>
      </c>
      <c r="V1696">
        <v>393</v>
      </c>
      <c r="W1696" t="s">
        <v>41</v>
      </c>
      <c r="X1696" t="s">
        <v>9284</v>
      </c>
      <c r="Y1696" t="s">
        <v>65</v>
      </c>
      <c r="Z1696" s="1">
        <v>44573</v>
      </c>
      <c r="AA1696" s="2">
        <v>0.36084490740740738</v>
      </c>
      <c r="AB1696" s="2">
        <v>0.87527777777777782</v>
      </c>
      <c r="AC1696" t="s">
        <v>45</v>
      </c>
      <c r="AD1696" t="s">
        <v>45</v>
      </c>
      <c r="AE1696" t="s">
        <v>44</v>
      </c>
      <c r="AF1696">
        <v>131</v>
      </c>
    </row>
    <row r="1697" spans="1:32">
      <c r="A1697">
        <v>2883</v>
      </c>
      <c r="B1697">
        <v>1983</v>
      </c>
      <c r="C1697" t="s">
        <v>90</v>
      </c>
      <c r="D1697" t="s">
        <v>2511</v>
      </c>
      <c r="E1697" t="s">
        <v>34</v>
      </c>
      <c r="F1697" t="s">
        <v>9285</v>
      </c>
      <c r="G1697" t="s">
        <v>9286</v>
      </c>
      <c r="H1697" t="s">
        <v>70</v>
      </c>
      <c r="I1697" s="1">
        <v>37480</v>
      </c>
      <c r="J1697" t="s">
        <v>9287</v>
      </c>
      <c r="K1697" t="s">
        <v>9288</v>
      </c>
      <c r="L1697">
        <v>82647</v>
      </c>
      <c r="M1697" t="s">
        <v>70</v>
      </c>
      <c r="N1697" s="1">
        <v>44850</v>
      </c>
      <c r="O1697" s="1">
        <v>44853</v>
      </c>
      <c r="P1697">
        <v>86</v>
      </c>
      <c r="Q1697">
        <v>4</v>
      </c>
      <c r="R1697" t="s">
        <v>63</v>
      </c>
      <c r="S1697">
        <v>4</v>
      </c>
      <c r="T1697">
        <v>0</v>
      </c>
      <c r="U1697">
        <v>3</v>
      </c>
      <c r="V1697">
        <v>225</v>
      </c>
      <c r="W1697" t="s">
        <v>41</v>
      </c>
      <c r="X1697" t="s">
        <v>9289</v>
      </c>
      <c r="Y1697" t="s">
        <v>81</v>
      </c>
      <c r="Z1697" s="1">
        <v>44832</v>
      </c>
      <c r="AA1697" s="2">
        <v>0.42346064814814816</v>
      </c>
      <c r="AB1697" s="2">
        <v>0.73540509259259268</v>
      </c>
      <c r="AC1697" t="s">
        <v>44</v>
      </c>
      <c r="AD1697" t="s">
        <v>45</v>
      </c>
      <c r="AE1697" t="s">
        <v>44</v>
      </c>
      <c r="AF1697">
        <v>75</v>
      </c>
    </row>
    <row r="1698" spans="1:32">
      <c r="A1698">
        <v>2884</v>
      </c>
      <c r="B1698">
        <v>1984</v>
      </c>
      <c r="C1698" t="s">
        <v>3783</v>
      </c>
      <c r="D1698" t="s">
        <v>1329</v>
      </c>
      <c r="E1698" t="s">
        <v>34</v>
      </c>
      <c r="F1698" t="s">
        <v>9290</v>
      </c>
      <c r="G1698" t="s">
        <v>9291</v>
      </c>
      <c r="H1698" t="s">
        <v>135</v>
      </c>
      <c r="I1698" s="1">
        <v>28234</v>
      </c>
      <c r="J1698" t="s">
        <v>9292</v>
      </c>
      <c r="K1698" t="s">
        <v>9293</v>
      </c>
      <c r="L1698">
        <v>69135</v>
      </c>
      <c r="M1698" t="s">
        <v>135</v>
      </c>
      <c r="N1698" s="1">
        <v>44869</v>
      </c>
      <c r="O1698" s="1">
        <v>44870</v>
      </c>
      <c r="P1698">
        <v>56</v>
      </c>
      <c r="Q1698">
        <v>3</v>
      </c>
      <c r="R1698" t="s">
        <v>63</v>
      </c>
      <c r="S1698">
        <v>4</v>
      </c>
      <c r="T1698">
        <v>1</v>
      </c>
      <c r="U1698">
        <v>1</v>
      </c>
      <c r="V1698">
        <v>75</v>
      </c>
      <c r="W1698" t="s">
        <v>54</v>
      </c>
      <c r="X1698" t="s">
        <v>9294</v>
      </c>
      <c r="Y1698" t="s">
        <v>81</v>
      </c>
      <c r="Z1698" s="1">
        <v>44862</v>
      </c>
      <c r="AA1698" s="2">
        <v>0.69686342592592598</v>
      </c>
      <c r="AB1698" s="2">
        <v>0.46976851851851853</v>
      </c>
      <c r="AC1698" t="s">
        <v>44</v>
      </c>
      <c r="AD1698" t="s">
        <v>45</v>
      </c>
      <c r="AE1698" t="s">
        <v>45</v>
      </c>
      <c r="AF1698">
        <v>75</v>
      </c>
    </row>
    <row r="1699" spans="1:32">
      <c r="A1699">
        <v>2885</v>
      </c>
      <c r="B1699">
        <v>1985</v>
      </c>
      <c r="C1699" t="s">
        <v>2144</v>
      </c>
      <c r="D1699" t="s">
        <v>2560</v>
      </c>
      <c r="E1699" t="s">
        <v>48</v>
      </c>
      <c r="F1699" t="s">
        <v>9295</v>
      </c>
      <c r="G1699" t="s">
        <v>9296</v>
      </c>
      <c r="H1699" t="s">
        <v>423</v>
      </c>
      <c r="I1699" s="1">
        <v>34601</v>
      </c>
      <c r="J1699" t="s">
        <v>9297</v>
      </c>
      <c r="K1699" t="s">
        <v>9298</v>
      </c>
      <c r="L1699">
        <v>31748</v>
      </c>
      <c r="M1699" t="s">
        <v>423</v>
      </c>
      <c r="N1699" s="1">
        <v>44887</v>
      </c>
      <c r="O1699" s="1">
        <v>44891</v>
      </c>
      <c r="P1699">
        <v>99</v>
      </c>
      <c r="Q1699">
        <v>4</v>
      </c>
      <c r="R1699" t="s">
        <v>40</v>
      </c>
      <c r="S1699">
        <v>1</v>
      </c>
      <c r="T1699">
        <v>2</v>
      </c>
      <c r="U1699">
        <v>4</v>
      </c>
      <c r="V1699">
        <v>900</v>
      </c>
      <c r="W1699" t="s">
        <v>41</v>
      </c>
      <c r="X1699" t="s">
        <v>9299</v>
      </c>
      <c r="Y1699" t="s">
        <v>81</v>
      </c>
      <c r="Z1699" s="1">
        <v>44878</v>
      </c>
      <c r="AA1699" s="2">
        <v>7.3819444444444438E-2</v>
      </c>
      <c r="AB1699" s="2">
        <v>0.7026041666666667</v>
      </c>
      <c r="AC1699" t="s">
        <v>45</v>
      </c>
      <c r="AD1699" t="s">
        <v>45</v>
      </c>
      <c r="AE1699" t="s">
        <v>44</v>
      </c>
      <c r="AF1699">
        <v>225</v>
      </c>
    </row>
    <row r="1700" spans="1:32">
      <c r="A1700">
        <v>2886</v>
      </c>
      <c r="B1700">
        <v>1986</v>
      </c>
      <c r="C1700" t="s">
        <v>2828</v>
      </c>
      <c r="D1700" t="s">
        <v>4251</v>
      </c>
      <c r="E1700" t="s">
        <v>48</v>
      </c>
      <c r="F1700" t="s">
        <v>9300</v>
      </c>
      <c r="G1700" t="s">
        <v>9301</v>
      </c>
      <c r="H1700" t="s">
        <v>135</v>
      </c>
      <c r="I1700" s="1">
        <v>22634</v>
      </c>
      <c r="J1700" t="s">
        <v>9302</v>
      </c>
      <c r="K1700" t="s">
        <v>9303</v>
      </c>
      <c r="L1700">
        <v>10285</v>
      </c>
      <c r="M1700" t="s">
        <v>135</v>
      </c>
      <c r="N1700" s="1">
        <v>44684</v>
      </c>
      <c r="O1700" s="1">
        <v>44685</v>
      </c>
      <c r="P1700">
        <v>96</v>
      </c>
      <c r="Q1700">
        <v>4</v>
      </c>
      <c r="R1700" t="s">
        <v>40</v>
      </c>
      <c r="S1700">
        <v>3</v>
      </c>
      <c r="T1700">
        <v>2</v>
      </c>
      <c r="U1700">
        <v>1</v>
      </c>
      <c r="V1700">
        <v>239</v>
      </c>
      <c r="W1700" t="s">
        <v>54</v>
      </c>
      <c r="X1700" t="s">
        <v>9304</v>
      </c>
      <c r="Y1700" t="s">
        <v>81</v>
      </c>
      <c r="Z1700" s="1">
        <v>44658</v>
      </c>
      <c r="AA1700" s="2">
        <v>0.71866898148148151</v>
      </c>
      <c r="AB1700" s="2">
        <v>0.87009259259259253</v>
      </c>
      <c r="AC1700" t="s">
        <v>45</v>
      </c>
      <c r="AD1700" t="s">
        <v>45</v>
      </c>
      <c r="AE1700" t="s">
        <v>44</v>
      </c>
      <c r="AF1700">
        <v>239</v>
      </c>
    </row>
    <row r="1701" spans="1:32">
      <c r="A1701">
        <v>2887</v>
      </c>
      <c r="B1701">
        <v>1987</v>
      </c>
      <c r="C1701" t="s">
        <v>197</v>
      </c>
      <c r="D1701" t="s">
        <v>250</v>
      </c>
      <c r="E1701" t="s">
        <v>34</v>
      </c>
      <c r="F1701" t="s">
        <v>6228</v>
      </c>
      <c r="G1701" t="s">
        <v>9305</v>
      </c>
      <c r="H1701" t="s">
        <v>135</v>
      </c>
      <c r="I1701" s="1">
        <v>16818</v>
      </c>
      <c r="J1701" t="s">
        <v>9306</v>
      </c>
      <c r="K1701" t="s">
        <v>9307</v>
      </c>
      <c r="L1701">
        <v>9797</v>
      </c>
      <c r="M1701" t="s">
        <v>135</v>
      </c>
      <c r="N1701" s="1">
        <v>44596</v>
      </c>
      <c r="O1701" s="1">
        <v>44601</v>
      </c>
      <c r="P1701">
        <v>7</v>
      </c>
      <c r="Q1701">
        <v>1</v>
      </c>
      <c r="R1701" t="s">
        <v>53</v>
      </c>
      <c r="S1701">
        <v>1</v>
      </c>
      <c r="T1701">
        <v>1</v>
      </c>
      <c r="U1701">
        <v>5</v>
      </c>
      <c r="V1701">
        <v>645</v>
      </c>
      <c r="W1701" t="s">
        <v>54</v>
      </c>
      <c r="X1701" t="s">
        <v>9308</v>
      </c>
      <c r="Y1701" t="s">
        <v>43</v>
      </c>
      <c r="Z1701" s="1">
        <v>44567</v>
      </c>
      <c r="AA1701" s="2">
        <v>5.9467592592592593E-2</v>
      </c>
      <c r="AB1701" s="2">
        <v>0.34255787037037039</v>
      </c>
      <c r="AC1701" t="s">
        <v>45</v>
      </c>
      <c r="AD1701" t="s">
        <v>45</v>
      </c>
      <c r="AE1701" t="s">
        <v>44</v>
      </c>
      <c r="AF1701">
        <v>129</v>
      </c>
    </row>
    <row r="1702" spans="1:32">
      <c r="A1702">
        <v>2888</v>
      </c>
      <c r="B1702">
        <v>1988</v>
      </c>
      <c r="C1702" t="s">
        <v>822</v>
      </c>
      <c r="D1702" t="s">
        <v>3611</v>
      </c>
      <c r="E1702" t="s">
        <v>48</v>
      </c>
      <c r="F1702" t="s">
        <v>9309</v>
      </c>
      <c r="G1702">
        <f>1-983-792-699</f>
        <v>-2473</v>
      </c>
      <c r="H1702" t="s">
        <v>330</v>
      </c>
      <c r="I1702" s="1">
        <v>29280</v>
      </c>
      <c r="J1702" t="s">
        <v>9310</v>
      </c>
      <c r="K1702" t="s">
        <v>9311</v>
      </c>
      <c r="L1702">
        <v>29196</v>
      </c>
      <c r="M1702" t="s">
        <v>330</v>
      </c>
      <c r="N1702" s="1">
        <v>44884</v>
      </c>
      <c r="O1702" s="1">
        <v>44885</v>
      </c>
      <c r="P1702">
        <v>30</v>
      </c>
      <c r="Q1702">
        <v>2</v>
      </c>
      <c r="R1702" t="s">
        <v>40</v>
      </c>
      <c r="S1702">
        <v>1</v>
      </c>
      <c r="T1702">
        <v>1</v>
      </c>
      <c r="U1702">
        <v>1</v>
      </c>
      <c r="V1702">
        <v>224</v>
      </c>
      <c r="W1702" t="s">
        <v>54</v>
      </c>
      <c r="X1702" t="s">
        <v>9312</v>
      </c>
      <c r="Y1702" t="s">
        <v>65</v>
      </c>
      <c r="Z1702" s="1">
        <v>44847</v>
      </c>
      <c r="AA1702" s="2">
        <v>0.36466435185185181</v>
      </c>
      <c r="AB1702" s="2">
        <v>0.49581018518518521</v>
      </c>
      <c r="AC1702" t="s">
        <v>45</v>
      </c>
      <c r="AD1702" t="s">
        <v>45</v>
      </c>
      <c r="AE1702" t="s">
        <v>45</v>
      </c>
      <c r="AF1702">
        <v>224</v>
      </c>
    </row>
    <row r="1703" spans="1:32">
      <c r="A1703">
        <v>2889</v>
      </c>
      <c r="B1703">
        <v>1989</v>
      </c>
      <c r="C1703" t="s">
        <v>722</v>
      </c>
      <c r="D1703" t="s">
        <v>9313</v>
      </c>
      <c r="E1703" t="s">
        <v>34</v>
      </c>
      <c r="F1703" t="s">
        <v>9314</v>
      </c>
      <c r="G1703" t="s">
        <v>9315</v>
      </c>
      <c r="H1703" t="s">
        <v>295</v>
      </c>
      <c r="I1703" s="1">
        <v>21530</v>
      </c>
      <c r="J1703" t="s">
        <v>9316</v>
      </c>
      <c r="K1703" t="s">
        <v>9317</v>
      </c>
      <c r="L1703">
        <v>26211</v>
      </c>
      <c r="M1703" t="s">
        <v>295</v>
      </c>
      <c r="N1703" s="1">
        <v>44933</v>
      </c>
      <c r="O1703" s="1">
        <v>44937</v>
      </c>
      <c r="P1703">
        <v>19</v>
      </c>
      <c r="Q1703">
        <v>1</v>
      </c>
      <c r="R1703" t="s">
        <v>53</v>
      </c>
      <c r="S1703">
        <v>3</v>
      </c>
      <c r="T1703">
        <v>1</v>
      </c>
      <c r="U1703">
        <v>4</v>
      </c>
      <c r="V1703">
        <v>572</v>
      </c>
      <c r="W1703" t="s">
        <v>41</v>
      </c>
      <c r="X1703" t="s">
        <v>9318</v>
      </c>
      <c r="Y1703" t="s">
        <v>81</v>
      </c>
      <c r="Z1703" s="1">
        <v>44924</v>
      </c>
      <c r="AA1703" s="2">
        <v>0.67112268518518514</v>
      </c>
      <c r="AB1703" s="2">
        <v>0.70202546296296298</v>
      </c>
      <c r="AC1703" t="s">
        <v>44</v>
      </c>
      <c r="AD1703" t="s">
        <v>44</v>
      </c>
      <c r="AE1703" t="s">
        <v>45</v>
      </c>
      <c r="AF1703">
        <v>143</v>
      </c>
    </row>
    <row r="1704" spans="1:32">
      <c r="A1704">
        <v>2890</v>
      </c>
      <c r="B1704">
        <v>1990</v>
      </c>
      <c r="C1704" t="s">
        <v>1360</v>
      </c>
      <c r="D1704" t="s">
        <v>6281</v>
      </c>
      <c r="E1704" t="s">
        <v>48</v>
      </c>
      <c r="F1704" t="s">
        <v>9319</v>
      </c>
      <c r="G1704">
        <v>3558949272</v>
      </c>
      <c r="H1704" t="s">
        <v>537</v>
      </c>
      <c r="I1704" s="1">
        <v>32834</v>
      </c>
      <c r="J1704" t="s">
        <v>9320</v>
      </c>
      <c r="K1704" t="s">
        <v>9321</v>
      </c>
      <c r="L1704">
        <v>71463</v>
      </c>
      <c r="M1704" t="s">
        <v>537</v>
      </c>
      <c r="N1704" s="1">
        <v>44838</v>
      </c>
      <c r="O1704" s="1">
        <v>44839</v>
      </c>
      <c r="P1704">
        <v>36</v>
      </c>
      <c r="Q1704">
        <v>2</v>
      </c>
      <c r="R1704" t="s">
        <v>40</v>
      </c>
      <c r="S1704">
        <v>4</v>
      </c>
      <c r="T1704">
        <v>0</v>
      </c>
      <c r="U1704">
        <v>1</v>
      </c>
      <c r="V1704">
        <v>201</v>
      </c>
      <c r="W1704" t="s">
        <v>41</v>
      </c>
      <c r="X1704" t="s">
        <v>9322</v>
      </c>
      <c r="Y1704" t="s">
        <v>43</v>
      </c>
      <c r="Z1704" s="1">
        <v>44830</v>
      </c>
      <c r="AA1704" s="2">
        <v>0.42616898148148147</v>
      </c>
      <c r="AB1704" s="2">
        <v>0.69381944444444443</v>
      </c>
      <c r="AC1704" t="s">
        <v>44</v>
      </c>
      <c r="AD1704" t="s">
        <v>45</v>
      </c>
      <c r="AE1704" t="s">
        <v>45</v>
      </c>
      <c r="AF1704">
        <v>201</v>
      </c>
    </row>
    <row r="1705" spans="1:32">
      <c r="A1705">
        <v>2893</v>
      </c>
      <c r="B1705">
        <v>1993</v>
      </c>
      <c r="C1705" t="s">
        <v>5106</v>
      </c>
      <c r="D1705" t="s">
        <v>4189</v>
      </c>
      <c r="E1705" t="s">
        <v>48</v>
      </c>
      <c r="F1705" t="s">
        <v>9323</v>
      </c>
      <c r="G1705" t="s">
        <v>9324</v>
      </c>
      <c r="H1705" t="s">
        <v>941</v>
      </c>
      <c r="I1705" s="1">
        <v>29147</v>
      </c>
      <c r="J1705" t="s">
        <v>9325</v>
      </c>
      <c r="K1705" t="s">
        <v>9326</v>
      </c>
      <c r="L1705">
        <v>63370</v>
      </c>
      <c r="M1705" t="s">
        <v>941</v>
      </c>
      <c r="N1705" s="1">
        <v>44679</v>
      </c>
      <c r="O1705" s="1">
        <v>44682</v>
      </c>
      <c r="P1705">
        <v>65</v>
      </c>
      <c r="Q1705">
        <v>3</v>
      </c>
      <c r="R1705" t="s">
        <v>63</v>
      </c>
      <c r="S1705">
        <v>4</v>
      </c>
      <c r="T1705">
        <v>2</v>
      </c>
      <c r="U1705">
        <v>3</v>
      </c>
      <c r="V1705">
        <v>198</v>
      </c>
      <c r="W1705" t="s">
        <v>41</v>
      </c>
      <c r="X1705" t="s">
        <v>9327</v>
      </c>
      <c r="Y1705" t="s">
        <v>81</v>
      </c>
      <c r="Z1705" s="1">
        <v>44660</v>
      </c>
      <c r="AA1705" s="2">
        <v>0.18302083333333333</v>
      </c>
      <c r="AB1705" s="2">
        <v>0.37236111111111114</v>
      </c>
      <c r="AC1705" t="s">
        <v>45</v>
      </c>
      <c r="AD1705" t="s">
        <v>45</v>
      </c>
      <c r="AE1705" t="s">
        <v>45</v>
      </c>
      <c r="AF1705">
        <v>66</v>
      </c>
    </row>
    <row r="1706" spans="1:32">
      <c r="A1706">
        <v>2894</v>
      </c>
      <c r="B1706">
        <v>1994</v>
      </c>
      <c r="C1706" t="s">
        <v>327</v>
      </c>
      <c r="D1706" t="s">
        <v>2268</v>
      </c>
      <c r="E1706" t="s">
        <v>34</v>
      </c>
      <c r="F1706" t="s">
        <v>9328</v>
      </c>
      <c r="G1706" t="s">
        <v>9329</v>
      </c>
      <c r="H1706" t="s">
        <v>272</v>
      </c>
      <c r="I1706" s="1">
        <v>18577</v>
      </c>
      <c r="J1706" t="s">
        <v>9330</v>
      </c>
      <c r="K1706" t="s">
        <v>9331</v>
      </c>
      <c r="L1706">
        <v>59108</v>
      </c>
      <c r="M1706" t="s">
        <v>272</v>
      </c>
      <c r="N1706" s="1">
        <v>44912</v>
      </c>
      <c r="O1706" s="1">
        <v>44914</v>
      </c>
      <c r="P1706">
        <v>41</v>
      </c>
      <c r="Q1706">
        <v>2</v>
      </c>
      <c r="R1706" t="s">
        <v>63</v>
      </c>
      <c r="S1706">
        <v>4</v>
      </c>
      <c r="T1706">
        <v>0</v>
      </c>
      <c r="U1706">
        <v>2</v>
      </c>
      <c r="V1706">
        <v>168</v>
      </c>
      <c r="W1706" t="s">
        <v>41</v>
      </c>
      <c r="X1706" t="s">
        <v>9332</v>
      </c>
      <c r="Y1706" t="s">
        <v>43</v>
      </c>
      <c r="Z1706" s="1">
        <v>44878</v>
      </c>
      <c r="AA1706" s="2">
        <v>0.50104166666666672</v>
      </c>
      <c r="AB1706" s="2">
        <v>0.88321759259259258</v>
      </c>
      <c r="AC1706" t="s">
        <v>44</v>
      </c>
      <c r="AD1706" t="s">
        <v>44</v>
      </c>
      <c r="AE1706" t="s">
        <v>45</v>
      </c>
      <c r="AF1706">
        <v>84</v>
      </c>
    </row>
    <row r="1707" spans="1:32">
      <c r="A1707">
        <v>2897</v>
      </c>
      <c r="B1707">
        <v>1997</v>
      </c>
      <c r="C1707" t="s">
        <v>571</v>
      </c>
      <c r="D1707" t="s">
        <v>9333</v>
      </c>
      <c r="E1707" t="s">
        <v>48</v>
      </c>
      <c r="F1707" t="s">
        <v>9334</v>
      </c>
      <c r="G1707" t="s">
        <v>9335</v>
      </c>
      <c r="H1707" t="s">
        <v>692</v>
      </c>
      <c r="I1707" s="1">
        <v>38130</v>
      </c>
      <c r="J1707" t="s">
        <v>9336</v>
      </c>
      <c r="K1707" t="s">
        <v>9337</v>
      </c>
      <c r="L1707">
        <v>80466</v>
      </c>
      <c r="M1707" t="s">
        <v>692</v>
      </c>
      <c r="N1707" s="1">
        <v>44788</v>
      </c>
      <c r="O1707" s="1">
        <v>44790</v>
      </c>
      <c r="P1707">
        <v>47</v>
      </c>
      <c r="Q1707">
        <v>2</v>
      </c>
      <c r="R1707" t="s">
        <v>63</v>
      </c>
      <c r="S1707">
        <v>2</v>
      </c>
      <c r="T1707">
        <v>1</v>
      </c>
      <c r="U1707">
        <v>2</v>
      </c>
      <c r="V1707">
        <v>120</v>
      </c>
      <c r="W1707" t="s">
        <v>54</v>
      </c>
      <c r="X1707" t="s">
        <v>9338</v>
      </c>
      <c r="Y1707" t="s">
        <v>6</v>
      </c>
      <c r="Z1707" s="1">
        <v>44750</v>
      </c>
      <c r="AA1707" s="2">
        <v>0.64203703703703707</v>
      </c>
      <c r="AB1707" s="2">
        <v>0.38379629629629625</v>
      </c>
      <c r="AC1707" t="s">
        <v>45</v>
      </c>
      <c r="AD1707" t="s">
        <v>45</v>
      </c>
      <c r="AE1707" t="s">
        <v>45</v>
      </c>
      <c r="AF1707">
        <v>60</v>
      </c>
    </row>
    <row r="1708" spans="1:32">
      <c r="A1708">
        <v>2901</v>
      </c>
      <c r="B1708">
        <v>2001</v>
      </c>
      <c r="C1708" t="s">
        <v>139</v>
      </c>
      <c r="D1708" t="s">
        <v>508</v>
      </c>
      <c r="E1708" t="s">
        <v>48</v>
      </c>
      <c r="F1708" t="s">
        <v>9339</v>
      </c>
      <c r="G1708" t="s">
        <v>9340</v>
      </c>
      <c r="H1708" t="s">
        <v>86</v>
      </c>
      <c r="I1708" s="1">
        <v>27965</v>
      </c>
      <c r="J1708" t="s">
        <v>9341</v>
      </c>
      <c r="K1708" t="s">
        <v>9342</v>
      </c>
      <c r="L1708">
        <v>99674</v>
      </c>
      <c r="M1708" t="s">
        <v>86</v>
      </c>
      <c r="N1708" s="1">
        <v>44775</v>
      </c>
      <c r="O1708" s="1">
        <v>44780</v>
      </c>
      <c r="P1708">
        <v>76</v>
      </c>
      <c r="Q1708">
        <v>4</v>
      </c>
      <c r="R1708" t="s">
        <v>53</v>
      </c>
      <c r="S1708">
        <v>2</v>
      </c>
      <c r="T1708">
        <v>0</v>
      </c>
      <c r="U1708">
        <v>5</v>
      </c>
      <c r="V1708">
        <v>605</v>
      </c>
      <c r="W1708" t="s">
        <v>54</v>
      </c>
      <c r="X1708" t="s">
        <v>9343</v>
      </c>
      <c r="Y1708" t="s">
        <v>43</v>
      </c>
      <c r="Z1708" s="1">
        <v>44766</v>
      </c>
      <c r="AA1708" s="2">
        <v>0.14925925925925926</v>
      </c>
      <c r="AB1708" s="2">
        <v>0.54998842592592589</v>
      </c>
      <c r="AC1708" t="s">
        <v>44</v>
      </c>
      <c r="AD1708" t="s">
        <v>44</v>
      </c>
      <c r="AE1708" t="s">
        <v>45</v>
      </c>
      <c r="AF1708">
        <v>121</v>
      </c>
    </row>
    <row r="1709" spans="1:32">
      <c r="A1709">
        <v>2902</v>
      </c>
      <c r="B1709">
        <v>2002</v>
      </c>
      <c r="C1709" t="s">
        <v>2886</v>
      </c>
      <c r="D1709" t="s">
        <v>9344</v>
      </c>
      <c r="E1709" t="s">
        <v>34</v>
      </c>
      <c r="F1709" t="s">
        <v>9345</v>
      </c>
      <c r="G1709" t="s">
        <v>9346</v>
      </c>
      <c r="H1709" t="s">
        <v>70</v>
      </c>
      <c r="I1709" s="1">
        <v>26739</v>
      </c>
      <c r="J1709" t="s">
        <v>9347</v>
      </c>
      <c r="K1709" t="s">
        <v>9348</v>
      </c>
      <c r="L1709">
        <v>58115</v>
      </c>
      <c r="M1709" t="s">
        <v>70</v>
      </c>
      <c r="N1709" s="1">
        <v>44574</v>
      </c>
      <c r="O1709" s="1">
        <v>44579</v>
      </c>
      <c r="P1709">
        <v>54</v>
      </c>
      <c r="Q1709">
        <v>3</v>
      </c>
      <c r="R1709" t="s">
        <v>40</v>
      </c>
      <c r="S1709">
        <v>3</v>
      </c>
      <c r="T1709">
        <v>0</v>
      </c>
      <c r="U1709">
        <v>5</v>
      </c>
      <c r="V1709">
        <v>1100</v>
      </c>
      <c r="W1709" t="s">
        <v>41</v>
      </c>
      <c r="X1709" t="s">
        <v>9349</v>
      </c>
      <c r="Y1709" t="s">
        <v>6</v>
      </c>
      <c r="Z1709" s="1">
        <v>44565</v>
      </c>
      <c r="AA1709" s="2">
        <v>0.25241898148148151</v>
      </c>
      <c r="AB1709" s="2">
        <v>2.3136574074074077E-2</v>
      </c>
      <c r="AC1709" t="s">
        <v>45</v>
      </c>
      <c r="AD1709" t="s">
        <v>45</v>
      </c>
      <c r="AE1709" t="s">
        <v>44</v>
      </c>
      <c r="AF1709">
        <v>220</v>
      </c>
    </row>
    <row r="1710" spans="1:32">
      <c r="A1710">
        <v>2904</v>
      </c>
      <c r="B1710">
        <v>2004</v>
      </c>
      <c r="C1710" t="s">
        <v>9350</v>
      </c>
      <c r="D1710" t="s">
        <v>6201</v>
      </c>
      <c r="E1710" t="s">
        <v>48</v>
      </c>
      <c r="F1710" t="s">
        <v>9351</v>
      </c>
      <c r="G1710" t="s">
        <v>9352</v>
      </c>
      <c r="H1710" t="s">
        <v>692</v>
      </c>
      <c r="I1710" s="1">
        <v>30068</v>
      </c>
      <c r="J1710" t="s">
        <v>9353</v>
      </c>
      <c r="K1710" t="s">
        <v>9354</v>
      </c>
      <c r="L1710">
        <v>71829</v>
      </c>
      <c r="M1710" t="s">
        <v>692</v>
      </c>
      <c r="N1710" s="1">
        <v>44897</v>
      </c>
      <c r="O1710" s="1">
        <v>44901</v>
      </c>
      <c r="P1710">
        <v>88</v>
      </c>
      <c r="Q1710">
        <v>4</v>
      </c>
      <c r="R1710" t="s">
        <v>53</v>
      </c>
      <c r="S1710">
        <v>2</v>
      </c>
      <c r="T1710">
        <v>2</v>
      </c>
      <c r="U1710">
        <v>4</v>
      </c>
      <c r="V1710">
        <v>572</v>
      </c>
      <c r="W1710" t="s">
        <v>54</v>
      </c>
      <c r="X1710" t="s">
        <v>9355</v>
      </c>
      <c r="Y1710" t="s">
        <v>6</v>
      </c>
      <c r="Z1710" s="1">
        <v>44864</v>
      </c>
      <c r="AA1710" s="2">
        <v>0.78886574074074067</v>
      </c>
      <c r="AB1710" s="2">
        <v>0.65809027777777784</v>
      </c>
      <c r="AC1710" t="s">
        <v>45</v>
      </c>
      <c r="AD1710" t="s">
        <v>44</v>
      </c>
      <c r="AE1710" t="s">
        <v>45</v>
      </c>
      <c r="AF1710">
        <v>143</v>
      </c>
    </row>
    <row r="1711" spans="1:32">
      <c r="A1711">
        <v>2906</v>
      </c>
      <c r="B1711">
        <v>2006</v>
      </c>
      <c r="C1711" t="s">
        <v>9356</v>
      </c>
      <c r="D1711" t="s">
        <v>9357</v>
      </c>
      <c r="E1711" t="s">
        <v>34</v>
      </c>
      <c r="F1711" t="s">
        <v>9358</v>
      </c>
      <c r="G1711" t="s">
        <v>9359</v>
      </c>
      <c r="H1711" t="s">
        <v>904</v>
      </c>
      <c r="I1711" s="1">
        <v>37828</v>
      </c>
      <c r="J1711" t="s">
        <v>9360</v>
      </c>
      <c r="K1711" t="s">
        <v>5269</v>
      </c>
      <c r="L1711">
        <v>28937</v>
      </c>
      <c r="M1711" t="s">
        <v>904</v>
      </c>
      <c r="N1711" s="1">
        <v>44922</v>
      </c>
      <c r="O1711" s="1">
        <v>44925</v>
      </c>
      <c r="P1711">
        <v>85</v>
      </c>
      <c r="Q1711">
        <v>4</v>
      </c>
      <c r="R1711" t="s">
        <v>53</v>
      </c>
      <c r="S1711">
        <v>3</v>
      </c>
      <c r="T1711">
        <v>2</v>
      </c>
      <c r="U1711">
        <v>3</v>
      </c>
      <c r="V1711">
        <v>396</v>
      </c>
      <c r="W1711" t="s">
        <v>41</v>
      </c>
      <c r="X1711" t="s">
        <v>9361</v>
      </c>
      <c r="Y1711" t="s">
        <v>65</v>
      </c>
      <c r="Z1711" s="1">
        <v>44893</v>
      </c>
      <c r="AA1711" s="2">
        <v>0.37166666666666665</v>
      </c>
      <c r="AB1711" s="2">
        <v>0.13164351851851852</v>
      </c>
      <c r="AC1711" t="s">
        <v>45</v>
      </c>
      <c r="AD1711" t="s">
        <v>44</v>
      </c>
      <c r="AE1711" t="s">
        <v>44</v>
      </c>
      <c r="AF1711">
        <v>132</v>
      </c>
    </row>
    <row r="1712" spans="1:32">
      <c r="A1712">
        <v>2907</v>
      </c>
      <c r="B1712">
        <v>2007</v>
      </c>
      <c r="C1712" t="s">
        <v>9362</v>
      </c>
      <c r="D1712" t="s">
        <v>4372</v>
      </c>
      <c r="E1712" t="s">
        <v>48</v>
      </c>
      <c r="F1712" t="s">
        <v>9363</v>
      </c>
      <c r="G1712" t="s">
        <v>9364</v>
      </c>
      <c r="H1712" t="s">
        <v>1442</v>
      </c>
      <c r="I1712" s="1">
        <v>26621</v>
      </c>
      <c r="J1712" t="s">
        <v>9365</v>
      </c>
      <c r="K1712" t="s">
        <v>9366</v>
      </c>
      <c r="L1712">
        <v>81669</v>
      </c>
      <c r="M1712" t="s">
        <v>1442</v>
      </c>
      <c r="N1712" s="1">
        <v>44631</v>
      </c>
      <c r="O1712" s="1">
        <v>44636</v>
      </c>
      <c r="P1712">
        <v>29</v>
      </c>
      <c r="Q1712">
        <v>2</v>
      </c>
      <c r="R1712" t="s">
        <v>63</v>
      </c>
      <c r="S1712">
        <v>1</v>
      </c>
      <c r="T1712">
        <v>0</v>
      </c>
      <c r="U1712">
        <v>5</v>
      </c>
      <c r="V1712">
        <v>360</v>
      </c>
      <c r="W1712" t="s">
        <v>54</v>
      </c>
      <c r="X1712" t="s">
        <v>9367</v>
      </c>
      <c r="Y1712" t="s">
        <v>43</v>
      </c>
      <c r="Z1712" s="1">
        <v>44593</v>
      </c>
      <c r="AA1712" s="2">
        <v>9.0509259259259248E-2</v>
      </c>
      <c r="AB1712" s="2">
        <v>0.99436342592592597</v>
      </c>
      <c r="AC1712" t="s">
        <v>45</v>
      </c>
      <c r="AD1712" t="s">
        <v>44</v>
      </c>
      <c r="AE1712" t="s">
        <v>45</v>
      </c>
      <c r="AF1712">
        <v>72</v>
      </c>
    </row>
    <row r="1713" spans="1:32">
      <c r="A1713">
        <v>2908</v>
      </c>
      <c r="B1713">
        <v>2008</v>
      </c>
      <c r="C1713" t="s">
        <v>133</v>
      </c>
      <c r="D1713" t="s">
        <v>5960</v>
      </c>
      <c r="E1713" t="s">
        <v>48</v>
      </c>
      <c r="F1713" t="s">
        <v>9368</v>
      </c>
      <c r="G1713">
        <v>7615719164</v>
      </c>
      <c r="H1713" t="s">
        <v>904</v>
      </c>
      <c r="I1713" s="1">
        <v>27129</v>
      </c>
      <c r="J1713" t="s">
        <v>9369</v>
      </c>
      <c r="K1713" t="s">
        <v>9370</v>
      </c>
      <c r="L1713">
        <v>90074</v>
      </c>
      <c r="M1713" t="s">
        <v>904</v>
      </c>
      <c r="N1713" s="1">
        <v>44616</v>
      </c>
      <c r="O1713" s="1">
        <v>44620</v>
      </c>
      <c r="P1713">
        <v>77</v>
      </c>
      <c r="Q1713">
        <v>4</v>
      </c>
      <c r="R1713" t="s">
        <v>63</v>
      </c>
      <c r="S1713">
        <v>2</v>
      </c>
      <c r="T1713">
        <v>0</v>
      </c>
      <c r="U1713">
        <v>4</v>
      </c>
      <c r="V1713">
        <v>292</v>
      </c>
      <c r="W1713" t="s">
        <v>41</v>
      </c>
      <c r="X1713" t="s">
        <v>9371</v>
      </c>
      <c r="Y1713" t="s">
        <v>43</v>
      </c>
      <c r="Z1713" s="1">
        <v>44583</v>
      </c>
      <c r="AA1713" s="2">
        <v>0.80443287037037037</v>
      </c>
      <c r="AB1713" s="2">
        <v>0.61636574074074069</v>
      </c>
      <c r="AC1713" t="s">
        <v>45</v>
      </c>
      <c r="AD1713" t="s">
        <v>44</v>
      </c>
      <c r="AE1713" t="s">
        <v>44</v>
      </c>
      <c r="AF1713">
        <v>73</v>
      </c>
    </row>
    <row r="1714" spans="1:32">
      <c r="A1714">
        <v>2910</v>
      </c>
      <c r="B1714">
        <v>2010</v>
      </c>
      <c r="C1714" t="s">
        <v>347</v>
      </c>
      <c r="D1714" t="s">
        <v>4017</v>
      </c>
      <c r="E1714" t="s">
        <v>48</v>
      </c>
      <c r="F1714" t="s">
        <v>9372</v>
      </c>
      <c r="G1714" t="s">
        <v>9373</v>
      </c>
      <c r="H1714" t="s">
        <v>156</v>
      </c>
      <c r="I1714" s="1">
        <v>19590</v>
      </c>
      <c r="J1714" t="s">
        <v>9374</v>
      </c>
      <c r="K1714" t="s">
        <v>9375</v>
      </c>
      <c r="L1714">
        <v>51912</v>
      </c>
      <c r="M1714" t="s">
        <v>156</v>
      </c>
      <c r="N1714" s="1">
        <v>44846</v>
      </c>
      <c r="O1714" s="1">
        <v>44848</v>
      </c>
      <c r="P1714">
        <v>33</v>
      </c>
      <c r="Q1714">
        <v>2</v>
      </c>
      <c r="R1714" t="s">
        <v>40</v>
      </c>
      <c r="S1714">
        <v>2</v>
      </c>
      <c r="T1714">
        <v>2</v>
      </c>
      <c r="U1714">
        <v>2</v>
      </c>
      <c r="V1714">
        <v>466</v>
      </c>
      <c r="W1714" t="s">
        <v>54</v>
      </c>
      <c r="X1714" t="s">
        <v>9376</v>
      </c>
      <c r="Y1714" t="s">
        <v>81</v>
      </c>
      <c r="Z1714" s="1">
        <v>44817</v>
      </c>
      <c r="AA1714" s="2">
        <v>0.32856481481481481</v>
      </c>
      <c r="AB1714" s="2">
        <v>0.29924768518518519</v>
      </c>
      <c r="AC1714" t="s">
        <v>45</v>
      </c>
      <c r="AD1714" t="s">
        <v>45</v>
      </c>
      <c r="AE1714" t="s">
        <v>45</v>
      </c>
      <c r="AF1714">
        <v>233</v>
      </c>
    </row>
    <row r="1715" spans="1:32">
      <c r="A1715">
        <v>2912</v>
      </c>
      <c r="B1715">
        <v>2012</v>
      </c>
      <c r="C1715" t="s">
        <v>1913</v>
      </c>
      <c r="D1715" t="s">
        <v>584</v>
      </c>
      <c r="E1715" t="s">
        <v>34</v>
      </c>
      <c r="F1715" t="s">
        <v>9377</v>
      </c>
      <c r="G1715" t="s">
        <v>9378</v>
      </c>
      <c r="H1715" t="s">
        <v>330</v>
      </c>
      <c r="I1715" s="1">
        <v>17978</v>
      </c>
      <c r="J1715" t="s">
        <v>9379</v>
      </c>
      <c r="K1715" t="s">
        <v>9380</v>
      </c>
      <c r="L1715">
        <v>15741</v>
      </c>
      <c r="M1715" t="s">
        <v>330</v>
      </c>
      <c r="N1715" s="1">
        <v>44843</v>
      </c>
      <c r="O1715" s="1">
        <v>44845</v>
      </c>
      <c r="P1715">
        <v>43</v>
      </c>
      <c r="Q1715">
        <v>2</v>
      </c>
      <c r="R1715" t="s">
        <v>53</v>
      </c>
      <c r="S1715">
        <v>3</v>
      </c>
      <c r="T1715">
        <v>1</v>
      </c>
      <c r="U1715">
        <v>2</v>
      </c>
      <c r="V1715">
        <v>240</v>
      </c>
      <c r="W1715" t="s">
        <v>41</v>
      </c>
      <c r="X1715" t="s">
        <v>9381</v>
      </c>
      <c r="Y1715" t="s">
        <v>43</v>
      </c>
      <c r="Z1715" s="1">
        <v>44833</v>
      </c>
      <c r="AA1715" s="2">
        <v>0.51173611111111106</v>
      </c>
      <c r="AB1715" s="2">
        <v>0.31417824074074074</v>
      </c>
      <c r="AC1715" t="s">
        <v>45</v>
      </c>
      <c r="AD1715" t="s">
        <v>45</v>
      </c>
      <c r="AE1715" t="s">
        <v>44</v>
      </c>
      <c r="AF1715">
        <v>120</v>
      </c>
    </row>
    <row r="1716" spans="1:32">
      <c r="A1716">
        <v>2913</v>
      </c>
      <c r="B1716">
        <v>2013</v>
      </c>
      <c r="C1716" t="s">
        <v>9382</v>
      </c>
      <c r="D1716" t="s">
        <v>1368</v>
      </c>
      <c r="E1716" t="s">
        <v>34</v>
      </c>
      <c r="F1716" t="s">
        <v>9383</v>
      </c>
      <c r="G1716" t="s">
        <v>9384</v>
      </c>
      <c r="H1716" t="s">
        <v>941</v>
      </c>
      <c r="I1716" s="1">
        <v>30803</v>
      </c>
      <c r="J1716" t="s">
        <v>9385</v>
      </c>
      <c r="K1716" t="s">
        <v>9386</v>
      </c>
      <c r="L1716">
        <v>20207</v>
      </c>
      <c r="M1716" t="s">
        <v>941</v>
      </c>
      <c r="N1716" s="1">
        <v>44655</v>
      </c>
      <c r="O1716" s="1">
        <v>44656</v>
      </c>
      <c r="P1716">
        <v>1</v>
      </c>
      <c r="Q1716">
        <v>1</v>
      </c>
      <c r="R1716" t="s">
        <v>53</v>
      </c>
      <c r="S1716">
        <v>4</v>
      </c>
      <c r="T1716">
        <v>2</v>
      </c>
      <c r="U1716">
        <v>1</v>
      </c>
      <c r="V1716">
        <v>136</v>
      </c>
      <c r="W1716" t="s">
        <v>54</v>
      </c>
      <c r="X1716" t="s">
        <v>9387</v>
      </c>
      <c r="Y1716" t="s">
        <v>65</v>
      </c>
      <c r="Z1716" s="1">
        <v>44619</v>
      </c>
      <c r="AA1716" s="2">
        <v>0.39589120370370368</v>
      </c>
      <c r="AB1716" s="2">
        <v>5.4861111111111117E-3</v>
      </c>
      <c r="AC1716" t="s">
        <v>44</v>
      </c>
      <c r="AD1716" t="s">
        <v>44</v>
      </c>
      <c r="AE1716" t="s">
        <v>45</v>
      </c>
      <c r="AF1716">
        <v>136</v>
      </c>
    </row>
    <row r="1717" spans="1:32">
      <c r="A1717">
        <v>2914</v>
      </c>
      <c r="B1717">
        <v>2014</v>
      </c>
      <c r="C1717" t="s">
        <v>1481</v>
      </c>
      <c r="D1717" t="s">
        <v>2019</v>
      </c>
      <c r="E1717" t="s">
        <v>34</v>
      </c>
      <c r="F1717" t="s">
        <v>9388</v>
      </c>
      <c r="G1717">
        <v>4937736766</v>
      </c>
      <c r="H1717" t="s">
        <v>171</v>
      </c>
      <c r="I1717" s="1">
        <v>29532</v>
      </c>
      <c r="J1717" t="s">
        <v>9389</v>
      </c>
      <c r="K1717" t="s">
        <v>9390</v>
      </c>
      <c r="L1717">
        <v>8037</v>
      </c>
      <c r="M1717" t="s">
        <v>171</v>
      </c>
      <c r="N1717" s="1">
        <v>44744</v>
      </c>
      <c r="O1717" s="1">
        <v>44745</v>
      </c>
      <c r="P1717">
        <v>91</v>
      </c>
      <c r="Q1717">
        <v>4</v>
      </c>
      <c r="R1717" t="s">
        <v>53</v>
      </c>
      <c r="S1717">
        <v>2</v>
      </c>
      <c r="T1717">
        <v>1</v>
      </c>
      <c r="U1717">
        <v>1</v>
      </c>
      <c r="V1717">
        <v>136</v>
      </c>
      <c r="W1717" t="s">
        <v>54</v>
      </c>
      <c r="X1717" t="s">
        <v>9391</v>
      </c>
      <c r="Y1717" t="s">
        <v>81</v>
      </c>
      <c r="Z1717" s="1">
        <v>44705</v>
      </c>
      <c r="AA1717" s="2">
        <v>0.75865740740740739</v>
      </c>
      <c r="AB1717" s="2">
        <v>0.59554398148148147</v>
      </c>
      <c r="AC1717" t="s">
        <v>45</v>
      </c>
      <c r="AD1717" t="s">
        <v>45</v>
      </c>
      <c r="AE1717" t="s">
        <v>44</v>
      </c>
      <c r="AF1717">
        <v>136</v>
      </c>
    </row>
    <row r="1718" spans="1:32">
      <c r="A1718">
        <v>2915</v>
      </c>
      <c r="B1718">
        <v>2015</v>
      </c>
      <c r="C1718" t="s">
        <v>1783</v>
      </c>
      <c r="D1718" t="s">
        <v>1209</v>
      </c>
      <c r="E1718" t="s">
        <v>34</v>
      </c>
      <c r="F1718" t="s">
        <v>9392</v>
      </c>
      <c r="G1718" t="s">
        <v>9393</v>
      </c>
      <c r="H1718" t="s">
        <v>457</v>
      </c>
      <c r="I1718" s="1">
        <v>25466</v>
      </c>
      <c r="J1718" t="s">
        <v>9394</v>
      </c>
      <c r="K1718" t="s">
        <v>9395</v>
      </c>
      <c r="L1718">
        <v>52792</v>
      </c>
      <c r="M1718" t="s">
        <v>457</v>
      </c>
      <c r="N1718" s="1">
        <v>44836</v>
      </c>
      <c r="O1718" s="1">
        <v>44839</v>
      </c>
      <c r="P1718">
        <v>79</v>
      </c>
      <c r="Q1718">
        <v>4</v>
      </c>
      <c r="R1718" t="s">
        <v>53</v>
      </c>
      <c r="S1718">
        <v>3</v>
      </c>
      <c r="T1718">
        <v>1</v>
      </c>
      <c r="U1718">
        <v>3</v>
      </c>
      <c r="V1718">
        <v>420</v>
      </c>
      <c r="W1718" t="s">
        <v>41</v>
      </c>
      <c r="X1718" t="s">
        <v>9396</v>
      </c>
      <c r="Y1718" t="s">
        <v>65</v>
      </c>
      <c r="Z1718" s="1">
        <v>44827</v>
      </c>
      <c r="AA1718" s="2">
        <v>0.63767361111111109</v>
      </c>
      <c r="AB1718" s="2">
        <v>0.46887731481481482</v>
      </c>
      <c r="AC1718" t="s">
        <v>45</v>
      </c>
      <c r="AD1718" t="s">
        <v>45</v>
      </c>
      <c r="AE1718" t="s">
        <v>45</v>
      </c>
      <c r="AF1718">
        <v>140</v>
      </c>
    </row>
    <row r="1719" spans="1:32">
      <c r="A1719">
        <v>2916</v>
      </c>
      <c r="B1719">
        <v>2016</v>
      </c>
      <c r="C1719" t="s">
        <v>3145</v>
      </c>
      <c r="D1719" t="s">
        <v>4292</v>
      </c>
      <c r="E1719" t="s">
        <v>48</v>
      </c>
      <c r="F1719" t="s">
        <v>9397</v>
      </c>
      <c r="G1719" t="s">
        <v>9398</v>
      </c>
      <c r="H1719" t="s">
        <v>225</v>
      </c>
      <c r="I1719" s="1">
        <v>37848</v>
      </c>
      <c r="J1719" t="s">
        <v>9399</v>
      </c>
      <c r="K1719" t="s">
        <v>9400</v>
      </c>
      <c r="L1719">
        <v>41115</v>
      </c>
      <c r="M1719" t="s">
        <v>225</v>
      </c>
      <c r="N1719" s="1">
        <v>44930</v>
      </c>
      <c r="O1719" s="1">
        <v>44933</v>
      </c>
      <c r="P1719">
        <v>94</v>
      </c>
      <c r="Q1719">
        <v>4</v>
      </c>
      <c r="R1719" t="s">
        <v>53</v>
      </c>
      <c r="S1719">
        <v>4</v>
      </c>
      <c r="T1719">
        <v>2</v>
      </c>
      <c r="U1719">
        <v>3</v>
      </c>
      <c r="V1719">
        <v>384</v>
      </c>
      <c r="W1719" t="s">
        <v>41</v>
      </c>
      <c r="X1719" t="s">
        <v>9401</v>
      </c>
      <c r="Y1719" t="s">
        <v>65</v>
      </c>
      <c r="Z1719" s="1">
        <v>44893</v>
      </c>
      <c r="AA1719" s="2">
        <v>0.4223263888888889</v>
      </c>
      <c r="AB1719" s="2">
        <v>0.24732638888888889</v>
      </c>
      <c r="AC1719" t="s">
        <v>44</v>
      </c>
      <c r="AD1719" t="s">
        <v>45</v>
      </c>
      <c r="AE1719" t="s">
        <v>45</v>
      </c>
      <c r="AF1719">
        <v>128</v>
      </c>
    </row>
    <row r="1720" spans="1:32">
      <c r="A1720">
        <v>2917</v>
      </c>
      <c r="B1720">
        <v>2017</v>
      </c>
      <c r="C1720" t="s">
        <v>803</v>
      </c>
      <c r="D1720" t="s">
        <v>2593</v>
      </c>
      <c r="E1720" t="s">
        <v>34</v>
      </c>
      <c r="F1720" t="s">
        <v>9402</v>
      </c>
      <c r="G1720" t="s">
        <v>9403</v>
      </c>
      <c r="H1720" t="s">
        <v>309</v>
      </c>
      <c r="I1720" s="1">
        <v>33902</v>
      </c>
      <c r="J1720" t="s">
        <v>9404</v>
      </c>
      <c r="K1720" t="s">
        <v>9405</v>
      </c>
      <c r="L1720">
        <v>44171</v>
      </c>
      <c r="M1720" t="s">
        <v>309</v>
      </c>
      <c r="N1720" s="1">
        <v>44611</v>
      </c>
      <c r="O1720" s="1">
        <v>44616</v>
      </c>
      <c r="P1720">
        <v>91</v>
      </c>
      <c r="Q1720">
        <v>4</v>
      </c>
      <c r="R1720" t="s">
        <v>53</v>
      </c>
      <c r="S1720">
        <v>1</v>
      </c>
      <c r="T1720">
        <v>1</v>
      </c>
      <c r="U1720">
        <v>5</v>
      </c>
      <c r="V1720">
        <v>730</v>
      </c>
      <c r="W1720" t="s">
        <v>54</v>
      </c>
      <c r="X1720" t="s">
        <v>9406</v>
      </c>
      <c r="Y1720" t="s">
        <v>43</v>
      </c>
      <c r="Z1720" s="1">
        <v>44590</v>
      </c>
      <c r="AA1720" s="2">
        <v>0.91387731481481482</v>
      </c>
      <c r="AB1720" s="2">
        <v>0.65918981481481487</v>
      </c>
      <c r="AC1720" t="s">
        <v>45</v>
      </c>
      <c r="AD1720" t="s">
        <v>44</v>
      </c>
      <c r="AE1720" t="s">
        <v>45</v>
      </c>
      <c r="AF1720">
        <v>146</v>
      </c>
    </row>
    <row r="1721" spans="1:32">
      <c r="A1721">
        <v>2918</v>
      </c>
      <c r="B1721">
        <v>2018</v>
      </c>
      <c r="C1721" t="s">
        <v>513</v>
      </c>
      <c r="D1721" t="s">
        <v>378</v>
      </c>
      <c r="E1721" t="s">
        <v>48</v>
      </c>
      <c r="F1721" t="s">
        <v>9407</v>
      </c>
      <c r="G1721" t="s">
        <v>9408</v>
      </c>
      <c r="H1721" t="s">
        <v>209</v>
      </c>
      <c r="I1721" s="1">
        <v>38535</v>
      </c>
      <c r="J1721" t="s">
        <v>9409</v>
      </c>
      <c r="K1721" t="s">
        <v>9410</v>
      </c>
      <c r="L1721">
        <v>60562</v>
      </c>
      <c r="M1721" t="s">
        <v>209</v>
      </c>
      <c r="N1721" s="1">
        <v>44672</v>
      </c>
      <c r="O1721" s="1">
        <v>44673</v>
      </c>
      <c r="P1721">
        <v>42</v>
      </c>
      <c r="Q1721">
        <v>2</v>
      </c>
      <c r="R1721" t="s">
        <v>40</v>
      </c>
      <c r="S1721">
        <v>3</v>
      </c>
      <c r="T1721">
        <v>0</v>
      </c>
      <c r="U1721">
        <v>1</v>
      </c>
      <c r="V1721">
        <v>226</v>
      </c>
      <c r="W1721" t="s">
        <v>41</v>
      </c>
      <c r="X1721" t="s">
        <v>9411</v>
      </c>
      <c r="Y1721" t="s">
        <v>43</v>
      </c>
      <c r="Z1721" s="1">
        <v>44640</v>
      </c>
      <c r="AA1721" s="2">
        <v>0.28460648148148149</v>
      </c>
      <c r="AB1721" s="2">
        <v>0.31511574074074072</v>
      </c>
      <c r="AC1721" t="s">
        <v>45</v>
      </c>
      <c r="AD1721" t="s">
        <v>45</v>
      </c>
      <c r="AE1721" t="s">
        <v>45</v>
      </c>
      <c r="AF1721">
        <v>226</v>
      </c>
    </row>
    <row r="1722" spans="1:32">
      <c r="A1722">
        <v>2920</v>
      </c>
      <c r="B1722">
        <v>2020</v>
      </c>
      <c r="C1722" t="s">
        <v>5202</v>
      </c>
      <c r="D1722" t="s">
        <v>894</v>
      </c>
      <c r="E1722" t="s">
        <v>34</v>
      </c>
      <c r="F1722" t="s">
        <v>9412</v>
      </c>
      <c r="G1722" t="s">
        <v>9413</v>
      </c>
      <c r="H1722" t="s">
        <v>904</v>
      </c>
      <c r="I1722" s="1">
        <v>33629</v>
      </c>
      <c r="J1722" t="s">
        <v>9414</v>
      </c>
      <c r="K1722" t="s">
        <v>9415</v>
      </c>
      <c r="L1722">
        <v>56974</v>
      </c>
      <c r="M1722" t="s">
        <v>904</v>
      </c>
      <c r="N1722" s="1">
        <v>44725</v>
      </c>
      <c r="O1722" s="1">
        <v>44728</v>
      </c>
      <c r="P1722">
        <v>46</v>
      </c>
      <c r="Q1722">
        <v>2</v>
      </c>
      <c r="R1722" t="s">
        <v>53</v>
      </c>
      <c r="S1722">
        <v>3</v>
      </c>
      <c r="T1722">
        <v>2</v>
      </c>
      <c r="U1722">
        <v>3</v>
      </c>
      <c r="V1722">
        <v>405</v>
      </c>
      <c r="W1722" t="s">
        <v>54</v>
      </c>
      <c r="X1722" t="s">
        <v>9416</v>
      </c>
      <c r="Y1722" t="s">
        <v>43</v>
      </c>
      <c r="Z1722" s="1">
        <v>44690</v>
      </c>
      <c r="AA1722" s="2">
        <v>0.33591435185185187</v>
      </c>
      <c r="AB1722" s="2">
        <v>0.29936342592592591</v>
      </c>
      <c r="AC1722" t="s">
        <v>45</v>
      </c>
      <c r="AD1722" t="s">
        <v>44</v>
      </c>
      <c r="AE1722" t="s">
        <v>45</v>
      </c>
      <c r="AF1722">
        <v>135</v>
      </c>
    </row>
    <row r="1723" spans="1:32">
      <c r="A1723">
        <v>2921</v>
      </c>
      <c r="B1723">
        <v>2021</v>
      </c>
      <c r="C1723" t="s">
        <v>2800</v>
      </c>
      <c r="D1723" t="s">
        <v>1368</v>
      </c>
      <c r="E1723" t="s">
        <v>34</v>
      </c>
      <c r="F1723" t="s">
        <v>9417</v>
      </c>
      <c r="G1723" t="s">
        <v>9418</v>
      </c>
      <c r="H1723" t="s">
        <v>457</v>
      </c>
      <c r="I1723" s="1">
        <v>23882</v>
      </c>
      <c r="J1723" t="s">
        <v>9419</v>
      </c>
      <c r="K1723" t="s">
        <v>9420</v>
      </c>
      <c r="L1723">
        <v>62851</v>
      </c>
      <c r="M1723" t="s">
        <v>457</v>
      </c>
      <c r="N1723" s="1">
        <v>44666</v>
      </c>
      <c r="O1723" s="1">
        <v>44671</v>
      </c>
      <c r="P1723">
        <v>89</v>
      </c>
      <c r="Q1723">
        <v>4</v>
      </c>
      <c r="R1723" t="s">
        <v>63</v>
      </c>
      <c r="S1723">
        <v>2</v>
      </c>
      <c r="T1723">
        <v>0</v>
      </c>
      <c r="U1723">
        <v>5</v>
      </c>
      <c r="V1723">
        <v>305</v>
      </c>
      <c r="W1723" t="s">
        <v>54</v>
      </c>
      <c r="X1723" t="s">
        <v>9421</v>
      </c>
      <c r="Y1723" t="s">
        <v>81</v>
      </c>
      <c r="Z1723" s="1">
        <v>44636</v>
      </c>
      <c r="AA1723" s="2">
        <v>0.10618055555555556</v>
      </c>
      <c r="AB1723" s="2">
        <v>6.1689814814814815E-2</v>
      </c>
      <c r="AC1723" t="s">
        <v>44</v>
      </c>
      <c r="AD1723" t="s">
        <v>44</v>
      </c>
      <c r="AE1723" t="s">
        <v>45</v>
      </c>
      <c r="AF1723">
        <v>61</v>
      </c>
    </row>
    <row r="1724" spans="1:32">
      <c r="A1724">
        <v>2922</v>
      </c>
      <c r="B1724">
        <v>2022</v>
      </c>
      <c r="C1724" t="s">
        <v>119</v>
      </c>
      <c r="D1724" t="s">
        <v>8093</v>
      </c>
      <c r="E1724" t="s">
        <v>48</v>
      </c>
      <c r="F1724" t="s">
        <v>9422</v>
      </c>
      <c r="G1724">
        <v>6317361716</v>
      </c>
      <c r="H1724" t="s">
        <v>330</v>
      </c>
      <c r="I1724" s="1">
        <v>31943</v>
      </c>
      <c r="J1724" t="s">
        <v>9423</v>
      </c>
      <c r="K1724" t="s">
        <v>9424</v>
      </c>
      <c r="L1724">
        <v>62600</v>
      </c>
      <c r="M1724" t="s">
        <v>330</v>
      </c>
      <c r="N1724" s="1">
        <v>44722</v>
      </c>
      <c r="O1724" s="1">
        <v>44725</v>
      </c>
      <c r="P1724">
        <v>40</v>
      </c>
      <c r="Q1724">
        <v>2</v>
      </c>
      <c r="R1724" t="s">
        <v>53</v>
      </c>
      <c r="S1724">
        <v>4</v>
      </c>
      <c r="T1724">
        <v>2</v>
      </c>
      <c r="U1724">
        <v>3</v>
      </c>
      <c r="V1724">
        <v>417</v>
      </c>
      <c r="W1724" t="s">
        <v>41</v>
      </c>
      <c r="X1724" t="s">
        <v>9425</v>
      </c>
      <c r="Y1724" t="s">
        <v>65</v>
      </c>
      <c r="Z1724" s="1">
        <v>44712</v>
      </c>
      <c r="AA1724" s="2">
        <v>0.41989583333333336</v>
      </c>
      <c r="AB1724" s="2">
        <v>0.10538194444444444</v>
      </c>
      <c r="AC1724" t="s">
        <v>44</v>
      </c>
      <c r="AD1724" t="s">
        <v>44</v>
      </c>
      <c r="AE1724" t="s">
        <v>45</v>
      </c>
      <c r="AF1724">
        <v>139</v>
      </c>
    </row>
    <row r="1725" spans="1:32">
      <c r="A1725">
        <v>2923</v>
      </c>
      <c r="B1725">
        <v>2023</v>
      </c>
      <c r="C1725" t="s">
        <v>3283</v>
      </c>
      <c r="D1725" t="s">
        <v>2762</v>
      </c>
      <c r="E1725" t="s">
        <v>48</v>
      </c>
      <c r="F1725" t="s">
        <v>9426</v>
      </c>
      <c r="G1725" t="s">
        <v>9427</v>
      </c>
      <c r="H1725" t="s">
        <v>1442</v>
      </c>
      <c r="I1725" s="1">
        <v>31469</v>
      </c>
      <c r="J1725" t="s">
        <v>9428</v>
      </c>
      <c r="K1725" t="s">
        <v>9429</v>
      </c>
      <c r="L1725">
        <v>44327</v>
      </c>
      <c r="M1725" t="s">
        <v>1442</v>
      </c>
      <c r="N1725" s="1">
        <v>44702</v>
      </c>
      <c r="O1725" s="1">
        <v>44705</v>
      </c>
      <c r="P1725">
        <v>34</v>
      </c>
      <c r="Q1725">
        <v>2</v>
      </c>
      <c r="R1725" t="s">
        <v>53</v>
      </c>
      <c r="S1725">
        <v>3</v>
      </c>
      <c r="T1725">
        <v>2</v>
      </c>
      <c r="U1725">
        <v>3</v>
      </c>
      <c r="V1725">
        <v>384</v>
      </c>
      <c r="W1725" t="s">
        <v>41</v>
      </c>
      <c r="X1725" t="s">
        <v>9430</v>
      </c>
      <c r="Y1725" t="s">
        <v>65</v>
      </c>
      <c r="Z1725" s="1">
        <v>44678</v>
      </c>
      <c r="AA1725" s="2">
        <v>0.3374537037037037</v>
      </c>
      <c r="AB1725" s="2">
        <v>0.95024305555555555</v>
      </c>
      <c r="AC1725" t="s">
        <v>45</v>
      </c>
      <c r="AD1725" t="s">
        <v>44</v>
      </c>
      <c r="AE1725" t="s">
        <v>44</v>
      </c>
      <c r="AF1725">
        <v>128</v>
      </c>
    </row>
    <row r="1726" spans="1:32">
      <c r="A1726">
        <v>2924</v>
      </c>
      <c r="B1726">
        <v>2024</v>
      </c>
      <c r="C1726" t="s">
        <v>153</v>
      </c>
      <c r="D1726" t="s">
        <v>2289</v>
      </c>
      <c r="E1726" t="s">
        <v>48</v>
      </c>
      <c r="F1726" t="s">
        <v>9431</v>
      </c>
      <c r="G1726" t="s">
        <v>9432</v>
      </c>
      <c r="H1726" t="s">
        <v>272</v>
      </c>
      <c r="I1726" s="1">
        <v>34305</v>
      </c>
      <c r="J1726" t="s">
        <v>9433</v>
      </c>
      <c r="K1726" t="s">
        <v>9434</v>
      </c>
      <c r="L1726">
        <v>18498</v>
      </c>
      <c r="M1726" t="s">
        <v>272</v>
      </c>
      <c r="N1726" s="1">
        <v>44755</v>
      </c>
      <c r="O1726" s="1">
        <v>44756</v>
      </c>
      <c r="P1726">
        <v>33</v>
      </c>
      <c r="Q1726">
        <v>2</v>
      </c>
      <c r="R1726" t="s">
        <v>40</v>
      </c>
      <c r="S1726">
        <v>2</v>
      </c>
      <c r="T1726">
        <v>0</v>
      </c>
      <c r="U1726">
        <v>1</v>
      </c>
      <c r="V1726">
        <v>238</v>
      </c>
      <c r="W1726" t="s">
        <v>54</v>
      </c>
      <c r="X1726" t="s">
        <v>9435</v>
      </c>
      <c r="Y1726" t="s">
        <v>81</v>
      </c>
      <c r="Z1726" s="1">
        <v>44732</v>
      </c>
      <c r="AA1726" s="2">
        <v>0.81200231481481477</v>
      </c>
      <c r="AB1726" s="2">
        <v>0.29038194444444443</v>
      </c>
      <c r="AC1726" t="s">
        <v>45</v>
      </c>
      <c r="AD1726" t="s">
        <v>44</v>
      </c>
      <c r="AE1726" t="s">
        <v>45</v>
      </c>
      <c r="AF1726">
        <v>238</v>
      </c>
    </row>
    <row r="1727" spans="1:32">
      <c r="A1727">
        <v>2925</v>
      </c>
      <c r="B1727">
        <v>2025</v>
      </c>
      <c r="C1727" t="s">
        <v>9436</v>
      </c>
      <c r="D1727" t="s">
        <v>9214</v>
      </c>
      <c r="E1727" t="s">
        <v>34</v>
      </c>
      <c r="F1727" t="s">
        <v>9437</v>
      </c>
      <c r="G1727" t="s">
        <v>9438</v>
      </c>
      <c r="H1727" t="s">
        <v>418</v>
      </c>
      <c r="I1727" s="1">
        <v>27800</v>
      </c>
      <c r="J1727" t="s">
        <v>9439</v>
      </c>
      <c r="K1727" t="s">
        <v>9440</v>
      </c>
      <c r="L1727">
        <v>33606</v>
      </c>
      <c r="M1727" t="s">
        <v>418</v>
      </c>
      <c r="N1727" s="1">
        <v>44728</v>
      </c>
      <c r="O1727" s="1">
        <v>44733</v>
      </c>
      <c r="P1727">
        <v>8</v>
      </c>
      <c r="Q1727">
        <v>1</v>
      </c>
      <c r="R1727" t="s">
        <v>63</v>
      </c>
      <c r="S1727">
        <v>3</v>
      </c>
      <c r="T1727">
        <v>0</v>
      </c>
      <c r="U1727">
        <v>5</v>
      </c>
      <c r="V1727">
        <v>440</v>
      </c>
      <c r="W1727" t="s">
        <v>41</v>
      </c>
      <c r="X1727" t="s">
        <v>9441</v>
      </c>
      <c r="Y1727" t="s">
        <v>81</v>
      </c>
      <c r="Z1727" s="1">
        <v>44695</v>
      </c>
      <c r="AA1727" s="2">
        <v>0.92290509259259268</v>
      </c>
      <c r="AB1727" s="2">
        <v>0.42167824074074073</v>
      </c>
      <c r="AC1727" t="s">
        <v>44</v>
      </c>
      <c r="AD1727" t="s">
        <v>45</v>
      </c>
      <c r="AE1727" t="s">
        <v>44</v>
      </c>
      <c r="AF1727">
        <v>88</v>
      </c>
    </row>
    <row r="1728" spans="1:32">
      <c r="A1728">
        <v>2926</v>
      </c>
      <c r="B1728">
        <v>2026</v>
      </c>
      <c r="C1728" t="s">
        <v>1392</v>
      </c>
      <c r="D1728" t="s">
        <v>682</v>
      </c>
      <c r="E1728" t="s">
        <v>48</v>
      </c>
      <c r="F1728" t="s">
        <v>9442</v>
      </c>
      <c r="G1728">
        <v>2275125483</v>
      </c>
      <c r="H1728" t="s">
        <v>156</v>
      </c>
      <c r="I1728" s="1">
        <v>32702</v>
      </c>
      <c r="J1728" t="s">
        <v>9443</v>
      </c>
      <c r="K1728" t="s">
        <v>9444</v>
      </c>
      <c r="L1728">
        <v>35139</v>
      </c>
      <c r="M1728" t="s">
        <v>156</v>
      </c>
      <c r="N1728" s="1">
        <v>44909</v>
      </c>
      <c r="O1728" s="1">
        <v>44914</v>
      </c>
      <c r="P1728">
        <v>24</v>
      </c>
      <c r="Q1728">
        <v>1</v>
      </c>
      <c r="R1728" t="s">
        <v>40</v>
      </c>
      <c r="S1728">
        <v>2</v>
      </c>
      <c r="T1728">
        <v>0</v>
      </c>
      <c r="U1728">
        <v>5</v>
      </c>
      <c r="V1728">
        <v>1130</v>
      </c>
      <c r="W1728" t="s">
        <v>41</v>
      </c>
      <c r="X1728" t="s">
        <v>9445</v>
      </c>
      <c r="Y1728" t="s">
        <v>65</v>
      </c>
      <c r="Z1728" s="1">
        <v>44870</v>
      </c>
      <c r="AA1728" s="2">
        <v>0.21083333333333332</v>
      </c>
      <c r="AB1728" s="2">
        <v>0.75039351851851854</v>
      </c>
      <c r="AC1728" t="s">
        <v>44</v>
      </c>
      <c r="AD1728" t="s">
        <v>44</v>
      </c>
      <c r="AE1728" t="s">
        <v>45</v>
      </c>
      <c r="AF1728">
        <v>226</v>
      </c>
    </row>
    <row r="1729" spans="1:32">
      <c r="A1729">
        <v>2927</v>
      </c>
      <c r="B1729">
        <v>2027</v>
      </c>
      <c r="C1729" t="s">
        <v>9446</v>
      </c>
      <c r="D1729" t="s">
        <v>894</v>
      </c>
      <c r="E1729" t="s">
        <v>34</v>
      </c>
      <c r="F1729" t="s">
        <v>9447</v>
      </c>
      <c r="G1729" t="s">
        <v>9448</v>
      </c>
      <c r="H1729" t="s">
        <v>135</v>
      </c>
      <c r="I1729" s="1">
        <v>17323</v>
      </c>
      <c r="J1729" t="s">
        <v>9449</v>
      </c>
      <c r="K1729" t="s">
        <v>9450</v>
      </c>
      <c r="L1729">
        <v>54011</v>
      </c>
      <c r="M1729" t="s">
        <v>135</v>
      </c>
      <c r="N1729" s="1">
        <v>44728</v>
      </c>
      <c r="O1729" s="1">
        <v>44731</v>
      </c>
      <c r="P1729">
        <v>34</v>
      </c>
      <c r="Q1729">
        <v>2</v>
      </c>
      <c r="R1729" t="s">
        <v>53</v>
      </c>
      <c r="S1729">
        <v>4</v>
      </c>
      <c r="T1729">
        <v>2</v>
      </c>
      <c r="U1729">
        <v>3</v>
      </c>
      <c r="V1729">
        <v>399</v>
      </c>
      <c r="W1729" t="s">
        <v>41</v>
      </c>
      <c r="X1729" t="s">
        <v>9451</v>
      </c>
      <c r="Y1729" t="s">
        <v>81</v>
      </c>
      <c r="Z1729" s="1">
        <v>44701</v>
      </c>
      <c r="AA1729" s="2">
        <v>0.51118055555555553</v>
      </c>
      <c r="AB1729" s="2">
        <v>0.41482638888888884</v>
      </c>
      <c r="AC1729" t="s">
        <v>45</v>
      </c>
      <c r="AD1729" t="s">
        <v>44</v>
      </c>
      <c r="AE1729" t="s">
        <v>45</v>
      </c>
      <c r="AF1729">
        <v>133</v>
      </c>
    </row>
    <row r="1730" spans="1:32">
      <c r="A1730">
        <v>2928</v>
      </c>
      <c r="B1730">
        <v>2028</v>
      </c>
      <c r="C1730" t="s">
        <v>66</v>
      </c>
      <c r="D1730" t="s">
        <v>9452</v>
      </c>
      <c r="E1730" t="s">
        <v>48</v>
      </c>
      <c r="F1730" t="s">
        <v>9453</v>
      </c>
      <c r="G1730" t="s">
        <v>9454</v>
      </c>
      <c r="H1730" t="s">
        <v>179</v>
      </c>
      <c r="I1730" s="1">
        <v>37099</v>
      </c>
      <c r="J1730" t="s">
        <v>9455</v>
      </c>
      <c r="K1730" t="s">
        <v>9456</v>
      </c>
      <c r="L1730">
        <v>42787</v>
      </c>
      <c r="M1730" t="s">
        <v>179</v>
      </c>
      <c r="N1730" s="1">
        <v>44928</v>
      </c>
      <c r="O1730" s="1">
        <v>44931</v>
      </c>
      <c r="P1730">
        <v>42</v>
      </c>
      <c r="Q1730">
        <v>2</v>
      </c>
      <c r="R1730" t="s">
        <v>40</v>
      </c>
      <c r="S1730">
        <v>2</v>
      </c>
      <c r="T1730">
        <v>1</v>
      </c>
      <c r="U1730">
        <v>3</v>
      </c>
      <c r="V1730">
        <v>723</v>
      </c>
      <c r="W1730" t="s">
        <v>41</v>
      </c>
      <c r="X1730" t="s">
        <v>9457</v>
      </c>
      <c r="Y1730" t="s">
        <v>65</v>
      </c>
      <c r="Z1730" s="1">
        <v>44890</v>
      </c>
      <c r="AA1730" s="2">
        <v>0.49982638888888892</v>
      </c>
      <c r="AB1730" s="2">
        <v>0.82827546296296306</v>
      </c>
      <c r="AC1730" t="s">
        <v>45</v>
      </c>
      <c r="AD1730" t="s">
        <v>45</v>
      </c>
      <c r="AE1730" t="s">
        <v>44</v>
      </c>
      <c r="AF1730">
        <v>241</v>
      </c>
    </row>
    <row r="1731" spans="1:32">
      <c r="A1731">
        <v>2931</v>
      </c>
      <c r="B1731">
        <v>2031</v>
      </c>
      <c r="C1731" t="s">
        <v>416</v>
      </c>
      <c r="D1731" t="s">
        <v>9458</v>
      </c>
      <c r="E1731" t="s">
        <v>48</v>
      </c>
      <c r="F1731" t="s">
        <v>9459</v>
      </c>
      <c r="G1731">
        <v>8786491482</v>
      </c>
      <c r="H1731" t="s">
        <v>309</v>
      </c>
      <c r="I1731" s="1">
        <v>24624</v>
      </c>
      <c r="J1731" t="s">
        <v>9460</v>
      </c>
      <c r="K1731" t="s">
        <v>9461</v>
      </c>
      <c r="L1731">
        <v>34693</v>
      </c>
      <c r="M1731" t="s">
        <v>309</v>
      </c>
      <c r="N1731" s="1">
        <v>44800</v>
      </c>
      <c r="O1731" s="1">
        <v>44804</v>
      </c>
      <c r="P1731">
        <v>25</v>
      </c>
      <c r="Q1731">
        <v>1</v>
      </c>
      <c r="R1731" t="s">
        <v>53</v>
      </c>
      <c r="S1731">
        <v>2</v>
      </c>
      <c r="T1731">
        <v>0</v>
      </c>
      <c r="U1731">
        <v>4</v>
      </c>
      <c r="V1731">
        <v>540</v>
      </c>
      <c r="W1731" t="s">
        <v>41</v>
      </c>
      <c r="X1731" t="s">
        <v>9462</v>
      </c>
      <c r="Y1731" t="s">
        <v>81</v>
      </c>
      <c r="Z1731" s="1">
        <v>44770</v>
      </c>
      <c r="AA1731" s="2">
        <v>0.19401620370370373</v>
      </c>
      <c r="AB1731" s="2">
        <v>0.54457175925925927</v>
      </c>
      <c r="AC1731" t="s">
        <v>44</v>
      </c>
      <c r="AD1731" t="s">
        <v>44</v>
      </c>
      <c r="AE1731" t="s">
        <v>44</v>
      </c>
      <c r="AF1731">
        <v>135</v>
      </c>
    </row>
    <row r="1732" spans="1:32">
      <c r="A1732">
        <v>2932</v>
      </c>
      <c r="B1732">
        <v>2032</v>
      </c>
      <c r="C1732" t="s">
        <v>602</v>
      </c>
      <c r="D1732" t="s">
        <v>1298</v>
      </c>
      <c r="E1732" t="s">
        <v>34</v>
      </c>
      <c r="F1732" t="s">
        <v>9463</v>
      </c>
      <c r="G1732" t="s">
        <v>9464</v>
      </c>
      <c r="H1732" t="s">
        <v>209</v>
      </c>
      <c r="I1732" s="1">
        <v>29178</v>
      </c>
      <c r="J1732" t="s">
        <v>9465</v>
      </c>
      <c r="K1732" t="s">
        <v>9466</v>
      </c>
      <c r="L1732">
        <v>14032</v>
      </c>
      <c r="M1732" t="s">
        <v>209</v>
      </c>
      <c r="N1732" s="1">
        <v>44947</v>
      </c>
      <c r="O1732" s="1">
        <v>44950</v>
      </c>
      <c r="P1732">
        <v>58</v>
      </c>
      <c r="Q1732">
        <v>3</v>
      </c>
      <c r="R1732" t="s">
        <v>53</v>
      </c>
      <c r="S1732">
        <v>2</v>
      </c>
      <c r="T1732">
        <v>2</v>
      </c>
      <c r="U1732">
        <v>3</v>
      </c>
      <c r="V1732">
        <v>393</v>
      </c>
      <c r="W1732" t="s">
        <v>41</v>
      </c>
      <c r="X1732" t="s">
        <v>9467</v>
      </c>
      <c r="Y1732" t="s">
        <v>81</v>
      </c>
      <c r="Z1732" s="1">
        <v>44921</v>
      </c>
      <c r="AA1732" s="2">
        <v>0.14571759259259259</v>
      </c>
      <c r="AB1732" s="2">
        <v>2.4108796296296298E-2</v>
      </c>
      <c r="AC1732" t="s">
        <v>45</v>
      </c>
      <c r="AD1732" t="s">
        <v>44</v>
      </c>
      <c r="AE1732" t="s">
        <v>45</v>
      </c>
      <c r="AF1732">
        <v>131</v>
      </c>
    </row>
    <row r="1733" spans="1:32">
      <c r="A1733">
        <v>2933</v>
      </c>
      <c r="B1733">
        <v>2033</v>
      </c>
      <c r="C1733" t="s">
        <v>66</v>
      </c>
      <c r="D1733" t="s">
        <v>140</v>
      </c>
      <c r="E1733" t="s">
        <v>34</v>
      </c>
      <c r="F1733" t="s">
        <v>9468</v>
      </c>
      <c r="G1733" t="s">
        <v>9469</v>
      </c>
      <c r="H1733" t="s">
        <v>70</v>
      </c>
      <c r="I1733" s="1">
        <v>22294</v>
      </c>
      <c r="J1733" t="s">
        <v>9470</v>
      </c>
      <c r="K1733" t="s">
        <v>9471</v>
      </c>
      <c r="L1733">
        <v>37919</v>
      </c>
      <c r="M1733" t="s">
        <v>70</v>
      </c>
      <c r="N1733" s="1">
        <v>44756</v>
      </c>
      <c r="O1733" s="1">
        <v>44758</v>
      </c>
      <c r="P1733">
        <v>55</v>
      </c>
      <c r="Q1733">
        <v>3</v>
      </c>
      <c r="R1733" t="s">
        <v>53</v>
      </c>
      <c r="S1733">
        <v>3</v>
      </c>
      <c r="T1733">
        <v>0</v>
      </c>
      <c r="U1733">
        <v>2</v>
      </c>
      <c r="V1733">
        <v>292</v>
      </c>
      <c r="W1733" t="s">
        <v>54</v>
      </c>
      <c r="X1733" t="s">
        <v>9472</v>
      </c>
      <c r="Y1733" t="s">
        <v>81</v>
      </c>
      <c r="Z1733" s="1">
        <v>44743</v>
      </c>
      <c r="AA1733" s="2">
        <v>0.53430555555555559</v>
      </c>
      <c r="AB1733" s="2">
        <v>4.9131944444444443E-2</v>
      </c>
      <c r="AC1733" t="s">
        <v>44</v>
      </c>
      <c r="AD1733" t="s">
        <v>44</v>
      </c>
      <c r="AE1733" t="s">
        <v>44</v>
      </c>
      <c r="AF1733">
        <v>146</v>
      </c>
    </row>
    <row r="1734" spans="1:32">
      <c r="A1734">
        <v>2934</v>
      </c>
      <c r="B1734">
        <v>2034</v>
      </c>
      <c r="C1734" t="s">
        <v>90</v>
      </c>
      <c r="D1734" t="s">
        <v>768</v>
      </c>
      <c r="E1734" t="s">
        <v>48</v>
      </c>
      <c r="F1734" t="s">
        <v>9473</v>
      </c>
      <c r="G1734" t="s">
        <v>9474</v>
      </c>
      <c r="H1734" t="s">
        <v>156</v>
      </c>
      <c r="I1734" s="1">
        <v>21973</v>
      </c>
      <c r="J1734" t="s">
        <v>9475</v>
      </c>
      <c r="K1734" t="s">
        <v>9476</v>
      </c>
      <c r="L1734">
        <v>21660</v>
      </c>
      <c r="M1734" t="s">
        <v>156</v>
      </c>
      <c r="N1734" s="1">
        <v>44649</v>
      </c>
      <c r="O1734" s="1">
        <v>44650</v>
      </c>
      <c r="P1734">
        <v>28</v>
      </c>
      <c r="Q1734">
        <v>2</v>
      </c>
      <c r="R1734" t="s">
        <v>53</v>
      </c>
      <c r="S1734">
        <v>3</v>
      </c>
      <c r="T1734">
        <v>1</v>
      </c>
      <c r="U1734">
        <v>1</v>
      </c>
      <c r="V1734">
        <v>129</v>
      </c>
      <c r="W1734" t="s">
        <v>54</v>
      </c>
      <c r="X1734" t="s">
        <v>9477</v>
      </c>
      <c r="Y1734" t="s">
        <v>81</v>
      </c>
      <c r="Z1734" s="1">
        <v>44623</v>
      </c>
      <c r="AA1734" s="2">
        <v>0.74825231481481491</v>
      </c>
      <c r="AB1734" s="2">
        <v>0.12151620370370371</v>
      </c>
      <c r="AC1734" t="s">
        <v>45</v>
      </c>
      <c r="AD1734" t="s">
        <v>44</v>
      </c>
      <c r="AE1734" t="s">
        <v>45</v>
      </c>
      <c r="AF1734">
        <v>129</v>
      </c>
    </row>
    <row r="1735" spans="1:32">
      <c r="A1735">
        <v>2936</v>
      </c>
      <c r="B1735">
        <v>2036</v>
      </c>
      <c r="C1735" t="s">
        <v>2828</v>
      </c>
      <c r="D1735" t="s">
        <v>696</v>
      </c>
      <c r="E1735" t="s">
        <v>48</v>
      </c>
      <c r="F1735" t="s">
        <v>9478</v>
      </c>
      <c r="G1735" t="s">
        <v>9479</v>
      </c>
      <c r="H1735" t="s">
        <v>217</v>
      </c>
      <c r="I1735" s="1">
        <v>28478</v>
      </c>
      <c r="J1735" t="s">
        <v>9480</v>
      </c>
      <c r="K1735" t="s">
        <v>5692</v>
      </c>
      <c r="L1735">
        <v>50267</v>
      </c>
      <c r="M1735" t="s">
        <v>217</v>
      </c>
      <c r="N1735" s="1">
        <v>44902</v>
      </c>
      <c r="O1735" s="1">
        <v>44903</v>
      </c>
      <c r="P1735">
        <v>8</v>
      </c>
      <c r="Q1735">
        <v>1</v>
      </c>
      <c r="R1735" t="s">
        <v>63</v>
      </c>
      <c r="S1735">
        <v>4</v>
      </c>
      <c r="T1735">
        <v>2</v>
      </c>
      <c r="U1735">
        <v>1</v>
      </c>
      <c r="V1735">
        <v>70</v>
      </c>
      <c r="W1735" t="s">
        <v>54</v>
      </c>
      <c r="X1735" t="s">
        <v>9481</v>
      </c>
      <c r="Y1735" t="s">
        <v>65</v>
      </c>
      <c r="Z1735" s="1">
        <v>44894</v>
      </c>
      <c r="AA1735" s="2">
        <v>0.79120370370370363</v>
      </c>
      <c r="AB1735" s="2">
        <v>0.45459490740740738</v>
      </c>
      <c r="AC1735" t="s">
        <v>45</v>
      </c>
      <c r="AD1735" t="s">
        <v>45</v>
      </c>
      <c r="AE1735" t="s">
        <v>44</v>
      </c>
      <c r="AF1735">
        <v>70</v>
      </c>
    </row>
    <row r="1736" spans="1:32">
      <c r="A1736">
        <v>2937</v>
      </c>
      <c r="B1736">
        <v>2037</v>
      </c>
      <c r="C1736" t="s">
        <v>915</v>
      </c>
      <c r="D1736" t="s">
        <v>3541</v>
      </c>
      <c r="E1736" t="s">
        <v>34</v>
      </c>
      <c r="F1736" t="s">
        <v>9482</v>
      </c>
      <c r="G1736" t="s">
        <v>9483</v>
      </c>
      <c r="H1736" t="s">
        <v>317</v>
      </c>
      <c r="I1736" s="1">
        <v>29977</v>
      </c>
      <c r="J1736" t="s">
        <v>9484</v>
      </c>
      <c r="K1736" t="s">
        <v>9485</v>
      </c>
      <c r="L1736">
        <v>26860</v>
      </c>
      <c r="M1736" t="s">
        <v>317</v>
      </c>
      <c r="N1736" s="1">
        <v>44753</v>
      </c>
      <c r="O1736" s="1">
        <v>44757</v>
      </c>
      <c r="P1736">
        <v>88</v>
      </c>
      <c r="Q1736">
        <v>4</v>
      </c>
      <c r="R1736" t="s">
        <v>53</v>
      </c>
      <c r="S1736">
        <v>3</v>
      </c>
      <c r="T1736">
        <v>2</v>
      </c>
      <c r="U1736">
        <v>4</v>
      </c>
      <c r="V1736">
        <v>556</v>
      </c>
      <c r="W1736" t="s">
        <v>41</v>
      </c>
      <c r="X1736" t="s">
        <v>9486</v>
      </c>
      <c r="Y1736" t="s">
        <v>6</v>
      </c>
      <c r="Z1736" s="1">
        <v>44734</v>
      </c>
      <c r="AA1736" s="2">
        <v>0.78637731481481488</v>
      </c>
      <c r="AB1736" s="2">
        <v>0.38215277777777779</v>
      </c>
      <c r="AC1736" t="s">
        <v>44</v>
      </c>
      <c r="AD1736" t="s">
        <v>44</v>
      </c>
      <c r="AE1736" t="s">
        <v>44</v>
      </c>
      <c r="AF1736">
        <v>139</v>
      </c>
    </row>
    <row r="1737" spans="1:32">
      <c r="A1737">
        <v>2938</v>
      </c>
      <c r="B1737">
        <v>2038</v>
      </c>
      <c r="C1737" t="s">
        <v>590</v>
      </c>
      <c r="D1737" t="s">
        <v>6402</v>
      </c>
      <c r="E1737" t="s">
        <v>34</v>
      </c>
      <c r="F1737" t="s">
        <v>9487</v>
      </c>
      <c r="G1737" t="s">
        <v>9488</v>
      </c>
      <c r="H1737" t="s">
        <v>171</v>
      </c>
      <c r="I1737" s="1">
        <v>37092</v>
      </c>
      <c r="J1737" t="s">
        <v>9489</v>
      </c>
      <c r="K1737" t="s">
        <v>9490</v>
      </c>
      <c r="L1737">
        <v>1929</v>
      </c>
      <c r="M1737" t="s">
        <v>171</v>
      </c>
      <c r="N1737" s="1">
        <v>44754</v>
      </c>
      <c r="O1737" s="1">
        <v>44757</v>
      </c>
      <c r="P1737">
        <v>46</v>
      </c>
      <c r="Q1737">
        <v>2</v>
      </c>
      <c r="R1737" t="s">
        <v>53</v>
      </c>
      <c r="S1737">
        <v>1</v>
      </c>
      <c r="T1737">
        <v>1</v>
      </c>
      <c r="U1737">
        <v>3</v>
      </c>
      <c r="V1737">
        <v>387</v>
      </c>
      <c r="W1737" t="s">
        <v>41</v>
      </c>
      <c r="X1737" t="s">
        <v>9491</v>
      </c>
      <c r="Y1737" t="s">
        <v>65</v>
      </c>
      <c r="Z1737" s="1">
        <v>44726</v>
      </c>
      <c r="AA1737" s="2">
        <v>0.61225694444444445</v>
      </c>
      <c r="AB1737" s="2">
        <v>0.79314814814814805</v>
      </c>
      <c r="AC1737" t="s">
        <v>44</v>
      </c>
      <c r="AD1737" t="s">
        <v>45</v>
      </c>
      <c r="AE1737" t="s">
        <v>45</v>
      </c>
      <c r="AF1737">
        <v>129</v>
      </c>
    </row>
    <row r="1738" spans="1:32">
      <c r="A1738">
        <v>2939</v>
      </c>
      <c r="B1738">
        <v>2039</v>
      </c>
      <c r="C1738" t="s">
        <v>1155</v>
      </c>
      <c r="D1738" t="s">
        <v>4737</v>
      </c>
      <c r="E1738" t="s">
        <v>48</v>
      </c>
      <c r="F1738" t="s">
        <v>9492</v>
      </c>
      <c r="G1738" t="s">
        <v>9493</v>
      </c>
      <c r="H1738" t="s">
        <v>50</v>
      </c>
      <c r="I1738" s="1">
        <v>18944</v>
      </c>
      <c r="J1738" t="s">
        <v>9494</v>
      </c>
      <c r="K1738" t="s">
        <v>4907</v>
      </c>
      <c r="L1738">
        <v>58449</v>
      </c>
      <c r="M1738" t="s">
        <v>50</v>
      </c>
      <c r="N1738" s="1">
        <v>44853</v>
      </c>
      <c r="O1738" s="1">
        <v>44858</v>
      </c>
      <c r="P1738">
        <v>32</v>
      </c>
      <c r="Q1738">
        <v>2</v>
      </c>
      <c r="R1738" t="s">
        <v>63</v>
      </c>
      <c r="S1738">
        <v>3</v>
      </c>
      <c r="T1738">
        <v>2</v>
      </c>
      <c r="U1738">
        <v>5</v>
      </c>
      <c r="V1738">
        <v>445</v>
      </c>
      <c r="W1738" t="s">
        <v>54</v>
      </c>
      <c r="X1738" t="s">
        <v>9495</v>
      </c>
      <c r="Y1738" t="s">
        <v>43</v>
      </c>
      <c r="Z1738" s="1">
        <v>44818</v>
      </c>
      <c r="AA1738" s="2">
        <v>0.82311342592592596</v>
      </c>
      <c r="AB1738" s="2">
        <v>0.50171296296296297</v>
      </c>
      <c r="AC1738" t="s">
        <v>44</v>
      </c>
      <c r="AD1738" t="s">
        <v>44</v>
      </c>
      <c r="AE1738" t="s">
        <v>44</v>
      </c>
      <c r="AF1738">
        <v>89</v>
      </c>
    </row>
    <row r="1739" spans="1:32">
      <c r="A1739">
        <v>2940</v>
      </c>
      <c r="B1739">
        <v>2040</v>
      </c>
      <c r="C1739" t="s">
        <v>6740</v>
      </c>
      <c r="D1739" t="s">
        <v>2002</v>
      </c>
      <c r="E1739" t="s">
        <v>48</v>
      </c>
      <c r="F1739" t="s">
        <v>9496</v>
      </c>
      <c r="G1739" t="s">
        <v>9497</v>
      </c>
      <c r="H1739" t="s">
        <v>37</v>
      </c>
      <c r="I1739" s="1">
        <v>23765</v>
      </c>
      <c r="J1739" t="s">
        <v>9498</v>
      </c>
      <c r="K1739" t="s">
        <v>9499</v>
      </c>
      <c r="L1739">
        <v>31881</v>
      </c>
      <c r="M1739" t="s">
        <v>37</v>
      </c>
      <c r="N1739" s="1">
        <v>44652</v>
      </c>
      <c r="O1739" s="1">
        <v>44653</v>
      </c>
      <c r="P1739">
        <v>9</v>
      </c>
      <c r="Q1739">
        <v>1</v>
      </c>
      <c r="R1739" t="s">
        <v>40</v>
      </c>
      <c r="S1739">
        <v>3</v>
      </c>
      <c r="T1739">
        <v>1</v>
      </c>
      <c r="U1739">
        <v>1</v>
      </c>
      <c r="V1739">
        <v>227</v>
      </c>
      <c r="W1739" t="s">
        <v>54</v>
      </c>
      <c r="X1739" t="s">
        <v>9500</v>
      </c>
      <c r="Y1739" t="s">
        <v>6</v>
      </c>
      <c r="Z1739" s="1">
        <v>44619</v>
      </c>
      <c r="AA1739" s="2">
        <v>0.15361111111111111</v>
      </c>
      <c r="AB1739" s="2">
        <v>0.89487268518518526</v>
      </c>
      <c r="AC1739" t="s">
        <v>44</v>
      </c>
      <c r="AD1739" t="s">
        <v>44</v>
      </c>
      <c r="AE1739" t="s">
        <v>45</v>
      </c>
      <c r="AF1739">
        <v>227</v>
      </c>
    </row>
    <row r="1740" spans="1:32">
      <c r="A1740">
        <v>2941</v>
      </c>
      <c r="B1740">
        <v>2041</v>
      </c>
      <c r="C1740" t="s">
        <v>5587</v>
      </c>
      <c r="D1740" t="s">
        <v>9501</v>
      </c>
      <c r="E1740" t="s">
        <v>34</v>
      </c>
      <c r="F1740" t="s">
        <v>9502</v>
      </c>
      <c r="G1740" t="s">
        <v>9503</v>
      </c>
      <c r="H1740" t="s">
        <v>941</v>
      </c>
      <c r="I1740" s="1">
        <v>33973</v>
      </c>
      <c r="J1740" t="s">
        <v>9504</v>
      </c>
      <c r="K1740" t="s">
        <v>52</v>
      </c>
      <c r="L1740">
        <v>82071</v>
      </c>
      <c r="M1740" t="s">
        <v>941</v>
      </c>
      <c r="N1740" s="1">
        <v>44652</v>
      </c>
      <c r="O1740" s="1">
        <v>44657</v>
      </c>
      <c r="P1740">
        <v>82</v>
      </c>
      <c r="Q1740">
        <v>4</v>
      </c>
      <c r="R1740" t="s">
        <v>53</v>
      </c>
      <c r="S1740">
        <v>4</v>
      </c>
      <c r="T1740">
        <v>0</v>
      </c>
      <c r="U1740">
        <v>5</v>
      </c>
      <c r="V1740">
        <v>690</v>
      </c>
      <c r="W1740" t="s">
        <v>41</v>
      </c>
      <c r="X1740" t="s">
        <v>9505</v>
      </c>
      <c r="Y1740" t="s">
        <v>81</v>
      </c>
      <c r="Z1740" s="1">
        <v>44630</v>
      </c>
      <c r="AA1740" s="2">
        <v>3.0706018518518521E-2</v>
      </c>
      <c r="AB1740" s="2">
        <v>0.90994212962962961</v>
      </c>
      <c r="AC1740" t="s">
        <v>45</v>
      </c>
      <c r="AD1740" t="s">
        <v>45</v>
      </c>
      <c r="AE1740" t="s">
        <v>44</v>
      </c>
      <c r="AF1740">
        <v>138</v>
      </c>
    </row>
    <row r="1741" spans="1:32">
      <c r="A1741">
        <v>2942</v>
      </c>
      <c r="B1741">
        <v>2042</v>
      </c>
      <c r="C1741" t="s">
        <v>4027</v>
      </c>
      <c r="D1741" t="s">
        <v>4610</v>
      </c>
      <c r="E1741" t="s">
        <v>48</v>
      </c>
      <c r="F1741" t="s">
        <v>9506</v>
      </c>
      <c r="G1741" t="s">
        <v>9507</v>
      </c>
      <c r="H1741" t="s">
        <v>1442</v>
      </c>
      <c r="I1741" s="1">
        <v>18786</v>
      </c>
      <c r="J1741" t="s">
        <v>9508</v>
      </c>
      <c r="K1741" t="s">
        <v>9509</v>
      </c>
      <c r="L1741">
        <v>59047</v>
      </c>
      <c r="M1741" t="s">
        <v>1442</v>
      </c>
      <c r="N1741" s="1">
        <v>44785</v>
      </c>
      <c r="O1741" s="1">
        <v>44788</v>
      </c>
      <c r="P1741">
        <v>97</v>
      </c>
      <c r="Q1741">
        <v>4</v>
      </c>
      <c r="R1741" t="s">
        <v>53</v>
      </c>
      <c r="S1741">
        <v>3</v>
      </c>
      <c r="T1741">
        <v>1</v>
      </c>
      <c r="U1741">
        <v>3</v>
      </c>
      <c r="V1741">
        <v>432</v>
      </c>
      <c r="W1741" t="s">
        <v>41</v>
      </c>
      <c r="X1741" t="s">
        <v>9510</v>
      </c>
      <c r="Y1741" t="s">
        <v>6</v>
      </c>
      <c r="Z1741" s="1">
        <v>44776</v>
      </c>
      <c r="AA1741" s="2">
        <v>0.73665509259259254</v>
      </c>
      <c r="AB1741" s="2">
        <v>0.21927083333333333</v>
      </c>
      <c r="AC1741" t="s">
        <v>44</v>
      </c>
      <c r="AD1741" t="s">
        <v>44</v>
      </c>
      <c r="AE1741" t="s">
        <v>44</v>
      </c>
      <c r="AF1741">
        <v>144</v>
      </c>
    </row>
    <row r="1742" spans="1:32">
      <c r="A1742">
        <v>2943</v>
      </c>
      <c r="B1742">
        <v>2043</v>
      </c>
      <c r="C1742" t="s">
        <v>3403</v>
      </c>
      <c r="D1742" t="s">
        <v>3901</v>
      </c>
      <c r="E1742" t="s">
        <v>48</v>
      </c>
      <c r="F1742" t="s">
        <v>9511</v>
      </c>
      <c r="G1742" t="s">
        <v>9512</v>
      </c>
      <c r="H1742" t="s">
        <v>50</v>
      </c>
      <c r="I1742" s="1">
        <v>28916</v>
      </c>
      <c r="J1742" t="s">
        <v>9513</v>
      </c>
      <c r="K1742" t="s">
        <v>9514</v>
      </c>
      <c r="L1742">
        <v>83081</v>
      </c>
      <c r="M1742" t="s">
        <v>50</v>
      </c>
      <c r="N1742" s="1">
        <v>44859</v>
      </c>
      <c r="O1742" s="1">
        <v>44860</v>
      </c>
      <c r="P1742">
        <v>65</v>
      </c>
      <c r="Q1742">
        <v>3</v>
      </c>
      <c r="R1742" t="s">
        <v>63</v>
      </c>
      <c r="S1742">
        <v>2</v>
      </c>
      <c r="T1742">
        <v>0</v>
      </c>
      <c r="U1742">
        <v>1</v>
      </c>
      <c r="V1742">
        <v>67</v>
      </c>
      <c r="W1742" t="s">
        <v>54</v>
      </c>
      <c r="X1742" t="s">
        <v>9515</v>
      </c>
      <c r="Y1742" t="s">
        <v>43</v>
      </c>
      <c r="Z1742" s="1">
        <v>44847</v>
      </c>
      <c r="AA1742" s="2">
        <v>0.85200231481481481</v>
      </c>
      <c r="AB1742" s="2">
        <v>0.53331018518518525</v>
      </c>
      <c r="AC1742" t="s">
        <v>45</v>
      </c>
      <c r="AD1742" t="s">
        <v>45</v>
      </c>
      <c r="AE1742" t="s">
        <v>45</v>
      </c>
      <c r="AF1742">
        <v>67</v>
      </c>
    </row>
    <row r="1743" spans="1:32">
      <c r="A1743">
        <v>2944</v>
      </c>
      <c r="B1743">
        <v>2044</v>
      </c>
      <c r="C1743" t="s">
        <v>90</v>
      </c>
      <c r="D1743" t="s">
        <v>2828</v>
      </c>
      <c r="E1743" t="s">
        <v>48</v>
      </c>
      <c r="F1743" t="s">
        <v>9516</v>
      </c>
      <c r="G1743" t="s">
        <v>9517</v>
      </c>
      <c r="H1743" t="s">
        <v>405</v>
      </c>
      <c r="I1743" s="1">
        <v>24334</v>
      </c>
      <c r="J1743" t="s">
        <v>9518</v>
      </c>
      <c r="K1743" t="s">
        <v>9519</v>
      </c>
      <c r="L1743">
        <v>66296</v>
      </c>
      <c r="M1743" t="s">
        <v>405</v>
      </c>
      <c r="N1743" s="1">
        <v>44585</v>
      </c>
      <c r="O1743" s="1">
        <v>44586</v>
      </c>
      <c r="P1743">
        <v>13</v>
      </c>
      <c r="Q1743">
        <v>1</v>
      </c>
      <c r="R1743" t="s">
        <v>53</v>
      </c>
      <c r="S1743">
        <v>4</v>
      </c>
      <c r="T1743">
        <v>2</v>
      </c>
      <c r="U1743">
        <v>1</v>
      </c>
      <c r="V1743">
        <v>137</v>
      </c>
      <c r="W1743" t="s">
        <v>54</v>
      </c>
      <c r="X1743" t="s">
        <v>9520</v>
      </c>
      <c r="Y1743" t="s">
        <v>43</v>
      </c>
      <c r="Z1743" s="1">
        <v>44579</v>
      </c>
      <c r="AA1743" s="2">
        <v>0.22163194444444445</v>
      </c>
      <c r="AB1743" s="2">
        <v>0.94212962962962965</v>
      </c>
      <c r="AC1743" t="s">
        <v>45</v>
      </c>
      <c r="AD1743" t="s">
        <v>45</v>
      </c>
      <c r="AE1743" t="s">
        <v>45</v>
      </c>
      <c r="AF1743">
        <v>137</v>
      </c>
    </row>
    <row r="1744" spans="1:32">
      <c r="A1744">
        <v>2945</v>
      </c>
      <c r="B1744">
        <v>2045</v>
      </c>
      <c r="C1744" t="s">
        <v>662</v>
      </c>
      <c r="D1744" t="s">
        <v>1228</v>
      </c>
      <c r="E1744" t="s">
        <v>48</v>
      </c>
      <c r="F1744" t="s">
        <v>9521</v>
      </c>
      <c r="G1744" t="s">
        <v>9522</v>
      </c>
      <c r="H1744" t="s">
        <v>457</v>
      </c>
      <c r="I1744" s="1">
        <v>28557</v>
      </c>
      <c r="J1744" t="s">
        <v>9523</v>
      </c>
      <c r="K1744" t="s">
        <v>9524</v>
      </c>
      <c r="L1744">
        <v>20400</v>
      </c>
      <c r="M1744" t="s">
        <v>457</v>
      </c>
      <c r="N1744" s="1">
        <v>44882</v>
      </c>
      <c r="O1744" s="1">
        <v>44885</v>
      </c>
      <c r="P1744">
        <v>54</v>
      </c>
      <c r="Q1744">
        <v>3</v>
      </c>
      <c r="R1744" t="s">
        <v>40</v>
      </c>
      <c r="S1744">
        <v>1</v>
      </c>
      <c r="T1744">
        <v>0</v>
      </c>
      <c r="U1744">
        <v>3</v>
      </c>
      <c r="V1744">
        <v>693</v>
      </c>
      <c r="W1744" t="s">
        <v>41</v>
      </c>
      <c r="X1744" t="s">
        <v>9525</v>
      </c>
      <c r="Y1744" t="s">
        <v>81</v>
      </c>
      <c r="Z1744" s="1">
        <v>44855</v>
      </c>
      <c r="AA1744" s="2">
        <v>0.43163194444444447</v>
      </c>
      <c r="AB1744" s="2">
        <v>0.2916435185185185</v>
      </c>
      <c r="AC1744" t="s">
        <v>45</v>
      </c>
      <c r="AD1744" t="s">
        <v>44</v>
      </c>
      <c r="AE1744" t="s">
        <v>45</v>
      </c>
      <c r="AF1744">
        <v>231</v>
      </c>
    </row>
    <row r="1745" spans="1:32">
      <c r="A1745">
        <v>2946</v>
      </c>
      <c r="B1745">
        <v>2046</v>
      </c>
      <c r="C1745" t="s">
        <v>2046</v>
      </c>
      <c r="D1745" t="s">
        <v>1726</v>
      </c>
      <c r="E1745" t="s">
        <v>34</v>
      </c>
      <c r="F1745" t="s">
        <v>9526</v>
      </c>
      <c r="G1745" t="s">
        <v>9527</v>
      </c>
      <c r="H1745" t="s">
        <v>692</v>
      </c>
      <c r="I1745" s="1">
        <v>34533</v>
      </c>
      <c r="J1745" t="s">
        <v>9528</v>
      </c>
      <c r="K1745" t="s">
        <v>9529</v>
      </c>
      <c r="L1745">
        <v>36249</v>
      </c>
      <c r="M1745" t="s">
        <v>692</v>
      </c>
      <c r="N1745" s="1">
        <v>44662</v>
      </c>
      <c r="O1745" s="1">
        <v>44667</v>
      </c>
      <c r="P1745">
        <v>75</v>
      </c>
      <c r="Q1745">
        <v>3</v>
      </c>
      <c r="R1745" t="s">
        <v>40</v>
      </c>
      <c r="S1745">
        <v>3</v>
      </c>
      <c r="T1745">
        <v>0</v>
      </c>
      <c r="U1745">
        <v>5</v>
      </c>
      <c r="V1745">
        <v>1155</v>
      </c>
      <c r="W1745" t="s">
        <v>54</v>
      </c>
      <c r="X1745" t="s">
        <v>9530</v>
      </c>
      <c r="Y1745" t="s">
        <v>6</v>
      </c>
      <c r="Z1745" s="1">
        <v>44640</v>
      </c>
      <c r="AA1745" s="2">
        <v>0.50672453703703701</v>
      </c>
      <c r="AB1745" s="2">
        <v>0.18097222222222223</v>
      </c>
      <c r="AC1745" t="s">
        <v>45</v>
      </c>
      <c r="AD1745" t="s">
        <v>44</v>
      </c>
      <c r="AE1745" t="s">
        <v>44</v>
      </c>
      <c r="AF1745">
        <v>231</v>
      </c>
    </row>
    <row r="1746" spans="1:32">
      <c r="A1746">
        <v>2948</v>
      </c>
      <c r="B1746">
        <v>2048</v>
      </c>
      <c r="C1746" t="s">
        <v>648</v>
      </c>
      <c r="D1746" t="s">
        <v>3563</v>
      </c>
      <c r="E1746" t="s">
        <v>48</v>
      </c>
      <c r="F1746" t="s">
        <v>9531</v>
      </c>
      <c r="G1746" t="s">
        <v>9532</v>
      </c>
      <c r="H1746" t="s">
        <v>1442</v>
      </c>
      <c r="I1746" s="1">
        <v>22580</v>
      </c>
      <c r="J1746" t="s">
        <v>9533</v>
      </c>
      <c r="K1746" t="s">
        <v>9534</v>
      </c>
      <c r="L1746">
        <v>37719</v>
      </c>
      <c r="M1746" t="s">
        <v>1442</v>
      </c>
      <c r="N1746" s="1">
        <v>44610</v>
      </c>
      <c r="O1746" s="1">
        <v>44612</v>
      </c>
      <c r="P1746">
        <v>14</v>
      </c>
      <c r="Q1746">
        <v>1</v>
      </c>
      <c r="R1746" t="s">
        <v>63</v>
      </c>
      <c r="S1746">
        <v>3</v>
      </c>
      <c r="T1746">
        <v>2</v>
      </c>
      <c r="U1746">
        <v>2</v>
      </c>
      <c r="V1746">
        <v>122</v>
      </c>
      <c r="W1746" t="s">
        <v>41</v>
      </c>
      <c r="X1746" t="s">
        <v>9535</v>
      </c>
      <c r="Y1746" t="s">
        <v>65</v>
      </c>
      <c r="Z1746" s="1">
        <v>44588</v>
      </c>
      <c r="AA1746" s="2">
        <v>0.20282407407407407</v>
      </c>
      <c r="AB1746" s="2">
        <v>0.61107638888888893</v>
      </c>
      <c r="AC1746" t="s">
        <v>44</v>
      </c>
      <c r="AD1746" t="s">
        <v>45</v>
      </c>
      <c r="AE1746" t="s">
        <v>45</v>
      </c>
      <c r="AF1746">
        <v>61</v>
      </c>
    </row>
    <row r="1747" spans="1:32">
      <c r="A1747">
        <v>2950</v>
      </c>
      <c r="B1747">
        <v>2050</v>
      </c>
      <c r="C1747" t="s">
        <v>9536</v>
      </c>
      <c r="D1747" t="s">
        <v>1433</v>
      </c>
      <c r="E1747" t="s">
        <v>34</v>
      </c>
      <c r="F1747" t="s">
        <v>9537</v>
      </c>
      <c r="G1747" t="s">
        <v>9538</v>
      </c>
      <c r="H1747" t="s">
        <v>115</v>
      </c>
      <c r="I1747" s="1">
        <v>23675</v>
      </c>
      <c r="J1747" t="s">
        <v>9539</v>
      </c>
      <c r="K1747" t="s">
        <v>9540</v>
      </c>
      <c r="L1747">
        <v>24592</v>
      </c>
      <c r="M1747" t="s">
        <v>115</v>
      </c>
      <c r="N1747" s="1">
        <v>44705</v>
      </c>
      <c r="O1747" s="1">
        <v>44709</v>
      </c>
      <c r="P1747">
        <v>56</v>
      </c>
      <c r="Q1747">
        <v>3</v>
      </c>
      <c r="R1747" t="s">
        <v>63</v>
      </c>
      <c r="S1747">
        <v>2</v>
      </c>
      <c r="T1747">
        <v>1</v>
      </c>
      <c r="U1747">
        <v>4</v>
      </c>
      <c r="V1747">
        <v>252</v>
      </c>
      <c r="W1747" t="s">
        <v>54</v>
      </c>
      <c r="X1747" t="s">
        <v>9541</v>
      </c>
      <c r="Y1747" t="s">
        <v>6</v>
      </c>
      <c r="Z1747" s="1">
        <v>44681</v>
      </c>
      <c r="AA1747" s="2">
        <v>0.53049768518518514</v>
      </c>
      <c r="AB1747" s="2">
        <v>0.81486111111111104</v>
      </c>
      <c r="AC1747" t="s">
        <v>44</v>
      </c>
      <c r="AD1747" t="s">
        <v>44</v>
      </c>
      <c r="AE1747" t="s">
        <v>44</v>
      </c>
      <c r="AF1747">
        <v>63</v>
      </c>
    </row>
    <row r="1748" spans="1:32">
      <c r="A1748">
        <v>2951</v>
      </c>
      <c r="B1748">
        <v>2051</v>
      </c>
      <c r="C1748" t="s">
        <v>2868</v>
      </c>
      <c r="D1748" t="s">
        <v>4275</v>
      </c>
      <c r="E1748" t="s">
        <v>48</v>
      </c>
      <c r="F1748" t="s">
        <v>9542</v>
      </c>
      <c r="G1748" t="s">
        <v>9543</v>
      </c>
      <c r="H1748" t="s">
        <v>122</v>
      </c>
      <c r="I1748" s="1">
        <v>16870</v>
      </c>
      <c r="J1748" t="s">
        <v>9544</v>
      </c>
      <c r="K1748" t="s">
        <v>9545</v>
      </c>
      <c r="L1748">
        <v>61176</v>
      </c>
      <c r="M1748" t="s">
        <v>122</v>
      </c>
      <c r="N1748" s="1">
        <v>44614</v>
      </c>
      <c r="O1748" s="1">
        <v>44616</v>
      </c>
      <c r="P1748">
        <v>52</v>
      </c>
      <c r="Q1748">
        <v>3</v>
      </c>
      <c r="R1748" t="s">
        <v>53</v>
      </c>
      <c r="S1748">
        <v>2</v>
      </c>
      <c r="T1748">
        <v>0</v>
      </c>
      <c r="U1748">
        <v>2</v>
      </c>
      <c r="V1748">
        <v>290</v>
      </c>
      <c r="W1748" t="s">
        <v>54</v>
      </c>
      <c r="X1748" t="s">
        <v>9546</v>
      </c>
      <c r="Y1748" t="s">
        <v>65</v>
      </c>
      <c r="Z1748" s="1">
        <v>44577</v>
      </c>
      <c r="AA1748" s="2">
        <v>0.35980324074074077</v>
      </c>
      <c r="AB1748" s="2">
        <v>0.81405092592592598</v>
      </c>
      <c r="AC1748" t="s">
        <v>45</v>
      </c>
      <c r="AD1748" t="s">
        <v>44</v>
      </c>
      <c r="AE1748" t="s">
        <v>44</v>
      </c>
      <c r="AF1748">
        <v>145</v>
      </c>
    </row>
    <row r="1749" spans="1:32">
      <c r="A1749">
        <v>2952</v>
      </c>
      <c r="B1749">
        <v>2052</v>
      </c>
      <c r="C1749" t="s">
        <v>6248</v>
      </c>
      <c r="D1749" t="s">
        <v>5209</v>
      </c>
      <c r="E1749" t="s">
        <v>48</v>
      </c>
      <c r="F1749" t="s">
        <v>9547</v>
      </c>
      <c r="G1749" t="s">
        <v>9548</v>
      </c>
      <c r="H1749" t="s">
        <v>201</v>
      </c>
      <c r="I1749" s="1">
        <v>24498</v>
      </c>
      <c r="J1749" t="s">
        <v>9549</v>
      </c>
      <c r="K1749" t="s">
        <v>898</v>
      </c>
      <c r="L1749">
        <v>77536</v>
      </c>
      <c r="M1749" t="s">
        <v>201</v>
      </c>
      <c r="N1749" s="1">
        <v>44723</v>
      </c>
      <c r="O1749" s="1">
        <v>44724</v>
      </c>
      <c r="P1749">
        <v>51</v>
      </c>
      <c r="Q1749">
        <v>3</v>
      </c>
      <c r="R1749" t="s">
        <v>40</v>
      </c>
      <c r="S1749">
        <v>4</v>
      </c>
      <c r="T1749">
        <v>0</v>
      </c>
      <c r="U1749">
        <v>1</v>
      </c>
      <c r="V1749">
        <v>242</v>
      </c>
      <c r="W1749" t="s">
        <v>41</v>
      </c>
      <c r="X1749" t="s">
        <v>9550</v>
      </c>
      <c r="Y1749" t="s">
        <v>6</v>
      </c>
      <c r="Z1749" s="1">
        <v>44709</v>
      </c>
      <c r="AA1749" s="2">
        <v>0.18665509259259261</v>
      </c>
      <c r="AB1749" s="2">
        <v>0.9663425925925927</v>
      </c>
      <c r="AC1749" t="s">
        <v>45</v>
      </c>
      <c r="AD1749" t="s">
        <v>44</v>
      </c>
      <c r="AE1749" t="s">
        <v>45</v>
      </c>
      <c r="AF1749">
        <v>242</v>
      </c>
    </row>
    <row r="1750" spans="1:32">
      <c r="A1750">
        <v>2953</v>
      </c>
      <c r="B1750">
        <v>2053</v>
      </c>
      <c r="C1750" t="s">
        <v>3038</v>
      </c>
      <c r="D1750" t="s">
        <v>9551</v>
      </c>
      <c r="E1750" t="s">
        <v>48</v>
      </c>
      <c r="F1750" t="s">
        <v>9552</v>
      </c>
      <c r="G1750">
        <v>9314946354</v>
      </c>
      <c r="H1750" t="s">
        <v>725</v>
      </c>
      <c r="I1750" s="1">
        <v>36387</v>
      </c>
      <c r="J1750" t="s">
        <v>9553</v>
      </c>
      <c r="K1750" t="s">
        <v>9554</v>
      </c>
      <c r="L1750">
        <v>76105</v>
      </c>
      <c r="M1750" t="s">
        <v>725</v>
      </c>
      <c r="N1750" s="1">
        <v>44829</v>
      </c>
      <c r="O1750" s="1">
        <v>44833</v>
      </c>
      <c r="P1750">
        <v>18</v>
      </c>
      <c r="Q1750">
        <v>1</v>
      </c>
      <c r="R1750" t="s">
        <v>40</v>
      </c>
      <c r="S1750">
        <v>2</v>
      </c>
      <c r="T1750">
        <v>0</v>
      </c>
      <c r="U1750">
        <v>4</v>
      </c>
      <c r="V1750">
        <v>868</v>
      </c>
      <c r="W1750" t="s">
        <v>41</v>
      </c>
      <c r="X1750" t="s">
        <v>9555</v>
      </c>
      <c r="Y1750" t="s">
        <v>43</v>
      </c>
      <c r="Z1750" s="1">
        <v>44807</v>
      </c>
      <c r="AA1750" s="2">
        <v>0.86953703703703711</v>
      </c>
      <c r="AB1750" s="2">
        <v>0.30628472222222219</v>
      </c>
      <c r="AC1750" t="s">
        <v>45</v>
      </c>
      <c r="AD1750" t="s">
        <v>45</v>
      </c>
      <c r="AE1750" t="s">
        <v>44</v>
      </c>
      <c r="AF1750">
        <v>217</v>
      </c>
    </row>
    <row r="1751" spans="1:32">
      <c r="A1751">
        <v>2957</v>
      </c>
      <c r="B1751">
        <v>2057</v>
      </c>
      <c r="C1751" t="s">
        <v>160</v>
      </c>
      <c r="D1751" t="s">
        <v>9556</v>
      </c>
      <c r="E1751" t="s">
        <v>34</v>
      </c>
      <c r="F1751" t="s">
        <v>9557</v>
      </c>
      <c r="G1751" t="s">
        <v>9558</v>
      </c>
      <c r="H1751" t="s">
        <v>201</v>
      </c>
      <c r="I1751" s="1">
        <v>36910</v>
      </c>
      <c r="J1751" t="s">
        <v>9559</v>
      </c>
      <c r="K1751" t="s">
        <v>9560</v>
      </c>
      <c r="L1751">
        <v>52910</v>
      </c>
      <c r="M1751" t="s">
        <v>201</v>
      </c>
      <c r="N1751" s="1">
        <v>44850</v>
      </c>
      <c r="O1751" s="1">
        <v>44855</v>
      </c>
      <c r="P1751">
        <v>9</v>
      </c>
      <c r="Q1751">
        <v>1</v>
      </c>
      <c r="R1751" t="s">
        <v>40</v>
      </c>
      <c r="S1751">
        <v>1</v>
      </c>
      <c r="T1751">
        <v>2</v>
      </c>
      <c r="U1751">
        <v>5</v>
      </c>
      <c r="V1751">
        <v>1035</v>
      </c>
      <c r="W1751" t="s">
        <v>41</v>
      </c>
      <c r="X1751" t="s">
        <v>9561</v>
      </c>
      <c r="Y1751" t="s">
        <v>65</v>
      </c>
      <c r="Z1751" s="1">
        <v>44835</v>
      </c>
      <c r="AA1751" s="2">
        <v>0.98685185185185187</v>
      </c>
      <c r="AB1751" s="2">
        <v>0.69525462962962958</v>
      </c>
      <c r="AC1751" t="s">
        <v>44</v>
      </c>
      <c r="AD1751" t="s">
        <v>45</v>
      </c>
      <c r="AE1751" t="s">
        <v>45</v>
      </c>
      <c r="AF1751">
        <v>207</v>
      </c>
    </row>
    <row r="1752" spans="1:32">
      <c r="A1752">
        <v>2958</v>
      </c>
      <c r="B1752">
        <v>2058</v>
      </c>
      <c r="C1752" t="s">
        <v>583</v>
      </c>
      <c r="D1752" t="s">
        <v>5703</v>
      </c>
      <c r="E1752" t="s">
        <v>48</v>
      </c>
      <c r="F1752" t="s">
        <v>9562</v>
      </c>
      <c r="G1752" t="s">
        <v>9563</v>
      </c>
      <c r="H1752" t="s">
        <v>317</v>
      </c>
      <c r="I1752" s="1">
        <v>21776</v>
      </c>
      <c r="J1752" t="s">
        <v>9564</v>
      </c>
      <c r="K1752" t="s">
        <v>9565</v>
      </c>
      <c r="L1752">
        <v>15325</v>
      </c>
      <c r="M1752" t="s">
        <v>317</v>
      </c>
      <c r="N1752" s="1">
        <v>44846</v>
      </c>
      <c r="O1752" s="1">
        <v>44848</v>
      </c>
      <c r="P1752">
        <v>91</v>
      </c>
      <c r="Q1752">
        <v>4</v>
      </c>
      <c r="R1752" t="s">
        <v>53</v>
      </c>
      <c r="S1752">
        <v>3</v>
      </c>
      <c r="T1752">
        <v>1</v>
      </c>
      <c r="U1752">
        <v>2</v>
      </c>
      <c r="V1752">
        <v>300</v>
      </c>
      <c r="W1752" t="s">
        <v>41</v>
      </c>
      <c r="X1752" t="s">
        <v>9566</v>
      </c>
      <c r="Y1752" t="s">
        <v>65</v>
      </c>
      <c r="Z1752" s="1">
        <v>44812</v>
      </c>
      <c r="AA1752" s="2">
        <v>0.97449074074074071</v>
      </c>
      <c r="AB1752" s="2">
        <v>0.7950462962962962</v>
      </c>
      <c r="AC1752" t="s">
        <v>45</v>
      </c>
      <c r="AD1752" t="s">
        <v>44</v>
      </c>
      <c r="AE1752" t="s">
        <v>45</v>
      </c>
      <c r="AF1752">
        <v>150</v>
      </c>
    </row>
    <row r="1753" spans="1:32">
      <c r="A1753">
        <v>2959</v>
      </c>
      <c r="B1753">
        <v>2059</v>
      </c>
      <c r="C1753" t="s">
        <v>3145</v>
      </c>
      <c r="D1753" t="s">
        <v>1433</v>
      </c>
      <c r="E1753" t="s">
        <v>34</v>
      </c>
      <c r="F1753" t="s">
        <v>9567</v>
      </c>
      <c r="G1753" t="s">
        <v>9568</v>
      </c>
      <c r="H1753" t="s">
        <v>209</v>
      </c>
      <c r="I1753" s="1">
        <v>23176</v>
      </c>
      <c r="J1753" t="s">
        <v>9569</v>
      </c>
      <c r="K1753" t="s">
        <v>9570</v>
      </c>
      <c r="L1753">
        <v>62421</v>
      </c>
      <c r="M1753" t="s">
        <v>209</v>
      </c>
      <c r="N1753" s="1">
        <v>44882</v>
      </c>
      <c r="O1753" s="1">
        <v>44884</v>
      </c>
      <c r="P1753">
        <v>94</v>
      </c>
      <c r="Q1753">
        <v>4</v>
      </c>
      <c r="R1753" t="s">
        <v>53</v>
      </c>
      <c r="S1753">
        <v>3</v>
      </c>
      <c r="T1753">
        <v>1</v>
      </c>
      <c r="U1753">
        <v>2</v>
      </c>
      <c r="V1753">
        <v>288</v>
      </c>
      <c r="W1753" t="s">
        <v>54</v>
      </c>
      <c r="X1753" t="s">
        <v>9571</v>
      </c>
      <c r="Y1753" t="s">
        <v>43</v>
      </c>
      <c r="Z1753" s="1">
        <v>44848</v>
      </c>
      <c r="AA1753" s="2">
        <v>0.38781249999999995</v>
      </c>
      <c r="AB1753" s="2">
        <v>0.60045138888888883</v>
      </c>
      <c r="AC1753" t="s">
        <v>45</v>
      </c>
      <c r="AD1753" t="s">
        <v>44</v>
      </c>
      <c r="AE1753" t="s">
        <v>45</v>
      </c>
      <c r="AF1753">
        <v>144</v>
      </c>
    </row>
    <row r="1754" spans="1:32">
      <c r="A1754">
        <v>2960</v>
      </c>
      <c r="B1754">
        <v>2060</v>
      </c>
      <c r="C1754" t="s">
        <v>1247</v>
      </c>
      <c r="D1754" t="s">
        <v>9572</v>
      </c>
      <c r="E1754" t="s">
        <v>48</v>
      </c>
      <c r="F1754" t="s">
        <v>9573</v>
      </c>
      <c r="G1754" t="s">
        <v>9574</v>
      </c>
      <c r="H1754" t="s">
        <v>171</v>
      </c>
      <c r="I1754" s="1">
        <v>20623</v>
      </c>
      <c r="J1754" t="s">
        <v>9575</v>
      </c>
      <c r="K1754" t="s">
        <v>4432</v>
      </c>
      <c r="L1754">
        <v>45640</v>
      </c>
      <c r="M1754" t="s">
        <v>171</v>
      </c>
      <c r="N1754" s="1">
        <v>44595</v>
      </c>
      <c r="O1754" s="1">
        <v>44597</v>
      </c>
      <c r="P1754">
        <v>33</v>
      </c>
      <c r="Q1754">
        <v>2</v>
      </c>
      <c r="R1754" t="s">
        <v>40</v>
      </c>
      <c r="S1754">
        <v>2</v>
      </c>
      <c r="T1754">
        <v>1</v>
      </c>
      <c r="U1754">
        <v>2</v>
      </c>
      <c r="V1754">
        <v>418</v>
      </c>
      <c r="W1754" t="s">
        <v>54</v>
      </c>
      <c r="X1754" t="s">
        <v>9576</v>
      </c>
      <c r="Y1754" t="s">
        <v>43</v>
      </c>
      <c r="Z1754" s="1">
        <v>44590</v>
      </c>
      <c r="AA1754" s="2">
        <v>0.76370370370370377</v>
      </c>
      <c r="AB1754" s="2">
        <v>0.36510416666666662</v>
      </c>
      <c r="AC1754" t="s">
        <v>45</v>
      </c>
      <c r="AD1754" t="s">
        <v>45</v>
      </c>
      <c r="AE1754" t="s">
        <v>45</v>
      </c>
      <c r="AF1754">
        <v>209</v>
      </c>
    </row>
    <row r="1755" spans="1:32">
      <c r="A1755">
        <v>2962</v>
      </c>
      <c r="B1755">
        <v>2062</v>
      </c>
      <c r="C1755" t="s">
        <v>662</v>
      </c>
      <c r="D1755" t="s">
        <v>1801</v>
      </c>
      <c r="E1755" t="s">
        <v>48</v>
      </c>
      <c r="F1755" t="s">
        <v>9577</v>
      </c>
      <c r="G1755" t="s">
        <v>9578</v>
      </c>
      <c r="H1755" t="s">
        <v>1251</v>
      </c>
      <c r="I1755" s="1">
        <v>32865</v>
      </c>
      <c r="J1755" t="s">
        <v>9579</v>
      </c>
      <c r="K1755" t="s">
        <v>9580</v>
      </c>
      <c r="L1755">
        <v>58172</v>
      </c>
      <c r="M1755" t="s">
        <v>1251</v>
      </c>
      <c r="N1755" s="1">
        <v>44778</v>
      </c>
      <c r="O1755" s="1">
        <v>44781</v>
      </c>
      <c r="P1755">
        <v>10</v>
      </c>
      <c r="Q1755">
        <v>1</v>
      </c>
      <c r="R1755" t="s">
        <v>53</v>
      </c>
      <c r="S1755">
        <v>2</v>
      </c>
      <c r="T1755">
        <v>1</v>
      </c>
      <c r="U1755">
        <v>3</v>
      </c>
      <c r="V1755">
        <v>432</v>
      </c>
      <c r="W1755" t="s">
        <v>41</v>
      </c>
      <c r="X1755" t="s">
        <v>9581</v>
      </c>
      <c r="Y1755" t="s">
        <v>43</v>
      </c>
      <c r="Z1755" s="1">
        <v>44773</v>
      </c>
      <c r="AA1755" s="2">
        <v>0.61773148148148149</v>
      </c>
      <c r="AB1755" s="2">
        <v>0.82548611111111114</v>
      </c>
      <c r="AC1755" t="s">
        <v>45</v>
      </c>
      <c r="AD1755" t="s">
        <v>44</v>
      </c>
      <c r="AE1755" t="s">
        <v>44</v>
      </c>
      <c r="AF1755">
        <v>144</v>
      </c>
    </row>
    <row r="1756" spans="1:32">
      <c r="A1756">
        <v>2965</v>
      </c>
      <c r="B1756">
        <v>2065</v>
      </c>
      <c r="C1756" t="s">
        <v>112</v>
      </c>
      <c r="D1756" t="s">
        <v>3343</v>
      </c>
      <c r="E1756" t="s">
        <v>34</v>
      </c>
      <c r="F1756" t="s">
        <v>9582</v>
      </c>
      <c r="G1756" t="s">
        <v>9583</v>
      </c>
      <c r="H1756" t="s">
        <v>60</v>
      </c>
      <c r="I1756" s="1">
        <v>24249</v>
      </c>
      <c r="J1756" t="s">
        <v>9584</v>
      </c>
      <c r="K1756" t="s">
        <v>9585</v>
      </c>
      <c r="L1756">
        <v>44043</v>
      </c>
      <c r="M1756" t="s">
        <v>60</v>
      </c>
      <c r="N1756" s="1">
        <v>44638</v>
      </c>
      <c r="O1756" s="1">
        <v>44641</v>
      </c>
      <c r="P1756">
        <v>91</v>
      </c>
      <c r="Q1756">
        <v>4</v>
      </c>
      <c r="R1756" t="s">
        <v>53</v>
      </c>
      <c r="S1756">
        <v>1</v>
      </c>
      <c r="T1756">
        <v>1</v>
      </c>
      <c r="U1756">
        <v>3</v>
      </c>
      <c r="V1756">
        <v>405</v>
      </c>
      <c r="W1756" t="s">
        <v>41</v>
      </c>
      <c r="X1756" t="s">
        <v>9586</v>
      </c>
      <c r="Y1756" t="s">
        <v>43</v>
      </c>
      <c r="Z1756" s="1">
        <v>44614</v>
      </c>
      <c r="AA1756" s="2">
        <v>0.76937500000000003</v>
      </c>
      <c r="AB1756" s="2">
        <v>0.77490740740740749</v>
      </c>
      <c r="AC1756" t="s">
        <v>45</v>
      </c>
      <c r="AD1756" t="s">
        <v>44</v>
      </c>
      <c r="AE1756" t="s">
        <v>45</v>
      </c>
      <c r="AF1756">
        <v>135</v>
      </c>
    </row>
    <row r="1757" spans="1:32">
      <c r="A1757">
        <v>2966</v>
      </c>
      <c r="B1757">
        <v>2066</v>
      </c>
      <c r="C1757" t="s">
        <v>1771</v>
      </c>
      <c r="D1757" t="s">
        <v>4599</v>
      </c>
      <c r="E1757" t="s">
        <v>48</v>
      </c>
      <c r="F1757" t="s">
        <v>9587</v>
      </c>
      <c r="G1757">
        <v>3636613695</v>
      </c>
      <c r="H1757" t="s">
        <v>457</v>
      </c>
      <c r="I1757" s="1">
        <v>20194</v>
      </c>
      <c r="J1757" t="s">
        <v>9588</v>
      </c>
      <c r="K1757" t="s">
        <v>9589</v>
      </c>
      <c r="L1757">
        <v>8621</v>
      </c>
      <c r="M1757" t="s">
        <v>457</v>
      </c>
      <c r="N1757" s="1">
        <v>44921</v>
      </c>
      <c r="O1757" s="1">
        <v>44922</v>
      </c>
      <c r="P1757">
        <v>38</v>
      </c>
      <c r="Q1757">
        <v>2</v>
      </c>
      <c r="R1757" t="s">
        <v>63</v>
      </c>
      <c r="S1757">
        <v>4</v>
      </c>
      <c r="T1757">
        <v>0</v>
      </c>
      <c r="U1757">
        <v>1</v>
      </c>
      <c r="V1757">
        <v>63</v>
      </c>
      <c r="W1757" t="s">
        <v>41</v>
      </c>
      <c r="X1757" t="s">
        <v>9590</v>
      </c>
      <c r="Y1757" t="s">
        <v>6</v>
      </c>
      <c r="Z1757" s="1">
        <v>44896</v>
      </c>
      <c r="AA1757" s="2">
        <v>0.42645833333333333</v>
      </c>
      <c r="AB1757" s="2">
        <v>3.965277777777778E-2</v>
      </c>
      <c r="AC1757" t="s">
        <v>45</v>
      </c>
      <c r="AD1757" t="s">
        <v>44</v>
      </c>
      <c r="AE1757" t="s">
        <v>45</v>
      </c>
      <c r="AF1757">
        <v>63</v>
      </c>
    </row>
    <row r="1758" spans="1:32">
      <c r="A1758">
        <v>2967</v>
      </c>
      <c r="B1758">
        <v>2067</v>
      </c>
      <c r="C1758" t="s">
        <v>9356</v>
      </c>
      <c r="D1758" t="s">
        <v>656</v>
      </c>
      <c r="E1758" t="s">
        <v>34</v>
      </c>
      <c r="F1758" t="s">
        <v>9591</v>
      </c>
      <c r="G1758" t="s">
        <v>9592</v>
      </c>
      <c r="H1758" t="s">
        <v>537</v>
      </c>
      <c r="I1758" s="1">
        <v>33039</v>
      </c>
      <c r="J1758" t="s">
        <v>9593</v>
      </c>
      <c r="K1758" t="s">
        <v>9594</v>
      </c>
      <c r="L1758">
        <v>46534</v>
      </c>
      <c r="M1758" t="s">
        <v>537</v>
      </c>
      <c r="N1758" s="1">
        <v>44718</v>
      </c>
      <c r="O1758" s="1">
        <v>44719</v>
      </c>
      <c r="P1758">
        <v>66</v>
      </c>
      <c r="Q1758">
        <v>3</v>
      </c>
      <c r="R1758" t="s">
        <v>40</v>
      </c>
      <c r="S1758">
        <v>2</v>
      </c>
      <c r="T1758">
        <v>2</v>
      </c>
      <c r="U1758">
        <v>1</v>
      </c>
      <c r="V1758">
        <v>202</v>
      </c>
      <c r="W1758" t="s">
        <v>41</v>
      </c>
      <c r="X1758" t="s">
        <v>9595</v>
      </c>
      <c r="Y1758" t="s">
        <v>81</v>
      </c>
      <c r="Z1758" s="1">
        <v>44709</v>
      </c>
      <c r="AA1758" s="2">
        <v>0.53643518518518518</v>
      </c>
      <c r="AB1758" s="2">
        <v>0.87310185185185185</v>
      </c>
      <c r="AC1758" t="s">
        <v>45</v>
      </c>
      <c r="AD1758" t="s">
        <v>44</v>
      </c>
      <c r="AE1758" t="s">
        <v>45</v>
      </c>
      <c r="AF1758">
        <v>202</v>
      </c>
    </row>
    <row r="1759" spans="1:32">
      <c r="A1759">
        <v>2968</v>
      </c>
      <c r="B1759">
        <v>2068</v>
      </c>
      <c r="C1759" t="s">
        <v>702</v>
      </c>
      <c r="D1759" t="s">
        <v>3099</v>
      </c>
      <c r="E1759" t="s">
        <v>48</v>
      </c>
      <c r="F1759" t="s">
        <v>9596</v>
      </c>
      <c r="G1759">
        <f>1-232-593-4359</f>
        <v>-5183</v>
      </c>
      <c r="H1759" t="s">
        <v>1301</v>
      </c>
      <c r="I1759" s="1">
        <v>19511</v>
      </c>
      <c r="J1759" t="s">
        <v>9597</v>
      </c>
      <c r="K1759" t="s">
        <v>3692</v>
      </c>
      <c r="L1759">
        <v>68938</v>
      </c>
      <c r="M1759" t="s">
        <v>1301</v>
      </c>
      <c r="N1759" s="1">
        <v>44936</v>
      </c>
      <c r="O1759" s="1">
        <v>44939</v>
      </c>
      <c r="P1759">
        <v>59</v>
      </c>
      <c r="Q1759">
        <v>3</v>
      </c>
      <c r="R1759" t="s">
        <v>63</v>
      </c>
      <c r="S1759">
        <v>1</v>
      </c>
      <c r="T1759">
        <v>2</v>
      </c>
      <c r="U1759">
        <v>3</v>
      </c>
      <c r="V1759">
        <v>222</v>
      </c>
      <c r="W1759" t="s">
        <v>41</v>
      </c>
      <c r="X1759" t="s">
        <v>9598</v>
      </c>
      <c r="Y1759" t="s">
        <v>43</v>
      </c>
      <c r="Z1759" s="1">
        <v>44911</v>
      </c>
      <c r="AA1759" s="2">
        <v>0.82429398148148147</v>
      </c>
      <c r="AB1759" s="2">
        <v>8.9942129629629622E-2</v>
      </c>
      <c r="AC1759" t="s">
        <v>44</v>
      </c>
      <c r="AD1759" t="s">
        <v>44</v>
      </c>
      <c r="AE1759" t="s">
        <v>44</v>
      </c>
      <c r="AF1759">
        <v>74</v>
      </c>
    </row>
    <row r="1760" spans="1:32">
      <c r="A1760">
        <v>2969</v>
      </c>
      <c r="B1760">
        <v>2069</v>
      </c>
      <c r="C1760" t="s">
        <v>1335</v>
      </c>
      <c r="D1760" t="s">
        <v>385</v>
      </c>
      <c r="E1760" t="s">
        <v>48</v>
      </c>
      <c r="F1760" t="s">
        <v>9599</v>
      </c>
      <c r="G1760" t="s">
        <v>9600</v>
      </c>
      <c r="H1760" t="s">
        <v>280</v>
      </c>
      <c r="I1760" s="1">
        <v>36965</v>
      </c>
      <c r="J1760" t="s">
        <v>9601</v>
      </c>
      <c r="K1760" t="s">
        <v>9602</v>
      </c>
      <c r="L1760">
        <v>76770</v>
      </c>
      <c r="M1760" t="s">
        <v>280</v>
      </c>
      <c r="N1760" s="1">
        <v>44687</v>
      </c>
      <c r="O1760" s="1">
        <v>44689</v>
      </c>
      <c r="P1760">
        <v>86</v>
      </c>
      <c r="Q1760">
        <v>4</v>
      </c>
      <c r="R1760" t="s">
        <v>63</v>
      </c>
      <c r="S1760">
        <v>1</v>
      </c>
      <c r="T1760">
        <v>0</v>
      </c>
      <c r="U1760">
        <v>2</v>
      </c>
      <c r="V1760">
        <v>128</v>
      </c>
      <c r="W1760" t="s">
        <v>41</v>
      </c>
      <c r="X1760" t="s">
        <v>9603</v>
      </c>
      <c r="Y1760" t="s">
        <v>6</v>
      </c>
      <c r="Z1760" s="1">
        <v>44678</v>
      </c>
      <c r="AA1760" s="2">
        <v>0.46981481481481485</v>
      </c>
      <c r="AB1760" s="2">
        <v>0.35773148148148143</v>
      </c>
      <c r="AC1760" t="s">
        <v>45</v>
      </c>
      <c r="AD1760" t="s">
        <v>44</v>
      </c>
      <c r="AE1760" t="s">
        <v>45</v>
      </c>
      <c r="AF1760">
        <v>64</v>
      </c>
    </row>
    <row r="1761" spans="1:32">
      <c r="A1761">
        <v>2970</v>
      </c>
      <c r="B1761">
        <v>2070</v>
      </c>
      <c r="C1761" t="s">
        <v>513</v>
      </c>
      <c r="D1761" t="s">
        <v>8730</v>
      </c>
      <c r="E1761" t="s">
        <v>34</v>
      </c>
      <c r="F1761" t="s">
        <v>9604</v>
      </c>
      <c r="G1761" t="s">
        <v>9605</v>
      </c>
      <c r="H1761" t="s">
        <v>418</v>
      </c>
      <c r="I1761" s="1">
        <v>16586</v>
      </c>
      <c r="J1761" t="s">
        <v>9606</v>
      </c>
      <c r="K1761" t="s">
        <v>9607</v>
      </c>
      <c r="L1761">
        <v>15622</v>
      </c>
      <c r="M1761" t="s">
        <v>418</v>
      </c>
      <c r="N1761" s="1">
        <v>44865</v>
      </c>
      <c r="O1761" s="1">
        <v>44867</v>
      </c>
      <c r="P1761">
        <v>42</v>
      </c>
      <c r="Q1761">
        <v>2</v>
      </c>
      <c r="R1761" t="s">
        <v>40</v>
      </c>
      <c r="S1761">
        <v>4</v>
      </c>
      <c r="T1761">
        <v>0</v>
      </c>
      <c r="U1761">
        <v>2</v>
      </c>
      <c r="V1761">
        <v>406</v>
      </c>
      <c r="W1761" t="s">
        <v>54</v>
      </c>
      <c r="X1761" t="s">
        <v>9608</v>
      </c>
      <c r="Y1761" t="s">
        <v>81</v>
      </c>
      <c r="Z1761" s="1">
        <v>44834</v>
      </c>
      <c r="AA1761" s="2">
        <v>6.2662037037037044E-2</v>
      </c>
      <c r="AB1761" s="2">
        <v>0.65148148148148144</v>
      </c>
      <c r="AC1761" t="s">
        <v>45</v>
      </c>
      <c r="AD1761" t="s">
        <v>44</v>
      </c>
      <c r="AE1761" t="s">
        <v>44</v>
      </c>
      <c r="AF1761">
        <v>203</v>
      </c>
    </row>
    <row r="1762" spans="1:32">
      <c r="A1762">
        <v>2972</v>
      </c>
      <c r="B1762">
        <v>2072</v>
      </c>
      <c r="C1762" t="s">
        <v>9609</v>
      </c>
      <c r="D1762" t="s">
        <v>6298</v>
      </c>
      <c r="E1762" t="s">
        <v>48</v>
      </c>
      <c r="F1762" t="s">
        <v>9610</v>
      </c>
      <c r="G1762" t="s">
        <v>9611</v>
      </c>
      <c r="H1762" t="s">
        <v>692</v>
      </c>
      <c r="I1762" s="1">
        <v>30488</v>
      </c>
      <c r="J1762" t="s">
        <v>9612</v>
      </c>
      <c r="K1762" t="s">
        <v>9613</v>
      </c>
      <c r="L1762">
        <v>90398</v>
      </c>
      <c r="M1762" t="s">
        <v>692</v>
      </c>
      <c r="N1762" s="1">
        <v>44702</v>
      </c>
      <c r="O1762" s="1">
        <v>44706</v>
      </c>
      <c r="P1762">
        <v>73</v>
      </c>
      <c r="Q1762">
        <v>3</v>
      </c>
      <c r="R1762" t="s">
        <v>53</v>
      </c>
      <c r="S1762">
        <v>3</v>
      </c>
      <c r="T1762">
        <v>1</v>
      </c>
      <c r="U1762">
        <v>4</v>
      </c>
      <c r="V1762">
        <v>520</v>
      </c>
      <c r="W1762" t="s">
        <v>54</v>
      </c>
      <c r="X1762" t="s">
        <v>9614</v>
      </c>
      <c r="Y1762" t="s">
        <v>6</v>
      </c>
      <c r="Z1762" s="1">
        <v>44671</v>
      </c>
      <c r="AA1762" s="2">
        <v>0.13487268518518519</v>
      </c>
      <c r="AB1762" s="2">
        <v>0.37687500000000002</v>
      </c>
      <c r="AC1762" t="s">
        <v>44</v>
      </c>
      <c r="AD1762" t="s">
        <v>44</v>
      </c>
      <c r="AE1762" t="s">
        <v>44</v>
      </c>
      <c r="AF1762">
        <v>130</v>
      </c>
    </row>
    <row r="1763" spans="1:32">
      <c r="A1763">
        <v>2974</v>
      </c>
      <c r="B1763">
        <v>2074</v>
      </c>
      <c r="C1763" t="s">
        <v>364</v>
      </c>
      <c r="D1763" t="s">
        <v>2679</v>
      </c>
      <c r="E1763" t="s">
        <v>48</v>
      </c>
      <c r="F1763" t="s">
        <v>9615</v>
      </c>
      <c r="G1763" t="s">
        <v>9616</v>
      </c>
      <c r="H1763" t="s">
        <v>317</v>
      </c>
      <c r="I1763" s="1">
        <v>32194</v>
      </c>
      <c r="J1763" t="s">
        <v>9617</v>
      </c>
      <c r="K1763" t="s">
        <v>5220</v>
      </c>
      <c r="L1763">
        <v>12075</v>
      </c>
      <c r="M1763" t="s">
        <v>317</v>
      </c>
      <c r="N1763" s="1">
        <v>44792</v>
      </c>
      <c r="O1763" s="1">
        <v>44793</v>
      </c>
      <c r="P1763">
        <v>68</v>
      </c>
      <c r="Q1763">
        <v>3</v>
      </c>
      <c r="R1763" t="s">
        <v>63</v>
      </c>
      <c r="S1763">
        <v>2</v>
      </c>
      <c r="T1763">
        <v>2</v>
      </c>
      <c r="U1763">
        <v>1</v>
      </c>
      <c r="V1763">
        <v>64</v>
      </c>
      <c r="W1763" t="s">
        <v>41</v>
      </c>
      <c r="X1763" t="s">
        <v>9618</v>
      </c>
      <c r="Y1763" t="s">
        <v>43</v>
      </c>
      <c r="Z1763" s="1">
        <v>44772</v>
      </c>
      <c r="AA1763" s="2">
        <v>5.2766203703703697E-2</v>
      </c>
      <c r="AB1763" s="2">
        <v>0.58075231481481482</v>
      </c>
      <c r="AC1763" t="s">
        <v>44</v>
      </c>
      <c r="AD1763" t="s">
        <v>44</v>
      </c>
      <c r="AE1763" t="s">
        <v>45</v>
      </c>
      <c r="AF1763">
        <v>64</v>
      </c>
    </row>
    <row r="1764" spans="1:32">
      <c r="A1764">
        <v>2975</v>
      </c>
      <c r="B1764">
        <v>2075</v>
      </c>
      <c r="C1764" t="s">
        <v>3322</v>
      </c>
      <c r="D1764" t="s">
        <v>1228</v>
      </c>
      <c r="E1764" t="s">
        <v>48</v>
      </c>
      <c r="F1764" t="s">
        <v>9619</v>
      </c>
      <c r="G1764">
        <f>1-964-926-5345</f>
        <v>-7234</v>
      </c>
      <c r="H1764" t="s">
        <v>941</v>
      </c>
      <c r="I1764" s="1">
        <v>22158</v>
      </c>
      <c r="J1764" t="s">
        <v>9620</v>
      </c>
      <c r="K1764" t="s">
        <v>9621</v>
      </c>
      <c r="L1764">
        <v>67830</v>
      </c>
      <c r="M1764" t="s">
        <v>941</v>
      </c>
      <c r="N1764" s="1">
        <v>44764</v>
      </c>
      <c r="O1764" s="1">
        <v>44768</v>
      </c>
      <c r="P1764">
        <v>37</v>
      </c>
      <c r="Q1764">
        <v>2</v>
      </c>
      <c r="R1764" t="s">
        <v>53</v>
      </c>
      <c r="S1764">
        <v>4</v>
      </c>
      <c r="T1764">
        <v>1</v>
      </c>
      <c r="U1764">
        <v>4</v>
      </c>
      <c r="V1764">
        <v>600</v>
      </c>
      <c r="W1764" t="s">
        <v>41</v>
      </c>
      <c r="X1764" t="s">
        <v>9622</v>
      </c>
      <c r="Y1764" t="s">
        <v>6</v>
      </c>
      <c r="Z1764" s="1">
        <v>44744</v>
      </c>
      <c r="AA1764" s="2">
        <v>0.1363425925925926</v>
      </c>
      <c r="AB1764" s="2">
        <v>0.25461805555555556</v>
      </c>
      <c r="AC1764" t="s">
        <v>45</v>
      </c>
      <c r="AD1764" t="s">
        <v>45</v>
      </c>
      <c r="AE1764" t="s">
        <v>44</v>
      </c>
      <c r="AF1764">
        <v>150</v>
      </c>
    </row>
    <row r="1765" spans="1:32">
      <c r="A1765">
        <v>2976</v>
      </c>
      <c r="B1765">
        <v>2076</v>
      </c>
      <c r="C1765" t="s">
        <v>1328</v>
      </c>
      <c r="D1765" t="s">
        <v>9623</v>
      </c>
      <c r="E1765" t="s">
        <v>48</v>
      </c>
      <c r="F1765" t="s">
        <v>9624</v>
      </c>
      <c r="G1765" t="s">
        <v>9625</v>
      </c>
      <c r="H1765" t="s">
        <v>317</v>
      </c>
      <c r="I1765" s="1">
        <v>27662</v>
      </c>
      <c r="J1765" t="s">
        <v>9626</v>
      </c>
      <c r="K1765" t="s">
        <v>5796</v>
      </c>
      <c r="L1765">
        <v>90438</v>
      </c>
      <c r="M1765" t="s">
        <v>317</v>
      </c>
      <c r="N1765" s="1">
        <v>44905</v>
      </c>
      <c r="O1765" s="1">
        <v>44908</v>
      </c>
      <c r="P1765">
        <v>51</v>
      </c>
      <c r="Q1765">
        <v>3</v>
      </c>
      <c r="R1765" t="s">
        <v>40</v>
      </c>
      <c r="S1765">
        <v>3</v>
      </c>
      <c r="T1765">
        <v>2</v>
      </c>
      <c r="U1765">
        <v>3</v>
      </c>
      <c r="V1765">
        <v>693</v>
      </c>
      <c r="W1765" t="s">
        <v>41</v>
      </c>
      <c r="X1765" t="s">
        <v>9627</v>
      </c>
      <c r="Y1765" t="s">
        <v>81</v>
      </c>
      <c r="Z1765" s="1">
        <v>44895</v>
      </c>
      <c r="AA1765" s="2">
        <v>9.4629629629629619E-2</v>
      </c>
      <c r="AB1765" s="2">
        <v>0.59303240740740748</v>
      </c>
      <c r="AC1765" t="s">
        <v>44</v>
      </c>
      <c r="AD1765" t="s">
        <v>45</v>
      </c>
      <c r="AE1765" t="s">
        <v>45</v>
      </c>
      <c r="AF1765">
        <v>231</v>
      </c>
    </row>
    <row r="1766" spans="1:32">
      <c r="A1766">
        <v>2977</v>
      </c>
      <c r="B1766">
        <v>2077</v>
      </c>
      <c r="C1766" t="s">
        <v>371</v>
      </c>
      <c r="D1766" t="s">
        <v>3584</v>
      </c>
      <c r="E1766" t="s">
        <v>48</v>
      </c>
      <c r="F1766" t="s">
        <v>9628</v>
      </c>
      <c r="G1766" t="s">
        <v>9629</v>
      </c>
      <c r="H1766" t="s">
        <v>171</v>
      </c>
      <c r="I1766" s="1">
        <v>20272</v>
      </c>
      <c r="J1766" t="s">
        <v>9630</v>
      </c>
      <c r="K1766" t="s">
        <v>9631</v>
      </c>
      <c r="L1766">
        <v>52541</v>
      </c>
      <c r="M1766" t="s">
        <v>171</v>
      </c>
      <c r="N1766" s="1">
        <v>44898</v>
      </c>
      <c r="O1766" s="1">
        <v>44899</v>
      </c>
      <c r="P1766">
        <v>57</v>
      </c>
      <c r="Q1766">
        <v>3</v>
      </c>
      <c r="R1766" t="s">
        <v>40</v>
      </c>
      <c r="S1766">
        <v>1</v>
      </c>
      <c r="T1766">
        <v>0</v>
      </c>
      <c r="U1766">
        <v>1</v>
      </c>
      <c r="V1766">
        <v>216</v>
      </c>
      <c r="W1766" t="s">
        <v>54</v>
      </c>
      <c r="X1766" t="s">
        <v>9632</v>
      </c>
      <c r="Y1766" t="s">
        <v>81</v>
      </c>
      <c r="Z1766" s="1">
        <v>44861</v>
      </c>
      <c r="AA1766" s="2">
        <v>0.25407407407407406</v>
      </c>
      <c r="AB1766" s="2">
        <v>0.54840277777777779</v>
      </c>
      <c r="AC1766" t="s">
        <v>45</v>
      </c>
      <c r="AD1766" t="s">
        <v>45</v>
      </c>
      <c r="AE1766" t="s">
        <v>45</v>
      </c>
      <c r="AF1766">
        <v>216</v>
      </c>
    </row>
    <row r="1767" spans="1:32">
      <c r="A1767">
        <v>2978</v>
      </c>
      <c r="B1767">
        <v>2078</v>
      </c>
      <c r="C1767" t="s">
        <v>1789</v>
      </c>
      <c r="D1767" t="s">
        <v>9633</v>
      </c>
      <c r="E1767" t="s">
        <v>48</v>
      </c>
      <c r="F1767" t="s">
        <v>9634</v>
      </c>
      <c r="G1767" t="s">
        <v>9635</v>
      </c>
      <c r="H1767" t="s">
        <v>1301</v>
      </c>
      <c r="I1767" s="1">
        <v>19675</v>
      </c>
      <c r="J1767" t="s">
        <v>9636</v>
      </c>
      <c r="K1767" t="s">
        <v>9637</v>
      </c>
      <c r="L1767">
        <v>66690</v>
      </c>
      <c r="M1767" t="s">
        <v>1301</v>
      </c>
      <c r="N1767" s="1">
        <v>44726</v>
      </c>
      <c r="O1767" s="1">
        <v>44729</v>
      </c>
      <c r="P1767">
        <v>35</v>
      </c>
      <c r="Q1767">
        <v>2</v>
      </c>
      <c r="R1767" t="s">
        <v>63</v>
      </c>
      <c r="S1767">
        <v>3</v>
      </c>
      <c r="T1767">
        <v>0</v>
      </c>
      <c r="U1767">
        <v>3</v>
      </c>
      <c r="V1767">
        <v>228</v>
      </c>
      <c r="W1767" t="s">
        <v>41</v>
      </c>
      <c r="X1767" t="s">
        <v>9638</v>
      </c>
      <c r="Y1767" t="s">
        <v>43</v>
      </c>
      <c r="Z1767" s="1">
        <v>44709</v>
      </c>
      <c r="AA1767" s="2">
        <v>0.27423611111111112</v>
      </c>
      <c r="AB1767" s="2">
        <v>0.17856481481481482</v>
      </c>
      <c r="AC1767" t="s">
        <v>44</v>
      </c>
      <c r="AD1767" t="s">
        <v>44</v>
      </c>
      <c r="AE1767" t="s">
        <v>45</v>
      </c>
      <c r="AF1767">
        <v>76</v>
      </c>
    </row>
    <row r="1768" spans="1:32">
      <c r="A1768">
        <v>2979</v>
      </c>
      <c r="B1768">
        <v>2079</v>
      </c>
      <c r="C1768" t="s">
        <v>1681</v>
      </c>
      <c r="D1768" t="s">
        <v>5624</v>
      </c>
      <c r="E1768" t="s">
        <v>48</v>
      </c>
      <c r="F1768" t="s">
        <v>9639</v>
      </c>
      <c r="G1768" t="s">
        <v>9640</v>
      </c>
      <c r="H1768" t="s">
        <v>217</v>
      </c>
      <c r="I1768" s="1">
        <v>36638</v>
      </c>
      <c r="J1768" t="s">
        <v>9641</v>
      </c>
      <c r="K1768" t="s">
        <v>4255</v>
      </c>
      <c r="L1768">
        <v>66152</v>
      </c>
      <c r="M1768" t="s">
        <v>217</v>
      </c>
      <c r="N1768" s="1">
        <v>44886</v>
      </c>
      <c r="O1768" s="1">
        <v>44888</v>
      </c>
      <c r="P1768">
        <v>70</v>
      </c>
      <c r="Q1768">
        <v>3</v>
      </c>
      <c r="R1768" t="s">
        <v>53</v>
      </c>
      <c r="S1768">
        <v>1</v>
      </c>
      <c r="T1768">
        <v>0</v>
      </c>
      <c r="U1768">
        <v>2</v>
      </c>
      <c r="V1768">
        <v>284</v>
      </c>
      <c r="W1768" t="s">
        <v>54</v>
      </c>
      <c r="X1768" t="s">
        <v>9642</v>
      </c>
      <c r="Y1768" t="s">
        <v>81</v>
      </c>
      <c r="Z1768" s="1">
        <v>44871</v>
      </c>
      <c r="AA1768" s="2">
        <v>0.3611226851851852</v>
      </c>
      <c r="AB1768" s="2">
        <v>0.69262731481481488</v>
      </c>
      <c r="AC1768" t="s">
        <v>45</v>
      </c>
      <c r="AD1768" t="s">
        <v>45</v>
      </c>
      <c r="AE1768" t="s">
        <v>45</v>
      </c>
      <c r="AF1768">
        <v>142</v>
      </c>
    </row>
    <row r="1769" spans="1:32">
      <c r="A1769">
        <v>2981</v>
      </c>
      <c r="B1769">
        <v>2081</v>
      </c>
      <c r="C1769" t="s">
        <v>590</v>
      </c>
      <c r="D1769" t="s">
        <v>4152</v>
      </c>
      <c r="E1769" t="s">
        <v>34</v>
      </c>
      <c r="F1769" t="s">
        <v>9643</v>
      </c>
      <c r="G1769" t="s">
        <v>9644</v>
      </c>
      <c r="H1769" t="s">
        <v>418</v>
      </c>
      <c r="I1769" s="1">
        <v>28883</v>
      </c>
      <c r="J1769" t="s">
        <v>9645</v>
      </c>
      <c r="K1769" t="s">
        <v>9646</v>
      </c>
      <c r="L1769">
        <v>80145</v>
      </c>
      <c r="M1769" t="s">
        <v>418</v>
      </c>
      <c r="N1769" s="1">
        <v>44912</v>
      </c>
      <c r="O1769" s="1">
        <v>44914</v>
      </c>
      <c r="P1769">
        <v>39</v>
      </c>
      <c r="Q1769">
        <v>2</v>
      </c>
      <c r="R1769" t="s">
        <v>40</v>
      </c>
      <c r="S1769">
        <v>4</v>
      </c>
      <c r="T1769">
        <v>0</v>
      </c>
      <c r="U1769">
        <v>2</v>
      </c>
      <c r="V1769">
        <v>488</v>
      </c>
      <c r="W1769" t="s">
        <v>41</v>
      </c>
      <c r="X1769" t="s">
        <v>9647</v>
      </c>
      <c r="Y1769" t="s">
        <v>6</v>
      </c>
      <c r="Z1769" s="1">
        <v>44876</v>
      </c>
      <c r="AA1769" s="2">
        <v>0.12371527777777779</v>
      </c>
      <c r="AB1769" s="2">
        <v>0.31798611111111114</v>
      </c>
      <c r="AC1769" t="s">
        <v>44</v>
      </c>
      <c r="AD1769" t="s">
        <v>44</v>
      </c>
      <c r="AE1769" t="s">
        <v>44</v>
      </c>
      <c r="AF1769">
        <v>244</v>
      </c>
    </row>
    <row r="1770" spans="1:32">
      <c r="A1770">
        <v>2982</v>
      </c>
      <c r="B1770">
        <v>2082</v>
      </c>
      <c r="C1770" t="s">
        <v>1392</v>
      </c>
      <c r="D1770" t="s">
        <v>7095</v>
      </c>
      <c r="E1770" t="s">
        <v>34</v>
      </c>
      <c r="F1770" t="s">
        <v>9648</v>
      </c>
      <c r="G1770" t="s">
        <v>9649</v>
      </c>
      <c r="H1770" t="s">
        <v>418</v>
      </c>
      <c r="I1770" s="1">
        <v>27147</v>
      </c>
      <c r="J1770" t="s">
        <v>9650</v>
      </c>
      <c r="K1770" t="s">
        <v>9651</v>
      </c>
      <c r="L1770">
        <v>84985</v>
      </c>
      <c r="M1770" t="s">
        <v>418</v>
      </c>
      <c r="N1770" s="1">
        <v>44716</v>
      </c>
      <c r="O1770" s="1">
        <v>44718</v>
      </c>
      <c r="P1770">
        <v>1</v>
      </c>
      <c r="Q1770">
        <v>1</v>
      </c>
      <c r="R1770" t="s">
        <v>53</v>
      </c>
      <c r="S1770">
        <v>2</v>
      </c>
      <c r="T1770">
        <v>2</v>
      </c>
      <c r="U1770">
        <v>2</v>
      </c>
      <c r="V1770">
        <v>288</v>
      </c>
      <c r="W1770" t="s">
        <v>41</v>
      </c>
      <c r="X1770" t="s">
        <v>9652</v>
      </c>
      <c r="Y1770" t="s">
        <v>43</v>
      </c>
      <c r="Z1770" s="1">
        <v>44681</v>
      </c>
      <c r="AA1770" s="2">
        <v>0.13589120370370369</v>
      </c>
      <c r="AB1770" s="2">
        <v>5.8715277777777776E-2</v>
      </c>
      <c r="AC1770" t="s">
        <v>45</v>
      </c>
      <c r="AD1770" t="s">
        <v>45</v>
      </c>
      <c r="AE1770" t="s">
        <v>44</v>
      </c>
      <c r="AF1770">
        <v>144</v>
      </c>
    </row>
    <row r="1771" spans="1:32">
      <c r="A1771">
        <v>2983</v>
      </c>
      <c r="B1771">
        <v>2083</v>
      </c>
      <c r="C1771" t="s">
        <v>32</v>
      </c>
      <c r="D1771" t="s">
        <v>4975</v>
      </c>
      <c r="E1771" t="s">
        <v>48</v>
      </c>
      <c r="F1771" t="s">
        <v>9653</v>
      </c>
      <c r="G1771" t="s">
        <v>9654</v>
      </c>
      <c r="H1771" t="s">
        <v>692</v>
      </c>
      <c r="I1771" s="1">
        <v>20491</v>
      </c>
      <c r="J1771" t="s">
        <v>9655</v>
      </c>
      <c r="K1771" t="s">
        <v>9656</v>
      </c>
      <c r="L1771">
        <v>68674</v>
      </c>
      <c r="M1771" t="s">
        <v>692</v>
      </c>
      <c r="N1771" s="1">
        <v>44857</v>
      </c>
      <c r="O1771" s="1">
        <v>44862</v>
      </c>
      <c r="P1771">
        <v>13</v>
      </c>
      <c r="Q1771">
        <v>1</v>
      </c>
      <c r="R1771" t="s">
        <v>53</v>
      </c>
      <c r="S1771">
        <v>4</v>
      </c>
      <c r="T1771">
        <v>2</v>
      </c>
      <c r="U1771">
        <v>5</v>
      </c>
      <c r="V1771">
        <v>645</v>
      </c>
      <c r="W1771" t="s">
        <v>54</v>
      </c>
      <c r="X1771" t="s">
        <v>9657</v>
      </c>
      <c r="Y1771" t="s">
        <v>65</v>
      </c>
      <c r="Z1771" s="1">
        <v>44847</v>
      </c>
      <c r="AA1771" s="2">
        <v>0.84333333333333327</v>
      </c>
      <c r="AB1771" s="2">
        <v>0.66112268518518513</v>
      </c>
      <c r="AC1771" t="s">
        <v>45</v>
      </c>
      <c r="AD1771" t="s">
        <v>44</v>
      </c>
      <c r="AE1771" t="s">
        <v>45</v>
      </c>
      <c r="AF1771">
        <v>129</v>
      </c>
    </row>
    <row r="1772" spans="1:32">
      <c r="A1772">
        <v>2984</v>
      </c>
      <c r="B1772">
        <v>2084</v>
      </c>
      <c r="C1772" t="s">
        <v>4490</v>
      </c>
      <c r="D1772" t="s">
        <v>703</v>
      </c>
      <c r="E1772" t="s">
        <v>48</v>
      </c>
      <c r="F1772" t="s">
        <v>9658</v>
      </c>
      <c r="G1772" t="s">
        <v>9659</v>
      </c>
      <c r="H1772" t="s">
        <v>295</v>
      </c>
      <c r="I1772" s="1">
        <v>21593</v>
      </c>
      <c r="J1772" t="s">
        <v>9660</v>
      </c>
      <c r="K1772" t="s">
        <v>2575</v>
      </c>
      <c r="L1772">
        <v>82215</v>
      </c>
      <c r="M1772" t="s">
        <v>295</v>
      </c>
      <c r="N1772" s="1">
        <v>44856</v>
      </c>
      <c r="O1772" s="1">
        <v>44860</v>
      </c>
      <c r="P1772">
        <v>24</v>
      </c>
      <c r="Q1772">
        <v>1</v>
      </c>
      <c r="R1772" t="s">
        <v>40</v>
      </c>
      <c r="S1772">
        <v>3</v>
      </c>
      <c r="T1772">
        <v>1</v>
      </c>
      <c r="U1772">
        <v>4</v>
      </c>
      <c r="V1772">
        <v>960</v>
      </c>
      <c r="W1772" t="s">
        <v>54</v>
      </c>
      <c r="X1772" t="s">
        <v>9661</v>
      </c>
      <c r="Y1772" t="s">
        <v>81</v>
      </c>
      <c r="Z1772" s="1">
        <v>44842</v>
      </c>
      <c r="AA1772" s="2">
        <v>1.2581018518518519E-2</v>
      </c>
      <c r="AB1772" s="2">
        <v>0.1225</v>
      </c>
      <c r="AC1772" t="s">
        <v>44</v>
      </c>
      <c r="AD1772" t="s">
        <v>45</v>
      </c>
      <c r="AE1772" t="s">
        <v>44</v>
      </c>
      <c r="AF1772">
        <v>240</v>
      </c>
    </row>
    <row r="1773" spans="1:32">
      <c r="A1773">
        <v>2985</v>
      </c>
      <c r="B1773">
        <v>2085</v>
      </c>
      <c r="C1773" t="s">
        <v>284</v>
      </c>
      <c r="D1773" t="s">
        <v>57</v>
      </c>
      <c r="E1773" t="s">
        <v>48</v>
      </c>
      <c r="F1773" t="s">
        <v>9662</v>
      </c>
      <c r="G1773" t="s">
        <v>9663</v>
      </c>
      <c r="H1773" t="s">
        <v>129</v>
      </c>
      <c r="I1773" s="1">
        <v>26649</v>
      </c>
      <c r="J1773" t="s">
        <v>9664</v>
      </c>
      <c r="K1773" t="s">
        <v>9665</v>
      </c>
      <c r="L1773">
        <v>28942</v>
      </c>
      <c r="M1773" t="s">
        <v>129</v>
      </c>
      <c r="N1773" s="1">
        <v>44782</v>
      </c>
      <c r="O1773" s="1">
        <v>44783</v>
      </c>
      <c r="P1773">
        <v>11</v>
      </c>
      <c r="Q1773">
        <v>1</v>
      </c>
      <c r="R1773" t="s">
        <v>63</v>
      </c>
      <c r="S1773">
        <v>2</v>
      </c>
      <c r="T1773">
        <v>0</v>
      </c>
      <c r="U1773">
        <v>1</v>
      </c>
      <c r="V1773">
        <v>67</v>
      </c>
      <c r="W1773" t="s">
        <v>54</v>
      </c>
      <c r="X1773" t="s">
        <v>9666</v>
      </c>
      <c r="Y1773" t="s">
        <v>6</v>
      </c>
      <c r="Z1773" s="1">
        <v>44745</v>
      </c>
      <c r="AA1773" s="2">
        <v>0.35684027777777777</v>
      </c>
      <c r="AB1773" s="2">
        <v>0.6947106481481482</v>
      </c>
      <c r="AC1773" t="s">
        <v>45</v>
      </c>
      <c r="AD1773" t="s">
        <v>44</v>
      </c>
      <c r="AE1773" t="s">
        <v>44</v>
      </c>
      <c r="AF1773">
        <v>67</v>
      </c>
    </row>
    <row r="1774" spans="1:32">
      <c r="A1774">
        <v>2987</v>
      </c>
      <c r="B1774">
        <v>2087</v>
      </c>
      <c r="C1774" t="s">
        <v>864</v>
      </c>
      <c r="D1774" t="s">
        <v>4523</v>
      </c>
      <c r="E1774" t="s">
        <v>48</v>
      </c>
      <c r="F1774" t="s">
        <v>9667</v>
      </c>
      <c r="G1774" t="s">
        <v>9668</v>
      </c>
      <c r="H1774" t="s">
        <v>405</v>
      </c>
      <c r="I1774" s="1">
        <v>30425</v>
      </c>
      <c r="J1774" t="s">
        <v>9669</v>
      </c>
      <c r="K1774" t="s">
        <v>9670</v>
      </c>
      <c r="L1774">
        <v>10286</v>
      </c>
      <c r="M1774" t="s">
        <v>405</v>
      </c>
      <c r="N1774" s="1">
        <v>44667</v>
      </c>
      <c r="O1774" s="1">
        <v>44671</v>
      </c>
      <c r="P1774">
        <v>95</v>
      </c>
      <c r="Q1774">
        <v>4</v>
      </c>
      <c r="R1774" t="s">
        <v>63</v>
      </c>
      <c r="S1774">
        <v>3</v>
      </c>
      <c r="T1774">
        <v>1</v>
      </c>
      <c r="U1774">
        <v>4</v>
      </c>
      <c r="V1774">
        <v>244</v>
      </c>
      <c r="W1774" t="s">
        <v>54</v>
      </c>
      <c r="X1774" t="s">
        <v>9671</v>
      </c>
      <c r="Y1774" t="s">
        <v>6</v>
      </c>
      <c r="Z1774" s="1">
        <v>44658</v>
      </c>
      <c r="AA1774" s="2">
        <v>0.58780092592592592</v>
      </c>
      <c r="AB1774" s="2">
        <v>8.5219907407407411E-2</v>
      </c>
      <c r="AC1774" t="s">
        <v>45</v>
      </c>
      <c r="AD1774" t="s">
        <v>45</v>
      </c>
      <c r="AE1774" t="s">
        <v>44</v>
      </c>
      <c r="AF1774">
        <v>61</v>
      </c>
    </row>
    <row r="1775" spans="1:32">
      <c r="A1775">
        <v>2988</v>
      </c>
      <c r="B1775">
        <v>2088</v>
      </c>
      <c r="C1775" t="s">
        <v>1247</v>
      </c>
      <c r="D1775" t="s">
        <v>1427</v>
      </c>
      <c r="E1775" t="s">
        <v>48</v>
      </c>
      <c r="F1775" t="s">
        <v>9672</v>
      </c>
      <c r="G1775" t="s">
        <v>9673</v>
      </c>
      <c r="H1775" t="s">
        <v>530</v>
      </c>
      <c r="I1775" s="1">
        <v>25011</v>
      </c>
      <c r="J1775" t="s">
        <v>9674</v>
      </c>
      <c r="K1775" t="s">
        <v>9675</v>
      </c>
      <c r="L1775">
        <v>64539</v>
      </c>
      <c r="M1775" t="s">
        <v>530</v>
      </c>
      <c r="N1775" s="1">
        <v>44748</v>
      </c>
      <c r="O1775" s="1">
        <v>44750</v>
      </c>
      <c r="P1775">
        <v>48</v>
      </c>
      <c r="Q1775">
        <v>2</v>
      </c>
      <c r="R1775" t="s">
        <v>40</v>
      </c>
      <c r="S1775">
        <v>4</v>
      </c>
      <c r="T1775">
        <v>1</v>
      </c>
      <c r="U1775">
        <v>2</v>
      </c>
      <c r="V1775">
        <v>408</v>
      </c>
      <c r="W1775" t="s">
        <v>54</v>
      </c>
      <c r="X1775" t="s">
        <v>9676</v>
      </c>
      <c r="Y1775" t="s">
        <v>81</v>
      </c>
      <c r="Z1775" s="1">
        <v>44740</v>
      </c>
      <c r="AA1775" s="2">
        <v>4.1562500000000002E-2</v>
      </c>
      <c r="AB1775" s="2">
        <v>0.9915046296296296</v>
      </c>
      <c r="AC1775" t="s">
        <v>45</v>
      </c>
      <c r="AD1775" t="s">
        <v>45</v>
      </c>
      <c r="AE1775" t="s">
        <v>44</v>
      </c>
      <c r="AF1775">
        <v>204</v>
      </c>
    </row>
    <row r="1776" spans="1:32">
      <c r="A1776">
        <v>2989</v>
      </c>
      <c r="B1776">
        <v>2089</v>
      </c>
      <c r="C1776" t="s">
        <v>1771</v>
      </c>
      <c r="D1776" t="s">
        <v>1858</v>
      </c>
      <c r="E1776" t="s">
        <v>34</v>
      </c>
      <c r="F1776" t="s">
        <v>9677</v>
      </c>
      <c r="G1776" t="s">
        <v>9678</v>
      </c>
      <c r="H1776" t="s">
        <v>77</v>
      </c>
      <c r="I1776" s="1">
        <v>35014</v>
      </c>
      <c r="J1776" t="s">
        <v>9679</v>
      </c>
      <c r="K1776" t="s">
        <v>9680</v>
      </c>
      <c r="L1776">
        <v>56512</v>
      </c>
      <c r="M1776" t="s">
        <v>77</v>
      </c>
      <c r="N1776" s="1">
        <v>44725</v>
      </c>
      <c r="O1776" s="1">
        <v>44727</v>
      </c>
      <c r="P1776">
        <v>87</v>
      </c>
      <c r="Q1776">
        <v>4</v>
      </c>
      <c r="R1776" t="s">
        <v>40</v>
      </c>
      <c r="S1776">
        <v>4</v>
      </c>
      <c r="T1776">
        <v>0</v>
      </c>
      <c r="U1776">
        <v>2</v>
      </c>
      <c r="V1776">
        <v>492</v>
      </c>
      <c r="W1776" t="s">
        <v>54</v>
      </c>
      <c r="X1776" t="s">
        <v>9681</v>
      </c>
      <c r="Y1776" t="s">
        <v>65</v>
      </c>
      <c r="Z1776" s="1">
        <v>44706</v>
      </c>
      <c r="AA1776" s="2">
        <v>8.4791666666666668E-2</v>
      </c>
      <c r="AB1776" s="2">
        <v>0.78850694444444447</v>
      </c>
      <c r="AC1776" t="s">
        <v>44</v>
      </c>
      <c r="AD1776" t="s">
        <v>44</v>
      </c>
      <c r="AE1776" t="s">
        <v>45</v>
      </c>
      <c r="AF1776">
        <v>246</v>
      </c>
    </row>
    <row r="1777" spans="1:32">
      <c r="A1777">
        <v>2992</v>
      </c>
      <c r="B1777">
        <v>2092</v>
      </c>
      <c r="C1777" t="s">
        <v>229</v>
      </c>
      <c r="D1777" t="s">
        <v>1322</v>
      </c>
      <c r="E1777" t="s">
        <v>48</v>
      </c>
      <c r="F1777" t="s">
        <v>9682</v>
      </c>
      <c r="G1777" t="s">
        <v>9683</v>
      </c>
      <c r="H1777" t="s">
        <v>209</v>
      </c>
      <c r="I1777" s="1">
        <v>35876</v>
      </c>
      <c r="J1777" t="s">
        <v>9684</v>
      </c>
      <c r="K1777" t="s">
        <v>9685</v>
      </c>
      <c r="L1777">
        <v>39590</v>
      </c>
      <c r="M1777" t="s">
        <v>209</v>
      </c>
      <c r="N1777" s="1">
        <v>44648</v>
      </c>
      <c r="O1777" s="1">
        <v>44652</v>
      </c>
      <c r="P1777">
        <v>26</v>
      </c>
      <c r="Q1777">
        <v>2</v>
      </c>
      <c r="R1777" t="s">
        <v>63</v>
      </c>
      <c r="S1777">
        <v>2</v>
      </c>
      <c r="T1777">
        <v>1</v>
      </c>
      <c r="U1777">
        <v>4</v>
      </c>
      <c r="V1777">
        <v>272</v>
      </c>
      <c r="W1777" t="s">
        <v>54</v>
      </c>
      <c r="X1777" t="s">
        <v>9686</v>
      </c>
      <c r="Y1777" t="s">
        <v>65</v>
      </c>
      <c r="Z1777" s="1">
        <v>44615</v>
      </c>
      <c r="AA1777" s="2">
        <v>5.37037037037037E-3</v>
      </c>
      <c r="AB1777" s="2">
        <v>0.90118055555555554</v>
      </c>
      <c r="AC1777" t="s">
        <v>45</v>
      </c>
      <c r="AD1777" t="s">
        <v>45</v>
      </c>
      <c r="AE1777" t="s">
        <v>45</v>
      </c>
      <c r="AF1777">
        <v>68</v>
      </c>
    </row>
    <row r="1778" spans="1:32">
      <c r="A1778">
        <v>2993</v>
      </c>
      <c r="B1778">
        <v>2093</v>
      </c>
      <c r="C1778" t="s">
        <v>1360</v>
      </c>
      <c r="D1778" t="s">
        <v>214</v>
      </c>
      <c r="E1778" t="s">
        <v>48</v>
      </c>
      <c r="F1778" t="s">
        <v>9687</v>
      </c>
      <c r="G1778" t="s">
        <v>9688</v>
      </c>
      <c r="H1778" t="s">
        <v>317</v>
      </c>
      <c r="I1778" s="1">
        <v>17888</v>
      </c>
      <c r="J1778" t="s">
        <v>9689</v>
      </c>
      <c r="K1778" t="s">
        <v>9690</v>
      </c>
      <c r="L1778">
        <v>93728</v>
      </c>
      <c r="M1778" t="s">
        <v>317</v>
      </c>
      <c r="N1778" s="1">
        <v>44826</v>
      </c>
      <c r="O1778" s="1">
        <v>44828</v>
      </c>
      <c r="P1778">
        <v>8</v>
      </c>
      <c r="Q1778">
        <v>1</v>
      </c>
      <c r="R1778" t="s">
        <v>63</v>
      </c>
      <c r="S1778">
        <v>3</v>
      </c>
      <c r="T1778">
        <v>2</v>
      </c>
      <c r="U1778">
        <v>2</v>
      </c>
      <c r="V1778">
        <v>166</v>
      </c>
      <c r="W1778" t="s">
        <v>54</v>
      </c>
      <c r="X1778" t="s">
        <v>9691</v>
      </c>
      <c r="Y1778" t="s">
        <v>43</v>
      </c>
      <c r="Z1778" s="1">
        <v>44809</v>
      </c>
      <c r="AA1778" s="2">
        <v>0.50185185185185188</v>
      </c>
      <c r="AB1778" s="2">
        <v>0.70737268518518526</v>
      </c>
      <c r="AC1778" t="s">
        <v>45</v>
      </c>
      <c r="AD1778" t="s">
        <v>45</v>
      </c>
      <c r="AE1778" t="s">
        <v>44</v>
      </c>
      <c r="AF1778">
        <v>83</v>
      </c>
    </row>
    <row r="1779" spans="1:32">
      <c r="A1779">
        <v>2994</v>
      </c>
      <c r="B1779">
        <v>2094</v>
      </c>
      <c r="C1779" t="s">
        <v>1759</v>
      </c>
      <c r="D1779" t="s">
        <v>1753</v>
      </c>
      <c r="E1779" t="s">
        <v>34</v>
      </c>
      <c r="F1779" t="s">
        <v>9692</v>
      </c>
      <c r="G1779">
        <f>1-267-527-8776</f>
        <v>-9569</v>
      </c>
      <c r="H1779" t="s">
        <v>1301</v>
      </c>
      <c r="I1779" s="1">
        <v>33628</v>
      </c>
      <c r="J1779" t="s">
        <v>9693</v>
      </c>
      <c r="K1779" t="s">
        <v>9694</v>
      </c>
      <c r="L1779">
        <v>3537</v>
      </c>
      <c r="M1779" t="s">
        <v>1301</v>
      </c>
      <c r="N1779" s="1">
        <v>44707</v>
      </c>
      <c r="O1779" s="1">
        <v>44708</v>
      </c>
      <c r="P1779">
        <v>68</v>
      </c>
      <c r="Q1779">
        <v>3</v>
      </c>
      <c r="R1779" t="s">
        <v>63</v>
      </c>
      <c r="S1779">
        <v>2</v>
      </c>
      <c r="T1779">
        <v>2</v>
      </c>
      <c r="U1779">
        <v>1</v>
      </c>
      <c r="V1779">
        <v>80</v>
      </c>
      <c r="W1779" t="s">
        <v>54</v>
      </c>
      <c r="X1779" t="s">
        <v>9695</v>
      </c>
      <c r="Y1779" t="s">
        <v>43</v>
      </c>
      <c r="Z1779" s="1">
        <v>44697</v>
      </c>
      <c r="AA1779" s="2">
        <v>0.18187500000000001</v>
      </c>
      <c r="AB1779" s="2">
        <v>0.11142361111111111</v>
      </c>
      <c r="AC1779" t="s">
        <v>45</v>
      </c>
      <c r="AD1779" t="s">
        <v>45</v>
      </c>
      <c r="AE1779" t="s">
        <v>44</v>
      </c>
      <c r="AF1779">
        <v>80</v>
      </c>
    </row>
    <row r="1780" spans="1:32">
      <c r="A1780">
        <v>2995</v>
      </c>
      <c r="B1780">
        <v>2095</v>
      </c>
      <c r="C1780" t="s">
        <v>4649</v>
      </c>
      <c r="D1780" t="s">
        <v>2295</v>
      </c>
      <c r="E1780" t="s">
        <v>48</v>
      </c>
      <c r="F1780" t="s">
        <v>9696</v>
      </c>
      <c r="G1780" t="s">
        <v>9697</v>
      </c>
      <c r="H1780" t="s">
        <v>272</v>
      </c>
      <c r="I1780" s="1">
        <v>26996</v>
      </c>
      <c r="J1780" t="s">
        <v>9698</v>
      </c>
      <c r="K1780" t="s">
        <v>7335</v>
      </c>
      <c r="L1780">
        <v>90920</v>
      </c>
      <c r="M1780" t="s">
        <v>272</v>
      </c>
      <c r="N1780" s="1">
        <v>44743</v>
      </c>
      <c r="O1780" s="1">
        <v>44747</v>
      </c>
      <c r="P1780">
        <v>75</v>
      </c>
      <c r="Q1780">
        <v>3</v>
      </c>
      <c r="R1780" t="s">
        <v>40</v>
      </c>
      <c r="S1780">
        <v>1</v>
      </c>
      <c r="T1780">
        <v>1</v>
      </c>
      <c r="U1780">
        <v>4</v>
      </c>
      <c r="V1780">
        <v>988</v>
      </c>
      <c r="W1780" t="s">
        <v>41</v>
      </c>
      <c r="X1780" t="s">
        <v>9699</v>
      </c>
      <c r="Y1780" t="s">
        <v>65</v>
      </c>
      <c r="Z1780" s="1">
        <v>44720</v>
      </c>
      <c r="AA1780" s="2">
        <v>0.73466435185185175</v>
      </c>
      <c r="AB1780" s="2">
        <v>0.84616898148148145</v>
      </c>
      <c r="AC1780" t="s">
        <v>45</v>
      </c>
      <c r="AD1780" t="s">
        <v>45</v>
      </c>
      <c r="AE1780" t="s">
        <v>45</v>
      </c>
      <c r="AF1780">
        <v>247</v>
      </c>
    </row>
    <row r="1781" spans="1:32">
      <c r="A1781">
        <v>2998</v>
      </c>
      <c r="B1781">
        <v>2098</v>
      </c>
      <c r="C1781" t="s">
        <v>1503</v>
      </c>
      <c r="D1781" t="s">
        <v>1493</v>
      </c>
      <c r="E1781" t="s">
        <v>34</v>
      </c>
      <c r="F1781" t="s">
        <v>9700</v>
      </c>
      <c r="G1781" t="s">
        <v>9701</v>
      </c>
      <c r="H1781" t="s">
        <v>1301</v>
      </c>
      <c r="I1781" s="1">
        <v>38443</v>
      </c>
      <c r="J1781" t="s">
        <v>9702</v>
      </c>
      <c r="K1781" t="s">
        <v>9703</v>
      </c>
      <c r="L1781">
        <v>84915</v>
      </c>
      <c r="M1781" t="s">
        <v>1301</v>
      </c>
      <c r="N1781" s="1">
        <v>44753</v>
      </c>
      <c r="O1781" s="1">
        <v>44756</v>
      </c>
      <c r="P1781">
        <v>79</v>
      </c>
      <c r="Q1781">
        <v>4</v>
      </c>
      <c r="R1781" t="s">
        <v>53</v>
      </c>
      <c r="S1781">
        <v>4</v>
      </c>
      <c r="T1781">
        <v>2</v>
      </c>
      <c r="U1781">
        <v>3</v>
      </c>
      <c r="V1781">
        <v>411</v>
      </c>
      <c r="W1781" t="s">
        <v>41</v>
      </c>
      <c r="X1781" t="s">
        <v>9704</v>
      </c>
      <c r="Y1781" t="s">
        <v>65</v>
      </c>
      <c r="Z1781" s="1">
        <v>44744</v>
      </c>
      <c r="AA1781" s="2">
        <v>0.52231481481481479</v>
      </c>
      <c r="AB1781" s="2">
        <v>0.78041666666666665</v>
      </c>
      <c r="AC1781" t="s">
        <v>44</v>
      </c>
      <c r="AD1781" t="s">
        <v>44</v>
      </c>
      <c r="AE1781" t="s">
        <v>44</v>
      </c>
      <c r="AF1781">
        <v>137</v>
      </c>
    </row>
    <row r="1782" spans="1:32">
      <c r="A1782">
        <v>2999</v>
      </c>
      <c r="B1782">
        <v>2099</v>
      </c>
      <c r="C1782" t="s">
        <v>409</v>
      </c>
      <c r="D1782" t="s">
        <v>1317</v>
      </c>
      <c r="E1782" t="s">
        <v>48</v>
      </c>
      <c r="F1782" t="s">
        <v>9705</v>
      </c>
      <c r="G1782" t="s">
        <v>9706</v>
      </c>
      <c r="H1782" t="s">
        <v>1301</v>
      </c>
      <c r="I1782" s="1">
        <v>35776</v>
      </c>
      <c r="J1782" t="s">
        <v>9707</v>
      </c>
      <c r="K1782" t="s">
        <v>9708</v>
      </c>
      <c r="L1782">
        <v>5036</v>
      </c>
      <c r="M1782" t="s">
        <v>1301</v>
      </c>
      <c r="N1782" s="1">
        <v>44639</v>
      </c>
      <c r="O1782" s="1">
        <v>44642</v>
      </c>
      <c r="P1782">
        <v>66</v>
      </c>
      <c r="Q1782">
        <v>3</v>
      </c>
      <c r="R1782" t="s">
        <v>40</v>
      </c>
      <c r="S1782">
        <v>4</v>
      </c>
      <c r="T1782">
        <v>1</v>
      </c>
      <c r="U1782">
        <v>3</v>
      </c>
      <c r="V1782">
        <v>603</v>
      </c>
      <c r="W1782" t="s">
        <v>41</v>
      </c>
      <c r="X1782" t="s">
        <v>9709</v>
      </c>
      <c r="Y1782" t="s">
        <v>65</v>
      </c>
      <c r="Z1782" s="1">
        <v>44634</v>
      </c>
      <c r="AA1782" s="2">
        <v>0.24734953703703702</v>
      </c>
      <c r="AB1782" s="2">
        <v>0.22165509259259261</v>
      </c>
      <c r="AC1782" t="s">
        <v>44</v>
      </c>
      <c r="AD1782" t="s">
        <v>45</v>
      </c>
      <c r="AE1782" t="s">
        <v>44</v>
      </c>
      <c r="AF1782">
        <v>201</v>
      </c>
    </row>
    <row r="1783" spans="1:32">
      <c r="A1783">
        <v>3000</v>
      </c>
      <c r="B1783">
        <v>2100</v>
      </c>
      <c r="C1783" t="s">
        <v>2219</v>
      </c>
      <c r="D1783" t="s">
        <v>508</v>
      </c>
      <c r="E1783" t="s">
        <v>34</v>
      </c>
      <c r="F1783" t="s">
        <v>9710</v>
      </c>
      <c r="G1783">
        <f>1-920-280-5256</f>
        <v>-6455</v>
      </c>
      <c r="H1783" t="s">
        <v>179</v>
      </c>
      <c r="I1783" s="1">
        <v>26394</v>
      </c>
      <c r="J1783" t="s">
        <v>9711</v>
      </c>
      <c r="K1783" t="s">
        <v>9712</v>
      </c>
      <c r="L1783">
        <v>32663</v>
      </c>
      <c r="M1783" t="s">
        <v>179</v>
      </c>
      <c r="N1783" s="1">
        <v>44606</v>
      </c>
      <c r="O1783" s="1">
        <v>44610</v>
      </c>
      <c r="P1783">
        <v>86</v>
      </c>
      <c r="Q1783">
        <v>4</v>
      </c>
      <c r="R1783" t="s">
        <v>63</v>
      </c>
      <c r="S1783">
        <v>2</v>
      </c>
      <c r="T1783">
        <v>0</v>
      </c>
      <c r="U1783">
        <v>4</v>
      </c>
      <c r="V1783">
        <v>260</v>
      </c>
      <c r="W1783" t="s">
        <v>54</v>
      </c>
      <c r="X1783" t="s">
        <v>9713</v>
      </c>
      <c r="Y1783" t="s">
        <v>6</v>
      </c>
      <c r="Z1783" s="1">
        <v>44577</v>
      </c>
      <c r="AA1783" s="2">
        <v>0.48761574074074071</v>
      </c>
      <c r="AB1783" s="2">
        <v>0.39253472222222219</v>
      </c>
      <c r="AC1783" t="s">
        <v>44</v>
      </c>
      <c r="AD1783" t="s">
        <v>44</v>
      </c>
      <c r="AE1783" t="s">
        <v>45</v>
      </c>
      <c r="AF1783">
        <v>65</v>
      </c>
    </row>
    <row r="1784" spans="1:32">
      <c r="A1784">
        <v>3001</v>
      </c>
      <c r="B1784">
        <v>2101</v>
      </c>
      <c r="C1784" t="s">
        <v>326</v>
      </c>
      <c r="D1784" t="s">
        <v>9714</v>
      </c>
      <c r="E1784" t="s">
        <v>34</v>
      </c>
      <c r="F1784" t="s">
        <v>9715</v>
      </c>
      <c r="G1784" t="s">
        <v>9716</v>
      </c>
      <c r="H1784" t="s">
        <v>272</v>
      </c>
      <c r="I1784" s="1">
        <v>21224</v>
      </c>
      <c r="J1784" t="s">
        <v>9717</v>
      </c>
      <c r="K1784" t="s">
        <v>9718</v>
      </c>
      <c r="L1784">
        <v>81908</v>
      </c>
      <c r="M1784" t="s">
        <v>272</v>
      </c>
      <c r="N1784" s="1">
        <v>44631</v>
      </c>
      <c r="O1784" s="1">
        <v>44633</v>
      </c>
      <c r="P1784">
        <v>19</v>
      </c>
      <c r="Q1784">
        <v>1</v>
      </c>
      <c r="R1784" t="s">
        <v>53</v>
      </c>
      <c r="S1784">
        <v>2</v>
      </c>
      <c r="T1784">
        <v>2</v>
      </c>
      <c r="U1784">
        <v>2</v>
      </c>
      <c r="V1784">
        <v>260</v>
      </c>
      <c r="W1784" t="s">
        <v>41</v>
      </c>
      <c r="X1784" t="s">
        <v>9719</v>
      </c>
      <c r="Y1784" t="s">
        <v>6</v>
      </c>
      <c r="Z1784" s="1">
        <v>44604</v>
      </c>
      <c r="AA1784" s="2">
        <v>0.76339120370370372</v>
      </c>
      <c r="AB1784" s="2">
        <v>0.40607638888888892</v>
      </c>
      <c r="AC1784" t="s">
        <v>44</v>
      </c>
      <c r="AD1784" t="s">
        <v>45</v>
      </c>
      <c r="AE1784" t="s">
        <v>45</v>
      </c>
      <c r="AF1784">
        <v>130</v>
      </c>
    </row>
    <row r="1785" spans="1:32">
      <c r="A1785">
        <v>3002</v>
      </c>
      <c r="B1785">
        <v>2102</v>
      </c>
      <c r="C1785" t="s">
        <v>5609</v>
      </c>
      <c r="D1785" t="s">
        <v>853</v>
      </c>
      <c r="E1785" t="s">
        <v>48</v>
      </c>
      <c r="F1785" t="s">
        <v>9720</v>
      </c>
      <c r="G1785" t="s">
        <v>9721</v>
      </c>
      <c r="H1785" t="s">
        <v>171</v>
      </c>
      <c r="I1785" s="1">
        <v>34375</v>
      </c>
      <c r="J1785" t="s">
        <v>9722</v>
      </c>
      <c r="K1785" t="s">
        <v>6167</v>
      </c>
      <c r="L1785">
        <v>38501</v>
      </c>
      <c r="M1785" t="s">
        <v>171</v>
      </c>
      <c r="N1785" s="1">
        <v>44693</v>
      </c>
      <c r="O1785" s="1">
        <v>44695</v>
      </c>
      <c r="P1785">
        <v>48</v>
      </c>
      <c r="Q1785">
        <v>2</v>
      </c>
      <c r="R1785" t="s">
        <v>40</v>
      </c>
      <c r="S1785">
        <v>1</v>
      </c>
      <c r="T1785">
        <v>0</v>
      </c>
      <c r="U1785">
        <v>2</v>
      </c>
      <c r="V1785">
        <v>462</v>
      </c>
      <c r="W1785" t="s">
        <v>41</v>
      </c>
      <c r="X1785" t="s">
        <v>9723</v>
      </c>
      <c r="Y1785" t="s">
        <v>6</v>
      </c>
      <c r="Z1785" s="1">
        <v>44688</v>
      </c>
      <c r="AA1785" s="2">
        <v>0.92505787037037035</v>
      </c>
      <c r="AB1785" s="2">
        <v>0.29325231481481479</v>
      </c>
      <c r="AC1785" t="s">
        <v>45</v>
      </c>
      <c r="AD1785" t="s">
        <v>44</v>
      </c>
      <c r="AE1785" t="s">
        <v>44</v>
      </c>
      <c r="AF1785">
        <v>231</v>
      </c>
    </row>
    <row r="1786" spans="1:32">
      <c r="A1786">
        <v>3003</v>
      </c>
      <c r="B1786">
        <v>2103</v>
      </c>
      <c r="C1786" t="s">
        <v>112</v>
      </c>
      <c r="D1786" t="s">
        <v>9724</v>
      </c>
      <c r="E1786" t="s">
        <v>34</v>
      </c>
      <c r="F1786" t="s">
        <v>9725</v>
      </c>
      <c r="G1786" t="s">
        <v>9726</v>
      </c>
      <c r="H1786" t="s">
        <v>280</v>
      </c>
      <c r="I1786" s="1">
        <v>18034</v>
      </c>
      <c r="J1786" t="s">
        <v>9727</v>
      </c>
      <c r="K1786" t="s">
        <v>9728</v>
      </c>
      <c r="L1786">
        <v>75094</v>
      </c>
      <c r="M1786" t="s">
        <v>280</v>
      </c>
      <c r="N1786" s="1">
        <v>44814</v>
      </c>
      <c r="O1786" s="1">
        <v>44816</v>
      </c>
      <c r="P1786">
        <v>43</v>
      </c>
      <c r="Q1786">
        <v>2</v>
      </c>
      <c r="R1786" t="s">
        <v>53</v>
      </c>
      <c r="S1786">
        <v>3</v>
      </c>
      <c r="T1786">
        <v>0</v>
      </c>
      <c r="U1786">
        <v>2</v>
      </c>
      <c r="V1786">
        <v>280</v>
      </c>
      <c r="W1786" t="s">
        <v>41</v>
      </c>
      <c r="X1786" t="s">
        <v>9729</v>
      </c>
      <c r="Y1786" t="s">
        <v>81</v>
      </c>
      <c r="Z1786" s="1">
        <v>44781</v>
      </c>
      <c r="AA1786" s="2">
        <v>2.2581018518518518E-2</v>
      </c>
      <c r="AB1786" s="2">
        <v>2.5659722222222223E-2</v>
      </c>
      <c r="AC1786" t="s">
        <v>44</v>
      </c>
      <c r="AD1786" t="s">
        <v>45</v>
      </c>
      <c r="AE1786" t="s">
        <v>45</v>
      </c>
      <c r="AF1786">
        <v>140</v>
      </c>
    </row>
    <row r="1787" spans="1:32">
      <c r="A1787">
        <v>3004</v>
      </c>
      <c r="B1787">
        <v>2104</v>
      </c>
      <c r="C1787" t="s">
        <v>9730</v>
      </c>
      <c r="D1787" t="s">
        <v>3961</v>
      </c>
      <c r="E1787" t="s">
        <v>48</v>
      </c>
      <c r="F1787" t="s">
        <v>9731</v>
      </c>
      <c r="G1787" t="s">
        <v>9732</v>
      </c>
      <c r="H1787" t="s">
        <v>86</v>
      </c>
      <c r="I1787" s="1">
        <v>32406</v>
      </c>
      <c r="J1787" t="s">
        <v>9733</v>
      </c>
      <c r="K1787" t="s">
        <v>3637</v>
      </c>
      <c r="L1787">
        <v>47922</v>
      </c>
      <c r="M1787" t="s">
        <v>86</v>
      </c>
      <c r="N1787" s="1">
        <v>44795</v>
      </c>
      <c r="O1787" s="1">
        <v>44798</v>
      </c>
      <c r="P1787">
        <v>34</v>
      </c>
      <c r="Q1787">
        <v>2</v>
      </c>
      <c r="R1787" t="s">
        <v>53</v>
      </c>
      <c r="S1787">
        <v>1</v>
      </c>
      <c r="T1787">
        <v>2</v>
      </c>
      <c r="U1787">
        <v>3</v>
      </c>
      <c r="V1787">
        <v>408</v>
      </c>
      <c r="W1787" t="s">
        <v>54</v>
      </c>
      <c r="X1787" t="s">
        <v>9734</v>
      </c>
      <c r="Y1787" t="s">
        <v>6</v>
      </c>
      <c r="Z1787" s="1">
        <v>44771</v>
      </c>
      <c r="AA1787" s="2">
        <v>0.31965277777777779</v>
      </c>
      <c r="AB1787" s="2">
        <v>0.8068749999999999</v>
      </c>
      <c r="AC1787" t="s">
        <v>44</v>
      </c>
      <c r="AD1787" t="s">
        <v>44</v>
      </c>
      <c r="AE1787" t="s">
        <v>45</v>
      </c>
      <c r="AF1787">
        <v>136</v>
      </c>
    </row>
    <row r="1788" spans="1:32">
      <c r="A1788">
        <v>3006</v>
      </c>
      <c r="B1788">
        <v>2106</v>
      </c>
      <c r="C1788" t="s">
        <v>489</v>
      </c>
      <c r="D1788" t="s">
        <v>8541</v>
      </c>
      <c r="E1788" t="s">
        <v>48</v>
      </c>
      <c r="F1788" t="s">
        <v>9735</v>
      </c>
      <c r="G1788" t="s">
        <v>9736</v>
      </c>
      <c r="H1788" t="s">
        <v>70</v>
      </c>
      <c r="I1788" s="1">
        <v>29844</v>
      </c>
      <c r="J1788" t="s">
        <v>9737</v>
      </c>
      <c r="K1788" t="s">
        <v>9738</v>
      </c>
      <c r="L1788">
        <v>98596</v>
      </c>
      <c r="M1788" t="s">
        <v>70</v>
      </c>
      <c r="N1788" s="1">
        <v>44695</v>
      </c>
      <c r="O1788" s="1">
        <v>44700</v>
      </c>
      <c r="P1788">
        <v>48</v>
      </c>
      <c r="Q1788">
        <v>2</v>
      </c>
      <c r="R1788" t="s">
        <v>40</v>
      </c>
      <c r="S1788">
        <v>4</v>
      </c>
      <c r="T1788">
        <v>0</v>
      </c>
      <c r="U1788">
        <v>5</v>
      </c>
      <c r="V1788">
        <v>1195</v>
      </c>
      <c r="W1788" t="s">
        <v>54</v>
      </c>
      <c r="X1788" t="s">
        <v>9739</v>
      </c>
      <c r="Y1788" t="s">
        <v>43</v>
      </c>
      <c r="Z1788" s="1">
        <v>44679</v>
      </c>
      <c r="AA1788" s="2">
        <v>0.36267361111111113</v>
      </c>
      <c r="AB1788" s="2">
        <v>0.96414351851851843</v>
      </c>
      <c r="AC1788" t="s">
        <v>44</v>
      </c>
      <c r="AD1788" t="s">
        <v>45</v>
      </c>
      <c r="AE1788" t="s">
        <v>45</v>
      </c>
      <c r="AF1788">
        <v>239</v>
      </c>
    </row>
    <row r="1789" spans="1:32">
      <c r="A1789">
        <v>3008</v>
      </c>
      <c r="B1789">
        <v>2108</v>
      </c>
      <c r="C1789" t="s">
        <v>602</v>
      </c>
      <c r="D1789" t="s">
        <v>8692</v>
      </c>
      <c r="E1789" t="s">
        <v>48</v>
      </c>
      <c r="F1789" t="s">
        <v>9740</v>
      </c>
      <c r="G1789" t="s">
        <v>9741</v>
      </c>
      <c r="H1789" t="s">
        <v>309</v>
      </c>
      <c r="I1789" s="1">
        <v>18798</v>
      </c>
      <c r="J1789" t="s">
        <v>9742</v>
      </c>
      <c r="K1789" t="s">
        <v>9743</v>
      </c>
      <c r="L1789">
        <v>75879</v>
      </c>
      <c r="M1789" t="s">
        <v>309</v>
      </c>
      <c r="N1789" s="1">
        <v>44710</v>
      </c>
      <c r="O1789" s="1">
        <v>44713</v>
      </c>
      <c r="P1789">
        <v>97</v>
      </c>
      <c r="Q1789">
        <v>4</v>
      </c>
      <c r="R1789" t="s">
        <v>53</v>
      </c>
      <c r="S1789">
        <v>2</v>
      </c>
      <c r="T1789">
        <v>1</v>
      </c>
      <c r="U1789">
        <v>3</v>
      </c>
      <c r="V1789">
        <v>363</v>
      </c>
      <c r="W1789" t="s">
        <v>41</v>
      </c>
      <c r="X1789" t="s">
        <v>9744</v>
      </c>
      <c r="Y1789" t="s">
        <v>81</v>
      </c>
      <c r="Z1789" s="1">
        <v>44686</v>
      </c>
      <c r="AA1789" s="2">
        <v>0.53591435185185188</v>
      </c>
      <c r="AB1789" s="2">
        <v>0.1542361111111111</v>
      </c>
      <c r="AC1789" t="s">
        <v>44</v>
      </c>
      <c r="AD1789" t="s">
        <v>45</v>
      </c>
      <c r="AE1789" t="s">
        <v>45</v>
      </c>
      <c r="AF1789">
        <v>121</v>
      </c>
    </row>
    <row r="1790" spans="1:32">
      <c r="A1790">
        <v>3009</v>
      </c>
      <c r="B1790">
        <v>2109</v>
      </c>
      <c r="C1790" t="s">
        <v>602</v>
      </c>
      <c r="D1790" t="s">
        <v>9344</v>
      </c>
      <c r="E1790" t="s">
        <v>48</v>
      </c>
      <c r="F1790" t="s">
        <v>9745</v>
      </c>
      <c r="G1790" t="s">
        <v>9746</v>
      </c>
      <c r="H1790" t="s">
        <v>692</v>
      </c>
      <c r="I1790" s="1">
        <v>35399</v>
      </c>
      <c r="J1790" t="s">
        <v>9747</v>
      </c>
      <c r="K1790" t="s">
        <v>9748</v>
      </c>
      <c r="L1790">
        <v>65945</v>
      </c>
      <c r="M1790" t="s">
        <v>692</v>
      </c>
      <c r="N1790" s="1">
        <v>44717</v>
      </c>
      <c r="O1790" s="1">
        <v>44721</v>
      </c>
      <c r="P1790">
        <v>80</v>
      </c>
      <c r="Q1790">
        <v>4</v>
      </c>
      <c r="R1790" t="s">
        <v>63</v>
      </c>
      <c r="S1790">
        <v>1</v>
      </c>
      <c r="T1790">
        <v>2</v>
      </c>
      <c r="U1790">
        <v>4</v>
      </c>
      <c r="V1790">
        <v>248</v>
      </c>
      <c r="W1790" t="s">
        <v>54</v>
      </c>
      <c r="X1790" t="s">
        <v>9749</v>
      </c>
      <c r="Y1790" t="s">
        <v>43</v>
      </c>
      <c r="Z1790" s="1">
        <v>44699</v>
      </c>
      <c r="AA1790" s="2">
        <v>0.64700231481481485</v>
      </c>
      <c r="AB1790" s="2">
        <v>0.9022337962962963</v>
      </c>
      <c r="AC1790" t="s">
        <v>45</v>
      </c>
      <c r="AD1790" t="s">
        <v>45</v>
      </c>
      <c r="AE1790" t="s">
        <v>45</v>
      </c>
      <c r="AF1790">
        <v>62</v>
      </c>
    </row>
    <row r="1791" spans="1:32">
      <c r="A1791">
        <v>3010</v>
      </c>
      <c r="B1791">
        <v>2110</v>
      </c>
      <c r="C1791" t="s">
        <v>5236</v>
      </c>
      <c r="D1791" t="s">
        <v>83</v>
      </c>
      <c r="E1791" t="s">
        <v>48</v>
      </c>
      <c r="F1791" t="s">
        <v>9750</v>
      </c>
      <c r="G1791" t="s">
        <v>9751</v>
      </c>
      <c r="H1791" t="s">
        <v>217</v>
      </c>
      <c r="I1791" s="1">
        <v>23013</v>
      </c>
      <c r="J1791" t="s">
        <v>9752</v>
      </c>
      <c r="K1791" t="s">
        <v>9753</v>
      </c>
      <c r="L1791">
        <v>80397</v>
      </c>
      <c r="M1791" t="s">
        <v>217</v>
      </c>
      <c r="N1791" s="1">
        <v>44673</v>
      </c>
      <c r="O1791" s="1">
        <v>44678</v>
      </c>
      <c r="P1791">
        <v>4</v>
      </c>
      <c r="Q1791">
        <v>1</v>
      </c>
      <c r="R1791" t="s">
        <v>53</v>
      </c>
      <c r="S1791">
        <v>1</v>
      </c>
      <c r="T1791">
        <v>0</v>
      </c>
      <c r="U1791">
        <v>5</v>
      </c>
      <c r="V1791">
        <v>700</v>
      </c>
      <c r="W1791" t="s">
        <v>41</v>
      </c>
      <c r="X1791" t="s">
        <v>9754</v>
      </c>
      <c r="Y1791" t="s">
        <v>65</v>
      </c>
      <c r="Z1791" s="1">
        <v>44643</v>
      </c>
      <c r="AA1791" s="2">
        <v>0.57848379629629632</v>
      </c>
      <c r="AB1791" s="2">
        <v>0.31604166666666667</v>
      </c>
      <c r="AC1791" t="s">
        <v>44</v>
      </c>
      <c r="AD1791" t="s">
        <v>45</v>
      </c>
      <c r="AE1791" t="s">
        <v>45</v>
      </c>
      <c r="AF1791">
        <v>140</v>
      </c>
    </row>
    <row r="1792" spans="1:32">
      <c r="A1792">
        <v>3011</v>
      </c>
      <c r="B1792">
        <v>2111</v>
      </c>
      <c r="C1792" t="s">
        <v>1759</v>
      </c>
      <c r="D1792" t="s">
        <v>5237</v>
      </c>
      <c r="E1792" t="s">
        <v>48</v>
      </c>
      <c r="F1792" t="s">
        <v>9755</v>
      </c>
      <c r="G1792" t="s">
        <v>9756</v>
      </c>
      <c r="H1792" t="s">
        <v>101</v>
      </c>
      <c r="I1792" s="1">
        <v>27277</v>
      </c>
      <c r="J1792" t="s">
        <v>9757</v>
      </c>
      <c r="K1792" t="s">
        <v>9758</v>
      </c>
      <c r="L1792">
        <v>92118</v>
      </c>
      <c r="M1792" t="s">
        <v>101</v>
      </c>
      <c r="N1792" s="1">
        <v>44701</v>
      </c>
      <c r="O1792" s="1">
        <v>44704</v>
      </c>
      <c r="P1792">
        <v>64</v>
      </c>
      <c r="Q1792">
        <v>3</v>
      </c>
      <c r="R1792" t="s">
        <v>53</v>
      </c>
      <c r="S1792">
        <v>4</v>
      </c>
      <c r="T1792">
        <v>1</v>
      </c>
      <c r="U1792">
        <v>3</v>
      </c>
      <c r="V1792">
        <v>417</v>
      </c>
      <c r="W1792" t="s">
        <v>41</v>
      </c>
      <c r="X1792" t="s">
        <v>9759</v>
      </c>
      <c r="Y1792" t="s">
        <v>81</v>
      </c>
      <c r="Z1792" s="1">
        <v>44670</v>
      </c>
      <c r="AA1792" s="2">
        <v>0.87237268518518529</v>
      </c>
      <c r="AB1792" s="2">
        <v>0.18445601851851853</v>
      </c>
      <c r="AC1792" t="s">
        <v>44</v>
      </c>
      <c r="AD1792" t="s">
        <v>44</v>
      </c>
      <c r="AE1792" t="s">
        <v>44</v>
      </c>
      <c r="AF1792">
        <v>139</v>
      </c>
    </row>
    <row r="1793" spans="1:32">
      <c r="A1793">
        <v>3012</v>
      </c>
      <c r="B1793">
        <v>2112</v>
      </c>
      <c r="C1793" t="s">
        <v>139</v>
      </c>
      <c r="D1793" t="s">
        <v>3066</v>
      </c>
      <c r="E1793" t="s">
        <v>34</v>
      </c>
      <c r="F1793" t="s">
        <v>9760</v>
      </c>
      <c r="G1793" t="s">
        <v>9761</v>
      </c>
      <c r="H1793" t="s">
        <v>225</v>
      </c>
      <c r="I1793" s="1">
        <v>19670</v>
      </c>
      <c r="J1793" t="s">
        <v>9762</v>
      </c>
      <c r="K1793" t="s">
        <v>9763</v>
      </c>
      <c r="L1793">
        <v>81116</v>
      </c>
      <c r="M1793" t="s">
        <v>225</v>
      </c>
      <c r="N1793" s="1">
        <v>44772</v>
      </c>
      <c r="O1793" s="1">
        <v>44777</v>
      </c>
      <c r="P1793">
        <v>95</v>
      </c>
      <c r="Q1793">
        <v>4</v>
      </c>
      <c r="R1793" t="s">
        <v>63</v>
      </c>
      <c r="S1793">
        <v>1</v>
      </c>
      <c r="T1793">
        <v>1</v>
      </c>
      <c r="U1793">
        <v>5</v>
      </c>
      <c r="V1793">
        <v>335</v>
      </c>
      <c r="W1793" t="s">
        <v>54</v>
      </c>
      <c r="X1793" t="s">
        <v>9764</v>
      </c>
      <c r="Y1793" t="s">
        <v>43</v>
      </c>
      <c r="Z1793" s="1">
        <v>44741</v>
      </c>
      <c r="AA1793" s="2">
        <v>0.5894328703703704</v>
      </c>
      <c r="AB1793" s="2">
        <v>0.63482638888888887</v>
      </c>
      <c r="AC1793" t="s">
        <v>44</v>
      </c>
      <c r="AD1793" t="s">
        <v>44</v>
      </c>
      <c r="AE1793" t="s">
        <v>44</v>
      </c>
      <c r="AF1793">
        <v>67</v>
      </c>
    </row>
    <row r="1794" spans="1:32">
      <c r="A1794">
        <v>3014</v>
      </c>
      <c r="B1794">
        <v>2114</v>
      </c>
      <c r="C1794" t="s">
        <v>2150</v>
      </c>
      <c r="D1794" t="s">
        <v>6590</v>
      </c>
      <c r="E1794" t="s">
        <v>34</v>
      </c>
      <c r="F1794" t="s">
        <v>9765</v>
      </c>
      <c r="G1794" t="s">
        <v>9766</v>
      </c>
      <c r="H1794" t="s">
        <v>692</v>
      </c>
      <c r="I1794" s="1">
        <v>20269</v>
      </c>
      <c r="J1794" t="s">
        <v>9767</v>
      </c>
      <c r="K1794" t="s">
        <v>9768</v>
      </c>
      <c r="L1794">
        <v>37044</v>
      </c>
      <c r="M1794" t="s">
        <v>692</v>
      </c>
      <c r="N1794" s="1">
        <v>44772</v>
      </c>
      <c r="O1794" s="1">
        <v>44773</v>
      </c>
      <c r="P1794">
        <v>4</v>
      </c>
      <c r="Q1794">
        <v>1</v>
      </c>
      <c r="R1794" t="s">
        <v>53</v>
      </c>
      <c r="S1794">
        <v>3</v>
      </c>
      <c r="T1794">
        <v>0</v>
      </c>
      <c r="U1794">
        <v>1</v>
      </c>
      <c r="V1794">
        <v>135</v>
      </c>
      <c r="W1794" t="s">
        <v>54</v>
      </c>
      <c r="X1794" t="s">
        <v>9769</v>
      </c>
      <c r="Y1794" t="s">
        <v>43</v>
      </c>
      <c r="Z1794" s="1">
        <v>44756</v>
      </c>
      <c r="AA1794" s="2">
        <v>0.2741898148148148</v>
      </c>
      <c r="AB1794" s="2">
        <v>8.6701388888888897E-2</v>
      </c>
      <c r="AC1794" t="s">
        <v>45</v>
      </c>
      <c r="AD1794" t="s">
        <v>45</v>
      </c>
      <c r="AE1794" t="s">
        <v>44</v>
      </c>
      <c r="AF1794">
        <v>135</v>
      </c>
    </row>
    <row r="1795" spans="1:32">
      <c r="A1795">
        <v>3015</v>
      </c>
      <c r="B1795">
        <v>2115</v>
      </c>
      <c r="C1795" t="s">
        <v>628</v>
      </c>
      <c r="D1795" t="s">
        <v>3563</v>
      </c>
      <c r="E1795" t="s">
        <v>34</v>
      </c>
      <c r="F1795" t="s">
        <v>9770</v>
      </c>
      <c r="G1795" t="s">
        <v>9771</v>
      </c>
      <c r="H1795" t="s">
        <v>171</v>
      </c>
      <c r="I1795" s="1">
        <v>38068</v>
      </c>
      <c r="J1795" t="s">
        <v>9772</v>
      </c>
      <c r="K1795" t="s">
        <v>9773</v>
      </c>
      <c r="L1795">
        <v>80533</v>
      </c>
      <c r="M1795" t="s">
        <v>171</v>
      </c>
      <c r="N1795" s="1">
        <v>44771</v>
      </c>
      <c r="O1795" s="1">
        <v>44772</v>
      </c>
      <c r="P1795">
        <v>25</v>
      </c>
      <c r="Q1795">
        <v>1</v>
      </c>
      <c r="R1795" t="s">
        <v>53</v>
      </c>
      <c r="S1795">
        <v>1</v>
      </c>
      <c r="T1795">
        <v>1</v>
      </c>
      <c r="U1795">
        <v>1</v>
      </c>
      <c r="V1795">
        <v>121</v>
      </c>
      <c r="W1795" t="s">
        <v>54</v>
      </c>
      <c r="X1795" t="s">
        <v>9774</v>
      </c>
      <c r="Y1795" t="s">
        <v>81</v>
      </c>
      <c r="Z1795" s="1">
        <v>44732</v>
      </c>
      <c r="AA1795" s="2">
        <v>0.22787037037037036</v>
      </c>
      <c r="AB1795" s="2">
        <v>0.67656250000000007</v>
      </c>
      <c r="AC1795" t="s">
        <v>44</v>
      </c>
      <c r="AD1795" t="s">
        <v>45</v>
      </c>
      <c r="AE1795" t="s">
        <v>45</v>
      </c>
      <c r="AF1795">
        <v>121</v>
      </c>
    </row>
    <row r="1796" spans="1:32">
      <c r="A1796">
        <v>3016</v>
      </c>
      <c r="B1796">
        <v>2116</v>
      </c>
      <c r="C1796" t="s">
        <v>139</v>
      </c>
      <c r="D1796" t="s">
        <v>9775</v>
      </c>
      <c r="E1796" t="s">
        <v>48</v>
      </c>
      <c r="F1796" t="s">
        <v>9776</v>
      </c>
      <c r="G1796" t="s">
        <v>9777</v>
      </c>
      <c r="H1796" t="s">
        <v>86</v>
      </c>
      <c r="I1796" s="1">
        <v>38540</v>
      </c>
      <c r="J1796" t="s">
        <v>9778</v>
      </c>
      <c r="K1796" t="s">
        <v>9779</v>
      </c>
      <c r="L1796">
        <v>84389</v>
      </c>
      <c r="M1796" t="s">
        <v>86</v>
      </c>
      <c r="N1796" s="1">
        <v>44589</v>
      </c>
      <c r="O1796" s="1">
        <v>44590</v>
      </c>
      <c r="P1796">
        <v>25</v>
      </c>
      <c r="Q1796">
        <v>1</v>
      </c>
      <c r="R1796" t="s">
        <v>53</v>
      </c>
      <c r="S1796">
        <v>4</v>
      </c>
      <c r="T1796">
        <v>2</v>
      </c>
      <c r="U1796">
        <v>1</v>
      </c>
      <c r="V1796">
        <v>146</v>
      </c>
      <c r="W1796" t="s">
        <v>41</v>
      </c>
      <c r="X1796" t="s">
        <v>9780</v>
      </c>
      <c r="Y1796" t="s">
        <v>65</v>
      </c>
      <c r="Z1796" s="1">
        <v>44570</v>
      </c>
      <c r="AA1796" s="2">
        <v>0.84240740740740738</v>
      </c>
      <c r="AB1796" s="2">
        <v>0.42412037037037037</v>
      </c>
      <c r="AC1796" t="s">
        <v>44</v>
      </c>
      <c r="AD1796" t="s">
        <v>44</v>
      </c>
      <c r="AE1796" t="s">
        <v>45</v>
      </c>
      <c r="AF1796">
        <v>146</v>
      </c>
    </row>
    <row r="1797" spans="1:32">
      <c r="A1797">
        <v>3017</v>
      </c>
      <c r="B1797">
        <v>2117</v>
      </c>
      <c r="C1797" t="s">
        <v>1573</v>
      </c>
      <c r="D1797" t="s">
        <v>7488</v>
      </c>
      <c r="E1797" t="s">
        <v>34</v>
      </c>
      <c r="F1797" t="s">
        <v>9781</v>
      </c>
      <c r="G1797" t="s">
        <v>9782</v>
      </c>
      <c r="H1797" t="s">
        <v>37</v>
      </c>
      <c r="I1797" s="1">
        <v>21593</v>
      </c>
      <c r="J1797" t="s">
        <v>9783</v>
      </c>
      <c r="K1797" t="s">
        <v>9784</v>
      </c>
      <c r="L1797">
        <v>90437</v>
      </c>
      <c r="M1797" t="s">
        <v>37</v>
      </c>
      <c r="N1797" s="1">
        <v>44687</v>
      </c>
      <c r="O1797" s="1">
        <v>44691</v>
      </c>
      <c r="P1797">
        <v>10</v>
      </c>
      <c r="Q1797">
        <v>1</v>
      </c>
      <c r="R1797" t="s">
        <v>53</v>
      </c>
      <c r="S1797">
        <v>4</v>
      </c>
      <c r="T1797">
        <v>1</v>
      </c>
      <c r="U1797">
        <v>4</v>
      </c>
      <c r="V1797">
        <v>524</v>
      </c>
      <c r="W1797" t="s">
        <v>54</v>
      </c>
      <c r="X1797" t="s">
        <v>9785</v>
      </c>
      <c r="Y1797" t="s">
        <v>43</v>
      </c>
      <c r="Z1797" s="1">
        <v>44673</v>
      </c>
      <c r="AA1797" s="2">
        <v>6.1898148148148147E-2</v>
      </c>
      <c r="AB1797" s="2">
        <v>0.23480324074074074</v>
      </c>
      <c r="AC1797" t="s">
        <v>44</v>
      </c>
      <c r="AD1797" t="s">
        <v>45</v>
      </c>
      <c r="AE1797" t="s">
        <v>44</v>
      </c>
      <c r="AF1797">
        <v>131</v>
      </c>
    </row>
    <row r="1798" spans="1:32">
      <c r="A1798">
        <v>3018</v>
      </c>
      <c r="B1798">
        <v>2118</v>
      </c>
      <c r="C1798" t="s">
        <v>56</v>
      </c>
      <c r="D1798" t="s">
        <v>191</v>
      </c>
      <c r="E1798" t="s">
        <v>48</v>
      </c>
      <c r="F1798" t="s">
        <v>9786</v>
      </c>
      <c r="G1798" t="s">
        <v>9787</v>
      </c>
      <c r="H1798" t="s">
        <v>60</v>
      </c>
      <c r="I1798" s="1">
        <v>24605</v>
      </c>
      <c r="J1798" t="s">
        <v>9788</v>
      </c>
      <c r="K1798" t="s">
        <v>9789</v>
      </c>
      <c r="L1798">
        <v>17057</v>
      </c>
      <c r="M1798" t="s">
        <v>60</v>
      </c>
      <c r="N1798" s="1">
        <v>44666</v>
      </c>
      <c r="O1798" s="1">
        <v>44667</v>
      </c>
      <c r="P1798">
        <v>24</v>
      </c>
      <c r="Q1798">
        <v>1</v>
      </c>
      <c r="R1798" t="s">
        <v>40</v>
      </c>
      <c r="S1798">
        <v>1</v>
      </c>
      <c r="T1798">
        <v>1</v>
      </c>
      <c r="U1798">
        <v>1</v>
      </c>
      <c r="V1798">
        <v>226</v>
      </c>
      <c r="W1798" t="s">
        <v>41</v>
      </c>
      <c r="X1798" t="s">
        <v>9790</v>
      </c>
      <c r="Y1798" t="s">
        <v>43</v>
      </c>
      <c r="Z1798" s="1">
        <v>44654</v>
      </c>
      <c r="AA1798" s="2">
        <v>0.31214120370370374</v>
      </c>
      <c r="AB1798" s="2">
        <v>4.6527777777777774E-3</v>
      </c>
      <c r="AC1798" t="s">
        <v>45</v>
      </c>
      <c r="AD1798" t="s">
        <v>45</v>
      </c>
      <c r="AE1798" t="s">
        <v>44</v>
      </c>
      <c r="AF1798">
        <v>226</v>
      </c>
    </row>
    <row r="1799" spans="1:32">
      <c r="A1799">
        <v>3020</v>
      </c>
      <c r="B1799">
        <v>2120</v>
      </c>
      <c r="C1799" t="s">
        <v>1022</v>
      </c>
      <c r="D1799" t="s">
        <v>126</v>
      </c>
      <c r="E1799" t="s">
        <v>34</v>
      </c>
      <c r="F1799" t="s">
        <v>9791</v>
      </c>
      <c r="G1799" t="s">
        <v>9792</v>
      </c>
      <c r="H1799" t="s">
        <v>129</v>
      </c>
      <c r="I1799" s="1">
        <v>33120</v>
      </c>
      <c r="J1799" t="s">
        <v>9793</v>
      </c>
      <c r="K1799" t="s">
        <v>9794</v>
      </c>
      <c r="L1799">
        <v>34489</v>
      </c>
      <c r="M1799" t="s">
        <v>129</v>
      </c>
      <c r="N1799" s="1">
        <v>44755</v>
      </c>
      <c r="O1799" s="1">
        <v>44756</v>
      </c>
      <c r="P1799">
        <v>90</v>
      </c>
      <c r="Q1799">
        <v>4</v>
      </c>
      <c r="R1799" t="s">
        <v>40</v>
      </c>
      <c r="S1799">
        <v>1</v>
      </c>
      <c r="T1799">
        <v>1</v>
      </c>
      <c r="U1799">
        <v>1</v>
      </c>
      <c r="V1799">
        <v>207</v>
      </c>
      <c r="W1799" t="s">
        <v>41</v>
      </c>
      <c r="X1799" t="s">
        <v>9795</v>
      </c>
      <c r="Y1799" t="s">
        <v>65</v>
      </c>
      <c r="Z1799" s="1">
        <v>44716</v>
      </c>
      <c r="AA1799" s="2">
        <v>0.85986111111111108</v>
      </c>
      <c r="AB1799" s="2">
        <v>0.44090277777777781</v>
      </c>
      <c r="AC1799" t="s">
        <v>44</v>
      </c>
      <c r="AD1799" t="s">
        <v>45</v>
      </c>
      <c r="AE1799" t="s">
        <v>44</v>
      </c>
      <c r="AF1799">
        <v>207</v>
      </c>
    </row>
    <row r="1800" spans="1:32">
      <c r="A1800">
        <v>3021</v>
      </c>
      <c r="B1800">
        <v>2121</v>
      </c>
      <c r="C1800" t="s">
        <v>347</v>
      </c>
      <c r="D1800" t="s">
        <v>2289</v>
      </c>
      <c r="E1800" t="s">
        <v>48</v>
      </c>
      <c r="F1800" t="s">
        <v>9796</v>
      </c>
      <c r="G1800" t="s">
        <v>9797</v>
      </c>
      <c r="H1800" t="s">
        <v>1301</v>
      </c>
      <c r="I1800" s="1">
        <v>25553</v>
      </c>
      <c r="J1800" t="s">
        <v>9798</v>
      </c>
      <c r="K1800" t="s">
        <v>9799</v>
      </c>
      <c r="L1800">
        <v>7500</v>
      </c>
      <c r="M1800" t="s">
        <v>1301</v>
      </c>
      <c r="N1800" s="1">
        <v>44894</v>
      </c>
      <c r="O1800" s="1">
        <v>44895</v>
      </c>
      <c r="P1800">
        <v>71</v>
      </c>
      <c r="Q1800">
        <v>3</v>
      </c>
      <c r="R1800" t="s">
        <v>63</v>
      </c>
      <c r="S1800">
        <v>3</v>
      </c>
      <c r="T1800">
        <v>0</v>
      </c>
      <c r="U1800">
        <v>1</v>
      </c>
      <c r="V1800">
        <v>73</v>
      </c>
      <c r="W1800" t="s">
        <v>41</v>
      </c>
      <c r="X1800" t="s">
        <v>9800</v>
      </c>
      <c r="Y1800" t="s">
        <v>43</v>
      </c>
      <c r="Z1800" s="1">
        <v>44856</v>
      </c>
      <c r="AA1800" s="2">
        <v>0.16415509259259259</v>
      </c>
      <c r="AB1800" s="2">
        <v>1.3692129629629629E-2</v>
      </c>
      <c r="AC1800" t="s">
        <v>45</v>
      </c>
      <c r="AD1800" t="s">
        <v>44</v>
      </c>
      <c r="AE1800" t="s">
        <v>45</v>
      </c>
      <c r="AF1800">
        <v>73</v>
      </c>
    </row>
    <row r="1801" spans="1:32">
      <c r="A1801">
        <v>3023</v>
      </c>
      <c r="B1801">
        <v>2123</v>
      </c>
      <c r="C1801" t="s">
        <v>6006</v>
      </c>
      <c r="D1801" t="s">
        <v>3708</v>
      </c>
      <c r="E1801" t="s">
        <v>48</v>
      </c>
      <c r="F1801" t="s">
        <v>9801</v>
      </c>
      <c r="G1801" t="s">
        <v>9802</v>
      </c>
      <c r="H1801" t="s">
        <v>457</v>
      </c>
      <c r="I1801" s="1">
        <v>32640</v>
      </c>
      <c r="J1801" t="s">
        <v>9803</v>
      </c>
      <c r="K1801" t="s">
        <v>9804</v>
      </c>
      <c r="L1801">
        <v>46420</v>
      </c>
      <c r="M1801" t="s">
        <v>457</v>
      </c>
      <c r="N1801" s="1">
        <v>44913</v>
      </c>
      <c r="O1801" s="1">
        <v>44918</v>
      </c>
      <c r="P1801">
        <v>94</v>
      </c>
      <c r="Q1801">
        <v>4</v>
      </c>
      <c r="R1801" t="s">
        <v>53</v>
      </c>
      <c r="S1801">
        <v>4</v>
      </c>
      <c r="T1801">
        <v>1</v>
      </c>
      <c r="U1801">
        <v>5</v>
      </c>
      <c r="V1801">
        <v>750</v>
      </c>
      <c r="W1801" t="s">
        <v>41</v>
      </c>
      <c r="X1801" t="s">
        <v>9805</v>
      </c>
      <c r="Y1801" t="s">
        <v>6</v>
      </c>
      <c r="Z1801" s="1">
        <v>44898</v>
      </c>
      <c r="AA1801" s="2">
        <v>0.75296296296296295</v>
      </c>
      <c r="AB1801" s="2">
        <v>0.79046296296296292</v>
      </c>
      <c r="AC1801" t="s">
        <v>44</v>
      </c>
      <c r="AD1801" t="s">
        <v>45</v>
      </c>
      <c r="AE1801" t="s">
        <v>44</v>
      </c>
      <c r="AF1801">
        <v>150</v>
      </c>
    </row>
    <row r="1802" spans="1:32">
      <c r="A1802">
        <v>3024</v>
      </c>
      <c r="B1802">
        <v>2124</v>
      </c>
      <c r="C1802" t="s">
        <v>9806</v>
      </c>
      <c r="D1802" t="s">
        <v>8989</v>
      </c>
      <c r="E1802" t="s">
        <v>34</v>
      </c>
      <c r="F1802" t="s">
        <v>9807</v>
      </c>
      <c r="G1802" t="s">
        <v>9808</v>
      </c>
      <c r="H1802" t="s">
        <v>457</v>
      </c>
      <c r="I1802" s="1">
        <v>19742</v>
      </c>
      <c r="J1802" t="s">
        <v>9809</v>
      </c>
      <c r="K1802" t="s">
        <v>9810</v>
      </c>
      <c r="L1802">
        <v>30598</v>
      </c>
      <c r="M1802" t="s">
        <v>457</v>
      </c>
      <c r="N1802" s="1">
        <v>44935</v>
      </c>
      <c r="O1802" s="1">
        <v>44938</v>
      </c>
      <c r="P1802">
        <v>37</v>
      </c>
      <c r="Q1802">
        <v>2</v>
      </c>
      <c r="R1802" t="s">
        <v>53</v>
      </c>
      <c r="S1802">
        <v>4</v>
      </c>
      <c r="T1802">
        <v>2</v>
      </c>
      <c r="U1802">
        <v>3</v>
      </c>
      <c r="V1802">
        <v>399</v>
      </c>
      <c r="W1802" t="s">
        <v>41</v>
      </c>
      <c r="X1802" t="s">
        <v>9811</v>
      </c>
      <c r="Y1802" t="s">
        <v>6</v>
      </c>
      <c r="Z1802" s="1">
        <v>44915</v>
      </c>
      <c r="AA1802" s="2">
        <v>0.64922453703703698</v>
      </c>
      <c r="AB1802" s="2">
        <v>0.94349537037037035</v>
      </c>
      <c r="AC1802" t="s">
        <v>44</v>
      </c>
      <c r="AD1802" t="s">
        <v>44</v>
      </c>
      <c r="AE1802" t="s">
        <v>45</v>
      </c>
      <c r="AF1802">
        <v>133</v>
      </c>
    </row>
    <row r="1803" spans="1:32">
      <c r="A1803">
        <v>3026</v>
      </c>
      <c r="B1803">
        <v>2126</v>
      </c>
      <c r="C1803" t="s">
        <v>4045</v>
      </c>
      <c r="D1803" t="s">
        <v>9812</v>
      </c>
      <c r="E1803" t="s">
        <v>48</v>
      </c>
      <c r="F1803" t="s">
        <v>9813</v>
      </c>
      <c r="G1803" t="s">
        <v>9814</v>
      </c>
      <c r="H1803" t="s">
        <v>179</v>
      </c>
      <c r="I1803" s="1">
        <v>25165</v>
      </c>
      <c r="J1803" t="s">
        <v>9815</v>
      </c>
      <c r="K1803" t="s">
        <v>9816</v>
      </c>
      <c r="L1803">
        <v>16244</v>
      </c>
      <c r="M1803" t="s">
        <v>179</v>
      </c>
      <c r="N1803" s="1">
        <v>44843</v>
      </c>
      <c r="O1803" s="1">
        <v>44846</v>
      </c>
      <c r="P1803">
        <v>23</v>
      </c>
      <c r="Q1803">
        <v>1</v>
      </c>
      <c r="R1803" t="s">
        <v>63</v>
      </c>
      <c r="S1803">
        <v>3</v>
      </c>
      <c r="T1803">
        <v>0</v>
      </c>
      <c r="U1803">
        <v>3</v>
      </c>
      <c r="V1803">
        <v>222</v>
      </c>
      <c r="W1803" t="s">
        <v>54</v>
      </c>
      <c r="X1803" t="s">
        <v>9817</v>
      </c>
      <c r="Y1803" t="s">
        <v>65</v>
      </c>
      <c r="Z1803" s="1">
        <v>44837</v>
      </c>
      <c r="AA1803" s="2">
        <v>0.11054398148148148</v>
      </c>
      <c r="AB1803" s="2">
        <v>0.73260416666666661</v>
      </c>
      <c r="AC1803" t="s">
        <v>45</v>
      </c>
      <c r="AD1803" t="s">
        <v>44</v>
      </c>
      <c r="AE1803" t="s">
        <v>45</v>
      </c>
      <c r="AF1803">
        <v>74</v>
      </c>
    </row>
    <row r="1804" spans="1:32">
      <c r="A1804">
        <v>3032</v>
      </c>
      <c r="B1804">
        <v>2132</v>
      </c>
      <c r="C1804" t="s">
        <v>2481</v>
      </c>
      <c r="D1804" t="s">
        <v>462</v>
      </c>
      <c r="E1804" t="s">
        <v>34</v>
      </c>
      <c r="F1804" t="s">
        <v>9818</v>
      </c>
      <c r="G1804" t="s">
        <v>9819</v>
      </c>
      <c r="H1804" t="s">
        <v>37</v>
      </c>
      <c r="I1804" s="1">
        <v>29466</v>
      </c>
      <c r="J1804" t="s">
        <v>9820</v>
      </c>
      <c r="K1804" t="s">
        <v>9821</v>
      </c>
      <c r="L1804">
        <v>37686</v>
      </c>
      <c r="M1804" t="s">
        <v>37</v>
      </c>
      <c r="N1804" s="1">
        <v>44866</v>
      </c>
      <c r="O1804" s="1">
        <v>44871</v>
      </c>
      <c r="P1804">
        <v>72</v>
      </c>
      <c r="Q1804">
        <v>3</v>
      </c>
      <c r="R1804" t="s">
        <v>40</v>
      </c>
      <c r="S1804">
        <v>2</v>
      </c>
      <c r="T1804">
        <v>0</v>
      </c>
      <c r="U1804">
        <v>5</v>
      </c>
      <c r="V1804">
        <v>1025</v>
      </c>
      <c r="W1804" t="s">
        <v>41</v>
      </c>
      <c r="X1804" t="s">
        <v>9822</v>
      </c>
      <c r="Y1804" t="s">
        <v>81</v>
      </c>
      <c r="Z1804" s="1">
        <v>44842</v>
      </c>
      <c r="AA1804" s="2">
        <v>0.94743055555555555</v>
      </c>
      <c r="AB1804" s="2">
        <v>0.88508101851851861</v>
      </c>
      <c r="AC1804" t="s">
        <v>44</v>
      </c>
      <c r="AD1804" t="s">
        <v>45</v>
      </c>
      <c r="AE1804" t="s">
        <v>45</v>
      </c>
      <c r="AF1804">
        <v>205</v>
      </c>
    </row>
    <row r="1805" spans="1:32">
      <c r="A1805">
        <v>3033</v>
      </c>
      <c r="B1805">
        <v>2133</v>
      </c>
      <c r="C1805" t="s">
        <v>1789</v>
      </c>
      <c r="D1805" t="s">
        <v>9823</v>
      </c>
      <c r="E1805" t="s">
        <v>34</v>
      </c>
      <c r="F1805" t="s">
        <v>9824</v>
      </c>
      <c r="G1805" t="s">
        <v>9825</v>
      </c>
      <c r="H1805" t="s">
        <v>295</v>
      </c>
      <c r="I1805" s="1">
        <v>34747</v>
      </c>
      <c r="J1805" t="s">
        <v>9826</v>
      </c>
      <c r="K1805" t="s">
        <v>9827</v>
      </c>
      <c r="L1805">
        <v>11343</v>
      </c>
      <c r="M1805" t="s">
        <v>295</v>
      </c>
      <c r="N1805" s="1">
        <v>44921</v>
      </c>
      <c r="O1805" s="1">
        <v>44923</v>
      </c>
      <c r="P1805">
        <v>70</v>
      </c>
      <c r="Q1805">
        <v>3</v>
      </c>
      <c r="R1805" t="s">
        <v>53</v>
      </c>
      <c r="S1805">
        <v>3</v>
      </c>
      <c r="T1805">
        <v>0</v>
      </c>
      <c r="U1805">
        <v>2</v>
      </c>
      <c r="V1805">
        <v>278</v>
      </c>
      <c r="W1805" t="s">
        <v>54</v>
      </c>
      <c r="X1805" t="s">
        <v>9828</v>
      </c>
      <c r="Y1805" t="s">
        <v>65</v>
      </c>
      <c r="Z1805" s="1">
        <v>44908</v>
      </c>
      <c r="AA1805" s="2">
        <v>0.15209490740740741</v>
      </c>
      <c r="AB1805" s="2">
        <v>0.69140046296296298</v>
      </c>
      <c r="AC1805" t="s">
        <v>45</v>
      </c>
      <c r="AD1805" t="s">
        <v>45</v>
      </c>
      <c r="AE1805" t="s">
        <v>44</v>
      </c>
      <c r="AF1805">
        <v>139</v>
      </c>
    </row>
    <row r="1806" spans="1:32">
      <c r="A1806">
        <v>3035</v>
      </c>
      <c r="B1806">
        <v>2135</v>
      </c>
      <c r="C1806" t="s">
        <v>8504</v>
      </c>
      <c r="D1806" t="s">
        <v>4372</v>
      </c>
      <c r="E1806" t="s">
        <v>48</v>
      </c>
      <c r="F1806" t="s">
        <v>9829</v>
      </c>
      <c r="G1806" t="s">
        <v>9830</v>
      </c>
      <c r="H1806" t="s">
        <v>129</v>
      </c>
      <c r="I1806" s="1">
        <v>17995</v>
      </c>
      <c r="J1806" t="s">
        <v>9831</v>
      </c>
      <c r="K1806" t="s">
        <v>9832</v>
      </c>
      <c r="L1806">
        <v>86073</v>
      </c>
      <c r="M1806" t="s">
        <v>129</v>
      </c>
      <c r="N1806" s="1">
        <v>44648</v>
      </c>
      <c r="O1806" s="1">
        <v>44650</v>
      </c>
      <c r="P1806">
        <v>84</v>
      </c>
      <c r="Q1806">
        <v>4</v>
      </c>
      <c r="R1806" t="s">
        <v>40</v>
      </c>
      <c r="S1806">
        <v>4</v>
      </c>
      <c r="T1806">
        <v>1</v>
      </c>
      <c r="U1806">
        <v>2</v>
      </c>
      <c r="V1806">
        <v>446</v>
      </c>
      <c r="W1806" t="s">
        <v>54</v>
      </c>
      <c r="X1806" t="s">
        <v>9833</v>
      </c>
      <c r="Y1806" t="s">
        <v>43</v>
      </c>
      <c r="Z1806" s="1">
        <v>44625</v>
      </c>
      <c r="AA1806" s="2">
        <v>0.95718749999999997</v>
      </c>
      <c r="AB1806" s="2">
        <v>0.23516203703703706</v>
      </c>
      <c r="AC1806" t="s">
        <v>45</v>
      </c>
      <c r="AD1806" t="s">
        <v>45</v>
      </c>
      <c r="AE1806" t="s">
        <v>45</v>
      </c>
      <c r="AF1806">
        <v>223</v>
      </c>
    </row>
    <row r="1807" spans="1:32">
      <c r="A1807">
        <v>3037</v>
      </c>
      <c r="B1807">
        <v>2137</v>
      </c>
      <c r="C1807" t="s">
        <v>9834</v>
      </c>
      <c r="D1807" t="s">
        <v>584</v>
      </c>
      <c r="E1807" t="s">
        <v>34</v>
      </c>
      <c r="F1807" t="s">
        <v>9835</v>
      </c>
      <c r="G1807" t="s">
        <v>9836</v>
      </c>
      <c r="H1807" t="s">
        <v>295</v>
      </c>
      <c r="I1807" s="1">
        <v>28894</v>
      </c>
      <c r="J1807" t="s">
        <v>9837</v>
      </c>
      <c r="K1807" t="s">
        <v>9838</v>
      </c>
      <c r="L1807">
        <v>26748</v>
      </c>
      <c r="M1807" t="s">
        <v>295</v>
      </c>
      <c r="N1807" s="1">
        <v>44729</v>
      </c>
      <c r="O1807" s="1">
        <v>44730</v>
      </c>
      <c r="P1807">
        <v>96</v>
      </c>
      <c r="Q1807">
        <v>4</v>
      </c>
      <c r="R1807" t="s">
        <v>40</v>
      </c>
      <c r="S1807">
        <v>1</v>
      </c>
      <c r="T1807">
        <v>1</v>
      </c>
      <c r="U1807">
        <v>1</v>
      </c>
      <c r="V1807">
        <v>214</v>
      </c>
      <c r="W1807" t="s">
        <v>54</v>
      </c>
      <c r="X1807" t="s">
        <v>9839</v>
      </c>
      <c r="Y1807" t="s">
        <v>43</v>
      </c>
      <c r="Z1807" s="1">
        <v>44719</v>
      </c>
      <c r="AA1807" s="2">
        <v>0.68004629629629632</v>
      </c>
      <c r="AB1807" s="2">
        <v>0.95856481481481481</v>
      </c>
      <c r="AC1807" t="s">
        <v>44</v>
      </c>
      <c r="AD1807" t="s">
        <v>45</v>
      </c>
      <c r="AE1807" t="s">
        <v>45</v>
      </c>
      <c r="AF1807">
        <v>214</v>
      </c>
    </row>
    <row r="1808" spans="1:32">
      <c r="A1808">
        <v>3038</v>
      </c>
      <c r="B1808">
        <v>2138</v>
      </c>
      <c r="C1808" t="s">
        <v>5587</v>
      </c>
      <c r="D1808" t="s">
        <v>5755</v>
      </c>
      <c r="E1808" t="s">
        <v>48</v>
      </c>
      <c r="F1808" t="s">
        <v>9840</v>
      </c>
      <c r="G1808" t="s">
        <v>9841</v>
      </c>
      <c r="H1808" t="s">
        <v>537</v>
      </c>
      <c r="I1808" s="1">
        <v>29024</v>
      </c>
      <c r="J1808" t="s">
        <v>9842</v>
      </c>
      <c r="K1808" t="s">
        <v>9843</v>
      </c>
      <c r="L1808">
        <v>6261</v>
      </c>
      <c r="M1808" t="s">
        <v>537</v>
      </c>
      <c r="N1808" s="1">
        <v>44644</v>
      </c>
      <c r="O1808" s="1">
        <v>44646</v>
      </c>
      <c r="P1808">
        <v>10</v>
      </c>
      <c r="Q1808">
        <v>1</v>
      </c>
      <c r="R1808" t="s">
        <v>53</v>
      </c>
      <c r="S1808">
        <v>3</v>
      </c>
      <c r="T1808">
        <v>1</v>
      </c>
      <c r="U1808">
        <v>2</v>
      </c>
      <c r="V1808">
        <v>262</v>
      </c>
      <c r="W1808" t="s">
        <v>54</v>
      </c>
      <c r="X1808" t="s">
        <v>9844</v>
      </c>
      <c r="Y1808" t="s">
        <v>81</v>
      </c>
      <c r="Z1808" s="1">
        <v>44638</v>
      </c>
      <c r="AA1808" s="2">
        <v>0.38657407407407413</v>
      </c>
      <c r="AB1808" s="2">
        <v>0.69618055555555547</v>
      </c>
      <c r="AC1808" t="s">
        <v>45</v>
      </c>
      <c r="AD1808" t="s">
        <v>45</v>
      </c>
      <c r="AE1808" t="s">
        <v>45</v>
      </c>
      <c r="AF1808">
        <v>131</v>
      </c>
    </row>
    <row r="1809" spans="1:32">
      <c r="A1809">
        <v>3039</v>
      </c>
      <c r="B1809">
        <v>2139</v>
      </c>
      <c r="C1809" t="s">
        <v>1783</v>
      </c>
      <c r="D1809" t="s">
        <v>9845</v>
      </c>
      <c r="E1809" t="s">
        <v>48</v>
      </c>
      <c r="F1809" t="s">
        <v>9846</v>
      </c>
      <c r="G1809" t="s">
        <v>9847</v>
      </c>
      <c r="H1809" t="s">
        <v>179</v>
      </c>
      <c r="I1809" s="1">
        <v>31607</v>
      </c>
      <c r="J1809" t="s">
        <v>9848</v>
      </c>
      <c r="K1809" t="s">
        <v>9849</v>
      </c>
      <c r="L1809">
        <v>15668</v>
      </c>
      <c r="M1809" t="s">
        <v>179</v>
      </c>
      <c r="N1809" s="1">
        <v>44640</v>
      </c>
      <c r="O1809" s="1">
        <v>44641</v>
      </c>
      <c r="P1809">
        <v>42</v>
      </c>
      <c r="Q1809">
        <v>2</v>
      </c>
      <c r="R1809" t="s">
        <v>40</v>
      </c>
      <c r="S1809">
        <v>3</v>
      </c>
      <c r="T1809">
        <v>0</v>
      </c>
      <c r="U1809">
        <v>1</v>
      </c>
      <c r="V1809">
        <v>233</v>
      </c>
      <c r="W1809" t="s">
        <v>54</v>
      </c>
      <c r="X1809" t="s">
        <v>9850</v>
      </c>
      <c r="Y1809" t="s">
        <v>6</v>
      </c>
      <c r="Z1809" s="1">
        <v>44624</v>
      </c>
      <c r="AA1809" s="2">
        <v>0.3346412037037037</v>
      </c>
      <c r="AB1809" s="2">
        <v>3.7268518518518514E-3</v>
      </c>
      <c r="AC1809" t="s">
        <v>44</v>
      </c>
      <c r="AD1809" t="s">
        <v>44</v>
      </c>
      <c r="AE1809" t="s">
        <v>45</v>
      </c>
      <c r="AF1809">
        <v>233</v>
      </c>
    </row>
    <row r="1810" spans="1:32">
      <c r="A1810">
        <v>3040</v>
      </c>
      <c r="B1810">
        <v>2140</v>
      </c>
      <c r="C1810" t="s">
        <v>139</v>
      </c>
      <c r="D1810" t="s">
        <v>2019</v>
      </c>
      <c r="E1810" t="s">
        <v>34</v>
      </c>
      <c r="F1810" t="s">
        <v>9851</v>
      </c>
      <c r="G1810" t="s">
        <v>9852</v>
      </c>
      <c r="H1810" t="s">
        <v>164</v>
      </c>
      <c r="I1810" s="1">
        <v>31109</v>
      </c>
      <c r="J1810" t="s">
        <v>9853</v>
      </c>
      <c r="K1810" t="s">
        <v>9854</v>
      </c>
      <c r="L1810">
        <v>96786</v>
      </c>
      <c r="M1810" t="s">
        <v>164</v>
      </c>
      <c r="N1810" s="1">
        <v>44931</v>
      </c>
      <c r="O1810" s="1">
        <v>44933</v>
      </c>
      <c r="P1810">
        <v>69</v>
      </c>
      <c r="Q1810">
        <v>3</v>
      </c>
      <c r="R1810" t="s">
        <v>40</v>
      </c>
      <c r="S1810">
        <v>1</v>
      </c>
      <c r="T1810">
        <v>0</v>
      </c>
      <c r="U1810">
        <v>2</v>
      </c>
      <c r="V1810">
        <v>424</v>
      </c>
      <c r="W1810" t="s">
        <v>41</v>
      </c>
      <c r="X1810" t="s">
        <v>9855</v>
      </c>
      <c r="Y1810" t="s">
        <v>43</v>
      </c>
      <c r="Z1810" s="1">
        <v>44906</v>
      </c>
      <c r="AA1810" s="2">
        <v>0.85060185185185189</v>
      </c>
      <c r="AB1810" s="2">
        <v>0.5350462962962963</v>
      </c>
      <c r="AC1810" t="s">
        <v>44</v>
      </c>
      <c r="AD1810" t="s">
        <v>45</v>
      </c>
      <c r="AE1810" t="s">
        <v>45</v>
      </c>
      <c r="AF1810">
        <v>212</v>
      </c>
    </row>
    <row r="1811" spans="1:32">
      <c r="A1811">
        <v>3041</v>
      </c>
      <c r="B1811">
        <v>2141</v>
      </c>
      <c r="C1811" t="s">
        <v>66</v>
      </c>
      <c r="D1811" t="s">
        <v>1433</v>
      </c>
      <c r="E1811" t="s">
        <v>34</v>
      </c>
      <c r="F1811" t="s">
        <v>9856</v>
      </c>
      <c r="G1811" t="s">
        <v>9857</v>
      </c>
      <c r="H1811" t="s">
        <v>179</v>
      </c>
      <c r="I1811" s="1">
        <v>37817</v>
      </c>
      <c r="J1811" t="s">
        <v>9858</v>
      </c>
      <c r="K1811" t="s">
        <v>9859</v>
      </c>
      <c r="L1811">
        <v>56429</v>
      </c>
      <c r="M1811" t="s">
        <v>179</v>
      </c>
      <c r="N1811" s="1">
        <v>44926</v>
      </c>
      <c r="O1811" s="1">
        <v>44930</v>
      </c>
      <c r="P1811">
        <v>8</v>
      </c>
      <c r="Q1811">
        <v>1</v>
      </c>
      <c r="R1811" t="s">
        <v>63</v>
      </c>
      <c r="S1811">
        <v>1</v>
      </c>
      <c r="T1811">
        <v>0</v>
      </c>
      <c r="U1811">
        <v>4</v>
      </c>
      <c r="V1811">
        <v>352</v>
      </c>
      <c r="W1811" t="s">
        <v>41</v>
      </c>
      <c r="X1811" t="s">
        <v>9860</v>
      </c>
      <c r="Y1811" t="s">
        <v>81</v>
      </c>
      <c r="Z1811" s="1">
        <v>44908</v>
      </c>
      <c r="AA1811" s="2">
        <v>0.48812499999999998</v>
      </c>
      <c r="AB1811" s="2">
        <v>0.72800925925925919</v>
      </c>
      <c r="AC1811" t="s">
        <v>45</v>
      </c>
      <c r="AD1811" t="s">
        <v>45</v>
      </c>
      <c r="AE1811" t="s">
        <v>45</v>
      </c>
      <c r="AF1811">
        <v>88</v>
      </c>
    </row>
    <row r="1812" spans="1:32">
      <c r="A1812">
        <v>3042</v>
      </c>
      <c r="B1812">
        <v>2142</v>
      </c>
      <c r="C1812" t="s">
        <v>8388</v>
      </c>
      <c r="D1812" t="s">
        <v>9861</v>
      </c>
      <c r="E1812" t="s">
        <v>34</v>
      </c>
      <c r="F1812" t="s">
        <v>9862</v>
      </c>
      <c r="G1812" t="s">
        <v>9863</v>
      </c>
      <c r="H1812" t="s">
        <v>295</v>
      </c>
      <c r="I1812" s="1">
        <v>25452</v>
      </c>
      <c r="J1812" t="s">
        <v>9864</v>
      </c>
      <c r="K1812" t="s">
        <v>9865</v>
      </c>
      <c r="L1812">
        <v>33041</v>
      </c>
      <c r="M1812" t="s">
        <v>295</v>
      </c>
      <c r="N1812" s="1">
        <v>44690</v>
      </c>
      <c r="O1812" s="1">
        <v>44695</v>
      </c>
      <c r="P1812">
        <v>50</v>
      </c>
      <c r="Q1812">
        <v>2</v>
      </c>
      <c r="R1812" t="s">
        <v>63</v>
      </c>
      <c r="S1812">
        <v>3</v>
      </c>
      <c r="T1812">
        <v>0</v>
      </c>
      <c r="U1812">
        <v>5</v>
      </c>
      <c r="V1812">
        <v>390</v>
      </c>
      <c r="W1812" t="s">
        <v>41</v>
      </c>
      <c r="X1812" t="s">
        <v>9866</v>
      </c>
      <c r="Y1812" t="s">
        <v>81</v>
      </c>
      <c r="Z1812" s="1">
        <v>44653</v>
      </c>
      <c r="AA1812" s="2">
        <v>0.86709490740740736</v>
      </c>
      <c r="AB1812" s="2">
        <v>0.74306712962962962</v>
      </c>
      <c r="AC1812" t="s">
        <v>45</v>
      </c>
      <c r="AD1812" t="s">
        <v>45</v>
      </c>
      <c r="AE1812" t="s">
        <v>45</v>
      </c>
      <c r="AF1812">
        <v>78</v>
      </c>
    </row>
    <row r="1813" spans="1:32">
      <c r="A1813">
        <v>3043</v>
      </c>
      <c r="B1813">
        <v>2143</v>
      </c>
      <c r="C1813" t="s">
        <v>9867</v>
      </c>
      <c r="D1813" t="s">
        <v>161</v>
      </c>
      <c r="E1813" t="s">
        <v>48</v>
      </c>
      <c r="F1813" t="s">
        <v>9868</v>
      </c>
      <c r="G1813" t="s">
        <v>9869</v>
      </c>
      <c r="H1813" t="s">
        <v>317</v>
      </c>
      <c r="I1813" s="1">
        <v>17744</v>
      </c>
      <c r="J1813" t="s">
        <v>9870</v>
      </c>
      <c r="K1813" t="s">
        <v>9871</v>
      </c>
      <c r="L1813">
        <v>13747</v>
      </c>
      <c r="M1813" t="s">
        <v>317</v>
      </c>
      <c r="N1813" s="1">
        <v>44926</v>
      </c>
      <c r="O1813" s="1">
        <v>44927</v>
      </c>
      <c r="P1813">
        <v>44</v>
      </c>
      <c r="Q1813">
        <v>2</v>
      </c>
      <c r="R1813" t="s">
        <v>63</v>
      </c>
      <c r="S1813">
        <v>2</v>
      </c>
      <c r="T1813">
        <v>2</v>
      </c>
      <c r="U1813">
        <v>1</v>
      </c>
      <c r="V1813">
        <v>88</v>
      </c>
      <c r="W1813" t="s">
        <v>41</v>
      </c>
      <c r="X1813" t="s">
        <v>9872</v>
      </c>
      <c r="Y1813" t="s">
        <v>6</v>
      </c>
      <c r="Z1813" s="1">
        <v>44887</v>
      </c>
      <c r="AA1813" s="2">
        <v>3.1284722222222221E-2</v>
      </c>
      <c r="AB1813" s="2">
        <v>0.66870370370370369</v>
      </c>
      <c r="AC1813" t="s">
        <v>44</v>
      </c>
      <c r="AD1813" t="s">
        <v>45</v>
      </c>
      <c r="AE1813" t="s">
        <v>45</v>
      </c>
      <c r="AF1813">
        <v>88</v>
      </c>
    </row>
    <row r="1814" spans="1:32">
      <c r="A1814">
        <v>3044</v>
      </c>
      <c r="B1814">
        <v>2144</v>
      </c>
      <c r="C1814" t="s">
        <v>6248</v>
      </c>
      <c r="D1814" t="s">
        <v>2065</v>
      </c>
      <c r="E1814" t="s">
        <v>48</v>
      </c>
      <c r="F1814" t="s">
        <v>9873</v>
      </c>
      <c r="G1814" t="s">
        <v>9874</v>
      </c>
      <c r="H1814" t="s">
        <v>725</v>
      </c>
      <c r="I1814" s="1">
        <v>31010</v>
      </c>
      <c r="J1814" t="s">
        <v>9875</v>
      </c>
      <c r="K1814" t="s">
        <v>9876</v>
      </c>
      <c r="L1814">
        <v>5137</v>
      </c>
      <c r="M1814" t="s">
        <v>725</v>
      </c>
      <c r="N1814" s="1">
        <v>44812</v>
      </c>
      <c r="O1814" s="1">
        <v>44815</v>
      </c>
      <c r="P1814">
        <v>79</v>
      </c>
      <c r="Q1814">
        <v>4</v>
      </c>
      <c r="R1814" t="s">
        <v>53</v>
      </c>
      <c r="S1814">
        <v>4</v>
      </c>
      <c r="T1814">
        <v>2</v>
      </c>
      <c r="U1814">
        <v>3</v>
      </c>
      <c r="V1814">
        <v>369</v>
      </c>
      <c r="W1814" t="s">
        <v>41</v>
      </c>
      <c r="X1814" t="s">
        <v>9877</v>
      </c>
      <c r="Y1814" t="s">
        <v>81</v>
      </c>
      <c r="Z1814" s="1">
        <v>44778</v>
      </c>
      <c r="AA1814" s="2">
        <v>0.37322916666666667</v>
      </c>
      <c r="AB1814" s="2">
        <v>0.30276620370370372</v>
      </c>
      <c r="AC1814" t="s">
        <v>44</v>
      </c>
      <c r="AD1814" t="s">
        <v>45</v>
      </c>
      <c r="AE1814" t="s">
        <v>44</v>
      </c>
      <c r="AF1814">
        <v>123</v>
      </c>
    </row>
    <row r="1815" spans="1:32">
      <c r="A1815">
        <v>3045</v>
      </c>
      <c r="B1815">
        <v>2145</v>
      </c>
      <c r="C1815" t="s">
        <v>197</v>
      </c>
      <c r="D1815" t="s">
        <v>9878</v>
      </c>
      <c r="E1815" t="s">
        <v>48</v>
      </c>
      <c r="F1815" t="s">
        <v>9879</v>
      </c>
      <c r="G1815" t="s">
        <v>9880</v>
      </c>
      <c r="H1815" t="s">
        <v>330</v>
      </c>
      <c r="I1815" s="1">
        <v>31726</v>
      </c>
      <c r="J1815" t="s">
        <v>9881</v>
      </c>
      <c r="K1815" t="s">
        <v>3556</v>
      </c>
      <c r="L1815">
        <v>31832</v>
      </c>
      <c r="M1815" t="s">
        <v>330</v>
      </c>
      <c r="N1815" s="1">
        <v>44784</v>
      </c>
      <c r="O1815" s="1">
        <v>44786</v>
      </c>
      <c r="P1815">
        <v>46</v>
      </c>
      <c r="Q1815">
        <v>2</v>
      </c>
      <c r="R1815" t="s">
        <v>53</v>
      </c>
      <c r="S1815">
        <v>1</v>
      </c>
      <c r="T1815">
        <v>0</v>
      </c>
      <c r="U1815">
        <v>2</v>
      </c>
      <c r="V1815">
        <v>254</v>
      </c>
      <c r="W1815" t="s">
        <v>54</v>
      </c>
      <c r="X1815" t="s">
        <v>9882</v>
      </c>
      <c r="Y1815" t="s">
        <v>81</v>
      </c>
      <c r="Z1815" s="1">
        <v>44745</v>
      </c>
      <c r="AA1815" s="2">
        <v>0.63208333333333333</v>
      </c>
      <c r="AB1815" s="2">
        <v>0.55030092592592594</v>
      </c>
      <c r="AC1815" t="s">
        <v>44</v>
      </c>
      <c r="AD1815" t="s">
        <v>44</v>
      </c>
      <c r="AE1815" t="s">
        <v>45</v>
      </c>
      <c r="AF1815">
        <v>127</v>
      </c>
    </row>
    <row r="1816" spans="1:32">
      <c r="A1816">
        <v>3046</v>
      </c>
      <c r="B1816">
        <v>2146</v>
      </c>
      <c r="C1816" t="s">
        <v>371</v>
      </c>
      <c r="D1816" t="s">
        <v>7347</v>
      </c>
      <c r="E1816" t="s">
        <v>34</v>
      </c>
      <c r="F1816" t="s">
        <v>9883</v>
      </c>
      <c r="G1816" t="s">
        <v>9884</v>
      </c>
      <c r="H1816" t="s">
        <v>1442</v>
      </c>
      <c r="I1816" s="1">
        <v>30633</v>
      </c>
      <c r="J1816" t="s">
        <v>9885</v>
      </c>
      <c r="K1816" t="s">
        <v>9886</v>
      </c>
      <c r="L1816">
        <v>41726</v>
      </c>
      <c r="M1816" t="s">
        <v>1442</v>
      </c>
      <c r="N1816" s="1">
        <v>44702</v>
      </c>
      <c r="O1816" s="1">
        <v>44705</v>
      </c>
      <c r="P1816">
        <v>87</v>
      </c>
      <c r="Q1816">
        <v>4</v>
      </c>
      <c r="R1816" t="s">
        <v>40</v>
      </c>
      <c r="S1816">
        <v>3</v>
      </c>
      <c r="T1816">
        <v>0</v>
      </c>
      <c r="U1816">
        <v>3</v>
      </c>
      <c r="V1816">
        <v>741</v>
      </c>
      <c r="W1816" t="s">
        <v>54</v>
      </c>
      <c r="X1816" t="s">
        <v>9887</v>
      </c>
      <c r="Y1816" t="s">
        <v>65</v>
      </c>
      <c r="Z1816" s="1">
        <v>44676</v>
      </c>
      <c r="AA1816" s="2">
        <v>0.12180555555555556</v>
      </c>
      <c r="AB1816" s="2">
        <v>0.3414699074074074</v>
      </c>
      <c r="AC1816" t="s">
        <v>44</v>
      </c>
      <c r="AD1816" t="s">
        <v>45</v>
      </c>
      <c r="AE1816" t="s">
        <v>44</v>
      </c>
      <c r="AF1816">
        <v>247</v>
      </c>
    </row>
    <row r="1817" spans="1:32">
      <c r="A1817">
        <v>3047</v>
      </c>
      <c r="B1817">
        <v>2147</v>
      </c>
      <c r="C1817" t="s">
        <v>229</v>
      </c>
      <c r="D1817" t="s">
        <v>496</v>
      </c>
      <c r="E1817" t="s">
        <v>34</v>
      </c>
      <c r="F1817" t="s">
        <v>9888</v>
      </c>
      <c r="G1817" t="s">
        <v>9889</v>
      </c>
      <c r="H1817" t="s">
        <v>201</v>
      </c>
      <c r="I1817" s="1">
        <v>36931</v>
      </c>
      <c r="J1817" t="s">
        <v>9890</v>
      </c>
      <c r="K1817" t="s">
        <v>9891</v>
      </c>
      <c r="L1817">
        <v>42371</v>
      </c>
      <c r="M1817" t="s">
        <v>201</v>
      </c>
      <c r="N1817" s="1">
        <v>44707</v>
      </c>
      <c r="O1817" s="1">
        <v>44709</v>
      </c>
      <c r="P1817">
        <v>67</v>
      </c>
      <c r="Q1817">
        <v>3</v>
      </c>
      <c r="R1817" t="s">
        <v>53</v>
      </c>
      <c r="S1817">
        <v>3</v>
      </c>
      <c r="T1817">
        <v>1</v>
      </c>
      <c r="U1817">
        <v>2</v>
      </c>
      <c r="V1817">
        <v>248</v>
      </c>
      <c r="W1817" t="s">
        <v>54</v>
      </c>
      <c r="X1817" t="s">
        <v>9892</v>
      </c>
      <c r="Y1817" t="s">
        <v>43</v>
      </c>
      <c r="Z1817" s="1">
        <v>44668</v>
      </c>
      <c r="AA1817" s="2">
        <v>0.81297453703703704</v>
      </c>
      <c r="AB1817" s="2">
        <v>0.38130787037037034</v>
      </c>
      <c r="AC1817" t="s">
        <v>44</v>
      </c>
      <c r="AD1817" t="s">
        <v>44</v>
      </c>
      <c r="AE1817" t="s">
        <v>44</v>
      </c>
      <c r="AF1817">
        <v>124</v>
      </c>
    </row>
    <row r="1818" spans="1:32">
      <c r="A1818">
        <v>3049</v>
      </c>
      <c r="B1818">
        <v>2149</v>
      </c>
      <c r="C1818" t="s">
        <v>1566</v>
      </c>
      <c r="D1818" t="s">
        <v>3789</v>
      </c>
      <c r="E1818" t="s">
        <v>34</v>
      </c>
      <c r="F1818" t="s">
        <v>9893</v>
      </c>
      <c r="G1818" t="s">
        <v>9894</v>
      </c>
      <c r="H1818" t="s">
        <v>418</v>
      </c>
      <c r="I1818" s="1">
        <v>33242</v>
      </c>
      <c r="J1818" t="s">
        <v>9895</v>
      </c>
      <c r="K1818" t="s">
        <v>9896</v>
      </c>
      <c r="L1818">
        <v>52472</v>
      </c>
      <c r="M1818" t="s">
        <v>418</v>
      </c>
      <c r="N1818" s="1">
        <v>44739</v>
      </c>
      <c r="O1818" s="1">
        <v>44741</v>
      </c>
      <c r="P1818">
        <v>6</v>
      </c>
      <c r="Q1818">
        <v>1</v>
      </c>
      <c r="R1818" t="s">
        <v>40</v>
      </c>
      <c r="S1818">
        <v>3</v>
      </c>
      <c r="T1818">
        <v>1</v>
      </c>
      <c r="U1818">
        <v>2</v>
      </c>
      <c r="V1818">
        <v>438</v>
      </c>
      <c r="W1818" t="s">
        <v>41</v>
      </c>
      <c r="X1818" t="s">
        <v>9897</v>
      </c>
      <c r="Y1818" t="s">
        <v>6</v>
      </c>
      <c r="Z1818" s="1">
        <v>44725</v>
      </c>
      <c r="AA1818" s="2">
        <v>0.25753472222222223</v>
      </c>
      <c r="AB1818" s="2">
        <v>0.98340277777777774</v>
      </c>
      <c r="AC1818" t="s">
        <v>45</v>
      </c>
      <c r="AD1818" t="s">
        <v>45</v>
      </c>
      <c r="AE1818" t="s">
        <v>44</v>
      </c>
      <c r="AF1818">
        <v>219</v>
      </c>
    </row>
    <row r="1819" spans="1:32">
      <c r="A1819">
        <v>3051</v>
      </c>
      <c r="B1819">
        <v>2151</v>
      </c>
      <c r="C1819" t="s">
        <v>1759</v>
      </c>
      <c r="D1819" t="s">
        <v>1914</v>
      </c>
      <c r="E1819" t="s">
        <v>48</v>
      </c>
      <c r="F1819" t="s">
        <v>9898</v>
      </c>
      <c r="G1819" t="s">
        <v>9899</v>
      </c>
      <c r="H1819" t="s">
        <v>101</v>
      </c>
      <c r="I1819" s="1">
        <v>33213</v>
      </c>
      <c r="J1819" t="s">
        <v>9900</v>
      </c>
      <c r="K1819" t="s">
        <v>9901</v>
      </c>
      <c r="L1819">
        <v>82097</v>
      </c>
      <c r="M1819" t="s">
        <v>101</v>
      </c>
      <c r="N1819" s="1">
        <v>44624</v>
      </c>
      <c r="O1819" s="1">
        <v>44626</v>
      </c>
      <c r="P1819">
        <v>43</v>
      </c>
      <c r="Q1819">
        <v>2</v>
      </c>
      <c r="R1819" t="s">
        <v>53</v>
      </c>
      <c r="S1819">
        <v>1</v>
      </c>
      <c r="T1819">
        <v>1</v>
      </c>
      <c r="U1819">
        <v>2</v>
      </c>
      <c r="V1819">
        <v>264</v>
      </c>
      <c r="W1819" t="s">
        <v>54</v>
      </c>
      <c r="X1819" t="s">
        <v>9902</v>
      </c>
      <c r="Y1819" t="s">
        <v>65</v>
      </c>
      <c r="Z1819" s="1">
        <v>44619</v>
      </c>
      <c r="AA1819" s="2">
        <v>0.11502314814814814</v>
      </c>
      <c r="AB1819" s="2">
        <v>0.7898263888888889</v>
      </c>
      <c r="AC1819" t="s">
        <v>44</v>
      </c>
      <c r="AD1819" t="s">
        <v>44</v>
      </c>
      <c r="AE1819" t="s">
        <v>44</v>
      </c>
      <c r="AF1819">
        <v>132</v>
      </c>
    </row>
    <row r="1820" spans="1:32">
      <c r="A1820">
        <v>3056</v>
      </c>
      <c r="B1820">
        <v>2156</v>
      </c>
      <c r="C1820" t="s">
        <v>1022</v>
      </c>
      <c r="D1820" t="s">
        <v>4201</v>
      </c>
      <c r="E1820" t="s">
        <v>34</v>
      </c>
      <c r="F1820" t="s">
        <v>9903</v>
      </c>
      <c r="G1820" t="s">
        <v>9904</v>
      </c>
      <c r="H1820" t="s">
        <v>317</v>
      </c>
      <c r="I1820" s="1">
        <v>32543</v>
      </c>
      <c r="J1820" t="s">
        <v>9905</v>
      </c>
      <c r="K1820" t="s">
        <v>9906</v>
      </c>
      <c r="L1820">
        <v>79887</v>
      </c>
      <c r="M1820" t="s">
        <v>317</v>
      </c>
      <c r="N1820" s="1">
        <v>44749</v>
      </c>
      <c r="O1820" s="1">
        <v>44751</v>
      </c>
      <c r="P1820">
        <v>12</v>
      </c>
      <c r="Q1820">
        <v>1</v>
      </c>
      <c r="R1820" t="s">
        <v>40</v>
      </c>
      <c r="S1820">
        <v>1</v>
      </c>
      <c r="T1820">
        <v>1</v>
      </c>
      <c r="U1820">
        <v>2</v>
      </c>
      <c r="V1820">
        <v>436</v>
      </c>
      <c r="W1820" t="s">
        <v>54</v>
      </c>
      <c r="X1820" t="s">
        <v>9907</v>
      </c>
      <c r="Y1820" t="s">
        <v>65</v>
      </c>
      <c r="Z1820" s="1">
        <v>44735</v>
      </c>
      <c r="AA1820" s="2">
        <v>0.24979166666666666</v>
      </c>
      <c r="AB1820" s="2">
        <v>7.3055555555555554E-2</v>
      </c>
      <c r="AC1820" t="s">
        <v>44</v>
      </c>
      <c r="AD1820" t="s">
        <v>45</v>
      </c>
      <c r="AE1820" t="s">
        <v>45</v>
      </c>
      <c r="AF1820">
        <v>218</v>
      </c>
    </row>
    <row r="1821" spans="1:32">
      <c r="A1821">
        <v>3057</v>
      </c>
      <c r="B1821">
        <v>2157</v>
      </c>
      <c r="C1821" t="s">
        <v>4627</v>
      </c>
      <c r="D1821" t="s">
        <v>5779</v>
      </c>
      <c r="E1821" t="s">
        <v>48</v>
      </c>
      <c r="F1821" t="s">
        <v>9908</v>
      </c>
      <c r="G1821" t="s">
        <v>9909</v>
      </c>
      <c r="H1821" t="s">
        <v>1442</v>
      </c>
      <c r="I1821" s="1">
        <v>25540</v>
      </c>
      <c r="J1821" t="s">
        <v>9910</v>
      </c>
      <c r="K1821" t="s">
        <v>9911</v>
      </c>
      <c r="L1821">
        <v>91512</v>
      </c>
      <c r="M1821" t="s">
        <v>1442</v>
      </c>
      <c r="N1821" s="1">
        <v>44914</v>
      </c>
      <c r="O1821" s="1">
        <v>44915</v>
      </c>
      <c r="P1821">
        <v>55</v>
      </c>
      <c r="Q1821">
        <v>3</v>
      </c>
      <c r="R1821" t="s">
        <v>53</v>
      </c>
      <c r="S1821">
        <v>4</v>
      </c>
      <c r="T1821">
        <v>1</v>
      </c>
      <c r="U1821">
        <v>1</v>
      </c>
      <c r="V1821">
        <v>129</v>
      </c>
      <c r="W1821" t="s">
        <v>54</v>
      </c>
      <c r="X1821" t="s">
        <v>9912</v>
      </c>
      <c r="Y1821" t="s">
        <v>81</v>
      </c>
      <c r="Z1821" s="1">
        <v>44909</v>
      </c>
      <c r="AA1821" s="2">
        <v>0.56945601851851857</v>
      </c>
      <c r="AB1821" s="2">
        <v>0.32320601851851855</v>
      </c>
      <c r="AC1821" t="s">
        <v>44</v>
      </c>
      <c r="AD1821" t="s">
        <v>44</v>
      </c>
      <c r="AE1821" t="s">
        <v>44</v>
      </c>
      <c r="AF1821">
        <v>129</v>
      </c>
    </row>
    <row r="1822" spans="1:32">
      <c r="A1822">
        <v>3058</v>
      </c>
      <c r="B1822">
        <v>2158</v>
      </c>
      <c r="C1822" t="s">
        <v>1201</v>
      </c>
      <c r="D1822" t="s">
        <v>1202</v>
      </c>
      <c r="E1822" t="s">
        <v>34</v>
      </c>
      <c r="F1822" t="s">
        <v>9913</v>
      </c>
      <c r="G1822" t="s">
        <v>9914</v>
      </c>
      <c r="H1822" t="s">
        <v>423</v>
      </c>
      <c r="I1822" s="1">
        <v>18548</v>
      </c>
      <c r="J1822" t="s">
        <v>9915</v>
      </c>
      <c r="K1822" t="s">
        <v>9916</v>
      </c>
      <c r="L1822">
        <v>5098</v>
      </c>
      <c r="M1822" t="s">
        <v>423</v>
      </c>
      <c r="N1822" s="1">
        <v>44678</v>
      </c>
      <c r="O1822" s="1">
        <v>44682</v>
      </c>
      <c r="P1822">
        <v>69</v>
      </c>
      <c r="Q1822">
        <v>3</v>
      </c>
      <c r="R1822" t="s">
        <v>40</v>
      </c>
      <c r="S1822">
        <v>4</v>
      </c>
      <c r="T1822">
        <v>0</v>
      </c>
      <c r="U1822">
        <v>4</v>
      </c>
      <c r="V1822">
        <v>884</v>
      </c>
      <c r="W1822" t="s">
        <v>54</v>
      </c>
      <c r="X1822" t="s">
        <v>9917</v>
      </c>
      <c r="Y1822" t="s">
        <v>65</v>
      </c>
      <c r="Z1822" s="1">
        <v>44647</v>
      </c>
      <c r="AA1822" s="2">
        <v>0.96850694444444452</v>
      </c>
      <c r="AB1822" s="2">
        <v>0.94519675925925928</v>
      </c>
      <c r="AC1822" t="s">
        <v>45</v>
      </c>
      <c r="AD1822" t="s">
        <v>45</v>
      </c>
      <c r="AE1822" t="s">
        <v>44</v>
      </c>
      <c r="AF1822">
        <v>221</v>
      </c>
    </row>
    <row r="1823" spans="1:32">
      <c r="A1823">
        <v>3059</v>
      </c>
      <c r="B1823">
        <v>2159</v>
      </c>
      <c r="C1823" t="s">
        <v>276</v>
      </c>
      <c r="D1823" t="s">
        <v>4639</v>
      </c>
      <c r="E1823" t="s">
        <v>34</v>
      </c>
      <c r="F1823" t="s">
        <v>9918</v>
      </c>
      <c r="G1823" t="s">
        <v>9919</v>
      </c>
      <c r="H1823" t="s">
        <v>295</v>
      </c>
      <c r="I1823" s="1">
        <v>37724</v>
      </c>
      <c r="J1823" t="s">
        <v>9920</v>
      </c>
      <c r="K1823" t="s">
        <v>9921</v>
      </c>
      <c r="L1823">
        <v>59772</v>
      </c>
      <c r="M1823" t="s">
        <v>295</v>
      </c>
      <c r="N1823" s="1">
        <v>44919</v>
      </c>
      <c r="O1823" s="1">
        <v>44921</v>
      </c>
      <c r="P1823">
        <v>70</v>
      </c>
      <c r="Q1823">
        <v>3</v>
      </c>
      <c r="R1823" t="s">
        <v>53</v>
      </c>
      <c r="S1823">
        <v>1</v>
      </c>
      <c r="T1823">
        <v>1</v>
      </c>
      <c r="U1823">
        <v>2</v>
      </c>
      <c r="V1823">
        <v>264</v>
      </c>
      <c r="W1823" t="s">
        <v>41</v>
      </c>
      <c r="X1823" t="s">
        <v>9922</v>
      </c>
      <c r="Y1823" t="s">
        <v>65</v>
      </c>
      <c r="Z1823" s="1">
        <v>44891</v>
      </c>
      <c r="AA1823" s="2">
        <v>8.5416666666666679E-3</v>
      </c>
      <c r="AB1823" s="2">
        <v>0.94486111111111104</v>
      </c>
      <c r="AC1823" t="s">
        <v>44</v>
      </c>
      <c r="AD1823" t="s">
        <v>44</v>
      </c>
      <c r="AE1823" t="s">
        <v>45</v>
      </c>
      <c r="AF1823">
        <v>132</v>
      </c>
    </row>
    <row r="1824" spans="1:32">
      <c r="A1824">
        <v>3060</v>
      </c>
      <c r="B1824">
        <v>2160</v>
      </c>
      <c r="C1824" t="s">
        <v>1771</v>
      </c>
      <c r="D1824" t="s">
        <v>9923</v>
      </c>
      <c r="E1824" t="s">
        <v>48</v>
      </c>
      <c r="F1824" t="s">
        <v>9924</v>
      </c>
      <c r="G1824" t="s">
        <v>9925</v>
      </c>
      <c r="H1824" t="s">
        <v>60</v>
      </c>
      <c r="I1824" s="1">
        <v>16749</v>
      </c>
      <c r="J1824" t="s">
        <v>9926</v>
      </c>
      <c r="K1824" t="s">
        <v>9927</v>
      </c>
      <c r="L1824">
        <v>12919</v>
      </c>
      <c r="M1824" t="s">
        <v>60</v>
      </c>
      <c r="N1824" s="1">
        <v>44929</v>
      </c>
      <c r="O1824" s="1">
        <v>44930</v>
      </c>
      <c r="P1824">
        <v>59</v>
      </c>
      <c r="Q1824">
        <v>3</v>
      </c>
      <c r="R1824" t="s">
        <v>63</v>
      </c>
      <c r="S1824">
        <v>4</v>
      </c>
      <c r="T1824">
        <v>1</v>
      </c>
      <c r="U1824">
        <v>1</v>
      </c>
      <c r="V1824">
        <v>80</v>
      </c>
      <c r="W1824" t="s">
        <v>41</v>
      </c>
      <c r="X1824" t="s">
        <v>9928</v>
      </c>
      <c r="Y1824" t="s">
        <v>43</v>
      </c>
      <c r="Z1824" s="1">
        <v>44890</v>
      </c>
      <c r="AA1824" s="2">
        <v>3.4502314814814812E-2</v>
      </c>
      <c r="AB1824" s="2">
        <v>0.75297453703703709</v>
      </c>
      <c r="AC1824" t="s">
        <v>44</v>
      </c>
      <c r="AD1824" t="s">
        <v>44</v>
      </c>
      <c r="AE1824" t="s">
        <v>45</v>
      </c>
      <c r="AF1824">
        <v>80</v>
      </c>
    </row>
    <row r="1825" spans="1:32">
      <c r="A1825">
        <v>3062</v>
      </c>
      <c r="B1825">
        <v>2162</v>
      </c>
      <c r="C1825" t="s">
        <v>662</v>
      </c>
      <c r="D1825" t="s">
        <v>3973</v>
      </c>
      <c r="E1825" t="s">
        <v>34</v>
      </c>
      <c r="F1825" t="s">
        <v>9929</v>
      </c>
      <c r="G1825" t="s">
        <v>9930</v>
      </c>
      <c r="H1825" t="s">
        <v>77</v>
      </c>
      <c r="I1825" s="1">
        <v>20830</v>
      </c>
      <c r="J1825" t="s">
        <v>9931</v>
      </c>
      <c r="K1825" t="s">
        <v>459</v>
      </c>
      <c r="L1825">
        <v>14155</v>
      </c>
      <c r="M1825" t="s">
        <v>77</v>
      </c>
      <c r="N1825" s="1">
        <v>44622</v>
      </c>
      <c r="O1825" s="1">
        <v>44627</v>
      </c>
      <c r="P1825">
        <v>16</v>
      </c>
      <c r="Q1825">
        <v>1</v>
      </c>
      <c r="R1825" t="s">
        <v>53</v>
      </c>
      <c r="S1825">
        <v>1</v>
      </c>
      <c r="T1825">
        <v>1</v>
      </c>
      <c r="U1825">
        <v>5</v>
      </c>
      <c r="V1825">
        <v>620</v>
      </c>
      <c r="W1825" t="s">
        <v>41</v>
      </c>
      <c r="X1825" t="s">
        <v>9932</v>
      </c>
      <c r="Y1825" t="s">
        <v>43</v>
      </c>
      <c r="Z1825" s="1">
        <v>44601</v>
      </c>
      <c r="AA1825" s="2">
        <v>0.31050925925925926</v>
      </c>
      <c r="AB1825" s="2">
        <v>0.26748842592592592</v>
      </c>
      <c r="AC1825" t="s">
        <v>44</v>
      </c>
      <c r="AD1825" t="s">
        <v>44</v>
      </c>
      <c r="AE1825" t="s">
        <v>45</v>
      </c>
      <c r="AF1825">
        <v>124</v>
      </c>
    </row>
    <row r="1826" spans="1:32">
      <c r="A1826">
        <v>3063</v>
      </c>
      <c r="B1826">
        <v>2163</v>
      </c>
      <c r="C1826" t="s">
        <v>1287</v>
      </c>
      <c r="D1826" t="s">
        <v>1651</v>
      </c>
      <c r="E1826" t="s">
        <v>48</v>
      </c>
      <c r="F1826" t="s">
        <v>9933</v>
      </c>
      <c r="G1826" t="s">
        <v>9934</v>
      </c>
      <c r="H1826" t="s">
        <v>77</v>
      </c>
      <c r="I1826" s="1">
        <v>23230</v>
      </c>
      <c r="J1826" t="s">
        <v>9935</v>
      </c>
      <c r="K1826" t="s">
        <v>9936</v>
      </c>
      <c r="L1826">
        <v>27720</v>
      </c>
      <c r="M1826" t="s">
        <v>77</v>
      </c>
      <c r="N1826" s="1">
        <v>44888</v>
      </c>
      <c r="O1826" s="1">
        <v>44890</v>
      </c>
      <c r="P1826">
        <v>89</v>
      </c>
      <c r="Q1826">
        <v>4</v>
      </c>
      <c r="R1826" t="s">
        <v>63</v>
      </c>
      <c r="S1826">
        <v>3</v>
      </c>
      <c r="T1826">
        <v>1</v>
      </c>
      <c r="U1826">
        <v>2</v>
      </c>
      <c r="V1826">
        <v>136</v>
      </c>
      <c r="W1826" t="s">
        <v>41</v>
      </c>
      <c r="X1826" t="s">
        <v>9937</v>
      </c>
      <c r="Y1826" t="s">
        <v>81</v>
      </c>
      <c r="Z1826" s="1">
        <v>44864</v>
      </c>
      <c r="AA1826" s="2">
        <v>0.91820601851851846</v>
      </c>
      <c r="AB1826" s="2">
        <v>0.4914930555555555</v>
      </c>
      <c r="AC1826" t="s">
        <v>45</v>
      </c>
      <c r="AD1826" t="s">
        <v>44</v>
      </c>
      <c r="AE1826" t="s">
        <v>45</v>
      </c>
      <c r="AF1826">
        <v>68</v>
      </c>
    </row>
    <row r="1827" spans="1:32">
      <c r="A1827">
        <v>3064</v>
      </c>
      <c r="B1827">
        <v>2164</v>
      </c>
      <c r="C1827" t="s">
        <v>391</v>
      </c>
      <c r="D1827" t="s">
        <v>3425</v>
      </c>
      <c r="E1827" t="s">
        <v>34</v>
      </c>
      <c r="F1827" t="s">
        <v>9938</v>
      </c>
      <c r="G1827" t="s">
        <v>9939</v>
      </c>
      <c r="H1827" t="s">
        <v>77</v>
      </c>
      <c r="I1827" s="1">
        <v>18873</v>
      </c>
      <c r="J1827" t="s">
        <v>9940</v>
      </c>
      <c r="K1827" t="s">
        <v>9941</v>
      </c>
      <c r="L1827">
        <v>85027</v>
      </c>
      <c r="M1827" t="s">
        <v>77</v>
      </c>
      <c r="N1827" s="1">
        <v>44601</v>
      </c>
      <c r="O1827" s="1">
        <v>44604</v>
      </c>
      <c r="P1827">
        <v>56</v>
      </c>
      <c r="Q1827">
        <v>3</v>
      </c>
      <c r="R1827" t="s">
        <v>63</v>
      </c>
      <c r="S1827">
        <v>4</v>
      </c>
      <c r="T1827">
        <v>1</v>
      </c>
      <c r="U1827">
        <v>3</v>
      </c>
      <c r="V1827">
        <v>204</v>
      </c>
      <c r="W1827" t="s">
        <v>54</v>
      </c>
      <c r="X1827" t="s">
        <v>9942</v>
      </c>
      <c r="Y1827" t="s">
        <v>81</v>
      </c>
      <c r="Z1827" s="1">
        <v>44571</v>
      </c>
      <c r="AA1827" s="2">
        <v>0.34238425925925925</v>
      </c>
      <c r="AB1827" s="2">
        <v>0.28377314814814814</v>
      </c>
      <c r="AC1827" t="s">
        <v>44</v>
      </c>
      <c r="AD1827" t="s">
        <v>45</v>
      </c>
      <c r="AE1827" t="s">
        <v>44</v>
      </c>
      <c r="AF1827">
        <v>68</v>
      </c>
    </row>
    <row r="1828" spans="1:32">
      <c r="A1828">
        <v>3065</v>
      </c>
      <c r="B1828">
        <v>2165</v>
      </c>
      <c r="C1828" t="s">
        <v>2087</v>
      </c>
      <c r="D1828" t="s">
        <v>7878</v>
      </c>
      <c r="E1828" t="s">
        <v>34</v>
      </c>
      <c r="F1828" t="s">
        <v>9943</v>
      </c>
      <c r="G1828" t="s">
        <v>9944</v>
      </c>
      <c r="H1828" t="s">
        <v>171</v>
      </c>
      <c r="I1828" s="1">
        <v>22642</v>
      </c>
      <c r="J1828" t="s">
        <v>9945</v>
      </c>
      <c r="K1828" t="s">
        <v>9946</v>
      </c>
      <c r="L1828">
        <v>58463</v>
      </c>
      <c r="M1828" t="s">
        <v>171</v>
      </c>
      <c r="N1828" s="1">
        <v>44650</v>
      </c>
      <c r="O1828" s="1">
        <v>44651</v>
      </c>
      <c r="P1828">
        <v>81</v>
      </c>
      <c r="Q1828">
        <v>4</v>
      </c>
      <c r="R1828" t="s">
        <v>40</v>
      </c>
      <c r="S1828">
        <v>3</v>
      </c>
      <c r="T1828">
        <v>2</v>
      </c>
      <c r="U1828">
        <v>1</v>
      </c>
      <c r="V1828">
        <v>220</v>
      </c>
      <c r="W1828" t="s">
        <v>41</v>
      </c>
      <c r="X1828" t="s">
        <v>9947</v>
      </c>
      <c r="Y1828" t="s">
        <v>81</v>
      </c>
      <c r="Z1828" s="1">
        <v>44629</v>
      </c>
      <c r="AA1828" s="2">
        <v>0.54478009259259264</v>
      </c>
      <c r="AB1828" s="2">
        <v>0.12290509259259259</v>
      </c>
      <c r="AC1828" t="s">
        <v>44</v>
      </c>
      <c r="AD1828" t="s">
        <v>45</v>
      </c>
      <c r="AE1828" t="s">
        <v>44</v>
      </c>
      <c r="AF1828">
        <v>220</v>
      </c>
    </row>
    <row r="1829" spans="1:32">
      <c r="A1829">
        <v>3066</v>
      </c>
      <c r="B1829">
        <v>2166</v>
      </c>
      <c r="C1829" t="s">
        <v>1888</v>
      </c>
      <c r="D1829" t="s">
        <v>7878</v>
      </c>
      <c r="E1829" t="s">
        <v>48</v>
      </c>
      <c r="F1829" t="s">
        <v>9948</v>
      </c>
      <c r="G1829" t="s">
        <v>9949</v>
      </c>
      <c r="H1829" t="s">
        <v>537</v>
      </c>
      <c r="I1829" s="1">
        <v>22702</v>
      </c>
      <c r="J1829" t="s">
        <v>9950</v>
      </c>
      <c r="K1829" t="s">
        <v>9951</v>
      </c>
      <c r="L1829">
        <v>24539</v>
      </c>
      <c r="M1829" t="s">
        <v>537</v>
      </c>
      <c r="N1829" s="1">
        <v>44624</v>
      </c>
      <c r="O1829" s="1">
        <v>44625</v>
      </c>
      <c r="P1829">
        <v>66</v>
      </c>
      <c r="Q1829">
        <v>3</v>
      </c>
      <c r="R1829" t="s">
        <v>40</v>
      </c>
      <c r="S1829">
        <v>1</v>
      </c>
      <c r="T1829">
        <v>1</v>
      </c>
      <c r="U1829">
        <v>1</v>
      </c>
      <c r="V1829">
        <v>249</v>
      </c>
      <c r="W1829" t="s">
        <v>41</v>
      </c>
      <c r="X1829" t="s">
        <v>9952</v>
      </c>
      <c r="Y1829" t="s">
        <v>6</v>
      </c>
      <c r="Z1829" s="1">
        <v>44610</v>
      </c>
      <c r="AA1829" s="2">
        <v>0.71008101851851846</v>
      </c>
      <c r="AB1829" s="2">
        <v>0.7173842592592593</v>
      </c>
      <c r="AC1829" t="s">
        <v>44</v>
      </c>
      <c r="AD1829" t="s">
        <v>45</v>
      </c>
      <c r="AE1829" t="s">
        <v>45</v>
      </c>
      <c r="AF1829">
        <v>249</v>
      </c>
    </row>
    <row r="1830" spans="1:32">
      <c r="A1830">
        <v>3067</v>
      </c>
      <c r="B1830">
        <v>2167</v>
      </c>
      <c r="C1830" t="s">
        <v>469</v>
      </c>
      <c r="D1830" t="s">
        <v>9953</v>
      </c>
      <c r="E1830" t="s">
        <v>34</v>
      </c>
      <c r="F1830" t="s">
        <v>9954</v>
      </c>
      <c r="G1830" t="s">
        <v>9955</v>
      </c>
      <c r="H1830" t="s">
        <v>330</v>
      </c>
      <c r="I1830" s="1">
        <v>24459</v>
      </c>
      <c r="J1830" t="s">
        <v>9956</v>
      </c>
      <c r="K1830" t="s">
        <v>9957</v>
      </c>
      <c r="L1830">
        <v>83380</v>
      </c>
      <c r="M1830" t="s">
        <v>330</v>
      </c>
      <c r="N1830" s="1">
        <v>44813</v>
      </c>
      <c r="O1830" s="1">
        <v>44818</v>
      </c>
      <c r="P1830">
        <v>5</v>
      </c>
      <c r="Q1830">
        <v>1</v>
      </c>
      <c r="R1830" t="s">
        <v>63</v>
      </c>
      <c r="S1830">
        <v>4</v>
      </c>
      <c r="T1830">
        <v>2</v>
      </c>
      <c r="U1830">
        <v>5</v>
      </c>
      <c r="V1830">
        <v>445</v>
      </c>
      <c r="W1830" t="s">
        <v>54</v>
      </c>
      <c r="X1830" t="s">
        <v>9958</v>
      </c>
      <c r="Y1830" t="s">
        <v>65</v>
      </c>
      <c r="Z1830" s="1">
        <v>44795</v>
      </c>
      <c r="AA1830" s="2">
        <v>0.66383101851851845</v>
      </c>
      <c r="AB1830" s="2">
        <v>0.30152777777777778</v>
      </c>
      <c r="AC1830" t="s">
        <v>44</v>
      </c>
      <c r="AD1830" t="s">
        <v>45</v>
      </c>
      <c r="AE1830" t="s">
        <v>45</v>
      </c>
      <c r="AF1830">
        <v>89</v>
      </c>
    </row>
    <row r="1831" spans="1:32">
      <c r="A1831">
        <v>3069</v>
      </c>
      <c r="B1831">
        <v>2169</v>
      </c>
      <c r="C1831" t="s">
        <v>803</v>
      </c>
      <c r="D1831" t="s">
        <v>57</v>
      </c>
      <c r="E1831" t="s">
        <v>34</v>
      </c>
      <c r="F1831" t="s">
        <v>9959</v>
      </c>
      <c r="G1831" t="s">
        <v>9960</v>
      </c>
      <c r="H1831" t="s">
        <v>330</v>
      </c>
      <c r="I1831" s="1">
        <v>26208</v>
      </c>
      <c r="J1831" t="s">
        <v>9961</v>
      </c>
      <c r="K1831" t="s">
        <v>9962</v>
      </c>
      <c r="L1831">
        <v>55776</v>
      </c>
      <c r="M1831" t="s">
        <v>330</v>
      </c>
      <c r="N1831" s="1">
        <v>44791</v>
      </c>
      <c r="O1831" s="1">
        <v>44795</v>
      </c>
      <c r="P1831">
        <v>13</v>
      </c>
      <c r="Q1831">
        <v>1</v>
      </c>
      <c r="R1831" t="s">
        <v>53</v>
      </c>
      <c r="S1831">
        <v>3</v>
      </c>
      <c r="T1831">
        <v>2</v>
      </c>
      <c r="U1831">
        <v>4</v>
      </c>
      <c r="V1831">
        <v>552</v>
      </c>
      <c r="W1831" t="s">
        <v>54</v>
      </c>
      <c r="X1831" t="s">
        <v>9963</v>
      </c>
      <c r="Y1831" t="s">
        <v>65</v>
      </c>
      <c r="Z1831" s="1">
        <v>44768</v>
      </c>
      <c r="AA1831" s="2">
        <v>0.57292824074074067</v>
      </c>
      <c r="AB1831" s="2">
        <v>0.99509259259259253</v>
      </c>
      <c r="AC1831" t="s">
        <v>45</v>
      </c>
      <c r="AD1831" t="s">
        <v>44</v>
      </c>
      <c r="AE1831" t="s">
        <v>45</v>
      </c>
      <c r="AF1831">
        <v>138</v>
      </c>
    </row>
    <row r="1832" spans="1:32">
      <c r="A1832">
        <v>3070</v>
      </c>
      <c r="B1832">
        <v>2170</v>
      </c>
      <c r="C1832" t="s">
        <v>1966</v>
      </c>
      <c r="D1832" t="s">
        <v>191</v>
      </c>
      <c r="E1832" t="s">
        <v>48</v>
      </c>
      <c r="F1832" t="s">
        <v>9964</v>
      </c>
      <c r="G1832">
        <v>5605720605</v>
      </c>
      <c r="H1832" t="s">
        <v>122</v>
      </c>
      <c r="I1832" s="1">
        <v>32241</v>
      </c>
      <c r="J1832" t="s">
        <v>9965</v>
      </c>
      <c r="K1832" t="s">
        <v>9966</v>
      </c>
      <c r="L1832">
        <v>48265</v>
      </c>
      <c r="M1832" t="s">
        <v>122</v>
      </c>
      <c r="N1832" s="1">
        <v>44812</v>
      </c>
      <c r="O1832" s="1">
        <v>44814</v>
      </c>
      <c r="P1832">
        <v>86</v>
      </c>
      <c r="Q1832">
        <v>4</v>
      </c>
      <c r="R1832" t="s">
        <v>63</v>
      </c>
      <c r="S1832">
        <v>2</v>
      </c>
      <c r="T1832">
        <v>1</v>
      </c>
      <c r="U1832">
        <v>2</v>
      </c>
      <c r="V1832">
        <v>140</v>
      </c>
      <c r="W1832" t="s">
        <v>41</v>
      </c>
      <c r="X1832" t="s">
        <v>9967</v>
      </c>
      <c r="Y1832" t="s">
        <v>81</v>
      </c>
      <c r="Z1832" s="1">
        <v>44801</v>
      </c>
      <c r="AA1832" s="2">
        <v>0.62116898148148147</v>
      </c>
      <c r="AB1832" s="2">
        <v>0.80361111111111105</v>
      </c>
      <c r="AC1832" t="s">
        <v>45</v>
      </c>
      <c r="AD1832" t="s">
        <v>44</v>
      </c>
      <c r="AE1832" t="s">
        <v>45</v>
      </c>
      <c r="AF1832">
        <v>70</v>
      </c>
    </row>
    <row r="1833" spans="1:32">
      <c r="A1833">
        <v>3071</v>
      </c>
      <c r="B1833">
        <v>2171</v>
      </c>
      <c r="C1833" t="s">
        <v>615</v>
      </c>
      <c r="D1833" t="s">
        <v>3784</v>
      </c>
      <c r="E1833" t="s">
        <v>34</v>
      </c>
      <c r="F1833" t="s">
        <v>9968</v>
      </c>
      <c r="G1833" t="s">
        <v>9969</v>
      </c>
      <c r="H1833" t="s">
        <v>201</v>
      </c>
      <c r="I1833" s="1">
        <v>35312</v>
      </c>
      <c r="J1833" t="s">
        <v>9970</v>
      </c>
      <c r="K1833" t="s">
        <v>8513</v>
      </c>
      <c r="L1833">
        <v>98445</v>
      </c>
      <c r="M1833" t="s">
        <v>201</v>
      </c>
      <c r="N1833" s="1">
        <v>44847</v>
      </c>
      <c r="O1833" s="1">
        <v>44852</v>
      </c>
      <c r="P1833">
        <v>67</v>
      </c>
      <c r="Q1833">
        <v>3</v>
      </c>
      <c r="R1833" t="s">
        <v>53</v>
      </c>
      <c r="S1833">
        <v>4</v>
      </c>
      <c r="T1833">
        <v>2</v>
      </c>
      <c r="U1833">
        <v>5</v>
      </c>
      <c r="V1833">
        <v>690</v>
      </c>
      <c r="W1833" t="s">
        <v>54</v>
      </c>
      <c r="X1833" t="s">
        <v>9971</v>
      </c>
      <c r="Y1833" t="s">
        <v>43</v>
      </c>
      <c r="Z1833" s="1">
        <v>44835</v>
      </c>
      <c r="AA1833" s="2">
        <v>0.16490740740740742</v>
      </c>
      <c r="AB1833" s="2">
        <v>0.26959490740740738</v>
      </c>
      <c r="AC1833" t="s">
        <v>44</v>
      </c>
      <c r="AD1833" t="s">
        <v>45</v>
      </c>
      <c r="AE1833" t="s">
        <v>44</v>
      </c>
      <c r="AF1833">
        <v>138</v>
      </c>
    </row>
    <row r="1834" spans="1:32">
      <c r="A1834">
        <v>3072</v>
      </c>
      <c r="B1834">
        <v>2172</v>
      </c>
      <c r="C1834" t="s">
        <v>1328</v>
      </c>
      <c r="D1834" t="s">
        <v>9972</v>
      </c>
      <c r="E1834" t="s">
        <v>34</v>
      </c>
      <c r="F1834" t="s">
        <v>9973</v>
      </c>
      <c r="G1834" t="s">
        <v>9974</v>
      </c>
      <c r="H1834" t="s">
        <v>122</v>
      </c>
      <c r="I1834" s="1">
        <v>34951</v>
      </c>
      <c r="J1834" t="s">
        <v>9975</v>
      </c>
      <c r="K1834" t="s">
        <v>9976</v>
      </c>
      <c r="L1834">
        <v>79615</v>
      </c>
      <c r="M1834" t="s">
        <v>122</v>
      </c>
      <c r="N1834" s="1">
        <v>44798</v>
      </c>
      <c r="O1834" s="1">
        <v>44800</v>
      </c>
      <c r="P1834">
        <v>88</v>
      </c>
      <c r="Q1834">
        <v>4</v>
      </c>
      <c r="R1834" t="s">
        <v>53</v>
      </c>
      <c r="S1834">
        <v>4</v>
      </c>
      <c r="T1834">
        <v>2</v>
      </c>
      <c r="U1834">
        <v>2</v>
      </c>
      <c r="V1834">
        <v>272</v>
      </c>
      <c r="W1834" t="s">
        <v>54</v>
      </c>
      <c r="X1834" t="s">
        <v>9977</v>
      </c>
      <c r="Y1834" t="s">
        <v>81</v>
      </c>
      <c r="Z1834" s="1">
        <v>44779</v>
      </c>
      <c r="AA1834" s="2">
        <v>0.74303240740740739</v>
      </c>
      <c r="AB1834" s="2">
        <v>5.783564814814815E-2</v>
      </c>
      <c r="AC1834" t="s">
        <v>44</v>
      </c>
      <c r="AD1834" t="s">
        <v>44</v>
      </c>
      <c r="AE1834" t="s">
        <v>45</v>
      </c>
      <c r="AF1834">
        <v>136</v>
      </c>
    </row>
    <row r="1835" spans="1:32">
      <c r="A1835">
        <v>3074</v>
      </c>
      <c r="B1835">
        <v>2174</v>
      </c>
      <c r="C1835" t="s">
        <v>1015</v>
      </c>
      <c r="D1835" t="s">
        <v>277</v>
      </c>
      <c r="E1835" t="s">
        <v>48</v>
      </c>
      <c r="F1835" t="s">
        <v>9978</v>
      </c>
      <c r="G1835" t="s">
        <v>9979</v>
      </c>
      <c r="H1835" t="s">
        <v>60</v>
      </c>
      <c r="I1835" s="1">
        <v>21088</v>
      </c>
      <c r="J1835" t="s">
        <v>9980</v>
      </c>
      <c r="K1835" t="s">
        <v>9981</v>
      </c>
      <c r="L1835">
        <v>20269</v>
      </c>
      <c r="M1835" t="s">
        <v>60</v>
      </c>
      <c r="N1835" s="1">
        <v>44909</v>
      </c>
      <c r="O1835" s="1">
        <v>44914</v>
      </c>
      <c r="P1835">
        <v>85</v>
      </c>
      <c r="Q1835">
        <v>4</v>
      </c>
      <c r="R1835" t="s">
        <v>53</v>
      </c>
      <c r="S1835">
        <v>2</v>
      </c>
      <c r="T1835">
        <v>0</v>
      </c>
      <c r="U1835">
        <v>5</v>
      </c>
      <c r="V1835">
        <v>725</v>
      </c>
      <c r="W1835" t="s">
        <v>41</v>
      </c>
      <c r="X1835" t="s">
        <v>9982</v>
      </c>
      <c r="Y1835" t="s">
        <v>6</v>
      </c>
      <c r="Z1835" s="1">
        <v>44900</v>
      </c>
      <c r="AA1835" s="2">
        <v>0.91003472222222215</v>
      </c>
      <c r="AB1835" s="2">
        <v>0.15415509259259261</v>
      </c>
      <c r="AC1835" t="s">
        <v>45</v>
      </c>
      <c r="AD1835" t="s">
        <v>44</v>
      </c>
      <c r="AE1835" t="s">
        <v>44</v>
      </c>
      <c r="AF1835">
        <v>145</v>
      </c>
    </row>
    <row r="1836" spans="1:32">
      <c r="A1836">
        <v>3075</v>
      </c>
      <c r="B1836">
        <v>2175</v>
      </c>
      <c r="C1836" t="s">
        <v>321</v>
      </c>
      <c r="D1836" t="s">
        <v>4005</v>
      </c>
      <c r="E1836" t="s">
        <v>48</v>
      </c>
      <c r="F1836" t="s">
        <v>9983</v>
      </c>
      <c r="G1836">
        <f>1-929-786-1145</f>
        <v>-2859</v>
      </c>
      <c r="H1836" t="s">
        <v>418</v>
      </c>
      <c r="I1836" s="1">
        <v>26298</v>
      </c>
      <c r="J1836" t="s">
        <v>9984</v>
      </c>
      <c r="K1836" t="s">
        <v>9985</v>
      </c>
      <c r="L1836">
        <v>39555</v>
      </c>
      <c r="M1836" t="s">
        <v>418</v>
      </c>
      <c r="N1836" s="1">
        <v>44786</v>
      </c>
      <c r="O1836" s="1">
        <v>44787</v>
      </c>
      <c r="P1836">
        <v>57</v>
      </c>
      <c r="Q1836">
        <v>3</v>
      </c>
      <c r="R1836" t="s">
        <v>40</v>
      </c>
      <c r="S1836">
        <v>2</v>
      </c>
      <c r="T1836">
        <v>2</v>
      </c>
      <c r="U1836">
        <v>1</v>
      </c>
      <c r="V1836">
        <v>250</v>
      </c>
      <c r="W1836" t="s">
        <v>54</v>
      </c>
      <c r="X1836" t="s">
        <v>9986</v>
      </c>
      <c r="Y1836" t="s">
        <v>43</v>
      </c>
      <c r="Z1836" s="1">
        <v>44772</v>
      </c>
      <c r="AA1836" s="2">
        <v>0.69604166666666656</v>
      </c>
      <c r="AB1836" s="2">
        <v>0.67011574074074076</v>
      </c>
      <c r="AC1836" t="s">
        <v>44</v>
      </c>
      <c r="AD1836" t="s">
        <v>44</v>
      </c>
      <c r="AE1836" t="s">
        <v>44</v>
      </c>
      <c r="AF1836">
        <v>250</v>
      </c>
    </row>
    <row r="1837" spans="1:32">
      <c r="A1837">
        <v>3076</v>
      </c>
      <c r="B1837">
        <v>2176</v>
      </c>
      <c r="C1837" t="s">
        <v>6248</v>
      </c>
      <c r="D1837" t="s">
        <v>768</v>
      </c>
      <c r="E1837" t="s">
        <v>34</v>
      </c>
      <c r="F1837" t="s">
        <v>9987</v>
      </c>
      <c r="G1837" t="s">
        <v>9988</v>
      </c>
      <c r="H1837" t="s">
        <v>295</v>
      </c>
      <c r="I1837" s="1">
        <v>22519</v>
      </c>
      <c r="J1837" t="s">
        <v>9989</v>
      </c>
      <c r="K1837" t="s">
        <v>9990</v>
      </c>
      <c r="L1837">
        <v>96212</v>
      </c>
      <c r="M1837" t="s">
        <v>295</v>
      </c>
      <c r="N1837" s="1">
        <v>44777</v>
      </c>
      <c r="O1837" s="1">
        <v>44780</v>
      </c>
      <c r="P1837">
        <v>81</v>
      </c>
      <c r="Q1837">
        <v>4</v>
      </c>
      <c r="R1837" t="s">
        <v>40</v>
      </c>
      <c r="S1837">
        <v>2</v>
      </c>
      <c r="T1837">
        <v>0</v>
      </c>
      <c r="U1837">
        <v>3</v>
      </c>
      <c r="V1837">
        <v>660</v>
      </c>
      <c r="W1837" t="s">
        <v>54</v>
      </c>
      <c r="X1837" t="s">
        <v>9991</v>
      </c>
      <c r="Y1837" t="s">
        <v>6</v>
      </c>
      <c r="Z1837" s="1">
        <v>44759</v>
      </c>
      <c r="AA1837" s="2">
        <v>0.6219675925925926</v>
      </c>
      <c r="AB1837" s="2">
        <v>0.16799768518518518</v>
      </c>
      <c r="AC1837" t="s">
        <v>45</v>
      </c>
      <c r="AD1837" t="s">
        <v>44</v>
      </c>
      <c r="AE1837" t="s">
        <v>44</v>
      </c>
      <c r="AF1837">
        <v>220</v>
      </c>
    </row>
    <row r="1838" spans="1:32">
      <c r="A1838">
        <v>3077</v>
      </c>
      <c r="B1838">
        <v>2177</v>
      </c>
      <c r="C1838" t="s">
        <v>197</v>
      </c>
      <c r="D1838" t="s">
        <v>2587</v>
      </c>
      <c r="E1838" t="s">
        <v>34</v>
      </c>
      <c r="F1838" t="s">
        <v>9992</v>
      </c>
      <c r="G1838" t="s">
        <v>9993</v>
      </c>
      <c r="H1838" t="s">
        <v>164</v>
      </c>
      <c r="I1838" s="1">
        <v>36220</v>
      </c>
      <c r="J1838" t="s">
        <v>9994</v>
      </c>
      <c r="K1838" t="s">
        <v>9995</v>
      </c>
      <c r="L1838">
        <v>21758</v>
      </c>
      <c r="M1838" t="s">
        <v>164</v>
      </c>
      <c r="N1838" s="1">
        <v>44592</v>
      </c>
      <c r="O1838" s="1">
        <v>44597</v>
      </c>
      <c r="P1838">
        <v>63</v>
      </c>
      <c r="Q1838">
        <v>3</v>
      </c>
      <c r="R1838" t="s">
        <v>40</v>
      </c>
      <c r="S1838">
        <v>4</v>
      </c>
      <c r="T1838">
        <v>1</v>
      </c>
      <c r="U1838">
        <v>5</v>
      </c>
      <c r="V1838">
        <v>1080</v>
      </c>
      <c r="W1838" t="s">
        <v>41</v>
      </c>
      <c r="X1838" t="s">
        <v>9996</v>
      </c>
      <c r="Y1838" t="s">
        <v>65</v>
      </c>
      <c r="Z1838" s="1">
        <v>44565</v>
      </c>
      <c r="AA1838" s="2">
        <v>0.49572916666666672</v>
      </c>
      <c r="AB1838" s="2">
        <v>0.99920138888888888</v>
      </c>
      <c r="AC1838" t="s">
        <v>44</v>
      </c>
      <c r="AD1838" t="s">
        <v>45</v>
      </c>
      <c r="AE1838" t="s">
        <v>44</v>
      </c>
      <c r="AF1838">
        <v>216</v>
      </c>
    </row>
    <row r="1839" spans="1:32">
      <c r="A1839">
        <v>3078</v>
      </c>
      <c r="B1839">
        <v>2178</v>
      </c>
      <c r="C1839" t="s">
        <v>236</v>
      </c>
      <c r="D1839" t="s">
        <v>3066</v>
      </c>
      <c r="E1839" t="s">
        <v>34</v>
      </c>
      <c r="F1839" t="s">
        <v>9997</v>
      </c>
      <c r="G1839" t="s">
        <v>9998</v>
      </c>
      <c r="H1839" t="s">
        <v>423</v>
      </c>
      <c r="I1839" s="1">
        <v>32856</v>
      </c>
      <c r="J1839" t="s">
        <v>9999</v>
      </c>
      <c r="K1839" t="s">
        <v>10000</v>
      </c>
      <c r="L1839">
        <v>59215</v>
      </c>
      <c r="M1839" t="s">
        <v>423</v>
      </c>
      <c r="N1839" s="1">
        <v>44892</v>
      </c>
      <c r="O1839" s="1">
        <v>44894</v>
      </c>
      <c r="P1839">
        <v>84</v>
      </c>
      <c r="Q1839">
        <v>4</v>
      </c>
      <c r="R1839" t="s">
        <v>40</v>
      </c>
      <c r="S1839">
        <v>4</v>
      </c>
      <c r="T1839">
        <v>1</v>
      </c>
      <c r="U1839">
        <v>2</v>
      </c>
      <c r="V1839">
        <v>468</v>
      </c>
      <c r="W1839" t="s">
        <v>41</v>
      </c>
      <c r="X1839" t="s">
        <v>10001</v>
      </c>
      <c r="Y1839" t="s">
        <v>43</v>
      </c>
      <c r="Z1839" s="1">
        <v>44860</v>
      </c>
      <c r="AA1839" s="2">
        <v>0.95491898148148147</v>
      </c>
      <c r="AB1839" s="2">
        <v>1.4675925925925926E-2</v>
      </c>
      <c r="AC1839" t="s">
        <v>45</v>
      </c>
      <c r="AD1839" t="s">
        <v>45</v>
      </c>
      <c r="AE1839" t="s">
        <v>44</v>
      </c>
      <c r="AF1839">
        <v>234</v>
      </c>
    </row>
    <row r="1840" spans="1:32">
      <c r="A1840">
        <v>3079</v>
      </c>
      <c r="B1840">
        <v>2179</v>
      </c>
      <c r="C1840" t="s">
        <v>2202</v>
      </c>
      <c r="D1840" t="s">
        <v>46</v>
      </c>
      <c r="E1840" t="s">
        <v>48</v>
      </c>
      <c r="F1840" t="s">
        <v>10002</v>
      </c>
      <c r="G1840" t="s">
        <v>10003</v>
      </c>
      <c r="H1840" t="s">
        <v>941</v>
      </c>
      <c r="I1840" s="1">
        <v>38297</v>
      </c>
      <c r="J1840" t="s">
        <v>10004</v>
      </c>
      <c r="K1840" t="s">
        <v>1291</v>
      </c>
      <c r="L1840">
        <v>60830</v>
      </c>
      <c r="M1840" t="s">
        <v>941</v>
      </c>
      <c r="N1840" s="1">
        <v>44733</v>
      </c>
      <c r="O1840" s="1">
        <v>44735</v>
      </c>
      <c r="P1840">
        <v>21</v>
      </c>
      <c r="Q1840">
        <v>1</v>
      </c>
      <c r="R1840" t="s">
        <v>40</v>
      </c>
      <c r="S1840">
        <v>1</v>
      </c>
      <c r="T1840">
        <v>2</v>
      </c>
      <c r="U1840">
        <v>2</v>
      </c>
      <c r="V1840">
        <v>500</v>
      </c>
      <c r="W1840" t="s">
        <v>41</v>
      </c>
      <c r="X1840" t="s">
        <v>10005</v>
      </c>
      <c r="Y1840" t="s">
        <v>65</v>
      </c>
      <c r="Z1840" s="1">
        <v>44723</v>
      </c>
      <c r="AA1840" s="2">
        <v>0.58739583333333334</v>
      </c>
      <c r="AB1840" s="2">
        <v>7.175925925925927E-4</v>
      </c>
      <c r="AC1840" t="s">
        <v>45</v>
      </c>
      <c r="AD1840" t="s">
        <v>44</v>
      </c>
      <c r="AE1840" t="s">
        <v>44</v>
      </c>
      <c r="AF1840">
        <v>250</v>
      </c>
    </row>
    <row r="1841" spans="1:32">
      <c r="A1841">
        <v>3080</v>
      </c>
      <c r="B1841">
        <v>2180</v>
      </c>
      <c r="C1841" t="s">
        <v>1155</v>
      </c>
      <c r="D1841" t="s">
        <v>5331</v>
      </c>
      <c r="E1841" t="s">
        <v>34</v>
      </c>
      <c r="F1841" t="s">
        <v>10006</v>
      </c>
      <c r="G1841" t="s">
        <v>10007</v>
      </c>
      <c r="H1841" t="s">
        <v>941</v>
      </c>
      <c r="I1841" s="1">
        <v>34529</v>
      </c>
      <c r="J1841" t="s">
        <v>10008</v>
      </c>
      <c r="K1841" t="s">
        <v>10009</v>
      </c>
      <c r="L1841">
        <v>35531</v>
      </c>
      <c r="M1841" t="s">
        <v>941</v>
      </c>
      <c r="N1841" s="1">
        <v>44822</v>
      </c>
      <c r="O1841" s="1">
        <v>44826</v>
      </c>
      <c r="P1841">
        <v>86</v>
      </c>
      <c r="Q1841">
        <v>4</v>
      </c>
      <c r="R1841" t="s">
        <v>63</v>
      </c>
      <c r="S1841">
        <v>4</v>
      </c>
      <c r="T1841">
        <v>1</v>
      </c>
      <c r="U1841">
        <v>4</v>
      </c>
      <c r="V1841">
        <v>252</v>
      </c>
      <c r="W1841" t="s">
        <v>41</v>
      </c>
      <c r="X1841" t="s">
        <v>10010</v>
      </c>
      <c r="Y1841" t="s">
        <v>43</v>
      </c>
      <c r="Z1841" s="1">
        <v>44783</v>
      </c>
      <c r="AA1841" s="2">
        <v>0.12047453703703703</v>
      </c>
      <c r="AB1841" s="2">
        <v>0.30197916666666663</v>
      </c>
      <c r="AC1841" t="s">
        <v>45</v>
      </c>
      <c r="AD1841" t="s">
        <v>45</v>
      </c>
      <c r="AE1841" t="s">
        <v>44</v>
      </c>
      <c r="AF1841">
        <v>63</v>
      </c>
    </row>
    <row r="1842" spans="1:32">
      <c r="A1842">
        <v>3081</v>
      </c>
      <c r="B1842">
        <v>2181</v>
      </c>
      <c r="C1842" t="s">
        <v>4218</v>
      </c>
      <c r="D1842" t="s">
        <v>9501</v>
      </c>
      <c r="E1842" t="s">
        <v>48</v>
      </c>
      <c r="F1842" t="s">
        <v>10011</v>
      </c>
      <c r="G1842" t="s">
        <v>10012</v>
      </c>
      <c r="H1842" t="s">
        <v>280</v>
      </c>
      <c r="I1842" s="1">
        <v>28395</v>
      </c>
      <c r="J1842" t="s">
        <v>10013</v>
      </c>
      <c r="K1842" t="s">
        <v>4255</v>
      </c>
      <c r="L1842">
        <v>32781</v>
      </c>
      <c r="M1842" t="s">
        <v>280</v>
      </c>
      <c r="N1842" s="1">
        <v>44817</v>
      </c>
      <c r="O1842" s="1">
        <v>44820</v>
      </c>
      <c r="P1842">
        <v>91</v>
      </c>
      <c r="Q1842">
        <v>4</v>
      </c>
      <c r="R1842" t="s">
        <v>53</v>
      </c>
      <c r="S1842">
        <v>4</v>
      </c>
      <c r="T1842">
        <v>2</v>
      </c>
      <c r="U1842">
        <v>3</v>
      </c>
      <c r="V1842">
        <v>417</v>
      </c>
      <c r="W1842" t="s">
        <v>54</v>
      </c>
      <c r="X1842" t="s">
        <v>10014</v>
      </c>
      <c r="Y1842" t="s">
        <v>6</v>
      </c>
      <c r="Z1842" s="1">
        <v>44780</v>
      </c>
      <c r="AA1842" s="2">
        <v>0.16686342592592593</v>
      </c>
      <c r="AB1842" s="2">
        <v>0.53687499999999999</v>
      </c>
      <c r="AC1842" t="s">
        <v>45</v>
      </c>
      <c r="AD1842" t="s">
        <v>45</v>
      </c>
      <c r="AE1842" t="s">
        <v>44</v>
      </c>
      <c r="AF1842">
        <v>139</v>
      </c>
    </row>
    <row r="1843" spans="1:32">
      <c r="A1843">
        <v>3082</v>
      </c>
      <c r="B1843">
        <v>2182</v>
      </c>
      <c r="C1843" t="s">
        <v>175</v>
      </c>
      <c r="D1843" t="s">
        <v>1241</v>
      </c>
      <c r="E1843" t="s">
        <v>48</v>
      </c>
      <c r="F1843" t="s">
        <v>10015</v>
      </c>
      <c r="G1843" t="s">
        <v>10016</v>
      </c>
      <c r="H1843" t="s">
        <v>225</v>
      </c>
      <c r="I1843" s="1">
        <v>38052</v>
      </c>
      <c r="J1843" t="s">
        <v>10017</v>
      </c>
      <c r="K1843" t="s">
        <v>10018</v>
      </c>
      <c r="L1843">
        <v>43101</v>
      </c>
      <c r="M1843" t="s">
        <v>225</v>
      </c>
      <c r="N1843" s="1">
        <v>44634</v>
      </c>
      <c r="O1843" s="1">
        <v>44636</v>
      </c>
      <c r="P1843">
        <v>80</v>
      </c>
      <c r="Q1843">
        <v>4</v>
      </c>
      <c r="R1843" t="s">
        <v>63</v>
      </c>
      <c r="S1843">
        <v>2</v>
      </c>
      <c r="T1843">
        <v>1</v>
      </c>
      <c r="U1843">
        <v>2</v>
      </c>
      <c r="V1843">
        <v>162</v>
      </c>
      <c r="W1843" t="s">
        <v>54</v>
      </c>
      <c r="X1843" t="s">
        <v>10019</v>
      </c>
      <c r="Y1843" t="s">
        <v>65</v>
      </c>
      <c r="Z1843" s="1">
        <v>44615</v>
      </c>
      <c r="AA1843" s="2">
        <v>0.48855324074074075</v>
      </c>
      <c r="AB1843" s="2">
        <v>0.7079050925925926</v>
      </c>
      <c r="AC1843" t="s">
        <v>45</v>
      </c>
      <c r="AD1843" t="s">
        <v>45</v>
      </c>
      <c r="AE1843" t="s">
        <v>44</v>
      </c>
      <c r="AF1843">
        <v>81</v>
      </c>
    </row>
    <row r="1844" spans="1:32">
      <c r="A1844">
        <v>3083</v>
      </c>
      <c r="B1844">
        <v>2183</v>
      </c>
      <c r="C1844" t="s">
        <v>9000</v>
      </c>
      <c r="D1844" t="s">
        <v>1062</v>
      </c>
      <c r="E1844" t="s">
        <v>34</v>
      </c>
      <c r="F1844" t="s">
        <v>10020</v>
      </c>
      <c r="G1844" t="s">
        <v>10021</v>
      </c>
      <c r="H1844" t="s">
        <v>904</v>
      </c>
      <c r="I1844" s="1">
        <v>23102</v>
      </c>
      <c r="J1844" t="s">
        <v>10022</v>
      </c>
      <c r="K1844" t="s">
        <v>10023</v>
      </c>
      <c r="L1844">
        <v>9425</v>
      </c>
      <c r="M1844" t="s">
        <v>904</v>
      </c>
      <c r="N1844" s="1">
        <v>44596</v>
      </c>
      <c r="O1844" s="1">
        <v>44598</v>
      </c>
      <c r="P1844">
        <v>56</v>
      </c>
      <c r="Q1844">
        <v>3</v>
      </c>
      <c r="R1844" t="s">
        <v>63</v>
      </c>
      <c r="S1844">
        <v>4</v>
      </c>
      <c r="T1844">
        <v>0</v>
      </c>
      <c r="U1844">
        <v>2</v>
      </c>
      <c r="V1844">
        <v>122</v>
      </c>
      <c r="W1844" t="s">
        <v>41</v>
      </c>
      <c r="X1844" t="s">
        <v>10024</v>
      </c>
      <c r="Y1844" t="s">
        <v>65</v>
      </c>
      <c r="Z1844" s="1">
        <v>44579</v>
      </c>
      <c r="AA1844" s="2">
        <v>0.78761574074074081</v>
      </c>
      <c r="AB1844" s="2">
        <v>0.47598379629629628</v>
      </c>
      <c r="AC1844" t="s">
        <v>45</v>
      </c>
      <c r="AD1844" t="s">
        <v>45</v>
      </c>
      <c r="AE1844" t="s">
        <v>45</v>
      </c>
      <c r="AF1844">
        <v>61</v>
      </c>
    </row>
    <row r="1845" spans="1:32">
      <c r="A1845">
        <v>3084</v>
      </c>
      <c r="B1845">
        <v>2184</v>
      </c>
      <c r="C1845" t="s">
        <v>197</v>
      </c>
      <c r="D1845" t="s">
        <v>1433</v>
      </c>
      <c r="E1845" t="s">
        <v>48</v>
      </c>
      <c r="F1845" t="s">
        <v>10025</v>
      </c>
      <c r="G1845" t="s">
        <v>10026</v>
      </c>
      <c r="H1845" t="s">
        <v>115</v>
      </c>
      <c r="I1845" s="1">
        <v>23928</v>
      </c>
      <c r="J1845" t="s">
        <v>10027</v>
      </c>
      <c r="K1845" t="s">
        <v>10028</v>
      </c>
      <c r="L1845">
        <v>72697</v>
      </c>
      <c r="M1845" t="s">
        <v>115</v>
      </c>
      <c r="N1845" s="1">
        <v>44873</v>
      </c>
      <c r="O1845" s="1">
        <v>44876</v>
      </c>
      <c r="P1845">
        <v>53</v>
      </c>
      <c r="Q1845">
        <v>3</v>
      </c>
      <c r="R1845" t="s">
        <v>63</v>
      </c>
      <c r="S1845">
        <v>2</v>
      </c>
      <c r="T1845">
        <v>0</v>
      </c>
      <c r="U1845">
        <v>3</v>
      </c>
      <c r="V1845">
        <v>255</v>
      </c>
      <c r="W1845" t="s">
        <v>54</v>
      </c>
      <c r="X1845" t="s">
        <v>10029</v>
      </c>
      <c r="Y1845" t="s">
        <v>81</v>
      </c>
      <c r="Z1845" s="1">
        <v>44838</v>
      </c>
      <c r="AA1845" s="2">
        <v>0.58784722222222219</v>
      </c>
      <c r="AB1845" s="2">
        <v>0.49047453703703708</v>
      </c>
      <c r="AC1845" t="s">
        <v>44</v>
      </c>
      <c r="AD1845" t="s">
        <v>44</v>
      </c>
      <c r="AE1845" t="s">
        <v>44</v>
      </c>
      <c r="AF1845">
        <v>85</v>
      </c>
    </row>
    <row r="1846" spans="1:32">
      <c r="A1846">
        <v>3085</v>
      </c>
      <c r="B1846">
        <v>2185</v>
      </c>
      <c r="C1846" t="s">
        <v>197</v>
      </c>
      <c r="D1846" t="s">
        <v>147</v>
      </c>
      <c r="E1846" t="s">
        <v>34</v>
      </c>
      <c r="F1846" t="s">
        <v>10030</v>
      </c>
      <c r="G1846" t="s">
        <v>10031</v>
      </c>
      <c r="H1846" t="s">
        <v>201</v>
      </c>
      <c r="I1846" s="1">
        <v>30098</v>
      </c>
      <c r="J1846" t="s">
        <v>10032</v>
      </c>
      <c r="K1846" t="s">
        <v>10033</v>
      </c>
      <c r="L1846">
        <v>97755</v>
      </c>
      <c r="M1846" t="s">
        <v>201</v>
      </c>
      <c r="N1846" s="1">
        <v>44889</v>
      </c>
      <c r="O1846" s="1">
        <v>44894</v>
      </c>
      <c r="P1846">
        <v>44</v>
      </c>
      <c r="Q1846">
        <v>2</v>
      </c>
      <c r="R1846" t="s">
        <v>63</v>
      </c>
      <c r="S1846">
        <v>3</v>
      </c>
      <c r="T1846">
        <v>1</v>
      </c>
      <c r="U1846">
        <v>5</v>
      </c>
      <c r="V1846">
        <v>420</v>
      </c>
      <c r="W1846" t="s">
        <v>41</v>
      </c>
      <c r="X1846" t="s">
        <v>10034</v>
      </c>
      <c r="Y1846" t="s">
        <v>81</v>
      </c>
      <c r="Z1846" s="1">
        <v>44866</v>
      </c>
      <c r="AA1846" s="2">
        <v>0.94664351851851858</v>
      </c>
      <c r="AB1846" s="2">
        <v>0.45887731481481481</v>
      </c>
      <c r="AC1846" t="s">
        <v>44</v>
      </c>
      <c r="AD1846" t="s">
        <v>44</v>
      </c>
      <c r="AE1846" t="s">
        <v>44</v>
      </c>
      <c r="AF1846">
        <v>84</v>
      </c>
    </row>
    <row r="1847" spans="1:32">
      <c r="A1847">
        <v>3086</v>
      </c>
      <c r="B1847">
        <v>2186</v>
      </c>
      <c r="C1847" t="s">
        <v>1328</v>
      </c>
      <c r="D1847" t="s">
        <v>2283</v>
      </c>
      <c r="E1847" t="s">
        <v>48</v>
      </c>
      <c r="F1847" t="s">
        <v>10035</v>
      </c>
      <c r="G1847" t="s">
        <v>10036</v>
      </c>
      <c r="H1847" t="s">
        <v>692</v>
      </c>
      <c r="I1847" s="1">
        <v>16208</v>
      </c>
      <c r="J1847" t="s">
        <v>10037</v>
      </c>
      <c r="K1847" t="s">
        <v>10038</v>
      </c>
      <c r="L1847">
        <v>2296</v>
      </c>
      <c r="M1847" t="s">
        <v>692</v>
      </c>
      <c r="N1847" s="1">
        <v>44868</v>
      </c>
      <c r="O1847" s="1">
        <v>44873</v>
      </c>
      <c r="P1847">
        <v>27</v>
      </c>
      <c r="Q1847">
        <v>2</v>
      </c>
      <c r="R1847" t="s">
        <v>40</v>
      </c>
      <c r="S1847">
        <v>1</v>
      </c>
      <c r="T1847">
        <v>1</v>
      </c>
      <c r="U1847">
        <v>5</v>
      </c>
      <c r="V1847">
        <v>1195</v>
      </c>
      <c r="W1847" t="s">
        <v>54</v>
      </c>
      <c r="X1847" t="s">
        <v>10039</v>
      </c>
      <c r="Y1847" t="s">
        <v>43</v>
      </c>
      <c r="Z1847" s="1">
        <v>44862</v>
      </c>
      <c r="AA1847" s="2">
        <v>0.484375</v>
      </c>
      <c r="AB1847" s="2">
        <v>0.79924768518518519</v>
      </c>
      <c r="AC1847" t="s">
        <v>44</v>
      </c>
      <c r="AD1847" t="s">
        <v>44</v>
      </c>
      <c r="AE1847" t="s">
        <v>44</v>
      </c>
      <c r="AF1847">
        <v>239</v>
      </c>
    </row>
    <row r="1848" spans="1:32">
      <c r="A1848">
        <v>3088</v>
      </c>
      <c r="B1848">
        <v>2188</v>
      </c>
      <c r="C1848" t="s">
        <v>6180</v>
      </c>
      <c r="D1848" t="s">
        <v>2757</v>
      </c>
      <c r="E1848" t="s">
        <v>34</v>
      </c>
      <c r="F1848" t="s">
        <v>10040</v>
      </c>
      <c r="G1848" t="s">
        <v>10041</v>
      </c>
      <c r="H1848" t="s">
        <v>423</v>
      </c>
      <c r="I1848" s="1">
        <v>28163</v>
      </c>
      <c r="J1848" t="s">
        <v>10042</v>
      </c>
      <c r="K1848" t="s">
        <v>10043</v>
      </c>
      <c r="L1848">
        <v>20158</v>
      </c>
      <c r="M1848" t="s">
        <v>423</v>
      </c>
      <c r="N1848" s="1">
        <v>44790</v>
      </c>
      <c r="O1848" s="1">
        <v>44795</v>
      </c>
      <c r="P1848">
        <v>22</v>
      </c>
      <c r="Q1848">
        <v>1</v>
      </c>
      <c r="R1848" t="s">
        <v>53</v>
      </c>
      <c r="S1848">
        <v>2</v>
      </c>
      <c r="T1848">
        <v>0</v>
      </c>
      <c r="U1848">
        <v>5</v>
      </c>
      <c r="V1848">
        <v>615</v>
      </c>
      <c r="W1848" t="s">
        <v>41</v>
      </c>
      <c r="X1848" t="s">
        <v>10044</v>
      </c>
      <c r="Y1848" t="s">
        <v>6</v>
      </c>
      <c r="Z1848" s="1">
        <v>44769</v>
      </c>
      <c r="AA1848" s="2">
        <v>0.39842592592592596</v>
      </c>
      <c r="AB1848" s="2">
        <v>0.90057870370370363</v>
      </c>
      <c r="AC1848" t="s">
        <v>44</v>
      </c>
      <c r="AD1848" t="s">
        <v>44</v>
      </c>
      <c r="AE1848" t="s">
        <v>44</v>
      </c>
      <c r="AF1848">
        <v>123</v>
      </c>
    </row>
    <row r="1849" spans="1:32">
      <c r="A1849">
        <v>3089</v>
      </c>
      <c r="B1849">
        <v>2189</v>
      </c>
      <c r="C1849" t="s">
        <v>602</v>
      </c>
      <c r="D1849" t="s">
        <v>10045</v>
      </c>
      <c r="E1849" t="s">
        <v>34</v>
      </c>
      <c r="F1849" t="s">
        <v>10046</v>
      </c>
      <c r="G1849" t="s">
        <v>10047</v>
      </c>
      <c r="H1849" t="s">
        <v>530</v>
      </c>
      <c r="I1849" s="1">
        <v>17327</v>
      </c>
      <c r="J1849" t="s">
        <v>10048</v>
      </c>
      <c r="K1849" t="s">
        <v>10049</v>
      </c>
      <c r="L1849">
        <v>49308</v>
      </c>
      <c r="M1849" t="s">
        <v>530</v>
      </c>
      <c r="N1849" s="1">
        <v>44886</v>
      </c>
      <c r="O1849" s="1">
        <v>44888</v>
      </c>
      <c r="P1849">
        <v>6</v>
      </c>
      <c r="Q1849">
        <v>1</v>
      </c>
      <c r="R1849" t="s">
        <v>40</v>
      </c>
      <c r="S1849">
        <v>4</v>
      </c>
      <c r="T1849">
        <v>2</v>
      </c>
      <c r="U1849">
        <v>2</v>
      </c>
      <c r="V1849">
        <v>404</v>
      </c>
      <c r="W1849" t="s">
        <v>54</v>
      </c>
      <c r="X1849" t="s">
        <v>10050</v>
      </c>
      <c r="Y1849" t="s">
        <v>65</v>
      </c>
      <c r="Z1849" s="1">
        <v>44878</v>
      </c>
      <c r="AA1849" s="2">
        <v>0.31877314814814817</v>
      </c>
      <c r="AB1849" s="2">
        <v>0.22358796296296299</v>
      </c>
      <c r="AC1849" t="s">
        <v>45</v>
      </c>
      <c r="AD1849" t="s">
        <v>44</v>
      </c>
      <c r="AE1849" t="s">
        <v>44</v>
      </c>
      <c r="AF1849">
        <v>202</v>
      </c>
    </row>
    <row r="1850" spans="1:32">
      <c r="A1850">
        <v>3090</v>
      </c>
      <c r="B1850">
        <v>2190</v>
      </c>
      <c r="C1850" t="s">
        <v>881</v>
      </c>
      <c r="D1850" t="s">
        <v>7716</v>
      </c>
      <c r="E1850" t="s">
        <v>48</v>
      </c>
      <c r="F1850" t="s">
        <v>10051</v>
      </c>
      <c r="G1850" t="s">
        <v>10052</v>
      </c>
      <c r="H1850" t="s">
        <v>171</v>
      </c>
      <c r="I1850" s="1">
        <v>16870</v>
      </c>
      <c r="J1850" t="s">
        <v>10053</v>
      </c>
      <c r="K1850" t="s">
        <v>8787</v>
      </c>
      <c r="L1850">
        <v>62638</v>
      </c>
      <c r="M1850" t="s">
        <v>171</v>
      </c>
      <c r="N1850" s="1">
        <v>44642</v>
      </c>
      <c r="O1850" s="1">
        <v>44646</v>
      </c>
      <c r="P1850">
        <v>81</v>
      </c>
      <c r="Q1850">
        <v>4</v>
      </c>
      <c r="R1850" t="s">
        <v>40</v>
      </c>
      <c r="S1850">
        <v>1</v>
      </c>
      <c r="T1850">
        <v>2</v>
      </c>
      <c r="U1850">
        <v>4</v>
      </c>
      <c r="V1850">
        <v>832</v>
      </c>
      <c r="W1850" t="s">
        <v>54</v>
      </c>
      <c r="X1850" t="s">
        <v>10054</v>
      </c>
      <c r="Y1850" t="s">
        <v>81</v>
      </c>
      <c r="Z1850" s="1">
        <v>44615</v>
      </c>
      <c r="AA1850" s="2">
        <v>4.2777777777777776E-2</v>
      </c>
      <c r="AB1850" s="2">
        <v>0.4632175925925926</v>
      </c>
      <c r="AC1850" t="s">
        <v>45</v>
      </c>
      <c r="AD1850" t="s">
        <v>44</v>
      </c>
      <c r="AE1850" t="s">
        <v>44</v>
      </c>
      <c r="AF1850">
        <v>208</v>
      </c>
    </row>
    <row r="1851" spans="1:32">
      <c r="A1851">
        <v>3092</v>
      </c>
      <c r="B1851">
        <v>2192</v>
      </c>
      <c r="C1851" t="s">
        <v>2522</v>
      </c>
      <c r="D1851" t="s">
        <v>10055</v>
      </c>
      <c r="E1851" t="s">
        <v>48</v>
      </c>
      <c r="F1851" t="s">
        <v>10056</v>
      </c>
      <c r="G1851" t="s">
        <v>10057</v>
      </c>
      <c r="H1851" t="s">
        <v>225</v>
      </c>
      <c r="I1851" s="1">
        <v>27929</v>
      </c>
      <c r="J1851" t="s">
        <v>10058</v>
      </c>
      <c r="K1851" t="s">
        <v>10059</v>
      </c>
      <c r="L1851">
        <v>33338</v>
      </c>
      <c r="M1851" t="s">
        <v>225</v>
      </c>
      <c r="N1851" s="1">
        <v>44870</v>
      </c>
      <c r="O1851" s="1">
        <v>44875</v>
      </c>
      <c r="P1851">
        <v>93</v>
      </c>
      <c r="Q1851">
        <v>4</v>
      </c>
      <c r="R1851" t="s">
        <v>40</v>
      </c>
      <c r="S1851">
        <v>3</v>
      </c>
      <c r="T1851">
        <v>1</v>
      </c>
      <c r="U1851">
        <v>5</v>
      </c>
      <c r="V1851">
        <v>1205</v>
      </c>
      <c r="W1851" t="s">
        <v>41</v>
      </c>
      <c r="X1851" t="s">
        <v>10060</v>
      </c>
      <c r="Y1851" t="s">
        <v>43</v>
      </c>
      <c r="Z1851" s="1">
        <v>44856</v>
      </c>
      <c r="AA1851" s="2">
        <v>0.28292824074074074</v>
      </c>
      <c r="AB1851" s="2">
        <v>0.17971064814814816</v>
      </c>
      <c r="AC1851" t="s">
        <v>45</v>
      </c>
      <c r="AD1851" t="s">
        <v>45</v>
      </c>
      <c r="AE1851" t="s">
        <v>44</v>
      </c>
      <c r="AF1851">
        <v>241</v>
      </c>
    </row>
    <row r="1852" spans="1:32">
      <c r="A1852">
        <v>3093</v>
      </c>
      <c r="B1852">
        <v>2193</v>
      </c>
      <c r="C1852" t="s">
        <v>305</v>
      </c>
      <c r="D1852" t="s">
        <v>1215</v>
      </c>
      <c r="E1852" t="s">
        <v>48</v>
      </c>
      <c r="F1852" t="s">
        <v>10061</v>
      </c>
      <c r="G1852">
        <f>1-549-971-5156</f>
        <v>-6675</v>
      </c>
      <c r="H1852" t="s">
        <v>725</v>
      </c>
      <c r="I1852" s="1">
        <v>21846</v>
      </c>
      <c r="J1852" t="s">
        <v>10062</v>
      </c>
      <c r="K1852" t="s">
        <v>10063</v>
      </c>
      <c r="L1852">
        <v>45689</v>
      </c>
      <c r="M1852" t="s">
        <v>725</v>
      </c>
      <c r="N1852" s="1">
        <v>44944</v>
      </c>
      <c r="O1852" s="1">
        <v>44947</v>
      </c>
      <c r="P1852">
        <v>26</v>
      </c>
      <c r="Q1852">
        <v>2</v>
      </c>
      <c r="R1852" t="s">
        <v>63</v>
      </c>
      <c r="S1852">
        <v>1</v>
      </c>
      <c r="T1852">
        <v>2</v>
      </c>
      <c r="U1852">
        <v>3</v>
      </c>
      <c r="V1852">
        <v>210</v>
      </c>
      <c r="W1852" t="s">
        <v>41</v>
      </c>
      <c r="X1852" t="s">
        <v>10064</v>
      </c>
      <c r="Y1852" t="s">
        <v>81</v>
      </c>
      <c r="Z1852" s="1">
        <v>44906</v>
      </c>
      <c r="AA1852" s="2">
        <v>0.23886574074074074</v>
      </c>
      <c r="AB1852" s="2">
        <v>0.98510416666666656</v>
      </c>
      <c r="AC1852" t="s">
        <v>45</v>
      </c>
      <c r="AD1852" t="s">
        <v>44</v>
      </c>
      <c r="AE1852" t="s">
        <v>45</v>
      </c>
      <c r="AF1852">
        <v>70</v>
      </c>
    </row>
    <row r="1853" spans="1:32">
      <c r="A1853">
        <v>3095</v>
      </c>
      <c r="B1853">
        <v>2195</v>
      </c>
      <c r="C1853" t="s">
        <v>10065</v>
      </c>
      <c r="D1853" t="s">
        <v>6298</v>
      </c>
      <c r="E1853" t="s">
        <v>48</v>
      </c>
      <c r="F1853" t="s">
        <v>10066</v>
      </c>
      <c r="G1853" t="s">
        <v>10067</v>
      </c>
      <c r="H1853" t="s">
        <v>330</v>
      </c>
      <c r="I1853" s="1">
        <v>29694</v>
      </c>
      <c r="J1853" t="s">
        <v>10068</v>
      </c>
      <c r="K1853" t="s">
        <v>10069</v>
      </c>
      <c r="L1853">
        <v>56510</v>
      </c>
      <c r="M1853" t="s">
        <v>330</v>
      </c>
      <c r="N1853" s="1">
        <v>44855</v>
      </c>
      <c r="O1853" s="1">
        <v>44860</v>
      </c>
      <c r="P1853">
        <v>68</v>
      </c>
      <c r="Q1853">
        <v>3</v>
      </c>
      <c r="R1853" t="s">
        <v>63</v>
      </c>
      <c r="S1853">
        <v>1</v>
      </c>
      <c r="T1853">
        <v>2</v>
      </c>
      <c r="U1853">
        <v>5</v>
      </c>
      <c r="V1853">
        <v>380</v>
      </c>
      <c r="W1853" t="s">
        <v>41</v>
      </c>
      <c r="X1853" t="s">
        <v>10070</v>
      </c>
      <c r="Y1853" t="s">
        <v>65</v>
      </c>
      <c r="Z1853" s="1">
        <v>44843</v>
      </c>
      <c r="AA1853" s="2">
        <v>8.1967592592592592E-2</v>
      </c>
      <c r="AB1853" s="2">
        <v>0.93659722222222219</v>
      </c>
      <c r="AC1853" t="s">
        <v>45</v>
      </c>
      <c r="AD1853" t="s">
        <v>45</v>
      </c>
      <c r="AE1853" t="s">
        <v>44</v>
      </c>
      <c r="AF1853">
        <v>76</v>
      </c>
    </row>
    <row r="1854" spans="1:32">
      <c r="A1854">
        <v>3096</v>
      </c>
      <c r="B1854">
        <v>2196</v>
      </c>
      <c r="C1854" t="s">
        <v>1913</v>
      </c>
      <c r="D1854" t="s">
        <v>663</v>
      </c>
      <c r="E1854" t="s">
        <v>34</v>
      </c>
      <c r="F1854" t="s">
        <v>10071</v>
      </c>
      <c r="G1854" t="s">
        <v>10072</v>
      </c>
      <c r="H1854" t="s">
        <v>109</v>
      </c>
      <c r="I1854" s="1">
        <v>33093</v>
      </c>
      <c r="J1854" t="s">
        <v>10073</v>
      </c>
      <c r="K1854" t="s">
        <v>10074</v>
      </c>
      <c r="L1854">
        <v>58712</v>
      </c>
      <c r="M1854" t="s">
        <v>109</v>
      </c>
      <c r="N1854" s="1">
        <v>44847</v>
      </c>
      <c r="O1854" s="1">
        <v>44849</v>
      </c>
      <c r="P1854">
        <v>65</v>
      </c>
      <c r="Q1854">
        <v>3</v>
      </c>
      <c r="R1854" t="s">
        <v>63</v>
      </c>
      <c r="S1854">
        <v>3</v>
      </c>
      <c r="T1854">
        <v>1</v>
      </c>
      <c r="U1854">
        <v>2</v>
      </c>
      <c r="V1854">
        <v>164</v>
      </c>
      <c r="W1854" t="s">
        <v>54</v>
      </c>
      <c r="X1854" t="s">
        <v>10075</v>
      </c>
      <c r="Y1854" t="s">
        <v>43</v>
      </c>
      <c r="Z1854" s="1">
        <v>44833</v>
      </c>
      <c r="AA1854" s="2">
        <v>0.88874999999999993</v>
      </c>
      <c r="AB1854" s="2">
        <v>0.8257175925925927</v>
      </c>
      <c r="AC1854" t="s">
        <v>44</v>
      </c>
      <c r="AD1854" t="s">
        <v>44</v>
      </c>
      <c r="AE1854" t="s">
        <v>44</v>
      </c>
      <c r="AF1854">
        <v>82</v>
      </c>
    </row>
    <row r="1855" spans="1:32">
      <c r="A1855">
        <v>3102</v>
      </c>
      <c r="B1855">
        <v>2202</v>
      </c>
      <c r="C1855" t="s">
        <v>384</v>
      </c>
      <c r="D1855" t="s">
        <v>2190</v>
      </c>
      <c r="E1855" t="s">
        <v>48</v>
      </c>
      <c r="F1855" t="s">
        <v>10076</v>
      </c>
      <c r="G1855" t="s">
        <v>10077</v>
      </c>
      <c r="H1855" t="s">
        <v>272</v>
      </c>
      <c r="I1855" s="1">
        <v>26131</v>
      </c>
      <c r="J1855" t="s">
        <v>10078</v>
      </c>
      <c r="K1855" t="s">
        <v>10079</v>
      </c>
      <c r="L1855">
        <v>38898</v>
      </c>
      <c r="M1855" t="s">
        <v>272</v>
      </c>
      <c r="N1855" s="1">
        <v>44609</v>
      </c>
      <c r="O1855" s="1">
        <v>44610</v>
      </c>
      <c r="P1855">
        <v>37</v>
      </c>
      <c r="Q1855">
        <v>2</v>
      </c>
      <c r="R1855" t="s">
        <v>53</v>
      </c>
      <c r="S1855">
        <v>3</v>
      </c>
      <c r="T1855">
        <v>1</v>
      </c>
      <c r="U1855">
        <v>1</v>
      </c>
      <c r="V1855">
        <v>127</v>
      </c>
      <c r="W1855" t="s">
        <v>41</v>
      </c>
      <c r="X1855" t="s">
        <v>10080</v>
      </c>
      <c r="Y1855" t="s">
        <v>65</v>
      </c>
      <c r="Z1855" s="1">
        <v>44585</v>
      </c>
      <c r="AA1855" s="2">
        <v>0.29695601851851855</v>
      </c>
      <c r="AB1855" s="2">
        <v>0.3602083333333333</v>
      </c>
      <c r="AC1855" t="s">
        <v>45</v>
      </c>
      <c r="AD1855" t="s">
        <v>44</v>
      </c>
      <c r="AE1855" t="s">
        <v>44</v>
      </c>
      <c r="AF1855">
        <v>127</v>
      </c>
    </row>
    <row r="1856" spans="1:32">
      <c r="A1856">
        <v>3103</v>
      </c>
      <c r="B1856">
        <v>2203</v>
      </c>
      <c r="C1856" t="s">
        <v>409</v>
      </c>
      <c r="D1856" t="s">
        <v>1240</v>
      </c>
      <c r="E1856" t="s">
        <v>34</v>
      </c>
      <c r="F1856" t="s">
        <v>10081</v>
      </c>
      <c r="G1856">
        <f>1-771-589-3713</f>
        <v>-5072</v>
      </c>
      <c r="H1856" t="s">
        <v>904</v>
      </c>
      <c r="I1856" s="1">
        <v>34619</v>
      </c>
      <c r="J1856" t="s">
        <v>10082</v>
      </c>
      <c r="K1856" t="s">
        <v>10083</v>
      </c>
      <c r="L1856">
        <v>10021</v>
      </c>
      <c r="M1856" t="s">
        <v>904</v>
      </c>
      <c r="N1856" s="1">
        <v>44587</v>
      </c>
      <c r="O1856" s="1">
        <v>44589</v>
      </c>
      <c r="P1856">
        <v>17</v>
      </c>
      <c r="Q1856">
        <v>1</v>
      </c>
      <c r="R1856" t="s">
        <v>63</v>
      </c>
      <c r="S1856">
        <v>3</v>
      </c>
      <c r="T1856">
        <v>0</v>
      </c>
      <c r="U1856">
        <v>2</v>
      </c>
      <c r="V1856">
        <v>146</v>
      </c>
      <c r="W1856" t="s">
        <v>54</v>
      </c>
      <c r="X1856" t="s">
        <v>10084</v>
      </c>
      <c r="Y1856" t="s">
        <v>81</v>
      </c>
      <c r="Z1856" s="1">
        <v>44572</v>
      </c>
      <c r="AA1856" s="2">
        <v>0.35194444444444445</v>
      </c>
      <c r="AB1856" s="2">
        <v>0.90476851851851858</v>
      </c>
      <c r="AC1856" t="s">
        <v>44</v>
      </c>
      <c r="AD1856" t="s">
        <v>45</v>
      </c>
      <c r="AE1856" t="s">
        <v>45</v>
      </c>
      <c r="AF1856">
        <v>73</v>
      </c>
    </row>
    <row r="1857" spans="1:32">
      <c r="A1857">
        <v>3104</v>
      </c>
      <c r="B1857">
        <v>2204</v>
      </c>
      <c r="C1857" t="s">
        <v>2816</v>
      </c>
      <c r="D1857" t="s">
        <v>4743</v>
      </c>
      <c r="E1857" t="s">
        <v>48</v>
      </c>
      <c r="F1857" t="s">
        <v>10085</v>
      </c>
      <c r="G1857" t="s">
        <v>10086</v>
      </c>
      <c r="H1857" t="s">
        <v>60</v>
      </c>
      <c r="I1857" s="1">
        <v>27170</v>
      </c>
      <c r="J1857" t="s">
        <v>10087</v>
      </c>
      <c r="K1857" t="s">
        <v>10088</v>
      </c>
      <c r="L1857">
        <v>53975</v>
      </c>
      <c r="M1857" t="s">
        <v>60</v>
      </c>
      <c r="N1857" s="1">
        <v>44603</v>
      </c>
      <c r="O1857" s="1">
        <v>44606</v>
      </c>
      <c r="P1857">
        <v>5</v>
      </c>
      <c r="Q1857">
        <v>1</v>
      </c>
      <c r="R1857" t="s">
        <v>63</v>
      </c>
      <c r="S1857">
        <v>2</v>
      </c>
      <c r="T1857">
        <v>0</v>
      </c>
      <c r="U1857">
        <v>3</v>
      </c>
      <c r="V1857">
        <v>204</v>
      </c>
      <c r="W1857" t="s">
        <v>41</v>
      </c>
      <c r="X1857" t="s">
        <v>10089</v>
      </c>
      <c r="Y1857" t="s">
        <v>43</v>
      </c>
      <c r="Z1857" s="1">
        <v>44591</v>
      </c>
      <c r="AA1857" s="2">
        <v>5.5972222222222222E-2</v>
      </c>
      <c r="AB1857" s="2">
        <v>0.28358796296296296</v>
      </c>
      <c r="AC1857" t="s">
        <v>44</v>
      </c>
      <c r="AD1857" t="s">
        <v>44</v>
      </c>
      <c r="AE1857" t="s">
        <v>45</v>
      </c>
      <c r="AF1857">
        <v>68</v>
      </c>
    </row>
    <row r="1858" spans="1:32">
      <c r="A1858">
        <v>3109</v>
      </c>
      <c r="B1858">
        <v>2209</v>
      </c>
      <c r="C1858" t="s">
        <v>628</v>
      </c>
      <c r="D1858" t="s">
        <v>3678</v>
      </c>
      <c r="E1858" t="s">
        <v>34</v>
      </c>
      <c r="F1858" t="s">
        <v>10090</v>
      </c>
      <c r="G1858" t="s">
        <v>10091</v>
      </c>
      <c r="H1858" t="s">
        <v>941</v>
      </c>
      <c r="I1858" s="1">
        <v>34484</v>
      </c>
      <c r="J1858" t="s">
        <v>10092</v>
      </c>
      <c r="K1858" t="s">
        <v>10093</v>
      </c>
      <c r="L1858">
        <v>1128</v>
      </c>
      <c r="M1858" t="s">
        <v>941</v>
      </c>
      <c r="N1858" s="1">
        <v>44845</v>
      </c>
      <c r="O1858" s="1">
        <v>44848</v>
      </c>
      <c r="P1858">
        <v>43</v>
      </c>
      <c r="Q1858">
        <v>2</v>
      </c>
      <c r="R1858" t="s">
        <v>53</v>
      </c>
      <c r="S1858">
        <v>4</v>
      </c>
      <c r="T1858">
        <v>0</v>
      </c>
      <c r="U1858">
        <v>3</v>
      </c>
      <c r="V1858">
        <v>366</v>
      </c>
      <c r="W1858" t="s">
        <v>41</v>
      </c>
      <c r="X1858" t="s">
        <v>10094</v>
      </c>
      <c r="Y1858" t="s">
        <v>43</v>
      </c>
      <c r="Z1858" s="1">
        <v>44832</v>
      </c>
      <c r="AA1858" s="2">
        <v>0.99717592592592597</v>
      </c>
      <c r="AB1858" s="2">
        <v>0.27259259259259255</v>
      </c>
      <c r="AC1858" t="s">
        <v>44</v>
      </c>
      <c r="AD1858" t="s">
        <v>44</v>
      </c>
      <c r="AE1858" t="s">
        <v>44</v>
      </c>
      <c r="AF1858">
        <v>122</v>
      </c>
    </row>
    <row r="1859" spans="1:32">
      <c r="A1859">
        <v>3110</v>
      </c>
      <c r="B1859">
        <v>2210</v>
      </c>
      <c r="C1859" t="s">
        <v>2144</v>
      </c>
      <c r="D1859" t="s">
        <v>10095</v>
      </c>
      <c r="E1859" t="s">
        <v>34</v>
      </c>
      <c r="F1859" t="s">
        <v>10096</v>
      </c>
      <c r="G1859" t="s">
        <v>10097</v>
      </c>
      <c r="H1859" t="s">
        <v>330</v>
      </c>
      <c r="I1859" s="1">
        <v>35853</v>
      </c>
      <c r="J1859" t="s">
        <v>10098</v>
      </c>
      <c r="K1859" t="s">
        <v>10099</v>
      </c>
      <c r="L1859">
        <v>44932</v>
      </c>
      <c r="M1859" t="s">
        <v>330</v>
      </c>
      <c r="N1859" s="1">
        <v>44642</v>
      </c>
      <c r="O1859" s="1">
        <v>44643</v>
      </c>
      <c r="P1859">
        <v>58</v>
      </c>
      <c r="Q1859">
        <v>3</v>
      </c>
      <c r="R1859" t="s">
        <v>53</v>
      </c>
      <c r="S1859">
        <v>2</v>
      </c>
      <c r="T1859">
        <v>2</v>
      </c>
      <c r="U1859">
        <v>1</v>
      </c>
      <c r="V1859">
        <v>140</v>
      </c>
      <c r="W1859" t="s">
        <v>41</v>
      </c>
      <c r="X1859" t="s">
        <v>10100</v>
      </c>
      <c r="Y1859" t="s">
        <v>6</v>
      </c>
      <c r="Z1859" s="1">
        <v>44615</v>
      </c>
      <c r="AA1859" s="2">
        <v>0.42876157407407406</v>
      </c>
      <c r="AB1859" s="2">
        <v>0.20496527777777776</v>
      </c>
      <c r="AC1859" t="s">
        <v>44</v>
      </c>
      <c r="AD1859" t="s">
        <v>45</v>
      </c>
      <c r="AE1859" t="s">
        <v>44</v>
      </c>
      <c r="AF1859">
        <v>140</v>
      </c>
    </row>
    <row r="1860" spans="1:32">
      <c r="A1860">
        <v>3111</v>
      </c>
      <c r="B1860">
        <v>2211</v>
      </c>
      <c r="C1860" t="s">
        <v>2415</v>
      </c>
      <c r="D1860" t="s">
        <v>10101</v>
      </c>
      <c r="E1860" t="s">
        <v>34</v>
      </c>
      <c r="F1860" t="s">
        <v>10102</v>
      </c>
      <c r="G1860" t="s">
        <v>10103</v>
      </c>
      <c r="H1860" t="s">
        <v>1442</v>
      </c>
      <c r="I1860" s="1">
        <v>36560</v>
      </c>
      <c r="J1860" t="s">
        <v>10104</v>
      </c>
      <c r="K1860" t="s">
        <v>10105</v>
      </c>
      <c r="L1860">
        <v>93794</v>
      </c>
      <c r="M1860" t="s">
        <v>1442</v>
      </c>
      <c r="N1860" s="1">
        <v>44899</v>
      </c>
      <c r="O1860" s="1">
        <v>44902</v>
      </c>
      <c r="P1860">
        <v>77</v>
      </c>
      <c r="Q1860">
        <v>4</v>
      </c>
      <c r="R1860" t="s">
        <v>63</v>
      </c>
      <c r="S1860">
        <v>2</v>
      </c>
      <c r="T1860">
        <v>1</v>
      </c>
      <c r="U1860">
        <v>3</v>
      </c>
      <c r="V1860">
        <v>198</v>
      </c>
      <c r="W1860" t="s">
        <v>41</v>
      </c>
      <c r="X1860" t="s">
        <v>10106</v>
      </c>
      <c r="Y1860" t="s">
        <v>6</v>
      </c>
      <c r="Z1860" s="1">
        <v>44886</v>
      </c>
      <c r="AA1860" s="2">
        <v>0.46015046296296297</v>
      </c>
      <c r="AB1860" s="2">
        <v>0.44469907407407411</v>
      </c>
      <c r="AC1860" t="s">
        <v>44</v>
      </c>
      <c r="AD1860" t="s">
        <v>45</v>
      </c>
      <c r="AE1860" t="s">
        <v>44</v>
      </c>
      <c r="AF1860">
        <v>66</v>
      </c>
    </row>
    <row r="1861" spans="1:32">
      <c r="A1861">
        <v>3112</v>
      </c>
      <c r="B1861">
        <v>2212</v>
      </c>
      <c r="C1861" t="s">
        <v>229</v>
      </c>
      <c r="D1861" t="s">
        <v>7682</v>
      </c>
      <c r="E1861" t="s">
        <v>34</v>
      </c>
      <c r="F1861" t="s">
        <v>10107</v>
      </c>
      <c r="G1861" t="s">
        <v>10108</v>
      </c>
      <c r="H1861" t="s">
        <v>295</v>
      </c>
      <c r="I1861" s="1">
        <v>38291</v>
      </c>
      <c r="J1861" t="s">
        <v>10109</v>
      </c>
      <c r="K1861" t="s">
        <v>10110</v>
      </c>
      <c r="L1861">
        <v>86187</v>
      </c>
      <c r="M1861" t="s">
        <v>295</v>
      </c>
      <c r="N1861" s="1">
        <v>44941</v>
      </c>
      <c r="O1861" s="1">
        <v>44943</v>
      </c>
      <c r="P1861">
        <v>65</v>
      </c>
      <c r="Q1861">
        <v>3</v>
      </c>
      <c r="R1861" t="s">
        <v>63</v>
      </c>
      <c r="S1861">
        <v>1</v>
      </c>
      <c r="T1861">
        <v>0</v>
      </c>
      <c r="U1861">
        <v>2</v>
      </c>
      <c r="V1861">
        <v>148</v>
      </c>
      <c r="W1861" t="s">
        <v>54</v>
      </c>
      <c r="X1861" t="s">
        <v>10111</v>
      </c>
      <c r="Y1861" t="s">
        <v>65</v>
      </c>
      <c r="Z1861" s="1">
        <v>44908</v>
      </c>
      <c r="AA1861" s="2">
        <v>0.67638888888888893</v>
      </c>
      <c r="AB1861" s="2">
        <v>0.72039351851851852</v>
      </c>
      <c r="AC1861" t="s">
        <v>44</v>
      </c>
      <c r="AD1861" t="s">
        <v>45</v>
      </c>
      <c r="AE1861" t="s">
        <v>45</v>
      </c>
      <c r="AF1861">
        <v>74</v>
      </c>
    </row>
    <row r="1862" spans="1:32">
      <c r="A1862">
        <v>3114</v>
      </c>
      <c r="B1862">
        <v>2214</v>
      </c>
      <c r="C1862" t="s">
        <v>602</v>
      </c>
      <c r="D1862" t="s">
        <v>716</v>
      </c>
      <c r="E1862" t="s">
        <v>34</v>
      </c>
      <c r="F1862" t="s">
        <v>10112</v>
      </c>
      <c r="G1862" t="s">
        <v>10113</v>
      </c>
      <c r="H1862" t="s">
        <v>164</v>
      </c>
      <c r="I1862" s="1">
        <v>28823</v>
      </c>
      <c r="J1862" t="s">
        <v>10114</v>
      </c>
      <c r="K1862" t="s">
        <v>10115</v>
      </c>
      <c r="L1862">
        <v>48146</v>
      </c>
      <c r="M1862" t="s">
        <v>164</v>
      </c>
      <c r="N1862" s="1">
        <v>44872</v>
      </c>
      <c r="O1862" s="1">
        <v>44874</v>
      </c>
      <c r="P1862">
        <v>30</v>
      </c>
      <c r="Q1862">
        <v>2</v>
      </c>
      <c r="R1862" t="s">
        <v>40</v>
      </c>
      <c r="S1862">
        <v>1</v>
      </c>
      <c r="T1862">
        <v>0</v>
      </c>
      <c r="U1862">
        <v>2</v>
      </c>
      <c r="V1862">
        <v>450</v>
      </c>
      <c r="W1862" t="s">
        <v>54</v>
      </c>
      <c r="X1862" t="s">
        <v>10116</v>
      </c>
      <c r="Y1862" t="s">
        <v>81</v>
      </c>
      <c r="Z1862" s="1">
        <v>44850</v>
      </c>
      <c r="AA1862" s="2">
        <v>0.58099537037037041</v>
      </c>
      <c r="AB1862" s="2">
        <v>0.22209490740740742</v>
      </c>
      <c r="AC1862" t="s">
        <v>44</v>
      </c>
      <c r="AD1862" t="s">
        <v>45</v>
      </c>
      <c r="AE1862" t="s">
        <v>44</v>
      </c>
      <c r="AF1862">
        <v>225</v>
      </c>
    </row>
    <row r="1863" spans="1:32">
      <c r="A1863">
        <v>3115</v>
      </c>
      <c r="B1863">
        <v>2215</v>
      </c>
      <c r="C1863" t="s">
        <v>9356</v>
      </c>
      <c r="D1863" t="s">
        <v>435</v>
      </c>
      <c r="E1863" t="s">
        <v>34</v>
      </c>
      <c r="F1863" t="s">
        <v>10117</v>
      </c>
      <c r="G1863" t="s">
        <v>10118</v>
      </c>
      <c r="H1863" t="s">
        <v>272</v>
      </c>
      <c r="I1863" s="1">
        <v>20810</v>
      </c>
      <c r="J1863" t="s">
        <v>10119</v>
      </c>
      <c r="K1863" t="s">
        <v>10120</v>
      </c>
      <c r="L1863">
        <v>31213</v>
      </c>
      <c r="M1863" t="s">
        <v>272</v>
      </c>
      <c r="N1863" s="1">
        <v>44660</v>
      </c>
      <c r="O1863" s="1">
        <v>44664</v>
      </c>
      <c r="P1863">
        <v>87</v>
      </c>
      <c r="Q1863">
        <v>4</v>
      </c>
      <c r="R1863" t="s">
        <v>40</v>
      </c>
      <c r="S1863">
        <v>3</v>
      </c>
      <c r="T1863">
        <v>0</v>
      </c>
      <c r="U1863">
        <v>4</v>
      </c>
      <c r="V1863">
        <v>836</v>
      </c>
      <c r="W1863" t="s">
        <v>54</v>
      </c>
      <c r="X1863" t="s">
        <v>10121</v>
      </c>
      <c r="Y1863" t="s">
        <v>43</v>
      </c>
      <c r="Z1863" s="1">
        <v>44655</v>
      </c>
      <c r="AA1863" s="2">
        <v>0.50815972222222217</v>
      </c>
      <c r="AB1863" s="2">
        <v>0.26483796296296297</v>
      </c>
      <c r="AC1863" t="s">
        <v>44</v>
      </c>
      <c r="AD1863" t="s">
        <v>45</v>
      </c>
      <c r="AE1863" t="s">
        <v>44</v>
      </c>
      <c r="AF1863">
        <v>209</v>
      </c>
    </row>
    <row r="1864" spans="1:32">
      <c r="A1864">
        <v>3116</v>
      </c>
      <c r="B1864">
        <v>2216</v>
      </c>
      <c r="C1864" t="s">
        <v>2415</v>
      </c>
      <c r="D1864" t="s">
        <v>6222</v>
      </c>
      <c r="E1864" t="s">
        <v>48</v>
      </c>
      <c r="F1864" t="s">
        <v>10122</v>
      </c>
      <c r="G1864" t="s">
        <v>10123</v>
      </c>
      <c r="H1864" t="s">
        <v>70</v>
      </c>
      <c r="I1864" s="1">
        <v>24891</v>
      </c>
      <c r="J1864" t="s">
        <v>10124</v>
      </c>
      <c r="K1864" t="s">
        <v>10125</v>
      </c>
      <c r="L1864">
        <v>58767</v>
      </c>
      <c r="M1864" t="s">
        <v>70</v>
      </c>
      <c r="N1864" s="1">
        <v>44603</v>
      </c>
      <c r="O1864" s="1">
        <v>44604</v>
      </c>
      <c r="P1864">
        <v>2</v>
      </c>
      <c r="Q1864">
        <v>1</v>
      </c>
      <c r="R1864" t="s">
        <v>63</v>
      </c>
      <c r="S1864">
        <v>2</v>
      </c>
      <c r="T1864">
        <v>1</v>
      </c>
      <c r="U1864">
        <v>1</v>
      </c>
      <c r="V1864">
        <v>90</v>
      </c>
      <c r="W1864" t="s">
        <v>54</v>
      </c>
      <c r="X1864" t="s">
        <v>10126</v>
      </c>
      <c r="Y1864" t="s">
        <v>6</v>
      </c>
      <c r="Z1864" s="1">
        <v>44574</v>
      </c>
      <c r="AA1864" s="2">
        <v>0.41486111111111112</v>
      </c>
      <c r="AB1864" s="2">
        <v>0.93496527777777771</v>
      </c>
      <c r="AC1864" t="s">
        <v>44</v>
      </c>
      <c r="AD1864" t="s">
        <v>45</v>
      </c>
      <c r="AE1864" t="s">
        <v>44</v>
      </c>
      <c r="AF1864">
        <v>90</v>
      </c>
    </row>
    <row r="1865" spans="1:32">
      <c r="A1865">
        <v>3117</v>
      </c>
      <c r="B1865">
        <v>2217</v>
      </c>
      <c r="C1865" t="s">
        <v>4542</v>
      </c>
      <c r="D1865" t="s">
        <v>6668</v>
      </c>
      <c r="E1865" t="s">
        <v>34</v>
      </c>
      <c r="F1865" t="s">
        <v>10127</v>
      </c>
      <c r="G1865" t="s">
        <v>10128</v>
      </c>
      <c r="H1865" t="s">
        <v>309</v>
      </c>
      <c r="I1865" s="1">
        <v>30632</v>
      </c>
      <c r="J1865" t="s">
        <v>10129</v>
      </c>
      <c r="K1865" t="s">
        <v>10130</v>
      </c>
      <c r="L1865">
        <v>44400</v>
      </c>
      <c r="M1865" t="s">
        <v>309</v>
      </c>
      <c r="N1865" s="1">
        <v>44758</v>
      </c>
      <c r="O1865" s="1">
        <v>44761</v>
      </c>
      <c r="P1865">
        <v>90</v>
      </c>
      <c r="Q1865">
        <v>4</v>
      </c>
      <c r="R1865" t="s">
        <v>40</v>
      </c>
      <c r="S1865">
        <v>1</v>
      </c>
      <c r="T1865">
        <v>1</v>
      </c>
      <c r="U1865">
        <v>3</v>
      </c>
      <c r="V1865">
        <v>621</v>
      </c>
      <c r="W1865" t="s">
        <v>41</v>
      </c>
      <c r="X1865" t="s">
        <v>10131</v>
      </c>
      <c r="Y1865" t="s">
        <v>65</v>
      </c>
      <c r="Z1865" s="1">
        <v>44734</v>
      </c>
      <c r="AA1865" s="2">
        <v>0.76960648148148147</v>
      </c>
      <c r="AB1865" s="2">
        <v>0.59064814814814814</v>
      </c>
      <c r="AC1865" t="s">
        <v>45</v>
      </c>
      <c r="AD1865" t="s">
        <v>45</v>
      </c>
      <c r="AE1865" t="s">
        <v>44</v>
      </c>
      <c r="AF1865">
        <v>207</v>
      </c>
    </row>
    <row r="1866" spans="1:32">
      <c r="A1866">
        <v>3118</v>
      </c>
      <c r="B1866">
        <v>2218</v>
      </c>
      <c r="C1866" t="s">
        <v>2189</v>
      </c>
      <c r="D1866" t="s">
        <v>5030</v>
      </c>
      <c r="E1866" t="s">
        <v>34</v>
      </c>
      <c r="F1866" t="s">
        <v>10132</v>
      </c>
      <c r="G1866" t="s">
        <v>10133</v>
      </c>
      <c r="H1866" t="s">
        <v>86</v>
      </c>
      <c r="I1866" s="1">
        <v>21629</v>
      </c>
      <c r="J1866" t="s">
        <v>10134</v>
      </c>
      <c r="K1866" t="s">
        <v>10135</v>
      </c>
      <c r="L1866">
        <v>74481</v>
      </c>
      <c r="M1866" t="s">
        <v>86</v>
      </c>
      <c r="N1866" s="1">
        <v>44802</v>
      </c>
      <c r="O1866" s="1">
        <v>44807</v>
      </c>
      <c r="P1866">
        <v>91</v>
      </c>
      <c r="Q1866">
        <v>4</v>
      </c>
      <c r="R1866" t="s">
        <v>53</v>
      </c>
      <c r="S1866">
        <v>3</v>
      </c>
      <c r="T1866">
        <v>1</v>
      </c>
      <c r="U1866">
        <v>5</v>
      </c>
      <c r="V1866">
        <v>730</v>
      </c>
      <c r="W1866" t="s">
        <v>41</v>
      </c>
      <c r="X1866" t="s">
        <v>10136</v>
      </c>
      <c r="Y1866" t="s">
        <v>65</v>
      </c>
      <c r="Z1866" s="1">
        <v>44789</v>
      </c>
      <c r="AA1866" s="2">
        <v>0.46159722222222221</v>
      </c>
      <c r="AB1866" s="2">
        <v>0.82938657407407401</v>
      </c>
      <c r="AC1866" t="s">
        <v>45</v>
      </c>
      <c r="AD1866" t="s">
        <v>45</v>
      </c>
      <c r="AE1866" t="s">
        <v>45</v>
      </c>
      <c r="AF1866">
        <v>146</v>
      </c>
    </row>
    <row r="1867" spans="1:32">
      <c r="A1867">
        <v>3119</v>
      </c>
      <c r="B1867">
        <v>2219</v>
      </c>
      <c r="C1867" t="s">
        <v>4796</v>
      </c>
      <c r="D1867" t="s">
        <v>10137</v>
      </c>
      <c r="E1867" t="s">
        <v>48</v>
      </c>
      <c r="F1867" t="s">
        <v>10138</v>
      </c>
      <c r="G1867" t="s">
        <v>10139</v>
      </c>
      <c r="H1867" t="s">
        <v>37</v>
      </c>
      <c r="I1867" s="1">
        <v>20526</v>
      </c>
      <c r="J1867" t="s">
        <v>10140</v>
      </c>
      <c r="K1867" t="s">
        <v>10141</v>
      </c>
      <c r="L1867">
        <v>6507</v>
      </c>
      <c r="M1867" t="s">
        <v>37</v>
      </c>
      <c r="N1867" s="1">
        <v>44700</v>
      </c>
      <c r="O1867" s="1">
        <v>44701</v>
      </c>
      <c r="P1867">
        <v>93</v>
      </c>
      <c r="Q1867">
        <v>4</v>
      </c>
      <c r="R1867" t="s">
        <v>40</v>
      </c>
      <c r="S1867">
        <v>2</v>
      </c>
      <c r="T1867">
        <v>0</v>
      </c>
      <c r="U1867">
        <v>1</v>
      </c>
      <c r="V1867">
        <v>239</v>
      </c>
      <c r="W1867" t="s">
        <v>54</v>
      </c>
      <c r="X1867" t="s">
        <v>10142</v>
      </c>
      <c r="Y1867" t="s">
        <v>65</v>
      </c>
      <c r="Z1867" s="1">
        <v>44671</v>
      </c>
      <c r="AA1867" s="2">
        <v>0.87793981481481476</v>
      </c>
      <c r="AB1867" s="2">
        <v>0.35400462962962959</v>
      </c>
      <c r="AC1867" t="s">
        <v>45</v>
      </c>
      <c r="AD1867" t="s">
        <v>44</v>
      </c>
      <c r="AE1867" t="s">
        <v>45</v>
      </c>
      <c r="AF1867">
        <v>239</v>
      </c>
    </row>
    <row r="1868" spans="1:32">
      <c r="A1868">
        <v>3120</v>
      </c>
      <c r="B1868">
        <v>2220</v>
      </c>
      <c r="C1868" t="s">
        <v>6006</v>
      </c>
      <c r="D1868" t="s">
        <v>8714</v>
      </c>
      <c r="E1868" t="s">
        <v>34</v>
      </c>
      <c r="F1868" t="s">
        <v>10143</v>
      </c>
      <c r="G1868">
        <f>1-329-396-5934</f>
        <v>-6658</v>
      </c>
      <c r="H1868" t="s">
        <v>330</v>
      </c>
      <c r="I1868" s="1">
        <v>26352</v>
      </c>
      <c r="J1868" t="s">
        <v>10144</v>
      </c>
      <c r="K1868" t="s">
        <v>10145</v>
      </c>
      <c r="L1868">
        <v>810</v>
      </c>
      <c r="M1868" t="s">
        <v>330</v>
      </c>
      <c r="N1868" s="1">
        <v>44912</v>
      </c>
      <c r="O1868" s="1">
        <v>44915</v>
      </c>
      <c r="P1868">
        <v>5</v>
      </c>
      <c r="Q1868">
        <v>1</v>
      </c>
      <c r="R1868" t="s">
        <v>63</v>
      </c>
      <c r="S1868">
        <v>3</v>
      </c>
      <c r="T1868">
        <v>1</v>
      </c>
      <c r="U1868">
        <v>3</v>
      </c>
      <c r="V1868">
        <v>261</v>
      </c>
      <c r="W1868" t="s">
        <v>54</v>
      </c>
      <c r="X1868" t="s">
        <v>10146</v>
      </c>
      <c r="Y1868" t="s">
        <v>43</v>
      </c>
      <c r="Z1868" s="1">
        <v>44897</v>
      </c>
      <c r="AA1868" s="2">
        <v>0.99324074074074076</v>
      </c>
      <c r="AB1868" s="2">
        <v>0.92581018518518521</v>
      </c>
      <c r="AC1868" t="s">
        <v>44</v>
      </c>
      <c r="AD1868" t="s">
        <v>44</v>
      </c>
      <c r="AE1868" t="s">
        <v>45</v>
      </c>
      <c r="AF1868">
        <v>87</v>
      </c>
    </row>
    <row r="1869" spans="1:32">
      <c r="A1869">
        <v>3121</v>
      </c>
      <c r="B1869">
        <v>2221</v>
      </c>
      <c r="C1869" t="s">
        <v>2150</v>
      </c>
      <c r="D1869" t="s">
        <v>10147</v>
      </c>
      <c r="E1869" t="s">
        <v>34</v>
      </c>
      <c r="F1869" t="s">
        <v>10148</v>
      </c>
      <c r="G1869" t="s">
        <v>10149</v>
      </c>
      <c r="H1869" t="s">
        <v>217</v>
      </c>
      <c r="I1869" s="1">
        <v>35780</v>
      </c>
      <c r="J1869" t="s">
        <v>10150</v>
      </c>
      <c r="K1869" t="s">
        <v>10151</v>
      </c>
      <c r="L1869">
        <v>62275</v>
      </c>
      <c r="M1869" t="s">
        <v>217</v>
      </c>
      <c r="N1869" s="1">
        <v>44827</v>
      </c>
      <c r="O1869" s="1">
        <v>44832</v>
      </c>
      <c r="P1869">
        <v>87</v>
      </c>
      <c r="Q1869">
        <v>4</v>
      </c>
      <c r="R1869" t="s">
        <v>40</v>
      </c>
      <c r="S1869">
        <v>1</v>
      </c>
      <c r="T1869">
        <v>1</v>
      </c>
      <c r="U1869">
        <v>5</v>
      </c>
      <c r="V1869">
        <v>1235</v>
      </c>
      <c r="W1869" t="s">
        <v>54</v>
      </c>
      <c r="X1869" t="s">
        <v>10152</v>
      </c>
      <c r="Y1869" t="s">
        <v>81</v>
      </c>
      <c r="Z1869" s="1">
        <v>44792</v>
      </c>
      <c r="AA1869" s="2">
        <v>0.4742824074074074</v>
      </c>
      <c r="AB1869" s="2">
        <v>0.20681712962962964</v>
      </c>
      <c r="AC1869" t="s">
        <v>44</v>
      </c>
      <c r="AD1869" t="s">
        <v>45</v>
      </c>
      <c r="AE1869" t="s">
        <v>45</v>
      </c>
      <c r="AF1869">
        <v>247</v>
      </c>
    </row>
    <row r="1870" spans="1:32">
      <c r="A1870">
        <v>3122</v>
      </c>
      <c r="B1870">
        <v>2222</v>
      </c>
      <c r="C1870" t="s">
        <v>1039</v>
      </c>
      <c r="D1870" t="s">
        <v>3912</v>
      </c>
      <c r="E1870" t="s">
        <v>34</v>
      </c>
      <c r="F1870" t="s">
        <v>10153</v>
      </c>
      <c r="G1870" t="s">
        <v>10154</v>
      </c>
      <c r="H1870" t="s">
        <v>295</v>
      </c>
      <c r="I1870" s="1">
        <v>28792</v>
      </c>
      <c r="J1870" t="s">
        <v>10155</v>
      </c>
      <c r="K1870" t="s">
        <v>10156</v>
      </c>
      <c r="L1870">
        <v>27852</v>
      </c>
      <c r="M1870" t="s">
        <v>295</v>
      </c>
      <c r="N1870" s="1">
        <v>44786</v>
      </c>
      <c r="O1870" s="1">
        <v>44790</v>
      </c>
      <c r="P1870">
        <v>40</v>
      </c>
      <c r="Q1870">
        <v>2</v>
      </c>
      <c r="R1870" t="s">
        <v>53</v>
      </c>
      <c r="S1870">
        <v>3</v>
      </c>
      <c r="T1870">
        <v>0</v>
      </c>
      <c r="U1870">
        <v>4</v>
      </c>
      <c r="V1870">
        <v>596</v>
      </c>
      <c r="W1870" t="s">
        <v>54</v>
      </c>
      <c r="X1870" t="s">
        <v>10157</v>
      </c>
      <c r="Y1870" t="s">
        <v>43</v>
      </c>
      <c r="Z1870" s="1">
        <v>44763</v>
      </c>
      <c r="AA1870" s="2">
        <v>0.72723379629629636</v>
      </c>
      <c r="AB1870" s="2">
        <v>0.30037037037037034</v>
      </c>
      <c r="AC1870" t="s">
        <v>44</v>
      </c>
      <c r="AD1870" t="s">
        <v>44</v>
      </c>
      <c r="AE1870" t="s">
        <v>44</v>
      </c>
      <c r="AF1870">
        <v>149</v>
      </c>
    </row>
    <row r="1871" spans="1:32">
      <c r="A1871">
        <v>3124</v>
      </c>
      <c r="B1871">
        <v>2224</v>
      </c>
      <c r="C1871" t="s">
        <v>5202</v>
      </c>
      <c r="D1871" t="s">
        <v>8614</v>
      </c>
      <c r="E1871" t="s">
        <v>48</v>
      </c>
      <c r="F1871" t="s">
        <v>10158</v>
      </c>
      <c r="G1871">
        <v>5322583072</v>
      </c>
      <c r="H1871" t="s">
        <v>317</v>
      </c>
      <c r="I1871" s="1">
        <v>19149</v>
      </c>
      <c r="J1871" t="s">
        <v>10159</v>
      </c>
      <c r="K1871" t="s">
        <v>10160</v>
      </c>
      <c r="L1871">
        <v>1476</v>
      </c>
      <c r="M1871" t="s">
        <v>317</v>
      </c>
      <c r="N1871" s="1">
        <v>44730</v>
      </c>
      <c r="O1871" s="1">
        <v>44731</v>
      </c>
      <c r="P1871">
        <v>29</v>
      </c>
      <c r="Q1871">
        <v>2</v>
      </c>
      <c r="R1871" t="s">
        <v>63</v>
      </c>
      <c r="S1871">
        <v>4</v>
      </c>
      <c r="T1871">
        <v>2</v>
      </c>
      <c r="U1871">
        <v>1</v>
      </c>
      <c r="V1871">
        <v>79</v>
      </c>
      <c r="W1871" t="s">
        <v>54</v>
      </c>
      <c r="X1871" t="s">
        <v>10161</v>
      </c>
      <c r="Y1871" t="s">
        <v>43</v>
      </c>
      <c r="Z1871" s="1">
        <v>44710</v>
      </c>
      <c r="AA1871" s="2">
        <v>0.10565972222222221</v>
      </c>
      <c r="AB1871" s="2">
        <v>0.92034722222222232</v>
      </c>
      <c r="AC1871" t="s">
        <v>44</v>
      </c>
      <c r="AD1871" t="s">
        <v>44</v>
      </c>
      <c r="AE1871" t="s">
        <v>45</v>
      </c>
      <c r="AF1871">
        <v>79</v>
      </c>
    </row>
    <row r="1872" spans="1:32">
      <c r="A1872">
        <v>3125</v>
      </c>
      <c r="B1872">
        <v>2225</v>
      </c>
      <c r="C1872" t="s">
        <v>1328</v>
      </c>
      <c r="D1872" t="s">
        <v>4201</v>
      </c>
      <c r="E1872" t="s">
        <v>34</v>
      </c>
      <c r="F1872" t="s">
        <v>10162</v>
      </c>
      <c r="G1872">
        <v>8699689644</v>
      </c>
      <c r="H1872" t="s">
        <v>60</v>
      </c>
      <c r="I1872" s="1">
        <v>25901</v>
      </c>
      <c r="J1872" t="s">
        <v>10163</v>
      </c>
      <c r="K1872" t="s">
        <v>10164</v>
      </c>
      <c r="L1872">
        <v>29611</v>
      </c>
      <c r="M1872" t="s">
        <v>60</v>
      </c>
      <c r="N1872" s="1">
        <v>44787</v>
      </c>
      <c r="O1872" s="1">
        <v>44789</v>
      </c>
      <c r="P1872">
        <v>26</v>
      </c>
      <c r="Q1872">
        <v>2</v>
      </c>
      <c r="R1872" t="s">
        <v>63</v>
      </c>
      <c r="S1872">
        <v>4</v>
      </c>
      <c r="T1872">
        <v>0</v>
      </c>
      <c r="U1872">
        <v>2</v>
      </c>
      <c r="V1872">
        <v>140</v>
      </c>
      <c r="W1872" t="s">
        <v>41</v>
      </c>
      <c r="X1872" t="s">
        <v>10165</v>
      </c>
      <c r="Y1872" t="s">
        <v>6</v>
      </c>
      <c r="Z1872" s="1">
        <v>44770</v>
      </c>
      <c r="AA1872" s="2">
        <v>0.57040509259259264</v>
      </c>
      <c r="AB1872" s="2">
        <v>0.17202546296296295</v>
      </c>
      <c r="AC1872" t="s">
        <v>45</v>
      </c>
      <c r="AD1872" t="s">
        <v>44</v>
      </c>
      <c r="AE1872" t="s">
        <v>44</v>
      </c>
      <c r="AF1872">
        <v>70</v>
      </c>
    </row>
    <row r="1873" spans="1:32">
      <c r="A1873">
        <v>3126</v>
      </c>
      <c r="B1873">
        <v>2226</v>
      </c>
      <c r="C1873" t="s">
        <v>1771</v>
      </c>
      <c r="D1873" t="s">
        <v>3843</v>
      </c>
      <c r="E1873" t="s">
        <v>48</v>
      </c>
      <c r="F1873" t="s">
        <v>10166</v>
      </c>
      <c r="G1873" t="s">
        <v>10167</v>
      </c>
      <c r="H1873" t="s">
        <v>457</v>
      </c>
      <c r="I1873" s="1">
        <v>19569</v>
      </c>
      <c r="J1873" t="s">
        <v>10168</v>
      </c>
      <c r="K1873" t="s">
        <v>10169</v>
      </c>
      <c r="L1873">
        <v>29680</v>
      </c>
      <c r="M1873" t="s">
        <v>457</v>
      </c>
      <c r="N1873" s="1">
        <v>44661</v>
      </c>
      <c r="O1873" s="1">
        <v>44663</v>
      </c>
      <c r="P1873">
        <v>92</v>
      </c>
      <c r="Q1873">
        <v>4</v>
      </c>
      <c r="R1873" t="s">
        <v>63</v>
      </c>
      <c r="S1873">
        <v>2</v>
      </c>
      <c r="T1873">
        <v>1</v>
      </c>
      <c r="U1873">
        <v>2</v>
      </c>
      <c r="V1873">
        <v>158</v>
      </c>
      <c r="W1873" t="s">
        <v>54</v>
      </c>
      <c r="X1873" t="s">
        <v>10170</v>
      </c>
      <c r="Y1873" t="s">
        <v>43</v>
      </c>
      <c r="Z1873" s="1">
        <v>44646</v>
      </c>
      <c r="AA1873" s="2">
        <v>0.25467592592592592</v>
      </c>
      <c r="AB1873" s="2">
        <v>0.11284722222222222</v>
      </c>
      <c r="AC1873" t="s">
        <v>45</v>
      </c>
      <c r="AD1873" t="s">
        <v>44</v>
      </c>
      <c r="AE1873" t="s">
        <v>44</v>
      </c>
      <c r="AF1873">
        <v>79</v>
      </c>
    </row>
    <row r="1874" spans="1:32">
      <c r="A1874">
        <v>3128</v>
      </c>
      <c r="B1874">
        <v>2228</v>
      </c>
      <c r="C1874" t="s">
        <v>90</v>
      </c>
      <c r="D1874" t="s">
        <v>2605</v>
      </c>
      <c r="E1874" t="s">
        <v>48</v>
      </c>
      <c r="F1874" t="s">
        <v>10171</v>
      </c>
      <c r="G1874">
        <v>3385929261</v>
      </c>
      <c r="H1874" t="s">
        <v>418</v>
      </c>
      <c r="I1874" s="1">
        <v>17154</v>
      </c>
      <c r="J1874" t="s">
        <v>10172</v>
      </c>
      <c r="K1874" t="s">
        <v>10173</v>
      </c>
      <c r="L1874">
        <v>28456</v>
      </c>
      <c r="M1874" t="s">
        <v>418</v>
      </c>
      <c r="N1874" s="1">
        <v>44601</v>
      </c>
      <c r="O1874" s="1">
        <v>44606</v>
      </c>
      <c r="P1874">
        <v>68</v>
      </c>
      <c r="Q1874">
        <v>3</v>
      </c>
      <c r="R1874" t="s">
        <v>63</v>
      </c>
      <c r="S1874">
        <v>4</v>
      </c>
      <c r="T1874">
        <v>0</v>
      </c>
      <c r="U1874">
        <v>5</v>
      </c>
      <c r="V1874">
        <v>315</v>
      </c>
      <c r="W1874" t="s">
        <v>41</v>
      </c>
      <c r="X1874" t="s">
        <v>10174</v>
      </c>
      <c r="Y1874" t="s">
        <v>65</v>
      </c>
      <c r="Z1874" s="1">
        <v>44581</v>
      </c>
      <c r="AA1874" s="2">
        <v>0.90358796296296295</v>
      </c>
      <c r="AB1874" s="2">
        <v>0.2663773148148148</v>
      </c>
      <c r="AC1874" t="s">
        <v>44</v>
      </c>
      <c r="AD1874" t="s">
        <v>45</v>
      </c>
      <c r="AE1874" t="s">
        <v>45</v>
      </c>
      <c r="AF1874">
        <v>63</v>
      </c>
    </row>
    <row r="1875" spans="1:32">
      <c r="A1875">
        <v>3130</v>
      </c>
      <c r="B1875">
        <v>2230</v>
      </c>
      <c r="C1875" t="s">
        <v>82</v>
      </c>
      <c r="D1875" t="s">
        <v>10175</v>
      </c>
      <c r="E1875" t="s">
        <v>48</v>
      </c>
      <c r="F1875" t="s">
        <v>10176</v>
      </c>
      <c r="G1875">
        <v>4476236642</v>
      </c>
      <c r="H1875" t="s">
        <v>295</v>
      </c>
      <c r="I1875" s="1">
        <v>34705</v>
      </c>
      <c r="J1875" t="s">
        <v>10177</v>
      </c>
      <c r="K1875" t="s">
        <v>10178</v>
      </c>
      <c r="L1875">
        <v>27501</v>
      </c>
      <c r="M1875" t="s">
        <v>295</v>
      </c>
      <c r="N1875" s="1">
        <v>44738</v>
      </c>
      <c r="O1875" s="1">
        <v>44740</v>
      </c>
      <c r="P1875">
        <v>67</v>
      </c>
      <c r="Q1875">
        <v>3</v>
      </c>
      <c r="R1875" t="s">
        <v>53</v>
      </c>
      <c r="S1875">
        <v>1</v>
      </c>
      <c r="T1875">
        <v>0</v>
      </c>
      <c r="U1875">
        <v>2</v>
      </c>
      <c r="V1875">
        <v>284</v>
      </c>
      <c r="W1875" t="s">
        <v>41</v>
      </c>
      <c r="X1875" t="s">
        <v>10179</v>
      </c>
      <c r="Y1875" t="s">
        <v>43</v>
      </c>
      <c r="Z1875" s="1">
        <v>44733</v>
      </c>
      <c r="AA1875" s="2">
        <v>0.78766203703703708</v>
      </c>
      <c r="AB1875" s="2">
        <v>0.98923611111111109</v>
      </c>
      <c r="AC1875" t="s">
        <v>45</v>
      </c>
      <c r="AD1875" t="s">
        <v>45</v>
      </c>
      <c r="AE1875" t="s">
        <v>44</v>
      </c>
      <c r="AF1875">
        <v>142</v>
      </c>
    </row>
    <row r="1876" spans="1:32">
      <c r="A1876">
        <v>3131</v>
      </c>
      <c r="B1876">
        <v>2231</v>
      </c>
      <c r="C1876" t="s">
        <v>326</v>
      </c>
      <c r="D1876" t="s">
        <v>5237</v>
      </c>
      <c r="E1876" t="s">
        <v>48</v>
      </c>
      <c r="F1876" t="s">
        <v>10180</v>
      </c>
      <c r="G1876" t="s">
        <v>10181</v>
      </c>
      <c r="H1876" t="s">
        <v>692</v>
      </c>
      <c r="I1876" s="1">
        <v>29885</v>
      </c>
      <c r="J1876" t="s">
        <v>10182</v>
      </c>
      <c r="K1876" t="s">
        <v>10183</v>
      </c>
      <c r="L1876">
        <v>70186</v>
      </c>
      <c r="M1876" t="s">
        <v>692</v>
      </c>
      <c r="N1876" s="1">
        <v>44854</v>
      </c>
      <c r="O1876" s="1">
        <v>44859</v>
      </c>
      <c r="P1876">
        <v>3</v>
      </c>
      <c r="Q1876">
        <v>1</v>
      </c>
      <c r="R1876" t="s">
        <v>40</v>
      </c>
      <c r="S1876">
        <v>4</v>
      </c>
      <c r="T1876">
        <v>2</v>
      </c>
      <c r="U1876">
        <v>5</v>
      </c>
      <c r="V1876">
        <v>1210</v>
      </c>
      <c r="W1876" t="s">
        <v>54</v>
      </c>
      <c r="X1876" t="s">
        <v>10184</v>
      </c>
      <c r="Y1876" t="s">
        <v>6</v>
      </c>
      <c r="Z1876" s="1">
        <v>44815</v>
      </c>
      <c r="AA1876" s="2">
        <v>0.43586805555555558</v>
      </c>
      <c r="AB1876" s="2">
        <v>0.53025462962962966</v>
      </c>
      <c r="AC1876" t="s">
        <v>44</v>
      </c>
      <c r="AD1876" t="s">
        <v>45</v>
      </c>
      <c r="AE1876" t="s">
        <v>45</v>
      </c>
      <c r="AF1876">
        <v>242</v>
      </c>
    </row>
    <row r="1877" spans="1:32">
      <c r="A1877">
        <v>3132</v>
      </c>
      <c r="B1877">
        <v>2232</v>
      </c>
      <c r="C1877" t="s">
        <v>1986</v>
      </c>
      <c r="D1877" t="s">
        <v>448</v>
      </c>
      <c r="E1877" t="s">
        <v>34</v>
      </c>
      <c r="F1877" t="s">
        <v>10185</v>
      </c>
      <c r="G1877" t="s">
        <v>10186</v>
      </c>
      <c r="H1877" t="s">
        <v>115</v>
      </c>
      <c r="I1877" s="1">
        <v>38409</v>
      </c>
      <c r="J1877" t="s">
        <v>10187</v>
      </c>
      <c r="K1877" t="s">
        <v>3858</v>
      </c>
      <c r="L1877">
        <v>91834</v>
      </c>
      <c r="M1877" t="s">
        <v>115</v>
      </c>
      <c r="N1877" s="1">
        <v>44688</v>
      </c>
      <c r="O1877" s="1">
        <v>44690</v>
      </c>
      <c r="P1877">
        <v>57</v>
      </c>
      <c r="Q1877">
        <v>3</v>
      </c>
      <c r="R1877" t="s">
        <v>40</v>
      </c>
      <c r="S1877">
        <v>2</v>
      </c>
      <c r="T1877">
        <v>2</v>
      </c>
      <c r="U1877">
        <v>2</v>
      </c>
      <c r="V1877">
        <v>450</v>
      </c>
      <c r="W1877" t="s">
        <v>41</v>
      </c>
      <c r="X1877" t="s">
        <v>10188</v>
      </c>
      <c r="Y1877" t="s">
        <v>43</v>
      </c>
      <c r="Z1877" s="1">
        <v>44658</v>
      </c>
      <c r="AA1877" s="2">
        <v>0.92115740740740737</v>
      </c>
      <c r="AB1877" s="2">
        <v>0.64489583333333333</v>
      </c>
      <c r="AC1877" t="s">
        <v>44</v>
      </c>
      <c r="AD1877" t="s">
        <v>45</v>
      </c>
      <c r="AE1877" t="s">
        <v>44</v>
      </c>
      <c r="AF1877">
        <v>225</v>
      </c>
    </row>
    <row r="1878" spans="1:32">
      <c r="A1878">
        <v>3133</v>
      </c>
      <c r="B1878">
        <v>2233</v>
      </c>
      <c r="C1878" t="s">
        <v>602</v>
      </c>
      <c r="D1878" t="s">
        <v>10189</v>
      </c>
      <c r="E1878" t="s">
        <v>34</v>
      </c>
      <c r="F1878" t="s">
        <v>10190</v>
      </c>
      <c r="G1878">
        <v>3106171553</v>
      </c>
      <c r="H1878" t="s">
        <v>179</v>
      </c>
      <c r="I1878" s="1">
        <v>23663</v>
      </c>
      <c r="J1878" t="s">
        <v>10191</v>
      </c>
      <c r="K1878" t="s">
        <v>10192</v>
      </c>
      <c r="L1878">
        <v>52417</v>
      </c>
      <c r="M1878" t="s">
        <v>179</v>
      </c>
      <c r="N1878" s="1">
        <v>44621</v>
      </c>
      <c r="O1878" s="1">
        <v>44622</v>
      </c>
      <c r="P1878">
        <v>83</v>
      </c>
      <c r="Q1878">
        <v>4</v>
      </c>
      <c r="R1878" t="s">
        <v>63</v>
      </c>
      <c r="S1878">
        <v>1</v>
      </c>
      <c r="T1878">
        <v>2</v>
      </c>
      <c r="U1878">
        <v>1</v>
      </c>
      <c r="V1878">
        <v>81</v>
      </c>
      <c r="W1878" t="s">
        <v>54</v>
      </c>
      <c r="X1878" t="s">
        <v>10193</v>
      </c>
      <c r="Y1878" t="s">
        <v>43</v>
      </c>
      <c r="Z1878" s="1">
        <v>44598</v>
      </c>
      <c r="AA1878" s="2">
        <v>0.48569444444444443</v>
      </c>
      <c r="AB1878" s="2">
        <v>0.10049768518518519</v>
      </c>
      <c r="AC1878" t="s">
        <v>44</v>
      </c>
      <c r="AD1878" t="s">
        <v>44</v>
      </c>
      <c r="AE1878" t="s">
        <v>44</v>
      </c>
      <c r="AF1878">
        <v>81</v>
      </c>
    </row>
    <row r="1879" spans="1:32">
      <c r="A1879">
        <v>3134</v>
      </c>
      <c r="B1879">
        <v>2234</v>
      </c>
      <c r="C1879" t="s">
        <v>347</v>
      </c>
      <c r="D1879" t="s">
        <v>1421</v>
      </c>
      <c r="E1879" t="s">
        <v>48</v>
      </c>
      <c r="F1879" t="s">
        <v>10194</v>
      </c>
      <c r="G1879" t="s">
        <v>10195</v>
      </c>
      <c r="H1879" t="s">
        <v>70</v>
      </c>
      <c r="I1879" s="1">
        <v>31419</v>
      </c>
      <c r="J1879" t="s">
        <v>10196</v>
      </c>
      <c r="K1879" t="s">
        <v>10197</v>
      </c>
      <c r="L1879">
        <v>9998</v>
      </c>
      <c r="M1879" t="s">
        <v>70</v>
      </c>
      <c r="N1879" s="1">
        <v>44757</v>
      </c>
      <c r="O1879" s="1">
        <v>44758</v>
      </c>
      <c r="P1879">
        <v>88</v>
      </c>
      <c r="Q1879">
        <v>4</v>
      </c>
      <c r="R1879" t="s">
        <v>53</v>
      </c>
      <c r="S1879">
        <v>4</v>
      </c>
      <c r="T1879">
        <v>1</v>
      </c>
      <c r="U1879">
        <v>1</v>
      </c>
      <c r="V1879">
        <v>133</v>
      </c>
      <c r="W1879" t="s">
        <v>41</v>
      </c>
      <c r="X1879" t="s">
        <v>10198</v>
      </c>
      <c r="Y1879" t="s">
        <v>81</v>
      </c>
      <c r="Z1879" s="1">
        <v>44738</v>
      </c>
      <c r="AA1879" s="2">
        <v>0.39806712962962965</v>
      </c>
      <c r="AB1879" s="2">
        <v>0.14167824074074073</v>
      </c>
      <c r="AC1879" t="s">
        <v>44</v>
      </c>
      <c r="AD1879" t="s">
        <v>44</v>
      </c>
      <c r="AE1879" t="s">
        <v>44</v>
      </c>
      <c r="AF1879">
        <v>133</v>
      </c>
    </row>
    <row r="1880" spans="1:32">
      <c r="A1880">
        <v>3135</v>
      </c>
      <c r="B1880">
        <v>2235</v>
      </c>
      <c r="C1880" t="s">
        <v>881</v>
      </c>
      <c r="D1880" t="s">
        <v>1404</v>
      </c>
      <c r="E1880" t="s">
        <v>34</v>
      </c>
      <c r="F1880" t="s">
        <v>10199</v>
      </c>
      <c r="G1880" t="s">
        <v>10200</v>
      </c>
      <c r="H1880" t="s">
        <v>122</v>
      </c>
      <c r="I1880" s="1">
        <v>25103</v>
      </c>
      <c r="J1880" t="s">
        <v>10201</v>
      </c>
      <c r="K1880" t="s">
        <v>5613</v>
      </c>
      <c r="L1880">
        <v>44699</v>
      </c>
      <c r="M1880" t="s">
        <v>122</v>
      </c>
      <c r="N1880" s="1">
        <v>44903</v>
      </c>
      <c r="O1880" s="1">
        <v>44907</v>
      </c>
      <c r="P1880">
        <v>33</v>
      </c>
      <c r="Q1880">
        <v>2</v>
      </c>
      <c r="R1880" t="s">
        <v>40</v>
      </c>
      <c r="S1880">
        <v>3</v>
      </c>
      <c r="T1880">
        <v>0</v>
      </c>
      <c r="U1880">
        <v>4</v>
      </c>
      <c r="V1880">
        <v>816</v>
      </c>
      <c r="W1880" t="s">
        <v>54</v>
      </c>
      <c r="X1880" t="s">
        <v>10202</v>
      </c>
      <c r="Y1880" t="s">
        <v>81</v>
      </c>
      <c r="Z1880" s="1">
        <v>44880</v>
      </c>
      <c r="AA1880" s="2">
        <v>0.17223379629629632</v>
      </c>
      <c r="AB1880" s="2">
        <v>0.33732638888888888</v>
      </c>
      <c r="AC1880" t="s">
        <v>44</v>
      </c>
      <c r="AD1880" t="s">
        <v>44</v>
      </c>
      <c r="AE1880" t="s">
        <v>45</v>
      </c>
      <c r="AF1880">
        <v>204</v>
      </c>
    </row>
    <row r="1881" spans="1:32">
      <c r="A1881">
        <v>3136</v>
      </c>
      <c r="B1881">
        <v>2236</v>
      </c>
      <c r="C1881" t="s">
        <v>5036</v>
      </c>
      <c r="D1881" t="s">
        <v>926</v>
      </c>
      <c r="E1881" t="s">
        <v>34</v>
      </c>
      <c r="F1881" t="s">
        <v>10203</v>
      </c>
      <c r="G1881" t="s">
        <v>10204</v>
      </c>
      <c r="H1881" t="s">
        <v>115</v>
      </c>
      <c r="I1881" s="1">
        <v>28786</v>
      </c>
      <c r="J1881" t="s">
        <v>10205</v>
      </c>
      <c r="K1881" t="s">
        <v>10206</v>
      </c>
      <c r="L1881">
        <v>37941</v>
      </c>
      <c r="M1881" t="s">
        <v>115</v>
      </c>
      <c r="N1881" s="1">
        <v>44572</v>
      </c>
      <c r="O1881" s="1">
        <v>44576</v>
      </c>
      <c r="P1881">
        <v>82</v>
      </c>
      <c r="Q1881">
        <v>4</v>
      </c>
      <c r="R1881" t="s">
        <v>53</v>
      </c>
      <c r="S1881">
        <v>3</v>
      </c>
      <c r="T1881">
        <v>0</v>
      </c>
      <c r="U1881">
        <v>4</v>
      </c>
      <c r="V1881">
        <v>480</v>
      </c>
      <c r="W1881" t="s">
        <v>54</v>
      </c>
      <c r="X1881" t="s">
        <v>10207</v>
      </c>
      <c r="Y1881" t="s">
        <v>6</v>
      </c>
      <c r="Z1881" s="1">
        <v>44566</v>
      </c>
      <c r="AA1881" s="2">
        <v>0.39712962962962961</v>
      </c>
      <c r="AB1881" s="2">
        <v>0.15664351851851852</v>
      </c>
      <c r="AC1881" t="s">
        <v>44</v>
      </c>
      <c r="AD1881" t="s">
        <v>44</v>
      </c>
      <c r="AE1881" t="s">
        <v>44</v>
      </c>
      <c r="AF1881">
        <v>120</v>
      </c>
    </row>
    <row r="1882" spans="1:32">
      <c r="A1882">
        <v>3137</v>
      </c>
      <c r="B1882">
        <v>2237</v>
      </c>
      <c r="C1882" t="s">
        <v>56</v>
      </c>
      <c r="D1882" t="s">
        <v>3387</v>
      </c>
      <c r="E1882" t="s">
        <v>48</v>
      </c>
      <c r="F1882" t="s">
        <v>10208</v>
      </c>
      <c r="G1882" t="s">
        <v>10209</v>
      </c>
      <c r="H1882" t="s">
        <v>164</v>
      </c>
      <c r="I1882" s="1">
        <v>26937</v>
      </c>
      <c r="J1882" t="s">
        <v>10210</v>
      </c>
      <c r="K1882" t="s">
        <v>10211</v>
      </c>
      <c r="L1882">
        <v>59818</v>
      </c>
      <c r="M1882" t="s">
        <v>164</v>
      </c>
      <c r="N1882" s="1">
        <v>44614</v>
      </c>
      <c r="O1882" s="1">
        <v>44615</v>
      </c>
      <c r="P1882">
        <v>71</v>
      </c>
      <c r="Q1882">
        <v>3</v>
      </c>
      <c r="R1882" t="s">
        <v>63</v>
      </c>
      <c r="S1882">
        <v>3</v>
      </c>
      <c r="T1882">
        <v>0</v>
      </c>
      <c r="U1882">
        <v>1</v>
      </c>
      <c r="V1882">
        <v>90</v>
      </c>
      <c r="W1882" t="s">
        <v>54</v>
      </c>
      <c r="X1882" t="s">
        <v>10212</v>
      </c>
      <c r="Y1882" t="s">
        <v>6</v>
      </c>
      <c r="Z1882" s="1">
        <v>44582</v>
      </c>
      <c r="AA1882" s="2">
        <v>0.42731481481481487</v>
      </c>
      <c r="AB1882" s="2">
        <v>0.67769675925925921</v>
      </c>
      <c r="AC1882" t="s">
        <v>44</v>
      </c>
      <c r="AD1882" t="s">
        <v>45</v>
      </c>
      <c r="AE1882" t="s">
        <v>45</v>
      </c>
      <c r="AF1882">
        <v>90</v>
      </c>
    </row>
    <row r="1883" spans="1:32">
      <c r="A1883">
        <v>3139</v>
      </c>
      <c r="B1883">
        <v>2239</v>
      </c>
      <c r="C1883" t="s">
        <v>90</v>
      </c>
      <c r="D1883" t="s">
        <v>126</v>
      </c>
      <c r="E1883" t="s">
        <v>34</v>
      </c>
      <c r="F1883" t="s">
        <v>10213</v>
      </c>
      <c r="G1883" t="s">
        <v>10214</v>
      </c>
      <c r="H1883" t="s">
        <v>692</v>
      </c>
      <c r="I1883" s="1">
        <v>38426</v>
      </c>
      <c r="J1883" t="s">
        <v>10215</v>
      </c>
      <c r="K1883" t="s">
        <v>10216</v>
      </c>
      <c r="L1883">
        <v>39055</v>
      </c>
      <c r="M1883" t="s">
        <v>692</v>
      </c>
      <c r="N1883" s="1">
        <v>44811</v>
      </c>
      <c r="O1883" s="1">
        <v>44812</v>
      </c>
      <c r="P1883">
        <v>17</v>
      </c>
      <c r="Q1883">
        <v>1</v>
      </c>
      <c r="R1883" t="s">
        <v>63</v>
      </c>
      <c r="S1883">
        <v>1</v>
      </c>
      <c r="T1883">
        <v>1</v>
      </c>
      <c r="U1883">
        <v>1</v>
      </c>
      <c r="V1883">
        <v>90</v>
      </c>
      <c r="W1883" t="s">
        <v>54</v>
      </c>
      <c r="X1883" t="s">
        <v>10217</v>
      </c>
      <c r="Y1883" t="s">
        <v>65</v>
      </c>
      <c r="Z1883" s="1">
        <v>44787</v>
      </c>
      <c r="AA1883" s="2">
        <v>0.94612268518518527</v>
      </c>
      <c r="AB1883" s="2">
        <v>0.49134259259259255</v>
      </c>
      <c r="AC1883" t="s">
        <v>45</v>
      </c>
      <c r="AD1883" t="s">
        <v>44</v>
      </c>
      <c r="AE1883" t="s">
        <v>44</v>
      </c>
      <c r="AF1883">
        <v>90</v>
      </c>
    </row>
    <row r="1884" spans="1:32">
      <c r="A1884">
        <v>3140</v>
      </c>
      <c r="B1884">
        <v>2240</v>
      </c>
      <c r="C1884" t="s">
        <v>1966</v>
      </c>
      <c r="D1884" t="s">
        <v>10218</v>
      </c>
      <c r="E1884" t="s">
        <v>34</v>
      </c>
      <c r="F1884" t="s">
        <v>10219</v>
      </c>
      <c r="G1884">
        <v>9659783269</v>
      </c>
      <c r="H1884" t="s">
        <v>115</v>
      </c>
      <c r="I1884" s="1">
        <v>20189</v>
      </c>
      <c r="J1884" t="s">
        <v>10220</v>
      </c>
      <c r="K1884" t="s">
        <v>10221</v>
      </c>
      <c r="L1884">
        <v>36766</v>
      </c>
      <c r="M1884" t="s">
        <v>115</v>
      </c>
      <c r="N1884" s="1">
        <v>44829</v>
      </c>
      <c r="O1884" s="1">
        <v>44832</v>
      </c>
      <c r="P1884">
        <v>98</v>
      </c>
      <c r="Q1884">
        <v>4</v>
      </c>
      <c r="R1884" t="s">
        <v>63</v>
      </c>
      <c r="S1884">
        <v>3</v>
      </c>
      <c r="T1884">
        <v>2</v>
      </c>
      <c r="U1884">
        <v>3</v>
      </c>
      <c r="V1884">
        <v>231</v>
      </c>
      <c r="W1884" t="s">
        <v>54</v>
      </c>
      <c r="X1884" t="s">
        <v>10222</v>
      </c>
      <c r="Y1884" t="s">
        <v>6</v>
      </c>
      <c r="Z1884" s="1">
        <v>44802</v>
      </c>
      <c r="AA1884" s="2">
        <v>0.6153819444444445</v>
      </c>
      <c r="AB1884" s="2">
        <v>0.74012731481481486</v>
      </c>
      <c r="AC1884" t="s">
        <v>44</v>
      </c>
      <c r="AD1884" t="s">
        <v>45</v>
      </c>
      <c r="AE1884" t="s">
        <v>45</v>
      </c>
      <c r="AF1884">
        <v>77</v>
      </c>
    </row>
    <row r="1885" spans="1:32">
      <c r="A1885">
        <v>3141</v>
      </c>
      <c r="B1885">
        <v>2241</v>
      </c>
      <c r="C1885" t="s">
        <v>1392</v>
      </c>
      <c r="D1885" t="s">
        <v>5089</v>
      </c>
      <c r="E1885" t="s">
        <v>34</v>
      </c>
      <c r="F1885" t="s">
        <v>10223</v>
      </c>
      <c r="G1885" t="s">
        <v>10224</v>
      </c>
      <c r="H1885" t="s">
        <v>171</v>
      </c>
      <c r="I1885" s="1">
        <v>25049</v>
      </c>
      <c r="J1885" t="s">
        <v>10225</v>
      </c>
      <c r="K1885" t="s">
        <v>10226</v>
      </c>
      <c r="L1885">
        <v>49085</v>
      </c>
      <c r="M1885" t="s">
        <v>171</v>
      </c>
      <c r="N1885" s="1">
        <v>44631</v>
      </c>
      <c r="O1885" s="1">
        <v>44633</v>
      </c>
      <c r="P1885">
        <v>62</v>
      </c>
      <c r="Q1885">
        <v>3</v>
      </c>
      <c r="R1885" t="s">
        <v>63</v>
      </c>
      <c r="S1885">
        <v>4</v>
      </c>
      <c r="T1885">
        <v>2</v>
      </c>
      <c r="U1885">
        <v>2</v>
      </c>
      <c r="V1885">
        <v>158</v>
      </c>
      <c r="W1885" t="s">
        <v>54</v>
      </c>
      <c r="X1885" t="s">
        <v>10227</v>
      </c>
      <c r="Y1885" t="s">
        <v>65</v>
      </c>
      <c r="Z1885" s="1">
        <v>44595</v>
      </c>
      <c r="AA1885" s="2">
        <v>0.31071759259259263</v>
      </c>
      <c r="AB1885" s="2">
        <v>0.46020833333333333</v>
      </c>
      <c r="AC1885" t="s">
        <v>45</v>
      </c>
      <c r="AD1885" t="s">
        <v>45</v>
      </c>
      <c r="AE1885" t="s">
        <v>45</v>
      </c>
      <c r="AF1885">
        <v>79</v>
      </c>
    </row>
    <row r="1886" spans="1:32">
      <c r="A1886">
        <v>3142</v>
      </c>
      <c r="B1886">
        <v>2242</v>
      </c>
      <c r="C1886" t="s">
        <v>702</v>
      </c>
      <c r="D1886" t="s">
        <v>4451</v>
      </c>
      <c r="E1886" t="s">
        <v>48</v>
      </c>
      <c r="F1886" t="s">
        <v>10228</v>
      </c>
      <c r="G1886" t="s">
        <v>10229</v>
      </c>
      <c r="H1886" t="s">
        <v>941</v>
      </c>
      <c r="I1886" s="1">
        <v>17219</v>
      </c>
      <c r="J1886" t="s">
        <v>10230</v>
      </c>
      <c r="K1886" t="s">
        <v>10231</v>
      </c>
      <c r="L1886">
        <v>63030</v>
      </c>
      <c r="M1886" t="s">
        <v>941</v>
      </c>
      <c r="N1886" s="1">
        <v>44672</v>
      </c>
      <c r="O1886" s="1">
        <v>44673</v>
      </c>
      <c r="P1886">
        <v>45</v>
      </c>
      <c r="Q1886">
        <v>2</v>
      </c>
      <c r="R1886" t="s">
        <v>40</v>
      </c>
      <c r="S1886">
        <v>1</v>
      </c>
      <c r="T1886">
        <v>1</v>
      </c>
      <c r="U1886">
        <v>1</v>
      </c>
      <c r="V1886">
        <v>232</v>
      </c>
      <c r="W1886" t="s">
        <v>41</v>
      </c>
      <c r="X1886" t="s">
        <v>10232</v>
      </c>
      <c r="Y1886" t="s">
        <v>43</v>
      </c>
      <c r="Z1886" s="1">
        <v>44634</v>
      </c>
      <c r="AA1886" s="2">
        <v>0.42224537037037035</v>
      </c>
      <c r="AB1886" s="2">
        <v>9.105324074074074E-2</v>
      </c>
      <c r="AC1886" t="s">
        <v>45</v>
      </c>
      <c r="AD1886" t="s">
        <v>44</v>
      </c>
      <c r="AE1886" t="s">
        <v>45</v>
      </c>
      <c r="AF1886">
        <v>232</v>
      </c>
    </row>
    <row r="1887" spans="1:32">
      <c r="A1887">
        <v>3143</v>
      </c>
      <c r="B1887">
        <v>2243</v>
      </c>
      <c r="C1887" t="s">
        <v>371</v>
      </c>
      <c r="D1887" t="s">
        <v>4445</v>
      </c>
      <c r="E1887" t="s">
        <v>48</v>
      </c>
      <c r="F1887" t="s">
        <v>10233</v>
      </c>
      <c r="G1887" t="s">
        <v>10234</v>
      </c>
      <c r="H1887" t="s">
        <v>171</v>
      </c>
      <c r="I1887" s="1">
        <v>26463</v>
      </c>
      <c r="J1887" t="s">
        <v>10235</v>
      </c>
      <c r="K1887" t="s">
        <v>10236</v>
      </c>
      <c r="L1887">
        <v>46496</v>
      </c>
      <c r="M1887" t="s">
        <v>171</v>
      </c>
      <c r="N1887" s="1">
        <v>44887</v>
      </c>
      <c r="O1887" s="1">
        <v>44890</v>
      </c>
      <c r="P1887">
        <v>19</v>
      </c>
      <c r="Q1887">
        <v>1</v>
      </c>
      <c r="R1887" t="s">
        <v>53</v>
      </c>
      <c r="S1887">
        <v>1</v>
      </c>
      <c r="T1887">
        <v>0</v>
      </c>
      <c r="U1887">
        <v>3</v>
      </c>
      <c r="V1887">
        <v>390</v>
      </c>
      <c r="W1887" t="s">
        <v>54</v>
      </c>
      <c r="X1887" t="s">
        <v>10237</v>
      </c>
      <c r="Y1887" t="s">
        <v>43</v>
      </c>
      <c r="Z1887" s="1">
        <v>44856</v>
      </c>
      <c r="AA1887" s="2">
        <v>0.9981944444444445</v>
      </c>
      <c r="AB1887" s="2">
        <v>0.68820601851851848</v>
      </c>
      <c r="AC1887" t="s">
        <v>44</v>
      </c>
      <c r="AD1887" t="s">
        <v>44</v>
      </c>
      <c r="AE1887" t="s">
        <v>45</v>
      </c>
      <c r="AF1887">
        <v>130</v>
      </c>
    </row>
    <row r="1888" spans="1:32">
      <c r="A1888">
        <v>3144</v>
      </c>
      <c r="B1888">
        <v>2244</v>
      </c>
      <c r="C1888" t="s">
        <v>409</v>
      </c>
      <c r="D1888" t="s">
        <v>2019</v>
      </c>
      <c r="E1888" t="s">
        <v>48</v>
      </c>
      <c r="F1888" t="s">
        <v>10238</v>
      </c>
      <c r="G1888">
        <v>7842419950</v>
      </c>
      <c r="H1888" t="s">
        <v>109</v>
      </c>
      <c r="I1888" s="1">
        <v>23857</v>
      </c>
      <c r="J1888" t="s">
        <v>10239</v>
      </c>
      <c r="K1888" t="s">
        <v>10240</v>
      </c>
      <c r="L1888">
        <v>7598</v>
      </c>
      <c r="M1888" t="s">
        <v>109</v>
      </c>
      <c r="N1888" s="1">
        <v>44632</v>
      </c>
      <c r="O1888" s="1">
        <v>44636</v>
      </c>
      <c r="P1888">
        <v>10</v>
      </c>
      <c r="Q1888">
        <v>1</v>
      </c>
      <c r="R1888" t="s">
        <v>53</v>
      </c>
      <c r="S1888">
        <v>4</v>
      </c>
      <c r="T1888">
        <v>0</v>
      </c>
      <c r="U1888">
        <v>4</v>
      </c>
      <c r="V1888">
        <v>548</v>
      </c>
      <c r="W1888" t="s">
        <v>54</v>
      </c>
      <c r="X1888" t="s">
        <v>10241</v>
      </c>
      <c r="Y1888" t="s">
        <v>43</v>
      </c>
      <c r="Z1888" s="1">
        <v>44606</v>
      </c>
      <c r="AA1888" s="2">
        <v>0.98791666666666667</v>
      </c>
      <c r="AB1888" s="2">
        <v>0.72597222222222213</v>
      </c>
      <c r="AC1888" t="s">
        <v>44</v>
      </c>
      <c r="AD1888" t="s">
        <v>45</v>
      </c>
      <c r="AE1888" t="s">
        <v>45</v>
      </c>
      <c r="AF1888">
        <v>137</v>
      </c>
    </row>
    <row r="1889" spans="1:32">
      <c r="A1889">
        <v>3145</v>
      </c>
      <c r="B1889">
        <v>2245</v>
      </c>
      <c r="C1889" t="s">
        <v>590</v>
      </c>
      <c r="D1889" t="s">
        <v>1732</v>
      </c>
      <c r="E1889" t="s">
        <v>48</v>
      </c>
      <c r="F1889" t="s">
        <v>10242</v>
      </c>
      <c r="G1889" t="s">
        <v>10243</v>
      </c>
      <c r="H1889" t="s">
        <v>692</v>
      </c>
      <c r="I1889" s="1">
        <v>27234</v>
      </c>
      <c r="J1889" t="s">
        <v>10244</v>
      </c>
      <c r="K1889" t="s">
        <v>10245</v>
      </c>
      <c r="L1889">
        <v>44147</v>
      </c>
      <c r="M1889" t="s">
        <v>692</v>
      </c>
      <c r="N1889" s="1">
        <v>44704</v>
      </c>
      <c r="O1889" s="1">
        <v>44705</v>
      </c>
      <c r="P1889">
        <v>90</v>
      </c>
      <c r="Q1889">
        <v>4</v>
      </c>
      <c r="R1889" t="s">
        <v>40</v>
      </c>
      <c r="S1889">
        <v>2</v>
      </c>
      <c r="T1889">
        <v>2</v>
      </c>
      <c r="U1889">
        <v>1</v>
      </c>
      <c r="V1889">
        <v>240</v>
      </c>
      <c r="W1889" t="s">
        <v>41</v>
      </c>
      <c r="X1889" t="s">
        <v>10246</v>
      </c>
      <c r="Y1889" t="s">
        <v>6</v>
      </c>
      <c r="Z1889" s="1">
        <v>44683</v>
      </c>
      <c r="AA1889" s="2">
        <v>0.35653935185185182</v>
      </c>
      <c r="AB1889" s="2">
        <v>0.9239814814814814</v>
      </c>
      <c r="AC1889" t="s">
        <v>45</v>
      </c>
      <c r="AD1889" t="s">
        <v>45</v>
      </c>
      <c r="AE1889" t="s">
        <v>44</v>
      </c>
      <c r="AF1889">
        <v>240</v>
      </c>
    </row>
    <row r="1890" spans="1:32">
      <c r="A1890">
        <v>3148</v>
      </c>
      <c r="B1890">
        <v>2248</v>
      </c>
      <c r="C1890" t="s">
        <v>90</v>
      </c>
      <c r="D1890" t="s">
        <v>1228</v>
      </c>
      <c r="E1890" t="s">
        <v>34</v>
      </c>
      <c r="F1890" t="s">
        <v>10247</v>
      </c>
      <c r="G1890" t="s">
        <v>10248</v>
      </c>
      <c r="H1890" t="s">
        <v>941</v>
      </c>
      <c r="I1890" s="1">
        <v>17747</v>
      </c>
      <c r="J1890" t="s">
        <v>10249</v>
      </c>
      <c r="K1890" t="s">
        <v>10250</v>
      </c>
      <c r="L1890">
        <v>52231</v>
      </c>
      <c r="M1890" t="s">
        <v>941</v>
      </c>
      <c r="N1890" s="1">
        <v>44841</v>
      </c>
      <c r="O1890" s="1">
        <v>44844</v>
      </c>
      <c r="P1890">
        <v>52</v>
      </c>
      <c r="Q1890">
        <v>3</v>
      </c>
      <c r="R1890" t="s">
        <v>53</v>
      </c>
      <c r="S1890">
        <v>2</v>
      </c>
      <c r="T1890">
        <v>0</v>
      </c>
      <c r="U1890">
        <v>3</v>
      </c>
      <c r="V1890">
        <v>375</v>
      </c>
      <c r="W1890" t="s">
        <v>41</v>
      </c>
      <c r="X1890" t="s">
        <v>10251</v>
      </c>
      <c r="Y1890" t="s">
        <v>43</v>
      </c>
      <c r="Z1890" s="1">
        <v>44827</v>
      </c>
      <c r="AA1890" s="2">
        <v>0.47355324074074073</v>
      </c>
      <c r="AB1890" s="2">
        <v>0.63324074074074077</v>
      </c>
      <c r="AC1890" t="s">
        <v>45</v>
      </c>
      <c r="AD1890" t="s">
        <v>44</v>
      </c>
      <c r="AE1890" t="s">
        <v>45</v>
      </c>
      <c r="AF1890">
        <v>125</v>
      </c>
    </row>
    <row r="1891" spans="1:32">
      <c r="A1891">
        <v>3149</v>
      </c>
      <c r="B1891">
        <v>2249</v>
      </c>
      <c r="C1891" t="s">
        <v>1566</v>
      </c>
      <c r="D1891" t="s">
        <v>4610</v>
      </c>
      <c r="E1891" t="s">
        <v>34</v>
      </c>
      <c r="F1891" t="s">
        <v>10252</v>
      </c>
      <c r="G1891" t="s">
        <v>10253</v>
      </c>
      <c r="H1891" t="s">
        <v>122</v>
      </c>
      <c r="I1891" s="1">
        <v>28274</v>
      </c>
      <c r="J1891" t="s">
        <v>10254</v>
      </c>
      <c r="K1891" t="s">
        <v>10255</v>
      </c>
      <c r="L1891">
        <v>51853</v>
      </c>
      <c r="M1891" t="s">
        <v>122</v>
      </c>
      <c r="N1891" s="1">
        <v>44914</v>
      </c>
      <c r="O1891" s="1">
        <v>44919</v>
      </c>
      <c r="P1891">
        <v>25</v>
      </c>
      <c r="Q1891">
        <v>1</v>
      </c>
      <c r="R1891" t="s">
        <v>53</v>
      </c>
      <c r="S1891">
        <v>1</v>
      </c>
      <c r="T1891">
        <v>1</v>
      </c>
      <c r="U1891">
        <v>5</v>
      </c>
      <c r="V1891">
        <v>650</v>
      </c>
      <c r="W1891" t="s">
        <v>41</v>
      </c>
      <c r="X1891" t="s">
        <v>10256</v>
      </c>
      <c r="Y1891" t="s">
        <v>81</v>
      </c>
      <c r="Z1891" s="1">
        <v>44897</v>
      </c>
      <c r="AA1891" s="2">
        <v>0.37846064814814812</v>
      </c>
      <c r="AB1891" s="2">
        <v>0.5510532407407408</v>
      </c>
      <c r="AC1891" t="s">
        <v>45</v>
      </c>
      <c r="AD1891" t="s">
        <v>45</v>
      </c>
      <c r="AE1891" t="s">
        <v>44</v>
      </c>
      <c r="AF1891">
        <v>130</v>
      </c>
    </row>
    <row r="1892" spans="1:32">
      <c r="A1892">
        <v>3150</v>
      </c>
      <c r="B1892">
        <v>2250</v>
      </c>
      <c r="C1892" t="s">
        <v>139</v>
      </c>
      <c r="D1892" t="s">
        <v>402</v>
      </c>
      <c r="E1892" t="s">
        <v>34</v>
      </c>
      <c r="F1892" t="s">
        <v>10257</v>
      </c>
      <c r="G1892">
        <v>5583918713</v>
      </c>
      <c r="H1892" t="s">
        <v>37</v>
      </c>
      <c r="I1892" s="1">
        <v>34493</v>
      </c>
      <c r="J1892" t="s">
        <v>10258</v>
      </c>
      <c r="K1892" t="s">
        <v>10259</v>
      </c>
      <c r="L1892">
        <v>34798</v>
      </c>
      <c r="M1892" t="s">
        <v>37</v>
      </c>
      <c r="N1892" s="1">
        <v>44944</v>
      </c>
      <c r="O1892" s="1">
        <v>44946</v>
      </c>
      <c r="P1892">
        <v>48</v>
      </c>
      <c r="Q1892">
        <v>2</v>
      </c>
      <c r="R1892" t="s">
        <v>40</v>
      </c>
      <c r="S1892">
        <v>1</v>
      </c>
      <c r="T1892">
        <v>2</v>
      </c>
      <c r="U1892">
        <v>2</v>
      </c>
      <c r="V1892">
        <v>406</v>
      </c>
      <c r="W1892" t="s">
        <v>54</v>
      </c>
      <c r="X1892" t="s">
        <v>10260</v>
      </c>
      <c r="Y1892" t="s">
        <v>81</v>
      </c>
      <c r="Z1892" s="1">
        <v>44912</v>
      </c>
      <c r="AA1892" s="2">
        <v>0.89230324074074074</v>
      </c>
      <c r="AB1892" s="2">
        <v>0.6100578703703704</v>
      </c>
      <c r="AC1892" t="s">
        <v>44</v>
      </c>
      <c r="AD1892" t="s">
        <v>44</v>
      </c>
      <c r="AE1892" t="s">
        <v>45</v>
      </c>
      <c r="AF1892">
        <v>203</v>
      </c>
    </row>
    <row r="1893" spans="1:32">
      <c r="A1893">
        <v>3151</v>
      </c>
      <c r="B1893">
        <v>2251</v>
      </c>
      <c r="C1893" t="s">
        <v>2800</v>
      </c>
      <c r="D1893" t="s">
        <v>1433</v>
      </c>
      <c r="E1893" t="s">
        <v>48</v>
      </c>
      <c r="F1893" t="s">
        <v>10261</v>
      </c>
      <c r="G1893" t="s">
        <v>10262</v>
      </c>
      <c r="H1893" t="s">
        <v>122</v>
      </c>
      <c r="I1893" s="1">
        <v>33712</v>
      </c>
      <c r="J1893" t="s">
        <v>10263</v>
      </c>
      <c r="K1893" t="s">
        <v>10264</v>
      </c>
      <c r="L1893">
        <v>64766</v>
      </c>
      <c r="M1893" t="s">
        <v>122</v>
      </c>
      <c r="N1893" s="1">
        <v>44857</v>
      </c>
      <c r="O1893" s="1">
        <v>44860</v>
      </c>
      <c r="P1893">
        <v>76</v>
      </c>
      <c r="Q1893">
        <v>4</v>
      </c>
      <c r="R1893" t="s">
        <v>53</v>
      </c>
      <c r="S1893">
        <v>3</v>
      </c>
      <c r="T1893">
        <v>1</v>
      </c>
      <c r="U1893">
        <v>3</v>
      </c>
      <c r="V1893">
        <v>441</v>
      </c>
      <c r="W1893" t="s">
        <v>54</v>
      </c>
      <c r="X1893" t="s">
        <v>10265</v>
      </c>
      <c r="Y1893" t="s">
        <v>6</v>
      </c>
      <c r="Z1893" s="1">
        <v>44846</v>
      </c>
      <c r="AA1893" s="2">
        <v>0.41814814814814816</v>
      </c>
      <c r="AB1893" s="2">
        <v>0.4702662037037037</v>
      </c>
      <c r="AC1893" t="s">
        <v>45</v>
      </c>
      <c r="AD1893" t="s">
        <v>45</v>
      </c>
      <c r="AE1893" t="s">
        <v>45</v>
      </c>
      <c r="AF1893">
        <v>147</v>
      </c>
    </row>
    <row r="1894" spans="1:32">
      <c r="A1894">
        <v>3154</v>
      </c>
      <c r="B1894">
        <v>2254</v>
      </c>
      <c r="C1894" t="s">
        <v>7988</v>
      </c>
      <c r="D1894" t="s">
        <v>1522</v>
      </c>
      <c r="E1894" t="s">
        <v>48</v>
      </c>
      <c r="F1894" t="s">
        <v>10266</v>
      </c>
      <c r="G1894" t="s">
        <v>10267</v>
      </c>
      <c r="H1894" t="s">
        <v>418</v>
      </c>
      <c r="I1894" s="1">
        <v>36639</v>
      </c>
      <c r="J1894" t="s">
        <v>10268</v>
      </c>
      <c r="K1894" t="s">
        <v>10269</v>
      </c>
      <c r="L1894">
        <v>11713</v>
      </c>
      <c r="M1894" t="s">
        <v>418</v>
      </c>
      <c r="N1894" s="1">
        <v>44887</v>
      </c>
      <c r="O1894" s="1">
        <v>44890</v>
      </c>
      <c r="P1894">
        <v>79</v>
      </c>
      <c r="Q1894">
        <v>4</v>
      </c>
      <c r="R1894" t="s">
        <v>53</v>
      </c>
      <c r="S1894">
        <v>2</v>
      </c>
      <c r="T1894">
        <v>0</v>
      </c>
      <c r="U1894">
        <v>3</v>
      </c>
      <c r="V1894">
        <v>399</v>
      </c>
      <c r="W1894" t="s">
        <v>41</v>
      </c>
      <c r="X1894" t="s">
        <v>10270</v>
      </c>
      <c r="Y1894" t="s">
        <v>81</v>
      </c>
      <c r="Z1894" s="1">
        <v>44880</v>
      </c>
      <c r="AA1894" s="2">
        <v>0.57144675925925925</v>
      </c>
      <c r="AB1894" s="2">
        <v>0.666875</v>
      </c>
      <c r="AC1894" t="s">
        <v>45</v>
      </c>
      <c r="AD1894" t="s">
        <v>45</v>
      </c>
      <c r="AE1894" t="s">
        <v>44</v>
      </c>
      <c r="AF1894">
        <v>133</v>
      </c>
    </row>
    <row r="1895" spans="1:32">
      <c r="A1895">
        <v>3155</v>
      </c>
      <c r="B1895">
        <v>2255</v>
      </c>
      <c r="C1895" t="s">
        <v>190</v>
      </c>
      <c r="D1895" t="s">
        <v>469</v>
      </c>
      <c r="E1895" t="s">
        <v>34</v>
      </c>
      <c r="F1895" t="s">
        <v>10271</v>
      </c>
      <c r="G1895">
        <v>7238092230</v>
      </c>
      <c r="H1895" t="s">
        <v>50</v>
      </c>
      <c r="I1895" s="1">
        <v>26266</v>
      </c>
      <c r="J1895" t="s">
        <v>10272</v>
      </c>
      <c r="K1895" t="s">
        <v>10273</v>
      </c>
      <c r="L1895">
        <v>85252</v>
      </c>
      <c r="M1895" t="s">
        <v>50</v>
      </c>
      <c r="N1895" s="1">
        <v>44643</v>
      </c>
      <c r="O1895" s="1">
        <v>44645</v>
      </c>
      <c r="P1895">
        <v>12</v>
      </c>
      <c r="Q1895">
        <v>1</v>
      </c>
      <c r="R1895" t="s">
        <v>40</v>
      </c>
      <c r="S1895">
        <v>1</v>
      </c>
      <c r="T1895">
        <v>0</v>
      </c>
      <c r="U1895">
        <v>2</v>
      </c>
      <c r="V1895">
        <v>438</v>
      </c>
      <c r="W1895" t="s">
        <v>54</v>
      </c>
      <c r="X1895" t="s">
        <v>10274</v>
      </c>
      <c r="Y1895" t="s">
        <v>81</v>
      </c>
      <c r="Z1895" s="1">
        <v>44635</v>
      </c>
      <c r="AA1895" s="2">
        <v>0.75149305555555557</v>
      </c>
      <c r="AB1895" s="2">
        <v>0.48984953703703704</v>
      </c>
      <c r="AC1895" t="s">
        <v>44</v>
      </c>
      <c r="AD1895" t="s">
        <v>45</v>
      </c>
      <c r="AE1895" t="s">
        <v>44</v>
      </c>
      <c r="AF1895">
        <v>219</v>
      </c>
    </row>
    <row r="1896" spans="1:32">
      <c r="A1896">
        <v>3157</v>
      </c>
      <c r="B1896">
        <v>2257</v>
      </c>
      <c r="C1896" t="s">
        <v>1155</v>
      </c>
      <c r="D1896" t="s">
        <v>768</v>
      </c>
      <c r="E1896" t="s">
        <v>34</v>
      </c>
      <c r="F1896" t="s">
        <v>10275</v>
      </c>
      <c r="G1896" t="s">
        <v>10276</v>
      </c>
      <c r="H1896" t="s">
        <v>330</v>
      </c>
      <c r="I1896" s="1">
        <v>27075</v>
      </c>
      <c r="J1896" t="s">
        <v>10277</v>
      </c>
      <c r="K1896" t="s">
        <v>10278</v>
      </c>
      <c r="L1896">
        <v>93679</v>
      </c>
      <c r="M1896" t="s">
        <v>330</v>
      </c>
      <c r="N1896" s="1">
        <v>44847</v>
      </c>
      <c r="O1896" s="1">
        <v>44852</v>
      </c>
      <c r="P1896">
        <v>18</v>
      </c>
      <c r="Q1896">
        <v>1</v>
      </c>
      <c r="R1896" t="s">
        <v>40</v>
      </c>
      <c r="S1896">
        <v>4</v>
      </c>
      <c r="T1896">
        <v>0</v>
      </c>
      <c r="U1896">
        <v>5</v>
      </c>
      <c r="V1896">
        <v>1000</v>
      </c>
      <c r="W1896" t="s">
        <v>41</v>
      </c>
      <c r="X1896" t="s">
        <v>10279</v>
      </c>
      <c r="Y1896" t="s">
        <v>65</v>
      </c>
      <c r="Z1896" s="1">
        <v>44832</v>
      </c>
      <c r="AA1896" s="2">
        <v>0.27416666666666667</v>
      </c>
      <c r="AB1896" s="2">
        <v>0.42275462962962962</v>
      </c>
      <c r="AC1896" t="s">
        <v>44</v>
      </c>
      <c r="AD1896" t="s">
        <v>44</v>
      </c>
      <c r="AE1896" t="s">
        <v>44</v>
      </c>
      <c r="AF1896">
        <v>200</v>
      </c>
    </row>
    <row r="1897" spans="1:32">
      <c r="A1897">
        <v>3158</v>
      </c>
      <c r="B1897">
        <v>2258</v>
      </c>
      <c r="C1897" t="s">
        <v>1392</v>
      </c>
      <c r="D1897" t="s">
        <v>57</v>
      </c>
      <c r="E1897" t="s">
        <v>34</v>
      </c>
      <c r="F1897" t="s">
        <v>10280</v>
      </c>
      <c r="G1897" t="s">
        <v>10281</v>
      </c>
      <c r="H1897" t="s">
        <v>530</v>
      </c>
      <c r="I1897" s="1">
        <v>27225</v>
      </c>
      <c r="J1897" t="s">
        <v>10282</v>
      </c>
      <c r="K1897" t="s">
        <v>10283</v>
      </c>
      <c r="L1897">
        <v>26875</v>
      </c>
      <c r="M1897" t="s">
        <v>530</v>
      </c>
      <c r="N1897" s="1">
        <v>44897</v>
      </c>
      <c r="O1897" s="1">
        <v>44898</v>
      </c>
      <c r="P1897">
        <v>21</v>
      </c>
      <c r="Q1897">
        <v>1</v>
      </c>
      <c r="R1897" t="s">
        <v>40</v>
      </c>
      <c r="S1897">
        <v>4</v>
      </c>
      <c r="T1897">
        <v>1</v>
      </c>
      <c r="U1897">
        <v>1</v>
      </c>
      <c r="V1897">
        <v>218</v>
      </c>
      <c r="W1897" t="s">
        <v>54</v>
      </c>
      <c r="X1897" t="s">
        <v>10284</v>
      </c>
      <c r="Y1897" t="s">
        <v>43</v>
      </c>
      <c r="Z1897" s="1">
        <v>44883</v>
      </c>
      <c r="AA1897" s="2">
        <v>0.44127314814814816</v>
      </c>
      <c r="AB1897" s="2">
        <v>0.45552083333333332</v>
      </c>
      <c r="AC1897" t="s">
        <v>44</v>
      </c>
      <c r="AD1897" t="s">
        <v>45</v>
      </c>
      <c r="AE1897" t="s">
        <v>44</v>
      </c>
      <c r="AF1897">
        <v>218</v>
      </c>
    </row>
    <row r="1898" spans="1:32">
      <c r="A1898">
        <v>3159</v>
      </c>
      <c r="B1898">
        <v>2259</v>
      </c>
      <c r="C1898" t="s">
        <v>1139</v>
      </c>
      <c r="D1898" t="s">
        <v>3662</v>
      </c>
      <c r="E1898" t="s">
        <v>34</v>
      </c>
      <c r="F1898" t="s">
        <v>10285</v>
      </c>
      <c r="G1898">
        <f>1-845-584-6923</f>
        <v>-8351</v>
      </c>
      <c r="H1898" t="s">
        <v>941</v>
      </c>
      <c r="I1898" s="1">
        <v>21323</v>
      </c>
      <c r="J1898" t="s">
        <v>10286</v>
      </c>
      <c r="K1898" t="s">
        <v>10287</v>
      </c>
      <c r="L1898">
        <v>864</v>
      </c>
      <c r="M1898" t="s">
        <v>941</v>
      </c>
      <c r="N1898" s="1">
        <v>44767</v>
      </c>
      <c r="O1898" s="1">
        <v>44772</v>
      </c>
      <c r="P1898">
        <v>57</v>
      </c>
      <c r="Q1898">
        <v>3</v>
      </c>
      <c r="R1898" t="s">
        <v>40</v>
      </c>
      <c r="S1898">
        <v>1</v>
      </c>
      <c r="T1898">
        <v>0</v>
      </c>
      <c r="U1898">
        <v>5</v>
      </c>
      <c r="V1898">
        <v>1185</v>
      </c>
      <c r="W1898" t="s">
        <v>41</v>
      </c>
      <c r="X1898" t="s">
        <v>10288</v>
      </c>
      <c r="Y1898" t="s">
        <v>43</v>
      </c>
      <c r="Z1898" s="1">
        <v>44753</v>
      </c>
      <c r="AA1898" s="2">
        <v>5.9652777777777777E-2</v>
      </c>
      <c r="AB1898" s="2">
        <v>0.38060185185185186</v>
      </c>
      <c r="AC1898" t="s">
        <v>44</v>
      </c>
      <c r="AD1898" t="s">
        <v>44</v>
      </c>
      <c r="AE1898" t="s">
        <v>44</v>
      </c>
      <c r="AF1898">
        <v>237</v>
      </c>
    </row>
    <row r="1899" spans="1:32">
      <c r="A1899">
        <v>3160</v>
      </c>
      <c r="B1899">
        <v>2260</v>
      </c>
      <c r="C1899" t="s">
        <v>9436</v>
      </c>
      <c r="D1899" t="s">
        <v>591</v>
      </c>
      <c r="E1899" t="s">
        <v>48</v>
      </c>
      <c r="F1899" t="s">
        <v>10289</v>
      </c>
      <c r="G1899" t="s">
        <v>10290</v>
      </c>
      <c r="H1899" t="s">
        <v>941</v>
      </c>
      <c r="I1899" s="1">
        <v>29033</v>
      </c>
      <c r="J1899" t="s">
        <v>10291</v>
      </c>
      <c r="K1899" t="s">
        <v>10292</v>
      </c>
      <c r="L1899">
        <v>74446</v>
      </c>
      <c r="M1899" t="s">
        <v>941</v>
      </c>
      <c r="N1899" s="1">
        <v>44650</v>
      </c>
      <c r="O1899" s="1">
        <v>44655</v>
      </c>
      <c r="P1899">
        <v>70</v>
      </c>
      <c r="Q1899">
        <v>3</v>
      </c>
      <c r="R1899" t="s">
        <v>53</v>
      </c>
      <c r="S1899">
        <v>4</v>
      </c>
      <c r="T1899">
        <v>0</v>
      </c>
      <c r="U1899">
        <v>5</v>
      </c>
      <c r="V1899">
        <v>615</v>
      </c>
      <c r="W1899" t="s">
        <v>54</v>
      </c>
      <c r="X1899" t="s">
        <v>10293</v>
      </c>
      <c r="Y1899" t="s">
        <v>43</v>
      </c>
      <c r="Z1899" s="1">
        <v>44629</v>
      </c>
      <c r="AA1899" s="2">
        <v>0.32924768518518516</v>
      </c>
      <c r="AB1899" s="2">
        <v>0.80193287037037031</v>
      </c>
      <c r="AC1899" t="s">
        <v>45</v>
      </c>
      <c r="AD1899" t="s">
        <v>45</v>
      </c>
      <c r="AE1899" t="s">
        <v>45</v>
      </c>
      <c r="AF1899">
        <v>123</v>
      </c>
    </row>
    <row r="1900" spans="1:32">
      <c r="A1900">
        <v>3161</v>
      </c>
      <c r="B1900">
        <v>2261</v>
      </c>
      <c r="C1900" t="s">
        <v>2679</v>
      </c>
      <c r="D1900" t="s">
        <v>8968</v>
      </c>
      <c r="E1900" t="s">
        <v>48</v>
      </c>
      <c r="F1900" t="s">
        <v>10294</v>
      </c>
      <c r="G1900" t="s">
        <v>10295</v>
      </c>
      <c r="H1900" t="s">
        <v>725</v>
      </c>
      <c r="I1900" s="1">
        <v>20883</v>
      </c>
      <c r="J1900" t="s">
        <v>10296</v>
      </c>
      <c r="K1900" t="s">
        <v>1333</v>
      </c>
      <c r="L1900">
        <v>31585</v>
      </c>
      <c r="M1900" t="s">
        <v>725</v>
      </c>
      <c r="N1900" s="1">
        <v>44655</v>
      </c>
      <c r="O1900" s="1">
        <v>44659</v>
      </c>
      <c r="P1900">
        <v>20</v>
      </c>
      <c r="Q1900">
        <v>1</v>
      </c>
      <c r="R1900" t="s">
        <v>63</v>
      </c>
      <c r="S1900">
        <v>2</v>
      </c>
      <c r="T1900">
        <v>2</v>
      </c>
      <c r="U1900">
        <v>4</v>
      </c>
      <c r="V1900">
        <v>272</v>
      </c>
      <c r="W1900" t="s">
        <v>41</v>
      </c>
      <c r="X1900" t="s">
        <v>10297</v>
      </c>
      <c r="Y1900" t="s">
        <v>65</v>
      </c>
      <c r="Z1900" s="1">
        <v>44638</v>
      </c>
      <c r="AA1900" s="2">
        <v>0.34098379629629627</v>
      </c>
      <c r="AB1900" s="2">
        <v>0.33741898148148147</v>
      </c>
      <c r="AC1900" t="s">
        <v>44</v>
      </c>
      <c r="AD1900" t="s">
        <v>44</v>
      </c>
      <c r="AE1900" t="s">
        <v>44</v>
      </c>
      <c r="AF1900">
        <v>68</v>
      </c>
    </row>
    <row r="1901" spans="1:32">
      <c r="A1901">
        <v>3162</v>
      </c>
      <c r="B1901">
        <v>2262</v>
      </c>
      <c r="C1901" t="s">
        <v>6729</v>
      </c>
      <c r="D1901" t="s">
        <v>140</v>
      </c>
      <c r="E1901" t="s">
        <v>34</v>
      </c>
      <c r="F1901" t="s">
        <v>10298</v>
      </c>
      <c r="G1901" t="s">
        <v>10299</v>
      </c>
      <c r="H1901" t="s">
        <v>164</v>
      </c>
      <c r="I1901" s="1">
        <v>33631</v>
      </c>
      <c r="J1901" t="s">
        <v>10300</v>
      </c>
      <c r="K1901" t="s">
        <v>10301</v>
      </c>
      <c r="L1901">
        <v>10980</v>
      </c>
      <c r="M1901" t="s">
        <v>164</v>
      </c>
      <c r="N1901" s="1">
        <v>44851</v>
      </c>
      <c r="O1901" s="1">
        <v>44855</v>
      </c>
      <c r="P1901">
        <v>42</v>
      </c>
      <c r="Q1901">
        <v>2</v>
      </c>
      <c r="R1901" t="s">
        <v>40</v>
      </c>
      <c r="S1901">
        <v>4</v>
      </c>
      <c r="T1901">
        <v>2</v>
      </c>
      <c r="U1901">
        <v>4</v>
      </c>
      <c r="V1901">
        <v>964</v>
      </c>
      <c r="W1901" t="s">
        <v>54</v>
      </c>
      <c r="X1901" t="s">
        <v>10302</v>
      </c>
      <c r="Y1901" t="s">
        <v>43</v>
      </c>
      <c r="Z1901" s="1">
        <v>44844</v>
      </c>
      <c r="AA1901" s="2">
        <v>0.43975694444444446</v>
      </c>
      <c r="AB1901" s="2">
        <v>0.63092592592592589</v>
      </c>
      <c r="AC1901" t="s">
        <v>45</v>
      </c>
      <c r="AD1901" t="s">
        <v>44</v>
      </c>
      <c r="AE1901" t="s">
        <v>44</v>
      </c>
      <c r="AF1901">
        <v>241</v>
      </c>
    </row>
    <row r="1902" spans="1:32">
      <c r="A1902">
        <v>3163</v>
      </c>
      <c r="B1902">
        <v>2263</v>
      </c>
      <c r="C1902" t="s">
        <v>105</v>
      </c>
      <c r="D1902" t="s">
        <v>10303</v>
      </c>
      <c r="E1902" t="s">
        <v>48</v>
      </c>
      <c r="F1902" t="s">
        <v>10304</v>
      </c>
      <c r="G1902" t="s">
        <v>10305</v>
      </c>
      <c r="H1902" t="s">
        <v>60</v>
      </c>
      <c r="I1902" s="1">
        <v>32326</v>
      </c>
      <c r="J1902" t="s">
        <v>10306</v>
      </c>
      <c r="K1902" t="s">
        <v>6279</v>
      </c>
      <c r="L1902">
        <v>4825</v>
      </c>
      <c r="M1902" t="s">
        <v>60</v>
      </c>
      <c r="N1902" s="1">
        <v>44781</v>
      </c>
      <c r="O1902" s="1">
        <v>44784</v>
      </c>
      <c r="P1902">
        <v>98</v>
      </c>
      <c r="Q1902">
        <v>4</v>
      </c>
      <c r="R1902" t="s">
        <v>63</v>
      </c>
      <c r="S1902">
        <v>1</v>
      </c>
      <c r="T1902">
        <v>1</v>
      </c>
      <c r="U1902">
        <v>3</v>
      </c>
      <c r="V1902">
        <v>258</v>
      </c>
      <c r="W1902" t="s">
        <v>54</v>
      </c>
      <c r="X1902" t="s">
        <v>10307</v>
      </c>
      <c r="Y1902" t="s">
        <v>65</v>
      </c>
      <c r="Z1902" s="1">
        <v>44765</v>
      </c>
      <c r="AA1902" s="2">
        <v>0.95839120370370379</v>
      </c>
      <c r="AB1902" s="2">
        <v>0.65060185185185182</v>
      </c>
      <c r="AC1902" t="s">
        <v>44</v>
      </c>
      <c r="AD1902" t="s">
        <v>44</v>
      </c>
      <c r="AE1902" t="s">
        <v>44</v>
      </c>
      <c r="AF1902">
        <v>86</v>
      </c>
    </row>
    <row r="1903" spans="1:32">
      <c r="A1903">
        <v>3164</v>
      </c>
      <c r="B1903">
        <v>2264</v>
      </c>
      <c r="C1903" t="s">
        <v>10308</v>
      </c>
      <c r="D1903" t="s">
        <v>977</v>
      </c>
      <c r="E1903" t="s">
        <v>34</v>
      </c>
      <c r="F1903" t="s">
        <v>10309</v>
      </c>
      <c r="G1903" t="s">
        <v>10310</v>
      </c>
      <c r="H1903" t="s">
        <v>272</v>
      </c>
      <c r="I1903" s="1">
        <v>23314</v>
      </c>
      <c r="J1903" t="s">
        <v>10311</v>
      </c>
      <c r="K1903" t="s">
        <v>10312</v>
      </c>
      <c r="L1903">
        <v>83090</v>
      </c>
      <c r="M1903" t="s">
        <v>272</v>
      </c>
      <c r="N1903" s="1">
        <v>44789</v>
      </c>
      <c r="O1903" s="1">
        <v>44793</v>
      </c>
      <c r="P1903">
        <v>73</v>
      </c>
      <c r="Q1903">
        <v>3</v>
      </c>
      <c r="R1903" t="s">
        <v>53</v>
      </c>
      <c r="S1903">
        <v>2</v>
      </c>
      <c r="T1903">
        <v>0</v>
      </c>
      <c r="U1903">
        <v>4</v>
      </c>
      <c r="V1903">
        <v>512</v>
      </c>
      <c r="W1903" t="s">
        <v>54</v>
      </c>
      <c r="X1903" t="s">
        <v>10313</v>
      </c>
      <c r="Y1903" t="s">
        <v>65</v>
      </c>
      <c r="Z1903" s="1">
        <v>44752</v>
      </c>
      <c r="AA1903" s="2">
        <v>4.116898148148148E-2</v>
      </c>
      <c r="AB1903" s="2">
        <v>0.3021875</v>
      </c>
      <c r="AC1903" t="s">
        <v>44</v>
      </c>
      <c r="AD1903" t="s">
        <v>44</v>
      </c>
      <c r="AE1903" t="s">
        <v>44</v>
      </c>
      <c r="AF1903">
        <v>128</v>
      </c>
    </row>
    <row r="1904" spans="1:32">
      <c r="A1904">
        <v>3165</v>
      </c>
      <c r="B1904">
        <v>2265</v>
      </c>
      <c r="C1904" t="s">
        <v>9064</v>
      </c>
      <c r="D1904" t="s">
        <v>1202</v>
      </c>
      <c r="E1904" t="s">
        <v>48</v>
      </c>
      <c r="F1904" t="s">
        <v>10314</v>
      </c>
      <c r="G1904" t="s">
        <v>10315</v>
      </c>
      <c r="H1904" t="s">
        <v>317</v>
      </c>
      <c r="I1904" s="1">
        <v>18740</v>
      </c>
      <c r="J1904" t="s">
        <v>10316</v>
      </c>
      <c r="K1904" t="s">
        <v>10317</v>
      </c>
      <c r="L1904">
        <v>76161</v>
      </c>
      <c r="M1904" t="s">
        <v>317</v>
      </c>
      <c r="N1904" s="1">
        <v>44939</v>
      </c>
      <c r="O1904" s="1">
        <v>44940</v>
      </c>
      <c r="P1904">
        <v>16</v>
      </c>
      <c r="Q1904">
        <v>1</v>
      </c>
      <c r="R1904" t="s">
        <v>53</v>
      </c>
      <c r="S1904">
        <v>2</v>
      </c>
      <c r="T1904">
        <v>0</v>
      </c>
      <c r="U1904">
        <v>1</v>
      </c>
      <c r="V1904">
        <v>129</v>
      </c>
      <c r="W1904" t="s">
        <v>54</v>
      </c>
      <c r="X1904" t="s">
        <v>10318</v>
      </c>
      <c r="Y1904" t="s">
        <v>81</v>
      </c>
      <c r="Z1904" s="1">
        <v>44914</v>
      </c>
      <c r="AA1904" s="2">
        <v>0.11850694444444444</v>
      </c>
      <c r="AB1904" s="2">
        <v>0.49890046296296298</v>
      </c>
      <c r="AC1904" t="s">
        <v>45</v>
      </c>
      <c r="AD1904" t="s">
        <v>45</v>
      </c>
      <c r="AE1904" t="s">
        <v>44</v>
      </c>
      <c r="AF1904">
        <v>129</v>
      </c>
    </row>
    <row r="1905" spans="1:32">
      <c r="A1905">
        <v>3167</v>
      </c>
      <c r="B1905">
        <v>2267</v>
      </c>
      <c r="C1905" t="s">
        <v>4427</v>
      </c>
      <c r="D1905" t="s">
        <v>4349</v>
      </c>
      <c r="E1905" t="s">
        <v>48</v>
      </c>
      <c r="F1905" t="s">
        <v>10319</v>
      </c>
      <c r="G1905">
        <v>5129177368</v>
      </c>
      <c r="H1905" t="s">
        <v>156</v>
      </c>
      <c r="I1905" s="1">
        <v>20132</v>
      </c>
      <c r="J1905" t="s">
        <v>10320</v>
      </c>
      <c r="K1905" t="s">
        <v>10321</v>
      </c>
      <c r="L1905">
        <v>15399</v>
      </c>
      <c r="M1905" t="s">
        <v>156</v>
      </c>
      <c r="N1905" s="1">
        <v>44919</v>
      </c>
      <c r="O1905" s="1">
        <v>44923</v>
      </c>
      <c r="P1905">
        <v>45</v>
      </c>
      <c r="Q1905">
        <v>2</v>
      </c>
      <c r="R1905" t="s">
        <v>40</v>
      </c>
      <c r="S1905">
        <v>4</v>
      </c>
      <c r="T1905">
        <v>1</v>
      </c>
      <c r="U1905">
        <v>4</v>
      </c>
      <c r="V1905">
        <v>936</v>
      </c>
      <c r="W1905" t="s">
        <v>41</v>
      </c>
      <c r="X1905" t="s">
        <v>10322</v>
      </c>
      <c r="Y1905" t="s">
        <v>81</v>
      </c>
      <c r="Z1905" s="1">
        <v>44883</v>
      </c>
      <c r="AA1905" s="2">
        <v>0.16511574074074073</v>
      </c>
      <c r="AB1905" s="2">
        <v>0.89133101851851848</v>
      </c>
      <c r="AC1905" t="s">
        <v>45</v>
      </c>
      <c r="AD1905" t="s">
        <v>45</v>
      </c>
      <c r="AE1905" t="s">
        <v>44</v>
      </c>
      <c r="AF1905">
        <v>234</v>
      </c>
    </row>
    <row r="1906" spans="1:32">
      <c r="A1906">
        <v>3168</v>
      </c>
      <c r="B1906">
        <v>2268</v>
      </c>
      <c r="C1906" t="s">
        <v>1555</v>
      </c>
      <c r="D1906" t="s">
        <v>359</v>
      </c>
      <c r="E1906" t="s">
        <v>34</v>
      </c>
      <c r="F1906" t="s">
        <v>10323</v>
      </c>
      <c r="G1906" t="s">
        <v>10324</v>
      </c>
      <c r="H1906" t="s">
        <v>135</v>
      </c>
      <c r="I1906" s="1">
        <v>17083</v>
      </c>
      <c r="J1906" t="s">
        <v>10325</v>
      </c>
      <c r="K1906" t="s">
        <v>10326</v>
      </c>
      <c r="L1906">
        <v>22185</v>
      </c>
      <c r="M1906" t="s">
        <v>135</v>
      </c>
      <c r="N1906" s="1">
        <v>44768</v>
      </c>
      <c r="O1906" s="1">
        <v>44772</v>
      </c>
      <c r="P1906">
        <v>82</v>
      </c>
      <c r="Q1906">
        <v>4</v>
      </c>
      <c r="R1906" t="s">
        <v>53</v>
      </c>
      <c r="S1906">
        <v>2</v>
      </c>
      <c r="T1906">
        <v>0</v>
      </c>
      <c r="U1906">
        <v>4</v>
      </c>
      <c r="V1906">
        <v>568</v>
      </c>
      <c r="W1906" t="s">
        <v>54</v>
      </c>
      <c r="X1906" t="s">
        <v>10327</v>
      </c>
      <c r="Y1906" t="s">
        <v>65</v>
      </c>
      <c r="Z1906" s="1">
        <v>44749</v>
      </c>
      <c r="AA1906" s="2">
        <v>0.19408564814814813</v>
      </c>
      <c r="AB1906" s="2">
        <v>0.59728009259259263</v>
      </c>
      <c r="AC1906" t="s">
        <v>44</v>
      </c>
      <c r="AD1906" t="s">
        <v>45</v>
      </c>
      <c r="AE1906" t="s">
        <v>44</v>
      </c>
      <c r="AF1906">
        <v>142</v>
      </c>
    </row>
    <row r="1907" spans="1:32">
      <c r="A1907">
        <v>3170</v>
      </c>
      <c r="B1907">
        <v>2270</v>
      </c>
      <c r="C1907" t="s">
        <v>1771</v>
      </c>
      <c r="D1907" t="s">
        <v>10328</v>
      </c>
      <c r="E1907" t="s">
        <v>34</v>
      </c>
      <c r="F1907" t="s">
        <v>10329</v>
      </c>
      <c r="G1907" t="s">
        <v>10330</v>
      </c>
      <c r="H1907" t="s">
        <v>941</v>
      </c>
      <c r="I1907" s="1">
        <v>19602</v>
      </c>
      <c r="J1907" t="s">
        <v>10331</v>
      </c>
      <c r="K1907" t="s">
        <v>10332</v>
      </c>
      <c r="L1907">
        <v>64847</v>
      </c>
      <c r="M1907" t="s">
        <v>941</v>
      </c>
      <c r="N1907" s="1">
        <v>44793</v>
      </c>
      <c r="O1907" s="1">
        <v>44798</v>
      </c>
      <c r="P1907">
        <v>35</v>
      </c>
      <c r="Q1907">
        <v>2</v>
      </c>
      <c r="R1907" t="s">
        <v>63</v>
      </c>
      <c r="S1907">
        <v>1</v>
      </c>
      <c r="T1907">
        <v>1</v>
      </c>
      <c r="U1907">
        <v>5</v>
      </c>
      <c r="V1907">
        <v>415</v>
      </c>
      <c r="W1907" t="s">
        <v>54</v>
      </c>
      <c r="X1907" t="s">
        <v>10333</v>
      </c>
      <c r="Y1907" t="s">
        <v>6</v>
      </c>
      <c r="Z1907" s="1">
        <v>44758</v>
      </c>
      <c r="AA1907" s="2">
        <v>0.29866898148148147</v>
      </c>
      <c r="AB1907" s="2">
        <v>0.92839120370370365</v>
      </c>
      <c r="AC1907" t="s">
        <v>44</v>
      </c>
      <c r="AD1907" t="s">
        <v>45</v>
      </c>
      <c r="AE1907" t="s">
        <v>44</v>
      </c>
      <c r="AF1907">
        <v>83</v>
      </c>
    </row>
    <row r="1908" spans="1:32">
      <c r="A1908">
        <v>3171</v>
      </c>
      <c r="B1908">
        <v>2271</v>
      </c>
      <c r="C1908" t="s">
        <v>347</v>
      </c>
      <c r="D1908" t="s">
        <v>3477</v>
      </c>
      <c r="E1908" t="s">
        <v>34</v>
      </c>
      <c r="F1908" t="s">
        <v>10334</v>
      </c>
      <c r="G1908" t="s">
        <v>10335</v>
      </c>
      <c r="H1908" t="s">
        <v>272</v>
      </c>
      <c r="I1908" s="1">
        <v>19382</v>
      </c>
      <c r="J1908" t="s">
        <v>10336</v>
      </c>
      <c r="K1908" t="s">
        <v>10337</v>
      </c>
      <c r="L1908">
        <v>41662</v>
      </c>
      <c r="M1908" t="s">
        <v>272</v>
      </c>
      <c r="N1908" s="1">
        <v>44738</v>
      </c>
      <c r="O1908" s="1">
        <v>44742</v>
      </c>
      <c r="P1908">
        <v>35</v>
      </c>
      <c r="Q1908">
        <v>2</v>
      </c>
      <c r="R1908" t="s">
        <v>63</v>
      </c>
      <c r="S1908">
        <v>2</v>
      </c>
      <c r="T1908">
        <v>2</v>
      </c>
      <c r="U1908">
        <v>4</v>
      </c>
      <c r="V1908">
        <v>336</v>
      </c>
      <c r="W1908" t="s">
        <v>54</v>
      </c>
      <c r="X1908" t="s">
        <v>10338</v>
      </c>
      <c r="Y1908" t="s">
        <v>6</v>
      </c>
      <c r="Z1908" s="1">
        <v>44730</v>
      </c>
      <c r="AA1908" s="2">
        <v>0.22790509259259259</v>
      </c>
      <c r="AB1908" s="2">
        <v>0.83188657407407407</v>
      </c>
      <c r="AC1908" t="s">
        <v>44</v>
      </c>
      <c r="AD1908" t="s">
        <v>44</v>
      </c>
      <c r="AE1908" t="s">
        <v>44</v>
      </c>
      <c r="AF1908">
        <v>84</v>
      </c>
    </row>
    <row r="1909" spans="1:32">
      <c r="A1909">
        <v>3174</v>
      </c>
      <c r="B1909">
        <v>2274</v>
      </c>
      <c r="C1909" t="s">
        <v>2374</v>
      </c>
      <c r="D1909" t="s">
        <v>2762</v>
      </c>
      <c r="E1909" t="s">
        <v>34</v>
      </c>
      <c r="F1909" t="s">
        <v>10339</v>
      </c>
      <c r="G1909" t="s">
        <v>10340</v>
      </c>
      <c r="H1909" t="s">
        <v>37</v>
      </c>
      <c r="I1909" s="1">
        <v>37413</v>
      </c>
      <c r="J1909" t="s">
        <v>10341</v>
      </c>
      <c r="K1909" t="s">
        <v>10342</v>
      </c>
      <c r="L1909">
        <v>31242</v>
      </c>
      <c r="M1909" t="s">
        <v>37</v>
      </c>
      <c r="N1909" s="1">
        <v>44757</v>
      </c>
      <c r="O1909" s="1">
        <v>44760</v>
      </c>
      <c r="P1909">
        <v>50</v>
      </c>
      <c r="Q1909">
        <v>2</v>
      </c>
      <c r="R1909" t="s">
        <v>63</v>
      </c>
      <c r="S1909">
        <v>4</v>
      </c>
      <c r="T1909">
        <v>1</v>
      </c>
      <c r="U1909">
        <v>3</v>
      </c>
      <c r="V1909">
        <v>267</v>
      </c>
      <c r="W1909" t="s">
        <v>41</v>
      </c>
      <c r="X1909" t="s">
        <v>10343</v>
      </c>
      <c r="Y1909" t="s">
        <v>81</v>
      </c>
      <c r="Z1909" s="1">
        <v>44732</v>
      </c>
      <c r="AA1909" s="2">
        <v>0.6710532407407408</v>
      </c>
      <c r="AB1909" s="2">
        <v>0.96657407407407403</v>
      </c>
      <c r="AC1909" t="s">
        <v>45</v>
      </c>
      <c r="AD1909" t="s">
        <v>45</v>
      </c>
      <c r="AE1909" t="s">
        <v>44</v>
      </c>
      <c r="AF1909">
        <v>89</v>
      </c>
    </row>
    <row r="1910" spans="1:32">
      <c r="A1910">
        <v>3175</v>
      </c>
      <c r="B1910">
        <v>2275</v>
      </c>
      <c r="C1910" t="s">
        <v>469</v>
      </c>
      <c r="D1910" t="s">
        <v>57</v>
      </c>
      <c r="E1910" t="s">
        <v>34</v>
      </c>
      <c r="F1910" t="s">
        <v>10344</v>
      </c>
      <c r="G1910" t="s">
        <v>10345</v>
      </c>
      <c r="H1910" t="s">
        <v>295</v>
      </c>
      <c r="I1910" s="1">
        <v>24647</v>
      </c>
      <c r="J1910" t="s">
        <v>10346</v>
      </c>
      <c r="K1910" t="s">
        <v>10347</v>
      </c>
      <c r="L1910">
        <v>23036</v>
      </c>
      <c r="M1910" t="s">
        <v>295</v>
      </c>
      <c r="N1910" s="1">
        <v>44824</v>
      </c>
      <c r="O1910" s="1">
        <v>44828</v>
      </c>
      <c r="P1910">
        <v>89</v>
      </c>
      <c r="Q1910">
        <v>4</v>
      </c>
      <c r="R1910" t="s">
        <v>63</v>
      </c>
      <c r="S1910">
        <v>3</v>
      </c>
      <c r="T1910">
        <v>0</v>
      </c>
      <c r="U1910">
        <v>4</v>
      </c>
      <c r="V1910">
        <v>316</v>
      </c>
      <c r="W1910" t="s">
        <v>41</v>
      </c>
      <c r="X1910" t="s">
        <v>10348</v>
      </c>
      <c r="Y1910" t="s">
        <v>65</v>
      </c>
      <c r="Z1910" s="1">
        <v>44816</v>
      </c>
      <c r="AA1910" s="2">
        <v>0.62533564814814813</v>
      </c>
      <c r="AB1910" s="2">
        <v>0.13444444444444445</v>
      </c>
      <c r="AC1910" t="s">
        <v>44</v>
      </c>
      <c r="AD1910" t="s">
        <v>44</v>
      </c>
      <c r="AE1910" t="s">
        <v>44</v>
      </c>
      <c r="AF1910">
        <v>79</v>
      </c>
    </row>
    <row r="1911" spans="1:32">
      <c r="A1911">
        <v>3177</v>
      </c>
      <c r="B1911">
        <v>2277</v>
      </c>
      <c r="C1911" t="s">
        <v>945</v>
      </c>
      <c r="D1911" t="s">
        <v>1493</v>
      </c>
      <c r="E1911" t="s">
        <v>48</v>
      </c>
      <c r="F1911" t="s">
        <v>10349</v>
      </c>
      <c r="G1911" t="s">
        <v>10350</v>
      </c>
      <c r="H1911" t="s">
        <v>1251</v>
      </c>
      <c r="I1911" s="1">
        <v>23054</v>
      </c>
      <c r="J1911" t="s">
        <v>10351</v>
      </c>
      <c r="K1911" t="s">
        <v>10352</v>
      </c>
      <c r="L1911">
        <v>63480</v>
      </c>
      <c r="M1911" t="s">
        <v>1251</v>
      </c>
      <c r="N1911" s="1">
        <v>44878</v>
      </c>
      <c r="O1911" s="1">
        <v>44879</v>
      </c>
      <c r="P1911">
        <v>40</v>
      </c>
      <c r="Q1911">
        <v>2</v>
      </c>
      <c r="R1911" t="s">
        <v>53</v>
      </c>
      <c r="S1911">
        <v>4</v>
      </c>
      <c r="T1911">
        <v>0</v>
      </c>
      <c r="U1911">
        <v>1</v>
      </c>
      <c r="V1911">
        <v>133</v>
      </c>
      <c r="W1911" t="s">
        <v>54</v>
      </c>
      <c r="X1911" t="s">
        <v>10353</v>
      </c>
      <c r="Y1911" t="s">
        <v>43</v>
      </c>
      <c r="Z1911" s="1">
        <v>44865</v>
      </c>
      <c r="AA1911" s="2">
        <v>0.39232638888888888</v>
      </c>
      <c r="AB1911" s="2">
        <v>0.86752314814814813</v>
      </c>
      <c r="AC1911" t="s">
        <v>44</v>
      </c>
      <c r="AD1911" t="s">
        <v>44</v>
      </c>
      <c r="AE1911" t="s">
        <v>44</v>
      </c>
      <c r="AF1911">
        <v>133</v>
      </c>
    </row>
    <row r="1912" spans="1:32">
      <c r="A1912">
        <v>3178</v>
      </c>
      <c r="B1912">
        <v>2278</v>
      </c>
      <c r="C1912" t="s">
        <v>2105</v>
      </c>
      <c r="D1912" t="s">
        <v>2616</v>
      </c>
      <c r="E1912" t="s">
        <v>34</v>
      </c>
      <c r="F1912" t="s">
        <v>10354</v>
      </c>
      <c r="G1912" t="s">
        <v>10355</v>
      </c>
      <c r="H1912" t="s">
        <v>135</v>
      </c>
      <c r="I1912" s="1">
        <v>30492</v>
      </c>
      <c r="J1912" t="s">
        <v>10356</v>
      </c>
      <c r="K1912" t="s">
        <v>10357</v>
      </c>
      <c r="L1912">
        <v>60792</v>
      </c>
      <c r="M1912" t="s">
        <v>135</v>
      </c>
      <c r="N1912" s="1">
        <v>44656</v>
      </c>
      <c r="O1912" s="1">
        <v>44658</v>
      </c>
      <c r="P1912">
        <v>5</v>
      </c>
      <c r="Q1912">
        <v>1</v>
      </c>
      <c r="R1912" t="s">
        <v>63</v>
      </c>
      <c r="S1912">
        <v>3</v>
      </c>
      <c r="T1912">
        <v>1</v>
      </c>
      <c r="U1912">
        <v>2</v>
      </c>
      <c r="V1912">
        <v>150</v>
      </c>
      <c r="W1912" t="s">
        <v>41</v>
      </c>
      <c r="X1912" t="s">
        <v>10358</v>
      </c>
      <c r="Y1912" t="s">
        <v>6</v>
      </c>
      <c r="Z1912" s="1">
        <v>44626</v>
      </c>
      <c r="AA1912" s="2">
        <v>0.19052083333333333</v>
      </c>
      <c r="AB1912" s="2">
        <v>0.50686342592592593</v>
      </c>
      <c r="AC1912" t="s">
        <v>44</v>
      </c>
      <c r="AD1912" t="s">
        <v>45</v>
      </c>
      <c r="AE1912" t="s">
        <v>44</v>
      </c>
      <c r="AF1912">
        <v>75</v>
      </c>
    </row>
    <row r="1913" spans="1:32">
      <c r="A1913">
        <v>3180</v>
      </c>
      <c r="B1913">
        <v>2280</v>
      </c>
      <c r="C1913" t="s">
        <v>354</v>
      </c>
      <c r="D1913" t="s">
        <v>7750</v>
      </c>
      <c r="E1913" t="s">
        <v>34</v>
      </c>
      <c r="F1913" t="s">
        <v>10359</v>
      </c>
      <c r="G1913" t="s">
        <v>10360</v>
      </c>
      <c r="H1913" t="s">
        <v>330</v>
      </c>
      <c r="I1913" s="1">
        <v>38360</v>
      </c>
      <c r="J1913" t="s">
        <v>10361</v>
      </c>
      <c r="K1913" t="s">
        <v>10362</v>
      </c>
      <c r="L1913">
        <v>8662</v>
      </c>
      <c r="M1913" t="s">
        <v>330</v>
      </c>
      <c r="N1913" s="1">
        <v>44903</v>
      </c>
      <c r="O1913" s="1">
        <v>44905</v>
      </c>
      <c r="P1913">
        <v>9</v>
      </c>
      <c r="Q1913">
        <v>1</v>
      </c>
      <c r="R1913" t="s">
        <v>40</v>
      </c>
      <c r="S1913">
        <v>4</v>
      </c>
      <c r="T1913">
        <v>1</v>
      </c>
      <c r="U1913">
        <v>2</v>
      </c>
      <c r="V1913">
        <v>414</v>
      </c>
      <c r="W1913" t="s">
        <v>41</v>
      </c>
      <c r="X1913" t="s">
        <v>10363</v>
      </c>
      <c r="Y1913" t="s">
        <v>43</v>
      </c>
      <c r="Z1913" s="1">
        <v>44867</v>
      </c>
      <c r="AA1913" s="2">
        <v>0.35136574074074073</v>
      </c>
      <c r="AB1913" s="2">
        <v>0.59862268518518513</v>
      </c>
      <c r="AC1913" t="s">
        <v>44</v>
      </c>
      <c r="AD1913" t="s">
        <v>45</v>
      </c>
      <c r="AE1913" t="s">
        <v>45</v>
      </c>
      <c r="AF1913">
        <v>207</v>
      </c>
    </row>
    <row r="1914" spans="1:32">
      <c r="A1914">
        <v>3183</v>
      </c>
      <c r="B1914">
        <v>2283</v>
      </c>
      <c r="C1914" t="s">
        <v>175</v>
      </c>
      <c r="D1914" t="s">
        <v>3563</v>
      </c>
      <c r="E1914" t="s">
        <v>48</v>
      </c>
      <c r="F1914" t="s">
        <v>10364</v>
      </c>
      <c r="G1914" t="s">
        <v>10365</v>
      </c>
      <c r="H1914" t="s">
        <v>115</v>
      </c>
      <c r="I1914" s="1">
        <v>34703</v>
      </c>
      <c r="J1914" t="s">
        <v>10366</v>
      </c>
      <c r="K1914" t="s">
        <v>10367</v>
      </c>
      <c r="L1914">
        <v>69008</v>
      </c>
      <c r="M1914" t="s">
        <v>115</v>
      </c>
      <c r="N1914" s="1">
        <v>44643</v>
      </c>
      <c r="O1914" s="1">
        <v>44644</v>
      </c>
      <c r="P1914">
        <v>9</v>
      </c>
      <c r="Q1914">
        <v>1</v>
      </c>
      <c r="R1914" t="s">
        <v>40</v>
      </c>
      <c r="S1914">
        <v>3</v>
      </c>
      <c r="T1914">
        <v>1</v>
      </c>
      <c r="U1914">
        <v>1</v>
      </c>
      <c r="V1914">
        <v>220</v>
      </c>
      <c r="W1914" t="s">
        <v>54</v>
      </c>
      <c r="X1914" t="s">
        <v>10368</v>
      </c>
      <c r="Y1914" t="s">
        <v>6</v>
      </c>
      <c r="Z1914" s="1">
        <v>44629</v>
      </c>
      <c r="AA1914" s="2">
        <v>0.75141203703703707</v>
      </c>
      <c r="AB1914" s="2">
        <v>0.81240740740740736</v>
      </c>
      <c r="AC1914" t="s">
        <v>45</v>
      </c>
      <c r="AD1914" t="s">
        <v>45</v>
      </c>
      <c r="AE1914" t="s">
        <v>45</v>
      </c>
      <c r="AF1914">
        <v>220</v>
      </c>
    </row>
    <row r="1915" spans="1:32">
      <c r="A1915">
        <v>3184</v>
      </c>
      <c r="B1915">
        <v>2284</v>
      </c>
      <c r="C1915" t="s">
        <v>90</v>
      </c>
      <c r="D1915" t="s">
        <v>2268</v>
      </c>
      <c r="E1915" t="s">
        <v>34</v>
      </c>
      <c r="F1915" t="s">
        <v>10369</v>
      </c>
      <c r="G1915" t="s">
        <v>10370</v>
      </c>
      <c r="H1915" t="s">
        <v>37</v>
      </c>
      <c r="I1915" s="1">
        <v>25949</v>
      </c>
      <c r="J1915" t="s">
        <v>10371</v>
      </c>
      <c r="K1915" t="s">
        <v>10372</v>
      </c>
      <c r="L1915">
        <v>63202</v>
      </c>
      <c r="M1915" t="s">
        <v>37</v>
      </c>
      <c r="N1915" s="1">
        <v>44845</v>
      </c>
      <c r="O1915" s="1">
        <v>44849</v>
      </c>
      <c r="P1915">
        <v>16</v>
      </c>
      <c r="Q1915">
        <v>1</v>
      </c>
      <c r="R1915" t="s">
        <v>53</v>
      </c>
      <c r="S1915">
        <v>3</v>
      </c>
      <c r="T1915">
        <v>0</v>
      </c>
      <c r="U1915">
        <v>4</v>
      </c>
      <c r="V1915">
        <v>596</v>
      </c>
      <c r="W1915" t="s">
        <v>54</v>
      </c>
      <c r="X1915" t="s">
        <v>10373</v>
      </c>
      <c r="Y1915" t="s">
        <v>6</v>
      </c>
      <c r="Z1915" s="1">
        <v>44810</v>
      </c>
      <c r="AA1915" s="2">
        <v>0.39524305555555556</v>
      </c>
      <c r="AB1915" s="2">
        <v>0.79467592592592595</v>
      </c>
      <c r="AC1915" t="s">
        <v>45</v>
      </c>
      <c r="AD1915" t="s">
        <v>45</v>
      </c>
      <c r="AE1915" t="s">
        <v>44</v>
      </c>
      <c r="AF1915">
        <v>149</v>
      </c>
    </row>
    <row r="1916" spans="1:32">
      <c r="A1916">
        <v>3186</v>
      </c>
      <c r="B1916">
        <v>2286</v>
      </c>
      <c r="C1916" t="s">
        <v>602</v>
      </c>
      <c r="D1916" t="s">
        <v>682</v>
      </c>
      <c r="E1916" t="s">
        <v>34</v>
      </c>
      <c r="F1916" t="s">
        <v>10374</v>
      </c>
      <c r="G1916">
        <f>1-379-392-2198</f>
        <v>-2968</v>
      </c>
      <c r="H1916" t="s">
        <v>70</v>
      </c>
      <c r="I1916" s="1">
        <v>23442</v>
      </c>
      <c r="J1916" t="s">
        <v>10375</v>
      </c>
      <c r="K1916" t="s">
        <v>10376</v>
      </c>
      <c r="L1916">
        <v>74819</v>
      </c>
      <c r="M1916" t="s">
        <v>70</v>
      </c>
      <c r="N1916" s="1">
        <v>44777</v>
      </c>
      <c r="O1916" s="1">
        <v>44781</v>
      </c>
      <c r="P1916">
        <v>43</v>
      </c>
      <c r="Q1916">
        <v>2</v>
      </c>
      <c r="R1916" t="s">
        <v>53</v>
      </c>
      <c r="S1916">
        <v>1</v>
      </c>
      <c r="T1916">
        <v>1</v>
      </c>
      <c r="U1916">
        <v>4</v>
      </c>
      <c r="V1916">
        <v>504</v>
      </c>
      <c r="W1916" t="s">
        <v>54</v>
      </c>
      <c r="X1916" t="s">
        <v>10377</v>
      </c>
      <c r="Y1916" t="s">
        <v>6</v>
      </c>
      <c r="Z1916" s="1">
        <v>44750</v>
      </c>
      <c r="AA1916" s="2">
        <v>0.84788194444444442</v>
      </c>
      <c r="AB1916" s="2">
        <v>0.3674189814814815</v>
      </c>
      <c r="AC1916" t="s">
        <v>45</v>
      </c>
      <c r="AD1916" t="s">
        <v>45</v>
      </c>
      <c r="AE1916" t="s">
        <v>45</v>
      </c>
      <c r="AF1916">
        <v>126</v>
      </c>
    </row>
    <row r="1917" spans="1:32">
      <c r="A1917">
        <v>3187</v>
      </c>
      <c r="B1917">
        <v>2287</v>
      </c>
      <c r="C1917" t="s">
        <v>3283</v>
      </c>
      <c r="D1917" t="s">
        <v>553</v>
      </c>
      <c r="E1917" t="s">
        <v>48</v>
      </c>
      <c r="F1917" t="s">
        <v>10378</v>
      </c>
      <c r="G1917" t="s">
        <v>10379</v>
      </c>
      <c r="H1917" t="s">
        <v>225</v>
      </c>
      <c r="I1917" s="1">
        <v>30172</v>
      </c>
      <c r="J1917" t="s">
        <v>10380</v>
      </c>
      <c r="K1917" t="s">
        <v>10381</v>
      </c>
      <c r="L1917">
        <v>41418</v>
      </c>
      <c r="M1917" t="s">
        <v>225</v>
      </c>
      <c r="N1917" s="1">
        <v>44715</v>
      </c>
      <c r="O1917" s="1">
        <v>44720</v>
      </c>
      <c r="P1917">
        <v>42</v>
      </c>
      <c r="Q1917">
        <v>2</v>
      </c>
      <c r="R1917" t="s">
        <v>40</v>
      </c>
      <c r="S1917">
        <v>4</v>
      </c>
      <c r="T1917">
        <v>0</v>
      </c>
      <c r="U1917">
        <v>5</v>
      </c>
      <c r="V1917">
        <v>1015</v>
      </c>
      <c r="W1917" t="s">
        <v>54</v>
      </c>
      <c r="X1917" t="s">
        <v>10382</v>
      </c>
      <c r="Y1917" t="s">
        <v>43</v>
      </c>
      <c r="Z1917" s="1">
        <v>44697</v>
      </c>
      <c r="AA1917" s="2">
        <v>0.41586805555555556</v>
      </c>
      <c r="AB1917" s="2">
        <v>0.82773148148148146</v>
      </c>
      <c r="AC1917" t="s">
        <v>44</v>
      </c>
      <c r="AD1917" t="s">
        <v>44</v>
      </c>
      <c r="AE1917" t="s">
        <v>45</v>
      </c>
      <c r="AF1917">
        <v>203</v>
      </c>
    </row>
    <row r="1918" spans="1:32">
      <c r="A1918">
        <v>3188</v>
      </c>
      <c r="B1918">
        <v>2288</v>
      </c>
      <c r="C1918" t="s">
        <v>10383</v>
      </c>
      <c r="D1918" t="s">
        <v>435</v>
      </c>
      <c r="E1918" t="s">
        <v>48</v>
      </c>
      <c r="F1918" t="s">
        <v>10384</v>
      </c>
      <c r="G1918" t="s">
        <v>10385</v>
      </c>
      <c r="H1918" t="s">
        <v>692</v>
      </c>
      <c r="I1918" s="1">
        <v>27717</v>
      </c>
      <c r="J1918" t="s">
        <v>10386</v>
      </c>
      <c r="K1918" t="s">
        <v>10387</v>
      </c>
      <c r="L1918">
        <v>41286</v>
      </c>
      <c r="M1918" t="s">
        <v>692</v>
      </c>
      <c r="N1918" s="1">
        <v>44707</v>
      </c>
      <c r="O1918" s="1">
        <v>44709</v>
      </c>
      <c r="P1918">
        <v>42</v>
      </c>
      <c r="Q1918">
        <v>2</v>
      </c>
      <c r="R1918" t="s">
        <v>40</v>
      </c>
      <c r="S1918">
        <v>1</v>
      </c>
      <c r="T1918">
        <v>1</v>
      </c>
      <c r="U1918">
        <v>2</v>
      </c>
      <c r="V1918">
        <v>400</v>
      </c>
      <c r="W1918" t="s">
        <v>54</v>
      </c>
      <c r="X1918" t="s">
        <v>10388</v>
      </c>
      <c r="Y1918" t="s">
        <v>6</v>
      </c>
      <c r="Z1918" s="1">
        <v>44698</v>
      </c>
      <c r="AA1918" s="2">
        <v>0.62793981481481487</v>
      </c>
      <c r="AB1918" s="2">
        <v>3.6574074074074071E-2</v>
      </c>
      <c r="AC1918" t="s">
        <v>44</v>
      </c>
      <c r="AD1918" t="s">
        <v>45</v>
      </c>
      <c r="AE1918" t="s">
        <v>44</v>
      </c>
      <c r="AF1918">
        <v>200</v>
      </c>
    </row>
    <row r="1919" spans="1:32">
      <c r="A1919">
        <v>3189</v>
      </c>
      <c r="B1919">
        <v>2289</v>
      </c>
      <c r="C1919" t="s">
        <v>1392</v>
      </c>
      <c r="D1919" t="s">
        <v>1509</v>
      </c>
      <c r="E1919" t="s">
        <v>48</v>
      </c>
      <c r="F1919" t="s">
        <v>10389</v>
      </c>
      <c r="G1919" t="s">
        <v>10390</v>
      </c>
      <c r="H1919" t="s">
        <v>122</v>
      </c>
      <c r="I1919" s="1">
        <v>26047</v>
      </c>
      <c r="J1919" t="s">
        <v>10391</v>
      </c>
      <c r="K1919" t="s">
        <v>10392</v>
      </c>
      <c r="L1919">
        <v>49257</v>
      </c>
      <c r="M1919" t="s">
        <v>122</v>
      </c>
      <c r="N1919" s="1">
        <v>44827</v>
      </c>
      <c r="O1919" s="1">
        <v>44831</v>
      </c>
      <c r="P1919">
        <v>69</v>
      </c>
      <c r="Q1919">
        <v>3</v>
      </c>
      <c r="R1919" t="s">
        <v>40</v>
      </c>
      <c r="S1919">
        <v>1</v>
      </c>
      <c r="T1919">
        <v>2</v>
      </c>
      <c r="U1919">
        <v>4</v>
      </c>
      <c r="V1919">
        <v>836</v>
      </c>
      <c r="W1919" t="s">
        <v>41</v>
      </c>
      <c r="X1919" t="s">
        <v>10393</v>
      </c>
      <c r="Y1919" t="s">
        <v>6</v>
      </c>
      <c r="Z1919" s="1">
        <v>44794</v>
      </c>
      <c r="AA1919" s="2">
        <v>0.50665509259259256</v>
      </c>
      <c r="AB1919" s="2">
        <v>0.80893518518518526</v>
      </c>
      <c r="AC1919" t="s">
        <v>45</v>
      </c>
      <c r="AD1919" t="s">
        <v>45</v>
      </c>
      <c r="AE1919" t="s">
        <v>44</v>
      </c>
      <c r="AF1919">
        <v>209</v>
      </c>
    </row>
    <row r="1920" spans="1:32">
      <c r="A1920">
        <v>3190</v>
      </c>
      <c r="B1920">
        <v>2290</v>
      </c>
      <c r="C1920" t="s">
        <v>10394</v>
      </c>
      <c r="D1920" t="s">
        <v>33</v>
      </c>
      <c r="E1920" t="s">
        <v>48</v>
      </c>
      <c r="F1920" t="s">
        <v>10395</v>
      </c>
      <c r="G1920" t="s">
        <v>10396</v>
      </c>
      <c r="H1920" t="s">
        <v>423</v>
      </c>
      <c r="I1920" s="1">
        <v>28407</v>
      </c>
      <c r="J1920" t="s">
        <v>10397</v>
      </c>
      <c r="K1920" t="s">
        <v>10398</v>
      </c>
      <c r="L1920">
        <v>66797</v>
      </c>
      <c r="M1920" t="s">
        <v>423</v>
      </c>
      <c r="N1920" s="1">
        <v>44719</v>
      </c>
      <c r="O1920" s="1">
        <v>44724</v>
      </c>
      <c r="P1920">
        <v>60</v>
      </c>
      <c r="Q1920">
        <v>3</v>
      </c>
      <c r="R1920" t="s">
        <v>40</v>
      </c>
      <c r="S1920">
        <v>1</v>
      </c>
      <c r="T1920">
        <v>1</v>
      </c>
      <c r="U1920">
        <v>5</v>
      </c>
      <c r="V1920">
        <v>1035</v>
      </c>
      <c r="W1920" t="s">
        <v>41</v>
      </c>
      <c r="X1920" t="s">
        <v>10399</v>
      </c>
      <c r="Y1920" t="s">
        <v>43</v>
      </c>
      <c r="Z1920" s="1">
        <v>44708</v>
      </c>
      <c r="AA1920" s="2">
        <v>0.90266203703703696</v>
      </c>
      <c r="AB1920" s="2">
        <v>0.63799768518518518</v>
      </c>
      <c r="AC1920" t="s">
        <v>45</v>
      </c>
      <c r="AD1920" t="s">
        <v>45</v>
      </c>
      <c r="AE1920" t="s">
        <v>44</v>
      </c>
      <c r="AF1920">
        <v>207</v>
      </c>
    </row>
    <row r="1921" spans="1:32">
      <c r="A1921">
        <v>3191</v>
      </c>
      <c r="B1921">
        <v>2291</v>
      </c>
      <c r="C1921" t="s">
        <v>945</v>
      </c>
      <c r="D1921" t="s">
        <v>977</v>
      </c>
      <c r="E1921" t="s">
        <v>34</v>
      </c>
      <c r="F1921" t="s">
        <v>10400</v>
      </c>
      <c r="G1921" t="s">
        <v>10401</v>
      </c>
      <c r="H1921" t="s">
        <v>50</v>
      </c>
      <c r="I1921" s="1">
        <v>20505</v>
      </c>
      <c r="J1921" t="s">
        <v>10402</v>
      </c>
      <c r="K1921" t="s">
        <v>10403</v>
      </c>
      <c r="L1921">
        <v>77018</v>
      </c>
      <c r="M1921" t="s">
        <v>50</v>
      </c>
      <c r="N1921" s="1">
        <v>44776</v>
      </c>
      <c r="O1921" s="1">
        <v>44777</v>
      </c>
      <c r="P1921">
        <v>70</v>
      </c>
      <c r="Q1921">
        <v>3</v>
      </c>
      <c r="R1921" t="s">
        <v>53</v>
      </c>
      <c r="S1921">
        <v>4</v>
      </c>
      <c r="T1921">
        <v>0</v>
      </c>
      <c r="U1921">
        <v>1</v>
      </c>
      <c r="V1921">
        <v>139</v>
      </c>
      <c r="W1921" t="s">
        <v>41</v>
      </c>
      <c r="X1921" t="s">
        <v>10404</v>
      </c>
      <c r="Y1921" t="s">
        <v>6</v>
      </c>
      <c r="Z1921" s="1">
        <v>44748</v>
      </c>
      <c r="AA1921" s="2">
        <v>0.9266550925925926</v>
      </c>
      <c r="AB1921" s="2">
        <v>0.12875</v>
      </c>
      <c r="AC1921" t="s">
        <v>45</v>
      </c>
      <c r="AD1921" t="s">
        <v>44</v>
      </c>
      <c r="AE1921" t="s">
        <v>44</v>
      </c>
      <c r="AF1921">
        <v>139</v>
      </c>
    </row>
    <row r="1922" spans="1:32">
      <c r="A1922">
        <v>3193</v>
      </c>
      <c r="B1922">
        <v>2293</v>
      </c>
      <c r="C1922" t="s">
        <v>722</v>
      </c>
      <c r="D1922" t="s">
        <v>4201</v>
      </c>
      <c r="E1922" t="s">
        <v>48</v>
      </c>
      <c r="F1922" t="s">
        <v>10405</v>
      </c>
      <c r="G1922" t="s">
        <v>10406</v>
      </c>
      <c r="H1922" t="s">
        <v>904</v>
      </c>
      <c r="I1922" s="1">
        <v>24535</v>
      </c>
      <c r="J1922" t="s">
        <v>10407</v>
      </c>
      <c r="K1922" t="s">
        <v>10408</v>
      </c>
      <c r="L1922">
        <v>32333</v>
      </c>
      <c r="M1922" t="s">
        <v>904</v>
      </c>
      <c r="N1922" s="1">
        <v>44874</v>
      </c>
      <c r="O1922" s="1">
        <v>44879</v>
      </c>
      <c r="P1922">
        <v>85</v>
      </c>
      <c r="Q1922">
        <v>4</v>
      </c>
      <c r="R1922" t="s">
        <v>53</v>
      </c>
      <c r="S1922">
        <v>1</v>
      </c>
      <c r="T1922">
        <v>0</v>
      </c>
      <c r="U1922">
        <v>5</v>
      </c>
      <c r="V1922">
        <v>600</v>
      </c>
      <c r="W1922" t="s">
        <v>54</v>
      </c>
      <c r="X1922" t="s">
        <v>10409</v>
      </c>
      <c r="Y1922" t="s">
        <v>6</v>
      </c>
      <c r="Z1922" s="1">
        <v>44844</v>
      </c>
      <c r="AA1922" s="2">
        <v>0.69557870370370367</v>
      </c>
      <c r="AB1922" s="2">
        <v>0.47337962962962959</v>
      </c>
      <c r="AC1922" t="s">
        <v>44</v>
      </c>
      <c r="AD1922" t="s">
        <v>45</v>
      </c>
      <c r="AE1922" t="s">
        <v>44</v>
      </c>
      <c r="AF1922">
        <v>120</v>
      </c>
    </row>
    <row r="1923" spans="1:32">
      <c r="A1923">
        <v>3194</v>
      </c>
      <c r="B1923">
        <v>2294</v>
      </c>
      <c r="C1923" t="s">
        <v>2816</v>
      </c>
      <c r="D1923" t="s">
        <v>2345</v>
      </c>
      <c r="E1923" t="s">
        <v>34</v>
      </c>
      <c r="F1923" t="s">
        <v>10410</v>
      </c>
      <c r="G1923" t="s">
        <v>10411</v>
      </c>
      <c r="H1923" t="s">
        <v>156</v>
      </c>
      <c r="I1923" s="1">
        <v>18701</v>
      </c>
      <c r="J1923" t="s">
        <v>10412</v>
      </c>
      <c r="K1923" t="s">
        <v>10413</v>
      </c>
      <c r="L1923">
        <v>1392</v>
      </c>
      <c r="M1923" t="s">
        <v>156</v>
      </c>
      <c r="N1923" s="1">
        <v>44790</v>
      </c>
      <c r="O1923" s="1">
        <v>44791</v>
      </c>
      <c r="P1923">
        <v>78</v>
      </c>
      <c r="Q1923">
        <v>4</v>
      </c>
      <c r="R1923" t="s">
        <v>40</v>
      </c>
      <c r="S1923">
        <v>3</v>
      </c>
      <c r="T1923">
        <v>1</v>
      </c>
      <c r="U1923">
        <v>1</v>
      </c>
      <c r="V1923">
        <v>214</v>
      </c>
      <c r="W1923" t="s">
        <v>41</v>
      </c>
      <c r="X1923" t="s">
        <v>10414</v>
      </c>
      <c r="Y1923" t="s">
        <v>6</v>
      </c>
      <c r="Z1923" s="1">
        <v>44759</v>
      </c>
      <c r="AA1923" s="2">
        <v>0.32328703703703704</v>
      </c>
      <c r="AB1923" s="2">
        <v>0.16902777777777778</v>
      </c>
      <c r="AC1923" t="s">
        <v>45</v>
      </c>
      <c r="AD1923" t="s">
        <v>45</v>
      </c>
      <c r="AE1923" t="s">
        <v>44</v>
      </c>
      <c r="AF1923">
        <v>214</v>
      </c>
    </row>
    <row r="1924" spans="1:32">
      <c r="A1924">
        <v>3195</v>
      </c>
      <c r="B1924">
        <v>2295</v>
      </c>
      <c r="C1924" t="s">
        <v>1015</v>
      </c>
      <c r="D1924" t="s">
        <v>105</v>
      </c>
      <c r="E1924" t="s">
        <v>34</v>
      </c>
      <c r="F1924" t="s">
        <v>10415</v>
      </c>
      <c r="G1924" t="s">
        <v>10416</v>
      </c>
      <c r="H1924" t="s">
        <v>70</v>
      </c>
      <c r="I1924" s="1">
        <v>26149</v>
      </c>
      <c r="J1924" t="s">
        <v>10417</v>
      </c>
      <c r="K1924" t="s">
        <v>10418</v>
      </c>
      <c r="L1924">
        <v>12780</v>
      </c>
      <c r="M1924" t="s">
        <v>70</v>
      </c>
      <c r="N1924" s="1">
        <v>44715</v>
      </c>
      <c r="O1924" s="1">
        <v>44720</v>
      </c>
      <c r="P1924">
        <v>16</v>
      </c>
      <c r="Q1924">
        <v>1</v>
      </c>
      <c r="R1924" t="s">
        <v>53</v>
      </c>
      <c r="S1924">
        <v>4</v>
      </c>
      <c r="T1924">
        <v>2</v>
      </c>
      <c r="U1924">
        <v>5</v>
      </c>
      <c r="V1924">
        <v>675</v>
      </c>
      <c r="W1924" t="s">
        <v>41</v>
      </c>
      <c r="X1924" t="s">
        <v>10419</v>
      </c>
      <c r="Y1924" t="s">
        <v>6</v>
      </c>
      <c r="Z1924" s="1">
        <v>44710</v>
      </c>
      <c r="AA1924" s="2">
        <v>0.10657407407407408</v>
      </c>
      <c r="AB1924" s="2">
        <v>0.9689699074074074</v>
      </c>
      <c r="AC1924" t="s">
        <v>44</v>
      </c>
      <c r="AD1924" t="s">
        <v>44</v>
      </c>
      <c r="AE1924" t="s">
        <v>44</v>
      </c>
      <c r="AF1924">
        <v>135</v>
      </c>
    </row>
    <row r="1925" spans="1:32">
      <c r="A1925">
        <v>3197</v>
      </c>
      <c r="B1925">
        <v>2297</v>
      </c>
      <c r="C1925" t="s">
        <v>391</v>
      </c>
      <c r="D1925" t="s">
        <v>10420</v>
      </c>
      <c r="E1925" t="s">
        <v>34</v>
      </c>
      <c r="F1925" t="s">
        <v>10421</v>
      </c>
      <c r="G1925" t="s">
        <v>10422</v>
      </c>
      <c r="H1925" t="s">
        <v>418</v>
      </c>
      <c r="I1925" s="1">
        <v>27435</v>
      </c>
      <c r="J1925" t="s">
        <v>10423</v>
      </c>
      <c r="K1925" t="s">
        <v>10424</v>
      </c>
      <c r="L1925">
        <v>92161</v>
      </c>
      <c r="M1925" t="s">
        <v>418</v>
      </c>
      <c r="N1925" s="1">
        <v>44591</v>
      </c>
      <c r="O1925" s="1">
        <v>44593</v>
      </c>
      <c r="P1925">
        <v>61</v>
      </c>
      <c r="Q1925">
        <v>3</v>
      </c>
      <c r="R1925" t="s">
        <v>53</v>
      </c>
      <c r="S1925">
        <v>2</v>
      </c>
      <c r="T1925">
        <v>1</v>
      </c>
      <c r="U1925">
        <v>2</v>
      </c>
      <c r="V1925">
        <v>260</v>
      </c>
      <c r="W1925" t="s">
        <v>41</v>
      </c>
      <c r="X1925" t="s">
        <v>10425</v>
      </c>
      <c r="Y1925" t="s">
        <v>65</v>
      </c>
      <c r="Z1925" s="1">
        <v>44583</v>
      </c>
      <c r="AA1925" s="2">
        <v>0.79194444444444445</v>
      </c>
      <c r="AB1925" s="2">
        <v>0.64387731481481481</v>
      </c>
      <c r="AC1925" t="s">
        <v>45</v>
      </c>
      <c r="AD1925" t="s">
        <v>45</v>
      </c>
      <c r="AE1925" t="s">
        <v>45</v>
      </c>
      <c r="AF1925">
        <v>130</v>
      </c>
    </row>
    <row r="1926" spans="1:32">
      <c r="A1926">
        <v>3198</v>
      </c>
      <c r="B1926">
        <v>2298</v>
      </c>
      <c r="C1926" t="s">
        <v>139</v>
      </c>
      <c r="D1926" t="s">
        <v>1936</v>
      </c>
      <c r="E1926" t="s">
        <v>34</v>
      </c>
      <c r="F1926" t="s">
        <v>10426</v>
      </c>
      <c r="G1926" t="s">
        <v>10427</v>
      </c>
      <c r="H1926" t="s">
        <v>692</v>
      </c>
      <c r="I1926" s="1">
        <v>23653</v>
      </c>
      <c r="J1926" t="s">
        <v>10428</v>
      </c>
      <c r="K1926" t="s">
        <v>10429</v>
      </c>
      <c r="L1926">
        <v>94297</v>
      </c>
      <c r="M1926" t="s">
        <v>692</v>
      </c>
      <c r="N1926" s="1">
        <v>44693</v>
      </c>
      <c r="O1926" s="1">
        <v>44694</v>
      </c>
      <c r="P1926">
        <v>61</v>
      </c>
      <c r="Q1926">
        <v>3</v>
      </c>
      <c r="R1926" t="s">
        <v>53</v>
      </c>
      <c r="S1926">
        <v>2</v>
      </c>
      <c r="T1926">
        <v>2</v>
      </c>
      <c r="U1926">
        <v>1</v>
      </c>
      <c r="V1926">
        <v>148</v>
      </c>
      <c r="W1926" t="s">
        <v>54</v>
      </c>
      <c r="X1926" t="s">
        <v>10430</v>
      </c>
      <c r="Y1926" t="s">
        <v>43</v>
      </c>
      <c r="Z1926" s="1">
        <v>44659</v>
      </c>
      <c r="AA1926" s="2">
        <v>0.13690972222222222</v>
      </c>
      <c r="AB1926" s="2">
        <v>5.2557870370370373E-2</v>
      </c>
      <c r="AC1926" t="s">
        <v>44</v>
      </c>
      <c r="AD1926" t="s">
        <v>45</v>
      </c>
      <c r="AE1926" t="s">
        <v>45</v>
      </c>
      <c r="AF1926">
        <v>148</v>
      </c>
    </row>
    <row r="1927" spans="1:32">
      <c r="A1927">
        <v>3199</v>
      </c>
      <c r="B1927">
        <v>2299</v>
      </c>
      <c r="C1927" t="s">
        <v>3645</v>
      </c>
      <c r="D1927" t="s">
        <v>10431</v>
      </c>
      <c r="E1927" t="s">
        <v>48</v>
      </c>
      <c r="F1927" t="s">
        <v>10432</v>
      </c>
      <c r="G1927" t="s">
        <v>10433</v>
      </c>
      <c r="H1927" t="s">
        <v>171</v>
      </c>
      <c r="I1927" s="1">
        <v>37145</v>
      </c>
      <c r="J1927" t="s">
        <v>10434</v>
      </c>
      <c r="K1927" t="s">
        <v>10435</v>
      </c>
      <c r="L1927">
        <v>71069</v>
      </c>
      <c r="M1927" t="s">
        <v>171</v>
      </c>
      <c r="N1927" s="1">
        <v>44832</v>
      </c>
      <c r="O1927" s="1">
        <v>44833</v>
      </c>
      <c r="P1927">
        <v>57</v>
      </c>
      <c r="Q1927">
        <v>3</v>
      </c>
      <c r="R1927" t="s">
        <v>40</v>
      </c>
      <c r="S1927">
        <v>2</v>
      </c>
      <c r="T1927">
        <v>2</v>
      </c>
      <c r="U1927">
        <v>1</v>
      </c>
      <c r="V1927">
        <v>215</v>
      </c>
      <c r="W1927" t="s">
        <v>41</v>
      </c>
      <c r="X1927" t="s">
        <v>10436</v>
      </c>
      <c r="Y1927" t="s">
        <v>6</v>
      </c>
      <c r="Z1927" s="1">
        <v>44797</v>
      </c>
      <c r="AA1927" s="2">
        <v>0.55701388888888892</v>
      </c>
      <c r="AB1927" s="2">
        <v>0.88101851851851853</v>
      </c>
      <c r="AC1927" t="s">
        <v>45</v>
      </c>
      <c r="AD1927" t="s">
        <v>44</v>
      </c>
      <c r="AE1927" t="s">
        <v>45</v>
      </c>
      <c r="AF1927">
        <v>215</v>
      </c>
    </row>
    <row r="1928" spans="1:32">
      <c r="A1928">
        <v>3201</v>
      </c>
      <c r="B1928">
        <v>2301</v>
      </c>
      <c r="C1928" t="s">
        <v>2202</v>
      </c>
      <c r="D1928" t="s">
        <v>870</v>
      </c>
      <c r="E1928" t="s">
        <v>34</v>
      </c>
      <c r="F1928" t="s">
        <v>10437</v>
      </c>
      <c r="G1928" t="s">
        <v>10438</v>
      </c>
      <c r="H1928" t="s">
        <v>201</v>
      </c>
      <c r="I1928" s="1">
        <v>32290</v>
      </c>
      <c r="J1928" t="s">
        <v>10439</v>
      </c>
      <c r="K1928" t="s">
        <v>10156</v>
      </c>
      <c r="L1928">
        <v>88856</v>
      </c>
      <c r="M1928" t="s">
        <v>201</v>
      </c>
      <c r="N1928" s="1">
        <v>44924</v>
      </c>
      <c r="O1928" s="1">
        <v>44925</v>
      </c>
      <c r="P1928">
        <v>75</v>
      </c>
      <c r="Q1928">
        <v>3</v>
      </c>
      <c r="R1928" t="s">
        <v>40</v>
      </c>
      <c r="S1928">
        <v>1</v>
      </c>
      <c r="T1928">
        <v>0</v>
      </c>
      <c r="U1928">
        <v>1</v>
      </c>
      <c r="V1928">
        <v>205</v>
      </c>
      <c r="W1928" t="s">
        <v>54</v>
      </c>
      <c r="X1928" t="s">
        <v>10440</v>
      </c>
      <c r="Y1928" t="s">
        <v>6</v>
      </c>
      <c r="Z1928" s="1">
        <v>44911</v>
      </c>
      <c r="AA1928" s="2">
        <v>0.97586805555555556</v>
      </c>
      <c r="AB1928" s="2">
        <v>0.60047453703703701</v>
      </c>
      <c r="AC1928" t="s">
        <v>45</v>
      </c>
      <c r="AD1928" t="s">
        <v>44</v>
      </c>
      <c r="AE1928" t="s">
        <v>44</v>
      </c>
      <c r="AF1928">
        <v>205</v>
      </c>
    </row>
    <row r="1929" spans="1:32">
      <c r="A1929">
        <v>3202</v>
      </c>
      <c r="B1929">
        <v>2302</v>
      </c>
      <c r="C1929" t="s">
        <v>263</v>
      </c>
      <c r="D1929" t="s">
        <v>2511</v>
      </c>
      <c r="E1929" t="s">
        <v>48</v>
      </c>
      <c r="F1929" t="s">
        <v>10441</v>
      </c>
      <c r="G1929" t="s">
        <v>10442</v>
      </c>
      <c r="H1929" t="s">
        <v>171</v>
      </c>
      <c r="I1929" s="1">
        <v>33871</v>
      </c>
      <c r="J1929" t="s">
        <v>10443</v>
      </c>
      <c r="K1929" t="s">
        <v>10444</v>
      </c>
      <c r="L1929">
        <v>58933</v>
      </c>
      <c r="M1929" t="s">
        <v>171</v>
      </c>
      <c r="N1929" s="1">
        <v>44838</v>
      </c>
      <c r="O1929" s="1">
        <v>44840</v>
      </c>
      <c r="P1929">
        <v>17</v>
      </c>
      <c r="Q1929">
        <v>1</v>
      </c>
      <c r="R1929" t="s">
        <v>63</v>
      </c>
      <c r="S1929">
        <v>1</v>
      </c>
      <c r="T1929">
        <v>0</v>
      </c>
      <c r="U1929">
        <v>2</v>
      </c>
      <c r="V1929">
        <v>140</v>
      </c>
      <c r="W1929" t="s">
        <v>54</v>
      </c>
      <c r="X1929" t="s">
        <v>10445</v>
      </c>
      <c r="Y1929" t="s">
        <v>65</v>
      </c>
      <c r="Z1929" s="1">
        <v>44830</v>
      </c>
      <c r="AA1929" s="2">
        <v>0.5816782407407407</v>
      </c>
      <c r="AB1929" s="2">
        <v>0.99518518518518517</v>
      </c>
      <c r="AC1929" t="s">
        <v>45</v>
      </c>
      <c r="AD1929" t="s">
        <v>44</v>
      </c>
      <c r="AE1929" t="s">
        <v>44</v>
      </c>
      <c r="AF1929">
        <v>70</v>
      </c>
    </row>
    <row r="1930" spans="1:32">
      <c r="A1930">
        <v>3204</v>
      </c>
      <c r="B1930">
        <v>2304</v>
      </c>
      <c r="C1930" t="s">
        <v>2202</v>
      </c>
      <c r="D1930" t="s">
        <v>2289</v>
      </c>
      <c r="E1930" t="s">
        <v>34</v>
      </c>
      <c r="F1930" t="s">
        <v>10446</v>
      </c>
      <c r="G1930" t="s">
        <v>10447</v>
      </c>
      <c r="H1930" t="s">
        <v>272</v>
      </c>
      <c r="I1930" s="1">
        <v>17108</v>
      </c>
      <c r="J1930" t="s">
        <v>10448</v>
      </c>
      <c r="K1930" t="s">
        <v>10449</v>
      </c>
      <c r="L1930">
        <v>70370</v>
      </c>
      <c r="M1930" t="s">
        <v>272</v>
      </c>
      <c r="N1930" s="1">
        <v>44644</v>
      </c>
      <c r="O1930" s="1">
        <v>44648</v>
      </c>
      <c r="P1930">
        <v>66</v>
      </c>
      <c r="Q1930">
        <v>3</v>
      </c>
      <c r="R1930" t="s">
        <v>40</v>
      </c>
      <c r="S1930">
        <v>1</v>
      </c>
      <c r="T1930">
        <v>2</v>
      </c>
      <c r="U1930">
        <v>4</v>
      </c>
      <c r="V1930">
        <v>820</v>
      </c>
      <c r="W1930" t="s">
        <v>41</v>
      </c>
      <c r="X1930" t="s">
        <v>10450</v>
      </c>
      <c r="Y1930" t="s">
        <v>81</v>
      </c>
      <c r="Z1930" s="1">
        <v>44605</v>
      </c>
      <c r="AA1930" s="2">
        <v>0.97925925925925927</v>
      </c>
      <c r="AB1930" s="2">
        <v>0.41146990740740735</v>
      </c>
      <c r="AC1930" t="s">
        <v>45</v>
      </c>
      <c r="AD1930" t="s">
        <v>44</v>
      </c>
      <c r="AE1930" t="s">
        <v>44</v>
      </c>
      <c r="AF1930">
        <v>205</v>
      </c>
    </row>
    <row r="1931" spans="1:32">
      <c r="A1931">
        <v>3206</v>
      </c>
      <c r="B1931">
        <v>2306</v>
      </c>
      <c r="C1931" t="s">
        <v>3022</v>
      </c>
      <c r="D1931" t="s">
        <v>2392</v>
      </c>
      <c r="E1931" t="s">
        <v>34</v>
      </c>
      <c r="F1931" t="s">
        <v>10451</v>
      </c>
      <c r="G1931" t="s">
        <v>10452</v>
      </c>
      <c r="H1931" t="s">
        <v>295</v>
      </c>
      <c r="I1931" s="1">
        <v>23616</v>
      </c>
      <c r="J1931" t="s">
        <v>10453</v>
      </c>
      <c r="K1931" t="s">
        <v>10454</v>
      </c>
      <c r="L1931">
        <v>72958</v>
      </c>
      <c r="M1931" t="s">
        <v>295</v>
      </c>
      <c r="N1931" s="1">
        <v>44693</v>
      </c>
      <c r="O1931" s="1">
        <v>44694</v>
      </c>
      <c r="P1931">
        <v>21</v>
      </c>
      <c r="Q1931">
        <v>1</v>
      </c>
      <c r="R1931" t="s">
        <v>40</v>
      </c>
      <c r="S1931">
        <v>3</v>
      </c>
      <c r="T1931">
        <v>2</v>
      </c>
      <c r="U1931">
        <v>1</v>
      </c>
      <c r="V1931">
        <v>241</v>
      </c>
      <c r="W1931" t="s">
        <v>41</v>
      </c>
      <c r="X1931" t="s">
        <v>10455</v>
      </c>
      <c r="Y1931" t="s">
        <v>65</v>
      </c>
      <c r="Z1931" s="1">
        <v>44674</v>
      </c>
      <c r="AA1931" s="2">
        <v>5.2430555555555555E-3</v>
      </c>
      <c r="AB1931" s="2">
        <v>4.6099537037037036E-2</v>
      </c>
      <c r="AC1931" t="s">
        <v>44</v>
      </c>
      <c r="AD1931" t="s">
        <v>45</v>
      </c>
      <c r="AE1931" t="s">
        <v>45</v>
      </c>
      <c r="AF1931">
        <v>241</v>
      </c>
    </row>
    <row r="1932" spans="1:32">
      <c r="A1932">
        <v>3208</v>
      </c>
      <c r="B1932">
        <v>2308</v>
      </c>
      <c r="C1932" t="s">
        <v>416</v>
      </c>
      <c r="D1932" t="s">
        <v>8902</v>
      </c>
      <c r="E1932" t="s">
        <v>34</v>
      </c>
      <c r="F1932" t="s">
        <v>10456</v>
      </c>
      <c r="G1932" t="s">
        <v>10457</v>
      </c>
      <c r="H1932" t="s">
        <v>60</v>
      </c>
      <c r="I1932" s="1">
        <v>26376</v>
      </c>
      <c r="J1932" t="s">
        <v>10458</v>
      </c>
      <c r="K1932" t="s">
        <v>10459</v>
      </c>
      <c r="L1932">
        <v>82434</v>
      </c>
      <c r="M1932" t="s">
        <v>60</v>
      </c>
      <c r="N1932" s="1">
        <v>44660</v>
      </c>
      <c r="O1932" s="1">
        <v>44662</v>
      </c>
      <c r="P1932">
        <v>55</v>
      </c>
      <c r="Q1932">
        <v>3</v>
      </c>
      <c r="R1932" t="s">
        <v>53</v>
      </c>
      <c r="S1932">
        <v>4</v>
      </c>
      <c r="T1932">
        <v>1</v>
      </c>
      <c r="U1932">
        <v>2</v>
      </c>
      <c r="V1932">
        <v>276</v>
      </c>
      <c r="W1932" t="s">
        <v>41</v>
      </c>
      <c r="X1932" t="s">
        <v>10460</v>
      </c>
      <c r="Y1932" t="s">
        <v>43</v>
      </c>
      <c r="Z1932" s="1">
        <v>44647</v>
      </c>
      <c r="AA1932" s="2">
        <v>0.89078703703703699</v>
      </c>
      <c r="AB1932" s="2">
        <v>0.95328703703703699</v>
      </c>
      <c r="AC1932" t="s">
        <v>45</v>
      </c>
      <c r="AD1932" t="s">
        <v>45</v>
      </c>
      <c r="AE1932" t="s">
        <v>44</v>
      </c>
      <c r="AF1932">
        <v>138</v>
      </c>
    </row>
    <row r="1933" spans="1:32">
      <c r="A1933">
        <v>3209</v>
      </c>
      <c r="B1933">
        <v>2309</v>
      </c>
      <c r="C1933" t="s">
        <v>881</v>
      </c>
      <c r="D1933" t="s">
        <v>5350</v>
      </c>
      <c r="E1933" t="s">
        <v>34</v>
      </c>
      <c r="F1933" t="s">
        <v>10461</v>
      </c>
      <c r="G1933" t="s">
        <v>10462</v>
      </c>
      <c r="H1933" t="s">
        <v>1251</v>
      </c>
      <c r="I1933" s="1">
        <v>24160</v>
      </c>
      <c r="J1933" t="s">
        <v>10463</v>
      </c>
      <c r="K1933" t="s">
        <v>10464</v>
      </c>
      <c r="L1933">
        <v>19801</v>
      </c>
      <c r="M1933" t="s">
        <v>1251</v>
      </c>
      <c r="N1933" s="1">
        <v>44757</v>
      </c>
      <c r="O1933" s="1">
        <v>44761</v>
      </c>
      <c r="P1933">
        <v>95</v>
      </c>
      <c r="Q1933">
        <v>4</v>
      </c>
      <c r="R1933" t="s">
        <v>63</v>
      </c>
      <c r="S1933">
        <v>3</v>
      </c>
      <c r="T1933">
        <v>1</v>
      </c>
      <c r="U1933">
        <v>4</v>
      </c>
      <c r="V1933">
        <v>248</v>
      </c>
      <c r="W1933" t="s">
        <v>54</v>
      </c>
      <c r="X1933" t="s">
        <v>10465</v>
      </c>
      <c r="Y1933" t="s">
        <v>65</v>
      </c>
      <c r="Z1933" s="1">
        <v>44733</v>
      </c>
      <c r="AA1933" s="2">
        <v>0.23688657407407407</v>
      </c>
      <c r="AB1933" s="2">
        <v>0.43527777777777782</v>
      </c>
      <c r="AC1933" t="s">
        <v>44</v>
      </c>
      <c r="AD1933" t="s">
        <v>44</v>
      </c>
      <c r="AE1933" t="s">
        <v>45</v>
      </c>
      <c r="AF1933">
        <v>62</v>
      </c>
    </row>
    <row r="1934" spans="1:32">
      <c r="A1934">
        <v>3210</v>
      </c>
      <c r="B1934">
        <v>2310</v>
      </c>
      <c r="C1934" t="s">
        <v>2949</v>
      </c>
      <c r="D1934" t="s">
        <v>3918</v>
      </c>
      <c r="E1934" t="s">
        <v>34</v>
      </c>
      <c r="F1934" t="s">
        <v>10466</v>
      </c>
      <c r="G1934" t="s">
        <v>10467</v>
      </c>
      <c r="H1934" t="s">
        <v>77</v>
      </c>
      <c r="I1934" s="1">
        <v>31508</v>
      </c>
      <c r="J1934" t="s">
        <v>10468</v>
      </c>
      <c r="K1934" t="s">
        <v>10469</v>
      </c>
      <c r="L1934">
        <v>50295</v>
      </c>
      <c r="M1934" t="s">
        <v>77</v>
      </c>
      <c r="N1934" s="1">
        <v>44863</v>
      </c>
      <c r="O1934" s="1">
        <v>44866</v>
      </c>
      <c r="P1934">
        <v>85</v>
      </c>
      <c r="Q1934">
        <v>4</v>
      </c>
      <c r="R1934" t="s">
        <v>53</v>
      </c>
      <c r="S1934">
        <v>4</v>
      </c>
      <c r="T1934">
        <v>1</v>
      </c>
      <c r="U1934">
        <v>3</v>
      </c>
      <c r="V1934">
        <v>366</v>
      </c>
      <c r="W1934" t="s">
        <v>41</v>
      </c>
      <c r="X1934" t="s">
        <v>10470</v>
      </c>
      <c r="Y1934" t="s">
        <v>43</v>
      </c>
      <c r="Z1934" s="1">
        <v>44827</v>
      </c>
      <c r="AA1934" s="2">
        <v>0.85957175925925933</v>
      </c>
      <c r="AB1934" s="2">
        <v>0.13155092592592593</v>
      </c>
      <c r="AC1934" t="s">
        <v>44</v>
      </c>
      <c r="AD1934" t="s">
        <v>45</v>
      </c>
      <c r="AE1934" t="s">
        <v>45</v>
      </c>
      <c r="AF1934">
        <v>122</v>
      </c>
    </row>
    <row r="1935" spans="1:32">
      <c r="A1935">
        <v>3211</v>
      </c>
      <c r="B1935">
        <v>2311</v>
      </c>
      <c r="C1935" t="s">
        <v>8967</v>
      </c>
      <c r="D1935" t="s">
        <v>10471</v>
      </c>
      <c r="E1935" t="s">
        <v>48</v>
      </c>
      <c r="F1935" t="s">
        <v>10472</v>
      </c>
      <c r="G1935" t="s">
        <v>10473</v>
      </c>
      <c r="H1935" t="s">
        <v>50</v>
      </c>
      <c r="I1935" s="1">
        <v>19448</v>
      </c>
      <c r="J1935" t="s">
        <v>10474</v>
      </c>
      <c r="K1935" t="s">
        <v>8701</v>
      </c>
      <c r="L1935">
        <v>89970</v>
      </c>
      <c r="M1935" t="s">
        <v>50</v>
      </c>
      <c r="N1935" s="1">
        <v>44840</v>
      </c>
      <c r="O1935" s="1">
        <v>44842</v>
      </c>
      <c r="P1935">
        <v>40</v>
      </c>
      <c r="Q1935">
        <v>2</v>
      </c>
      <c r="R1935" t="s">
        <v>53</v>
      </c>
      <c r="S1935">
        <v>1</v>
      </c>
      <c r="T1935">
        <v>0</v>
      </c>
      <c r="U1935">
        <v>2</v>
      </c>
      <c r="V1935">
        <v>260</v>
      </c>
      <c r="W1935" t="s">
        <v>54</v>
      </c>
      <c r="X1935" t="s">
        <v>10475</v>
      </c>
      <c r="Y1935" t="s">
        <v>81</v>
      </c>
      <c r="Z1935" s="1">
        <v>44816</v>
      </c>
      <c r="AA1935" s="2">
        <v>0.75506944444444446</v>
      </c>
      <c r="AB1935" s="2">
        <v>8.4027777777777781E-3</v>
      </c>
      <c r="AC1935" t="s">
        <v>44</v>
      </c>
      <c r="AD1935" t="s">
        <v>44</v>
      </c>
      <c r="AE1935" t="s">
        <v>45</v>
      </c>
      <c r="AF1935">
        <v>130</v>
      </c>
    </row>
    <row r="1936" spans="1:32">
      <c r="A1936">
        <v>3212</v>
      </c>
      <c r="B1936">
        <v>2312</v>
      </c>
      <c r="C1936" t="s">
        <v>10476</v>
      </c>
      <c r="D1936" t="s">
        <v>10477</v>
      </c>
      <c r="E1936" t="s">
        <v>48</v>
      </c>
      <c r="F1936" t="s">
        <v>10478</v>
      </c>
      <c r="G1936" t="s">
        <v>10479</v>
      </c>
      <c r="H1936" t="s">
        <v>171</v>
      </c>
      <c r="I1936" s="1">
        <v>19796</v>
      </c>
      <c r="J1936" t="s">
        <v>10480</v>
      </c>
      <c r="K1936" t="s">
        <v>10481</v>
      </c>
      <c r="L1936">
        <v>16791</v>
      </c>
      <c r="M1936" t="s">
        <v>171</v>
      </c>
      <c r="N1936" s="1">
        <v>44685</v>
      </c>
      <c r="O1936" s="1">
        <v>44687</v>
      </c>
      <c r="P1936">
        <v>77</v>
      </c>
      <c r="Q1936">
        <v>4</v>
      </c>
      <c r="R1936" t="s">
        <v>63</v>
      </c>
      <c r="S1936">
        <v>2</v>
      </c>
      <c r="T1936">
        <v>2</v>
      </c>
      <c r="U1936">
        <v>2</v>
      </c>
      <c r="V1936">
        <v>122</v>
      </c>
      <c r="W1936" t="s">
        <v>54</v>
      </c>
      <c r="X1936" t="s">
        <v>10482</v>
      </c>
      <c r="Y1936" t="s">
        <v>43</v>
      </c>
      <c r="Z1936" s="1">
        <v>44663</v>
      </c>
      <c r="AA1936" s="2">
        <v>0.30925925925925929</v>
      </c>
      <c r="AB1936" s="2">
        <v>0.17563657407407407</v>
      </c>
      <c r="AC1936" t="s">
        <v>44</v>
      </c>
      <c r="AD1936" t="s">
        <v>45</v>
      </c>
      <c r="AE1936" t="s">
        <v>45</v>
      </c>
      <c r="AF1936">
        <v>61</v>
      </c>
    </row>
    <row r="1937" spans="1:32">
      <c r="A1937">
        <v>3213</v>
      </c>
      <c r="B1937">
        <v>2313</v>
      </c>
      <c r="C1937" t="s">
        <v>5892</v>
      </c>
      <c r="D1937" t="s">
        <v>1128</v>
      </c>
      <c r="E1937" t="s">
        <v>48</v>
      </c>
      <c r="F1937" t="s">
        <v>10483</v>
      </c>
      <c r="G1937">
        <v>3685496209</v>
      </c>
      <c r="H1937" t="s">
        <v>330</v>
      </c>
      <c r="I1937" s="1">
        <v>16528</v>
      </c>
      <c r="J1937" t="s">
        <v>10484</v>
      </c>
      <c r="K1937" t="s">
        <v>10485</v>
      </c>
      <c r="L1937">
        <v>70209</v>
      </c>
      <c r="M1937" t="s">
        <v>330</v>
      </c>
      <c r="N1937" s="1">
        <v>44862</v>
      </c>
      <c r="O1937" s="1">
        <v>44864</v>
      </c>
      <c r="P1937">
        <v>41</v>
      </c>
      <c r="Q1937">
        <v>2</v>
      </c>
      <c r="R1937" t="s">
        <v>63</v>
      </c>
      <c r="S1937">
        <v>4</v>
      </c>
      <c r="T1937">
        <v>2</v>
      </c>
      <c r="U1937">
        <v>2</v>
      </c>
      <c r="V1937">
        <v>124</v>
      </c>
      <c r="W1937" t="s">
        <v>41</v>
      </c>
      <c r="X1937" t="s">
        <v>10486</v>
      </c>
      <c r="Y1937" t="s">
        <v>81</v>
      </c>
      <c r="Z1937" s="1">
        <v>44853</v>
      </c>
      <c r="AA1937" s="2">
        <v>0.56863425925925926</v>
      </c>
      <c r="AB1937" s="2">
        <v>0.81857638888888884</v>
      </c>
      <c r="AC1937" t="s">
        <v>44</v>
      </c>
      <c r="AD1937" t="s">
        <v>45</v>
      </c>
      <c r="AE1937" t="s">
        <v>45</v>
      </c>
      <c r="AF1937">
        <v>62</v>
      </c>
    </row>
    <row r="1938" spans="1:32">
      <c r="A1938">
        <v>3214</v>
      </c>
      <c r="B1938">
        <v>2314</v>
      </c>
      <c r="C1938" t="s">
        <v>1503</v>
      </c>
      <c r="D1938" t="s">
        <v>10487</v>
      </c>
      <c r="E1938" t="s">
        <v>48</v>
      </c>
      <c r="F1938" t="s">
        <v>10488</v>
      </c>
      <c r="G1938">
        <f>1-208-542-7056</f>
        <v>-7805</v>
      </c>
      <c r="H1938" t="s">
        <v>77</v>
      </c>
      <c r="I1938" s="1">
        <v>16076</v>
      </c>
      <c r="J1938" t="s">
        <v>10489</v>
      </c>
      <c r="K1938" t="s">
        <v>10490</v>
      </c>
      <c r="L1938">
        <v>65845</v>
      </c>
      <c r="M1938" t="s">
        <v>77</v>
      </c>
      <c r="N1938" s="1">
        <v>44819</v>
      </c>
      <c r="O1938" s="1">
        <v>44824</v>
      </c>
      <c r="P1938">
        <v>59</v>
      </c>
      <c r="Q1938">
        <v>3</v>
      </c>
      <c r="R1938" t="s">
        <v>63</v>
      </c>
      <c r="S1938">
        <v>4</v>
      </c>
      <c r="T1938">
        <v>0</v>
      </c>
      <c r="U1938">
        <v>5</v>
      </c>
      <c r="V1938">
        <v>300</v>
      </c>
      <c r="W1938" t="s">
        <v>54</v>
      </c>
      <c r="X1938" t="s">
        <v>10491</v>
      </c>
      <c r="Y1938" t="s">
        <v>6</v>
      </c>
      <c r="Z1938" s="1">
        <v>44814</v>
      </c>
      <c r="AA1938" s="2">
        <v>0.24824074074074076</v>
      </c>
      <c r="AB1938" s="2">
        <v>0.56114583333333334</v>
      </c>
      <c r="AC1938" t="s">
        <v>44</v>
      </c>
      <c r="AD1938" t="s">
        <v>45</v>
      </c>
      <c r="AE1938" t="s">
        <v>45</v>
      </c>
      <c r="AF1938">
        <v>60</v>
      </c>
    </row>
    <row r="1939" spans="1:32">
      <c r="A1939">
        <v>3216</v>
      </c>
      <c r="B1939">
        <v>2316</v>
      </c>
      <c r="C1939" t="s">
        <v>105</v>
      </c>
      <c r="D1939" t="s">
        <v>6046</v>
      </c>
      <c r="E1939" t="s">
        <v>48</v>
      </c>
      <c r="F1939" t="s">
        <v>10492</v>
      </c>
      <c r="G1939" t="s">
        <v>10493</v>
      </c>
      <c r="H1939" t="s">
        <v>209</v>
      </c>
      <c r="I1939" s="1">
        <v>24633</v>
      </c>
      <c r="J1939" t="s">
        <v>10494</v>
      </c>
      <c r="K1939" t="s">
        <v>10495</v>
      </c>
      <c r="L1939">
        <v>89882</v>
      </c>
      <c r="M1939" t="s">
        <v>209</v>
      </c>
      <c r="N1939" s="1">
        <v>44916</v>
      </c>
      <c r="O1939" s="1">
        <v>44921</v>
      </c>
      <c r="P1939">
        <v>10</v>
      </c>
      <c r="Q1939">
        <v>1</v>
      </c>
      <c r="R1939" t="s">
        <v>53</v>
      </c>
      <c r="S1939">
        <v>1</v>
      </c>
      <c r="T1939">
        <v>0</v>
      </c>
      <c r="U1939">
        <v>5</v>
      </c>
      <c r="V1939">
        <v>630</v>
      </c>
      <c r="W1939" t="s">
        <v>54</v>
      </c>
      <c r="X1939" t="s">
        <v>10496</v>
      </c>
      <c r="Y1939" t="s">
        <v>81</v>
      </c>
      <c r="Z1939" s="1">
        <v>44911</v>
      </c>
      <c r="AA1939" s="2">
        <v>0.85798611111111101</v>
      </c>
      <c r="AB1939" s="2">
        <v>0.23678240740740741</v>
      </c>
      <c r="AC1939" t="s">
        <v>44</v>
      </c>
      <c r="AD1939" t="s">
        <v>45</v>
      </c>
      <c r="AE1939" t="s">
        <v>45</v>
      </c>
      <c r="AF1939">
        <v>126</v>
      </c>
    </row>
    <row r="1940" spans="1:32">
      <c r="A1940">
        <v>3218</v>
      </c>
      <c r="B1940">
        <v>2318</v>
      </c>
      <c r="C1940" t="s">
        <v>4731</v>
      </c>
      <c r="D1940" t="s">
        <v>91</v>
      </c>
      <c r="E1940" t="s">
        <v>34</v>
      </c>
      <c r="F1940" t="s">
        <v>10497</v>
      </c>
      <c r="G1940" t="s">
        <v>10498</v>
      </c>
      <c r="H1940" t="s">
        <v>156</v>
      </c>
      <c r="I1940" s="1">
        <v>30714</v>
      </c>
      <c r="J1940" t="s">
        <v>10499</v>
      </c>
      <c r="K1940" t="s">
        <v>10500</v>
      </c>
      <c r="L1940">
        <v>55740</v>
      </c>
      <c r="M1940" t="s">
        <v>156</v>
      </c>
      <c r="N1940" s="1">
        <v>44673</v>
      </c>
      <c r="O1940" s="1">
        <v>44677</v>
      </c>
      <c r="P1940">
        <v>11</v>
      </c>
      <c r="Q1940">
        <v>1</v>
      </c>
      <c r="R1940" t="s">
        <v>63</v>
      </c>
      <c r="S1940">
        <v>2</v>
      </c>
      <c r="T1940">
        <v>2</v>
      </c>
      <c r="U1940">
        <v>4</v>
      </c>
      <c r="V1940">
        <v>304</v>
      </c>
      <c r="W1940" t="s">
        <v>54</v>
      </c>
      <c r="X1940" t="s">
        <v>10501</v>
      </c>
      <c r="Y1940" t="s">
        <v>43</v>
      </c>
      <c r="Z1940" s="1">
        <v>44655</v>
      </c>
      <c r="AA1940" s="2">
        <v>0.80440972222222218</v>
      </c>
      <c r="AB1940" s="2">
        <v>0.27756944444444448</v>
      </c>
      <c r="AC1940" t="s">
        <v>44</v>
      </c>
      <c r="AD1940" t="s">
        <v>44</v>
      </c>
      <c r="AE1940" t="s">
        <v>45</v>
      </c>
      <c r="AF1940">
        <v>76</v>
      </c>
    </row>
    <row r="1941" spans="1:32">
      <c r="A1941">
        <v>3219</v>
      </c>
      <c r="B1941">
        <v>2319</v>
      </c>
      <c r="C1941" t="s">
        <v>133</v>
      </c>
      <c r="D1941" t="s">
        <v>909</v>
      </c>
      <c r="E1941" t="s">
        <v>48</v>
      </c>
      <c r="F1941" t="s">
        <v>10502</v>
      </c>
      <c r="G1941" t="s">
        <v>10503</v>
      </c>
      <c r="H1941" t="s">
        <v>60</v>
      </c>
      <c r="I1941" s="1">
        <v>27331</v>
      </c>
      <c r="J1941" t="s">
        <v>10504</v>
      </c>
      <c r="K1941" t="s">
        <v>10505</v>
      </c>
      <c r="L1941">
        <v>65359</v>
      </c>
      <c r="M1941" t="s">
        <v>60</v>
      </c>
      <c r="N1941" s="1">
        <v>44639</v>
      </c>
      <c r="O1941" s="1">
        <v>44642</v>
      </c>
      <c r="P1941">
        <v>7</v>
      </c>
      <c r="Q1941">
        <v>1</v>
      </c>
      <c r="R1941" t="s">
        <v>53</v>
      </c>
      <c r="S1941">
        <v>2</v>
      </c>
      <c r="T1941">
        <v>0</v>
      </c>
      <c r="U1941">
        <v>3</v>
      </c>
      <c r="V1941">
        <v>429</v>
      </c>
      <c r="W1941" t="s">
        <v>41</v>
      </c>
      <c r="X1941" t="s">
        <v>10506</v>
      </c>
      <c r="Y1941" t="s">
        <v>6</v>
      </c>
      <c r="Z1941" s="1">
        <v>44626</v>
      </c>
      <c r="AA1941" s="2">
        <v>0.69082175925925926</v>
      </c>
      <c r="AB1941" s="2">
        <v>0.63087962962962962</v>
      </c>
      <c r="AC1941" t="s">
        <v>44</v>
      </c>
      <c r="AD1941" t="s">
        <v>45</v>
      </c>
      <c r="AE1941" t="s">
        <v>45</v>
      </c>
      <c r="AF1941">
        <v>143</v>
      </c>
    </row>
    <row r="1942" spans="1:32">
      <c r="A1942">
        <v>3221</v>
      </c>
      <c r="B1942">
        <v>2321</v>
      </c>
      <c r="C1942" t="s">
        <v>10507</v>
      </c>
      <c r="D1942" t="s">
        <v>10508</v>
      </c>
      <c r="E1942" t="s">
        <v>48</v>
      </c>
      <c r="F1942" t="s">
        <v>10509</v>
      </c>
      <c r="G1942" t="s">
        <v>10510</v>
      </c>
      <c r="H1942" t="s">
        <v>171</v>
      </c>
      <c r="I1942" s="1">
        <v>19854</v>
      </c>
      <c r="J1942" t="s">
        <v>10511</v>
      </c>
      <c r="K1942" t="s">
        <v>10512</v>
      </c>
      <c r="L1942">
        <v>10160</v>
      </c>
      <c r="M1942" t="s">
        <v>171</v>
      </c>
      <c r="N1942" s="1">
        <v>44940</v>
      </c>
      <c r="O1942" s="1">
        <v>44943</v>
      </c>
      <c r="P1942">
        <v>76</v>
      </c>
      <c r="Q1942">
        <v>4</v>
      </c>
      <c r="R1942" t="s">
        <v>53</v>
      </c>
      <c r="S1942">
        <v>3</v>
      </c>
      <c r="T1942">
        <v>2</v>
      </c>
      <c r="U1942">
        <v>3</v>
      </c>
      <c r="V1942">
        <v>405</v>
      </c>
      <c r="W1942" t="s">
        <v>54</v>
      </c>
      <c r="X1942" t="s">
        <v>10513</v>
      </c>
      <c r="Y1942" t="s">
        <v>65</v>
      </c>
      <c r="Z1942" s="1">
        <v>44911</v>
      </c>
      <c r="AA1942" s="2">
        <v>0.39541666666666669</v>
      </c>
      <c r="AB1942" s="2">
        <v>0.67412037037037031</v>
      </c>
      <c r="AC1942" t="s">
        <v>45</v>
      </c>
      <c r="AD1942" t="s">
        <v>45</v>
      </c>
      <c r="AE1942" t="s">
        <v>45</v>
      </c>
      <c r="AF1942">
        <v>135</v>
      </c>
    </row>
    <row r="1943" spans="1:32">
      <c r="A1943">
        <v>3222</v>
      </c>
      <c r="B1943">
        <v>2322</v>
      </c>
      <c r="C1943" t="s">
        <v>236</v>
      </c>
      <c r="D1943" t="s">
        <v>1023</v>
      </c>
      <c r="E1943" t="s">
        <v>34</v>
      </c>
      <c r="F1943" t="s">
        <v>10514</v>
      </c>
      <c r="G1943" t="s">
        <v>10515</v>
      </c>
      <c r="H1943" t="s">
        <v>309</v>
      </c>
      <c r="I1943" s="1">
        <v>15768</v>
      </c>
      <c r="J1943" t="s">
        <v>10516</v>
      </c>
      <c r="K1943" t="s">
        <v>10517</v>
      </c>
      <c r="L1943">
        <v>85343</v>
      </c>
      <c r="M1943" t="s">
        <v>309</v>
      </c>
      <c r="N1943" s="1">
        <v>44573</v>
      </c>
      <c r="O1943" s="1">
        <v>44577</v>
      </c>
      <c r="P1943">
        <v>98</v>
      </c>
      <c r="Q1943">
        <v>4</v>
      </c>
      <c r="R1943" t="s">
        <v>63</v>
      </c>
      <c r="S1943">
        <v>2</v>
      </c>
      <c r="T1943">
        <v>1</v>
      </c>
      <c r="U1943">
        <v>4</v>
      </c>
      <c r="V1943">
        <v>356</v>
      </c>
      <c r="W1943" t="s">
        <v>41</v>
      </c>
      <c r="X1943" t="s">
        <v>10518</v>
      </c>
      <c r="Y1943" t="s">
        <v>65</v>
      </c>
      <c r="Z1943" s="1">
        <v>44563</v>
      </c>
      <c r="AA1943" s="2">
        <v>0.76795138888888881</v>
      </c>
      <c r="AB1943" s="2">
        <v>0.56435185185185188</v>
      </c>
      <c r="AC1943" t="s">
        <v>44</v>
      </c>
      <c r="AD1943" t="s">
        <v>45</v>
      </c>
      <c r="AE1943" t="s">
        <v>45</v>
      </c>
      <c r="AF1943">
        <v>89</v>
      </c>
    </row>
    <row r="1944" spans="1:32">
      <c r="A1944">
        <v>3223</v>
      </c>
      <c r="B1944">
        <v>2323</v>
      </c>
      <c r="C1944" t="s">
        <v>9536</v>
      </c>
      <c r="D1944" t="s">
        <v>682</v>
      </c>
      <c r="E1944" t="s">
        <v>34</v>
      </c>
      <c r="F1944" t="s">
        <v>10519</v>
      </c>
      <c r="G1944">
        <v>9942845804</v>
      </c>
      <c r="H1944" t="s">
        <v>1251</v>
      </c>
      <c r="I1944" s="1">
        <v>24919</v>
      </c>
      <c r="J1944" t="s">
        <v>10520</v>
      </c>
      <c r="K1944" t="s">
        <v>10521</v>
      </c>
      <c r="L1944">
        <v>56717</v>
      </c>
      <c r="M1944" t="s">
        <v>1251</v>
      </c>
      <c r="N1944" s="1">
        <v>44598</v>
      </c>
      <c r="O1944" s="1">
        <v>44599</v>
      </c>
      <c r="P1944">
        <v>54</v>
      </c>
      <c r="Q1944">
        <v>3</v>
      </c>
      <c r="R1944" t="s">
        <v>40</v>
      </c>
      <c r="S1944">
        <v>4</v>
      </c>
      <c r="T1944">
        <v>1</v>
      </c>
      <c r="U1944">
        <v>1</v>
      </c>
      <c r="V1944">
        <v>236</v>
      </c>
      <c r="W1944" t="s">
        <v>54</v>
      </c>
      <c r="X1944" t="s">
        <v>10522</v>
      </c>
      <c r="Y1944" t="s">
        <v>65</v>
      </c>
      <c r="Z1944" s="1">
        <v>44570</v>
      </c>
      <c r="AA1944" s="2">
        <v>0.2447222222222222</v>
      </c>
      <c r="AB1944" s="2">
        <v>0.83690972222222226</v>
      </c>
      <c r="AC1944" t="s">
        <v>45</v>
      </c>
      <c r="AD1944" t="s">
        <v>45</v>
      </c>
      <c r="AE1944" t="s">
        <v>44</v>
      </c>
      <c r="AF1944">
        <v>236</v>
      </c>
    </row>
    <row r="1945" spans="1:32">
      <c r="A1945">
        <v>3225</v>
      </c>
      <c r="B1945">
        <v>2325</v>
      </c>
      <c r="C1945" t="s">
        <v>810</v>
      </c>
      <c r="D1945" t="s">
        <v>10523</v>
      </c>
      <c r="E1945" t="s">
        <v>34</v>
      </c>
      <c r="F1945" t="s">
        <v>10524</v>
      </c>
      <c r="G1945" t="s">
        <v>10525</v>
      </c>
      <c r="H1945" t="s">
        <v>330</v>
      </c>
      <c r="I1945" s="1">
        <v>18511</v>
      </c>
      <c r="J1945" t="s">
        <v>10526</v>
      </c>
      <c r="K1945" t="s">
        <v>10527</v>
      </c>
      <c r="L1945">
        <v>46702</v>
      </c>
      <c r="M1945" t="s">
        <v>330</v>
      </c>
      <c r="N1945" s="1">
        <v>44895</v>
      </c>
      <c r="O1945" s="1">
        <v>44898</v>
      </c>
      <c r="P1945">
        <v>70</v>
      </c>
      <c r="Q1945">
        <v>3</v>
      </c>
      <c r="R1945" t="s">
        <v>53</v>
      </c>
      <c r="S1945">
        <v>2</v>
      </c>
      <c r="T1945">
        <v>2</v>
      </c>
      <c r="U1945">
        <v>3</v>
      </c>
      <c r="V1945">
        <v>414</v>
      </c>
      <c r="W1945" t="s">
        <v>54</v>
      </c>
      <c r="X1945" t="s">
        <v>10528</v>
      </c>
      <c r="Y1945" t="s">
        <v>6</v>
      </c>
      <c r="Z1945" s="1">
        <v>44863</v>
      </c>
      <c r="AA1945" s="2">
        <v>0.19118055555555555</v>
      </c>
      <c r="AB1945" s="2">
        <v>0.53726851851851853</v>
      </c>
      <c r="AC1945" t="s">
        <v>44</v>
      </c>
      <c r="AD1945" t="s">
        <v>45</v>
      </c>
      <c r="AE1945" t="s">
        <v>45</v>
      </c>
      <c r="AF1945">
        <v>138</v>
      </c>
    </row>
    <row r="1946" spans="1:32">
      <c r="A1946">
        <v>3226</v>
      </c>
      <c r="B1946">
        <v>2326</v>
      </c>
      <c r="C1946" t="s">
        <v>391</v>
      </c>
      <c r="D1946" t="s">
        <v>10529</v>
      </c>
      <c r="E1946" t="s">
        <v>48</v>
      </c>
      <c r="F1946" t="s">
        <v>10530</v>
      </c>
      <c r="G1946" t="s">
        <v>10531</v>
      </c>
      <c r="H1946" t="s">
        <v>904</v>
      </c>
      <c r="I1946" s="1">
        <v>25991</v>
      </c>
      <c r="J1946" t="s">
        <v>10532</v>
      </c>
      <c r="K1946" t="s">
        <v>10533</v>
      </c>
      <c r="L1946">
        <v>66104</v>
      </c>
      <c r="M1946" t="s">
        <v>904</v>
      </c>
      <c r="N1946" s="1">
        <v>44664</v>
      </c>
      <c r="O1946" s="1">
        <v>44665</v>
      </c>
      <c r="P1946">
        <v>5</v>
      </c>
      <c r="Q1946">
        <v>1</v>
      </c>
      <c r="R1946" t="s">
        <v>63</v>
      </c>
      <c r="S1946">
        <v>4</v>
      </c>
      <c r="T1946">
        <v>0</v>
      </c>
      <c r="U1946">
        <v>1</v>
      </c>
      <c r="V1946">
        <v>88</v>
      </c>
      <c r="W1946" t="s">
        <v>54</v>
      </c>
      <c r="X1946" t="s">
        <v>10534</v>
      </c>
      <c r="Y1946" t="s">
        <v>81</v>
      </c>
      <c r="Z1946" s="1">
        <v>44651</v>
      </c>
      <c r="AA1946" s="2">
        <v>0.23548611111111109</v>
      </c>
      <c r="AB1946" s="2">
        <v>0.17466435185185183</v>
      </c>
      <c r="AC1946" t="s">
        <v>45</v>
      </c>
      <c r="AD1946" t="s">
        <v>44</v>
      </c>
      <c r="AE1946" t="s">
        <v>45</v>
      </c>
      <c r="AF1946">
        <v>88</v>
      </c>
    </row>
    <row r="1947" spans="1:32">
      <c r="A1947">
        <v>3227</v>
      </c>
      <c r="B1947">
        <v>2327</v>
      </c>
      <c r="C1947" t="s">
        <v>881</v>
      </c>
      <c r="D1947" t="s">
        <v>3662</v>
      </c>
      <c r="E1947" t="s">
        <v>48</v>
      </c>
      <c r="F1947" t="s">
        <v>10535</v>
      </c>
      <c r="G1947" t="s">
        <v>10536</v>
      </c>
      <c r="H1947" t="s">
        <v>295</v>
      </c>
      <c r="I1947" s="1">
        <v>23123</v>
      </c>
      <c r="J1947" t="s">
        <v>10537</v>
      </c>
      <c r="K1947" t="s">
        <v>10538</v>
      </c>
      <c r="L1947">
        <v>85772</v>
      </c>
      <c r="M1947" t="s">
        <v>295</v>
      </c>
      <c r="N1947" s="1">
        <v>44795</v>
      </c>
      <c r="O1947" s="1">
        <v>44797</v>
      </c>
      <c r="P1947">
        <v>17</v>
      </c>
      <c r="Q1947">
        <v>1</v>
      </c>
      <c r="R1947" t="s">
        <v>63</v>
      </c>
      <c r="S1947">
        <v>2</v>
      </c>
      <c r="T1947">
        <v>2</v>
      </c>
      <c r="U1947">
        <v>2</v>
      </c>
      <c r="V1947">
        <v>152</v>
      </c>
      <c r="W1947" t="s">
        <v>54</v>
      </c>
      <c r="X1947" t="s">
        <v>10539</v>
      </c>
      <c r="Y1947" t="s">
        <v>65</v>
      </c>
      <c r="Z1947" s="1">
        <v>44777</v>
      </c>
      <c r="AA1947" s="2">
        <v>3.7604166666666668E-2</v>
      </c>
      <c r="AB1947" s="2">
        <v>0.84121527777777771</v>
      </c>
      <c r="AC1947" t="s">
        <v>44</v>
      </c>
      <c r="AD1947" t="s">
        <v>44</v>
      </c>
      <c r="AE1947" t="s">
        <v>45</v>
      </c>
      <c r="AF1947">
        <v>76</v>
      </c>
    </row>
    <row r="1948" spans="1:32">
      <c r="A1948">
        <v>3228</v>
      </c>
      <c r="B1948">
        <v>2328</v>
      </c>
      <c r="C1948" t="s">
        <v>364</v>
      </c>
      <c r="D1948" t="s">
        <v>9357</v>
      </c>
      <c r="E1948" t="s">
        <v>34</v>
      </c>
      <c r="F1948" t="s">
        <v>10540</v>
      </c>
      <c r="G1948" t="s">
        <v>10541</v>
      </c>
      <c r="H1948" t="s">
        <v>77</v>
      </c>
      <c r="I1948" s="1">
        <v>35248</v>
      </c>
      <c r="J1948" t="s">
        <v>10542</v>
      </c>
      <c r="K1948" t="s">
        <v>10543</v>
      </c>
      <c r="L1948">
        <v>35811</v>
      </c>
      <c r="M1948" t="s">
        <v>77</v>
      </c>
      <c r="N1948" s="1">
        <v>44674</v>
      </c>
      <c r="O1948" s="1">
        <v>44677</v>
      </c>
      <c r="P1948">
        <v>73</v>
      </c>
      <c r="Q1948">
        <v>3</v>
      </c>
      <c r="R1948" t="s">
        <v>53</v>
      </c>
      <c r="S1948">
        <v>4</v>
      </c>
      <c r="T1948">
        <v>1</v>
      </c>
      <c r="U1948">
        <v>3</v>
      </c>
      <c r="V1948">
        <v>435</v>
      </c>
      <c r="W1948" t="s">
        <v>41</v>
      </c>
      <c r="X1948" t="s">
        <v>10544</v>
      </c>
      <c r="Y1948" t="s">
        <v>6</v>
      </c>
      <c r="Z1948" s="1">
        <v>44649</v>
      </c>
      <c r="AA1948" s="2">
        <v>0.18789351851851852</v>
      </c>
      <c r="AB1948" s="2">
        <v>0.84954861111111113</v>
      </c>
      <c r="AC1948" t="s">
        <v>44</v>
      </c>
      <c r="AD1948" t="s">
        <v>45</v>
      </c>
      <c r="AE1948" t="s">
        <v>45</v>
      </c>
      <c r="AF1948">
        <v>145</v>
      </c>
    </row>
    <row r="1949" spans="1:32">
      <c r="A1949">
        <v>3230</v>
      </c>
      <c r="B1949">
        <v>2330</v>
      </c>
      <c r="C1949" t="s">
        <v>3993</v>
      </c>
      <c r="D1949" t="s">
        <v>859</v>
      </c>
      <c r="E1949" t="s">
        <v>34</v>
      </c>
      <c r="F1949" t="s">
        <v>10545</v>
      </c>
      <c r="G1949" t="s">
        <v>10546</v>
      </c>
      <c r="H1949" t="s">
        <v>37</v>
      </c>
      <c r="I1949" s="1">
        <v>34948</v>
      </c>
      <c r="J1949" t="s">
        <v>10547</v>
      </c>
      <c r="K1949" t="s">
        <v>10028</v>
      </c>
      <c r="L1949">
        <v>85099</v>
      </c>
      <c r="M1949" t="s">
        <v>37</v>
      </c>
      <c r="N1949" s="1">
        <v>44860</v>
      </c>
      <c r="O1949" s="1">
        <v>44863</v>
      </c>
      <c r="P1949">
        <v>50</v>
      </c>
      <c r="Q1949">
        <v>2</v>
      </c>
      <c r="R1949" t="s">
        <v>63</v>
      </c>
      <c r="S1949">
        <v>2</v>
      </c>
      <c r="T1949">
        <v>0</v>
      </c>
      <c r="U1949">
        <v>3</v>
      </c>
      <c r="V1949">
        <v>240</v>
      </c>
      <c r="W1949" t="s">
        <v>54</v>
      </c>
      <c r="X1949" t="s">
        <v>10548</v>
      </c>
      <c r="Y1949" t="s">
        <v>65</v>
      </c>
      <c r="Z1949" s="1">
        <v>44823</v>
      </c>
      <c r="AA1949" s="2">
        <v>0.13145833333333332</v>
      </c>
      <c r="AB1949" s="2">
        <v>0.88166666666666671</v>
      </c>
      <c r="AC1949" t="s">
        <v>44</v>
      </c>
      <c r="AD1949" t="s">
        <v>44</v>
      </c>
      <c r="AE1949" t="s">
        <v>45</v>
      </c>
      <c r="AF1949">
        <v>80</v>
      </c>
    </row>
    <row r="1950" spans="1:32">
      <c r="A1950">
        <v>3231</v>
      </c>
      <c r="B1950">
        <v>2331</v>
      </c>
      <c r="C1950" t="s">
        <v>2202</v>
      </c>
      <c r="D1950" t="s">
        <v>841</v>
      </c>
      <c r="E1950" t="s">
        <v>34</v>
      </c>
      <c r="F1950" t="s">
        <v>10549</v>
      </c>
      <c r="G1950" t="s">
        <v>10550</v>
      </c>
      <c r="H1950" t="s">
        <v>530</v>
      </c>
      <c r="I1950" s="1">
        <v>33636</v>
      </c>
      <c r="J1950" t="s">
        <v>10551</v>
      </c>
      <c r="K1950" t="s">
        <v>10552</v>
      </c>
      <c r="L1950">
        <v>74693</v>
      </c>
      <c r="M1950" t="s">
        <v>530</v>
      </c>
      <c r="N1950" s="1">
        <v>44931</v>
      </c>
      <c r="O1950" s="1">
        <v>44934</v>
      </c>
      <c r="P1950">
        <v>4</v>
      </c>
      <c r="Q1950">
        <v>1</v>
      </c>
      <c r="R1950" t="s">
        <v>53</v>
      </c>
      <c r="S1950">
        <v>1</v>
      </c>
      <c r="T1950">
        <v>1</v>
      </c>
      <c r="U1950">
        <v>3</v>
      </c>
      <c r="V1950">
        <v>441</v>
      </c>
      <c r="W1950" t="s">
        <v>41</v>
      </c>
      <c r="X1950" t="s">
        <v>10553</v>
      </c>
      <c r="Y1950" t="s">
        <v>65</v>
      </c>
      <c r="Z1950" s="1">
        <v>44923</v>
      </c>
      <c r="AA1950" s="2">
        <v>0.81094907407407402</v>
      </c>
      <c r="AB1950" s="2">
        <v>0.30453703703703705</v>
      </c>
      <c r="AC1950" t="s">
        <v>45</v>
      </c>
      <c r="AD1950" t="s">
        <v>44</v>
      </c>
      <c r="AE1950" t="s">
        <v>44</v>
      </c>
      <c r="AF1950">
        <v>147</v>
      </c>
    </row>
    <row r="1951" spans="1:32">
      <c r="A1951">
        <v>3233</v>
      </c>
      <c r="B1951">
        <v>2333</v>
      </c>
      <c r="C1951" t="s">
        <v>1275</v>
      </c>
      <c r="D1951" t="s">
        <v>402</v>
      </c>
      <c r="E1951" t="s">
        <v>34</v>
      </c>
      <c r="F1951" t="s">
        <v>10554</v>
      </c>
      <c r="G1951" t="s">
        <v>10555</v>
      </c>
      <c r="H1951" t="s">
        <v>317</v>
      </c>
      <c r="I1951" s="1">
        <v>30629</v>
      </c>
      <c r="J1951" t="s">
        <v>10556</v>
      </c>
      <c r="K1951" t="s">
        <v>3797</v>
      </c>
      <c r="L1951">
        <v>51178</v>
      </c>
      <c r="M1951" t="s">
        <v>317</v>
      </c>
      <c r="N1951" s="1">
        <v>44740</v>
      </c>
      <c r="O1951" s="1">
        <v>44743</v>
      </c>
      <c r="P1951">
        <v>40</v>
      </c>
      <c r="Q1951">
        <v>2</v>
      </c>
      <c r="R1951" t="s">
        <v>53</v>
      </c>
      <c r="S1951">
        <v>1</v>
      </c>
      <c r="T1951">
        <v>2</v>
      </c>
      <c r="U1951">
        <v>3</v>
      </c>
      <c r="V1951">
        <v>399</v>
      </c>
      <c r="W1951" t="s">
        <v>41</v>
      </c>
      <c r="X1951" t="s">
        <v>10557</v>
      </c>
      <c r="Y1951" t="s">
        <v>43</v>
      </c>
      <c r="Z1951" s="1">
        <v>44712</v>
      </c>
      <c r="AA1951" s="2">
        <v>0.69469907407407405</v>
      </c>
      <c r="AB1951" s="2">
        <v>0.30366898148148147</v>
      </c>
      <c r="AC1951" t="s">
        <v>45</v>
      </c>
      <c r="AD1951" t="s">
        <v>45</v>
      </c>
      <c r="AE1951" t="s">
        <v>45</v>
      </c>
      <c r="AF1951">
        <v>133</v>
      </c>
    </row>
    <row r="1952" spans="1:32">
      <c r="A1952">
        <v>3234</v>
      </c>
      <c r="B1952">
        <v>2334</v>
      </c>
      <c r="C1952" t="s">
        <v>447</v>
      </c>
      <c r="D1952" t="s">
        <v>2019</v>
      </c>
      <c r="E1952" t="s">
        <v>34</v>
      </c>
      <c r="F1952" t="s">
        <v>10558</v>
      </c>
      <c r="G1952" t="s">
        <v>10559</v>
      </c>
      <c r="H1952" t="s">
        <v>171</v>
      </c>
      <c r="I1952" s="1">
        <v>33133</v>
      </c>
      <c r="J1952" t="s">
        <v>10560</v>
      </c>
      <c r="K1952" t="s">
        <v>10561</v>
      </c>
      <c r="L1952">
        <v>10890</v>
      </c>
      <c r="M1952" t="s">
        <v>171</v>
      </c>
      <c r="N1952" s="1">
        <v>44762</v>
      </c>
      <c r="O1952" s="1">
        <v>44765</v>
      </c>
      <c r="P1952">
        <v>42</v>
      </c>
      <c r="Q1952">
        <v>2</v>
      </c>
      <c r="R1952" t="s">
        <v>40</v>
      </c>
      <c r="S1952">
        <v>4</v>
      </c>
      <c r="T1952">
        <v>2</v>
      </c>
      <c r="U1952">
        <v>3</v>
      </c>
      <c r="V1952">
        <v>630</v>
      </c>
      <c r="W1952" t="s">
        <v>54</v>
      </c>
      <c r="X1952" t="s">
        <v>10562</v>
      </c>
      <c r="Y1952" t="s">
        <v>43</v>
      </c>
      <c r="Z1952" s="1">
        <v>44746</v>
      </c>
      <c r="AA1952" s="2">
        <v>0.16052083333333333</v>
      </c>
      <c r="AB1952" s="2">
        <v>0.84722222222222221</v>
      </c>
      <c r="AC1952" t="s">
        <v>44</v>
      </c>
      <c r="AD1952" t="s">
        <v>44</v>
      </c>
      <c r="AE1952" t="s">
        <v>45</v>
      </c>
      <c r="AF1952">
        <v>210</v>
      </c>
    </row>
    <row r="1953" spans="1:32">
      <c r="A1953">
        <v>3235</v>
      </c>
      <c r="B1953">
        <v>2335</v>
      </c>
      <c r="C1953" t="s">
        <v>1268</v>
      </c>
      <c r="D1953" t="s">
        <v>1404</v>
      </c>
      <c r="E1953" t="s">
        <v>48</v>
      </c>
      <c r="F1953" t="s">
        <v>10563</v>
      </c>
      <c r="G1953">
        <v>3506657621</v>
      </c>
      <c r="H1953" t="s">
        <v>457</v>
      </c>
      <c r="I1953" s="1">
        <v>34883</v>
      </c>
      <c r="J1953" t="s">
        <v>10564</v>
      </c>
      <c r="K1953" t="s">
        <v>10565</v>
      </c>
      <c r="L1953">
        <v>2061</v>
      </c>
      <c r="M1953" t="s">
        <v>457</v>
      </c>
      <c r="N1953" s="1">
        <v>44818</v>
      </c>
      <c r="O1953" s="1">
        <v>44820</v>
      </c>
      <c r="P1953">
        <v>8</v>
      </c>
      <c r="Q1953">
        <v>1</v>
      </c>
      <c r="R1953" t="s">
        <v>63</v>
      </c>
      <c r="S1953">
        <v>4</v>
      </c>
      <c r="T1953">
        <v>2</v>
      </c>
      <c r="U1953">
        <v>2</v>
      </c>
      <c r="V1953">
        <v>132</v>
      </c>
      <c r="W1953" t="s">
        <v>41</v>
      </c>
      <c r="X1953" t="s">
        <v>10566</v>
      </c>
      <c r="Y1953" t="s">
        <v>65</v>
      </c>
      <c r="Z1953" s="1">
        <v>44801</v>
      </c>
      <c r="AA1953" s="2">
        <v>0.76687500000000008</v>
      </c>
      <c r="AB1953" s="2">
        <v>0.32679398148148148</v>
      </c>
      <c r="AC1953" t="s">
        <v>44</v>
      </c>
      <c r="AD1953" t="s">
        <v>45</v>
      </c>
      <c r="AE1953" t="s">
        <v>45</v>
      </c>
      <c r="AF1953">
        <v>66</v>
      </c>
    </row>
    <row r="1954" spans="1:32">
      <c r="A1954">
        <v>3237</v>
      </c>
      <c r="B1954">
        <v>2337</v>
      </c>
      <c r="C1954" t="s">
        <v>1573</v>
      </c>
      <c r="D1954" t="s">
        <v>448</v>
      </c>
      <c r="E1954" t="s">
        <v>34</v>
      </c>
      <c r="F1954" t="s">
        <v>10567</v>
      </c>
      <c r="G1954" t="s">
        <v>10568</v>
      </c>
      <c r="H1954" t="s">
        <v>317</v>
      </c>
      <c r="I1954" s="1">
        <v>34015</v>
      </c>
      <c r="J1954" t="s">
        <v>10569</v>
      </c>
      <c r="K1954" t="s">
        <v>10570</v>
      </c>
      <c r="L1954">
        <v>89556</v>
      </c>
      <c r="M1954" t="s">
        <v>317</v>
      </c>
      <c r="N1954" s="1">
        <v>44895</v>
      </c>
      <c r="O1954" s="1">
        <v>44899</v>
      </c>
      <c r="P1954">
        <v>44</v>
      </c>
      <c r="Q1954">
        <v>2</v>
      </c>
      <c r="R1954" t="s">
        <v>63</v>
      </c>
      <c r="S1954">
        <v>3</v>
      </c>
      <c r="T1954">
        <v>0</v>
      </c>
      <c r="U1954">
        <v>4</v>
      </c>
      <c r="V1954">
        <v>260</v>
      </c>
      <c r="W1954" t="s">
        <v>54</v>
      </c>
      <c r="X1954" t="s">
        <v>10571</v>
      </c>
      <c r="Y1954" t="s">
        <v>81</v>
      </c>
      <c r="Z1954" s="1">
        <v>44885</v>
      </c>
      <c r="AA1954" s="2">
        <v>0.10148148148148149</v>
      </c>
      <c r="AB1954" s="2">
        <v>0.6699652777777777</v>
      </c>
      <c r="AC1954" t="s">
        <v>45</v>
      </c>
      <c r="AD1954" t="s">
        <v>44</v>
      </c>
      <c r="AE1954" t="s">
        <v>44</v>
      </c>
      <c r="AF1954">
        <v>65</v>
      </c>
    </row>
    <row r="1955" spans="1:32">
      <c r="A1955">
        <v>3238</v>
      </c>
      <c r="B1955">
        <v>2338</v>
      </c>
      <c r="C1955" t="s">
        <v>205</v>
      </c>
      <c r="D1955" t="s">
        <v>6781</v>
      </c>
      <c r="E1955" t="s">
        <v>48</v>
      </c>
      <c r="F1955" t="s">
        <v>10572</v>
      </c>
      <c r="G1955">
        <v>4105796779</v>
      </c>
      <c r="H1955" t="s">
        <v>423</v>
      </c>
      <c r="I1955" s="1">
        <v>23296</v>
      </c>
      <c r="J1955" t="s">
        <v>10573</v>
      </c>
      <c r="K1955" t="s">
        <v>10574</v>
      </c>
      <c r="L1955">
        <v>51723</v>
      </c>
      <c r="M1955" t="s">
        <v>423</v>
      </c>
      <c r="N1955" s="1">
        <v>44926</v>
      </c>
      <c r="O1955" s="1">
        <v>44927</v>
      </c>
      <c r="P1955">
        <v>46</v>
      </c>
      <c r="Q1955">
        <v>2</v>
      </c>
      <c r="R1955" t="s">
        <v>53</v>
      </c>
      <c r="S1955">
        <v>4</v>
      </c>
      <c r="T1955">
        <v>0</v>
      </c>
      <c r="U1955">
        <v>1</v>
      </c>
      <c r="V1955">
        <v>132</v>
      </c>
      <c r="W1955" t="s">
        <v>41</v>
      </c>
      <c r="X1955" t="s">
        <v>10575</v>
      </c>
      <c r="Y1955" t="s">
        <v>65</v>
      </c>
      <c r="Z1955" s="1">
        <v>44912</v>
      </c>
      <c r="AA1955" s="2">
        <v>0.4794444444444444</v>
      </c>
      <c r="AB1955" s="2">
        <v>0.75101851851851853</v>
      </c>
      <c r="AC1955" t="s">
        <v>45</v>
      </c>
      <c r="AD1955" t="s">
        <v>45</v>
      </c>
      <c r="AE1955" t="s">
        <v>44</v>
      </c>
      <c r="AF1955">
        <v>132</v>
      </c>
    </row>
    <row r="1956" spans="1:32">
      <c r="A1956">
        <v>3239</v>
      </c>
      <c r="B1956">
        <v>2339</v>
      </c>
      <c r="C1956" t="s">
        <v>139</v>
      </c>
      <c r="D1956" t="s">
        <v>508</v>
      </c>
      <c r="E1956" t="s">
        <v>34</v>
      </c>
      <c r="F1956" t="s">
        <v>10576</v>
      </c>
      <c r="G1956" t="s">
        <v>10577</v>
      </c>
      <c r="H1956" t="s">
        <v>129</v>
      </c>
      <c r="I1956" s="1">
        <v>27211</v>
      </c>
      <c r="J1956" t="s">
        <v>10578</v>
      </c>
      <c r="K1956" t="s">
        <v>1577</v>
      </c>
      <c r="L1956">
        <v>59239</v>
      </c>
      <c r="M1956" t="s">
        <v>129</v>
      </c>
      <c r="N1956" s="1">
        <v>44904</v>
      </c>
      <c r="O1956" s="1">
        <v>44909</v>
      </c>
      <c r="P1956">
        <v>10</v>
      </c>
      <c r="Q1956">
        <v>1</v>
      </c>
      <c r="R1956" t="s">
        <v>53</v>
      </c>
      <c r="S1956">
        <v>1</v>
      </c>
      <c r="T1956">
        <v>0</v>
      </c>
      <c r="U1956">
        <v>5</v>
      </c>
      <c r="V1956">
        <v>625</v>
      </c>
      <c r="W1956" t="s">
        <v>41</v>
      </c>
      <c r="X1956" t="s">
        <v>10579</v>
      </c>
      <c r="Y1956" t="s">
        <v>43</v>
      </c>
      <c r="Z1956" s="1">
        <v>44870</v>
      </c>
      <c r="AA1956" s="2">
        <v>0.708125</v>
      </c>
      <c r="AB1956" s="2">
        <v>0.80347222222222225</v>
      </c>
      <c r="AC1956" t="s">
        <v>45</v>
      </c>
      <c r="AD1956" t="s">
        <v>45</v>
      </c>
      <c r="AE1956" t="s">
        <v>44</v>
      </c>
      <c r="AF1956">
        <v>125</v>
      </c>
    </row>
    <row r="1957" spans="1:32">
      <c r="A1957">
        <v>3240</v>
      </c>
      <c r="B1957">
        <v>2340</v>
      </c>
      <c r="C1957" t="s">
        <v>702</v>
      </c>
      <c r="D1957" t="s">
        <v>7352</v>
      </c>
      <c r="E1957" t="s">
        <v>48</v>
      </c>
      <c r="F1957" t="s">
        <v>10580</v>
      </c>
      <c r="G1957" t="s">
        <v>10581</v>
      </c>
      <c r="H1957" t="s">
        <v>70</v>
      </c>
      <c r="I1957" s="1">
        <v>35459</v>
      </c>
      <c r="J1957" t="s">
        <v>10582</v>
      </c>
      <c r="K1957" t="s">
        <v>7833</v>
      </c>
      <c r="L1957">
        <v>76168</v>
      </c>
      <c r="M1957" t="s">
        <v>70</v>
      </c>
      <c r="N1957" s="1">
        <v>44705</v>
      </c>
      <c r="O1957" s="1">
        <v>44708</v>
      </c>
      <c r="P1957">
        <v>6</v>
      </c>
      <c r="Q1957">
        <v>1</v>
      </c>
      <c r="R1957" t="s">
        <v>40</v>
      </c>
      <c r="S1957">
        <v>3</v>
      </c>
      <c r="T1957">
        <v>2</v>
      </c>
      <c r="U1957">
        <v>3</v>
      </c>
      <c r="V1957">
        <v>732</v>
      </c>
      <c r="W1957" t="s">
        <v>41</v>
      </c>
      <c r="X1957" t="s">
        <v>10583</v>
      </c>
      <c r="Y1957" t="s">
        <v>43</v>
      </c>
      <c r="Z1957" s="1">
        <v>44671</v>
      </c>
      <c r="AA1957" s="2">
        <v>0.75230324074074073</v>
      </c>
      <c r="AB1957" s="2">
        <v>0.83445601851851858</v>
      </c>
      <c r="AC1957" t="s">
        <v>44</v>
      </c>
      <c r="AD1957" t="s">
        <v>45</v>
      </c>
      <c r="AE1957" t="s">
        <v>44</v>
      </c>
      <c r="AF1957">
        <v>244</v>
      </c>
    </row>
    <row r="1958" spans="1:32">
      <c r="A1958">
        <v>3241</v>
      </c>
      <c r="B1958">
        <v>2341</v>
      </c>
      <c r="C1958" t="s">
        <v>932</v>
      </c>
      <c r="D1958" t="s">
        <v>263</v>
      </c>
      <c r="E1958" t="s">
        <v>48</v>
      </c>
      <c r="F1958" t="s">
        <v>10584</v>
      </c>
      <c r="G1958">
        <v>7375931825</v>
      </c>
      <c r="H1958" t="s">
        <v>135</v>
      </c>
      <c r="I1958" s="1">
        <v>32198</v>
      </c>
      <c r="J1958" t="s">
        <v>10585</v>
      </c>
      <c r="K1958" t="s">
        <v>10586</v>
      </c>
      <c r="L1958">
        <v>43900</v>
      </c>
      <c r="M1958" t="s">
        <v>135</v>
      </c>
      <c r="N1958" s="1">
        <v>44835</v>
      </c>
      <c r="O1958" s="1">
        <v>44836</v>
      </c>
      <c r="P1958">
        <v>77</v>
      </c>
      <c r="Q1958">
        <v>4</v>
      </c>
      <c r="R1958" t="s">
        <v>63</v>
      </c>
      <c r="S1958">
        <v>2</v>
      </c>
      <c r="T1958">
        <v>0</v>
      </c>
      <c r="U1958">
        <v>1</v>
      </c>
      <c r="V1958">
        <v>71</v>
      </c>
      <c r="W1958" t="s">
        <v>41</v>
      </c>
      <c r="X1958" t="s">
        <v>10587</v>
      </c>
      <c r="Y1958" t="s">
        <v>6</v>
      </c>
      <c r="Z1958" s="1">
        <v>44800</v>
      </c>
      <c r="AA1958" s="2">
        <v>0.51099537037037035</v>
      </c>
      <c r="AB1958" s="2">
        <v>0.72289351851851846</v>
      </c>
      <c r="AC1958" t="s">
        <v>45</v>
      </c>
      <c r="AD1958" t="s">
        <v>44</v>
      </c>
      <c r="AE1958" t="s">
        <v>44</v>
      </c>
      <c r="AF1958">
        <v>71</v>
      </c>
    </row>
    <row r="1959" spans="1:32">
      <c r="A1959">
        <v>3243</v>
      </c>
      <c r="B1959">
        <v>2343</v>
      </c>
      <c r="C1959" t="s">
        <v>447</v>
      </c>
      <c r="D1959" t="s">
        <v>859</v>
      </c>
      <c r="E1959" t="s">
        <v>48</v>
      </c>
      <c r="F1959" t="s">
        <v>10588</v>
      </c>
      <c r="G1959" t="s">
        <v>10589</v>
      </c>
      <c r="H1959" t="s">
        <v>1251</v>
      </c>
      <c r="I1959" s="1">
        <v>30444</v>
      </c>
      <c r="J1959" t="s">
        <v>10590</v>
      </c>
      <c r="K1959" t="s">
        <v>10591</v>
      </c>
      <c r="L1959">
        <v>9861</v>
      </c>
      <c r="M1959" t="s">
        <v>1251</v>
      </c>
      <c r="N1959" s="1">
        <v>44923</v>
      </c>
      <c r="O1959" s="1">
        <v>44925</v>
      </c>
      <c r="P1959">
        <v>94</v>
      </c>
      <c r="Q1959">
        <v>4</v>
      </c>
      <c r="R1959" t="s">
        <v>53</v>
      </c>
      <c r="S1959">
        <v>4</v>
      </c>
      <c r="T1959">
        <v>0</v>
      </c>
      <c r="U1959">
        <v>2</v>
      </c>
      <c r="V1959">
        <v>290</v>
      </c>
      <c r="W1959" t="s">
        <v>54</v>
      </c>
      <c r="X1959" t="s">
        <v>10592</v>
      </c>
      <c r="Y1959" t="s">
        <v>6</v>
      </c>
      <c r="Z1959" s="1">
        <v>44913</v>
      </c>
      <c r="AA1959" s="2">
        <v>0.60071759259259261</v>
      </c>
      <c r="AB1959" s="2">
        <v>0.94519675925925928</v>
      </c>
      <c r="AC1959" t="s">
        <v>45</v>
      </c>
      <c r="AD1959" t="s">
        <v>44</v>
      </c>
      <c r="AE1959" t="s">
        <v>44</v>
      </c>
      <c r="AF1959">
        <v>145</v>
      </c>
    </row>
    <row r="1960" spans="1:32">
      <c r="A1960">
        <v>3244</v>
      </c>
      <c r="B1960">
        <v>2344</v>
      </c>
      <c r="C1960" t="s">
        <v>602</v>
      </c>
      <c r="D1960" t="s">
        <v>2492</v>
      </c>
      <c r="E1960" t="s">
        <v>34</v>
      </c>
      <c r="F1960" t="s">
        <v>10593</v>
      </c>
      <c r="G1960" t="s">
        <v>10594</v>
      </c>
      <c r="H1960" t="s">
        <v>135</v>
      </c>
      <c r="I1960" s="1">
        <v>29526</v>
      </c>
      <c r="J1960" t="s">
        <v>10595</v>
      </c>
      <c r="K1960" t="s">
        <v>10596</v>
      </c>
      <c r="L1960">
        <v>64252</v>
      </c>
      <c r="M1960" t="s">
        <v>135</v>
      </c>
      <c r="N1960" s="1">
        <v>44741</v>
      </c>
      <c r="O1960" s="1">
        <v>44743</v>
      </c>
      <c r="P1960">
        <v>60</v>
      </c>
      <c r="Q1960">
        <v>3</v>
      </c>
      <c r="R1960" t="s">
        <v>40</v>
      </c>
      <c r="S1960">
        <v>4</v>
      </c>
      <c r="T1960">
        <v>0</v>
      </c>
      <c r="U1960">
        <v>2</v>
      </c>
      <c r="V1960">
        <v>420</v>
      </c>
      <c r="W1960" t="s">
        <v>54</v>
      </c>
      <c r="X1960" t="s">
        <v>10597</v>
      </c>
      <c r="Y1960" t="s">
        <v>65</v>
      </c>
      <c r="Z1960" s="1">
        <v>44715</v>
      </c>
      <c r="AA1960" s="2">
        <v>0.3716782407407408</v>
      </c>
      <c r="AB1960" s="2">
        <v>0.67010416666666661</v>
      </c>
      <c r="AC1960" t="s">
        <v>44</v>
      </c>
      <c r="AD1960" t="s">
        <v>45</v>
      </c>
      <c r="AE1960" t="s">
        <v>44</v>
      </c>
      <c r="AF1960">
        <v>210</v>
      </c>
    </row>
    <row r="1961" spans="1:32">
      <c r="A1961">
        <v>3245</v>
      </c>
      <c r="B1961">
        <v>2345</v>
      </c>
      <c r="C1961" t="s">
        <v>32</v>
      </c>
      <c r="D1961" t="s">
        <v>3611</v>
      </c>
      <c r="E1961" t="s">
        <v>48</v>
      </c>
      <c r="F1961" t="s">
        <v>10598</v>
      </c>
      <c r="G1961" t="s">
        <v>10599</v>
      </c>
      <c r="H1961" t="s">
        <v>209</v>
      </c>
      <c r="I1961" s="1">
        <v>23885</v>
      </c>
      <c r="J1961" t="s">
        <v>10600</v>
      </c>
      <c r="K1961" t="s">
        <v>4432</v>
      </c>
      <c r="L1961">
        <v>3506</v>
      </c>
      <c r="M1961" t="s">
        <v>209</v>
      </c>
      <c r="N1961" s="1">
        <v>44738</v>
      </c>
      <c r="O1961" s="1">
        <v>44740</v>
      </c>
      <c r="P1961">
        <v>45</v>
      </c>
      <c r="Q1961">
        <v>2</v>
      </c>
      <c r="R1961" t="s">
        <v>40</v>
      </c>
      <c r="S1961">
        <v>1</v>
      </c>
      <c r="T1961">
        <v>2</v>
      </c>
      <c r="U1961">
        <v>2</v>
      </c>
      <c r="V1961">
        <v>492</v>
      </c>
      <c r="W1961" t="s">
        <v>41</v>
      </c>
      <c r="X1961" t="s">
        <v>10601</v>
      </c>
      <c r="Y1961" t="s">
        <v>81</v>
      </c>
      <c r="Z1961" s="1">
        <v>44701</v>
      </c>
      <c r="AA1961" s="2">
        <v>0.32844907407407409</v>
      </c>
      <c r="AB1961" s="2">
        <v>0.2114236111111111</v>
      </c>
      <c r="AC1961" t="s">
        <v>45</v>
      </c>
      <c r="AD1961" t="s">
        <v>44</v>
      </c>
      <c r="AE1961" t="s">
        <v>44</v>
      </c>
      <c r="AF1961">
        <v>246</v>
      </c>
    </row>
    <row r="1962" spans="1:32">
      <c r="A1962">
        <v>3246</v>
      </c>
      <c r="B1962">
        <v>2346</v>
      </c>
      <c r="C1962" t="s">
        <v>1080</v>
      </c>
      <c r="D1962" t="s">
        <v>4529</v>
      </c>
      <c r="E1962" t="s">
        <v>34</v>
      </c>
      <c r="F1962" t="s">
        <v>10602</v>
      </c>
      <c r="G1962" t="s">
        <v>10603</v>
      </c>
      <c r="H1962" t="s">
        <v>115</v>
      </c>
      <c r="I1962" s="1">
        <v>17432</v>
      </c>
      <c r="J1962" t="s">
        <v>10604</v>
      </c>
      <c r="K1962" t="s">
        <v>10605</v>
      </c>
      <c r="L1962">
        <v>7004</v>
      </c>
      <c r="M1962" t="s">
        <v>115</v>
      </c>
      <c r="N1962" s="1">
        <v>44917</v>
      </c>
      <c r="O1962" s="1">
        <v>44921</v>
      </c>
      <c r="P1962">
        <v>91</v>
      </c>
      <c r="Q1962">
        <v>4</v>
      </c>
      <c r="R1962" t="s">
        <v>53</v>
      </c>
      <c r="S1962">
        <v>2</v>
      </c>
      <c r="T1962">
        <v>2</v>
      </c>
      <c r="U1962">
        <v>4</v>
      </c>
      <c r="V1962">
        <v>588</v>
      </c>
      <c r="W1962" t="s">
        <v>54</v>
      </c>
      <c r="X1962" t="s">
        <v>10606</v>
      </c>
      <c r="Y1962" t="s">
        <v>81</v>
      </c>
      <c r="Z1962" s="1">
        <v>44883</v>
      </c>
      <c r="AA1962" s="2">
        <v>0.92197916666666668</v>
      </c>
      <c r="AB1962" s="2">
        <v>0.3841087962962963</v>
      </c>
      <c r="AC1962" t="s">
        <v>45</v>
      </c>
      <c r="AD1962" t="s">
        <v>45</v>
      </c>
      <c r="AE1962" t="s">
        <v>44</v>
      </c>
      <c r="AF1962">
        <v>147</v>
      </c>
    </row>
    <row r="1963" spans="1:32">
      <c r="A1963">
        <v>3247</v>
      </c>
      <c r="B1963">
        <v>2347</v>
      </c>
      <c r="C1963" t="s">
        <v>2622</v>
      </c>
      <c r="D1963" t="s">
        <v>10607</v>
      </c>
      <c r="E1963" t="s">
        <v>48</v>
      </c>
      <c r="F1963" t="s">
        <v>10608</v>
      </c>
      <c r="G1963" t="s">
        <v>10609</v>
      </c>
      <c r="H1963" t="s">
        <v>171</v>
      </c>
      <c r="I1963" s="1">
        <v>33840</v>
      </c>
      <c r="J1963" t="s">
        <v>10610</v>
      </c>
      <c r="K1963" t="s">
        <v>10611</v>
      </c>
      <c r="L1963">
        <v>93047</v>
      </c>
      <c r="M1963" t="s">
        <v>171</v>
      </c>
      <c r="N1963" s="1">
        <v>44699</v>
      </c>
      <c r="O1963" s="1">
        <v>44703</v>
      </c>
      <c r="P1963">
        <v>45</v>
      </c>
      <c r="Q1963">
        <v>2</v>
      </c>
      <c r="R1963" t="s">
        <v>40</v>
      </c>
      <c r="S1963">
        <v>2</v>
      </c>
      <c r="T1963">
        <v>2</v>
      </c>
      <c r="U1963">
        <v>4</v>
      </c>
      <c r="V1963">
        <v>808</v>
      </c>
      <c r="W1963" t="s">
        <v>41</v>
      </c>
      <c r="X1963" t="s">
        <v>10612</v>
      </c>
      <c r="Y1963" t="s">
        <v>65</v>
      </c>
      <c r="Z1963" s="1">
        <v>44686</v>
      </c>
      <c r="AA1963" s="2">
        <v>0.56836805555555558</v>
      </c>
      <c r="AB1963" s="2">
        <v>0.68812499999999999</v>
      </c>
      <c r="AC1963" t="s">
        <v>45</v>
      </c>
      <c r="AD1963" t="s">
        <v>45</v>
      </c>
      <c r="AE1963" t="s">
        <v>45</v>
      </c>
      <c r="AF1963">
        <v>202</v>
      </c>
    </row>
    <row r="1964" spans="1:32">
      <c r="A1964">
        <v>3248</v>
      </c>
      <c r="B1964">
        <v>2348</v>
      </c>
      <c r="C1964" t="s">
        <v>4542</v>
      </c>
      <c r="D1964" t="s">
        <v>10613</v>
      </c>
      <c r="E1964" t="s">
        <v>48</v>
      </c>
      <c r="F1964" t="s">
        <v>10614</v>
      </c>
      <c r="G1964" t="s">
        <v>10615</v>
      </c>
      <c r="H1964" t="s">
        <v>50</v>
      </c>
      <c r="I1964" s="1">
        <v>33388</v>
      </c>
      <c r="J1964" t="s">
        <v>10616</v>
      </c>
      <c r="K1964" t="s">
        <v>10617</v>
      </c>
      <c r="L1964">
        <v>30285</v>
      </c>
      <c r="M1964" t="s">
        <v>50</v>
      </c>
      <c r="N1964" s="1">
        <v>44745</v>
      </c>
      <c r="O1964" s="1">
        <v>44746</v>
      </c>
      <c r="P1964">
        <v>74</v>
      </c>
      <c r="Q1964">
        <v>3</v>
      </c>
      <c r="R1964" t="s">
        <v>63</v>
      </c>
      <c r="S1964">
        <v>4</v>
      </c>
      <c r="T1964">
        <v>2</v>
      </c>
      <c r="U1964">
        <v>1</v>
      </c>
      <c r="V1964">
        <v>71</v>
      </c>
      <c r="W1964" t="s">
        <v>54</v>
      </c>
      <c r="X1964" t="s">
        <v>10618</v>
      </c>
      <c r="Y1964" t="s">
        <v>81</v>
      </c>
      <c r="Z1964" s="1">
        <v>44728</v>
      </c>
      <c r="AA1964" s="2">
        <v>0.7898263888888889</v>
      </c>
      <c r="AB1964" s="2">
        <v>0.40753472222222226</v>
      </c>
      <c r="AC1964" t="s">
        <v>44</v>
      </c>
      <c r="AD1964" t="s">
        <v>44</v>
      </c>
      <c r="AE1964" t="s">
        <v>44</v>
      </c>
      <c r="AF1964">
        <v>71</v>
      </c>
    </row>
    <row r="1965" spans="1:32">
      <c r="A1965">
        <v>3249</v>
      </c>
      <c r="B1965">
        <v>2349</v>
      </c>
      <c r="C1965" t="s">
        <v>1139</v>
      </c>
      <c r="D1965" t="s">
        <v>341</v>
      </c>
      <c r="E1965" t="s">
        <v>48</v>
      </c>
      <c r="F1965" t="s">
        <v>10619</v>
      </c>
      <c r="G1965" t="s">
        <v>10620</v>
      </c>
      <c r="H1965" t="s">
        <v>37</v>
      </c>
      <c r="I1965" s="1">
        <v>29106</v>
      </c>
      <c r="J1965" t="s">
        <v>10621</v>
      </c>
      <c r="K1965" t="s">
        <v>10622</v>
      </c>
      <c r="L1965">
        <v>96739</v>
      </c>
      <c r="M1965" t="s">
        <v>37</v>
      </c>
      <c r="N1965" s="1">
        <v>44671</v>
      </c>
      <c r="O1965" s="1">
        <v>44676</v>
      </c>
      <c r="P1965">
        <v>87</v>
      </c>
      <c r="Q1965">
        <v>4</v>
      </c>
      <c r="R1965" t="s">
        <v>40</v>
      </c>
      <c r="S1965">
        <v>1</v>
      </c>
      <c r="T1965">
        <v>2</v>
      </c>
      <c r="U1965">
        <v>5</v>
      </c>
      <c r="V1965">
        <v>1235</v>
      </c>
      <c r="W1965" t="s">
        <v>41</v>
      </c>
      <c r="X1965" t="s">
        <v>10623</v>
      </c>
      <c r="Y1965" t="s">
        <v>65</v>
      </c>
      <c r="Z1965" s="1">
        <v>44648</v>
      </c>
      <c r="AA1965" s="2">
        <v>0.66293981481481479</v>
      </c>
      <c r="AB1965" s="2">
        <v>0.66631944444444446</v>
      </c>
      <c r="AC1965" t="s">
        <v>44</v>
      </c>
      <c r="AD1965" t="s">
        <v>45</v>
      </c>
      <c r="AE1965" t="s">
        <v>44</v>
      </c>
      <c r="AF1965">
        <v>247</v>
      </c>
    </row>
    <row r="1966" spans="1:32">
      <c r="A1966">
        <v>3250</v>
      </c>
      <c r="B1966">
        <v>2350</v>
      </c>
      <c r="C1966" t="s">
        <v>1039</v>
      </c>
      <c r="D1966" t="s">
        <v>1433</v>
      </c>
      <c r="E1966" t="s">
        <v>48</v>
      </c>
      <c r="F1966" t="s">
        <v>10624</v>
      </c>
      <c r="G1966" t="s">
        <v>10625</v>
      </c>
      <c r="H1966" t="s">
        <v>37</v>
      </c>
      <c r="I1966" s="1">
        <v>34768</v>
      </c>
      <c r="J1966" t="s">
        <v>10626</v>
      </c>
      <c r="K1966" t="s">
        <v>10627</v>
      </c>
      <c r="L1966">
        <v>99610</v>
      </c>
      <c r="M1966" t="s">
        <v>37</v>
      </c>
      <c r="N1966" s="1">
        <v>44930</v>
      </c>
      <c r="O1966" s="1">
        <v>44933</v>
      </c>
      <c r="P1966">
        <v>73</v>
      </c>
      <c r="Q1966">
        <v>3</v>
      </c>
      <c r="R1966" t="s">
        <v>53</v>
      </c>
      <c r="S1966">
        <v>2</v>
      </c>
      <c r="T1966">
        <v>0</v>
      </c>
      <c r="U1966">
        <v>3</v>
      </c>
      <c r="V1966">
        <v>408</v>
      </c>
      <c r="W1966" t="s">
        <v>41</v>
      </c>
      <c r="X1966" t="s">
        <v>10628</v>
      </c>
      <c r="Y1966" t="s">
        <v>65</v>
      </c>
      <c r="Z1966" s="1">
        <v>44908</v>
      </c>
      <c r="AA1966" s="2">
        <v>0.96009259259259261</v>
      </c>
      <c r="AB1966" s="2">
        <v>0.83030092592592597</v>
      </c>
      <c r="AC1966" t="s">
        <v>45</v>
      </c>
      <c r="AD1966" t="s">
        <v>44</v>
      </c>
      <c r="AE1966" t="s">
        <v>44</v>
      </c>
      <c r="AF1966">
        <v>136</v>
      </c>
    </row>
    <row r="1967" spans="1:32">
      <c r="A1967">
        <v>3252</v>
      </c>
      <c r="B1967">
        <v>2352</v>
      </c>
      <c r="C1967" t="s">
        <v>347</v>
      </c>
      <c r="D1967" t="s">
        <v>609</v>
      </c>
      <c r="E1967" t="s">
        <v>48</v>
      </c>
      <c r="F1967" t="s">
        <v>10629</v>
      </c>
      <c r="G1967" t="s">
        <v>10630</v>
      </c>
      <c r="H1967" t="s">
        <v>122</v>
      </c>
      <c r="I1967" s="1">
        <v>17093</v>
      </c>
      <c r="J1967" t="s">
        <v>10631</v>
      </c>
      <c r="K1967" t="s">
        <v>10632</v>
      </c>
      <c r="L1967">
        <v>90463</v>
      </c>
      <c r="M1967" t="s">
        <v>122</v>
      </c>
      <c r="N1967" s="1">
        <v>44887</v>
      </c>
      <c r="O1967" s="1">
        <v>44891</v>
      </c>
      <c r="P1967">
        <v>72</v>
      </c>
      <c r="Q1967">
        <v>3</v>
      </c>
      <c r="R1967" t="s">
        <v>40</v>
      </c>
      <c r="S1967">
        <v>3</v>
      </c>
      <c r="T1967">
        <v>1</v>
      </c>
      <c r="U1967">
        <v>4</v>
      </c>
      <c r="V1967">
        <v>828</v>
      </c>
      <c r="W1967" t="s">
        <v>41</v>
      </c>
      <c r="X1967" t="s">
        <v>10633</v>
      </c>
      <c r="Y1967" t="s">
        <v>6</v>
      </c>
      <c r="Z1967" s="1">
        <v>44854</v>
      </c>
      <c r="AA1967" s="2">
        <v>0.99354166666666666</v>
      </c>
      <c r="AB1967" s="2">
        <v>0.66614583333333333</v>
      </c>
      <c r="AC1967" t="s">
        <v>44</v>
      </c>
      <c r="AD1967" t="s">
        <v>45</v>
      </c>
      <c r="AE1967" t="s">
        <v>45</v>
      </c>
      <c r="AF1967">
        <v>207</v>
      </c>
    </row>
    <row r="1968" spans="1:32">
      <c r="A1968">
        <v>3253</v>
      </c>
      <c r="B1968">
        <v>2353</v>
      </c>
      <c r="C1968" t="s">
        <v>3256</v>
      </c>
      <c r="D1968" t="s">
        <v>1509</v>
      </c>
      <c r="E1968" t="s">
        <v>34</v>
      </c>
      <c r="F1968" t="s">
        <v>10634</v>
      </c>
      <c r="G1968" t="s">
        <v>10635</v>
      </c>
      <c r="H1968" t="s">
        <v>330</v>
      </c>
      <c r="I1968" s="1">
        <v>35221</v>
      </c>
      <c r="J1968" t="s">
        <v>10636</v>
      </c>
      <c r="K1968" t="s">
        <v>10637</v>
      </c>
      <c r="L1968">
        <v>71320</v>
      </c>
      <c r="M1968" t="s">
        <v>330</v>
      </c>
      <c r="N1968" s="1">
        <v>44880</v>
      </c>
      <c r="O1968" s="1">
        <v>44882</v>
      </c>
      <c r="P1968">
        <v>85</v>
      </c>
      <c r="Q1968">
        <v>4</v>
      </c>
      <c r="R1968" t="s">
        <v>53</v>
      </c>
      <c r="S1968">
        <v>2</v>
      </c>
      <c r="T1968">
        <v>1</v>
      </c>
      <c r="U1968">
        <v>2</v>
      </c>
      <c r="V1968">
        <v>286</v>
      </c>
      <c r="W1968" t="s">
        <v>54</v>
      </c>
      <c r="X1968" t="s">
        <v>10638</v>
      </c>
      <c r="Y1968" t="s">
        <v>43</v>
      </c>
      <c r="Z1968" s="1">
        <v>44868</v>
      </c>
      <c r="AA1968" s="2">
        <v>0.1577314814814815</v>
      </c>
      <c r="AB1968" s="2">
        <v>0.65865740740740741</v>
      </c>
      <c r="AC1968" t="s">
        <v>44</v>
      </c>
      <c r="AD1968" t="s">
        <v>44</v>
      </c>
      <c r="AE1968" t="s">
        <v>45</v>
      </c>
      <c r="AF1968">
        <v>143</v>
      </c>
    </row>
    <row r="1969" spans="1:32">
      <c r="A1969">
        <v>3254</v>
      </c>
      <c r="B1969">
        <v>2354</v>
      </c>
      <c r="C1969" t="s">
        <v>881</v>
      </c>
      <c r="D1969" t="s">
        <v>2587</v>
      </c>
      <c r="E1969" t="s">
        <v>34</v>
      </c>
      <c r="F1969" t="s">
        <v>10639</v>
      </c>
      <c r="G1969" t="s">
        <v>10640</v>
      </c>
      <c r="H1969" t="s">
        <v>941</v>
      </c>
      <c r="I1969" s="1">
        <v>22758</v>
      </c>
      <c r="J1969" t="s">
        <v>10641</v>
      </c>
      <c r="K1969" t="s">
        <v>10642</v>
      </c>
      <c r="L1969">
        <v>73870</v>
      </c>
      <c r="M1969" t="s">
        <v>941</v>
      </c>
      <c r="N1969" s="1">
        <v>44877</v>
      </c>
      <c r="O1969" s="1">
        <v>44880</v>
      </c>
      <c r="P1969">
        <v>57</v>
      </c>
      <c r="Q1969">
        <v>3</v>
      </c>
      <c r="R1969" t="s">
        <v>40</v>
      </c>
      <c r="S1969">
        <v>1</v>
      </c>
      <c r="T1969">
        <v>2</v>
      </c>
      <c r="U1969">
        <v>3</v>
      </c>
      <c r="V1969">
        <v>708</v>
      </c>
      <c r="W1969" t="s">
        <v>41</v>
      </c>
      <c r="X1969" t="s">
        <v>10643</v>
      </c>
      <c r="Y1969" t="s">
        <v>81</v>
      </c>
      <c r="Z1969" s="1">
        <v>44867</v>
      </c>
      <c r="AA1969" s="2">
        <v>0.63966435185185189</v>
      </c>
      <c r="AB1969" s="2">
        <v>0.98886574074074074</v>
      </c>
      <c r="AC1969" t="s">
        <v>45</v>
      </c>
      <c r="AD1969" t="s">
        <v>44</v>
      </c>
      <c r="AE1969" t="s">
        <v>44</v>
      </c>
      <c r="AF1969">
        <v>236</v>
      </c>
    </row>
    <row r="1970" spans="1:32">
      <c r="A1970">
        <v>3257</v>
      </c>
      <c r="B1970">
        <v>2357</v>
      </c>
      <c r="C1970" t="s">
        <v>10644</v>
      </c>
      <c r="D1970" t="s">
        <v>1028</v>
      </c>
      <c r="E1970" t="s">
        <v>34</v>
      </c>
      <c r="F1970" t="s">
        <v>10645</v>
      </c>
      <c r="G1970">
        <v>9753325169</v>
      </c>
      <c r="H1970" t="s">
        <v>37</v>
      </c>
      <c r="I1970" s="1">
        <v>17248</v>
      </c>
      <c r="J1970" t="s">
        <v>10646</v>
      </c>
      <c r="K1970" t="s">
        <v>10647</v>
      </c>
      <c r="L1970">
        <v>21087</v>
      </c>
      <c r="M1970" t="s">
        <v>37</v>
      </c>
      <c r="N1970" s="1">
        <v>44632</v>
      </c>
      <c r="O1970" s="1">
        <v>44635</v>
      </c>
      <c r="P1970">
        <v>5</v>
      </c>
      <c r="Q1970">
        <v>1</v>
      </c>
      <c r="R1970" t="s">
        <v>63</v>
      </c>
      <c r="S1970">
        <v>4</v>
      </c>
      <c r="T1970">
        <v>2</v>
      </c>
      <c r="U1970">
        <v>3</v>
      </c>
      <c r="V1970">
        <v>204</v>
      </c>
      <c r="W1970" t="s">
        <v>41</v>
      </c>
      <c r="X1970" t="s">
        <v>10648</v>
      </c>
      <c r="Y1970" t="s">
        <v>43</v>
      </c>
      <c r="Z1970" s="1">
        <v>44612</v>
      </c>
      <c r="AA1970" s="2">
        <v>0.87222222222222223</v>
      </c>
      <c r="AB1970" s="2">
        <v>0.49928240740740742</v>
      </c>
      <c r="AC1970" t="s">
        <v>45</v>
      </c>
      <c r="AD1970" t="s">
        <v>45</v>
      </c>
      <c r="AE1970" t="s">
        <v>45</v>
      </c>
      <c r="AF1970">
        <v>68</v>
      </c>
    </row>
    <row r="1971" spans="1:32">
      <c r="A1971">
        <v>3258</v>
      </c>
      <c r="B1971">
        <v>2358</v>
      </c>
      <c r="C1971" t="s">
        <v>183</v>
      </c>
      <c r="D1971" t="s">
        <v>1404</v>
      </c>
      <c r="E1971" t="s">
        <v>48</v>
      </c>
      <c r="F1971" t="s">
        <v>10649</v>
      </c>
      <c r="G1971" t="s">
        <v>10650</v>
      </c>
      <c r="H1971" t="s">
        <v>457</v>
      </c>
      <c r="I1971" s="1">
        <v>23383</v>
      </c>
      <c r="J1971" t="s">
        <v>10651</v>
      </c>
      <c r="K1971" t="s">
        <v>10652</v>
      </c>
      <c r="L1971">
        <v>58894</v>
      </c>
      <c r="M1971" t="s">
        <v>457</v>
      </c>
      <c r="N1971" s="1">
        <v>44628</v>
      </c>
      <c r="O1971" s="1">
        <v>44631</v>
      </c>
      <c r="P1971">
        <v>48</v>
      </c>
      <c r="Q1971">
        <v>2</v>
      </c>
      <c r="R1971" t="s">
        <v>40</v>
      </c>
      <c r="S1971">
        <v>4</v>
      </c>
      <c r="T1971">
        <v>2</v>
      </c>
      <c r="U1971">
        <v>3</v>
      </c>
      <c r="V1971">
        <v>720</v>
      </c>
      <c r="W1971" t="s">
        <v>54</v>
      </c>
      <c r="X1971" t="s">
        <v>10653</v>
      </c>
      <c r="Y1971" t="s">
        <v>43</v>
      </c>
      <c r="Z1971" s="1">
        <v>44591</v>
      </c>
      <c r="AA1971" s="2">
        <v>0.5832060185185185</v>
      </c>
      <c r="AB1971" s="2">
        <v>0.83619212962962963</v>
      </c>
      <c r="AC1971" t="s">
        <v>44</v>
      </c>
      <c r="AD1971" t="s">
        <v>44</v>
      </c>
      <c r="AE1971" t="s">
        <v>44</v>
      </c>
      <c r="AF1971">
        <v>240</v>
      </c>
    </row>
    <row r="1972" spans="1:32">
      <c r="A1972">
        <v>3259</v>
      </c>
      <c r="B1972">
        <v>2359</v>
      </c>
      <c r="C1972" t="s">
        <v>2762</v>
      </c>
      <c r="D1972" t="s">
        <v>57</v>
      </c>
      <c r="E1972" t="s">
        <v>48</v>
      </c>
      <c r="F1972" t="s">
        <v>10654</v>
      </c>
      <c r="G1972" t="s">
        <v>10655</v>
      </c>
      <c r="H1972" t="s">
        <v>330</v>
      </c>
      <c r="I1972" s="1">
        <v>28470</v>
      </c>
      <c r="J1972" t="s">
        <v>10656</v>
      </c>
      <c r="K1972" t="s">
        <v>10657</v>
      </c>
      <c r="L1972">
        <v>5594</v>
      </c>
      <c r="M1972" t="s">
        <v>330</v>
      </c>
      <c r="N1972" s="1">
        <v>44823</v>
      </c>
      <c r="O1972" s="1">
        <v>44825</v>
      </c>
      <c r="P1972">
        <v>92</v>
      </c>
      <c r="Q1972">
        <v>4</v>
      </c>
      <c r="R1972" t="s">
        <v>63</v>
      </c>
      <c r="S1972">
        <v>3</v>
      </c>
      <c r="T1972">
        <v>1</v>
      </c>
      <c r="U1972">
        <v>2</v>
      </c>
      <c r="V1972">
        <v>136</v>
      </c>
      <c r="W1972" t="s">
        <v>41</v>
      </c>
      <c r="X1972" t="s">
        <v>10658</v>
      </c>
      <c r="Y1972" t="s">
        <v>43</v>
      </c>
      <c r="Z1972" s="1">
        <v>44785</v>
      </c>
      <c r="AA1972" s="2">
        <v>0.66616898148148151</v>
      </c>
      <c r="AB1972" s="2">
        <v>0.64186342592592593</v>
      </c>
      <c r="AC1972" t="s">
        <v>45</v>
      </c>
      <c r="AD1972" t="s">
        <v>44</v>
      </c>
      <c r="AE1972" t="s">
        <v>45</v>
      </c>
      <c r="AF1972">
        <v>68</v>
      </c>
    </row>
    <row r="1973" spans="1:32">
      <c r="A1973">
        <v>3260</v>
      </c>
      <c r="B1973">
        <v>2360</v>
      </c>
      <c r="C1973" t="s">
        <v>105</v>
      </c>
      <c r="D1973" t="s">
        <v>277</v>
      </c>
      <c r="E1973" t="s">
        <v>34</v>
      </c>
      <c r="F1973" t="s">
        <v>10659</v>
      </c>
      <c r="G1973" t="s">
        <v>10660</v>
      </c>
      <c r="H1973" t="s">
        <v>77</v>
      </c>
      <c r="I1973" s="1">
        <v>37473</v>
      </c>
      <c r="J1973" t="s">
        <v>10661</v>
      </c>
      <c r="K1973" t="s">
        <v>10662</v>
      </c>
      <c r="L1973">
        <v>83463</v>
      </c>
      <c r="M1973" t="s">
        <v>77</v>
      </c>
      <c r="N1973" s="1">
        <v>44857</v>
      </c>
      <c r="O1973" s="1">
        <v>44862</v>
      </c>
      <c r="P1973">
        <v>45</v>
      </c>
      <c r="Q1973">
        <v>2</v>
      </c>
      <c r="R1973" t="s">
        <v>40</v>
      </c>
      <c r="S1973">
        <v>3</v>
      </c>
      <c r="T1973">
        <v>2</v>
      </c>
      <c r="U1973">
        <v>5</v>
      </c>
      <c r="V1973">
        <v>1195</v>
      </c>
      <c r="W1973" t="s">
        <v>54</v>
      </c>
      <c r="X1973" t="s">
        <v>10663</v>
      </c>
      <c r="Y1973" t="s">
        <v>6</v>
      </c>
      <c r="Z1973" s="1">
        <v>44846</v>
      </c>
      <c r="AA1973" s="2">
        <v>0.18783564814814815</v>
      </c>
      <c r="AB1973" s="2">
        <v>0.75083333333333335</v>
      </c>
      <c r="AC1973" t="s">
        <v>44</v>
      </c>
      <c r="AD1973" t="s">
        <v>44</v>
      </c>
      <c r="AE1973" t="s">
        <v>44</v>
      </c>
      <c r="AF1973">
        <v>239</v>
      </c>
    </row>
    <row r="1974" spans="1:32">
      <c r="A1974">
        <v>3261</v>
      </c>
      <c r="B1974">
        <v>2361</v>
      </c>
      <c r="C1974" t="s">
        <v>66</v>
      </c>
      <c r="D1974" t="s">
        <v>2929</v>
      </c>
      <c r="E1974" t="s">
        <v>48</v>
      </c>
      <c r="F1974" t="s">
        <v>10664</v>
      </c>
      <c r="G1974" t="s">
        <v>10665</v>
      </c>
      <c r="H1974" t="s">
        <v>217</v>
      </c>
      <c r="I1974" s="1">
        <v>21292</v>
      </c>
      <c r="J1974" t="s">
        <v>10666</v>
      </c>
      <c r="K1974" t="s">
        <v>8652</v>
      </c>
      <c r="L1974">
        <v>27162</v>
      </c>
      <c r="M1974" t="s">
        <v>217</v>
      </c>
      <c r="N1974" s="1">
        <v>44666</v>
      </c>
      <c r="O1974" s="1">
        <v>44667</v>
      </c>
      <c r="P1974">
        <v>22</v>
      </c>
      <c r="Q1974">
        <v>1</v>
      </c>
      <c r="R1974" t="s">
        <v>53</v>
      </c>
      <c r="S1974">
        <v>4</v>
      </c>
      <c r="T1974">
        <v>2</v>
      </c>
      <c r="U1974">
        <v>1</v>
      </c>
      <c r="V1974">
        <v>144</v>
      </c>
      <c r="W1974" t="s">
        <v>54</v>
      </c>
      <c r="X1974" t="s">
        <v>10667</v>
      </c>
      <c r="Y1974" t="s">
        <v>81</v>
      </c>
      <c r="Z1974" s="1">
        <v>44659</v>
      </c>
      <c r="AA1974" s="2">
        <v>0.27034722222222224</v>
      </c>
      <c r="AB1974" s="2">
        <v>0.70452546296296292</v>
      </c>
      <c r="AC1974" t="s">
        <v>45</v>
      </c>
      <c r="AD1974" t="s">
        <v>45</v>
      </c>
      <c r="AE1974" t="s">
        <v>44</v>
      </c>
      <c r="AF1974">
        <v>144</v>
      </c>
    </row>
    <row r="1975" spans="1:32">
      <c r="A1975">
        <v>3262</v>
      </c>
      <c r="B1975">
        <v>2362</v>
      </c>
      <c r="C1975" t="s">
        <v>722</v>
      </c>
      <c r="D1975" t="s">
        <v>1821</v>
      </c>
      <c r="E1975" t="s">
        <v>34</v>
      </c>
      <c r="F1975" t="s">
        <v>10668</v>
      </c>
      <c r="G1975" t="s">
        <v>10669</v>
      </c>
      <c r="H1975" t="s">
        <v>272</v>
      </c>
      <c r="I1975" s="1">
        <v>28780</v>
      </c>
      <c r="J1975" t="s">
        <v>10670</v>
      </c>
      <c r="K1975" t="s">
        <v>10671</v>
      </c>
      <c r="L1975">
        <v>89006</v>
      </c>
      <c r="M1975" t="s">
        <v>272</v>
      </c>
      <c r="N1975" s="1">
        <v>44687</v>
      </c>
      <c r="O1975" s="1">
        <v>44692</v>
      </c>
      <c r="P1975">
        <v>91</v>
      </c>
      <c r="Q1975">
        <v>4</v>
      </c>
      <c r="R1975" t="s">
        <v>53</v>
      </c>
      <c r="S1975">
        <v>2</v>
      </c>
      <c r="T1975">
        <v>0</v>
      </c>
      <c r="U1975">
        <v>5</v>
      </c>
      <c r="V1975">
        <v>680</v>
      </c>
      <c r="W1975" t="s">
        <v>41</v>
      </c>
      <c r="X1975" t="s">
        <v>10672</v>
      </c>
      <c r="Y1975" t="s">
        <v>6</v>
      </c>
      <c r="Z1975" s="1">
        <v>44659</v>
      </c>
      <c r="AA1975" s="2">
        <v>0.59127314814814813</v>
      </c>
      <c r="AB1975" s="2">
        <v>0.53636574074074073</v>
      </c>
      <c r="AC1975" t="s">
        <v>44</v>
      </c>
      <c r="AD1975" t="s">
        <v>45</v>
      </c>
      <c r="AE1975" t="s">
        <v>44</v>
      </c>
      <c r="AF1975">
        <v>136</v>
      </c>
    </row>
    <row r="1976" spans="1:32">
      <c r="A1976">
        <v>3264</v>
      </c>
      <c r="B1976">
        <v>2364</v>
      </c>
      <c r="C1976" t="s">
        <v>1360</v>
      </c>
      <c r="D1976" t="s">
        <v>2923</v>
      </c>
      <c r="E1976" t="s">
        <v>48</v>
      </c>
      <c r="F1976" t="s">
        <v>10673</v>
      </c>
      <c r="G1976" t="s">
        <v>10674</v>
      </c>
      <c r="H1976" t="s">
        <v>272</v>
      </c>
      <c r="I1976" s="1">
        <v>35687</v>
      </c>
      <c r="J1976" t="s">
        <v>10675</v>
      </c>
      <c r="K1976" t="s">
        <v>10676</v>
      </c>
      <c r="L1976">
        <v>36873</v>
      </c>
      <c r="M1976" t="s">
        <v>272</v>
      </c>
      <c r="N1976" s="1">
        <v>44705</v>
      </c>
      <c r="O1976" s="1">
        <v>44709</v>
      </c>
      <c r="P1976">
        <v>90</v>
      </c>
      <c r="Q1976">
        <v>4</v>
      </c>
      <c r="R1976" t="s">
        <v>40</v>
      </c>
      <c r="S1976">
        <v>1</v>
      </c>
      <c r="T1976">
        <v>2</v>
      </c>
      <c r="U1976">
        <v>4</v>
      </c>
      <c r="V1976">
        <v>984</v>
      </c>
      <c r="W1976" t="s">
        <v>54</v>
      </c>
      <c r="X1976" t="s">
        <v>10677</v>
      </c>
      <c r="Y1976" t="s">
        <v>65</v>
      </c>
      <c r="Z1976" s="1">
        <v>44667</v>
      </c>
      <c r="AA1976" s="2">
        <v>0.76944444444444438</v>
      </c>
      <c r="AB1976" s="2">
        <v>0.4236226851851852</v>
      </c>
      <c r="AC1976" t="s">
        <v>45</v>
      </c>
      <c r="AD1976" t="s">
        <v>44</v>
      </c>
      <c r="AE1976" t="s">
        <v>44</v>
      </c>
      <c r="AF1976">
        <v>246</v>
      </c>
    </row>
    <row r="1977" spans="1:32">
      <c r="A1977">
        <v>3265</v>
      </c>
      <c r="B1977">
        <v>2365</v>
      </c>
      <c r="C1977" t="s">
        <v>1681</v>
      </c>
      <c r="D1977" t="s">
        <v>5089</v>
      </c>
      <c r="E1977" t="s">
        <v>48</v>
      </c>
      <c r="F1977" t="s">
        <v>10678</v>
      </c>
      <c r="G1977" t="s">
        <v>10679</v>
      </c>
      <c r="H1977" t="s">
        <v>692</v>
      </c>
      <c r="I1977" s="1">
        <v>33740</v>
      </c>
      <c r="J1977" t="s">
        <v>10680</v>
      </c>
      <c r="K1977" t="s">
        <v>10681</v>
      </c>
      <c r="L1977">
        <v>53968</v>
      </c>
      <c r="M1977" t="s">
        <v>692</v>
      </c>
      <c r="N1977" s="1">
        <v>44722</v>
      </c>
      <c r="O1977" s="1">
        <v>44723</v>
      </c>
      <c r="P1977">
        <v>7</v>
      </c>
      <c r="Q1977">
        <v>1</v>
      </c>
      <c r="R1977" t="s">
        <v>53</v>
      </c>
      <c r="S1977">
        <v>4</v>
      </c>
      <c r="T1977">
        <v>2</v>
      </c>
      <c r="U1977">
        <v>1</v>
      </c>
      <c r="V1977">
        <v>149</v>
      </c>
      <c r="W1977" t="s">
        <v>54</v>
      </c>
      <c r="X1977" t="s">
        <v>10682</v>
      </c>
      <c r="Y1977" t="s">
        <v>6</v>
      </c>
      <c r="Z1977" s="1">
        <v>44711</v>
      </c>
      <c r="AA1977" s="2">
        <v>0.95322916666666668</v>
      </c>
      <c r="AB1977" s="2">
        <v>0.17744212962962966</v>
      </c>
      <c r="AC1977" t="s">
        <v>44</v>
      </c>
      <c r="AD1977" t="s">
        <v>45</v>
      </c>
      <c r="AE1977" t="s">
        <v>44</v>
      </c>
      <c r="AF1977">
        <v>149</v>
      </c>
    </row>
    <row r="1978" spans="1:32">
      <c r="A1978">
        <v>3266</v>
      </c>
      <c r="B1978">
        <v>2366</v>
      </c>
      <c r="C1978" t="s">
        <v>3700</v>
      </c>
      <c r="D1978" t="s">
        <v>3563</v>
      </c>
      <c r="E1978" t="s">
        <v>34</v>
      </c>
      <c r="F1978" t="s">
        <v>10683</v>
      </c>
      <c r="G1978" t="s">
        <v>10684</v>
      </c>
      <c r="H1978" t="s">
        <v>317</v>
      </c>
      <c r="I1978" s="1">
        <v>20391</v>
      </c>
      <c r="J1978" t="s">
        <v>10685</v>
      </c>
      <c r="K1978" t="s">
        <v>1969</v>
      </c>
      <c r="L1978">
        <v>25922</v>
      </c>
      <c r="M1978" t="s">
        <v>317</v>
      </c>
      <c r="N1978" s="1">
        <v>44640</v>
      </c>
      <c r="O1978" s="1">
        <v>44644</v>
      </c>
      <c r="P1978">
        <v>28</v>
      </c>
      <c r="Q1978">
        <v>2</v>
      </c>
      <c r="R1978" t="s">
        <v>53</v>
      </c>
      <c r="S1978">
        <v>1</v>
      </c>
      <c r="T1978">
        <v>1</v>
      </c>
      <c r="U1978">
        <v>4</v>
      </c>
      <c r="V1978">
        <v>588</v>
      </c>
      <c r="W1978" t="s">
        <v>41</v>
      </c>
      <c r="X1978" t="s">
        <v>10686</v>
      </c>
      <c r="Y1978" t="s">
        <v>81</v>
      </c>
      <c r="Z1978" s="1">
        <v>44609</v>
      </c>
      <c r="AA1978" s="2">
        <v>0.47854166666666664</v>
      </c>
      <c r="AB1978" s="2">
        <v>0.27535879629629628</v>
      </c>
      <c r="AC1978" t="s">
        <v>45</v>
      </c>
      <c r="AD1978" t="s">
        <v>45</v>
      </c>
      <c r="AE1978" t="s">
        <v>45</v>
      </c>
      <c r="AF1978">
        <v>147</v>
      </c>
    </row>
    <row r="1979" spans="1:32">
      <c r="A1979">
        <v>3267</v>
      </c>
      <c r="B1979">
        <v>2367</v>
      </c>
      <c r="C1979" t="s">
        <v>197</v>
      </c>
      <c r="D1979" t="s">
        <v>4428</v>
      </c>
      <c r="E1979" t="s">
        <v>34</v>
      </c>
      <c r="F1979" t="s">
        <v>10687</v>
      </c>
      <c r="G1979" t="s">
        <v>10688</v>
      </c>
      <c r="H1979" t="s">
        <v>135</v>
      </c>
      <c r="I1979" s="1">
        <v>23900</v>
      </c>
      <c r="J1979" t="s">
        <v>10689</v>
      </c>
      <c r="K1979" t="s">
        <v>10690</v>
      </c>
      <c r="L1979">
        <v>63124</v>
      </c>
      <c r="M1979" t="s">
        <v>135</v>
      </c>
      <c r="N1979" s="1">
        <v>44937</v>
      </c>
      <c r="O1979" s="1">
        <v>44939</v>
      </c>
      <c r="P1979">
        <v>88</v>
      </c>
      <c r="Q1979">
        <v>4</v>
      </c>
      <c r="R1979" t="s">
        <v>53</v>
      </c>
      <c r="S1979">
        <v>1</v>
      </c>
      <c r="T1979">
        <v>1</v>
      </c>
      <c r="U1979">
        <v>2</v>
      </c>
      <c r="V1979">
        <v>292</v>
      </c>
      <c r="W1979" t="s">
        <v>41</v>
      </c>
      <c r="X1979" t="s">
        <v>10691</v>
      </c>
      <c r="Y1979" t="s">
        <v>81</v>
      </c>
      <c r="Z1979" s="1">
        <v>44911</v>
      </c>
      <c r="AA1979" s="2">
        <v>0.35422453703703699</v>
      </c>
      <c r="AB1979" s="2">
        <v>0.7585763888888889</v>
      </c>
      <c r="AC1979" t="s">
        <v>45</v>
      </c>
      <c r="AD1979" t="s">
        <v>44</v>
      </c>
      <c r="AE1979" t="s">
        <v>44</v>
      </c>
      <c r="AF1979">
        <v>146</v>
      </c>
    </row>
    <row r="1980" spans="1:32">
      <c r="A1980">
        <v>3268</v>
      </c>
      <c r="B1980">
        <v>2368</v>
      </c>
      <c r="C1980" t="s">
        <v>371</v>
      </c>
      <c r="D1980" t="s">
        <v>3662</v>
      </c>
      <c r="E1980" t="s">
        <v>34</v>
      </c>
      <c r="F1980" t="s">
        <v>10692</v>
      </c>
      <c r="G1980">
        <v>4876051236</v>
      </c>
      <c r="H1980" t="s">
        <v>1301</v>
      </c>
      <c r="I1980" s="1">
        <v>30298</v>
      </c>
      <c r="J1980" t="s">
        <v>10693</v>
      </c>
      <c r="K1980" t="s">
        <v>10694</v>
      </c>
      <c r="L1980">
        <v>49024</v>
      </c>
      <c r="M1980" t="s">
        <v>1301</v>
      </c>
      <c r="N1980" s="1">
        <v>44722</v>
      </c>
      <c r="O1980" s="1">
        <v>44726</v>
      </c>
      <c r="P1980">
        <v>13</v>
      </c>
      <c r="Q1980">
        <v>1</v>
      </c>
      <c r="R1980" t="s">
        <v>53</v>
      </c>
      <c r="S1980">
        <v>2</v>
      </c>
      <c r="T1980">
        <v>2</v>
      </c>
      <c r="U1980">
        <v>4</v>
      </c>
      <c r="V1980">
        <v>548</v>
      </c>
      <c r="W1980" t="s">
        <v>41</v>
      </c>
      <c r="X1980" t="s">
        <v>10695</v>
      </c>
      <c r="Y1980" t="s">
        <v>81</v>
      </c>
      <c r="Z1980" s="1">
        <v>44712</v>
      </c>
      <c r="AA1980" s="2">
        <v>0.45695601851851847</v>
      </c>
      <c r="AB1980" s="2">
        <v>0.57136574074074076</v>
      </c>
      <c r="AC1980" t="s">
        <v>44</v>
      </c>
      <c r="AD1980" t="s">
        <v>45</v>
      </c>
      <c r="AE1980" t="s">
        <v>44</v>
      </c>
      <c r="AF1980">
        <v>137</v>
      </c>
    </row>
    <row r="1981" spans="1:32">
      <c r="A1981">
        <v>3269</v>
      </c>
      <c r="B1981">
        <v>2369</v>
      </c>
      <c r="C1981" t="s">
        <v>7520</v>
      </c>
      <c r="D1981" t="s">
        <v>3805</v>
      </c>
      <c r="E1981" t="s">
        <v>48</v>
      </c>
      <c r="F1981" t="s">
        <v>10696</v>
      </c>
      <c r="G1981" t="s">
        <v>10697</v>
      </c>
      <c r="H1981" t="s">
        <v>122</v>
      </c>
      <c r="I1981" s="1">
        <v>27759</v>
      </c>
      <c r="J1981" t="s">
        <v>10698</v>
      </c>
      <c r="K1981" t="s">
        <v>10699</v>
      </c>
      <c r="L1981">
        <v>91086</v>
      </c>
      <c r="M1981" t="s">
        <v>122</v>
      </c>
      <c r="N1981" s="1">
        <v>44835</v>
      </c>
      <c r="O1981" s="1">
        <v>44840</v>
      </c>
      <c r="P1981">
        <v>26</v>
      </c>
      <c r="Q1981">
        <v>2</v>
      </c>
      <c r="R1981" t="s">
        <v>63</v>
      </c>
      <c r="S1981">
        <v>4</v>
      </c>
      <c r="T1981">
        <v>0</v>
      </c>
      <c r="U1981">
        <v>5</v>
      </c>
      <c r="V1981">
        <v>410</v>
      </c>
      <c r="W1981" t="s">
        <v>54</v>
      </c>
      <c r="X1981" t="s">
        <v>10700</v>
      </c>
      <c r="Y1981" t="s">
        <v>43</v>
      </c>
      <c r="Z1981" s="1">
        <v>44822</v>
      </c>
      <c r="AA1981" s="2">
        <v>0.51724537037037044</v>
      </c>
      <c r="AB1981" s="2">
        <v>0.32859953703703704</v>
      </c>
      <c r="AC1981" t="s">
        <v>44</v>
      </c>
      <c r="AD1981" t="s">
        <v>44</v>
      </c>
      <c r="AE1981" t="s">
        <v>45</v>
      </c>
      <c r="AF1981">
        <v>82</v>
      </c>
    </row>
    <row r="1982" spans="1:32">
      <c r="A1982">
        <v>3270</v>
      </c>
      <c r="B1982">
        <v>2370</v>
      </c>
      <c r="C1982" t="s">
        <v>3322</v>
      </c>
      <c r="D1982" t="s">
        <v>5089</v>
      </c>
      <c r="E1982" t="s">
        <v>48</v>
      </c>
      <c r="F1982" t="s">
        <v>10701</v>
      </c>
      <c r="G1982" t="s">
        <v>10702</v>
      </c>
      <c r="H1982" t="s">
        <v>37</v>
      </c>
      <c r="I1982" s="1">
        <v>21152</v>
      </c>
      <c r="J1982" t="s">
        <v>10703</v>
      </c>
      <c r="K1982" t="s">
        <v>1333</v>
      </c>
      <c r="L1982">
        <v>57223</v>
      </c>
      <c r="M1982" t="s">
        <v>37</v>
      </c>
      <c r="N1982" s="1">
        <v>44653</v>
      </c>
      <c r="O1982" s="1">
        <v>44656</v>
      </c>
      <c r="P1982">
        <v>71</v>
      </c>
      <c r="Q1982">
        <v>3</v>
      </c>
      <c r="R1982" t="s">
        <v>63</v>
      </c>
      <c r="S1982">
        <v>2</v>
      </c>
      <c r="T1982">
        <v>1</v>
      </c>
      <c r="U1982">
        <v>3</v>
      </c>
      <c r="V1982">
        <v>213</v>
      </c>
      <c r="W1982" t="s">
        <v>41</v>
      </c>
      <c r="X1982" t="s">
        <v>10704</v>
      </c>
      <c r="Y1982" t="s">
        <v>6</v>
      </c>
      <c r="Z1982" s="1">
        <v>44639</v>
      </c>
      <c r="AA1982" s="2">
        <v>0.73373842592592586</v>
      </c>
      <c r="AB1982" s="2">
        <v>0.57174768518518515</v>
      </c>
      <c r="AC1982" t="s">
        <v>44</v>
      </c>
      <c r="AD1982" t="s">
        <v>45</v>
      </c>
      <c r="AE1982" t="s">
        <v>45</v>
      </c>
      <c r="AF1982">
        <v>71</v>
      </c>
    </row>
    <row r="1983" spans="1:32">
      <c r="A1983">
        <v>3271</v>
      </c>
      <c r="B1983">
        <v>2371</v>
      </c>
      <c r="C1983" t="s">
        <v>1310</v>
      </c>
      <c r="D1983" t="s">
        <v>4298</v>
      </c>
      <c r="E1983" t="s">
        <v>48</v>
      </c>
      <c r="F1983" t="s">
        <v>10705</v>
      </c>
      <c r="G1983">
        <v>7672101813</v>
      </c>
      <c r="H1983" t="s">
        <v>280</v>
      </c>
      <c r="I1983" s="1">
        <v>31661</v>
      </c>
      <c r="J1983" t="s">
        <v>10706</v>
      </c>
      <c r="K1983" t="s">
        <v>6644</v>
      </c>
      <c r="L1983">
        <v>81536</v>
      </c>
      <c r="M1983" t="s">
        <v>280</v>
      </c>
      <c r="N1983" s="1">
        <v>44910</v>
      </c>
      <c r="O1983" s="1">
        <v>44913</v>
      </c>
      <c r="P1983">
        <v>4</v>
      </c>
      <c r="Q1983">
        <v>1</v>
      </c>
      <c r="R1983" t="s">
        <v>53</v>
      </c>
      <c r="S1983">
        <v>3</v>
      </c>
      <c r="T1983">
        <v>1</v>
      </c>
      <c r="U1983">
        <v>3</v>
      </c>
      <c r="V1983">
        <v>393</v>
      </c>
      <c r="W1983" t="s">
        <v>41</v>
      </c>
      <c r="X1983" t="s">
        <v>10707</v>
      </c>
      <c r="Y1983" t="s">
        <v>43</v>
      </c>
      <c r="Z1983" s="1">
        <v>44897</v>
      </c>
      <c r="AA1983" s="2">
        <v>0.88190972222222219</v>
      </c>
      <c r="AB1983" s="2">
        <v>0.28018518518518515</v>
      </c>
      <c r="AC1983" t="s">
        <v>45</v>
      </c>
      <c r="AD1983" t="s">
        <v>45</v>
      </c>
      <c r="AE1983" t="s">
        <v>44</v>
      </c>
      <c r="AF1983">
        <v>131</v>
      </c>
    </row>
    <row r="1984" spans="1:32">
      <c r="A1984">
        <v>3272</v>
      </c>
      <c r="B1984">
        <v>2372</v>
      </c>
      <c r="C1984" t="s">
        <v>3322</v>
      </c>
      <c r="D1984" t="s">
        <v>8800</v>
      </c>
      <c r="E1984" t="s">
        <v>34</v>
      </c>
      <c r="F1984" t="s">
        <v>10708</v>
      </c>
      <c r="G1984" t="s">
        <v>10709</v>
      </c>
      <c r="H1984" t="s">
        <v>115</v>
      </c>
      <c r="I1984" s="1">
        <v>17582</v>
      </c>
      <c r="J1984" t="s">
        <v>10710</v>
      </c>
      <c r="K1984" t="s">
        <v>10711</v>
      </c>
      <c r="L1984">
        <v>67285</v>
      </c>
      <c r="M1984" t="s">
        <v>115</v>
      </c>
      <c r="N1984" s="1">
        <v>44689</v>
      </c>
      <c r="O1984" s="1">
        <v>44690</v>
      </c>
      <c r="P1984">
        <v>58</v>
      </c>
      <c r="Q1984">
        <v>3</v>
      </c>
      <c r="R1984" t="s">
        <v>53</v>
      </c>
      <c r="S1984">
        <v>1</v>
      </c>
      <c r="T1984">
        <v>0</v>
      </c>
      <c r="U1984">
        <v>1</v>
      </c>
      <c r="V1984">
        <v>127</v>
      </c>
      <c r="W1984" t="s">
        <v>41</v>
      </c>
      <c r="X1984" t="s">
        <v>10712</v>
      </c>
      <c r="Y1984" t="s">
        <v>65</v>
      </c>
      <c r="Z1984" s="1">
        <v>44675</v>
      </c>
      <c r="AA1984" s="2">
        <v>0.5178356481481482</v>
      </c>
      <c r="AB1984" s="2">
        <v>0.93332175925925931</v>
      </c>
      <c r="AC1984" t="s">
        <v>44</v>
      </c>
      <c r="AD1984" t="s">
        <v>45</v>
      </c>
      <c r="AE1984" t="s">
        <v>44</v>
      </c>
      <c r="AF1984">
        <v>127</v>
      </c>
    </row>
    <row r="1985" spans="1:32">
      <c r="A1985">
        <v>3273</v>
      </c>
      <c r="B1985">
        <v>2373</v>
      </c>
      <c r="C1985" t="s">
        <v>10713</v>
      </c>
      <c r="D1985" t="s">
        <v>841</v>
      </c>
      <c r="E1985" t="s">
        <v>34</v>
      </c>
      <c r="F1985" t="s">
        <v>10714</v>
      </c>
      <c r="G1985" t="s">
        <v>10715</v>
      </c>
      <c r="H1985" t="s">
        <v>77</v>
      </c>
      <c r="I1985" s="1">
        <v>26566</v>
      </c>
      <c r="J1985" t="s">
        <v>10716</v>
      </c>
      <c r="K1985" t="s">
        <v>10717</v>
      </c>
      <c r="L1985">
        <v>25741</v>
      </c>
      <c r="M1985" t="s">
        <v>77</v>
      </c>
      <c r="N1985" s="1">
        <v>44601</v>
      </c>
      <c r="O1985" s="1">
        <v>44602</v>
      </c>
      <c r="P1985">
        <v>90</v>
      </c>
      <c r="Q1985">
        <v>4</v>
      </c>
      <c r="R1985" t="s">
        <v>40</v>
      </c>
      <c r="S1985">
        <v>2</v>
      </c>
      <c r="T1985">
        <v>2</v>
      </c>
      <c r="U1985">
        <v>1</v>
      </c>
      <c r="V1985">
        <v>245</v>
      </c>
      <c r="W1985" t="s">
        <v>54</v>
      </c>
      <c r="X1985" t="s">
        <v>10718</v>
      </c>
      <c r="Y1985" t="s">
        <v>6</v>
      </c>
      <c r="Z1985" s="1">
        <v>44591</v>
      </c>
      <c r="AA1985" s="2">
        <v>0.19538194444444446</v>
      </c>
      <c r="AB1985" s="2">
        <v>0.46543981481481483</v>
      </c>
      <c r="AC1985" t="s">
        <v>45</v>
      </c>
      <c r="AD1985" t="s">
        <v>45</v>
      </c>
      <c r="AE1985" t="s">
        <v>45</v>
      </c>
      <c r="AF1985">
        <v>245</v>
      </c>
    </row>
    <row r="1986" spans="1:32">
      <c r="A1986">
        <v>3276</v>
      </c>
      <c r="B1986">
        <v>2376</v>
      </c>
      <c r="C1986" t="s">
        <v>168</v>
      </c>
      <c r="D1986" t="s">
        <v>462</v>
      </c>
      <c r="E1986" t="s">
        <v>34</v>
      </c>
      <c r="F1986" t="s">
        <v>10719</v>
      </c>
      <c r="G1986" t="s">
        <v>10720</v>
      </c>
      <c r="H1986" t="s">
        <v>171</v>
      </c>
      <c r="I1986" s="1">
        <v>33601</v>
      </c>
      <c r="J1986" t="s">
        <v>10721</v>
      </c>
      <c r="K1986" t="s">
        <v>10722</v>
      </c>
      <c r="L1986">
        <v>38920</v>
      </c>
      <c r="M1986" t="s">
        <v>171</v>
      </c>
      <c r="N1986" s="1">
        <v>44683</v>
      </c>
      <c r="O1986" s="1">
        <v>44686</v>
      </c>
      <c r="P1986">
        <v>33</v>
      </c>
      <c r="Q1986">
        <v>2</v>
      </c>
      <c r="R1986" t="s">
        <v>40</v>
      </c>
      <c r="S1986">
        <v>3</v>
      </c>
      <c r="T1986">
        <v>0</v>
      </c>
      <c r="U1986">
        <v>3</v>
      </c>
      <c r="V1986">
        <v>633</v>
      </c>
      <c r="W1986" t="s">
        <v>54</v>
      </c>
      <c r="X1986" t="s">
        <v>10723</v>
      </c>
      <c r="Y1986" t="s">
        <v>6</v>
      </c>
      <c r="Z1986" s="1">
        <v>44667</v>
      </c>
      <c r="AA1986" s="2">
        <v>0.89118055555555553</v>
      </c>
      <c r="AB1986" s="2">
        <v>0.44414351851851852</v>
      </c>
      <c r="AC1986" t="s">
        <v>45</v>
      </c>
      <c r="AD1986" t="s">
        <v>44</v>
      </c>
      <c r="AE1986" t="s">
        <v>45</v>
      </c>
      <c r="AF1986">
        <v>211</v>
      </c>
    </row>
    <row r="1987" spans="1:32">
      <c r="A1987">
        <v>3277</v>
      </c>
      <c r="B1987">
        <v>2377</v>
      </c>
      <c r="C1987" t="s">
        <v>409</v>
      </c>
      <c r="D1987" t="s">
        <v>716</v>
      </c>
      <c r="E1987" t="s">
        <v>34</v>
      </c>
      <c r="F1987" t="s">
        <v>10724</v>
      </c>
      <c r="G1987" t="s">
        <v>10725</v>
      </c>
      <c r="H1987" t="s">
        <v>537</v>
      </c>
      <c r="I1987" s="1">
        <v>28591</v>
      </c>
      <c r="J1987" t="s">
        <v>10726</v>
      </c>
      <c r="K1987" t="s">
        <v>10727</v>
      </c>
      <c r="L1987">
        <v>32013</v>
      </c>
      <c r="M1987" t="s">
        <v>537</v>
      </c>
      <c r="N1987" s="1">
        <v>44935</v>
      </c>
      <c r="O1987" s="1">
        <v>44937</v>
      </c>
      <c r="P1987">
        <v>7</v>
      </c>
      <c r="Q1987">
        <v>1</v>
      </c>
      <c r="R1987" t="s">
        <v>53</v>
      </c>
      <c r="S1987">
        <v>4</v>
      </c>
      <c r="T1987">
        <v>2</v>
      </c>
      <c r="U1987">
        <v>2</v>
      </c>
      <c r="V1987">
        <v>270</v>
      </c>
      <c r="W1987" t="s">
        <v>41</v>
      </c>
      <c r="X1987" t="s">
        <v>10728</v>
      </c>
      <c r="Y1987" t="s">
        <v>43</v>
      </c>
      <c r="Z1987" s="1">
        <v>44897</v>
      </c>
      <c r="AA1987" s="2">
        <v>0.36592592592592593</v>
      </c>
      <c r="AB1987" s="2">
        <v>0.86756944444444439</v>
      </c>
      <c r="AC1987" t="s">
        <v>44</v>
      </c>
      <c r="AD1987" t="s">
        <v>45</v>
      </c>
      <c r="AE1987" t="s">
        <v>44</v>
      </c>
      <c r="AF1987">
        <v>135</v>
      </c>
    </row>
    <row r="1988" spans="1:32">
      <c r="A1988">
        <v>3278</v>
      </c>
      <c r="B1988">
        <v>2378</v>
      </c>
      <c r="C1988" t="s">
        <v>1001</v>
      </c>
      <c r="D1988" t="s">
        <v>4616</v>
      </c>
      <c r="E1988" t="s">
        <v>34</v>
      </c>
      <c r="F1988" t="s">
        <v>10729</v>
      </c>
      <c r="G1988" t="s">
        <v>10730</v>
      </c>
      <c r="H1988" t="s">
        <v>135</v>
      </c>
      <c r="I1988" s="1">
        <v>21306</v>
      </c>
      <c r="J1988" t="s">
        <v>10731</v>
      </c>
      <c r="K1988" t="s">
        <v>10732</v>
      </c>
      <c r="L1988">
        <v>19493</v>
      </c>
      <c r="M1988" t="s">
        <v>135</v>
      </c>
      <c r="N1988" s="1">
        <v>44658</v>
      </c>
      <c r="O1988" s="1">
        <v>44662</v>
      </c>
      <c r="P1988">
        <v>46</v>
      </c>
      <c r="Q1988">
        <v>2</v>
      </c>
      <c r="R1988" t="s">
        <v>53</v>
      </c>
      <c r="S1988">
        <v>4</v>
      </c>
      <c r="T1988">
        <v>0</v>
      </c>
      <c r="U1988">
        <v>4</v>
      </c>
      <c r="V1988">
        <v>532</v>
      </c>
      <c r="W1988" t="s">
        <v>41</v>
      </c>
      <c r="X1988" t="s">
        <v>10733</v>
      </c>
      <c r="Y1988" t="s">
        <v>65</v>
      </c>
      <c r="Z1988" s="1">
        <v>44643</v>
      </c>
      <c r="AA1988" s="2">
        <v>3.5960648148148151E-2</v>
      </c>
      <c r="AB1988" s="2">
        <v>0.3732523148148148</v>
      </c>
      <c r="AC1988" t="s">
        <v>45</v>
      </c>
      <c r="AD1988" t="s">
        <v>44</v>
      </c>
      <c r="AE1988" t="s">
        <v>45</v>
      </c>
      <c r="AF1988">
        <v>133</v>
      </c>
    </row>
    <row r="1989" spans="1:32">
      <c r="A1989">
        <v>3279</v>
      </c>
      <c r="B1989">
        <v>2379</v>
      </c>
      <c r="C1989" t="s">
        <v>5215</v>
      </c>
      <c r="D1989" t="s">
        <v>1209</v>
      </c>
      <c r="E1989" t="s">
        <v>48</v>
      </c>
      <c r="F1989" t="s">
        <v>10734</v>
      </c>
      <c r="G1989" t="s">
        <v>10735</v>
      </c>
      <c r="H1989" t="s">
        <v>330</v>
      </c>
      <c r="I1989" s="1">
        <v>18096</v>
      </c>
      <c r="J1989" t="s">
        <v>10736</v>
      </c>
      <c r="K1989" t="s">
        <v>10699</v>
      </c>
      <c r="L1989">
        <v>94070</v>
      </c>
      <c r="M1989" t="s">
        <v>330</v>
      </c>
      <c r="N1989" s="1">
        <v>44787</v>
      </c>
      <c r="O1989" s="1">
        <v>44788</v>
      </c>
      <c r="P1989">
        <v>99</v>
      </c>
      <c r="Q1989">
        <v>4</v>
      </c>
      <c r="R1989" t="s">
        <v>40</v>
      </c>
      <c r="S1989">
        <v>3</v>
      </c>
      <c r="T1989">
        <v>0</v>
      </c>
      <c r="U1989">
        <v>1</v>
      </c>
      <c r="V1989">
        <v>244</v>
      </c>
      <c r="W1989" t="s">
        <v>54</v>
      </c>
      <c r="X1989" t="s">
        <v>10737</v>
      </c>
      <c r="Y1989" t="s">
        <v>81</v>
      </c>
      <c r="Z1989" s="1">
        <v>44755</v>
      </c>
      <c r="AA1989" s="2">
        <v>0.27070601851851855</v>
      </c>
      <c r="AB1989" s="2">
        <v>0.14677083333333332</v>
      </c>
      <c r="AC1989" t="s">
        <v>44</v>
      </c>
      <c r="AD1989" t="s">
        <v>44</v>
      </c>
      <c r="AE1989" t="s">
        <v>45</v>
      </c>
      <c r="AF1989">
        <v>244</v>
      </c>
    </row>
    <row r="1990" spans="1:32">
      <c r="A1990">
        <v>3281</v>
      </c>
      <c r="B1990">
        <v>2381</v>
      </c>
      <c r="C1990" t="s">
        <v>583</v>
      </c>
      <c r="D1990" t="s">
        <v>2203</v>
      </c>
      <c r="E1990" t="s">
        <v>48</v>
      </c>
      <c r="F1990" t="s">
        <v>10738</v>
      </c>
      <c r="G1990" t="s">
        <v>10739</v>
      </c>
      <c r="H1990" t="s">
        <v>129</v>
      </c>
      <c r="I1990" s="1">
        <v>27072</v>
      </c>
      <c r="J1990" t="s">
        <v>10740</v>
      </c>
      <c r="K1990" t="s">
        <v>10741</v>
      </c>
      <c r="L1990">
        <v>13438</v>
      </c>
      <c r="M1990" t="s">
        <v>129</v>
      </c>
      <c r="N1990" s="1">
        <v>44744</v>
      </c>
      <c r="O1990" s="1">
        <v>44745</v>
      </c>
      <c r="P1990">
        <v>38</v>
      </c>
      <c r="Q1990">
        <v>2</v>
      </c>
      <c r="R1990" t="s">
        <v>63</v>
      </c>
      <c r="S1990">
        <v>2</v>
      </c>
      <c r="T1990">
        <v>2</v>
      </c>
      <c r="U1990">
        <v>1</v>
      </c>
      <c r="V1990">
        <v>75</v>
      </c>
      <c r="W1990" t="s">
        <v>54</v>
      </c>
      <c r="X1990" t="s">
        <v>10742</v>
      </c>
      <c r="Y1990" t="s">
        <v>81</v>
      </c>
      <c r="Z1990" s="1">
        <v>44725</v>
      </c>
      <c r="AA1990" s="2">
        <v>0.29714120370370373</v>
      </c>
      <c r="AB1990" s="2">
        <v>0.41767361111111106</v>
      </c>
      <c r="AC1990" t="s">
        <v>44</v>
      </c>
      <c r="AD1990" t="s">
        <v>45</v>
      </c>
      <c r="AE1990" t="s">
        <v>44</v>
      </c>
      <c r="AF1990">
        <v>75</v>
      </c>
    </row>
    <row r="1991" spans="1:32">
      <c r="A1991">
        <v>3282</v>
      </c>
      <c r="B1991">
        <v>2382</v>
      </c>
      <c r="C1991" t="s">
        <v>8746</v>
      </c>
      <c r="D1991" t="s">
        <v>1453</v>
      </c>
      <c r="E1991" t="s">
        <v>34</v>
      </c>
      <c r="F1991" t="s">
        <v>10743</v>
      </c>
      <c r="G1991" t="s">
        <v>10744</v>
      </c>
      <c r="H1991" t="s">
        <v>70</v>
      </c>
      <c r="I1991" s="1">
        <v>23962</v>
      </c>
      <c r="J1991" t="s">
        <v>10745</v>
      </c>
      <c r="K1991" t="s">
        <v>10746</v>
      </c>
      <c r="L1991">
        <v>45277</v>
      </c>
      <c r="M1991" t="s">
        <v>70</v>
      </c>
      <c r="N1991" s="1">
        <v>44942</v>
      </c>
      <c r="O1991" s="1">
        <v>44946</v>
      </c>
      <c r="P1991">
        <v>17</v>
      </c>
      <c r="Q1991">
        <v>1</v>
      </c>
      <c r="R1991" t="s">
        <v>63</v>
      </c>
      <c r="S1991">
        <v>1</v>
      </c>
      <c r="T1991">
        <v>0</v>
      </c>
      <c r="U1991">
        <v>4</v>
      </c>
      <c r="V1991">
        <v>252</v>
      </c>
      <c r="W1991" t="s">
        <v>41</v>
      </c>
      <c r="X1991" t="s">
        <v>10747</v>
      </c>
      <c r="Y1991" t="s">
        <v>43</v>
      </c>
      <c r="Z1991" s="1">
        <v>44913</v>
      </c>
      <c r="AA1991" s="2">
        <v>1.1909722222222223E-2</v>
      </c>
      <c r="AB1991" s="2">
        <v>0.57133101851851853</v>
      </c>
      <c r="AC1991" t="s">
        <v>45</v>
      </c>
      <c r="AD1991" t="s">
        <v>44</v>
      </c>
      <c r="AE1991" t="s">
        <v>45</v>
      </c>
      <c r="AF1991">
        <v>63</v>
      </c>
    </row>
    <row r="1992" spans="1:32">
      <c r="A1992">
        <v>3284</v>
      </c>
      <c r="B1992">
        <v>2384</v>
      </c>
      <c r="C1992" t="s">
        <v>10748</v>
      </c>
      <c r="D1992" t="s">
        <v>889</v>
      </c>
      <c r="E1992" t="s">
        <v>34</v>
      </c>
      <c r="F1992" t="s">
        <v>10749</v>
      </c>
      <c r="G1992">
        <v>7162796858</v>
      </c>
      <c r="H1992" t="s">
        <v>164</v>
      </c>
      <c r="I1992" s="1">
        <v>31626</v>
      </c>
      <c r="J1992" t="s">
        <v>10750</v>
      </c>
      <c r="K1992" t="s">
        <v>2325</v>
      </c>
      <c r="L1992">
        <v>40256</v>
      </c>
      <c r="M1992" t="s">
        <v>164</v>
      </c>
      <c r="N1992" s="1">
        <v>44829</v>
      </c>
      <c r="O1992" s="1">
        <v>44834</v>
      </c>
      <c r="P1992">
        <v>76</v>
      </c>
      <c r="Q1992">
        <v>4</v>
      </c>
      <c r="R1992" t="s">
        <v>53</v>
      </c>
      <c r="S1992">
        <v>1</v>
      </c>
      <c r="T1992">
        <v>0</v>
      </c>
      <c r="U1992">
        <v>5</v>
      </c>
      <c r="V1992">
        <v>660</v>
      </c>
      <c r="W1992" t="s">
        <v>54</v>
      </c>
      <c r="X1992" t="s">
        <v>10751</v>
      </c>
      <c r="Y1992" t="s">
        <v>65</v>
      </c>
      <c r="Z1992" s="1">
        <v>44816</v>
      </c>
      <c r="AA1992" s="2">
        <v>0.85543981481481479</v>
      </c>
      <c r="AB1992" s="2">
        <v>5.454861111111111E-2</v>
      </c>
      <c r="AC1992" t="s">
        <v>44</v>
      </c>
      <c r="AD1992" t="s">
        <v>44</v>
      </c>
      <c r="AE1992" t="s">
        <v>45</v>
      </c>
      <c r="AF1992">
        <v>132</v>
      </c>
    </row>
    <row r="1993" spans="1:32">
      <c r="A1993">
        <v>3285</v>
      </c>
      <c r="B1993">
        <v>2385</v>
      </c>
      <c r="C1993" t="s">
        <v>602</v>
      </c>
      <c r="D1993" t="s">
        <v>99</v>
      </c>
      <c r="E1993" t="s">
        <v>48</v>
      </c>
      <c r="F1993" t="s">
        <v>10752</v>
      </c>
      <c r="G1993" t="s">
        <v>10753</v>
      </c>
      <c r="H1993" t="s">
        <v>86</v>
      </c>
      <c r="I1993" s="1">
        <v>19429</v>
      </c>
      <c r="J1993" t="s">
        <v>10754</v>
      </c>
      <c r="K1993" t="s">
        <v>10755</v>
      </c>
      <c r="L1993">
        <v>75699</v>
      </c>
      <c r="M1993" t="s">
        <v>86</v>
      </c>
      <c r="N1993" s="1">
        <v>44649</v>
      </c>
      <c r="O1993" s="1">
        <v>44654</v>
      </c>
      <c r="P1993">
        <v>29</v>
      </c>
      <c r="Q1993">
        <v>2</v>
      </c>
      <c r="R1993" t="s">
        <v>63</v>
      </c>
      <c r="S1993">
        <v>1</v>
      </c>
      <c r="T1993">
        <v>0</v>
      </c>
      <c r="U1993">
        <v>5</v>
      </c>
      <c r="V1993">
        <v>310</v>
      </c>
      <c r="W1993" t="s">
        <v>54</v>
      </c>
      <c r="X1993" t="s">
        <v>10756</v>
      </c>
      <c r="Y1993" t="s">
        <v>6</v>
      </c>
      <c r="Z1993" s="1">
        <v>44627</v>
      </c>
      <c r="AA1993" s="2">
        <v>0.20356481481481481</v>
      </c>
      <c r="AB1993" s="2">
        <v>0.30777777777777776</v>
      </c>
      <c r="AC1993" t="s">
        <v>45</v>
      </c>
      <c r="AD1993" t="s">
        <v>44</v>
      </c>
      <c r="AE1993" t="s">
        <v>45</v>
      </c>
      <c r="AF1993">
        <v>62</v>
      </c>
    </row>
    <row r="1994" spans="1:32">
      <c r="A1994">
        <v>3286</v>
      </c>
      <c r="B1994">
        <v>2386</v>
      </c>
      <c r="C1994" t="s">
        <v>1367</v>
      </c>
      <c r="D1994" t="s">
        <v>4704</v>
      </c>
      <c r="E1994" t="s">
        <v>48</v>
      </c>
      <c r="F1994" t="s">
        <v>10757</v>
      </c>
      <c r="G1994" t="s">
        <v>10758</v>
      </c>
      <c r="H1994" t="s">
        <v>904</v>
      </c>
      <c r="I1994" s="1">
        <v>30499</v>
      </c>
      <c r="J1994" t="s">
        <v>10759</v>
      </c>
      <c r="K1994" t="s">
        <v>9237</v>
      </c>
      <c r="L1994">
        <v>16157</v>
      </c>
      <c r="M1994" t="s">
        <v>904</v>
      </c>
      <c r="N1994" s="1">
        <v>44791</v>
      </c>
      <c r="O1994" s="1">
        <v>44792</v>
      </c>
      <c r="P1994">
        <v>65</v>
      </c>
      <c r="Q1994">
        <v>3</v>
      </c>
      <c r="R1994" t="s">
        <v>63</v>
      </c>
      <c r="S1994">
        <v>2</v>
      </c>
      <c r="T1994">
        <v>1</v>
      </c>
      <c r="U1994">
        <v>1</v>
      </c>
      <c r="V1994">
        <v>88</v>
      </c>
      <c r="W1994" t="s">
        <v>54</v>
      </c>
      <c r="X1994" t="s">
        <v>10760</v>
      </c>
      <c r="Y1994" t="s">
        <v>65</v>
      </c>
      <c r="Z1994" s="1">
        <v>44780</v>
      </c>
      <c r="AA1994" s="2">
        <v>0.64212962962962961</v>
      </c>
      <c r="AB1994" s="2">
        <v>0.57581018518518523</v>
      </c>
      <c r="AC1994" t="s">
        <v>45</v>
      </c>
      <c r="AD1994" t="s">
        <v>45</v>
      </c>
      <c r="AE1994" t="s">
        <v>44</v>
      </c>
      <c r="AF1994">
        <v>88</v>
      </c>
    </row>
    <row r="1995" spans="1:32">
      <c r="A1995">
        <v>3287</v>
      </c>
      <c r="B1995">
        <v>2387</v>
      </c>
      <c r="C1995" t="s">
        <v>590</v>
      </c>
      <c r="D1995" t="s">
        <v>1092</v>
      </c>
      <c r="E1995" t="s">
        <v>48</v>
      </c>
      <c r="F1995" t="s">
        <v>10761</v>
      </c>
      <c r="G1995">
        <f>1-975-704-7290</f>
        <v>-8968</v>
      </c>
      <c r="H1995" t="s">
        <v>94</v>
      </c>
      <c r="I1995" s="1">
        <v>37685</v>
      </c>
      <c r="J1995" t="s">
        <v>10762</v>
      </c>
      <c r="K1995" t="s">
        <v>10763</v>
      </c>
      <c r="L1995">
        <v>20333</v>
      </c>
      <c r="M1995" t="s">
        <v>94</v>
      </c>
      <c r="N1995" s="1">
        <v>44679</v>
      </c>
      <c r="O1995" s="1">
        <v>44681</v>
      </c>
      <c r="P1995">
        <v>5</v>
      </c>
      <c r="Q1995">
        <v>1</v>
      </c>
      <c r="R1995" t="s">
        <v>63</v>
      </c>
      <c r="S1995">
        <v>2</v>
      </c>
      <c r="T1995">
        <v>1</v>
      </c>
      <c r="U1995">
        <v>2</v>
      </c>
      <c r="V1995">
        <v>126</v>
      </c>
      <c r="W1995" t="s">
        <v>54</v>
      </c>
      <c r="X1995" t="s">
        <v>10764</v>
      </c>
      <c r="Y1995" t="s">
        <v>65</v>
      </c>
      <c r="Z1995" s="1">
        <v>44665</v>
      </c>
      <c r="AA1995" s="2">
        <v>0.34719907407407408</v>
      </c>
      <c r="AB1995" s="2">
        <v>0.66037037037037039</v>
      </c>
      <c r="AC1995" t="s">
        <v>45</v>
      </c>
      <c r="AD1995" t="s">
        <v>44</v>
      </c>
      <c r="AE1995" t="s">
        <v>45</v>
      </c>
      <c r="AF1995">
        <v>63</v>
      </c>
    </row>
    <row r="1996" spans="1:32">
      <c r="A1996">
        <v>3288</v>
      </c>
      <c r="B1996">
        <v>2388</v>
      </c>
      <c r="C1996" t="s">
        <v>945</v>
      </c>
      <c r="D1996" t="s">
        <v>10765</v>
      </c>
      <c r="E1996" t="s">
        <v>48</v>
      </c>
      <c r="F1996" t="s">
        <v>10766</v>
      </c>
      <c r="G1996" t="s">
        <v>10767</v>
      </c>
      <c r="H1996" t="s">
        <v>537</v>
      </c>
      <c r="I1996" s="1">
        <v>35689</v>
      </c>
      <c r="J1996" t="s">
        <v>10768</v>
      </c>
      <c r="K1996" t="s">
        <v>10769</v>
      </c>
      <c r="L1996">
        <v>18803</v>
      </c>
      <c r="M1996" t="s">
        <v>537</v>
      </c>
      <c r="N1996" s="1">
        <v>44746</v>
      </c>
      <c r="O1996" s="1">
        <v>44750</v>
      </c>
      <c r="P1996">
        <v>29</v>
      </c>
      <c r="Q1996">
        <v>2</v>
      </c>
      <c r="R1996" t="s">
        <v>63</v>
      </c>
      <c r="S1996">
        <v>1</v>
      </c>
      <c r="T1996">
        <v>2</v>
      </c>
      <c r="U1996">
        <v>4</v>
      </c>
      <c r="V1996">
        <v>360</v>
      </c>
      <c r="W1996" t="s">
        <v>41</v>
      </c>
      <c r="X1996" t="s">
        <v>10770</v>
      </c>
      <c r="Y1996" t="s">
        <v>6</v>
      </c>
      <c r="Z1996" s="1">
        <v>44731</v>
      </c>
      <c r="AA1996" s="2">
        <v>0.14133101851851851</v>
      </c>
      <c r="AB1996" s="2">
        <v>0.6945486111111111</v>
      </c>
      <c r="AC1996" t="s">
        <v>45</v>
      </c>
      <c r="AD1996" t="s">
        <v>45</v>
      </c>
      <c r="AE1996" t="s">
        <v>45</v>
      </c>
      <c r="AF1996">
        <v>90</v>
      </c>
    </row>
    <row r="1997" spans="1:32">
      <c r="A1997">
        <v>3289</v>
      </c>
      <c r="B1997">
        <v>2389</v>
      </c>
      <c r="C1997" t="s">
        <v>469</v>
      </c>
      <c r="D1997" t="s">
        <v>359</v>
      </c>
      <c r="E1997" t="s">
        <v>48</v>
      </c>
      <c r="F1997" t="s">
        <v>10771</v>
      </c>
      <c r="G1997" t="s">
        <v>10772</v>
      </c>
      <c r="H1997" t="s">
        <v>725</v>
      </c>
      <c r="I1997" s="1">
        <v>24951</v>
      </c>
      <c r="J1997" t="s">
        <v>10773</v>
      </c>
      <c r="K1997" t="s">
        <v>10774</v>
      </c>
      <c r="L1997">
        <v>18780</v>
      </c>
      <c r="M1997" t="s">
        <v>725</v>
      </c>
      <c r="N1997" s="1">
        <v>44775</v>
      </c>
      <c r="O1997" s="1">
        <v>44778</v>
      </c>
      <c r="P1997">
        <v>97</v>
      </c>
      <c r="Q1997">
        <v>4</v>
      </c>
      <c r="R1997" t="s">
        <v>53</v>
      </c>
      <c r="S1997">
        <v>1</v>
      </c>
      <c r="T1997">
        <v>2</v>
      </c>
      <c r="U1997">
        <v>3</v>
      </c>
      <c r="V1997">
        <v>384</v>
      </c>
      <c r="W1997" t="s">
        <v>54</v>
      </c>
      <c r="X1997" t="s">
        <v>10775</v>
      </c>
      <c r="Y1997" t="s">
        <v>43</v>
      </c>
      <c r="Z1997" s="1">
        <v>44750</v>
      </c>
      <c r="AA1997" s="2">
        <v>6.9687499999999999E-2</v>
      </c>
      <c r="AB1997" s="2">
        <v>0.49759259259259259</v>
      </c>
      <c r="AC1997" t="s">
        <v>45</v>
      </c>
      <c r="AD1997" t="s">
        <v>44</v>
      </c>
      <c r="AE1997" t="s">
        <v>44</v>
      </c>
      <c r="AF1997">
        <v>128</v>
      </c>
    </row>
    <row r="1998" spans="1:32">
      <c r="A1998">
        <v>3290</v>
      </c>
      <c r="B1998">
        <v>2390</v>
      </c>
      <c r="C1998" t="s">
        <v>447</v>
      </c>
      <c r="D1998" t="s">
        <v>441</v>
      </c>
      <c r="E1998" t="s">
        <v>34</v>
      </c>
      <c r="F1998" t="s">
        <v>10776</v>
      </c>
      <c r="G1998" t="s">
        <v>10777</v>
      </c>
      <c r="H1998" t="s">
        <v>115</v>
      </c>
      <c r="I1998" s="1">
        <v>20284</v>
      </c>
      <c r="J1998" t="s">
        <v>10778</v>
      </c>
      <c r="K1998" t="s">
        <v>10779</v>
      </c>
      <c r="L1998">
        <v>14588</v>
      </c>
      <c r="M1998" t="s">
        <v>115</v>
      </c>
      <c r="N1998" s="1">
        <v>44839</v>
      </c>
      <c r="O1998" s="1">
        <v>44843</v>
      </c>
      <c r="P1998">
        <v>22</v>
      </c>
      <c r="Q1998">
        <v>1</v>
      </c>
      <c r="R1998" t="s">
        <v>53</v>
      </c>
      <c r="S1998">
        <v>3</v>
      </c>
      <c r="T1998">
        <v>2</v>
      </c>
      <c r="U1998">
        <v>4</v>
      </c>
      <c r="V1998">
        <v>592</v>
      </c>
      <c r="W1998" t="s">
        <v>54</v>
      </c>
      <c r="X1998" t="s">
        <v>10780</v>
      </c>
      <c r="Y1998" t="s">
        <v>65</v>
      </c>
      <c r="Z1998" s="1">
        <v>44819</v>
      </c>
      <c r="AA1998" s="2">
        <v>0.12880787037037036</v>
      </c>
      <c r="AB1998" s="2">
        <v>4.9479166666666664E-2</v>
      </c>
      <c r="AC1998" t="s">
        <v>45</v>
      </c>
      <c r="AD1998" t="s">
        <v>45</v>
      </c>
      <c r="AE1998" t="s">
        <v>44</v>
      </c>
      <c r="AF1998">
        <v>148</v>
      </c>
    </row>
    <row r="1999" spans="1:32">
      <c r="A1999">
        <v>3291</v>
      </c>
      <c r="B1999">
        <v>2391</v>
      </c>
      <c r="C1999" t="s">
        <v>1503</v>
      </c>
      <c r="D1999" t="s">
        <v>10095</v>
      </c>
      <c r="E1999" t="s">
        <v>34</v>
      </c>
      <c r="F1999" t="s">
        <v>10781</v>
      </c>
      <c r="G1999" t="s">
        <v>10782</v>
      </c>
      <c r="H1999" t="s">
        <v>115</v>
      </c>
      <c r="I1999" s="1">
        <v>31925</v>
      </c>
      <c r="J1999" t="s">
        <v>10783</v>
      </c>
      <c r="K1999" t="s">
        <v>3092</v>
      </c>
      <c r="L1999">
        <v>67114</v>
      </c>
      <c r="M1999" t="s">
        <v>115</v>
      </c>
      <c r="N1999" s="1">
        <v>44883</v>
      </c>
      <c r="O1999" s="1">
        <v>44886</v>
      </c>
      <c r="P1999">
        <v>13</v>
      </c>
      <c r="Q1999">
        <v>1</v>
      </c>
      <c r="R1999" t="s">
        <v>53</v>
      </c>
      <c r="S1999">
        <v>3</v>
      </c>
      <c r="T1999">
        <v>0</v>
      </c>
      <c r="U1999">
        <v>3</v>
      </c>
      <c r="V1999">
        <v>432</v>
      </c>
      <c r="W1999" t="s">
        <v>41</v>
      </c>
      <c r="X1999" t="s">
        <v>10784</v>
      </c>
      <c r="Y1999" t="s">
        <v>43</v>
      </c>
      <c r="Z1999" s="1">
        <v>44845</v>
      </c>
      <c r="AA1999" s="2">
        <v>0.78112268518518524</v>
      </c>
      <c r="AB1999" s="2">
        <v>1.1875000000000002E-2</v>
      </c>
      <c r="AC1999" t="s">
        <v>44</v>
      </c>
      <c r="AD1999" t="s">
        <v>44</v>
      </c>
      <c r="AE1999" t="s">
        <v>45</v>
      </c>
      <c r="AF1999">
        <v>144</v>
      </c>
    </row>
    <row r="2000" spans="1:32">
      <c r="A2000">
        <v>3292</v>
      </c>
      <c r="B2000">
        <v>2392</v>
      </c>
      <c r="C2000" t="s">
        <v>175</v>
      </c>
      <c r="D2000" t="s">
        <v>1240</v>
      </c>
      <c r="E2000" t="s">
        <v>48</v>
      </c>
      <c r="F2000" t="s">
        <v>10785</v>
      </c>
      <c r="G2000" t="s">
        <v>10786</v>
      </c>
      <c r="H2000" t="s">
        <v>122</v>
      </c>
      <c r="I2000" s="1">
        <v>16938</v>
      </c>
      <c r="J2000" t="s">
        <v>10787</v>
      </c>
      <c r="K2000" t="s">
        <v>10788</v>
      </c>
      <c r="L2000">
        <v>83989</v>
      </c>
      <c r="M2000" t="s">
        <v>122</v>
      </c>
      <c r="N2000" s="1">
        <v>44737</v>
      </c>
      <c r="O2000" s="1">
        <v>44741</v>
      </c>
      <c r="P2000">
        <v>16</v>
      </c>
      <c r="Q2000">
        <v>1</v>
      </c>
      <c r="R2000" t="s">
        <v>53</v>
      </c>
      <c r="S2000">
        <v>1</v>
      </c>
      <c r="T2000">
        <v>1</v>
      </c>
      <c r="U2000">
        <v>4</v>
      </c>
      <c r="V2000">
        <v>480</v>
      </c>
      <c r="W2000" t="s">
        <v>41</v>
      </c>
      <c r="X2000" t="s">
        <v>10789</v>
      </c>
      <c r="Y2000" t="s">
        <v>65</v>
      </c>
      <c r="Z2000" s="1">
        <v>44701</v>
      </c>
      <c r="AA2000" s="2">
        <v>0.50916666666666666</v>
      </c>
      <c r="AB2000" s="2">
        <v>0.37414351851851851</v>
      </c>
      <c r="AC2000" t="s">
        <v>45</v>
      </c>
      <c r="AD2000" t="s">
        <v>44</v>
      </c>
      <c r="AE2000" t="s">
        <v>44</v>
      </c>
      <c r="AF2000">
        <v>120</v>
      </c>
    </row>
    <row r="2001" spans="1:32">
      <c r="A2001">
        <v>3294</v>
      </c>
      <c r="B2001">
        <v>2394</v>
      </c>
      <c r="C2001" t="s">
        <v>139</v>
      </c>
      <c r="D2001" t="s">
        <v>1298</v>
      </c>
      <c r="E2001" t="s">
        <v>48</v>
      </c>
      <c r="F2001" t="s">
        <v>10790</v>
      </c>
      <c r="G2001" t="s">
        <v>10791</v>
      </c>
      <c r="H2001" t="s">
        <v>171</v>
      </c>
      <c r="I2001" s="1">
        <v>21040</v>
      </c>
      <c r="J2001" t="s">
        <v>10792</v>
      </c>
      <c r="K2001" t="s">
        <v>1260</v>
      </c>
      <c r="L2001">
        <v>36746</v>
      </c>
      <c r="M2001" t="s">
        <v>171</v>
      </c>
      <c r="N2001" s="1">
        <v>44708</v>
      </c>
      <c r="O2001" s="1">
        <v>44709</v>
      </c>
      <c r="P2001">
        <v>95</v>
      </c>
      <c r="Q2001">
        <v>4</v>
      </c>
      <c r="R2001" t="s">
        <v>63</v>
      </c>
      <c r="S2001">
        <v>2</v>
      </c>
      <c r="T2001">
        <v>1</v>
      </c>
      <c r="U2001">
        <v>1</v>
      </c>
      <c r="V2001">
        <v>73</v>
      </c>
      <c r="W2001" t="s">
        <v>54</v>
      </c>
      <c r="X2001" t="s">
        <v>10793</v>
      </c>
      <c r="Y2001" t="s">
        <v>65</v>
      </c>
      <c r="Z2001" s="1">
        <v>44694</v>
      </c>
      <c r="AA2001" s="2">
        <v>0.2900578703703704</v>
      </c>
      <c r="AB2001" s="2">
        <v>0.56760416666666669</v>
      </c>
      <c r="AC2001" t="s">
        <v>45</v>
      </c>
      <c r="AD2001" t="s">
        <v>45</v>
      </c>
      <c r="AE2001" t="s">
        <v>45</v>
      </c>
      <c r="AF2001">
        <v>73</v>
      </c>
    </row>
    <row r="2002" spans="1:32">
      <c r="A2002">
        <v>3295</v>
      </c>
      <c r="B2002">
        <v>2395</v>
      </c>
      <c r="C2002" t="s">
        <v>183</v>
      </c>
      <c r="D2002" t="s">
        <v>5539</v>
      </c>
      <c r="E2002" t="s">
        <v>34</v>
      </c>
      <c r="F2002" t="s">
        <v>10794</v>
      </c>
      <c r="G2002" t="s">
        <v>10795</v>
      </c>
      <c r="H2002" t="s">
        <v>418</v>
      </c>
      <c r="I2002" s="1">
        <v>16172</v>
      </c>
      <c r="J2002" t="s">
        <v>10796</v>
      </c>
      <c r="K2002" t="s">
        <v>10797</v>
      </c>
      <c r="L2002">
        <v>18366</v>
      </c>
      <c r="M2002" t="s">
        <v>418</v>
      </c>
      <c r="N2002" s="1">
        <v>44659</v>
      </c>
      <c r="O2002" s="1">
        <v>44664</v>
      </c>
      <c r="P2002">
        <v>19</v>
      </c>
      <c r="Q2002">
        <v>1</v>
      </c>
      <c r="R2002" t="s">
        <v>53</v>
      </c>
      <c r="S2002">
        <v>3</v>
      </c>
      <c r="T2002">
        <v>1</v>
      </c>
      <c r="U2002">
        <v>5</v>
      </c>
      <c r="V2002">
        <v>750</v>
      </c>
      <c r="W2002" t="s">
        <v>54</v>
      </c>
      <c r="X2002" t="s">
        <v>10798</v>
      </c>
      <c r="Y2002" t="s">
        <v>65</v>
      </c>
      <c r="Z2002" s="1">
        <v>44622</v>
      </c>
      <c r="AA2002" s="2">
        <v>0.74018518518518517</v>
      </c>
      <c r="AB2002" s="2">
        <v>0.12648148148148147</v>
      </c>
      <c r="AC2002" t="s">
        <v>45</v>
      </c>
      <c r="AD2002" t="s">
        <v>44</v>
      </c>
      <c r="AE2002" t="s">
        <v>45</v>
      </c>
      <c r="AF2002">
        <v>150</v>
      </c>
    </row>
    <row r="2003" spans="1:32">
      <c r="A2003">
        <v>3296</v>
      </c>
      <c r="B2003">
        <v>2396</v>
      </c>
      <c r="C2003" t="s">
        <v>1573</v>
      </c>
      <c r="D2003" t="s">
        <v>3924</v>
      </c>
      <c r="E2003" t="s">
        <v>34</v>
      </c>
      <c r="F2003" t="s">
        <v>10799</v>
      </c>
      <c r="G2003" t="s">
        <v>10800</v>
      </c>
      <c r="H2003" t="s">
        <v>295</v>
      </c>
      <c r="I2003" s="1">
        <v>30920</v>
      </c>
      <c r="J2003" t="s">
        <v>10801</v>
      </c>
      <c r="K2003" t="s">
        <v>10802</v>
      </c>
      <c r="L2003">
        <v>5171</v>
      </c>
      <c r="M2003" t="s">
        <v>295</v>
      </c>
      <c r="N2003" s="1">
        <v>44636</v>
      </c>
      <c r="O2003" s="1">
        <v>44641</v>
      </c>
      <c r="P2003">
        <v>96</v>
      </c>
      <c r="Q2003">
        <v>4</v>
      </c>
      <c r="R2003" t="s">
        <v>40</v>
      </c>
      <c r="S2003">
        <v>3</v>
      </c>
      <c r="T2003">
        <v>1</v>
      </c>
      <c r="U2003">
        <v>5</v>
      </c>
      <c r="V2003">
        <v>1220</v>
      </c>
      <c r="W2003" t="s">
        <v>41</v>
      </c>
      <c r="X2003" t="s">
        <v>10803</v>
      </c>
      <c r="Y2003" t="s">
        <v>65</v>
      </c>
      <c r="Z2003" s="1">
        <v>44627</v>
      </c>
      <c r="AA2003" s="2">
        <v>0.46914351851851849</v>
      </c>
      <c r="AB2003" s="2">
        <v>0.43842592592592594</v>
      </c>
      <c r="AC2003" t="s">
        <v>45</v>
      </c>
      <c r="AD2003" t="s">
        <v>44</v>
      </c>
      <c r="AE2003" t="s">
        <v>44</v>
      </c>
      <c r="AF2003">
        <v>244</v>
      </c>
    </row>
    <row r="2004" spans="1:32">
      <c r="A2004">
        <v>3298</v>
      </c>
      <c r="B2004">
        <v>2398</v>
      </c>
      <c r="C2004" t="s">
        <v>229</v>
      </c>
      <c r="D2004" t="s">
        <v>1241</v>
      </c>
      <c r="E2004" t="s">
        <v>34</v>
      </c>
      <c r="F2004" t="s">
        <v>10804</v>
      </c>
      <c r="G2004">
        <f>1-879-595-9187</f>
        <v>-10660</v>
      </c>
      <c r="H2004" t="s">
        <v>725</v>
      </c>
      <c r="I2004" s="1">
        <v>29919</v>
      </c>
      <c r="J2004" t="s">
        <v>10805</v>
      </c>
      <c r="K2004" t="s">
        <v>10806</v>
      </c>
      <c r="L2004">
        <v>55286</v>
      </c>
      <c r="M2004" t="s">
        <v>725</v>
      </c>
      <c r="N2004" s="1">
        <v>44602</v>
      </c>
      <c r="O2004" s="1">
        <v>44607</v>
      </c>
      <c r="P2004">
        <v>24</v>
      </c>
      <c r="Q2004">
        <v>1</v>
      </c>
      <c r="R2004" t="s">
        <v>40</v>
      </c>
      <c r="S2004">
        <v>4</v>
      </c>
      <c r="T2004">
        <v>1</v>
      </c>
      <c r="U2004">
        <v>5</v>
      </c>
      <c r="V2004">
        <v>1035</v>
      </c>
      <c r="W2004" t="s">
        <v>54</v>
      </c>
      <c r="X2004" t="s">
        <v>10807</v>
      </c>
      <c r="Y2004" t="s">
        <v>6</v>
      </c>
      <c r="Z2004" s="1">
        <v>44576</v>
      </c>
      <c r="AA2004" s="2">
        <v>0.74133101851851846</v>
      </c>
      <c r="AB2004" s="2">
        <v>0.89805555555555561</v>
      </c>
      <c r="AC2004" t="s">
        <v>44</v>
      </c>
      <c r="AD2004" t="s">
        <v>45</v>
      </c>
      <c r="AE2004" t="s">
        <v>45</v>
      </c>
      <c r="AF2004">
        <v>207</v>
      </c>
    </row>
    <row r="2005" spans="1:32">
      <c r="A2005">
        <v>3299</v>
      </c>
      <c r="B2005">
        <v>2399</v>
      </c>
      <c r="C2005" t="s">
        <v>1392</v>
      </c>
      <c r="D2005" t="s">
        <v>5237</v>
      </c>
      <c r="E2005" t="s">
        <v>34</v>
      </c>
      <c r="F2005" t="s">
        <v>10808</v>
      </c>
      <c r="G2005" t="s">
        <v>10809</v>
      </c>
      <c r="H2005" t="s">
        <v>272</v>
      </c>
      <c r="I2005" s="1">
        <v>21324</v>
      </c>
      <c r="J2005" t="s">
        <v>10810</v>
      </c>
      <c r="K2005" t="s">
        <v>10811</v>
      </c>
      <c r="L2005">
        <v>78760</v>
      </c>
      <c r="M2005" t="s">
        <v>272</v>
      </c>
      <c r="N2005" s="1">
        <v>44745</v>
      </c>
      <c r="O2005" s="1">
        <v>44749</v>
      </c>
      <c r="P2005">
        <v>22</v>
      </c>
      <c r="Q2005">
        <v>1</v>
      </c>
      <c r="R2005" t="s">
        <v>53</v>
      </c>
      <c r="S2005">
        <v>2</v>
      </c>
      <c r="T2005">
        <v>2</v>
      </c>
      <c r="U2005">
        <v>4</v>
      </c>
      <c r="V2005">
        <v>596</v>
      </c>
      <c r="W2005" t="s">
        <v>54</v>
      </c>
      <c r="X2005" t="s">
        <v>10812</v>
      </c>
      <c r="Y2005" t="s">
        <v>6</v>
      </c>
      <c r="Z2005" s="1">
        <v>44708</v>
      </c>
      <c r="AA2005" s="2">
        <v>0.52290509259259255</v>
      </c>
      <c r="AB2005" s="2">
        <v>0.54322916666666665</v>
      </c>
      <c r="AC2005" t="s">
        <v>44</v>
      </c>
      <c r="AD2005" t="s">
        <v>44</v>
      </c>
      <c r="AE2005" t="s">
        <v>45</v>
      </c>
      <c r="AF2005">
        <v>149</v>
      </c>
    </row>
    <row r="2006" spans="1:32">
      <c r="A2006">
        <v>3301</v>
      </c>
      <c r="B2006">
        <v>2401</v>
      </c>
      <c r="C2006" t="s">
        <v>469</v>
      </c>
      <c r="D2006" t="s">
        <v>214</v>
      </c>
      <c r="E2006" t="s">
        <v>48</v>
      </c>
      <c r="F2006" t="s">
        <v>10813</v>
      </c>
      <c r="G2006" t="s">
        <v>10814</v>
      </c>
      <c r="H2006" t="s">
        <v>179</v>
      </c>
      <c r="I2006" s="1">
        <v>36311</v>
      </c>
      <c r="J2006" t="s">
        <v>10815</v>
      </c>
      <c r="K2006" t="s">
        <v>10816</v>
      </c>
      <c r="L2006">
        <v>25159</v>
      </c>
      <c r="M2006" t="s">
        <v>179</v>
      </c>
      <c r="N2006" s="1">
        <v>44831</v>
      </c>
      <c r="O2006" s="1">
        <v>44833</v>
      </c>
      <c r="P2006">
        <v>64</v>
      </c>
      <c r="Q2006">
        <v>3</v>
      </c>
      <c r="R2006" t="s">
        <v>53</v>
      </c>
      <c r="S2006">
        <v>2</v>
      </c>
      <c r="T2006">
        <v>1</v>
      </c>
      <c r="U2006">
        <v>2</v>
      </c>
      <c r="V2006">
        <v>298</v>
      </c>
      <c r="W2006" t="s">
        <v>54</v>
      </c>
      <c r="X2006" t="s">
        <v>10817</v>
      </c>
      <c r="Y2006" t="s">
        <v>65</v>
      </c>
      <c r="Z2006" s="1">
        <v>44821</v>
      </c>
      <c r="AA2006" s="2">
        <v>0.26624999999999999</v>
      </c>
      <c r="AB2006" s="2">
        <v>0.89818287037037037</v>
      </c>
      <c r="AC2006" t="s">
        <v>45</v>
      </c>
      <c r="AD2006" t="s">
        <v>45</v>
      </c>
      <c r="AE2006" t="s">
        <v>45</v>
      </c>
      <c r="AF2006">
        <v>149</v>
      </c>
    </row>
    <row r="2007" spans="1:32">
      <c r="A2007">
        <v>3302</v>
      </c>
      <c r="B2007">
        <v>2402</v>
      </c>
      <c r="C2007" t="s">
        <v>384</v>
      </c>
      <c r="D2007" t="s">
        <v>140</v>
      </c>
      <c r="E2007" t="s">
        <v>48</v>
      </c>
      <c r="F2007" t="s">
        <v>10818</v>
      </c>
      <c r="G2007" t="s">
        <v>10819</v>
      </c>
      <c r="H2007" t="s">
        <v>37</v>
      </c>
      <c r="I2007" s="1">
        <v>22774</v>
      </c>
      <c r="J2007" t="s">
        <v>10820</v>
      </c>
      <c r="K2007" t="s">
        <v>10821</v>
      </c>
      <c r="L2007">
        <v>33323</v>
      </c>
      <c r="M2007" t="s">
        <v>37</v>
      </c>
      <c r="N2007" s="1">
        <v>44744</v>
      </c>
      <c r="O2007" s="1">
        <v>44746</v>
      </c>
      <c r="P2007">
        <v>36</v>
      </c>
      <c r="Q2007">
        <v>2</v>
      </c>
      <c r="R2007" t="s">
        <v>40</v>
      </c>
      <c r="S2007">
        <v>1</v>
      </c>
      <c r="T2007">
        <v>1</v>
      </c>
      <c r="U2007">
        <v>2</v>
      </c>
      <c r="V2007">
        <v>496</v>
      </c>
      <c r="W2007" t="s">
        <v>54</v>
      </c>
      <c r="X2007" t="s">
        <v>10822</v>
      </c>
      <c r="Y2007" t="s">
        <v>65</v>
      </c>
      <c r="Z2007" s="1">
        <v>44714</v>
      </c>
      <c r="AA2007" s="2">
        <v>0.27976851851851853</v>
      </c>
      <c r="AB2007" s="2">
        <v>0.60173611111111114</v>
      </c>
      <c r="AC2007" t="s">
        <v>44</v>
      </c>
      <c r="AD2007" t="s">
        <v>45</v>
      </c>
      <c r="AE2007" t="s">
        <v>45</v>
      </c>
      <c r="AF2007">
        <v>248</v>
      </c>
    </row>
    <row r="2008" spans="1:32">
      <c r="A2008">
        <v>3303</v>
      </c>
      <c r="B2008">
        <v>2403</v>
      </c>
      <c r="C2008" t="s">
        <v>1771</v>
      </c>
      <c r="D2008" t="s">
        <v>8968</v>
      </c>
      <c r="E2008" t="s">
        <v>34</v>
      </c>
      <c r="F2008" t="s">
        <v>10823</v>
      </c>
      <c r="G2008" t="s">
        <v>10824</v>
      </c>
      <c r="H2008" t="s">
        <v>330</v>
      </c>
      <c r="I2008" s="1">
        <v>34811</v>
      </c>
      <c r="J2008" t="s">
        <v>10825</v>
      </c>
      <c r="K2008" t="s">
        <v>10826</v>
      </c>
      <c r="L2008">
        <v>68651</v>
      </c>
      <c r="M2008" t="s">
        <v>330</v>
      </c>
      <c r="N2008" s="1">
        <v>44619</v>
      </c>
      <c r="O2008" s="1">
        <v>44623</v>
      </c>
      <c r="P2008">
        <v>9</v>
      </c>
      <c r="Q2008">
        <v>1</v>
      </c>
      <c r="R2008" t="s">
        <v>40</v>
      </c>
      <c r="S2008">
        <v>4</v>
      </c>
      <c r="T2008">
        <v>0</v>
      </c>
      <c r="U2008">
        <v>4</v>
      </c>
      <c r="V2008">
        <v>880</v>
      </c>
      <c r="W2008" t="s">
        <v>41</v>
      </c>
      <c r="X2008" t="s">
        <v>10827</v>
      </c>
      <c r="Y2008" t="s">
        <v>81</v>
      </c>
      <c r="Z2008" s="1">
        <v>44604</v>
      </c>
      <c r="AA2008" s="2">
        <v>0.38732638888888887</v>
      </c>
      <c r="AB2008" s="2">
        <v>0.28931712962962963</v>
      </c>
      <c r="AC2008" t="s">
        <v>45</v>
      </c>
      <c r="AD2008" t="s">
        <v>45</v>
      </c>
      <c r="AE2008" t="s">
        <v>45</v>
      </c>
      <c r="AF2008">
        <v>220</v>
      </c>
    </row>
    <row r="2009" spans="1:32">
      <c r="A2009">
        <v>3304</v>
      </c>
      <c r="B2009">
        <v>2404</v>
      </c>
      <c r="C2009" t="s">
        <v>416</v>
      </c>
      <c r="D2009" t="s">
        <v>7420</v>
      </c>
      <c r="E2009" t="s">
        <v>34</v>
      </c>
      <c r="F2009" t="s">
        <v>10828</v>
      </c>
      <c r="G2009" t="s">
        <v>10829</v>
      </c>
      <c r="H2009" t="s">
        <v>135</v>
      </c>
      <c r="I2009" s="1">
        <v>29993</v>
      </c>
      <c r="J2009" t="s">
        <v>10830</v>
      </c>
      <c r="K2009" t="s">
        <v>10831</v>
      </c>
      <c r="L2009">
        <v>87229</v>
      </c>
      <c r="M2009" t="s">
        <v>135</v>
      </c>
      <c r="N2009" s="1">
        <v>44865</v>
      </c>
      <c r="O2009" s="1">
        <v>44866</v>
      </c>
      <c r="P2009">
        <v>29</v>
      </c>
      <c r="Q2009">
        <v>2</v>
      </c>
      <c r="R2009" t="s">
        <v>63</v>
      </c>
      <c r="S2009">
        <v>1</v>
      </c>
      <c r="T2009">
        <v>1</v>
      </c>
      <c r="U2009">
        <v>1</v>
      </c>
      <c r="V2009">
        <v>69</v>
      </c>
      <c r="W2009" t="s">
        <v>54</v>
      </c>
      <c r="X2009" t="s">
        <v>10832</v>
      </c>
      <c r="Y2009" t="s">
        <v>81</v>
      </c>
      <c r="Z2009" s="1">
        <v>44849</v>
      </c>
      <c r="AA2009" s="2">
        <v>0.72155092592592596</v>
      </c>
      <c r="AB2009" s="2">
        <v>0.61646990740740748</v>
      </c>
      <c r="AC2009" t="s">
        <v>44</v>
      </c>
      <c r="AD2009" t="s">
        <v>45</v>
      </c>
      <c r="AE2009" t="s">
        <v>45</v>
      </c>
      <c r="AF2009">
        <v>69</v>
      </c>
    </row>
    <row r="2010" spans="1:32">
      <c r="A2010">
        <v>3305</v>
      </c>
      <c r="B2010">
        <v>2405</v>
      </c>
      <c r="C2010" t="s">
        <v>2993</v>
      </c>
      <c r="D2010" t="s">
        <v>10833</v>
      </c>
      <c r="E2010" t="s">
        <v>34</v>
      </c>
      <c r="F2010" t="s">
        <v>10834</v>
      </c>
      <c r="G2010" t="s">
        <v>10835</v>
      </c>
      <c r="H2010" t="s">
        <v>37</v>
      </c>
      <c r="I2010" s="1">
        <v>19454</v>
      </c>
      <c r="J2010" t="s">
        <v>10836</v>
      </c>
      <c r="K2010" t="s">
        <v>10837</v>
      </c>
      <c r="L2010">
        <v>35111</v>
      </c>
      <c r="M2010" t="s">
        <v>37</v>
      </c>
      <c r="N2010" s="1">
        <v>44783</v>
      </c>
      <c r="O2010" s="1">
        <v>44787</v>
      </c>
      <c r="P2010">
        <v>37</v>
      </c>
      <c r="Q2010">
        <v>2</v>
      </c>
      <c r="R2010" t="s">
        <v>53</v>
      </c>
      <c r="S2010">
        <v>3</v>
      </c>
      <c r="T2010">
        <v>1</v>
      </c>
      <c r="U2010">
        <v>4</v>
      </c>
      <c r="V2010">
        <v>588</v>
      </c>
      <c r="W2010" t="s">
        <v>41</v>
      </c>
      <c r="X2010" t="s">
        <v>10838</v>
      </c>
      <c r="Y2010" t="s">
        <v>81</v>
      </c>
      <c r="Z2010" s="1">
        <v>44762</v>
      </c>
      <c r="AA2010" s="2">
        <v>0.6520717592592592</v>
      </c>
      <c r="AB2010" s="2">
        <v>0.63987268518518514</v>
      </c>
      <c r="AC2010" t="s">
        <v>45</v>
      </c>
      <c r="AD2010" t="s">
        <v>45</v>
      </c>
      <c r="AE2010" t="s">
        <v>44</v>
      </c>
      <c r="AF2010">
        <v>147</v>
      </c>
    </row>
    <row r="2011" spans="1:32">
      <c r="A2011">
        <v>3307</v>
      </c>
      <c r="B2011">
        <v>2407</v>
      </c>
      <c r="C2011" t="s">
        <v>197</v>
      </c>
      <c r="D2011" t="s">
        <v>7722</v>
      </c>
      <c r="E2011" t="s">
        <v>34</v>
      </c>
      <c r="F2011" t="s">
        <v>10839</v>
      </c>
      <c r="G2011" t="s">
        <v>10840</v>
      </c>
      <c r="H2011" t="s">
        <v>201</v>
      </c>
      <c r="I2011" s="1">
        <v>18126</v>
      </c>
      <c r="J2011" t="s">
        <v>10841</v>
      </c>
      <c r="K2011" t="s">
        <v>10842</v>
      </c>
      <c r="L2011">
        <v>36835</v>
      </c>
      <c r="M2011" t="s">
        <v>201</v>
      </c>
      <c r="N2011" s="1">
        <v>44622</v>
      </c>
      <c r="O2011" s="1">
        <v>44623</v>
      </c>
      <c r="P2011">
        <v>5</v>
      </c>
      <c r="Q2011">
        <v>1</v>
      </c>
      <c r="R2011" t="s">
        <v>63</v>
      </c>
      <c r="S2011">
        <v>4</v>
      </c>
      <c r="T2011">
        <v>2</v>
      </c>
      <c r="U2011">
        <v>1</v>
      </c>
      <c r="V2011">
        <v>89</v>
      </c>
      <c r="W2011" t="s">
        <v>54</v>
      </c>
      <c r="X2011" t="s">
        <v>10843</v>
      </c>
      <c r="Y2011" t="s">
        <v>6</v>
      </c>
      <c r="Z2011" s="1">
        <v>44617</v>
      </c>
      <c r="AA2011" s="2">
        <v>0.43811342592592589</v>
      </c>
      <c r="AB2011" s="2">
        <v>0.59844907407407411</v>
      </c>
      <c r="AC2011" t="s">
        <v>45</v>
      </c>
      <c r="AD2011" t="s">
        <v>45</v>
      </c>
      <c r="AE2011" t="s">
        <v>45</v>
      </c>
      <c r="AF2011">
        <v>89</v>
      </c>
    </row>
    <row r="2012" spans="1:32">
      <c r="A2012">
        <v>3308</v>
      </c>
      <c r="B2012">
        <v>2408</v>
      </c>
      <c r="C2012" t="s">
        <v>552</v>
      </c>
      <c r="D2012" t="s">
        <v>9623</v>
      </c>
      <c r="E2012" t="s">
        <v>48</v>
      </c>
      <c r="F2012" t="s">
        <v>10844</v>
      </c>
      <c r="G2012">
        <f>1-362-522-6703</f>
        <v>-7586</v>
      </c>
      <c r="H2012" t="s">
        <v>50</v>
      </c>
      <c r="I2012" s="1">
        <v>25254</v>
      </c>
      <c r="J2012" t="s">
        <v>10845</v>
      </c>
      <c r="K2012" t="s">
        <v>10846</v>
      </c>
      <c r="L2012">
        <v>85433</v>
      </c>
      <c r="M2012" t="s">
        <v>50</v>
      </c>
      <c r="N2012" s="1">
        <v>44771</v>
      </c>
      <c r="O2012" s="1">
        <v>44774</v>
      </c>
      <c r="P2012">
        <v>3</v>
      </c>
      <c r="Q2012">
        <v>1</v>
      </c>
      <c r="R2012" t="s">
        <v>40</v>
      </c>
      <c r="S2012">
        <v>1</v>
      </c>
      <c r="T2012">
        <v>0</v>
      </c>
      <c r="U2012">
        <v>3</v>
      </c>
      <c r="V2012">
        <v>618</v>
      </c>
      <c r="W2012" t="s">
        <v>54</v>
      </c>
      <c r="X2012" t="s">
        <v>10847</v>
      </c>
      <c r="Y2012" t="s">
        <v>65</v>
      </c>
      <c r="Z2012" s="1">
        <v>44762</v>
      </c>
      <c r="AA2012" s="2">
        <v>0.13961805555555554</v>
      </c>
      <c r="AB2012" s="2">
        <v>0.64175925925925925</v>
      </c>
      <c r="AC2012" t="s">
        <v>44</v>
      </c>
      <c r="AD2012" t="s">
        <v>45</v>
      </c>
      <c r="AE2012" t="s">
        <v>44</v>
      </c>
      <c r="AF2012">
        <v>206</v>
      </c>
    </row>
    <row r="2013" spans="1:32">
      <c r="A2013">
        <v>3309</v>
      </c>
      <c r="B2013">
        <v>2409</v>
      </c>
      <c r="C2013" t="s">
        <v>347</v>
      </c>
      <c r="D2013" t="s">
        <v>6396</v>
      </c>
      <c r="E2013" t="s">
        <v>48</v>
      </c>
      <c r="F2013" t="s">
        <v>10848</v>
      </c>
      <c r="G2013" t="s">
        <v>10849</v>
      </c>
      <c r="H2013" t="s">
        <v>209</v>
      </c>
      <c r="I2013" s="1">
        <v>33921</v>
      </c>
      <c r="J2013" t="s">
        <v>10850</v>
      </c>
      <c r="K2013" t="s">
        <v>10851</v>
      </c>
      <c r="L2013">
        <v>69632</v>
      </c>
      <c r="M2013" t="s">
        <v>209</v>
      </c>
      <c r="N2013" s="1">
        <v>44731</v>
      </c>
      <c r="O2013" s="1">
        <v>44732</v>
      </c>
      <c r="P2013">
        <v>5</v>
      </c>
      <c r="Q2013">
        <v>1</v>
      </c>
      <c r="R2013" t="s">
        <v>63</v>
      </c>
      <c r="S2013">
        <v>2</v>
      </c>
      <c r="T2013">
        <v>1</v>
      </c>
      <c r="U2013">
        <v>1</v>
      </c>
      <c r="V2013">
        <v>80</v>
      </c>
      <c r="W2013" t="s">
        <v>41</v>
      </c>
      <c r="X2013" t="s">
        <v>10852</v>
      </c>
      <c r="Y2013" t="s">
        <v>81</v>
      </c>
      <c r="Z2013" s="1">
        <v>44701</v>
      </c>
      <c r="AA2013" s="2">
        <v>0.75760416666666675</v>
      </c>
      <c r="AB2013" s="2">
        <v>0.29166666666666669</v>
      </c>
      <c r="AC2013" t="s">
        <v>45</v>
      </c>
      <c r="AD2013" t="s">
        <v>45</v>
      </c>
      <c r="AE2013" t="s">
        <v>44</v>
      </c>
      <c r="AF2013">
        <v>80</v>
      </c>
    </row>
    <row r="2014" spans="1:32">
      <c r="A2014">
        <v>3310</v>
      </c>
      <c r="B2014">
        <v>2410</v>
      </c>
      <c r="C2014" t="s">
        <v>1573</v>
      </c>
      <c r="D2014" t="s">
        <v>7059</v>
      </c>
      <c r="E2014" t="s">
        <v>34</v>
      </c>
      <c r="F2014" t="s">
        <v>10853</v>
      </c>
      <c r="G2014" t="s">
        <v>10854</v>
      </c>
      <c r="H2014" t="s">
        <v>115</v>
      </c>
      <c r="I2014" s="1">
        <v>31671</v>
      </c>
      <c r="J2014" t="s">
        <v>10855</v>
      </c>
      <c r="K2014" t="s">
        <v>10856</v>
      </c>
      <c r="L2014">
        <v>63629</v>
      </c>
      <c r="M2014" t="s">
        <v>115</v>
      </c>
      <c r="N2014" s="1">
        <v>44607</v>
      </c>
      <c r="O2014" s="1">
        <v>44612</v>
      </c>
      <c r="P2014">
        <v>36</v>
      </c>
      <c r="Q2014">
        <v>2</v>
      </c>
      <c r="R2014" t="s">
        <v>40</v>
      </c>
      <c r="S2014">
        <v>2</v>
      </c>
      <c r="T2014">
        <v>1</v>
      </c>
      <c r="U2014">
        <v>5</v>
      </c>
      <c r="V2014">
        <v>1185</v>
      </c>
      <c r="W2014" t="s">
        <v>41</v>
      </c>
      <c r="X2014" t="s">
        <v>10857</v>
      </c>
      <c r="Y2014" t="s">
        <v>65</v>
      </c>
      <c r="Z2014" s="1">
        <v>44583</v>
      </c>
      <c r="AA2014" s="2">
        <v>0.20736111111111111</v>
      </c>
      <c r="AB2014" s="2">
        <v>0.55555555555555558</v>
      </c>
      <c r="AC2014" t="s">
        <v>44</v>
      </c>
      <c r="AD2014" t="s">
        <v>45</v>
      </c>
      <c r="AE2014" t="s">
        <v>45</v>
      </c>
      <c r="AF2014">
        <v>237</v>
      </c>
    </row>
    <row r="2015" spans="1:32">
      <c r="A2015">
        <v>3312</v>
      </c>
      <c r="B2015">
        <v>2412</v>
      </c>
      <c r="C2015" t="s">
        <v>1335</v>
      </c>
      <c r="D2015" t="s">
        <v>5168</v>
      </c>
      <c r="E2015" t="s">
        <v>34</v>
      </c>
      <c r="F2015" t="s">
        <v>10858</v>
      </c>
      <c r="G2015">
        <v>3143626434</v>
      </c>
      <c r="H2015" t="s">
        <v>272</v>
      </c>
      <c r="I2015" s="1">
        <v>32141</v>
      </c>
      <c r="J2015" t="s">
        <v>10859</v>
      </c>
      <c r="K2015" t="s">
        <v>10860</v>
      </c>
      <c r="L2015">
        <v>11492</v>
      </c>
      <c r="M2015" t="s">
        <v>272</v>
      </c>
      <c r="N2015" s="1">
        <v>44693</v>
      </c>
      <c r="O2015" s="1">
        <v>44694</v>
      </c>
      <c r="P2015">
        <v>43</v>
      </c>
      <c r="Q2015">
        <v>2</v>
      </c>
      <c r="R2015" t="s">
        <v>53</v>
      </c>
      <c r="S2015">
        <v>4</v>
      </c>
      <c r="T2015">
        <v>2</v>
      </c>
      <c r="U2015">
        <v>1</v>
      </c>
      <c r="V2015">
        <v>122</v>
      </c>
      <c r="W2015" t="s">
        <v>41</v>
      </c>
      <c r="X2015" t="s">
        <v>10861</v>
      </c>
      <c r="Y2015" t="s">
        <v>81</v>
      </c>
      <c r="Z2015" s="1">
        <v>44655</v>
      </c>
      <c r="AA2015" s="2">
        <v>0.38082175925925926</v>
      </c>
      <c r="AB2015" s="2">
        <v>0.17680555555555555</v>
      </c>
      <c r="AC2015" t="s">
        <v>45</v>
      </c>
      <c r="AD2015" t="s">
        <v>44</v>
      </c>
      <c r="AE2015" t="s">
        <v>44</v>
      </c>
      <c r="AF2015">
        <v>122</v>
      </c>
    </row>
    <row r="2016" spans="1:32">
      <c r="A2016">
        <v>3313</v>
      </c>
      <c r="B2016">
        <v>2413</v>
      </c>
      <c r="C2016" t="s">
        <v>133</v>
      </c>
      <c r="D2016" t="s">
        <v>696</v>
      </c>
      <c r="E2016" t="s">
        <v>48</v>
      </c>
      <c r="F2016" t="s">
        <v>10862</v>
      </c>
      <c r="G2016">
        <f>1-724-369-7117</f>
        <v>-8209</v>
      </c>
      <c r="H2016" t="s">
        <v>209</v>
      </c>
      <c r="I2016" s="1">
        <v>38681</v>
      </c>
      <c r="J2016" t="s">
        <v>10863</v>
      </c>
      <c r="K2016" t="s">
        <v>10864</v>
      </c>
      <c r="L2016">
        <v>97725</v>
      </c>
      <c r="M2016" t="s">
        <v>209</v>
      </c>
      <c r="N2016" s="1">
        <v>44678</v>
      </c>
      <c r="O2016" s="1">
        <v>44683</v>
      </c>
      <c r="P2016">
        <v>67</v>
      </c>
      <c r="Q2016">
        <v>3</v>
      </c>
      <c r="R2016" t="s">
        <v>53</v>
      </c>
      <c r="S2016">
        <v>2</v>
      </c>
      <c r="T2016">
        <v>2</v>
      </c>
      <c r="U2016">
        <v>5</v>
      </c>
      <c r="V2016">
        <v>610</v>
      </c>
      <c r="W2016" t="s">
        <v>54</v>
      </c>
      <c r="X2016" t="s">
        <v>10865</v>
      </c>
      <c r="Y2016" t="s">
        <v>6</v>
      </c>
      <c r="Z2016" s="1">
        <v>44654</v>
      </c>
      <c r="AA2016" s="2">
        <v>0.40031250000000002</v>
      </c>
      <c r="AB2016" s="2">
        <v>0.38700231481481479</v>
      </c>
      <c r="AC2016" t="s">
        <v>44</v>
      </c>
      <c r="AD2016" t="s">
        <v>44</v>
      </c>
      <c r="AE2016" t="s">
        <v>45</v>
      </c>
      <c r="AF2016">
        <v>122</v>
      </c>
    </row>
    <row r="2017" spans="1:32">
      <c r="A2017">
        <v>3314</v>
      </c>
      <c r="B2017">
        <v>2414</v>
      </c>
      <c r="C2017" t="s">
        <v>229</v>
      </c>
      <c r="D2017" t="s">
        <v>191</v>
      </c>
      <c r="E2017" t="s">
        <v>34</v>
      </c>
      <c r="F2017" t="s">
        <v>10866</v>
      </c>
      <c r="G2017" t="s">
        <v>10867</v>
      </c>
      <c r="H2017" t="s">
        <v>225</v>
      </c>
      <c r="I2017" s="1">
        <v>35837</v>
      </c>
      <c r="J2017" t="s">
        <v>10868</v>
      </c>
      <c r="K2017" t="s">
        <v>10869</v>
      </c>
      <c r="L2017">
        <v>45417</v>
      </c>
      <c r="M2017" t="s">
        <v>225</v>
      </c>
      <c r="N2017" s="1">
        <v>44817</v>
      </c>
      <c r="O2017" s="1">
        <v>44820</v>
      </c>
      <c r="P2017">
        <v>14</v>
      </c>
      <c r="Q2017">
        <v>1</v>
      </c>
      <c r="R2017" t="s">
        <v>63</v>
      </c>
      <c r="S2017">
        <v>1</v>
      </c>
      <c r="T2017">
        <v>2</v>
      </c>
      <c r="U2017">
        <v>3</v>
      </c>
      <c r="V2017">
        <v>204</v>
      </c>
      <c r="W2017" t="s">
        <v>54</v>
      </c>
      <c r="X2017" t="s">
        <v>10870</v>
      </c>
      <c r="Y2017" t="s">
        <v>6</v>
      </c>
      <c r="Z2017" s="1">
        <v>44810</v>
      </c>
      <c r="AA2017" s="2">
        <v>0.36200231481481482</v>
      </c>
      <c r="AB2017" s="2">
        <v>0.97552083333333339</v>
      </c>
      <c r="AC2017" t="s">
        <v>44</v>
      </c>
      <c r="AD2017" t="s">
        <v>45</v>
      </c>
      <c r="AE2017" t="s">
        <v>45</v>
      </c>
      <c r="AF2017">
        <v>68</v>
      </c>
    </row>
    <row r="2018" spans="1:32">
      <c r="A2018">
        <v>3316</v>
      </c>
      <c r="B2018">
        <v>2416</v>
      </c>
      <c r="C2018" t="s">
        <v>4045</v>
      </c>
      <c r="D2018" t="s">
        <v>603</v>
      </c>
      <c r="E2018" t="s">
        <v>48</v>
      </c>
      <c r="F2018" t="s">
        <v>10871</v>
      </c>
      <c r="G2018" t="s">
        <v>10872</v>
      </c>
      <c r="H2018" t="s">
        <v>1301</v>
      </c>
      <c r="I2018" s="1">
        <v>32153</v>
      </c>
      <c r="J2018" t="s">
        <v>10873</v>
      </c>
      <c r="K2018" t="s">
        <v>10874</v>
      </c>
      <c r="L2018">
        <v>21813</v>
      </c>
      <c r="M2018" t="s">
        <v>1301</v>
      </c>
      <c r="N2018" s="1">
        <v>44818</v>
      </c>
      <c r="O2018" s="1">
        <v>44823</v>
      </c>
      <c r="P2018">
        <v>56</v>
      </c>
      <c r="Q2018">
        <v>3</v>
      </c>
      <c r="R2018" t="s">
        <v>63</v>
      </c>
      <c r="S2018">
        <v>2</v>
      </c>
      <c r="T2018">
        <v>2</v>
      </c>
      <c r="U2018">
        <v>5</v>
      </c>
      <c r="V2018">
        <v>425</v>
      </c>
      <c r="W2018" t="s">
        <v>54</v>
      </c>
      <c r="X2018" t="s">
        <v>10875</v>
      </c>
      <c r="Y2018" t="s">
        <v>65</v>
      </c>
      <c r="Z2018" s="1">
        <v>44781</v>
      </c>
      <c r="AA2018" s="2">
        <v>0.88593749999999993</v>
      </c>
      <c r="AB2018" s="2">
        <v>1.6875000000000001E-2</v>
      </c>
      <c r="AC2018" t="s">
        <v>45</v>
      </c>
      <c r="AD2018" t="s">
        <v>44</v>
      </c>
      <c r="AE2018" t="s">
        <v>44</v>
      </c>
      <c r="AF2018">
        <v>85</v>
      </c>
    </row>
    <row r="2019" spans="1:32">
      <c r="A2019">
        <v>3318</v>
      </c>
      <c r="B2019">
        <v>2418</v>
      </c>
      <c r="C2019" t="s">
        <v>1328</v>
      </c>
      <c r="D2019" t="s">
        <v>10876</v>
      </c>
      <c r="E2019" t="s">
        <v>34</v>
      </c>
      <c r="F2019" t="s">
        <v>10877</v>
      </c>
      <c r="G2019" t="s">
        <v>10878</v>
      </c>
      <c r="H2019" t="s">
        <v>1442</v>
      </c>
      <c r="I2019" s="1">
        <v>18200</v>
      </c>
      <c r="J2019" t="s">
        <v>10879</v>
      </c>
      <c r="K2019" t="s">
        <v>10880</v>
      </c>
      <c r="L2019">
        <v>682</v>
      </c>
      <c r="M2019" t="s">
        <v>1442</v>
      </c>
      <c r="N2019" s="1">
        <v>44833</v>
      </c>
      <c r="O2019" s="1">
        <v>44836</v>
      </c>
      <c r="P2019">
        <v>87</v>
      </c>
      <c r="Q2019">
        <v>4</v>
      </c>
      <c r="R2019" t="s">
        <v>40</v>
      </c>
      <c r="S2019">
        <v>3</v>
      </c>
      <c r="T2019">
        <v>0</v>
      </c>
      <c r="U2019">
        <v>3</v>
      </c>
      <c r="V2019">
        <v>702</v>
      </c>
      <c r="W2019" t="s">
        <v>41</v>
      </c>
      <c r="X2019" t="s">
        <v>10881</v>
      </c>
      <c r="Y2019" t="s">
        <v>43</v>
      </c>
      <c r="Z2019" s="1">
        <v>44806</v>
      </c>
      <c r="AA2019" s="2">
        <v>1.5358796296296296E-2</v>
      </c>
      <c r="AB2019" s="2">
        <v>0.48251157407407402</v>
      </c>
      <c r="AC2019" t="s">
        <v>44</v>
      </c>
      <c r="AD2019" t="s">
        <v>44</v>
      </c>
      <c r="AE2019" t="s">
        <v>45</v>
      </c>
      <c r="AF2019">
        <v>234</v>
      </c>
    </row>
    <row r="2020" spans="1:32">
      <c r="A2020">
        <v>3320</v>
      </c>
      <c r="B2020">
        <v>2420</v>
      </c>
      <c r="C2020" t="s">
        <v>10882</v>
      </c>
      <c r="D2020" t="s">
        <v>3935</v>
      </c>
      <c r="E2020" t="s">
        <v>34</v>
      </c>
      <c r="F2020" t="s">
        <v>10883</v>
      </c>
      <c r="G2020" t="s">
        <v>10884</v>
      </c>
      <c r="H2020" t="s">
        <v>537</v>
      </c>
      <c r="I2020" s="1">
        <v>37895</v>
      </c>
      <c r="J2020" t="s">
        <v>10885</v>
      </c>
      <c r="K2020" t="s">
        <v>10886</v>
      </c>
      <c r="L2020">
        <v>48391</v>
      </c>
      <c r="M2020" t="s">
        <v>537</v>
      </c>
      <c r="N2020" s="1">
        <v>44628</v>
      </c>
      <c r="O2020" s="1">
        <v>44633</v>
      </c>
      <c r="P2020">
        <v>41</v>
      </c>
      <c r="Q2020">
        <v>2</v>
      </c>
      <c r="R2020" t="s">
        <v>63</v>
      </c>
      <c r="S2020">
        <v>1</v>
      </c>
      <c r="T2020">
        <v>2</v>
      </c>
      <c r="U2020">
        <v>5</v>
      </c>
      <c r="V2020">
        <v>410</v>
      </c>
      <c r="W2020" t="s">
        <v>41</v>
      </c>
      <c r="X2020" t="s">
        <v>10887</v>
      </c>
      <c r="Y2020" t="s">
        <v>65</v>
      </c>
      <c r="Z2020" s="1">
        <v>44622</v>
      </c>
      <c r="AA2020" s="2">
        <v>0.79013888888888895</v>
      </c>
      <c r="AB2020" s="2">
        <v>0.41202546296296294</v>
      </c>
      <c r="AC2020" t="s">
        <v>44</v>
      </c>
      <c r="AD2020" t="s">
        <v>44</v>
      </c>
      <c r="AE2020" t="s">
        <v>44</v>
      </c>
      <c r="AF2020">
        <v>82</v>
      </c>
    </row>
    <row r="2021" spans="1:32">
      <c r="A2021">
        <v>3321</v>
      </c>
      <c r="B2021">
        <v>2421</v>
      </c>
      <c r="C2021" t="s">
        <v>10888</v>
      </c>
      <c r="D2021" t="s">
        <v>703</v>
      </c>
      <c r="E2021" t="s">
        <v>34</v>
      </c>
      <c r="F2021" t="s">
        <v>10889</v>
      </c>
      <c r="G2021">
        <v>7056729924</v>
      </c>
      <c r="H2021" t="s">
        <v>272</v>
      </c>
      <c r="I2021" s="1">
        <v>32454</v>
      </c>
      <c r="J2021" t="s">
        <v>10890</v>
      </c>
      <c r="K2021" t="s">
        <v>10605</v>
      </c>
      <c r="L2021">
        <v>45353</v>
      </c>
      <c r="M2021" t="s">
        <v>272</v>
      </c>
      <c r="N2021" s="1">
        <v>44960</v>
      </c>
      <c r="O2021" s="1">
        <v>44962</v>
      </c>
      <c r="P2021">
        <v>93</v>
      </c>
      <c r="Q2021">
        <v>4</v>
      </c>
      <c r="R2021" t="s">
        <v>40</v>
      </c>
      <c r="S2021">
        <v>3</v>
      </c>
      <c r="T2021">
        <v>1</v>
      </c>
      <c r="U2021">
        <v>2</v>
      </c>
      <c r="V2021">
        <v>420</v>
      </c>
      <c r="W2021" t="s">
        <v>54</v>
      </c>
      <c r="X2021" t="s">
        <v>10891</v>
      </c>
      <c r="Y2021" t="s">
        <v>65</v>
      </c>
      <c r="Z2021" s="1">
        <v>44924</v>
      </c>
      <c r="AA2021" s="2">
        <v>0.271400462962963</v>
      </c>
      <c r="AB2021" s="2">
        <v>0.56701388888888882</v>
      </c>
      <c r="AC2021" t="s">
        <v>45</v>
      </c>
      <c r="AD2021" t="s">
        <v>44</v>
      </c>
      <c r="AE2021" t="s">
        <v>45</v>
      </c>
      <c r="AF2021">
        <v>210</v>
      </c>
    </row>
    <row r="2022" spans="1:32">
      <c r="A2022">
        <v>3322</v>
      </c>
      <c r="B2022">
        <v>2422</v>
      </c>
      <c r="C2022" t="s">
        <v>133</v>
      </c>
      <c r="D2022" t="s">
        <v>5095</v>
      </c>
      <c r="E2022" t="s">
        <v>48</v>
      </c>
      <c r="F2022" t="s">
        <v>10892</v>
      </c>
      <c r="G2022" t="s">
        <v>10893</v>
      </c>
      <c r="H2022" t="s">
        <v>70</v>
      </c>
      <c r="I2022" s="1">
        <v>33210</v>
      </c>
      <c r="J2022" t="s">
        <v>10894</v>
      </c>
      <c r="K2022" t="s">
        <v>10895</v>
      </c>
      <c r="L2022">
        <v>44456</v>
      </c>
      <c r="M2022" t="s">
        <v>70</v>
      </c>
      <c r="N2022" s="1">
        <v>44909</v>
      </c>
      <c r="O2022" s="1">
        <v>44911</v>
      </c>
      <c r="P2022">
        <v>62</v>
      </c>
      <c r="Q2022">
        <v>3</v>
      </c>
      <c r="R2022" t="s">
        <v>63</v>
      </c>
      <c r="S2022">
        <v>1</v>
      </c>
      <c r="T2022">
        <v>0</v>
      </c>
      <c r="U2022">
        <v>2</v>
      </c>
      <c r="V2022">
        <v>126</v>
      </c>
      <c r="W2022" t="s">
        <v>54</v>
      </c>
      <c r="X2022" t="s">
        <v>10896</v>
      </c>
      <c r="Y2022" t="s">
        <v>43</v>
      </c>
      <c r="Z2022" s="1">
        <v>44894</v>
      </c>
      <c r="AA2022" s="2">
        <v>0.38083333333333336</v>
      </c>
      <c r="AB2022" s="2">
        <v>0.18761574074074075</v>
      </c>
      <c r="AC2022" t="s">
        <v>44</v>
      </c>
      <c r="AD2022" t="s">
        <v>45</v>
      </c>
      <c r="AE2022" t="s">
        <v>44</v>
      </c>
      <c r="AF2022">
        <v>63</v>
      </c>
    </row>
    <row r="2023" spans="1:32">
      <c r="A2023">
        <v>3324</v>
      </c>
      <c r="B2023">
        <v>2424</v>
      </c>
      <c r="C2023" t="s">
        <v>602</v>
      </c>
      <c r="D2023" t="s">
        <v>2416</v>
      </c>
      <c r="E2023" t="s">
        <v>34</v>
      </c>
      <c r="F2023" t="s">
        <v>10897</v>
      </c>
      <c r="G2023" t="s">
        <v>10898</v>
      </c>
      <c r="H2023" t="s">
        <v>109</v>
      </c>
      <c r="I2023" s="1">
        <v>34693</v>
      </c>
      <c r="J2023" t="s">
        <v>10899</v>
      </c>
      <c r="K2023" t="s">
        <v>10900</v>
      </c>
      <c r="L2023">
        <v>52958</v>
      </c>
      <c r="M2023" t="s">
        <v>109</v>
      </c>
      <c r="N2023" s="1">
        <v>44701</v>
      </c>
      <c r="O2023" s="1">
        <v>44703</v>
      </c>
      <c r="P2023">
        <v>76</v>
      </c>
      <c r="Q2023">
        <v>4</v>
      </c>
      <c r="R2023" t="s">
        <v>53</v>
      </c>
      <c r="S2023">
        <v>4</v>
      </c>
      <c r="T2023">
        <v>1</v>
      </c>
      <c r="U2023">
        <v>2</v>
      </c>
      <c r="V2023">
        <v>274</v>
      </c>
      <c r="W2023" t="s">
        <v>41</v>
      </c>
      <c r="X2023" t="s">
        <v>10901</v>
      </c>
      <c r="Y2023" t="s">
        <v>6</v>
      </c>
      <c r="Z2023" s="1">
        <v>44684</v>
      </c>
      <c r="AA2023" s="2">
        <v>0.54067129629629629</v>
      </c>
      <c r="AB2023" s="2">
        <v>0.24424768518518516</v>
      </c>
      <c r="AC2023" t="s">
        <v>44</v>
      </c>
      <c r="AD2023" t="s">
        <v>44</v>
      </c>
      <c r="AE2023" t="s">
        <v>44</v>
      </c>
      <c r="AF2023">
        <v>137</v>
      </c>
    </row>
    <row r="2024" spans="1:32">
      <c r="A2024">
        <v>3325</v>
      </c>
      <c r="B2024">
        <v>2425</v>
      </c>
      <c r="C2024" t="s">
        <v>828</v>
      </c>
      <c r="D2024" t="s">
        <v>10902</v>
      </c>
      <c r="E2024" t="s">
        <v>48</v>
      </c>
      <c r="F2024" t="s">
        <v>10903</v>
      </c>
      <c r="G2024" t="s">
        <v>10904</v>
      </c>
      <c r="H2024" t="s">
        <v>86</v>
      </c>
      <c r="I2024" s="1">
        <v>15846</v>
      </c>
      <c r="J2024" t="s">
        <v>10905</v>
      </c>
      <c r="K2024" t="s">
        <v>10906</v>
      </c>
      <c r="L2024">
        <v>11495</v>
      </c>
      <c r="M2024" t="s">
        <v>86</v>
      </c>
      <c r="N2024" s="1">
        <v>44675</v>
      </c>
      <c r="O2024" s="1">
        <v>44676</v>
      </c>
      <c r="P2024">
        <v>25</v>
      </c>
      <c r="Q2024">
        <v>1</v>
      </c>
      <c r="R2024" t="s">
        <v>53</v>
      </c>
      <c r="S2024">
        <v>4</v>
      </c>
      <c r="T2024">
        <v>1</v>
      </c>
      <c r="U2024">
        <v>1</v>
      </c>
      <c r="V2024">
        <v>136</v>
      </c>
      <c r="W2024" t="s">
        <v>54</v>
      </c>
      <c r="X2024" t="s">
        <v>10907</v>
      </c>
      <c r="Y2024" t="s">
        <v>81</v>
      </c>
      <c r="Z2024" s="1">
        <v>44646</v>
      </c>
      <c r="AA2024" s="2">
        <v>0.72616898148148146</v>
      </c>
      <c r="AB2024" s="2">
        <v>0.72180555555555559</v>
      </c>
      <c r="AC2024" t="s">
        <v>44</v>
      </c>
      <c r="AD2024" t="s">
        <v>44</v>
      </c>
      <c r="AE2024" t="s">
        <v>44</v>
      </c>
      <c r="AF2024">
        <v>136</v>
      </c>
    </row>
    <row r="2025" spans="1:32">
      <c r="A2025">
        <v>3326</v>
      </c>
      <c r="B2025">
        <v>2426</v>
      </c>
      <c r="C2025" t="s">
        <v>197</v>
      </c>
      <c r="D2025" t="s">
        <v>829</v>
      </c>
      <c r="E2025" t="s">
        <v>48</v>
      </c>
      <c r="F2025" t="s">
        <v>10908</v>
      </c>
      <c r="G2025">
        <v>8653391125</v>
      </c>
      <c r="H2025" t="s">
        <v>309</v>
      </c>
      <c r="I2025" s="1">
        <v>36328</v>
      </c>
      <c r="J2025" t="s">
        <v>10909</v>
      </c>
      <c r="K2025" t="s">
        <v>10910</v>
      </c>
      <c r="L2025">
        <v>4308</v>
      </c>
      <c r="M2025" t="s">
        <v>309</v>
      </c>
      <c r="N2025" s="1">
        <v>44615</v>
      </c>
      <c r="O2025" s="1">
        <v>44618</v>
      </c>
      <c r="P2025">
        <v>37</v>
      </c>
      <c r="Q2025">
        <v>2</v>
      </c>
      <c r="R2025" t="s">
        <v>53</v>
      </c>
      <c r="S2025">
        <v>2</v>
      </c>
      <c r="T2025">
        <v>2</v>
      </c>
      <c r="U2025">
        <v>3</v>
      </c>
      <c r="V2025">
        <v>393</v>
      </c>
      <c r="W2025" t="s">
        <v>41</v>
      </c>
      <c r="X2025" t="s">
        <v>10911</v>
      </c>
      <c r="Y2025" t="s">
        <v>43</v>
      </c>
      <c r="Z2025" s="1">
        <v>44581</v>
      </c>
      <c r="AA2025" s="2">
        <v>0.77681712962962957</v>
      </c>
      <c r="AB2025" s="2">
        <v>0.99194444444444441</v>
      </c>
      <c r="AC2025" t="s">
        <v>45</v>
      </c>
      <c r="AD2025" t="s">
        <v>44</v>
      </c>
      <c r="AE2025" t="s">
        <v>45</v>
      </c>
      <c r="AF2025">
        <v>131</v>
      </c>
    </row>
    <row r="2026" spans="1:32">
      <c r="A2026">
        <v>3327</v>
      </c>
      <c r="B2026">
        <v>2427</v>
      </c>
      <c r="C2026" t="s">
        <v>648</v>
      </c>
      <c r="D2026" t="s">
        <v>5215</v>
      </c>
      <c r="E2026" t="s">
        <v>34</v>
      </c>
      <c r="F2026" t="s">
        <v>10912</v>
      </c>
      <c r="G2026">
        <v>2575821391</v>
      </c>
      <c r="H2026" t="s">
        <v>309</v>
      </c>
      <c r="I2026" s="1">
        <v>27925</v>
      </c>
      <c r="J2026" t="s">
        <v>10913</v>
      </c>
      <c r="K2026" t="s">
        <v>10914</v>
      </c>
      <c r="L2026">
        <v>25568</v>
      </c>
      <c r="M2026" t="s">
        <v>309</v>
      </c>
      <c r="N2026" s="1">
        <v>44929</v>
      </c>
      <c r="O2026" s="1">
        <v>44930</v>
      </c>
      <c r="P2026">
        <v>66</v>
      </c>
      <c r="Q2026">
        <v>3</v>
      </c>
      <c r="R2026" t="s">
        <v>40</v>
      </c>
      <c r="S2026">
        <v>1</v>
      </c>
      <c r="T2026">
        <v>1</v>
      </c>
      <c r="U2026">
        <v>1</v>
      </c>
      <c r="V2026">
        <v>220</v>
      </c>
      <c r="W2026" t="s">
        <v>54</v>
      </c>
      <c r="X2026" t="s">
        <v>10915</v>
      </c>
      <c r="Y2026" t="s">
        <v>65</v>
      </c>
      <c r="Z2026" s="1">
        <v>44908</v>
      </c>
      <c r="AA2026" s="2">
        <v>0.71049768518518519</v>
      </c>
      <c r="AB2026" s="2">
        <v>0.40773148148148147</v>
      </c>
      <c r="AC2026" t="s">
        <v>44</v>
      </c>
      <c r="AD2026" t="s">
        <v>44</v>
      </c>
      <c r="AE2026" t="s">
        <v>45</v>
      </c>
      <c r="AF2026">
        <v>220</v>
      </c>
    </row>
    <row r="2027" spans="1:32">
      <c r="A2027">
        <v>3328</v>
      </c>
      <c r="B2027">
        <v>2428</v>
      </c>
      <c r="C2027" t="s">
        <v>276</v>
      </c>
      <c r="D2027" t="s">
        <v>7588</v>
      </c>
      <c r="E2027" t="s">
        <v>48</v>
      </c>
      <c r="F2027" t="s">
        <v>10916</v>
      </c>
      <c r="G2027" t="s">
        <v>10917</v>
      </c>
      <c r="H2027" t="s">
        <v>692</v>
      </c>
      <c r="I2027" s="1">
        <v>24532</v>
      </c>
      <c r="J2027" t="s">
        <v>10918</v>
      </c>
      <c r="K2027" t="s">
        <v>10919</v>
      </c>
      <c r="L2027">
        <v>70802</v>
      </c>
      <c r="M2027" t="s">
        <v>692</v>
      </c>
      <c r="N2027" s="1">
        <v>44712</v>
      </c>
      <c r="O2027" s="1">
        <v>44716</v>
      </c>
      <c r="P2027">
        <v>91</v>
      </c>
      <c r="Q2027">
        <v>4</v>
      </c>
      <c r="R2027" t="s">
        <v>53</v>
      </c>
      <c r="S2027">
        <v>3</v>
      </c>
      <c r="T2027">
        <v>0</v>
      </c>
      <c r="U2027">
        <v>4</v>
      </c>
      <c r="V2027">
        <v>560</v>
      </c>
      <c r="W2027" t="s">
        <v>54</v>
      </c>
      <c r="X2027" t="s">
        <v>10920</v>
      </c>
      <c r="Y2027" t="s">
        <v>81</v>
      </c>
      <c r="Z2027" s="1">
        <v>44689</v>
      </c>
      <c r="AA2027" s="2">
        <v>0.49055555555555558</v>
      </c>
      <c r="AB2027" s="2">
        <v>0.12172453703703705</v>
      </c>
      <c r="AC2027" t="s">
        <v>45</v>
      </c>
      <c r="AD2027" t="s">
        <v>45</v>
      </c>
      <c r="AE2027" t="s">
        <v>45</v>
      </c>
      <c r="AF2027">
        <v>140</v>
      </c>
    </row>
    <row r="2028" spans="1:32">
      <c r="A2028">
        <v>3329</v>
      </c>
      <c r="B2028">
        <v>2429</v>
      </c>
      <c r="C2028" t="s">
        <v>1681</v>
      </c>
      <c r="D2028" t="s">
        <v>745</v>
      </c>
      <c r="E2028" t="s">
        <v>34</v>
      </c>
      <c r="F2028" t="s">
        <v>10921</v>
      </c>
      <c r="G2028" t="s">
        <v>10922</v>
      </c>
      <c r="H2028" t="s">
        <v>692</v>
      </c>
      <c r="I2028" s="1">
        <v>28435</v>
      </c>
      <c r="J2028" t="s">
        <v>10923</v>
      </c>
      <c r="K2028" t="s">
        <v>5787</v>
      </c>
      <c r="L2028">
        <v>75668</v>
      </c>
      <c r="M2028" t="s">
        <v>692</v>
      </c>
      <c r="N2028" s="1">
        <v>44604</v>
      </c>
      <c r="O2028" s="1">
        <v>44605</v>
      </c>
      <c r="P2028">
        <v>41</v>
      </c>
      <c r="Q2028">
        <v>2</v>
      </c>
      <c r="R2028" t="s">
        <v>63</v>
      </c>
      <c r="S2028">
        <v>1</v>
      </c>
      <c r="T2028">
        <v>2</v>
      </c>
      <c r="U2028">
        <v>1</v>
      </c>
      <c r="V2028">
        <v>67</v>
      </c>
      <c r="W2028" t="s">
        <v>41</v>
      </c>
      <c r="X2028" t="s">
        <v>10924</v>
      </c>
      <c r="Y2028" t="s">
        <v>65</v>
      </c>
      <c r="Z2028" s="1">
        <v>44579</v>
      </c>
      <c r="AA2028" s="2">
        <v>0.44703703703703707</v>
      </c>
      <c r="AB2028" s="2">
        <v>0.76593750000000005</v>
      </c>
      <c r="AC2028" t="s">
        <v>45</v>
      </c>
      <c r="AD2028" t="s">
        <v>45</v>
      </c>
      <c r="AE2028" t="s">
        <v>44</v>
      </c>
      <c r="AF2028">
        <v>67</v>
      </c>
    </row>
    <row r="2029" spans="1:32">
      <c r="A2029">
        <v>3330</v>
      </c>
      <c r="B2029">
        <v>2430</v>
      </c>
      <c r="C2029" t="s">
        <v>1379</v>
      </c>
      <c r="D2029" t="s">
        <v>75</v>
      </c>
      <c r="E2029" t="s">
        <v>34</v>
      </c>
      <c r="F2029" t="s">
        <v>10925</v>
      </c>
      <c r="G2029" t="s">
        <v>10926</v>
      </c>
      <c r="H2029" t="s">
        <v>280</v>
      </c>
      <c r="I2029" s="1">
        <v>36319</v>
      </c>
      <c r="J2029" t="s">
        <v>10927</v>
      </c>
      <c r="K2029" t="s">
        <v>10928</v>
      </c>
      <c r="L2029">
        <v>94082</v>
      </c>
      <c r="M2029" t="s">
        <v>280</v>
      </c>
      <c r="N2029" s="1">
        <v>44842</v>
      </c>
      <c r="O2029" s="1">
        <v>44845</v>
      </c>
      <c r="P2029">
        <v>40</v>
      </c>
      <c r="Q2029">
        <v>2</v>
      </c>
      <c r="R2029" t="s">
        <v>53</v>
      </c>
      <c r="S2029">
        <v>4</v>
      </c>
      <c r="T2029">
        <v>1</v>
      </c>
      <c r="U2029">
        <v>3</v>
      </c>
      <c r="V2029">
        <v>363</v>
      </c>
      <c r="W2029" t="s">
        <v>41</v>
      </c>
      <c r="X2029" t="s">
        <v>10929</v>
      </c>
      <c r="Y2029" t="s">
        <v>81</v>
      </c>
      <c r="Z2029" s="1">
        <v>44831</v>
      </c>
      <c r="AA2029" s="2">
        <v>0.39659722222222221</v>
      </c>
      <c r="AB2029" s="2">
        <v>0.54533564814814817</v>
      </c>
      <c r="AC2029" t="s">
        <v>45</v>
      </c>
      <c r="AD2029" t="s">
        <v>44</v>
      </c>
      <c r="AE2029" t="s">
        <v>44</v>
      </c>
      <c r="AF2029">
        <v>121</v>
      </c>
    </row>
    <row r="2030" spans="1:32">
      <c r="A2030">
        <v>3332</v>
      </c>
      <c r="B2030">
        <v>2432</v>
      </c>
      <c r="C2030" t="s">
        <v>1668</v>
      </c>
      <c r="D2030" t="s">
        <v>435</v>
      </c>
      <c r="E2030" t="s">
        <v>48</v>
      </c>
      <c r="F2030" t="s">
        <v>10930</v>
      </c>
      <c r="G2030" t="s">
        <v>10931</v>
      </c>
      <c r="H2030" t="s">
        <v>330</v>
      </c>
      <c r="I2030" s="1">
        <v>37248</v>
      </c>
      <c r="J2030" t="s">
        <v>10932</v>
      </c>
      <c r="K2030" t="s">
        <v>1855</v>
      </c>
      <c r="L2030">
        <v>8997</v>
      </c>
      <c r="M2030" t="s">
        <v>330</v>
      </c>
      <c r="N2030" s="1">
        <v>44781</v>
      </c>
      <c r="O2030" s="1">
        <v>44784</v>
      </c>
      <c r="P2030">
        <v>64</v>
      </c>
      <c r="Q2030">
        <v>3</v>
      </c>
      <c r="R2030" t="s">
        <v>53</v>
      </c>
      <c r="S2030">
        <v>4</v>
      </c>
      <c r="T2030">
        <v>2</v>
      </c>
      <c r="U2030">
        <v>3</v>
      </c>
      <c r="V2030">
        <v>420</v>
      </c>
      <c r="W2030" t="s">
        <v>41</v>
      </c>
      <c r="X2030" t="s">
        <v>10933</v>
      </c>
      <c r="Y2030" t="s">
        <v>81</v>
      </c>
      <c r="Z2030" s="1">
        <v>44744</v>
      </c>
      <c r="AA2030" s="2">
        <v>0.81274305555555559</v>
      </c>
      <c r="AB2030" s="2">
        <v>0.98236111111111113</v>
      </c>
      <c r="AC2030" t="s">
        <v>44</v>
      </c>
      <c r="AD2030" t="s">
        <v>45</v>
      </c>
      <c r="AE2030" t="s">
        <v>45</v>
      </c>
      <c r="AF2030">
        <v>140</v>
      </c>
    </row>
    <row r="2031" spans="1:32">
      <c r="A2031">
        <v>3333</v>
      </c>
      <c r="B2031">
        <v>2433</v>
      </c>
      <c r="C2031" t="s">
        <v>32</v>
      </c>
      <c r="D2031" t="s">
        <v>6817</v>
      </c>
      <c r="E2031" t="s">
        <v>48</v>
      </c>
      <c r="F2031" t="s">
        <v>10934</v>
      </c>
      <c r="G2031" t="s">
        <v>10935</v>
      </c>
      <c r="H2031" t="s">
        <v>405</v>
      </c>
      <c r="I2031" s="1">
        <v>36610</v>
      </c>
      <c r="J2031" t="s">
        <v>10936</v>
      </c>
      <c r="K2031" t="s">
        <v>10937</v>
      </c>
      <c r="L2031">
        <v>32115</v>
      </c>
      <c r="M2031" t="s">
        <v>405</v>
      </c>
      <c r="N2031" s="1">
        <v>44808</v>
      </c>
      <c r="O2031" s="1">
        <v>44810</v>
      </c>
      <c r="P2031">
        <v>39</v>
      </c>
      <c r="Q2031">
        <v>2</v>
      </c>
      <c r="R2031" t="s">
        <v>40</v>
      </c>
      <c r="S2031">
        <v>1</v>
      </c>
      <c r="T2031">
        <v>2</v>
      </c>
      <c r="U2031">
        <v>2</v>
      </c>
      <c r="V2031">
        <v>446</v>
      </c>
      <c r="W2031" t="s">
        <v>54</v>
      </c>
      <c r="X2031" t="s">
        <v>10938</v>
      </c>
      <c r="Y2031" t="s">
        <v>6</v>
      </c>
      <c r="Z2031" s="1">
        <v>44793</v>
      </c>
      <c r="AA2031" s="2">
        <v>0.96804398148148152</v>
      </c>
      <c r="AB2031" s="2">
        <v>0.79603009259259261</v>
      </c>
      <c r="AC2031" t="s">
        <v>44</v>
      </c>
      <c r="AD2031" t="s">
        <v>44</v>
      </c>
      <c r="AE2031" t="s">
        <v>45</v>
      </c>
      <c r="AF2031">
        <v>223</v>
      </c>
    </row>
    <row r="2032" spans="1:32">
      <c r="A2032">
        <v>3334</v>
      </c>
      <c r="B2032">
        <v>2434</v>
      </c>
      <c r="C2032" t="s">
        <v>221</v>
      </c>
      <c r="D2032" t="s">
        <v>6242</v>
      </c>
      <c r="E2032" t="s">
        <v>34</v>
      </c>
      <c r="F2032" t="s">
        <v>10939</v>
      </c>
      <c r="G2032" t="s">
        <v>10940</v>
      </c>
      <c r="H2032" t="s">
        <v>60</v>
      </c>
      <c r="I2032" s="1">
        <v>23711</v>
      </c>
      <c r="J2032" t="s">
        <v>10941</v>
      </c>
      <c r="K2032" t="s">
        <v>7396</v>
      </c>
      <c r="L2032">
        <v>87585</v>
      </c>
      <c r="M2032" t="s">
        <v>60</v>
      </c>
      <c r="N2032" s="1">
        <v>44633</v>
      </c>
      <c r="O2032" s="1">
        <v>44637</v>
      </c>
      <c r="P2032">
        <v>12</v>
      </c>
      <c r="Q2032">
        <v>1</v>
      </c>
      <c r="R2032" t="s">
        <v>40</v>
      </c>
      <c r="S2032">
        <v>2</v>
      </c>
      <c r="T2032">
        <v>1</v>
      </c>
      <c r="U2032">
        <v>4</v>
      </c>
      <c r="V2032">
        <v>892</v>
      </c>
      <c r="W2032" t="s">
        <v>41</v>
      </c>
      <c r="X2032" t="s">
        <v>10942</v>
      </c>
      <c r="Y2032" t="s">
        <v>6</v>
      </c>
      <c r="Z2032" s="1">
        <v>44595</v>
      </c>
      <c r="AA2032" s="2">
        <v>0.73668981481481488</v>
      </c>
      <c r="AB2032" s="2">
        <v>0.62927083333333333</v>
      </c>
      <c r="AC2032" t="s">
        <v>45</v>
      </c>
      <c r="AD2032" t="s">
        <v>44</v>
      </c>
      <c r="AE2032" t="s">
        <v>45</v>
      </c>
      <c r="AF2032">
        <v>223</v>
      </c>
    </row>
    <row r="2033" spans="1:32">
      <c r="A2033">
        <v>3335</v>
      </c>
      <c r="B2033">
        <v>2435</v>
      </c>
      <c r="C2033" t="s">
        <v>9064</v>
      </c>
      <c r="D2033" t="s">
        <v>10943</v>
      </c>
      <c r="E2033" t="s">
        <v>48</v>
      </c>
      <c r="F2033" t="s">
        <v>10944</v>
      </c>
      <c r="G2033" t="s">
        <v>10945</v>
      </c>
      <c r="H2033" t="s">
        <v>171</v>
      </c>
      <c r="I2033" s="1">
        <v>19472</v>
      </c>
      <c r="J2033" t="s">
        <v>10946</v>
      </c>
      <c r="K2033" t="s">
        <v>10947</v>
      </c>
      <c r="L2033">
        <v>55245</v>
      </c>
      <c r="M2033" t="s">
        <v>171</v>
      </c>
      <c r="N2033" s="1">
        <v>44669</v>
      </c>
      <c r="O2033" s="1">
        <v>44671</v>
      </c>
      <c r="P2033">
        <v>79</v>
      </c>
      <c r="Q2033">
        <v>4</v>
      </c>
      <c r="R2033" t="s">
        <v>53</v>
      </c>
      <c r="S2033">
        <v>2</v>
      </c>
      <c r="T2033">
        <v>2</v>
      </c>
      <c r="U2033">
        <v>2</v>
      </c>
      <c r="V2033">
        <v>280</v>
      </c>
      <c r="W2033" t="s">
        <v>41</v>
      </c>
      <c r="X2033" t="s">
        <v>10948</v>
      </c>
      <c r="Y2033" t="s">
        <v>81</v>
      </c>
      <c r="Z2033" s="1">
        <v>44661</v>
      </c>
      <c r="AA2033" s="2">
        <v>0.80129629629629628</v>
      </c>
      <c r="AB2033" s="2">
        <v>0.44638888888888889</v>
      </c>
      <c r="AC2033" t="s">
        <v>44</v>
      </c>
      <c r="AD2033" t="s">
        <v>44</v>
      </c>
      <c r="AE2033" t="s">
        <v>45</v>
      </c>
      <c r="AF2033">
        <v>140</v>
      </c>
    </row>
    <row r="2034" spans="1:32">
      <c r="A2034">
        <v>3336</v>
      </c>
      <c r="B2034">
        <v>2436</v>
      </c>
      <c r="C2034" t="s">
        <v>32</v>
      </c>
      <c r="D2034" t="s">
        <v>1368</v>
      </c>
      <c r="E2034" t="s">
        <v>34</v>
      </c>
      <c r="F2034" t="s">
        <v>10949</v>
      </c>
      <c r="G2034" t="s">
        <v>10950</v>
      </c>
      <c r="H2034" t="s">
        <v>77</v>
      </c>
      <c r="I2034" s="1">
        <v>17131</v>
      </c>
      <c r="J2034" t="s">
        <v>10951</v>
      </c>
      <c r="K2034" t="s">
        <v>5319</v>
      </c>
      <c r="L2034">
        <v>74051</v>
      </c>
      <c r="M2034" t="s">
        <v>77</v>
      </c>
      <c r="N2034" s="1">
        <v>44676</v>
      </c>
      <c r="O2034" s="1">
        <v>44678</v>
      </c>
      <c r="P2034">
        <v>48</v>
      </c>
      <c r="Q2034">
        <v>2</v>
      </c>
      <c r="R2034" t="s">
        <v>40</v>
      </c>
      <c r="S2034">
        <v>4</v>
      </c>
      <c r="T2034">
        <v>0</v>
      </c>
      <c r="U2034">
        <v>2</v>
      </c>
      <c r="V2034">
        <v>422</v>
      </c>
      <c r="W2034" t="s">
        <v>54</v>
      </c>
      <c r="X2034" t="s">
        <v>10952</v>
      </c>
      <c r="Y2034" t="s">
        <v>43</v>
      </c>
      <c r="Z2034" s="1">
        <v>44657</v>
      </c>
      <c r="AA2034" s="2">
        <v>0.79370370370370369</v>
      </c>
      <c r="AB2034" s="2">
        <v>0.17374999999999999</v>
      </c>
      <c r="AC2034" t="s">
        <v>45</v>
      </c>
      <c r="AD2034" t="s">
        <v>44</v>
      </c>
      <c r="AE2034" t="s">
        <v>44</v>
      </c>
      <c r="AF2034">
        <v>211</v>
      </c>
    </row>
    <row r="2035" spans="1:32">
      <c r="A2035">
        <v>3337</v>
      </c>
      <c r="B2035">
        <v>2437</v>
      </c>
      <c r="C2035" t="s">
        <v>3590</v>
      </c>
      <c r="D2035" t="s">
        <v>4229</v>
      </c>
      <c r="E2035" t="s">
        <v>48</v>
      </c>
      <c r="F2035" t="s">
        <v>10953</v>
      </c>
      <c r="G2035" t="s">
        <v>10954</v>
      </c>
      <c r="H2035" t="s">
        <v>122</v>
      </c>
      <c r="I2035" s="1">
        <v>31353</v>
      </c>
      <c r="J2035" t="s">
        <v>10955</v>
      </c>
      <c r="K2035" t="s">
        <v>10956</v>
      </c>
      <c r="L2035">
        <v>92635</v>
      </c>
      <c r="M2035" t="s">
        <v>122</v>
      </c>
      <c r="N2035" s="1">
        <v>44894</v>
      </c>
      <c r="O2035" s="1">
        <v>44896</v>
      </c>
      <c r="P2035">
        <v>17</v>
      </c>
      <c r="Q2035">
        <v>1</v>
      </c>
      <c r="R2035" t="s">
        <v>63</v>
      </c>
      <c r="S2035">
        <v>2</v>
      </c>
      <c r="T2035">
        <v>1</v>
      </c>
      <c r="U2035">
        <v>2</v>
      </c>
      <c r="V2035">
        <v>136</v>
      </c>
      <c r="W2035" t="s">
        <v>54</v>
      </c>
      <c r="X2035" t="s">
        <v>10957</v>
      </c>
      <c r="Y2035" t="s">
        <v>65</v>
      </c>
      <c r="Z2035" s="1">
        <v>44864</v>
      </c>
      <c r="AA2035" s="2">
        <v>0.83939814814814817</v>
      </c>
      <c r="AB2035" s="2">
        <v>0.143125</v>
      </c>
      <c r="AC2035" t="s">
        <v>44</v>
      </c>
      <c r="AD2035" t="s">
        <v>45</v>
      </c>
      <c r="AE2035" t="s">
        <v>44</v>
      </c>
      <c r="AF2035">
        <v>68</v>
      </c>
    </row>
    <row r="2036" spans="1:32">
      <c r="A2036">
        <v>3338</v>
      </c>
      <c r="B2036">
        <v>2438</v>
      </c>
      <c r="C2036" t="s">
        <v>229</v>
      </c>
      <c r="D2036" t="s">
        <v>184</v>
      </c>
      <c r="E2036" t="s">
        <v>48</v>
      </c>
      <c r="F2036" t="s">
        <v>10958</v>
      </c>
      <c r="G2036" t="s">
        <v>10959</v>
      </c>
      <c r="H2036" t="s">
        <v>537</v>
      </c>
      <c r="I2036" s="1">
        <v>31171</v>
      </c>
      <c r="J2036" t="s">
        <v>10960</v>
      </c>
      <c r="K2036" t="s">
        <v>10961</v>
      </c>
      <c r="L2036">
        <v>45963</v>
      </c>
      <c r="M2036" t="s">
        <v>537</v>
      </c>
      <c r="N2036" s="1">
        <v>44601</v>
      </c>
      <c r="O2036" s="1">
        <v>44605</v>
      </c>
      <c r="P2036">
        <v>75</v>
      </c>
      <c r="Q2036">
        <v>3</v>
      </c>
      <c r="R2036" t="s">
        <v>40</v>
      </c>
      <c r="S2036">
        <v>3</v>
      </c>
      <c r="T2036">
        <v>0</v>
      </c>
      <c r="U2036">
        <v>4</v>
      </c>
      <c r="V2036">
        <v>820</v>
      </c>
      <c r="W2036" t="s">
        <v>54</v>
      </c>
      <c r="X2036" t="s">
        <v>10962</v>
      </c>
      <c r="Y2036" t="s">
        <v>65</v>
      </c>
      <c r="Z2036" s="1">
        <v>44571</v>
      </c>
      <c r="AA2036" s="2">
        <v>0.91130787037037031</v>
      </c>
      <c r="AB2036" s="2">
        <v>0.71699074074074076</v>
      </c>
      <c r="AC2036" t="s">
        <v>45</v>
      </c>
      <c r="AD2036" t="s">
        <v>45</v>
      </c>
      <c r="AE2036" t="s">
        <v>45</v>
      </c>
      <c r="AF2036">
        <v>205</v>
      </c>
    </row>
    <row r="2037" spans="1:32">
      <c r="A2037">
        <v>3339</v>
      </c>
      <c r="B2037">
        <v>2439</v>
      </c>
      <c r="C2037" t="s">
        <v>2415</v>
      </c>
      <c r="D2037" t="s">
        <v>57</v>
      </c>
      <c r="E2037" t="s">
        <v>34</v>
      </c>
      <c r="F2037" t="s">
        <v>10963</v>
      </c>
      <c r="G2037" t="s">
        <v>10964</v>
      </c>
      <c r="H2037" t="s">
        <v>295</v>
      </c>
      <c r="I2037" s="1">
        <v>25904</v>
      </c>
      <c r="J2037" t="s">
        <v>10965</v>
      </c>
      <c r="K2037" t="s">
        <v>10966</v>
      </c>
      <c r="L2037">
        <v>4251</v>
      </c>
      <c r="M2037" t="s">
        <v>295</v>
      </c>
      <c r="N2037" s="1">
        <v>44650</v>
      </c>
      <c r="O2037" s="1">
        <v>44652</v>
      </c>
      <c r="P2037">
        <v>48</v>
      </c>
      <c r="Q2037">
        <v>2</v>
      </c>
      <c r="R2037" t="s">
        <v>40</v>
      </c>
      <c r="S2037">
        <v>4</v>
      </c>
      <c r="T2037">
        <v>1</v>
      </c>
      <c r="U2037">
        <v>2</v>
      </c>
      <c r="V2037">
        <v>494</v>
      </c>
      <c r="W2037" t="s">
        <v>41</v>
      </c>
      <c r="X2037" t="s">
        <v>10967</v>
      </c>
      <c r="Y2037" t="s">
        <v>43</v>
      </c>
      <c r="Z2037" s="1">
        <v>44627</v>
      </c>
      <c r="AA2037" s="2">
        <v>0.4236226851851852</v>
      </c>
      <c r="AB2037" s="2">
        <v>0.14322916666666666</v>
      </c>
      <c r="AC2037" t="s">
        <v>44</v>
      </c>
      <c r="AD2037" t="s">
        <v>44</v>
      </c>
      <c r="AE2037" t="s">
        <v>45</v>
      </c>
      <c r="AF2037">
        <v>247</v>
      </c>
    </row>
    <row r="2038" spans="1:32">
      <c r="A2038">
        <v>3340</v>
      </c>
      <c r="B2038">
        <v>2440</v>
      </c>
      <c r="C2038" t="s">
        <v>1335</v>
      </c>
      <c r="D2038" t="s">
        <v>591</v>
      </c>
      <c r="E2038" t="s">
        <v>48</v>
      </c>
      <c r="F2038" t="s">
        <v>10968</v>
      </c>
      <c r="G2038" t="s">
        <v>10969</v>
      </c>
      <c r="H2038" t="s">
        <v>280</v>
      </c>
      <c r="I2038" s="1">
        <v>37045</v>
      </c>
      <c r="J2038" t="s">
        <v>10970</v>
      </c>
      <c r="K2038" t="s">
        <v>9348</v>
      </c>
      <c r="L2038">
        <v>19295</v>
      </c>
      <c r="M2038" t="s">
        <v>280</v>
      </c>
      <c r="N2038" s="1">
        <v>44600</v>
      </c>
      <c r="O2038" s="1">
        <v>44601</v>
      </c>
      <c r="P2038">
        <v>20</v>
      </c>
      <c r="Q2038">
        <v>1</v>
      </c>
      <c r="R2038" t="s">
        <v>63</v>
      </c>
      <c r="S2038">
        <v>3</v>
      </c>
      <c r="T2038">
        <v>0</v>
      </c>
      <c r="U2038">
        <v>1</v>
      </c>
      <c r="V2038">
        <v>68</v>
      </c>
      <c r="W2038" t="s">
        <v>41</v>
      </c>
      <c r="X2038" t="s">
        <v>10971</v>
      </c>
      <c r="Y2038" t="s">
        <v>6</v>
      </c>
      <c r="Z2038" s="1">
        <v>44571</v>
      </c>
      <c r="AA2038" s="2">
        <v>0.9442476851851852</v>
      </c>
      <c r="AB2038" s="2">
        <v>0.64420138888888889</v>
      </c>
      <c r="AC2038" t="s">
        <v>44</v>
      </c>
      <c r="AD2038" t="s">
        <v>45</v>
      </c>
      <c r="AE2038" t="s">
        <v>44</v>
      </c>
      <c r="AF2038">
        <v>68</v>
      </c>
    </row>
    <row r="2039" spans="1:32">
      <c r="A2039">
        <v>3341</v>
      </c>
      <c r="B2039">
        <v>2441</v>
      </c>
      <c r="C2039" t="s">
        <v>1155</v>
      </c>
      <c r="D2039" t="s">
        <v>10189</v>
      </c>
      <c r="E2039" t="s">
        <v>34</v>
      </c>
      <c r="F2039" t="s">
        <v>10972</v>
      </c>
      <c r="G2039" t="s">
        <v>10973</v>
      </c>
      <c r="H2039" t="s">
        <v>164</v>
      </c>
      <c r="I2039" s="1">
        <v>27507</v>
      </c>
      <c r="J2039" t="s">
        <v>10974</v>
      </c>
      <c r="K2039" t="s">
        <v>10975</v>
      </c>
      <c r="L2039">
        <v>20391</v>
      </c>
      <c r="M2039" t="s">
        <v>164</v>
      </c>
      <c r="N2039" s="1">
        <v>44717</v>
      </c>
      <c r="O2039" s="1">
        <v>44719</v>
      </c>
      <c r="P2039">
        <v>88</v>
      </c>
      <c r="Q2039">
        <v>4</v>
      </c>
      <c r="R2039" t="s">
        <v>53</v>
      </c>
      <c r="S2039">
        <v>4</v>
      </c>
      <c r="T2039">
        <v>2</v>
      </c>
      <c r="U2039">
        <v>2</v>
      </c>
      <c r="V2039">
        <v>278</v>
      </c>
      <c r="W2039" t="s">
        <v>54</v>
      </c>
      <c r="X2039" t="s">
        <v>10976</v>
      </c>
      <c r="Y2039" t="s">
        <v>65</v>
      </c>
      <c r="Z2039" s="1">
        <v>44694</v>
      </c>
      <c r="AA2039" s="2">
        <v>7.7442129629629639E-2</v>
      </c>
      <c r="AB2039" s="2">
        <v>9.341435185185186E-2</v>
      </c>
      <c r="AC2039" t="s">
        <v>44</v>
      </c>
      <c r="AD2039" t="s">
        <v>44</v>
      </c>
      <c r="AE2039" t="s">
        <v>44</v>
      </c>
      <c r="AF2039">
        <v>139</v>
      </c>
    </row>
    <row r="2040" spans="1:32">
      <c r="A2040">
        <v>3342</v>
      </c>
      <c r="B2040">
        <v>2442</v>
      </c>
      <c r="C2040" t="s">
        <v>90</v>
      </c>
      <c r="D2040" t="s">
        <v>2352</v>
      </c>
      <c r="E2040" t="s">
        <v>48</v>
      </c>
      <c r="F2040" t="s">
        <v>10977</v>
      </c>
      <c r="G2040" t="s">
        <v>10978</v>
      </c>
      <c r="H2040" t="s">
        <v>725</v>
      </c>
      <c r="I2040" s="1">
        <v>23897</v>
      </c>
      <c r="J2040" t="s">
        <v>10979</v>
      </c>
      <c r="K2040" t="s">
        <v>10980</v>
      </c>
      <c r="L2040">
        <v>71532</v>
      </c>
      <c r="M2040" t="s">
        <v>725</v>
      </c>
      <c r="N2040" s="1">
        <v>44713</v>
      </c>
      <c r="O2040" s="1">
        <v>44717</v>
      </c>
      <c r="P2040">
        <v>69</v>
      </c>
      <c r="Q2040">
        <v>3</v>
      </c>
      <c r="R2040" t="s">
        <v>40</v>
      </c>
      <c r="S2040">
        <v>1</v>
      </c>
      <c r="T2040">
        <v>1</v>
      </c>
      <c r="U2040">
        <v>4</v>
      </c>
      <c r="V2040">
        <v>924</v>
      </c>
      <c r="W2040" t="s">
        <v>54</v>
      </c>
      <c r="X2040" t="s">
        <v>10981</v>
      </c>
      <c r="Y2040" t="s">
        <v>43</v>
      </c>
      <c r="Z2040" s="1">
        <v>44683</v>
      </c>
      <c r="AA2040" s="2">
        <v>0.52249999999999996</v>
      </c>
      <c r="AB2040" s="2">
        <v>0.17836805555555557</v>
      </c>
      <c r="AC2040" t="s">
        <v>45</v>
      </c>
      <c r="AD2040" t="s">
        <v>44</v>
      </c>
      <c r="AE2040" t="s">
        <v>45</v>
      </c>
      <c r="AF2040">
        <v>231</v>
      </c>
    </row>
    <row r="2041" spans="1:32">
      <c r="A2041">
        <v>3343</v>
      </c>
      <c r="B2041">
        <v>2443</v>
      </c>
      <c r="C2041" t="s">
        <v>105</v>
      </c>
      <c r="D2041" t="s">
        <v>140</v>
      </c>
      <c r="E2041" t="s">
        <v>34</v>
      </c>
      <c r="F2041" t="s">
        <v>10982</v>
      </c>
      <c r="G2041" t="s">
        <v>10983</v>
      </c>
      <c r="H2041" t="s">
        <v>50</v>
      </c>
      <c r="I2041" s="1">
        <v>16433</v>
      </c>
      <c r="J2041" t="s">
        <v>10984</v>
      </c>
      <c r="K2041" t="s">
        <v>10985</v>
      </c>
      <c r="L2041">
        <v>64196</v>
      </c>
      <c r="M2041" t="s">
        <v>50</v>
      </c>
      <c r="N2041" s="1">
        <v>44627</v>
      </c>
      <c r="O2041" s="1">
        <v>44628</v>
      </c>
      <c r="P2041">
        <v>6</v>
      </c>
      <c r="Q2041">
        <v>1</v>
      </c>
      <c r="R2041" t="s">
        <v>40</v>
      </c>
      <c r="S2041">
        <v>1</v>
      </c>
      <c r="T2041">
        <v>1</v>
      </c>
      <c r="U2041">
        <v>1</v>
      </c>
      <c r="V2041">
        <v>248</v>
      </c>
      <c r="W2041" t="s">
        <v>41</v>
      </c>
      <c r="X2041" t="s">
        <v>10986</v>
      </c>
      <c r="Y2041" t="s">
        <v>6</v>
      </c>
      <c r="Z2041" s="1">
        <v>44603</v>
      </c>
      <c r="AA2041" s="2">
        <v>0.36483796296296295</v>
      </c>
      <c r="AB2041" s="2">
        <v>0.82848379629629632</v>
      </c>
      <c r="AC2041" t="s">
        <v>44</v>
      </c>
      <c r="AD2041" t="s">
        <v>45</v>
      </c>
      <c r="AE2041" t="s">
        <v>45</v>
      </c>
      <c r="AF2041">
        <v>248</v>
      </c>
    </row>
    <row r="2042" spans="1:32">
      <c r="A2042">
        <v>3344</v>
      </c>
      <c r="B2042">
        <v>2444</v>
      </c>
      <c r="C2042" t="s">
        <v>119</v>
      </c>
      <c r="D2042" t="s">
        <v>10987</v>
      </c>
      <c r="E2042" t="s">
        <v>34</v>
      </c>
      <c r="F2042" t="s">
        <v>10988</v>
      </c>
      <c r="G2042" t="s">
        <v>10989</v>
      </c>
      <c r="H2042" t="s">
        <v>941</v>
      </c>
      <c r="I2042" s="1">
        <v>27132</v>
      </c>
      <c r="J2042" t="s">
        <v>10990</v>
      </c>
      <c r="K2042" t="s">
        <v>10991</v>
      </c>
      <c r="L2042">
        <v>59049</v>
      </c>
      <c r="M2042" t="s">
        <v>941</v>
      </c>
      <c r="N2042" s="1">
        <v>44740</v>
      </c>
      <c r="O2042" s="1">
        <v>44745</v>
      </c>
      <c r="P2042">
        <v>92</v>
      </c>
      <c r="Q2042">
        <v>4</v>
      </c>
      <c r="R2042" t="s">
        <v>63</v>
      </c>
      <c r="S2042">
        <v>3</v>
      </c>
      <c r="T2042">
        <v>1</v>
      </c>
      <c r="U2042">
        <v>5</v>
      </c>
      <c r="V2042">
        <v>350</v>
      </c>
      <c r="W2042" t="s">
        <v>41</v>
      </c>
      <c r="X2042" t="s">
        <v>10992</v>
      </c>
      <c r="Y2042" t="s">
        <v>65</v>
      </c>
      <c r="Z2042" s="1">
        <v>44703</v>
      </c>
      <c r="AA2042" s="2">
        <v>0.88768518518518524</v>
      </c>
      <c r="AB2042" s="2">
        <v>0.16583333333333333</v>
      </c>
      <c r="AC2042" t="s">
        <v>44</v>
      </c>
      <c r="AD2042" t="s">
        <v>45</v>
      </c>
      <c r="AE2042" t="s">
        <v>44</v>
      </c>
      <c r="AF2042">
        <v>70</v>
      </c>
    </row>
    <row r="2043" spans="1:32">
      <c r="A2043">
        <v>3345</v>
      </c>
      <c r="B2043">
        <v>2445</v>
      </c>
      <c r="C2043" t="s">
        <v>4434</v>
      </c>
      <c r="D2043" t="s">
        <v>1404</v>
      </c>
      <c r="E2043" t="s">
        <v>34</v>
      </c>
      <c r="F2043" t="s">
        <v>10993</v>
      </c>
      <c r="G2043" t="s">
        <v>10994</v>
      </c>
      <c r="H2043" t="s">
        <v>280</v>
      </c>
      <c r="I2043" s="1">
        <v>20975</v>
      </c>
      <c r="J2043" t="s">
        <v>10995</v>
      </c>
      <c r="K2043" t="s">
        <v>10996</v>
      </c>
      <c r="L2043">
        <v>92121</v>
      </c>
      <c r="M2043" t="s">
        <v>280</v>
      </c>
      <c r="N2043" s="1">
        <v>44921</v>
      </c>
      <c r="O2043" s="1">
        <v>44925</v>
      </c>
      <c r="P2043">
        <v>60</v>
      </c>
      <c r="Q2043">
        <v>3</v>
      </c>
      <c r="R2043" t="s">
        <v>40</v>
      </c>
      <c r="S2043">
        <v>4</v>
      </c>
      <c r="T2043">
        <v>1</v>
      </c>
      <c r="U2043">
        <v>4</v>
      </c>
      <c r="V2043">
        <v>912</v>
      </c>
      <c r="W2043" t="s">
        <v>54</v>
      </c>
      <c r="X2043" t="s">
        <v>10997</v>
      </c>
      <c r="Y2043" t="s">
        <v>65</v>
      </c>
      <c r="Z2043" s="1">
        <v>44915</v>
      </c>
      <c r="AA2043" s="2">
        <v>0.70092592592592595</v>
      </c>
      <c r="AB2043" s="2">
        <v>0.11630787037037038</v>
      </c>
      <c r="AC2043" t="s">
        <v>44</v>
      </c>
      <c r="AD2043" t="s">
        <v>44</v>
      </c>
      <c r="AE2043" t="s">
        <v>45</v>
      </c>
      <c r="AF2043">
        <v>228</v>
      </c>
    </row>
    <row r="2044" spans="1:32">
      <c r="A2044">
        <v>3348</v>
      </c>
      <c r="B2044">
        <v>2448</v>
      </c>
      <c r="C2044" t="s">
        <v>229</v>
      </c>
      <c r="D2044" t="s">
        <v>2334</v>
      </c>
      <c r="E2044" t="s">
        <v>48</v>
      </c>
      <c r="F2044" t="s">
        <v>10998</v>
      </c>
      <c r="G2044" t="s">
        <v>10999</v>
      </c>
      <c r="H2044" t="s">
        <v>1442</v>
      </c>
      <c r="I2044" s="1">
        <v>18416</v>
      </c>
      <c r="J2044" t="s">
        <v>11000</v>
      </c>
      <c r="K2044" t="s">
        <v>10130</v>
      </c>
      <c r="L2044">
        <v>29522</v>
      </c>
      <c r="M2044" t="s">
        <v>1442</v>
      </c>
      <c r="N2044" s="1">
        <v>44749</v>
      </c>
      <c r="O2044" s="1">
        <v>44751</v>
      </c>
      <c r="P2044">
        <v>9</v>
      </c>
      <c r="Q2044">
        <v>1</v>
      </c>
      <c r="R2044" t="s">
        <v>40</v>
      </c>
      <c r="S2044">
        <v>1</v>
      </c>
      <c r="T2044">
        <v>1</v>
      </c>
      <c r="U2044">
        <v>2</v>
      </c>
      <c r="V2044">
        <v>488</v>
      </c>
      <c r="W2044" t="s">
        <v>41</v>
      </c>
      <c r="X2044" t="s">
        <v>11001</v>
      </c>
      <c r="Y2044" t="s">
        <v>6</v>
      </c>
      <c r="Z2044" s="1">
        <v>44744</v>
      </c>
      <c r="AA2044" s="2">
        <v>0.50679398148148147</v>
      </c>
      <c r="AB2044" s="2">
        <v>0.39072916666666663</v>
      </c>
      <c r="AC2044" t="s">
        <v>44</v>
      </c>
      <c r="AD2044" t="s">
        <v>45</v>
      </c>
      <c r="AE2044" t="s">
        <v>44</v>
      </c>
      <c r="AF2044">
        <v>244</v>
      </c>
    </row>
    <row r="2045" spans="1:32">
      <c r="A2045">
        <v>3350</v>
      </c>
      <c r="B2045">
        <v>2450</v>
      </c>
      <c r="C2045" t="s">
        <v>2868</v>
      </c>
      <c r="D2045" t="s">
        <v>1228</v>
      </c>
      <c r="E2045" t="s">
        <v>48</v>
      </c>
      <c r="F2045" t="s">
        <v>11002</v>
      </c>
      <c r="G2045" t="s">
        <v>11003</v>
      </c>
      <c r="H2045" t="s">
        <v>129</v>
      </c>
      <c r="I2045" s="1">
        <v>22340</v>
      </c>
      <c r="J2045" t="s">
        <v>11004</v>
      </c>
      <c r="K2045" t="s">
        <v>11005</v>
      </c>
      <c r="L2045">
        <v>38950</v>
      </c>
      <c r="M2045" t="s">
        <v>129</v>
      </c>
      <c r="N2045" s="1">
        <v>44710</v>
      </c>
      <c r="O2045" s="1">
        <v>44713</v>
      </c>
      <c r="P2045">
        <v>44</v>
      </c>
      <c r="Q2045">
        <v>2</v>
      </c>
      <c r="R2045" t="s">
        <v>63</v>
      </c>
      <c r="S2045">
        <v>3</v>
      </c>
      <c r="T2045">
        <v>2</v>
      </c>
      <c r="U2045">
        <v>3</v>
      </c>
      <c r="V2045">
        <v>264</v>
      </c>
      <c r="W2045" t="s">
        <v>54</v>
      </c>
      <c r="X2045" t="s">
        <v>11006</v>
      </c>
      <c r="Y2045" t="s">
        <v>81</v>
      </c>
      <c r="Z2045" s="1">
        <v>44688</v>
      </c>
      <c r="AA2045" s="2">
        <v>0.35281249999999997</v>
      </c>
      <c r="AB2045" s="2">
        <v>0.63017361111111114</v>
      </c>
      <c r="AC2045" t="s">
        <v>44</v>
      </c>
      <c r="AD2045" t="s">
        <v>44</v>
      </c>
      <c r="AE2045" t="s">
        <v>44</v>
      </c>
      <c r="AF2045">
        <v>88</v>
      </c>
    </row>
    <row r="2046" spans="1:32">
      <c r="A2046">
        <v>3351</v>
      </c>
      <c r="B2046">
        <v>2451</v>
      </c>
      <c r="C2046" t="s">
        <v>256</v>
      </c>
      <c r="D2046" t="s">
        <v>8301</v>
      </c>
      <c r="E2046" t="s">
        <v>34</v>
      </c>
      <c r="F2046" t="s">
        <v>11007</v>
      </c>
      <c r="G2046">
        <v>4644700618</v>
      </c>
      <c r="H2046" t="s">
        <v>330</v>
      </c>
      <c r="I2046" s="1">
        <v>34734</v>
      </c>
      <c r="J2046" t="s">
        <v>11008</v>
      </c>
      <c r="K2046" t="s">
        <v>738</v>
      </c>
      <c r="L2046">
        <v>94236</v>
      </c>
      <c r="M2046" t="s">
        <v>330</v>
      </c>
      <c r="N2046" s="1">
        <v>44607</v>
      </c>
      <c r="O2046" s="1">
        <v>44610</v>
      </c>
      <c r="P2046">
        <v>17</v>
      </c>
      <c r="Q2046">
        <v>1</v>
      </c>
      <c r="R2046" t="s">
        <v>63</v>
      </c>
      <c r="S2046">
        <v>3</v>
      </c>
      <c r="T2046">
        <v>2</v>
      </c>
      <c r="U2046">
        <v>3</v>
      </c>
      <c r="V2046">
        <v>264</v>
      </c>
      <c r="W2046" t="s">
        <v>41</v>
      </c>
      <c r="X2046" t="s">
        <v>11009</v>
      </c>
      <c r="Y2046" t="s">
        <v>43</v>
      </c>
      <c r="Z2046" s="1">
        <v>44590</v>
      </c>
      <c r="AA2046" s="2">
        <v>0.4522916666666667</v>
      </c>
      <c r="AB2046" s="2">
        <v>0.15152777777777779</v>
      </c>
      <c r="AC2046" t="s">
        <v>44</v>
      </c>
      <c r="AD2046" t="s">
        <v>45</v>
      </c>
      <c r="AE2046" t="s">
        <v>45</v>
      </c>
      <c r="AF2046">
        <v>88</v>
      </c>
    </row>
    <row r="2047" spans="1:32">
      <c r="A2047">
        <v>3355</v>
      </c>
      <c r="B2047">
        <v>2455</v>
      </c>
      <c r="C2047" t="s">
        <v>822</v>
      </c>
      <c r="D2047" t="s">
        <v>8794</v>
      </c>
      <c r="E2047" t="s">
        <v>48</v>
      </c>
      <c r="F2047" t="s">
        <v>11010</v>
      </c>
      <c r="G2047" t="s">
        <v>11011</v>
      </c>
      <c r="H2047" t="s">
        <v>135</v>
      </c>
      <c r="I2047" s="1">
        <v>17757</v>
      </c>
      <c r="J2047" t="s">
        <v>11012</v>
      </c>
      <c r="K2047" t="s">
        <v>8701</v>
      </c>
      <c r="L2047">
        <v>3862</v>
      </c>
      <c r="M2047" t="s">
        <v>135</v>
      </c>
      <c r="N2047" s="1">
        <v>44853</v>
      </c>
      <c r="O2047" s="1">
        <v>44856</v>
      </c>
      <c r="P2047">
        <v>61</v>
      </c>
      <c r="Q2047">
        <v>3</v>
      </c>
      <c r="R2047" t="s">
        <v>53</v>
      </c>
      <c r="S2047">
        <v>3</v>
      </c>
      <c r="T2047">
        <v>0</v>
      </c>
      <c r="U2047">
        <v>3</v>
      </c>
      <c r="V2047">
        <v>363</v>
      </c>
      <c r="W2047" t="s">
        <v>54</v>
      </c>
      <c r="X2047" t="s">
        <v>11013</v>
      </c>
      <c r="Y2047" t="s">
        <v>81</v>
      </c>
      <c r="Z2047" s="1">
        <v>44824</v>
      </c>
      <c r="AA2047" s="2">
        <v>0.51155092592592599</v>
      </c>
      <c r="AB2047" s="2">
        <v>4.7152777777777773E-2</v>
      </c>
      <c r="AC2047" t="s">
        <v>44</v>
      </c>
      <c r="AD2047" t="s">
        <v>44</v>
      </c>
      <c r="AE2047" t="s">
        <v>44</v>
      </c>
      <c r="AF2047">
        <v>121</v>
      </c>
    </row>
    <row r="2048" spans="1:32">
      <c r="A2048">
        <v>3357</v>
      </c>
      <c r="B2048">
        <v>2457</v>
      </c>
      <c r="C2048" t="s">
        <v>945</v>
      </c>
      <c r="D2048" t="s">
        <v>11014</v>
      </c>
      <c r="E2048" t="s">
        <v>34</v>
      </c>
      <c r="F2048" t="s">
        <v>11015</v>
      </c>
      <c r="G2048">
        <f>1-270-546-1799</f>
        <v>-2614</v>
      </c>
      <c r="H2048" t="s">
        <v>50</v>
      </c>
      <c r="I2048" s="1">
        <v>36125</v>
      </c>
      <c r="J2048" t="s">
        <v>11016</v>
      </c>
      <c r="K2048" t="s">
        <v>11017</v>
      </c>
      <c r="L2048">
        <v>6313</v>
      </c>
      <c r="M2048" t="s">
        <v>50</v>
      </c>
      <c r="N2048" s="1">
        <v>44610</v>
      </c>
      <c r="O2048" s="1">
        <v>44612</v>
      </c>
      <c r="P2048">
        <v>4</v>
      </c>
      <c r="Q2048">
        <v>1</v>
      </c>
      <c r="R2048" t="s">
        <v>53</v>
      </c>
      <c r="S2048">
        <v>4</v>
      </c>
      <c r="T2048">
        <v>0</v>
      </c>
      <c r="U2048">
        <v>2</v>
      </c>
      <c r="V2048">
        <v>258</v>
      </c>
      <c r="W2048" t="s">
        <v>41</v>
      </c>
      <c r="X2048" t="s">
        <v>11018</v>
      </c>
      <c r="Y2048" t="s">
        <v>65</v>
      </c>
      <c r="Z2048" s="1">
        <v>44597</v>
      </c>
      <c r="AA2048" s="2">
        <v>0.36699074074074073</v>
      </c>
      <c r="AB2048" s="2">
        <v>0.37929398148148147</v>
      </c>
      <c r="AC2048" t="s">
        <v>44</v>
      </c>
      <c r="AD2048" t="s">
        <v>44</v>
      </c>
      <c r="AE2048" t="s">
        <v>44</v>
      </c>
      <c r="AF2048">
        <v>129</v>
      </c>
    </row>
    <row r="2049" spans="1:32">
      <c r="A2049">
        <v>3358</v>
      </c>
      <c r="B2049">
        <v>2458</v>
      </c>
      <c r="C2049" t="s">
        <v>655</v>
      </c>
      <c r="D2049" t="s">
        <v>4877</v>
      </c>
      <c r="E2049" t="s">
        <v>34</v>
      </c>
      <c r="F2049" t="s">
        <v>11019</v>
      </c>
      <c r="G2049" t="s">
        <v>11020</v>
      </c>
      <c r="H2049" t="s">
        <v>405</v>
      </c>
      <c r="I2049" s="1">
        <v>38536</v>
      </c>
      <c r="J2049" t="s">
        <v>11021</v>
      </c>
      <c r="K2049" t="s">
        <v>11022</v>
      </c>
      <c r="L2049">
        <v>21099</v>
      </c>
      <c r="M2049" t="s">
        <v>405</v>
      </c>
      <c r="N2049" s="1">
        <v>44744</v>
      </c>
      <c r="O2049" s="1">
        <v>44745</v>
      </c>
      <c r="P2049">
        <v>12</v>
      </c>
      <c r="Q2049">
        <v>1</v>
      </c>
      <c r="R2049" t="s">
        <v>40</v>
      </c>
      <c r="S2049">
        <v>4</v>
      </c>
      <c r="T2049">
        <v>2</v>
      </c>
      <c r="U2049">
        <v>1</v>
      </c>
      <c r="V2049">
        <v>219</v>
      </c>
      <c r="W2049" t="s">
        <v>41</v>
      </c>
      <c r="X2049" t="s">
        <v>11023</v>
      </c>
      <c r="Y2049" t="s">
        <v>6</v>
      </c>
      <c r="Z2049" s="1">
        <v>44706</v>
      </c>
      <c r="AA2049" s="2">
        <v>8.9560185185185173E-2</v>
      </c>
      <c r="AB2049" s="2">
        <v>0.31718750000000001</v>
      </c>
      <c r="AC2049" t="s">
        <v>44</v>
      </c>
      <c r="AD2049" t="s">
        <v>45</v>
      </c>
      <c r="AE2049" t="s">
        <v>45</v>
      </c>
      <c r="AF2049">
        <v>219</v>
      </c>
    </row>
    <row r="2050" spans="1:32">
      <c r="A2050">
        <v>3361</v>
      </c>
      <c r="B2050">
        <v>2461</v>
      </c>
      <c r="C2050" t="s">
        <v>908</v>
      </c>
      <c r="D2050" t="s">
        <v>11024</v>
      </c>
      <c r="E2050" t="s">
        <v>48</v>
      </c>
      <c r="F2050" t="s">
        <v>11025</v>
      </c>
      <c r="G2050" t="s">
        <v>11026</v>
      </c>
      <c r="H2050" t="s">
        <v>122</v>
      </c>
      <c r="I2050" s="1">
        <v>17830</v>
      </c>
      <c r="J2050" t="s">
        <v>11027</v>
      </c>
      <c r="K2050" t="s">
        <v>11028</v>
      </c>
      <c r="L2050">
        <v>8019</v>
      </c>
      <c r="M2050" t="s">
        <v>122</v>
      </c>
      <c r="N2050" s="1">
        <v>44623</v>
      </c>
      <c r="O2050" s="1">
        <v>44626</v>
      </c>
      <c r="P2050">
        <v>64</v>
      </c>
      <c r="Q2050">
        <v>3</v>
      </c>
      <c r="R2050" t="s">
        <v>53</v>
      </c>
      <c r="S2050">
        <v>3</v>
      </c>
      <c r="T2050">
        <v>2</v>
      </c>
      <c r="U2050">
        <v>3</v>
      </c>
      <c r="V2050">
        <v>378</v>
      </c>
      <c r="W2050" t="s">
        <v>54</v>
      </c>
      <c r="X2050" t="s">
        <v>11029</v>
      </c>
      <c r="Y2050" t="s">
        <v>43</v>
      </c>
      <c r="Z2050" s="1">
        <v>44614</v>
      </c>
      <c r="AA2050" s="2">
        <v>0.77473379629629635</v>
      </c>
      <c r="AB2050" s="2">
        <v>0.29157407407407404</v>
      </c>
      <c r="AC2050" t="s">
        <v>45</v>
      </c>
      <c r="AD2050" t="s">
        <v>44</v>
      </c>
      <c r="AE2050" t="s">
        <v>45</v>
      </c>
      <c r="AF2050">
        <v>126</v>
      </c>
    </row>
    <row r="2051" spans="1:32">
      <c r="A2051">
        <v>3362</v>
      </c>
      <c r="B2051">
        <v>2462</v>
      </c>
      <c r="C2051" t="s">
        <v>6028</v>
      </c>
      <c r="D2051" t="s">
        <v>859</v>
      </c>
      <c r="E2051" t="s">
        <v>48</v>
      </c>
      <c r="F2051" t="s">
        <v>11030</v>
      </c>
      <c r="G2051" t="s">
        <v>11031</v>
      </c>
      <c r="H2051" t="s">
        <v>164</v>
      </c>
      <c r="I2051" s="1">
        <v>31963</v>
      </c>
      <c r="J2051" t="s">
        <v>11032</v>
      </c>
      <c r="K2051" t="s">
        <v>11033</v>
      </c>
      <c r="L2051">
        <v>96765</v>
      </c>
      <c r="M2051" t="s">
        <v>164</v>
      </c>
      <c r="N2051" s="1">
        <v>44660</v>
      </c>
      <c r="O2051" s="1">
        <v>44663</v>
      </c>
      <c r="P2051">
        <v>47</v>
      </c>
      <c r="Q2051">
        <v>2</v>
      </c>
      <c r="R2051" t="s">
        <v>63</v>
      </c>
      <c r="S2051">
        <v>2</v>
      </c>
      <c r="T2051">
        <v>1</v>
      </c>
      <c r="U2051">
        <v>3</v>
      </c>
      <c r="V2051">
        <v>201</v>
      </c>
      <c r="W2051" t="s">
        <v>41</v>
      </c>
      <c r="X2051" t="s">
        <v>11034</v>
      </c>
      <c r="Y2051" t="s">
        <v>81</v>
      </c>
      <c r="Z2051" s="1">
        <v>44633</v>
      </c>
      <c r="AA2051" s="2">
        <v>5.7812499999999996E-2</v>
      </c>
      <c r="AB2051" s="2">
        <v>0.52315972222222229</v>
      </c>
      <c r="AC2051" t="s">
        <v>45</v>
      </c>
      <c r="AD2051" t="s">
        <v>45</v>
      </c>
      <c r="AE2051" t="s">
        <v>44</v>
      </c>
      <c r="AF2051">
        <v>67</v>
      </c>
    </row>
    <row r="2052" spans="1:32">
      <c r="A2052">
        <v>3365</v>
      </c>
      <c r="B2052">
        <v>2465</v>
      </c>
      <c r="C2052" t="s">
        <v>11035</v>
      </c>
      <c r="D2052" t="s">
        <v>191</v>
      </c>
      <c r="E2052" t="s">
        <v>48</v>
      </c>
      <c r="F2052" t="s">
        <v>11036</v>
      </c>
      <c r="G2052" t="s">
        <v>11037</v>
      </c>
      <c r="H2052" t="s">
        <v>295</v>
      </c>
      <c r="I2052" s="1">
        <v>33666</v>
      </c>
      <c r="J2052" t="s">
        <v>11038</v>
      </c>
      <c r="K2052" t="s">
        <v>11039</v>
      </c>
      <c r="L2052">
        <v>24840</v>
      </c>
      <c r="M2052" t="s">
        <v>295</v>
      </c>
      <c r="N2052" s="1">
        <v>44602</v>
      </c>
      <c r="O2052" s="1">
        <v>44605</v>
      </c>
      <c r="P2052">
        <v>71</v>
      </c>
      <c r="Q2052">
        <v>3</v>
      </c>
      <c r="R2052" t="s">
        <v>63</v>
      </c>
      <c r="S2052">
        <v>1</v>
      </c>
      <c r="T2052">
        <v>0</v>
      </c>
      <c r="U2052">
        <v>3</v>
      </c>
      <c r="V2052">
        <v>189</v>
      </c>
      <c r="W2052" t="s">
        <v>41</v>
      </c>
      <c r="X2052" t="s">
        <v>11040</v>
      </c>
      <c r="Y2052" t="s">
        <v>6</v>
      </c>
      <c r="Z2052" s="1">
        <v>44592</v>
      </c>
      <c r="AA2052" s="2">
        <v>0.5398263888888889</v>
      </c>
      <c r="AB2052" s="2">
        <v>1.0891203703703703E-2</v>
      </c>
      <c r="AC2052" t="s">
        <v>44</v>
      </c>
      <c r="AD2052" t="s">
        <v>45</v>
      </c>
      <c r="AE2052" t="s">
        <v>45</v>
      </c>
      <c r="AF2052">
        <v>63</v>
      </c>
    </row>
    <row r="2053" spans="1:32">
      <c r="A2053">
        <v>3366</v>
      </c>
      <c r="B2053">
        <v>2466</v>
      </c>
      <c r="C2053" t="s">
        <v>1555</v>
      </c>
      <c r="D2053" t="s">
        <v>629</v>
      </c>
      <c r="E2053" t="s">
        <v>34</v>
      </c>
      <c r="F2053" t="s">
        <v>11041</v>
      </c>
      <c r="G2053">
        <f>1-268-383-6660</f>
        <v>-7310</v>
      </c>
      <c r="H2053" t="s">
        <v>295</v>
      </c>
      <c r="I2053" s="1">
        <v>37985</v>
      </c>
      <c r="J2053" t="s">
        <v>11042</v>
      </c>
      <c r="K2053" t="s">
        <v>11043</v>
      </c>
      <c r="L2053">
        <v>39693</v>
      </c>
      <c r="M2053" t="s">
        <v>295</v>
      </c>
      <c r="N2053" s="1">
        <v>44789</v>
      </c>
      <c r="O2053" s="1">
        <v>44791</v>
      </c>
      <c r="P2053">
        <v>90</v>
      </c>
      <c r="Q2053">
        <v>4</v>
      </c>
      <c r="R2053" t="s">
        <v>40</v>
      </c>
      <c r="S2053">
        <v>2</v>
      </c>
      <c r="T2053">
        <v>0</v>
      </c>
      <c r="U2053">
        <v>2</v>
      </c>
      <c r="V2053">
        <v>418</v>
      </c>
      <c r="W2053" t="s">
        <v>41</v>
      </c>
      <c r="X2053" t="s">
        <v>11044</v>
      </c>
      <c r="Y2053" t="s">
        <v>43</v>
      </c>
      <c r="Z2053" s="1">
        <v>44760</v>
      </c>
      <c r="AA2053" s="2">
        <v>0.82810185185185192</v>
      </c>
      <c r="AB2053" s="2">
        <v>0.40255787037037033</v>
      </c>
      <c r="AC2053" t="s">
        <v>45</v>
      </c>
      <c r="AD2053" t="s">
        <v>44</v>
      </c>
      <c r="AE2053" t="s">
        <v>44</v>
      </c>
      <c r="AF2053">
        <v>209</v>
      </c>
    </row>
    <row r="2054" spans="1:32">
      <c r="A2054">
        <v>3368</v>
      </c>
      <c r="B2054">
        <v>2468</v>
      </c>
      <c r="C2054" t="s">
        <v>409</v>
      </c>
      <c r="D2054" t="s">
        <v>47</v>
      </c>
      <c r="E2054" t="s">
        <v>48</v>
      </c>
      <c r="F2054" t="s">
        <v>11045</v>
      </c>
      <c r="G2054" t="s">
        <v>11046</v>
      </c>
      <c r="H2054" t="s">
        <v>171</v>
      </c>
      <c r="I2054" s="1">
        <v>27359</v>
      </c>
      <c r="J2054" t="s">
        <v>11047</v>
      </c>
      <c r="K2054" t="s">
        <v>11048</v>
      </c>
      <c r="L2054">
        <v>47890</v>
      </c>
      <c r="M2054" t="s">
        <v>171</v>
      </c>
      <c r="N2054" s="1">
        <v>44600</v>
      </c>
      <c r="O2054" s="1">
        <v>44605</v>
      </c>
      <c r="P2054">
        <v>27</v>
      </c>
      <c r="Q2054">
        <v>2</v>
      </c>
      <c r="R2054" t="s">
        <v>40</v>
      </c>
      <c r="S2054">
        <v>2</v>
      </c>
      <c r="T2054">
        <v>1</v>
      </c>
      <c r="U2054">
        <v>5</v>
      </c>
      <c r="V2054">
        <v>1145</v>
      </c>
      <c r="W2054" t="s">
        <v>41</v>
      </c>
      <c r="X2054" t="s">
        <v>11049</v>
      </c>
      <c r="Y2054" t="s">
        <v>43</v>
      </c>
      <c r="Z2054" s="1">
        <v>44563</v>
      </c>
      <c r="AA2054" s="2">
        <v>0.81267361111111114</v>
      </c>
      <c r="AB2054" s="2">
        <v>0.86567129629629624</v>
      </c>
      <c r="AC2054" t="s">
        <v>44</v>
      </c>
      <c r="AD2054" t="s">
        <v>44</v>
      </c>
      <c r="AE2054" t="s">
        <v>44</v>
      </c>
      <c r="AF2054">
        <v>229</v>
      </c>
    </row>
    <row r="2055" spans="1:32">
      <c r="A2055">
        <v>3369</v>
      </c>
      <c r="B2055">
        <v>2469</v>
      </c>
      <c r="C2055" t="s">
        <v>11050</v>
      </c>
      <c r="D2055" t="s">
        <v>977</v>
      </c>
      <c r="E2055" t="s">
        <v>34</v>
      </c>
      <c r="F2055" t="s">
        <v>3579</v>
      </c>
      <c r="G2055" t="s">
        <v>11051</v>
      </c>
      <c r="H2055" t="s">
        <v>70</v>
      </c>
      <c r="I2055" s="1">
        <v>37905</v>
      </c>
      <c r="J2055" t="s">
        <v>11052</v>
      </c>
      <c r="K2055" t="s">
        <v>11053</v>
      </c>
      <c r="L2055">
        <v>1255</v>
      </c>
      <c r="M2055" t="s">
        <v>70</v>
      </c>
      <c r="N2055" s="1">
        <v>44649</v>
      </c>
      <c r="O2055" s="1">
        <v>44650</v>
      </c>
      <c r="P2055">
        <v>10</v>
      </c>
      <c r="Q2055">
        <v>1</v>
      </c>
      <c r="R2055" t="s">
        <v>53</v>
      </c>
      <c r="S2055">
        <v>3</v>
      </c>
      <c r="T2055">
        <v>2</v>
      </c>
      <c r="U2055">
        <v>1</v>
      </c>
      <c r="V2055">
        <v>129</v>
      </c>
      <c r="W2055" t="s">
        <v>54</v>
      </c>
      <c r="X2055" t="s">
        <v>11054</v>
      </c>
      <c r="Y2055" t="s">
        <v>65</v>
      </c>
      <c r="Z2055" s="1">
        <v>44618</v>
      </c>
      <c r="AA2055" s="2">
        <v>0.37126157407407406</v>
      </c>
      <c r="AB2055" s="2">
        <v>6.8634259259259256E-2</v>
      </c>
      <c r="AC2055" t="s">
        <v>45</v>
      </c>
      <c r="AD2055" t="s">
        <v>45</v>
      </c>
      <c r="AE2055" t="s">
        <v>45</v>
      </c>
      <c r="AF2055">
        <v>129</v>
      </c>
    </row>
    <row r="2056" spans="1:32">
      <c r="A2056">
        <v>3370</v>
      </c>
      <c r="B2056">
        <v>2470</v>
      </c>
      <c r="C2056" t="s">
        <v>229</v>
      </c>
      <c r="D2056" t="s">
        <v>364</v>
      </c>
      <c r="E2056" t="s">
        <v>34</v>
      </c>
      <c r="F2056" t="s">
        <v>11055</v>
      </c>
      <c r="G2056" t="s">
        <v>11056</v>
      </c>
      <c r="H2056" t="s">
        <v>77</v>
      </c>
      <c r="I2056" s="1">
        <v>24778</v>
      </c>
      <c r="J2056" t="s">
        <v>11057</v>
      </c>
      <c r="K2056" t="s">
        <v>11058</v>
      </c>
      <c r="L2056">
        <v>57210</v>
      </c>
      <c r="M2056" t="s">
        <v>77</v>
      </c>
      <c r="N2056" s="1">
        <v>44827</v>
      </c>
      <c r="O2056" s="1">
        <v>44828</v>
      </c>
      <c r="P2056">
        <v>36</v>
      </c>
      <c r="Q2056">
        <v>2</v>
      </c>
      <c r="R2056" t="s">
        <v>40</v>
      </c>
      <c r="S2056">
        <v>2</v>
      </c>
      <c r="T2056">
        <v>0</v>
      </c>
      <c r="U2056">
        <v>1</v>
      </c>
      <c r="V2056">
        <v>235</v>
      </c>
      <c r="W2056" t="s">
        <v>41</v>
      </c>
      <c r="X2056" t="s">
        <v>11059</v>
      </c>
      <c r="Y2056" t="s">
        <v>6</v>
      </c>
      <c r="Z2056" s="1">
        <v>44804</v>
      </c>
      <c r="AA2056" s="2">
        <v>0.56152777777777774</v>
      </c>
      <c r="AB2056" s="2">
        <v>0.31263888888888886</v>
      </c>
      <c r="AC2056" t="s">
        <v>45</v>
      </c>
      <c r="AD2056" t="s">
        <v>45</v>
      </c>
      <c r="AE2056" t="s">
        <v>44</v>
      </c>
      <c r="AF2056">
        <v>235</v>
      </c>
    </row>
    <row r="2057" spans="1:32">
      <c r="A2057">
        <v>3371</v>
      </c>
      <c r="B2057">
        <v>2471</v>
      </c>
      <c r="C2057" t="s">
        <v>2828</v>
      </c>
      <c r="D2057" t="s">
        <v>191</v>
      </c>
      <c r="E2057" t="s">
        <v>48</v>
      </c>
      <c r="F2057" t="s">
        <v>11060</v>
      </c>
      <c r="G2057" t="s">
        <v>11061</v>
      </c>
      <c r="H2057" t="s">
        <v>70</v>
      </c>
      <c r="I2057" s="1">
        <v>23159</v>
      </c>
      <c r="J2057" t="s">
        <v>11062</v>
      </c>
      <c r="K2057" t="s">
        <v>5298</v>
      </c>
      <c r="L2057">
        <v>88954</v>
      </c>
      <c r="M2057" t="s">
        <v>70</v>
      </c>
      <c r="N2057" s="1">
        <v>44898</v>
      </c>
      <c r="O2057" s="1">
        <v>44902</v>
      </c>
      <c r="P2057">
        <v>3</v>
      </c>
      <c r="Q2057">
        <v>1</v>
      </c>
      <c r="R2057" t="s">
        <v>40</v>
      </c>
      <c r="S2057">
        <v>1</v>
      </c>
      <c r="T2057">
        <v>1</v>
      </c>
      <c r="U2057">
        <v>4</v>
      </c>
      <c r="V2057">
        <v>868</v>
      </c>
      <c r="W2057" t="s">
        <v>54</v>
      </c>
      <c r="X2057" t="s">
        <v>11063</v>
      </c>
      <c r="Y2057" t="s">
        <v>65</v>
      </c>
      <c r="Z2057" s="1">
        <v>44893</v>
      </c>
      <c r="AA2057" s="2">
        <v>0.25494212962962964</v>
      </c>
      <c r="AB2057" s="2">
        <v>0.35159722222222217</v>
      </c>
      <c r="AC2057" t="s">
        <v>45</v>
      </c>
      <c r="AD2057" t="s">
        <v>44</v>
      </c>
      <c r="AE2057" t="s">
        <v>44</v>
      </c>
      <c r="AF2057">
        <v>217</v>
      </c>
    </row>
    <row r="2058" spans="1:32">
      <c r="A2058">
        <v>3372</v>
      </c>
      <c r="B2058">
        <v>2472</v>
      </c>
      <c r="C2058" t="s">
        <v>391</v>
      </c>
      <c r="D2058" t="s">
        <v>847</v>
      </c>
      <c r="E2058" t="s">
        <v>34</v>
      </c>
      <c r="F2058" t="s">
        <v>11064</v>
      </c>
      <c r="G2058" t="s">
        <v>11065</v>
      </c>
      <c r="H2058" t="s">
        <v>179</v>
      </c>
      <c r="I2058" s="1">
        <v>21807</v>
      </c>
      <c r="J2058" t="s">
        <v>11066</v>
      </c>
      <c r="K2058" t="s">
        <v>11067</v>
      </c>
      <c r="L2058">
        <v>61314</v>
      </c>
      <c r="M2058" t="s">
        <v>179</v>
      </c>
      <c r="N2058" s="1">
        <v>44848</v>
      </c>
      <c r="O2058" s="1">
        <v>44850</v>
      </c>
      <c r="P2058">
        <v>29</v>
      </c>
      <c r="Q2058">
        <v>2</v>
      </c>
      <c r="R2058" t="s">
        <v>63</v>
      </c>
      <c r="S2058">
        <v>3</v>
      </c>
      <c r="T2058">
        <v>0</v>
      </c>
      <c r="U2058">
        <v>2</v>
      </c>
      <c r="V2058">
        <v>158</v>
      </c>
      <c r="W2058" t="s">
        <v>41</v>
      </c>
      <c r="X2058" t="s">
        <v>11068</v>
      </c>
      <c r="Y2058" t="s">
        <v>6</v>
      </c>
      <c r="Z2058" s="1">
        <v>44820</v>
      </c>
      <c r="AA2058" s="2">
        <v>0.69564814814814813</v>
      </c>
      <c r="AB2058" s="2">
        <v>0.18765046296296295</v>
      </c>
      <c r="AC2058" t="s">
        <v>45</v>
      </c>
      <c r="AD2058" t="s">
        <v>45</v>
      </c>
      <c r="AE2058" t="s">
        <v>45</v>
      </c>
      <c r="AF2058">
        <v>79</v>
      </c>
    </row>
    <row r="2059" spans="1:32">
      <c r="A2059">
        <v>3374</v>
      </c>
      <c r="B2059">
        <v>2474</v>
      </c>
      <c r="C2059" t="s">
        <v>5934</v>
      </c>
      <c r="D2059" t="s">
        <v>483</v>
      </c>
      <c r="E2059" t="s">
        <v>34</v>
      </c>
      <c r="F2059" t="s">
        <v>11069</v>
      </c>
      <c r="G2059" t="s">
        <v>11070</v>
      </c>
      <c r="H2059" t="s">
        <v>317</v>
      </c>
      <c r="I2059" s="1">
        <v>19812</v>
      </c>
      <c r="J2059" t="s">
        <v>11071</v>
      </c>
      <c r="K2059" t="s">
        <v>11072</v>
      </c>
      <c r="L2059">
        <v>22498</v>
      </c>
      <c r="M2059" t="s">
        <v>317</v>
      </c>
      <c r="N2059" s="1">
        <v>44728</v>
      </c>
      <c r="O2059" s="1">
        <v>44733</v>
      </c>
      <c r="P2059">
        <v>36</v>
      </c>
      <c r="Q2059">
        <v>2</v>
      </c>
      <c r="R2059" t="s">
        <v>40</v>
      </c>
      <c r="S2059">
        <v>2</v>
      </c>
      <c r="T2059">
        <v>1</v>
      </c>
      <c r="U2059">
        <v>5</v>
      </c>
      <c r="V2059">
        <v>1165</v>
      </c>
      <c r="W2059" t="s">
        <v>41</v>
      </c>
      <c r="X2059" t="s">
        <v>11073</v>
      </c>
      <c r="Y2059" t="s">
        <v>43</v>
      </c>
      <c r="Z2059" s="1">
        <v>44701</v>
      </c>
      <c r="AA2059" s="2">
        <v>0.28890046296296296</v>
      </c>
      <c r="AB2059" s="2">
        <v>0.72267361111111106</v>
      </c>
      <c r="AC2059" t="s">
        <v>44</v>
      </c>
      <c r="AD2059" t="s">
        <v>44</v>
      </c>
      <c r="AE2059" t="s">
        <v>44</v>
      </c>
      <c r="AF2059">
        <v>233</v>
      </c>
    </row>
    <row r="2060" spans="1:32">
      <c r="A2060">
        <v>3375</v>
      </c>
      <c r="B2060">
        <v>2475</v>
      </c>
      <c r="C2060" t="s">
        <v>11074</v>
      </c>
      <c r="D2060" t="s">
        <v>1821</v>
      </c>
      <c r="E2060" t="s">
        <v>48</v>
      </c>
      <c r="F2060" t="s">
        <v>11075</v>
      </c>
      <c r="G2060" t="s">
        <v>11076</v>
      </c>
      <c r="H2060" t="s">
        <v>115</v>
      </c>
      <c r="I2060" s="1">
        <v>27456</v>
      </c>
      <c r="J2060" t="s">
        <v>11077</v>
      </c>
      <c r="K2060" t="s">
        <v>11078</v>
      </c>
      <c r="L2060">
        <v>31490</v>
      </c>
      <c r="M2060" t="s">
        <v>115</v>
      </c>
      <c r="N2060" s="1">
        <v>44642</v>
      </c>
      <c r="O2060" s="1">
        <v>44646</v>
      </c>
      <c r="P2060">
        <v>67</v>
      </c>
      <c r="Q2060">
        <v>3</v>
      </c>
      <c r="R2060" t="s">
        <v>53</v>
      </c>
      <c r="S2060">
        <v>1</v>
      </c>
      <c r="T2060">
        <v>0</v>
      </c>
      <c r="U2060">
        <v>4</v>
      </c>
      <c r="V2060">
        <v>524</v>
      </c>
      <c r="W2060" t="s">
        <v>41</v>
      </c>
      <c r="X2060" t="s">
        <v>11079</v>
      </c>
      <c r="Y2060" t="s">
        <v>65</v>
      </c>
      <c r="Z2060" s="1">
        <v>44617</v>
      </c>
      <c r="AA2060" s="2">
        <v>0.66059027777777779</v>
      </c>
      <c r="AB2060" s="2">
        <v>0.59273148148148147</v>
      </c>
      <c r="AC2060" t="s">
        <v>45</v>
      </c>
      <c r="AD2060" t="s">
        <v>45</v>
      </c>
      <c r="AE2060" t="s">
        <v>44</v>
      </c>
      <c r="AF2060">
        <v>131</v>
      </c>
    </row>
    <row r="2061" spans="1:32">
      <c r="A2061">
        <v>3376</v>
      </c>
      <c r="B2061">
        <v>2476</v>
      </c>
      <c r="C2061" t="s">
        <v>1039</v>
      </c>
      <c r="D2061" t="s">
        <v>5769</v>
      </c>
      <c r="E2061" t="s">
        <v>34</v>
      </c>
      <c r="F2061" t="s">
        <v>11080</v>
      </c>
      <c r="G2061" t="s">
        <v>11081</v>
      </c>
      <c r="H2061" t="s">
        <v>156</v>
      </c>
      <c r="I2061" s="1">
        <v>34548</v>
      </c>
      <c r="J2061" t="s">
        <v>11082</v>
      </c>
      <c r="K2061" t="s">
        <v>11083</v>
      </c>
      <c r="L2061">
        <v>61605</v>
      </c>
      <c r="M2061" t="s">
        <v>156</v>
      </c>
      <c r="N2061" s="1">
        <v>44622</v>
      </c>
      <c r="O2061" s="1">
        <v>44627</v>
      </c>
      <c r="P2061">
        <v>31</v>
      </c>
      <c r="Q2061">
        <v>2</v>
      </c>
      <c r="R2061" t="s">
        <v>53</v>
      </c>
      <c r="S2061">
        <v>2</v>
      </c>
      <c r="T2061">
        <v>0</v>
      </c>
      <c r="U2061">
        <v>5</v>
      </c>
      <c r="V2061">
        <v>670</v>
      </c>
      <c r="W2061" t="s">
        <v>41</v>
      </c>
      <c r="X2061" t="s">
        <v>11084</v>
      </c>
      <c r="Y2061" t="s">
        <v>43</v>
      </c>
      <c r="Z2061" s="1">
        <v>44602</v>
      </c>
      <c r="AA2061" s="2">
        <v>0.5745717592592593</v>
      </c>
      <c r="AB2061" s="2">
        <v>0.49718749999999995</v>
      </c>
      <c r="AC2061" t="s">
        <v>45</v>
      </c>
      <c r="AD2061" t="s">
        <v>45</v>
      </c>
      <c r="AE2061" t="s">
        <v>44</v>
      </c>
      <c r="AF2061">
        <v>134</v>
      </c>
    </row>
    <row r="2062" spans="1:32">
      <c r="A2062">
        <v>3378</v>
      </c>
      <c r="B2062">
        <v>2478</v>
      </c>
      <c r="C2062" t="s">
        <v>1155</v>
      </c>
      <c r="D2062" t="s">
        <v>527</v>
      </c>
      <c r="E2062" t="s">
        <v>34</v>
      </c>
      <c r="F2062" t="s">
        <v>11085</v>
      </c>
      <c r="G2062" t="s">
        <v>11086</v>
      </c>
      <c r="H2062" t="s">
        <v>457</v>
      </c>
      <c r="I2062" s="1">
        <v>25700</v>
      </c>
      <c r="J2062" t="s">
        <v>11087</v>
      </c>
      <c r="K2062" t="s">
        <v>11088</v>
      </c>
      <c r="L2062">
        <v>85683</v>
      </c>
      <c r="M2062" t="s">
        <v>457</v>
      </c>
      <c r="N2062" s="1">
        <v>44732</v>
      </c>
      <c r="O2062" s="1">
        <v>44733</v>
      </c>
      <c r="P2062">
        <v>55</v>
      </c>
      <c r="Q2062">
        <v>3</v>
      </c>
      <c r="R2062" t="s">
        <v>53</v>
      </c>
      <c r="S2062">
        <v>1</v>
      </c>
      <c r="T2062">
        <v>2</v>
      </c>
      <c r="U2062">
        <v>1</v>
      </c>
      <c r="V2062">
        <v>138</v>
      </c>
      <c r="W2062" t="s">
        <v>54</v>
      </c>
      <c r="X2062" t="s">
        <v>11089</v>
      </c>
      <c r="Y2062" t="s">
        <v>65</v>
      </c>
      <c r="Z2062" s="1">
        <v>44698</v>
      </c>
      <c r="AA2062" s="2">
        <v>0.17287037037037037</v>
      </c>
      <c r="AB2062" s="2">
        <v>4.7962962962962964E-2</v>
      </c>
      <c r="AC2062" t="s">
        <v>44</v>
      </c>
      <c r="AD2062" t="s">
        <v>44</v>
      </c>
      <c r="AE2062" t="s">
        <v>44</v>
      </c>
      <c r="AF2062">
        <v>138</v>
      </c>
    </row>
    <row r="2063" spans="1:32">
      <c r="A2063">
        <v>3379</v>
      </c>
      <c r="B2063">
        <v>2479</v>
      </c>
      <c r="C2063" t="s">
        <v>6729</v>
      </c>
      <c r="D2063" t="s">
        <v>11090</v>
      </c>
      <c r="E2063" t="s">
        <v>48</v>
      </c>
      <c r="F2063" t="s">
        <v>11091</v>
      </c>
      <c r="G2063" t="s">
        <v>11092</v>
      </c>
      <c r="H2063" t="s">
        <v>60</v>
      </c>
      <c r="I2063" s="1">
        <v>31630</v>
      </c>
      <c r="J2063" t="s">
        <v>11093</v>
      </c>
      <c r="K2063" t="s">
        <v>4500</v>
      </c>
      <c r="L2063">
        <v>14640</v>
      </c>
      <c r="M2063" t="s">
        <v>60</v>
      </c>
      <c r="N2063" s="1">
        <v>44892</v>
      </c>
      <c r="O2063" s="1">
        <v>44894</v>
      </c>
      <c r="P2063">
        <v>88</v>
      </c>
      <c r="Q2063">
        <v>4</v>
      </c>
      <c r="R2063" t="s">
        <v>53</v>
      </c>
      <c r="S2063">
        <v>1</v>
      </c>
      <c r="T2063">
        <v>0</v>
      </c>
      <c r="U2063">
        <v>2</v>
      </c>
      <c r="V2063">
        <v>274</v>
      </c>
      <c r="W2063" t="s">
        <v>54</v>
      </c>
      <c r="X2063" t="s">
        <v>11094</v>
      </c>
      <c r="Y2063" t="s">
        <v>81</v>
      </c>
      <c r="Z2063" s="1">
        <v>44854</v>
      </c>
      <c r="AA2063" s="2">
        <v>0.5743287037037037</v>
      </c>
      <c r="AB2063" s="2">
        <v>8.2002314814814806E-2</v>
      </c>
      <c r="AC2063" t="s">
        <v>45</v>
      </c>
      <c r="AD2063" t="s">
        <v>44</v>
      </c>
      <c r="AE2063" t="s">
        <v>45</v>
      </c>
      <c r="AF2063">
        <v>137</v>
      </c>
    </row>
    <row r="2064" spans="1:32">
      <c r="A2064">
        <v>3380</v>
      </c>
      <c r="B2064">
        <v>2480</v>
      </c>
      <c r="C2064" t="s">
        <v>284</v>
      </c>
      <c r="D2064" t="s">
        <v>161</v>
      </c>
      <c r="E2064" t="s">
        <v>34</v>
      </c>
      <c r="F2064" t="s">
        <v>11095</v>
      </c>
      <c r="G2064" t="s">
        <v>11096</v>
      </c>
      <c r="H2064" t="s">
        <v>70</v>
      </c>
      <c r="I2064" s="1">
        <v>30156</v>
      </c>
      <c r="J2064" t="s">
        <v>11097</v>
      </c>
      <c r="K2064" t="s">
        <v>11098</v>
      </c>
      <c r="L2064">
        <v>38122</v>
      </c>
      <c r="M2064" t="s">
        <v>70</v>
      </c>
      <c r="N2064" s="1">
        <v>44791</v>
      </c>
      <c r="O2064" s="1">
        <v>44792</v>
      </c>
      <c r="P2064">
        <v>85</v>
      </c>
      <c r="Q2064">
        <v>4</v>
      </c>
      <c r="R2064" t="s">
        <v>53</v>
      </c>
      <c r="S2064">
        <v>1</v>
      </c>
      <c r="T2064">
        <v>0</v>
      </c>
      <c r="U2064">
        <v>1</v>
      </c>
      <c r="V2064">
        <v>135</v>
      </c>
      <c r="W2064" t="s">
        <v>41</v>
      </c>
      <c r="X2064" t="s">
        <v>11099</v>
      </c>
      <c r="Y2064" t="s">
        <v>43</v>
      </c>
      <c r="Z2064" s="1">
        <v>44771</v>
      </c>
      <c r="AA2064" s="2">
        <v>0.85627314814814814</v>
      </c>
      <c r="AB2064" s="2">
        <v>8.8599537037037046E-2</v>
      </c>
      <c r="AC2064" t="s">
        <v>45</v>
      </c>
      <c r="AD2064" t="s">
        <v>44</v>
      </c>
      <c r="AE2064" t="s">
        <v>45</v>
      </c>
      <c r="AF2064">
        <v>135</v>
      </c>
    </row>
    <row r="2065" spans="1:32">
      <c r="A2065">
        <v>3381</v>
      </c>
      <c r="B2065">
        <v>2481</v>
      </c>
      <c r="C2065" t="s">
        <v>4061</v>
      </c>
      <c r="D2065" t="s">
        <v>243</v>
      </c>
      <c r="E2065" t="s">
        <v>34</v>
      </c>
      <c r="F2065" t="s">
        <v>11100</v>
      </c>
      <c r="G2065">
        <v>5023570533</v>
      </c>
      <c r="H2065" t="s">
        <v>330</v>
      </c>
      <c r="I2065" s="1">
        <v>19983</v>
      </c>
      <c r="J2065" t="s">
        <v>11101</v>
      </c>
      <c r="K2065" t="s">
        <v>11102</v>
      </c>
      <c r="L2065">
        <v>5829</v>
      </c>
      <c r="M2065" t="s">
        <v>330</v>
      </c>
      <c r="N2065" s="1">
        <v>44646</v>
      </c>
      <c r="O2065" s="1">
        <v>44647</v>
      </c>
      <c r="P2065">
        <v>17</v>
      </c>
      <c r="Q2065">
        <v>1</v>
      </c>
      <c r="R2065" t="s">
        <v>63</v>
      </c>
      <c r="S2065">
        <v>1</v>
      </c>
      <c r="T2065">
        <v>1</v>
      </c>
      <c r="U2065">
        <v>1</v>
      </c>
      <c r="V2065">
        <v>68</v>
      </c>
      <c r="W2065" t="s">
        <v>41</v>
      </c>
      <c r="X2065" t="s">
        <v>11103</v>
      </c>
      <c r="Y2065" t="s">
        <v>43</v>
      </c>
      <c r="Z2065" s="1">
        <v>44619</v>
      </c>
      <c r="AA2065" s="2">
        <v>0.39894675925925926</v>
      </c>
      <c r="AB2065" s="2">
        <v>0.38370370370370371</v>
      </c>
      <c r="AC2065" t="s">
        <v>45</v>
      </c>
      <c r="AD2065" t="s">
        <v>45</v>
      </c>
      <c r="AE2065" t="s">
        <v>44</v>
      </c>
      <c r="AF2065">
        <v>68</v>
      </c>
    </row>
    <row r="2066" spans="1:32">
      <c r="A2066">
        <v>3382</v>
      </c>
      <c r="B2066">
        <v>2482</v>
      </c>
      <c r="C2066" t="s">
        <v>4655</v>
      </c>
      <c r="D2066" t="s">
        <v>5089</v>
      </c>
      <c r="E2066" t="s">
        <v>48</v>
      </c>
      <c r="F2066" t="s">
        <v>11104</v>
      </c>
      <c r="G2066" t="s">
        <v>11105</v>
      </c>
      <c r="H2066" t="s">
        <v>309</v>
      </c>
      <c r="I2066" s="1">
        <v>22609</v>
      </c>
      <c r="J2066" t="s">
        <v>11106</v>
      </c>
      <c r="K2066" t="s">
        <v>11107</v>
      </c>
      <c r="L2066">
        <v>92638</v>
      </c>
      <c r="M2066" t="s">
        <v>309</v>
      </c>
      <c r="N2066" s="1">
        <v>44594</v>
      </c>
      <c r="O2066" s="1">
        <v>44597</v>
      </c>
      <c r="P2066">
        <v>69</v>
      </c>
      <c r="Q2066">
        <v>3</v>
      </c>
      <c r="R2066" t="s">
        <v>40</v>
      </c>
      <c r="S2066">
        <v>4</v>
      </c>
      <c r="T2066">
        <v>1</v>
      </c>
      <c r="U2066">
        <v>3</v>
      </c>
      <c r="V2066">
        <v>678</v>
      </c>
      <c r="W2066" t="s">
        <v>54</v>
      </c>
      <c r="X2066" t="s">
        <v>11108</v>
      </c>
      <c r="Y2066" t="s">
        <v>6</v>
      </c>
      <c r="Z2066" s="1">
        <v>44580</v>
      </c>
      <c r="AA2066" s="2">
        <v>0.58930555555555553</v>
      </c>
      <c r="AB2066" s="2">
        <v>0.70341435185185175</v>
      </c>
      <c r="AC2066" t="s">
        <v>45</v>
      </c>
      <c r="AD2066" t="s">
        <v>44</v>
      </c>
      <c r="AE2066" t="s">
        <v>45</v>
      </c>
      <c r="AF2066">
        <v>226</v>
      </c>
    </row>
    <row r="2067" spans="1:32">
      <c r="A2067">
        <v>3383</v>
      </c>
      <c r="B2067">
        <v>2483</v>
      </c>
      <c r="C2067" t="s">
        <v>1155</v>
      </c>
      <c r="D2067" t="s">
        <v>853</v>
      </c>
      <c r="E2067" t="s">
        <v>34</v>
      </c>
      <c r="F2067" t="s">
        <v>11109</v>
      </c>
      <c r="G2067" t="s">
        <v>11110</v>
      </c>
      <c r="H2067" t="s">
        <v>209</v>
      </c>
      <c r="I2067" s="1">
        <v>22285</v>
      </c>
      <c r="J2067" t="s">
        <v>11111</v>
      </c>
      <c r="K2067" t="s">
        <v>11112</v>
      </c>
      <c r="L2067">
        <v>29799</v>
      </c>
      <c r="M2067" t="s">
        <v>209</v>
      </c>
      <c r="N2067" s="1">
        <v>44810</v>
      </c>
      <c r="O2067" s="1">
        <v>44815</v>
      </c>
      <c r="P2067">
        <v>4</v>
      </c>
      <c r="Q2067">
        <v>1</v>
      </c>
      <c r="R2067" t="s">
        <v>53</v>
      </c>
      <c r="S2067">
        <v>2</v>
      </c>
      <c r="T2067">
        <v>0</v>
      </c>
      <c r="U2067">
        <v>5</v>
      </c>
      <c r="V2067">
        <v>615</v>
      </c>
      <c r="W2067" t="s">
        <v>54</v>
      </c>
      <c r="X2067" t="s">
        <v>11113</v>
      </c>
      <c r="Y2067" t="s">
        <v>65</v>
      </c>
      <c r="Z2067" s="1">
        <v>44777</v>
      </c>
      <c r="AA2067" s="2">
        <v>0.14010416666666667</v>
      </c>
      <c r="AB2067" s="2">
        <v>1.9490740740740743E-2</v>
      </c>
      <c r="AC2067" t="s">
        <v>45</v>
      </c>
      <c r="AD2067" t="s">
        <v>44</v>
      </c>
      <c r="AE2067" t="s">
        <v>44</v>
      </c>
      <c r="AF2067">
        <v>123</v>
      </c>
    </row>
    <row r="2068" spans="1:32">
      <c r="A2068">
        <v>3384</v>
      </c>
      <c r="B2068">
        <v>2484</v>
      </c>
      <c r="C2068" t="s">
        <v>371</v>
      </c>
      <c r="D2068" t="s">
        <v>2019</v>
      </c>
      <c r="E2068" t="s">
        <v>34</v>
      </c>
      <c r="F2068" t="s">
        <v>11114</v>
      </c>
      <c r="G2068" t="s">
        <v>11115</v>
      </c>
      <c r="H2068" t="s">
        <v>904</v>
      </c>
      <c r="I2068" s="1">
        <v>16868</v>
      </c>
      <c r="J2068" t="s">
        <v>11116</v>
      </c>
      <c r="K2068" t="s">
        <v>11117</v>
      </c>
      <c r="L2068">
        <v>98262</v>
      </c>
      <c r="M2068" t="s">
        <v>904</v>
      </c>
      <c r="N2068" s="1">
        <v>44735</v>
      </c>
      <c r="O2068" s="1">
        <v>44736</v>
      </c>
      <c r="P2068">
        <v>74</v>
      </c>
      <c r="Q2068">
        <v>3</v>
      </c>
      <c r="R2068" t="s">
        <v>63</v>
      </c>
      <c r="S2068">
        <v>2</v>
      </c>
      <c r="T2068">
        <v>1</v>
      </c>
      <c r="U2068">
        <v>1</v>
      </c>
      <c r="V2068">
        <v>72</v>
      </c>
      <c r="W2068" t="s">
        <v>54</v>
      </c>
      <c r="X2068" t="s">
        <v>11118</v>
      </c>
      <c r="Y2068" t="s">
        <v>65</v>
      </c>
      <c r="Z2068" s="1">
        <v>44704</v>
      </c>
      <c r="AA2068" s="2">
        <v>0.79583333333333339</v>
      </c>
      <c r="AB2068" s="2">
        <v>0.64564814814814808</v>
      </c>
      <c r="AC2068" t="s">
        <v>45</v>
      </c>
      <c r="AD2068" t="s">
        <v>44</v>
      </c>
      <c r="AE2068" t="s">
        <v>44</v>
      </c>
      <c r="AF2068">
        <v>72</v>
      </c>
    </row>
    <row r="2069" spans="1:32">
      <c r="A2069">
        <v>3385</v>
      </c>
      <c r="B2069">
        <v>2485</v>
      </c>
      <c r="C2069" t="s">
        <v>1392</v>
      </c>
      <c r="D2069" t="s">
        <v>508</v>
      </c>
      <c r="E2069" t="s">
        <v>48</v>
      </c>
      <c r="F2069" t="s">
        <v>11119</v>
      </c>
      <c r="G2069">
        <v>6334656920</v>
      </c>
      <c r="H2069" t="s">
        <v>171</v>
      </c>
      <c r="I2069" s="1">
        <v>25354</v>
      </c>
      <c r="J2069" t="s">
        <v>11120</v>
      </c>
      <c r="K2069" t="s">
        <v>11121</v>
      </c>
      <c r="L2069">
        <v>47468</v>
      </c>
      <c r="M2069" t="s">
        <v>171</v>
      </c>
      <c r="N2069" s="1">
        <v>44648</v>
      </c>
      <c r="O2069" s="1">
        <v>44651</v>
      </c>
      <c r="P2069">
        <v>8</v>
      </c>
      <c r="Q2069">
        <v>1</v>
      </c>
      <c r="R2069" t="s">
        <v>63</v>
      </c>
      <c r="S2069">
        <v>2</v>
      </c>
      <c r="T2069">
        <v>1</v>
      </c>
      <c r="U2069">
        <v>3</v>
      </c>
      <c r="V2069">
        <v>210</v>
      </c>
      <c r="W2069" t="s">
        <v>41</v>
      </c>
      <c r="X2069" t="s">
        <v>11122</v>
      </c>
      <c r="Y2069" t="s">
        <v>6</v>
      </c>
      <c r="Z2069" s="1">
        <v>44618</v>
      </c>
      <c r="AA2069" s="2">
        <v>0.87006944444444445</v>
      </c>
      <c r="AB2069" s="2">
        <v>0.88787037037037031</v>
      </c>
      <c r="AC2069" t="s">
        <v>45</v>
      </c>
      <c r="AD2069" t="s">
        <v>45</v>
      </c>
      <c r="AE2069" t="s">
        <v>44</v>
      </c>
      <c r="AF2069">
        <v>70</v>
      </c>
    </row>
    <row r="2070" spans="1:32">
      <c r="A2070">
        <v>3386</v>
      </c>
      <c r="B2070">
        <v>2486</v>
      </c>
      <c r="C2070" t="s">
        <v>1588</v>
      </c>
      <c r="D2070" t="s">
        <v>5089</v>
      </c>
      <c r="E2070" t="s">
        <v>34</v>
      </c>
      <c r="F2070" t="s">
        <v>11123</v>
      </c>
      <c r="G2070" t="s">
        <v>11124</v>
      </c>
      <c r="H2070" t="s">
        <v>530</v>
      </c>
      <c r="I2070" s="1">
        <v>29398</v>
      </c>
      <c r="J2070" t="s">
        <v>11125</v>
      </c>
      <c r="K2070" t="s">
        <v>11126</v>
      </c>
      <c r="L2070">
        <v>76718</v>
      </c>
      <c r="M2070" t="s">
        <v>530</v>
      </c>
      <c r="N2070" s="1">
        <v>44617</v>
      </c>
      <c r="O2070" s="1">
        <v>44619</v>
      </c>
      <c r="P2070">
        <v>26</v>
      </c>
      <c r="Q2070">
        <v>2</v>
      </c>
      <c r="R2070" t="s">
        <v>63</v>
      </c>
      <c r="S2070">
        <v>3</v>
      </c>
      <c r="T2070">
        <v>1</v>
      </c>
      <c r="U2070">
        <v>2</v>
      </c>
      <c r="V2070">
        <v>142</v>
      </c>
      <c r="W2070" t="s">
        <v>41</v>
      </c>
      <c r="X2070" t="s">
        <v>11127</v>
      </c>
      <c r="Y2070" t="s">
        <v>6</v>
      </c>
      <c r="Z2070" s="1">
        <v>44585</v>
      </c>
      <c r="AA2070" s="2">
        <v>1.0393518518518519E-2</v>
      </c>
      <c r="AB2070" s="2">
        <v>3.8275462962962963E-2</v>
      </c>
      <c r="AC2070" t="s">
        <v>44</v>
      </c>
      <c r="AD2070" t="s">
        <v>45</v>
      </c>
      <c r="AE2070" t="s">
        <v>44</v>
      </c>
      <c r="AF2070">
        <v>71</v>
      </c>
    </row>
    <row r="2071" spans="1:32">
      <c r="A2071">
        <v>3387</v>
      </c>
      <c r="B2071">
        <v>2487</v>
      </c>
      <c r="C2071" t="s">
        <v>828</v>
      </c>
      <c r="D2071" t="s">
        <v>696</v>
      </c>
      <c r="E2071" t="s">
        <v>34</v>
      </c>
      <c r="F2071" t="s">
        <v>11128</v>
      </c>
      <c r="G2071" t="s">
        <v>11129</v>
      </c>
      <c r="H2071" t="s">
        <v>179</v>
      </c>
      <c r="I2071" s="1">
        <v>20719</v>
      </c>
      <c r="J2071" t="s">
        <v>11130</v>
      </c>
      <c r="K2071" t="s">
        <v>5818</v>
      </c>
      <c r="L2071">
        <v>28207</v>
      </c>
      <c r="M2071" t="s">
        <v>179</v>
      </c>
      <c r="N2071" s="1">
        <v>44903</v>
      </c>
      <c r="O2071" s="1">
        <v>44907</v>
      </c>
      <c r="P2071">
        <v>91</v>
      </c>
      <c r="Q2071">
        <v>4</v>
      </c>
      <c r="R2071" t="s">
        <v>53</v>
      </c>
      <c r="S2071">
        <v>4</v>
      </c>
      <c r="T2071">
        <v>1</v>
      </c>
      <c r="U2071">
        <v>4</v>
      </c>
      <c r="V2071">
        <v>600</v>
      </c>
      <c r="W2071" t="s">
        <v>41</v>
      </c>
      <c r="X2071" t="s">
        <v>11131</v>
      </c>
      <c r="Y2071" t="s">
        <v>6</v>
      </c>
      <c r="Z2071" s="1">
        <v>44866</v>
      </c>
      <c r="AA2071" s="2">
        <v>0.1358449074074074</v>
      </c>
      <c r="AB2071" s="2">
        <v>0.52572916666666669</v>
      </c>
      <c r="AC2071" t="s">
        <v>45</v>
      </c>
      <c r="AD2071" t="s">
        <v>45</v>
      </c>
      <c r="AE2071" t="s">
        <v>45</v>
      </c>
      <c r="AF2071">
        <v>150</v>
      </c>
    </row>
    <row r="2072" spans="1:32">
      <c r="A2072">
        <v>3388</v>
      </c>
      <c r="B2072">
        <v>2488</v>
      </c>
      <c r="C2072" t="s">
        <v>3205</v>
      </c>
      <c r="D2072" t="s">
        <v>91</v>
      </c>
      <c r="E2072" t="s">
        <v>34</v>
      </c>
      <c r="F2072" t="s">
        <v>11132</v>
      </c>
      <c r="G2072" t="s">
        <v>11133</v>
      </c>
      <c r="H2072" t="s">
        <v>317</v>
      </c>
      <c r="I2072" s="1">
        <v>19148</v>
      </c>
      <c r="J2072" t="s">
        <v>11134</v>
      </c>
      <c r="K2072" t="s">
        <v>11135</v>
      </c>
      <c r="L2072">
        <v>19730</v>
      </c>
      <c r="M2072" t="s">
        <v>317</v>
      </c>
      <c r="N2072" s="1">
        <v>44811</v>
      </c>
      <c r="O2072" s="1">
        <v>44814</v>
      </c>
      <c r="P2072">
        <v>90</v>
      </c>
      <c r="Q2072">
        <v>4</v>
      </c>
      <c r="R2072" t="s">
        <v>40</v>
      </c>
      <c r="S2072">
        <v>3</v>
      </c>
      <c r="T2072">
        <v>1</v>
      </c>
      <c r="U2072">
        <v>3</v>
      </c>
      <c r="V2072">
        <v>645</v>
      </c>
      <c r="W2072" t="s">
        <v>54</v>
      </c>
      <c r="X2072" t="s">
        <v>11136</v>
      </c>
      <c r="Y2072" t="s">
        <v>81</v>
      </c>
      <c r="Z2072" s="1">
        <v>44781</v>
      </c>
      <c r="AA2072" s="2">
        <v>0.58993055555555551</v>
      </c>
      <c r="AB2072" s="2">
        <v>0.67560185185185195</v>
      </c>
      <c r="AC2072" t="s">
        <v>45</v>
      </c>
      <c r="AD2072" t="s">
        <v>45</v>
      </c>
      <c r="AE2072" t="s">
        <v>44</v>
      </c>
      <c r="AF2072">
        <v>215</v>
      </c>
    </row>
    <row r="2073" spans="1:32">
      <c r="A2073">
        <v>3389</v>
      </c>
      <c r="B2073">
        <v>2489</v>
      </c>
      <c r="C2073" t="s">
        <v>139</v>
      </c>
      <c r="D2073" t="s">
        <v>2587</v>
      </c>
      <c r="E2073" t="s">
        <v>48</v>
      </c>
      <c r="F2073" t="s">
        <v>11137</v>
      </c>
      <c r="G2073" t="s">
        <v>11138</v>
      </c>
      <c r="H2073" t="s">
        <v>280</v>
      </c>
      <c r="I2073" s="1">
        <v>38500</v>
      </c>
      <c r="J2073" t="s">
        <v>11139</v>
      </c>
      <c r="K2073" t="s">
        <v>11140</v>
      </c>
      <c r="L2073">
        <v>47911</v>
      </c>
      <c r="M2073" t="s">
        <v>280</v>
      </c>
      <c r="N2073" s="1">
        <v>44771</v>
      </c>
      <c r="O2073" s="1">
        <v>44773</v>
      </c>
      <c r="P2073">
        <v>90</v>
      </c>
      <c r="Q2073">
        <v>4</v>
      </c>
      <c r="R2073" t="s">
        <v>40</v>
      </c>
      <c r="S2073">
        <v>2</v>
      </c>
      <c r="T2073">
        <v>2</v>
      </c>
      <c r="U2073">
        <v>2</v>
      </c>
      <c r="V2073">
        <v>422</v>
      </c>
      <c r="W2073" t="s">
        <v>54</v>
      </c>
      <c r="X2073" t="s">
        <v>11141</v>
      </c>
      <c r="Y2073" t="s">
        <v>65</v>
      </c>
      <c r="Z2073" s="1">
        <v>44740</v>
      </c>
      <c r="AA2073" s="2">
        <v>0.13856481481481484</v>
      </c>
      <c r="AB2073" s="2">
        <v>0.87643518518518515</v>
      </c>
      <c r="AC2073" t="s">
        <v>45</v>
      </c>
      <c r="AD2073" t="s">
        <v>44</v>
      </c>
      <c r="AE2073" t="s">
        <v>44</v>
      </c>
      <c r="AF2073">
        <v>211</v>
      </c>
    </row>
    <row r="2074" spans="1:32">
      <c r="A2074">
        <v>3390</v>
      </c>
      <c r="B2074">
        <v>2490</v>
      </c>
      <c r="C2074" t="s">
        <v>1907</v>
      </c>
      <c r="D2074" t="s">
        <v>11142</v>
      </c>
      <c r="E2074" t="s">
        <v>34</v>
      </c>
      <c r="F2074" t="s">
        <v>11143</v>
      </c>
      <c r="G2074" t="s">
        <v>11144</v>
      </c>
      <c r="H2074" t="s">
        <v>122</v>
      </c>
      <c r="I2074" s="1">
        <v>35301</v>
      </c>
      <c r="J2074" t="s">
        <v>11145</v>
      </c>
      <c r="K2074" t="s">
        <v>11146</v>
      </c>
      <c r="L2074">
        <v>55615</v>
      </c>
      <c r="M2074" t="s">
        <v>122</v>
      </c>
      <c r="N2074" s="1">
        <v>44933</v>
      </c>
      <c r="O2074" s="1">
        <v>44936</v>
      </c>
      <c r="P2074">
        <v>98</v>
      </c>
      <c r="Q2074">
        <v>4</v>
      </c>
      <c r="R2074" t="s">
        <v>63</v>
      </c>
      <c r="S2074">
        <v>1</v>
      </c>
      <c r="T2074">
        <v>1</v>
      </c>
      <c r="U2074">
        <v>3</v>
      </c>
      <c r="V2074">
        <v>237</v>
      </c>
      <c r="W2074" t="s">
        <v>41</v>
      </c>
      <c r="X2074" t="s">
        <v>11147</v>
      </c>
      <c r="Y2074" t="s">
        <v>81</v>
      </c>
      <c r="Z2074" s="1">
        <v>44924</v>
      </c>
      <c r="AA2074" s="2">
        <v>0.49070601851851853</v>
      </c>
      <c r="AB2074" s="2">
        <v>0.48701388888888886</v>
      </c>
      <c r="AC2074" t="s">
        <v>44</v>
      </c>
      <c r="AD2074" t="s">
        <v>45</v>
      </c>
      <c r="AE2074" t="s">
        <v>45</v>
      </c>
      <c r="AF2074">
        <v>79</v>
      </c>
    </row>
    <row r="2075" spans="1:32">
      <c r="A2075">
        <v>3392</v>
      </c>
      <c r="B2075">
        <v>2492</v>
      </c>
      <c r="C2075" t="s">
        <v>190</v>
      </c>
      <c r="D2075" t="s">
        <v>527</v>
      </c>
      <c r="E2075" t="s">
        <v>34</v>
      </c>
      <c r="F2075" t="s">
        <v>11148</v>
      </c>
      <c r="G2075">
        <v>8568875486</v>
      </c>
      <c r="H2075" t="s">
        <v>941</v>
      </c>
      <c r="I2075" s="1">
        <v>29763</v>
      </c>
      <c r="J2075" t="s">
        <v>11149</v>
      </c>
      <c r="K2075" t="s">
        <v>11150</v>
      </c>
      <c r="L2075">
        <v>24784</v>
      </c>
      <c r="M2075" t="s">
        <v>941</v>
      </c>
      <c r="N2075" s="1">
        <v>44849</v>
      </c>
      <c r="O2075" s="1">
        <v>44850</v>
      </c>
      <c r="P2075">
        <v>100</v>
      </c>
      <c r="Q2075">
        <v>4</v>
      </c>
      <c r="R2075" t="s">
        <v>53</v>
      </c>
      <c r="S2075">
        <v>2</v>
      </c>
      <c r="T2075">
        <v>1</v>
      </c>
      <c r="U2075">
        <v>1</v>
      </c>
      <c r="V2075">
        <v>147</v>
      </c>
      <c r="W2075" t="s">
        <v>41</v>
      </c>
      <c r="X2075" t="s">
        <v>11151</v>
      </c>
      <c r="Y2075" t="s">
        <v>43</v>
      </c>
      <c r="Z2075" s="1">
        <v>44820</v>
      </c>
      <c r="AA2075" s="2">
        <v>6.8090277777777777E-2</v>
      </c>
      <c r="AB2075" s="2">
        <v>3.9421296296296295E-2</v>
      </c>
      <c r="AC2075" t="s">
        <v>45</v>
      </c>
      <c r="AD2075" t="s">
        <v>45</v>
      </c>
      <c r="AE2075" t="s">
        <v>45</v>
      </c>
      <c r="AF2075">
        <v>147</v>
      </c>
    </row>
    <row r="2076" spans="1:32">
      <c r="A2076">
        <v>3393</v>
      </c>
      <c r="B2076">
        <v>2493</v>
      </c>
      <c r="C2076" t="s">
        <v>1759</v>
      </c>
      <c r="D2076" t="s">
        <v>11152</v>
      </c>
      <c r="E2076" t="s">
        <v>34</v>
      </c>
      <c r="F2076" t="s">
        <v>11153</v>
      </c>
      <c r="G2076" t="s">
        <v>11154</v>
      </c>
      <c r="H2076" t="s">
        <v>418</v>
      </c>
      <c r="I2076" s="1">
        <v>25351</v>
      </c>
      <c r="J2076" t="s">
        <v>11155</v>
      </c>
      <c r="K2076" t="s">
        <v>11156</v>
      </c>
      <c r="L2076">
        <v>45713</v>
      </c>
      <c r="M2076" t="s">
        <v>418</v>
      </c>
      <c r="N2076" s="1">
        <v>44751</v>
      </c>
      <c r="O2076" s="1">
        <v>44752</v>
      </c>
      <c r="P2076">
        <v>42</v>
      </c>
      <c r="Q2076">
        <v>2</v>
      </c>
      <c r="R2076" t="s">
        <v>40</v>
      </c>
      <c r="S2076">
        <v>4</v>
      </c>
      <c r="T2076">
        <v>0</v>
      </c>
      <c r="U2076">
        <v>1</v>
      </c>
      <c r="V2076">
        <v>228</v>
      </c>
      <c r="W2076" t="s">
        <v>41</v>
      </c>
      <c r="X2076" t="s">
        <v>11157</v>
      </c>
      <c r="Y2076" t="s">
        <v>43</v>
      </c>
      <c r="Z2076" s="1">
        <v>44722</v>
      </c>
      <c r="AA2076" s="2">
        <v>0.46233796296296298</v>
      </c>
      <c r="AB2076" s="2">
        <v>0.77077546296296295</v>
      </c>
      <c r="AC2076" t="s">
        <v>45</v>
      </c>
      <c r="AD2076" t="s">
        <v>45</v>
      </c>
      <c r="AE2076" t="s">
        <v>45</v>
      </c>
      <c r="AF2076">
        <v>228</v>
      </c>
    </row>
    <row r="2077" spans="1:32">
      <c r="A2077">
        <v>3394</v>
      </c>
      <c r="B2077">
        <v>2494</v>
      </c>
      <c r="C2077" t="s">
        <v>1127</v>
      </c>
      <c r="D2077" t="s">
        <v>2616</v>
      </c>
      <c r="E2077" t="s">
        <v>34</v>
      </c>
      <c r="F2077" t="s">
        <v>11158</v>
      </c>
      <c r="G2077" t="s">
        <v>11159</v>
      </c>
      <c r="H2077" t="s">
        <v>109</v>
      </c>
      <c r="I2077" s="1">
        <v>34512</v>
      </c>
      <c r="J2077" t="s">
        <v>11160</v>
      </c>
      <c r="K2077" t="s">
        <v>11161</v>
      </c>
      <c r="L2077">
        <v>90936</v>
      </c>
      <c r="M2077" t="s">
        <v>109</v>
      </c>
      <c r="N2077" s="1">
        <v>44818</v>
      </c>
      <c r="O2077" s="1">
        <v>44821</v>
      </c>
      <c r="P2077">
        <v>45</v>
      </c>
      <c r="Q2077">
        <v>2</v>
      </c>
      <c r="R2077" t="s">
        <v>40</v>
      </c>
      <c r="S2077">
        <v>2</v>
      </c>
      <c r="T2077">
        <v>2</v>
      </c>
      <c r="U2077">
        <v>3</v>
      </c>
      <c r="V2077">
        <v>705</v>
      </c>
      <c r="W2077" t="s">
        <v>54</v>
      </c>
      <c r="X2077" t="s">
        <v>11162</v>
      </c>
      <c r="Y2077" t="s">
        <v>65</v>
      </c>
      <c r="Z2077" s="1">
        <v>44811</v>
      </c>
      <c r="AA2077" s="2">
        <v>1.0115740740740741E-2</v>
      </c>
      <c r="AB2077" s="2">
        <v>0.138125</v>
      </c>
      <c r="AC2077" t="s">
        <v>45</v>
      </c>
      <c r="AD2077" t="s">
        <v>45</v>
      </c>
      <c r="AE2077" t="s">
        <v>45</v>
      </c>
      <c r="AF2077">
        <v>235</v>
      </c>
    </row>
    <row r="2078" spans="1:32">
      <c r="A2078">
        <v>3395</v>
      </c>
      <c r="B2078">
        <v>2495</v>
      </c>
      <c r="C2078" t="s">
        <v>1347</v>
      </c>
      <c r="D2078" t="s">
        <v>909</v>
      </c>
      <c r="E2078" t="s">
        <v>48</v>
      </c>
      <c r="F2078" t="s">
        <v>11163</v>
      </c>
      <c r="G2078" t="s">
        <v>11164</v>
      </c>
      <c r="H2078" t="s">
        <v>272</v>
      </c>
      <c r="I2078" s="1">
        <v>35879</v>
      </c>
      <c r="J2078" t="s">
        <v>11165</v>
      </c>
      <c r="K2078" t="s">
        <v>11166</v>
      </c>
      <c r="L2078">
        <v>50463</v>
      </c>
      <c r="M2078" t="s">
        <v>272</v>
      </c>
      <c r="N2078" s="1">
        <v>44773</v>
      </c>
      <c r="O2078" s="1">
        <v>44774</v>
      </c>
      <c r="P2078">
        <v>1</v>
      </c>
      <c r="Q2078">
        <v>1</v>
      </c>
      <c r="R2078" t="s">
        <v>53</v>
      </c>
      <c r="S2078">
        <v>4</v>
      </c>
      <c r="T2078">
        <v>1</v>
      </c>
      <c r="U2078">
        <v>1</v>
      </c>
      <c r="V2078">
        <v>135</v>
      </c>
      <c r="W2078" t="s">
        <v>54</v>
      </c>
      <c r="X2078" t="s">
        <v>11167</v>
      </c>
      <c r="Y2078" t="s">
        <v>81</v>
      </c>
      <c r="Z2078" s="1">
        <v>44756</v>
      </c>
      <c r="AA2078" s="2">
        <v>0.83484953703703713</v>
      </c>
      <c r="AB2078" s="2">
        <v>0.63011574074074073</v>
      </c>
      <c r="AC2078" t="s">
        <v>45</v>
      </c>
      <c r="AD2078" t="s">
        <v>45</v>
      </c>
      <c r="AE2078" t="s">
        <v>44</v>
      </c>
      <c r="AF2078">
        <v>135</v>
      </c>
    </row>
    <row r="2079" spans="1:32">
      <c r="A2079">
        <v>3396</v>
      </c>
      <c r="B2079">
        <v>2496</v>
      </c>
      <c r="C2079" t="s">
        <v>1056</v>
      </c>
      <c r="D2079" t="s">
        <v>768</v>
      </c>
      <c r="E2079" t="s">
        <v>34</v>
      </c>
      <c r="F2079" t="s">
        <v>11168</v>
      </c>
      <c r="G2079" t="s">
        <v>11169</v>
      </c>
      <c r="H2079" t="s">
        <v>295</v>
      </c>
      <c r="I2079" s="1">
        <v>25995</v>
      </c>
      <c r="J2079" t="s">
        <v>11170</v>
      </c>
      <c r="K2079" t="s">
        <v>11171</v>
      </c>
      <c r="L2079">
        <v>23160</v>
      </c>
      <c r="M2079" t="s">
        <v>295</v>
      </c>
      <c r="N2079" s="1">
        <v>44711</v>
      </c>
      <c r="O2079" s="1">
        <v>44714</v>
      </c>
      <c r="P2079">
        <v>21</v>
      </c>
      <c r="Q2079">
        <v>1</v>
      </c>
      <c r="R2079" t="s">
        <v>40</v>
      </c>
      <c r="S2079">
        <v>1</v>
      </c>
      <c r="T2079">
        <v>2</v>
      </c>
      <c r="U2079">
        <v>3</v>
      </c>
      <c r="V2079">
        <v>726</v>
      </c>
      <c r="W2079" t="s">
        <v>54</v>
      </c>
      <c r="X2079" t="s">
        <v>11172</v>
      </c>
      <c r="Y2079" t="s">
        <v>6</v>
      </c>
      <c r="Z2079" s="1">
        <v>44676</v>
      </c>
      <c r="AA2079" s="2">
        <v>0.46046296296296302</v>
      </c>
      <c r="AB2079" s="2">
        <v>0.32549768518518518</v>
      </c>
      <c r="AC2079" t="s">
        <v>44</v>
      </c>
      <c r="AD2079" t="s">
        <v>45</v>
      </c>
      <c r="AE2079" t="s">
        <v>45</v>
      </c>
      <c r="AF2079">
        <v>242</v>
      </c>
    </row>
    <row r="2080" spans="1:32">
      <c r="A2080">
        <v>3397</v>
      </c>
      <c r="B2080">
        <v>2497</v>
      </c>
      <c r="C2080" t="s">
        <v>276</v>
      </c>
      <c r="D2080" t="s">
        <v>2623</v>
      </c>
      <c r="E2080" t="s">
        <v>48</v>
      </c>
      <c r="F2080" t="s">
        <v>11173</v>
      </c>
      <c r="G2080" t="s">
        <v>11174</v>
      </c>
      <c r="H2080" t="s">
        <v>70</v>
      </c>
      <c r="I2080" s="1">
        <v>34197</v>
      </c>
      <c r="J2080" t="s">
        <v>11175</v>
      </c>
      <c r="K2080" t="s">
        <v>11176</v>
      </c>
      <c r="L2080">
        <v>53794</v>
      </c>
      <c r="M2080" t="s">
        <v>70</v>
      </c>
      <c r="N2080" s="1">
        <v>44849</v>
      </c>
      <c r="O2080" s="1">
        <v>44851</v>
      </c>
      <c r="P2080">
        <v>26</v>
      </c>
      <c r="Q2080">
        <v>2</v>
      </c>
      <c r="R2080" t="s">
        <v>63</v>
      </c>
      <c r="S2080">
        <v>3</v>
      </c>
      <c r="T2080">
        <v>2</v>
      </c>
      <c r="U2080">
        <v>2</v>
      </c>
      <c r="V2080">
        <v>140</v>
      </c>
      <c r="W2080" t="s">
        <v>41</v>
      </c>
      <c r="X2080" t="s">
        <v>11177</v>
      </c>
      <c r="Y2080" t="s">
        <v>43</v>
      </c>
      <c r="Z2080" s="1">
        <v>44816</v>
      </c>
      <c r="AA2080" s="2">
        <v>0.34706018518518517</v>
      </c>
      <c r="AB2080" s="2">
        <v>0.34842592592592592</v>
      </c>
      <c r="AC2080" t="s">
        <v>44</v>
      </c>
      <c r="AD2080" t="s">
        <v>45</v>
      </c>
      <c r="AE2080" t="s">
        <v>45</v>
      </c>
      <c r="AF2080">
        <v>70</v>
      </c>
    </row>
    <row r="2081" spans="1:32">
      <c r="A2081">
        <v>3398</v>
      </c>
      <c r="B2081">
        <v>2498</v>
      </c>
      <c r="C2081" t="s">
        <v>427</v>
      </c>
      <c r="D2081" t="s">
        <v>4785</v>
      </c>
      <c r="E2081" t="s">
        <v>48</v>
      </c>
      <c r="F2081" t="s">
        <v>11178</v>
      </c>
      <c r="G2081" t="s">
        <v>11179</v>
      </c>
      <c r="H2081" t="s">
        <v>70</v>
      </c>
      <c r="I2081" s="1">
        <v>27444</v>
      </c>
      <c r="J2081" t="s">
        <v>11180</v>
      </c>
      <c r="K2081" t="s">
        <v>11181</v>
      </c>
      <c r="L2081">
        <v>70605</v>
      </c>
      <c r="M2081" t="s">
        <v>70</v>
      </c>
      <c r="N2081" s="1">
        <v>44848</v>
      </c>
      <c r="O2081" s="1">
        <v>44851</v>
      </c>
      <c r="P2081">
        <v>60</v>
      </c>
      <c r="Q2081">
        <v>3</v>
      </c>
      <c r="R2081" t="s">
        <v>40</v>
      </c>
      <c r="S2081">
        <v>2</v>
      </c>
      <c r="T2081">
        <v>2</v>
      </c>
      <c r="U2081">
        <v>3</v>
      </c>
      <c r="V2081">
        <v>654</v>
      </c>
      <c r="W2081" t="s">
        <v>41</v>
      </c>
      <c r="X2081" t="s">
        <v>11182</v>
      </c>
      <c r="Y2081" t="s">
        <v>81</v>
      </c>
      <c r="Z2081" s="1">
        <v>44830</v>
      </c>
      <c r="AA2081" s="2">
        <v>0.20798611111111112</v>
      </c>
      <c r="AB2081" s="2">
        <v>0.15469907407407407</v>
      </c>
      <c r="AC2081" t="s">
        <v>45</v>
      </c>
      <c r="AD2081" t="s">
        <v>45</v>
      </c>
      <c r="AE2081" t="s">
        <v>45</v>
      </c>
      <c r="AF2081">
        <v>218</v>
      </c>
    </row>
    <row r="2082" spans="1:32">
      <c r="A2082">
        <v>3399</v>
      </c>
      <c r="B2082">
        <v>2499</v>
      </c>
      <c r="C2082" t="s">
        <v>1913</v>
      </c>
      <c r="D2082" t="s">
        <v>2295</v>
      </c>
      <c r="E2082" t="s">
        <v>34</v>
      </c>
      <c r="F2082" t="s">
        <v>11183</v>
      </c>
      <c r="G2082" t="s">
        <v>11184</v>
      </c>
      <c r="H2082" t="s">
        <v>725</v>
      </c>
      <c r="I2082" s="1">
        <v>18831</v>
      </c>
      <c r="J2082" t="s">
        <v>11185</v>
      </c>
      <c r="K2082" t="s">
        <v>11186</v>
      </c>
      <c r="L2082">
        <v>46420</v>
      </c>
      <c r="M2082" t="s">
        <v>725</v>
      </c>
      <c r="N2082" s="1">
        <v>44819</v>
      </c>
      <c r="O2082" s="1">
        <v>44824</v>
      </c>
      <c r="P2082">
        <v>55</v>
      </c>
      <c r="Q2082">
        <v>3</v>
      </c>
      <c r="R2082" t="s">
        <v>53</v>
      </c>
      <c r="S2082">
        <v>1</v>
      </c>
      <c r="T2082">
        <v>0</v>
      </c>
      <c r="U2082">
        <v>5</v>
      </c>
      <c r="V2082">
        <v>630</v>
      </c>
      <c r="W2082" t="s">
        <v>54</v>
      </c>
      <c r="X2082" t="s">
        <v>11187</v>
      </c>
      <c r="Y2082" t="s">
        <v>81</v>
      </c>
      <c r="Z2082" s="1">
        <v>44812</v>
      </c>
      <c r="AA2082" s="2">
        <v>0.67381944444444442</v>
      </c>
      <c r="AB2082" s="2">
        <v>0.88540509259259259</v>
      </c>
      <c r="AC2082" t="s">
        <v>44</v>
      </c>
      <c r="AD2082" t="s">
        <v>44</v>
      </c>
      <c r="AE2082" t="s">
        <v>44</v>
      </c>
      <c r="AF2082">
        <v>126</v>
      </c>
    </row>
    <row r="2083" spans="1:32">
      <c r="A2083">
        <v>3400</v>
      </c>
      <c r="B2083">
        <v>2500</v>
      </c>
      <c r="C2083" t="s">
        <v>2437</v>
      </c>
      <c r="D2083" t="s">
        <v>2762</v>
      </c>
      <c r="E2083" t="s">
        <v>34</v>
      </c>
      <c r="F2083" t="s">
        <v>11188</v>
      </c>
      <c r="G2083" t="s">
        <v>11189</v>
      </c>
      <c r="H2083" t="s">
        <v>295</v>
      </c>
      <c r="I2083" s="1">
        <v>28890</v>
      </c>
      <c r="J2083" t="s">
        <v>11190</v>
      </c>
      <c r="K2083" t="s">
        <v>11191</v>
      </c>
      <c r="L2083">
        <v>58030</v>
      </c>
      <c r="M2083" t="s">
        <v>295</v>
      </c>
      <c r="N2083" s="1">
        <v>44776</v>
      </c>
      <c r="O2083" s="1">
        <v>44779</v>
      </c>
      <c r="P2083">
        <v>3</v>
      </c>
      <c r="Q2083">
        <v>1</v>
      </c>
      <c r="R2083" t="s">
        <v>40</v>
      </c>
      <c r="S2083">
        <v>2</v>
      </c>
      <c r="T2083">
        <v>2</v>
      </c>
      <c r="U2083">
        <v>3</v>
      </c>
      <c r="V2083">
        <v>633</v>
      </c>
      <c r="W2083" t="s">
        <v>41</v>
      </c>
      <c r="X2083" t="s">
        <v>11192</v>
      </c>
      <c r="Y2083" t="s">
        <v>43</v>
      </c>
      <c r="Z2083" s="1">
        <v>44746</v>
      </c>
      <c r="AA2083" s="2">
        <v>8.7187499999999987E-2</v>
      </c>
      <c r="AB2083" s="2">
        <v>0.17627314814814812</v>
      </c>
      <c r="AC2083" t="s">
        <v>44</v>
      </c>
      <c r="AD2083" t="s">
        <v>44</v>
      </c>
      <c r="AE2083" t="s">
        <v>45</v>
      </c>
      <c r="AF2083">
        <v>211</v>
      </c>
    </row>
    <row r="2084" spans="1:32">
      <c r="A2084">
        <v>3401</v>
      </c>
      <c r="B2084">
        <v>2501</v>
      </c>
      <c r="C2084" t="s">
        <v>1155</v>
      </c>
      <c r="D2084" t="s">
        <v>6781</v>
      </c>
      <c r="E2084" t="s">
        <v>48</v>
      </c>
      <c r="F2084" t="s">
        <v>11193</v>
      </c>
      <c r="G2084" t="s">
        <v>11194</v>
      </c>
      <c r="H2084" t="s">
        <v>37</v>
      </c>
      <c r="I2084" s="1">
        <v>38176</v>
      </c>
      <c r="J2084" t="s">
        <v>11195</v>
      </c>
      <c r="K2084" t="s">
        <v>11196</v>
      </c>
      <c r="L2084">
        <v>99002</v>
      </c>
      <c r="M2084" t="s">
        <v>37</v>
      </c>
      <c r="N2084" s="1">
        <v>44588</v>
      </c>
      <c r="O2084" s="1">
        <v>44592</v>
      </c>
      <c r="P2084">
        <v>56</v>
      </c>
      <c r="Q2084">
        <v>3</v>
      </c>
      <c r="R2084" t="s">
        <v>63</v>
      </c>
      <c r="S2084">
        <v>3</v>
      </c>
      <c r="T2084">
        <v>0</v>
      </c>
      <c r="U2084">
        <v>4</v>
      </c>
      <c r="V2084">
        <v>268</v>
      </c>
      <c r="W2084" t="s">
        <v>54</v>
      </c>
      <c r="X2084" t="s">
        <v>11197</v>
      </c>
      <c r="Y2084" t="s">
        <v>6</v>
      </c>
      <c r="Z2084" s="1">
        <v>44571</v>
      </c>
      <c r="AA2084" s="2">
        <v>0.7979398148148148</v>
      </c>
      <c r="AB2084" s="2">
        <v>5.4143518518518514E-2</v>
      </c>
      <c r="AC2084" t="s">
        <v>45</v>
      </c>
      <c r="AD2084" t="s">
        <v>45</v>
      </c>
      <c r="AE2084" t="s">
        <v>45</v>
      </c>
      <c r="AF2084">
        <v>67</v>
      </c>
    </row>
    <row r="2085" spans="1:32">
      <c r="A2085">
        <v>3402</v>
      </c>
      <c r="B2085">
        <v>2502</v>
      </c>
      <c r="C2085" t="s">
        <v>229</v>
      </c>
      <c r="D2085" t="s">
        <v>5083</v>
      </c>
      <c r="E2085" t="s">
        <v>48</v>
      </c>
      <c r="F2085" t="s">
        <v>11198</v>
      </c>
      <c r="G2085" t="s">
        <v>11199</v>
      </c>
      <c r="H2085" t="s">
        <v>135</v>
      </c>
      <c r="I2085" s="1">
        <v>27201</v>
      </c>
      <c r="J2085" t="s">
        <v>11200</v>
      </c>
      <c r="K2085" t="s">
        <v>11201</v>
      </c>
      <c r="L2085">
        <v>45323</v>
      </c>
      <c r="M2085" t="s">
        <v>135</v>
      </c>
      <c r="N2085" s="1">
        <v>44681</v>
      </c>
      <c r="O2085" s="1">
        <v>44684</v>
      </c>
      <c r="P2085">
        <v>5</v>
      </c>
      <c r="Q2085">
        <v>1</v>
      </c>
      <c r="R2085" t="s">
        <v>63</v>
      </c>
      <c r="S2085">
        <v>3</v>
      </c>
      <c r="T2085">
        <v>1</v>
      </c>
      <c r="U2085">
        <v>3</v>
      </c>
      <c r="V2085">
        <v>228</v>
      </c>
      <c r="W2085" t="s">
        <v>41</v>
      </c>
      <c r="X2085" t="s">
        <v>11202</v>
      </c>
      <c r="Y2085" t="s">
        <v>65</v>
      </c>
      <c r="Z2085" s="1">
        <v>44644</v>
      </c>
      <c r="AA2085" s="2">
        <v>0.24347222222222223</v>
      </c>
      <c r="AB2085" s="2">
        <v>3.2337962962962964E-2</v>
      </c>
      <c r="AC2085" t="s">
        <v>45</v>
      </c>
      <c r="AD2085" t="s">
        <v>45</v>
      </c>
      <c r="AE2085" t="s">
        <v>45</v>
      </c>
      <c r="AF2085">
        <v>76</v>
      </c>
    </row>
    <row r="2086" spans="1:32">
      <c r="A2086">
        <v>3403</v>
      </c>
      <c r="B2086">
        <v>2503</v>
      </c>
      <c r="C2086" t="s">
        <v>1080</v>
      </c>
      <c r="D2086" t="s">
        <v>348</v>
      </c>
      <c r="E2086" t="s">
        <v>48</v>
      </c>
      <c r="F2086" t="s">
        <v>11203</v>
      </c>
      <c r="G2086" t="s">
        <v>11204</v>
      </c>
      <c r="H2086" t="s">
        <v>692</v>
      </c>
      <c r="I2086" s="1">
        <v>28527</v>
      </c>
      <c r="J2086" t="s">
        <v>11205</v>
      </c>
      <c r="K2086" t="s">
        <v>6531</v>
      </c>
      <c r="L2086">
        <v>73275</v>
      </c>
      <c r="M2086" t="s">
        <v>692</v>
      </c>
      <c r="N2086" s="1">
        <v>44734</v>
      </c>
      <c r="O2086" s="1">
        <v>44739</v>
      </c>
      <c r="P2086">
        <v>17</v>
      </c>
      <c r="Q2086">
        <v>1</v>
      </c>
      <c r="R2086" t="s">
        <v>63</v>
      </c>
      <c r="S2086">
        <v>3</v>
      </c>
      <c r="T2086">
        <v>2</v>
      </c>
      <c r="U2086">
        <v>5</v>
      </c>
      <c r="V2086">
        <v>305</v>
      </c>
      <c r="W2086" t="s">
        <v>54</v>
      </c>
      <c r="X2086" t="s">
        <v>11206</v>
      </c>
      <c r="Y2086" t="s">
        <v>43</v>
      </c>
      <c r="Z2086" s="1">
        <v>44720</v>
      </c>
      <c r="AA2086" s="2">
        <v>0.16315972222222222</v>
      </c>
      <c r="AB2086" s="2">
        <v>0.89358796296296295</v>
      </c>
      <c r="AC2086" t="s">
        <v>45</v>
      </c>
      <c r="AD2086" t="s">
        <v>44</v>
      </c>
      <c r="AE2086" t="s">
        <v>44</v>
      </c>
      <c r="AF2086">
        <v>61</v>
      </c>
    </row>
    <row r="2087" spans="1:32">
      <c r="A2087">
        <v>3404</v>
      </c>
      <c r="B2087">
        <v>2504</v>
      </c>
      <c r="C2087" t="s">
        <v>1622</v>
      </c>
      <c r="D2087" t="s">
        <v>2741</v>
      </c>
      <c r="E2087" t="s">
        <v>34</v>
      </c>
      <c r="F2087" t="s">
        <v>11207</v>
      </c>
      <c r="G2087" t="s">
        <v>11208</v>
      </c>
      <c r="H2087" t="s">
        <v>86</v>
      </c>
      <c r="I2087" s="1">
        <v>22295</v>
      </c>
      <c r="J2087" t="s">
        <v>11209</v>
      </c>
      <c r="K2087" t="s">
        <v>11210</v>
      </c>
      <c r="L2087">
        <v>63115</v>
      </c>
      <c r="M2087" t="s">
        <v>86</v>
      </c>
      <c r="N2087" s="1">
        <v>44647</v>
      </c>
      <c r="O2087" s="1">
        <v>44650</v>
      </c>
      <c r="P2087">
        <v>72</v>
      </c>
      <c r="Q2087">
        <v>3</v>
      </c>
      <c r="R2087" t="s">
        <v>40</v>
      </c>
      <c r="S2087">
        <v>1</v>
      </c>
      <c r="T2087">
        <v>2</v>
      </c>
      <c r="U2087">
        <v>3</v>
      </c>
      <c r="V2087">
        <v>606</v>
      </c>
      <c r="W2087" t="s">
        <v>54</v>
      </c>
      <c r="X2087" t="s">
        <v>11211</v>
      </c>
      <c r="Y2087" t="s">
        <v>65</v>
      </c>
      <c r="Z2087" s="1">
        <v>44637</v>
      </c>
      <c r="AA2087" s="2">
        <v>0.71892361111111114</v>
      </c>
      <c r="AB2087" s="2">
        <v>0.5543865740740741</v>
      </c>
      <c r="AC2087" t="s">
        <v>44</v>
      </c>
      <c r="AD2087" t="s">
        <v>45</v>
      </c>
      <c r="AE2087" t="s">
        <v>44</v>
      </c>
      <c r="AF2087">
        <v>202</v>
      </c>
    </row>
    <row r="2088" spans="1:32">
      <c r="A2088">
        <v>3407</v>
      </c>
      <c r="B2088">
        <v>2507</v>
      </c>
      <c r="C2088" t="s">
        <v>391</v>
      </c>
      <c r="D2088" t="s">
        <v>3912</v>
      </c>
      <c r="E2088" t="s">
        <v>34</v>
      </c>
      <c r="F2088" t="s">
        <v>11212</v>
      </c>
      <c r="G2088" t="s">
        <v>11213</v>
      </c>
      <c r="H2088" t="s">
        <v>272</v>
      </c>
      <c r="I2088" s="1">
        <v>22087</v>
      </c>
      <c r="J2088" t="s">
        <v>11214</v>
      </c>
      <c r="K2088" t="s">
        <v>11215</v>
      </c>
      <c r="L2088">
        <v>36565</v>
      </c>
      <c r="M2088" t="s">
        <v>272</v>
      </c>
      <c r="N2088" s="1">
        <v>44768</v>
      </c>
      <c r="O2088" s="1">
        <v>44772</v>
      </c>
      <c r="P2088">
        <v>73</v>
      </c>
      <c r="Q2088">
        <v>3</v>
      </c>
      <c r="R2088" t="s">
        <v>53</v>
      </c>
      <c r="S2088">
        <v>4</v>
      </c>
      <c r="T2088">
        <v>2</v>
      </c>
      <c r="U2088">
        <v>4</v>
      </c>
      <c r="V2088">
        <v>516</v>
      </c>
      <c r="W2088" t="s">
        <v>54</v>
      </c>
      <c r="X2088" t="s">
        <v>11216</v>
      </c>
      <c r="Y2088" t="s">
        <v>43</v>
      </c>
      <c r="Z2088" s="1">
        <v>44734</v>
      </c>
      <c r="AA2088" s="2">
        <v>0.4939351851851852</v>
      </c>
      <c r="AB2088" s="2">
        <v>0.15276620370370372</v>
      </c>
      <c r="AC2088" t="s">
        <v>45</v>
      </c>
      <c r="AD2088" t="s">
        <v>45</v>
      </c>
      <c r="AE2088" t="s">
        <v>44</v>
      </c>
      <c r="AF2088">
        <v>129</v>
      </c>
    </row>
    <row r="2089" spans="1:32">
      <c r="A2089">
        <v>3408</v>
      </c>
      <c r="B2089">
        <v>2508</v>
      </c>
      <c r="C2089" t="s">
        <v>900</v>
      </c>
      <c r="D2089" t="s">
        <v>11217</v>
      </c>
      <c r="E2089" t="s">
        <v>34</v>
      </c>
      <c r="F2089" t="s">
        <v>11218</v>
      </c>
      <c r="G2089" t="s">
        <v>11219</v>
      </c>
      <c r="H2089" t="s">
        <v>70</v>
      </c>
      <c r="I2089" s="1">
        <v>21613</v>
      </c>
      <c r="J2089" t="s">
        <v>11220</v>
      </c>
      <c r="K2089" t="s">
        <v>11221</v>
      </c>
      <c r="L2089">
        <v>37545</v>
      </c>
      <c r="M2089" t="s">
        <v>70</v>
      </c>
      <c r="N2089" s="1">
        <v>44908</v>
      </c>
      <c r="O2089" s="1">
        <v>44909</v>
      </c>
      <c r="P2089">
        <v>92</v>
      </c>
      <c r="Q2089">
        <v>4</v>
      </c>
      <c r="R2089" t="s">
        <v>63</v>
      </c>
      <c r="S2089">
        <v>2</v>
      </c>
      <c r="T2089">
        <v>1</v>
      </c>
      <c r="U2089">
        <v>1</v>
      </c>
      <c r="V2089">
        <v>78</v>
      </c>
      <c r="W2089" t="s">
        <v>41</v>
      </c>
      <c r="X2089" t="s">
        <v>11222</v>
      </c>
      <c r="Y2089" t="s">
        <v>43</v>
      </c>
      <c r="Z2089" s="1">
        <v>44880</v>
      </c>
      <c r="AA2089" s="2">
        <v>0.91143518518518529</v>
      </c>
      <c r="AB2089" s="2">
        <v>0.94534722222222223</v>
      </c>
      <c r="AC2089" t="s">
        <v>44</v>
      </c>
      <c r="AD2089" t="s">
        <v>45</v>
      </c>
      <c r="AE2089" t="s">
        <v>45</v>
      </c>
      <c r="AF2089">
        <v>78</v>
      </c>
    </row>
    <row r="2090" spans="1:32">
      <c r="A2090">
        <v>3409</v>
      </c>
      <c r="B2090">
        <v>2509</v>
      </c>
      <c r="C2090" t="s">
        <v>1913</v>
      </c>
      <c r="D2090" t="s">
        <v>780</v>
      </c>
      <c r="E2090" t="s">
        <v>48</v>
      </c>
      <c r="F2090" t="s">
        <v>11223</v>
      </c>
      <c r="G2090" t="s">
        <v>11224</v>
      </c>
      <c r="H2090" t="s">
        <v>86</v>
      </c>
      <c r="I2090" s="1">
        <v>28511</v>
      </c>
      <c r="J2090" t="s">
        <v>11225</v>
      </c>
      <c r="K2090" t="s">
        <v>11226</v>
      </c>
      <c r="L2090">
        <v>90514</v>
      </c>
      <c r="M2090" t="s">
        <v>86</v>
      </c>
      <c r="N2090" s="1">
        <v>44958</v>
      </c>
      <c r="O2090" s="1">
        <v>44962</v>
      </c>
      <c r="P2090">
        <v>99</v>
      </c>
      <c r="Q2090">
        <v>4</v>
      </c>
      <c r="R2090" t="s">
        <v>40</v>
      </c>
      <c r="S2090">
        <v>1</v>
      </c>
      <c r="T2090">
        <v>2</v>
      </c>
      <c r="U2090">
        <v>4</v>
      </c>
      <c r="V2090">
        <v>916</v>
      </c>
      <c r="W2090" t="s">
        <v>41</v>
      </c>
      <c r="X2090" t="s">
        <v>11227</v>
      </c>
      <c r="Y2090" t="s">
        <v>6</v>
      </c>
      <c r="Z2090" s="1">
        <v>44919</v>
      </c>
      <c r="AA2090" s="2">
        <v>0.27012731481481483</v>
      </c>
      <c r="AB2090" s="2">
        <v>0.9026967592592593</v>
      </c>
      <c r="AC2090" t="s">
        <v>44</v>
      </c>
      <c r="AD2090" t="s">
        <v>45</v>
      </c>
      <c r="AE2090" t="s">
        <v>44</v>
      </c>
      <c r="AF2090">
        <v>229</v>
      </c>
    </row>
    <row r="2091" spans="1:32">
      <c r="A2091">
        <v>3410</v>
      </c>
      <c r="B2091">
        <v>2510</v>
      </c>
      <c r="C2091" t="s">
        <v>409</v>
      </c>
      <c r="D2091" t="s">
        <v>1675</v>
      </c>
      <c r="E2091" t="s">
        <v>48</v>
      </c>
      <c r="F2091" t="s">
        <v>11228</v>
      </c>
      <c r="G2091" t="s">
        <v>11229</v>
      </c>
      <c r="H2091" t="s">
        <v>77</v>
      </c>
      <c r="I2091" s="1">
        <v>23624</v>
      </c>
      <c r="J2091" t="s">
        <v>11230</v>
      </c>
      <c r="K2091" t="s">
        <v>11231</v>
      </c>
      <c r="L2091">
        <v>2876</v>
      </c>
      <c r="M2091" t="s">
        <v>77</v>
      </c>
      <c r="N2091" s="1">
        <v>44636</v>
      </c>
      <c r="O2091" s="1">
        <v>44637</v>
      </c>
      <c r="P2091">
        <v>2</v>
      </c>
      <c r="Q2091">
        <v>1</v>
      </c>
      <c r="R2091" t="s">
        <v>63</v>
      </c>
      <c r="S2091">
        <v>3</v>
      </c>
      <c r="T2091">
        <v>0</v>
      </c>
      <c r="U2091">
        <v>1</v>
      </c>
      <c r="V2091">
        <v>64</v>
      </c>
      <c r="W2091" t="s">
        <v>54</v>
      </c>
      <c r="X2091" t="s">
        <v>11232</v>
      </c>
      <c r="Y2091" t="s">
        <v>6</v>
      </c>
      <c r="Z2091" s="1">
        <v>44619</v>
      </c>
      <c r="AA2091" s="2">
        <v>0.16270833333333332</v>
      </c>
      <c r="AB2091" s="2">
        <v>0.65719907407407407</v>
      </c>
      <c r="AC2091" t="s">
        <v>45</v>
      </c>
      <c r="AD2091" t="s">
        <v>45</v>
      </c>
      <c r="AE2091" t="s">
        <v>45</v>
      </c>
      <c r="AF2091">
        <v>64</v>
      </c>
    </row>
    <row r="2092" spans="1:32">
      <c r="A2092">
        <v>3411</v>
      </c>
      <c r="B2092">
        <v>2511</v>
      </c>
      <c r="C2092" t="s">
        <v>534</v>
      </c>
      <c r="D2092" t="s">
        <v>11233</v>
      </c>
      <c r="E2092" t="s">
        <v>34</v>
      </c>
      <c r="F2092" t="s">
        <v>11234</v>
      </c>
      <c r="G2092" t="s">
        <v>11235</v>
      </c>
      <c r="H2092" t="s">
        <v>317</v>
      </c>
      <c r="I2092" s="1">
        <v>33110</v>
      </c>
      <c r="J2092" t="s">
        <v>11236</v>
      </c>
      <c r="K2092" t="s">
        <v>11237</v>
      </c>
      <c r="L2092">
        <v>9564</v>
      </c>
      <c r="M2092" t="s">
        <v>317</v>
      </c>
      <c r="N2092" s="1">
        <v>44732</v>
      </c>
      <c r="O2092" s="1">
        <v>44736</v>
      </c>
      <c r="P2092">
        <v>78</v>
      </c>
      <c r="Q2092">
        <v>4</v>
      </c>
      <c r="R2092" t="s">
        <v>40</v>
      </c>
      <c r="S2092">
        <v>2</v>
      </c>
      <c r="T2092">
        <v>1</v>
      </c>
      <c r="U2092">
        <v>4</v>
      </c>
      <c r="V2092">
        <v>968</v>
      </c>
      <c r="W2092" t="s">
        <v>54</v>
      </c>
      <c r="X2092" t="s">
        <v>11238</v>
      </c>
      <c r="Y2092" t="s">
        <v>81</v>
      </c>
      <c r="Z2092" s="1">
        <v>44720</v>
      </c>
      <c r="AA2092" s="2">
        <v>0.7219444444444445</v>
      </c>
      <c r="AB2092" s="2">
        <v>0.97613425925925934</v>
      </c>
      <c r="AC2092" t="s">
        <v>44</v>
      </c>
      <c r="AD2092" t="s">
        <v>45</v>
      </c>
      <c r="AE2092" t="s">
        <v>45</v>
      </c>
      <c r="AF2092">
        <v>242</v>
      </c>
    </row>
    <row r="2093" spans="1:32">
      <c r="A2093">
        <v>3412</v>
      </c>
      <c r="B2093">
        <v>2512</v>
      </c>
      <c r="C2093" t="s">
        <v>662</v>
      </c>
      <c r="D2093" t="s">
        <v>768</v>
      </c>
      <c r="E2093" t="s">
        <v>48</v>
      </c>
      <c r="F2093" t="s">
        <v>11239</v>
      </c>
      <c r="G2093" t="s">
        <v>11240</v>
      </c>
      <c r="H2093" t="s">
        <v>1442</v>
      </c>
      <c r="I2093" s="1">
        <v>33965</v>
      </c>
      <c r="J2093" t="s">
        <v>11241</v>
      </c>
      <c r="K2093" t="s">
        <v>11242</v>
      </c>
      <c r="L2093">
        <v>25932</v>
      </c>
      <c r="M2093" t="s">
        <v>1442</v>
      </c>
      <c r="N2093" s="1">
        <v>44889</v>
      </c>
      <c r="O2093" s="1">
        <v>44893</v>
      </c>
      <c r="P2093">
        <v>73</v>
      </c>
      <c r="Q2093">
        <v>3</v>
      </c>
      <c r="R2093" t="s">
        <v>53</v>
      </c>
      <c r="S2093">
        <v>2</v>
      </c>
      <c r="T2093">
        <v>1</v>
      </c>
      <c r="U2093">
        <v>4</v>
      </c>
      <c r="V2093">
        <v>588</v>
      </c>
      <c r="W2093" t="s">
        <v>41</v>
      </c>
      <c r="X2093" t="s">
        <v>11243</v>
      </c>
      <c r="Y2093" t="s">
        <v>65</v>
      </c>
      <c r="Z2093" s="1">
        <v>44884</v>
      </c>
      <c r="AA2093" s="2">
        <v>0.16480324074074074</v>
      </c>
      <c r="AB2093" s="2">
        <v>0.47721064814814818</v>
      </c>
      <c r="AC2093" t="s">
        <v>45</v>
      </c>
      <c r="AD2093" t="s">
        <v>45</v>
      </c>
      <c r="AE2093" t="s">
        <v>45</v>
      </c>
      <c r="AF2093">
        <v>147</v>
      </c>
    </row>
    <row r="2094" spans="1:32">
      <c r="A2094">
        <v>3413</v>
      </c>
      <c r="B2094">
        <v>2513</v>
      </c>
      <c r="C2094" t="s">
        <v>5304</v>
      </c>
      <c r="D2094" t="s">
        <v>5138</v>
      </c>
      <c r="E2094" t="s">
        <v>34</v>
      </c>
      <c r="F2094" t="s">
        <v>11244</v>
      </c>
      <c r="G2094" t="s">
        <v>11245</v>
      </c>
      <c r="H2094" t="s">
        <v>1442</v>
      </c>
      <c r="I2094" s="1">
        <v>18798</v>
      </c>
      <c r="J2094" t="s">
        <v>11246</v>
      </c>
      <c r="K2094" t="s">
        <v>11247</v>
      </c>
      <c r="L2094">
        <v>27397</v>
      </c>
      <c r="M2094" t="s">
        <v>1442</v>
      </c>
      <c r="N2094" s="1">
        <v>44895</v>
      </c>
      <c r="O2094" s="1">
        <v>44896</v>
      </c>
      <c r="P2094">
        <v>78</v>
      </c>
      <c r="Q2094">
        <v>4</v>
      </c>
      <c r="R2094" t="s">
        <v>40</v>
      </c>
      <c r="S2094">
        <v>2</v>
      </c>
      <c r="T2094">
        <v>2</v>
      </c>
      <c r="U2094">
        <v>1</v>
      </c>
      <c r="V2094">
        <v>230</v>
      </c>
      <c r="W2094" t="s">
        <v>54</v>
      </c>
      <c r="X2094" t="s">
        <v>11248</v>
      </c>
      <c r="Y2094" t="s">
        <v>6</v>
      </c>
      <c r="Z2094" s="1">
        <v>44875</v>
      </c>
      <c r="AA2094" s="2">
        <v>9.706018518518518E-2</v>
      </c>
      <c r="AB2094" s="2">
        <v>0.15982638888888889</v>
      </c>
      <c r="AC2094" t="s">
        <v>45</v>
      </c>
      <c r="AD2094" t="s">
        <v>45</v>
      </c>
      <c r="AE2094" t="s">
        <v>44</v>
      </c>
      <c r="AF2094">
        <v>230</v>
      </c>
    </row>
    <row r="2095" spans="1:32">
      <c r="A2095">
        <v>3416</v>
      </c>
      <c r="B2095">
        <v>2516</v>
      </c>
      <c r="C2095" t="s">
        <v>236</v>
      </c>
      <c r="D2095" t="s">
        <v>7305</v>
      </c>
      <c r="E2095" t="s">
        <v>34</v>
      </c>
      <c r="F2095" t="s">
        <v>11249</v>
      </c>
      <c r="G2095" t="s">
        <v>11250</v>
      </c>
      <c r="H2095" t="s">
        <v>50</v>
      </c>
      <c r="I2095" s="1">
        <v>33167</v>
      </c>
      <c r="J2095" t="s">
        <v>11251</v>
      </c>
      <c r="K2095" t="s">
        <v>11252</v>
      </c>
      <c r="L2095">
        <v>73890</v>
      </c>
      <c r="M2095" t="s">
        <v>50</v>
      </c>
      <c r="N2095" s="1">
        <v>44913</v>
      </c>
      <c r="O2095" s="1">
        <v>44916</v>
      </c>
      <c r="P2095">
        <v>7</v>
      </c>
      <c r="Q2095">
        <v>1</v>
      </c>
      <c r="R2095" t="s">
        <v>53</v>
      </c>
      <c r="S2095">
        <v>3</v>
      </c>
      <c r="T2095">
        <v>0</v>
      </c>
      <c r="U2095">
        <v>3</v>
      </c>
      <c r="V2095">
        <v>450</v>
      </c>
      <c r="W2095" t="s">
        <v>54</v>
      </c>
      <c r="X2095" t="s">
        <v>11253</v>
      </c>
      <c r="Y2095" t="s">
        <v>43</v>
      </c>
      <c r="Z2095" s="1">
        <v>44903</v>
      </c>
      <c r="AA2095" s="2">
        <v>0.76050925925925927</v>
      </c>
      <c r="AB2095" s="2">
        <v>0.63681712962962966</v>
      </c>
      <c r="AC2095" t="s">
        <v>44</v>
      </c>
      <c r="AD2095" t="s">
        <v>45</v>
      </c>
      <c r="AE2095" t="s">
        <v>44</v>
      </c>
      <c r="AF2095">
        <v>150</v>
      </c>
    </row>
    <row r="2096" spans="1:32">
      <c r="A2096">
        <v>3417</v>
      </c>
      <c r="B2096">
        <v>2517</v>
      </c>
      <c r="C2096" t="s">
        <v>2481</v>
      </c>
      <c r="D2096" t="s">
        <v>6723</v>
      </c>
      <c r="E2096" t="s">
        <v>34</v>
      </c>
      <c r="F2096" t="s">
        <v>11254</v>
      </c>
      <c r="G2096">
        <v>5226988077</v>
      </c>
      <c r="H2096" t="s">
        <v>457</v>
      </c>
      <c r="I2096" s="1">
        <v>19635</v>
      </c>
      <c r="J2096" t="s">
        <v>11255</v>
      </c>
      <c r="K2096" t="s">
        <v>11256</v>
      </c>
      <c r="L2096">
        <v>39804</v>
      </c>
      <c r="M2096" t="s">
        <v>457</v>
      </c>
      <c r="N2096" s="1">
        <v>44741</v>
      </c>
      <c r="O2096" s="1">
        <v>44744</v>
      </c>
      <c r="P2096">
        <v>67</v>
      </c>
      <c r="Q2096">
        <v>3</v>
      </c>
      <c r="R2096" t="s">
        <v>53</v>
      </c>
      <c r="S2096">
        <v>2</v>
      </c>
      <c r="T2096">
        <v>0</v>
      </c>
      <c r="U2096">
        <v>3</v>
      </c>
      <c r="V2096">
        <v>405</v>
      </c>
      <c r="W2096" t="s">
        <v>41</v>
      </c>
      <c r="X2096" t="s">
        <v>11257</v>
      </c>
      <c r="Y2096" t="s">
        <v>81</v>
      </c>
      <c r="Z2096" s="1">
        <v>44735</v>
      </c>
      <c r="AA2096" s="2">
        <v>0.89309027777777772</v>
      </c>
      <c r="AB2096" s="2">
        <v>0.28548611111111111</v>
      </c>
      <c r="AC2096" t="s">
        <v>45</v>
      </c>
      <c r="AD2096" t="s">
        <v>45</v>
      </c>
      <c r="AE2096" t="s">
        <v>44</v>
      </c>
      <c r="AF2096">
        <v>135</v>
      </c>
    </row>
    <row r="2097" spans="1:32">
      <c r="A2097">
        <v>3418</v>
      </c>
      <c r="B2097">
        <v>2518</v>
      </c>
      <c r="C2097" t="s">
        <v>11258</v>
      </c>
      <c r="D2097" t="s">
        <v>2268</v>
      </c>
      <c r="E2097" t="s">
        <v>34</v>
      </c>
      <c r="F2097" t="s">
        <v>11259</v>
      </c>
      <c r="G2097" t="s">
        <v>11260</v>
      </c>
      <c r="H2097" t="s">
        <v>109</v>
      </c>
      <c r="I2097" s="1">
        <v>33209</v>
      </c>
      <c r="J2097" t="s">
        <v>11261</v>
      </c>
      <c r="K2097" t="s">
        <v>11262</v>
      </c>
      <c r="L2097">
        <v>78886</v>
      </c>
      <c r="M2097" t="s">
        <v>109</v>
      </c>
      <c r="N2097" s="1">
        <v>44710</v>
      </c>
      <c r="O2097" s="1">
        <v>44715</v>
      </c>
      <c r="P2097">
        <v>84</v>
      </c>
      <c r="Q2097">
        <v>4</v>
      </c>
      <c r="R2097" t="s">
        <v>40</v>
      </c>
      <c r="S2097">
        <v>2</v>
      </c>
      <c r="T2097">
        <v>1</v>
      </c>
      <c r="U2097">
        <v>5</v>
      </c>
      <c r="V2097">
        <v>1140</v>
      </c>
      <c r="W2097" t="s">
        <v>54</v>
      </c>
      <c r="X2097" t="s">
        <v>11263</v>
      </c>
      <c r="Y2097" t="s">
        <v>65</v>
      </c>
      <c r="Z2097" s="1">
        <v>44687</v>
      </c>
      <c r="AA2097" s="2">
        <v>0.8629282407407407</v>
      </c>
      <c r="AB2097" s="2">
        <v>0.44269675925925928</v>
      </c>
      <c r="AC2097" t="s">
        <v>44</v>
      </c>
      <c r="AD2097" t="s">
        <v>44</v>
      </c>
      <c r="AE2097" t="s">
        <v>45</v>
      </c>
      <c r="AF2097">
        <v>228</v>
      </c>
    </row>
    <row r="2098" spans="1:32">
      <c r="A2098">
        <v>3421</v>
      </c>
      <c r="B2098">
        <v>2521</v>
      </c>
      <c r="C2098" t="s">
        <v>602</v>
      </c>
      <c r="D2098" t="s">
        <v>3611</v>
      </c>
      <c r="E2098" t="s">
        <v>48</v>
      </c>
      <c r="F2098" t="s">
        <v>11264</v>
      </c>
      <c r="G2098" t="s">
        <v>11265</v>
      </c>
      <c r="H2098" t="s">
        <v>692</v>
      </c>
      <c r="I2098" s="1">
        <v>16716</v>
      </c>
      <c r="J2098" t="s">
        <v>11266</v>
      </c>
      <c r="K2098" t="s">
        <v>11267</v>
      </c>
      <c r="L2098">
        <v>98242</v>
      </c>
      <c r="M2098" t="s">
        <v>692</v>
      </c>
      <c r="N2098" s="1">
        <v>44920</v>
      </c>
      <c r="O2098" s="1">
        <v>44921</v>
      </c>
      <c r="P2098">
        <v>39</v>
      </c>
      <c r="Q2098">
        <v>2</v>
      </c>
      <c r="R2098" t="s">
        <v>40</v>
      </c>
      <c r="S2098">
        <v>1</v>
      </c>
      <c r="T2098">
        <v>1</v>
      </c>
      <c r="U2098">
        <v>1</v>
      </c>
      <c r="V2098">
        <v>211</v>
      </c>
      <c r="W2098" t="s">
        <v>41</v>
      </c>
      <c r="X2098" t="s">
        <v>11268</v>
      </c>
      <c r="Y2098" t="s">
        <v>81</v>
      </c>
      <c r="Z2098" s="1">
        <v>44887</v>
      </c>
      <c r="AA2098" s="2">
        <v>8.5127314814814822E-2</v>
      </c>
      <c r="AB2098" s="2">
        <v>0.23594907407407406</v>
      </c>
      <c r="AC2098" t="s">
        <v>44</v>
      </c>
      <c r="AD2098" t="s">
        <v>45</v>
      </c>
      <c r="AE2098" t="s">
        <v>45</v>
      </c>
      <c r="AF2098">
        <v>211</v>
      </c>
    </row>
    <row r="2099" spans="1:32">
      <c r="A2099">
        <v>3422</v>
      </c>
      <c r="B2099">
        <v>2522</v>
      </c>
      <c r="C2099" t="s">
        <v>534</v>
      </c>
      <c r="D2099" t="s">
        <v>2978</v>
      </c>
      <c r="E2099" t="s">
        <v>34</v>
      </c>
      <c r="F2099" t="s">
        <v>11269</v>
      </c>
      <c r="G2099" t="s">
        <v>11270</v>
      </c>
      <c r="H2099" t="s">
        <v>457</v>
      </c>
      <c r="I2099" s="1">
        <v>22147</v>
      </c>
      <c r="J2099" t="s">
        <v>11271</v>
      </c>
      <c r="K2099" t="s">
        <v>11272</v>
      </c>
      <c r="L2099">
        <v>4091</v>
      </c>
      <c r="M2099" t="s">
        <v>457</v>
      </c>
      <c r="N2099" s="1">
        <v>44935</v>
      </c>
      <c r="O2099" s="1">
        <v>44938</v>
      </c>
      <c r="P2099">
        <v>17</v>
      </c>
      <c r="Q2099">
        <v>1</v>
      </c>
      <c r="R2099" t="s">
        <v>63</v>
      </c>
      <c r="S2099">
        <v>2</v>
      </c>
      <c r="T2099">
        <v>0</v>
      </c>
      <c r="U2099">
        <v>3</v>
      </c>
      <c r="V2099">
        <v>270</v>
      </c>
      <c r="W2099" t="s">
        <v>54</v>
      </c>
      <c r="X2099" t="s">
        <v>11273</v>
      </c>
      <c r="Y2099" t="s">
        <v>81</v>
      </c>
      <c r="Z2099" s="1">
        <v>44919</v>
      </c>
      <c r="AA2099" s="2">
        <v>0.91028935185185189</v>
      </c>
      <c r="AB2099" s="2">
        <v>0.48039351851851847</v>
      </c>
      <c r="AC2099" t="s">
        <v>44</v>
      </c>
      <c r="AD2099" t="s">
        <v>45</v>
      </c>
      <c r="AE2099" t="s">
        <v>44</v>
      </c>
      <c r="AF2099">
        <v>90</v>
      </c>
    </row>
    <row r="2100" spans="1:32">
      <c r="A2100">
        <v>3423</v>
      </c>
      <c r="B2100">
        <v>2523</v>
      </c>
      <c r="C2100" t="s">
        <v>5304</v>
      </c>
      <c r="D2100" t="s">
        <v>4404</v>
      </c>
      <c r="E2100" t="s">
        <v>48</v>
      </c>
      <c r="F2100" t="s">
        <v>11274</v>
      </c>
      <c r="G2100" t="s">
        <v>11275</v>
      </c>
      <c r="H2100" t="s">
        <v>272</v>
      </c>
      <c r="I2100" s="1">
        <v>27936</v>
      </c>
      <c r="J2100" t="s">
        <v>11276</v>
      </c>
      <c r="K2100" t="s">
        <v>11277</v>
      </c>
      <c r="L2100">
        <v>16768</v>
      </c>
      <c r="M2100" t="s">
        <v>272</v>
      </c>
      <c r="N2100" s="1">
        <v>44864</v>
      </c>
      <c r="O2100" s="1">
        <v>44865</v>
      </c>
      <c r="P2100">
        <v>76</v>
      </c>
      <c r="Q2100">
        <v>4</v>
      </c>
      <c r="R2100" t="s">
        <v>53</v>
      </c>
      <c r="S2100">
        <v>1</v>
      </c>
      <c r="T2100">
        <v>0</v>
      </c>
      <c r="U2100">
        <v>1</v>
      </c>
      <c r="V2100">
        <v>138</v>
      </c>
      <c r="W2100" t="s">
        <v>54</v>
      </c>
      <c r="X2100" t="s">
        <v>11278</v>
      </c>
      <c r="Y2100" t="s">
        <v>81</v>
      </c>
      <c r="Z2100" s="1">
        <v>44833</v>
      </c>
      <c r="AA2100" s="2">
        <v>0.79129629629629628</v>
      </c>
      <c r="AB2100" s="2">
        <v>0.21410879629629631</v>
      </c>
      <c r="AC2100" t="s">
        <v>44</v>
      </c>
      <c r="AD2100" t="s">
        <v>45</v>
      </c>
      <c r="AE2100" t="s">
        <v>44</v>
      </c>
      <c r="AF2100">
        <v>138</v>
      </c>
    </row>
    <row r="2101" spans="1:32">
      <c r="A2101">
        <v>3425</v>
      </c>
      <c r="B2101">
        <v>2525</v>
      </c>
      <c r="C2101" t="s">
        <v>11279</v>
      </c>
      <c r="D2101" t="s">
        <v>546</v>
      </c>
      <c r="E2101" t="s">
        <v>34</v>
      </c>
      <c r="F2101" t="s">
        <v>11280</v>
      </c>
      <c r="G2101" t="s">
        <v>11281</v>
      </c>
      <c r="H2101" t="s">
        <v>941</v>
      </c>
      <c r="I2101" s="1">
        <v>22729</v>
      </c>
      <c r="J2101" t="s">
        <v>11282</v>
      </c>
      <c r="K2101" t="s">
        <v>11283</v>
      </c>
      <c r="L2101">
        <v>6184</v>
      </c>
      <c r="M2101" t="s">
        <v>941</v>
      </c>
      <c r="N2101" s="1">
        <v>44763</v>
      </c>
      <c r="O2101" s="1">
        <v>44767</v>
      </c>
      <c r="P2101">
        <v>64</v>
      </c>
      <c r="Q2101">
        <v>3</v>
      </c>
      <c r="R2101" t="s">
        <v>53</v>
      </c>
      <c r="S2101">
        <v>1</v>
      </c>
      <c r="T2101">
        <v>2</v>
      </c>
      <c r="U2101">
        <v>4</v>
      </c>
      <c r="V2101">
        <v>532</v>
      </c>
      <c r="W2101" t="s">
        <v>41</v>
      </c>
      <c r="X2101" t="s">
        <v>11284</v>
      </c>
      <c r="Y2101" t="s">
        <v>43</v>
      </c>
      <c r="Z2101" s="1">
        <v>44740</v>
      </c>
      <c r="AA2101" s="2">
        <v>0.36903935185185183</v>
      </c>
      <c r="AB2101" s="2">
        <v>0.28444444444444444</v>
      </c>
      <c r="AC2101" t="s">
        <v>44</v>
      </c>
      <c r="AD2101" t="s">
        <v>44</v>
      </c>
      <c r="AE2101" t="s">
        <v>44</v>
      </c>
      <c r="AF2101">
        <v>133</v>
      </c>
    </row>
    <row r="2102" spans="1:32">
      <c r="A2102">
        <v>3426</v>
      </c>
      <c r="B2102">
        <v>2526</v>
      </c>
      <c r="C2102" t="s">
        <v>5304</v>
      </c>
      <c r="D2102" t="s">
        <v>1281</v>
      </c>
      <c r="E2102" t="s">
        <v>34</v>
      </c>
      <c r="F2102" t="s">
        <v>11285</v>
      </c>
      <c r="G2102" t="s">
        <v>11286</v>
      </c>
      <c r="H2102" t="s">
        <v>225</v>
      </c>
      <c r="I2102" s="1">
        <v>30233</v>
      </c>
      <c r="J2102" t="s">
        <v>11287</v>
      </c>
      <c r="K2102" t="s">
        <v>5263</v>
      </c>
      <c r="L2102">
        <v>74573</v>
      </c>
      <c r="M2102" t="s">
        <v>225</v>
      </c>
      <c r="N2102" s="1">
        <v>44911</v>
      </c>
      <c r="O2102" s="1">
        <v>44913</v>
      </c>
      <c r="P2102">
        <v>74</v>
      </c>
      <c r="Q2102">
        <v>3</v>
      </c>
      <c r="R2102" t="s">
        <v>63</v>
      </c>
      <c r="S2102">
        <v>1</v>
      </c>
      <c r="T2102">
        <v>2</v>
      </c>
      <c r="U2102">
        <v>2</v>
      </c>
      <c r="V2102">
        <v>136</v>
      </c>
      <c r="W2102" t="s">
        <v>41</v>
      </c>
      <c r="X2102" t="s">
        <v>11288</v>
      </c>
      <c r="Y2102" t="s">
        <v>6</v>
      </c>
      <c r="Z2102" s="1">
        <v>44876</v>
      </c>
      <c r="AA2102" s="2">
        <v>0.79134259259259254</v>
      </c>
      <c r="AB2102" s="2">
        <v>0.52438657407407407</v>
      </c>
      <c r="AC2102" t="s">
        <v>45</v>
      </c>
      <c r="AD2102" t="s">
        <v>45</v>
      </c>
      <c r="AE2102" t="s">
        <v>45</v>
      </c>
      <c r="AF2102">
        <v>68</v>
      </c>
    </row>
    <row r="2103" spans="1:32">
      <c r="A2103">
        <v>3427</v>
      </c>
      <c r="B2103">
        <v>2527</v>
      </c>
      <c r="C2103" t="s">
        <v>1233</v>
      </c>
      <c r="D2103" t="s">
        <v>11289</v>
      </c>
      <c r="E2103" t="s">
        <v>48</v>
      </c>
      <c r="F2103" t="s">
        <v>11290</v>
      </c>
      <c r="G2103" t="s">
        <v>11291</v>
      </c>
      <c r="H2103" t="s">
        <v>530</v>
      </c>
      <c r="I2103" s="1">
        <v>36389</v>
      </c>
      <c r="J2103" t="s">
        <v>11292</v>
      </c>
      <c r="K2103" t="s">
        <v>11293</v>
      </c>
      <c r="L2103">
        <v>61105</v>
      </c>
      <c r="M2103" t="s">
        <v>530</v>
      </c>
      <c r="N2103" s="1">
        <v>44711</v>
      </c>
      <c r="O2103" s="1">
        <v>44713</v>
      </c>
      <c r="P2103">
        <v>90</v>
      </c>
      <c r="Q2103">
        <v>4</v>
      </c>
      <c r="R2103" t="s">
        <v>40</v>
      </c>
      <c r="S2103">
        <v>1</v>
      </c>
      <c r="T2103">
        <v>0</v>
      </c>
      <c r="U2103">
        <v>2</v>
      </c>
      <c r="V2103">
        <v>422</v>
      </c>
      <c r="W2103" t="s">
        <v>41</v>
      </c>
      <c r="X2103" t="s">
        <v>11294</v>
      </c>
      <c r="Y2103" t="s">
        <v>65</v>
      </c>
      <c r="Z2103" s="1">
        <v>44687</v>
      </c>
      <c r="AA2103" s="2">
        <v>4.8437500000000001E-2</v>
      </c>
      <c r="AB2103" s="2">
        <v>0.39488425925925924</v>
      </c>
      <c r="AC2103" t="s">
        <v>44</v>
      </c>
      <c r="AD2103" t="s">
        <v>45</v>
      </c>
      <c r="AE2103" t="s">
        <v>44</v>
      </c>
      <c r="AF2103">
        <v>211</v>
      </c>
    </row>
    <row r="2104" spans="1:32">
      <c r="A2104">
        <v>3428</v>
      </c>
      <c r="B2104">
        <v>2528</v>
      </c>
      <c r="C2104" t="s">
        <v>1139</v>
      </c>
      <c r="D2104" t="s">
        <v>3611</v>
      </c>
      <c r="E2104" t="s">
        <v>48</v>
      </c>
      <c r="F2104" t="s">
        <v>11295</v>
      </c>
      <c r="G2104" t="s">
        <v>11296</v>
      </c>
      <c r="H2104" t="s">
        <v>725</v>
      </c>
      <c r="I2104" s="1">
        <v>26675</v>
      </c>
      <c r="J2104" t="s">
        <v>11297</v>
      </c>
      <c r="K2104" t="s">
        <v>11298</v>
      </c>
      <c r="L2104">
        <v>47925</v>
      </c>
      <c r="M2104" t="s">
        <v>725</v>
      </c>
      <c r="N2104" s="1">
        <v>44571</v>
      </c>
      <c r="O2104" s="1">
        <v>44575</v>
      </c>
      <c r="P2104">
        <v>34</v>
      </c>
      <c r="Q2104">
        <v>2</v>
      </c>
      <c r="R2104" t="s">
        <v>53</v>
      </c>
      <c r="S2104">
        <v>2</v>
      </c>
      <c r="T2104">
        <v>2</v>
      </c>
      <c r="U2104">
        <v>4</v>
      </c>
      <c r="V2104">
        <v>584</v>
      </c>
      <c r="W2104" t="s">
        <v>54</v>
      </c>
      <c r="X2104" t="s">
        <v>11299</v>
      </c>
      <c r="Y2104" t="s">
        <v>81</v>
      </c>
      <c r="Z2104" s="1">
        <v>44565</v>
      </c>
      <c r="AA2104" s="2">
        <v>0.53959490740740745</v>
      </c>
      <c r="AB2104" s="2">
        <v>0.55060185185185184</v>
      </c>
      <c r="AC2104" t="s">
        <v>45</v>
      </c>
      <c r="AD2104" t="s">
        <v>45</v>
      </c>
      <c r="AE2104" t="s">
        <v>44</v>
      </c>
      <c r="AF2104">
        <v>146</v>
      </c>
    </row>
    <row r="2105" spans="1:32">
      <c r="A2105">
        <v>3429</v>
      </c>
      <c r="B2105">
        <v>2529</v>
      </c>
      <c r="C2105" t="s">
        <v>908</v>
      </c>
      <c r="D2105" t="s">
        <v>7233</v>
      </c>
      <c r="E2105" t="s">
        <v>34</v>
      </c>
      <c r="F2105" t="s">
        <v>11300</v>
      </c>
      <c r="G2105" t="s">
        <v>11301</v>
      </c>
      <c r="H2105" t="s">
        <v>405</v>
      </c>
      <c r="I2105" s="1">
        <v>35754</v>
      </c>
      <c r="J2105" t="s">
        <v>11302</v>
      </c>
      <c r="K2105" t="s">
        <v>11303</v>
      </c>
      <c r="L2105">
        <v>86272</v>
      </c>
      <c r="M2105" t="s">
        <v>405</v>
      </c>
      <c r="N2105" s="1">
        <v>44639</v>
      </c>
      <c r="O2105" s="1">
        <v>44641</v>
      </c>
      <c r="P2105">
        <v>21</v>
      </c>
      <c r="Q2105">
        <v>1</v>
      </c>
      <c r="R2105" t="s">
        <v>40</v>
      </c>
      <c r="S2105">
        <v>2</v>
      </c>
      <c r="T2105">
        <v>1</v>
      </c>
      <c r="U2105">
        <v>2</v>
      </c>
      <c r="V2105">
        <v>426</v>
      </c>
      <c r="W2105" t="s">
        <v>54</v>
      </c>
      <c r="X2105" t="s">
        <v>11304</v>
      </c>
      <c r="Y2105" t="s">
        <v>65</v>
      </c>
      <c r="Z2105" s="1">
        <v>44602</v>
      </c>
      <c r="AA2105" s="2">
        <v>0.33891203703703704</v>
      </c>
      <c r="AB2105" s="2">
        <v>0.11208333333333333</v>
      </c>
      <c r="AC2105" t="s">
        <v>44</v>
      </c>
      <c r="AD2105" t="s">
        <v>45</v>
      </c>
      <c r="AE2105" t="s">
        <v>44</v>
      </c>
      <c r="AF2105">
        <v>213</v>
      </c>
    </row>
    <row r="2106" spans="1:32">
      <c r="A2106">
        <v>3430</v>
      </c>
      <c r="B2106">
        <v>2530</v>
      </c>
      <c r="C2106" t="s">
        <v>527</v>
      </c>
      <c r="D2106" t="s">
        <v>428</v>
      </c>
      <c r="E2106" t="s">
        <v>48</v>
      </c>
      <c r="F2106" t="s">
        <v>11305</v>
      </c>
      <c r="G2106" t="s">
        <v>11306</v>
      </c>
      <c r="H2106" t="s">
        <v>50</v>
      </c>
      <c r="I2106" s="1">
        <v>28679</v>
      </c>
      <c r="J2106" t="s">
        <v>11307</v>
      </c>
      <c r="K2106" t="s">
        <v>11308</v>
      </c>
      <c r="L2106">
        <v>19572</v>
      </c>
      <c r="M2106" t="s">
        <v>50</v>
      </c>
      <c r="N2106" s="1">
        <v>44644</v>
      </c>
      <c r="O2106" s="1">
        <v>44649</v>
      </c>
      <c r="P2106">
        <v>75</v>
      </c>
      <c r="Q2106">
        <v>3</v>
      </c>
      <c r="R2106" t="s">
        <v>40</v>
      </c>
      <c r="S2106">
        <v>3</v>
      </c>
      <c r="T2106">
        <v>2</v>
      </c>
      <c r="U2106">
        <v>5</v>
      </c>
      <c r="V2106">
        <v>1185</v>
      </c>
      <c r="W2106" t="s">
        <v>54</v>
      </c>
      <c r="X2106" t="s">
        <v>11309</v>
      </c>
      <c r="Y2106" t="s">
        <v>6</v>
      </c>
      <c r="Z2106" s="1">
        <v>44606</v>
      </c>
      <c r="AA2106" s="2">
        <v>0.84001157407407412</v>
      </c>
      <c r="AB2106" s="2">
        <v>0.45296296296296296</v>
      </c>
      <c r="AC2106" t="s">
        <v>44</v>
      </c>
      <c r="AD2106" t="s">
        <v>45</v>
      </c>
      <c r="AE2106" t="s">
        <v>44</v>
      </c>
      <c r="AF2106">
        <v>237</v>
      </c>
    </row>
    <row r="2107" spans="1:32">
      <c r="A2107">
        <v>3431</v>
      </c>
      <c r="B2107">
        <v>2531</v>
      </c>
      <c r="C2107" t="s">
        <v>5018</v>
      </c>
      <c r="D2107" t="s">
        <v>11310</v>
      </c>
      <c r="E2107" t="s">
        <v>34</v>
      </c>
      <c r="F2107" t="s">
        <v>11311</v>
      </c>
      <c r="G2107" t="s">
        <v>11312</v>
      </c>
      <c r="H2107" t="s">
        <v>179</v>
      </c>
      <c r="I2107" s="1">
        <v>22023</v>
      </c>
      <c r="J2107" t="s">
        <v>11313</v>
      </c>
      <c r="K2107" t="s">
        <v>11314</v>
      </c>
      <c r="L2107">
        <v>84377</v>
      </c>
      <c r="M2107" t="s">
        <v>179</v>
      </c>
      <c r="N2107" s="1">
        <v>44781</v>
      </c>
      <c r="O2107" s="1">
        <v>44785</v>
      </c>
      <c r="P2107">
        <v>33</v>
      </c>
      <c r="Q2107">
        <v>2</v>
      </c>
      <c r="R2107" t="s">
        <v>40</v>
      </c>
      <c r="S2107">
        <v>4</v>
      </c>
      <c r="T2107">
        <v>2</v>
      </c>
      <c r="U2107">
        <v>4</v>
      </c>
      <c r="V2107">
        <v>892</v>
      </c>
      <c r="W2107" t="s">
        <v>54</v>
      </c>
      <c r="X2107" t="s">
        <v>11315</v>
      </c>
      <c r="Y2107" t="s">
        <v>81</v>
      </c>
      <c r="Z2107" s="1">
        <v>44752</v>
      </c>
      <c r="AA2107" s="2">
        <v>0.60438657407407403</v>
      </c>
      <c r="AB2107" s="2">
        <v>0.54181712962962958</v>
      </c>
      <c r="AC2107" t="s">
        <v>45</v>
      </c>
      <c r="AD2107" t="s">
        <v>44</v>
      </c>
      <c r="AE2107" t="s">
        <v>44</v>
      </c>
      <c r="AF2107">
        <v>223</v>
      </c>
    </row>
    <row r="2108" spans="1:32">
      <c r="A2108">
        <v>3434</v>
      </c>
      <c r="B2108">
        <v>2534</v>
      </c>
      <c r="C2108" t="s">
        <v>2195</v>
      </c>
      <c r="D2108" t="s">
        <v>1023</v>
      </c>
      <c r="E2108" t="s">
        <v>34</v>
      </c>
      <c r="F2108" t="s">
        <v>11316</v>
      </c>
      <c r="G2108" t="s">
        <v>11317</v>
      </c>
      <c r="H2108" t="s">
        <v>295</v>
      </c>
      <c r="I2108" s="1">
        <v>32030</v>
      </c>
      <c r="J2108" t="s">
        <v>11318</v>
      </c>
      <c r="K2108" t="s">
        <v>11319</v>
      </c>
      <c r="L2108">
        <v>87713</v>
      </c>
      <c r="M2108" t="s">
        <v>295</v>
      </c>
      <c r="N2108" s="1">
        <v>44814</v>
      </c>
      <c r="O2108" s="1">
        <v>44818</v>
      </c>
      <c r="P2108">
        <v>96</v>
      </c>
      <c r="Q2108">
        <v>4</v>
      </c>
      <c r="R2108" t="s">
        <v>40</v>
      </c>
      <c r="S2108">
        <v>1</v>
      </c>
      <c r="T2108">
        <v>0</v>
      </c>
      <c r="U2108">
        <v>4</v>
      </c>
      <c r="V2108">
        <v>876</v>
      </c>
      <c r="W2108" t="s">
        <v>54</v>
      </c>
      <c r="X2108" t="s">
        <v>11320</v>
      </c>
      <c r="Y2108" t="s">
        <v>43</v>
      </c>
      <c r="Z2108" s="1">
        <v>44778</v>
      </c>
      <c r="AA2108" s="2">
        <v>0.47863425925925923</v>
      </c>
      <c r="AB2108" s="2">
        <v>0.43891203703703702</v>
      </c>
      <c r="AC2108" t="s">
        <v>45</v>
      </c>
      <c r="AD2108" t="s">
        <v>45</v>
      </c>
      <c r="AE2108" t="s">
        <v>44</v>
      </c>
      <c r="AF2108">
        <v>219</v>
      </c>
    </row>
    <row r="2109" spans="1:32">
      <c r="A2109">
        <v>3436</v>
      </c>
      <c r="B2109">
        <v>2536</v>
      </c>
      <c r="C2109" t="s">
        <v>1392</v>
      </c>
      <c r="D2109" t="s">
        <v>113</v>
      </c>
      <c r="E2109" t="s">
        <v>34</v>
      </c>
      <c r="F2109" t="s">
        <v>11321</v>
      </c>
      <c r="G2109" t="s">
        <v>11322</v>
      </c>
      <c r="H2109" t="s">
        <v>423</v>
      </c>
      <c r="I2109" s="1">
        <v>22269</v>
      </c>
      <c r="J2109" t="s">
        <v>11323</v>
      </c>
      <c r="K2109" t="s">
        <v>11324</v>
      </c>
      <c r="L2109">
        <v>25879</v>
      </c>
      <c r="M2109" t="s">
        <v>423</v>
      </c>
      <c r="N2109" s="1">
        <v>44917</v>
      </c>
      <c r="O2109" s="1">
        <v>44922</v>
      </c>
      <c r="P2109">
        <v>30</v>
      </c>
      <c r="Q2109">
        <v>2</v>
      </c>
      <c r="R2109" t="s">
        <v>40</v>
      </c>
      <c r="S2109">
        <v>4</v>
      </c>
      <c r="T2109">
        <v>2</v>
      </c>
      <c r="U2109">
        <v>5</v>
      </c>
      <c r="V2109">
        <v>1130</v>
      </c>
      <c r="W2109" t="s">
        <v>54</v>
      </c>
      <c r="X2109" t="s">
        <v>11325</v>
      </c>
      <c r="Y2109" t="s">
        <v>6</v>
      </c>
      <c r="Z2109" s="1">
        <v>44891</v>
      </c>
      <c r="AA2109" s="2">
        <v>0.48759259259259258</v>
      </c>
      <c r="AB2109" s="2">
        <v>0.38668981481481479</v>
      </c>
      <c r="AC2109" t="s">
        <v>44</v>
      </c>
      <c r="AD2109" t="s">
        <v>44</v>
      </c>
      <c r="AE2109" t="s">
        <v>44</v>
      </c>
      <c r="AF2109">
        <v>226</v>
      </c>
    </row>
    <row r="2110" spans="1:32">
      <c r="A2110">
        <v>3437</v>
      </c>
      <c r="B2110">
        <v>2537</v>
      </c>
      <c r="C2110" t="s">
        <v>1328</v>
      </c>
      <c r="D2110" t="s">
        <v>1936</v>
      </c>
      <c r="E2110" t="s">
        <v>48</v>
      </c>
      <c r="F2110" t="s">
        <v>11326</v>
      </c>
      <c r="G2110" t="s">
        <v>11327</v>
      </c>
      <c r="H2110" t="s">
        <v>50</v>
      </c>
      <c r="I2110" s="1">
        <v>17488</v>
      </c>
      <c r="J2110" t="s">
        <v>11328</v>
      </c>
      <c r="K2110" t="s">
        <v>11329</v>
      </c>
      <c r="L2110">
        <v>20349</v>
      </c>
      <c r="M2110" t="s">
        <v>50</v>
      </c>
      <c r="N2110" s="1">
        <v>44811</v>
      </c>
      <c r="O2110" s="1">
        <v>44814</v>
      </c>
      <c r="P2110">
        <v>84</v>
      </c>
      <c r="Q2110">
        <v>4</v>
      </c>
      <c r="R2110" t="s">
        <v>40</v>
      </c>
      <c r="S2110">
        <v>1</v>
      </c>
      <c r="T2110">
        <v>2</v>
      </c>
      <c r="U2110">
        <v>3</v>
      </c>
      <c r="V2110">
        <v>738</v>
      </c>
      <c r="W2110" t="s">
        <v>41</v>
      </c>
      <c r="X2110" t="s">
        <v>11330</v>
      </c>
      <c r="Y2110" t="s">
        <v>6</v>
      </c>
      <c r="Z2110" s="1">
        <v>44783</v>
      </c>
      <c r="AA2110" s="2">
        <v>0.68770833333333325</v>
      </c>
      <c r="AB2110" s="2">
        <v>0.92677083333333332</v>
      </c>
      <c r="AC2110" t="s">
        <v>44</v>
      </c>
      <c r="AD2110" t="s">
        <v>45</v>
      </c>
      <c r="AE2110" t="s">
        <v>44</v>
      </c>
      <c r="AF2110">
        <v>246</v>
      </c>
    </row>
    <row r="2111" spans="1:32">
      <c r="A2111">
        <v>3438</v>
      </c>
      <c r="B2111">
        <v>2538</v>
      </c>
      <c r="C2111" t="s">
        <v>416</v>
      </c>
      <c r="D2111" t="s">
        <v>768</v>
      </c>
      <c r="E2111" t="s">
        <v>34</v>
      </c>
      <c r="F2111" t="s">
        <v>11331</v>
      </c>
      <c r="G2111" t="s">
        <v>11332</v>
      </c>
      <c r="H2111" t="s">
        <v>209</v>
      </c>
      <c r="I2111" s="1">
        <v>25442</v>
      </c>
      <c r="J2111" t="s">
        <v>11333</v>
      </c>
      <c r="K2111" t="s">
        <v>11334</v>
      </c>
      <c r="L2111">
        <v>16388</v>
      </c>
      <c r="M2111" t="s">
        <v>209</v>
      </c>
      <c r="N2111" s="1">
        <v>44678</v>
      </c>
      <c r="O2111" s="1">
        <v>44683</v>
      </c>
      <c r="P2111">
        <v>86</v>
      </c>
      <c r="Q2111">
        <v>4</v>
      </c>
      <c r="R2111" t="s">
        <v>63</v>
      </c>
      <c r="S2111">
        <v>1</v>
      </c>
      <c r="T2111">
        <v>0</v>
      </c>
      <c r="U2111">
        <v>5</v>
      </c>
      <c r="V2111">
        <v>425</v>
      </c>
      <c r="W2111" t="s">
        <v>41</v>
      </c>
      <c r="X2111" t="s">
        <v>11335</v>
      </c>
      <c r="Y2111" t="s">
        <v>65</v>
      </c>
      <c r="Z2111" s="1">
        <v>44654</v>
      </c>
      <c r="AA2111" s="2">
        <v>0.45408564814814811</v>
      </c>
      <c r="AB2111" s="2">
        <v>0.70427083333333329</v>
      </c>
      <c r="AC2111" t="s">
        <v>45</v>
      </c>
      <c r="AD2111" t="s">
        <v>44</v>
      </c>
      <c r="AE2111" t="s">
        <v>44</v>
      </c>
      <c r="AF2111">
        <v>85</v>
      </c>
    </row>
    <row r="2112" spans="1:32">
      <c r="A2112">
        <v>3439</v>
      </c>
      <c r="B2112">
        <v>2539</v>
      </c>
      <c r="C2112" t="s">
        <v>6269</v>
      </c>
      <c r="D2112" t="s">
        <v>9220</v>
      </c>
      <c r="E2112" t="s">
        <v>48</v>
      </c>
      <c r="F2112" t="s">
        <v>11336</v>
      </c>
      <c r="G2112" t="s">
        <v>11337</v>
      </c>
      <c r="H2112" t="s">
        <v>135</v>
      </c>
      <c r="I2112" s="1">
        <v>18694</v>
      </c>
      <c r="J2112" t="s">
        <v>11338</v>
      </c>
      <c r="K2112" t="s">
        <v>11339</v>
      </c>
      <c r="L2112">
        <v>3213</v>
      </c>
      <c r="M2112" t="s">
        <v>135</v>
      </c>
      <c r="N2112" s="1">
        <v>44674</v>
      </c>
      <c r="O2112" s="1">
        <v>44679</v>
      </c>
      <c r="P2112">
        <v>49</v>
      </c>
      <c r="Q2112">
        <v>2</v>
      </c>
      <c r="R2112" t="s">
        <v>53</v>
      </c>
      <c r="S2112">
        <v>4</v>
      </c>
      <c r="T2112">
        <v>0</v>
      </c>
      <c r="U2112">
        <v>5</v>
      </c>
      <c r="V2112">
        <v>715</v>
      </c>
      <c r="W2112" t="s">
        <v>41</v>
      </c>
      <c r="X2112" t="s">
        <v>11340</v>
      </c>
      <c r="Y2112" t="s">
        <v>43</v>
      </c>
      <c r="Z2112" s="1">
        <v>44660</v>
      </c>
      <c r="AA2112" s="2">
        <v>0.1782060185185185</v>
      </c>
      <c r="AB2112" s="2">
        <v>0.22543981481481482</v>
      </c>
      <c r="AC2112" t="s">
        <v>45</v>
      </c>
      <c r="AD2112" t="s">
        <v>44</v>
      </c>
      <c r="AE2112" t="s">
        <v>44</v>
      </c>
      <c r="AF2112">
        <v>143</v>
      </c>
    </row>
    <row r="2113" spans="1:32">
      <c r="A2113">
        <v>3441</v>
      </c>
      <c r="B2113">
        <v>2541</v>
      </c>
      <c r="C2113" t="s">
        <v>119</v>
      </c>
      <c r="D2113" t="s">
        <v>7264</v>
      </c>
      <c r="E2113" t="s">
        <v>48</v>
      </c>
      <c r="F2113" t="s">
        <v>11341</v>
      </c>
      <c r="G2113" t="s">
        <v>11342</v>
      </c>
      <c r="H2113" t="s">
        <v>201</v>
      </c>
      <c r="I2113" s="1">
        <v>17604</v>
      </c>
      <c r="J2113" t="s">
        <v>11343</v>
      </c>
      <c r="K2113" t="s">
        <v>11344</v>
      </c>
      <c r="L2113">
        <v>99900</v>
      </c>
      <c r="M2113" t="s">
        <v>201</v>
      </c>
      <c r="N2113" s="1">
        <v>44911</v>
      </c>
      <c r="O2113" s="1">
        <v>44913</v>
      </c>
      <c r="P2113">
        <v>50</v>
      </c>
      <c r="Q2113">
        <v>2</v>
      </c>
      <c r="R2113" t="s">
        <v>63</v>
      </c>
      <c r="S2113">
        <v>4</v>
      </c>
      <c r="T2113">
        <v>1</v>
      </c>
      <c r="U2113">
        <v>2</v>
      </c>
      <c r="V2113">
        <v>142</v>
      </c>
      <c r="W2113" t="s">
        <v>41</v>
      </c>
      <c r="X2113" t="s">
        <v>11345</v>
      </c>
      <c r="Y2113" t="s">
        <v>43</v>
      </c>
      <c r="Z2113" s="1">
        <v>44892</v>
      </c>
      <c r="AA2113" s="2">
        <v>0.61115740740740743</v>
      </c>
      <c r="AB2113" s="2">
        <v>0.6118055555555556</v>
      </c>
      <c r="AC2113" t="s">
        <v>44</v>
      </c>
      <c r="AD2113" t="s">
        <v>45</v>
      </c>
      <c r="AE2113" t="s">
        <v>45</v>
      </c>
      <c r="AF2113">
        <v>71</v>
      </c>
    </row>
    <row r="2114" spans="1:32">
      <c r="A2114">
        <v>3444</v>
      </c>
      <c r="B2114">
        <v>2544</v>
      </c>
      <c r="C2114" t="s">
        <v>988</v>
      </c>
      <c r="D2114" t="s">
        <v>9333</v>
      </c>
      <c r="E2114" t="s">
        <v>34</v>
      </c>
      <c r="F2114" t="s">
        <v>11346</v>
      </c>
      <c r="G2114" t="s">
        <v>11347</v>
      </c>
      <c r="H2114" t="s">
        <v>209</v>
      </c>
      <c r="I2114" s="1">
        <v>33621</v>
      </c>
      <c r="J2114" t="s">
        <v>11348</v>
      </c>
      <c r="K2114" t="s">
        <v>11349</v>
      </c>
      <c r="L2114">
        <v>86692</v>
      </c>
      <c r="M2114" t="s">
        <v>209</v>
      </c>
      <c r="N2114" s="1">
        <v>44841</v>
      </c>
      <c r="O2114" s="1">
        <v>44842</v>
      </c>
      <c r="P2114">
        <v>67</v>
      </c>
      <c r="Q2114">
        <v>3</v>
      </c>
      <c r="R2114" t="s">
        <v>53</v>
      </c>
      <c r="S2114">
        <v>1</v>
      </c>
      <c r="T2114">
        <v>1</v>
      </c>
      <c r="U2114">
        <v>1</v>
      </c>
      <c r="V2114">
        <v>141</v>
      </c>
      <c r="W2114" t="s">
        <v>54</v>
      </c>
      <c r="X2114" t="s">
        <v>11350</v>
      </c>
      <c r="Y2114" t="s">
        <v>43</v>
      </c>
      <c r="Z2114" s="1">
        <v>44834</v>
      </c>
      <c r="AA2114" s="2">
        <v>5.1562500000000004E-2</v>
      </c>
      <c r="AB2114" s="2">
        <v>0.19306712962962966</v>
      </c>
      <c r="AC2114" t="s">
        <v>45</v>
      </c>
      <c r="AD2114" t="s">
        <v>45</v>
      </c>
      <c r="AE2114" t="s">
        <v>45</v>
      </c>
      <c r="AF2114">
        <v>141</v>
      </c>
    </row>
    <row r="2115" spans="1:32">
      <c r="A2115">
        <v>3445</v>
      </c>
      <c r="B2115">
        <v>2545</v>
      </c>
      <c r="C2115" t="s">
        <v>2828</v>
      </c>
      <c r="D2115" t="s">
        <v>3678</v>
      </c>
      <c r="E2115" t="s">
        <v>48</v>
      </c>
      <c r="F2115" t="s">
        <v>11351</v>
      </c>
      <c r="G2115" t="s">
        <v>11352</v>
      </c>
      <c r="H2115" t="s">
        <v>272</v>
      </c>
      <c r="I2115" s="1">
        <v>19104</v>
      </c>
      <c r="J2115" t="s">
        <v>11353</v>
      </c>
      <c r="K2115" t="s">
        <v>11354</v>
      </c>
      <c r="L2115">
        <v>90283</v>
      </c>
      <c r="M2115" t="s">
        <v>272</v>
      </c>
      <c r="N2115" s="1">
        <v>44785</v>
      </c>
      <c r="O2115" s="1">
        <v>44786</v>
      </c>
      <c r="P2115">
        <v>38</v>
      </c>
      <c r="Q2115">
        <v>2</v>
      </c>
      <c r="R2115" t="s">
        <v>63</v>
      </c>
      <c r="S2115">
        <v>3</v>
      </c>
      <c r="T2115">
        <v>2</v>
      </c>
      <c r="U2115">
        <v>1</v>
      </c>
      <c r="V2115">
        <v>60</v>
      </c>
      <c r="W2115" t="s">
        <v>54</v>
      </c>
      <c r="X2115" t="s">
        <v>11355</v>
      </c>
      <c r="Y2115" t="s">
        <v>6</v>
      </c>
      <c r="Z2115" s="1">
        <v>44749</v>
      </c>
      <c r="AA2115" s="2">
        <v>0.20219907407407409</v>
      </c>
      <c r="AB2115" s="2">
        <v>3.5173611111111107E-2</v>
      </c>
      <c r="AC2115" t="s">
        <v>45</v>
      </c>
      <c r="AD2115" t="s">
        <v>44</v>
      </c>
      <c r="AE2115" t="s">
        <v>45</v>
      </c>
      <c r="AF2115">
        <v>60</v>
      </c>
    </row>
    <row r="2116" spans="1:32">
      <c r="A2116">
        <v>3446</v>
      </c>
      <c r="B2116">
        <v>2546</v>
      </c>
      <c r="C2116" t="s">
        <v>2415</v>
      </c>
      <c r="D2116" t="s">
        <v>977</v>
      </c>
      <c r="E2116" t="s">
        <v>34</v>
      </c>
      <c r="F2116" t="s">
        <v>11356</v>
      </c>
      <c r="G2116" t="s">
        <v>11357</v>
      </c>
      <c r="H2116" t="s">
        <v>904</v>
      </c>
      <c r="I2116" s="1">
        <v>38367</v>
      </c>
      <c r="J2116" t="s">
        <v>11358</v>
      </c>
      <c r="K2116" t="s">
        <v>11359</v>
      </c>
      <c r="L2116">
        <v>53489</v>
      </c>
      <c r="M2116" t="s">
        <v>904</v>
      </c>
      <c r="N2116" s="1">
        <v>44682</v>
      </c>
      <c r="O2116" s="1">
        <v>44683</v>
      </c>
      <c r="P2116">
        <v>22</v>
      </c>
      <c r="Q2116">
        <v>1</v>
      </c>
      <c r="R2116" t="s">
        <v>53</v>
      </c>
      <c r="S2116">
        <v>4</v>
      </c>
      <c r="T2116">
        <v>1</v>
      </c>
      <c r="U2116">
        <v>1</v>
      </c>
      <c r="V2116">
        <v>130</v>
      </c>
      <c r="W2116" t="s">
        <v>54</v>
      </c>
      <c r="X2116" t="s">
        <v>11360</v>
      </c>
      <c r="Y2116" t="s">
        <v>81</v>
      </c>
      <c r="Z2116" s="1">
        <v>44651</v>
      </c>
      <c r="AA2116" s="2">
        <v>0.18783564814814815</v>
      </c>
      <c r="AB2116" s="2">
        <v>0.40781249999999997</v>
      </c>
      <c r="AC2116" t="s">
        <v>45</v>
      </c>
      <c r="AD2116" t="s">
        <v>45</v>
      </c>
      <c r="AE2116" t="s">
        <v>45</v>
      </c>
      <c r="AF2116">
        <v>130</v>
      </c>
    </row>
    <row r="2117" spans="1:32">
      <c r="A2117">
        <v>3447</v>
      </c>
      <c r="B2117">
        <v>2547</v>
      </c>
      <c r="C2117" t="s">
        <v>1201</v>
      </c>
      <c r="D2117" t="s">
        <v>527</v>
      </c>
      <c r="E2117" t="s">
        <v>34</v>
      </c>
      <c r="F2117" t="s">
        <v>11361</v>
      </c>
      <c r="G2117">
        <f>1-731-629-4225</f>
        <v>-5584</v>
      </c>
      <c r="H2117" t="s">
        <v>70</v>
      </c>
      <c r="I2117" s="1">
        <v>23625</v>
      </c>
      <c r="J2117" t="s">
        <v>11362</v>
      </c>
      <c r="K2117" t="s">
        <v>11363</v>
      </c>
      <c r="L2117">
        <v>84035</v>
      </c>
      <c r="M2117" t="s">
        <v>70</v>
      </c>
      <c r="N2117" s="1">
        <v>44832</v>
      </c>
      <c r="O2117" s="1">
        <v>44833</v>
      </c>
      <c r="P2117">
        <v>96</v>
      </c>
      <c r="Q2117">
        <v>4</v>
      </c>
      <c r="R2117" t="s">
        <v>40</v>
      </c>
      <c r="S2117">
        <v>2</v>
      </c>
      <c r="T2117">
        <v>0</v>
      </c>
      <c r="U2117">
        <v>1</v>
      </c>
      <c r="V2117">
        <v>249</v>
      </c>
      <c r="W2117" t="s">
        <v>54</v>
      </c>
      <c r="X2117" t="s">
        <v>11364</v>
      </c>
      <c r="Y2117" t="s">
        <v>65</v>
      </c>
      <c r="Z2117" s="1">
        <v>44818</v>
      </c>
      <c r="AA2117" s="2">
        <v>0.28644675925925928</v>
      </c>
      <c r="AB2117" s="2">
        <v>0.27045138888888892</v>
      </c>
      <c r="AC2117" t="s">
        <v>45</v>
      </c>
      <c r="AD2117" t="s">
        <v>44</v>
      </c>
      <c r="AE2117" t="s">
        <v>44</v>
      </c>
      <c r="AF2117">
        <v>249</v>
      </c>
    </row>
    <row r="2118" spans="1:32">
      <c r="A2118">
        <v>3450</v>
      </c>
      <c r="B2118">
        <v>2550</v>
      </c>
      <c r="C2118" t="s">
        <v>4649</v>
      </c>
      <c r="D2118" t="s">
        <v>3343</v>
      </c>
      <c r="E2118" t="s">
        <v>48</v>
      </c>
      <c r="F2118" t="s">
        <v>11365</v>
      </c>
      <c r="G2118" t="s">
        <v>11366</v>
      </c>
      <c r="H2118" t="s">
        <v>109</v>
      </c>
      <c r="I2118" s="1">
        <v>16902</v>
      </c>
      <c r="J2118" t="s">
        <v>11367</v>
      </c>
      <c r="K2118" t="s">
        <v>11368</v>
      </c>
      <c r="L2118">
        <v>46573</v>
      </c>
      <c r="M2118" t="s">
        <v>109</v>
      </c>
      <c r="N2118" s="1">
        <v>44883</v>
      </c>
      <c r="O2118" s="1">
        <v>44884</v>
      </c>
      <c r="P2118">
        <v>34</v>
      </c>
      <c r="Q2118">
        <v>2</v>
      </c>
      <c r="R2118" t="s">
        <v>53</v>
      </c>
      <c r="S2118">
        <v>4</v>
      </c>
      <c r="T2118">
        <v>1</v>
      </c>
      <c r="U2118">
        <v>1</v>
      </c>
      <c r="V2118">
        <v>137</v>
      </c>
      <c r="W2118" t="s">
        <v>54</v>
      </c>
      <c r="X2118" t="s">
        <v>11369</v>
      </c>
      <c r="Y2118" t="s">
        <v>43</v>
      </c>
      <c r="Z2118" s="1">
        <v>44862</v>
      </c>
      <c r="AA2118" s="2">
        <v>0.71256944444444448</v>
      </c>
      <c r="AB2118" s="2">
        <v>0.95144675925925926</v>
      </c>
      <c r="AC2118" t="s">
        <v>44</v>
      </c>
      <c r="AD2118" t="s">
        <v>45</v>
      </c>
      <c r="AE2118" t="s">
        <v>45</v>
      </c>
      <c r="AF2118">
        <v>137</v>
      </c>
    </row>
    <row r="2119" spans="1:32">
      <c r="A2119">
        <v>3455</v>
      </c>
      <c r="B2119">
        <v>2555</v>
      </c>
      <c r="C2119" t="s">
        <v>1857</v>
      </c>
      <c r="D2119" t="s">
        <v>11370</v>
      </c>
      <c r="E2119" t="s">
        <v>48</v>
      </c>
      <c r="F2119" t="s">
        <v>11371</v>
      </c>
      <c r="G2119" t="s">
        <v>11372</v>
      </c>
      <c r="H2119" t="s">
        <v>457</v>
      </c>
      <c r="I2119" s="1">
        <v>32361</v>
      </c>
      <c r="J2119" t="s">
        <v>11373</v>
      </c>
      <c r="K2119" t="s">
        <v>11374</v>
      </c>
      <c r="L2119">
        <v>77277</v>
      </c>
      <c r="M2119" t="s">
        <v>457</v>
      </c>
      <c r="N2119" s="1">
        <v>44636</v>
      </c>
      <c r="O2119" s="1">
        <v>44637</v>
      </c>
      <c r="P2119">
        <v>60</v>
      </c>
      <c r="Q2119">
        <v>3</v>
      </c>
      <c r="R2119" t="s">
        <v>40</v>
      </c>
      <c r="S2119">
        <v>3</v>
      </c>
      <c r="T2119">
        <v>0</v>
      </c>
      <c r="U2119">
        <v>1</v>
      </c>
      <c r="V2119">
        <v>202</v>
      </c>
      <c r="W2119" t="s">
        <v>54</v>
      </c>
      <c r="X2119" t="s">
        <v>11375</v>
      </c>
      <c r="Y2119" t="s">
        <v>81</v>
      </c>
      <c r="Z2119" s="1">
        <v>44616</v>
      </c>
      <c r="AA2119" s="2">
        <v>0.9089814814814815</v>
      </c>
      <c r="AB2119" s="2">
        <v>0.53204861111111112</v>
      </c>
      <c r="AC2119" t="s">
        <v>45</v>
      </c>
      <c r="AD2119" t="s">
        <v>44</v>
      </c>
      <c r="AE2119" t="s">
        <v>44</v>
      </c>
      <c r="AF2119">
        <v>202</v>
      </c>
    </row>
    <row r="2120" spans="1:32">
      <c r="A2120">
        <v>3456</v>
      </c>
      <c r="B2120">
        <v>2556</v>
      </c>
      <c r="C2120" t="s">
        <v>133</v>
      </c>
      <c r="D2120" t="s">
        <v>681</v>
      </c>
      <c r="E2120" t="s">
        <v>34</v>
      </c>
      <c r="F2120" t="s">
        <v>11376</v>
      </c>
      <c r="G2120" t="s">
        <v>11377</v>
      </c>
      <c r="H2120" t="s">
        <v>1301</v>
      </c>
      <c r="I2120" s="1">
        <v>29700</v>
      </c>
      <c r="J2120" t="s">
        <v>11378</v>
      </c>
      <c r="K2120" t="s">
        <v>11379</v>
      </c>
      <c r="L2120">
        <v>97042</v>
      </c>
      <c r="M2120" t="s">
        <v>1301</v>
      </c>
      <c r="N2120" s="1">
        <v>44882</v>
      </c>
      <c r="O2120" s="1">
        <v>44885</v>
      </c>
      <c r="P2120">
        <v>14</v>
      </c>
      <c r="Q2120">
        <v>1</v>
      </c>
      <c r="R2120" t="s">
        <v>63</v>
      </c>
      <c r="S2120">
        <v>1</v>
      </c>
      <c r="T2120">
        <v>1</v>
      </c>
      <c r="U2120">
        <v>3</v>
      </c>
      <c r="V2120">
        <v>213</v>
      </c>
      <c r="W2120" t="s">
        <v>41</v>
      </c>
      <c r="X2120" t="s">
        <v>11380</v>
      </c>
      <c r="Y2120" t="s">
        <v>6</v>
      </c>
      <c r="Z2120" s="1">
        <v>44874</v>
      </c>
      <c r="AA2120" s="2">
        <v>0.79260416666666667</v>
      </c>
      <c r="AB2120" s="2">
        <v>0.90605324074074067</v>
      </c>
      <c r="AC2120" t="s">
        <v>44</v>
      </c>
      <c r="AD2120" t="s">
        <v>44</v>
      </c>
      <c r="AE2120" t="s">
        <v>45</v>
      </c>
      <c r="AF2120">
        <v>71</v>
      </c>
    </row>
    <row r="2121" spans="1:32">
      <c r="A2121">
        <v>3457</v>
      </c>
      <c r="B2121">
        <v>2557</v>
      </c>
      <c r="C2121" t="s">
        <v>1503</v>
      </c>
      <c r="D2121" t="s">
        <v>11381</v>
      </c>
      <c r="E2121" t="s">
        <v>34</v>
      </c>
      <c r="F2121" t="s">
        <v>11382</v>
      </c>
      <c r="G2121">
        <v>6089472538</v>
      </c>
      <c r="H2121" t="s">
        <v>272</v>
      </c>
      <c r="I2121" s="1">
        <v>30063</v>
      </c>
      <c r="J2121" t="s">
        <v>11383</v>
      </c>
      <c r="K2121" t="s">
        <v>11384</v>
      </c>
      <c r="L2121">
        <v>19180</v>
      </c>
      <c r="M2121" t="s">
        <v>272</v>
      </c>
      <c r="N2121" s="1">
        <v>44622</v>
      </c>
      <c r="O2121" s="1">
        <v>44625</v>
      </c>
      <c r="P2121">
        <v>100</v>
      </c>
      <c r="Q2121">
        <v>4</v>
      </c>
      <c r="R2121" t="s">
        <v>53</v>
      </c>
      <c r="S2121">
        <v>3</v>
      </c>
      <c r="T2121">
        <v>2</v>
      </c>
      <c r="U2121">
        <v>3</v>
      </c>
      <c r="V2121">
        <v>438</v>
      </c>
      <c r="W2121" t="s">
        <v>41</v>
      </c>
      <c r="X2121" t="s">
        <v>11385</v>
      </c>
      <c r="Y2121" t="s">
        <v>81</v>
      </c>
      <c r="Z2121" s="1">
        <v>44597</v>
      </c>
      <c r="AA2121" s="2">
        <v>0.1454398148148148</v>
      </c>
      <c r="AB2121" s="2">
        <v>0.18596064814814817</v>
      </c>
      <c r="AC2121" t="s">
        <v>45</v>
      </c>
      <c r="AD2121" t="s">
        <v>44</v>
      </c>
      <c r="AE2121" t="s">
        <v>44</v>
      </c>
      <c r="AF2121">
        <v>146</v>
      </c>
    </row>
    <row r="2122" spans="1:32">
      <c r="A2122">
        <v>3459</v>
      </c>
      <c r="B2122">
        <v>2559</v>
      </c>
      <c r="C2122" t="s">
        <v>2415</v>
      </c>
      <c r="D2122" t="s">
        <v>3767</v>
      </c>
      <c r="E2122" t="s">
        <v>48</v>
      </c>
      <c r="F2122" t="s">
        <v>11386</v>
      </c>
      <c r="G2122">
        <v>2812275368</v>
      </c>
      <c r="H2122" t="s">
        <v>423</v>
      </c>
      <c r="I2122" s="1">
        <v>31813</v>
      </c>
      <c r="J2122" t="s">
        <v>11387</v>
      </c>
      <c r="K2122" t="s">
        <v>11388</v>
      </c>
      <c r="L2122">
        <v>23698</v>
      </c>
      <c r="M2122" t="s">
        <v>423</v>
      </c>
      <c r="N2122" s="1">
        <v>44775</v>
      </c>
      <c r="O2122" s="1">
        <v>44776</v>
      </c>
      <c r="P2122">
        <v>86</v>
      </c>
      <c r="Q2122">
        <v>4</v>
      </c>
      <c r="R2122" t="s">
        <v>63</v>
      </c>
      <c r="S2122">
        <v>3</v>
      </c>
      <c r="T2122">
        <v>2</v>
      </c>
      <c r="U2122">
        <v>1</v>
      </c>
      <c r="V2122">
        <v>73</v>
      </c>
      <c r="W2122" t="s">
        <v>41</v>
      </c>
      <c r="X2122" t="s">
        <v>11389</v>
      </c>
      <c r="Y2122" t="s">
        <v>81</v>
      </c>
      <c r="Z2122" s="1">
        <v>44740</v>
      </c>
      <c r="AA2122" s="2">
        <v>0.69317129629629637</v>
      </c>
      <c r="AB2122" s="2">
        <v>1.8379629629629628E-2</v>
      </c>
      <c r="AC2122" t="s">
        <v>45</v>
      </c>
      <c r="AD2122" t="s">
        <v>44</v>
      </c>
      <c r="AE2122" t="s">
        <v>45</v>
      </c>
      <c r="AF2122">
        <v>73</v>
      </c>
    </row>
    <row r="2123" spans="1:32">
      <c r="A2123">
        <v>3460</v>
      </c>
      <c r="B2123">
        <v>2560</v>
      </c>
      <c r="C2123" t="s">
        <v>822</v>
      </c>
      <c r="D2123" t="s">
        <v>977</v>
      </c>
      <c r="E2123" t="s">
        <v>48</v>
      </c>
      <c r="F2123" t="s">
        <v>11390</v>
      </c>
      <c r="G2123" t="s">
        <v>11391</v>
      </c>
      <c r="H2123" t="s">
        <v>280</v>
      </c>
      <c r="I2123" s="1">
        <v>27558</v>
      </c>
      <c r="J2123" t="s">
        <v>11392</v>
      </c>
      <c r="K2123" t="s">
        <v>11393</v>
      </c>
      <c r="L2123">
        <v>19725</v>
      </c>
      <c r="M2123" t="s">
        <v>280</v>
      </c>
      <c r="N2123" s="1">
        <v>44728</v>
      </c>
      <c r="O2123" s="1">
        <v>44732</v>
      </c>
      <c r="P2123">
        <v>45</v>
      </c>
      <c r="Q2123">
        <v>2</v>
      </c>
      <c r="R2123" t="s">
        <v>40</v>
      </c>
      <c r="S2123">
        <v>3</v>
      </c>
      <c r="T2123">
        <v>0</v>
      </c>
      <c r="U2123">
        <v>4</v>
      </c>
      <c r="V2123">
        <v>936</v>
      </c>
      <c r="W2123" t="s">
        <v>54</v>
      </c>
      <c r="X2123" t="s">
        <v>11394</v>
      </c>
      <c r="Y2123" t="s">
        <v>43</v>
      </c>
      <c r="Z2123" s="1">
        <v>44701</v>
      </c>
      <c r="AA2123" s="2">
        <v>0.44920138888888889</v>
      </c>
      <c r="AB2123" s="2">
        <v>0.90724537037037034</v>
      </c>
      <c r="AC2123" t="s">
        <v>45</v>
      </c>
      <c r="AD2123" t="s">
        <v>44</v>
      </c>
      <c r="AE2123" t="s">
        <v>45</v>
      </c>
      <c r="AF2123">
        <v>234</v>
      </c>
    </row>
    <row r="2124" spans="1:32">
      <c r="A2124">
        <v>3464</v>
      </c>
      <c r="B2124">
        <v>2564</v>
      </c>
      <c r="C2124" t="s">
        <v>822</v>
      </c>
      <c r="D2124" t="s">
        <v>11395</v>
      </c>
      <c r="E2124" t="s">
        <v>34</v>
      </c>
      <c r="F2124" t="s">
        <v>11396</v>
      </c>
      <c r="G2124" t="s">
        <v>11397</v>
      </c>
      <c r="H2124" t="s">
        <v>70</v>
      </c>
      <c r="I2124" s="1">
        <v>19056</v>
      </c>
      <c r="J2124" t="s">
        <v>11398</v>
      </c>
      <c r="K2124" t="s">
        <v>10681</v>
      </c>
      <c r="L2124">
        <v>86362</v>
      </c>
      <c r="M2124" t="s">
        <v>70</v>
      </c>
      <c r="N2124" s="1">
        <v>44910</v>
      </c>
      <c r="O2124" s="1">
        <v>44911</v>
      </c>
      <c r="P2124">
        <v>41</v>
      </c>
      <c r="Q2124">
        <v>2</v>
      </c>
      <c r="R2124" t="s">
        <v>63</v>
      </c>
      <c r="S2124">
        <v>1</v>
      </c>
      <c r="T2124">
        <v>1</v>
      </c>
      <c r="U2124">
        <v>1</v>
      </c>
      <c r="V2124">
        <v>86</v>
      </c>
      <c r="W2124" t="s">
        <v>41</v>
      </c>
      <c r="X2124" t="s">
        <v>11399</v>
      </c>
      <c r="Y2124" t="s">
        <v>81</v>
      </c>
      <c r="Z2124" s="1">
        <v>44879</v>
      </c>
      <c r="AA2124" s="2">
        <v>6.5844907407407408E-2</v>
      </c>
      <c r="AB2124" s="2">
        <v>0.16113425925925925</v>
      </c>
      <c r="AC2124" t="s">
        <v>44</v>
      </c>
      <c r="AD2124" t="s">
        <v>44</v>
      </c>
      <c r="AE2124" t="s">
        <v>45</v>
      </c>
      <c r="AF2124">
        <v>86</v>
      </c>
    </row>
    <row r="2125" spans="1:32">
      <c r="A2125">
        <v>3466</v>
      </c>
      <c r="B2125">
        <v>2566</v>
      </c>
      <c r="C2125" t="s">
        <v>11400</v>
      </c>
      <c r="D2125" t="s">
        <v>2019</v>
      </c>
      <c r="E2125" t="s">
        <v>48</v>
      </c>
      <c r="F2125" t="s">
        <v>11401</v>
      </c>
      <c r="G2125" t="s">
        <v>11402</v>
      </c>
      <c r="H2125" t="s">
        <v>330</v>
      </c>
      <c r="I2125" s="1">
        <v>23964</v>
      </c>
      <c r="J2125" t="s">
        <v>11403</v>
      </c>
      <c r="K2125" t="s">
        <v>11404</v>
      </c>
      <c r="L2125">
        <v>44880</v>
      </c>
      <c r="M2125" t="s">
        <v>330</v>
      </c>
      <c r="N2125" s="1">
        <v>44699</v>
      </c>
      <c r="O2125" s="1">
        <v>44704</v>
      </c>
      <c r="P2125">
        <v>30</v>
      </c>
      <c r="Q2125">
        <v>2</v>
      </c>
      <c r="R2125" t="s">
        <v>40</v>
      </c>
      <c r="S2125">
        <v>2</v>
      </c>
      <c r="T2125">
        <v>2</v>
      </c>
      <c r="U2125">
        <v>5</v>
      </c>
      <c r="V2125">
        <v>1070</v>
      </c>
      <c r="W2125" t="s">
        <v>54</v>
      </c>
      <c r="X2125" t="s">
        <v>11405</v>
      </c>
      <c r="Y2125" t="s">
        <v>43</v>
      </c>
      <c r="Z2125" s="1">
        <v>44682</v>
      </c>
      <c r="AA2125" s="2">
        <v>0.63375000000000004</v>
      </c>
      <c r="AB2125" s="2">
        <v>0.42973379629629632</v>
      </c>
      <c r="AC2125" t="s">
        <v>44</v>
      </c>
      <c r="AD2125" t="s">
        <v>45</v>
      </c>
      <c r="AE2125" t="s">
        <v>45</v>
      </c>
      <c r="AF2125">
        <v>214</v>
      </c>
    </row>
    <row r="2126" spans="1:32">
      <c r="A2126">
        <v>3467</v>
      </c>
      <c r="B2126">
        <v>2567</v>
      </c>
      <c r="C2126" t="s">
        <v>945</v>
      </c>
      <c r="D2126" t="s">
        <v>7676</v>
      </c>
      <c r="E2126" t="s">
        <v>48</v>
      </c>
      <c r="F2126" t="s">
        <v>11406</v>
      </c>
      <c r="G2126" t="s">
        <v>11407</v>
      </c>
      <c r="H2126" t="s">
        <v>904</v>
      </c>
      <c r="I2126" s="1">
        <v>19254</v>
      </c>
      <c r="J2126" t="s">
        <v>11408</v>
      </c>
      <c r="K2126" t="s">
        <v>11409</v>
      </c>
      <c r="L2126">
        <v>45260</v>
      </c>
      <c r="M2126" t="s">
        <v>904</v>
      </c>
      <c r="N2126" s="1">
        <v>44893</v>
      </c>
      <c r="O2126" s="1">
        <v>44896</v>
      </c>
      <c r="P2126">
        <v>61</v>
      </c>
      <c r="Q2126">
        <v>3</v>
      </c>
      <c r="R2126" t="s">
        <v>53</v>
      </c>
      <c r="S2126">
        <v>1</v>
      </c>
      <c r="T2126">
        <v>0</v>
      </c>
      <c r="U2126">
        <v>3</v>
      </c>
      <c r="V2126">
        <v>378</v>
      </c>
      <c r="W2126" t="s">
        <v>41</v>
      </c>
      <c r="X2126" t="s">
        <v>11410</v>
      </c>
      <c r="Y2126" t="s">
        <v>65</v>
      </c>
      <c r="Z2126" s="1">
        <v>44874</v>
      </c>
      <c r="AA2126" s="2">
        <v>0.60328703703703701</v>
      </c>
      <c r="AB2126" s="2">
        <v>0.15530092592592593</v>
      </c>
      <c r="AC2126" t="s">
        <v>45</v>
      </c>
      <c r="AD2126" t="s">
        <v>44</v>
      </c>
      <c r="AE2126" t="s">
        <v>44</v>
      </c>
      <c r="AF2126">
        <v>126</v>
      </c>
    </row>
    <row r="2127" spans="1:32">
      <c r="A2127">
        <v>3468</v>
      </c>
      <c r="B2127">
        <v>2568</v>
      </c>
      <c r="C2127" t="s">
        <v>1555</v>
      </c>
      <c r="D2127" t="s">
        <v>3358</v>
      </c>
      <c r="E2127" t="s">
        <v>48</v>
      </c>
      <c r="F2127" t="s">
        <v>11411</v>
      </c>
      <c r="G2127" t="s">
        <v>11412</v>
      </c>
      <c r="H2127" t="s">
        <v>309</v>
      </c>
      <c r="I2127" s="1">
        <v>20466</v>
      </c>
      <c r="J2127" t="s">
        <v>11413</v>
      </c>
      <c r="K2127" t="s">
        <v>11414</v>
      </c>
      <c r="L2127">
        <v>78935</v>
      </c>
      <c r="M2127" t="s">
        <v>309</v>
      </c>
      <c r="N2127" s="1">
        <v>44914</v>
      </c>
      <c r="O2127" s="1">
        <v>44916</v>
      </c>
      <c r="P2127">
        <v>76</v>
      </c>
      <c r="Q2127">
        <v>4</v>
      </c>
      <c r="R2127" t="s">
        <v>53</v>
      </c>
      <c r="S2127">
        <v>3</v>
      </c>
      <c r="T2127">
        <v>0</v>
      </c>
      <c r="U2127">
        <v>2</v>
      </c>
      <c r="V2127">
        <v>284</v>
      </c>
      <c r="W2127" t="s">
        <v>41</v>
      </c>
      <c r="X2127" t="s">
        <v>11415</v>
      </c>
      <c r="Y2127" t="s">
        <v>81</v>
      </c>
      <c r="Z2127" s="1">
        <v>44893</v>
      </c>
      <c r="AA2127" s="2">
        <v>0.69753472222222224</v>
      </c>
      <c r="AB2127" s="2">
        <v>0.49782407407407409</v>
      </c>
      <c r="AC2127" t="s">
        <v>45</v>
      </c>
      <c r="AD2127" t="s">
        <v>45</v>
      </c>
      <c r="AE2127" t="s">
        <v>44</v>
      </c>
      <c r="AF2127">
        <v>142</v>
      </c>
    </row>
    <row r="2128" spans="1:32">
      <c r="A2128">
        <v>3469</v>
      </c>
      <c r="B2128">
        <v>2569</v>
      </c>
      <c r="C2128" t="s">
        <v>3145</v>
      </c>
      <c r="D2128" t="s">
        <v>2828</v>
      </c>
      <c r="E2128" t="s">
        <v>48</v>
      </c>
      <c r="F2128" t="s">
        <v>11416</v>
      </c>
      <c r="G2128" t="s">
        <v>11417</v>
      </c>
      <c r="H2128" t="s">
        <v>171</v>
      </c>
      <c r="I2128" s="1">
        <v>17989</v>
      </c>
      <c r="J2128" t="s">
        <v>11418</v>
      </c>
      <c r="K2128" t="s">
        <v>2660</v>
      </c>
      <c r="L2128">
        <v>7184</v>
      </c>
      <c r="M2128" t="s">
        <v>171</v>
      </c>
      <c r="N2128" s="1">
        <v>44686</v>
      </c>
      <c r="O2128" s="1">
        <v>44691</v>
      </c>
      <c r="P2128">
        <v>51</v>
      </c>
      <c r="Q2128">
        <v>3</v>
      </c>
      <c r="R2128" t="s">
        <v>40</v>
      </c>
      <c r="S2128">
        <v>1</v>
      </c>
      <c r="T2128">
        <v>1</v>
      </c>
      <c r="U2128">
        <v>5</v>
      </c>
      <c r="V2128">
        <v>1155</v>
      </c>
      <c r="W2128" t="s">
        <v>41</v>
      </c>
      <c r="X2128" t="s">
        <v>11419</v>
      </c>
      <c r="Y2128" t="s">
        <v>65</v>
      </c>
      <c r="Z2128" s="1">
        <v>44675</v>
      </c>
      <c r="AA2128" s="2">
        <v>0.94005787037037036</v>
      </c>
      <c r="AB2128" s="2">
        <v>0.24869212962962961</v>
      </c>
      <c r="AC2128" t="s">
        <v>44</v>
      </c>
      <c r="AD2128" t="s">
        <v>44</v>
      </c>
      <c r="AE2128" t="s">
        <v>45</v>
      </c>
      <c r="AF2128">
        <v>231</v>
      </c>
    </row>
    <row r="2129" spans="1:32">
      <c r="A2129">
        <v>3470</v>
      </c>
      <c r="B2129">
        <v>2570</v>
      </c>
      <c r="C2129" t="s">
        <v>864</v>
      </c>
      <c r="D2129" t="s">
        <v>11420</v>
      </c>
      <c r="E2129" t="s">
        <v>34</v>
      </c>
      <c r="F2129" t="s">
        <v>11421</v>
      </c>
      <c r="G2129" t="s">
        <v>11422</v>
      </c>
      <c r="H2129" t="s">
        <v>115</v>
      </c>
      <c r="I2129" s="1">
        <v>36666</v>
      </c>
      <c r="J2129" t="s">
        <v>11423</v>
      </c>
      <c r="K2129" t="s">
        <v>4762</v>
      </c>
      <c r="L2129">
        <v>6199</v>
      </c>
      <c r="M2129" t="s">
        <v>115</v>
      </c>
      <c r="N2129" s="1">
        <v>44878</v>
      </c>
      <c r="O2129" s="1">
        <v>44882</v>
      </c>
      <c r="P2129">
        <v>47</v>
      </c>
      <c r="Q2129">
        <v>2</v>
      </c>
      <c r="R2129" t="s">
        <v>63</v>
      </c>
      <c r="S2129">
        <v>2</v>
      </c>
      <c r="T2129">
        <v>2</v>
      </c>
      <c r="U2129">
        <v>4</v>
      </c>
      <c r="V2129">
        <v>256</v>
      </c>
      <c r="W2129" t="s">
        <v>54</v>
      </c>
      <c r="X2129" t="s">
        <v>11424</v>
      </c>
      <c r="Y2129" t="s">
        <v>6</v>
      </c>
      <c r="Z2129" s="1">
        <v>44855</v>
      </c>
      <c r="AA2129" s="2">
        <v>0.19043981481481484</v>
      </c>
      <c r="AB2129" s="2">
        <v>0.65109953703703705</v>
      </c>
      <c r="AC2129" t="s">
        <v>44</v>
      </c>
      <c r="AD2129" t="s">
        <v>45</v>
      </c>
      <c r="AE2129" t="s">
        <v>45</v>
      </c>
      <c r="AF2129">
        <v>64</v>
      </c>
    </row>
    <row r="2130" spans="1:32">
      <c r="A2130">
        <v>3471</v>
      </c>
      <c r="B2130">
        <v>2571</v>
      </c>
      <c r="C2130" t="s">
        <v>6248</v>
      </c>
      <c r="D2130" t="s">
        <v>57</v>
      </c>
      <c r="E2130" t="s">
        <v>48</v>
      </c>
      <c r="F2130" t="s">
        <v>11425</v>
      </c>
      <c r="G2130" t="s">
        <v>11426</v>
      </c>
      <c r="H2130" t="s">
        <v>330</v>
      </c>
      <c r="I2130" s="1">
        <v>16221</v>
      </c>
      <c r="J2130" t="s">
        <v>11427</v>
      </c>
      <c r="K2130" t="s">
        <v>11428</v>
      </c>
      <c r="L2130">
        <v>89676</v>
      </c>
      <c r="M2130" t="s">
        <v>330</v>
      </c>
      <c r="N2130" s="1">
        <v>44651</v>
      </c>
      <c r="O2130" s="1">
        <v>44652</v>
      </c>
      <c r="P2130">
        <v>4</v>
      </c>
      <c r="Q2130">
        <v>1</v>
      </c>
      <c r="R2130" t="s">
        <v>53</v>
      </c>
      <c r="S2130">
        <v>2</v>
      </c>
      <c r="T2130">
        <v>2</v>
      </c>
      <c r="U2130">
        <v>1</v>
      </c>
      <c r="V2130">
        <v>123</v>
      </c>
      <c r="W2130" t="s">
        <v>54</v>
      </c>
      <c r="X2130" t="s">
        <v>11429</v>
      </c>
      <c r="Y2130" t="s">
        <v>43</v>
      </c>
      <c r="Z2130" s="1">
        <v>44619</v>
      </c>
      <c r="AA2130" s="2">
        <v>0.16380787037037037</v>
      </c>
      <c r="AB2130" s="2">
        <v>0.47673611111111108</v>
      </c>
      <c r="AC2130" t="s">
        <v>45</v>
      </c>
      <c r="AD2130" t="s">
        <v>45</v>
      </c>
      <c r="AE2130" t="s">
        <v>45</v>
      </c>
      <c r="AF2130">
        <v>123</v>
      </c>
    </row>
    <row r="2131" spans="1:32">
      <c r="A2131">
        <v>3472</v>
      </c>
      <c r="B2131">
        <v>2572</v>
      </c>
      <c r="C2131" t="s">
        <v>7369</v>
      </c>
      <c r="D2131" t="s">
        <v>964</v>
      </c>
      <c r="E2131" t="s">
        <v>34</v>
      </c>
      <c r="F2131" t="s">
        <v>11430</v>
      </c>
      <c r="G2131" t="s">
        <v>11431</v>
      </c>
      <c r="H2131" t="s">
        <v>295</v>
      </c>
      <c r="I2131" s="1">
        <v>18290</v>
      </c>
      <c r="J2131" t="s">
        <v>11432</v>
      </c>
      <c r="K2131" t="s">
        <v>11433</v>
      </c>
      <c r="L2131">
        <v>25447</v>
      </c>
      <c r="M2131" t="s">
        <v>295</v>
      </c>
      <c r="N2131" s="1">
        <v>44905</v>
      </c>
      <c r="O2131" s="1">
        <v>44908</v>
      </c>
      <c r="P2131">
        <v>39</v>
      </c>
      <c r="Q2131">
        <v>2</v>
      </c>
      <c r="R2131" t="s">
        <v>40</v>
      </c>
      <c r="S2131">
        <v>4</v>
      </c>
      <c r="T2131">
        <v>0</v>
      </c>
      <c r="U2131">
        <v>3</v>
      </c>
      <c r="V2131">
        <v>690</v>
      </c>
      <c r="W2131" t="s">
        <v>54</v>
      </c>
      <c r="X2131" t="s">
        <v>11434</v>
      </c>
      <c r="Y2131" t="s">
        <v>65</v>
      </c>
      <c r="Z2131" s="1">
        <v>44875</v>
      </c>
      <c r="AA2131" s="2">
        <v>0.48789351851851853</v>
      </c>
      <c r="AB2131" s="2">
        <v>0.32046296296296295</v>
      </c>
      <c r="AC2131" t="s">
        <v>45</v>
      </c>
      <c r="AD2131" t="s">
        <v>45</v>
      </c>
      <c r="AE2131" t="s">
        <v>44</v>
      </c>
      <c r="AF2131">
        <v>230</v>
      </c>
    </row>
    <row r="2132" spans="1:32">
      <c r="A2132">
        <v>3475</v>
      </c>
      <c r="B2132">
        <v>2575</v>
      </c>
      <c r="C2132" t="s">
        <v>571</v>
      </c>
      <c r="D2132" t="s">
        <v>230</v>
      </c>
      <c r="E2132" t="s">
        <v>34</v>
      </c>
      <c r="F2132" t="s">
        <v>11435</v>
      </c>
      <c r="G2132" t="s">
        <v>11436</v>
      </c>
      <c r="H2132" t="s">
        <v>60</v>
      </c>
      <c r="I2132" s="1">
        <v>32407</v>
      </c>
      <c r="J2132" t="s">
        <v>11437</v>
      </c>
      <c r="K2132" t="s">
        <v>11438</v>
      </c>
      <c r="L2132">
        <v>10981</v>
      </c>
      <c r="M2132" t="s">
        <v>60</v>
      </c>
      <c r="N2132" s="1">
        <v>44873</v>
      </c>
      <c r="O2132" s="1">
        <v>44875</v>
      </c>
      <c r="P2132">
        <v>21</v>
      </c>
      <c r="Q2132">
        <v>1</v>
      </c>
      <c r="R2132" t="s">
        <v>40</v>
      </c>
      <c r="S2132">
        <v>2</v>
      </c>
      <c r="T2132">
        <v>0</v>
      </c>
      <c r="U2132">
        <v>2</v>
      </c>
      <c r="V2132">
        <v>438</v>
      </c>
      <c r="W2132" t="s">
        <v>54</v>
      </c>
      <c r="X2132" t="s">
        <v>11439</v>
      </c>
      <c r="Y2132" t="s">
        <v>65</v>
      </c>
      <c r="Z2132" s="1">
        <v>44853</v>
      </c>
      <c r="AA2132" s="2">
        <v>0.66246527777777775</v>
      </c>
      <c r="AB2132" s="2">
        <v>0.17685185185185184</v>
      </c>
      <c r="AC2132" t="s">
        <v>45</v>
      </c>
      <c r="AD2132" t="s">
        <v>44</v>
      </c>
      <c r="AE2132" t="s">
        <v>45</v>
      </c>
      <c r="AF2132">
        <v>219</v>
      </c>
    </row>
    <row r="2133" spans="1:32">
      <c r="A2133">
        <v>3477</v>
      </c>
      <c r="B2133">
        <v>2577</v>
      </c>
      <c r="C2133" t="s">
        <v>8746</v>
      </c>
      <c r="D2133" t="s">
        <v>11440</v>
      </c>
      <c r="E2133" t="s">
        <v>48</v>
      </c>
      <c r="F2133" t="s">
        <v>11441</v>
      </c>
      <c r="G2133" t="s">
        <v>11442</v>
      </c>
      <c r="H2133" t="s">
        <v>129</v>
      </c>
      <c r="I2133" s="1">
        <v>21940</v>
      </c>
      <c r="J2133" t="s">
        <v>11443</v>
      </c>
      <c r="K2133" t="s">
        <v>7658</v>
      </c>
      <c r="L2133">
        <v>5096</v>
      </c>
      <c r="M2133" t="s">
        <v>129</v>
      </c>
      <c r="N2133" s="1">
        <v>44805</v>
      </c>
      <c r="O2133" s="1">
        <v>44810</v>
      </c>
      <c r="P2133">
        <v>27</v>
      </c>
      <c r="Q2133">
        <v>2</v>
      </c>
      <c r="R2133" t="s">
        <v>40</v>
      </c>
      <c r="S2133">
        <v>4</v>
      </c>
      <c r="T2133">
        <v>1</v>
      </c>
      <c r="U2133">
        <v>5</v>
      </c>
      <c r="V2133">
        <v>1240</v>
      </c>
      <c r="W2133" t="s">
        <v>54</v>
      </c>
      <c r="X2133" t="s">
        <v>11444</v>
      </c>
      <c r="Y2133" t="s">
        <v>81</v>
      </c>
      <c r="Z2133" s="1">
        <v>44782</v>
      </c>
      <c r="AA2133" s="2">
        <v>0.44678240740740738</v>
      </c>
      <c r="AB2133" s="2">
        <v>0.39483796296296297</v>
      </c>
      <c r="AC2133" t="s">
        <v>45</v>
      </c>
      <c r="AD2133" t="s">
        <v>45</v>
      </c>
      <c r="AE2133" t="s">
        <v>45</v>
      </c>
      <c r="AF2133">
        <v>248</v>
      </c>
    </row>
    <row r="2134" spans="1:32">
      <c r="A2134">
        <v>3478</v>
      </c>
      <c r="B2134">
        <v>2578</v>
      </c>
      <c r="C2134" t="s">
        <v>1015</v>
      </c>
      <c r="D2134" t="s">
        <v>1827</v>
      </c>
      <c r="E2134" t="s">
        <v>34</v>
      </c>
      <c r="F2134" t="s">
        <v>11445</v>
      </c>
      <c r="G2134">
        <f>1-220-546-9633</f>
        <v>-10398</v>
      </c>
      <c r="H2134" t="s">
        <v>330</v>
      </c>
      <c r="I2134" s="1">
        <v>33154</v>
      </c>
      <c r="J2134" t="s">
        <v>11446</v>
      </c>
      <c r="K2134" t="s">
        <v>11447</v>
      </c>
      <c r="L2134">
        <v>44029</v>
      </c>
      <c r="M2134" t="s">
        <v>330</v>
      </c>
      <c r="N2134" s="1">
        <v>44645</v>
      </c>
      <c r="O2134" s="1">
        <v>44647</v>
      </c>
      <c r="P2134">
        <v>90</v>
      </c>
      <c r="Q2134">
        <v>4</v>
      </c>
      <c r="R2134" t="s">
        <v>40</v>
      </c>
      <c r="S2134">
        <v>1</v>
      </c>
      <c r="T2134">
        <v>1</v>
      </c>
      <c r="U2134">
        <v>2</v>
      </c>
      <c r="V2134">
        <v>480</v>
      </c>
      <c r="W2134" t="s">
        <v>54</v>
      </c>
      <c r="X2134" t="s">
        <v>11448</v>
      </c>
      <c r="Y2134" t="s">
        <v>43</v>
      </c>
      <c r="Z2134" s="1">
        <v>44607</v>
      </c>
      <c r="AA2134" s="2">
        <v>0.13265046296296296</v>
      </c>
      <c r="AB2134" s="2">
        <v>0.34729166666666672</v>
      </c>
      <c r="AC2134" t="s">
        <v>44</v>
      </c>
      <c r="AD2134" t="s">
        <v>45</v>
      </c>
      <c r="AE2134" t="s">
        <v>45</v>
      </c>
      <c r="AF2134">
        <v>240</v>
      </c>
    </row>
    <row r="2135" spans="1:32">
      <c r="A2135">
        <v>3479</v>
      </c>
      <c r="B2135">
        <v>2579</v>
      </c>
      <c r="C2135" t="s">
        <v>1622</v>
      </c>
      <c r="D2135" t="s">
        <v>1368</v>
      </c>
      <c r="E2135" t="s">
        <v>34</v>
      </c>
      <c r="F2135" t="s">
        <v>11449</v>
      </c>
      <c r="G2135" t="s">
        <v>11450</v>
      </c>
      <c r="H2135" t="s">
        <v>418</v>
      </c>
      <c r="I2135" s="1">
        <v>16136</v>
      </c>
      <c r="J2135" t="s">
        <v>11451</v>
      </c>
      <c r="K2135" t="s">
        <v>11452</v>
      </c>
      <c r="L2135">
        <v>21064</v>
      </c>
      <c r="M2135" t="s">
        <v>418</v>
      </c>
      <c r="N2135" s="1">
        <v>44617</v>
      </c>
      <c r="O2135" s="1">
        <v>44620</v>
      </c>
      <c r="P2135">
        <v>97</v>
      </c>
      <c r="Q2135">
        <v>4</v>
      </c>
      <c r="R2135" t="s">
        <v>53</v>
      </c>
      <c r="S2135">
        <v>4</v>
      </c>
      <c r="T2135">
        <v>0</v>
      </c>
      <c r="U2135">
        <v>3</v>
      </c>
      <c r="V2135">
        <v>360</v>
      </c>
      <c r="W2135" t="s">
        <v>41</v>
      </c>
      <c r="X2135" t="s">
        <v>11453</v>
      </c>
      <c r="Y2135" t="s">
        <v>81</v>
      </c>
      <c r="Z2135" s="1">
        <v>44612</v>
      </c>
      <c r="AA2135" s="2">
        <v>0.18281250000000002</v>
      </c>
      <c r="AB2135" s="2">
        <v>3.0694444444444444E-2</v>
      </c>
      <c r="AC2135" t="s">
        <v>44</v>
      </c>
      <c r="AD2135" t="s">
        <v>44</v>
      </c>
      <c r="AE2135" t="s">
        <v>45</v>
      </c>
      <c r="AF2135">
        <v>120</v>
      </c>
    </row>
    <row r="2136" spans="1:32">
      <c r="A2136">
        <v>3480</v>
      </c>
      <c r="B2136">
        <v>2580</v>
      </c>
      <c r="C2136" t="s">
        <v>8452</v>
      </c>
      <c r="D2136" t="s">
        <v>11454</v>
      </c>
      <c r="E2136" t="s">
        <v>34</v>
      </c>
      <c r="F2136" t="s">
        <v>11455</v>
      </c>
      <c r="G2136" t="s">
        <v>11456</v>
      </c>
      <c r="H2136" t="s">
        <v>330</v>
      </c>
      <c r="I2136" s="1">
        <v>26461</v>
      </c>
      <c r="J2136" t="s">
        <v>11457</v>
      </c>
      <c r="K2136" t="s">
        <v>11458</v>
      </c>
      <c r="L2136">
        <v>5971</v>
      </c>
      <c r="M2136" t="s">
        <v>330</v>
      </c>
      <c r="N2136" s="1">
        <v>44874</v>
      </c>
      <c r="O2136" s="1">
        <v>44875</v>
      </c>
      <c r="P2136">
        <v>16</v>
      </c>
      <c r="Q2136">
        <v>1</v>
      </c>
      <c r="R2136" t="s">
        <v>53</v>
      </c>
      <c r="S2136">
        <v>3</v>
      </c>
      <c r="T2136">
        <v>0</v>
      </c>
      <c r="U2136">
        <v>1</v>
      </c>
      <c r="V2136">
        <v>148</v>
      </c>
      <c r="W2136" t="s">
        <v>41</v>
      </c>
      <c r="X2136" t="s">
        <v>11459</v>
      </c>
      <c r="Y2136" t="s">
        <v>65</v>
      </c>
      <c r="Z2136" s="1">
        <v>44846</v>
      </c>
      <c r="AA2136" s="2">
        <v>0.64679398148148148</v>
      </c>
      <c r="AB2136" s="2">
        <v>0.50428240740740737</v>
      </c>
      <c r="AC2136" t="s">
        <v>45</v>
      </c>
      <c r="AD2136" t="s">
        <v>45</v>
      </c>
      <c r="AE2136" t="s">
        <v>45</v>
      </c>
      <c r="AF2136">
        <v>148</v>
      </c>
    </row>
    <row r="2137" spans="1:32">
      <c r="A2137">
        <v>3481</v>
      </c>
      <c r="B2137">
        <v>2581</v>
      </c>
      <c r="C2137" t="s">
        <v>6028</v>
      </c>
      <c r="D2137" t="s">
        <v>7059</v>
      </c>
      <c r="E2137" t="s">
        <v>48</v>
      </c>
      <c r="F2137" t="s">
        <v>11460</v>
      </c>
      <c r="G2137" t="s">
        <v>11461</v>
      </c>
      <c r="H2137" t="s">
        <v>225</v>
      </c>
      <c r="I2137" s="1">
        <v>37897</v>
      </c>
      <c r="J2137" t="s">
        <v>11462</v>
      </c>
      <c r="K2137" t="s">
        <v>11463</v>
      </c>
      <c r="L2137">
        <v>12088</v>
      </c>
      <c r="M2137" t="s">
        <v>225</v>
      </c>
      <c r="N2137" s="1">
        <v>44948</v>
      </c>
      <c r="O2137" s="1">
        <v>44949</v>
      </c>
      <c r="P2137">
        <v>23</v>
      </c>
      <c r="Q2137">
        <v>1</v>
      </c>
      <c r="R2137" t="s">
        <v>63</v>
      </c>
      <c r="S2137">
        <v>3</v>
      </c>
      <c r="T2137">
        <v>1</v>
      </c>
      <c r="U2137">
        <v>1</v>
      </c>
      <c r="V2137">
        <v>65</v>
      </c>
      <c r="W2137" t="s">
        <v>54</v>
      </c>
      <c r="X2137" t="s">
        <v>11464</v>
      </c>
      <c r="Y2137" t="s">
        <v>6</v>
      </c>
      <c r="Z2137" s="1">
        <v>44919</v>
      </c>
      <c r="AA2137" s="2">
        <v>0.41380787037037042</v>
      </c>
      <c r="AB2137" s="2">
        <v>0.5511921296296296</v>
      </c>
      <c r="AC2137" t="s">
        <v>44</v>
      </c>
      <c r="AD2137" t="s">
        <v>45</v>
      </c>
      <c r="AE2137" t="s">
        <v>45</v>
      </c>
      <c r="AF2137">
        <v>65</v>
      </c>
    </row>
    <row r="2138" spans="1:32">
      <c r="A2138">
        <v>3482</v>
      </c>
      <c r="B2138">
        <v>2582</v>
      </c>
      <c r="C2138" t="s">
        <v>276</v>
      </c>
      <c r="D2138" t="s">
        <v>1016</v>
      </c>
      <c r="E2138" t="s">
        <v>34</v>
      </c>
      <c r="F2138" t="s">
        <v>11465</v>
      </c>
      <c r="G2138" t="s">
        <v>11466</v>
      </c>
      <c r="H2138" t="s">
        <v>1442</v>
      </c>
      <c r="I2138" s="1">
        <v>35126</v>
      </c>
      <c r="J2138" t="s">
        <v>11467</v>
      </c>
      <c r="K2138" t="s">
        <v>4772</v>
      </c>
      <c r="L2138">
        <v>80083</v>
      </c>
      <c r="M2138" t="s">
        <v>1442</v>
      </c>
      <c r="N2138" s="1">
        <v>44640</v>
      </c>
      <c r="O2138" s="1">
        <v>44643</v>
      </c>
      <c r="P2138">
        <v>68</v>
      </c>
      <c r="Q2138">
        <v>3</v>
      </c>
      <c r="R2138" t="s">
        <v>63</v>
      </c>
      <c r="S2138">
        <v>3</v>
      </c>
      <c r="T2138">
        <v>2</v>
      </c>
      <c r="U2138">
        <v>3</v>
      </c>
      <c r="V2138">
        <v>201</v>
      </c>
      <c r="W2138" t="s">
        <v>54</v>
      </c>
      <c r="X2138" t="s">
        <v>11468</v>
      </c>
      <c r="Y2138" t="s">
        <v>65</v>
      </c>
      <c r="Z2138" s="1">
        <v>44623</v>
      </c>
      <c r="AA2138" s="2">
        <v>0.11215277777777777</v>
      </c>
      <c r="AB2138" s="2">
        <v>0.65967592592592594</v>
      </c>
      <c r="AC2138" t="s">
        <v>44</v>
      </c>
      <c r="AD2138" t="s">
        <v>44</v>
      </c>
      <c r="AE2138" t="s">
        <v>44</v>
      </c>
      <c r="AF2138">
        <v>67</v>
      </c>
    </row>
    <row r="2139" spans="1:32">
      <c r="A2139">
        <v>3483</v>
      </c>
      <c r="B2139">
        <v>2583</v>
      </c>
      <c r="C2139" t="s">
        <v>1681</v>
      </c>
      <c r="D2139" t="s">
        <v>1116</v>
      </c>
      <c r="E2139" t="s">
        <v>34</v>
      </c>
      <c r="F2139" t="s">
        <v>11469</v>
      </c>
      <c r="G2139" t="s">
        <v>11470</v>
      </c>
      <c r="H2139" t="s">
        <v>537</v>
      </c>
      <c r="I2139" s="1">
        <v>20690</v>
      </c>
      <c r="J2139" t="s">
        <v>11471</v>
      </c>
      <c r="K2139" t="s">
        <v>11472</v>
      </c>
      <c r="L2139">
        <v>57769</v>
      </c>
      <c r="M2139" t="s">
        <v>537</v>
      </c>
      <c r="N2139" s="1">
        <v>44665</v>
      </c>
      <c r="O2139" s="1">
        <v>44667</v>
      </c>
      <c r="P2139">
        <v>48</v>
      </c>
      <c r="Q2139">
        <v>2</v>
      </c>
      <c r="R2139" t="s">
        <v>40</v>
      </c>
      <c r="S2139">
        <v>2</v>
      </c>
      <c r="T2139">
        <v>2</v>
      </c>
      <c r="U2139">
        <v>2</v>
      </c>
      <c r="V2139">
        <v>468</v>
      </c>
      <c r="W2139" t="s">
        <v>54</v>
      </c>
      <c r="X2139" t="s">
        <v>11473</v>
      </c>
      <c r="Y2139" t="s">
        <v>43</v>
      </c>
      <c r="Z2139" s="1">
        <v>44635</v>
      </c>
      <c r="AA2139" s="2">
        <v>0.69648148148148137</v>
      </c>
      <c r="AB2139" s="2">
        <v>0.45214120370370375</v>
      </c>
      <c r="AC2139" t="s">
        <v>44</v>
      </c>
      <c r="AD2139" t="s">
        <v>45</v>
      </c>
      <c r="AE2139" t="s">
        <v>45</v>
      </c>
      <c r="AF2139">
        <v>234</v>
      </c>
    </row>
    <row r="2140" spans="1:32">
      <c r="A2140">
        <v>3485</v>
      </c>
      <c r="B2140">
        <v>2585</v>
      </c>
      <c r="C2140" t="s">
        <v>803</v>
      </c>
      <c r="D2140" t="s">
        <v>11474</v>
      </c>
      <c r="E2140" t="s">
        <v>48</v>
      </c>
      <c r="F2140" t="s">
        <v>11475</v>
      </c>
      <c r="G2140" t="s">
        <v>11476</v>
      </c>
      <c r="H2140" t="s">
        <v>457</v>
      </c>
      <c r="I2140" s="1">
        <v>16364</v>
      </c>
      <c r="J2140" t="s">
        <v>11477</v>
      </c>
      <c r="K2140" t="s">
        <v>11478</v>
      </c>
      <c r="L2140">
        <v>87655</v>
      </c>
      <c r="M2140" t="s">
        <v>457</v>
      </c>
      <c r="N2140" s="1">
        <v>44757</v>
      </c>
      <c r="O2140" s="1">
        <v>44762</v>
      </c>
      <c r="P2140">
        <v>39</v>
      </c>
      <c r="Q2140">
        <v>2</v>
      </c>
      <c r="R2140" t="s">
        <v>40</v>
      </c>
      <c r="S2140">
        <v>1</v>
      </c>
      <c r="T2140">
        <v>0</v>
      </c>
      <c r="U2140">
        <v>5</v>
      </c>
      <c r="V2140">
        <v>1245</v>
      </c>
      <c r="W2140" t="s">
        <v>54</v>
      </c>
      <c r="X2140" t="s">
        <v>11479</v>
      </c>
      <c r="Y2140" t="s">
        <v>43</v>
      </c>
      <c r="Z2140" s="1">
        <v>44743</v>
      </c>
      <c r="AA2140" s="2">
        <v>0.20374999999999999</v>
      </c>
      <c r="AB2140" s="2">
        <v>0.61728009259259264</v>
      </c>
      <c r="AC2140" t="s">
        <v>45</v>
      </c>
      <c r="AD2140" t="s">
        <v>44</v>
      </c>
      <c r="AE2140" t="s">
        <v>44</v>
      </c>
      <c r="AF2140">
        <v>249</v>
      </c>
    </row>
    <row r="2141" spans="1:32">
      <c r="A2141">
        <v>3486</v>
      </c>
      <c r="B2141">
        <v>2586</v>
      </c>
      <c r="C2141" t="s">
        <v>881</v>
      </c>
      <c r="D2141" t="s">
        <v>5089</v>
      </c>
      <c r="E2141" t="s">
        <v>34</v>
      </c>
      <c r="F2141" t="s">
        <v>11480</v>
      </c>
      <c r="G2141" t="s">
        <v>11481</v>
      </c>
      <c r="H2141" t="s">
        <v>1442</v>
      </c>
      <c r="I2141" s="1">
        <v>25908</v>
      </c>
      <c r="J2141" t="s">
        <v>11482</v>
      </c>
      <c r="K2141" t="s">
        <v>11483</v>
      </c>
      <c r="L2141">
        <v>98832</v>
      </c>
      <c r="M2141" t="s">
        <v>1442</v>
      </c>
      <c r="N2141" s="1">
        <v>44655</v>
      </c>
      <c r="O2141" s="1">
        <v>44657</v>
      </c>
      <c r="P2141">
        <v>50</v>
      </c>
      <c r="Q2141">
        <v>2</v>
      </c>
      <c r="R2141" t="s">
        <v>63</v>
      </c>
      <c r="S2141">
        <v>2</v>
      </c>
      <c r="T2141">
        <v>2</v>
      </c>
      <c r="U2141">
        <v>2</v>
      </c>
      <c r="V2141">
        <v>144</v>
      </c>
      <c r="W2141" t="s">
        <v>41</v>
      </c>
      <c r="X2141" t="s">
        <v>11484</v>
      </c>
      <c r="Y2141" t="s">
        <v>65</v>
      </c>
      <c r="Z2141" s="1">
        <v>44648</v>
      </c>
      <c r="AA2141" s="2">
        <v>0.99954861111111104</v>
      </c>
      <c r="AB2141" s="2">
        <v>0.25234953703703705</v>
      </c>
      <c r="AC2141" t="s">
        <v>45</v>
      </c>
      <c r="AD2141" t="s">
        <v>44</v>
      </c>
      <c r="AE2141" t="s">
        <v>44</v>
      </c>
      <c r="AF2141">
        <v>72</v>
      </c>
    </row>
    <row r="2142" spans="1:32">
      <c r="A2142">
        <v>3487</v>
      </c>
      <c r="B2142">
        <v>2587</v>
      </c>
      <c r="C2142" t="s">
        <v>112</v>
      </c>
      <c r="D2142" t="s">
        <v>7164</v>
      </c>
      <c r="E2142" t="s">
        <v>34</v>
      </c>
      <c r="F2142" t="s">
        <v>11485</v>
      </c>
      <c r="G2142" t="s">
        <v>11486</v>
      </c>
      <c r="H2142" t="s">
        <v>272</v>
      </c>
      <c r="I2142" s="1">
        <v>28094</v>
      </c>
      <c r="J2142" t="s">
        <v>11487</v>
      </c>
      <c r="K2142" t="s">
        <v>11488</v>
      </c>
      <c r="L2142">
        <v>62321</v>
      </c>
      <c r="M2142" t="s">
        <v>272</v>
      </c>
      <c r="N2142" s="1">
        <v>44704</v>
      </c>
      <c r="O2142" s="1">
        <v>44706</v>
      </c>
      <c r="P2142">
        <v>9</v>
      </c>
      <c r="Q2142">
        <v>1</v>
      </c>
      <c r="R2142" t="s">
        <v>40</v>
      </c>
      <c r="S2142">
        <v>2</v>
      </c>
      <c r="T2142">
        <v>2</v>
      </c>
      <c r="U2142">
        <v>2</v>
      </c>
      <c r="V2142">
        <v>400</v>
      </c>
      <c r="W2142" t="s">
        <v>41</v>
      </c>
      <c r="X2142" t="s">
        <v>11489</v>
      </c>
      <c r="Y2142" t="s">
        <v>6</v>
      </c>
      <c r="Z2142" s="1">
        <v>44666</v>
      </c>
      <c r="AA2142" s="2">
        <v>0.3208449074074074</v>
      </c>
      <c r="AB2142" s="2">
        <v>0.13498842592592594</v>
      </c>
      <c r="AC2142" t="s">
        <v>45</v>
      </c>
      <c r="AD2142" t="s">
        <v>45</v>
      </c>
      <c r="AE2142" t="s">
        <v>45</v>
      </c>
      <c r="AF2142">
        <v>200</v>
      </c>
    </row>
    <row r="2143" spans="1:32">
      <c r="A2143">
        <v>3488</v>
      </c>
      <c r="B2143">
        <v>2588</v>
      </c>
      <c r="C2143" t="s">
        <v>2316</v>
      </c>
      <c r="D2143" t="s">
        <v>1234</v>
      </c>
      <c r="E2143" t="s">
        <v>34</v>
      </c>
      <c r="F2143" t="s">
        <v>11490</v>
      </c>
      <c r="G2143" t="s">
        <v>11491</v>
      </c>
      <c r="H2143" t="s">
        <v>280</v>
      </c>
      <c r="I2143" s="1">
        <v>17430</v>
      </c>
      <c r="J2143" t="s">
        <v>11492</v>
      </c>
      <c r="K2143" t="s">
        <v>686</v>
      </c>
      <c r="L2143">
        <v>25690</v>
      </c>
      <c r="M2143" t="s">
        <v>280</v>
      </c>
      <c r="N2143" s="1">
        <v>44817</v>
      </c>
      <c r="O2143" s="1">
        <v>44822</v>
      </c>
      <c r="P2143">
        <v>27</v>
      </c>
      <c r="Q2143">
        <v>2</v>
      </c>
      <c r="R2143" t="s">
        <v>40</v>
      </c>
      <c r="S2143">
        <v>1</v>
      </c>
      <c r="T2143">
        <v>0</v>
      </c>
      <c r="U2143">
        <v>5</v>
      </c>
      <c r="V2143">
        <v>1110</v>
      </c>
      <c r="W2143" t="s">
        <v>54</v>
      </c>
      <c r="X2143" t="s">
        <v>11493</v>
      </c>
      <c r="Y2143" t="s">
        <v>43</v>
      </c>
      <c r="Z2143" s="1">
        <v>44781</v>
      </c>
      <c r="AA2143" s="2">
        <v>0.88446759259259267</v>
      </c>
      <c r="AB2143" s="2">
        <v>0.65802083333333339</v>
      </c>
      <c r="AC2143" t="s">
        <v>44</v>
      </c>
      <c r="AD2143" t="s">
        <v>44</v>
      </c>
      <c r="AE2143" t="s">
        <v>44</v>
      </c>
      <c r="AF2143">
        <v>222</v>
      </c>
    </row>
    <row r="2144" spans="1:32">
      <c r="A2144">
        <v>3489</v>
      </c>
      <c r="B2144">
        <v>2589</v>
      </c>
      <c r="C2144" t="s">
        <v>3256</v>
      </c>
      <c r="D2144" t="s">
        <v>3701</v>
      </c>
      <c r="E2144" t="s">
        <v>48</v>
      </c>
      <c r="F2144" t="s">
        <v>11494</v>
      </c>
      <c r="G2144" t="s">
        <v>11495</v>
      </c>
      <c r="H2144" t="s">
        <v>295</v>
      </c>
      <c r="I2144" s="1">
        <v>20682</v>
      </c>
      <c r="J2144" t="s">
        <v>11496</v>
      </c>
      <c r="K2144" t="s">
        <v>11497</v>
      </c>
      <c r="L2144">
        <v>19686</v>
      </c>
      <c r="M2144" t="s">
        <v>295</v>
      </c>
      <c r="N2144" s="1">
        <v>44768</v>
      </c>
      <c r="O2144" s="1">
        <v>44773</v>
      </c>
      <c r="P2144">
        <v>52</v>
      </c>
      <c r="Q2144">
        <v>3</v>
      </c>
      <c r="R2144" t="s">
        <v>53</v>
      </c>
      <c r="S2144">
        <v>3</v>
      </c>
      <c r="T2144">
        <v>0</v>
      </c>
      <c r="U2144">
        <v>5</v>
      </c>
      <c r="V2144">
        <v>635</v>
      </c>
      <c r="W2144" t="s">
        <v>41</v>
      </c>
      <c r="X2144" t="s">
        <v>11498</v>
      </c>
      <c r="Y2144" t="s">
        <v>43</v>
      </c>
      <c r="Z2144" s="1">
        <v>44746</v>
      </c>
      <c r="AA2144" s="2">
        <v>0.73730324074074083</v>
      </c>
      <c r="AB2144" s="2">
        <v>0.14668981481481483</v>
      </c>
      <c r="AC2144" t="s">
        <v>45</v>
      </c>
      <c r="AD2144" t="s">
        <v>44</v>
      </c>
      <c r="AE2144" t="s">
        <v>45</v>
      </c>
      <c r="AF2144">
        <v>127</v>
      </c>
    </row>
    <row r="2145" spans="1:32">
      <c r="A2145">
        <v>3491</v>
      </c>
      <c r="B2145">
        <v>2591</v>
      </c>
      <c r="C2145" t="s">
        <v>8553</v>
      </c>
      <c r="D2145" t="s">
        <v>57</v>
      </c>
      <c r="E2145" t="s">
        <v>48</v>
      </c>
      <c r="F2145" t="s">
        <v>11499</v>
      </c>
      <c r="G2145" t="s">
        <v>11500</v>
      </c>
      <c r="H2145" t="s">
        <v>405</v>
      </c>
      <c r="I2145" s="1">
        <v>28618</v>
      </c>
      <c r="J2145" t="s">
        <v>11501</v>
      </c>
      <c r="K2145" t="s">
        <v>11502</v>
      </c>
      <c r="L2145">
        <v>10105</v>
      </c>
      <c r="M2145" t="s">
        <v>405</v>
      </c>
      <c r="N2145" s="1">
        <v>44849</v>
      </c>
      <c r="O2145" s="1">
        <v>44853</v>
      </c>
      <c r="P2145">
        <v>1</v>
      </c>
      <c r="Q2145">
        <v>1</v>
      </c>
      <c r="R2145" t="s">
        <v>53</v>
      </c>
      <c r="S2145">
        <v>1</v>
      </c>
      <c r="T2145">
        <v>2</v>
      </c>
      <c r="U2145">
        <v>4</v>
      </c>
      <c r="V2145">
        <v>512</v>
      </c>
      <c r="W2145" t="s">
        <v>54</v>
      </c>
      <c r="X2145" t="s">
        <v>11503</v>
      </c>
      <c r="Y2145" t="s">
        <v>81</v>
      </c>
      <c r="Z2145" s="1">
        <v>44833</v>
      </c>
      <c r="AA2145" s="2">
        <v>0.1980787037037037</v>
      </c>
      <c r="AB2145" s="2">
        <v>0.56440972222222219</v>
      </c>
      <c r="AC2145" t="s">
        <v>44</v>
      </c>
      <c r="AD2145" t="s">
        <v>44</v>
      </c>
      <c r="AE2145" t="s">
        <v>45</v>
      </c>
      <c r="AF2145">
        <v>128</v>
      </c>
    </row>
    <row r="2146" spans="1:32">
      <c r="A2146">
        <v>3492</v>
      </c>
      <c r="B2146">
        <v>2592</v>
      </c>
      <c r="C2146" t="s">
        <v>190</v>
      </c>
      <c r="D2146" t="s">
        <v>11310</v>
      </c>
      <c r="E2146" t="s">
        <v>48</v>
      </c>
      <c r="F2146" t="s">
        <v>11504</v>
      </c>
      <c r="G2146" t="s">
        <v>11505</v>
      </c>
      <c r="H2146" t="s">
        <v>171</v>
      </c>
      <c r="I2146" s="1">
        <v>21434</v>
      </c>
      <c r="J2146" t="s">
        <v>11506</v>
      </c>
      <c r="K2146" t="s">
        <v>11507</v>
      </c>
      <c r="L2146">
        <v>7650</v>
      </c>
      <c r="M2146" t="s">
        <v>171</v>
      </c>
      <c r="N2146" s="1">
        <v>44847</v>
      </c>
      <c r="O2146" s="1">
        <v>44848</v>
      </c>
      <c r="P2146">
        <v>21</v>
      </c>
      <c r="Q2146">
        <v>1</v>
      </c>
      <c r="R2146" t="s">
        <v>40</v>
      </c>
      <c r="S2146">
        <v>1</v>
      </c>
      <c r="T2146">
        <v>2</v>
      </c>
      <c r="U2146">
        <v>1</v>
      </c>
      <c r="V2146">
        <v>250</v>
      </c>
      <c r="W2146" t="s">
        <v>41</v>
      </c>
      <c r="X2146" t="s">
        <v>11508</v>
      </c>
      <c r="Y2146" t="s">
        <v>6</v>
      </c>
      <c r="Z2146" s="1">
        <v>44839</v>
      </c>
      <c r="AA2146" s="2">
        <v>0.869074074074074</v>
      </c>
      <c r="AB2146" s="2">
        <v>0.4425694444444444</v>
      </c>
      <c r="AC2146" t="s">
        <v>45</v>
      </c>
      <c r="AD2146" t="s">
        <v>45</v>
      </c>
      <c r="AE2146" t="s">
        <v>45</v>
      </c>
      <c r="AF2146">
        <v>250</v>
      </c>
    </row>
    <row r="2147" spans="1:32">
      <c r="A2147">
        <v>3494</v>
      </c>
      <c r="B2147">
        <v>2594</v>
      </c>
      <c r="C2147" t="s">
        <v>3569</v>
      </c>
      <c r="D2147" t="s">
        <v>1902</v>
      </c>
      <c r="E2147" t="s">
        <v>48</v>
      </c>
      <c r="F2147" t="s">
        <v>11509</v>
      </c>
      <c r="G2147">
        <f>1-856-750-9877</f>
        <v>-11482</v>
      </c>
      <c r="H2147" t="s">
        <v>692</v>
      </c>
      <c r="I2147" s="1">
        <v>24359</v>
      </c>
      <c r="J2147" t="s">
        <v>11510</v>
      </c>
      <c r="K2147" t="s">
        <v>11511</v>
      </c>
      <c r="L2147">
        <v>98582</v>
      </c>
      <c r="M2147" t="s">
        <v>692</v>
      </c>
      <c r="N2147" s="1">
        <v>44896</v>
      </c>
      <c r="O2147" s="1">
        <v>44899</v>
      </c>
      <c r="P2147">
        <v>12</v>
      </c>
      <c r="Q2147">
        <v>1</v>
      </c>
      <c r="R2147" t="s">
        <v>40</v>
      </c>
      <c r="S2147">
        <v>2</v>
      </c>
      <c r="T2147">
        <v>0</v>
      </c>
      <c r="U2147">
        <v>3</v>
      </c>
      <c r="V2147">
        <v>681</v>
      </c>
      <c r="W2147" t="s">
        <v>54</v>
      </c>
      <c r="X2147" t="s">
        <v>11512</v>
      </c>
      <c r="Y2147" t="s">
        <v>65</v>
      </c>
      <c r="Z2147" s="1">
        <v>44884</v>
      </c>
      <c r="AA2147" s="2">
        <v>0.56989583333333338</v>
      </c>
      <c r="AB2147" s="2">
        <v>0.59319444444444447</v>
      </c>
      <c r="AC2147" t="s">
        <v>45</v>
      </c>
      <c r="AD2147" t="s">
        <v>44</v>
      </c>
      <c r="AE2147" t="s">
        <v>45</v>
      </c>
      <c r="AF2147">
        <v>227</v>
      </c>
    </row>
    <row r="2148" spans="1:32">
      <c r="A2148">
        <v>3495</v>
      </c>
      <c r="B2148">
        <v>2595</v>
      </c>
      <c r="C2148" t="s">
        <v>469</v>
      </c>
      <c r="D2148" t="s">
        <v>596</v>
      </c>
      <c r="E2148" t="s">
        <v>34</v>
      </c>
      <c r="F2148" t="s">
        <v>11513</v>
      </c>
      <c r="G2148" t="s">
        <v>11514</v>
      </c>
      <c r="H2148" t="s">
        <v>86</v>
      </c>
      <c r="I2148" s="1">
        <v>24688</v>
      </c>
      <c r="J2148" t="s">
        <v>11515</v>
      </c>
      <c r="K2148" t="s">
        <v>11516</v>
      </c>
      <c r="L2148">
        <v>82556</v>
      </c>
      <c r="M2148" t="s">
        <v>86</v>
      </c>
      <c r="N2148" s="1">
        <v>44792</v>
      </c>
      <c r="O2148" s="1">
        <v>44793</v>
      </c>
      <c r="P2148">
        <v>4</v>
      </c>
      <c r="Q2148">
        <v>1</v>
      </c>
      <c r="R2148" t="s">
        <v>53</v>
      </c>
      <c r="S2148">
        <v>2</v>
      </c>
      <c r="T2148">
        <v>0</v>
      </c>
      <c r="U2148">
        <v>1</v>
      </c>
      <c r="V2148">
        <v>146</v>
      </c>
      <c r="W2148" t="s">
        <v>54</v>
      </c>
      <c r="X2148" t="s">
        <v>11517</v>
      </c>
      <c r="Y2148" t="s">
        <v>43</v>
      </c>
      <c r="Z2148" s="1">
        <v>44773</v>
      </c>
      <c r="AA2148" s="2">
        <v>0.32960648148148147</v>
      </c>
      <c r="AB2148" s="2">
        <v>0.23375000000000001</v>
      </c>
      <c r="AC2148" t="s">
        <v>45</v>
      </c>
      <c r="AD2148" t="s">
        <v>44</v>
      </c>
      <c r="AE2148" t="s">
        <v>44</v>
      </c>
      <c r="AF2148">
        <v>146</v>
      </c>
    </row>
    <row r="2149" spans="1:32">
      <c r="A2149">
        <v>3497</v>
      </c>
      <c r="B2149">
        <v>2597</v>
      </c>
      <c r="C2149" t="s">
        <v>5203</v>
      </c>
      <c r="D2149" t="s">
        <v>1404</v>
      </c>
      <c r="E2149" t="s">
        <v>48</v>
      </c>
      <c r="F2149" t="s">
        <v>11518</v>
      </c>
      <c r="G2149" t="s">
        <v>11519</v>
      </c>
      <c r="H2149" t="s">
        <v>101</v>
      </c>
      <c r="I2149" s="1">
        <v>21365</v>
      </c>
      <c r="J2149" t="s">
        <v>11520</v>
      </c>
      <c r="K2149" t="s">
        <v>1813</v>
      </c>
      <c r="L2149">
        <v>31313</v>
      </c>
      <c r="M2149" t="s">
        <v>101</v>
      </c>
      <c r="N2149" s="1">
        <v>44753</v>
      </c>
      <c r="O2149" s="1">
        <v>44755</v>
      </c>
      <c r="P2149">
        <v>21</v>
      </c>
      <c r="Q2149">
        <v>1</v>
      </c>
      <c r="R2149" t="s">
        <v>40</v>
      </c>
      <c r="S2149">
        <v>3</v>
      </c>
      <c r="T2149">
        <v>2</v>
      </c>
      <c r="U2149">
        <v>2</v>
      </c>
      <c r="V2149">
        <v>412</v>
      </c>
      <c r="W2149" t="s">
        <v>54</v>
      </c>
      <c r="X2149" t="s">
        <v>11521</v>
      </c>
      <c r="Y2149" t="s">
        <v>6</v>
      </c>
      <c r="Z2149" s="1">
        <v>44721</v>
      </c>
      <c r="AA2149" s="2">
        <v>0.42781249999999998</v>
      </c>
      <c r="AB2149" s="2">
        <v>0.12533564814814815</v>
      </c>
      <c r="AC2149" t="s">
        <v>45</v>
      </c>
      <c r="AD2149" t="s">
        <v>44</v>
      </c>
      <c r="AE2149" t="s">
        <v>45</v>
      </c>
      <c r="AF2149">
        <v>206</v>
      </c>
    </row>
    <row r="2150" spans="1:32">
      <c r="A2150">
        <v>3498</v>
      </c>
      <c r="B2150">
        <v>2598</v>
      </c>
      <c r="C2150" t="s">
        <v>945</v>
      </c>
      <c r="D2150" t="s">
        <v>11522</v>
      </c>
      <c r="E2150" t="s">
        <v>48</v>
      </c>
      <c r="F2150" t="s">
        <v>11523</v>
      </c>
      <c r="G2150" t="s">
        <v>11524</v>
      </c>
      <c r="H2150" t="s">
        <v>209</v>
      </c>
      <c r="I2150" s="1">
        <v>33423</v>
      </c>
      <c r="J2150" t="s">
        <v>11525</v>
      </c>
      <c r="K2150" t="s">
        <v>2671</v>
      </c>
      <c r="L2150">
        <v>73682</v>
      </c>
      <c r="M2150" t="s">
        <v>209</v>
      </c>
      <c r="N2150" s="1">
        <v>44907</v>
      </c>
      <c r="O2150" s="1">
        <v>44912</v>
      </c>
      <c r="P2150">
        <v>100</v>
      </c>
      <c r="Q2150">
        <v>4</v>
      </c>
      <c r="R2150" t="s">
        <v>53</v>
      </c>
      <c r="S2150">
        <v>3</v>
      </c>
      <c r="T2150">
        <v>0</v>
      </c>
      <c r="U2150">
        <v>5</v>
      </c>
      <c r="V2150">
        <v>665</v>
      </c>
      <c r="W2150" t="s">
        <v>41</v>
      </c>
      <c r="X2150" t="s">
        <v>11526</v>
      </c>
      <c r="Y2150" t="s">
        <v>81</v>
      </c>
      <c r="Z2150" s="1">
        <v>44873</v>
      </c>
      <c r="AA2150" s="2">
        <v>5.3298611111111116E-2</v>
      </c>
      <c r="AB2150" s="2">
        <v>0.75767361111111109</v>
      </c>
      <c r="AC2150" t="s">
        <v>44</v>
      </c>
      <c r="AD2150" t="s">
        <v>45</v>
      </c>
      <c r="AE2150" t="s">
        <v>45</v>
      </c>
      <c r="AF2150">
        <v>133</v>
      </c>
    </row>
    <row r="2151" spans="1:32">
      <c r="A2151">
        <v>3499</v>
      </c>
      <c r="B2151">
        <v>2599</v>
      </c>
      <c r="C2151" t="s">
        <v>354</v>
      </c>
      <c r="D2151" t="s">
        <v>11527</v>
      </c>
      <c r="E2151" t="s">
        <v>34</v>
      </c>
      <c r="F2151" t="s">
        <v>11528</v>
      </c>
      <c r="G2151" t="s">
        <v>11529</v>
      </c>
      <c r="H2151" t="s">
        <v>225</v>
      </c>
      <c r="I2151" s="1">
        <v>28421</v>
      </c>
      <c r="J2151" t="s">
        <v>11530</v>
      </c>
      <c r="K2151" t="s">
        <v>11531</v>
      </c>
      <c r="L2151">
        <v>6328</v>
      </c>
      <c r="M2151" t="s">
        <v>225</v>
      </c>
      <c r="N2151" s="1">
        <v>44616</v>
      </c>
      <c r="O2151" s="1">
        <v>44621</v>
      </c>
      <c r="P2151">
        <v>34</v>
      </c>
      <c r="Q2151">
        <v>2</v>
      </c>
      <c r="R2151" t="s">
        <v>53</v>
      </c>
      <c r="S2151">
        <v>2</v>
      </c>
      <c r="T2151">
        <v>0</v>
      </c>
      <c r="U2151">
        <v>5</v>
      </c>
      <c r="V2151">
        <v>675</v>
      </c>
      <c r="W2151" t="s">
        <v>41</v>
      </c>
      <c r="X2151" t="s">
        <v>11532</v>
      </c>
      <c r="Y2151" t="s">
        <v>6</v>
      </c>
      <c r="Z2151" s="1">
        <v>44581</v>
      </c>
      <c r="AA2151" s="2">
        <v>0.37635416666666671</v>
      </c>
      <c r="AB2151" s="2">
        <v>2.5451388888888888E-2</v>
      </c>
      <c r="AC2151" t="s">
        <v>44</v>
      </c>
      <c r="AD2151" t="s">
        <v>44</v>
      </c>
      <c r="AE2151" t="s">
        <v>45</v>
      </c>
      <c r="AF2151">
        <v>135</v>
      </c>
    </row>
    <row r="2152" spans="1:32">
      <c r="A2152">
        <v>3501</v>
      </c>
      <c r="B2152">
        <v>2601</v>
      </c>
      <c r="C2152" t="s">
        <v>1966</v>
      </c>
      <c r="D2152" t="s">
        <v>11533</v>
      </c>
      <c r="E2152" t="s">
        <v>48</v>
      </c>
      <c r="F2152" t="s">
        <v>11534</v>
      </c>
      <c r="G2152" t="s">
        <v>11535</v>
      </c>
      <c r="H2152" t="s">
        <v>77</v>
      </c>
      <c r="I2152" s="1">
        <v>35261</v>
      </c>
      <c r="J2152" t="s">
        <v>11536</v>
      </c>
      <c r="K2152" t="s">
        <v>11537</v>
      </c>
      <c r="L2152">
        <v>71290</v>
      </c>
      <c r="M2152" t="s">
        <v>77</v>
      </c>
      <c r="N2152" s="1">
        <v>44787</v>
      </c>
      <c r="O2152" s="1">
        <v>44791</v>
      </c>
      <c r="P2152">
        <v>12</v>
      </c>
      <c r="Q2152">
        <v>1</v>
      </c>
      <c r="R2152" t="s">
        <v>40</v>
      </c>
      <c r="S2152">
        <v>4</v>
      </c>
      <c r="T2152">
        <v>2</v>
      </c>
      <c r="U2152">
        <v>4</v>
      </c>
      <c r="V2152">
        <v>900</v>
      </c>
      <c r="W2152" t="s">
        <v>41</v>
      </c>
      <c r="X2152" t="s">
        <v>11538</v>
      </c>
      <c r="Y2152" t="s">
        <v>43</v>
      </c>
      <c r="Z2152" s="1">
        <v>44769</v>
      </c>
      <c r="AA2152" s="2">
        <v>0.46593749999999995</v>
      </c>
      <c r="AB2152" s="2">
        <v>0.46922453703703698</v>
      </c>
      <c r="AC2152" t="s">
        <v>45</v>
      </c>
      <c r="AD2152" t="s">
        <v>45</v>
      </c>
      <c r="AE2152" t="s">
        <v>44</v>
      </c>
      <c r="AF2152">
        <v>225</v>
      </c>
    </row>
    <row r="2153" spans="1:32">
      <c r="A2153">
        <v>3503</v>
      </c>
      <c r="B2153">
        <v>2603</v>
      </c>
      <c r="C2153" t="s">
        <v>859</v>
      </c>
      <c r="D2153" t="s">
        <v>1809</v>
      </c>
      <c r="E2153" t="s">
        <v>34</v>
      </c>
      <c r="F2153" t="s">
        <v>11539</v>
      </c>
      <c r="G2153" t="s">
        <v>11540</v>
      </c>
      <c r="H2153" t="s">
        <v>60</v>
      </c>
      <c r="I2153" s="1">
        <v>37521</v>
      </c>
      <c r="J2153" t="s">
        <v>11541</v>
      </c>
      <c r="K2153" t="s">
        <v>11542</v>
      </c>
      <c r="L2153">
        <v>12907</v>
      </c>
      <c r="M2153" t="s">
        <v>60</v>
      </c>
      <c r="N2153" s="1">
        <v>44630</v>
      </c>
      <c r="O2153" s="1">
        <v>44633</v>
      </c>
      <c r="P2153">
        <v>82</v>
      </c>
      <c r="Q2153">
        <v>4</v>
      </c>
      <c r="R2153" t="s">
        <v>53</v>
      </c>
      <c r="S2153">
        <v>4</v>
      </c>
      <c r="T2153">
        <v>1</v>
      </c>
      <c r="U2153">
        <v>3</v>
      </c>
      <c r="V2153">
        <v>363</v>
      </c>
      <c r="W2153" t="s">
        <v>54</v>
      </c>
      <c r="X2153" t="s">
        <v>11543</v>
      </c>
      <c r="Y2153" t="s">
        <v>81</v>
      </c>
      <c r="Z2153" s="1">
        <v>44600</v>
      </c>
      <c r="AA2153" s="2">
        <v>9.150462962962963E-2</v>
      </c>
      <c r="AB2153" s="2">
        <v>0.56149305555555562</v>
      </c>
      <c r="AC2153" t="s">
        <v>44</v>
      </c>
      <c r="AD2153" t="s">
        <v>44</v>
      </c>
      <c r="AE2153" t="s">
        <v>45</v>
      </c>
      <c r="AF2153">
        <v>121</v>
      </c>
    </row>
    <row r="2154" spans="1:32">
      <c r="A2154">
        <v>3504</v>
      </c>
      <c r="B2154">
        <v>2604</v>
      </c>
      <c r="C2154" t="s">
        <v>2202</v>
      </c>
      <c r="D2154" t="s">
        <v>1726</v>
      </c>
      <c r="E2154" t="s">
        <v>34</v>
      </c>
      <c r="F2154" t="s">
        <v>11544</v>
      </c>
      <c r="G2154" t="s">
        <v>11545</v>
      </c>
      <c r="H2154" t="s">
        <v>129</v>
      </c>
      <c r="I2154" s="1">
        <v>20292</v>
      </c>
      <c r="J2154" t="s">
        <v>11546</v>
      </c>
      <c r="K2154" t="s">
        <v>11547</v>
      </c>
      <c r="L2154">
        <v>37699</v>
      </c>
      <c r="M2154" t="s">
        <v>129</v>
      </c>
      <c r="N2154" s="1">
        <v>44812</v>
      </c>
      <c r="O2154" s="1">
        <v>44814</v>
      </c>
      <c r="P2154">
        <v>12</v>
      </c>
      <c r="Q2154">
        <v>1</v>
      </c>
      <c r="R2154" t="s">
        <v>40</v>
      </c>
      <c r="S2154">
        <v>3</v>
      </c>
      <c r="T2154">
        <v>0</v>
      </c>
      <c r="U2154">
        <v>2</v>
      </c>
      <c r="V2154">
        <v>448</v>
      </c>
      <c r="W2154" t="s">
        <v>41</v>
      </c>
      <c r="X2154" t="s">
        <v>11548</v>
      </c>
      <c r="Y2154" t="s">
        <v>65</v>
      </c>
      <c r="Z2154" s="1">
        <v>44782</v>
      </c>
      <c r="AA2154" s="2">
        <v>0.79918981481481488</v>
      </c>
      <c r="AB2154" s="2">
        <v>0.9705555555555555</v>
      </c>
      <c r="AC2154" t="s">
        <v>44</v>
      </c>
      <c r="AD2154" t="s">
        <v>45</v>
      </c>
      <c r="AE2154" t="s">
        <v>44</v>
      </c>
      <c r="AF2154">
        <v>224</v>
      </c>
    </row>
    <row r="2155" spans="1:32">
      <c r="A2155">
        <v>3506</v>
      </c>
      <c r="B2155">
        <v>2606</v>
      </c>
      <c r="C2155" t="s">
        <v>321</v>
      </c>
      <c r="D2155" t="s">
        <v>3907</v>
      </c>
      <c r="E2155" t="s">
        <v>34</v>
      </c>
      <c r="F2155" t="s">
        <v>11549</v>
      </c>
      <c r="G2155">
        <v>2684962907</v>
      </c>
      <c r="H2155" t="s">
        <v>77</v>
      </c>
      <c r="I2155" s="1">
        <v>36408</v>
      </c>
      <c r="J2155" t="s">
        <v>11550</v>
      </c>
      <c r="K2155" t="s">
        <v>11551</v>
      </c>
      <c r="L2155">
        <v>39101</v>
      </c>
      <c r="M2155" t="s">
        <v>77</v>
      </c>
      <c r="N2155" s="1">
        <v>44791</v>
      </c>
      <c r="O2155" s="1">
        <v>44794</v>
      </c>
      <c r="P2155">
        <v>21</v>
      </c>
      <c r="Q2155">
        <v>1</v>
      </c>
      <c r="R2155" t="s">
        <v>40</v>
      </c>
      <c r="S2155">
        <v>2</v>
      </c>
      <c r="T2155">
        <v>0</v>
      </c>
      <c r="U2155">
        <v>3</v>
      </c>
      <c r="V2155">
        <v>630</v>
      </c>
      <c r="W2155" t="s">
        <v>54</v>
      </c>
      <c r="X2155" t="s">
        <v>11552</v>
      </c>
      <c r="Y2155" t="s">
        <v>6</v>
      </c>
      <c r="Z2155" s="1">
        <v>44754</v>
      </c>
      <c r="AA2155" s="2">
        <v>0.27729166666666666</v>
      </c>
      <c r="AB2155" s="2">
        <v>0.57827546296296295</v>
      </c>
      <c r="AC2155" t="s">
        <v>44</v>
      </c>
      <c r="AD2155" t="s">
        <v>45</v>
      </c>
      <c r="AE2155" t="s">
        <v>44</v>
      </c>
      <c r="AF2155">
        <v>210</v>
      </c>
    </row>
    <row r="2156" spans="1:32">
      <c r="A2156">
        <v>3507</v>
      </c>
      <c r="B2156">
        <v>2607</v>
      </c>
      <c r="C2156" t="s">
        <v>11553</v>
      </c>
      <c r="D2156" t="s">
        <v>2828</v>
      </c>
      <c r="E2156" t="s">
        <v>48</v>
      </c>
      <c r="F2156" t="s">
        <v>11554</v>
      </c>
      <c r="G2156">
        <v>9837967761</v>
      </c>
      <c r="H2156" t="s">
        <v>209</v>
      </c>
      <c r="I2156" s="1">
        <v>29120</v>
      </c>
      <c r="J2156" t="s">
        <v>11555</v>
      </c>
      <c r="K2156" t="s">
        <v>11556</v>
      </c>
      <c r="L2156">
        <v>96342</v>
      </c>
      <c r="M2156" t="s">
        <v>209</v>
      </c>
      <c r="N2156" s="1">
        <v>44848</v>
      </c>
      <c r="O2156" s="1">
        <v>44849</v>
      </c>
      <c r="P2156">
        <v>20</v>
      </c>
      <c r="Q2156">
        <v>1</v>
      </c>
      <c r="R2156" t="s">
        <v>63</v>
      </c>
      <c r="S2156">
        <v>1</v>
      </c>
      <c r="T2156">
        <v>1</v>
      </c>
      <c r="U2156">
        <v>1</v>
      </c>
      <c r="V2156">
        <v>78</v>
      </c>
      <c r="W2156" t="s">
        <v>54</v>
      </c>
      <c r="X2156" t="s">
        <v>11557</v>
      </c>
      <c r="Y2156" t="s">
        <v>65</v>
      </c>
      <c r="Z2156" s="1">
        <v>44834</v>
      </c>
      <c r="AA2156" s="2">
        <v>0.15631944444444446</v>
      </c>
      <c r="AB2156" s="2">
        <v>0.68950231481481483</v>
      </c>
      <c r="AC2156" t="s">
        <v>45</v>
      </c>
      <c r="AD2156" t="s">
        <v>44</v>
      </c>
      <c r="AE2156" t="s">
        <v>44</v>
      </c>
      <c r="AF2156">
        <v>78</v>
      </c>
    </row>
    <row r="2157" spans="1:32">
      <c r="A2157">
        <v>3508</v>
      </c>
      <c r="B2157">
        <v>2608</v>
      </c>
      <c r="C2157" t="s">
        <v>8204</v>
      </c>
      <c r="D2157" t="s">
        <v>768</v>
      </c>
      <c r="E2157" t="s">
        <v>34</v>
      </c>
      <c r="F2157" t="s">
        <v>11558</v>
      </c>
      <c r="G2157" t="s">
        <v>11559</v>
      </c>
      <c r="H2157" t="s">
        <v>405</v>
      </c>
      <c r="I2157" s="1">
        <v>22902</v>
      </c>
      <c r="J2157" t="s">
        <v>11560</v>
      </c>
      <c r="K2157" t="s">
        <v>11561</v>
      </c>
      <c r="L2157">
        <v>24702</v>
      </c>
      <c r="M2157" t="s">
        <v>405</v>
      </c>
      <c r="N2157" s="1">
        <v>44896</v>
      </c>
      <c r="O2157" s="1">
        <v>44899</v>
      </c>
      <c r="P2157">
        <v>98</v>
      </c>
      <c r="Q2157">
        <v>4</v>
      </c>
      <c r="R2157" t="s">
        <v>63</v>
      </c>
      <c r="S2157">
        <v>4</v>
      </c>
      <c r="T2157">
        <v>0</v>
      </c>
      <c r="U2157">
        <v>3</v>
      </c>
      <c r="V2157">
        <v>246</v>
      </c>
      <c r="W2157" t="s">
        <v>41</v>
      </c>
      <c r="X2157" t="s">
        <v>11562</v>
      </c>
      <c r="Y2157" t="s">
        <v>6</v>
      </c>
      <c r="Z2157" s="1">
        <v>44877</v>
      </c>
      <c r="AA2157" s="2">
        <v>0.81439814814814815</v>
      </c>
      <c r="AB2157" s="2">
        <v>0.11912037037037038</v>
      </c>
      <c r="AC2157" t="s">
        <v>44</v>
      </c>
      <c r="AD2157" t="s">
        <v>44</v>
      </c>
      <c r="AE2157" t="s">
        <v>45</v>
      </c>
      <c r="AF2157">
        <v>82</v>
      </c>
    </row>
    <row r="2158" spans="1:32">
      <c r="A2158">
        <v>3509</v>
      </c>
      <c r="B2158">
        <v>2609</v>
      </c>
      <c r="C2158" t="s">
        <v>2673</v>
      </c>
      <c r="D2158" t="s">
        <v>4536</v>
      </c>
      <c r="E2158" t="s">
        <v>34</v>
      </c>
      <c r="F2158" t="s">
        <v>11563</v>
      </c>
      <c r="G2158" t="s">
        <v>11564</v>
      </c>
      <c r="H2158" t="s">
        <v>171</v>
      </c>
      <c r="I2158" s="1">
        <v>22846</v>
      </c>
      <c r="J2158" t="s">
        <v>11565</v>
      </c>
      <c r="K2158" t="s">
        <v>6588</v>
      </c>
      <c r="L2158">
        <v>97490</v>
      </c>
      <c r="M2158" t="s">
        <v>171</v>
      </c>
      <c r="N2158" s="1">
        <v>44945</v>
      </c>
      <c r="O2158" s="1">
        <v>44950</v>
      </c>
      <c r="P2158">
        <v>37</v>
      </c>
      <c r="Q2158">
        <v>2</v>
      </c>
      <c r="R2158" t="s">
        <v>53</v>
      </c>
      <c r="S2158">
        <v>3</v>
      </c>
      <c r="T2158">
        <v>0</v>
      </c>
      <c r="U2158">
        <v>5</v>
      </c>
      <c r="V2158">
        <v>630</v>
      </c>
      <c r="W2158" t="s">
        <v>54</v>
      </c>
      <c r="X2158" t="s">
        <v>11566</v>
      </c>
      <c r="Y2158" t="s">
        <v>6</v>
      </c>
      <c r="Z2158" s="1">
        <v>44918</v>
      </c>
      <c r="AA2158" s="2">
        <v>0.93966435185185182</v>
      </c>
      <c r="AB2158" s="2">
        <v>0.39697916666666666</v>
      </c>
      <c r="AC2158" t="s">
        <v>44</v>
      </c>
      <c r="AD2158" t="s">
        <v>45</v>
      </c>
      <c r="AE2158" t="s">
        <v>44</v>
      </c>
      <c r="AF2158">
        <v>126</v>
      </c>
    </row>
    <row r="2159" spans="1:32">
      <c r="A2159">
        <v>3510</v>
      </c>
      <c r="B2159">
        <v>2610</v>
      </c>
      <c r="C2159" t="s">
        <v>4649</v>
      </c>
      <c r="D2159" t="s">
        <v>214</v>
      </c>
      <c r="E2159" t="s">
        <v>48</v>
      </c>
      <c r="F2159" t="s">
        <v>11567</v>
      </c>
      <c r="G2159" t="s">
        <v>11568</v>
      </c>
      <c r="H2159" t="s">
        <v>115</v>
      </c>
      <c r="I2159" s="1">
        <v>19018</v>
      </c>
      <c r="J2159" t="s">
        <v>11569</v>
      </c>
      <c r="K2159" t="s">
        <v>11570</v>
      </c>
      <c r="L2159">
        <v>75696</v>
      </c>
      <c r="M2159" t="s">
        <v>115</v>
      </c>
      <c r="N2159" s="1">
        <v>44662</v>
      </c>
      <c r="O2159" s="1">
        <v>44667</v>
      </c>
      <c r="P2159">
        <v>53</v>
      </c>
      <c r="Q2159">
        <v>3</v>
      </c>
      <c r="R2159" t="s">
        <v>63</v>
      </c>
      <c r="S2159">
        <v>2</v>
      </c>
      <c r="T2159">
        <v>0</v>
      </c>
      <c r="U2159">
        <v>5</v>
      </c>
      <c r="V2159">
        <v>370</v>
      </c>
      <c r="W2159" t="s">
        <v>54</v>
      </c>
      <c r="X2159" t="s">
        <v>11571</v>
      </c>
      <c r="Y2159" t="s">
        <v>81</v>
      </c>
      <c r="Z2159" s="1">
        <v>44646</v>
      </c>
      <c r="AA2159" s="2">
        <v>0.70629629629629631</v>
      </c>
      <c r="AB2159" s="2">
        <v>0.76624999999999999</v>
      </c>
      <c r="AC2159" t="s">
        <v>45</v>
      </c>
      <c r="AD2159" t="s">
        <v>44</v>
      </c>
      <c r="AE2159" t="s">
        <v>45</v>
      </c>
      <c r="AF2159">
        <v>74</v>
      </c>
    </row>
    <row r="2160" spans="1:32">
      <c r="A2160">
        <v>3511</v>
      </c>
      <c r="B2160">
        <v>2611</v>
      </c>
      <c r="C2160" t="s">
        <v>4434</v>
      </c>
      <c r="D2160" t="s">
        <v>126</v>
      </c>
      <c r="E2160" t="s">
        <v>48</v>
      </c>
      <c r="F2160" t="s">
        <v>11572</v>
      </c>
      <c r="G2160">
        <v>4168260444</v>
      </c>
      <c r="H2160" t="s">
        <v>225</v>
      </c>
      <c r="I2160" s="1">
        <v>24752</v>
      </c>
      <c r="J2160" t="s">
        <v>11573</v>
      </c>
      <c r="K2160" t="s">
        <v>11574</v>
      </c>
      <c r="L2160">
        <v>4923</v>
      </c>
      <c r="M2160" t="s">
        <v>225</v>
      </c>
      <c r="N2160" s="1">
        <v>44617</v>
      </c>
      <c r="O2160" s="1">
        <v>44622</v>
      </c>
      <c r="P2160">
        <v>3</v>
      </c>
      <c r="Q2160">
        <v>1</v>
      </c>
      <c r="R2160" t="s">
        <v>40</v>
      </c>
      <c r="S2160">
        <v>2</v>
      </c>
      <c r="T2160">
        <v>0</v>
      </c>
      <c r="U2160">
        <v>5</v>
      </c>
      <c r="V2160">
        <v>1045</v>
      </c>
      <c r="W2160" t="s">
        <v>41</v>
      </c>
      <c r="X2160" t="s">
        <v>11575</v>
      </c>
      <c r="Y2160" t="s">
        <v>43</v>
      </c>
      <c r="Z2160" s="1">
        <v>44598</v>
      </c>
      <c r="AA2160" s="2">
        <v>0.56013888888888885</v>
      </c>
      <c r="AB2160" s="2">
        <v>0.1366087962962963</v>
      </c>
      <c r="AC2160" t="s">
        <v>44</v>
      </c>
      <c r="AD2160" t="s">
        <v>45</v>
      </c>
      <c r="AE2160" t="s">
        <v>45</v>
      </c>
      <c r="AF2160">
        <v>209</v>
      </c>
    </row>
    <row r="2161" spans="1:32">
      <c r="A2161">
        <v>3512</v>
      </c>
      <c r="B2161">
        <v>2612</v>
      </c>
      <c r="C2161" t="s">
        <v>1515</v>
      </c>
      <c r="D2161" t="s">
        <v>11576</v>
      </c>
      <c r="E2161" t="s">
        <v>48</v>
      </c>
      <c r="F2161" t="s">
        <v>11577</v>
      </c>
      <c r="G2161" t="s">
        <v>11578</v>
      </c>
      <c r="H2161" t="s">
        <v>171</v>
      </c>
      <c r="I2161" s="1">
        <v>29288</v>
      </c>
      <c r="J2161" t="s">
        <v>11579</v>
      </c>
      <c r="K2161" t="s">
        <v>11580</v>
      </c>
      <c r="L2161">
        <v>18323</v>
      </c>
      <c r="M2161" t="s">
        <v>171</v>
      </c>
      <c r="N2161" s="1">
        <v>44832</v>
      </c>
      <c r="O2161" s="1">
        <v>44837</v>
      </c>
      <c r="P2161">
        <v>60</v>
      </c>
      <c r="Q2161">
        <v>3</v>
      </c>
      <c r="R2161" t="s">
        <v>40</v>
      </c>
      <c r="S2161">
        <v>1</v>
      </c>
      <c r="T2161">
        <v>2</v>
      </c>
      <c r="U2161">
        <v>5</v>
      </c>
      <c r="V2161">
        <v>1000</v>
      </c>
      <c r="W2161" t="s">
        <v>41</v>
      </c>
      <c r="X2161" t="s">
        <v>11581</v>
      </c>
      <c r="Y2161" t="s">
        <v>81</v>
      </c>
      <c r="Z2161" s="1">
        <v>44827</v>
      </c>
      <c r="AA2161" s="2">
        <v>0.56135416666666671</v>
      </c>
      <c r="AB2161" s="2">
        <v>0.2651736111111111</v>
      </c>
      <c r="AC2161" t="s">
        <v>45</v>
      </c>
      <c r="AD2161" t="s">
        <v>45</v>
      </c>
      <c r="AE2161" t="s">
        <v>45</v>
      </c>
      <c r="AF2161">
        <v>200</v>
      </c>
    </row>
    <row r="2162" spans="1:32">
      <c r="A2162">
        <v>3514</v>
      </c>
      <c r="B2162">
        <v>2614</v>
      </c>
      <c r="C2162" t="s">
        <v>133</v>
      </c>
      <c r="D2162" t="s">
        <v>8640</v>
      </c>
      <c r="E2162" t="s">
        <v>34</v>
      </c>
      <c r="F2162" t="s">
        <v>11582</v>
      </c>
      <c r="G2162" t="s">
        <v>11583</v>
      </c>
      <c r="H2162" t="s">
        <v>156</v>
      </c>
      <c r="I2162" s="1">
        <v>22365</v>
      </c>
      <c r="J2162" t="s">
        <v>11584</v>
      </c>
      <c r="K2162" t="s">
        <v>11585</v>
      </c>
      <c r="L2162">
        <v>39009</v>
      </c>
      <c r="M2162" t="s">
        <v>156</v>
      </c>
      <c r="N2162" s="1">
        <v>44633</v>
      </c>
      <c r="O2162" s="1">
        <v>44636</v>
      </c>
      <c r="P2162">
        <v>18</v>
      </c>
      <c r="Q2162">
        <v>1</v>
      </c>
      <c r="R2162" t="s">
        <v>40</v>
      </c>
      <c r="S2162">
        <v>2</v>
      </c>
      <c r="T2162">
        <v>2</v>
      </c>
      <c r="U2162">
        <v>3</v>
      </c>
      <c r="V2162">
        <v>699</v>
      </c>
      <c r="W2162" t="s">
        <v>54</v>
      </c>
      <c r="X2162" t="s">
        <v>11586</v>
      </c>
      <c r="Y2162" t="s">
        <v>43</v>
      </c>
      <c r="Z2162" s="1">
        <v>44616</v>
      </c>
      <c r="AA2162" s="2">
        <v>0.76611111111111108</v>
      </c>
      <c r="AB2162" s="2">
        <v>0.21711805555555555</v>
      </c>
      <c r="AC2162" t="s">
        <v>44</v>
      </c>
      <c r="AD2162" t="s">
        <v>45</v>
      </c>
      <c r="AE2162" t="s">
        <v>44</v>
      </c>
      <c r="AF2162">
        <v>233</v>
      </c>
    </row>
    <row r="2163" spans="1:32">
      <c r="A2163">
        <v>3515</v>
      </c>
      <c r="B2163">
        <v>2615</v>
      </c>
      <c r="C2163" t="s">
        <v>175</v>
      </c>
      <c r="D2163" t="s">
        <v>9775</v>
      </c>
      <c r="E2163" t="s">
        <v>34</v>
      </c>
      <c r="F2163" t="s">
        <v>11587</v>
      </c>
      <c r="G2163">
        <v>2796784909</v>
      </c>
      <c r="H2163" t="s">
        <v>457</v>
      </c>
      <c r="I2163" s="1">
        <v>26797</v>
      </c>
      <c r="J2163" t="s">
        <v>11588</v>
      </c>
      <c r="K2163" t="s">
        <v>11589</v>
      </c>
      <c r="L2163">
        <v>54662</v>
      </c>
      <c r="M2163" t="s">
        <v>457</v>
      </c>
      <c r="N2163" s="1">
        <v>44738</v>
      </c>
      <c r="O2163" s="1">
        <v>44742</v>
      </c>
      <c r="P2163">
        <v>50</v>
      </c>
      <c r="Q2163">
        <v>2</v>
      </c>
      <c r="R2163" t="s">
        <v>63</v>
      </c>
      <c r="S2163">
        <v>4</v>
      </c>
      <c r="T2163">
        <v>0</v>
      </c>
      <c r="U2163">
        <v>4</v>
      </c>
      <c r="V2163">
        <v>324</v>
      </c>
      <c r="W2163" t="s">
        <v>54</v>
      </c>
      <c r="X2163" t="s">
        <v>11590</v>
      </c>
      <c r="Y2163" t="s">
        <v>6</v>
      </c>
      <c r="Z2163" s="1">
        <v>44717</v>
      </c>
      <c r="AA2163" s="2">
        <v>0.19069444444444442</v>
      </c>
      <c r="AB2163" s="2">
        <v>8.2754629629629636E-2</v>
      </c>
      <c r="AC2163" t="s">
        <v>44</v>
      </c>
      <c r="AD2163" t="s">
        <v>44</v>
      </c>
      <c r="AE2163" t="s">
        <v>44</v>
      </c>
      <c r="AF2163">
        <v>81</v>
      </c>
    </row>
    <row r="2164" spans="1:32">
      <c r="A2164">
        <v>3519</v>
      </c>
      <c r="B2164">
        <v>2619</v>
      </c>
      <c r="C2164" t="s">
        <v>11591</v>
      </c>
      <c r="D2164" t="s">
        <v>1023</v>
      </c>
      <c r="E2164" t="s">
        <v>34</v>
      </c>
      <c r="F2164" t="s">
        <v>11592</v>
      </c>
      <c r="G2164" t="s">
        <v>11593</v>
      </c>
      <c r="H2164" t="s">
        <v>129</v>
      </c>
      <c r="I2164" s="1">
        <v>33059</v>
      </c>
      <c r="J2164" t="s">
        <v>11594</v>
      </c>
      <c r="K2164" t="s">
        <v>11595</v>
      </c>
      <c r="L2164">
        <v>8636</v>
      </c>
      <c r="M2164" t="s">
        <v>129</v>
      </c>
      <c r="N2164" s="1">
        <v>44785</v>
      </c>
      <c r="O2164" s="1">
        <v>44787</v>
      </c>
      <c r="P2164">
        <v>84</v>
      </c>
      <c r="Q2164">
        <v>4</v>
      </c>
      <c r="R2164" t="s">
        <v>40</v>
      </c>
      <c r="S2164">
        <v>4</v>
      </c>
      <c r="T2164">
        <v>2</v>
      </c>
      <c r="U2164">
        <v>2</v>
      </c>
      <c r="V2164">
        <v>468</v>
      </c>
      <c r="W2164" t="s">
        <v>54</v>
      </c>
      <c r="X2164" t="s">
        <v>11596</v>
      </c>
      <c r="Y2164" t="s">
        <v>65</v>
      </c>
      <c r="Z2164" s="1">
        <v>44752</v>
      </c>
      <c r="AA2164" s="2">
        <v>0.89192129629629635</v>
      </c>
      <c r="AB2164" s="2">
        <v>0.2472337962962963</v>
      </c>
      <c r="AC2164" t="s">
        <v>45</v>
      </c>
      <c r="AD2164" t="s">
        <v>45</v>
      </c>
      <c r="AE2164" t="s">
        <v>44</v>
      </c>
      <c r="AF2164">
        <v>234</v>
      </c>
    </row>
    <row r="2165" spans="1:32">
      <c r="A2165">
        <v>3520</v>
      </c>
      <c r="B2165">
        <v>2620</v>
      </c>
      <c r="C2165" t="s">
        <v>341</v>
      </c>
      <c r="D2165" t="s">
        <v>4785</v>
      </c>
      <c r="E2165" t="s">
        <v>34</v>
      </c>
      <c r="F2165" t="s">
        <v>11597</v>
      </c>
      <c r="G2165" t="s">
        <v>11598</v>
      </c>
      <c r="H2165" t="s">
        <v>457</v>
      </c>
      <c r="I2165" s="1">
        <v>36574</v>
      </c>
      <c r="J2165" t="s">
        <v>11599</v>
      </c>
      <c r="K2165" t="s">
        <v>11600</v>
      </c>
      <c r="L2165">
        <v>29488</v>
      </c>
      <c r="M2165" t="s">
        <v>457</v>
      </c>
      <c r="N2165" s="1">
        <v>44612</v>
      </c>
      <c r="O2165" s="1">
        <v>44617</v>
      </c>
      <c r="P2165">
        <v>29</v>
      </c>
      <c r="Q2165">
        <v>2</v>
      </c>
      <c r="R2165" t="s">
        <v>63</v>
      </c>
      <c r="S2165">
        <v>1</v>
      </c>
      <c r="T2165">
        <v>0</v>
      </c>
      <c r="U2165">
        <v>5</v>
      </c>
      <c r="V2165">
        <v>425</v>
      </c>
      <c r="W2165" t="s">
        <v>54</v>
      </c>
      <c r="X2165" t="s">
        <v>11601</v>
      </c>
      <c r="Y2165" t="s">
        <v>43</v>
      </c>
      <c r="Z2165" s="1">
        <v>44583</v>
      </c>
      <c r="AA2165" s="2">
        <v>0.6174884259259259</v>
      </c>
      <c r="AB2165" s="2">
        <v>0.3659722222222222</v>
      </c>
      <c r="AC2165" t="s">
        <v>45</v>
      </c>
      <c r="AD2165" t="s">
        <v>44</v>
      </c>
      <c r="AE2165" t="s">
        <v>44</v>
      </c>
      <c r="AF2165">
        <v>85</v>
      </c>
    </row>
    <row r="2166" spans="1:32">
      <c r="A2166">
        <v>3521</v>
      </c>
      <c r="B2166">
        <v>2621</v>
      </c>
      <c r="C2166" t="s">
        <v>881</v>
      </c>
      <c r="D2166" t="s">
        <v>2190</v>
      </c>
      <c r="E2166" t="s">
        <v>48</v>
      </c>
      <c r="F2166" t="s">
        <v>11602</v>
      </c>
      <c r="G2166" t="s">
        <v>11603</v>
      </c>
      <c r="H2166" t="s">
        <v>77</v>
      </c>
      <c r="I2166" s="1">
        <v>24628</v>
      </c>
      <c r="J2166" t="s">
        <v>11604</v>
      </c>
      <c r="K2166" t="s">
        <v>11605</v>
      </c>
      <c r="L2166">
        <v>5022</v>
      </c>
      <c r="M2166" t="s">
        <v>77</v>
      </c>
      <c r="N2166" s="1">
        <v>44740</v>
      </c>
      <c r="O2166" s="1">
        <v>44742</v>
      </c>
      <c r="P2166">
        <v>98</v>
      </c>
      <c r="Q2166">
        <v>4</v>
      </c>
      <c r="R2166" t="s">
        <v>63</v>
      </c>
      <c r="S2166">
        <v>1</v>
      </c>
      <c r="T2166">
        <v>2</v>
      </c>
      <c r="U2166">
        <v>2</v>
      </c>
      <c r="V2166">
        <v>130</v>
      </c>
      <c r="W2166" t="s">
        <v>54</v>
      </c>
      <c r="X2166" t="s">
        <v>11606</v>
      </c>
      <c r="Y2166" t="s">
        <v>43</v>
      </c>
      <c r="Z2166" s="1">
        <v>44705</v>
      </c>
      <c r="AA2166" s="2">
        <v>0.14958333333333332</v>
      </c>
      <c r="AB2166" s="2">
        <v>0.43872685185185184</v>
      </c>
      <c r="AC2166" t="s">
        <v>44</v>
      </c>
      <c r="AD2166" t="s">
        <v>44</v>
      </c>
      <c r="AE2166" t="s">
        <v>44</v>
      </c>
      <c r="AF2166">
        <v>65</v>
      </c>
    </row>
    <row r="2167" spans="1:32">
      <c r="A2167">
        <v>3522</v>
      </c>
      <c r="B2167">
        <v>2622</v>
      </c>
      <c r="C2167" t="s">
        <v>139</v>
      </c>
      <c r="D2167" t="s">
        <v>2581</v>
      </c>
      <c r="E2167" t="s">
        <v>34</v>
      </c>
      <c r="F2167" t="s">
        <v>11607</v>
      </c>
      <c r="G2167" t="s">
        <v>11608</v>
      </c>
      <c r="H2167" t="s">
        <v>60</v>
      </c>
      <c r="I2167" s="1">
        <v>18330</v>
      </c>
      <c r="J2167" t="s">
        <v>11609</v>
      </c>
      <c r="K2167" t="s">
        <v>11610</v>
      </c>
      <c r="L2167">
        <v>68725</v>
      </c>
      <c r="M2167" t="s">
        <v>60</v>
      </c>
      <c r="N2167" s="1">
        <v>44646</v>
      </c>
      <c r="O2167" s="1">
        <v>44649</v>
      </c>
      <c r="P2167">
        <v>45</v>
      </c>
      <c r="Q2167">
        <v>2</v>
      </c>
      <c r="R2167" t="s">
        <v>40</v>
      </c>
      <c r="S2167">
        <v>4</v>
      </c>
      <c r="T2167">
        <v>1</v>
      </c>
      <c r="U2167">
        <v>3</v>
      </c>
      <c r="V2167">
        <v>663</v>
      </c>
      <c r="W2167" t="s">
        <v>54</v>
      </c>
      <c r="X2167" t="s">
        <v>11611</v>
      </c>
      <c r="Y2167" t="s">
        <v>81</v>
      </c>
      <c r="Z2167" s="1">
        <v>44624</v>
      </c>
      <c r="AA2167" s="2">
        <v>0.51530092592592591</v>
      </c>
      <c r="AB2167" s="2">
        <v>0.84936342592592595</v>
      </c>
      <c r="AC2167" t="s">
        <v>45</v>
      </c>
      <c r="AD2167" t="s">
        <v>45</v>
      </c>
      <c r="AE2167" t="s">
        <v>44</v>
      </c>
      <c r="AF2167">
        <v>221</v>
      </c>
    </row>
    <row r="2168" spans="1:32">
      <c r="A2168">
        <v>3525</v>
      </c>
      <c r="B2168">
        <v>2625</v>
      </c>
      <c r="C2168" t="s">
        <v>3610</v>
      </c>
      <c r="D2168" t="s">
        <v>7504</v>
      </c>
      <c r="E2168" t="s">
        <v>48</v>
      </c>
      <c r="F2168" t="s">
        <v>11612</v>
      </c>
      <c r="G2168" t="s">
        <v>11613</v>
      </c>
      <c r="H2168" t="s">
        <v>317</v>
      </c>
      <c r="I2168" s="1">
        <v>19269</v>
      </c>
      <c r="J2168" t="s">
        <v>11614</v>
      </c>
      <c r="K2168" t="s">
        <v>11615</v>
      </c>
      <c r="L2168">
        <v>83220</v>
      </c>
      <c r="M2168" t="s">
        <v>317</v>
      </c>
      <c r="N2168" s="1">
        <v>44578</v>
      </c>
      <c r="O2168" s="1">
        <v>44583</v>
      </c>
      <c r="P2168">
        <v>23</v>
      </c>
      <c r="Q2168">
        <v>1</v>
      </c>
      <c r="R2168" t="s">
        <v>63</v>
      </c>
      <c r="S2168">
        <v>3</v>
      </c>
      <c r="T2168">
        <v>2</v>
      </c>
      <c r="U2168">
        <v>5</v>
      </c>
      <c r="V2168">
        <v>310</v>
      </c>
      <c r="W2168" t="s">
        <v>54</v>
      </c>
      <c r="X2168" t="s">
        <v>11616</v>
      </c>
      <c r="Y2168" t="s">
        <v>43</v>
      </c>
      <c r="Z2168" s="1">
        <v>44565</v>
      </c>
      <c r="AA2168" s="2">
        <v>0.85730324074074071</v>
      </c>
      <c r="AB2168" s="2">
        <v>0.40924768518518517</v>
      </c>
      <c r="AC2168" t="s">
        <v>45</v>
      </c>
      <c r="AD2168" t="s">
        <v>44</v>
      </c>
      <c r="AE2168" t="s">
        <v>45</v>
      </c>
      <c r="AF2168">
        <v>62</v>
      </c>
    </row>
    <row r="2169" spans="1:32">
      <c r="A2169">
        <v>3526</v>
      </c>
      <c r="B2169">
        <v>2626</v>
      </c>
      <c r="C2169" t="s">
        <v>7814</v>
      </c>
      <c r="D2169" t="s">
        <v>7878</v>
      </c>
      <c r="E2169" t="s">
        <v>48</v>
      </c>
      <c r="F2169" t="s">
        <v>11617</v>
      </c>
      <c r="G2169" t="s">
        <v>11618</v>
      </c>
      <c r="H2169" t="s">
        <v>309</v>
      </c>
      <c r="I2169" s="1">
        <v>18011</v>
      </c>
      <c r="J2169" t="s">
        <v>11619</v>
      </c>
      <c r="K2169" t="s">
        <v>11620</v>
      </c>
      <c r="L2169">
        <v>3640</v>
      </c>
      <c r="M2169" t="s">
        <v>309</v>
      </c>
      <c r="N2169" s="1">
        <v>44786</v>
      </c>
      <c r="O2169" s="1">
        <v>44789</v>
      </c>
      <c r="P2169">
        <v>14</v>
      </c>
      <c r="Q2169">
        <v>1</v>
      </c>
      <c r="R2169" t="s">
        <v>63</v>
      </c>
      <c r="S2169">
        <v>3</v>
      </c>
      <c r="T2169">
        <v>2</v>
      </c>
      <c r="U2169">
        <v>3</v>
      </c>
      <c r="V2169">
        <v>198</v>
      </c>
      <c r="W2169" t="s">
        <v>41</v>
      </c>
      <c r="X2169" t="s">
        <v>11621</v>
      </c>
      <c r="Y2169" t="s">
        <v>6</v>
      </c>
      <c r="Z2169" s="1">
        <v>44766</v>
      </c>
      <c r="AA2169" s="2">
        <v>0.95693287037037045</v>
      </c>
      <c r="AB2169" s="2">
        <v>0.28965277777777776</v>
      </c>
      <c r="AC2169" t="s">
        <v>44</v>
      </c>
      <c r="AD2169" t="s">
        <v>44</v>
      </c>
      <c r="AE2169" t="s">
        <v>45</v>
      </c>
      <c r="AF2169">
        <v>66</v>
      </c>
    </row>
    <row r="2170" spans="1:32">
      <c r="A2170">
        <v>3527</v>
      </c>
      <c r="B2170">
        <v>2627</v>
      </c>
      <c r="C2170" t="s">
        <v>552</v>
      </c>
      <c r="D2170" t="s">
        <v>768</v>
      </c>
      <c r="E2170" t="s">
        <v>34</v>
      </c>
      <c r="F2170" t="s">
        <v>11622</v>
      </c>
      <c r="G2170" t="s">
        <v>11623</v>
      </c>
      <c r="H2170" t="s">
        <v>530</v>
      </c>
      <c r="I2170" s="1">
        <v>29186</v>
      </c>
      <c r="J2170" t="s">
        <v>11624</v>
      </c>
      <c r="K2170" t="s">
        <v>7282</v>
      </c>
      <c r="L2170">
        <v>81613</v>
      </c>
      <c r="M2170" t="s">
        <v>530</v>
      </c>
      <c r="N2170" s="1">
        <v>44620</v>
      </c>
      <c r="O2170" s="1">
        <v>44625</v>
      </c>
      <c r="P2170">
        <v>6</v>
      </c>
      <c r="Q2170">
        <v>1</v>
      </c>
      <c r="R2170" t="s">
        <v>40</v>
      </c>
      <c r="S2170">
        <v>3</v>
      </c>
      <c r="T2170">
        <v>1</v>
      </c>
      <c r="U2170">
        <v>5</v>
      </c>
      <c r="V2170">
        <v>1125</v>
      </c>
      <c r="W2170" t="s">
        <v>41</v>
      </c>
      <c r="X2170" t="s">
        <v>11625</v>
      </c>
      <c r="Y2170" t="s">
        <v>6</v>
      </c>
      <c r="Z2170" s="1">
        <v>44606</v>
      </c>
      <c r="AA2170" s="2">
        <v>0.21377314814814816</v>
      </c>
      <c r="AB2170" s="2">
        <v>0.28010416666666665</v>
      </c>
      <c r="AC2170" t="s">
        <v>45</v>
      </c>
      <c r="AD2170" t="s">
        <v>44</v>
      </c>
      <c r="AE2170" t="s">
        <v>44</v>
      </c>
      <c r="AF2170">
        <v>225</v>
      </c>
    </row>
    <row r="2171" spans="1:32">
      <c r="A2171">
        <v>3528</v>
      </c>
      <c r="B2171">
        <v>2628</v>
      </c>
      <c r="C2171" t="s">
        <v>2816</v>
      </c>
      <c r="D2171" t="s">
        <v>752</v>
      </c>
      <c r="E2171" t="s">
        <v>48</v>
      </c>
      <c r="F2171" t="s">
        <v>11626</v>
      </c>
      <c r="G2171" t="s">
        <v>11627</v>
      </c>
      <c r="H2171" t="s">
        <v>135</v>
      </c>
      <c r="I2171" s="1">
        <v>19628</v>
      </c>
      <c r="J2171" t="s">
        <v>11628</v>
      </c>
      <c r="K2171" t="s">
        <v>11629</v>
      </c>
      <c r="L2171">
        <v>41652</v>
      </c>
      <c r="M2171" t="s">
        <v>135</v>
      </c>
      <c r="N2171" s="1">
        <v>44778</v>
      </c>
      <c r="O2171" s="1">
        <v>44783</v>
      </c>
      <c r="P2171">
        <v>67</v>
      </c>
      <c r="Q2171">
        <v>3</v>
      </c>
      <c r="R2171" t="s">
        <v>53</v>
      </c>
      <c r="S2171">
        <v>3</v>
      </c>
      <c r="T2171">
        <v>0</v>
      </c>
      <c r="U2171">
        <v>5</v>
      </c>
      <c r="V2171">
        <v>730</v>
      </c>
      <c r="W2171" t="s">
        <v>54</v>
      </c>
      <c r="X2171" t="s">
        <v>11630</v>
      </c>
      <c r="Y2171" t="s">
        <v>65</v>
      </c>
      <c r="Z2171" s="1">
        <v>44744</v>
      </c>
      <c r="AA2171" s="2">
        <v>0.98667824074074073</v>
      </c>
      <c r="AB2171" s="2">
        <v>0.55309027777777775</v>
      </c>
      <c r="AC2171" t="s">
        <v>44</v>
      </c>
      <c r="AD2171" t="s">
        <v>45</v>
      </c>
      <c r="AE2171" t="s">
        <v>44</v>
      </c>
      <c r="AF2171">
        <v>146</v>
      </c>
    </row>
    <row r="2172" spans="1:32">
      <c r="A2172">
        <v>3529</v>
      </c>
      <c r="B2172">
        <v>2629</v>
      </c>
      <c r="C2172" t="s">
        <v>1392</v>
      </c>
      <c r="D2172" t="s">
        <v>11631</v>
      </c>
      <c r="E2172" t="s">
        <v>34</v>
      </c>
      <c r="F2172" t="s">
        <v>11632</v>
      </c>
      <c r="G2172" t="s">
        <v>11633</v>
      </c>
      <c r="H2172" t="s">
        <v>37</v>
      </c>
      <c r="I2172" s="1">
        <v>20552</v>
      </c>
      <c r="J2172" t="s">
        <v>11634</v>
      </c>
      <c r="K2172" t="s">
        <v>11635</v>
      </c>
      <c r="L2172">
        <v>43162</v>
      </c>
      <c r="M2172" t="s">
        <v>37</v>
      </c>
      <c r="N2172" s="1">
        <v>44708</v>
      </c>
      <c r="O2172" s="1">
        <v>44713</v>
      </c>
      <c r="P2172">
        <v>57</v>
      </c>
      <c r="Q2172">
        <v>3</v>
      </c>
      <c r="R2172" t="s">
        <v>40</v>
      </c>
      <c r="S2172">
        <v>3</v>
      </c>
      <c r="T2172">
        <v>0</v>
      </c>
      <c r="U2172">
        <v>5</v>
      </c>
      <c r="V2172">
        <v>1200</v>
      </c>
      <c r="W2172" t="s">
        <v>41</v>
      </c>
      <c r="X2172" t="s">
        <v>11636</v>
      </c>
      <c r="Y2172" t="s">
        <v>65</v>
      </c>
      <c r="Z2172" s="1">
        <v>44669</v>
      </c>
      <c r="AA2172" s="2">
        <v>0.12452546296296296</v>
      </c>
      <c r="AB2172" s="2">
        <v>0.96640046296296289</v>
      </c>
      <c r="AC2172" t="s">
        <v>44</v>
      </c>
      <c r="AD2172" t="s">
        <v>44</v>
      </c>
      <c r="AE2172" t="s">
        <v>44</v>
      </c>
      <c r="AF2172">
        <v>240</v>
      </c>
    </row>
    <row r="2173" spans="1:32">
      <c r="A2173">
        <v>3531</v>
      </c>
      <c r="B2173">
        <v>2631</v>
      </c>
      <c r="C2173" t="s">
        <v>11637</v>
      </c>
      <c r="D2173" t="s">
        <v>7928</v>
      </c>
      <c r="E2173" t="s">
        <v>34</v>
      </c>
      <c r="F2173" t="s">
        <v>11638</v>
      </c>
      <c r="G2173" t="s">
        <v>11639</v>
      </c>
      <c r="H2173" t="s">
        <v>164</v>
      </c>
      <c r="I2173" s="1">
        <v>37019</v>
      </c>
      <c r="J2173" t="s">
        <v>11640</v>
      </c>
      <c r="K2173" t="s">
        <v>11641</v>
      </c>
      <c r="L2173">
        <v>92194</v>
      </c>
      <c r="M2173" t="s">
        <v>164</v>
      </c>
      <c r="N2173" s="1">
        <v>44749</v>
      </c>
      <c r="O2173" s="1">
        <v>44750</v>
      </c>
      <c r="P2173">
        <v>84</v>
      </c>
      <c r="Q2173">
        <v>4</v>
      </c>
      <c r="R2173" t="s">
        <v>40</v>
      </c>
      <c r="S2173">
        <v>3</v>
      </c>
      <c r="T2173">
        <v>1</v>
      </c>
      <c r="U2173">
        <v>1</v>
      </c>
      <c r="V2173">
        <v>215</v>
      </c>
      <c r="W2173" t="s">
        <v>54</v>
      </c>
      <c r="X2173" t="s">
        <v>11642</v>
      </c>
      <c r="Y2173" t="s">
        <v>43</v>
      </c>
      <c r="Z2173" s="1">
        <v>44722</v>
      </c>
      <c r="AA2173" s="2">
        <v>0.87168981481481478</v>
      </c>
      <c r="AB2173" s="2">
        <v>0.99100694444444448</v>
      </c>
      <c r="AC2173" t="s">
        <v>44</v>
      </c>
      <c r="AD2173" t="s">
        <v>45</v>
      </c>
      <c r="AE2173" t="s">
        <v>44</v>
      </c>
      <c r="AF2173">
        <v>215</v>
      </c>
    </row>
    <row r="2174" spans="1:32">
      <c r="A2174">
        <v>3532</v>
      </c>
      <c r="B2174">
        <v>2632</v>
      </c>
      <c r="C2174" t="s">
        <v>1888</v>
      </c>
      <c r="D2174" t="s">
        <v>1241</v>
      </c>
      <c r="E2174" t="s">
        <v>48</v>
      </c>
      <c r="F2174" t="s">
        <v>11643</v>
      </c>
      <c r="G2174" t="s">
        <v>11644</v>
      </c>
      <c r="H2174" t="s">
        <v>295</v>
      </c>
      <c r="I2174" s="1">
        <v>33356</v>
      </c>
      <c r="J2174" t="s">
        <v>11645</v>
      </c>
      <c r="K2174" t="s">
        <v>11646</v>
      </c>
      <c r="L2174">
        <v>73119</v>
      </c>
      <c r="M2174" t="s">
        <v>295</v>
      </c>
      <c r="N2174" s="1">
        <v>44899</v>
      </c>
      <c r="O2174" s="1">
        <v>44901</v>
      </c>
      <c r="P2174">
        <v>54</v>
      </c>
      <c r="Q2174">
        <v>3</v>
      </c>
      <c r="R2174" t="s">
        <v>40</v>
      </c>
      <c r="S2174">
        <v>1</v>
      </c>
      <c r="T2174">
        <v>0</v>
      </c>
      <c r="U2174">
        <v>2</v>
      </c>
      <c r="V2174">
        <v>410</v>
      </c>
      <c r="W2174" t="s">
        <v>41</v>
      </c>
      <c r="X2174" t="s">
        <v>11647</v>
      </c>
      <c r="Y2174" t="s">
        <v>81</v>
      </c>
      <c r="Z2174" s="1">
        <v>44867</v>
      </c>
      <c r="AA2174" s="2">
        <v>0.66379629629629633</v>
      </c>
      <c r="AB2174" s="2">
        <v>0.11876157407407407</v>
      </c>
      <c r="AC2174" t="s">
        <v>44</v>
      </c>
      <c r="AD2174" t="s">
        <v>44</v>
      </c>
      <c r="AE2174" t="s">
        <v>44</v>
      </c>
      <c r="AF2174">
        <v>205</v>
      </c>
    </row>
    <row r="2175" spans="1:32">
      <c r="A2175">
        <v>3533</v>
      </c>
      <c r="B2175">
        <v>2633</v>
      </c>
      <c r="C2175" t="s">
        <v>590</v>
      </c>
      <c r="D2175" t="s">
        <v>6242</v>
      </c>
      <c r="E2175" t="s">
        <v>48</v>
      </c>
      <c r="F2175" t="s">
        <v>11648</v>
      </c>
      <c r="G2175" t="s">
        <v>11649</v>
      </c>
      <c r="H2175" t="s">
        <v>60</v>
      </c>
      <c r="I2175" s="1">
        <v>25243</v>
      </c>
      <c r="J2175" t="s">
        <v>11650</v>
      </c>
      <c r="K2175" t="s">
        <v>5220</v>
      </c>
      <c r="L2175">
        <v>48961</v>
      </c>
      <c r="M2175" t="s">
        <v>60</v>
      </c>
      <c r="N2175" s="1">
        <v>44787</v>
      </c>
      <c r="O2175" s="1">
        <v>44788</v>
      </c>
      <c r="P2175">
        <v>68</v>
      </c>
      <c r="Q2175">
        <v>3</v>
      </c>
      <c r="R2175" t="s">
        <v>63</v>
      </c>
      <c r="S2175">
        <v>4</v>
      </c>
      <c r="T2175">
        <v>2</v>
      </c>
      <c r="U2175">
        <v>1</v>
      </c>
      <c r="V2175">
        <v>80</v>
      </c>
      <c r="W2175" t="s">
        <v>54</v>
      </c>
      <c r="X2175" t="s">
        <v>11651</v>
      </c>
      <c r="Y2175" t="s">
        <v>65</v>
      </c>
      <c r="Z2175" s="1">
        <v>44767</v>
      </c>
      <c r="AA2175" s="2">
        <v>5.0370370370370371E-2</v>
      </c>
      <c r="AB2175" s="2">
        <v>0.24671296296296297</v>
      </c>
      <c r="AC2175" t="s">
        <v>44</v>
      </c>
      <c r="AD2175" t="s">
        <v>44</v>
      </c>
      <c r="AE2175" t="s">
        <v>45</v>
      </c>
      <c r="AF2175">
        <v>80</v>
      </c>
    </row>
    <row r="2176" spans="1:32">
      <c r="A2176">
        <v>3534</v>
      </c>
      <c r="B2176">
        <v>2634</v>
      </c>
      <c r="C2176" t="s">
        <v>3217</v>
      </c>
      <c r="D2176" t="s">
        <v>6657</v>
      </c>
      <c r="E2176" t="s">
        <v>34</v>
      </c>
      <c r="F2176" t="s">
        <v>11652</v>
      </c>
      <c r="G2176" t="s">
        <v>11653</v>
      </c>
      <c r="H2176" t="s">
        <v>37</v>
      </c>
      <c r="I2176" s="1">
        <v>16163</v>
      </c>
      <c r="J2176" t="s">
        <v>11654</v>
      </c>
      <c r="K2176" t="s">
        <v>11655</v>
      </c>
      <c r="L2176">
        <v>83025</v>
      </c>
      <c r="M2176" t="s">
        <v>37</v>
      </c>
      <c r="N2176" s="1">
        <v>44733</v>
      </c>
      <c r="O2176" s="1">
        <v>44738</v>
      </c>
      <c r="P2176">
        <v>62</v>
      </c>
      <c r="Q2176">
        <v>3</v>
      </c>
      <c r="R2176" t="s">
        <v>63</v>
      </c>
      <c r="S2176">
        <v>1</v>
      </c>
      <c r="T2176">
        <v>0</v>
      </c>
      <c r="U2176">
        <v>5</v>
      </c>
      <c r="V2176">
        <v>350</v>
      </c>
      <c r="W2176" t="s">
        <v>54</v>
      </c>
      <c r="X2176" t="s">
        <v>11656</v>
      </c>
      <c r="Y2176" t="s">
        <v>43</v>
      </c>
      <c r="Z2176" s="1">
        <v>44710</v>
      </c>
      <c r="AA2176" s="2">
        <v>4.462962962962963E-2</v>
      </c>
      <c r="AB2176" s="2">
        <v>0.66819444444444442</v>
      </c>
      <c r="AC2176" t="s">
        <v>45</v>
      </c>
      <c r="AD2176" t="s">
        <v>45</v>
      </c>
      <c r="AE2176" t="s">
        <v>45</v>
      </c>
      <c r="AF2176">
        <v>70</v>
      </c>
    </row>
    <row r="2177" spans="1:32">
      <c r="A2177">
        <v>3536</v>
      </c>
      <c r="B2177">
        <v>2636</v>
      </c>
      <c r="C2177" t="s">
        <v>90</v>
      </c>
      <c r="D2177" t="s">
        <v>5157</v>
      </c>
      <c r="E2177" t="s">
        <v>34</v>
      </c>
      <c r="F2177" t="s">
        <v>11657</v>
      </c>
      <c r="G2177" t="s">
        <v>11658</v>
      </c>
      <c r="H2177" t="s">
        <v>171</v>
      </c>
      <c r="I2177" s="1">
        <v>28188</v>
      </c>
      <c r="J2177" t="s">
        <v>11659</v>
      </c>
      <c r="K2177" t="s">
        <v>11660</v>
      </c>
      <c r="L2177">
        <v>92567</v>
      </c>
      <c r="M2177" t="s">
        <v>171</v>
      </c>
      <c r="N2177" s="1">
        <v>44907</v>
      </c>
      <c r="O2177" s="1">
        <v>44910</v>
      </c>
      <c r="P2177">
        <v>12</v>
      </c>
      <c r="Q2177">
        <v>1</v>
      </c>
      <c r="R2177" t="s">
        <v>40</v>
      </c>
      <c r="S2177">
        <v>2</v>
      </c>
      <c r="T2177">
        <v>0</v>
      </c>
      <c r="U2177">
        <v>3</v>
      </c>
      <c r="V2177">
        <v>705</v>
      </c>
      <c r="W2177" t="s">
        <v>41</v>
      </c>
      <c r="X2177" t="s">
        <v>11661</v>
      </c>
      <c r="Y2177" t="s">
        <v>65</v>
      </c>
      <c r="Z2177" s="1">
        <v>44899</v>
      </c>
      <c r="AA2177" s="2">
        <v>0.73009259259259263</v>
      </c>
      <c r="AB2177" s="2">
        <v>0.63928240740740738</v>
      </c>
      <c r="AC2177" t="s">
        <v>45</v>
      </c>
      <c r="AD2177" t="s">
        <v>44</v>
      </c>
      <c r="AE2177" t="s">
        <v>45</v>
      </c>
      <c r="AF2177">
        <v>235</v>
      </c>
    </row>
    <row r="2178" spans="1:32">
      <c r="A2178">
        <v>3537</v>
      </c>
      <c r="B2178">
        <v>2637</v>
      </c>
      <c r="C2178" t="s">
        <v>11662</v>
      </c>
      <c r="D2178" t="s">
        <v>6046</v>
      </c>
      <c r="E2178" t="s">
        <v>34</v>
      </c>
      <c r="F2178" t="s">
        <v>11663</v>
      </c>
      <c r="G2178" t="s">
        <v>11664</v>
      </c>
      <c r="H2178" t="s">
        <v>37</v>
      </c>
      <c r="I2178" s="1">
        <v>32174</v>
      </c>
      <c r="J2178" t="s">
        <v>11665</v>
      </c>
      <c r="K2178" t="s">
        <v>11666</v>
      </c>
      <c r="L2178">
        <v>46341</v>
      </c>
      <c r="M2178" t="s">
        <v>37</v>
      </c>
      <c r="N2178" s="1">
        <v>44750</v>
      </c>
      <c r="O2178" s="1">
        <v>44753</v>
      </c>
      <c r="P2178">
        <v>80</v>
      </c>
      <c r="Q2178">
        <v>4</v>
      </c>
      <c r="R2178" t="s">
        <v>63</v>
      </c>
      <c r="S2178">
        <v>4</v>
      </c>
      <c r="T2178">
        <v>0</v>
      </c>
      <c r="U2178">
        <v>3</v>
      </c>
      <c r="V2178">
        <v>255</v>
      </c>
      <c r="W2178" t="s">
        <v>41</v>
      </c>
      <c r="X2178" t="s">
        <v>11667</v>
      </c>
      <c r="Y2178" t="s">
        <v>43</v>
      </c>
      <c r="Z2178" s="1">
        <v>44719</v>
      </c>
      <c r="AA2178" s="2">
        <v>0.30905092592592592</v>
      </c>
      <c r="AB2178" s="2">
        <v>0.18010416666666665</v>
      </c>
      <c r="AC2178" t="s">
        <v>44</v>
      </c>
      <c r="AD2178" t="s">
        <v>44</v>
      </c>
      <c r="AE2178" t="s">
        <v>45</v>
      </c>
      <c r="AF2178">
        <v>85</v>
      </c>
    </row>
    <row r="2179" spans="1:32">
      <c r="A2179">
        <v>3538</v>
      </c>
      <c r="B2179">
        <v>2638</v>
      </c>
      <c r="C2179" t="s">
        <v>1050</v>
      </c>
      <c r="D2179" t="s">
        <v>3541</v>
      </c>
      <c r="E2179" t="s">
        <v>48</v>
      </c>
      <c r="F2179" t="s">
        <v>3651</v>
      </c>
      <c r="G2179" t="s">
        <v>11668</v>
      </c>
      <c r="H2179" t="s">
        <v>171</v>
      </c>
      <c r="I2179" s="1">
        <v>22767</v>
      </c>
      <c r="J2179" t="s">
        <v>11669</v>
      </c>
      <c r="K2179" t="s">
        <v>11670</v>
      </c>
      <c r="L2179">
        <v>93199</v>
      </c>
      <c r="M2179" t="s">
        <v>171</v>
      </c>
      <c r="N2179" s="1">
        <v>44867</v>
      </c>
      <c r="O2179" s="1">
        <v>44872</v>
      </c>
      <c r="P2179">
        <v>50</v>
      </c>
      <c r="Q2179">
        <v>2</v>
      </c>
      <c r="R2179" t="s">
        <v>63</v>
      </c>
      <c r="S2179">
        <v>3</v>
      </c>
      <c r="T2179">
        <v>2</v>
      </c>
      <c r="U2179">
        <v>5</v>
      </c>
      <c r="V2179">
        <v>350</v>
      </c>
      <c r="W2179" t="s">
        <v>54</v>
      </c>
      <c r="X2179" t="s">
        <v>11671</v>
      </c>
      <c r="Y2179" t="s">
        <v>65</v>
      </c>
      <c r="Z2179" s="1">
        <v>44832</v>
      </c>
      <c r="AA2179" s="2">
        <v>0.58393518518518517</v>
      </c>
      <c r="AB2179" s="2">
        <v>0.11152777777777778</v>
      </c>
      <c r="AC2179" t="s">
        <v>45</v>
      </c>
      <c r="AD2179" t="s">
        <v>44</v>
      </c>
      <c r="AE2179" t="s">
        <v>45</v>
      </c>
      <c r="AF2179">
        <v>70</v>
      </c>
    </row>
    <row r="2180" spans="1:32">
      <c r="A2180">
        <v>3539</v>
      </c>
      <c r="B2180">
        <v>2639</v>
      </c>
      <c r="C2180" t="s">
        <v>5029</v>
      </c>
      <c r="D2180" t="s">
        <v>847</v>
      </c>
      <c r="E2180" t="s">
        <v>48</v>
      </c>
      <c r="F2180" t="s">
        <v>11672</v>
      </c>
      <c r="G2180">
        <v>2859647955</v>
      </c>
      <c r="H2180" t="s">
        <v>129</v>
      </c>
      <c r="I2180" s="1">
        <v>20964</v>
      </c>
      <c r="J2180" t="s">
        <v>11673</v>
      </c>
      <c r="K2180" t="s">
        <v>11674</v>
      </c>
      <c r="L2180">
        <v>63922</v>
      </c>
      <c r="M2180" t="s">
        <v>129</v>
      </c>
      <c r="N2180" s="1">
        <v>44818</v>
      </c>
      <c r="O2180" s="1">
        <v>44819</v>
      </c>
      <c r="P2180">
        <v>67</v>
      </c>
      <c r="Q2180">
        <v>3</v>
      </c>
      <c r="R2180" t="s">
        <v>53</v>
      </c>
      <c r="S2180">
        <v>4</v>
      </c>
      <c r="T2180">
        <v>1</v>
      </c>
      <c r="U2180">
        <v>1</v>
      </c>
      <c r="V2180">
        <v>147</v>
      </c>
      <c r="W2180" t="s">
        <v>54</v>
      </c>
      <c r="X2180" t="s">
        <v>11675</v>
      </c>
      <c r="Y2180" t="s">
        <v>43</v>
      </c>
      <c r="Z2180" s="1">
        <v>44797</v>
      </c>
      <c r="AA2180" s="2">
        <v>0.89239583333333339</v>
      </c>
      <c r="AB2180" s="2">
        <v>0.86813657407407396</v>
      </c>
      <c r="AC2180" t="s">
        <v>44</v>
      </c>
      <c r="AD2180" t="s">
        <v>45</v>
      </c>
      <c r="AE2180" t="s">
        <v>44</v>
      </c>
      <c r="AF2180">
        <v>147</v>
      </c>
    </row>
    <row r="2181" spans="1:32">
      <c r="A2181">
        <v>3540</v>
      </c>
      <c r="B2181">
        <v>2640</v>
      </c>
      <c r="C2181" t="s">
        <v>2202</v>
      </c>
      <c r="D2181" t="s">
        <v>1298</v>
      </c>
      <c r="E2181" t="s">
        <v>34</v>
      </c>
      <c r="F2181" t="s">
        <v>11676</v>
      </c>
      <c r="G2181" t="s">
        <v>11677</v>
      </c>
      <c r="H2181" t="s">
        <v>156</v>
      </c>
      <c r="I2181" s="1">
        <v>23132</v>
      </c>
      <c r="J2181" t="s">
        <v>11678</v>
      </c>
      <c r="K2181" t="s">
        <v>11679</v>
      </c>
      <c r="L2181">
        <v>80386</v>
      </c>
      <c r="M2181" t="s">
        <v>156</v>
      </c>
      <c r="N2181" s="1">
        <v>44773</v>
      </c>
      <c r="O2181" s="1">
        <v>44774</v>
      </c>
      <c r="P2181">
        <v>39</v>
      </c>
      <c r="Q2181">
        <v>2</v>
      </c>
      <c r="R2181" t="s">
        <v>40</v>
      </c>
      <c r="S2181">
        <v>1</v>
      </c>
      <c r="T2181">
        <v>0</v>
      </c>
      <c r="U2181">
        <v>1</v>
      </c>
      <c r="V2181">
        <v>210</v>
      </c>
      <c r="W2181" t="s">
        <v>41</v>
      </c>
      <c r="X2181" t="s">
        <v>11680</v>
      </c>
      <c r="Y2181" t="s">
        <v>43</v>
      </c>
      <c r="Z2181" s="1">
        <v>44755</v>
      </c>
      <c r="AA2181" s="2">
        <v>0.73913194444444441</v>
      </c>
      <c r="AB2181" s="2">
        <v>5.1388888888888894E-2</v>
      </c>
      <c r="AC2181" t="s">
        <v>44</v>
      </c>
      <c r="AD2181" t="s">
        <v>44</v>
      </c>
      <c r="AE2181" t="s">
        <v>45</v>
      </c>
      <c r="AF2181">
        <v>210</v>
      </c>
    </row>
    <row r="2182" spans="1:32">
      <c r="A2182">
        <v>3545</v>
      </c>
      <c r="B2182">
        <v>2645</v>
      </c>
      <c r="C2182" t="s">
        <v>602</v>
      </c>
      <c r="D2182" t="s">
        <v>10045</v>
      </c>
      <c r="E2182" t="s">
        <v>34</v>
      </c>
      <c r="F2182" t="s">
        <v>11681</v>
      </c>
      <c r="G2182" t="s">
        <v>11682</v>
      </c>
      <c r="H2182" t="s">
        <v>692</v>
      </c>
      <c r="I2182" s="1">
        <v>36842</v>
      </c>
      <c r="J2182" t="s">
        <v>11683</v>
      </c>
      <c r="K2182" t="s">
        <v>11684</v>
      </c>
      <c r="L2182">
        <v>88785</v>
      </c>
      <c r="M2182" t="s">
        <v>692</v>
      </c>
      <c r="N2182" s="1">
        <v>44709</v>
      </c>
      <c r="O2182" s="1">
        <v>44713</v>
      </c>
      <c r="P2182">
        <v>13</v>
      </c>
      <c r="Q2182">
        <v>1</v>
      </c>
      <c r="R2182" t="s">
        <v>53</v>
      </c>
      <c r="S2182">
        <v>2</v>
      </c>
      <c r="T2182">
        <v>2</v>
      </c>
      <c r="U2182">
        <v>4</v>
      </c>
      <c r="V2182">
        <v>484</v>
      </c>
      <c r="W2182" t="s">
        <v>54</v>
      </c>
      <c r="X2182" t="s">
        <v>11685</v>
      </c>
      <c r="Y2182" t="s">
        <v>65</v>
      </c>
      <c r="Z2182" s="1">
        <v>44671</v>
      </c>
      <c r="AA2182" s="2">
        <v>0.60776620370370371</v>
      </c>
      <c r="AB2182" s="2">
        <v>0.23957175925925925</v>
      </c>
      <c r="AC2182" t="s">
        <v>45</v>
      </c>
      <c r="AD2182" t="s">
        <v>45</v>
      </c>
      <c r="AE2182" t="s">
        <v>44</v>
      </c>
      <c r="AF2182">
        <v>121</v>
      </c>
    </row>
    <row r="2183" spans="1:32">
      <c r="A2183">
        <v>3546</v>
      </c>
      <c r="B2183">
        <v>2646</v>
      </c>
      <c r="C2183" t="s">
        <v>702</v>
      </c>
      <c r="D2183" t="s">
        <v>140</v>
      </c>
      <c r="E2183" t="s">
        <v>34</v>
      </c>
      <c r="F2183" t="s">
        <v>11686</v>
      </c>
      <c r="G2183" t="s">
        <v>11687</v>
      </c>
      <c r="H2183" t="s">
        <v>201</v>
      </c>
      <c r="I2183" s="1">
        <v>30613</v>
      </c>
      <c r="J2183" t="s">
        <v>11688</v>
      </c>
      <c r="K2183" t="s">
        <v>11689</v>
      </c>
      <c r="L2183">
        <v>99853</v>
      </c>
      <c r="M2183" t="s">
        <v>201</v>
      </c>
      <c r="N2183" s="1">
        <v>44830</v>
      </c>
      <c r="O2183" s="1">
        <v>44833</v>
      </c>
      <c r="P2183">
        <v>6</v>
      </c>
      <c r="Q2183">
        <v>1</v>
      </c>
      <c r="R2183" t="s">
        <v>40</v>
      </c>
      <c r="S2183">
        <v>3</v>
      </c>
      <c r="T2183">
        <v>1</v>
      </c>
      <c r="U2183">
        <v>3</v>
      </c>
      <c r="V2183">
        <v>654</v>
      </c>
      <c r="W2183" t="s">
        <v>54</v>
      </c>
      <c r="X2183" t="s">
        <v>11690</v>
      </c>
      <c r="Y2183" t="s">
        <v>6</v>
      </c>
      <c r="Z2183" s="1">
        <v>44820</v>
      </c>
      <c r="AA2183" s="2">
        <v>0.53978009259259252</v>
      </c>
      <c r="AB2183" s="2">
        <v>0.43253472222222222</v>
      </c>
      <c r="AC2183" t="s">
        <v>45</v>
      </c>
      <c r="AD2183" t="s">
        <v>45</v>
      </c>
      <c r="AE2183" t="s">
        <v>45</v>
      </c>
      <c r="AF2183">
        <v>218</v>
      </c>
    </row>
    <row r="2184" spans="1:32">
      <c r="A2184">
        <v>3547</v>
      </c>
      <c r="B2184">
        <v>2647</v>
      </c>
      <c r="C2184" t="s">
        <v>988</v>
      </c>
      <c r="D2184" t="s">
        <v>546</v>
      </c>
      <c r="E2184" t="s">
        <v>48</v>
      </c>
      <c r="F2184" t="s">
        <v>11691</v>
      </c>
      <c r="G2184" t="s">
        <v>11692</v>
      </c>
      <c r="H2184" t="s">
        <v>209</v>
      </c>
      <c r="I2184" s="1">
        <v>37034</v>
      </c>
      <c r="J2184" t="s">
        <v>11693</v>
      </c>
      <c r="K2184" t="s">
        <v>11694</v>
      </c>
      <c r="L2184">
        <v>41655</v>
      </c>
      <c r="M2184" t="s">
        <v>209</v>
      </c>
      <c r="N2184" s="1">
        <v>44888</v>
      </c>
      <c r="O2184" s="1">
        <v>44890</v>
      </c>
      <c r="P2184">
        <v>63</v>
      </c>
      <c r="Q2184">
        <v>3</v>
      </c>
      <c r="R2184" t="s">
        <v>40</v>
      </c>
      <c r="S2184">
        <v>2</v>
      </c>
      <c r="T2184">
        <v>1</v>
      </c>
      <c r="U2184">
        <v>2</v>
      </c>
      <c r="V2184">
        <v>474</v>
      </c>
      <c r="W2184" t="s">
        <v>54</v>
      </c>
      <c r="X2184" t="s">
        <v>11695</v>
      </c>
      <c r="Y2184" t="s">
        <v>81</v>
      </c>
      <c r="Z2184" s="1">
        <v>44883</v>
      </c>
      <c r="AA2184" s="2">
        <v>0.9046643518518519</v>
      </c>
      <c r="AB2184" s="2">
        <v>0.56671296296296292</v>
      </c>
      <c r="AC2184" t="s">
        <v>45</v>
      </c>
      <c r="AD2184" t="s">
        <v>45</v>
      </c>
      <c r="AE2184" t="s">
        <v>44</v>
      </c>
      <c r="AF2184">
        <v>237</v>
      </c>
    </row>
    <row r="2185" spans="1:32">
      <c r="A2185">
        <v>3549</v>
      </c>
      <c r="B2185">
        <v>2649</v>
      </c>
      <c r="C2185" t="s">
        <v>1247</v>
      </c>
      <c r="D2185" t="s">
        <v>1790</v>
      </c>
      <c r="E2185" t="s">
        <v>48</v>
      </c>
      <c r="F2185" t="s">
        <v>11696</v>
      </c>
      <c r="G2185" t="s">
        <v>11697</v>
      </c>
      <c r="H2185" t="s">
        <v>309</v>
      </c>
      <c r="I2185" s="1">
        <v>24094</v>
      </c>
      <c r="J2185" t="s">
        <v>11698</v>
      </c>
      <c r="K2185" t="s">
        <v>11699</v>
      </c>
      <c r="L2185">
        <v>75366</v>
      </c>
      <c r="M2185" t="s">
        <v>309</v>
      </c>
      <c r="N2185" s="1">
        <v>44901</v>
      </c>
      <c r="O2185" s="1">
        <v>44903</v>
      </c>
      <c r="P2185">
        <v>100</v>
      </c>
      <c r="Q2185">
        <v>4</v>
      </c>
      <c r="R2185" t="s">
        <v>53</v>
      </c>
      <c r="S2185">
        <v>3</v>
      </c>
      <c r="T2185">
        <v>0</v>
      </c>
      <c r="U2185">
        <v>2</v>
      </c>
      <c r="V2185">
        <v>260</v>
      </c>
      <c r="W2185" t="s">
        <v>41</v>
      </c>
      <c r="X2185" t="s">
        <v>11700</v>
      </c>
      <c r="Y2185" t="s">
        <v>43</v>
      </c>
      <c r="Z2185" s="1">
        <v>44873</v>
      </c>
      <c r="AA2185" s="2">
        <v>0.27393518518518517</v>
      </c>
      <c r="AB2185" s="2">
        <v>0.278287037037037</v>
      </c>
      <c r="AC2185" t="s">
        <v>44</v>
      </c>
      <c r="AD2185" t="s">
        <v>45</v>
      </c>
      <c r="AE2185" t="s">
        <v>44</v>
      </c>
      <c r="AF2185">
        <v>130</v>
      </c>
    </row>
    <row r="2186" spans="1:32">
      <c r="A2186">
        <v>3552</v>
      </c>
      <c r="B2186">
        <v>2652</v>
      </c>
      <c r="C2186" t="s">
        <v>662</v>
      </c>
      <c r="D2186" t="s">
        <v>3515</v>
      </c>
      <c r="E2186" t="s">
        <v>34</v>
      </c>
      <c r="F2186" t="s">
        <v>11701</v>
      </c>
      <c r="G2186" t="s">
        <v>11702</v>
      </c>
      <c r="H2186" t="s">
        <v>86</v>
      </c>
      <c r="I2186" s="1">
        <v>18534</v>
      </c>
      <c r="J2186" t="s">
        <v>11703</v>
      </c>
      <c r="K2186" t="s">
        <v>11704</v>
      </c>
      <c r="L2186">
        <v>87438</v>
      </c>
      <c r="M2186" t="s">
        <v>86</v>
      </c>
      <c r="N2186" s="1">
        <v>44902</v>
      </c>
      <c r="O2186" s="1">
        <v>44904</v>
      </c>
      <c r="P2186">
        <v>42</v>
      </c>
      <c r="Q2186">
        <v>2</v>
      </c>
      <c r="R2186" t="s">
        <v>40</v>
      </c>
      <c r="S2186">
        <v>3</v>
      </c>
      <c r="T2186">
        <v>1</v>
      </c>
      <c r="U2186">
        <v>2</v>
      </c>
      <c r="V2186">
        <v>482</v>
      </c>
      <c r="W2186" t="s">
        <v>41</v>
      </c>
      <c r="X2186" t="s">
        <v>11705</v>
      </c>
      <c r="Y2186" t="s">
        <v>6</v>
      </c>
      <c r="Z2186" s="1">
        <v>44890</v>
      </c>
      <c r="AA2186" s="2">
        <v>0.89827546296296301</v>
      </c>
      <c r="AB2186" s="2">
        <v>0.9459953703703704</v>
      </c>
      <c r="AC2186" t="s">
        <v>45</v>
      </c>
      <c r="AD2186" t="s">
        <v>45</v>
      </c>
      <c r="AE2186" t="s">
        <v>45</v>
      </c>
      <c r="AF2186">
        <v>241</v>
      </c>
    </row>
    <row r="2187" spans="1:32">
      <c r="A2187">
        <v>3553</v>
      </c>
      <c r="B2187">
        <v>2653</v>
      </c>
      <c r="C2187" t="s">
        <v>469</v>
      </c>
      <c r="D2187" t="s">
        <v>11706</v>
      </c>
      <c r="E2187" t="s">
        <v>34</v>
      </c>
      <c r="F2187" t="s">
        <v>11707</v>
      </c>
      <c r="G2187" t="s">
        <v>11708</v>
      </c>
      <c r="H2187" t="s">
        <v>692</v>
      </c>
      <c r="I2187" s="1">
        <v>30865</v>
      </c>
      <c r="J2187" t="s">
        <v>11709</v>
      </c>
      <c r="K2187" t="s">
        <v>11710</v>
      </c>
      <c r="L2187">
        <v>79967</v>
      </c>
      <c r="M2187" t="s">
        <v>692</v>
      </c>
      <c r="N2187" s="1">
        <v>44878</v>
      </c>
      <c r="O2187" s="1">
        <v>44879</v>
      </c>
      <c r="P2187">
        <v>53</v>
      </c>
      <c r="Q2187">
        <v>3</v>
      </c>
      <c r="R2187" t="s">
        <v>63</v>
      </c>
      <c r="S2187">
        <v>1</v>
      </c>
      <c r="T2187">
        <v>0</v>
      </c>
      <c r="U2187">
        <v>1</v>
      </c>
      <c r="V2187">
        <v>88</v>
      </c>
      <c r="W2187" t="s">
        <v>41</v>
      </c>
      <c r="X2187" t="s">
        <v>11711</v>
      </c>
      <c r="Y2187" t="s">
        <v>81</v>
      </c>
      <c r="Z2187" s="1">
        <v>44868</v>
      </c>
      <c r="AA2187" s="2">
        <v>0.35511574074074076</v>
      </c>
      <c r="AB2187" s="2">
        <v>0.91229166666666661</v>
      </c>
      <c r="AC2187" t="s">
        <v>44</v>
      </c>
      <c r="AD2187" t="s">
        <v>44</v>
      </c>
      <c r="AE2187" t="s">
        <v>45</v>
      </c>
      <c r="AF2187">
        <v>88</v>
      </c>
    </row>
    <row r="2188" spans="1:32">
      <c r="A2188">
        <v>3554</v>
      </c>
      <c r="B2188">
        <v>2654</v>
      </c>
      <c r="C2188" t="s">
        <v>1913</v>
      </c>
      <c r="D2188" t="s">
        <v>1936</v>
      </c>
      <c r="E2188" t="s">
        <v>48</v>
      </c>
      <c r="F2188" t="s">
        <v>11712</v>
      </c>
      <c r="G2188" t="s">
        <v>11713</v>
      </c>
      <c r="H2188" t="s">
        <v>94</v>
      </c>
      <c r="I2188" s="1">
        <v>31420</v>
      </c>
      <c r="J2188" t="s">
        <v>11714</v>
      </c>
      <c r="K2188" t="s">
        <v>11715</v>
      </c>
      <c r="L2188">
        <v>58222</v>
      </c>
      <c r="M2188" t="s">
        <v>94</v>
      </c>
      <c r="N2188" s="1">
        <v>44615</v>
      </c>
      <c r="O2188" s="1">
        <v>44616</v>
      </c>
      <c r="P2188">
        <v>38</v>
      </c>
      <c r="Q2188">
        <v>2</v>
      </c>
      <c r="R2188" t="s">
        <v>63</v>
      </c>
      <c r="S2188">
        <v>4</v>
      </c>
      <c r="T2188">
        <v>0</v>
      </c>
      <c r="U2188">
        <v>1</v>
      </c>
      <c r="V2188">
        <v>72</v>
      </c>
      <c r="W2188" t="s">
        <v>54</v>
      </c>
      <c r="X2188" t="s">
        <v>11716</v>
      </c>
      <c r="Y2188" t="s">
        <v>81</v>
      </c>
      <c r="Z2188" s="1">
        <v>44610</v>
      </c>
      <c r="AA2188" s="2">
        <v>0.88342592592592595</v>
      </c>
      <c r="AB2188" s="2">
        <v>0.4853703703703704</v>
      </c>
      <c r="AC2188" t="s">
        <v>45</v>
      </c>
      <c r="AD2188" t="s">
        <v>45</v>
      </c>
      <c r="AE2188" t="s">
        <v>45</v>
      </c>
      <c r="AF2188">
        <v>72</v>
      </c>
    </row>
    <row r="2189" spans="1:32">
      <c r="A2189">
        <v>3555</v>
      </c>
      <c r="B2189">
        <v>2655</v>
      </c>
      <c r="C2189" t="s">
        <v>3111</v>
      </c>
      <c r="D2189" t="s">
        <v>1128</v>
      </c>
      <c r="E2189" t="s">
        <v>34</v>
      </c>
      <c r="F2189" t="s">
        <v>11717</v>
      </c>
      <c r="G2189" t="s">
        <v>11718</v>
      </c>
      <c r="H2189" t="s">
        <v>330</v>
      </c>
      <c r="I2189" s="1">
        <v>30766</v>
      </c>
      <c r="J2189" t="s">
        <v>11719</v>
      </c>
      <c r="K2189" t="s">
        <v>11720</v>
      </c>
      <c r="L2189">
        <v>57914</v>
      </c>
      <c r="M2189" t="s">
        <v>330</v>
      </c>
      <c r="N2189" s="1">
        <v>44875</v>
      </c>
      <c r="O2189" s="1">
        <v>44876</v>
      </c>
      <c r="P2189">
        <v>22</v>
      </c>
      <c r="Q2189">
        <v>1</v>
      </c>
      <c r="R2189" t="s">
        <v>53</v>
      </c>
      <c r="S2189">
        <v>4</v>
      </c>
      <c r="T2189">
        <v>1</v>
      </c>
      <c r="U2189">
        <v>1</v>
      </c>
      <c r="V2189">
        <v>126</v>
      </c>
      <c r="W2189" t="s">
        <v>41</v>
      </c>
      <c r="X2189" t="s">
        <v>11721</v>
      </c>
      <c r="Y2189" t="s">
        <v>65</v>
      </c>
      <c r="Z2189" s="1">
        <v>44860</v>
      </c>
      <c r="AA2189" s="2">
        <v>0.69153935185185189</v>
      </c>
      <c r="AB2189" s="2">
        <v>0.88996527777777779</v>
      </c>
      <c r="AC2189" t="s">
        <v>45</v>
      </c>
      <c r="AD2189" t="s">
        <v>44</v>
      </c>
      <c r="AE2189" t="s">
        <v>45</v>
      </c>
      <c r="AF2189">
        <v>126</v>
      </c>
    </row>
    <row r="2190" spans="1:32">
      <c r="A2190">
        <v>3556</v>
      </c>
      <c r="B2190">
        <v>2656</v>
      </c>
      <c r="C2190" t="s">
        <v>501</v>
      </c>
      <c r="D2190" t="s">
        <v>609</v>
      </c>
      <c r="E2190" t="s">
        <v>48</v>
      </c>
      <c r="F2190" t="s">
        <v>11722</v>
      </c>
      <c r="G2190" t="s">
        <v>11723</v>
      </c>
      <c r="H2190" t="s">
        <v>330</v>
      </c>
      <c r="I2190" s="1">
        <v>25121</v>
      </c>
      <c r="J2190" t="s">
        <v>11724</v>
      </c>
      <c r="K2190" t="s">
        <v>11725</v>
      </c>
      <c r="L2190">
        <v>43269</v>
      </c>
      <c r="M2190" t="s">
        <v>330</v>
      </c>
      <c r="N2190" s="1">
        <v>44625</v>
      </c>
      <c r="O2190" s="1">
        <v>44626</v>
      </c>
      <c r="P2190">
        <v>45</v>
      </c>
      <c r="Q2190">
        <v>2</v>
      </c>
      <c r="R2190" t="s">
        <v>40</v>
      </c>
      <c r="S2190">
        <v>2</v>
      </c>
      <c r="T2190">
        <v>0</v>
      </c>
      <c r="U2190">
        <v>1</v>
      </c>
      <c r="V2190">
        <v>232</v>
      </c>
      <c r="W2190" t="s">
        <v>54</v>
      </c>
      <c r="X2190" t="s">
        <v>11726</v>
      </c>
      <c r="Y2190" t="s">
        <v>65</v>
      </c>
      <c r="Z2190" s="1">
        <v>44590</v>
      </c>
      <c r="AA2190" s="2">
        <v>0.76109953703703714</v>
      </c>
      <c r="AB2190" s="2">
        <v>0.96824074074074085</v>
      </c>
      <c r="AC2190" t="s">
        <v>44</v>
      </c>
      <c r="AD2190" t="s">
        <v>44</v>
      </c>
      <c r="AE2190" t="s">
        <v>45</v>
      </c>
      <c r="AF2190">
        <v>232</v>
      </c>
    </row>
    <row r="2191" spans="1:32">
      <c r="A2191">
        <v>3558</v>
      </c>
      <c r="B2191">
        <v>2658</v>
      </c>
      <c r="C2191" t="s">
        <v>1208</v>
      </c>
      <c r="D2191" t="s">
        <v>11727</v>
      </c>
      <c r="E2191" t="s">
        <v>34</v>
      </c>
      <c r="F2191" t="s">
        <v>11728</v>
      </c>
      <c r="G2191" t="s">
        <v>11729</v>
      </c>
      <c r="H2191" t="s">
        <v>201</v>
      </c>
      <c r="I2191" s="1">
        <v>34598</v>
      </c>
      <c r="J2191" t="s">
        <v>11730</v>
      </c>
      <c r="K2191" t="s">
        <v>7406</v>
      </c>
      <c r="L2191">
        <v>5171</v>
      </c>
      <c r="M2191" t="s">
        <v>201</v>
      </c>
      <c r="N2191" s="1">
        <v>44861</v>
      </c>
      <c r="O2191" s="1">
        <v>44865</v>
      </c>
      <c r="P2191">
        <v>87</v>
      </c>
      <c r="Q2191">
        <v>4</v>
      </c>
      <c r="R2191" t="s">
        <v>40</v>
      </c>
      <c r="S2191">
        <v>3</v>
      </c>
      <c r="T2191">
        <v>0</v>
      </c>
      <c r="U2191">
        <v>4</v>
      </c>
      <c r="V2191">
        <v>960</v>
      </c>
      <c r="W2191" t="s">
        <v>54</v>
      </c>
      <c r="X2191" t="s">
        <v>11731</v>
      </c>
      <c r="Y2191" t="s">
        <v>6</v>
      </c>
      <c r="Z2191" s="1">
        <v>44850</v>
      </c>
      <c r="AA2191" s="2">
        <v>0.48950231481481482</v>
      </c>
      <c r="AB2191" s="2">
        <v>0.90152777777777782</v>
      </c>
      <c r="AC2191" t="s">
        <v>45</v>
      </c>
      <c r="AD2191" t="s">
        <v>45</v>
      </c>
      <c r="AE2191" t="s">
        <v>44</v>
      </c>
      <c r="AF2191">
        <v>240</v>
      </c>
    </row>
    <row r="2192" spans="1:32">
      <c r="A2192">
        <v>3559</v>
      </c>
      <c r="B2192">
        <v>2659</v>
      </c>
      <c r="C2192" t="s">
        <v>1789</v>
      </c>
      <c r="D2192" t="s">
        <v>663</v>
      </c>
      <c r="E2192" t="s">
        <v>48</v>
      </c>
      <c r="F2192" t="s">
        <v>11732</v>
      </c>
      <c r="G2192">
        <v>2009831461</v>
      </c>
      <c r="H2192" t="s">
        <v>725</v>
      </c>
      <c r="I2192" s="1">
        <v>26577</v>
      </c>
      <c r="J2192" t="s">
        <v>11733</v>
      </c>
      <c r="K2192" t="s">
        <v>11734</v>
      </c>
      <c r="L2192">
        <v>24230</v>
      </c>
      <c r="M2192" t="s">
        <v>725</v>
      </c>
      <c r="N2192" s="1">
        <v>44933</v>
      </c>
      <c r="O2192" s="1">
        <v>44934</v>
      </c>
      <c r="P2192">
        <v>56</v>
      </c>
      <c r="Q2192">
        <v>3</v>
      </c>
      <c r="R2192" t="s">
        <v>63</v>
      </c>
      <c r="S2192">
        <v>2</v>
      </c>
      <c r="T2192">
        <v>2</v>
      </c>
      <c r="U2192">
        <v>1</v>
      </c>
      <c r="V2192">
        <v>86</v>
      </c>
      <c r="W2192" t="s">
        <v>54</v>
      </c>
      <c r="X2192" t="s">
        <v>11735</v>
      </c>
      <c r="Y2192" t="s">
        <v>65</v>
      </c>
      <c r="Z2192" s="1">
        <v>44906</v>
      </c>
      <c r="AA2192" s="2">
        <v>0.80471064814814808</v>
      </c>
      <c r="AB2192" s="2">
        <v>0.39045138888888892</v>
      </c>
      <c r="AC2192" t="s">
        <v>44</v>
      </c>
      <c r="AD2192" t="s">
        <v>45</v>
      </c>
      <c r="AE2192" t="s">
        <v>44</v>
      </c>
      <c r="AF2192">
        <v>86</v>
      </c>
    </row>
    <row r="2193" spans="1:32">
      <c r="A2193">
        <v>3560</v>
      </c>
      <c r="B2193">
        <v>2660</v>
      </c>
      <c r="C2193" t="s">
        <v>621</v>
      </c>
      <c r="D2193" t="s">
        <v>119</v>
      </c>
      <c r="E2193" t="s">
        <v>34</v>
      </c>
      <c r="F2193" t="s">
        <v>11736</v>
      </c>
      <c r="G2193" t="s">
        <v>11737</v>
      </c>
      <c r="H2193" t="s">
        <v>60</v>
      </c>
      <c r="I2193" s="1">
        <v>30598</v>
      </c>
      <c r="J2193" t="s">
        <v>11738</v>
      </c>
      <c r="K2193" t="s">
        <v>11739</v>
      </c>
      <c r="L2193">
        <v>26334</v>
      </c>
      <c r="M2193" t="s">
        <v>60</v>
      </c>
      <c r="N2193" s="1">
        <v>44593</v>
      </c>
      <c r="O2193" s="1">
        <v>44594</v>
      </c>
      <c r="P2193">
        <v>97</v>
      </c>
      <c r="Q2193">
        <v>4</v>
      </c>
      <c r="R2193" t="s">
        <v>53</v>
      </c>
      <c r="S2193">
        <v>2</v>
      </c>
      <c r="T2193">
        <v>1</v>
      </c>
      <c r="U2193">
        <v>1</v>
      </c>
      <c r="V2193">
        <v>137</v>
      </c>
      <c r="W2193" t="s">
        <v>41</v>
      </c>
      <c r="X2193" t="s">
        <v>11740</v>
      </c>
      <c r="Y2193" t="s">
        <v>81</v>
      </c>
      <c r="Z2193" s="1">
        <v>44587</v>
      </c>
      <c r="AA2193" s="2">
        <v>0.77678240740740734</v>
      </c>
      <c r="AB2193" s="2">
        <v>0.31032407407407409</v>
      </c>
      <c r="AC2193" t="s">
        <v>44</v>
      </c>
      <c r="AD2193" t="s">
        <v>45</v>
      </c>
      <c r="AE2193" t="s">
        <v>44</v>
      </c>
      <c r="AF2193">
        <v>137</v>
      </c>
    </row>
    <row r="2194" spans="1:32">
      <c r="A2194">
        <v>3561</v>
      </c>
      <c r="B2194">
        <v>2661</v>
      </c>
      <c r="C2194" t="s">
        <v>11741</v>
      </c>
      <c r="D2194" t="s">
        <v>703</v>
      </c>
      <c r="E2194" t="s">
        <v>48</v>
      </c>
      <c r="F2194" t="s">
        <v>11742</v>
      </c>
      <c r="G2194">
        <v>6494886439</v>
      </c>
      <c r="H2194" t="s">
        <v>122</v>
      </c>
      <c r="I2194" s="1">
        <v>27288</v>
      </c>
      <c r="J2194" t="s">
        <v>11743</v>
      </c>
      <c r="K2194" t="s">
        <v>11744</v>
      </c>
      <c r="L2194">
        <v>22943</v>
      </c>
      <c r="M2194" t="s">
        <v>122</v>
      </c>
      <c r="N2194" s="1">
        <v>44606</v>
      </c>
      <c r="O2194" s="1">
        <v>44610</v>
      </c>
      <c r="P2194">
        <v>67</v>
      </c>
      <c r="Q2194">
        <v>3</v>
      </c>
      <c r="R2194" t="s">
        <v>53</v>
      </c>
      <c r="S2194">
        <v>2</v>
      </c>
      <c r="T2194">
        <v>0</v>
      </c>
      <c r="U2194">
        <v>4</v>
      </c>
      <c r="V2194">
        <v>548</v>
      </c>
      <c r="W2194" t="s">
        <v>54</v>
      </c>
      <c r="X2194" t="s">
        <v>11745</v>
      </c>
      <c r="Y2194" t="s">
        <v>65</v>
      </c>
      <c r="Z2194" s="1">
        <v>44601</v>
      </c>
      <c r="AA2194" s="2">
        <v>0.53145833333333337</v>
      </c>
      <c r="AB2194" s="2">
        <v>0.66093750000000007</v>
      </c>
      <c r="AC2194" t="s">
        <v>45</v>
      </c>
      <c r="AD2194" t="s">
        <v>45</v>
      </c>
      <c r="AE2194" t="s">
        <v>44</v>
      </c>
      <c r="AF2194">
        <v>137</v>
      </c>
    </row>
    <row r="2195" spans="1:32">
      <c r="A2195">
        <v>3563</v>
      </c>
      <c r="B2195">
        <v>2663</v>
      </c>
      <c r="C2195" t="s">
        <v>66</v>
      </c>
      <c r="D2195" t="s">
        <v>4513</v>
      </c>
      <c r="E2195" t="s">
        <v>48</v>
      </c>
      <c r="F2195" t="s">
        <v>11746</v>
      </c>
      <c r="G2195" t="s">
        <v>11747</v>
      </c>
      <c r="H2195" t="s">
        <v>272</v>
      </c>
      <c r="I2195" s="1">
        <v>23990</v>
      </c>
      <c r="J2195" t="s">
        <v>11748</v>
      </c>
      <c r="K2195" t="s">
        <v>11749</v>
      </c>
      <c r="L2195">
        <v>99627</v>
      </c>
      <c r="M2195" t="s">
        <v>272</v>
      </c>
      <c r="N2195" s="1">
        <v>44759</v>
      </c>
      <c r="O2195" s="1">
        <v>44760</v>
      </c>
      <c r="P2195">
        <v>52</v>
      </c>
      <c r="Q2195">
        <v>3</v>
      </c>
      <c r="R2195" t="s">
        <v>53</v>
      </c>
      <c r="S2195">
        <v>1</v>
      </c>
      <c r="T2195">
        <v>2</v>
      </c>
      <c r="U2195">
        <v>1</v>
      </c>
      <c r="V2195">
        <v>128</v>
      </c>
      <c r="W2195" t="s">
        <v>41</v>
      </c>
      <c r="X2195" t="s">
        <v>11750</v>
      </c>
      <c r="Y2195" t="s">
        <v>43</v>
      </c>
      <c r="Z2195" s="1">
        <v>44744</v>
      </c>
      <c r="AA2195" s="2">
        <v>0.93317129629629625</v>
      </c>
      <c r="AB2195" s="2">
        <v>0.4262037037037037</v>
      </c>
      <c r="AC2195" t="s">
        <v>45</v>
      </c>
      <c r="AD2195" t="s">
        <v>45</v>
      </c>
      <c r="AE2195" t="s">
        <v>45</v>
      </c>
      <c r="AF2195">
        <v>128</v>
      </c>
    </row>
    <row r="2196" spans="1:32">
      <c r="A2196">
        <v>3564</v>
      </c>
      <c r="B2196">
        <v>2664</v>
      </c>
      <c r="C2196" t="s">
        <v>32</v>
      </c>
      <c r="D2196" t="s">
        <v>8414</v>
      </c>
      <c r="E2196" t="s">
        <v>48</v>
      </c>
      <c r="F2196" t="s">
        <v>11751</v>
      </c>
      <c r="G2196" t="s">
        <v>11752</v>
      </c>
      <c r="H2196" t="s">
        <v>725</v>
      </c>
      <c r="I2196" s="1">
        <v>32862</v>
      </c>
      <c r="J2196" t="s">
        <v>11753</v>
      </c>
      <c r="K2196" t="s">
        <v>10681</v>
      </c>
      <c r="L2196">
        <v>81769</v>
      </c>
      <c r="M2196" t="s">
        <v>725</v>
      </c>
      <c r="N2196" s="1">
        <v>44785</v>
      </c>
      <c r="O2196" s="1">
        <v>44787</v>
      </c>
      <c r="P2196">
        <v>67</v>
      </c>
      <c r="Q2196">
        <v>3</v>
      </c>
      <c r="R2196" t="s">
        <v>53</v>
      </c>
      <c r="S2196">
        <v>3</v>
      </c>
      <c r="T2196">
        <v>0</v>
      </c>
      <c r="U2196">
        <v>2</v>
      </c>
      <c r="V2196">
        <v>280</v>
      </c>
      <c r="W2196" t="s">
        <v>54</v>
      </c>
      <c r="X2196" t="s">
        <v>11754</v>
      </c>
      <c r="Y2196" t="s">
        <v>65</v>
      </c>
      <c r="Z2196" s="1">
        <v>44780</v>
      </c>
      <c r="AA2196" s="2">
        <v>0.22027777777777779</v>
      </c>
      <c r="AB2196" s="2">
        <v>0.55449074074074078</v>
      </c>
      <c r="AC2196" t="s">
        <v>45</v>
      </c>
      <c r="AD2196" t="s">
        <v>45</v>
      </c>
      <c r="AE2196" t="s">
        <v>44</v>
      </c>
      <c r="AF2196">
        <v>140</v>
      </c>
    </row>
    <row r="2197" spans="1:32">
      <c r="A2197">
        <v>3566</v>
      </c>
      <c r="B2197">
        <v>2666</v>
      </c>
      <c r="C2197" t="s">
        <v>1913</v>
      </c>
      <c r="D2197" t="s">
        <v>1228</v>
      </c>
      <c r="E2197" t="s">
        <v>34</v>
      </c>
      <c r="F2197" t="s">
        <v>5745</v>
      </c>
      <c r="G2197" t="s">
        <v>11755</v>
      </c>
      <c r="H2197" t="s">
        <v>225</v>
      </c>
      <c r="I2197" s="1">
        <v>38118</v>
      </c>
      <c r="J2197" t="s">
        <v>11756</v>
      </c>
      <c r="K2197" t="s">
        <v>11757</v>
      </c>
      <c r="L2197">
        <v>80473</v>
      </c>
      <c r="M2197" t="s">
        <v>225</v>
      </c>
      <c r="N2197" s="1">
        <v>44786</v>
      </c>
      <c r="O2197" s="1">
        <v>44790</v>
      </c>
      <c r="P2197">
        <v>7</v>
      </c>
      <c r="Q2197">
        <v>1</v>
      </c>
      <c r="R2197" t="s">
        <v>53</v>
      </c>
      <c r="S2197">
        <v>1</v>
      </c>
      <c r="T2197">
        <v>2</v>
      </c>
      <c r="U2197">
        <v>4</v>
      </c>
      <c r="V2197">
        <v>584</v>
      </c>
      <c r="W2197" t="s">
        <v>54</v>
      </c>
      <c r="X2197" t="s">
        <v>11758</v>
      </c>
      <c r="Y2197" t="s">
        <v>65</v>
      </c>
      <c r="Z2197" s="1">
        <v>44777</v>
      </c>
      <c r="AA2197" s="2">
        <v>0.31575231481481481</v>
      </c>
      <c r="AB2197" s="2">
        <v>0.83395833333333336</v>
      </c>
      <c r="AC2197" t="s">
        <v>44</v>
      </c>
      <c r="AD2197" t="s">
        <v>44</v>
      </c>
      <c r="AE2197" t="s">
        <v>45</v>
      </c>
      <c r="AF2197">
        <v>146</v>
      </c>
    </row>
    <row r="2198" spans="1:32">
      <c r="A2198">
        <v>3568</v>
      </c>
      <c r="B2198">
        <v>2668</v>
      </c>
      <c r="C2198" t="s">
        <v>5667</v>
      </c>
      <c r="D2198" t="s">
        <v>4697</v>
      </c>
      <c r="E2198" t="s">
        <v>34</v>
      </c>
      <c r="F2198" t="s">
        <v>11759</v>
      </c>
      <c r="G2198" t="s">
        <v>11760</v>
      </c>
      <c r="H2198" t="s">
        <v>209</v>
      </c>
      <c r="I2198" s="1">
        <v>18738</v>
      </c>
      <c r="J2198" t="s">
        <v>11761</v>
      </c>
      <c r="K2198" t="s">
        <v>11762</v>
      </c>
      <c r="L2198">
        <v>47542</v>
      </c>
      <c r="M2198" t="s">
        <v>209</v>
      </c>
      <c r="N2198" s="1">
        <v>44772</v>
      </c>
      <c r="O2198" s="1">
        <v>44773</v>
      </c>
      <c r="P2198">
        <v>67</v>
      </c>
      <c r="Q2198">
        <v>3</v>
      </c>
      <c r="R2198" t="s">
        <v>53</v>
      </c>
      <c r="S2198">
        <v>1</v>
      </c>
      <c r="T2198">
        <v>2</v>
      </c>
      <c r="U2198">
        <v>1</v>
      </c>
      <c r="V2198">
        <v>137</v>
      </c>
      <c r="W2198" t="s">
        <v>54</v>
      </c>
      <c r="X2198" t="s">
        <v>11763</v>
      </c>
      <c r="Y2198" t="s">
        <v>6</v>
      </c>
      <c r="Z2198" s="1">
        <v>44757</v>
      </c>
      <c r="AA2198" s="2">
        <v>6.6840277777777776E-2</v>
      </c>
      <c r="AB2198" s="2">
        <v>0.80761574074074083</v>
      </c>
      <c r="AC2198" t="s">
        <v>45</v>
      </c>
      <c r="AD2198" t="s">
        <v>45</v>
      </c>
      <c r="AE2198" t="s">
        <v>45</v>
      </c>
      <c r="AF2198">
        <v>137</v>
      </c>
    </row>
    <row r="2199" spans="1:32">
      <c r="A2199">
        <v>3569</v>
      </c>
      <c r="B2199">
        <v>2669</v>
      </c>
      <c r="C2199" t="s">
        <v>391</v>
      </c>
      <c r="D2199" t="s">
        <v>1128</v>
      </c>
      <c r="E2199" t="s">
        <v>34</v>
      </c>
      <c r="F2199" t="s">
        <v>11764</v>
      </c>
      <c r="G2199" t="s">
        <v>11765</v>
      </c>
      <c r="H2199" t="s">
        <v>295</v>
      </c>
      <c r="I2199" s="1">
        <v>20322</v>
      </c>
      <c r="J2199" t="s">
        <v>11766</v>
      </c>
      <c r="K2199" t="s">
        <v>11767</v>
      </c>
      <c r="L2199">
        <v>60462</v>
      </c>
      <c r="M2199" t="s">
        <v>295</v>
      </c>
      <c r="N2199" s="1">
        <v>44812</v>
      </c>
      <c r="O2199" s="1">
        <v>44817</v>
      </c>
      <c r="P2199">
        <v>93</v>
      </c>
      <c r="Q2199">
        <v>4</v>
      </c>
      <c r="R2199" t="s">
        <v>40</v>
      </c>
      <c r="S2199">
        <v>4</v>
      </c>
      <c r="T2199">
        <v>0</v>
      </c>
      <c r="U2199">
        <v>5</v>
      </c>
      <c r="V2199">
        <v>1155</v>
      </c>
      <c r="W2199" t="s">
        <v>54</v>
      </c>
      <c r="X2199" t="s">
        <v>11768</v>
      </c>
      <c r="Y2199" t="s">
        <v>81</v>
      </c>
      <c r="Z2199" s="1">
        <v>44784</v>
      </c>
      <c r="AA2199" s="2">
        <v>0.36743055555555554</v>
      </c>
      <c r="AB2199" s="2">
        <v>0.41682870370370373</v>
      </c>
      <c r="AC2199" t="s">
        <v>44</v>
      </c>
      <c r="AD2199" t="s">
        <v>45</v>
      </c>
      <c r="AE2199" t="s">
        <v>45</v>
      </c>
      <c r="AF2199">
        <v>231</v>
      </c>
    </row>
    <row r="2200" spans="1:32">
      <c r="A2200">
        <v>3570</v>
      </c>
      <c r="B2200">
        <v>2670</v>
      </c>
      <c r="C2200" t="s">
        <v>1335</v>
      </c>
      <c r="D2200" t="s">
        <v>191</v>
      </c>
      <c r="E2200" t="s">
        <v>34</v>
      </c>
      <c r="F2200" t="s">
        <v>11769</v>
      </c>
      <c r="G2200" t="s">
        <v>11770</v>
      </c>
      <c r="H2200" t="s">
        <v>295</v>
      </c>
      <c r="I2200" s="1">
        <v>28664</v>
      </c>
      <c r="J2200" t="s">
        <v>11771</v>
      </c>
      <c r="K2200" t="s">
        <v>11772</v>
      </c>
      <c r="L2200">
        <v>54140</v>
      </c>
      <c r="M2200" t="s">
        <v>295</v>
      </c>
      <c r="N2200" s="1">
        <v>44638</v>
      </c>
      <c r="O2200" s="1">
        <v>44641</v>
      </c>
      <c r="P2200">
        <v>46</v>
      </c>
      <c r="Q2200">
        <v>2</v>
      </c>
      <c r="R2200" t="s">
        <v>53</v>
      </c>
      <c r="S2200">
        <v>4</v>
      </c>
      <c r="T2200">
        <v>2</v>
      </c>
      <c r="U2200">
        <v>3</v>
      </c>
      <c r="V2200">
        <v>423</v>
      </c>
      <c r="W2200" t="s">
        <v>41</v>
      </c>
      <c r="X2200" t="s">
        <v>11773</v>
      </c>
      <c r="Y2200" t="s">
        <v>43</v>
      </c>
      <c r="Z2200" s="1">
        <v>44625</v>
      </c>
      <c r="AA2200" s="2">
        <v>0.65063657407407405</v>
      </c>
      <c r="AB2200" s="2">
        <v>0.55269675925925921</v>
      </c>
      <c r="AC2200" t="s">
        <v>44</v>
      </c>
      <c r="AD2200" t="s">
        <v>45</v>
      </c>
      <c r="AE2200" t="s">
        <v>45</v>
      </c>
      <c r="AF2200">
        <v>141</v>
      </c>
    </row>
    <row r="2201" spans="1:32">
      <c r="A2201">
        <v>3571</v>
      </c>
      <c r="B2201">
        <v>2671</v>
      </c>
      <c r="C2201" t="s">
        <v>3409</v>
      </c>
      <c r="D2201" t="s">
        <v>11774</v>
      </c>
      <c r="E2201" t="s">
        <v>34</v>
      </c>
      <c r="F2201" t="s">
        <v>11775</v>
      </c>
      <c r="G2201" t="s">
        <v>11776</v>
      </c>
      <c r="H2201" t="s">
        <v>225</v>
      </c>
      <c r="I2201" s="1">
        <v>32794</v>
      </c>
      <c r="J2201" t="s">
        <v>11777</v>
      </c>
      <c r="K2201" t="s">
        <v>11778</v>
      </c>
      <c r="L2201">
        <v>26073</v>
      </c>
      <c r="M2201" t="s">
        <v>225</v>
      </c>
      <c r="N2201" s="1">
        <v>44698</v>
      </c>
      <c r="O2201" s="1">
        <v>44702</v>
      </c>
      <c r="P2201">
        <v>63</v>
      </c>
      <c r="Q2201">
        <v>3</v>
      </c>
      <c r="R2201" t="s">
        <v>40</v>
      </c>
      <c r="S2201">
        <v>2</v>
      </c>
      <c r="T2201">
        <v>0</v>
      </c>
      <c r="U2201">
        <v>4</v>
      </c>
      <c r="V2201">
        <v>964</v>
      </c>
      <c r="W2201" t="s">
        <v>41</v>
      </c>
      <c r="X2201" t="s">
        <v>11779</v>
      </c>
      <c r="Y2201" t="s">
        <v>81</v>
      </c>
      <c r="Z2201" s="1">
        <v>44679</v>
      </c>
      <c r="AA2201" s="2">
        <v>0.38723379629629634</v>
      </c>
      <c r="AB2201" s="2">
        <v>0.66579861111111105</v>
      </c>
      <c r="AC2201" t="s">
        <v>45</v>
      </c>
      <c r="AD2201" t="s">
        <v>45</v>
      </c>
      <c r="AE2201" t="s">
        <v>45</v>
      </c>
      <c r="AF2201">
        <v>241</v>
      </c>
    </row>
    <row r="2202" spans="1:32">
      <c r="A2202">
        <v>3573</v>
      </c>
      <c r="B2202">
        <v>2673</v>
      </c>
      <c r="C2202" t="s">
        <v>11780</v>
      </c>
      <c r="D2202" t="s">
        <v>214</v>
      </c>
      <c r="E2202" t="s">
        <v>34</v>
      </c>
      <c r="F2202" t="s">
        <v>11781</v>
      </c>
      <c r="G2202" t="s">
        <v>11782</v>
      </c>
      <c r="H2202" t="s">
        <v>309</v>
      </c>
      <c r="I2202" s="1">
        <v>18594</v>
      </c>
      <c r="J2202" t="s">
        <v>11783</v>
      </c>
      <c r="K2202" t="s">
        <v>11784</v>
      </c>
      <c r="L2202">
        <v>27846</v>
      </c>
      <c r="M2202" t="s">
        <v>309</v>
      </c>
      <c r="N2202" s="1">
        <v>44931</v>
      </c>
      <c r="O2202" s="1">
        <v>44934</v>
      </c>
      <c r="P2202">
        <v>39</v>
      </c>
      <c r="Q2202">
        <v>2</v>
      </c>
      <c r="R2202" t="s">
        <v>40</v>
      </c>
      <c r="S2202">
        <v>4</v>
      </c>
      <c r="T2202">
        <v>1</v>
      </c>
      <c r="U2202">
        <v>3</v>
      </c>
      <c r="V2202">
        <v>726</v>
      </c>
      <c r="W2202" t="s">
        <v>54</v>
      </c>
      <c r="X2202" t="s">
        <v>11785</v>
      </c>
      <c r="Y2202" t="s">
        <v>81</v>
      </c>
      <c r="Z2202" s="1">
        <v>44904</v>
      </c>
      <c r="AA2202" s="2">
        <v>0.4302199074074074</v>
      </c>
      <c r="AB2202" s="2">
        <v>0.97951388888888891</v>
      </c>
      <c r="AC2202" t="s">
        <v>44</v>
      </c>
      <c r="AD2202" t="s">
        <v>44</v>
      </c>
      <c r="AE2202" t="s">
        <v>45</v>
      </c>
      <c r="AF2202">
        <v>242</v>
      </c>
    </row>
    <row r="2203" spans="1:32">
      <c r="A2203">
        <v>3574</v>
      </c>
      <c r="B2203">
        <v>2674</v>
      </c>
      <c r="C2203" t="s">
        <v>305</v>
      </c>
      <c r="D2203" t="s">
        <v>469</v>
      </c>
      <c r="E2203" t="s">
        <v>48</v>
      </c>
      <c r="F2203" t="s">
        <v>11786</v>
      </c>
      <c r="G2203" t="s">
        <v>11787</v>
      </c>
      <c r="H2203" t="s">
        <v>109</v>
      </c>
      <c r="I2203" s="1">
        <v>31731</v>
      </c>
      <c r="J2203" t="s">
        <v>11788</v>
      </c>
      <c r="K2203" t="s">
        <v>11789</v>
      </c>
      <c r="L2203">
        <v>35600</v>
      </c>
      <c r="M2203" t="s">
        <v>109</v>
      </c>
      <c r="N2203" s="1">
        <v>44909</v>
      </c>
      <c r="O2203" s="1">
        <v>44914</v>
      </c>
      <c r="P2203">
        <v>26</v>
      </c>
      <c r="Q2203">
        <v>2</v>
      </c>
      <c r="R2203" t="s">
        <v>63</v>
      </c>
      <c r="S2203">
        <v>1</v>
      </c>
      <c r="T2203">
        <v>1</v>
      </c>
      <c r="U2203">
        <v>5</v>
      </c>
      <c r="V2203">
        <v>425</v>
      </c>
      <c r="W2203" t="s">
        <v>54</v>
      </c>
      <c r="X2203" t="s">
        <v>11790</v>
      </c>
      <c r="Y2203" t="s">
        <v>65</v>
      </c>
      <c r="Z2203" s="1">
        <v>44879</v>
      </c>
      <c r="AA2203" s="2">
        <v>0.38972222222222225</v>
      </c>
      <c r="AB2203" s="2">
        <v>0.98675925925925922</v>
      </c>
      <c r="AC2203" t="s">
        <v>44</v>
      </c>
      <c r="AD2203" t="s">
        <v>44</v>
      </c>
      <c r="AE2203" t="s">
        <v>44</v>
      </c>
      <c r="AF2203">
        <v>85</v>
      </c>
    </row>
    <row r="2204" spans="1:32">
      <c r="A2204">
        <v>3575</v>
      </c>
      <c r="B2204">
        <v>2675</v>
      </c>
      <c r="C2204" t="s">
        <v>469</v>
      </c>
      <c r="D2204" t="s">
        <v>977</v>
      </c>
      <c r="E2204" t="s">
        <v>48</v>
      </c>
      <c r="F2204" t="s">
        <v>11791</v>
      </c>
      <c r="G2204" t="s">
        <v>11792</v>
      </c>
      <c r="H2204" t="s">
        <v>280</v>
      </c>
      <c r="I2204" s="1">
        <v>34124</v>
      </c>
      <c r="J2204" t="s">
        <v>11793</v>
      </c>
      <c r="K2204" t="s">
        <v>11794</v>
      </c>
      <c r="L2204">
        <v>34452</v>
      </c>
      <c r="M2204" t="s">
        <v>280</v>
      </c>
      <c r="N2204" s="1">
        <v>44704</v>
      </c>
      <c r="O2204" s="1">
        <v>44709</v>
      </c>
      <c r="P2204">
        <v>51</v>
      </c>
      <c r="Q2204">
        <v>3</v>
      </c>
      <c r="R2204" t="s">
        <v>40</v>
      </c>
      <c r="S2204">
        <v>3</v>
      </c>
      <c r="T2204">
        <v>1</v>
      </c>
      <c r="U2204">
        <v>5</v>
      </c>
      <c r="V2204">
        <v>1005</v>
      </c>
      <c r="W2204" t="s">
        <v>41</v>
      </c>
      <c r="X2204" t="s">
        <v>11795</v>
      </c>
      <c r="Y2204" t="s">
        <v>81</v>
      </c>
      <c r="Z2204" s="1">
        <v>44694</v>
      </c>
      <c r="AA2204" s="2">
        <v>0.93335648148148154</v>
      </c>
      <c r="AB2204" s="2">
        <v>0.22760416666666669</v>
      </c>
      <c r="AC2204" t="s">
        <v>45</v>
      </c>
      <c r="AD2204" t="s">
        <v>45</v>
      </c>
      <c r="AE2204" t="s">
        <v>44</v>
      </c>
      <c r="AF2204">
        <v>201</v>
      </c>
    </row>
    <row r="2205" spans="1:32">
      <c r="A2205">
        <v>3576</v>
      </c>
      <c r="B2205">
        <v>2676</v>
      </c>
      <c r="C2205" t="s">
        <v>1155</v>
      </c>
      <c r="D2205" t="s">
        <v>2369</v>
      </c>
      <c r="E2205" t="s">
        <v>48</v>
      </c>
      <c r="F2205" t="s">
        <v>11796</v>
      </c>
      <c r="G2205">
        <f>1-765-393-1006</f>
        <v>-2163</v>
      </c>
      <c r="H2205" t="s">
        <v>418</v>
      </c>
      <c r="I2205" s="1">
        <v>28877</v>
      </c>
      <c r="J2205" t="s">
        <v>11797</v>
      </c>
      <c r="K2205" t="s">
        <v>11798</v>
      </c>
      <c r="L2205">
        <v>5815</v>
      </c>
      <c r="M2205" t="s">
        <v>418</v>
      </c>
      <c r="N2205" s="1">
        <v>44795</v>
      </c>
      <c r="O2205" s="1">
        <v>44798</v>
      </c>
      <c r="P2205">
        <v>87</v>
      </c>
      <c r="Q2205">
        <v>4</v>
      </c>
      <c r="R2205" t="s">
        <v>40</v>
      </c>
      <c r="S2205">
        <v>1</v>
      </c>
      <c r="T2205">
        <v>0</v>
      </c>
      <c r="U2205">
        <v>3</v>
      </c>
      <c r="V2205">
        <v>612</v>
      </c>
      <c r="W2205" t="s">
        <v>54</v>
      </c>
      <c r="X2205" t="s">
        <v>11799</v>
      </c>
      <c r="Y2205" t="s">
        <v>65</v>
      </c>
      <c r="Z2205" s="1">
        <v>44771</v>
      </c>
      <c r="AA2205" s="2">
        <v>0.49326388888888889</v>
      </c>
      <c r="AB2205" s="2">
        <v>0.84111111111111114</v>
      </c>
      <c r="AC2205" t="s">
        <v>44</v>
      </c>
      <c r="AD2205" t="s">
        <v>44</v>
      </c>
      <c r="AE2205" t="s">
        <v>44</v>
      </c>
      <c r="AF2205">
        <v>204</v>
      </c>
    </row>
    <row r="2206" spans="1:32">
      <c r="A2206">
        <v>3577</v>
      </c>
      <c r="B2206">
        <v>2677</v>
      </c>
      <c r="C2206" t="s">
        <v>2046</v>
      </c>
      <c r="D2206" t="s">
        <v>3860</v>
      </c>
      <c r="E2206" t="s">
        <v>34</v>
      </c>
      <c r="F2206" t="s">
        <v>11800</v>
      </c>
      <c r="G2206" t="s">
        <v>11801</v>
      </c>
      <c r="H2206" t="s">
        <v>295</v>
      </c>
      <c r="I2206" s="1">
        <v>31080</v>
      </c>
      <c r="J2206" t="s">
        <v>11802</v>
      </c>
      <c r="K2206" t="s">
        <v>11803</v>
      </c>
      <c r="L2206">
        <v>19725</v>
      </c>
      <c r="M2206" t="s">
        <v>295</v>
      </c>
      <c r="N2206" s="1">
        <v>44686</v>
      </c>
      <c r="O2206" s="1">
        <v>44687</v>
      </c>
      <c r="P2206">
        <v>61</v>
      </c>
      <c r="Q2206">
        <v>3</v>
      </c>
      <c r="R2206" t="s">
        <v>53</v>
      </c>
      <c r="S2206">
        <v>2</v>
      </c>
      <c r="T2206">
        <v>2</v>
      </c>
      <c r="U2206">
        <v>1</v>
      </c>
      <c r="V2206">
        <v>129</v>
      </c>
      <c r="W2206" t="s">
        <v>41</v>
      </c>
      <c r="X2206" t="s">
        <v>11804</v>
      </c>
      <c r="Y2206" t="s">
        <v>81</v>
      </c>
      <c r="Z2206" s="1">
        <v>44658</v>
      </c>
      <c r="AA2206" s="2">
        <v>0.76545138888888886</v>
      </c>
      <c r="AB2206" s="2">
        <v>0.69248842592592597</v>
      </c>
      <c r="AC2206" t="s">
        <v>45</v>
      </c>
      <c r="AD2206" t="s">
        <v>44</v>
      </c>
      <c r="AE2206" t="s">
        <v>45</v>
      </c>
      <c r="AF2206">
        <v>129</v>
      </c>
    </row>
    <row r="2207" spans="1:32">
      <c r="A2207">
        <v>3578</v>
      </c>
      <c r="B2207">
        <v>2678</v>
      </c>
      <c r="C2207" t="s">
        <v>1050</v>
      </c>
      <c r="D2207" t="s">
        <v>2438</v>
      </c>
      <c r="E2207" t="s">
        <v>34</v>
      </c>
      <c r="F2207" t="s">
        <v>11805</v>
      </c>
      <c r="G2207" t="s">
        <v>11806</v>
      </c>
      <c r="H2207" t="s">
        <v>418</v>
      </c>
      <c r="I2207" s="1">
        <v>17656</v>
      </c>
      <c r="J2207" t="s">
        <v>11807</v>
      </c>
      <c r="K2207" t="s">
        <v>11808</v>
      </c>
      <c r="L2207">
        <v>22871</v>
      </c>
      <c r="M2207" t="s">
        <v>418</v>
      </c>
      <c r="N2207" s="1">
        <v>44757</v>
      </c>
      <c r="O2207" s="1">
        <v>44758</v>
      </c>
      <c r="P2207">
        <v>4</v>
      </c>
      <c r="Q2207">
        <v>1</v>
      </c>
      <c r="R2207" t="s">
        <v>53</v>
      </c>
      <c r="S2207">
        <v>2</v>
      </c>
      <c r="T2207">
        <v>1</v>
      </c>
      <c r="U2207">
        <v>1</v>
      </c>
      <c r="V2207">
        <v>129</v>
      </c>
      <c r="W2207" t="s">
        <v>54</v>
      </c>
      <c r="X2207" t="s">
        <v>11809</v>
      </c>
      <c r="Y2207" t="s">
        <v>43</v>
      </c>
      <c r="Z2207" s="1">
        <v>44740</v>
      </c>
      <c r="AA2207" s="2">
        <v>0.46252314814814816</v>
      </c>
      <c r="AB2207" s="2">
        <v>0.11743055555555555</v>
      </c>
      <c r="AC2207" t="s">
        <v>44</v>
      </c>
      <c r="AD2207" t="s">
        <v>44</v>
      </c>
      <c r="AE2207" t="s">
        <v>45</v>
      </c>
      <c r="AF2207">
        <v>129</v>
      </c>
    </row>
    <row r="2208" spans="1:32">
      <c r="A2208">
        <v>3579</v>
      </c>
      <c r="B2208">
        <v>2679</v>
      </c>
      <c r="C2208" t="s">
        <v>3283</v>
      </c>
      <c r="D2208" t="s">
        <v>277</v>
      </c>
      <c r="E2208" t="s">
        <v>34</v>
      </c>
      <c r="F2208" t="s">
        <v>11810</v>
      </c>
      <c r="G2208" t="s">
        <v>11811</v>
      </c>
      <c r="H2208" t="s">
        <v>272</v>
      </c>
      <c r="I2208" s="1">
        <v>21777</v>
      </c>
      <c r="J2208" t="s">
        <v>11812</v>
      </c>
      <c r="K2208" t="s">
        <v>11813</v>
      </c>
      <c r="L2208">
        <v>17619</v>
      </c>
      <c r="M2208" t="s">
        <v>272</v>
      </c>
      <c r="N2208" s="1">
        <v>44870</v>
      </c>
      <c r="O2208" s="1">
        <v>44873</v>
      </c>
      <c r="P2208">
        <v>24</v>
      </c>
      <c r="Q2208">
        <v>1</v>
      </c>
      <c r="R2208" t="s">
        <v>40</v>
      </c>
      <c r="S2208">
        <v>2</v>
      </c>
      <c r="T2208">
        <v>2</v>
      </c>
      <c r="U2208">
        <v>3</v>
      </c>
      <c r="V2208">
        <v>636</v>
      </c>
      <c r="W2208" t="s">
        <v>41</v>
      </c>
      <c r="X2208" t="s">
        <v>11814</v>
      </c>
      <c r="Y2208" t="s">
        <v>43</v>
      </c>
      <c r="Z2208" s="1">
        <v>44846</v>
      </c>
      <c r="AA2208" s="2">
        <v>0.28187499999999999</v>
      </c>
      <c r="AB2208" s="2">
        <v>9.7106481481481488E-2</v>
      </c>
      <c r="AC2208" t="s">
        <v>45</v>
      </c>
      <c r="AD2208" t="s">
        <v>45</v>
      </c>
      <c r="AE2208" t="s">
        <v>44</v>
      </c>
      <c r="AF2208">
        <v>212</v>
      </c>
    </row>
    <row r="2209" spans="1:32">
      <c r="A2209">
        <v>3580</v>
      </c>
      <c r="B2209">
        <v>2680</v>
      </c>
      <c r="C2209" t="s">
        <v>602</v>
      </c>
      <c r="D2209" t="s">
        <v>7305</v>
      </c>
      <c r="E2209" t="s">
        <v>34</v>
      </c>
      <c r="F2209" t="s">
        <v>11815</v>
      </c>
      <c r="G2209" t="s">
        <v>11816</v>
      </c>
      <c r="H2209" t="s">
        <v>201</v>
      </c>
      <c r="I2209" s="1">
        <v>38260</v>
      </c>
      <c r="J2209" t="s">
        <v>11817</v>
      </c>
      <c r="K2209" t="s">
        <v>11818</v>
      </c>
      <c r="L2209">
        <v>38828</v>
      </c>
      <c r="M2209" t="s">
        <v>201</v>
      </c>
      <c r="N2209" s="1">
        <v>44742</v>
      </c>
      <c r="O2209" s="1">
        <v>44744</v>
      </c>
      <c r="P2209">
        <v>12</v>
      </c>
      <c r="Q2209">
        <v>1</v>
      </c>
      <c r="R2209" t="s">
        <v>40</v>
      </c>
      <c r="S2209">
        <v>3</v>
      </c>
      <c r="T2209">
        <v>2</v>
      </c>
      <c r="U2209">
        <v>2</v>
      </c>
      <c r="V2209">
        <v>496</v>
      </c>
      <c r="W2209" t="s">
        <v>54</v>
      </c>
      <c r="X2209" t="s">
        <v>11819</v>
      </c>
      <c r="Y2209" t="s">
        <v>6</v>
      </c>
      <c r="Z2209" s="1">
        <v>44733</v>
      </c>
      <c r="AA2209" s="2">
        <v>0.89684027777777775</v>
      </c>
      <c r="AB2209" s="2">
        <v>0.45861111111111108</v>
      </c>
      <c r="AC2209" t="s">
        <v>44</v>
      </c>
      <c r="AD2209" t="s">
        <v>45</v>
      </c>
      <c r="AE2209" t="s">
        <v>44</v>
      </c>
      <c r="AF2209">
        <v>248</v>
      </c>
    </row>
    <row r="2210" spans="1:32">
      <c r="A2210">
        <v>3581</v>
      </c>
      <c r="B2210">
        <v>2681</v>
      </c>
      <c r="C2210" t="s">
        <v>364</v>
      </c>
      <c r="D2210" t="s">
        <v>11820</v>
      </c>
      <c r="E2210" t="s">
        <v>48</v>
      </c>
      <c r="F2210" t="s">
        <v>11821</v>
      </c>
      <c r="G2210" t="s">
        <v>11822</v>
      </c>
      <c r="H2210" t="s">
        <v>129</v>
      </c>
      <c r="I2210" s="1">
        <v>24479</v>
      </c>
      <c r="J2210" t="s">
        <v>11823</v>
      </c>
      <c r="K2210" t="s">
        <v>11339</v>
      </c>
      <c r="L2210">
        <v>32184</v>
      </c>
      <c r="M2210" t="s">
        <v>129</v>
      </c>
      <c r="N2210" s="1">
        <v>44862</v>
      </c>
      <c r="O2210" s="1">
        <v>44863</v>
      </c>
      <c r="P2210">
        <v>89</v>
      </c>
      <c r="Q2210">
        <v>4</v>
      </c>
      <c r="R2210" t="s">
        <v>63</v>
      </c>
      <c r="S2210">
        <v>4</v>
      </c>
      <c r="T2210">
        <v>2</v>
      </c>
      <c r="U2210">
        <v>1</v>
      </c>
      <c r="V2210">
        <v>73</v>
      </c>
      <c r="W2210" t="s">
        <v>41</v>
      </c>
      <c r="X2210" t="s">
        <v>11824</v>
      </c>
      <c r="Y2210" t="s">
        <v>43</v>
      </c>
      <c r="Z2210" s="1">
        <v>44843</v>
      </c>
      <c r="AA2210" s="2">
        <v>0.71527777777777779</v>
      </c>
      <c r="AB2210" s="2">
        <v>0.69148148148148147</v>
      </c>
      <c r="AC2210" t="s">
        <v>45</v>
      </c>
      <c r="AD2210" t="s">
        <v>44</v>
      </c>
      <c r="AE2210" t="s">
        <v>44</v>
      </c>
      <c r="AF2210">
        <v>73</v>
      </c>
    </row>
    <row r="2211" spans="1:32">
      <c r="A2211">
        <v>3582</v>
      </c>
      <c r="B2211">
        <v>2682</v>
      </c>
      <c r="C2211" t="s">
        <v>105</v>
      </c>
      <c r="D2211" t="s">
        <v>5519</v>
      </c>
      <c r="E2211" t="s">
        <v>34</v>
      </c>
      <c r="F2211" t="s">
        <v>11825</v>
      </c>
      <c r="G2211" t="s">
        <v>11826</v>
      </c>
      <c r="H2211" t="s">
        <v>1442</v>
      </c>
      <c r="I2211" s="1">
        <v>18167</v>
      </c>
      <c r="J2211" t="s">
        <v>11827</v>
      </c>
      <c r="K2211" t="s">
        <v>11828</v>
      </c>
      <c r="L2211">
        <v>77692</v>
      </c>
      <c r="M2211" t="s">
        <v>1442</v>
      </c>
      <c r="N2211" s="1">
        <v>44795</v>
      </c>
      <c r="O2211" s="1">
        <v>44799</v>
      </c>
      <c r="P2211">
        <v>54</v>
      </c>
      <c r="Q2211">
        <v>3</v>
      </c>
      <c r="R2211" t="s">
        <v>40</v>
      </c>
      <c r="S2211">
        <v>4</v>
      </c>
      <c r="T2211">
        <v>2</v>
      </c>
      <c r="U2211">
        <v>4</v>
      </c>
      <c r="V2211">
        <v>824</v>
      </c>
      <c r="W2211" t="s">
        <v>54</v>
      </c>
      <c r="X2211" t="s">
        <v>11829</v>
      </c>
      <c r="Y2211" t="s">
        <v>81</v>
      </c>
      <c r="Z2211" s="1">
        <v>44775</v>
      </c>
      <c r="AA2211" s="2">
        <v>0.80467592592592585</v>
      </c>
      <c r="AB2211" s="2">
        <v>0.31451388888888893</v>
      </c>
      <c r="AC2211" t="s">
        <v>44</v>
      </c>
      <c r="AD2211" t="s">
        <v>44</v>
      </c>
      <c r="AE2211" t="s">
        <v>45</v>
      </c>
      <c r="AF2211">
        <v>206</v>
      </c>
    </row>
    <row r="2212" spans="1:32">
      <c r="A2212">
        <v>3583</v>
      </c>
      <c r="B2212">
        <v>2683</v>
      </c>
      <c r="C2212" t="s">
        <v>822</v>
      </c>
      <c r="D2212" t="s">
        <v>11830</v>
      </c>
      <c r="E2212" t="s">
        <v>48</v>
      </c>
      <c r="F2212" t="s">
        <v>11831</v>
      </c>
      <c r="G2212" t="s">
        <v>11832</v>
      </c>
      <c r="H2212" t="s">
        <v>457</v>
      </c>
      <c r="I2212" s="1">
        <v>17145</v>
      </c>
      <c r="J2212" t="s">
        <v>11833</v>
      </c>
      <c r="K2212" t="s">
        <v>10059</v>
      </c>
      <c r="L2212">
        <v>52884</v>
      </c>
      <c r="M2212" t="s">
        <v>457</v>
      </c>
      <c r="N2212" s="1">
        <v>44686</v>
      </c>
      <c r="O2212" s="1">
        <v>44687</v>
      </c>
      <c r="P2212">
        <v>50</v>
      </c>
      <c r="Q2212">
        <v>2</v>
      </c>
      <c r="R2212" t="s">
        <v>63</v>
      </c>
      <c r="S2212">
        <v>2</v>
      </c>
      <c r="T2212">
        <v>2</v>
      </c>
      <c r="U2212">
        <v>1</v>
      </c>
      <c r="V2212">
        <v>71</v>
      </c>
      <c r="W2212" t="s">
        <v>41</v>
      </c>
      <c r="X2212" t="s">
        <v>11834</v>
      </c>
      <c r="Y2212" t="s">
        <v>81</v>
      </c>
      <c r="Z2212" s="1">
        <v>44668</v>
      </c>
      <c r="AA2212" s="2">
        <v>0.22539351851851852</v>
      </c>
      <c r="AB2212" s="2">
        <v>0.55646990740740743</v>
      </c>
      <c r="AC2212" t="s">
        <v>45</v>
      </c>
      <c r="AD2212" t="s">
        <v>45</v>
      </c>
      <c r="AE2212" t="s">
        <v>44</v>
      </c>
      <c r="AF2212">
        <v>71</v>
      </c>
    </row>
    <row r="2213" spans="1:32">
      <c r="A2213">
        <v>3584</v>
      </c>
      <c r="B2213">
        <v>2684</v>
      </c>
      <c r="C2213" t="s">
        <v>1022</v>
      </c>
      <c r="D2213" t="s">
        <v>4819</v>
      </c>
      <c r="E2213" t="s">
        <v>34</v>
      </c>
      <c r="F2213" t="s">
        <v>11835</v>
      </c>
      <c r="G2213" t="s">
        <v>11836</v>
      </c>
      <c r="H2213" t="s">
        <v>423</v>
      </c>
      <c r="I2213" s="1">
        <v>24527</v>
      </c>
      <c r="J2213" t="s">
        <v>11837</v>
      </c>
      <c r="K2213" t="s">
        <v>11838</v>
      </c>
      <c r="L2213">
        <v>55412</v>
      </c>
      <c r="M2213" t="s">
        <v>423</v>
      </c>
      <c r="N2213" s="1">
        <v>44910</v>
      </c>
      <c r="O2213" s="1">
        <v>44911</v>
      </c>
      <c r="P2213">
        <v>75</v>
      </c>
      <c r="Q2213">
        <v>3</v>
      </c>
      <c r="R2213" t="s">
        <v>40</v>
      </c>
      <c r="S2213">
        <v>1</v>
      </c>
      <c r="T2213">
        <v>1</v>
      </c>
      <c r="U2213">
        <v>1</v>
      </c>
      <c r="V2213">
        <v>225</v>
      </c>
      <c r="W2213" t="s">
        <v>54</v>
      </c>
      <c r="X2213" t="s">
        <v>11839</v>
      </c>
      <c r="Y2213" t="s">
        <v>65</v>
      </c>
      <c r="Z2213" s="1">
        <v>44893</v>
      </c>
      <c r="AA2213" s="2">
        <v>0.58074074074074067</v>
      </c>
      <c r="AB2213" s="2">
        <v>0.57092592592592595</v>
      </c>
      <c r="AC2213" t="s">
        <v>44</v>
      </c>
      <c r="AD2213" t="s">
        <v>45</v>
      </c>
      <c r="AE2213" t="s">
        <v>44</v>
      </c>
      <c r="AF2213">
        <v>225</v>
      </c>
    </row>
    <row r="2214" spans="1:32">
      <c r="A2214">
        <v>3585</v>
      </c>
      <c r="B2214">
        <v>2685</v>
      </c>
      <c r="C2214" t="s">
        <v>1527</v>
      </c>
      <c r="D2214" t="s">
        <v>126</v>
      </c>
      <c r="E2214" t="s">
        <v>34</v>
      </c>
      <c r="F2214" t="s">
        <v>11840</v>
      </c>
      <c r="G2214" t="s">
        <v>11841</v>
      </c>
      <c r="H2214" t="s">
        <v>272</v>
      </c>
      <c r="I2214" s="1">
        <v>32845</v>
      </c>
      <c r="J2214" t="s">
        <v>11842</v>
      </c>
      <c r="K2214" t="s">
        <v>11843</v>
      </c>
      <c r="L2214">
        <v>25329</v>
      </c>
      <c r="M2214" t="s">
        <v>272</v>
      </c>
      <c r="N2214" s="1">
        <v>44665</v>
      </c>
      <c r="O2214" s="1">
        <v>44666</v>
      </c>
      <c r="P2214">
        <v>76</v>
      </c>
      <c r="Q2214">
        <v>4</v>
      </c>
      <c r="R2214" t="s">
        <v>53</v>
      </c>
      <c r="S2214">
        <v>1</v>
      </c>
      <c r="T2214">
        <v>2</v>
      </c>
      <c r="U2214">
        <v>1</v>
      </c>
      <c r="V2214">
        <v>128</v>
      </c>
      <c r="W2214" t="s">
        <v>41</v>
      </c>
      <c r="X2214" t="s">
        <v>11844</v>
      </c>
      <c r="Y2214" t="s">
        <v>65</v>
      </c>
      <c r="Z2214" s="1">
        <v>44660</v>
      </c>
      <c r="AA2214" s="2">
        <v>0.29796296296296293</v>
      </c>
      <c r="AB2214" s="2">
        <v>0.68236111111111108</v>
      </c>
      <c r="AC2214" t="s">
        <v>44</v>
      </c>
      <c r="AD2214" t="s">
        <v>45</v>
      </c>
      <c r="AE2214" t="s">
        <v>44</v>
      </c>
      <c r="AF2214">
        <v>128</v>
      </c>
    </row>
    <row r="2215" spans="1:32">
      <c r="A2215">
        <v>3586</v>
      </c>
      <c r="B2215">
        <v>2686</v>
      </c>
      <c r="C2215" t="s">
        <v>2616</v>
      </c>
      <c r="D2215" t="s">
        <v>475</v>
      </c>
      <c r="E2215" t="s">
        <v>48</v>
      </c>
      <c r="F2215" t="s">
        <v>11845</v>
      </c>
      <c r="G2215" t="s">
        <v>11846</v>
      </c>
      <c r="H2215" t="s">
        <v>37</v>
      </c>
      <c r="I2215" s="1">
        <v>34145</v>
      </c>
      <c r="J2215" t="s">
        <v>11847</v>
      </c>
      <c r="K2215" t="s">
        <v>11848</v>
      </c>
      <c r="L2215">
        <v>99451</v>
      </c>
      <c r="M2215" t="s">
        <v>37</v>
      </c>
      <c r="N2215" s="1">
        <v>44799</v>
      </c>
      <c r="O2215" s="1">
        <v>44800</v>
      </c>
      <c r="P2215">
        <v>78</v>
      </c>
      <c r="Q2215">
        <v>4</v>
      </c>
      <c r="R2215" t="s">
        <v>40</v>
      </c>
      <c r="S2215">
        <v>1</v>
      </c>
      <c r="T2215">
        <v>0</v>
      </c>
      <c r="U2215">
        <v>1</v>
      </c>
      <c r="V2215">
        <v>234</v>
      </c>
      <c r="W2215" t="s">
        <v>41</v>
      </c>
      <c r="X2215" t="s">
        <v>11849</v>
      </c>
      <c r="Y2215" t="s">
        <v>81</v>
      </c>
      <c r="Z2215" s="1">
        <v>44763</v>
      </c>
      <c r="AA2215" s="2">
        <v>0.23150462962962962</v>
      </c>
      <c r="AB2215" s="2">
        <v>0.88269675925925928</v>
      </c>
      <c r="AC2215" t="s">
        <v>44</v>
      </c>
      <c r="AD2215" t="s">
        <v>45</v>
      </c>
      <c r="AE2215" t="s">
        <v>44</v>
      </c>
      <c r="AF2215">
        <v>234</v>
      </c>
    </row>
    <row r="2216" spans="1:32">
      <c r="A2216">
        <v>3587</v>
      </c>
      <c r="B2216">
        <v>2687</v>
      </c>
      <c r="C2216" t="s">
        <v>1208</v>
      </c>
      <c r="D2216" t="s">
        <v>7059</v>
      </c>
      <c r="E2216" t="s">
        <v>34</v>
      </c>
      <c r="F2216" t="s">
        <v>11850</v>
      </c>
      <c r="G2216" t="s">
        <v>11851</v>
      </c>
      <c r="H2216" t="s">
        <v>70</v>
      </c>
      <c r="I2216" s="1">
        <v>26442</v>
      </c>
      <c r="J2216" t="s">
        <v>11852</v>
      </c>
      <c r="K2216" t="s">
        <v>11853</v>
      </c>
      <c r="L2216">
        <v>41671</v>
      </c>
      <c r="M2216" t="s">
        <v>70</v>
      </c>
      <c r="N2216" s="1">
        <v>44843</v>
      </c>
      <c r="O2216" s="1">
        <v>44844</v>
      </c>
      <c r="P2216">
        <v>55</v>
      </c>
      <c r="Q2216">
        <v>3</v>
      </c>
      <c r="R2216" t="s">
        <v>53</v>
      </c>
      <c r="S2216">
        <v>2</v>
      </c>
      <c r="T2216">
        <v>1</v>
      </c>
      <c r="U2216">
        <v>1</v>
      </c>
      <c r="V2216">
        <v>149</v>
      </c>
      <c r="W2216" t="s">
        <v>54</v>
      </c>
      <c r="X2216" t="s">
        <v>11854</v>
      </c>
      <c r="Y2216" t="s">
        <v>81</v>
      </c>
      <c r="Z2216" s="1">
        <v>44812</v>
      </c>
      <c r="AA2216" s="2">
        <v>0.51734953703703701</v>
      </c>
      <c r="AB2216" s="2">
        <v>0.80070601851851853</v>
      </c>
      <c r="AC2216" t="s">
        <v>45</v>
      </c>
      <c r="AD2216" t="s">
        <v>44</v>
      </c>
      <c r="AE2216" t="s">
        <v>44</v>
      </c>
      <c r="AF2216">
        <v>149</v>
      </c>
    </row>
    <row r="2217" spans="1:32">
      <c r="A2217">
        <v>3588</v>
      </c>
      <c r="B2217">
        <v>2688</v>
      </c>
      <c r="C2217" t="s">
        <v>2828</v>
      </c>
      <c r="D2217" t="s">
        <v>926</v>
      </c>
      <c r="E2217" t="s">
        <v>48</v>
      </c>
      <c r="F2217" t="s">
        <v>11855</v>
      </c>
      <c r="G2217" t="s">
        <v>11856</v>
      </c>
      <c r="H2217" t="s">
        <v>60</v>
      </c>
      <c r="I2217" s="1">
        <v>27332</v>
      </c>
      <c r="J2217" t="s">
        <v>11857</v>
      </c>
      <c r="K2217" t="s">
        <v>4586</v>
      </c>
      <c r="L2217">
        <v>66545</v>
      </c>
      <c r="M2217" t="s">
        <v>60</v>
      </c>
      <c r="N2217" s="1">
        <v>44825</v>
      </c>
      <c r="O2217" s="1">
        <v>44827</v>
      </c>
      <c r="P2217">
        <v>2</v>
      </c>
      <c r="Q2217">
        <v>1</v>
      </c>
      <c r="R2217" t="s">
        <v>63</v>
      </c>
      <c r="S2217">
        <v>4</v>
      </c>
      <c r="T2217">
        <v>2</v>
      </c>
      <c r="U2217">
        <v>2</v>
      </c>
      <c r="V2217">
        <v>178</v>
      </c>
      <c r="W2217" t="s">
        <v>54</v>
      </c>
      <c r="X2217" t="s">
        <v>11858</v>
      </c>
      <c r="Y2217" t="s">
        <v>6</v>
      </c>
      <c r="Z2217" s="1">
        <v>44812</v>
      </c>
      <c r="AA2217" s="2">
        <v>3.2974537037037038E-2</v>
      </c>
      <c r="AB2217" s="2">
        <v>0.70329861111111114</v>
      </c>
      <c r="AC2217" t="s">
        <v>44</v>
      </c>
      <c r="AD2217" t="s">
        <v>45</v>
      </c>
      <c r="AE2217" t="s">
        <v>44</v>
      </c>
      <c r="AF2217">
        <v>89</v>
      </c>
    </row>
    <row r="2218" spans="1:32">
      <c r="A2218">
        <v>3589</v>
      </c>
      <c r="B2218">
        <v>2689</v>
      </c>
      <c r="C2218" t="s">
        <v>2622</v>
      </c>
      <c r="D2218" t="s">
        <v>11859</v>
      </c>
      <c r="E2218" t="s">
        <v>48</v>
      </c>
      <c r="F2218" t="s">
        <v>11860</v>
      </c>
      <c r="G2218" t="s">
        <v>11861</v>
      </c>
      <c r="H2218" t="s">
        <v>101</v>
      </c>
      <c r="I2218" s="1">
        <v>27119</v>
      </c>
      <c r="J2218" t="s">
        <v>11862</v>
      </c>
      <c r="K2218" t="s">
        <v>52</v>
      </c>
      <c r="L2218">
        <v>8167</v>
      </c>
      <c r="M2218" t="s">
        <v>101</v>
      </c>
      <c r="N2218" s="1">
        <v>44887</v>
      </c>
      <c r="O2218" s="1">
        <v>44889</v>
      </c>
      <c r="P2218">
        <v>88</v>
      </c>
      <c r="Q2218">
        <v>4</v>
      </c>
      <c r="R2218" t="s">
        <v>53</v>
      </c>
      <c r="S2218">
        <v>4</v>
      </c>
      <c r="T2218">
        <v>1</v>
      </c>
      <c r="U2218">
        <v>2</v>
      </c>
      <c r="V2218">
        <v>266</v>
      </c>
      <c r="W2218" t="s">
        <v>41</v>
      </c>
      <c r="X2218" t="s">
        <v>11863</v>
      </c>
      <c r="Y2218" t="s">
        <v>81</v>
      </c>
      <c r="Z2218" s="1">
        <v>44858</v>
      </c>
      <c r="AA2218" s="2">
        <v>0.29768518518518522</v>
      </c>
      <c r="AB2218" s="2">
        <v>0.75359953703703697</v>
      </c>
      <c r="AC2218" t="s">
        <v>45</v>
      </c>
      <c r="AD2218" t="s">
        <v>45</v>
      </c>
      <c r="AE2218" t="s">
        <v>45</v>
      </c>
      <c r="AF2218">
        <v>133</v>
      </c>
    </row>
    <row r="2219" spans="1:32">
      <c r="A2219">
        <v>3590</v>
      </c>
      <c r="B2219">
        <v>2690</v>
      </c>
      <c r="C2219" t="s">
        <v>1208</v>
      </c>
      <c r="D2219" t="s">
        <v>11864</v>
      </c>
      <c r="E2219" t="s">
        <v>48</v>
      </c>
      <c r="F2219" t="s">
        <v>11865</v>
      </c>
      <c r="G2219" t="s">
        <v>11866</v>
      </c>
      <c r="H2219" t="s">
        <v>209</v>
      </c>
      <c r="I2219" s="1">
        <v>20200</v>
      </c>
      <c r="J2219" t="s">
        <v>11867</v>
      </c>
      <c r="K2219" t="s">
        <v>11868</v>
      </c>
      <c r="L2219">
        <v>4127</v>
      </c>
      <c r="M2219" t="s">
        <v>209</v>
      </c>
      <c r="N2219" s="1">
        <v>44697</v>
      </c>
      <c r="O2219" s="1">
        <v>44700</v>
      </c>
      <c r="P2219">
        <v>3</v>
      </c>
      <c r="Q2219">
        <v>1</v>
      </c>
      <c r="R2219" t="s">
        <v>40</v>
      </c>
      <c r="S2219">
        <v>3</v>
      </c>
      <c r="T2219">
        <v>1</v>
      </c>
      <c r="U2219">
        <v>3</v>
      </c>
      <c r="V2219">
        <v>672</v>
      </c>
      <c r="W2219" t="s">
        <v>54</v>
      </c>
      <c r="X2219" t="s">
        <v>11869</v>
      </c>
      <c r="Y2219" t="s">
        <v>6</v>
      </c>
      <c r="Z2219" s="1">
        <v>44661</v>
      </c>
      <c r="AA2219" s="2">
        <v>9.5879629629629634E-2</v>
      </c>
      <c r="AB2219" s="2">
        <v>0.71083333333333332</v>
      </c>
      <c r="AC2219" t="s">
        <v>44</v>
      </c>
      <c r="AD2219" t="s">
        <v>44</v>
      </c>
      <c r="AE2219" t="s">
        <v>45</v>
      </c>
      <c r="AF2219">
        <v>224</v>
      </c>
    </row>
    <row r="2220" spans="1:32">
      <c r="A2220">
        <v>3591</v>
      </c>
      <c r="B2220">
        <v>2691</v>
      </c>
      <c r="C2220" t="s">
        <v>347</v>
      </c>
      <c r="D2220" t="s">
        <v>1002</v>
      </c>
      <c r="E2220" t="s">
        <v>34</v>
      </c>
      <c r="F2220" t="s">
        <v>11870</v>
      </c>
      <c r="G2220" t="s">
        <v>11871</v>
      </c>
      <c r="H2220" t="s">
        <v>164</v>
      </c>
      <c r="I2220" s="1">
        <v>36020</v>
      </c>
      <c r="J2220" t="s">
        <v>11872</v>
      </c>
      <c r="K2220" t="s">
        <v>11873</v>
      </c>
      <c r="L2220">
        <v>26770</v>
      </c>
      <c r="M2220" t="s">
        <v>164</v>
      </c>
      <c r="N2220" s="1">
        <v>44843</v>
      </c>
      <c r="O2220" s="1">
        <v>44846</v>
      </c>
      <c r="P2220">
        <v>8</v>
      </c>
      <c r="Q2220">
        <v>1</v>
      </c>
      <c r="R2220" t="s">
        <v>63</v>
      </c>
      <c r="S2220">
        <v>1</v>
      </c>
      <c r="T2220">
        <v>0</v>
      </c>
      <c r="U2220">
        <v>3</v>
      </c>
      <c r="V2220">
        <v>249</v>
      </c>
      <c r="W2220" t="s">
        <v>54</v>
      </c>
      <c r="X2220" t="s">
        <v>11874</v>
      </c>
      <c r="Y2220" t="s">
        <v>81</v>
      </c>
      <c r="Z2220" s="1">
        <v>44837</v>
      </c>
      <c r="AA2220" s="2">
        <v>0.70679398148148154</v>
      </c>
      <c r="AB2220" s="2">
        <v>0.69693287037037033</v>
      </c>
      <c r="AC2220" t="s">
        <v>45</v>
      </c>
      <c r="AD2220" t="s">
        <v>44</v>
      </c>
      <c r="AE2220" t="s">
        <v>45</v>
      </c>
      <c r="AF2220">
        <v>83</v>
      </c>
    </row>
    <row r="2221" spans="1:32">
      <c r="A2221">
        <v>3592</v>
      </c>
      <c r="B2221">
        <v>2692</v>
      </c>
      <c r="C2221" t="s">
        <v>3527</v>
      </c>
      <c r="D2221" t="s">
        <v>1322</v>
      </c>
      <c r="E2221" t="s">
        <v>48</v>
      </c>
      <c r="F2221" t="s">
        <v>11875</v>
      </c>
      <c r="G2221">
        <v>9812741633</v>
      </c>
      <c r="H2221" t="s">
        <v>418</v>
      </c>
      <c r="I2221" s="1">
        <v>20975</v>
      </c>
      <c r="J2221" t="s">
        <v>11876</v>
      </c>
      <c r="K2221" t="s">
        <v>11877</v>
      </c>
      <c r="L2221">
        <v>60302</v>
      </c>
      <c r="M2221" t="s">
        <v>418</v>
      </c>
      <c r="N2221" s="1">
        <v>44595</v>
      </c>
      <c r="O2221" s="1">
        <v>44599</v>
      </c>
      <c r="P2221">
        <v>21</v>
      </c>
      <c r="Q2221">
        <v>1</v>
      </c>
      <c r="R2221" t="s">
        <v>40</v>
      </c>
      <c r="S2221">
        <v>2</v>
      </c>
      <c r="T2221">
        <v>1</v>
      </c>
      <c r="U2221">
        <v>4</v>
      </c>
      <c r="V2221">
        <v>828</v>
      </c>
      <c r="W2221" t="s">
        <v>54</v>
      </c>
      <c r="X2221" t="s">
        <v>11878</v>
      </c>
      <c r="Y2221" t="s">
        <v>65</v>
      </c>
      <c r="Z2221" s="1">
        <v>44570</v>
      </c>
      <c r="AA2221" s="2">
        <v>0.82799768518518524</v>
      </c>
      <c r="AB2221" s="2">
        <v>0.20310185185185184</v>
      </c>
      <c r="AC2221" t="s">
        <v>44</v>
      </c>
      <c r="AD2221" t="s">
        <v>44</v>
      </c>
      <c r="AE2221" t="s">
        <v>45</v>
      </c>
      <c r="AF2221">
        <v>207</v>
      </c>
    </row>
    <row r="2222" spans="1:32">
      <c r="A2222">
        <v>3595</v>
      </c>
      <c r="B2222">
        <v>2695</v>
      </c>
      <c r="C2222" t="s">
        <v>1050</v>
      </c>
      <c r="D2222" t="s">
        <v>1167</v>
      </c>
      <c r="E2222" t="s">
        <v>48</v>
      </c>
      <c r="F2222" t="s">
        <v>11879</v>
      </c>
      <c r="G2222" t="s">
        <v>11880</v>
      </c>
      <c r="H2222" t="s">
        <v>904</v>
      </c>
      <c r="I2222" s="1">
        <v>36032</v>
      </c>
      <c r="J2222" t="s">
        <v>11881</v>
      </c>
      <c r="K2222" t="s">
        <v>11882</v>
      </c>
      <c r="L2222">
        <v>54749</v>
      </c>
      <c r="M2222" t="s">
        <v>904</v>
      </c>
      <c r="N2222" s="1">
        <v>44669</v>
      </c>
      <c r="O2222" s="1">
        <v>44672</v>
      </c>
      <c r="P2222">
        <v>38</v>
      </c>
      <c r="Q2222">
        <v>2</v>
      </c>
      <c r="R2222" t="s">
        <v>63</v>
      </c>
      <c r="S2222">
        <v>2</v>
      </c>
      <c r="T2222">
        <v>2</v>
      </c>
      <c r="U2222">
        <v>3</v>
      </c>
      <c r="V2222">
        <v>240</v>
      </c>
      <c r="W2222" t="s">
        <v>54</v>
      </c>
      <c r="X2222" t="s">
        <v>11883</v>
      </c>
      <c r="Y2222" t="s">
        <v>81</v>
      </c>
      <c r="Z2222" s="1">
        <v>44634</v>
      </c>
      <c r="AA2222" s="2">
        <v>0.61223379629629626</v>
      </c>
      <c r="AB2222" s="2">
        <v>0.8803009259259259</v>
      </c>
      <c r="AC2222" t="s">
        <v>45</v>
      </c>
      <c r="AD2222" t="s">
        <v>45</v>
      </c>
      <c r="AE2222" t="s">
        <v>45</v>
      </c>
      <c r="AF2222">
        <v>80</v>
      </c>
    </row>
    <row r="2223" spans="1:32">
      <c r="A2223">
        <v>3596</v>
      </c>
      <c r="B2223">
        <v>2696</v>
      </c>
      <c r="C2223" t="s">
        <v>1022</v>
      </c>
      <c r="D2223" t="s">
        <v>7539</v>
      </c>
      <c r="E2223" t="s">
        <v>34</v>
      </c>
      <c r="F2223" t="s">
        <v>11884</v>
      </c>
      <c r="G2223" t="s">
        <v>11885</v>
      </c>
      <c r="H2223" t="s">
        <v>94</v>
      </c>
      <c r="I2223" s="1">
        <v>24321</v>
      </c>
      <c r="J2223" t="s">
        <v>11886</v>
      </c>
      <c r="K2223" t="s">
        <v>11887</v>
      </c>
      <c r="L2223">
        <v>47407</v>
      </c>
      <c r="M2223" t="s">
        <v>94</v>
      </c>
      <c r="N2223" s="1">
        <v>44648</v>
      </c>
      <c r="O2223" s="1">
        <v>44649</v>
      </c>
      <c r="P2223">
        <v>43</v>
      </c>
      <c r="Q2223">
        <v>2</v>
      </c>
      <c r="R2223" t="s">
        <v>53</v>
      </c>
      <c r="S2223">
        <v>1</v>
      </c>
      <c r="T2223">
        <v>2</v>
      </c>
      <c r="U2223">
        <v>1</v>
      </c>
      <c r="V2223">
        <v>125</v>
      </c>
      <c r="W2223" t="s">
        <v>41</v>
      </c>
      <c r="X2223" t="s">
        <v>11888</v>
      </c>
      <c r="Y2223" t="s">
        <v>43</v>
      </c>
      <c r="Z2223" s="1">
        <v>44612</v>
      </c>
      <c r="AA2223" s="2">
        <v>5.5636574074074074E-2</v>
      </c>
      <c r="AB2223" s="2">
        <v>0.93031249999999999</v>
      </c>
      <c r="AC2223" t="s">
        <v>44</v>
      </c>
      <c r="AD2223" t="s">
        <v>45</v>
      </c>
      <c r="AE2223" t="s">
        <v>45</v>
      </c>
      <c r="AF2223">
        <v>125</v>
      </c>
    </row>
    <row r="2224" spans="1:32">
      <c r="A2224">
        <v>3597</v>
      </c>
      <c r="B2224">
        <v>2697</v>
      </c>
      <c r="C2224" t="s">
        <v>1139</v>
      </c>
      <c r="D2224" t="s">
        <v>4451</v>
      </c>
      <c r="E2224" t="s">
        <v>34</v>
      </c>
      <c r="F2224" t="s">
        <v>11889</v>
      </c>
      <c r="G2224" t="s">
        <v>11890</v>
      </c>
      <c r="H2224" t="s">
        <v>86</v>
      </c>
      <c r="I2224" s="1">
        <v>16526</v>
      </c>
      <c r="J2224" t="s">
        <v>11891</v>
      </c>
      <c r="K2224" t="s">
        <v>11892</v>
      </c>
      <c r="L2224">
        <v>19184</v>
      </c>
      <c r="M2224" t="s">
        <v>86</v>
      </c>
      <c r="N2224" s="1">
        <v>44940</v>
      </c>
      <c r="O2224" s="1">
        <v>44941</v>
      </c>
      <c r="P2224">
        <v>29</v>
      </c>
      <c r="Q2224">
        <v>2</v>
      </c>
      <c r="R2224" t="s">
        <v>63</v>
      </c>
      <c r="S2224">
        <v>4</v>
      </c>
      <c r="T2224">
        <v>1</v>
      </c>
      <c r="U2224">
        <v>1</v>
      </c>
      <c r="V2224">
        <v>80</v>
      </c>
      <c r="W2224" t="s">
        <v>41</v>
      </c>
      <c r="X2224" t="s">
        <v>11893</v>
      </c>
      <c r="Y2224" t="s">
        <v>6</v>
      </c>
      <c r="Z2224" s="1">
        <v>44920</v>
      </c>
      <c r="AA2224" s="2">
        <v>8.5439814814814816E-2</v>
      </c>
      <c r="AB2224" s="2">
        <v>0.40416666666666662</v>
      </c>
      <c r="AC2224" t="s">
        <v>45</v>
      </c>
      <c r="AD2224" t="s">
        <v>45</v>
      </c>
      <c r="AE2224" t="s">
        <v>45</v>
      </c>
      <c r="AF2224">
        <v>80</v>
      </c>
    </row>
    <row r="2225" spans="1:32">
      <c r="A2225">
        <v>3599</v>
      </c>
      <c r="B2225">
        <v>2699</v>
      </c>
      <c r="C2225" t="s">
        <v>945</v>
      </c>
      <c r="D2225" t="s">
        <v>841</v>
      </c>
      <c r="E2225" t="s">
        <v>34</v>
      </c>
      <c r="F2225" t="s">
        <v>11894</v>
      </c>
      <c r="G2225" t="s">
        <v>11895</v>
      </c>
      <c r="H2225" t="s">
        <v>164</v>
      </c>
      <c r="I2225" s="1">
        <v>29423</v>
      </c>
      <c r="J2225" t="s">
        <v>11896</v>
      </c>
      <c r="K2225" t="s">
        <v>11897</v>
      </c>
      <c r="L2225">
        <v>4603</v>
      </c>
      <c r="M2225" t="s">
        <v>164</v>
      </c>
      <c r="N2225" s="1">
        <v>44599</v>
      </c>
      <c r="O2225" s="1">
        <v>44603</v>
      </c>
      <c r="P2225">
        <v>86</v>
      </c>
      <c r="Q2225">
        <v>4</v>
      </c>
      <c r="R2225" t="s">
        <v>63</v>
      </c>
      <c r="S2225">
        <v>1</v>
      </c>
      <c r="T2225">
        <v>0</v>
      </c>
      <c r="U2225">
        <v>4</v>
      </c>
      <c r="V2225">
        <v>324</v>
      </c>
      <c r="W2225" t="s">
        <v>41</v>
      </c>
      <c r="X2225" t="s">
        <v>11898</v>
      </c>
      <c r="Y2225" t="s">
        <v>65</v>
      </c>
      <c r="Z2225" s="1">
        <v>44567</v>
      </c>
      <c r="AA2225" s="2">
        <v>0.56160879629629623</v>
      </c>
      <c r="AB2225" s="2">
        <v>0.25982638888888893</v>
      </c>
      <c r="AC2225" t="s">
        <v>45</v>
      </c>
      <c r="AD2225" t="s">
        <v>45</v>
      </c>
      <c r="AE2225" t="s">
        <v>44</v>
      </c>
      <c r="AF2225">
        <v>81</v>
      </c>
    </row>
    <row r="2226" spans="1:32">
      <c r="A2226">
        <v>3600</v>
      </c>
      <c r="B2226">
        <v>2700</v>
      </c>
      <c r="C2226" t="s">
        <v>1555</v>
      </c>
      <c r="D2226" t="s">
        <v>1925</v>
      </c>
      <c r="E2226" t="s">
        <v>34</v>
      </c>
      <c r="F2226" t="s">
        <v>11899</v>
      </c>
      <c r="G2226" t="s">
        <v>11900</v>
      </c>
      <c r="H2226" t="s">
        <v>725</v>
      </c>
      <c r="I2226" s="1">
        <v>15899</v>
      </c>
      <c r="J2226" t="s">
        <v>11901</v>
      </c>
      <c r="K2226" t="s">
        <v>11902</v>
      </c>
      <c r="L2226">
        <v>66672</v>
      </c>
      <c r="M2226" t="s">
        <v>725</v>
      </c>
      <c r="N2226" s="1">
        <v>44670</v>
      </c>
      <c r="O2226" s="1">
        <v>44675</v>
      </c>
      <c r="P2226">
        <v>55</v>
      </c>
      <c r="Q2226">
        <v>3</v>
      </c>
      <c r="R2226" t="s">
        <v>53</v>
      </c>
      <c r="S2226">
        <v>4</v>
      </c>
      <c r="T2226">
        <v>0</v>
      </c>
      <c r="U2226">
        <v>5</v>
      </c>
      <c r="V2226">
        <v>620</v>
      </c>
      <c r="W2226" t="s">
        <v>41</v>
      </c>
      <c r="X2226" t="s">
        <v>11903</v>
      </c>
      <c r="Y2226" t="s">
        <v>43</v>
      </c>
      <c r="Z2226" s="1">
        <v>44665</v>
      </c>
      <c r="AA2226" s="2">
        <v>0.90053240740740748</v>
      </c>
      <c r="AB2226" s="2">
        <v>0.18608796296296296</v>
      </c>
      <c r="AC2226" t="s">
        <v>45</v>
      </c>
      <c r="AD2226" t="s">
        <v>45</v>
      </c>
      <c r="AE2226" t="s">
        <v>44</v>
      </c>
      <c r="AF2226">
        <v>124</v>
      </c>
    </row>
    <row r="2227" spans="1:32">
      <c r="A2227">
        <v>3602</v>
      </c>
      <c r="B2227">
        <v>2702</v>
      </c>
      <c r="C2227" t="s">
        <v>305</v>
      </c>
      <c r="D2227" t="s">
        <v>11904</v>
      </c>
      <c r="E2227" t="s">
        <v>34</v>
      </c>
      <c r="F2227" t="s">
        <v>11905</v>
      </c>
      <c r="G2227" t="s">
        <v>11906</v>
      </c>
      <c r="H2227" t="s">
        <v>122</v>
      </c>
      <c r="I2227" s="1">
        <v>37208</v>
      </c>
      <c r="J2227" t="s">
        <v>11907</v>
      </c>
      <c r="K2227" t="s">
        <v>11908</v>
      </c>
      <c r="L2227">
        <v>33247</v>
      </c>
      <c r="M2227" t="s">
        <v>122</v>
      </c>
      <c r="N2227" s="1">
        <v>44717</v>
      </c>
      <c r="O2227" s="1">
        <v>44722</v>
      </c>
      <c r="P2227">
        <v>29</v>
      </c>
      <c r="Q2227">
        <v>2</v>
      </c>
      <c r="R2227" t="s">
        <v>63</v>
      </c>
      <c r="S2227">
        <v>2</v>
      </c>
      <c r="T2227">
        <v>0</v>
      </c>
      <c r="U2227">
        <v>5</v>
      </c>
      <c r="V2227">
        <v>430</v>
      </c>
      <c r="W2227" t="s">
        <v>54</v>
      </c>
      <c r="X2227" t="s">
        <v>11909</v>
      </c>
      <c r="Y2227" t="s">
        <v>65</v>
      </c>
      <c r="Z2227" s="1">
        <v>44708</v>
      </c>
      <c r="AA2227" s="2">
        <v>0.14730324074074075</v>
      </c>
      <c r="AB2227" s="2">
        <v>0.44262731481481482</v>
      </c>
      <c r="AC2227" t="s">
        <v>44</v>
      </c>
      <c r="AD2227" t="s">
        <v>45</v>
      </c>
      <c r="AE2227" t="s">
        <v>45</v>
      </c>
      <c r="AF2227">
        <v>86</v>
      </c>
    </row>
    <row r="2228" spans="1:32">
      <c r="A2228">
        <v>3604</v>
      </c>
      <c r="B2228">
        <v>2704</v>
      </c>
      <c r="C2228" t="s">
        <v>7413</v>
      </c>
      <c r="D2228" t="s">
        <v>1851</v>
      </c>
      <c r="E2228" t="s">
        <v>48</v>
      </c>
      <c r="F2228" t="s">
        <v>11910</v>
      </c>
      <c r="G2228" t="s">
        <v>11911</v>
      </c>
      <c r="H2228" t="s">
        <v>295</v>
      </c>
      <c r="I2228" s="1">
        <v>24916</v>
      </c>
      <c r="J2228" t="s">
        <v>11912</v>
      </c>
      <c r="K2228" t="s">
        <v>11913</v>
      </c>
      <c r="L2228">
        <v>94805</v>
      </c>
      <c r="M2228" t="s">
        <v>295</v>
      </c>
      <c r="N2228" s="1">
        <v>44713</v>
      </c>
      <c r="O2228" s="1">
        <v>44718</v>
      </c>
      <c r="P2228">
        <v>58</v>
      </c>
      <c r="Q2228">
        <v>3</v>
      </c>
      <c r="R2228" t="s">
        <v>53</v>
      </c>
      <c r="S2228">
        <v>2</v>
      </c>
      <c r="T2228">
        <v>0</v>
      </c>
      <c r="U2228">
        <v>5</v>
      </c>
      <c r="V2228">
        <v>685</v>
      </c>
      <c r="W2228" t="s">
        <v>41</v>
      </c>
      <c r="X2228" t="s">
        <v>11914</v>
      </c>
      <c r="Y2228" t="s">
        <v>6</v>
      </c>
      <c r="Z2228" s="1">
        <v>44681</v>
      </c>
      <c r="AA2228" s="2">
        <v>0.80785879629629631</v>
      </c>
      <c r="AB2228" s="2">
        <v>0.26968750000000002</v>
      </c>
      <c r="AC2228" t="s">
        <v>45</v>
      </c>
      <c r="AD2228" t="s">
        <v>44</v>
      </c>
      <c r="AE2228" t="s">
        <v>45</v>
      </c>
      <c r="AF2228">
        <v>137</v>
      </c>
    </row>
    <row r="2229" spans="1:32">
      <c r="A2229">
        <v>3606</v>
      </c>
      <c r="B2229">
        <v>2706</v>
      </c>
      <c r="C2229" t="s">
        <v>6780</v>
      </c>
      <c r="D2229" t="s">
        <v>5539</v>
      </c>
      <c r="E2229" t="s">
        <v>48</v>
      </c>
      <c r="F2229" t="s">
        <v>11915</v>
      </c>
      <c r="G2229" t="s">
        <v>11916</v>
      </c>
      <c r="H2229" t="s">
        <v>423</v>
      </c>
      <c r="I2229" s="1">
        <v>32952</v>
      </c>
      <c r="J2229" t="s">
        <v>11917</v>
      </c>
      <c r="K2229" t="s">
        <v>9585</v>
      </c>
      <c r="L2229">
        <v>54318</v>
      </c>
      <c r="M2229" t="s">
        <v>423</v>
      </c>
      <c r="N2229" s="1">
        <v>44747</v>
      </c>
      <c r="O2229" s="1">
        <v>44748</v>
      </c>
      <c r="P2229">
        <v>24</v>
      </c>
      <c r="Q2229">
        <v>1</v>
      </c>
      <c r="R2229" t="s">
        <v>40</v>
      </c>
      <c r="S2229">
        <v>4</v>
      </c>
      <c r="T2229">
        <v>0</v>
      </c>
      <c r="U2229">
        <v>1</v>
      </c>
      <c r="V2229">
        <v>204</v>
      </c>
      <c r="W2229" t="s">
        <v>54</v>
      </c>
      <c r="X2229" t="s">
        <v>11918</v>
      </c>
      <c r="Y2229" t="s">
        <v>6</v>
      </c>
      <c r="Z2229" s="1">
        <v>44737</v>
      </c>
      <c r="AA2229" s="2">
        <v>0.37517361111111108</v>
      </c>
      <c r="AB2229" s="2">
        <v>0.95620370370370367</v>
      </c>
      <c r="AC2229" t="s">
        <v>45</v>
      </c>
      <c r="AD2229" t="s">
        <v>44</v>
      </c>
      <c r="AE2229" t="s">
        <v>44</v>
      </c>
      <c r="AF2229">
        <v>204</v>
      </c>
    </row>
    <row r="2230" spans="1:32">
      <c r="A2230">
        <v>3607</v>
      </c>
      <c r="B2230">
        <v>2707</v>
      </c>
      <c r="C2230" t="s">
        <v>1255</v>
      </c>
      <c r="D2230" t="s">
        <v>3488</v>
      </c>
      <c r="E2230" t="s">
        <v>34</v>
      </c>
      <c r="F2230" t="s">
        <v>11919</v>
      </c>
      <c r="G2230" t="s">
        <v>11920</v>
      </c>
      <c r="H2230" t="s">
        <v>50</v>
      </c>
      <c r="I2230" s="1">
        <v>31766</v>
      </c>
      <c r="J2230" t="s">
        <v>11921</v>
      </c>
      <c r="K2230" t="s">
        <v>11922</v>
      </c>
      <c r="L2230">
        <v>22103</v>
      </c>
      <c r="M2230" t="s">
        <v>50</v>
      </c>
      <c r="N2230" s="1">
        <v>44743</v>
      </c>
      <c r="O2230" s="1">
        <v>44745</v>
      </c>
      <c r="P2230">
        <v>99</v>
      </c>
      <c r="Q2230">
        <v>4</v>
      </c>
      <c r="R2230" t="s">
        <v>40</v>
      </c>
      <c r="S2230">
        <v>4</v>
      </c>
      <c r="T2230">
        <v>0</v>
      </c>
      <c r="U2230">
        <v>2</v>
      </c>
      <c r="V2230">
        <v>450</v>
      </c>
      <c r="W2230" t="s">
        <v>41</v>
      </c>
      <c r="X2230" t="s">
        <v>11923</v>
      </c>
      <c r="Y2230" t="s">
        <v>6</v>
      </c>
      <c r="Z2230" s="1">
        <v>44713</v>
      </c>
      <c r="AA2230" s="2">
        <v>0.68787037037037047</v>
      </c>
      <c r="AB2230" s="2">
        <v>0.59266203703703701</v>
      </c>
      <c r="AC2230" t="s">
        <v>44</v>
      </c>
      <c r="AD2230" t="s">
        <v>45</v>
      </c>
      <c r="AE2230" t="s">
        <v>45</v>
      </c>
      <c r="AF2230">
        <v>225</v>
      </c>
    </row>
    <row r="2231" spans="1:32">
      <c r="A2231">
        <v>3608</v>
      </c>
      <c r="B2231">
        <v>2708</v>
      </c>
      <c r="C2231" t="s">
        <v>5492</v>
      </c>
      <c r="D2231" t="s">
        <v>1228</v>
      </c>
      <c r="E2231" t="s">
        <v>48</v>
      </c>
      <c r="F2231" t="s">
        <v>11924</v>
      </c>
      <c r="G2231" t="s">
        <v>11925</v>
      </c>
      <c r="H2231" t="s">
        <v>725</v>
      </c>
      <c r="I2231" s="1">
        <v>22609</v>
      </c>
      <c r="J2231" t="s">
        <v>11926</v>
      </c>
      <c r="K2231" t="s">
        <v>11927</v>
      </c>
      <c r="L2231">
        <v>20454</v>
      </c>
      <c r="M2231" t="s">
        <v>725</v>
      </c>
      <c r="N2231" s="1">
        <v>44777</v>
      </c>
      <c r="O2231" s="1">
        <v>44782</v>
      </c>
      <c r="P2231">
        <v>88</v>
      </c>
      <c r="Q2231">
        <v>4</v>
      </c>
      <c r="R2231" t="s">
        <v>53</v>
      </c>
      <c r="S2231">
        <v>4</v>
      </c>
      <c r="T2231">
        <v>1</v>
      </c>
      <c r="U2231">
        <v>5</v>
      </c>
      <c r="V2231">
        <v>650</v>
      </c>
      <c r="W2231" t="s">
        <v>54</v>
      </c>
      <c r="X2231" t="s">
        <v>11928</v>
      </c>
      <c r="Y2231" t="s">
        <v>81</v>
      </c>
      <c r="Z2231" s="1">
        <v>44757</v>
      </c>
      <c r="AA2231" s="2">
        <v>0.84116898148148145</v>
      </c>
      <c r="AB2231" s="2">
        <v>0.53033564814814815</v>
      </c>
      <c r="AC2231" t="s">
        <v>45</v>
      </c>
      <c r="AD2231" t="s">
        <v>45</v>
      </c>
      <c r="AE2231" t="s">
        <v>45</v>
      </c>
      <c r="AF2231">
        <v>130</v>
      </c>
    </row>
    <row r="2232" spans="1:32">
      <c r="A2232">
        <v>3609</v>
      </c>
      <c r="B2232">
        <v>2709</v>
      </c>
      <c r="C2232" t="s">
        <v>4490</v>
      </c>
      <c r="D2232" t="s">
        <v>2587</v>
      </c>
      <c r="E2232" t="s">
        <v>48</v>
      </c>
      <c r="F2232" t="s">
        <v>11929</v>
      </c>
      <c r="G2232" t="s">
        <v>11930</v>
      </c>
      <c r="H2232" t="s">
        <v>217</v>
      </c>
      <c r="I2232" s="1">
        <v>26281</v>
      </c>
      <c r="J2232" t="s">
        <v>11931</v>
      </c>
      <c r="K2232" t="s">
        <v>11932</v>
      </c>
      <c r="L2232">
        <v>78687</v>
      </c>
      <c r="M2232" t="s">
        <v>217</v>
      </c>
      <c r="N2232" s="1">
        <v>44933</v>
      </c>
      <c r="O2232" s="1">
        <v>44934</v>
      </c>
      <c r="P2232">
        <v>87</v>
      </c>
      <c r="Q2232">
        <v>4</v>
      </c>
      <c r="R2232" t="s">
        <v>40</v>
      </c>
      <c r="S2232">
        <v>1</v>
      </c>
      <c r="T2232">
        <v>1</v>
      </c>
      <c r="U2232">
        <v>1</v>
      </c>
      <c r="V2232">
        <v>235</v>
      </c>
      <c r="W2232" t="s">
        <v>41</v>
      </c>
      <c r="X2232" t="s">
        <v>11933</v>
      </c>
      <c r="Y2232" t="s">
        <v>43</v>
      </c>
      <c r="Z2232" s="1">
        <v>44900</v>
      </c>
      <c r="AA2232" s="2">
        <v>0.85334490740740743</v>
      </c>
      <c r="AB2232" s="2">
        <v>0.76056712962962969</v>
      </c>
      <c r="AC2232" t="s">
        <v>45</v>
      </c>
      <c r="AD2232" t="s">
        <v>45</v>
      </c>
      <c r="AE2232" t="s">
        <v>45</v>
      </c>
      <c r="AF2232">
        <v>235</v>
      </c>
    </row>
    <row r="2233" spans="1:32">
      <c r="A2233">
        <v>3610</v>
      </c>
      <c r="B2233">
        <v>2710</v>
      </c>
      <c r="C2233" t="s">
        <v>590</v>
      </c>
      <c r="D2233" t="s">
        <v>596</v>
      </c>
      <c r="E2233" t="s">
        <v>34</v>
      </c>
      <c r="F2233" t="s">
        <v>11934</v>
      </c>
      <c r="G2233" t="s">
        <v>11935</v>
      </c>
      <c r="H2233" t="s">
        <v>725</v>
      </c>
      <c r="I2233" s="1">
        <v>17048</v>
      </c>
      <c r="J2233" t="s">
        <v>11936</v>
      </c>
      <c r="K2233" t="s">
        <v>686</v>
      </c>
      <c r="L2233">
        <v>70072</v>
      </c>
      <c r="M2233" t="s">
        <v>725</v>
      </c>
      <c r="N2233" s="1">
        <v>44647</v>
      </c>
      <c r="O2233" s="1">
        <v>44650</v>
      </c>
      <c r="P2233">
        <v>63</v>
      </c>
      <c r="Q2233">
        <v>3</v>
      </c>
      <c r="R2233" t="s">
        <v>40</v>
      </c>
      <c r="S2233">
        <v>1</v>
      </c>
      <c r="T2233">
        <v>0</v>
      </c>
      <c r="U2233">
        <v>3</v>
      </c>
      <c r="V2233">
        <v>657</v>
      </c>
      <c r="W2233" t="s">
        <v>54</v>
      </c>
      <c r="X2233" t="s">
        <v>11937</v>
      </c>
      <c r="Y2233" t="s">
        <v>81</v>
      </c>
      <c r="Z2233" s="1">
        <v>44640</v>
      </c>
      <c r="AA2233" s="2">
        <v>0.1419212962962963</v>
      </c>
      <c r="AB2233" s="2">
        <v>3.3101851851851851E-3</v>
      </c>
      <c r="AC2233" t="s">
        <v>45</v>
      </c>
      <c r="AD2233" t="s">
        <v>45</v>
      </c>
      <c r="AE2233" t="s">
        <v>44</v>
      </c>
      <c r="AF2233">
        <v>219</v>
      </c>
    </row>
    <row r="2234" spans="1:32">
      <c r="A2234">
        <v>3611</v>
      </c>
      <c r="B2234">
        <v>2711</v>
      </c>
      <c r="C2234" t="s">
        <v>932</v>
      </c>
      <c r="D2234" t="s">
        <v>5237</v>
      </c>
      <c r="E2234" t="s">
        <v>34</v>
      </c>
      <c r="F2234" t="s">
        <v>11938</v>
      </c>
      <c r="G2234" t="s">
        <v>11939</v>
      </c>
      <c r="H2234" t="s">
        <v>94</v>
      </c>
      <c r="I2234" s="1">
        <v>36207</v>
      </c>
      <c r="J2234" t="s">
        <v>11940</v>
      </c>
      <c r="K2234" t="s">
        <v>1507</v>
      </c>
      <c r="L2234">
        <v>21662</v>
      </c>
      <c r="M2234" t="s">
        <v>94</v>
      </c>
      <c r="N2234" s="1">
        <v>44803</v>
      </c>
      <c r="O2234" s="1">
        <v>44805</v>
      </c>
      <c r="P2234">
        <v>35</v>
      </c>
      <c r="Q2234">
        <v>2</v>
      </c>
      <c r="R2234" t="s">
        <v>63</v>
      </c>
      <c r="S2234">
        <v>2</v>
      </c>
      <c r="T2234">
        <v>1</v>
      </c>
      <c r="U2234">
        <v>2</v>
      </c>
      <c r="V2234">
        <v>120</v>
      </c>
      <c r="W2234" t="s">
        <v>54</v>
      </c>
      <c r="X2234" t="s">
        <v>11941</v>
      </c>
      <c r="Y2234" t="s">
        <v>43</v>
      </c>
      <c r="Z2234" s="1">
        <v>44790</v>
      </c>
      <c r="AA2234" s="2">
        <v>0.18324074074074073</v>
      </c>
      <c r="AB2234" s="2">
        <v>0.97086805555555555</v>
      </c>
      <c r="AC2234" t="s">
        <v>44</v>
      </c>
      <c r="AD2234" t="s">
        <v>44</v>
      </c>
      <c r="AE2234" t="s">
        <v>45</v>
      </c>
      <c r="AF2234">
        <v>60</v>
      </c>
    </row>
    <row r="2235" spans="1:32">
      <c r="A2235">
        <v>3613</v>
      </c>
      <c r="B2235">
        <v>2713</v>
      </c>
      <c r="C2235" t="s">
        <v>655</v>
      </c>
      <c r="D2235" t="s">
        <v>9823</v>
      </c>
      <c r="E2235" t="s">
        <v>48</v>
      </c>
      <c r="F2235" t="s">
        <v>11942</v>
      </c>
      <c r="G2235" t="s">
        <v>11943</v>
      </c>
      <c r="H2235" t="s">
        <v>225</v>
      </c>
      <c r="I2235" s="1">
        <v>19108</v>
      </c>
      <c r="J2235" t="s">
        <v>11944</v>
      </c>
      <c r="K2235" t="s">
        <v>11945</v>
      </c>
      <c r="L2235">
        <v>67766</v>
      </c>
      <c r="M2235" t="s">
        <v>225</v>
      </c>
      <c r="N2235" s="1">
        <v>44943</v>
      </c>
      <c r="O2235" s="1">
        <v>44947</v>
      </c>
      <c r="P2235">
        <v>88</v>
      </c>
      <c r="Q2235">
        <v>4</v>
      </c>
      <c r="R2235" t="s">
        <v>53</v>
      </c>
      <c r="S2235">
        <v>1</v>
      </c>
      <c r="T2235">
        <v>0</v>
      </c>
      <c r="U2235">
        <v>4</v>
      </c>
      <c r="V2235">
        <v>484</v>
      </c>
      <c r="W2235" t="s">
        <v>41</v>
      </c>
      <c r="X2235" t="s">
        <v>11946</v>
      </c>
      <c r="Y2235" t="s">
        <v>81</v>
      </c>
      <c r="Z2235" s="1">
        <v>44910</v>
      </c>
      <c r="AA2235" s="2">
        <v>0.51409722222222221</v>
      </c>
      <c r="AB2235" s="2">
        <v>0.16658564814814816</v>
      </c>
      <c r="AC2235" t="s">
        <v>44</v>
      </c>
      <c r="AD2235" t="s">
        <v>44</v>
      </c>
      <c r="AE2235" t="s">
        <v>44</v>
      </c>
      <c r="AF2235">
        <v>121</v>
      </c>
    </row>
    <row r="2236" spans="1:32">
      <c r="A2236">
        <v>3614</v>
      </c>
      <c r="B2236">
        <v>2714</v>
      </c>
      <c r="C2236" t="s">
        <v>662</v>
      </c>
      <c r="D2236" t="s">
        <v>435</v>
      </c>
      <c r="E2236" t="s">
        <v>34</v>
      </c>
      <c r="F2236" t="s">
        <v>11947</v>
      </c>
      <c r="G2236" t="s">
        <v>11948</v>
      </c>
      <c r="H2236" t="s">
        <v>109</v>
      </c>
      <c r="I2236" s="1">
        <v>19457</v>
      </c>
      <c r="J2236" t="s">
        <v>11949</v>
      </c>
      <c r="K2236" t="s">
        <v>11950</v>
      </c>
      <c r="L2236">
        <v>29367</v>
      </c>
      <c r="M2236" t="s">
        <v>109</v>
      </c>
      <c r="N2236" s="1">
        <v>44802</v>
      </c>
      <c r="O2236" s="1">
        <v>44803</v>
      </c>
      <c r="P2236">
        <v>87</v>
      </c>
      <c r="Q2236">
        <v>4</v>
      </c>
      <c r="R2236" t="s">
        <v>40</v>
      </c>
      <c r="S2236">
        <v>3</v>
      </c>
      <c r="T2236">
        <v>2</v>
      </c>
      <c r="U2236">
        <v>1</v>
      </c>
      <c r="V2236">
        <v>207</v>
      </c>
      <c r="W2236" t="s">
        <v>41</v>
      </c>
      <c r="X2236" t="s">
        <v>11951</v>
      </c>
      <c r="Y2236" t="s">
        <v>6</v>
      </c>
      <c r="Z2236" s="1">
        <v>44774</v>
      </c>
      <c r="AA2236" s="2">
        <v>0.80241898148148139</v>
      </c>
      <c r="AB2236" s="2">
        <v>0.82060185185185175</v>
      </c>
      <c r="AC2236" t="s">
        <v>44</v>
      </c>
      <c r="AD2236" t="s">
        <v>45</v>
      </c>
      <c r="AE2236" t="s">
        <v>45</v>
      </c>
      <c r="AF2236">
        <v>207</v>
      </c>
    </row>
    <row r="2237" spans="1:32">
      <c r="A2237">
        <v>3615</v>
      </c>
      <c r="B2237">
        <v>2715</v>
      </c>
      <c r="C2237" t="s">
        <v>3111</v>
      </c>
      <c r="D2237" t="s">
        <v>4082</v>
      </c>
      <c r="E2237" t="s">
        <v>48</v>
      </c>
      <c r="F2237" t="s">
        <v>11952</v>
      </c>
      <c r="G2237" t="s">
        <v>11953</v>
      </c>
      <c r="H2237" t="s">
        <v>405</v>
      </c>
      <c r="I2237" s="1">
        <v>18029</v>
      </c>
      <c r="J2237" t="s">
        <v>11954</v>
      </c>
      <c r="K2237" t="s">
        <v>11955</v>
      </c>
      <c r="L2237">
        <v>21619</v>
      </c>
      <c r="M2237" t="s">
        <v>405</v>
      </c>
      <c r="N2237" s="1">
        <v>44695</v>
      </c>
      <c r="O2237" s="1">
        <v>44697</v>
      </c>
      <c r="P2237">
        <v>39</v>
      </c>
      <c r="Q2237">
        <v>2</v>
      </c>
      <c r="R2237" t="s">
        <v>40</v>
      </c>
      <c r="S2237">
        <v>2</v>
      </c>
      <c r="T2237">
        <v>0</v>
      </c>
      <c r="U2237">
        <v>2</v>
      </c>
      <c r="V2237">
        <v>426</v>
      </c>
      <c r="W2237" t="s">
        <v>41</v>
      </c>
      <c r="X2237" t="s">
        <v>11956</v>
      </c>
      <c r="Y2237" t="s">
        <v>65</v>
      </c>
      <c r="Z2237" s="1">
        <v>44656</v>
      </c>
      <c r="AA2237" s="2">
        <v>0.7038078703703704</v>
      </c>
      <c r="AB2237" s="2">
        <v>0.24315972222222224</v>
      </c>
      <c r="AC2237" t="s">
        <v>45</v>
      </c>
      <c r="AD2237" t="s">
        <v>45</v>
      </c>
      <c r="AE2237" t="s">
        <v>44</v>
      </c>
      <c r="AF2237">
        <v>213</v>
      </c>
    </row>
    <row r="2238" spans="1:32">
      <c r="A2238">
        <v>3618</v>
      </c>
      <c r="B2238">
        <v>2718</v>
      </c>
      <c r="C2238" t="s">
        <v>822</v>
      </c>
      <c r="D2238" t="s">
        <v>57</v>
      </c>
      <c r="E2238" t="s">
        <v>34</v>
      </c>
      <c r="F2238" t="s">
        <v>11957</v>
      </c>
      <c r="G2238" t="s">
        <v>11958</v>
      </c>
      <c r="H2238" t="s">
        <v>537</v>
      </c>
      <c r="I2238" s="1">
        <v>37599</v>
      </c>
      <c r="J2238" t="s">
        <v>11959</v>
      </c>
      <c r="K2238" t="s">
        <v>11960</v>
      </c>
      <c r="L2238">
        <v>36734</v>
      </c>
      <c r="M2238" t="s">
        <v>537</v>
      </c>
      <c r="N2238" s="1">
        <v>44834</v>
      </c>
      <c r="O2238" s="1">
        <v>44838</v>
      </c>
      <c r="P2238">
        <v>92</v>
      </c>
      <c r="Q2238">
        <v>4</v>
      </c>
      <c r="R2238" t="s">
        <v>63</v>
      </c>
      <c r="S2238">
        <v>4</v>
      </c>
      <c r="T2238">
        <v>2</v>
      </c>
      <c r="U2238">
        <v>4</v>
      </c>
      <c r="V2238">
        <v>352</v>
      </c>
      <c r="W2238" t="s">
        <v>54</v>
      </c>
      <c r="X2238" t="s">
        <v>11961</v>
      </c>
      <c r="Y2238" t="s">
        <v>65</v>
      </c>
      <c r="Z2238" s="1">
        <v>44809</v>
      </c>
      <c r="AA2238" s="2">
        <v>5.8171296296296297E-2</v>
      </c>
      <c r="AB2238" s="2">
        <v>0.70415509259259268</v>
      </c>
      <c r="AC2238" t="s">
        <v>44</v>
      </c>
      <c r="AD2238" t="s">
        <v>45</v>
      </c>
      <c r="AE2238" t="s">
        <v>45</v>
      </c>
      <c r="AF2238">
        <v>88</v>
      </c>
    </row>
    <row r="2239" spans="1:32">
      <c r="A2239">
        <v>3619</v>
      </c>
      <c r="B2239">
        <v>2719</v>
      </c>
      <c r="C2239" t="s">
        <v>2444</v>
      </c>
      <c r="D2239" t="s">
        <v>11962</v>
      </c>
      <c r="E2239" t="s">
        <v>48</v>
      </c>
      <c r="F2239" t="s">
        <v>11963</v>
      </c>
      <c r="G2239" t="s">
        <v>11964</v>
      </c>
      <c r="H2239" t="s">
        <v>1251</v>
      </c>
      <c r="I2239" s="1">
        <v>19424</v>
      </c>
      <c r="J2239" t="s">
        <v>11965</v>
      </c>
      <c r="K2239" t="s">
        <v>11966</v>
      </c>
      <c r="L2239">
        <v>13247</v>
      </c>
      <c r="M2239" t="s">
        <v>1251</v>
      </c>
      <c r="N2239" s="1">
        <v>44914</v>
      </c>
      <c r="O2239" s="1">
        <v>44917</v>
      </c>
      <c r="P2239">
        <v>70</v>
      </c>
      <c r="Q2239">
        <v>3</v>
      </c>
      <c r="R2239" t="s">
        <v>53</v>
      </c>
      <c r="S2239">
        <v>1</v>
      </c>
      <c r="T2239">
        <v>1</v>
      </c>
      <c r="U2239">
        <v>3</v>
      </c>
      <c r="V2239">
        <v>423</v>
      </c>
      <c r="W2239" t="s">
        <v>54</v>
      </c>
      <c r="X2239" t="s">
        <v>11967</v>
      </c>
      <c r="Y2239" t="s">
        <v>43</v>
      </c>
      <c r="Z2239" s="1">
        <v>44906</v>
      </c>
      <c r="AA2239" s="2">
        <v>0.64459490740740744</v>
      </c>
      <c r="AB2239" s="2">
        <v>0.6508680555555556</v>
      </c>
      <c r="AC2239" t="s">
        <v>45</v>
      </c>
      <c r="AD2239" t="s">
        <v>45</v>
      </c>
      <c r="AE2239" t="s">
        <v>44</v>
      </c>
      <c r="AF2239">
        <v>141</v>
      </c>
    </row>
    <row r="2240" spans="1:32">
      <c r="A2240">
        <v>3620</v>
      </c>
      <c r="B2240">
        <v>2720</v>
      </c>
      <c r="C2240" t="s">
        <v>256</v>
      </c>
      <c r="D2240" t="s">
        <v>5089</v>
      </c>
      <c r="E2240" t="s">
        <v>34</v>
      </c>
      <c r="F2240" t="s">
        <v>11968</v>
      </c>
      <c r="G2240" t="s">
        <v>11969</v>
      </c>
      <c r="H2240" t="s">
        <v>418</v>
      </c>
      <c r="I2240" s="1">
        <v>37420</v>
      </c>
      <c r="J2240" t="s">
        <v>11970</v>
      </c>
      <c r="K2240" t="s">
        <v>11971</v>
      </c>
      <c r="L2240">
        <v>38064</v>
      </c>
      <c r="M2240" t="s">
        <v>418</v>
      </c>
      <c r="N2240" s="1">
        <v>44799</v>
      </c>
      <c r="O2240" s="1">
        <v>44802</v>
      </c>
      <c r="P2240">
        <v>83</v>
      </c>
      <c r="Q2240">
        <v>4</v>
      </c>
      <c r="R2240" t="s">
        <v>63</v>
      </c>
      <c r="S2240">
        <v>4</v>
      </c>
      <c r="T2240">
        <v>1</v>
      </c>
      <c r="U2240">
        <v>3</v>
      </c>
      <c r="V2240">
        <v>219</v>
      </c>
      <c r="W2240" t="s">
        <v>54</v>
      </c>
      <c r="X2240" t="s">
        <v>11972</v>
      </c>
      <c r="Y2240" t="s">
        <v>81</v>
      </c>
      <c r="Z2240" s="1">
        <v>44792</v>
      </c>
      <c r="AA2240" s="2">
        <v>0.39589120370370368</v>
      </c>
      <c r="AB2240" s="2">
        <v>0.59380787037037031</v>
      </c>
      <c r="AC2240" t="s">
        <v>44</v>
      </c>
      <c r="AD2240" t="s">
        <v>45</v>
      </c>
      <c r="AE2240" t="s">
        <v>45</v>
      </c>
      <c r="AF2240">
        <v>73</v>
      </c>
    </row>
    <row r="2241" spans="1:32">
      <c r="A2241">
        <v>3621</v>
      </c>
      <c r="B2241">
        <v>2721</v>
      </c>
      <c r="C2241" t="s">
        <v>139</v>
      </c>
      <c r="D2241" t="s">
        <v>6195</v>
      </c>
      <c r="E2241" t="s">
        <v>34</v>
      </c>
      <c r="F2241" t="s">
        <v>11973</v>
      </c>
      <c r="G2241" t="s">
        <v>11974</v>
      </c>
      <c r="H2241" t="s">
        <v>115</v>
      </c>
      <c r="I2241" s="1">
        <v>16331</v>
      </c>
      <c r="J2241" t="s">
        <v>11975</v>
      </c>
      <c r="K2241" t="s">
        <v>11976</v>
      </c>
      <c r="L2241">
        <v>11539</v>
      </c>
      <c r="M2241" t="s">
        <v>115</v>
      </c>
      <c r="N2241" s="1">
        <v>44951</v>
      </c>
      <c r="O2241" s="1">
        <v>44954</v>
      </c>
      <c r="P2241">
        <v>30</v>
      </c>
      <c r="Q2241">
        <v>2</v>
      </c>
      <c r="R2241" t="s">
        <v>40</v>
      </c>
      <c r="S2241">
        <v>1</v>
      </c>
      <c r="T2241">
        <v>2</v>
      </c>
      <c r="U2241">
        <v>3</v>
      </c>
      <c r="V2241">
        <v>708</v>
      </c>
      <c r="W2241" t="s">
        <v>54</v>
      </c>
      <c r="X2241" t="s">
        <v>11977</v>
      </c>
      <c r="Y2241" t="s">
        <v>6</v>
      </c>
      <c r="Z2241" s="1">
        <v>44916</v>
      </c>
      <c r="AA2241" s="2">
        <v>1.7083333333333336E-2</v>
      </c>
      <c r="AB2241" s="2">
        <v>0.37072916666666672</v>
      </c>
      <c r="AC2241" t="s">
        <v>44</v>
      </c>
      <c r="AD2241" t="s">
        <v>44</v>
      </c>
      <c r="AE2241" t="s">
        <v>44</v>
      </c>
      <c r="AF2241">
        <v>236</v>
      </c>
    </row>
    <row r="2242" spans="1:32">
      <c r="A2242">
        <v>3622</v>
      </c>
      <c r="B2242">
        <v>2722</v>
      </c>
      <c r="C2242" t="s">
        <v>5667</v>
      </c>
      <c r="D2242" t="s">
        <v>4496</v>
      </c>
      <c r="E2242" t="s">
        <v>34</v>
      </c>
      <c r="F2242" t="s">
        <v>11978</v>
      </c>
      <c r="G2242" t="s">
        <v>11979</v>
      </c>
      <c r="H2242" t="s">
        <v>537</v>
      </c>
      <c r="I2242" s="1">
        <v>27420</v>
      </c>
      <c r="J2242" t="s">
        <v>11980</v>
      </c>
      <c r="K2242" t="s">
        <v>11981</v>
      </c>
      <c r="L2242">
        <v>91474</v>
      </c>
      <c r="M2242" t="s">
        <v>537</v>
      </c>
      <c r="N2242" s="1">
        <v>44777</v>
      </c>
      <c r="O2242" s="1">
        <v>44778</v>
      </c>
      <c r="P2242">
        <v>19</v>
      </c>
      <c r="Q2242">
        <v>1</v>
      </c>
      <c r="R2242" t="s">
        <v>53</v>
      </c>
      <c r="S2242">
        <v>4</v>
      </c>
      <c r="T2242">
        <v>1</v>
      </c>
      <c r="U2242">
        <v>1</v>
      </c>
      <c r="V2242">
        <v>139</v>
      </c>
      <c r="W2242" t="s">
        <v>41</v>
      </c>
      <c r="X2242" t="s">
        <v>11982</v>
      </c>
      <c r="Y2242" t="s">
        <v>43</v>
      </c>
      <c r="Z2242" s="1">
        <v>44740</v>
      </c>
      <c r="AA2242" s="2">
        <v>0.12453703703703704</v>
      </c>
      <c r="AB2242" s="2">
        <v>0.54701388888888891</v>
      </c>
      <c r="AC2242" t="s">
        <v>44</v>
      </c>
      <c r="AD2242" t="s">
        <v>44</v>
      </c>
      <c r="AE2242" t="s">
        <v>45</v>
      </c>
      <c r="AF2242">
        <v>139</v>
      </c>
    </row>
    <row r="2243" spans="1:32">
      <c r="A2243">
        <v>3623</v>
      </c>
      <c r="B2243">
        <v>2723</v>
      </c>
      <c r="C2243" t="s">
        <v>932</v>
      </c>
      <c r="D2243" t="s">
        <v>2081</v>
      </c>
      <c r="E2243" t="s">
        <v>48</v>
      </c>
      <c r="F2243" t="s">
        <v>11983</v>
      </c>
      <c r="G2243" t="s">
        <v>11984</v>
      </c>
      <c r="H2243" t="s">
        <v>201</v>
      </c>
      <c r="I2243" s="1">
        <v>29059</v>
      </c>
      <c r="J2243" t="s">
        <v>11985</v>
      </c>
      <c r="K2243" t="s">
        <v>11986</v>
      </c>
      <c r="L2243">
        <v>86306</v>
      </c>
      <c r="M2243" t="s">
        <v>201</v>
      </c>
      <c r="N2243" s="1">
        <v>44693</v>
      </c>
      <c r="O2243" s="1">
        <v>44697</v>
      </c>
      <c r="P2243">
        <v>70</v>
      </c>
      <c r="Q2243">
        <v>3</v>
      </c>
      <c r="R2243" t="s">
        <v>53</v>
      </c>
      <c r="S2243">
        <v>1</v>
      </c>
      <c r="T2243">
        <v>2</v>
      </c>
      <c r="U2243">
        <v>4</v>
      </c>
      <c r="V2243">
        <v>560</v>
      </c>
      <c r="W2243" t="s">
        <v>54</v>
      </c>
      <c r="X2243" t="s">
        <v>11987</v>
      </c>
      <c r="Y2243" t="s">
        <v>6</v>
      </c>
      <c r="Z2243" s="1">
        <v>44659</v>
      </c>
      <c r="AA2243" s="2">
        <v>0.25072916666666667</v>
      </c>
      <c r="AB2243" s="2">
        <v>0.23736111111111111</v>
      </c>
      <c r="AC2243" t="s">
        <v>45</v>
      </c>
      <c r="AD2243" t="s">
        <v>44</v>
      </c>
      <c r="AE2243" t="s">
        <v>44</v>
      </c>
      <c r="AF2243">
        <v>140</v>
      </c>
    </row>
    <row r="2244" spans="1:32">
      <c r="A2244">
        <v>3624</v>
      </c>
      <c r="B2244">
        <v>2724</v>
      </c>
      <c r="C2244" t="s">
        <v>11988</v>
      </c>
      <c r="D2244" t="s">
        <v>3415</v>
      </c>
      <c r="E2244" t="s">
        <v>34</v>
      </c>
      <c r="F2244" t="s">
        <v>11989</v>
      </c>
      <c r="G2244" t="s">
        <v>11990</v>
      </c>
      <c r="H2244" t="s">
        <v>122</v>
      </c>
      <c r="I2244" s="1">
        <v>33960</v>
      </c>
      <c r="J2244" t="s">
        <v>11991</v>
      </c>
      <c r="K2244" t="s">
        <v>11992</v>
      </c>
      <c r="L2244">
        <v>90380</v>
      </c>
      <c r="M2244" t="s">
        <v>122</v>
      </c>
      <c r="N2244" s="1">
        <v>44762</v>
      </c>
      <c r="O2244" s="1">
        <v>44767</v>
      </c>
      <c r="P2244">
        <v>75</v>
      </c>
      <c r="Q2244">
        <v>3</v>
      </c>
      <c r="R2244" t="s">
        <v>40</v>
      </c>
      <c r="S2244">
        <v>4</v>
      </c>
      <c r="T2244">
        <v>1</v>
      </c>
      <c r="U2244">
        <v>5</v>
      </c>
      <c r="V2244">
        <v>1085</v>
      </c>
      <c r="W2244" t="s">
        <v>41</v>
      </c>
      <c r="X2244" t="s">
        <v>11993</v>
      </c>
      <c r="Y2244" t="s">
        <v>43</v>
      </c>
      <c r="Z2244" s="1">
        <v>44754</v>
      </c>
      <c r="AA2244" s="2">
        <v>0.60013888888888889</v>
      </c>
      <c r="AB2244" s="2">
        <v>0.16967592592592592</v>
      </c>
      <c r="AC2244" t="s">
        <v>44</v>
      </c>
      <c r="AD2244" t="s">
        <v>44</v>
      </c>
      <c r="AE2244" t="s">
        <v>44</v>
      </c>
      <c r="AF2244">
        <v>217</v>
      </c>
    </row>
    <row r="2245" spans="1:32">
      <c r="A2245">
        <v>3625</v>
      </c>
      <c r="B2245">
        <v>2725</v>
      </c>
      <c r="C2245" t="s">
        <v>1015</v>
      </c>
      <c r="D2245" t="s">
        <v>8313</v>
      </c>
      <c r="E2245" t="s">
        <v>34</v>
      </c>
      <c r="F2245" t="s">
        <v>11994</v>
      </c>
      <c r="G2245" t="s">
        <v>11995</v>
      </c>
      <c r="H2245" t="s">
        <v>423</v>
      </c>
      <c r="I2245" s="1">
        <v>29706</v>
      </c>
      <c r="J2245" t="s">
        <v>11996</v>
      </c>
      <c r="K2245" t="s">
        <v>11997</v>
      </c>
      <c r="L2245">
        <v>82484</v>
      </c>
      <c r="M2245" t="s">
        <v>423</v>
      </c>
      <c r="N2245" s="1">
        <v>44899</v>
      </c>
      <c r="O2245" s="1">
        <v>44903</v>
      </c>
      <c r="P2245">
        <v>94</v>
      </c>
      <c r="Q2245">
        <v>4</v>
      </c>
      <c r="R2245" t="s">
        <v>53</v>
      </c>
      <c r="S2245">
        <v>4</v>
      </c>
      <c r="T2245">
        <v>1</v>
      </c>
      <c r="U2245">
        <v>4</v>
      </c>
      <c r="V2245">
        <v>524</v>
      </c>
      <c r="W2245" t="s">
        <v>41</v>
      </c>
      <c r="X2245" t="s">
        <v>11998</v>
      </c>
      <c r="Y2245" t="s">
        <v>43</v>
      </c>
      <c r="Z2245" s="1">
        <v>44863</v>
      </c>
      <c r="AA2245" s="2">
        <v>9.5613425925925921E-2</v>
      </c>
      <c r="AB2245" s="2">
        <v>0.78287037037037033</v>
      </c>
      <c r="AC2245" t="s">
        <v>44</v>
      </c>
      <c r="AD2245" t="s">
        <v>45</v>
      </c>
      <c r="AE2245" t="s">
        <v>45</v>
      </c>
      <c r="AF2245">
        <v>131</v>
      </c>
    </row>
    <row r="2246" spans="1:32">
      <c r="A2246">
        <v>3626</v>
      </c>
      <c r="B2246">
        <v>2726</v>
      </c>
      <c r="C2246" t="s">
        <v>4507</v>
      </c>
      <c r="D2246" t="s">
        <v>348</v>
      </c>
      <c r="E2246" t="s">
        <v>48</v>
      </c>
      <c r="F2246" t="s">
        <v>11999</v>
      </c>
      <c r="G2246" t="s">
        <v>12000</v>
      </c>
      <c r="H2246" t="s">
        <v>280</v>
      </c>
      <c r="I2246" s="1">
        <v>19442</v>
      </c>
      <c r="J2246" t="s">
        <v>12001</v>
      </c>
      <c r="K2246" t="s">
        <v>9916</v>
      </c>
      <c r="L2246">
        <v>85452</v>
      </c>
      <c r="M2246" t="s">
        <v>280</v>
      </c>
      <c r="N2246" s="1">
        <v>44910</v>
      </c>
      <c r="O2246" s="1">
        <v>44914</v>
      </c>
      <c r="P2246">
        <v>28</v>
      </c>
      <c r="Q2246">
        <v>2</v>
      </c>
      <c r="R2246" t="s">
        <v>53</v>
      </c>
      <c r="S2246">
        <v>2</v>
      </c>
      <c r="T2246">
        <v>1</v>
      </c>
      <c r="U2246">
        <v>4</v>
      </c>
      <c r="V2246">
        <v>580</v>
      </c>
      <c r="W2246" t="s">
        <v>41</v>
      </c>
      <c r="X2246" t="s">
        <v>12002</v>
      </c>
      <c r="Y2246" t="s">
        <v>6</v>
      </c>
      <c r="Z2246" s="1">
        <v>44885</v>
      </c>
      <c r="AA2246" s="2">
        <v>0.73782407407407413</v>
      </c>
      <c r="AB2246" s="2">
        <v>0.718287037037037</v>
      </c>
      <c r="AC2246" t="s">
        <v>45</v>
      </c>
      <c r="AD2246" t="s">
        <v>44</v>
      </c>
      <c r="AE2246" t="s">
        <v>45</v>
      </c>
      <c r="AF2246">
        <v>145</v>
      </c>
    </row>
    <row r="2247" spans="1:32">
      <c r="A2247">
        <v>3627</v>
      </c>
      <c r="B2247">
        <v>2727</v>
      </c>
      <c r="C2247" t="s">
        <v>828</v>
      </c>
      <c r="D2247" t="s">
        <v>2295</v>
      </c>
      <c r="E2247" t="s">
        <v>34</v>
      </c>
      <c r="F2247" t="s">
        <v>12003</v>
      </c>
      <c r="G2247" t="s">
        <v>12004</v>
      </c>
      <c r="H2247" t="s">
        <v>418</v>
      </c>
      <c r="I2247" s="1">
        <v>34887</v>
      </c>
      <c r="J2247" t="s">
        <v>12005</v>
      </c>
      <c r="K2247" t="s">
        <v>12006</v>
      </c>
      <c r="L2247">
        <v>71499</v>
      </c>
      <c r="M2247" t="s">
        <v>418</v>
      </c>
      <c r="N2247" s="1">
        <v>44724</v>
      </c>
      <c r="O2247" s="1">
        <v>44726</v>
      </c>
      <c r="P2247">
        <v>94</v>
      </c>
      <c r="Q2247">
        <v>4</v>
      </c>
      <c r="R2247" t="s">
        <v>53</v>
      </c>
      <c r="S2247">
        <v>4</v>
      </c>
      <c r="T2247">
        <v>2</v>
      </c>
      <c r="U2247">
        <v>2</v>
      </c>
      <c r="V2247">
        <v>276</v>
      </c>
      <c r="W2247" t="s">
        <v>54</v>
      </c>
      <c r="X2247" t="s">
        <v>12007</v>
      </c>
      <c r="Y2247" t="s">
        <v>65</v>
      </c>
      <c r="Z2247" s="1">
        <v>44708</v>
      </c>
      <c r="AA2247" s="2">
        <v>0.56612268518518516</v>
      </c>
      <c r="AB2247" s="2">
        <v>0.86246527777777782</v>
      </c>
      <c r="AC2247" t="s">
        <v>45</v>
      </c>
      <c r="AD2247" t="s">
        <v>45</v>
      </c>
      <c r="AE2247" t="s">
        <v>44</v>
      </c>
      <c r="AF2247">
        <v>138</v>
      </c>
    </row>
    <row r="2248" spans="1:32">
      <c r="A2248">
        <v>3628</v>
      </c>
      <c r="B2248">
        <v>2728</v>
      </c>
      <c r="C2248" t="s">
        <v>702</v>
      </c>
      <c r="D2248" t="s">
        <v>5779</v>
      </c>
      <c r="E2248" t="s">
        <v>48</v>
      </c>
      <c r="F2248" t="s">
        <v>12008</v>
      </c>
      <c r="G2248" t="s">
        <v>12009</v>
      </c>
      <c r="H2248" t="s">
        <v>330</v>
      </c>
      <c r="I2248" s="1">
        <v>24763</v>
      </c>
      <c r="J2248" t="s">
        <v>12010</v>
      </c>
      <c r="K2248" t="s">
        <v>12011</v>
      </c>
      <c r="L2248">
        <v>51418</v>
      </c>
      <c r="M2248" t="s">
        <v>330</v>
      </c>
      <c r="N2248" s="1">
        <v>44846</v>
      </c>
      <c r="O2248" s="1">
        <v>44851</v>
      </c>
      <c r="P2248">
        <v>45</v>
      </c>
      <c r="Q2248">
        <v>2</v>
      </c>
      <c r="R2248" t="s">
        <v>40</v>
      </c>
      <c r="S2248">
        <v>1</v>
      </c>
      <c r="T2248">
        <v>1</v>
      </c>
      <c r="U2248">
        <v>5</v>
      </c>
      <c r="V2248">
        <v>1110</v>
      </c>
      <c r="W2248" t="s">
        <v>54</v>
      </c>
      <c r="X2248" t="s">
        <v>12012</v>
      </c>
      <c r="Y2248" t="s">
        <v>65</v>
      </c>
      <c r="Z2248" s="1">
        <v>44831</v>
      </c>
      <c r="AA2248" s="2">
        <v>0.63063657407407414</v>
      </c>
      <c r="AB2248" s="2">
        <v>0.27569444444444446</v>
      </c>
      <c r="AC2248" t="s">
        <v>44</v>
      </c>
      <c r="AD2248" t="s">
        <v>44</v>
      </c>
      <c r="AE2248" t="s">
        <v>45</v>
      </c>
      <c r="AF2248">
        <v>222</v>
      </c>
    </row>
    <row r="2249" spans="1:32">
      <c r="A2249">
        <v>3629</v>
      </c>
      <c r="B2249">
        <v>2729</v>
      </c>
      <c r="C2249" t="s">
        <v>3521</v>
      </c>
      <c r="D2249" t="s">
        <v>1404</v>
      </c>
      <c r="E2249" t="s">
        <v>48</v>
      </c>
      <c r="F2249" t="s">
        <v>12013</v>
      </c>
      <c r="G2249" t="s">
        <v>12014</v>
      </c>
      <c r="H2249" t="s">
        <v>280</v>
      </c>
      <c r="I2249" s="1">
        <v>15939</v>
      </c>
      <c r="J2249" t="s">
        <v>12015</v>
      </c>
      <c r="K2249" t="s">
        <v>12016</v>
      </c>
      <c r="L2249">
        <v>38733</v>
      </c>
      <c r="M2249" t="s">
        <v>280</v>
      </c>
      <c r="N2249" s="1">
        <v>44688</v>
      </c>
      <c r="O2249" s="1">
        <v>44691</v>
      </c>
      <c r="P2249">
        <v>97</v>
      </c>
      <c r="Q2249">
        <v>4</v>
      </c>
      <c r="R2249" t="s">
        <v>53</v>
      </c>
      <c r="S2249">
        <v>3</v>
      </c>
      <c r="T2249">
        <v>2</v>
      </c>
      <c r="U2249">
        <v>3</v>
      </c>
      <c r="V2249">
        <v>411</v>
      </c>
      <c r="W2249" t="s">
        <v>54</v>
      </c>
      <c r="X2249" t="s">
        <v>12017</v>
      </c>
      <c r="Y2249" t="s">
        <v>6</v>
      </c>
      <c r="Z2249" s="1">
        <v>44660</v>
      </c>
      <c r="AA2249" s="2">
        <v>0.26980324074074075</v>
      </c>
      <c r="AB2249" s="2">
        <v>8.3726851851851858E-2</v>
      </c>
      <c r="AC2249" t="s">
        <v>44</v>
      </c>
      <c r="AD2249" t="s">
        <v>45</v>
      </c>
      <c r="AE2249" t="s">
        <v>44</v>
      </c>
      <c r="AF2249">
        <v>137</v>
      </c>
    </row>
    <row r="2250" spans="1:32">
      <c r="A2250">
        <v>3630</v>
      </c>
      <c r="B2250">
        <v>2730</v>
      </c>
      <c r="C2250" t="s">
        <v>722</v>
      </c>
      <c r="D2250" t="s">
        <v>2231</v>
      </c>
      <c r="E2250" t="s">
        <v>48</v>
      </c>
      <c r="F2250" t="s">
        <v>12018</v>
      </c>
      <c r="G2250" t="s">
        <v>12019</v>
      </c>
      <c r="H2250" t="s">
        <v>171</v>
      </c>
      <c r="I2250" s="1">
        <v>32655</v>
      </c>
      <c r="J2250" t="s">
        <v>12020</v>
      </c>
      <c r="K2250" t="s">
        <v>12021</v>
      </c>
      <c r="L2250">
        <v>52416</v>
      </c>
      <c r="M2250" t="s">
        <v>171</v>
      </c>
      <c r="N2250" s="1">
        <v>44890</v>
      </c>
      <c r="O2250" s="1">
        <v>44892</v>
      </c>
      <c r="P2250">
        <v>39</v>
      </c>
      <c r="Q2250">
        <v>2</v>
      </c>
      <c r="R2250" t="s">
        <v>40</v>
      </c>
      <c r="S2250">
        <v>3</v>
      </c>
      <c r="T2250">
        <v>0</v>
      </c>
      <c r="U2250">
        <v>2</v>
      </c>
      <c r="V2250">
        <v>464</v>
      </c>
      <c r="W2250" t="s">
        <v>41</v>
      </c>
      <c r="X2250" t="s">
        <v>12022</v>
      </c>
      <c r="Y2250" t="s">
        <v>81</v>
      </c>
      <c r="Z2250" s="1">
        <v>44882</v>
      </c>
      <c r="AA2250" s="2">
        <v>0.10952546296296296</v>
      </c>
      <c r="AB2250" s="2">
        <v>0.1150462962962963</v>
      </c>
      <c r="AC2250" t="s">
        <v>44</v>
      </c>
      <c r="AD2250" t="s">
        <v>45</v>
      </c>
      <c r="AE2250" t="s">
        <v>45</v>
      </c>
      <c r="AF2250">
        <v>232</v>
      </c>
    </row>
    <row r="2251" spans="1:32">
      <c r="A2251">
        <v>3633</v>
      </c>
      <c r="B2251">
        <v>2733</v>
      </c>
      <c r="C2251" t="s">
        <v>321</v>
      </c>
      <c r="D2251" t="s">
        <v>7053</v>
      </c>
      <c r="E2251" t="s">
        <v>34</v>
      </c>
      <c r="F2251" t="s">
        <v>12023</v>
      </c>
      <c r="G2251" t="s">
        <v>12024</v>
      </c>
      <c r="H2251" t="s">
        <v>405</v>
      </c>
      <c r="I2251" s="1">
        <v>26895</v>
      </c>
      <c r="J2251" t="s">
        <v>12025</v>
      </c>
      <c r="K2251" t="s">
        <v>12026</v>
      </c>
      <c r="L2251">
        <v>51913</v>
      </c>
      <c r="M2251" t="s">
        <v>405</v>
      </c>
      <c r="N2251" s="1">
        <v>44928</v>
      </c>
      <c r="O2251" s="1">
        <v>44929</v>
      </c>
      <c r="P2251">
        <v>69</v>
      </c>
      <c r="Q2251">
        <v>3</v>
      </c>
      <c r="R2251" t="s">
        <v>40</v>
      </c>
      <c r="S2251">
        <v>3</v>
      </c>
      <c r="T2251">
        <v>2</v>
      </c>
      <c r="U2251">
        <v>1</v>
      </c>
      <c r="V2251">
        <v>249</v>
      </c>
      <c r="W2251" t="s">
        <v>54</v>
      </c>
      <c r="X2251" t="s">
        <v>12027</v>
      </c>
      <c r="Y2251" t="s">
        <v>81</v>
      </c>
      <c r="Z2251" s="1">
        <v>44915</v>
      </c>
      <c r="AA2251" s="2">
        <v>0.65113425925925927</v>
      </c>
      <c r="AB2251" s="2">
        <v>0.32664351851851853</v>
      </c>
      <c r="AC2251" t="s">
        <v>45</v>
      </c>
      <c r="AD2251" t="s">
        <v>45</v>
      </c>
      <c r="AE2251" t="s">
        <v>45</v>
      </c>
      <c r="AF2251">
        <v>249</v>
      </c>
    </row>
    <row r="2252" spans="1:32">
      <c r="A2252">
        <v>3635</v>
      </c>
      <c r="B2252">
        <v>2735</v>
      </c>
      <c r="C2252" t="s">
        <v>1913</v>
      </c>
      <c r="D2252" t="s">
        <v>140</v>
      </c>
      <c r="E2252" t="s">
        <v>34</v>
      </c>
      <c r="F2252" t="s">
        <v>2968</v>
      </c>
      <c r="G2252">
        <f>1-506-629-7918</f>
        <v>-9052</v>
      </c>
      <c r="H2252" t="s">
        <v>537</v>
      </c>
      <c r="I2252" s="1">
        <v>29646</v>
      </c>
      <c r="J2252" t="s">
        <v>12028</v>
      </c>
      <c r="K2252" t="s">
        <v>12029</v>
      </c>
      <c r="L2252">
        <v>94077</v>
      </c>
      <c r="M2252" t="s">
        <v>537</v>
      </c>
      <c r="N2252" s="1">
        <v>44655</v>
      </c>
      <c r="O2252" s="1">
        <v>44658</v>
      </c>
      <c r="P2252">
        <v>11</v>
      </c>
      <c r="Q2252">
        <v>1</v>
      </c>
      <c r="R2252" t="s">
        <v>63</v>
      </c>
      <c r="S2252">
        <v>3</v>
      </c>
      <c r="T2252">
        <v>2</v>
      </c>
      <c r="U2252">
        <v>3</v>
      </c>
      <c r="V2252">
        <v>210</v>
      </c>
      <c r="W2252" t="s">
        <v>54</v>
      </c>
      <c r="X2252" t="s">
        <v>12030</v>
      </c>
      <c r="Y2252" t="s">
        <v>65</v>
      </c>
      <c r="Z2252" s="1">
        <v>44640</v>
      </c>
      <c r="AA2252" s="2">
        <v>0.38168981481481484</v>
      </c>
      <c r="AB2252" s="2">
        <v>7.0717592592592594E-3</v>
      </c>
      <c r="AC2252" t="s">
        <v>44</v>
      </c>
      <c r="AD2252" t="s">
        <v>44</v>
      </c>
      <c r="AE2252" t="s">
        <v>45</v>
      </c>
      <c r="AF2252">
        <v>70</v>
      </c>
    </row>
    <row r="2253" spans="1:32">
      <c r="A2253">
        <v>3636</v>
      </c>
      <c r="B2253">
        <v>2736</v>
      </c>
      <c r="C2253" t="s">
        <v>4071</v>
      </c>
      <c r="D2253" t="s">
        <v>12031</v>
      </c>
      <c r="E2253" t="s">
        <v>34</v>
      </c>
      <c r="F2253" t="s">
        <v>12032</v>
      </c>
      <c r="G2253" t="s">
        <v>12033</v>
      </c>
      <c r="H2253" t="s">
        <v>941</v>
      </c>
      <c r="I2253" s="1">
        <v>27497</v>
      </c>
      <c r="J2253" t="s">
        <v>12034</v>
      </c>
      <c r="K2253" t="s">
        <v>12035</v>
      </c>
      <c r="L2253">
        <v>19354</v>
      </c>
      <c r="M2253" t="s">
        <v>941</v>
      </c>
      <c r="N2253" s="1">
        <v>44702</v>
      </c>
      <c r="O2253" s="1">
        <v>44705</v>
      </c>
      <c r="P2253">
        <v>25</v>
      </c>
      <c r="Q2253">
        <v>1</v>
      </c>
      <c r="R2253" t="s">
        <v>53</v>
      </c>
      <c r="S2253">
        <v>3</v>
      </c>
      <c r="T2253">
        <v>1</v>
      </c>
      <c r="U2253">
        <v>3</v>
      </c>
      <c r="V2253">
        <v>426</v>
      </c>
      <c r="W2253" t="s">
        <v>41</v>
      </c>
      <c r="X2253" t="s">
        <v>12036</v>
      </c>
      <c r="Y2253" t="s">
        <v>81</v>
      </c>
      <c r="Z2253" s="1">
        <v>44694</v>
      </c>
      <c r="AA2253" s="2">
        <v>0.32788194444444446</v>
      </c>
      <c r="AB2253" s="2">
        <v>0.9631249999999999</v>
      </c>
      <c r="AC2253" t="s">
        <v>44</v>
      </c>
      <c r="AD2253" t="s">
        <v>45</v>
      </c>
      <c r="AE2253" t="s">
        <v>45</v>
      </c>
      <c r="AF2253">
        <v>142</v>
      </c>
    </row>
    <row r="2254" spans="1:32">
      <c r="A2254">
        <v>3637</v>
      </c>
      <c r="B2254">
        <v>2737</v>
      </c>
      <c r="C2254" t="s">
        <v>12037</v>
      </c>
      <c r="D2254" t="s">
        <v>12038</v>
      </c>
      <c r="E2254" t="s">
        <v>34</v>
      </c>
      <c r="F2254" t="s">
        <v>12039</v>
      </c>
      <c r="G2254">
        <v>5977025925</v>
      </c>
      <c r="H2254" t="s">
        <v>225</v>
      </c>
      <c r="I2254" s="1">
        <v>20544</v>
      </c>
      <c r="J2254" t="s">
        <v>12040</v>
      </c>
      <c r="K2254" t="s">
        <v>12041</v>
      </c>
      <c r="L2254">
        <v>12992</v>
      </c>
      <c r="M2254" t="s">
        <v>225</v>
      </c>
      <c r="N2254" s="1">
        <v>44821</v>
      </c>
      <c r="O2254" s="1">
        <v>44825</v>
      </c>
      <c r="P2254">
        <v>39</v>
      </c>
      <c r="Q2254">
        <v>2</v>
      </c>
      <c r="R2254" t="s">
        <v>40</v>
      </c>
      <c r="S2254">
        <v>2</v>
      </c>
      <c r="T2254">
        <v>1</v>
      </c>
      <c r="U2254">
        <v>4</v>
      </c>
      <c r="V2254">
        <v>996</v>
      </c>
      <c r="W2254" t="s">
        <v>54</v>
      </c>
      <c r="X2254" t="s">
        <v>12042</v>
      </c>
      <c r="Y2254" t="s">
        <v>6</v>
      </c>
      <c r="Z2254" s="1">
        <v>44805</v>
      </c>
      <c r="AA2254" s="2">
        <v>0.12721064814814814</v>
      </c>
      <c r="AB2254" s="2">
        <v>0.72893518518518519</v>
      </c>
      <c r="AC2254" t="s">
        <v>44</v>
      </c>
      <c r="AD2254" t="s">
        <v>44</v>
      </c>
      <c r="AE2254" t="s">
        <v>45</v>
      </c>
      <c r="AF2254">
        <v>249</v>
      </c>
    </row>
    <row r="2255" spans="1:32">
      <c r="A2255">
        <v>3639</v>
      </c>
      <c r="B2255">
        <v>2739</v>
      </c>
      <c r="C2255" t="s">
        <v>1155</v>
      </c>
      <c r="D2255" t="s">
        <v>829</v>
      </c>
      <c r="E2255" t="s">
        <v>34</v>
      </c>
      <c r="F2255" t="s">
        <v>12043</v>
      </c>
      <c r="G2255">
        <v>7739302244</v>
      </c>
      <c r="H2255" t="s">
        <v>904</v>
      </c>
      <c r="I2255" s="1">
        <v>20318</v>
      </c>
      <c r="J2255" t="s">
        <v>12044</v>
      </c>
      <c r="K2255" t="s">
        <v>12045</v>
      </c>
      <c r="L2255">
        <v>87083</v>
      </c>
      <c r="M2255" t="s">
        <v>904</v>
      </c>
      <c r="N2255" s="1">
        <v>44597</v>
      </c>
      <c r="O2255" s="1">
        <v>44602</v>
      </c>
      <c r="P2255">
        <v>16</v>
      </c>
      <c r="Q2255">
        <v>1</v>
      </c>
      <c r="R2255" t="s">
        <v>53</v>
      </c>
      <c r="S2255">
        <v>1</v>
      </c>
      <c r="T2255">
        <v>2</v>
      </c>
      <c r="U2255">
        <v>5</v>
      </c>
      <c r="V2255">
        <v>615</v>
      </c>
      <c r="W2255" t="s">
        <v>41</v>
      </c>
      <c r="X2255" t="s">
        <v>12046</v>
      </c>
      <c r="Y2255" t="s">
        <v>6</v>
      </c>
      <c r="Z2255" s="1">
        <v>44569</v>
      </c>
      <c r="AA2255" s="2">
        <v>0.84910879629629632</v>
      </c>
      <c r="AB2255" s="2">
        <v>4.2013888888888891E-3</v>
      </c>
      <c r="AC2255" t="s">
        <v>45</v>
      </c>
      <c r="AD2255" t="s">
        <v>45</v>
      </c>
      <c r="AE2255" t="s">
        <v>45</v>
      </c>
      <c r="AF2255">
        <v>123</v>
      </c>
    </row>
    <row r="2256" spans="1:32">
      <c r="A2256">
        <v>3640</v>
      </c>
      <c r="B2256">
        <v>2740</v>
      </c>
      <c r="C2256" t="s">
        <v>12047</v>
      </c>
      <c r="D2256" t="s">
        <v>12048</v>
      </c>
      <c r="E2256" t="s">
        <v>34</v>
      </c>
      <c r="F2256" t="s">
        <v>12049</v>
      </c>
      <c r="G2256" t="s">
        <v>12050</v>
      </c>
      <c r="H2256" t="s">
        <v>50</v>
      </c>
      <c r="I2256" s="1">
        <v>35699</v>
      </c>
      <c r="J2256" t="s">
        <v>12051</v>
      </c>
      <c r="K2256" t="s">
        <v>12052</v>
      </c>
      <c r="L2256">
        <v>98044</v>
      </c>
      <c r="M2256" t="s">
        <v>50</v>
      </c>
      <c r="N2256" s="1">
        <v>44739</v>
      </c>
      <c r="O2256" s="1">
        <v>44742</v>
      </c>
      <c r="P2256">
        <v>48</v>
      </c>
      <c r="Q2256">
        <v>2</v>
      </c>
      <c r="R2256" t="s">
        <v>40</v>
      </c>
      <c r="S2256">
        <v>4</v>
      </c>
      <c r="T2256">
        <v>1</v>
      </c>
      <c r="U2256">
        <v>3</v>
      </c>
      <c r="V2256">
        <v>627</v>
      </c>
      <c r="W2256" t="s">
        <v>54</v>
      </c>
      <c r="X2256" t="s">
        <v>12053</v>
      </c>
      <c r="Y2256" t="s">
        <v>6</v>
      </c>
      <c r="Z2256" s="1">
        <v>44728</v>
      </c>
      <c r="AA2256" s="2">
        <v>0.32700231481481484</v>
      </c>
      <c r="AB2256" s="2">
        <v>0.97489583333333341</v>
      </c>
      <c r="AC2256" t="s">
        <v>44</v>
      </c>
      <c r="AD2256" t="s">
        <v>45</v>
      </c>
      <c r="AE2256" t="s">
        <v>44</v>
      </c>
      <c r="AF2256">
        <v>209</v>
      </c>
    </row>
    <row r="2257" spans="1:32">
      <c r="A2257">
        <v>3643</v>
      </c>
      <c r="B2257">
        <v>2743</v>
      </c>
      <c r="C2257" t="s">
        <v>1104</v>
      </c>
      <c r="D2257" t="s">
        <v>2828</v>
      </c>
      <c r="E2257" t="s">
        <v>48</v>
      </c>
      <c r="F2257" t="s">
        <v>12054</v>
      </c>
      <c r="G2257" t="s">
        <v>12055</v>
      </c>
      <c r="H2257" t="s">
        <v>280</v>
      </c>
      <c r="I2257" s="1">
        <v>35953</v>
      </c>
      <c r="J2257" t="s">
        <v>12056</v>
      </c>
      <c r="K2257" t="s">
        <v>12057</v>
      </c>
      <c r="L2257">
        <v>60433</v>
      </c>
      <c r="M2257" t="s">
        <v>280</v>
      </c>
      <c r="N2257" s="1">
        <v>44860</v>
      </c>
      <c r="O2257" s="1">
        <v>44862</v>
      </c>
      <c r="P2257">
        <v>89</v>
      </c>
      <c r="Q2257">
        <v>4</v>
      </c>
      <c r="R2257" t="s">
        <v>63</v>
      </c>
      <c r="S2257">
        <v>4</v>
      </c>
      <c r="T2257">
        <v>0</v>
      </c>
      <c r="U2257">
        <v>2</v>
      </c>
      <c r="V2257">
        <v>162</v>
      </c>
      <c r="W2257" t="s">
        <v>41</v>
      </c>
      <c r="X2257" t="s">
        <v>12058</v>
      </c>
      <c r="Y2257" t="s">
        <v>6</v>
      </c>
      <c r="Z2257" s="1">
        <v>44829</v>
      </c>
      <c r="AA2257" s="2">
        <v>5.8113425925925923E-2</v>
      </c>
      <c r="AB2257" s="2">
        <v>0.16005787037037036</v>
      </c>
      <c r="AC2257" t="s">
        <v>45</v>
      </c>
      <c r="AD2257" t="s">
        <v>44</v>
      </c>
      <c r="AE2257" t="s">
        <v>45</v>
      </c>
      <c r="AF2257">
        <v>81</v>
      </c>
    </row>
    <row r="2258" spans="1:32">
      <c r="A2258">
        <v>3644</v>
      </c>
      <c r="B2258">
        <v>2744</v>
      </c>
      <c r="C2258" t="s">
        <v>2116</v>
      </c>
      <c r="D2258" t="s">
        <v>8800</v>
      </c>
      <c r="E2258" t="s">
        <v>48</v>
      </c>
      <c r="F2258" t="s">
        <v>12059</v>
      </c>
      <c r="G2258" t="s">
        <v>12060</v>
      </c>
      <c r="H2258" t="s">
        <v>60</v>
      </c>
      <c r="I2258" s="1">
        <v>23544</v>
      </c>
      <c r="J2258" t="s">
        <v>12061</v>
      </c>
      <c r="K2258" t="s">
        <v>12062</v>
      </c>
      <c r="L2258">
        <v>53638</v>
      </c>
      <c r="M2258" t="s">
        <v>60</v>
      </c>
      <c r="N2258" s="1">
        <v>44695</v>
      </c>
      <c r="O2258" s="1">
        <v>44700</v>
      </c>
      <c r="P2258">
        <v>100</v>
      </c>
      <c r="Q2258">
        <v>4</v>
      </c>
      <c r="R2258" t="s">
        <v>53</v>
      </c>
      <c r="S2258">
        <v>2</v>
      </c>
      <c r="T2258">
        <v>0</v>
      </c>
      <c r="U2258">
        <v>5</v>
      </c>
      <c r="V2258">
        <v>655</v>
      </c>
      <c r="W2258" t="s">
        <v>54</v>
      </c>
      <c r="X2258" t="s">
        <v>12063</v>
      </c>
      <c r="Y2258" t="s">
        <v>43</v>
      </c>
      <c r="Z2258" s="1">
        <v>44677</v>
      </c>
      <c r="AA2258" s="2">
        <v>0.94733796296296291</v>
      </c>
      <c r="AB2258" s="2">
        <v>0.61460648148148145</v>
      </c>
      <c r="AC2258" t="s">
        <v>45</v>
      </c>
      <c r="AD2258" t="s">
        <v>44</v>
      </c>
      <c r="AE2258" t="s">
        <v>44</v>
      </c>
      <c r="AF2258">
        <v>131</v>
      </c>
    </row>
    <row r="2259" spans="1:32">
      <c r="A2259">
        <v>3645</v>
      </c>
      <c r="B2259">
        <v>2745</v>
      </c>
      <c r="C2259" t="s">
        <v>3038</v>
      </c>
      <c r="D2259" t="s">
        <v>1173</v>
      </c>
      <c r="E2259" t="s">
        <v>48</v>
      </c>
      <c r="F2259" t="s">
        <v>12064</v>
      </c>
      <c r="G2259">
        <v>7105397168</v>
      </c>
      <c r="H2259" t="s">
        <v>171</v>
      </c>
      <c r="I2259" s="1">
        <v>31732</v>
      </c>
      <c r="J2259" t="s">
        <v>12065</v>
      </c>
      <c r="K2259" t="s">
        <v>12066</v>
      </c>
      <c r="L2259">
        <v>57361</v>
      </c>
      <c r="M2259" t="s">
        <v>171</v>
      </c>
      <c r="N2259" s="1">
        <v>44775</v>
      </c>
      <c r="O2259" s="1">
        <v>44777</v>
      </c>
      <c r="P2259">
        <v>68</v>
      </c>
      <c r="Q2259">
        <v>3</v>
      </c>
      <c r="R2259" t="s">
        <v>63</v>
      </c>
      <c r="S2259">
        <v>4</v>
      </c>
      <c r="T2259">
        <v>2</v>
      </c>
      <c r="U2259">
        <v>2</v>
      </c>
      <c r="V2259">
        <v>162</v>
      </c>
      <c r="W2259" t="s">
        <v>54</v>
      </c>
      <c r="X2259" t="s">
        <v>12067</v>
      </c>
      <c r="Y2259" t="s">
        <v>81</v>
      </c>
      <c r="Z2259" s="1">
        <v>44758</v>
      </c>
      <c r="AA2259" s="2">
        <v>0.33430555555555558</v>
      </c>
      <c r="AB2259" s="2">
        <v>0.19347222222222224</v>
      </c>
      <c r="AC2259" t="s">
        <v>45</v>
      </c>
      <c r="AD2259" t="s">
        <v>44</v>
      </c>
      <c r="AE2259" t="s">
        <v>44</v>
      </c>
      <c r="AF2259">
        <v>81</v>
      </c>
    </row>
    <row r="2260" spans="1:32">
      <c r="A2260">
        <v>3646</v>
      </c>
      <c r="B2260">
        <v>2746</v>
      </c>
      <c r="C2260" t="s">
        <v>3397</v>
      </c>
      <c r="D2260" t="s">
        <v>306</v>
      </c>
      <c r="E2260" t="s">
        <v>34</v>
      </c>
      <c r="F2260" t="s">
        <v>12068</v>
      </c>
      <c r="G2260">
        <v>7789594888</v>
      </c>
      <c r="H2260" t="s">
        <v>725</v>
      </c>
      <c r="I2260" s="1">
        <v>37653</v>
      </c>
      <c r="J2260" t="s">
        <v>12069</v>
      </c>
      <c r="K2260" t="s">
        <v>12070</v>
      </c>
      <c r="L2260">
        <v>38117</v>
      </c>
      <c r="M2260" t="s">
        <v>725</v>
      </c>
      <c r="N2260" s="1">
        <v>44695</v>
      </c>
      <c r="O2260" s="1">
        <v>44696</v>
      </c>
      <c r="P2260">
        <v>18</v>
      </c>
      <c r="Q2260">
        <v>1</v>
      </c>
      <c r="R2260" t="s">
        <v>40</v>
      </c>
      <c r="S2260">
        <v>2</v>
      </c>
      <c r="T2260">
        <v>1</v>
      </c>
      <c r="U2260">
        <v>1</v>
      </c>
      <c r="V2260">
        <v>250</v>
      </c>
      <c r="W2260" t="s">
        <v>41</v>
      </c>
      <c r="X2260" t="s">
        <v>12071</v>
      </c>
      <c r="Y2260" t="s">
        <v>81</v>
      </c>
      <c r="Z2260" s="1">
        <v>44669</v>
      </c>
      <c r="AA2260" s="2">
        <v>0.28612268518518519</v>
      </c>
      <c r="AB2260" s="2">
        <v>0.37633101851851852</v>
      </c>
      <c r="AC2260" t="s">
        <v>45</v>
      </c>
      <c r="AD2260" t="s">
        <v>44</v>
      </c>
      <c r="AE2260" t="s">
        <v>44</v>
      </c>
      <c r="AF2260">
        <v>250</v>
      </c>
    </row>
    <row r="2261" spans="1:32">
      <c r="A2261">
        <v>3647</v>
      </c>
      <c r="B2261">
        <v>2747</v>
      </c>
      <c r="C2261" t="s">
        <v>119</v>
      </c>
      <c r="D2261" t="s">
        <v>10045</v>
      </c>
      <c r="E2261" t="s">
        <v>48</v>
      </c>
      <c r="F2261" t="s">
        <v>12072</v>
      </c>
      <c r="G2261" t="s">
        <v>12073</v>
      </c>
      <c r="H2261" t="s">
        <v>457</v>
      </c>
      <c r="I2261" s="1">
        <v>36530</v>
      </c>
      <c r="J2261" t="s">
        <v>12074</v>
      </c>
      <c r="K2261" t="s">
        <v>12075</v>
      </c>
      <c r="L2261">
        <v>8719</v>
      </c>
      <c r="M2261" t="s">
        <v>457</v>
      </c>
      <c r="N2261" s="1">
        <v>44854</v>
      </c>
      <c r="O2261" s="1">
        <v>44857</v>
      </c>
      <c r="P2261">
        <v>7</v>
      </c>
      <c r="Q2261">
        <v>1</v>
      </c>
      <c r="R2261" t="s">
        <v>53</v>
      </c>
      <c r="S2261">
        <v>4</v>
      </c>
      <c r="T2261">
        <v>2</v>
      </c>
      <c r="U2261">
        <v>3</v>
      </c>
      <c r="V2261">
        <v>378</v>
      </c>
      <c r="W2261" t="s">
        <v>41</v>
      </c>
      <c r="X2261" t="s">
        <v>12076</v>
      </c>
      <c r="Y2261" t="s">
        <v>43</v>
      </c>
      <c r="Z2261" s="1">
        <v>44843</v>
      </c>
      <c r="AA2261" s="2">
        <v>0.95319444444444434</v>
      </c>
      <c r="AB2261" s="2">
        <v>0.44737268518518519</v>
      </c>
      <c r="AC2261" t="s">
        <v>45</v>
      </c>
      <c r="AD2261" t="s">
        <v>44</v>
      </c>
      <c r="AE2261" t="s">
        <v>44</v>
      </c>
      <c r="AF2261">
        <v>126</v>
      </c>
    </row>
    <row r="2262" spans="1:32">
      <c r="A2262">
        <v>3648</v>
      </c>
      <c r="B2262">
        <v>2748</v>
      </c>
      <c r="C2262" t="s">
        <v>3380</v>
      </c>
      <c r="D2262" t="s">
        <v>378</v>
      </c>
      <c r="E2262" t="s">
        <v>48</v>
      </c>
      <c r="F2262" t="s">
        <v>12077</v>
      </c>
      <c r="G2262" t="s">
        <v>12078</v>
      </c>
      <c r="H2262" t="s">
        <v>295</v>
      </c>
      <c r="I2262" s="1">
        <v>35284</v>
      </c>
      <c r="J2262" t="s">
        <v>12079</v>
      </c>
      <c r="K2262" t="s">
        <v>12080</v>
      </c>
      <c r="L2262">
        <v>7187</v>
      </c>
      <c r="M2262" t="s">
        <v>295</v>
      </c>
      <c r="N2262" s="1">
        <v>44619</v>
      </c>
      <c r="O2262" s="1">
        <v>44622</v>
      </c>
      <c r="P2262">
        <v>100</v>
      </c>
      <c r="Q2262">
        <v>4</v>
      </c>
      <c r="R2262" t="s">
        <v>53</v>
      </c>
      <c r="S2262">
        <v>1</v>
      </c>
      <c r="T2262">
        <v>1</v>
      </c>
      <c r="U2262">
        <v>3</v>
      </c>
      <c r="V2262">
        <v>393</v>
      </c>
      <c r="W2262" t="s">
        <v>41</v>
      </c>
      <c r="X2262" t="s">
        <v>12081</v>
      </c>
      <c r="Y2262" t="s">
        <v>81</v>
      </c>
      <c r="Z2262" s="1">
        <v>44596</v>
      </c>
      <c r="AA2262" s="2">
        <v>4.9062500000000002E-2</v>
      </c>
      <c r="AB2262" s="2">
        <v>0.54931712962962964</v>
      </c>
      <c r="AC2262" t="s">
        <v>44</v>
      </c>
      <c r="AD2262" t="s">
        <v>44</v>
      </c>
      <c r="AE2262" t="s">
        <v>44</v>
      </c>
      <c r="AF2262">
        <v>131</v>
      </c>
    </row>
    <row r="2263" spans="1:32">
      <c r="A2263">
        <v>3649</v>
      </c>
      <c r="B2263">
        <v>2749</v>
      </c>
      <c r="C2263" t="s">
        <v>1555</v>
      </c>
      <c r="D2263" t="s">
        <v>448</v>
      </c>
      <c r="E2263" t="s">
        <v>34</v>
      </c>
      <c r="F2263" t="s">
        <v>12082</v>
      </c>
      <c r="G2263" t="s">
        <v>12083</v>
      </c>
      <c r="H2263" t="s">
        <v>423</v>
      </c>
      <c r="I2263" s="1">
        <v>25760</v>
      </c>
      <c r="J2263" t="s">
        <v>12084</v>
      </c>
      <c r="K2263" t="s">
        <v>12085</v>
      </c>
      <c r="L2263">
        <v>15865</v>
      </c>
      <c r="M2263" t="s">
        <v>423</v>
      </c>
      <c r="N2263" s="1">
        <v>44712</v>
      </c>
      <c r="O2263" s="1">
        <v>44715</v>
      </c>
      <c r="P2263">
        <v>62</v>
      </c>
      <c r="Q2263">
        <v>3</v>
      </c>
      <c r="R2263" t="s">
        <v>63</v>
      </c>
      <c r="S2263">
        <v>3</v>
      </c>
      <c r="T2263">
        <v>0</v>
      </c>
      <c r="U2263">
        <v>3</v>
      </c>
      <c r="V2263">
        <v>210</v>
      </c>
      <c r="W2263" t="s">
        <v>41</v>
      </c>
      <c r="X2263" t="s">
        <v>12086</v>
      </c>
      <c r="Y2263" t="s">
        <v>6</v>
      </c>
      <c r="Z2263" s="1">
        <v>44690</v>
      </c>
      <c r="AA2263" s="2">
        <v>0.49740740740740735</v>
      </c>
      <c r="AB2263" s="2">
        <v>4.4965277777777778E-2</v>
      </c>
      <c r="AC2263" t="s">
        <v>44</v>
      </c>
      <c r="AD2263" t="s">
        <v>44</v>
      </c>
      <c r="AE2263" t="s">
        <v>45</v>
      </c>
      <c r="AF2263">
        <v>70</v>
      </c>
    </row>
    <row r="2264" spans="1:32">
      <c r="A2264">
        <v>3652</v>
      </c>
      <c r="B2264">
        <v>2752</v>
      </c>
      <c r="C2264" t="s">
        <v>602</v>
      </c>
      <c r="D2264" t="s">
        <v>12087</v>
      </c>
      <c r="E2264" t="s">
        <v>48</v>
      </c>
      <c r="F2264" t="s">
        <v>12088</v>
      </c>
      <c r="G2264" t="s">
        <v>12089</v>
      </c>
      <c r="H2264" t="s">
        <v>171</v>
      </c>
      <c r="I2264" s="1">
        <v>37196</v>
      </c>
      <c r="J2264" t="s">
        <v>12090</v>
      </c>
      <c r="K2264" t="s">
        <v>12091</v>
      </c>
      <c r="L2264">
        <v>61480</v>
      </c>
      <c r="M2264" t="s">
        <v>171</v>
      </c>
      <c r="N2264" s="1">
        <v>44801</v>
      </c>
      <c r="O2264" s="1">
        <v>44802</v>
      </c>
      <c r="P2264">
        <v>31</v>
      </c>
      <c r="Q2264">
        <v>2</v>
      </c>
      <c r="R2264" t="s">
        <v>53</v>
      </c>
      <c r="S2264">
        <v>4</v>
      </c>
      <c r="T2264">
        <v>1</v>
      </c>
      <c r="U2264">
        <v>1</v>
      </c>
      <c r="V2264">
        <v>134</v>
      </c>
      <c r="W2264" t="s">
        <v>54</v>
      </c>
      <c r="X2264" t="s">
        <v>12092</v>
      </c>
      <c r="Y2264" t="s">
        <v>6</v>
      </c>
      <c r="Z2264" s="1">
        <v>44788</v>
      </c>
      <c r="AA2264" s="2">
        <v>0.58711805555555563</v>
      </c>
      <c r="AB2264" s="2">
        <v>0.5744907407407408</v>
      </c>
      <c r="AC2264" t="s">
        <v>45</v>
      </c>
      <c r="AD2264" t="s">
        <v>45</v>
      </c>
      <c r="AE2264" t="s">
        <v>44</v>
      </c>
      <c r="AF2264">
        <v>134</v>
      </c>
    </row>
    <row r="2265" spans="1:32">
      <c r="A2265">
        <v>3653</v>
      </c>
      <c r="B2265">
        <v>2753</v>
      </c>
      <c r="C2265" t="s">
        <v>602</v>
      </c>
      <c r="D2265" t="s">
        <v>2019</v>
      </c>
      <c r="E2265" t="s">
        <v>48</v>
      </c>
      <c r="F2265" t="s">
        <v>12093</v>
      </c>
      <c r="G2265" t="s">
        <v>12094</v>
      </c>
      <c r="H2265" t="s">
        <v>115</v>
      </c>
      <c r="I2265" s="1">
        <v>29600</v>
      </c>
      <c r="J2265" t="s">
        <v>12095</v>
      </c>
      <c r="K2265" t="s">
        <v>11843</v>
      </c>
      <c r="L2265">
        <v>62963</v>
      </c>
      <c r="M2265" t="s">
        <v>115</v>
      </c>
      <c r="N2265" s="1">
        <v>44930</v>
      </c>
      <c r="O2265" s="1">
        <v>44933</v>
      </c>
      <c r="P2265">
        <v>64</v>
      </c>
      <c r="Q2265">
        <v>3</v>
      </c>
      <c r="R2265" t="s">
        <v>53</v>
      </c>
      <c r="S2265">
        <v>1</v>
      </c>
      <c r="T2265">
        <v>2</v>
      </c>
      <c r="U2265">
        <v>3</v>
      </c>
      <c r="V2265">
        <v>381</v>
      </c>
      <c r="W2265" t="s">
        <v>54</v>
      </c>
      <c r="X2265" t="s">
        <v>12096</v>
      </c>
      <c r="Y2265" t="s">
        <v>81</v>
      </c>
      <c r="Z2265" s="1">
        <v>44911</v>
      </c>
      <c r="AA2265" s="2">
        <v>0.47743055555555558</v>
      </c>
      <c r="AB2265" s="2">
        <v>8.369212962962963E-2</v>
      </c>
      <c r="AC2265" t="s">
        <v>45</v>
      </c>
      <c r="AD2265" t="s">
        <v>45</v>
      </c>
      <c r="AE2265" t="s">
        <v>44</v>
      </c>
      <c r="AF2265">
        <v>127</v>
      </c>
    </row>
    <row r="2266" spans="1:32">
      <c r="A2266">
        <v>3655</v>
      </c>
      <c r="B2266">
        <v>2755</v>
      </c>
      <c r="C2266" t="s">
        <v>1015</v>
      </c>
      <c r="D2266" t="s">
        <v>1765</v>
      </c>
      <c r="E2266" t="s">
        <v>48</v>
      </c>
      <c r="F2266" t="s">
        <v>12097</v>
      </c>
      <c r="G2266" t="s">
        <v>12098</v>
      </c>
      <c r="H2266" t="s">
        <v>272</v>
      </c>
      <c r="I2266" s="1">
        <v>18959</v>
      </c>
      <c r="J2266" t="s">
        <v>12099</v>
      </c>
      <c r="K2266" t="s">
        <v>12100</v>
      </c>
      <c r="L2266">
        <v>59482</v>
      </c>
      <c r="M2266" t="s">
        <v>272</v>
      </c>
      <c r="N2266" s="1">
        <v>44715</v>
      </c>
      <c r="O2266" s="1">
        <v>44720</v>
      </c>
      <c r="P2266">
        <v>13</v>
      </c>
      <c r="Q2266">
        <v>1</v>
      </c>
      <c r="R2266" t="s">
        <v>53</v>
      </c>
      <c r="S2266">
        <v>3</v>
      </c>
      <c r="T2266">
        <v>0</v>
      </c>
      <c r="U2266">
        <v>5</v>
      </c>
      <c r="V2266">
        <v>740</v>
      </c>
      <c r="W2266" t="s">
        <v>41</v>
      </c>
      <c r="X2266" t="s">
        <v>12101</v>
      </c>
      <c r="Y2266" t="s">
        <v>43</v>
      </c>
      <c r="Z2266" s="1">
        <v>44694</v>
      </c>
      <c r="AA2266" s="2">
        <v>0.73234953703703709</v>
      </c>
      <c r="AB2266" s="2">
        <v>0.33971064814814816</v>
      </c>
      <c r="AC2266" t="s">
        <v>44</v>
      </c>
      <c r="AD2266" t="s">
        <v>44</v>
      </c>
      <c r="AE2266" t="s">
        <v>45</v>
      </c>
      <c r="AF2266">
        <v>148</v>
      </c>
    </row>
    <row r="2267" spans="1:32">
      <c r="A2267">
        <v>3656</v>
      </c>
      <c r="B2267">
        <v>2756</v>
      </c>
      <c r="C2267" t="s">
        <v>583</v>
      </c>
      <c r="D2267" t="s">
        <v>12102</v>
      </c>
      <c r="E2267" t="s">
        <v>34</v>
      </c>
      <c r="F2267" t="s">
        <v>12103</v>
      </c>
      <c r="G2267" t="s">
        <v>12104</v>
      </c>
      <c r="H2267" t="s">
        <v>122</v>
      </c>
      <c r="I2267" s="1">
        <v>26416</v>
      </c>
      <c r="J2267" t="s">
        <v>12105</v>
      </c>
      <c r="K2267" t="s">
        <v>12106</v>
      </c>
      <c r="L2267">
        <v>24177</v>
      </c>
      <c r="M2267" t="s">
        <v>122</v>
      </c>
      <c r="N2267" s="1">
        <v>44714</v>
      </c>
      <c r="O2267" s="1">
        <v>44719</v>
      </c>
      <c r="P2267">
        <v>96</v>
      </c>
      <c r="Q2267">
        <v>4</v>
      </c>
      <c r="R2267" t="s">
        <v>40</v>
      </c>
      <c r="S2267">
        <v>3</v>
      </c>
      <c r="T2267">
        <v>0</v>
      </c>
      <c r="U2267">
        <v>5</v>
      </c>
      <c r="V2267">
        <v>1200</v>
      </c>
      <c r="W2267" t="s">
        <v>41</v>
      </c>
      <c r="X2267" t="s">
        <v>12107</v>
      </c>
      <c r="Y2267" t="s">
        <v>65</v>
      </c>
      <c r="Z2267" s="1">
        <v>44704</v>
      </c>
      <c r="AA2267" s="2">
        <v>0.81098379629629624</v>
      </c>
      <c r="AB2267" s="2">
        <v>0.90229166666666671</v>
      </c>
      <c r="AC2267" t="s">
        <v>44</v>
      </c>
      <c r="AD2267" t="s">
        <v>45</v>
      </c>
      <c r="AE2267" t="s">
        <v>44</v>
      </c>
      <c r="AF2267">
        <v>240</v>
      </c>
    </row>
    <row r="2268" spans="1:32">
      <c r="A2268">
        <v>3657</v>
      </c>
      <c r="B2268">
        <v>2757</v>
      </c>
      <c r="C2268" t="s">
        <v>66</v>
      </c>
      <c r="D2268" t="s">
        <v>3611</v>
      </c>
      <c r="E2268" t="s">
        <v>34</v>
      </c>
      <c r="F2268" t="s">
        <v>12108</v>
      </c>
      <c r="G2268" t="s">
        <v>12109</v>
      </c>
      <c r="H2268" t="s">
        <v>37</v>
      </c>
      <c r="I2268" s="1">
        <v>38149</v>
      </c>
      <c r="J2268" t="s">
        <v>12110</v>
      </c>
      <c r="K2268" t="s">
        <v>12111</v>
      </c>
      <c r="L2268">
        <v>2866</v>
      </c>
      <c r="M2268" t="s">
        <v>37</v>
      </c>
      <c r="N2268" s="1">
        <v>44879</v>
      </c>
      <c r="O2268" s="1">
        <v>44882</v>
      </c>
      <c r="P2268">
        <v>80</v>
      </c>
      <c r="Q2268">
        <v>4</v>
      </c>
      <c r="R2268" t="s">
        <v>63</v>
      </c>
      <c r="S2268">
        <v>2</v>
      </c>
      <c r="T2268">
        <v>0</v>
      </c>
      <c r="U2268">
        <v>3</v>
      </c>
      <c r="V2268">
        <v>213</v>
      </c>
      <c r="W2268" t="s">
        <v>54</v>
      </c>
      <c r="X2268" t="s">
        <v>12112</v>
      </c>
      <c r="Y2268" t="s">
        <v>81</v>
      </c>
      <c r="Z2268" s="1">
        <v>44859</v>
      </c>
      <c r="AA2268" s="2">
        <v>0.67109953703703706</v>
      </c>
      <c r="AB2268" s="2">
        <v>6.1828703703703712E-2</v>
      </c>
      <c r="AC2268" t="s">
        <v>45</v>
      </c>
      <c r="AD2268" t="s">
        <v>45</v>
      </c>
      <c r="AE2268" t="s">
        <v>44</v>
      </c>
      <c r="AF2268">
        <v>71</v>
      </c>
    </row>
    <row r="2269" spans="1:32">
      <c r="A2269">
        <v>3659</v>
      </c>
      <c r="B2269">
        <v>2759</v>
      </c>
      <c r="C2269" t="s">
        <v>175</v>
      </c>
      <c r="D2269" t="s">
        <v>12113</v>
      </c>
      <c r="E2269" t="s">
        <v>34</v>
      </c>
      <c r="F2269" t="s">
        <v>12114</v>
      </c>
      <c r="G2269" t="s">
        <v>12115</v>
      </c>
      <c r="H2269" t="s">
        <v>295</v>
      </c>
      <c r="I2269" s="1">
        <v>19097</v>
      </c>
      <c r="J2269" t="s">
        <v>12116</v>
      </c>
      <c r="K2269" t="s">
        <v>12117</v>
      </c>
      <c r="L2269">
        <v>71440</v>
      </c>
      <c r="M2269" t="s">
        <v>295</v>
      </c>
      <c r="N2269" s="1">
        <v>44891</v>
      </c>
      <c r="O2269" s="1">
        <v>44896</v>
      </c>
      <c r="P2269">
        <v>10</v>
      </c>
      <c r="Q2269">
        <v>1</v>
      </c>
      <c r="R2269" t="s">
        <v>53</v>
      </c>
      <c r="S2269">
        <v>1</v>
      </c>
      <c r="T2269">
        <v>2</v>
      </c>
      <c r="U2269">
        <v>5</v>
      </c>
      <c r="V2269">
        <v>680</v>
      </c>
      <c r="W2269" t="s">
        <v>41</v>
      </c>
      <c r="X2269" t="s">
        <v>12118</v>
      </c>
      <c r="Y2269" t="s">
        <v>6</v>
      </c>
      <c r="Z2269" s="1">
        <v>44865</v>
      </c>
      <c r="AA2269" s="2">
        <v>0.30774305555555553</v>
      </c>
      <c r="AB2269" s="2">
        <v>0.3039351851851852</v>
      </c>
      <c r="AC2269" t="s">
        <v>44</v>
      </c>
      <c r="AD2269" t="s">
        <v>44</v>
      </c>
      <c r="AE2269" t="s">
        <v>45</v>
      </c>
      <c r="AF2269">
        <v>136</v>
      </c>
    </row>
    <row r="2270" spans="1:32">
      <c r="A2270">
        <v>3660</v>
      </c>
      <c r="B2270">
        <v>2760</v>
      </c>
      <c r="C2270" t="s">
        <v>1268</v>
      </c>
      <c r="D2270" t="s">
        <v>75</v>
      </c>
      <c r="E2270" t="s">
        <v>34</v>
      </c>
      <c r="F2270" t="s">
        <v>12119</v>
      </c>
      <c r="G2270" t="s">
        <v>12120</v>
      </c>
      <c r="H2270" t="s">
        <v>405</v>
      </c>
      <c r="I2270" s="1">
        <v>26953</v>
      </c>
      <c r="J2270" t="s">
        <v>12121</v>
      </c>
      <c r="K2270" t="s">
        <v>12122</v>
      </c>
      <c r="L2270">
        <v>48794</v>
      </c>
      <c r="M2270" t="s">
        <v>405</v>
      </c>
      <c r="N2270" s="1">
        <v>44752</v>
      </c>
      <c r="O2270" s="1">
        <v>44755</v>
      </c>
      <c r="P2270">
        <v>10</v>
      </c>
      <c r="Q2270">
        <v>1</v>
      </c>
      <c r="R2270" t="s">
        <v>53</v>
      </c>
      <c r="S2270">
        <v>3</v>
      </c>
      <c r="T2270">
        <v>0</v>
      </c>
      <c r="U2270">
        <v>3</v>
      </c>
      <c r="V2270">
        <v>363</v>
      </c>
      <c r="W2270" t="s">
        <v>54</v>
      </c>
      <c r="X2270" t="s">
        <v>12123</v>
      </c>
      <c r="Y2270" t="s">
        <v>6</v>
      </c>
      <c r="Z2270" s="1">
        <v>44747</v>
      </c>
      <c r="AA2270" s="2">
        <v>0.55756944444444445</v>
      </c>
      <c r="AB2270" s="2">
        <v>0.9213541666666667</v>
      </c>
      <c r="AC2270" t="s">
        <v>44</v>
      </c>
      <c r="AD2270" t="s">
        <v>44</v>
      </c>
      <c r="AE2270" t="s">
        <v>44</v>
      </c>
      <c r="AF2270">
        <v>121</v>
      </c>
    </row>
    <row r="2271" spans="1:32">
      <c r="A2271">
        <v>3661</v>
      </c>
      <c r="B2271">
        <v>2761</v>
      </c>
      <c r="C2271" t="s">
        <v>945</v>
      </c>
      <c r="D2271" t="s">
        <v>8794</v>
      </c>
      <c r="E2271" t="s">
        <v>34</v>
      </c>
      <c r="F2271" t="s">
        <v>12124</v>
      </c>
      <c r="G2271" t="s">
        <v>12125</v>
      </c>
      <c r="H2271" t="s">
        <v>725</v>
      </c>
      <c r="I2271" s="1">
        <v>22153</v>
      </c>
      <c r="J2271" t="s">
        <v>12126</v>
      </c>
      <c r="K2271" t="s">
        <v>12127</v>
      </c>
      <c r="L2271">
        <v>92065</v>
      </c>
      <c r="M2271" t="s">
        <v>725</v>
      </c>
      <c r="N2271" s="1">
        <v>44682</v>
      </c>
      <c r="O2271" s="1">
        <v>44683</v>
      </c>
      <c r="P2271">
        <v>44</v>
      </c>
      <c r="Q2271">
        <v>2</v>
      </c>
      <c r="R2271" t="s">
        <v>63</v>
      </c>
      <c r="S2271">
        <v>2</v>
      </c>
      <c r="T2271">
        <v>0</v>
      </c>
      <c r="U2271">
        <v>1</v>
      </c>
      <c r="V2271">
        <v>62</v>
      </c>
      <c r="W2271" t="s">
        <v>41</v>
      </c>
      <c r="X2271" t="s">
        <v>12128</v>
      </c>
      <c r="Y2271" t="s">
        <v>65</v>
      </c>
      <c r="Z2271" s="1">
        <v>44663</v>
      </c>
      <c r="AA2271" s="2">
        <v>1.8784722222222223E-2</v>
      </c>
      <c r="AB2271" s="2">
        <v>7.1759259259259259E-2</v>
      </c>
      <c r="AC2271" t="s">
        <v>44</v>
      </c>
      <c r="AD2271" t="s">
        <v>44</v>
      </c>
      <c r="AE2271" t="s">
        <v>45</v>
      </c>
      <c r="AF2271">
        <v>62</v>
      </c>
    </row>
    <row r="2272" spans="1:32">
      <c r="A2272">
        <v>3662</v>
      </c>
      <c r="B2272">
        <v>2762</v>
      </c>
      <c r="C2272" t="s">
        <v>1481</v>
      </c>
      <c r="D2272" t="s">
        <v>2081</v>
      </c>
      <c r="E2272" t="s">
        <v>34</v>
      </c>
      <c r="F2272" t="s">
        <v>12129</v>
      </c>
      <c r="G2272" t="s">
        <v>12130</v>
      </c>
      <c r="H2272" t="s">
        <v>904</v>
      </c>
      <c r="I2272" s="1">
        <v>29886</v>
      </c>
      <c r="J2272" t="s">
        <v>12131</v>
      </c>
      <c r="K2272" t="s">
        <v>12132</v>
      </c>
      <c r="L2272">
        <v>50472</v>
      </c>
      <c r="M2272" t="s">
        <v>904</v>
      </c>
      <c r="N2272" s="1">
        <v>44632</v>
      </c>
      <c r="O2272" s="1">
        <v>44634</v>
      </c>
      <c r="P2272">
        <v>23</v>
      </c>
      <c r="Q2272">
        <v>1</v>
      </c>
      <c r="R2272" t="s">
        <v>63</v>
      </c>
      <c r="S2272">
        <v>4</v>
      </c>
      <c r="T2272">
        <v>0</v>
      </c>
      <c r="U2272">
        <v>2</v>
      </c>
      <c r="V2272">
        <v>172</v>
      </c>
      <c r="W2272" t="s">
        <v>41</v>
      </c>
      <c r="X2272" t="s">
        <v>12133</v>
      </c>
      <c r="Y2272" t="s">
        <v>43</v>
      </c>
      <c r="Z2272" s="1">
        <v>44604</v>
      </c>
      <c r="AA2272" s="2">
        <v>0.66486111111111112</v>
      </c>
      <c r="AB2272" s="2">
        <v>0.59471064814814811</v>
      </c>
      <c r="AC2272" t="s">
        <v>45</v>
      </c>
      <c r="AD2272" t="s">
        <v>45</v>
      </c>
      <c r="AE2272" t="s">
        <v>45</v>
      </c>
      <c r="AF2272">
        <v>86</v>
      </c>
    </row>
    <row r="2273" spans="1:32">
      <c r="A2273">
        <v>3663</v>
      </c>
      <c r="B2273">
        <v>2763</v>
      </c>
      <c r="C2273" t="s">
        <v>602</v>
      </c>
      <c r="D2273" t="s">
        <v>829</v>
      </c>
      <c r="E2273" t="s">
        <v>48</v>
      </c>
      <c r="F2273" t="s">
        <v>12134</v>
      </c>
      <c r="G2273" t="s">
        <v>12135</v>
      </c>
      <c r="H2273" t="s">
        <v>60</v>
      </c>
      <c r="I2273" s="1">
        <v>21244</v>
      </c>
      <c r="J2273" t="s">
        <v>12136</v>
      </c>
      <c r="K2273" t="s">
        <v>9380</v>
      </c>
      <c r="L2273">
        <v>84058</v>
      </c>
      <c r="M2273" t="s">
        <v>60</v>
      </c>
      <c r="N2273" s="1">
        <v>44923</v>
      </c>
      <c r="O2273" s="1">
        <v>44925</v>
      </c>
      <c r="P2273">
        <v>20</v>
      </c>
      <c r="Q2273">
        <v>1</v>
      </c>
      <c r="R2273" t="s">
        <v>63</v>
      </c>
      <c r="S2273">
        <v>1</v>
      </c>
      <c r="T2273">
        <v>2</v>
      </c>
      <c r="U2273">
        <v>2</v>
      </c>
      <c r="V2273">
        <v>168</v>
      </c>
      <c r="W2273" t="s">
        <v>41</v>
      </c>
      <c r="X2273" t="s">
        <v>12137</v>
      </c>
      <c r="Y2273" t="s">
        <v>65</v>
      </c>
      <c r="Z2273" s="1">
        <v>44898</v>
      </c>
      <c r="AA2273" s="2">
        <v>0.88099537037037035</v>
      </c>
      <c r="AB2273" s="2">
        <v>0.55696759259259265</v>
      </c>
      <c r="AC2273" t="s">
        <v>44</v>
      </c>
      <c r="AD2273" t="s">
        <v>45</v>
      </c>
      <c r="AE2273" t="s">
        <v>44</v>
      </c>
      <c r="AF2273">
        <v>84</v>
      </c>
    </row>
    <row r="2274" spans="1:32">
      <c r="A2274">
        <v>3665</v>
      </c>
      <c r="B2274">
        <v>2765</v>
      </c>
      <c r="C2274" t="s">
        <v>168</v>
      </c>
      <c r="D2274" t="s">
        <v>10833</v>
      </c>
      <c r="E2274" t="s">
        <v>34</v>
      </c>
      <c r="F2274" t="s">
        <v>12138</v>
      </c>
      <c r="G2274">
        <v>9913665206</v>
      </c>
      <c r="H2274" t="s">
        <v>418</v>
      </c>
      <c r="I2274" s="1">
        <v>37139</v>
      </c>
      <c r="J2274" t="s">
        <v>12139</v>
      </c>
      <c r="K2274" t="s">
        <v>12140</v>
      </c>
      <c r="L2274">
        <v>85707</v>
      </c>
      <c r="M2274" t="s">
        <v>418</v>
      </c>
      <c r="N2274" s="1">
        <v>44848</v>
      </c>
      <c r="O2274" s="1">
        <v>44851</v>
      </c>
      <c r="P2274">
        <v>55</v>
      </c>
      <c r="Q2274">
        <v>3</v>
      </c>
      <c r="R2274" t="s">
        <v>53</v>
      </c>
      <c r="S2274">
        <v>1</v>
      </c>
      <c r="T2274">
        <v>2</v>
      </c>
      <c r="U2274">
        <v>3</v>
      </c>
      <c r="V2274">
        <v>360</v>
      </c>
      <c r="W2274" t="s">
        <v>54</v>
      </c>
      <c r="X2274" t="s">
        <v>12141</v>
      </c>
      <c r="Y2274" t="s">
        <v>43</v>
      </c>
      <c r="Z2274" s="1">
        <v>44821</v>
      </c>
      <c r="AA2274" s="2">
        <v>0.55259259259259264</v>
      </c>
      <c r="AB2274" s="2">
        <v>0.20635416666666664</v>
      </c>
      <c r="AC2274" t="s">
        <v>44</v>
      </c>
      <c r="AD2274" t="s">
        <v>44</v>
      </c>
      <c r="AE2274" t="s">
        <v>44</v>
      </c>
      <c r="AF2274">
        <v>120</v>
      </c>
    </row>
    <row r="2275" spans="1:32">
      <c r="A2275">
        <v>3667</v>
      </c>
      <c r="B2275">
        <v>2767</v>
      </c>
      <c r="C2275" t="s">
        <v>12142</v>
      </c>
      <c r="D2275" t="s">
        <v>847</v>
      </c>
      <c r="E2275" t="s">
        <v>34</v>
      </c>
      <c r="F2275" t="s">
        <v>12143</v>
      </c>
      <c r="G2275">
        <v>8522018240</v>
      </c>
      <c r="H2275" t="s">
        <v>309</v>
      </c>
      <c r="I2275" s="1">
        <v>38568</v>
      </c>
      <c r="J2275" t="s">
        <v>12144</v>
      </c>
      <c r="K2275" t="s">
        <v>12145</v>
      </c>
      <c r="L2275">
        <v>73669</v>
      </c>
      <c r="M2275" t="s">
        <v>309</v>
      </c>
      <c r="N2275" s="1">
        <v>44653</v>
      </c>
      <c r="O2275" s="1">
        <v>44658</v>
      </c>
      <c r="P2275">
        <v>94</v>
      </c>
      <c r="Q2275">
        <v>4</v>
      </c>
      <c r="R2275" t="s">
        <v>53</v>
      </c>
      <c r="S2275">
        <v>4</v>
      </c>
      <c r="T2275">
        <v>1</v>
      </c>
      <c r="U2275">
        <v>5</v>
      </c>
      <c r="V2275">
        <v>625</v>
      </c>
      <c r="W2275" t="s">
        <v>41</v>
      </c>
      <c r="X2275" t="s">
        <v>12146</v>
      </c>
      <c r="Y2275" t="s">
        <v>65</v>
      </c>
      <c r="Z2275" s="1">
        <v>44637</v>
      </c>
      <c r="AA2275" s="2">
        <v>0.31762731481481482</v>
      </c>
      <c r="AB2275" s="2">
        <v>0.26166666666666666</v>
      </c>
      <c r="AC2275" t="s">
        <v>45</v>
      </c>
      <c r="AD2275" t="s">
        <v>44</v>
      </c>
      <c r="AE2275" t="s">
        <v>45</v>
      </c>
      <c r="AF2275">
        <v>125</v>
      </c>
    </row>
    <row r="2276" spans="1:32">
      <c r="A2276">
        <v>3668</v>
      </c>
      <c r="B2276">
        <v>2768</v>
      </c>
      <c r="C2276" t="s">
        <v>722</v>
      </c>
      <c r="D2276" t="s">
        <v>11962</v>
      </c>
      <c r="E2276" t="s">
        <v>34</v>
      </c>
      <c r="F2276" t="s">
        <v>12147</v>
      </c>
      <c r="G2276" t="s">
        <v>12148</v>
      </c>
      <c r="H2276" t="s">
        <v>295</v>
      </c>
      <c r="I2276" s="1">
        <v>20427</v>
      </c>
      <c r="J2276" t="s">
        <v>12149</v>
      </c>
      <c r="K2276" t="s">
        <v>12150</v>
      </c>
      <c r="L2276">
        <v>79252</v>
      </c>
      <c r="M2276" t="s">
        <v>295</v>
      </c>
      <c r="N2276" s="1">
        <v>44782</v>
      </c>
      <c r="O2276" s="1">
        <v>44785</v>
      </c>
      <c r="P2276">
        <v>52</v>
      </c>
      <c r="Q2276">
        <v>3</v>
      </c>
      <c r="R2276" t="s">
        <v>53</v>
      </c>
      <c r="S2276">
        <v>4</v>
      </c>
      <c r="T2276">
        <v>1</v>
      </c>
      <c r="U2276">
        <v>3</v>
      </c>
      <c r="V2276">
        <v>423</v>
      </c>
      <c r="W2276" t="s">
        <v>41</v>
      </c>
      <c r="X2276" t="s">
        <v>12151</v>
      </c>
      <c r="Y2276" t="s">
        <v>81</v>
      </c>
      <c r="Z2276" s="1">
        <v>44743</v>
      </c>
      <c r="AA2276" s="2">
        <v>0.44918981481481479</v>
      </c>
      <c r="AB2276" s="2">
        <v>0.37746527777777777</v>
      </c>
      <c r="AC2276" t="s">
        <v>45</v>
      </c>
      <c r="AD2276" t="s">
        <v>45</v>
      </c>
      <c r="AE2276" t="s">
        <v>45</v>
      </c>
      <c r="AF2276">
        <v>141</v>
      </c>
    </row>
    <row r="2277" spans="1:32">
      <c r="A2277">
        <v>3669</v>
      </c>
      <c r="B2277">
        <v>2769</v>
      </c>
      <c r="C2277" t="s">
        <v>12152</v>
      </c>
      <c r="D2277" t="s">
        <v>3066</v>
      </c>
      <c r="E2277" t="s">
        <v>48</v>
      </c>
      <c r="F2277" t="s">
        <v>7259</v>
      </c>
      <c r="G2277">
        <v>7726312769</v>
      </c>
      <c r="H2277" t="s">
        <v>330</v>
      </c>
      <c r="I2277" s="1">
        <v>22962</v>
      </c>
      <c r="J2277" t="s">
        <v>12153</v>
      </c>
      <c r="K2277" t="s">
        <v>12154</v>
      </c>
      <c r="L2277">
        <v>73468</v>
      </c>
      <c r="M2277" t="s">
        <v>330</v>
      </c>
      <c r="N2277" s="1">
        <v>44586</v>
      </c>
      <c r="O2277" s="1">
        <v>44589</v>
      </c>
      <c r="P2277">
        <v>47</v>
      </c>
      <c r="Q2277">
        <v>2</v>
      </c>
      <c r="R2277" t="s">
        <v>63</v>
      </c>
      <c r="S2277">
        <v>1</v>
      </c>
      <c r="T2277">
        <v>2</v>
      </c>
      <c r="U2277">
        <v>3</v>
      </c>
      <c r="V2277">
        <v>213</v>
      </c>
      <c r="W2277" t="s">
        <v>54</v>
      </c>
      <c r="X2277" t="s">
        <v>12155</v>
      </c>
      <c r="Y2277" t="s">
        <v>81</v>
      </c>
      <c r="Z2277" s="1">
        <v>44570</v>
      </c>
      <c r="AA2277" s="2">
        <v>0.70998842592592604</v>
      </c>
      <c r="AB2277" s="2">
        <v>0.96157407407407414</v>
      </c>
      <c r="AC2277" t="s">
        <v>45</v>
      </c>
      <c r="AD2277" t="s">
        <v>45</v>
      </c>
      <c r="AE2277" t="s">
        <v>44</v>
      </c>
      <c r="AF2277">
        <v>71</v>
      </c>
    </row>
    <row r="2278" spans="1:32">
      <c r="A2278">
        <v>3670</v>
      </c>
      <c r="B2278">
        <v>2770</v>
      </c>
      <c r="C2278" t="s">
        <v>1155</v>
      </c>
      <c r="D2278" t="s">
        <v>2869</v>
      </c>
      <c r="E2278" t="s">
        <v>48</v>
      </c>
      <c r="F2278" t="s">
        <v>12156</v>
      </c>
      <c r="G2278" t="s">
        <v>12157</v>
      </c>
      <c r="H2278" t="s">
        <v>904</v>
      </c>
      <c r="I2278" s="1">
        <v>20732</v>
      </c>
      <c r="J2278" t="s">
        <v>12158</v>
      </c>
      <c r="K2278" t="s">
        <v>12159</v>
      </c>
      <c r="L2278">
        <v>73368</v>
      </c>
      <c r="M2278" t="s">
        <v>904</v>
      </c>
      <c r="N2278" s="1">
        <v>44799</v>
      </c>
      <c r="O2278" s="1">
        <v>44802</v>
      </c>
      <c r="P2278">
        <v>76</v>
      </c>
      <c r="Q2278">
        <v>4</v>
      </c>
      <c r="R2278" t="s">
        <v>53</v>
      </c>
      <c r="S2278">
        <v>3</v>
      </c>
      <c r="T2278">
        <v>1</v>
      </c>
      <c r="U2278">
        <v>3</v>
      </c>
      <c r="V2278">
        <v>426</v>
      </c>
      <c r="W2278" t="s">
        <v>41</v>
      </c>
      <c r="X2278" t="s">
        <v>12160</v>
      </c>
      <c r="Y2278" t="s">
        <v>81</v>
      </c>
      <c r="Z2278" s="1">
        <v>44776</v>
      </c>
      <c r="AA2278" s="2">
        <v>0.73724537037037041</v>
      </c>
      <c r="AB2278" s="2">
        <v>0.71293981481481483</v>
      </c>
      <c r="AC2278" t="s">
        <v>44</v>
      </c>
      <c r="AD2278" t="s">
        <v>45</v>
      </c>
      <c r="AE2278" t="s">
        <v>44</v>
      </c>
      <c r="AF2278">
        <v>142</v>
      </c>
    </row>
    <row r="2279" spans="1:32">
      <c r="A2279">
        <v>3672</v>
      </c>
      <c r="B2279">
        <v>2772</v>
      </c>
      <c r="C2279" t="s">
        <v>90</v>
      </c>
      <c r="D2279" t="s">
        <v>5432</v>
      </c>
      <c r="E2279" t="s">
        <v>48</v>
      </c>
      <c r="F2279" t="s">
        <v>12161</v>
      </c>
      <c r="G2279" t="s">
        <v>12162</v>
      </c>
      <c r="H2279" t="s">
        <v>457</v>
      </c>
      <c r="I2279" s="1">
        <v>24293</v>
      </c>
      <c r="J2279" t="s">
        <v>12163</v>
      </c>
      <c r="K2279" t="s">
        <v>12164</v>
      </c>
      <c r="L2279">
        <v>10037</v>
      </c>
      <c r="M2279" t="s">
        <v>457</v>
      </c>
      <c r="N2279" s="1">
        <v>44940</v>
      </c>
      <c r="O2279" s="1">
        <v>44942</v>
      </c>
      <c r="P2279">
        <v>38</v>
      </c>
      <c r="Q2279">
        <v>2</v>
      </c>
      <c r="R2279" t="s">
        <v>63</v>
      </c>
      <c r="S2279">
        <v>4</v>
      </c>
      <c r="T2279">
        <v>2</v>
      </c>
      <c r="U2279">
        <v>2</v>
      </c>
      <c r="V2279">
        <v>172</v>
      </c>
      <c r="W2279" t="s">
        <v>41</v>
      </c>
      <c r="X2279" t="s">
        <v>12165</v>
      </c>
      <c r="Y2279" t="s">
        <v>6</v>
      </c>
      <c r="Z2279" s="1">
        <v>44909</v>
      </c>
      <c r="AA2279" s="2">
        <v>0.58019675925925929</v>
      </c>
      <c r="AB2279" s="2">
        <v>0.34349537037037042</v>
      </c>
      <c r="AC2279" t="s">
        <v>44</v>
      </c>
      <c r="AD2279" t="s">
        <v>44</v>
      </c>
      <c r="AE2279" t="s">
        <v>44</v>
      </c>
      <c r="AF2279">
        <v>86</v>
      </c>
    </row>
    <row r="2280" spans="1:32">
      <c r="A2280">
        <v>3673</v>
      </c>
      <c r="B2280">
        <v>2773</v>
      </c>
      <c r="C2280" t="s">
        <v>10888</v>
      </c>
      <c r="D2280" t="s">
        <v>12166</v>
      </c>
      <c r="E2280" t="s">
        <v>34</v>
      </c>
      <c r="F2280" t="s">
        <v>12167</v>
      </c>
      <c r="G2280" t="s">
        <v>12168</v>
      </c>
      <c r="H2280" t="s">
        <v>280</v>
      </c>
      <c r="I2280" s="1">
        <v>38051</v>
      </c>
      <c r="J2280" t="s">
        <v>12169</v>
      </c>
      <c r="K2280" t="s">
        <v>5447</v>
      </c>
      <c r="L2280">
        <v>36828</v>
      </c>
      <c r="M2280" t="s">
        <v>280</v>
      </c>
      <c r="N2280" s="1">
        <v>44859</v>
      </c>
      <c r="O2280" s="1">
        <v>44864</v>
      </c>
      <c r="P2280">
        <v>48</v>
      </c>
      <c r="Q2280">
        <v>2</v>
      </c>
      <c r="R2280" t="s">
        <v>40</v>
      </c>
      <c r="S2280">
        <v>1</v>
      </c>
      <c r="T2280">
        <v>1</v>
      </c>
      <c r="U2280">
        <v>5</v>
      </c>
      <c r="V2280">
        <v>1085</v>
      </c>
      <c r="W2280" t="s">
        <v>41</v>
      </c>
      <c r="X2280" t="s">
        <v>12170</v>
      </c>
      <c r="Y2280" t="s">
        <v>6</v>
      </c>
      <c r="Z2280" s="1">
        <v>44835</v>
      </c>
      <c r="AA2280" s="2">
        <v>5.6446759259259259E-2</v>
      </c>
      <c r="AB2280" s="2">
        <v>0.68773148148148155</v>
      </c>
      <c r="AC2280" t="s">
        <v>44</v>
      </c>
      <c r="AD2280" t="s">
        <v>45</v>
      </c>
      <c r="AE2280" t="s">
        <v>45</v>
      </c>
      <c r="AF2280">
        <v>217</v>
      </c>
    </row>
    <row r="2281" spans="1:32">
      <c r="A2281">
        <v>3676</v>
      </c>
      <c r="B2281">
        <v>2776</v>
      </c>
      <c r="C2281" t="s">
        <v>6248</v>
      </c>
      <c r="D2281" t="s">
        <v>977</v>
      </c>
      <c r="E2281" t="s">
        <v>48</v>
      </c>
      <c r="F2281" t="s">
        <v>12171</v>
      </c>
      <c r="G2281" t="s">
        <v>12172</v>
      </c>
      <c r="H2281" t="s">
        <v>37</v>
      </c>
      <c r="I2281" s="1">
        <v>29068</v>
      </c>
      <c r="J2281" t="s">
        <v>12173</v>
      </c>
      <c r="K2281" t="s">
        <v>12174</v>
      </c>
      <c r="L2281">
        <v>10742</v>
      </c>
      <c r="M2281" t="s">
        <v>37</v>
      </c>
      <c r="N2281" s="1">
        <v>44880</v>
      </c>
      <c r="O2281" s="1">
        <v>44881</v>
      </c>
      <c r="P2281">
        <v>42</v>
      </c>
      <c r="Q2281">
        <v>2</v>
      </c>
      <c r="R2281" t="s">
        <v>40</v>
      </c>
      <c r="S2281">
        <v>2</v>
      </c>
      <c r="T2281">
        <v>2</v>
      </c>
      <c r="U2281">
        <v>1</v>
      </c>
      <c r="V2281">
        <v>234</v>
      </c>
      <c r="W2281" t="s">
        <v>41</v>
      </c>
      <c r="X2281" t="s">
        <v>12175</v>
      </c>
      <c r="Y2281" t="s">
        <v>81</v>
      </c>
      <c r="Z2281" s="1">
        <v>44859</v>
      </c>
      <c r="AA2281" s="2">
        <v>0.72414351851851855</v>
      </c>
      <c r="AB2281" s="2">
        <v>0.66454861111111108</v>
      </c>
      <c r="AC2281" t="s">
        <v>45</v>
      </c>
      <c r="AD2281" t="s">
        <v>44</v>
      </c>
      <c r="AE2281" t="s">
        <v>45</v>
      </c>
      <c r="AF2281">
        <v>234</v>
      </c>
    </row>
    <row r="2282" spans="1:32">
      <c r="A2282">
        <v>3678</v>
      </c>
      <c r="B2282">
        <v>2778</v>
      </c>
      <c r="C2282" t="s">
        <v>12176</v>
      </c>
      <c r="D2282" t="s">
        <v>1404</v>
      </c>
      <c r="E2282" t="s">
        <v>34</v>
      </c>
      <c r="F2282" t="s">
        <v>12177</v>
      </c>
      <c r="G2282" t="s">
        <v>12178</v>
      </c>
      <c r="H2282" t="s">
        <v>1442</v>
      </c>
      <c r="I2282" s="1">
        <v>32687</v>
      </c>
      <c r="J2282" t="s">
        <v>12179</v>
      </c>
      <c r="K2282" t="s">
        <v>5602</v>
      </c>
      <c r="L2282">
        <v>21462</v>
      </c>
      <c r="M2282" t="s">
        <v>1442</v>
      </c>
      <c r="N2282" s="1">
        <v>44827</v>
      </c>
      <c r="O2282" s="1">
        <v>44828</v>
      </c>
      <c r="P2282">
        <v>15</v>
      </c>
      <c r="Q2282">
        <v>1</v>
      </c>
      <c r="R2282" t="s">
        <v>40</v>
      </c>
      <c r="S2282">
        <v>1</v>
      </c>
      <c r="T2282">
        <v>2</v>
      </c>
      <c r="U2282">
        <v>1</v>
      </c>
      <c r="V2282">
        <v>239</v>
      </c>
      <c r="W2282" t="s">
        <v>54</v>
      </c>
      <c r="X2282" t="s">
        <v>12180</v>
      </c>
      <c r="Y2282" t="s">
        <v>65</v>
      </c>
      <c r="Z2282" s="1">
        <v>44800</v>
      </c>
      <c r="AA2282" s="2">
        <v>0.80444444444444441</v>
      </c>
      <c r="AB2282" s="2">
        <v>0.19023148148148147</v>
      </c>
      <c r="AC2282" t="s">
        <v>45</v>
      </c>
      <c r="AD2282" t="s">
        <v>45</v>
      </c>
      <c r="AE2282" t="s">
        <v>45</v>
      </c>
      <c r="AF2282">
        <v>239</v>
      </c>
    </row>
    <row r="2283" spans="1:32">
      <c r="A2283">
        <v>3679</v>
      </c>
      <c r="B2283">
        <v>2779</v>
      </c>
      <c r="C2283" t="s">
        <v>602</v>
      </c>
      <c r="D2283" t="s">
        <v>1028</v>
      </c>
      <c r="E2283" t="s">
        <v>48</v>
      </c>
      <c r="F2283" t="s">
        <v>12181</v>
      </c>
      <c r="G2283">
        <v>2005272637</v>
      </c>
      <c r="H2283" t="s">
        <v>122</v>
      </c>
      <c r="I2283" s="1">
        <v>28294</v>
      </c>
      <c r="J2283" t="s">
        <v>12182</v>
      </c>
      <c r="K2283" t="s">
        <v>12183</v>
      </c>
      <c r="L2283">
        <v>6194</v>
      </c>
      <c r="M2283" t="s">
        <v>122</v>
      </c>
      <c r="N2283" s="1">
        <v>44882</v>
      </c>
      <c r="O2283" s="1">
        <v>44887</v>
      </c>
      <c r="P2283">
        <v>3</v>
      </c>
      <c r="Q2283">
        <v>1</v>
      </c>
      <c r="R2283" t="s">
        <v>40</v>
      </c>
      <c r="S2283">
        <v>2</v>
      </c>
      <c r="T2283">
        <v>0</v>
      </c>
      <c r="U2283">
        <v>5</v>
      </c>
      <c r="V2283">
        <v>1235</v>
      </c>
      <c r="W2283" t="s">
        <v>54</v>
      </c>
      <c r="X2283" t="s">
        <v>12184</v>
      </c>
      <c r="Y2283" t="s">
        <v>65</v>
      </c>
      <c r="Z2283" s="1">
        <v>44858</v>
      </c>
      <c r="AA2283" s="2">
        <v>0.12827546296296297</v>
      </c>
      <c r="AB2283" s="2">
        <v>0.96245370370370376</v>
      </c>
      <c r="AC2283" t="s">
        <v>44</v>
      </c>
      <c r="AD2283" t="s">
        <v>44</v>
      </c>
      <c r="AE2283" t="s">
        <v>44</v>
      </c>
      <c r="AF2283">
        <v>247</v>
      </c>
    </row>
    <row r="2284" spans="1:32">
      <c r="A2284">
        <v>3680</v>
      </c>
      <c r="B2284">
        <v>2780</v>
      </c>
      <c r="C2284" t="s">
        <v>197</v>
      </c>
      <c r="D2284" t="s">
        <v>11631</v>
      </c>
      <c r="E2284" t="s">
        <v>48</v>
      </c>
      <c r="F2284" t="s">
        <v>12185</v>
      </c>
      <c r="G2284" t="s">
        <v>12186</v>
      </c>
      <c r="H2284" t="s">
        <v>60</v>
      </c>
      <c r="I2284" s="1">
        <v>24567</v>
      </c>
      <c r="J2284" t="s">
        <v>12187</v>
      </c>
      <c r="K2284" t="s">
        <v>8821</v>
      </c>
      <c r="L2284">
        <v>93590</v>
      </c>
      <c r="M2284" t="s">
        <v>60</v>
      </c>
      <c r="N2284" s="1">
        <v>44946</v>
      </c>
      <c r="O2284" s="1">
        <v>44948</v>
      </c>
      <c r="P2284">
        <v>45</v>
      </c>
      <c r="Q2284">
        <v>2</v>
      </c>
      <c r="R2284" t="s">
        <v>40</v>
      </c>
      <c r="S2284">
        <v>2</v>
      </c>
      <c r="T2284">
        <v>2</v>
      </c>
      <c r="U2284">
        <v>2</v>
      </c>
      <c r="V2284">
        <v>460</v>
      </c>
      <c r="W2284" t="s">
        <v>54</v>
      </c>
      <c r="X2284" t="s">
        <v>12188</v>
      </c>
      <c r="Y2284" t="s">
        <v>65</v>
      </c>
      <c r="Z2284" s="1">
        <v>44920</v>
      </c>
      <c r="AA2284" s="2">
        <v>0.47738425925925926</v>
      </c>
      <c r="AB2284" s="2">
        <v>0.54932870370370368</v>
      </c>
      <c r="AC2284" t="s">
        <v>45</v>
      </c>
      <c r="AD2284" t="s">
        <v>45</v>
      </c>
      <c r="AE2284" t="s">
        <v>44</v>
      </c>
      <c r="AF2284">
        <v>230</v>
      </c>
    </row>
    <row r="2285" spans="1:32">
      <c r="A2285">
        <v>3681</v>
      </c>
      <c r="B2285">
        <v>2781</v>
      </c>
      <c r="C2285" t="s">
        <v>1155</v>
      </c>
      <c r="D2285" t="s">
        <v>83</v>
      </c>
      <c r="E2285" t="s">
        <v>48</v>
      </c>
      <c r="F2285" t="s">
        <v>12189</v>
      </c>
      <c r="G2285" t="s">
        <v>12190</v>
      </c>
      <c r="H2285" t="s">
        <v>295</v>
      </c>
      <c r="I2285" s="1">
        <v>24685</v>
      </c>
      <c r="J2285" t="s">
        <v>12191</v>
      </c>
      <c r="K2285" t="s">
        <v>12192</v>
      </c>
      <c r="L2285">
        <v>51011</v>
      </c>
      <c r="M2285" t="s">
        <v>295</v>
      </c>
      <c r="N2285" s="1">
        <v>44771</v>
      </c>
      <c r="O2285" s="1">
        <v>44775</v>
      </c>
      <c r="P2285">
        <v>49</v>
      </c>
      <c r="Q2285">
        <v>2</v>
      </c>
      <c r="R2285" t="s">
        <v>53</v>
      </c>
      <c r="S2285">
        <v>4</v>
      </c>
      <c r="T2285">
        <v>2</v>
      </c>
      <c r="U2285">
        <v>4</v>
      </c>
      <c r="V2285">
        <v>524</v>
      </c>
      <c r="W2285" t="s">
        <v>41</v>
      </c>
      <c r="X2285" t="s">
        <v>12193</v>
      </c>
      <c r="Y2285" t="s">
        <v>43</v>
      </c>
      <c r="Z2285" s="1">
        <v>44752</v>
      </c>
      <c r="AA2285" s="2">
        <v>0.9181597222222222</v>
      </c>
      <c r="AB2285" s="2">
        <v>0.9000231481481481</v>
      </c>
      <c r="AC2285" t="s">
        <v>45</v>
      </c>
      <c r="AD2285" t="s">
        <v>45</v>
      </c>
      <c r="AE2285" t="s">
        <v>45</v>
      </c>
      <c r="AF2285">
        <v>131</v>
      </c>
    </row>
    <row r="2286" spans="1:32">
      <c r="A2286">
        <v>3683</v>
      </c>
      <c r="B2286">
        <v>2783</v>
      </c>
      <c r="C2286" t="s">
        <v>1155</v>
      </c>
      <c r="D2286" t="s">
        <v>106</v>
      </c>
      <c r="E2286" t="s">
        <v>48</v>
      </c>
      <c r="F2286" t="s">
        <v>12194</v>
      </c>
      <c r="G2286" t="s">
        <v>12195</v>
      </c>
      <c r="H2286" t="s">
        <v>537</v>
      </c>
      <c r="I2286" s="1">
        <v>26437</v>
      </c>
      <c r="J2286" t="s">
        <v>12196</v>
      </c>
      <c r="K2286" t="s">
        <v>12197</v>
      </c>
      <c r="L2286">
        <v>37568</v>
      </c>
      <c r="M2286" t="s">
        <v>537</v>
      </c>
      <c r="N2286" s="1">
        <v>44584</v>
      </c>
      <c r="O2286" s="1">
        <v>44586</v>
      </c>
      <c r="P2286">
        <v>83</v>
      </c>
      <c r="Q2286">
        <v>4</v>
      </c>
      <c r="R2286" t="s">
        <v>63</v>
      </c>
      <c r="S2286">
        <v>2</v>
      </c>
      <c r="T2286">
        <v>2</v>
      </c>
      <c r="U2286">
        <v>2</v>
      </c>
      <c r="V2286">
        <v>156</v>
      </c>
      <c r="W2286" t="s">
        <v>54</v>
      </c>
      <c r="X2286" t="s">
        <v>12198</v>
      </c>
      <c r="Y2286" t="s">
        <v>6</v>
      </c>
      <c r="Z2286" s="1">
        <v>44563</v>
      </c>
      <c r="AA2286" s="2">
        <v>0.85474537037037035</v>
      </c>
      <c r="AB2286" s="2">
        <v>0.27626157407407409</v>
      </c>
      <c r="AC2286" t="s">
        <v>45</v>
      </c>
      <c r="AD2286" t="s">
        <v>45</v>
      </c>
      <c r="AE2286" t="s">
        <v>44</v>
      </c>
      <c r="AF2286">
        <v>78</v>
      </c>
    </row>
    <row r="2287" spans="1:32">
      <c r="A2287">
        <v>3685</v>
      </c>
      <c r="B2287">
        <v>2785</v>
      </c>
      <c r="C2287" t="s">
        <v>1233</v>
      </c>
      <c r="D2287" t="s">
        <v>4349</v>
      </c>
      <c r="E2287" t="s">
        <v>34</v>
      </c>
      <c r="F2287" t="s">
        <v>12199</v>
      </c>
      <c r="G2287" t="s">
        <v>12200</v>
      </c>
      <c r="H2287" t="s">
        <v>692</v>
      </c>
      <c r="I2287" s="1">
        <v>25460</v>
      </c>
      <c r="J2287" t="s">
        <v>12201</v>
      </c>
      <c r="K2287" t="s">
        <v>12202</v>
      </c>
      <c r="L2287">
        <v>54455</v>
      </c>
      <c r="M2287" t="s">
        <v>692</v>
      </c>
      <c r="N2287" s="1">
        <v>44783</v>
      </c>
      <c r="O2287" s="1">
        <v>44787</v>
      </c>
      <c r="P2287">
        <v>68</v>
      </c>
      <c r="Q2287">
        <v>3</v>
      </c>
      <c r="R2287" t="s">
        <v>63</v>
      </c>
      <c r="S2287">
        <v>2</v>
      </c>
      <c r="T2287">
        <v>2</v>
      </c>
      <c r="U2287">
        <v>4</v>
      </c>
      <c r="V2287">
        <v>312</v>
      </c>
      <c r="W2287" t="s">
        <v>41</v>
      </c>
      <c r="X2287" t="s">
        <v>12203</v>
      </c>
      <c r="Y2287" t="s">
        <v>6</v>
      </c>
      <c r="Z2287" s="1">
        <v>44765</v>
      </c>
      <c r="AA2287" s="2">
        <v>0.62847222222222221</v>
      </c>
      <c r="AB2287" s="2">
        <v>0.39899305555555559</v>
      </c>
      <c r="AC2287" t="s">
        <v>44</v>
      </c>
      <c r="AD2287" t="s">
        <v>45</v>
      </c>
      <c r="AE2287" t="s">
        <v>44</v>
      </c>
      <c r="AF2287">
        <v>78</v>
      </c>
    </row>
    <row r="2288" spans="1:32">
      <c r="A2288">
        <v>3686</v>
      </c>
      <c r="B2288">
        <v>2786</v>
      </c>
      <c r="C2288" t="s">
        <v>205</v>
      </c>
      <c r="D2288" t="s">
        <v>12204</v>
      </c>
      <c r="E2288" t="s">
        <v>34</v>
      </c>
      <c r="F2288" t="s">
        <v>12205</v>
      </c>
      <c r="G2288" t="s">
        <v>12206</v>
      </c>
      <c r="H2288" t="s">
        <v>941</v>
      </c>
      <c r="I2288" s="1">
        <v>36666</v>
      </c>
      <c r="J2288" t="s">
        <v>12207</v>
      </c>
      <c r="K2288" t="s">
        <v>12208</v>
      </c>
      <c r="L2288">
        <v>34280</v>
      </c>
      <c r="M2288" t="s">
        <v>941</v>
      </c>
      <c r="N2288" s="1">
        <v>44597</v>
      </c>
      <c r="O2288" s="1">
        <v>44599</v>
      </c>
      <c r="P2288">
        <v>14</v>
      </c>
      <c r="Q2288">
        <v>1</v>
      </c>
      <c r="R2288" t="s">
        <v>63</v>
      </c>
      <c r="S2288">
        <v>4</v>
      </c>
      <c r="T2288">
        <v>0</v>
      </c>
      <c r="U2288">
        <v>2</v>
      </c>
      <c r="V2288">
        <v>162</v>
      </c>
      <c r="W2288" t="s">
        <v>54</v>
      </c>
      <c r="X2288" t="s">
        <v>12209</v>
      </c>
      <c r="Y2288" t="s">
        <v>81</v>
      </c>
      <c r="Z2288" s="1">
        <v>44590</v>
      </c>
      <c r="AA2288" s="2">
        <v>0.33100694444444445</v>
      </c>
      <c r="AB2288" s="2">
        <v>7.4398148148148144E-2</v>
      </c>
      <c r="AC2288" t="s">
        <v>44</v>
      </c>
      <c r="AD2288" t="s">
        <v>45</v>
      </c>
      <c r="AE2288" t="s">
        <v>45</v>
      </c>
      <c r="AF2288">
        <v>81</v>
      </c>
    </row>
    <row r="2289" spans="1:32">
      <c r="A2289">
        <v>3687</v>
      </c>
      <c r="B2289">
        <v>2787</v>
      </c>
      <c r="C2289" t="s">
        <v>602</v>
      </c>
      <c r="D2289" t="s">
        <v>57</v>
      </c>
      <c r="E2289" t="s">
        <v>34</v>
      </c>
      <c r="F2289" t="s">
        <v>12210</v>
      </c>
      <c r="G2289" t="s">
        <v>12211</v>
      </c>
      <c r="H2289" t="s">
        <v>77</v>
      </c>
      <c r="I2289" s="1">
        <v>24132</v>
      </c>
      <c r="J2289" t="s">
        <v>12212</v>
      </c>
      <c r="K2289" t="s">
        <v>12213</v>
      </c>
      <c r="L2289">
        <v>30761</v>
      </c>
      <c r="M2289" t="s">
        <v>77</v>
      </c>
      <c r="N2289" s="1">
        <v>44729</v>
      </c>
      <c r="O2289" s="1">
        <v>44734</v>
      </c>
      <c r="P2289">
        <v>33</v>
      </c>
      <c r="Q2289">
        <v>2</v>
      </c>
      <c r="R2289" t="s">
        <v>40</v>
      </c>
      <c r="S2289">
        <v>2</v>
      </c>
      <c r="T2289">
        <v>2</v>
      </c>
      <c r="U2289">
        <v>5</v>
      </c>
      <c r="V2289">
        <v>1250</v>
      </c>
      <c r="W2289" t="s">
        <v>54</v>
      </c>
      <c r="X2289" t="s">
        <v>12214</v>
      </c>
      <c r="Y2289" t="s">
        <v>65</v>
      </c>
      <c r="Z2289" s="1">
        <v>44703</v>
      </c>
      <c r="AA2289" s="2">
        <v>0.93797453703703704</v>
      </c>
      <c r="AB2289" s="2">
        <v>0.70407407407407396</v>
      </c>
      <c r="AC2289" t="s">
        <v>45</v>
      </c>
      <c r="AD2289" t="s">
        <v>45</v>
      </c>
      <c r="AE2289" t="s">
        <v>44</v>
      </c>
      <c r="AF2289">
        <v>250</v>
      </c>
    </row>
    <row r="2290" spans="1:32">
      <c r="A2290">
        <v>3688</v>
      </c>
      <c r="B2290">
        <v>2788</v>
      </c>
      <c r="C2290" t="s">
        <v>3283</v>
      </c>
      <c r="D2290" t="s">
        <v>140</v>
      </c>
      <c r="E2290" t="s">
        <v>34</v>
      </c>
      <c r="F2290" t="s">
        <v>12215</v>
      </c>
      <c r="G2290" t="s">
        <v>12216</v>
      </c>
      <c r="H2290" t="s">
        <v>115</v>
      </c>
      <c r="I2290" s="1">
        <v>35840</v>
      </c>
      <c r="J2290" t="s">
        <v>12217</v>
      </c>
      <c r="K2290" t="s">
        <v>12218</v>
      </c>
      <c r="L2290">
        <v>3460</v>
      </c>
      <c r="M2290" t="s">
        <v>115</v>
      </c>
      <c r="N2290" s="1">
        <v>44713</v>
      </c>
      <c r="O2290" s="1">
        <v>44717</v>
      </c>
      <c r="P2290">
        <v>20</v>
      </c>
      <c r="Q2290">
        <v>1</v>
      </c>
      <c r="R2290" t="s">
        <v>63</v>
      </c>
      <c r="S2290">
        <v>3</v>
      </c>
      <c r="T2290">
        <v>0</v>
      </c>
      <c r="U2290">
        <v>4</v>
      </c>
      <c r="V2290">
        <v>316</v>
      </c>
      <c r="W2290" t="s">
        <v>41</v>
      </c>
      <c r="X2290" t="s">
        <v>12219</v>
      </c>
      <c r="Y2290" t="s">
        <v>43</v>
      </c>
      <c r="Z2290" s="1">
        <v>44700</v>
      </c>
      <c r="AA2290" s="2">
        <v>0.75848379629629636</v>
      </c>
      <c r="AB2290" s="2">
        <v>3.8217592592592588E-2</v>
      </c>
      <c r="AC2290" t="s">
        <v>45</v>
      </c>
      <c r="AD2290" t="s">
        <v>44</v>
      </c>
      <c r="AE2290" t="s">
        <v>45</v>
      </c>
      <c r="AF2290">
        <v>79</v>
      </c>
    </row>
    <row r="2291" spans="1:32">
      <c r="A2291">
        <v>3689</v>
      </c>
      <c r="B2291">
        <v>2789</v>
      </c>
      <c r="C2291" t="s">
        <v>1802</v>
      </c>
      <c r="D2291" t="s">
        <v>8072</v>
      </c>
      <c r="E2291" t="s">
        <v>34</v>
      </c>
      <c r="F2291" t="s">
        <v>12220</v>
      </c>
      <c r="G2291" t="s">
        <v>12221</v>
      </c>
      <c r="H2291" t="s">
        <v>692</v>
      </c>
      <c r="I2291" s="1">
        <v>36037</v>
      </c>
      <c r="J2291" t="s">
        <v>12222</v>
      </c>
      <c r="K2291" t="s">
        <v>12223</v>
      </c>
      <c r="L2291">
        <v>12567</v>
      </c>
      <c r="M2291" t="s">
        <v>692</v>
      </c>
      <c r="N2291" s="1">
        <v>44766</v>
      </c>
      <c r="O2291" s="1">
        <v>44768</v>
      </c>
      <c r="P2291">
        <v>61</v>
      </c>
      <c r="Q2291">
        <v>3</v>
      </c>
      <c r="R2291" t="s">
        <v>53</v>
      </c>
      <c r="S2291">
        <v>2</v>
      </c>
      <c r="T2291">
        <v>1</v>
      </c>
      <c r="U2291">
        <v>2</v>
      </c>
      <c r="V2291">
        <v>296</v>
      </c>
      <c r="W2291" t="s">
        <v>54</v>
      </c>
      <c r="X2291" t="s">
        <v>12224</v>
      </c>
      <c r="Y2291" t="s">
        <v>81</v>
      </c>
      <c r="Z2291" s="1">
        <v>44745</v>
      </c>
      <c r="AA2291" s="2">
        <v>0.30309027777777781</v>
      </c>
      <c r="AB2291" s="2">
        <v>5.6504629629629627E-2</v>
      </c>
      <c r="AC2291" t="s">
        <v>45</v>
      </c>
      <c r="AD2291" t="s">
        <v>44</v>
      </c>
      <c r="AE2291" t="s">
        <v>44</v>
      </c>
      <c r="AF2291">
        <v>148</v>
      </c>
    </row>
    <row r="2292" spans="1:32">
      <c r="A2292">
        <v>3690</v>
      </c>
      <c r="B2292">
        <v>2790</v>
      </c>
      <c r="C2292" t="s">
        <v>602</v>
      </c>
      <c r="D2292" t="s">
        <v>2593</v>
      </c>
      <c r="E2292" t="s">
        <v>34</v>
      </c>
      <c r="F2292" t="s">
        <v>12225</v>
      </c>
      <c r="G2292" t="s">
        <v>12226</v>
      </c>
      <c r="H2292" t="s">
        <v>330</v>
      </c>
      <c r="I2292" s="1">
        <v>30823</v>
      </c>
      <c r="J2292" t="s">
        <v>12227</v>
      </c>
      <c r="K2292" t="s">
        <v>12228</v>
      </c>
      <c r="L2292">
        <v>82853</v>
      </c>
      <c r="M2292" t="s">
        <v>330</v>
      </c>
      <c r="N2292" s="1">
        <v>44583</v>
      </c>
      <c r="O2292" s="1">
        <v>44586</v>
      </c>
      <c r="P2292">
        <v>28</v>
      </c>
      <c r="Q2292">
        <v>2</v>
      </c>
      <c r="R2292" t="s">
        <v>53</v>
      </c>
      <c r="S2292">
        <v>3</v>
      </c>
      <c r="T2292">
        <v>0</v>
      </c>
      <c r="U2292">
        <v>3</v>
      </c>
      <c r="V2292">
        <v>396</v>
      </c>
      <c r="W2292" t="s">
        <v>41</v>
      </c>
      <c r="X2292" t="s">
        <v>12229</v>
      </c>
      <c r="Y2292" t="s">
        <v>6</v>
      </c>
      <c r="Z2292" s="1">
        <v>44576</v>
      </c>
      <c r="AA2292" s="2">
        <v>0.28472222222222221</v>
      </c>
      <c r="AB2292" s="2">
        <v>0.78149305555555559</v>
      </c>
      <c r="AC2292" t="s">
        <v>45</v>
      </c>
      <c r="AD2292" t="s">
        <v>44</v>
      </c>
      <c r="AE2292" t="s">
        <v>45</v>
      </c>
      <c r="AF2292">
        <v>132</v>
      </c>
    </row>
    <row r="2293" spans="1:32">
      <c r="A2293">
        <v>3692</v>
      </c>
      <c r="B2293">
        <v>2792</v>
      </c>
      <c r="C2293" t="s">
        <v>489</v>
      </c>
      <c r="D2293" t="s">
        <v>10189</v>
      </c>
      <c r="E2293" t="s">
        <v>48</v>
      </c>
      <c r="F2293" t="s">
        <v>12230</v>
      </c>
      <c r="G2293">
        <f>1-228-416-7836</f>
        <v>-8479</v>
      </c>
      <c r="H2293" t="s">
        <v>86</v>
      </c>
      <c r="I2293" s="1">
        <v>20457</v>
      </c>
      <c r="J2293" t="s">
        <v>12231</v>
      </c>
      <c r="K2293" t="s">
        <v>12232</v>
      </c>
      <c r="L2293">
        <v>13533</v>
      </c>
      <c r="M2293" t="s">
        <v>86</v>
      </c>
      <c r="N2293" s="1">
        <v>44928</v>
      </c>
      <c r="O2293" s="1">
        <v>44930</v>
      </c>
      <c r="P2293">
        <v>9</v>
      </c>
      <c r="Q2293">
        <v>1</v>
      </c>
      <c r="R2293" t="s">
        <v>40</v>
      </c>
      <c r="S2293">
        <v>2</v>
      </c>
      <c r="T2293">
        <v>1</v>
      </c>
      <c r="U2293">
        <v>2</v>
      </c>
      <c r="V2293">
        <v>446</v>
      </c>
      <c r="W2293" t="s">
        <v>41</v>
      </c>
      <c r="X2293" t="s">
        <v>12233</v>
      </c>
      <c r="Y2293" t="s">
        <v>81</v>
      </c>
      <c r="Z2293" s="1">
        <v>44916</v>
      </c>
      <c r="AA2293" s="2">
        <v>9.707175925925926E-2</v>
      </c>
      <c r="AB2293" s="2">
        <v>0.9318981481481482</v>
      </c>
      <c r="AC2293" t="s">
        <v>44</v>
      </c>
      <c r="AD2293" t="s">
        <v>44</v>
      </c>
      <c r="AE2293" t="s">
        <v>45</v>
      </c>
      <c r="AF2293">
        <v>223</v>
      </c>
    </row>
    <row r="2294" spans="1:32">
      <c r="A2294">
        <v>3693</v>
      </c>
      <c r="B2294">
        <v>2793</v>
      </c>
      <c r="C2294" t="s">
        <v>2622</v>
      </c>
      <c r="D2294" t="s">
        <v>46</v>
      </c>
      <c r="E2294" t="s">
        <v>48</v>
      </c>
      <c r="F2294" t="s">
        <v>12234</v>
      </c>
      <c r="G2294" t="s">
        <v>12235</v>
      </c>
      <c r="H2294" t="s">
        <v>201</v>
      </c>
      <c r="I2294" s="1">
        <v>29631</v>
      </c>
      <c r="J2294" t="s">
        <v>12236</v>
      </c>
      <c r="K2294" t="s">
        <v>5195</v>
      </c>
      <c r="L2294">
        <v>38627</v>
      </c>
      <c r="M2294" t="s">
        <v>201</v>
      </c>
      <c r="N2294" s="1">
        <v>44658</v>
      </c>
      <c r="O2294" s="1">
        <v>44662</v>
      </c>
      <c r="P2294">
        <v>54</v>
      </c>
      <c r="Q2294">
        <v>3</v>
      </c>
      <c r="R2294" t="s">
        <v>40</v>
      </c>
      <c r="S2294">
        <v>3</v>
      </c>
      <c r="T2294">
        <v>0</v>
      </c>
      <c r="U2294">
        <v>4</v>
      </c>
      <c r="V2294">
        <v>952</v>
      </c>
      <c r="W2294" t="s">
        <v>54</v>
      </c>
      <c r="X2294" t="s">
        <v>12237</v>
      </c>
      <c r="Y2294" t="s">
        <v>81</v>
      </c>
      <c r="Z2294" s="1">
        <v>44626</v>
      </c>
      <c r="AA2294" s="2">
        <v>0.77989583333333334</v>
      </c>
      <c r="AB2294" s="2">
        <v>0.30006944444444444</v>
      </c>
      <c r="AC2294" t="s">
        <v>45</v>
      </c>
      <c r="AD2294" t="s">
        <v>45</v>
      </c>
      <c r="AE2294" t="s">
        <v>44</v>
      </c>
      <c r="AF2294">
        <v>238</v>
      </c>
    </row>
    <row r="2295" spans="1:32">
      <c r="A2295">
        <v>3694</v>
      </c>
      <c r="B2295">
        <v>2794</v>
      </c>
      <c r="C2295" t="s">
        <v>90</v>
      </c>
      <c r="D2295" t="s">
        <v>12238</v>
      </c>
      <c r="E2295" t="s">
        <v>48</v>
      </c>
      <c r="F2295" t="s">
        <v>12239</v>
      </c>
      <c r="G2295" t="s">
        <v>12240</v>
      </c>
      <c r="H2295" t="s">
        <v>725</v>
      </c>
      <c r="I2295" s="1">
        <v>35284</v>
      </c>
      <c r="J2295" t="s">
        <v>12241</v>
      </c>
      <c r="K2295" t="s">
        <v>7887</v>
      </c>
      <c r="L2295">
        <v>59610</v>
      </c>
      <c r="M2295" t="s">
        <v>725</v>
      </c>
      <c r="N2295" s="1">
        <v>44730</v>
      </c>
      <c r="O2295" s="1">
        <v>44731</v>
      </c>
      <c r="P2295">
        <v>70</v>
      </c>
      <c r="Q2295">
        <v>3</v>
      </c>
      <c r="R2295" t="s">
        <v>53</v>
      </c>
      <c r="S2295">
        <v>2</v>
      </c>
      <c r="T2295">
        <v>2</v>
      </c>
      <c r="U2295">
        <v>1</v>
      </c>
      <c r="V2295">
        <v>138</v>
      </c>
      <c r="W2295" t="s">
        <v>41</v>
      </c>
      <c r="X2295" t="s">
        <v>12242</v>
      </c>
      <c r="Y2295" t="s">
        <v>65</v>
      </c>
      <c r="Z2295" s="1">
        <v>44698</v>
      </c>
      <c r="AA2295" s="2">
        <v>0.77692129629629625</v>
      </c>
      <c r="AB2295" s="2">
        <v>0.38194444444444442</v>
      </c>
      <c r="AC2295" t="s">
        <v>44</v>
      </c>
      <c r="AD2295" t="s">
        <v>44</v>
      </c>
      <c r="AE2295" t="s">
        <v>44</v>
      </c>
      <c r="AF2295">
        <v>138</v>
      </c>
    </row>
    <row r="2296" spans="1:32">
      <c r="A2296">
        <v>3696</v>
      </c>
      <c r="B2296">
        <v>2796</v>
      </c>
      <c r="C2296" t="s">
        <v>1595</v>
      </c>
      <c r="D2296" t="s">
        <v>2345</v>
      </c>
      <c r="E2296" t="s">
        <v>48</v>
      </c>
      <c r="F2296" t="s">
        <v>8995</v>
      </c>
      <c r="G2296">
        <f>1-782-803-7797</f>
        <v>-9381</v>
      </c>
      <c r="H2296" t="s">
        <v>179</v>
      </c>
      <c r="I2296" s="1">
        <v>36397</v>
      </c>
      <c r="J2296" t="s">
        <v>12243</v>
      </c>
      <c r="K2296" t="s">
        <v>12244</v>
      </c>
      <c r="L2296">
        <v>28275</v>
      </c>
      <c r="M2296" t="s">
        <v>179</v>
      </c>
      <c r="N2296" s="1">
        <v>44665</v>
      </c>
      <c r="O2296" s="1">
        <v>44668</v>
      </c>
      <c r="P2296">
        <v>35</v>
      </c>
      <c r="Q2296">
        <v>2</v>
      </c>
      <c r="R2296" t="s">
        <v>63</v>
      </c>
      <c r="S2296">
        <v>4</v>
      </c>
      <c r="T2296">
        <v>1</v>
      </c>
      <c r="U2296">
        <v>3</v>
      </c>
      <c r="V2296">
        <v>219</v>
      </c>
      <c r="W2296" t="s">
        <v>41</v>
      </c>
      <c r="X2296" t="s">
        <v>12245</v>
      </c>
      <c r="Y2296" t="s">
        <v>81</v>
      </c>
      <c r="Z2296" s="1">
        <v>44656</v>
      </c>
      <c r="AA2296" s="2">
        <v>9.6145833333333333E-2</v>
      </c>
      <c r="AB2296" s="2">
        <v>0.94751157407407405</v>
      </c>
      <c r="AC2296" t="s">
        <v>45</v>
      </c>
      <c r="AD2296" t="s">
        <v>44</v>
      </c>
      <c r="AE2296" t="s">
        <v>44</v>
      </c>
      <c r="AF2296">
        <v>73</v>
      </c>
    </row>
    <row r="2297" spans="1:32">
      <c r="A2297">
        <v>3697</v>
      </c>
      <c r="B2297">
        <v>2797</v>
      </c>
      <c r="C2297" t="s">
        <v>276</v>
      </c>
      <c r="D2297" t="s">
        <v>10987</v>
      </c>
      <c r="E2297" t="s">
        <v>34</v>
      </c>
      <c r="F2297" t="s">
        <v>12246</v>
      </c>
      <c r="G2297" t="s">
        <v>12247</v>
      </c>
      <c r="H2297" t="s">
        <v>418</v>
      </c>
      <c r="I2297" s="1">
        <v>25536</v>
      </c>
      <c r="J2297" t="s">
        <v>12248</v>
      </c>
      <c r="K2297" t="s">
        <v>12249</v>
      </c>
      <c r="L2297">
        <v>17905</v>
      </c>
      <c r="M2297" t="s">
        <v>418</v>
      </c>
      <c r="N2297" s="1">
        <v>44927</v>
      </c>
      <c r="O2297" s="1">
        <v>44932</v>
      </c>
      <c r="P2297">
        <v>86</v>
      </c>
      <c r="Q2297">
        <v>4</v>
      </c>
      <c r="R2297" t="s">
        <v>63</v>
      </c>
      <c r="S2297">
        <v>1</v>
      </c>
      <c r="T2297">
        <v>0</v>
      </c>
      <c r="U2297">
        <v>5</v>
      </c>
      <c r="V2297">
        <v>350</v>
      </c>
      <c r="W2297" t="s">
        <v>54</v>
      </c>
      <c r="X2297" t="s">
        <v>12250</v>
      </c>
      <c r="Y2297" t="s">
        <v>81</v>
      </c>
      <c r="Z2297" s="1">
        <v>44905</v>
      </c>
      <c r="AA2297" s="2">
        <v>4.4236111111111115E-2</v>
      </c>
      <c r="AB2297" s="2">
        <v>0.9253703703703704</v>
      </c>
      <c r="AC2297" t="s">
        <v>45</v>
      </c>
      <c r="AD2297" t="s">
        <v>45</v>
      </c>
      <c r="AE2297" t="s">
        <v>45</v>
      </c>
      <c r="AF2297">
        <v>70</v>
      </c>
    </row>
    <row r="2298" spans="1:32">
      <c r="A2298">
        <v>3698</v>
      </c>
      <c r="B2298">
        <v>2798</v>
      </c>
      <c r="C2298" t="s">
        <v>5892</v>
      </c>
      <c r="D2298" t="s">
        <v>2203</v>
      </c>
      <c r="E2298" t="s">
        <v>34</v>
      </c>
      <c r="F2298" t="s">
        <v>12251</v>
      </c>
      <c r="G2298">
        <v>5277655392</v>
      </c>
      <c r="H2298" t="s">
        <v>280</v>
      </c>
      <c r="I2298" s="1">
        <v>37804</v>
      </c>
      <c r="J2298" t="s">
        <v>12252</v>
      </c>
      <c r="K2298" t="s">
        <v>12253</v>
      </c>
      <c r="L2298">
        <v>81386</v>
      </c>
      <c r="M2298" t="s">
        <v>280</v>
      </c>
      <c r="N2298" s="1">
        <v>44677</v>
      </c>
      <c r="O2298" s="1">
        <v>44681</v>
      </c>
      <c r="P2298">
        <v>7</v>
      </c>
      <c r="Q2298">
        <v>1</v>
      </c>
      <c r="R2298" t="s">
        <v>53</v>
      </c>
      <c r="S2298">
        <v>3</v>
      </c>
      <c r="T2298">
        <v>1</v>
      </c>
      <c r="U2298">
        <v>4</v>
      </c>
      <c r="V2298">
        <v>576</v>
      </c>
      <c r="W2298" t="s">
        <v>41</v>
      </c>
      <c r="X2298" t="s">
        <v>12254</v>
      </c>
      <c r="Y2298" t="s">
        <v>81</v>
      </c>
      <c r="Z2298" s="1">
        <v>44669</v>
      </c>
      <c r="AA2298" s="2">
        <v>2.5358796296296296E-2</v>
      </c>
      <c r="AB2298" s="2">
        <v>0.14702546296296296</v>
      </c>
      <c r="AC2298" t="s">
        <v>45</v>
      </c>
      <c r="AD2298" t="s">
        <v>45</v>
      </c>
      <c r="AE2298" t="s">
        <v>44</v>
      </c>
      <c r="AF2298">
        <v>144</v>
      </c>
    </row>
    <row r="2299" spans="1:32">
      <c r="A2299">
        <v>3702</v>
      </c>
      <c r="B2299">
        <v>2802</v>
      </c>
      <c r="C2299" t="s">
        <v>2219</v>
      </c>
      <c r="D2299" t="s">
        <v>649</v>
      </c>
      <c r="E2299" t="s">
        <v>34</v>
      </c>
      <c r="F2299" t="s">
        <v>12255</v>
      </c>
      <c r="G2299" t="s">
        <v>12256</v>
      </c>
      <c r="H2299" t="s">
        <v>122</v>
      </c>
      <c r="I2299" s="1">
        <v>23956</v>
      </c>
      <c r="J2299" t="s">
        <v>12257</v>
      </c>
      <c r="K2299" t="s">
        <v>12258</v>
      </c>
      <c r="L2299">
        <v>30078</v>
      </c>
      <c r="M2299" t="s">
        <v>122</v>
      </c>
      <c r="N2299" s="1">
        <v>44705</v>
      </c>
      <c r="O2299" s="1">
        <v>44710</v>
      </c>
      <c r="P2299">
        <v>46</v>
      </c>
      <c r="Q2299">
        <v>2</v>
      </c>
      <c r="R2299" t="s">
        <v>53</v>
      </c>
      <c r="S2299">
        <v>4</v>
      </c>
      <c r="T2299">
        <v>1</v>
      </c>
      <c r="U2299">
        <v>5</v>
      </c>
      <c r="V2299">
        <v>620</v>
      </c>
      <c r="W2299" t="s">
        <v>54</v>
      </c>
      <c r="X2299" t="s">
        <v>12259</v>
      </c>
      <c r="Y2299" t="s">
        <v>6</v>
      </c>
      <c r="Z2299" s="1">
        <v>44675</v>
      </c>
      <c r="AA2299" s="2">
        <v>0.31267361111111108</v>
      </c>
      <c r="AB2299" s="2">
        <v>0.53126157407407404</v>
      </c>
      <c r="AC2299" t="s">
        <v>44</v>
      </c>
      <c r="AD2299" t="s">
        <v>44</v>
      </c>
      <c r="AE2299" t="s">
        <v>45</v>
      </c>
      <c r="AF2299">
        <v>124</v>
      </c>
    </row>
    <row r="2300" spans="1:32">
      <c r="A2300">
        <v>3704</v>
      </c>
      <c r="B2300">
        <v>2804</v>
      </c>
      <c r="C2300" t="s">
        <v>6674</v>
      </c>
      <c r="D2300" t="s">
        <v>469</v>
      </c>
      <c r="E2300" t="s">
        <v>34</v>
      </c>
      <c r="F2300" t="s">
        <v>12260</v>
      </c>
      <c r="G2300" t="s">
        <v>12261</v>
      </c>
      <c r="H2300" t="s">
        <v>156</v>
      </c>
      <c r="I2300" s="1">
        <v>17662</v>
      </c>
      <c r="J2300" t="s">
        <v>12262</v>
      </c>
      <c r="K2300" t="s">
        <v>12263</v>
      </c>
      <c r="L2300">
        <v>51615</v>
      </c>
      <c r="M2300" t="s">
        <v>156</v>
      </c>
      <c r="N2300" s="1">
        <v>44685</v>
      </c>
      <c r="O2300" s="1">
        <v>44686</v>
      </c>
      <c r="P2300">
        <v>19</v>
      </c>
      <c r="Q2300">
        <v>1</v>
      </c>
      <c r="R2300" t="s">
        <v>53</v>
      </c>
      <c r="S2300">
        <v>2</v>
      </c>
      <c r="T2300">
        <v>1</v>
      </c>
      <c r="U2300">
        <v>1</v>
      </c>
      <c r="V2300">
        <v>141</v>
      </c>
      <c r="W2300" t="s">
        <v>41</v>
      </c>
      <c r="X2300" t="s">
        <v>12264</v>
      </c>
      <c r="Y2300" t="s">
        <v>43</v>
      </c>
      <c r="Z2300" s="1">
        <v>44646</v>
      </c>
      <c r="AA2300" s="2">
        <v>0.3439699074074074</v>
      </c>
      <c r="AB2300" s="2">
        <v>0.5392245370370371</v>
      </c>
      <c r="AC2300" t="s">
        <v>44</v>
      </c>
      <c r="AD2300" t="s">
        <v>44</v>
      </c>
      <c r="AE2300" t="s">
        <v>45</v>
      </c>
      <c r="AF2300">
        <v>141</v>
      </c>
    </row>
    <row r="2301" spans="1:32">
      <c r="A2301">
        <v>3706</v>
      </c>
      <c r="B2301">
        <v>2806</v>
      </c>
      <c r="C2301" t="s">
        <v>3322</v>
      </c>
      <c r="D2301" t="s">
        <v>629</v>
      </c>
      <c r="E2301" t="s">
        <v>48</v>
      </c>
      <c r="F2301" t="s">
        <v>12265</v>
      </c>
      <c r="G2301" t="s">
        <v>12266</v>
      </c>
      <c r="H2301" t="s">
        <v>457</v>
      </c>
      <c r="I2301" s="1">
        <v>22631</v>
      </c>
      <c r="J2301" t="s">
        <v>12267</v>
      </c>
      <c r="K2301" t="s">
        <v>5737</v>
      </c>
      <c r="L2301">
        <v>41316</v>
      </c>
      <c r="M2301" t="s">
        <v>457</v>
      </c>
      <c r="N2301" s="1">
        <v>44637</v>
      </c>
      <c r="O2301" s="1">
        <v>44642</v>
      </c>
      <c r="P2301">
        <v>53</v>
      </c>
      <c r="Q2301">
        <v>3</v>
      </c>
      <c r="R2301" t="s">
        <v>63</v>
      </c>
      <c r="S2301">
        <v>2</v>
      </c>
      <c r="T2301">
        <v>2</v>
      </c>
      <c r="U2301">
        <v>5</v>
      </c>
      <c r="V2301">
        <v>300</v>
      </c>
      <c r="W2301" t="s">
        <v>41</v>
      </c>
      <c r="X2301" t="s">
        <v>12268</v>
      </c>
      <c r="Y2301" t="s">
        <v>81</v>
      </c>
      <c r="Z2301" s="1">
        <v>44599</v>
      </c>
      <c r="AA2301" s="2">
        <v>0.14430555555555555</v>
      </c>
      <c r="AB2301" s="2">
        <v>0.74554398148148149</v>
      </c>
      <c r="AC2301" t="s">
        <v>45</v>
      </c>
      <c r="AD2301" t="s">
        <v>44</v>
      </c>
      <c r="AE2301" t="s">
        <v>45</v>
      </c>
      <c r="AF2301">
        <v>60</v>
      </c>
    </row>
    <row r="2302" spans="1:32">
      <c r="A2302">
        <v>3707</v>
      </c>
      <c r="B2302">
        <v>2807</v>
      </c>
      <c r="C2302" t="s">
        <v>4774</v>
      </c>
      <c r="D2302" t="s">
        <v>9501</v>
      </c>
      <c r="E2302" t="s">
        <v>48</v>
      </c>
      <c r="F2302" t="s">
        <v>12269</v>
      </c>
      <c r="G2302">
        <v>8873436233</v>
      </c>
      <c r="H2302" t="s">
        <v>122</v>
      </c>
      <c r="I2302" s="1">
        <v>37119</v>
      </c>
      <c r="J2302" t="s">
        <v>12270</v>
      </c>
      <c r="K2302" t="s">
        <v>12271</v>
      </c>
      <c r="L2302">
        <v>6708</v>
      </c>
      <c r="M2302" t="s">
        <v>122</v>
      </c>
      <c r="N2302" s="1">
        <v>44757</v>
      </c>
      <c r="O2302" s="1">
        <v>44761</v>
      </c>
      <c r="P2302">
        <v>35</v>
      </c>
      <c r="Q2302">
        <v>2</v>
      </c>
      <c r="R2302" t="s">
        <v>63</v>
      </c>
      <c r="S2302">
        <v>1</v>
      </c>
      <c r="T2302">
        <v>1</v>
      </c>
      <c r="U2302">
        <v>4</v>
      </c>
      <c r="V2302">
        <v>344</v>
      </c>
      <c r="W2302" t="s">
        <v>54</v>
      </c>
      <c r="X2302" t="s">
        <v>12272</v>
      </c>
      <c r="Y2302" t="s">
        <v>6</v>
      </c>
      <c r="Z2302" s="1">
        <v>44739</v>
      </c>
      <c r="AA2302" s="2">
        <v>0.81915509259259256</v>
      </c>
      <c r="AB2302" s="2">
        <v>0.49217592592592596</v>
      </c>
      <c r="AC2302" t="s">
        <v>44</v>
      </c>
      <c r="AD2302" t="s">
        <v>44</v>
      </c>
      <c r="AE2302" t="s">
        <v>45</v>
      </c>
      <c r="AF2302">
        <v>86</v>
      </c>
    </row>
    <row r="2303" spans="1:32">
      <c r="A2303">
        <v>3709</v>
      </c>
      <c r="B2303">
        <v>2809</v>
      </c>
      <c r="C2303" t="s">
        <v>326</v>
      </c>
      <c r="D2303" t="s">
        <v>1228</v>
      </c>
      <c r="E2303" t="s">
        <v>48</v>
      </c>
      <c r="F2303" t="s">
        <v>12273</v>
      </c>
      <c r="G2303" t="s">
        <v>12274</v>
      </c>
      <c r="H2303" t="s">
        <v>60</v>
      </c>
      <c r="I2303" s="1">
        <v>18575</v>
      </c>
      <c r="J2303" t="s">
        <v>12275</v>
      </c>
      <c r="K2303" t="s">
        <v>12276</v>
      </c>
      <c r="L2303">
        <v>77942</v>
      </c>
      <c r="M2303" t="s">
        <v>60</v>
      </c>
      <c r="N2303" s="1">
        <v>44572</v>
      </c>
      <c r="O2303" s="1">
        <v>44573</v>
      </c>
      <c r="P2303">
        <v>98</v>
      </c>
      <c r="Q2303">
        <v>4</v>
      </c>
      <c r="R2303" t="s">
        <v>63</v>
      </c>
      <c r="S2303">
        <v>2</v>
      </c>
      <c r="T2303">
        <v>0</v>
      </c>
      <c r="U2303">
        <v>1</v>
      </c>
      <c r="V2303">
        <v>76</v>
      </c>
      <c r="W2303" t="s">
        <v>54</v>
      </c>
      <c r="X2303" t="s">
        <v>12277</v>
      </c>
      <c r="Y2303" t="s">
        <v>65</v>
      </c>
      <c r="Z2303" s="1">
        <v>44563</v>
      </c>
      <c r="AA2303" s="2">
        <v>0.92901620370370364</v>
      </c>
      <c r="AB2303" s="2">
        <v>0.21525462962962963</v>
      </c>
      <c r="AC2303" t="s">
        <v>45</v>
      </c>
      <c r="AD2303" t="s">
        <v>44</v>
      </c>
      <c r="AE2303" t="s">
        <v>44</v>
      </c>
      <c r="AF2303">
        <v>76</v>
      </c>
    </row>
    <row r="2304" spans="1:32">
      <c r="A2304">
        <v>3710</v>
      </c>
      <c r="B2304">
        <v>2810</v>
      </c>
      <c r="C2304" t="s">
        <v>90</v>
      </c>
      <c r="D2304" t="s">
        <v>2438</v>
      </c>
      <c r="E2304" t="s">
        <v>48</v>
      </c>
      <c r="F2304" t="s">
        <v>12278</v>
      </c>
      <c r="G2304" t="s">
        <v>12279</v>
      </c>
      <c r="H2304" t="s">
        <v>201</v>
      </c>
      <c r="I2304" s="1">
        <v>33054</v>
      </c>
      <c r="J2304" t="s">
        <v>12280</v>
      </c>
      <c r="K2304" t="s">
        <v>12281</v>
      </c>
      <c r="L2304">
        <v>12240</v>
      </c>
      <c r="M2304" t="s">
        <v>201</v>
      </c>
      <c r="N2304" s="1">
        <v>44649</v>
      </c>
      <c r="O2304" s="1">
        <v>44652</v>
      </c>
      <c r="P2304">
        <v>21</v>
      </c>
      <c r="Q2304">
        <v>1</v>
      </c>
      <c r="R2304" t="s">
        <v>40</v>
      </c>
      <c r="S2304">
        <v>3</v>
      </c>
      <c r="T2304">
        <v>0</v>
      </c>
      <c r="U2304">
        <v>3</v>
      </c>
      <c r="V2304">
        <v>708</v>
      </c>
      <c r="W2304" t="s">
        <v>54</v>
      </c>
      <c r="X2304" t="s">
        <v>12282</v>
      </c>
      <c r="Y2304" t="s">
        <v>43</v>
      </c>
      <c r="Z2304" s="1">
        <v>44642</v>
      </c>
      <c r="AA2304" s="2">
        <v>0.90358796296296295</v>
      </c>
      <c r="AB2304" s="2">
        <v>0.78067129629629628</v>
      </c>
      <c r="AC2304" t="s">
        <v>45</v>
      </c>
      <c r="AD2304" t="s">
        <v>44</v>
      </c>
      <c r="AE2304" t="s">
        <v>45</v>
      </c>
      <c r="AF2304">
        <v>236</v>
      </c>
    </row>
    <row r="2305" spans="1:32">
      <c r="A2305">
        <v>3713</v>
      </c>
      <c r="B2305">
        <v>2813</v>
      </c>
      <c r="C2305" t="s">
        <v>945</v>
      </c>
      <c r="D2305" t="s">
        <v>8541</v>
      </c>
      <c r="E2305" t="s">
        <v>48</v>
      </c>
      <c r="F2305" t="s">
        <v>12283</v>
      </c>
      <c r="G2305">
        <v>7146946771</v>
      </c>
      <c r="H2305" t="s">
        <v>171</v>
      </c>
      <c r="I2305" s="1">
        <v>33292</v>
      </c>
      <c r="J2305" t="s">
        <v>12284</v>
      </c>
      <c r="K2305" t="s">
        <v>12285</v>
      </c>
      <c r="L2305">
        <v>35458</v>
      </c>
      <c r="M2305" t="s">
        <v>171</v>
      </c>
      <c r="N2305" s="1">
        <v>44934</v>
      </c>
      <c r="O2305" s="1">
        <v>44936</v>
      </c>
      <c r="P2305">
        <v>65</v>
      </c>
      <c r="Q2305">
        <v>3</v>
      </c>
      <c r="R2305" t="s">
        <v>63</v>
      </c>
      <c r="S2305">
        <v>3</v>
      </c>
      <c r="T2305">
        <v>2</v>
      </c>
      <c r="U2305">
        <v>2</v>
      </c>
      <c r="V2305">
        <v>134</v>
      </c>
      <c r="W2305" t="s">
        <v>54</v>
      </c>
      <c r="X2305" t="s">
        <v>12286</v>
      </c>
      <c r="Y2305" t="s">
        <v>65</v>
      </c>
      <c r="Z2305" s="1">
        <v>44902</v>
      </c>
      <c r="AA2305" s="2">
        <v>0.87684027777777773</v>
      </c>
      <c r="AB2305" s="2">
        <v>0.70574074074074078</v>
      </c>
      <c r="AC2305" t="s">
        <v>45</v>
      </c>
      <c r="AD2305" t="s">
        <v>45</v>
      </c>
      <c r="AE2305" t="s">
        <v>44</v>
      </c>
      <c r="AF2305">
        <v>67</v>
      </c>
    </row>
    <row r="2306" spans="1:32">
      <c r="A2306">
        <v>3714</v>
      </c>
      <c r="B2306">
        <v>2814</v>
      </c>
      <c r="C2306" t="s">
        <v>641</v>
      </c>
      <c r="D2306" t="s">
        <v>11631</v>
      </c>
      <c r="E2306" t="s">
        <v>34</v>
      </c>
      <c r="F2306" t="s">
        <v>12287</v>
      </c>
      <c r="G2306" t="s">
        <v>12288</v>
      </c>
      <c r="H2306" t="s">
        <v>309</v>
      </c>
      <c r="I2306" s="1">
        <v>38246</v>
      </c>
      <c r="J2306" t="s">
        <v>12289</v>
      </c>
      <c r="K2306" t="s">
        <v>12290</v>
      </c>
      <c r="L2306">
        <v>53367</v>
      </c>
      <c r="M2306" t="s">
        <v>309</v>
      </c>
      <c r="N2306" s="1">
        <v>44949</v>
      </c>
      <c r="O2306" s="1">
        <v>44951</v>
      </c>
      <c r="P2306">
        <v>45</v>
      </c>
      <c r="Q2306">
        <v>2</v>
      </c>
      <c r="R2306" t="s">
        <v>40</v>
      </c>
      <c r="S2306">
        <v>2</v>
      </c>
      <c r="T2306">
        <v>2</v>
      </c>
      <c r="U2306">
        <v>2</v>
      </c>
      <c r="V2306">
        <v>420</v>
      </c>
      <c r="W2306" t="s">
        <v>54</v>
      </c>
      <c r="X2306" t="s">
        <v>12291</v>
      </c>
      <c r="Y2306" t="s">
        <v>81</v>
      </c>
      <c r="Z2306" s="1">
        <v>44921</v>
      </c>
      <c r="AA2306" s="2">
        <v>0.85388888888888881</v>
      </c>
      <c r="AB2306" s="2">
        <v>9.6886574074074083E-2</v>
      </c>
      <c r="AC2306" t="s">
        <v>45</v>
      </c>
      <c r="AD2306" t="s">
        <v>45</v>
      </c>
      <c r="AE2306" t="s">
        <v>44</v>
      </c>
      <c r="AF2306">
        <v>210</v>
      </c>
    </row>
    <row r="2307" spans="1:32">
      <c r="A2307">
        <v>3715</v>
      </c>
      <c r="B2307">
        <v>2815</v>
      </c>
      <c r="C2307" t="s">
        <v>3972</v>
      </c>
      <c r="D2307" t="s">
        <v>341</v>
      </c>
      <c r="E2307" t="s">
        <v>48</v>
      </c>
      <c r="F2307" t="s">
        <v>12292</v>
      </c>
      <c r="G2307" t="s">
        <v>12293</v>
      </c>
      <c r="H2307" t="s">
        <v>423</v>
      </c>
      <c r="I2307" s="1">
        <v>30771</v>
      </c>
      <c r="J2307" t="s">
        <v>12294</v>
      </c>
      <c r="K2307" t="s">
        <v>12295</v>
      </c>
      <c r="L2307">
        <v>31959</v>
      </c>
      <c r="M2307" t="s">
        <v>423</v>
      </c>
      <c r="N2307" s="1">
        <v>44683</v>
      </c>
      <c r="O2307" s="1">
        <v>44687</v>
      </c>
      <c r="P2307">
        <v>10</v>
      </c>
      <c r="Q2307">
        <v>1</v>
      </c>
      <c r="R2307" t="s">
        <v>53</v>
      </c>
      <c r="S2307">
        <v>4</v>
      </c>
      <c r="T2307">
        <v>2</v>
      </c>
      <c r="U2307">
        <v>4</v>
      </c>
      <c r="V2307">
        <v>496</v>
      </c>
      <c r="W2307" t="s">
        <v>54</v>
      </c>
      <c r="X2307" t="s">
        <v>12296</v>
      </c>
      <c r="Y2307" t="s">
        <v>43</v>
      </c>
      <c r="Z2307" s="1">
        <v>44646</v>
      </c>
      <c r="AA2307" s="2">
        <v>0.930150462962963</v>
      </c>
      <c r="AB2307" s="2">
        <v>0.73687499999999995</v>
      </c>
      <c r="AC2307" t="s">
        <v>45</v>
      </c>
      <c r="AD2307" t="s">
        <v>44</v>
      </c>
      <c r="AE2307" t="s">
        <v>44</v>
      </c>
      <c r="AF2307">
        <v>124</v>
      </c>
    </row>
    <row r="2308" spans="1:32">
      <c r="A2308">
        <v>3716</v>
      </c>
      <c r="B2308">
        <v>2816</v>
      </c>
      <c r="C2308" t="s">
        <v>945</v>
      </c>
      <c r="D2308" t="s">
        <v>8424</v>
      </c>
      <c r="E2308" t="s">
        <v>48</v>
      </c>
      <c r="F2308" t="s">
        <v>12297</v>
      </c>
      <c r="G2308">
        <v>3597525295</v>
      </c>
      <c r="H2308" t="s">
        <v>201</v>
      </c>
      <c r="I2308" s="1">
        <v>33922</v>
      </c>
      <c r="J2308" t="s">
        <v>12298</v>
      </c>
      <c r="K2308" t="s">
        <v>12299</v>
      </c>
      <c r="L2308">
        <v>69867</v>
      </c>
      <c r="M2308" t="s">
        <v>201</v>
      </c>
      <c r="N2308" s="1">
        <v>44579</v>
      </c>
      <c r="O2308" s="1">
        <v>44582</v>
      </c>
      <c r="P2308">
        <v>47</v>
      </c>
      <c r="Q2308">
        <v>2</v>
      </c>
      <c r="R2308" t="s">
        <v>63</v>
      </c>
      <c r="S2308">
        <v>2</v>
      </c>
      <c r="T2308">
        <v>0</v>
      </c>
      <c r="U2308">
        <v>3</v>
      </c>
      <c r="V2308">
        <v>201</v>
      </c>
      <c r="W2308" t="s">
        <v>54</v>
      </c>
      <c r="X2308" t="s">
        <v>12300</v>
      </c>
      <c r="Y2308" t="s">
        <v>65</v>
      </c>
      <c r="Z2308" s="1">
        <v>44569</v>
      </c>
      <c r="AA2308" s="2">
        <v>0.32293981481481482</v>
      </c>
      <c r="AB2308" s="2">
        <v>0.27421296296296299</v>
      </c>
      <c r="AC2308" t="s">
        <v>45</v>
      </c>
      <c r="AD2308" t="s">
        <v>45</v>
      </c>
      <c r="AE2308" t="s">
        <v>45</v>
      </c>
      <c r="AF2308">
        <v>67</v>
      </c>
    </row>
    <row r="2309" spans="1:32">
      <c r="A2309">
        <v>3717</v>
      </c>
      <c r="B2309">
        <v>2817</v>
      </c>
      <c r="C2309" t="s">
        <v>3983</v>
      </c>
      <c r="D2309" t="s">
        <v>359</v>
      </c>
      <c r="E2309" t="s">
        <v>48</v>
      </c>
      <c r="F2309" t="s">
        <v>12301</v>
      </c>
      <c r="G2309" t="s">
        <v>12302</v>
      </c>
      <c r="H2309" t="s">
        <v>135</v>
      </c>
      <c r="I2309" s="1">
        <v>17547</v>
      </c>
      <c r="J2309" t="s">
        <v>12303</v>
      </c>
      <c r="K2309" t="s">
        <v>12304</v>
      </c>
      <c r="L2309">
        <v>28424</v>
      </c>
      <c r="M2309" t="s">
        <v>135</v>
      </c>
      <c r="N2309" s="1">
        <v>44830</v>
      </c>
      <c r="O2309" s="1">
        <v>44834</v>
      </c>
      <c r="P2309">
        <v>72</v>
      </c>
      <c r="Q2309">
        <v>3</v>
      </c>
      <c r="R2309" t="s">
        <v>40</v>
      </c>
      <c r="S2309">
        <v>1</v>
      </c>
      <c r="T2309">
        <v>0</v>
      </c>
      <c r="U2309">
        <v>4</v>
      </c>
      <c r="V2309">
        <v>820</v>
      </c>
      <c r="W2309" t="s">
        <v>41</v>
      </c>
      <c r="X2309" t="s">
        <v>12305</v>
      </c>
      <c r="Y2309" t="s">
        <v>81</v>
      </c>
      <c r="Z2309" s="1">
        <v>44821</v>
      </c>
      <c r="AA2309" s="2">
        <v>0.17328703703703704</v>
      </c>
      <c r="AB2309" s="2">
        <v>1.0636574074074074E-2</v>
      </c>
      <c r="AC2309" t="s">
        <v>44</v>
      </c>
      <c r="AD2309" t="s">
        <v>44</v>
      </c>
      <c r="AE2309" t="s">
        <v>45</v>
      </c>
      <c r="AF2309">
        <v>205</v>
      </c>
    </row>
    <row r="2310" spans="1:32">
      <c r="A2310">
        <v>3719</v>
      </c>
      <c r="B2310">
        <v>2819</v>
      </c>
      <c r="C2310" t="s">
        <v>803</v>
      </c>
      <c r="D2310" t="s">
        <v>1522</v>
      </c>
      <c r="E2310" t="s">
        <v>34</v>
      </c>
      <c r="F2310" t="s">
        <v>12306</v>
      </c>
      <c r="G2310" t="s">
        <v>12307</v>
      </c>
      <c r="H2310" t="s">
        <v>309</v>
      </c>
      <c r="I2310" s="1">
        <v>16394</v>
      </c>
      <c r="J2310" t="s">
        <v>12308</v>
      </c>
      <c r="K2310" t="s">
        <v>12309</v>
      </c>
      <c r="L2310">
        <v>56393</v>
      </c>
      <c r="M2310" t="s">
        <v>309</v>
      </c>
      <c r="N2310" s="1">
        <v>44640</v>
      </c>
      <c r="O2310" s="1">
        <v>44642</v>
      </c>
      <c r="P2310">
        <v>82</v>
      </c>
      <c r="Q2310">
        <v>4</v>
      </c>
      <c r="R2310" t="s">
        <v>53</v>
      </c>
      <c r="S2310">
        <v>4</v>
      </c>
      <c r="T2310">
        <v>1</v>
      </c>
      <c r="U2310">
        <v>2</v>
      </c>
      <c r="V2310">
        <v>252</v>
      </c>
      <c r="W2310" t="s">
        <v>41</v>
      </c>
      <c r="X2310" t="s">
        <v>12310</v>
      </c>
      <c r="Y2310" t="s">
        <v>65</v>
      </c>
      <c r="Z2310" s="1">
        <v>44611</v>
      </c>
      <c r="AA2310" s="2">
        <v>0.17288194444444446</v>
      </c>
      <c r="AB2310" s="2">
        <v>0.86069444444444443</v>
      </c>
      <c r="AC2310" t="s">
        <v>45</v>
      </c>
      <c r="AD2310" t="s">
        <v>44</v>
      </c>
      <c r="AE2310" t="s">
        <v>44</v>
      </c>
      <c r="AF2310">
        <v>126</v>
      </c>
    </row>
    <row r="2311" spans="1:32">
      <c r="A2311">
        <v>3720</v>
      </c>
      <c r="B2311">
        <v>2820</v>
      </c>
      <c r="C2311" t="s">
        <v>221</v>
      </c>
      <c r="D2311" t="s">
        <v>4507</v>
      </c>
      <c r="E2311" t="s">
        <v>34</v>
      </c>
      <c r="F2311" t="s">
        <v>12311</v>
      </c>
      <c r="G2311" t="s">
        <v>12312</v>
      </c>
      <c r="H2311" t="s">
        <v>941</v>
      </c>
      <c r="I2311" s="1">
        <v>28979</v>
      </c>
      <c r="J2311" t="s">
        <v>12313</v>
      </c>
      <c r="K2311" t="s">
        <v>12314</v>
      </c>
      <c r="L2311">
        <v>16795</v>
      </c>
      <c r="M2311" t="s">
        <v>941</v>
      </c>
      <c r="N2311" s="1">
        <v>44637</v>
      </c>
      <c r="O2311" s="1">
        <v>44640</v>
      </c>
      <c r="P2311">
        <v>37</v>
      </c>
      <c r="Q2311">
        <v>2</v>
      </c>
      <c r="R2311" t="s">
        <v>53</v>
      </c>
      <c r="S2311">
        <v>2</v>
      </c>
      <c r="T2311">
        <v>2</v>
      </c>
      <c r="U2311">
        <v>3</v>
      </c>
      <c r="V2311">
        <v>378</v>
      </c>
      <c r="W2311" t="s">
        <v>54</v>
      </c>
      <c r="X2311" t="s">
        <v>12315</v>
      </c>
      <c r="Y2311" t="s">
        <v>43</v>
      </c>
      <c r="Z2311" s="1">
        <v>44619</v>
      </c>
      <c r="AA2311" s="2">
        <v>0.62835648148148149</v>
      </c>
      <c r="AB2311" s="2">
        <v>0.9041203703703703</v>
      </c>
      <c r="AC2311" t="s">
        <v>44</v>
      </c>
      <c r="AD2311" t="s">
        <v>44</v>
      </c>
      <c r="AE2311" t="s">
        <v>44</v>
      </c>
      <c r="AF2311">
        <v>126</v>
      </c>
    </row>
    <row r="2312" spans="1:32">
      <c r="A2312">
        <v>3722</v>
      </c>
      <c r="B2312">
        <v>2822</v>
      </c>
      <c r="C2312" t="s">
        <v>3540</v>
      </c>
      <c r="D2312" t="s">
        <v>12316</v>
      </c>
      <c r="E2312" t="s">
        <v>48</v>
      </c>
      <c r="F2312" t="s">
        <v>12317</v>
      </c>
      <c r="G2312" t="s">
        <v>12318</v>
      </c>
      <c r="H2312" t="s">
        <v>50</v>
      </c>
      <c r="I2312" s="1">
        <v>31558</v>
      </c>
      <c r="J2312" t="s">
        <v>12319</v>
      </c>
      <c r="K2312" t="s">
        <v>12320</v>
      </c>
      <c r="L2312">
        <v>60315</v>
      </c>
      <c r="M2312" t="s">
        <v>50</v>
      </c>
      <c r="N2312" s="1">
        <v>44691</v>
      </c>
      <c r="O2312" s="1">
        <v>44693</v>
      </c>
      <c r="P2312">
        <v>58</v>
      </c>
      <c r="Q2312">
        <v>3</v>
      </c>
      <c r="R2312" t="s">
        <v>53</v>
      </c>
      <c r="S2312">
        <v>3</v>
      </c>
      <c r="T2312">
        <v>0</v>
      </c>
      <c r="U2312">
        <v>2</v>
      </c>
      <c r="V2312">
        <v>276</v>
      </c>
      <c r="W2312" t="s">
        <v>54</v>
      </c>
      <c r="X2312" t="s">
        <v>12321</v>
      </c>
      <c r="Y2312" t="s">
        <v>6</v>
      </c>
      <c r="Z2312" s="1">
        <v>44681</v>
      </c>
      <c r="AA2312" s="2">
        <v>0.91358796296296296</v>
      </c>
      <c r="AB2312" s="2">
        <v>0.90430555555555558</v>
      </c>
      <c r="AC2312" t="s">
        <v>44</v>
      </c>
      <c r="AD2312" t="s">
        <v>45</v>
      </c>
      <c r="AE2312" t="s">
        <v>44</v>
      </c>
      <c r="AF2312">
        <v>138</v>
      </c>
    </row>
    <row r="2313" spans="1:32">
      <c r="A2313">
        <v>3723</v>
      </c>
      <c r="B2313">
        <v>2823</v>
      </c>
      <c r="C2313" t="s">
        <v>12322</v>
      </c>
      <c r="D2313" t="s">
        <v>889</v>
      </c>
      <c r="E2313" t="s">
        <v>34</v>
      </c>
      <c r="F2313" t="s">
        <v>12323</v>
      </c>
      <c r="G2313" t="s">
        <v>12324</v>
      </c>
      <c r="H2313" t="s">
        <v>272</v>
      </c>
      <c r="I2313" s="1">
        <v>20980</v>
      </c>
      <c r="J2313" t="s">
        <v>12325</v>
      </c>
      <c r="K2313" t="s">
        <v>12326</v>
      </c>
      <c r="L2313">
        <v>66336</v>
      </c>
      <c r="M2313" t="s">
        <v>272</v>
      </c>
      <c r="N2313" s="1">
        <v>44750</v>
      </c>
      <c r="O2313" s="1">
        <v>44753</v>
      </c>
      <c r="P2313">
        <v>88</v>
      </c>
      <c r="Q2313">
        <v>4</v>
      </c>
      <c r="R2313" t="s">
        <v>53</v>
      </c>
      <c r="S2313">
        <v>1</v>
      </c>
      <c r="T2313">
        <v>0</v>
      </c>
      <c r="U2313">
        <v>3</v>
      </c>
      <c r="V2313">
        <v>423</v>
      </c>
      <c r="W2313" t="s">
        <v>54</v>
      </c>
      <c r="X2313" t="s">
        <v>12327</v>
      </c>
      <c r="Y2313" t="s">
        <v>65</v>
      </c>
      <c r="Z2313" s="1">
        <v>44715</v>
      </c>
      <c r="AA2313" s="2">
        <v>0.85457175925925932</v>
      </c>
      <c r="AB2313" s="2">
        <v>2.1064814814814814E-2</v>
      </c>
      <c r="AC2313" t="s">
        <v>44</v>
      </c>
      <c r="AD2313" t="s">
        <v>44</v>
      </c>
      <c r="AE2313" t="s">
        <v>45</v>
      </c>
      <c r="AF2313">
        <v>141</v>
      </c>
    </row>
    <row r="2314" spans="1:32">
      <c r="A2314">
        <v>3725</v>
      </c>
      <c r="B2314">
        <v>2825</v>
      </c>
      <c r="C2314" t="s">
        <v>2415</v>
      </c>
      <c r="D2314" t="s">
        <v>1687</v>
      </c>
      <c r="E2314" t="s">
        <v>34</v>
      </c>
      <c r="F2314" t="s">
        <v>12328</v>
      </c>
      <c r="G2314" t="s">
        <v>12329</v>
      </c>
      <c r="H2314" t="s">
        <v>423</v>
      </c>
      <c r="I2314" s="1">
        <v>20705</v>
      </c>
      <c r="J2314" t="s">
        <v>12330</v>
      </c>
      <c r="K2314" t="s">
        <v>12331</v>
      </c>
      <c r="L2314">
        <v>19450</v>
      </c>
      <c r="M2314" t="s">
        <v>423</v>
      </c>
      <c r="N2314" s="1">
        <v>44639</v>
      </c>
      <c r="O2314" s="1">
        <v>44641</v>
      </c>
      <c r="P2314">
        <v>89</v>
      </c>
      <c r="Q2314">
        <v>4</v>
      </c>
      <c r="R2314" t="s">
        <v>63</v>
      </c>
      <c r="S2314">
        <v>2</v>
      </c>
      <c r="T2314">
        <v>1</v>
      </c>
      <c r="U2314">
        <v>2</v>
      </c>
      <c r="V2314">
        <v>128</v>
      </c>
      <c r="W2314" t="s">
        <v>54</v>
      </c>
      <c r="X2314" t="s">
        <v>12332</v>
      </c>
      <c r="Y2314" t="s">
        <v>81</v>
      </c>
      <c r="Z2314" s="1">
        <v>44617</v>
      </c>
      <c r="AA2314" s="2">
        <v>0.11375</v>
      </c>
      <c r="AB2314" s="2">
        <v>0.64377314814814812</v>
      </c>
      <c r="AC2314" t="s">
        <v>45</v>
      </c>
      <c r="AD2314" t="s">
        <v>44</v>
      </c>
      <c r="AE2314" t="s">
        <v>44</v>
      </c>
      <c r="AF2314">
        <v>64</v>
      </c>
    </row>
    <row r="2315" spans="1:32">
      <c r="A2315">
        <v>3726</v>
      </c>
      <c r="B2315">
        <v>2826</v>
      </c>
      <c r="C2315" t="s">
        <v>475</v>
      </c>
      <c r="D2315" t="s">
        <v>11014</v>
      </c>
      <c r="E2315" t="s">
        <v>34</v>
      </c>
      <c r="F2315" t="s">
        <v>12333</v>
      </c>
      <c r="G2315" t="s">
        <v>12334</v>
      </c>
      <c r="H2315" t="s">
        <v>941</v>
      </c>
      <c r="I2315" s="1">
        <v>20187</v>
      </c>
      <c r="J2315" t="s">
        <v>12335</v>
      </c>
      <c r="K2315" t="s">
        <v>12336</v>
      </c>
      <c r="L2315">
        <v>48750</v>
      </c>
      <c r="M2315" t="s">
        <v>941</v>
      </c>
      <c r="N2315" s="1">
        <v>44866</v>
      </c>
      <c r="O2315" s="1">
        <v>44868</v>
      </c>
      <c r="P2315">
        <v>84</v>
      </c>
      <c r="Q2315">
        <v>4</v>
      </c>
      <c r="R2315" t="s">
        <v>40</v>
      </c>
      <c r="S2315">
        <v>4</v>
      </c>
      <c r="T2315">
        <v>0</v>
      </c>
      <c r="U2315">
        <v>2</v>
      </c>
      <c r="V2315">
        <v>448</v>
      </c>
      <c r="W2315" t="s">
        <v>41</v>
      </c>
      <c r="X2315" t="s">
        <v>12337</v>
      </c>
      <c r="Y2315" t="s">
        <v>43</v>
      </c>
      <c r="Z2315" s="1">
        <v>44861</v>
      </c>
      <c r="AA2315" s="2">
        <v>0.41810185185185184</v>
      </c>
      <c r="AB2315" s="2">
        <v>0.33609953703703704</v>
      </c>
      <c r="AC2315" t="s">
        <v>45</v>
      </c>
      <c r="AD2315" t="s">
        <v>44</v>
      </c>
      <c r="AE2315" t="s">
        <v>44</v>
      </c>
      <c r="AF2315">
        <v>224</v>
      </c>
    </row>
    <row r="2316" spans="1:32">
      <c r="A2316">
        <v>3728</v>
      </c>
      <c r="B2316">
        <v>2828</v>
      </c>
      <c r="C2316" t="s">
        <v>5934</v>
      </c>
      <c r="D2316" t="s">
        <v>5068</v>
      </c>
      <c r="E2316" t="s">
        <v>34</v>
      </c>
      <c r="F2316" t="s">
        <v>12338</v>
      </c>
      <c r="G2316" t="s">
        <v>12339</v>
      </c>
      <c r="H2316" t="s">
        <v>1301</v>
      </c>
      <c r="I2316" s="1">
        <v>36321</v>
      </c>
      <c r="J2316" t="s">
        <v>12340</v>
      </c>
      <c r="K2316" t="s">
        <v>12341</v>
      </c>
      <c r="L2316">
        <v>84221</v>
      </c>
      <c r="M2316" t="s">
        <v>1301</v>
      </c>
      <c r="N2316" s="1">
        <v>44803</v>
      </c>
      <c r="O2316" s="1">
        <v>44806</v>
      </c>
      <c r="P2316">
        <v>5</v>
      </c>
      <c r="Q2316">
        <v>1</v>
      </c>
      <c r="R2316" t="s">
        <v>63</v>
      </c>
      <c r="S2316">
        <v>2</v>
      </c>
      <c r="T2316">
        <v>1</v>
      </c>
      <c r="U2316">
        <v>3</v>
      </c>
      <c r="V2316">
        <v>249</v>
      </c>
      <c r="W2316" t="s">
        <v>41</v>
      </c>
      <c r="X2316" t="s">
        <v>12342</v>
      </c>
      <c r="Y2316" t="s">
        <v>81</v>
      </c>
      <c r="Z2316" s="1">
        <v>44791</v>
      </c>
      <c r="AA2316" s="2">
        <v>0.73388888888888892</v>
      </c>
      <c r="AB2316" s="2">
        <v>0.65004629629629629</v>
      </c>
      <c r="AC2316" t="s">
        <v>44</v>
      </c>
      <c r="AD2316" t="s">
        <v>44</v>
      </c>
      <c r="AE2316" t="s">
        <v>44</v>
      </c>
      <c r="AF2316">
        <v>83</v>
      </c>
    </row>
    <row r="2317" spans="1:32">
      <c r="A2317">
        <v>3729</v>
      </c>
      <c r="B2317">
        <v>2829</v>
      </c>
      <c r="C2317" t="s">
        <v>1255</v>
      </c>
      <c r="D2317" t="s">
        <v>292</v>
      </c>
      <c r="E2317" t="s">
        <v>48</v>
      </c>
      <c r="F2317" t="s">
        <v>12343</v>
      </c>
      <c r="G2317" t="s">
        <v>12344</v>
      </c>
      <c r="H2317" t="s">
        <v>37</v>
      </c>
      <c r="I2317" s="1">
        <v>27958</v>
      </c>
      <c r="J2317" t="s">
        <v>12345</v>
      </c>
      <c r="K2317" t="s">
        <v>12346</v>
      </c>
      <c r="L2317">
        <v>62536</v>
      </c>
      <c r="M2317" t="s">
        <v>37</v>
      </c>
      <c r="N2317" s="1">
        <v>44669</v>
      </c>
      <c r="O2317" s="1">
        <v>44670</v>
      </c>
      <c r="P2317">
        <v>63</v>
      </c>
      <c r="Q2317">
        <v>3</v>
      </c>
      <c r="R2317" t="s">
        <v>40</v>
      </c>
      <c r="S2317">
        <v>1</v>
      </c>
      <c r="T2317">
        <v>1</v>
      </c>
      <c r="U2317">
        <v>1</v>
      </c>
      <c r="V2317">
        <v>210</v>
      </c>
      <c r="W2317" t="s">
        <v>41</v>
      </c>
      <c r="X2317" t="s">
        <v>12347</v>
      </c>
      <c r="Y2317" t="s">
        <v>6</v>
      </c>
      <c r="Z2317" s="1">
        <v>44652</v>
      </c>
      <c r="AA2317" s="2">
        <v>0.88831018518518512</v>
      </c>
      <c r="AB2317" s="2">
        <v>0.92317129629629635</v>
      </c>
      <c r="AC2317" t="s">
        <v>44</v>
      </c>
      <c r="AD2317" t="s">
        <v>44</v>
      </c>
      <c r="AE2317" t="s">
        <v>44</v>
      </c>
      <c r="AF2317">
        <v>210</v>
      </c>
    </row>
    <row r="2318" spans="1:32">
      <c r="A2318">
        <v>3732</v>
      </c>
      <c r="B2318">
        <v>2832</v>
      </c>
      <c r="C2318" t="s">
        <v>263</v>
      </c>
      <c r="D2318" t="s">
        <v>5089</v>
      </c>
      <c r="E2318" t="s">
        <v>48</v>
      </c>
      <c r="F2318" t="s">
        <v>12348</v>
      </c>
      <c r="G2318" t="s">
        <v>12349</v>
      </c>
      <c r="H2318" t="s">
        <v>201</v>
      </c>
      <c r="I2318" s="1">
        <v>28936</v>
      </c>
      <c r="J2318" t="s">
        <v>12350</v>
      </c>
      <c r="K2318" t="s">
        <v>12351</v>
      </c>
      <c r="L2318">
        <v>86997</v>
      </c>
      <c r="M2318" t="s">
        <v>201</v>
      </c>
      <c r="N2318" s="1">
        <v>44817</v>
      </c>
      <c r="O2318" s="1">
        <v>44819</v>
      </c>
      <c r="P2318">
        <v>31</v>
      </c>
      <c r="Q2318">
        <v>2</v>
      </c>
      <c r="R2318" t="s">
        <v>53</v>
      </c>
      <c r="S2318">
        <v>2</v>
      </c>
      <c r="T2318">
        <v>1</v>
      </c>
      <c r="U2318">
        <v>2</v>
      </c>
      <c r="V2318">
        <v>260</v>
      </c>
      <c r="W2318" t="s">
        <v>41</v>
      </c>
      <c r="X2318" t="s">
        <v>12352</v>
      </c>
      <c r="Y2318" t="s">
        <v>6</v>
      </c>
      <c r="Z2318" s="1">
        <v>44784</v>
      </c>
      <c r="AA2318" s="2">
        <v>0.45326388888888891</v>
      </c>
      <c r="AB2318" s="2">
        <v>0.50386574074074075</v>
      </c>
      <c r="AC2318" t="s">
        <v>44</v>
      </c>
      <c r="AD2318" t="s">
        <v>45</v>
      </c>
      <c r="AE2318" t="s">
        <v>44</v>
      </c>
      <c r="AF2318">
        <v>130</v>
      </c>
    </row>
    <row r="2319" spans="1:32">
      <c r="A2319">
        <v>3733</v>
      </c>
      <c r="B2319">
        <v>2833</v>
      </c>
      <c r="C2319" t="s">
        <v>945</v>
      </c>
      <c r="D2319" t="s">
        <v>12353</v>
      </c>
      <c r="E2319" t="s">
        <v>48</v>
      </c>
      <c r="F2319" t="s">
        <v>12354</v>
      </c>
      <c r="G2319" t="s">
        <v>12355</v>
      </c>
      <c r="H2319" t="s">
        <v>272</v>
      </c>
      <c r="I2319" s="1">
        <v>35295</v>
      </c>
      <c r="J2319" t="s">
        <v>12356</v>
      </c>
      <c r="K2319" t="s">
        <v>10028</v>
      </c>
      <c r="L2319">
        <v>17818</v>
      </c>
      <c r="M2319" t="s">
        <v>272</v>
      </c>
      <c r="N2319" s="1">
        <v>44918</v>
      </c>
      <c r="O2319" s="1">
        <v>44920</v>
      </c>
      <c r="P2319">
        <v>61</v>
      </c>
      <c r="Q2319">
        <v>3</v>
      </c>
      <c r="R2319" t="s">
        <v>53</v>
      </c>
      <c r="S2319">
        <v>4</v>
      </c>
      <c r="T2319">
        <v>1</v>
      </c>
      <c r="U2319">
        <v>2</v>
      </c>
      <c r="V2319">
        <v>284</v>
      </c>
      <c r="W2319" t="s">
        <v>41</v>
      </c>
      <c r="X2319" t="s">
        <v>12357</v>
      </c>
      <c r="Y2319" t="s">
        <v>6</v>
      </c>
      <c r="Z2319" s="1">
        <v>44893</v>
      </c>
      <c r="AA2319" s="2">
        <v>0.96218750000000008</v>
      </c>
      <c r="AB2319" s="2">
        <v>0.67025462962962967</v>
      </c>
      <c r="AC2319" t="s">
        <v>45</v>
      </c>
      <c r="AD2319" t="s">
        <v>45</v>
      </c>
      <c r="AE2319" t="s">
        <v>45</v>
      </c>
      <c r="AF2319">
        <v>142</v>
      </c>
    </row>
    <row r="2320" spans="1:32">
      <c r="A2320">
        <v>3734</v>
      </c>
      <c r="B2320">
        <v>2834</v>
      </c>
      <c r="C2320" t="s">
        <v>434</v>
      </c>
      <c r="D2320" t="s">
        <v>5350</v>
      </c>
      <c r="E2320" t="s">
        <v>34</v>
      </c>
      <c r="F2320" t="s">
        <v>12358</v>
      </c>
      <c r="G2320" t="s">
        <v>12359</v>
      </c>
      <c r="H2320" t="s">
        <v>272</v>
      </c>
      <c r="I2320" s="1">
        <v>25711</v>
      </c>
      <c r="J2320" t="s">
        <v>12360</v>
      </c>
      <c r="K2320" t="s">
        <v>12361</v>
      </c>
      <c r="L2320">
        <v>96086</v>
      </c>
      <c r="M2320" t="s">
        <v>272</v>
      </c>
      <c r="N2320" s="1">
        <v>44803</v>
      </c>
      <c r="O2320" s="1">
        <v>44808</v>
      </c>
      <c r="P2320">
        <v>33</v>
      </c>
      <c r="Q2320">
        <v>2</v>
      </c>
      <c r="R2320" t="s">
        <v>40</v>
      </c>
      <c r="S2320">
        <v>2</v>
      </c>
      <c r="T2320">
        <v>2</v>
      </c>
      <c r="U2320">
        <v>5</v>
      </c>
      <c r="V2320">
        <v>1105</v>
      </c>
      <c r="W2320" t="s">
        <v>54</v>
      </c>
      <c r="X2320" t="s">
        <v>12362</v>
      </c>
      <c r="Y2320" t="s">
        <v>81</v>
      </c>
      <c r="Z2320" s="1">
        <v>44786</v>
      </c>
      <c r="AA2320" s="2">
        <v>0.55414351851851851</v>
      </c>
      <c r="AB2320" s="2">
        <v>0.64967592592592593</v>
      </c>
      <c r="AC2320" t="s">
        <v>44</v>
      </c>
      <c r="AD2320" t="s">
        <v>45</v>
      </c>
      <c r="AE2320" t="s">
        <v>44</v>
      </c>
      <c r="AF2320">
        <v>221</v>
      </c>
    </row>
    <row r="2321" spans="1:32">
      <c r="A2321">
        <v>3737</v>
      </c>
      <c r="B2321">
        <v>2837</v>
      </c>
      <c r="C2321" t="s">
        <v>2202</v>
      </c>
      <c r="D2321" t="s">
        <v>1202</v>
      </c>
      <c r="E2321" t="s">
        <v>34</v>
      </c>
      <c r="F2321" t="s">
        <v>12363</v>
      </c>
      <c r="G2321" t="s">
        <v>12364</v>
      </c>
      <c r="H2321" t="s">
        <v>1301</v>
      </c>
      <c r="I2321" s="1">
        <v>36708</v>
      </c>
      <c r="J2321" t="s">
        <v>12365</v>
      </c>
      <c r="K2321" t="s">
        <v>12366</v>
      </c>
      <c r="L2321">
        <v>96447</v>
      </c>
      <c r="M2321" t="s">
        <v>1301</v>
      </c>
      <c r="N2321" s="1">
        <v>44654</v>
      </c>
      <c r="O2321" s="1">
        <v>44659</v>
      </c>
      <c r="P2321">
        <v>6</v>
      </c>
      <c r="Q2321">
        <v>1</v>
      </c>
      <c r="R2321" t="s">
        <v>40</v>
      </c>
      <c r="S2321">
        <v>4</v>
      </c>
      <c r="T2321">
        <v>2</v>
      </c>
      <c r="U2321">
        <v>5</v>
      </c>
      <c r="V2321">
        <v>1095</v>
      </c>
      <c r="W2321" t="s">
        <v>54</v>
      </c>
      <c r="X2321" t="s">
        <v>12367</v>
      </c>
      <c r="Y2321" t="s">
        <v>81</v>
      </c>
      <c r="Z2321" s="1">
        <v>44621</v>
      </c>
      <c r="AA2321" s="2">
        <v>0.44924768518518521</v>
      </c>
      <c r="AB2321" s="2">
        <v>0.12531249999999999</v>
      </c>
      <c r="AC2321" t="s">
        <v>44</v>
      </c>
      <c r="AD2321" t="s">
        <v>44</v>
      </c>
      <c r="AE2321" t="s">
        <v>45</v>
      </c>
      <c r="AF2321">
        <v>219</v>
      </c>
    </row>
    <row r="2322" spans="1:32">
      <c r="A2322">
        <v>3738</v>
      </c>
      <c r="B2322">
        <v>2838</v>
      </c>
      <c r="C2322" t="s">
        <v>12368</v>
      </c>
      <c r="D2322" t="s">
        <v>385</v>
      </c>
      <c r="E2322" t="s">
        <v>34</v>
      </c>
      <c r="F2322" t="s">
        <v>12369</v>
      </c>
      <c r="G2322" t="s">
        <v>12370</v>
      </c>
      <c r="H2322" t="s">
        <v>692</v>
      </c>
      <c r="I2322" s="1">
        <v>18157</v>
      </c>
      <c r="J2322" t="s">
        <v>12371</v>
      </c>
      <c r="K2322" t="s">
        <v>12372</v>
      </c>
      <c r="L2322">
        <v>81236</v>
      </c>
      <c r="M2322" t="s">
        <v>692</v>
      </c>
      <c r="N2322" s="1">
        <v>44887</v>
      </c>
      <c r="O2322" s="1">
        <v>44891</v>
      </c>
      <c r="P2322">
        <v>66</v>
      </c>
      <c r="Q2322">
        <v>3</v>
      </c>
      <c r="R2322" t="s">
        <v>40</v>
      </c>
      <c r="S2322">
        <v>3</v>
      </c>
      <c r="T2322">
        <v>2</v>
      </c>
      <c r="U2322">
        <v>4</v>
      </c>
      <c r="V2322">
        <v>920</v>
      </c>
      <c r="W2322" t="s">
        <v>54</v>
      </c>
      <c r="X2322" t="s">
        <v>12373</v>
      </c>
      <c r="Y2322" t="s">
        <v>65</v>
      </c>
      <c r="Z2322" s="1">
        <v>44880</v>
      </c>
      <c r="AA2322" s="2">
        <v>0.51010416666666669</v>
      </c>
      <c r="AB2322" s="2">
        <v>0.96622685185185186</v>
      </c>
      <c r="AC2322" t="s">
        <v>44</v>
      </c>
      <c r="AD2322" t="s">
        <v>45</v>
      </c>
      <c r="AE2322" t="s">
        <v>44</v>
      </c>
      <c r="AF2322">
        <v>230</v>
      </c>
    </row>
    <row r="2323" spans="1:32">
      <c r="A2323">
        <v>3739</v>
      </c>
      <c r="B2323">
        <v>2839</v>
      </c>
      <c r="C2323" t="s">
        <v>2961</v>
      </c>
      <c r="D2323" t="s">
        <v>3066</v>
      </c>
      <c r="E2323" t="s">
        <v>34</v>
      </c>
      <c r="F2323" t="s">
        <v>12374</v>
      </c>
      <c r="G2323" t="s">
        <v>12375</v>
      </c>
      <c r="H2323" t="s">
        <v>418</v>
      </c>
      <c r="I2323" s="1">
        <v>38683</v>
      </c>
      <c r="J2323" t="s">
        <v>12376</v>
      </c>
      <c r="K2323" t="s">
        <v>254</v>
      </c>
      <c r="L2323">
        <v>25931</v>
      </c>
      <c r="M2323" t="s">
        <v>418</v>
      </c>
      <c r="N2323" s="1">
        <v>44828</v>
      </c>
      <c r="O2323" s="1">
        <v>44830</v>
      </c>
      <c r="P2323">
        <v>52</v>
      </c>
      <c r="Q2323">
        <v>3</v>
      </c>
      <c r="R2323" t="s">
        <v>53</v>
      </c>
      <c r="S2323">
        <v>1</v>
      </c>
      <c r="T2323">
        <v>0</v>
      </c>
      <c r="U2323">
        <v>2</v>
      </c>
      <c r="V2323">
        <v>276</v>
      </c>
      <c r="W2323" t="s">
        <v>41</v>
      </c>
      <c r="X2323" t="s">
        <v>12377</v>
      </c>
      <c r="Y2323" t="s">
        <v>81</v>
      </c>
      <c r="Z2323" s="1">
        <v>44795</v>
      </c>
      <c r="AA2323" s="2">
        <v>0.38208333333333333</v>
      </c>
      <c r="AB2323" s="2">
        <v>0.4369791666666667</v>
      </c>
      <c r="AC2323" t="s">
        <v>45</v>
      </c>
      <c r="AD2323" t="s">
        <v>44</v>
      </c>
      <c r="AE2323" t="s">
        <v>44</v>
      </c>
      <c r="AF2323">
        <v>138</v>
      </c>
    </row>
    <row r="2324" spans="1:32">
      <c r="A2324">
        <v>3744</v>
      </c>
      <c r="B2324">
        <v>2844</v>
      </c>
      <c r="C2324" t="s">
        <v>6248</v>
      </c>
      <c r="D2324" t="s">
        <v>1433</v>
      </c>
      <c r="E2324" t="s">
        <v>48</v>
      </c>
      <c r="F2324" t="s">
        <v>12378</v>
      </c>
      <c r="G2324" t="s">
        <v>12379</v>
      </c>
      <c r="H2324" t="s">
        <v>1251</v>
      </c>
      <c r="I2324" s="1">
        <v>16674</v>
      </c>
      <c r="J2324" t="s">
        <v>12380</v>
      </c>
      <c r="K2324" t="s">
        <v>12381</v>
      </c>
      <c r="L2324">
        <v>30585</v>
      </c>
      <c r="M2324" t="s">
        <v>1251</v>
      </c>
      <c r="N2324" s="1">
        <v>44726</v>
      </c>
      <c r="O2324" s="1">
        <v>44731</v>
      </c>
      <c r="P2324">
        <v>27</v>
      </c>
      <c r="Q2324">
        <v>2</v>
      </c>
      <c r="R2324" t="s">
        <v>40</v>
      </c>
      <c r="S2324">
        <v>1</v>
      </c>
      <c r="T2324">
        <v>1</v>
      </c>
      <c r="U2324">
        <v>5</v>
      </c>
      <c r="V2324">
        <v>1075</v>
      </c>
      <c r="W2324" t="s">
        <v>41</v>
      </c>
      <c r="X2324" t="s">
        <v>12382</v>
      </c>
      <c r="Y2324" t="s">
        <v>81</v>
      </c>
      <c r="Z2324" s="1">
        <v>44695</v>
      </c>
      <c r="AA2324" s="2">
        <v>0.50082175925925931</v>
      </c>
      <c r="AB2324" s="2">
        <v>0.29271990740740744</v>
      </c>
      <c r="AC2324" t="s">
        <v>45</v>
      </c>
      <c r="AD2324" t="s">
        <v>45</v>
      </c>
      <c r="AE2324" t="s">
        <v>44</v>
      </c>
      <c r="AF2324">
        <v>215</v>
      </c>
    </row>
    <row r="2325" spans="1:32">
      <c r="A2325">
        <v>3746</v>
      </c>
      <c r="B2325">
        <v>2846</v>
      </c>
      <c r="C2325" t="s">
        <v>4649</v>
      </c>
      <c r="D2325" t="s">
        <v>7660</v>
      </c>
      <c r="E2325" t="s">
        <v>48</v>
      </c>
      <c r="F2325" t="s">
        <v>12383</v>
      </c>
      <c r="G2325" t="s">
        <v>12384</v>
      </c>
      <c r="H2325" t="s">
        <v>295</v>
      </c>
      <c r="I2325" s="1">
        <v>28017</v>
      </c>
      <c r="J2325" t="s">
        <v>12385</v>
      </c>
      <c r="K2325" t="s">
        <v>12386</v>
      </c>
      <c r="L2325">
        <v>96340</v>
      </c>
      <c r="M2325" t="s">
        <v>295</v>
      </c>
      <c r="N2325" s="1">
        <v>44748</v>
      </c>
      <c r="O2325" s="1">
        <v>44753</v>
      </c>
      <c r="P2325">
        <v>40</v>
      </c>
      <c r="Q2325">
        <v>2</v>
      </c>
      <c r="R2325" t="s">
        <v>53</v>
      </c>
      <c r="S2325">
        <v>4</v>
      </c>
      <c r="T2325">
        <v>0</v>
      </c>
      <c r="U2325">
        <v>5</v>
      </c>
      <c r="V2325">
        <v>625</v>
      </c>
      <c r="W2325" t="s">
        <v>41</v>
      </c>
      <c r="X2325" t="s">
        <v>12387</v>
      </c>
      <c r="Y2325" t="s">
        <v>81</v>
      </c>
      <c r="Z2325" s="1">
        <v>44717</v>
      </c>
      <c r="AA2325" s="2">
        <v>9.8009259259259254E-2</v>
      </c>
      <c r="AB2325" s="2">
        <v>0.27616898148148145</v>
      </c>
      <c r="AC2325" t="s">
        <v>45</v>
      </c>
      <c r="AD2325" t="s">
        <v>45</v>
      </c>
      <c r="AE2325" t="s">
        <v>44</v>
      </c>
      <c r="AF2325">
        <v>125</v>
      </c>
    </row>
    <row r="2326" spans="1:32">
      <c r="A2326">
        <v>3747</v>
      </c>
      <c r="B2326">
        <v>2847</v>
      </c>
      <c r="C2326" t="s">
        <v>1452</v>
      </c>
      <c r="D2326" t="s">
        <v>1404</v>
      </c>
      <c r="E2326" t="s">
        <v>48</v>
      </c>
      <c r="F2326" t="s">
        <v>12388</v>
      </c>
      <c r="G2326" t="s">
        <v>12389</v>
      </c>
      <c r="H2326" t="s">
        <v>135</v>
      </c>
      <c r="I2326" s="1">
        <v>36788</v>
      </c>
      <c r="J2326" t="s">
        <v>12390</v>
      </c>
      <c r="K2326" t="s">
        <v>12391</v>
      </c>
      <c r="L2326">
        <v>74469</v>
      </c>
      <c r="M2326" t="s">
        <v>135</v>
      </c>
      <c r="N2326" s="1">
        <v>44712</v>
      </c>
      <c r="O2326" s="1">
        <v>44713</v>
      </c>
      <c r="P2326">
        <v>29</v>
      </c>
      <c r="Q2326">
        <v>2</v>
      </c>
      <c r="R2326" t="s">
        <v>63</v>
      </c>
      <c r="S2326">
        <v>3</v>
      </c>
      <c r="T2326">
        <v>2</v>
      </c>
      <c r="U2326">
        <v>1</v>
      </c>
      <c r="V2326">
        <v>86</v>
      </c>
      <c r="W2326" t="s">
        <v>41</v>
      </c>
      <c r="X2326" t="s">
        <v>12392</v>
      </c>
      <c r="Y2326" t="s">
        <v>6</v>
      </c>
      <c r="Z2326" s="1">
        <v>44684</v>
      </c>
      <c r="AA2326" s="2">
        <v>0.60474537037037035</v>
      </c>
      <c r="AB2326" s="2">
        <v>0.13951388888888888</v>
      </c>
      <c r="AC2326" t="s">
        <v>44</v>
      </c>
      <c r="AD2326" t="s">
        <v>45</v>
      </c>
      <c r="AE2326" t="s">
        <v>45</v>
      </c>
      <c r="AF2326">
        <v>86</v>
      </c>
    </row>
    <row r="2327" spans="1:32">
      <c r="A2327">
        <v>3749</v>
      </c>
      <c r="B2327">
        <v>2849</v>
      </c>
      <c r="C2327" t="s">
        <v>3694</v>
      </c>
      <c r="D2327" t="s">
        <v>1404</v>
      </c>
      <c r="E2327" t="s">
        <v>34</v>
      </c>
      <c r="F2327" t="s">
        <v>12393</v>
      </c>
      <c r="G2327" t="s">
        <v>12394</v>
      </c>
      <c r="H2327" t="s">
        <v>1251</v>
      </c>
      <c r="I2327" s="1">
        <v>21561</v>
      </c>
      <c r="J2327" t="s">
        <v>12395</v>
      </c>
      <c r="K2327" t="s">
        <v>12396</v>
      </c>
      <c r="L2327">
        <v>78042</v>
      </c>
      <c r="M2327" t="s">
        <v>1251</v>
      </c>
      <c r="N2327" s="1">
        <v>44878</v>
      </c>
      <c r="O2327" s="1">
        <v>44879</v>
      </c>
      <c r="P2327">
        <v>60</v>
      </c>
      <c r="Q2327">
        <v>3</v>
      </c>
      <c r="R2327" t="s">
        <v>40</v>
      </c>
      <c r="S2327">
        <v>3</v>
      </c>
      <c r="T2327">
        <v>0</v>
      </c>
      <c r="U2327">
        <v>1</v>
      </c>
      <c r="V2327">
        <v>233</v>
      </c>
      <c r="W2327" t="s">
        <v>54</v>
      </c>
      <c r="X2327" t="s">
        <v>12397</v>
      </c>
      <c r="Y2327" t="s">
        <v>43</v>
      </c>
      <c r="Z2327" s="1">
        <v>44872</v>
      </c>
      <c r="AA2327" s="2">
        <v>0.70034722222222223</v>
      </c>
      <c r="AB2327" s="2">
        <v>9.8090277777777776E-2</v>
      </c>
      <c r="AC2327" t="s">
        <v>45</v>
      </c>
      <c r="AD2327" t="s">
        <v>45</v>
      </c>
      <c r="AE2327" t="s">
        <v>45</v>
      </c>
      <c r="AF2327">
        <v>233</v>
      </c>
    </row>
    <row r="2328" spans="1:32">
      <c r="A2328">
        <v>3751</v>
      </c>
      <c r="B2328">
        <v>2851</v>
      </c>
      <c r="C2328" t="s">
        <v>3610</v>
      </c>
      <c r="D2328" t="s">
        <v>1263</v>
      </c>
      <c r="E2328" t="s">
        <v>48</v>
      </c>
      <c r="F2328" t="s">
        <v>12398</v>
      </c>
      <c r="G2328" t="s">
        <v>12399</v>
      </c>
      <c r="H2328" t="s">
        <v>129</v>
      </c>
      <c r="I2328" s="1">
        <v>30477</v>
      </c>
      <c r="J2328" t="s">
        <v>12400</v>
      </c>
      <c r="K2328" t="s">
        <v>12401</v>
      </c>
      <c r="L2328">
        <v>72771</v>
      </c>
      <c r="M2328" t="s">
        <v>129</v>
      </c>
      <c r="N2328" s="1">
        <v>44621</v>
      </c>
      <c r="O2328" s="1">
        <v>44624</v>
      </c>
      <c r="P2328">
        <v>62</v>
      </c>
      <c r="Q2328">
        <v>3</v>
      </c>
      <c r="R2328" t="s">
        <v>63</v>
      </c>
      <c r="S2328">
        <v>2</v>
      </c>
      <c r="T2328">
        <v>1</v>
      </c>
      <c r="U2328">
        <v>3</v>
      </c>
      <c r="V2328">
        <v>204</v>
      </c>
      <c r="W2328" t="s">
        <v>54</v>
      </c>
      <c r="X2328" t="s">
        <v>12402</v>
      </c>
      <c r="Y2328" t="s">
        <v>43</v>
      </c>
      <c r="Z2328" s="1">
        <v>44588</v>
      </c>
      <c r="AA2328" s="2">
        <v>0.40416666666666662</v>
      </c>
      <c r="AB2328" s="2">
        <v>0.33065972222222223</v>
      </c>
      <c r="AC2328" t="s">
        <v>45</v>
      </c>
      <c r="AD2328" t="s">
        <v>45</v>
      </c>
      <c r="AE2328" t="s">
        <v>44</v>
      </c>
      <c r="AF2328">
        <v>68</v>
      </c>
    </row>
    <row r="2329" spans="1:32">
      <c r="A2329">
        <v>3752</v>
      </c>
      <c r="B2329">
        <v>2852</v>
      </c>
      <c r="C2329" t="s">
        <v>1966</v>
      </c>
      <c r="D2329" t="s">
        <v>2081</v>
      </c>
      <c r="E2329" t="s">
        <v>48</v>
      </c>
      <c r="F2329" t="s">
        <v>12403</v>
      </c>
      <c r="G2329" t="s">
        <v>12404</v>
      </c>
      <c r="H2329" t="s">
        <v>530</v>
      </c>
      <c r="I2329" s="1">
        <v>23523</v>
      </c>
      <c r="J2329" t="s">
        <v>12405</v>
      </c>
      <c r="K2329" t="s">
        <v>12406</v>
      </c>
      <c r="L2329">
        <v>78980</v>
      </c>
      <c r="M2329" t="s">
        <v>530</v>
      </c>
      <c r="N2329" s="1">
        <v>44688</v>
      </c>
      <c r="O2329" s="1">
        <v>44690</v>
      </c>
      <c r="P2329">
        <v>25</v>
      </c>
      <c r="Q2329">
        <v>1</v>
      </c>
      <c r="R2329" t="s">
        <v>53</v>
      </c>
      <c r="S2329">
        <v>3</v>
      </c>
      <c r="T2329">
        <v>1</v>
      </c>
      <c r="U2329">
        <v>2</v>
      </c>
      <c r="V2329">
        <v>278</v>
      </c>
      <c r="W2329" t="s">
        <v>41</v>
      </c>
      <c r="X2329" t="s">
        <v>12407</v>
      </c>
      <c r="Y2329" t="s">
        <v>6</v>
      </c>
      <c r="Z2329" s="1">
        <v>44651</v>
      </c>
      <c r="AA2329" s="2">
        <v>0.48945601851851855</v>
      </c>
      <c r="AB2329" s="2">
        <v>0.12412037037037038</v>
      </c>
      <c r="AC2329" t="s">
        <v>44</v>
      </c>
      <c r="AD2329" t="s">
        <v>44</v>
      </c>
      <c r="AE2329" t="s">
        <v>45</v>
      </c>
      <c r="AF2329">
        <v>139</v>
      </c>
    </row>
    <row r="2330" spans="1:32">
      <c r="A2330">
        <v>3753</v>
      </c>
      <c r="B2330">
        <v>2853</v>
      </c>
      <c r="C2330" t="s">
        <v>1001</v>
      </c>
      <c r="D2330" t="s">
        <v>12408</v>
      </c>
      <c r="E2330" t="s">
        <v>34</v>
      </c>
      <c r="F2330" t="s">
        <v>12409</v>
      </c>
      <c r="G2330" t="s">
        <v>12410</v>
      </c>
      <c r="H2330" t="s">
        <v>115</v>
      </c>
      <c r="I2330" s="1">
        <v>29050</v>
      </c>
      <c r="J2330" t="s">
        <v>12411</v>
      </c>
      <c r="K2330" t="s">
        <v>12412</v>
      </c>
      <c r="L2330">
        <v>83056</v>
      </c>
      <c r="M2330" t="s">
        <v>115</v>
      </c>
      <c r="N2330" s="1">
        <v>44942</v>
      </c>
      <c r="O2330" s="1">
        <v>44946</v>
      </c>
      <c r="P2330">
        <v>63</v>
      </c>
      <c r="Q2330">
        <v>3</v>
      </c>
      <c r="R2330" t="s">
        <v>40</v>
      </c>
      <c r="S2330">
        <v>1</v>
      </c>
      <c r="T2330">
        <v>0</v>
      </c>
      <c r="U2330">
        <v>4</v>
      </c>
      <c r="V2330">
        <v>932</v>
      </c>
      <c r="W2330" t="s">
        <v>41</v>
      </c>
      <c r="X2330" t="s">
        <v>12413</v>
      </c>
      <c r="Y2330" t="s">
        <v>65</v>
      </c>
      <c r="Z2330" s="1">
        <v>44909</v>
      </c>
      <c r="AA2330" s="2">
        <v>0.36494212962962963</v>
      </c>
      <c r="AB2330" s="2">
        <v>5.7870370370370366E-5</v>
      </c>
      <c r="AC2330" t="s">
        <v>44</v>
      </c>
      <c r="AD2330" t="s">
        <v>45</v>
      </c>
      <c r="AE2330" t="s">
        <v>45</v>
      </c>
      <c r="AF2330">
        <v>233</v>
      </c>
    </row>
    <row r="2331" spans="1:32">
      <c r="A2331">
        <v>3754</v>
      </c>
      <c r="B2331">
        <v>2854</v>
      </c>
      <c r="C2331" t="s">
        <v>4542</v>
      </c>
      <c r="D2331" t="s">
        <v>847</v>
      </c>
      <c r="E2331" t="s">
        <v>34</v>
      </c>
      <c r="F2331" t="s">
        <v>12414</v>
      </c>
      <c r="G2331" t="s">
        <v>12415</v>
      </c>
      <c r="H2331" t="s">
        <v>171</v>
      </c>
      <c r="I2331" s="1">
        <v>22223</v>
      </c>
      <c r="J2331" t="s">
        <v>12416</v>
      </c>
      <c r="K2331" t="s">
        <v>862</v>
      </c>
      <c r="L2331">
        <v>19046</v>
      </c>
      <c r="M2331" t="s">
        <v>171</v>
      </c>
      <c r="N2331" s="1">
        <v>44647</v>
      </c>
      <c r="O2331" s="1">
        <v>44651</v>
      </c>
      <c r="P2331">
        <v>4</v>
      </c>
      <c r="Q2331">
        <v>1</v>
      </c>
      <c r="R2331" t="s">
        <v>53</v>
      </c>
      <c r="S2331">
        <v>2</v>
      </c>
      <c r="T2331">
        <v>1</v>
      </c>
      <c r="U2331">
        <v>4</v>
      </c>
      <c r="V2331">
        <v>492</v>
      </c>
      <c r="W2331" t="s">
        <v>54</v>
      </c>
      <c r="X2331" t="s">
        <v>12417</v>
      </c>
      <c r="Y2331" t="s">
        <v>6</v>
      </c>
      <c r="Z2331" s="1">
        <v>44629</v>
      </c>
      <c r="AA2331" s="2">
        <v>0.93577546296296299</v>
      </c>
      <c r="AB2331" s="2">
        <v>0.39164351851851853</v>
      </c>
      <c r="AC2331" t="s">
        <v>45</v>
      </c>
      <c r="AD2331" t="s">
        <v>45</v>
      </c>
      <c r="AE2331" t="s">
        <v>45</v>
      </c>
      <c r="AF2331">
        <v>123</v>
      </c>
    </row>
    <row r="2332" spans="1:32">
      <c r="A2332">
        <v>3756</v>
      </c>
      <c r="B2332">
        <v>2856</v>
      </c>
      <c r="C2332" t="s">
        <v>1155</v>
      </c>
      <c r="D2332" t="s">
        <v>1068</v>
      </c>
      <c r="E2332" t="s">
        <v>48</v>
      </c>
      <c r="F2332" t="s">
        <v>12418</v>
      </c>
      <c r="G2332" t="s">
        <v>12419</v>
      </c>
      <c r="H2332" t="s">
        <v>37</v>
      </c>
      <c r="I2332" s="1">
        <v>18275</v>
      </c>
      <c r="J2332" t="s">
        <v>12420</v>
      </c>
      <c r="K2332" t="s">
        <v>12421</v>
      </c>
      <c r="L2332">
        <v>33154</v>
      </c>
      <c r="M2332" t="s">
        <v>37</v>
      </c>
      <c r="N2332" s="1">
        <v>44853</v>
      </c>
      <c r="O2332" s="1">
        <v>44857</v>
      </c>
      <c r="P2332">
        <v>53</v>
      </c>
      <c r="Q2332">
        <v>3</v>
      </c>
      <c r="R2332" t="s">
        <v>63</v>
      </c>
      <c r="S2332">
        <v>2</v>
      </c>
      <c r="T2332">
        <v>2</v>
      </c>
      <c r="U2332">
        <v>4</v>
      </c>
      <c r="V2332">
        <v>288</v>
      </c>
      <c r="W2332" t="s">
        <v>54</v>
      </c>
      <c r="X2332" t="s">
        <v>12422</v>
      </c>
      <c r="Y2332" t="s">
        <v>81</v>
      </c>
      <c r="Z2332" s="1">
        <v>44815</v>
      </c>
      <c r="AA2332" s="2">
        <v>0.53966435185185191</v>
      </c>
      <c r="AB2332" s="2">
        <v>0.21565972222222221</v>
      </c>
      <c r="AC2332" t="s">
        <v>45</v>
      </c>
      <c r="AD2332" t="s">
        <v>45</v>
      </c>
      <c r="AE2332" t="s">
        <v>44</v>
      </c>
      <c r="AF2332">
        <v>72</v>
      </c>
    </row>
    <row r="2333" spans="1:32">
      <c r="A2333">
        <v>3758</v>
      </c>
      <c r="B2333">
        <v>2858</v>
      </c>
      <c r="C2333" t="s">
        <v>628</v>
      </c>
      <c r="D2333" t="s">
        <v>1703</v>
      </c>
      <c r="E2333" t="s">
        <v>48</v>
      </c>
      <c r="F2333" t="s">
        <v>12423</v>
      </c>
      <c r="G2333" t="s">
        <v>12424</v>
      </c>
      <c r="H2333" t="s">
        <v>179</v>
      </c>
      <c r="I2333" s="1">
        <v>19203</v>
      </c>
      <c r="J2333" t="s">
        <v>12425</v>
      </c>
      <c r="K2333" t="s">
        <v>12426</v>
      </c>
      <c r="L2333">
        <v>38048</v>
      </c>
      <c r="M2333" t="s">
        <v>179</v>
      </c>
      <c r="N2333" s="1">
        <v>44849</v>
      </c>
      <c r="O2333" s="1">
        <v>44853</v>
      </c>
      <c r="P2333">
        <v>71</v>
      </c>
      <c r="Q2333">
        <v>3</v>
      </c>
      <c r="R2333" t="s">
        <v>63</v>
      </c>
      <c r="S2333">
        <v>3</v>
      </c>
      <c r="T2333">
        <v>1</v>
      </c>
      <c r="U2333">
        <v>4</v>
      </c>
      <c r="V2333">
        <v>316</v>
      </c>
      <c r="W2333" t="s">
        <v>41</v>
      </c>
      <c r="X2333" t="s">
        <v>12427</v>
      </c>
      <c r="Y2333" t="s">
        <v>6</v>
      </c>
      <c r="Z2333" s="1">
        <v>44811</v>
      </c>
      <c r="AA2333" s="2">
        <v>0.69202546296296286</v>
      </c>
      <c r="AB2333" s="2">
        <v>0.84670138888888891</v>
      </c>
      <c r="AC2333" t="s">
        <v>45</v>
      </c>
      <c r="AD2333" t="s">
        <v>44</v>
      </c>
      <c r="AE2333" t="s">
        <v>45</v>
      </c>
      <c r="AF2333">
        <v>79</v>
      </c>
    </row>
    <row r="2334" spans="1:32">
      <c r="A2334">
        <v>3759</v>
      </c>
      <c r="B2334">
        <v>2859</v>
      </c>
      <c r="C2334" t="s">
        <v>1783</v>
      </c>
      <c r="D2334" t="s">
        <v>4599</v>
      </c>
      <c r="E2334" t="s">
        <v>34</v>
      </c>
      <c r="F2334" t="s">
        <v>12428</v>
      </c>
      <c r="G2334" t="s">
        <v>12429</v>
      </c>
      <c r="H2334" t="s">
        <v>37</v>
      </c>
      <c r="I2334" s="1">
        <v>30917</v>
      </c>
      <c r="J2334" t="s">
        <v>12430</v>
      </c>
      <c r="K2334" t="s">
        <v>12431</v>
      </c>
      <c r="L2334">
        <v>40535</v>
      </c>
      <c r="M2334" t="s">
        <v>37</v>
      </c>
      <c r="N2334" s="1">
        <v>44914</v>
      </c>
      <c r="O2334" s="1">
        <v>44919</v>
      </c>
      <c r="P2334">
        <v>64</v>
      </c>
      <c r="Q2334">
        <v>3</v>
      </c>
      <c r="R2334" t="s">
        <v>53</v>
      </c>
      <c r="S2334">
        <v>2</v>
      </c>
      <c r="T2334">
        <v>1</v>
      </c>
      <c r="U2334">
        <v>5</v>
      </c>
      <c r="V2334">
        <v>675</v>
      </c>
      <c r="W2334" t="s">
        <v>54</v>
      </c>
      <c r="X2334" t="s">
        <v>12432</v>
      </c>
      <c r="Y2334" t="s">
        <v>81</v>
      </c>
      <c r="Z2334" s="1">
        <v>44886</v>
      </c>
      <c r="AA2334" s="2">
        <v>0.84966435185185185</v>
      </c>
      <c r="AB2334" s="2">
        <v>0.57145833333333329</v>
      </c>
      <c r="AC2334" t="s">
        <v>45</v>
      </c>
      <c r="AD2334" t="s">
        <v>44</v>
      </c>
      <c r="AE2334" t="s">
        <v>45</v>
      </c>
      <c r="AF2334">
        <v>135</v>
      </c>
    </row>
    <row r="2335" spans="1:32">
      <c r="A2335">
        <v>3762</v>
      </c>
      <c r="B2335">
        <v>2862</v>
      </c>
      <c r="C2335" t="s">
        <v>347</v>
      </c>
      <c r="D2335" t="s">
        <v>243</v>
      </c>
      <c r="E2335" t="s">
        <v>48</v>
      </c>
      <c r="F2335" t="s">
        <v>12433</v>
      </c>
      <c r="G2335" t="s">
        <v>12434</v>
      </c>
      <c r="H2335" t="s">
        <v>904</v>
      </c>
      <c r="I2335" s="1">
        <v>22588</v>
      </c>
      <c r="J2335" t="s">
        <v>12435</v>
      </c>
      <c r="K2335" t="s">
        <v>12436</v>
      </c>
      <c r="L2335">
        <v>75431</v>
      </c>
      <c r="M2335" t="s">
        <v>904</v>
      </c>
      <c r="N2335" s="1">
        <v>44690</v>
      </c>
      <c r="O2335" s="1">
        <v>44695</v>
      </c>
      <c r="P2335">
        <v>90</v>
      </c>
      <c r="Q2335">
        <v>4</v>
      </c>
      <c r="R2335" t="s">
        <v>40</v>
      </c>
      <c r="S2335">
        <v>3</v>
      </c>
      <c r="T2335">
        <v>2</v>
      </c>
      <c r="U2335">
        <v>5</v>
      </c>
      <c r="V2335">
        <v>1175</v>
      </c>
      <c r="W2335" t="s">
        <v>54</v>
      </c>
      <c r="X2335" t="s">
        <v>12437</v>
      </c>
      <c r="Y2335" t="s">
        <v>65</v>
      </c>
      <c r="Z2335" s="1">
        <v>44651</v>
      </c>
      <c r="AA2335" s="2">
        <v>0.11618055555555555</v>
      </c>
      <c r="AB2335" s="2">
        <v>0.81105324074074081</v>
      </c>
      <c r="AC2335" t="s">
        <v>44</v>
      </c>
      <c r="AD2335" t="s">
        <v>44</v>
      </c>
      <c r="AE2335" t="s">
        <v>45</v>
      </c>
      <c r="AF2335">
        <v>235</v>
      </c>
    </row>
    <row r="2336" spans="1:32">
      <c r="A2336">
        <v>3763</v>
      </c>
      <c r="B2336">
        <v>2863</v>
      </c>
      <c r="C2336" t="s">
        <v>66</v>
      </c>
      <c r="D2336" t="s">
        <v>475</v>
      </c>
      <c r="E2336" t="s">
        <v>48</v>
      </c>
      <c r="F2336" t="s">
        <v>12438</v>
      </c>
      <c r="G2336">
        <v>3923018522</v>
      </c>
      <c r="H2336" t="s">
        <v>86</v>
      </c>
      <c r="I2336" s="1">
        <v>20297</v>
      </c>
      <c r="J2336" t="s">
        <v>12439</v>
      </c>
      <c r="K2336" t="s">
        <v>10332</v>
      </c>
      <c r="L2336">
        <v>56877</v>
      </c>
      <c r="M2336" t="s">
        <v>86</v>
      </c>
      <c r="N2336" s="1">
        <v>44903</v>
      </c>
      <c r="O2336" s="1">
        <v>44905</v>
      </c>
      <c r="P2336">
        <v>64</v>
      </c>
      <c r="Q2336">
        <v>3</v>
      </c>
      <c r="R2336" t="s">
        <v>53</v>
      </c>
      <c r="S2336">
        <v>3</v>
      </c>
      <c r="T2336">
        <v>2</v>
      </c>
      <c r="U2336">
        <v>2</v>
      </c>
      <c r="V2336">
        <v>290</v>
      </c>
      <c r="W2336" t="s">
        <v>41</v>
      </c>
      <c r="X2336" t="s">
        <v>12440</v>
      </c>
      <c r="Y2336" t="s">
        <v>6</v>
      </c>
      <c r="Z2336" s="1">
        <v>44867</v>
      </c>
      <c r="AA2336" s="2">
        <v>0.53524305555555551</v>
      </c>
      <c r="AB2336" s="2">
        <v>0.23665509259259257</v>
      </c>
      <c r="AC2336" t="s">
        <v>44</v>
      </c>
      <c r="AD2336" t="s">
        <v>44</v>
      </c>
      <c r="AE2336" t="s">
        <v>44</v>
      </c>
      <c r="AF2336">
        <v>145</v>
      </c>
    </row>
    <row r="2337" spans="1:32">
      <c r="A2337">
        <v>3764</v>
      </c>
      <c r="B2337">
        <v>2864</v>
      </c>
      <c r="C2337" t="s">
        <v>440</v>
      </c>
      <c r="D2337" t="s">
        <v>12441</v>
      </c>
      <c r="E2337" t="s">
        <v>48</v>
      </c>
      <c r="F2337" t="s">
        <v>12442</v>
      </c>
      <c r="G2337" t="s">
        <v>12443</v>
      </c>
      <c r="H2337" t="s">
        <v>122</v>
      </c>
      <c r="I2337" s="1">
        <v>33725</v>
      </c>
      <c r="J2337" t="s">
        <v>12444</v>
      </c>
      <c r="K2337" t="s">
        <v>12445</v>
      </c>
      <c r="L2337">
        <v>98785</v>
      </c>
      <c r="M2337" t="s">
        <v>122</v>
      </c>
      <c r="N2337" s="1">
        <v>44720</v>
      </c>
      <c r="O2337" s="1">
        <v>44724</v>
      </c>
      <c r="P2337">
        <v>36</v>
      </c>
      <c r="Q2337">
        <v>2</v>
      </c>
      <c r="R2337" t="s">
        <v>40</v>
      </c>
      <c r="S2337">
        <v>2</v>
      </c>
      <c r="T2337">
        <v>2</v>
      </c>
      <c r="U2337">
        <v>4</v>
      </c>
      <c r="V2337">
        <v>960</v>
      </c>
      <c r="W2337" t="s">
        <v>41</v>
      </c>
      <c r="X2337" t="s">
        <v>12446</v>
      </c>
      <c r="Y2337" t="s">
        <v>6</v>
      </c>
      <c r="Z2337" s="1">
        <v>44707</v>
      </c>
      <c r="AA2337" s="2">
        <v>0.17322916666666666</v>
      </c>
      <c r="AB2337" s="2">
        <v>0.8677083333333333</v>
      </c>
      <c r="AC2337" t="s">
        <v>44</v>
      </c>
      <c r="AD2337" t="s">
        <v>45</v>
      </c>
      <c r="AE2337" t="s">
        <v>45</v>
      </c>
      <c r="AF2337">
        <v>240</v>
      </c>
    </row>
    <row r="2338" spans="1:32">
      <c r="A2338">
        <v>3766</v>
      </c>
      <c r="B2338">
        <v>2866</v>
      </c>
      <c r="C2338" t="s">
        <v>945</v>
      </c>
      <c r="D2338" t="s">
        <v>1298</v>
      </c>
      <c r="E2338" t="s">
        <v>34</v>
      </c>
      <c r="F2338" t="s">
        <v>12447</v>
      </c>
      <c r="G2338" t="s">
        <v>12448</v>
      </c>
      <c r="H2338" t="s">
        <v>129</v>
      </c>
      <c r="I2338" s="1">
        <v>21209</v>
      </c>
      <c r="J2338" t="s">
        <v>12449</v>
      </c>
      <c r="K2338" t="s">
        <v>12450</v>
      </c>
      <c r="L2338">
        <v>91892</v>
      </c>
      <c r="M2338" t="s">
        <v>129</v>
      </c>
      <c r="N2338" s="1">
        <v>44639</v>
      </c>
      <c r="O2338" s="1">
        <v>44642</v>
      </c>
      <c r="P2338">
        <v>83</v>
      </c>
      <c r="Q2338">
        <v>4</v>
      </c>
      <c r="R2338" t="s">
        <v>63</v>
      </c>
      <c r="S2338">
        <v>4</v>
      </c>
      <c r="T2338">
        <v>2</v>
      </c>
      <c r="U2338">
        <v>3</v>
      </c>
      <c r="V2338">
        <v>261</v>
      </c>
      <c r="W2338" t="s">
        <v>41</v>
      </c>
      <c r="X2338" t="s">
        <v>12451</v>
      </c>
      <c r="Y2338" t="s">
        <v>6</v>
      </c>
      <c r="Z2338" s="1">
        <v>44614</v>
      </c>
      <c r="AA2338" s="2">
        <v>0.52141203703703709</v>
      </c>
      <c r="AB2338" s="2">
        <v>0.37445601851851856</v>
      </c>
      <c r="AC2338" t="s">
        <v>44</v>
      </c>
      <c r="AD2338" t="s">
        <v>44</v>
      </c>
      <c r="AE2338" t="s">
        <v>45</v>
      </c>
      <c r="AF2338">
        <v>87</v>
      </c>
    </row>
    <row r="2339" spans="1:32">
      <c r="A2339">
        <v>3767</v>
      </c>
      <c r="B2339">
        <v>2867</v>
      </c>
      <c r="C2339" t="s">
        <v>1888</v>
      </c>
      <c r="D2339" t="s">
        <v>8935</v>
      </c>
      <c r="E2339" t="s">
        <v>34</v>
      </c>
      <c r="F2339" t="s">
        <v>12452</v>
      </c>
      <c r="G2339" t="s">
        <v>12453</v>
      </c>
      <c r="H2339" t="s">
        <v>101</v>
      </c>
      <c r="I2339" s="1">
        <v>32435</v>
      </c>
      <c r="J2339" t="s">
        <v>12454</v>
      </c>
      <c r="K2339" t="s">
        <v>4762</v>
      </c>
      <c r="L2339">
        <v>62775</v>
      </c>
      <c r="M2339" t="s">
        <v>101</v>
      </c>
      <c r="N2339" s="1">
        <v>44776</v>
      </c>
      <c r="O2339" s="1">
        <v>44780</v>
      </c>
      <c r="P2339">
        <v>51</v>
      </c>
      <c r="Q2339">
        <v>3</v>
      </c>
      <c r="R2339" t="s">
        <v>40</v>
      </c>
      <c r="S2339">
        <v>1</v>
      </c>
      <c r="T2339">
        <v>2</v>
      </c>
      <c r="U2339">
        <v>4</v>
      </c>
      <c r="V2339">
        <v>944</v>
      </c>
      <c r="W2339" t="s">
        <v>41</v>
      </c>
      <c r="X2339" t="s">
        <v>12455</v>
      </c>
      <c r="Y2339" t="s">
        <v>65</v>
      </c>
      <c r="Z2339" s="1">
        <v>44762</v>
      </c>
      <c r="AA2339" s="2">
        <v>1.4363425925925925E-2</v>
      </c>
      <c r="AB2339" s="2">
        <v>0.70841435185185186</v>
      </c>
      <c r="AC2339" t="s">
        <v>44</v>
      </c>
      <c r="AD2339" t="s">
        <v>45</v>
      </c>
      <c r="AE2339" t="s">
        <v>45</v>
      </c>
      <c r="AF2339">
        <v>236</v>
      </c>
    </row>
    <row r="2340" spans="1:32">
      <c r="A2340">
        <v>3769</v>
      </c>
      <c r="B2340">
        <v>2869</v>
      </c>
      <c r="C2340" t="s">
        <v>371</v>
      </c>
      <c r="D2340" t="s">
        <v>12456</v>
      </c>
      <c r="E2340" t="s">
        <v>34</v>
      </c>
      <c r="F2340" t="s">
        <v>12457</v>
      </c>
      <c r="G2340" t="s">
        <v>12458</v>
      </c>
      <c r="H2340" t="s">
        <v>171</v>
      </c>
      <c r="I2340" s="1">
        <v>37909</v>
      </c>
      <c r="J2340" t="s">
        <v>12459</v>
      </c>
      <c r="K2340" t="s">
        <v>12460</v>
      </c>
      <c r="L2340">
        <v>91158</v>
      </c>
      <c r="M2340" t="s">
        <v>171</v>
      </c>
      <c r="N2340" s="1">
        <v>44779</v>
      </c>
      <c r="O2340" s="1">
        <v>44781</v>
      </c>
      <c r="P2340">
        <v>100</v>
      </c>
      <c r="Q2340">
        <v>4</v>
      </c>
      <c r="R2340" t="s">
        <v>53</v>
      </c>
      <c r="S2340">
        <v>1</v>
      </c>
      <c r="T2340">
        <v>2</v>
      </c>
      <c r="U2340">
        <v>2</v>
      </c>
      <c r="V2340">
        <v>282</v>
      </c>
      <c r="W2340" t="s">
        <v>41</v>
      </c>
      <c r="X2340" t="s">
        <v>12461</v>
      </c>
      <c r="Y2340" t="s">
        <v>6</v>
      </c>
      <c r="Z2340" s="1">
        <v>44759</v>
      </c>
      <c r="AA2340" s="2">
        <v>0.41796296296296293</v>
      </c>
      <c r="AB2340" s="2">
        <v>0.31843749999999998</v>
      </c>
      <c r="AC2340" t="s">
        <v>45</v>
      </c>
      <c r="AD2340" t="s">
        <v>45</v>
      </c>
      <c r="AE2340" t="s">
        <v>45</v>
      </c>
      <c r="AF2340">
        <v>141</v>
      </c>
    </row>
    <row r="2341" spans="1:32">
      <c r="A2341">
        <v>3770</v>
      </c>
      <c r="B2341">
        <v>2870</v>
      </c>
      <c r="C2341" t="s">
        <v>3397</v>
      </c>
      <c r="D2341" t="s">
        <v>6212</v>
      </c>
      <c r="E2341" t="s">
        <v>48</v>
      </c>
      <c r="F2341" t="s">
        <v>12462</v>
      </c>
      <c r="G2341" t="s">
        <v>12463</v>
      </c>
      <c r="H2341" t="s">
        <v>50</v>
      </c>
      <c r="I2341" s="1">
        <v>32065</v>
      </c>
      <c r="J2341" t="s">
        <v>12464</v>
      </c>
      <c r="K2341" t="s">
        <v>12465</v>
      </c>
      <c r="L2341">
        <v>47694</v>
      </c>
      <c r="M2341" t="s">
        <v>50</v>
      </c>
      <c r="N2341" s="1">
        <v>44661</v>
      </c>
      <c r="O2341" s="1">
        <v>44664</v>
      </c>
      <c r="P2341">
        <v>88</v>
      </c>
      <c r="Q2341">
        <v>4</v>
      </c>
      <c r="R2341" t="s">
        <v>53</v>
      </c>
      <c r="S2341">
        <v>2</v>
      </c>
      <c r="T2341">
        <v>1</v>
      </c>
      <c r="U2341">
        <v>3</v>
      </c>
      <c r="V2341">
        <v>375</v>
      </c>
      <c r="W2341" t="s">
        <v>54</v>
      </c>
      <c r="X2341" t="s">
        <v>12466</v>
      </c>
      <c r="Y2341" t="s">
        <v>6</v>
      </c>
      <c r="Z2341" s="1">
        <v>44622</v>
      </c>
      <c r="AA2341" s="2">
        <v>0.22519675925925928</v>
      </c>
      <c r="AB2341" s="2">
        <v>0.97701388888888896</v>
      </c>
      <c r="AC2341" t="s">
        <v>44</v>
      </c>
      <c r="AD2341" t="s">
        <v>45</v>
      </c>
      <c r="AE2341" t="s">
        <v>44</v>
      </c>
      <c r="AF2341">
        <v>125</v>
      </c>
    </row>
    <row r="2342" spans="1:32">
      <c r="A2342">
        <v>3772</v>
      </c>
      <c r="B2342">
        <v>2872</v>
      </c>
      <c r="C2342" t="s">
        <v>681</v>
      </c>
      <c r="D2342" t="s">
        <v>140</v>
      </c>
      <c r="E2342" t="s">
        <v>48</v>
      </c>
      <c r="F2342" t="s">
        <v>12467</v>
      </c>
      <c r="G2342" t="s">
        <v>12468</v>
      </c>
      <c r="H2342" t="s">
        <v>50</v>
      </c>
      <c r="I2342" s="1">
        <v>35429</v>
      </c>
      <c r="J2342" t="s">
        <v>12469</v>
      </c>
      <c r="K2342" t="s">
        <v>3092</v>
      </c>
      <c r="L2342">
        <v>36505</v>
      </c>
      <c r="M2342" t="s">
        <v>50</v>
      </c>
      <c r="N2342" s="1">
        <v>44907</v>
      </c>
      <c r="O2342" s="1">
        <v>44911</v>
      </c>
      <c r="P2342">
        <v>54</v>
      </c>
      <c r="Q2342">
        <v>3</v>
      </c>
      <c r="R2342" t="s">
        <v>40</v>
      </c>
      <c r="S2342">
        <v>1</v>
      </c>
      <c r="T2342">
        <v>0</v>
      </c>
      <c r="U2342">
        <v>4</v>
      </c>
      <c r="V2342">
        <v>856</v>
      </c>
      <c r="W2342" t="s">
        <v>41</v>
      </c>
      <c r="X2342" t="s">
        <v>12470</v>
      </c>
      <c r="Y2342" t="s">
        <v>65</v>
      </c>
      <c r="Z2342" s="1">
        <v>44874</v>
      </c>
      <c r="AA2342" s="2">
        <v>0.82753472222222213</v>
      </c>
      <c r="AB2342" s="2">
        <v>0.94502314814814825</v>
      </c>
      <c r="AC2342" t="s">
        <v>44</v>
      </c>
      <c r="AD2342" t="s">
        <v>44</v>
      </c>
      <c r="AE2342" t="s">
        <v>45</v>
      </c>
      <c r="AF2342">
        <v>214</v>
      </c>
    </row>
    <row r="2343" spans="1:32">
      <c r="A2343">
        <v>3774</v>
      </c>
      <c r="B2343">
        <v>2874</v>
      </c>
      <c r="C2343" t="s">
        <v>1452</v>
      </c>
      <c r="D2343" t="s">
        <v>365</v>
      </c>
      <c r="E2343" t="s">
        <v>34</v>
      </c>
      <c r="F2343" t="s">
        <v>12471</v>
      </c>
      <c r="G2343" t="s">
        <v>12472</v>
      </c>
      <c r="H2343" t="s">
        <v>418</v>
      </c>
      <c r="I2343" s="1">
        <v>32348</v>
      </c>
      <c r="J2343" t="s">
        <v>12473</v>
      </c>
      <c r="K2343" t="s">
        <v>12474</v>
      </c>
      <c r="L2343">
        <v>648</v>
      </c>
      <c r="M2343" t="s">
        <v>418</v>
      </c>
      <c r="N2343" s="1">
        <v>44720</v>
      </c>
      <c r="O2343" s="1">
        <v>44722</v>
      </c>
      <c r="P2343">
        <v>40</v>
      </c>
      <c r="Q2343">
        <v>2</v>
      </c>
      <c r="R2343" t="s">
        <v>53</v>
      </c>
      <c r="S2343">
        <v>2</v>
      </c>
      <c r="T2343">
        <v>0</v>
      </c>
      <c r="U2343">
        <v>2</v>
      </c>
      <c r="V2343">
        <v>262</v>
      </c>
      <c r="W2343" t="s">
        <v>54</v>
      </c>
      <c r="X2343" t="s">
        <v>12475</v>
      </c>
      <c r="Y2343" t="s">
        <v>81</v>
      </c>
      <c r="Z2343" s="1">
        <v>44682</v>
      </c>
      <c r="AA2343" s="2">
        <v>0.9224768518518518</v>
      </c>
      <c r="AB2343" s="2">
        <v>0.77101851851851855</v>
      </c>
      <c r="AC2343" t="s">
        <v>45</v>
      </c>
      <c r="AD2343" t="s">
        <v>44</v>
      </c>
      <c r="AE2343" t="s">
        <v>44</v>
      </c>
      <c r="AF2343">
        <v>131</v>
      </c>
    </row>
    <row r="2344" spans="1:32">
      <c r="A2344">
        <v>3777</v>
      </c>
      <c r="B2344">
        <v>2877</v>
      </c>
      <c r="C2344" t="s">
        <v>520</v>
      </c>
      <c r="D2344" t="s">
        <v>10876</v>
      </c>
      <c r="E2344" t="s">
        <v>34</v>
      </c>
      <c r="F2344" t="s">
        <v>12476</v>
      </c>
      <c r="G2344">
        <f>1-318-579-4060</f>
        <v>-4956</v>
      </c>
      <c r="H2344" t="s">
        <v>725</v>
      </c>
      <c r="I2344" s="1">
        <v>26389</v>
      </c>
      <c r="J2344" t="s">
        <v>12477</v>
      </c>
      <c r="K2344" t="s">
        <v>10245</v>
      </c>
      <c r="L2344">
        <v>49778</v>
      </c>
      <c r="M2344" t="s">
        <v>725</v>
      </c>
      <c r="N2344" s="1">
        <v>44926</v>
      </c>
      <c r="O2344" s="1">
        <v>44927</v>
      </c>
      <c r="P2344">
        <v>55</v>
      </c>
      <c r="Q2344">
        <v>3</v>
      </c>
      <c r="R2344" t="s">
        <v>53</v>
      </c>
      <c r="S2344">
        <v>2</v>
      </c>
      <c r="T2344">
        <v>1</v>
      </c>
      <c r="U2344">
        <v>1</v>
      </c>
      <c r="V2344">
        <v>128</v>
      </c>
      <c r="W2344" t="s">
        <v>41</v>
      </c>
      <c r="X2344" t="s">
        <v>12478</v>
      </c>
      <c r="Y2344" t="s">
        <v>6</v>
      </c>
      <c r="Z2344" s="1">
        <v>44905</v>
      </c>
      <c r="AA2344" s="2">
        <v>0.51618055555555553</v>
      </c>
      <c r="AB2344" s="2">
        <v>0.47799768518518521</v>
      </c>
      <c r="AC2344" t="s">
        <v>45</v>
      </c>
      <c r="AD2344" t="s">
        <v>44</v>
      </c>
      <c r="AE2344" t="s">
        <v>45</v>
      </c>
      <c r="AF2344">
        <v>128</v>
      </c>
    </row>
    <row r="2345" spans="1:32">
      <c r="A2345">
        <v>3778</v>
      </c>
      <c r="B2345">
        <v>2878</v>
      </c>
      <c r="C2345" t="s">
        <v>1386</v>
      </c>
      <c r="D2345" t="s">
        <v>3994</v>
      </c>
      <c r="E2345" t="s">
        <v>48</v>
      </c>
      <c r="F2345" t="s">
        <v>1822</v>
      </c>
      <c r="G2345" t="s">
        <v>12479</v>
      </c>
      <c r="H2345" t="s">
        <v>94</v>
      </c>
      <c r="I2345" s="1">
        <v>34515</v>
      </c>
      <c r="J2345" t="s">
        <v>12480</v>
      </c>
      <c r="K2345" t="s">
        <v>12481</v>
      </c>
      <c r="L2345">
        <v>94827</v>
      </c>
      <c r="M2345" t="s">
        <v>94</v>
      </c>
      <c r="N2345" s="1">
        <v>44604</v>
      </c>
      <c r="O2345" s="1">
        <v>44608</v>
      </c>
      <c r="P2345">
        <v>52</v>
      </c>
      <c r="Q2345">
        <v>3</v>
      </c>
      <c r="R2345" t="s">
        <v>53</v>
      </c>
      <c r="S2345">
        <v>4</v>
      </c>
      <c r="T2345">
        <v>1</v>
      </c>
      <c r="U2345">
        <v>4</v>
      </c>
      <c r="V2345">
        <v>504</v>
      </c>
      <c r="W2345" t="s">
        <v>41</v>
      </c>
      <c r="X2345" t="s">
        <v>12482</v>
      </c>
      <c r="Y2345" t="s">
        <v>65</v>
      </c>
      <c r="Z2345" s="1">
        <v>44582</v>
      </c>
      <c r="AA2345" s="2">
        <v>0.66606481481481483</v>
      </c>
      <c r="AB2345" s="2">
        <v>0.83903935185185186</v>
      </c>
      <c r="AC2345" t="s">
        <v>45</v>
      </c>
      <c r="AD2345" t="s">
        <v>44</v>
      </c>
      <c r="AE2345" t="s">
        <v>45</v>
      </c>
      <c r="AF2345">
        <v>126</v>
      </c>
    </row>
    <row r="2346" spans="1:32">
      <c r="A2346">
        <v>3780</v>
      </c>
      <c r="B2346">
        <v>2880</v>
      </c>
      <c r="C2346" t="s">
        <v>371</v>
      </c>
      <c r="D2346" t="s">
        <v>703</v>
      </c>
      <c r="E2346" t="s">
        <v>34</v>
      </c>
      <c r="F2346" t="s">
        <v>12483</v>
      </c>
      <c r="G2346" t="s">
        <v>12484</v>
      </c>
      <c r="H2346" t="s">
        <v>50</v>
      </c>
      <c r="I2346" s="1">
        <v>32968</v>
      </c>
      <c r="J2346" t="s">
        <v>12485</v>
      </c>
      <c r="K2346" t="s">
        <v>12486</v>
      </c>
      <c r="L2346">
        <v>67599</v>
      </c>
      <c r="M2346" t="s">
        <v>50</v>
      </c>
      <c r="N2346" s="1">
        <v>44780</v>
      </c>
      <c r="O2346" s="1">
        <v>44783</v>
      </c>
      <c r="P2346">
        <v>69</v>
      </c>
      <c r="Q2346">
        <v>3</v>
      </c>
      <c r="R2346" t="s">
        <v>40</v>
      </c>
      <c r="S2346">
        <v>4</v>
      </c>
      <c r="T2346">
        <v>0</v>
      </c>
      <c r="U2346">
        <v>3</v>
      </c>
      <c r="V2346">
        <v>693</v>
      </c>
      <c r="W2346" t="s">
        <v>54</v>
      </c>
      <c r="X2346" t="s">
        <v>12487</v>
      </c>
      <c r="Y2346" t="s">
        <v>81</v>
      </c>
      <c r="Z2346" s="1">
        <v>44771</v>
      </c>
      <c r="AA2346" s="2">
        <v>0.76333333333333331</v>
      </c>
      <c r="AB2346" s="2">
        <v>8.1041666666666665E-2</v>
      </c>
      <c r="AC2346" t="s">
        <v>45</v>
      </c>
      <c r="AD2346" t="s">
        <v>44</v>
      </c>
      <c r="AE2346" t="s">
        <v>44</v>
      </c>
      <c r="AF2346">
        <v>231</v>
      </c>
    </row>
    <row r="2347" spans="1:32">
      <c r="A2347">
        <v>3781</v>
      </c>
      <c r="B2347">
        <v>2881</v>
      </c>
      <c r="C2347" t="s">
        <v>12488</v>
      </c>
      <c r="D2347" t="s">
        <v>12489</v>
      </c>
      <c r="E2347" t="s">
        <v>34</v>
      </c>
      <c r="F2347" t="s">
        <v>12490</v>
      </c>
      <c r="G2347" t="s">
        <v>12491</v>
      </c>
      <c r="H2347" t="s">
        <v>77</v>
      </c>
      <c r="I2347" s="1">
        <v>23079</v>
      </c>
      <c r="J2347" t="s">
        <v>12492</v>
      </c>
      <c r="K2347" t="s">
        <v>12493</v>
      </c>
      <c r="L2347">
        <v>54220</v>
      </c>
      <c r="M2347" t="s">
        <v>77</v>
      </c>
      <c r="N2347" s="1">
        <v>44782</v>
      </c>
      <c r="O2347" s="1">
        <v>44784</v>
      </c>
      <c r="P2347">
        <v>1</v>
      </c>
      <c r="Q2347">
        <v>1</v>
      </c>
      <c r="R2347" t="s">
        <v>53</v>
      </c>
      <c r="S2347">
        <v>4</v>
      </c>
      <c r="T2347">
        <v>0</v>
      </c>
      <c r="U2347">
        <v>2</v>
      </c>
      <c r="V2347">
        <v>276</v>
      </c>
      <c r="W2347" t="s">
        <v>41</v>
      </c>
      <c r="X2347" t="s">
        <v>12494</v>
      </c>
      <c r="Y2347" t="s">
        <v>43</v>
      </c>
      <c r="Z2347" s="1">
        <v>44768</v>
      </c>
      <c r="AA2347" s="2">
        <v>0.79054398148148142</v>
      </c>
      <c r="AB2347" s="2">
        <v>0.29569444444444443</v>
      </c>
      <c r="AC2347" t="s">
        <v>44</v>
      </c>
      <c r="AD2347" t="s">
        <v>45</v>
      </c>
      <c r="AE2347" t="s">
        <v>44</v>
      </c>
      <c r="AF2347">
        <v>138</v>
      </c>
    </row>
    <row r="2348" spans="1:32">
      <c r="A2348">
        <v>3782</v>
      </c>
      <c r="B2348">
        <v>2882</v>
      </c>
      <c r="C2348" t="s">
        <v>276</v>
      </c>
      <c r="D2348" t="s">
        <v>490</v>
      </c>
      <c r="E2348" t="s">
        <v>34</v>
      </c>
      <c r="F2348" t="s">
        <v>12495</v>
      </c>
      <c r="G2348" t="s">
        <v>12496</v>
      </c>
      <c r="H2348" t="s">
        <v>225</v>
      </c>
      <c r="I2348" s="1">
        <v>22907</v>
      </c>
      <c r="J2348" t="s">
        <v>12497</v>
      </c>
      <c r="K2348" t="s">
        <v>12498</v>
      </c>
      <c r="L2348">
        <v>56259</v>
      </c>
      <c r="M2348" t="s">
        <v>225</v>
      </c>
      <c r="N2348" s="1">
        <v>44915</v>
      </c>
      <c r="O2348" s="1">
        <v>44917</v>
      </c>
      <c r="P2348">
        <v>67</v>
      </c>
      <c r="Q2348">
        <v>3</v>
      </c>
      <c r="R2348" t="s">
        <v>53</v>
      </c>
      <c r="S2348">
        <v>2</v>
      </c>
      <c r="T2348">
        <v>1</v>
      </c>
      <c r="U2348">
        <v>2</v>
      </c>
      <c r="V2348">
        <v>276</v>
      </c>
      <c r="W2348" t="s">
        <v>41</v>
      </c>
      <c r="X2348" t="s">
        <v>12499</v>
      </c>
      <c r="Y2348" t="s">
        <v>65</v>
      </c>
      <c r="Z2348" s="1">
        <v>44890</v>
      </c>
      <c r="AA2348" s="2">
        <v>0.76704861111111111</v>
      </c>
      <c r="AB2348" s="2">
        <v>1.6192129629629629E-2</v>
      </c>
      <c r="AC2348" t="s">
        <v>44</v>
      </c>
      <c r="AD2348" t="s">
        <v>45</v>
      </c>
      <c r="AE2348" t="s">
        <v>45</v>
      </c>
      <c r="AF2348">
        <v>138</v>
      </c>
    </row>
    <row r="2349" spans="1:32">
      <c r="A2349">
        <v>3783</v>
      </c>
      <c r="B2349">
        <v>2883</v>
      </c>
      <c r="C2349" t="s">
        <v>139</v>
      </c>
      <c r="D2349" t="s">
        <v>1128</v>
      </c>
      <c r="E2349" t="s">
        <v>48</v>
      </c>
      <c r="F2349" t="s">
        <v>12500</v>
      </c>
      <c r="G2349" t="s">
        <v>12501</v>
      </c>
      <c r="H2349" t="s">
        <v>129</v>
      </c>
      <c r="I2349" s="1">
        <v>22629</v>
      </c>
      <c r="J2349" t="s">
        <v>12502</v>
      </c>
      <c r="K2349" t="s">
        <v>1893</v>
      </c>
      <c r="L2349">
        <v>1206</v>
      </c>
      <c r="M2349" t="s">
        <v>129</v>
      </c>
      <c r="N2349" s="1">
        <v>44828</v>
      </c>
      <c r="O2349" s="1">
        <v>44830</v>
      </c>
      <c r="P2349">
        <v>53</v>
      </c>
      <c r="Q2349">
        <v>3</v>
      </c>
      <c r="R2349" t="s">
        <v>63</v>
      </c>
      <c r="S2349">
        <v>4</v>
      </c>
      <c r="T2349">
        <v>2</v>
      </c>
      <c r="U2349">
        <v>2</v>
      </c>
      <c r="V2349">
        <v>124</v>
      </c>
      <c r="W2349" t="s">
        <v>41</v>
      </c>
      <c r="X2349" t="s">
        <v>12503</v>
      </c>
      <c r="Y2349" t="s">
        <v>81</v>
      </c>
      <c r="Z2349" s="1">
        <v>44790</v>
      </c>
      <c r="AA2349" s="2">
        <v>0.98994212962962969</v>
      </c>
      <c r="AB2349" s="2">
        <v>0.87315972222222227</v>
      </c>
      <c r="AC2349" t="s">
        <v>44</v>
      </c>
      <c r="AD2349" t="s">
        <v>45</v>
      </c>
      <c r="AE2349" t="s">
        <v>45</v>
      </c>
      <c r="AF2349">
        <v>62</v>
      </c>
    </row>
    <row r="2350" spans="1:32">
      <c r="A2350">
        <v>3786</v>
      </c>
      <c r="B2350">
        <v>2886</v>
      </c>
      <c r="C2350" t="s">
        <v>1022</v>
      </c>
      <c r="D2350" t="s">
        <v>126</v>
      </c>
      <c r="E2350" t="s">
        <v>48</v>
      </c>
      <c r="F2350" t="s">
        <v>12504</v>
      </c>
      <c r="G2350" t="s">
        <v>12505</v>
      </c>
      <c r="H2350" t="s">
        <v>692</v>
      </c>
      <c r="I2350" s="1">
        <v>19080</v>
      </c>
      <c r="J2350" t="s">
        <v>12506</v>
      </c>
      <c r="K2350" t="s">
        <v>12507</v>
      </c>
      <c r="L2350">
        <v>15507</v>
      </c>
      <c r="M2350" t="s">
        <v>692</v>
      </c>
      <c r="N2350" s="1">
        <v>44892</v>
      </c>
      <c r="O2350" s="1">
        <v>44896</v>
      </c>
      <c r="P2350">
        <v>1</v>
      </c>
      <c r="Q2350">
        <v>1</v>
      </c>
      <c r="R2350" t="s">
        <v>53</v>
      </c>
      <c r="S2350">
        <v>2</v>
      </c>
      <c r="T2350">
        <v>0</v>
      </c>
      <c r="U2350">
        <v>4</v>
      </c>
      <c r="V2350">
        <v>548</v>
      </c>
      <c r="W2350" t="s">
        <v>41</v>
      </c>
      <c r="X2350" t="s">
        <v>12508</v>
      </c>
      <c r="Y2350" t="s">
        <v>6</v>
      </c>
      <c r="Z2350" s="1">
        <v>44868</v>
      </c>
      <c r="AA2350" s="2">
        <v>0.91313657407407411</v>
      </c>
      <c r="AB2350" s="2">
        <v>0.33452546296296298</v>
      </c>
      <c r="AC2350" t="s">
        <v>45</v>
      </c>
      <c r="AD2350" t="s">
        <v>44</v>
      </c>
      <c r="AE2350" t="s">
        <v>45</v>
      </c>
      <c r="AF2350">
        <v>137</v>
      </c>
    </row>
    <row r="2351" spans="1:32">
      <c r="A2351">
        <v>3787</v>
      </c>
      <c r="B2351">
        <v>2887</v>
      </c>
      <c r="C2351" t="s">
        <v>828</v>
      </c>
      <c r="D2351" t="s">
        <v>4028</v>
      </c>
      <c r="E2351" t="s">
        <v>48</v>
      </c>
      <c r="F2351" t="s">
        <v>12509</v>
      </c>
      <c r="G2351" t="s">
        <v>12510</v>
      </c>
      <c r="H2351" t="s">
        <v>692</v>
      </c>
      <c r="I2351" s="1">
        <v>16589</v>
      </c>
      <c r="J2351" t="s">
        <v>12511</v>
      </c>
      <c r="K2351" t="s">
        <v>12512</v>
      </c>
      <c r="L2351">
        <v>79496</v>
      </c>
      <c r="M2351" t="s">
        <v>692</v>
      </c>
      <c r="N2351" s="1">
        <v>44902</v>
      </c>
      <c r="O2351" s="1">
        <v>44907</v>
      </c>
      <c r="P2351">
        <v>45</v>
      </c>
      <c r="Q2351">
        <v>2</v>
      </c>
      <c r="R2351" t="s">
        <v>40</v>
      </c>
      <c r="S2351">
        <v>3</v>
      </c>
      <c r="T2351">
        <v>2</v>
      </c>
      <c r="U2351">
        <v>5</v>
      </c>
      <c r="V2351">
        <v>1160</v>
      </c>
      <c r="W2351" t="s">
        <v>54</v>
      </c>
      <c r="X2351" t="s">
        <v>12513</v>
      </c>
      <c r="Y2351" t="s">
        <v>81</v>
      </c>
      <c r="Z2351" s="1">
        <v>44875</v>
      </c>
      <c r="AA2351" s="2">
        <v>0.9084374999999999</v>
      </c>
      <c r="AB2351" s="2">
        <v>6.8738425925925925E-2</v>
      </c>
      <c r="AC2351" t="s">
        <v>44</v>
      </c>
      <c r="AD2351" t="s">
        <v>44</v>
      </c>
      <c r="AE2351" t="s">
        <v>44</v>
      </c>
      <c r="AF2351">
        <v>232</v>
      </c>
    </row>
    <row r="2352" spans="1:32">
      <c r="A2352">
        <v>3789</v>
      </c>
      <c r="B2352">
        <v>2889</v>
      </c>
      <c r="C2352" t="s">
        <v>945</v>
      </c>
      <c r="D2352" t="s">
        <v>11864</v>
      </c>
      <c r="E2352" t="s">
        <v>48</v>
      </c>
      <c r="F2352" t="s">
        <v>12514</v>
      </c>
      <c r="G2352">
        <v>8318480643</v>
      </c>
      <c r="H2352" t="s">
        <v>904</v>
      </c>
      <c r="I2352" s="1">
        <v>28105</v>
      </c>
      <c r="J2352" t="s">
        <v>12515</v>
      </c>
      <c r="K2352" t="s">
        <v>9224</v>
      </c>
      <c r="L2352">
        <v>46775</v>
      </c>
      <c r="M2352" t="s">
        <v>904</v>
      </c>
      <c r="N2352" s="1">
        <v>44924</v>
      </c>
      <c r="O2352" s="1">
        <v>44929</v>
      </c>
      <c r="P2352">
        <v>76</v>
      </c>
      <c r="Q2352">
        <v>4</v>
      </c>
      <c r="R2352" t="s">
        <v>53</v>
      </c>
      <c r="S2352">
        <v>1</v>
      </c>
      <c r="T2352">
        <v>0</v>
      </c>
      <c r="U2352">
        <v>5</v>
      </c>
      <c r="V2352">
        <v>705</v>
      </c>
      <c r="W2352" t="s">
        <v>54</v>
      </c>
      <c r="X2352" t="s">
        <v>12516</v>
      </c>
      <c r="Y2352" t="s">
        <v>6</v>
      </c>
      <c r="Z2352" s="1">
        <v>44900</v>
      </c>
      <c r="AA2352" s="2">
        <v>0.69564814814814813</v>
      </c>
      <c r="AB2352" s="2">
        <v>0.70229166666666665</v>
      </c>
      <c r="AC2352" t="s">
        <v>44</v>
      </c>
      <c r="AD2352" t="s">
        <v>44</v>
      </c>
      <c r="AE2352" t="s">
        <v>44</v>
      </c>
      <c r="AF2352">
        <v>141</v>
      </c>
    </row>
    <row r="2353" spans="1:32">
      <c r="A2353">
        <v>3790</v>
      </c>
      <c r="B2353">
        <v>2890</v>
      </c>
      <c r="C2353" t="s">
        <v>105</v>
      </c>
      <c r="D2353" t="s">
        <v>2593</v>
      </c>
      <c r="E2353" t="s">
        <v>48</v>
      </c>
      <c r="F2353" t="s">
        <v>497</v>
      </c>
      <c r="G2353" t="s">
        <v>12517</v>
      </c>
      <c r="H2353" t="s">
        <v>295</v>
      </c>
      <c r="I2353" s="1">
        <v>36121</v>
      </c>
      <c r="J2353" t="s">
        <v>12518</v>
      </c>
      <c r="K2353" t="s">
        <v>12519</v>
      </c>
      <c r="L2353">
        <v>55268</v>
      </c>
      <c r="M2353" t="s">
        <v>295</v>
      </c>
      <c r="N2353" s="1">
        <v>44799</v>
      </c>
      <c r="O2353" s="1">
        <v>44802</v>
      </c>
      <c r="P2353">
        <v>42</v>
      </c>
      <c r="Q2353">
        <v>2</v>
      </c>
      <c r="R2353" t="s">
        <v>40</v>
      </c>
      <c r="S2353">
        <v>3</v>
      </c>
      <c r="T2353">
        <v>2</v>
      </c>
      <c r="U2353">
        <v>3</v>
      </c>
      <c r="V2353">
        <v>603</v>
      </c>
      <c r="W2353" t="s">
        <v>54</v>
      </c>
      <c r="X2353" t="s">
        <v>12520</v>
      </c>
      <c r="Y2353" t="s">
        <v>6</v>
      </c>
      <c r="Z2353" s="1">
        <v>44772</v>
      </c>
      <c r="AA2353" s="2">
        <v>3.2164351851851854E-2</v>
      </c>
      <c r="AB2353" s="2">
        <v>0.5801736111111111</v>
      </c>
      <c r="AC2353" t="s">
        <v>44</v>
      </c>
      <c r="AD2353" t="s">
        <v>45</v>
      </c>
      <c r="AE2353" t="s">
        <v>45</v>
      </c>
      <c r="AF2353">
        <v>201</v>
      </c>
    </row>
    <row r="2354" spans="1:32">
      <c r="A2354">
        <v>3791</v>
      </c>
      <c r="B2354">
        <v>2891</v>
      </c>
      <c r="C2354" t="s">
        <v>5029</v>
      </c>
      <c r="D2354" t="s">
        <v>12521</v>
      </c>
      <c r="E2354" t="s">
        <v>48</v>
      </c>
      <c r="F2354" t="s">
        <v>12522</v>
      </c>
      <c r="G2354" t="s">
        <v>12523</v>
      </c>
      <c r="H2354" t="s">
        <v>692</v>
      </c>
      <c r="I2354" s="1">
        <v>21789</v>
      </c>
      <c r="J2354" t="s">
        <v>12524</v>
      </c>
      <c r="K2354" t="s">
        <v>12525</v>
      </c>
      <c r="L2354">
        <v>80898</v>
      </c>
      <c r="M2354" t="s">
        <v>692</v>
      </c>
      <c r="N2354" s="1">
        <v>44590</v>
      </c>
      <c r="O2354" s="1">
        <v>44592</v>
      </c>
      <c r="P2354">
        <v>53</v>
      </c>
      <c r="Q2354">
        <v>3</v>
      </c>
      <c r="R2354" t="s">
        <v>63</v>
      </c>
      <c r="S2354">
        <v>3</v>
      </c>
      <c r="T2354">
        <v>0</v>
      </c>
      <c r="U2354">
        <v>2</v>
      </c>
      <c r="V2354">
        <v>176</v>
      </c>
      <c r="W2354" t="s">
        <v>54</v>
      </c>
      <c r="X2354" t="s">
        <v>12526</v>
      </c>
      <c r="Y2354" t="s">
        <v>65</v>
      </c>
      <c r="Z2354" s="1">
        <v>44568</v>
      </c>
      <c r="AA2354" s="2">
        <v>0.66682870370370362</v>
      </c>
      <c r="AB2354" s="2">
        <v>0.77528935185185188</v>
      </c>
      <c r="AC2354" t="s">
        <v>44</v>
      </c>
      <c r="AD2354" t="s">
        <v>44</v>
      </c>
      <c r="AE2354" t="s">
        <v>45</v>
      </c>
      <c r="AF2354">
        <v>88</v>
      </c>
    </row>
    <row r="2355" spans="1:32">
      <c r="A2355">
        <v>3792</v>
      </c>
      <c r="B2355">
        <v>2892</v>
      </c>
      <c r="C2355" t="s">
        <v>475</v>
      </c>
      <c r="D2355" t="s">
        <v>696</v>
      </c>
      <c r="E2355" t="s">
        <v>34</v>
      </c>
      <c r="F2355" t="s">
        <v>12527</v>
      </c>
      <c r="G2355" t="s">
        <v>12528</v>
      </c>
      <c r="H2355" t="s">
        <v>1301</v>
      </c>
      <c r="I2355" s="1">
        <v>17409</v>
      </c>
      <c r="J2355" t="s">
        <v>12529</v>
      </c>
      <c r="K2355" t="s">
        <v>12530</v>
      </c>
      <c r="L2355">
        <v>93064</v>
      </c>
      <c r="M2355" t="s">
        <v>1301</v>
      </c>
      <c r="N2355" s="1">
        <v>44911</v>
      </c>
      <c r="O2355" s="1">
        <v>44913</v>
      </c>
      <c r="P2355">
        <v>11</v>
      </c>
      <c r="Q2355">
        <v>1</v>
      </c>
      <c r="R2355" t="s">
        <v>63</v>
      </c>
      <c r="S2355">
        <v>1</v>
      </c>
      <c r="T2355">
        <v>1</v>
      </c>
      <c r="U2355">
        <v>2</v>
      </c>
      <c r="V2355">
        <v>172</v>
      </c>
      <c r="W2355" t="s">
        <v>54</v>
      </c>
      <c r="X2355" t="s">
        <v>12531</v>
      </c>
      <c r="Y2355" t="s">
        <v>81</v>
      </c>
      <c r="Z2355" s="1">
        <v>44888</v>
      </c>
      <c r="AA2355" s="2">
        <v>0.32046296296296295</v>
      </c>
      <c r="AB2355" s="2">
        <v>4.9745370370370377E-2</v>
      </c>
      <c r="AC2355" t="s">
        <v>45</v>
      </c>
      <c r="AD2355" t="s">
        <v>45</v>
      </c>
      <c r="AE2355" t="s">
        <v>45</v>
      </c>
      <c r="AF2355">
        <v>86</v>
      </c>
    </row>
    <row r="2356" spans="1:32">
      <c r="A2356">
        <v>3793</v>
      </c>
      <c r="B2356">
        <v>2893</v>
      </c>
      <c r="C2356" t="s">
        <v>410</v>
      </c>
      <c r="D2356" t="s">
        <v>2203</v>
      </c>
      <c r="E2356" t="s">
        <v>48</v>
      </c>
      <c r="F2356" t="s">
        <v>12532</v>
      </c>
      <c r="G2356" t="s">
        <v>12533</v>
      </c>
      <c r="H2356" t="s">
        <v>171</v>
      </c>
      <c r="I2356" s="1">
        <v>28704</v>
      </c>
      <c r="J2356" t="s">
        <v>12534</v>
      </c>
      <c r="K2356" t="s">
        <v>12535</v>
      </c>
      <c r="L2356">
        <v>25888</v>
      </c>
      <c r="M2356" t="s">
        <v>171</v>
      </c>
      <c r="N2356" s="1">
        <v>44715</v>
      </c>
      <c r="O2356" s="1">
        <v>44719</v>
      </c>
      <c r="P2356">
        <v>21</v>
      </c>
      <c r="Q2356">
        <v>1</v>
      </c>
      <c r="R2356" t="s">
        <v>40</v>
      </c>
      <c r="S2356">
        <v>1</v>
      </c>
      <c r="T2356">
        <v>1</v>
      </c>
      <c r="U2356">
        <v>4</v>
      </c>
      <c r="V2356">
        <v>872</v>
      </c>
      <c r="W2356" t="s">
        <v>54</v>
      </c>
      <c r="X2356" t="s">
        <v>12536</v>
      </c>
      <c r="Y2356" t="s">
        <v>65</v>
      </c>
      <c r="Z2356" s="1">
        <v>44709</v>
      </c>
      <c r="AA2356" s="2">
        <v>0.82817129629629627</v>
      </c>
      <c r="AB2356" s="2">
        <v>0.1690625</v>
      </c>
      <c r="AC2356" t="s">
        <v>44</v>
      </c>
      <c r="AD2356" t="s">
        <v>45</v>
      </c>
      <c r="AE2356" t="s">
        <v>44</v>
      </c>
      <c r="AF2356">
        <v>218</v>
      </c>
    </row>
    <row r="2357" spans="1:32">
      <c r="A2357">
        <v>3794</v>
      </c>
      <c r="B2357">
        <v>2894</v>
      </c>
      <c r="C2357" t="s">
        <v>12537</v>
      </c>
      <c r="D2357" t="s">
        <v>642</v>
      </c>
      <c r="E2357" t="s">
        <v>48</v>
      </c>
      <c r="F2357" t="s">
        <v>12538</v>
      </c>
      <c r="G2357" t="s">
        <v>12539</v>
      </c>
      <c r="H2357" t="s">
        <v>295</v>
      </c>
      <c r="I2357" s="1">
        <v>29835</v>
      </c>
      <c r="J2357" t="s">
        <v>12540</v>
      </c>
      <c r="K2357" t="s">
        <v>12541</v>
      </c>
      <c r="L2357">
        <v>10037</v>
      </c>
      <c r="M2357" t="s">
        <v>295</v>
      </c>
      <c r="N2357" s="1">
        <v>44851</v>
      </c>
      <c r="O2357" s="1">
        <v>44855</v>
      </c>
      <c r="P2357">
        <v>84</v>
      </c>
      <c r="Q2357">
        <v>4</v>
      </c>
      <c r="R2357" t="s">
        <v>40</v>
      </c>
      <c r="S2357">
        <v>3</v>
      </c>
      <c r="T2357">
        <v>2</v>
      </c>
      <c r="U2357">
        <v>4</v>
      </c>
      <c r="V2357">
        <v>992</v>
      </c>
      <c r="W2357" t="s">
        <v>54</v>
      </c>
      <c r="X2357" t="s">
        <v>12542</v>
      </c>
      <c r="Y2357" t="s">
        <v>6</v>
      </c>
      <c r="Z2357" s="1">
        <v>44843</v>
      </c>
      <c r="AA2357" s="2">
        <v>0.5605324074074074</v>
      </c>
      <c r="AB2357" s="2">
        <v>0.30912037037037038</v>
      </c>
      <c r="AC2357" t="s">
        <v>45</v>
      </c>
      <c r="AD2357" t="s">
        <v>45</v>
      </c>
      <c r="AE2357" t="s">
        <v>44</v>
      </c>
      <c r="AF2357">
        <v>248</v>
      </c>
    </row>
    <row r="2358" spans="1:32">
      <c r="A2358">
        <v>3795</v>
      </c>
      <c r="B2358">
        <v>2895</v>
      </c>
      <c r="C2358" t="s">
        <v>1538</v>
      </c>
      <c r="D2358" t="s">
        <v>140</v>
      </c>
      <c r="E2358" t="s">
        <v>34</v>
      </c>
      <c r="F2358" t="s">
        <v>12543</v>
      </c>
      <c r="G2358" t="s">
        <v>12544</v>
      </c>
      <c r="H2358" t="s">
        <v>295</v>
      </c>
      <c r="I2358" s="1">
        <v>20031</v>
      </c>
      <c r="J2358" t="s">
        <v>12545</v>
      </c>
      <c r="K2358" t="s">
        <v>12546</v>
      </c>
      <c r="L2358">
        <v>93203</v>
      </c>
      <c r="M2358" t="s">
        <v>295</v>
      </c>
      <c r="N2358" s="1">
        <v>44802</v>
      </c>
      <c r="O2358" s="1">
        <v>44804</v>
      </c>
      <c r="P2358">
        <v>66</v>
      </c>
      <c r="Q2358">
        <v>3</v>
      </c>
      <c r="R2358" t="s">
        <v>40</v>
      </c>
      <c r="S2358">
        <v>2</v>
      </c>
      <c r="T2358">
        <v>1</v>
      </c>
      <c r="U2358">
        <v>2</v>
      </c>
      <c r="V2358">
        <v>482</v>
      </c>
      <c r="W2358" t="s">
        <v>54</v>
      </c>
      <c r="X2358" t="s">
        <v>12547</v>
      </c>
      <c r="Y2358" t="s">
        <v>65</v>
      </c>
      <c r="Z2358" s="1">
        <v>44777</v>
      </c>
      <c r="AA2358" s="2">
        <v>0.19083333333333333</v>
      </c>
      <c r="AB2358" s="2">
        <v>0.8496527777777777</v>
      </c>
      <c r="AC2358" t="s">
        <v>45</v>
      </c>
      <c r="AD2358" t="s">
        <v>45</v>
      </c>
      <c r="AE2358" t="s">
        <v>45</v>
      </c>
      <c r="AF2358">
        <v>241</v>
      </c>
    </row>
    <row r="2359" spans="1:32">
      <c r="A2359">
        <v>3796</v>
      </c>
      <c r="B2359">
        <v>2896</v>
      </c>
      <c r="C2359" t="s">
        <v>90</v>
      </c>
      <c r="D2359" t="s">
        <v>8414</v>
      </c>
      <c r="E2359" t="s">
        <v>34</v>
      </c>
      <c r="F2359" t="s">
        <v>12548</v>
      </c>
      <c r="G2359">
        <v>2942326883</v>
      </c>
      <c r="H2359" t="s">
        <v>309</v>
      </c>
      <c r="I2359" s="1">
        <v>21974</v>
      </c>
      <c r="J2359" t="s">
        <v>12549</v>
      </c>
      <c r="K2359" t="s">
        <v>12550</v>
      </c>
      <c r="L2359">
        <v>41064</v>
      </c>
      <c r="M2359" t="s">
        <v>309</v>
      </c>
      <c r="N2359" s="1">
        <v>44700</v>
      </c>
      <c r="O2359" s="1">
        <v>44702</v>
      </c>
      <c r="P2359">
        <v>5</v>
      </c>
      <c r="Q2359">
        <v>1</v>
      </c>
      <c r="R2359" t="s">
        <v>63</v>
      </c>
      <c r="S2359">
        <v>1</v>
      </c>
      <c r="T2359">
        <v>1</v>
      </c>
      <c r="U2359">
        <v>2</v>
      </c>
      <c r="V2359">
        <v>150</v>
      </c>
      <c r="W2359" t="s">
        <v>41</v>
      </c>
      <c r="X2359" t="s">
        <v>12551</v>
      </c>
      <c r="Y2359" t="s">
        <v>81</v>
      </c>
      <c r="Z2359" s="1">
        <v>44661</v>
      </c>
      <c r="AA2359" s="2">
        <v>0.77328703703703694</v>
      </c>
      <c r="AB2359" s="2">
        <v>0.20766203703703703</v>
      </c>
      <c r="AC2359" t="s">
        <v>44</v>
      </c>
      <c r="AD2359" t="s">
        <v>44</v>
      </c>
      <c r="AE2359" t="s">
        <v>44</v>
      </c>
      <c r="AF2359">
        <v>75</v>
      </c>
    </row>
    <row r="2360" spans="1:32">
      <c r="A2360">
        <v>3797</v>
      </c>
      <c r="B2360">
        <v>2897</v>
      </c>
      <c r="C2360" t="s">
        <v>2741</v>
      </c>
      <c r="D2360" t="s">
        <v>12552</v>
      </c>
      <c r="E2360" t="s">
        <v>48</v>
      </c>
      <c r="F2360" t="s">
        <v>12553</v>
      </c>
      <c r="G2360" t="s">
        <v>12554</v>
      </c>
      <c r="H2360" t="s">
        <v>904</v>
      </c>
      <c r="I2360" s="1">
        <v>36392</v>
      </c>
      <c r="J2360" t="s">
        <v>12555</v>
      </c>
      <c r="K2360" t="s">
        <v>12556</v>
      </c>
      <c r="L2360">
        <v>1895</v>
      </c>
      <c r="M2360" t="s">
        <v>904</v>
      </c>
      <c r="N2360" s="1">
        <v>44712</v>
      </c>
      <c r="O2360" s="1">
        <v>44713</v>
      </c>
      <c r="P2360">
        <v>85</v>
      </c>
      <c r="Q2360">
        <v>4</v>
      </c>
      <c r="R2360" t="s">
        <v>53</v>
      </c>
      <c r="S2360">
        <v>3</v>
      </c>
      <c r="T2360">
        <v>2</v>
      </c>
      <c r="U2360">
        <v>1</v>
      </c>
      <c r="V2360">
        <v>150</v>
      </c>
      <c r="W2360" t="s">
        <v>41</v>
      </c>
      <c r="X2360" t="s">
        <v>12557</v>
      </c>
      <c r="Y2360" t="s">
        <v>43</v>
      </c>
      <c r="Z2360" s="1">
        <v>44691</v>
      </c>
      <c r="AA2360" s="2">
        <v>0.36744212962962958</v>
      </c>
      <c r="AB2360" s="2">
        <v>0.36684027777777778</v>
      </c>
      <c r="AC2360" t="s">
        <v>44</v>
      </c>
      <c r="AD2360" t="s">
        <v>45</v>
      </c>
      <c r="AE2360" t="s">
        <v>45</v>
      </c>
      <c r="AF2360">
        <v>150</v>
      </c>
    </row>
    <row r="2361" spans="1:32">
      <c r="A2361">
        <v>3798</v>
      </c>
      <c r="B2361">
        <v>2898</v>
      </c>
      <c r="C2361" t="s">
        <v>3038</v>
      </c>
      <c r="D2361" t="s">
        <v>6538</v>
      </c>
      <c r="E2361" t="s">
        <v>34</v>
      </c>
      <c r="F2361" t="s">
        <v>12558</v>
      </c>
      <c r="G2361" t="s">
        <v>12559</v>
      </c>
      <c r="H2361" t="s">
        <v>692</v>
      </c>
      <c r="I2361" s="1">
        <v>38734</v>
      </c>
      <c r="J2361" t="s">
        <v>12560</v>
      </c>
      <c r="K2361" t="s">
        <v>12561</v>
      </c>
      <c r="L2361">
        <v>4230</v>
      </c>
      <c r="M2361" t="s">
        <v>692</v>
      </c>
      <c r="N2361" s="1">
        <v>44716</v>
      </c>
      <c r="O2361" s="1">
        <v>44721</v>
      </c>
      <c r="P2361">
        <v>93</v>
      </c>
      <c r="Q2361">
        <v>4</v>
      </c>
      <c r="R2361" t="s">
        <v>40</v>
      </c>
      <c r="S2361">
        <v>4</v>
      </c>
      <c r="T2361">
        <v>0</v>
      </c>
      <c r="U2361">
        <v>5</v>
      </c>
      <c r="V2361">
        <v>1240</v>
      </c>
      <c r="W2361" t="s">
        <v>54</v>
      </c>
      <c r="X2361" t="s">
        <v>12562</v>
      </c>
      <c r="Y2361" t="s">
        <v>6</v>
      </c>
      <c r="Z2361" s="1">
        <v>44691</v>
      </c>
      <c r="AA2361" s="2">
        <v>0.63290509259259264</v>
      </c>
      <c r="AB2361" s="2">
        <v>0.19954861111111111</v>
      </c>
      <c r="AC2361" t="s">
        <v>45</v>
      </c>
      <c r="AD2361" t="s">
        <v>45</v>
      </c>
      <c r="AE2361" t="s">
        <v>45</v>
      </c>
      <c r="AF2361">
        <v>248</v>
      </c>
    </row>
    <row r="2362" spans="1:32">
      <c r="A2362">
        <v>3799</v>
      </c>
      <c r="B2362">
        <v>2899</v>
      </c>
      <c r="C2362" t="s">
        <v>900</v>
      </c>
      <c r="D2362" t="s">
        <v>609</v>
      </c>
      <c r="E2362" t="s">
        <v>48</v>
      </c>
      <c r="F2362" t="s">
        <v>12563</v>
      </c>
      <c r="G2362" t="s">
        <v>12564</v>
      </c>
      <c r="H2362" t="s">
        <v>86</v>
      </c>
      <c r="I2362" s="1">
        <v>31526</v>
      </c>
      <c r="J2362" t="s">
        <v>12565</v>
      </c>
      <c r="K2362" t="s">
        <v>12566</v>
      </c>
      <c r="L2362">
        <v>65544</v>
      </c>
      <c r="M2362" t="s">
        <v>86</v>
      </c>
      <c r="N2362" s="1">
        <v>44801</v>
      </c>
      <c r="O2362" s="1">
        <v>44806</v>
      </c>
      <c r="P2362">
        <v>75</v>
      </c>
      <c r="Q2362">
        <v>3</v>
      </c>
      <c r="R2362" t="s">
        <v>40</v>
      </c>
      <c r="S2362">
        <v>1</v>
      </c>
      <c r="T2362">
        <v>1</v>
      </c>
      <c r="U2362">
        <v>5</v>
      </c>
      <c r="V2362">
        <v>1000</v>
      </c>
      <c r="W2362" t="s">
        <v>54</v>
      </c>
      <c r="X2362" t="s">
        <v>12567</v>
      </c>
      <c r="Y2362" t="s">
        <v>43</v>
      </c>
      <c r="Z2362" s="1">
        <v>44766</v>
      </c>
      <c r="AA2362" s="2">
        <v>0.14287037037037037</v>
      </c>
      <c r="AB2362" s="2">
        <v>0.45883101851851849</v>
      </c>
      <c r="AC2362" t="s">
        <v>45</v>
      </c>
      <c r="AD2362" t="s">
        <v>45</v>
      </c>
      <c r="AE2362" t="s">
        <v>44</v>
      </c>
      <c r="AF2362">
        <v>200</v>
      </c>
    </row>
    <row r="2363" spans="1:32">
      <c r="A2363">
        <v>3804</v>
      </c>
      <c r="B2363">
        <v>2904</v>
      </c>
      <c r="C2363" t="s">
        <v>722</v>
      </c>
      <c r="D2363" t="s">
        <v>161</v>
      </c>
      <c r="E2363" t="s">
        <v>34</v>
      </c>
      <c r="F2363" t="s">
        <v>12568</v>
      </c>
      <c r="G2363" t="s">
        <v>12569</v>
      </c>
      <c r="H2363" t="s">
        <v>405</v>
      </c>
      <c r="I2363" s="1">
        <v>29516</v>
      </c>
      <c r="J2363" t="s">
        <v>12570</v>
      </c>
      <c r="K2363" t="s">
        <v>12571</v>
      </c>
      <c r="L2363">
        <v>49292</v>
      </c>
      <c r="M2363" t="s">
        <v>405</v>
      </c>
      <c r="N2363" s="1">
        <v>44861</v>
      </c>
      <c r="O2363" s="1">
        <v>44864</v>
      </c>
      <c r="P2363">
        <v>10</v>
      </c>
      <c r="Q2363">
        <v>1</v>
      </c>
      <c r="R2363" t="s">
        <v>53</v>
      </c>
      <c r="S2363">
        <v>2</v>
      </c>
      <c r="T2363">
        <v>1</v>
      </c>
      <c r="U2363">
        <v>3</v>
      </c>
      <c r="V2363">
        <v>450</v>
      </c>
      <c r="W2363" t="s">
        <v>41</v>
      </c>
      <c r="X2363" t="s">
        <v>12572</v>
      </c>
      <c r="Y2363" t="s">
        <v>6</v>
      </c>
      <c r="Z2363" s="1">
        <v>44846</v>
      </c>
      <c r="AA2363" s="2">
        <v>8.1053240740740731E-2</v>
      </c>
      <c r="AB2363" s="2">
        <v>0.40392361111111108</v>
      </c>
      <c r="AC2363" t="s">
        <v>44</v>
      </c>
      <c r="AD2363" t="s">
        <v>44</v>
      </c>
      <c r="AE2363" t="s">
        <v>44</v>
      </c>
      <c r="AF2363">
        <v>150</v>
      </c>
    </row>
    <row r="2364" spans="1:32">
      <c r="A2364">
        <v>3806</v>
      </c>
      <c r="B2364">
        <v>2906</v>
      </c>
      <c r="C2364" t="s">
        <v>12573</v>
      </c>
      <c r="D2364" t="s">
        <v>5432</v>
      </c>
      <c r="E2364" t="s">
        <v>48</v>
      </c>
      <c r="F2364" t="s">
        <v>12574</v>
      </c>
      <c r="G2364" t="s">
        <v>12575</v>
      </c>
      <c r="H2364" t="s">
        <v>330</v>
      </c>
      <c r="I2364" s="1">
        <v>16174</v>
      </c>
      <c r="J2364" t="s">
        <v>12576</v>
      </c>
      <c r="K2364" t="s">
        <v>12577</v>
      </c>
      <c r="L2364">
        <v>38612</v>
      </c>
      <c r="M2364" t="s">
        <v>330</v>
      </c>
      <c r="N2364" s="1">
        <v>44726</v>
      </c>
      <c r="O2364" s="1">
        <v>44731</v>
      </c>
      <c r="P2364">
        <v>61</v>
      </c>
      <c r="Q2364">
        <v>3</v>
      </c>
      <c r="R2364" t="s">
        <v>53</v>
      </c>
      <c r="S2364">
        <v>1</v>
      </c>
      <c r="T2364">
        <v>2</v>
      </c>
      <c r="U2364">
        <v>5</v>
      </c>
      <c r="V2364">
        <v>730</v>
      </c>
      <c r="W2364" t="s">
        <v>41</v>
      </c>
      <c r="X2364" t="s">
        <v>12578</v>
      </c>
      <c r="Y2364" t="s">
        <v>81</v>
      </c>
      <c r="Z2364" s="1">
        <v>44698</v>
      </c>
      <c r="AA2364" s="2">
        <v>0.71685185185185185</v>
      </c>
      <c r="AB2364" s="2">
        <v>0.7805671296296296</v>
      </c>
      <c r="AC2364" t="s">
        <v>44</v>
      </c>
      <c r="AD2364" t="s">
        <v>44</v>
      </c>
      <c r="AE2364" t="s">
        <v>44</v>
      </c>
      <c r="AF2364">
        <v>146</v>
      </c>
    </row>
    <row r="2365" spans="1:32">
      <c r="A2365">
        <v>3807</v>
      </c>
      <c r="B2365">
        <v>2907</v>
      </c>
      <c r="C2365" t="s">
        <v>12579</v>
      </c>
      <c r="D2365" t="s">
        <v>6590</v>
      </c>
      <c r="E2365" t="s">
        <v>34</v>
      </c>
      <c r="F2365" t="s">
        <v>12580</v>
      </c>
      <c r="G2365" t="s">
        <v>12581</v>
      </c>
      <c r="H2365" t="s">
        <v>156</v>
      </c>
      <c r="I2365" s="1">
        <v>31328</v>
      </c>
      <c r="J2365" t="s">
        <v>12582</v>
      </c>
      <c r="K2365" t="s">
        <v>12583</v>
      </c>
      <c r="L2365">
        <v>22726</v>
      </c>
      <c r="M2365" t="s">
        <v>156</v>
      </c>
      <c r="N2365" s="1">
        <v>44831</v>
      </c>
      <c r="O2365" s="1">
        <v>44833</v>
      </c>
      <c r="P2365">
        <v>35</v>
      </c>
      <c r="Q2365">
        <v>2</v>
      </c>
      <c r="R2365" t="s">
        <v>63</v>
      </c>
      <c r="S2365">
        <v>1</v>
      </c>
      <c r="T2365">
        <v>2</v>
      </c>
      <c r="U2365">
        <v>2</v>
      </c>
      <c r="V2365">
        <v>132</v>
      </c>
      <c r="W2365" t="s">
        <v>41</v>
      </c>
      <c r="X2365" t="s">
        <v>12584</v>
      </c>
      <c r="Y2365" t="s">
        <v>6</v>
      </c>
      <c r="Z2365" s="1">
        <v>44801</v>
      </c>
      <c r="AA2365" s="2">
        <v>0.59574074074074079</v>
      </c>
      <c r="AB2365" s="2">
        <v>8.0057870370370363E-2</v>
      </c>
      <c r="AC2365" t="s">
        <v>45</v>
      </c>
      <c r="AD2365" t="s">
        <v>44</v>
      </c>
      <c r="AE2365" t="s">
        <v>45</v>
      </c>
      <c r="AF2365">
        <v>66</v>
      </c>
    </row>
    <row r="2366" spans="1:32">
      <c r="A2366">
        <v>3808</v>
      </c>
      <c r="B2366">
        <v>2908</v>
      </c>
      <c r="C2366" t="s">
        <v>1233</v>
      </c>
      <c r="D2366" t="s">
        <v>348</v>
      </c>
      <c r="E2366" t="s">
        <v>48</v>
      </c>
      <c r="F2366" t="s">
        <v>12585</v>
      </c>
      <c r="G2366" t="s">
        <v>12586</v>
      </c>
      <c r="H2366" t="s">
        <v>94</v>
      </c>
      <c r="I2366" s="1">
        <v>31451</v>
      </c>
      <c r="J2366" t="s">
        <v>12587</v>
      </c>
      <c r="K2366" t="s">
        <v>12588</v>
      </c>
      <c r="L2366">
        <v>19897</v>
      </c>
      <c r="M2366" t="s">
        <v>94</v>
      </c>
      <c r="N2366" s="1">
        <v>44696</v>
      </c>
      <c r="O2366" s="1">
        <v>44697</v>
      </c>
      <c r="P2366">
        <v>81</v>
      </c>
      <c r="Q2366">
        <v>4</v>
      </c>
      <c r="R2366" t="s">
        <v>40</v>
      </c>
      <c r="S2366">
        <v>1</v>
      </c>
      <c r="T2366">
        <v>0</v>
      </c>
      <c r="U2366">
        <v>1</v>
      </c>
      <c r="V2366">
        <v>229</v>
      </c>
      <c r="W2366" t="s">
        <v>54</v>
      </c>
      <c r="X2366" t="s">
        <v>12589</v>
      </c>
      <c r="Y2366" t="s">
        <v>81</v>
      </c>
      <c r="Z2366" s="1">
        <v>44690</v>
      </c>
      <c r="AA2366" s="2">
        <v>0.19377314814814817</v>
      </c>
      <c r="AB2366" s="2">
        <v>0.46730324074074076</v>
      </c>
      <c r="AC2366" t="s">
        <v>45</v>
      </c>
      <c r="AD2366" t="s">
        <v>44</v>
      </c>
      <c r="AE2366" t="s">
        <v>44</v>
      </c>
      <c r="AF2366">
        <v>229</v>
      </c>
    </row>
    <row r="2367" spans="1:32">
      <c r="A2367">
        <v>3809</v>
      </c>
      <c r="B2367">
        <v>2909</v>
      </c>
      <c r="C2367" t="s">
        <v>1127</v>
      </c>
      <c r="D2367" t="s">
        <v>3662</v>
      </c>
      <c r="E2367" t="s">
        <v>48</v>
      </c>
      <c r="F2367" t="s">
        <v>12590</v>
      </c>
      <c r="G2367" t="s">
        <v>12591</v>
      </c>
      <c r="H2367" t="s">
        <v>60</v>
      </c>
      <c r="I2367" s="1">
        <v>36770</v>
      </c>
      <c r="J2367" t="s">
        <v>12592</v>
      </c>
      <c r="K2367" t="s">
        <v>12593</v>
      </c>
      <c r="L2367">
        <v>17767</v>
      </c>
      <c r="M2367" t="s">
        <v>60</v>
      </c>
      <c r="N2367" s="1">
        <v>44696</v>
      </c>
      <c r="O2367" s="1">
        <v>44698</v>
      </c>
      <c r="P2367">
        <v>27</v>
      </c>
      <c r="Q2367">
        <v>2</v>
      </c>
      <c r="R2367" t="s">
        <v>40</v>
      </c>
      <c r="S2367">
        <v>3</v>
      </c>
      <c r="T2367">
        <v>0</v>
      </c>
      <c r="U2367">
        <v>2</v>
      </c>
      <c r="V2367">
        <v>432</v>
      </c>
      <c r="W2367" t="s">
        <v>41</v>
      </c>
      <c r="X2367" t="s">
        <v>12594</v>
      </c>
      <c r="Y2367" t="s">
        <v>43</v>
      </c>
      <c r="Z2367" s="1">
        <v>44676</v>
      </c>
      <c r="AA2367" s="2">
        <v>0.97618055555555561</v>
      </c>
      <c r="AB2367" s="2">
        <v>0.48971064814814813</v>
      </c>
      <c r="AC2367" t="s">
        <v>44</v>
      </c>
      <c r="AD2367" t="s">
        <v>45</v>
      </c>
      <c r="AE2367" t="s">
        <v>44</v>
      </c>
      <c r="AF2367">
        <v>216</v>
      </c>
    </row>
    <row r="2368" spans="1:32">
      <c r="A2368">
        <v>3810</v>
      </c>
      <c r="B2368">
        <v>2910</v>
      </c>
      <c r="C2368" t="s">
        <v>1039</v>
      </c>
      <c r="D2368" t="s">
        <v>7066</v>
      </c>
      <c r="E2368" t="s">
        <v>48</v>
      </c>
      <c r="F2368" t="s">
        <v>12595</v>
      </c>
      <c r="G2368" t="s">
        <v>12596</v>
      </c>
      <c r="H2368" t="s">
        <v>101</v>
      </c>
      <c r="I2368" s="1">
        <v>21615</v>
      </c>
      <c r="J2368" t="s">
        <v>12597</v>
      </c>
      <c r="K2368" t="s">
        <v>12598</v>
      </c>
      <c r="L2368">
        <v>57907</v>
      </c>
      <c r="M2368" t="s">
        <v>101</v>
      </c>
      <c r="N2368" s="1">
        <v>44869</v>
      </c>
      <c r="O2368" s="1">
        <v>44871</v>
      </c>
      <c r="P2368">
        <v>8</v>
      </c>
      <c r="Q2368">
        <v>1</v>
      </c>
      <c r="R2368" t="s">
        <v>63</v>
      </c>
      <c r="S2368">
        <v>2</v>
      </c>
      <c r="T2368">
        <v>2</v>
      </c>
      <c r="U2368">
        <v>2</v>
      </c>
      <c r="V2368">
        <v>124</v>
      </c>
      <c r="W2368" t="s">
        <v>41</v>
      </c>
      <c r="X2368" t="s">
        <v>12599</v>
      </c>
      <c r="Y2368" t="s">
        <v>43</v>
      </c>
      <c r="Z2368" s="1">
        <v>44857</v>
      </c>
      <c r="AA2368" s="2">
        <v>0.50261574074074067</v>
      </c>
      <c r="AB2368" s="2">
        <v>0.44708333333333333</v>
      </c>
      <c r="AC2368" t="s">
        <v>45</v>
      </c>
      <c r="AD2368" t="s">
        <v>45</v>
      </c>
      <c r="AE2368" t="s">
        <v>44</v>
      </c>
      <c r="AF2368">
        <v>62</v>
      </c>
    </row>
    <row r="2369" spans="1:32">
      <c r="A2369">
        <v>3811</v>
      </c>
      <c r="B2369">
        <v>2911</v>
      </c>
      <c r="C2369" t="s">
        <v>347</v>
      </c>
      <c r="D2369" t="s">
        <v>722</v>
      </c>
      <c r="E2369" t="s">
        <v>48</v>
      </c>
      <c r="F2369" t="s">
        <v>12600</v>
      </c>
      <c r="G2369" t="s">
        <v>12601</v>
      </c>
      <c r="H2369" t="s">
        <v>423</v>
      </c>
      <c r="I2369" s="1">
        <v>24363</v>
      </c>
      <c r="J2369" t="s">
        <v>12602</v>
      </c>
      <c r="K2369" t="s">
        <v>12603</v>
      </c>
      <c r="L2369">
        <v>18624</v>
      </c>
      <c r="M2369" t="s">
        <v>423</v>
      </c>
      <c r="N2369" s="1">
        <v>44935</v>
      </c>
      <c r="O2369" s="1">
        <v>44938</v>
      </c>
      <c r="P2369">
        <v>8</v>
      </c>
      <c r="Q2369">
        <v>1</v>
      </c>
      <c r="R2369" t="s">
        <v>63</v>
      </c>
      <c r="S2369">
        <v>3</v>
      </c>
      <c r="T2369">
        <v>0</v>
      </c>
      <c r="U2369">
        <v>3</v>
      </c>
      <c r="V2369">
        <v>255</v>
      </c>
      <c r="W2369" t="s">
        <v>54</v>
      </c>
      <c r="X2369" t="s">
        <v>12604</v>
      </c>
      <c r="Y2369" t="s">
        <v>65</v>
      </c>
      <c r="Z2369" s="1">
        <v>44900</v>
      </c>
      <c r="AA2369" s="2">
        <v>0.72818287037037033</v>
      </c>
      <c r="AB2369" s="2">
        <v>0.51406249999999998</v>
      </c>
      <c r="AC2369" t="s">
        <v>45</v>
      </c>
      <c r="AD2369" t="s">
        <v>45</v>
      </c>
      <c r="AE2369" t="s">
        <v>45</v>
      </c>
      <c r="AF2369">
        <v>85</v>
      </c>
    </row>
    <row r="2370" spans="1:32">
      <c r="A2370">
        <v>3812</v>
      </c>
      <c r="B2370">
        <v>2912</v>
      </c>
      <c r="C2370" t="s">
        <v>10713</v>
      </c>
      <c r="D2370" t="s">
        <v>847</v>
      </c>
      <c r="E2370" t="s">
        <v>48</v>
      </c>
      <c r="F2370" t="s">
        <v>12605</v>
      </c>
      <c r="G2370" t="s">
        <v>12606</v>
      </c>
      <c r="H2370" t="s">
        <v>225</v>
      </c>
      <c r="I2370" s="1">
        <v>29877</v>
      </c>
      <c r="J2370" t="s">
        <v>12607</v>
      </c>
      <c r="K2370" t="s">
        <v>12608</v>
      </c>
      <c r="L2370">
        <v>29674</v>
      </c>
      <c r="M2370" t="s">
        <v>225</v>
      </c>
      <c r="N2370" s="1">
        <v>44750</v>
      </c>
      <c r="O2370" s="1">
        <v>44752</v>
      </c>
      <c r="P2370">
        <v>73</v>
      </c>
      <c r="Q2370">
        <v>3</v>
      </c>
      <c r="R2370" t="s">
        <v>53</v>
      </c>
      <c r="S2370">
        <v>1</v>
      </c>
      <c r="T2370">
        <v>2</v>
      </c>
      <c r="U2370">
        <v>2</v>
      </c>
      <c r="V2370">
        <v>296</v>
      </c>
      <c r="W2370" t="s">
        <v>41</v>
      </c>
      <c r="X2370" t="s">
        <v>12609</v>
      </c>
      <c r="Y2370" t="s">
        <v>43</v>
      </c>
      <c r="Z2370" s="1">
        <v>44727</v>
      </c>
      <c r="AA2370" s="2">
        <v>0.81038194444444445</v>
      </c>
      <c r="AB2370" s="2">
        <v>0.42895833333333333</v>
      </c>
      <c r="AC2370" t="s">
        <v>44</v>
      </c>
      <c r="AD2370" t="s">
        <v>45</v>
      </c>
      <c r="AE2370" t="s">
        <v>45</v>
      </c>
      <c r="AF2370">
        <v>148</v>
      </c>
    </row>
    <row r="2371" spans="1:32">
      <c r="A2371">
        <v>3813</v>
      </c>
      <c r="B2371">
        <v>2913</v>
      </c>
      <c r="C2371" t="s">
        <v>1015</v>
      </c>
      <c r="D2371" t="s">
        <v>57</v>
      </c>
      <c r="E2371" t="s">
        <v>48</v>
      </c>
      <c r="F2371" t="s">
        <v>12610</v>
      </c>
      <c r="G2371" t="s">
        <v>12611</v>
      </c>
      <c r="H2371" t="s">
        <v>272</v>
      </c>
      <c r="I2371" s="1">
        <v>38553</v>
      </c>
      <c r="J2371" t="s">
        <v>12612</v>
      </c>
      <c r="K2371" t="s">
        <v>12613</v>
      </c>
      <c r="L2371">
        <v>88453</v>
      </c>
      <c r="M2371" t="s">
        <v>272</v>
      </c>
      <c r="N2371" s="1">
        <v>44931</v>
      </c>
      <c r="O2371" s="1">
        <v>44932</v>
      </c>
      <c r="P2371">
        <v>71</v>
      </c>
      <c r="Q2371">
        <v>3</v>
      </c>
      <c r="R2371" t="s">
        <v>63</v>
      </c>
      <c r="S2371">
        <v>4</v>
      </c>
      <c r="T2371">
        <v>1</v>
      </c>
      <c r="U2371">
        <v>1</v>
      </c>
      <c r="V2371">
        <v>62</v>
      </c>
      <c r="W2371" t="s">
        <v>54</v>
      </c>
      <c r="X2371" t="s">
        <v>12614</v>
      </c>
      <c r="Y2371" t="s">
        <v>6</v>
      </c>
      <c r="Z2371" s="1">
        <v>44919</v>
      </c>
      <c r="AA2371" s="2">
        <v>1.6238425925925924E-2</v>
      </c>
      <c r="AB2371" s="2">
        <v>0.95827546296296295</v>
      </c>
      <c r="AC2371" t="s">
        <v>45</v>
      </c>
      <c r="AD2371" t="s">
        <v>44</v>
      </c>
      <c r="AE2371" t="s">
        <v>45</v>
      </c>
      <c r="AF2371">
        <v>62</v>
      </c>
    </row>
    <row r="2372" spans="1:32">
      <c r="A2372">
        <v>3816</v>
      </c>
      <c r="B2372">
        <v>2916</v>
      </c>
      <c r="C2372" t="s">
        <v>2144</v>
      </c>
      <c r="D2372" t="s">
        <v>75</v>
      </c>
      <c r="E2372" t="s">
        <v>34</v>
      </c>
      <c r="F2372" t="s">
        <v>12615</v>
      </c>
      <c r="G2372">
        <f>1-204-623-1652</f>
        <v>-2478</v>
      </c>
      <c r="H2372" t="s">
        <v>94</v>
      </c>
      <c r="I2372" s="1">
        <v>36946</v>
      </c>
      <c r="J2372" t="s">
        <v>12616</v>
      </c>
      <c r="K2372" t="s">
        <v>12617</v>
      </c>
      <c r="L2372">
        <v>45723</v>
      </c>
      <c r="M2372" t="s">
        <v>94</v>
      </c>
      <c r="N2372" s="1">
        <v>44867</v>
      </c>
      <c r="O2372" s="1">
        <v>44868</v>
      </c>
      <c r="P2372">
        <v>13</v>
      </c>
      <c r="Q2372">
        <v>1</v>
      </c>
      <c r="R2372" t="s">
        <v>53</v>
      </c>
      <c r="S2372">
        <v>4</v>
      </c>
      <c r="T2372">
        <v>1</v>
      </c>
      <c r="U2372">
        <v>1</v>
      </c>
      <c r="V2372">
        <v>132</v>
      </c>
      <c r="W2372" t="s">
        <v>54</v>
      </c>
      <c r="X2372" t="s">
        <v>12618</v>
      </c>
      <c r="Y2372" t="s">
        <v>81</v>
      </c>
      <c r="Z2372" s="1">
        <v>44839</v>
      </c>
      <c r="AA2372" s="2">
        <v>0.96918981481481481</v>
      </c>
      <c r="AB2372" s="2">
        <v>0.11370370370370371</v>
      </c>
      <c r="AC2372" t="s">
        <v>44</v>
      </c>
      <c r="AD2372" t="s">
        <v>44</v>
      </c>
      <c r="AE2372" t="s">
        <v>45</v>
      </c>
      <c r="AF2372">
        <v>132</v>
      </c>
    </row>
    <row r="2373" spans="1:32">
      <c r="A2373">
        <v>3817</v>
      </c>
      <c r="B2373">
        <v>2917</v>
      </c>
      <c r="C2373" t="s">
        <v>828</v>
      </c>
      <c r="D2373" t="s">
        <v>2616</v>
      </c>
      <c r="E2373" t="s">
        <v>48</v>
      </c>
      <c r="F2373" t="s">
        <v>12619</v>
      </c>
      <c r="G2373" t="s">
        <v>12620</v>
      </c>
      <c r="H2373" t="s">
        <v>1442</v>
      </c>
      <c r="I2373" s="1">
        <v>24653</v>
      </c>
      <c r="J2373" t="s">
        <v>12621</v>
      </c>
      <c r="K2373" t="s">
        <v>12622</v>
      </c>
      <c r="L2373">
        <v>15408</v>
      </c>
      <c r="M2373" t="s">
        <v>1442</v>
      </c>
      <c r="N2373" s="1">
        <v>44862</v>
      </c>
      <c r="O2373" s="1">
        <v>44863</v>
      </c>
      <c r="P2373">
        <v>26</v>
      </c>
      <c r="Q2373">
        <v>2</v>
      </c>
      <c r="R2373" t="s">
        <v>63</v>
      </c>
      <c r="S2373">
        <v>2</v>
      </c>
      <c r="T2373">
        <v>0</v>
      </c>
      <c r="U2373">
        <v>1</v>
      </c>
      <c r="V2373">
        <v>90</v>
      </c>
      <c r="W2373" t="s">
        <v>54</v>
      </c>
      <c r="X2373" t="s">
        <v>12623</v>
      </c>
      <c r="Y2373" t="s">
        <v>6</v>
      </c>
      <c r="Z2373" s="1">
        <v>44848</v>
      </c>
      <c r="AA2373" s="2">
        <v>0.71053240740740742</v>
      </c>
      <c r="AB2373" s="2">
        <v>0.90358796296296295</v>
      </c>
      <c r="AC2373" t="s">
        <v>45</v>
      </c>
      <c r="AD2373" t="s">
        <v>45</v>
      </c>
      <c r="AE2373" t="s">
        <v>44</v>
      </c>
      <c r="AF2373">
        <v>90</v>
      </c>
    </row>
    <row r="2374" spans="1:32">
      <c r="A2374">
        <v>3818</v>
      </c>
      <c r="B2374">
        <v>2918</v>
      </c>
      <c r="C2374" t="s">
        <v>583</v>
      </c>
      <c r="D2374" t="s">
        <v>6978</v>
      </c>
      <c r="E2374" t="s">
        <v>34</v>
      </c>
      <c r="F2374" t="s">
        <v>12624</v>
      </c>
      <c r="G2374" t="s">
        <v>12625</v>
      </c>
      <c r="H2374" t="s">
        <v>225</v>
      </c>
      <c r="I2374" s="1">
        <v>30014</v>
      </c>
      <c r="J2374" t="s">
        <v>12626</v>
      </c>
      <c r="K2374" t="s">
        <v>12627</v>
      </c>
      <c r="L2374">
        <v>41675</v>
      </c>
      <c r="M2374" t="s">
        <v>225</v>
      </c>
      <c r="N2374" s="1">
        <v>44916</v>
      </c>
      <c r="O2374" s="1">
        <v>44920</v>
      </c>
      <c r="P2374">
        <v>7</v>
      </c>
      <c r="Q2374">
        <v>1</v>
      </c>
      <c r="R2374" t="s">
        <v>53</v>
      </c>
      <c r="S2374">
        <v>1</v>
      </c>
      <c r="T2374">
        <v>0</v>
      </c>
      <c r="U2374">
        <v>4</v>
      </c>
      <c r="V2374">
        <v>580</v>
      </c>
      <c r="W2374" t="s">
        <v>41</v>
      </c>
      <c r="X2374" t="s">
        <v>12628</v>
      </c>
      <c r="Y2374" t="s">
        <v>65</v>
      </c>
      <c r="Z2374" s="1">
        <v>44908</v>
      </c>
      <c r="AA2374" s="2">
        <v>0.85333333333333339</v>
      </c>
      <c r="AB2374" s="2">
        <v>0.91799768518518521</v>
      </c>
      <c r="AC2374" t="s">
        <v>45</v>
      </c>
      <c r="AD2374" t="s">
        <v>45</v>
      </c>
      <c r="AE2374" t="s">
        <v>45</v>
      </c>
      <c r="AF2374">
        <v>145</v>
      </c>
    </row>
    <row r="2375" spans="1:32">
      <c r="A2375">
        <v>3819</v>
      </c>
      <c r="B2375">
        <v>2919</v>
      </c>
      <c r="C2375" t="s">
        <v>7814</v>
      </c>
      <c r="D2375" t="s">
        <v>334</v>
      </c>
      <c r="E2375" t="s">
        <v>34</v>
      </c>
      <c r="F2375" t="s">
        <v>12629</v>
      </c>
      <c r="G2375" t="s">
        <v>12630</v>
      </c>
      <c r="H2375" t="s">
        <v>317</v>
      </c>
      <c r="I2375" s="1">
        <v>28962</v>
      </c>
      <c r="J2375" t="s">
        <v>12631</v>
      </c>
      <c r="K2375" t="s">
        <v>12632</v>
      </c>
      <c r="L2375">
        <v>43061</v>
      </c>
      <c r="M2375" t="s">
        <v>317</v>
      </c>
      <c r="N2375" s="1">
        <v>44657</v>
      </c>
      <c r="O2375" s="1">
        <v>44662</v>
      </c>
      <c r="P2375">
        <v>70</v>
      </c>
      <c r="Q2375">
        <v>3</v>
      </c>
      <c r="R2375" t="s">
        <v>53</v>
      </c>
      <c r="S2375">
        <v>4</v>
      </c>
      <c r="T2375">
        <v>1</v>
      </c>
      <c r="U2375">
        <v>5</v>
      </c>
      <c r="V2375">
        <v>720</v>
      </c>
      <c r="W2375" t="s">
        <v>41</v>
      </c>
      <c r="X2375" t="s">
        <v>12633</v>
      </c>
      <c r="Y2375" t="s">
        <v>81</v>
      </c>
      <c r="Z2375" s="1">
        <v>44633</v>
      </c>
      <c r="AA2375" s="2">
        <v>0.75656249999999992</v>
      </c>
      <c r="AB2375" s="2">
        <v>0.69715277777777773</v>
      </c>
      <c r="AC2375" t="s">
        <v>44</v>
      </c>
      <c r="AD2375" t="s">
        <v>45</v>
      </c>
      <c r="AE2375" t="s">
        <v>45</v>
      </c>
      <c r="AF2375">
        <v>144</v>
      </c>
    </row>
    <row r="2376" spans="1:32">
      <c r="A2376">
        <v>3820</v>
      </c>
      <c r="B2376">
        <v>2920</v>
      </c>
      <c r="C2376" t="s">
        <v>9536</v>
      </c>
      <c r="D2376" t="s">
        <v>768</v>
      </c>
      <c r="E2376" t="s">
        <v>48</v>
      </c>
      <c r="F2376" t="s">
        <v>12634</v>
      </c>
      <c r="G2376" t="s">
        <v>12635</v>
      </c>
      <c r="H2376" t="s">
        <v>171</v>
      </c>
      <c r="I2376" s="1">
        <v>36437</v>
      </c>
      <c r="J2376" t="s">
        <v>12636</v>
      </c>
      <c r="K2376" t="s">
        <v>12637</v>
      </c>
      <c r="L2376">
        <v>13921</v>
      </c>
      <c r="M2376" t="s">
        <v>171</v>
      </c>
      <c r="N2376" s="1">
        <v>44845</v>
      </c>
      <c r="O2376" s="1">
        <v>44849</v>
      </c>
      <c r="P2376">
        <v>12</v>
      </c>
      <c r="Q2376">
        <v>1</v>
      </c>
      <c r="R2376" t="s">
        <v>40</v>
      </c>
      <c r="S2376">
        <v>3</v>
      </c>
      <c r="T2376">
        <v>1</v>
      </c>
      <c r="U2376">
        <v>4</v>
      </c>
      <c r="V2376">
        <v>972</v>
      </c>
      <c r="W2376" t="s">
        <v>41</v>
      </c>
      <c r="X2376" t="s">
        <v>12638</v>
      </c>
      <c r="Y2376" t="s">
        <v>65</v>
      </c>
      <c r="Z2376" s="1">
        <v>44810</v>
      </c>
      <c r="AA2376" s="2">
        <v>0.86028935185185185</v>
      </c>
      <c r="AB2376" s="2">
        <v>0.65613425925925928</v>
      </c>
      <c r="AC2376" t="s">
        <v>45</v>
      </c>
      <c r="AD2376" t="s">
        <v>44</v>
      </c>
      <c r="AE2376" t="s">
        <v>44</v>
      </c>
      <c r="AF2376">
        <v>243</v>
      </c>
    </row>
    <row r="2377" spans="1:32">
      <c r="A2377">
        <v>3822</v>
      </c>
      <c r="B2377">
        <v>2922</v>
      </c>
      <c r="C2377" t="s">
        <v>681</v>
      </c>
      <c r="D2377" t="s">
        <v>1263</v>
      </c>
      <c r="E2377" t="s">
        <v>48</v>
      </c>
      <c r="F2377" t="s">
        <v>12639</v>
      </c>
      <c r="G2377" t="s">
        <v>12640</v>
      </c>
      <c r="H2377" t="s">
        <v>37</v>
      </c>
      <c r="I2377" s="1">
        <v>28312</v>
      </c>
      <c r="J2377" t="s">
        <v>12641</v>
      </c>
      <c r="K2377" t="s">
        <v>12642</v>
      </c>
      <c r="L2377">
        <v>51913</v>
      </c>
      <c r="M2377" t="s">
        <v>37</v>
      </c>
      <c r="N2377" s="1">
        <v>44644</v>
      </c>
      <c r="O2377" s="1">
        <v>44646</v>
      </c>
      <c r="P2377">
        <v>46</v>
      </c>
      <c r="Q2377">
        <v>2</v>
      </c>
      <c r="R2377" t="s">
        <v>53</v>
      </c>
      <c r="S2377">
        <v>4</v>
      </c>
      <c r="T2377">
        <v>0</v>
      </c>
      <c r="U2377">
        <v>2</v>
      </c>
      <c r="V2377">
        <v>284</v>
      </c>
      <c r="W2377" t="s">
        <v>54</v>
      </c>
      <c r="X2377" t="s">
        <v>12643</v>
      </c>
      <c r="Y2377" t="s">
        <v>65</v>
      </c>
      <c r="Z2377" s="1">
        <v>44611</v>
      </c>
      <c r="AA2377" s="2">
        <v>0.82094907407407414</v>
      </c>
      <c r="AB2377" s="2">
        <v>0.47070601851851851</v>
      </c>
      <c r="AC2377" t="s">
        <v>45</v>
      </c>
      <c r="AD2377" t="s">
        <v>44</v>
      </c>
      <c r="AE2377" t="s">
        <v>45</v>
      </c>
      <c r="AF2377">
        <v>142</v>
      </c>
    </row>
    <row r="2378" spans="1:32">
      <c r="A2378">
        <v>3823</v>
      </c>
      <c r="B2378">
        <v>2923</v>
      </c>
      <c r="C2378" t="s">
        <v>371</v>
      </c>
      <c r="D2378" t="s">
        <v>859</v>
      </c>
      <c r="E2378" t="s">
        <v>34</v>
      </c>
      <c r="F2378" t="s">
        <v>12644</v>
      </c>
      <c r="G2378" t="s">
        <v>12645</v>
      </c>
      <c r="H2378" t="s">
        <v>692</v>
      </c>
      <c r="I2378" s="1">
        <v>31792</v>
      </c>
      <c r="J2378" t="s">
        <v>12646</v>
      </c>
      <c r="K2378" t="s">
        <v>12647</v>
      </c>
      <c r="L2378">
        <v>36985</v>
      </c>
      <c r="M2378" t="s">
        <v>692</v>
      </c>
      <c r="N2378" s="1">
        <v>44760</v>
      </c>
      <c r="O2378" s="1">
        <v>44761</v>
      </c>
      <c r="P2378">
        <v>84</v>
      </c>
      <c r="Q2378">
        <v>4</v>
      </c>
      <c r="R2378" t="s">
        <v>40</v>
      </c>
      <c r="S2378">
        <v>1</v>
      </c>
      <c r="T2378">
        <v>0</v>
      </c>
      <c r="U2378">
        <v>1</v>
      </c>
      <c r="V2378">
        <v>215</v>
      </c>
      <c r="W2378" t="s">
        <v>54</v>
      </c>
      <c r="X2378" t="s">
        <v>12648</v>
      </c>
      <c r="Y2378" t="s">
        <v>43</v>
      </c>
      <c r="Z2378" s="1">
        <v>44725</v>
      </c>
      <c r="AA2378" s="2">
        <v>0.79534722222222232</v>
      </c>
      <c r="AB2378" s="2">
        <v>0.21745370370370368</v>
      </c>
      <c r="AC2378" t="s">
        <v>45</v>
      </c>
      <c r="AD2378" t="s">
        <v>44</v>
      </c>
      <c r="AE2378" t="s">
        <v>44</v>
      </c>
      <c r="AF2378">
        <v>215</v>
      </c>
    </row>
    <row r="2379" spans="1:32">
      <c r="A2379">
        <v>3824</v>
      </c>
      <c r="B2379">
        <v>2924</v>
      </c>
      <c r="C2379" t="s">
        <v>1275</v>
      </c>
      <c r="D2379" t="s">
        <v>5350</v>
      </c>
      <c r="E2379" t="s">
        <v>34</v>
      </c>
      <c r="F2379" t="s">
        <v>12649</v>
      </c>
      <c r="G2379" t="s">
        <v>12650</v>
      </c>
      <c r="H2379" t="s">
        <v>904</v>
      </c>
      <c r="I2379" s="1">
        <v>25220</v>
      </c>
      <c r="J2379" t="s">
        <v>12651</v>
      </c>
      <c r="K2379" t="s">
        <v>12652</v>
      </c>
      <c r="L2379">
        <v>7677</v>
      </c>
      <c r="M2379" t="s">
        <v>904</v>
      </c>
      <c r="N2379" s="1">
        <v>44614</v>
      </c>
      <c r="O2379" s="1">
        <v>44618</v>
      </c>
      <c r="P2379">
        <v>49</v>
      </c>
      <c r="Q2379">
        <v>2</v>
      </c>
      <c r="R2379" t="s">
        <v>53</v>
      </c>
      <c r="S2379">
        <v>2</v>
      </c>
      <c r="T2379">
        <v>1</v>
      </c>
      <c r="U2379">
        <v>4</v>
      </c>
      <c r="V2379">
        <v>524</v>
      </c>
      <c r="W2379" t="s">
        <v>54</v>
      </c>
      <c r="X2379" t="s">
        <v>12653</v>
      </c>
      <c r="Y2379" t="s">
        <v>65</v>
      </c>
      <c r="Z2379" s="1">
        <v>44582</v>
      </c>
      <c r="AA2379" s="2">
        <v>0.90741898148148137</v>
      </c>
      <c r="AB2379" s="2">
        <v>0.86856481481481485</v>
      </c>
      <c r="AC2379" t="s">
        <v>44</v>
      </c>
      <c r="AD2379" t="s">
        <v>45</v>
      </c>
      <c r="AE2379" t="s">
        <v>44</v>
      </c>
      <c r="AF2379">
        <v>131</v>
      </c>
    </row>
    <row r="2380" spans="1:32">
      <c r="A2380">
        <v>3825</v>
      </c>
      <c r="B2380">
        <v>2925</v>
      </c>
      <c r="C2380" t="s">
        <v>1392</v>
      </c>
      <c r="D2380" t="s">
        <v>12654</v>
      </c>
      <c r="E2380" t="s">
        <v>34</v>
      </c>
      <c r="F2380" t="s">
        <v>12655</v>
      </c>
      <c r="G2380" t="s">
        <v>12656</v>
      </c>
      <c r="H2380" t="s">
        <v>179</v>
      </c>
      <c r="I2380" s="1">
        <v>26518</v>
      </c>
      <c r="J2380" t="s">
        <v>12657</v>
      </c>
      <c r="K2380" t="s">
        <v>12658</v>
      </c>
      <c r="L2380">
        <v>40309</v>
      </c>
      <c r="M2380" t="s">
        <v>179</v>
      </c>
      <c r="N2380" s="1">
        <v>44790</v>
      </c>
      <c r="O2380" s="1">
        <v>44795</v>
      </c>
      <c r="P2380">
        <v>83</v>
      </c>
      <c r="Q2380">
        <v>4</v>
      </c>
      <c r="R2380" t="s">
        <v>63</v>
      </c>
      <c r="S2380">
        <v>4</v>
      </c>
      <c r="T2380">
        <v>1</v>
      </c>
      <c r="U2380">
        <v>5</v>
      </c>
      <c r="V2380">
        <v>440</v>
      </c>
      <c r="W2380" t="s">
        <v>41</v>
      </c>
      <c r="X2380" t="s">
        <v>12659</v>
      </c>
      <c r="Y2380" t="s">
        <v>81</v>
      </c>
      <c r="Z2380" s="1">
        <v>44757</v>
      </c>
      <c r="AA2380" s="2">
        <v>3.3750000000000002E-2</v>
      </c>
      <c r="AB2380" s="2">
        <v>0.73335648148148147</v>
      </c>
      <c r="AC2380" t="s">
        <v>44</v>
      </c>
      <c r="AD2380" t="s">
        <v>44</v>
      </c>
      <c r="AE2380" t="s">
        <v>45</v>
      </c>
      <c r="AF2380">
        <v>88</v>
      </c>
    </row>
    <row r="2381" spans="1:32">
      <c r="A2381">
        <v>3826</v>
      </c>
      <c r="B2381">
        <v>2926</v>
      </c>
      <c r="C2381" t="s">
        <v>615</v>
      </c>
      <c r="D2381" t="s">
        <v>4349</v>
      </c>
      <c r="E2381" t="s">
        <v>48</v>
      </c>
      <c r="F2381" t="s">
        <v>12660</v>
      </c>
      <c r="G2381" t="s">
        <v>12661</v>
      </c>
      <c r="H2381" t="s">
        <v>309</v>
      </c>
      <c r="I2381" s="1">
        <v>30445</v>
      </c>
      <c r="J2381" t="s">
        <v>12662</v>
      </c>
      <c r="K2381" t="s">
        <v>5087</v>
      </c>
      <c r="L2381">
        <v>59011</v>
      </c>
      <c r="M2381" t="s">
        <v>309</v>
      </c>
      <c r="N2381" s="1">
        <v>44767</v>
      </c>
      <c r="O2381" s="1">
        <v>44769</v>
      </c>
      <c r="P2381">
        <v>30</v>
      </c>
      <c r="Q2381">
        <v>2</v>
      </c>
      <c r="R2381" t="s">
        <v>40</v>
      </c>
      <c r="S2381">
        <v>1</v>
      </c>
      <c r="T2381">
        <v>2</v>
      </c>
      <c r="U2381">
        <v>2</v>
      </c>
      <c r="V2381">
        <v>500</v>
      </c>
      <c r="W2381" t="s">
        <v>54</v>
      </c>
      <c r="X2381" t="s">
        <v>12663</v>
      </c>
      <c r="Y2381" t="s">
        <v>6</v>
      </c>
      <c r="Z2381" s="1">
        <v>44746</v>
      </c>
      <c r="AA2381" s="2">
        <v>0.99305555555555547</v>
      </c>
      <c r="AB2381" s="2">
        <v>0.87512731481481476</v>
      </c>
      <c r="AC2381" t="s">
        <v>45</v>
      </c>
      <c r="AD2381" t="s">
        <v>44</v>
      </c>
      <c r="AE2381" t="s">
        <v>45</v>
      </c>
      <c r="AF2381">
        <v>250</v>
      </c>
    </row>
    <row r="2382" spans="1:32">
      <c r="A2382">
        <v>3827</v>
      </c>
      <c r="B2382">
        <v>2927</v>
      </c>
      <c r="C2382" t="s">
        <v>881</v>
      </c>
      <c r="D2382" t="s">
        <v>428</v>
      </c>
      <c r="E2382" t="s">
        <v>48</v>
      </c>
      <c r="F2382" t="s">
        <v>12664</v>
      </c>
      <c r="G2382" t="s">
        <v>12665</v>
      </c>
      <c r="H2382" t="s">
        <v>171</v>
      </c>
      <c r="I2382" s="1">
        <v>28958</v>
      </c>
      <c r="J2382" t="s">
        <v>12666</v>
      </c>
      <c r="K2382" t="s">
        <v>12667</v>
      </c>
      <c r="L2382">
        <v>17134</v>
      </c>
      <c r="M2382" t="s">
        <v>171</v>
      </c>
      <c r="N2382" s="1">
        <v>44716</v>
      </c>
      <c r="O2382" s="1">
        <v>44720</v>
      </c>
      <c r="P2382">
        <v>59</v>
      </c>
      <c r="Q2382">
        <v>3</v>
      </c>
      <c r="R2382" t="s">
        <v>63</v>
      </c>
      <c r="S2382">
        <v>4</v>
      </c>
      <c r="T2382">
        <v>2</v>
      </c>
      <c r="U2382">
        <v>4</v>
      </c>
      <c r="V2382">
        <v>276</v>
      </c>
      <c r="W2382" t="s">
        <v>54</v>
      </c>
      <c r="X2382" t="s">
        <v>12668</v>
      </c>
      <c r="Y2382" t="s">
        <v>65</v>
      </c>
      <c r="Z2382" s="1">
        <v>44701</v>
      </c>
      <c r="AA2382" s="2">
        <v>0.76065972222222211</v>
      </c>
      <c r="AB2382" s="2">
        <v>0.49931712962962965</v>
      </c>
      <c r="AC2382" t="s">
        <v>44</v>
      </c>
      <c r="AD2382" t="s">
        <v>45</v>
      </c>
      <c r="AE2382" t="s">
        <v>45</v>
      </c>
      <c r="AF2382">
        <v>69</v>
      </c>
    </row>
    <row r="2383" spans="1:32">
      <c r="A2383">
        <v>3828</v>
      </c>
      <c r="B2383">
        <v>2928</v>
      </c>
      <c r="C2383" t="s">
        <v>139</v>
      </c>
      <c r="D2383" t="s">
        <v>584</v>
      </c>
      <c r="E2383" t="s">
        <v>48</v>
      </c>
      <c r="F2383" t="s">
        <v>12669</v>
      </c>
      <c r="G2383" t="s">
        <v>12670</v>
      </c>
      <c r="H2383" t="s">
        <v>457</v>
      </c>
      <c r="I2383" s="1">
        <v>38114</v>
      </c>
      <c r="J2383" t="s">
        <v>12671</v>
      </c>
      <c r="K2383" t="s">
        <v>12672</v>
      </c>
      <c r="L2383">
        <v>5144</v>
      </c>
      <c r="M2383" t="s">
        <v>457</v>
      </c>
      <c r="N2383" s="1">
        <v>44932</v>
      </c>
      <c r="O2383" s="1">
        <v>44934</v>
      </c>
      <c r="P2383">
        <v>81</v>
      </c>
      <c r="Q2383">
        <v>4</v>
      </c>
      <c r="R2383" t="s">
        <v>40</v>
      </c>
      <c r="S2383">
        <v>3</v>
      </c>
      <c r="T2383">
        <v>0</v>
      </c>
      <c r="U2383">
        <v>2</v>
      </c>
      <c r="V2383">
        <v>414</v>
      </c>
      <c r="W2383" t="s">
        <v>41</v>
      </c>
      <c r="X2383" t="s">
        <v>12673</v>
      </c>
      <c r="Y2383" t="s">
        <v>65</v>
      </c>
      <c r="Z2383" s="1">
        <v>44924</v>
      </c>
      <c r="AA2383" s="2">
        <v>0.34986111111111112</v>
      </c>
      <c r="AB2383" s="2">
        <v>0.48976851851851855</v>
      </c>
      <c r="AC2383" t="s">
        <v>44</v>
      </c>
      <c r="AD2383" t="s">
        <v>45</v>
      </c>
      <c r="AE2383" t="s">
        <v>44</v>
      </c>
      <c r="AF2383">
        <v>207</v>
      </c>
    </row>
    <row r="2384" spans="1:32">
      <c r="A2384">
        <v>3831</v>
      </c>
      <c r="B2384">
        <v>2931</v>
      </c>
      <c r="C2384" t="s">
        <v>2622</v>
      </c>
      <c r="D2384" t="s">
        <v>1726</v>
      </c>
      <c r="E2384" t="s">
        <v>48</v>
      </c>
      <c r="F2384" t="s">
        <v>12674</v>
      </c>
      <c r="G2384" t="s">
        <v>12675</v>
      </c>
      <c r="H2384" t="s">
        <v>1442</v>
      </c>
      <c r="I2384" s="1">
        <v>35093</v>
      </c>
      <c r="J2384" t="s">
        <v>12676</v>
      </c>
      <c r="K2384" t="s">
        <v>12677</v>
      </c>
      <c r="L2384">
        <v>18590</v>
      </c>
      <c r="M2384" t="s">
        <v>1442</v>
      </c>
      <c r="N2384" s="1">
        <v>44776</v>
      </c>
      <c r="O2384" s="1">
        <v>44777</v>
      </c>
      <c r="P2384">
        <v>21</v>
      </c>
      <c r="Q2384">
        <v>1</v>
      </c>
      <c r="R2384" t="s">
        <v>40</v>
      </c>
      <c r="S2384">
        <v>1</v>
      </c>
      <c r="T2384">
        <v>1</v>
      </c>
      <c r="U2384">
        <v>1</v>
      </c>
      <c r="V2384">
        <v>238</v>
      </c>
      <c r="W2384" t="s">
        <v>54</v>
      </c>
      <c r="X2384" t="s">
        <v>12678</v>
      </c>
      <c r="Y2384" t="s">
        <v>81</v>
      </c>
      <c r="Z2384" s="1">
        <v>44740</v>
      </c>
      <c r="AA2384" s="2">
        <v>0.35244212962962962</v>
      </c>
      <c r="AB2384" s="2">
        <v>0.17190972222222223</v>
      </c>
      <c r="AC2384" t="s">
        <v>45</v>
      </c>
      <c r="AD2384" t="s">
        <v>45</v>
      </c>
      <c r="AE2384" t="s">
        <v>44</v>
      </c>
      <c r="AF2384">
        <v>238</v>
      </c>
    </row>
    <row r="2385" spans="1:32">
      <c r="A2385">
        <v>3833</v>
      </c>
      <c r="B2385">
        <v>2933</v>
      </c>
      <c r="C2385" t="s">
        <v>908</v>
      </c>
      <c r="D2385" t="s">
        <v>99</v>
      </c>
      <c r="E2385" t="s">
        <v>34</v>
      </c>
      <c r="F2385" t="s">
        <v>12679</v>
      </c>
      <c r="G2385" t="s">
        <v>12680</v>
      </c>
      <c r="H2385" t="s">
        <v>418</v>
      </c>
      <c r="I2385" s="1">
        <v>36623</v>
      </c>
      <c r="J2385" t="s">
        <v>12681</v>
      </c>
      <c r="K2385" t="s">
        <v>12682</v>
      </c>
      <c r="L2385">
        <v>28439</v>
      </c>
      <c r="M2385" t="s">
        <v>418</v>
      </c>
      <c r="N2385" s="1">
        <v>44918</v>
      </c>
      <c r="O2385" s="1">
        <v>44923</v>
      </c>
      <c r="P2385">
        <v>12</v>
      </c>
      <c r="Q2385">
        <v>1</v>
      </c>
      <c r="R2385" t="s">
        <v>40</v>
      </c>
      <c r="S2385">
        <v>1</v>
      </c>
      <c r="T2385">
        <v>0</v>
      </c>
      <c r="U2385">
        <v>5</v>
      </c>
      <c r="V2385">
        <v>1245</v>
      </c>
      <c r="W2385" t="s">
        <v>41</v>
      </c>
      <c r="X2385" t="s">
        <v>12683</v>
      </c>
      <c r="Y2385" t="s">
        <v>65</v>
      </c>
      <c r="Z2385" s="1">
        <v>44890</v>
      </c>
      <c r="AA2385" s="2">
        <v>0.66635416666666669</v>
      </c>
      <c r="AB2385" s="2">
        <v>0.18790509259259258</v>
      </c>
      <c r="AC2385" t="s">
        <v>44</v>
      </c>
      <c r="AD2385" t="s">
        <v>44</v>
      </c>
      <c r="AE2385" t="s">
        <v>45</v>
      </c>
      <c r="AF2385">
        <v>249</v>
      </c>
    </row>
    <row r="2386" spans="1:32">
      <c r="A2386">
        <v>3834</v>
      </c>
      <c r="B2386">
        <v>2934</v>
      </c>
      <c r="C2386" t="s">
        <v>602</v>
      </c>
      <c r="D2386" t="s">
        <v>5842</v>
      </c>
      <c r="E2386" t="s">
        <v>48</v>
      </c>
      <c r="F2386" t="s">
        <v>12684</v>
      </c>
      <c r="G2386" t="s">
        <v>12685</v>
      </c>
      <c r="H2386" t="s">
        <v>280</v>
      </c>
      <c r="I2386" s="1">
        <v>15847</v>
      </c>
      <c r="J2386" t="s">
        <v>12686</v>
      </c>
      <c r="K2386" t="s">
        <v>12687</v>
      </c>
      <c r="L2386">
        <v>30713</v>
      </c>
      <c r="M2386" t="s">
        <v>280</v>
      </c>
      <c r="N2386" s="1">
        <v>44806</v>
      </c>
      <c r="O2386" s="1">
        <v>44809</v>
      </c>
      <c r="P2386">
        <v>42</v>
      </c>
      <c r="Q2386">
        <v>2</v>
      </c>
      <c r="R2386" t="s">
        <v>40</v>
      </c>
      <c r="S2386">
        <v>1</v>
      </c>
      <c r="T2386">
        <v>2</v>
      </c>
      <c r="U2386">
        <v>3</v>
      </c>
      <c r="V2386">
        <v>675</v>
      </c>
      <c r="W2386" t="s">
        <v>54</v>
      </c>
      <c r="X2386" t="s">
        <v>12688</v>
      </c>
      <c r="Y2386" t="s">
        <v>81</v>
      </c>
      <c r="Z2386" s="1">
        <v>44770</v>
      </c>
      <c r="AA2386" s="2">
        <v>0.70978009259259256</v>
      </c>
      <c r="AB2386" s="2">
        <v>0.54173611111111108</v>
      </c>
      <c r="AC2386" t="s">
        <v>45</v>
      </c>
      <c r="AD2386" t="s">
        <v>44</v>
      </c>
      <c r="AE2386" t="s">
        <v>44</v>
      </c>
      <c r="AF2386">
        <v>225</v>
      </c>
    </row>
    <row r="2387" spans="1:32">
      <c r="A2387">
        <v>3836</v>
      </c>
      <c r="B2387">
        <v>2936</v>
      </c>
      <c r="C2387" t="s">
        <v>3322</v>
      </c>
      <c r="D2387" t="s">
        <v>7264</v>
      </c>
      <c r="E2387" t="s">
        <v>48</v>
      </c>
      <c r="F2387" t="s">
        <v>12689</v>
      </c>
      <c r="G2387" t="s">
        <v>12690</v>
      </c>
      <c r="H2387" t="s">
        <v>171</v>
      </c>
      <c r="I2387" s="1">
        <v>28026</v>
      </c>
      <c r="J2387" t="s">
        <v>12691</v>
      </c>
      <c r="K2387" t="s">
        <v>12692</v>
      </c>
      <c r="L2387">
        <v>93715</v>
      </c>
      <c r="M2387" t="s">
        <v>171</v>
      </c>
      <c r="N2387" s="1">
        <v>44930</v>
      </c>
      <c r="O2387" s="1">
        <v>44932</v>
      </c>
      <c r="P2387">
        <v>57</v>
      </c>
      <c r="Q2387">
        <v>3</v>
      </c>
      <c r="R2387" t="s">
        <v>40</v>
      </c>
      <c r="S2387">
        <v>1</v>
      </c>
      <c r="T2387">
        <v>1</v>
      </c>
      <c r="U2387">
        <v>2</v>
      </c>
      <c r="V2387">
        <v>476</v>
      </c>
      <c r="W2387" t="s">
        <v>54</v>
      </c>
      <c r="X2387" t="s">
        <v>12693</v>
      </c>
      <c r="Y2387" t="s">
        <v>6</v>
      </c>
      <c r="Z2387" s="1">
        <v>44921</v>
      </c>
      <c r="AA2387" s="2">
        <v>0.15881944444444443</v>
      </c>
      <c r="AB2387" s="2">
        <v>0.7519097222222223</v>
      </c>
      <c r="AC2387" t="s">
        <v>45</v>
      </c>
      <c r="AD2387" t="s">
        <v>44</v>
      </c>
      <c r="AE2387" t="s">
        <v>45</v>
      </c>
      <c r="AF2387">
        <v>238</v>
      </c>
    </row>
    <row r="2388" spans="1:32">
      <c r="A2388">
        <v>3837</v>
      </c>
      <c r="B2388">
        <v>2937</v>
      </c>
      <c r="C2388" t="s">
        <v>4158</v>
      </c>
      <c r="D2388" t="s">
        <v>12694</v>
      </c>
      <c r="E2388" t="s">
        <v>34</v>
      </c>
      <c r="F2388" t="s">
        <v>12695</v>
      </c>
      <c r="G2388" t="s">
        <v>12696</v>
      </c>
      <c r="H2388" t="s">
        <v>50</v>
      </c>
      <c r="I2388" s="1">
        <v>28489</v>
      </c>
      <c r="J2388" t="s">
        <v>12697</v>
      </c>
      <c r="K2388" t="s">
        <v>12698</v>
      </c>
      <c r="L2388">
        <v>95352</v>
      </c>
      <c r="M2388" t="s">
        <v>50</v>
      </c>
      <c r="N2388" s="1">
        <v>44732</v>
      </c>
      <c r="O2388" s="1">
        <v>44737</v>
      </c>
      <c r="P2388">
        <v>14</v>
      </c>
      <c r="Q2388">
        <v>1</v>
      </c>
      <c r="R2388" t="s">
        <v>63</v>
      </c>
      <c r="S2388">
        <v>1</v>
      </c>
      <c r="T2388">
        <v>1</v>
      </c>
      <c r="U2388">
        <v>5</v>
      </c>
      <c r="V2388">
        <v>420</v>
      </c>
      <c r="W2388" t="s">
        <v>54</v>
      </c>
      <c r="X2388" t="s">
        <v>12699</v>
      </c>
      <c r="Y2388" t="s">
        <v>6</v>
      </c>
      <c r="Z2388" s="1">
        <v>44710</v>
      </c>
      <c r="AA2388" s="2">
        <v>0.13789351851851853</v>
      </c>
      <c r="AB2388" s="2">
        <v>0.67054398148148142</v>
      </c>
      <c r="AC2388" t="s">
        <v>44</v>
      </c>
      <c r="AD2388" t="s">
        <v>45</v>
      </c>
      <c r="AE2388" t="s">
        <v>44</v>
      </c>
      <c r="AF2388">
        <v>84</v>
      </c>
    </row>
    <row r="2389" spans="1:32">
      <c r="A2389">
        <v>3838</v>
      </c>
      <c r="B2389">
        <v>2938</v>
      </c>
      <c r="C2389" t="s">
        <v>1527</v>
      </c>
      <c r="D2389" t="s">
        <v>8134</v>
      </c>
      <c r="E2389" t="s">
        <v>34</v>
      </c>
      <c r="F2389" t="s">
        <v>12700</v>
      </c>
      <c r="G2389" t="s">
        <v>12701</v>
      </c>
      <c r="H2389" t="s">
        <v>941</v>
      </c>
      <c r="I2389" s="1">
        <v>16424</v>
      </c>
      <c r="J2389" t="s">
        <v>12702</v>
      </c>
      <c r="K2389" t="s">
        <v>12703</v>
      </c>
      <c r="L2389">
        <v>97542</v>
      </c>
      <c r="M2389" t="s">
        <v>941</v>
      </c>
      <c r="N2389" s="1">
        <v>44649</v>
      </c>
      <c r="O2389" s="1">
        <v>44651</v>
      </c>
      <c r="P2389">
        <v>57</v>
      </c>
      <c r="Q2389">
        <v>3</v>
      </c>
      <c r="R2389" t="s">
        <v>40</v>
      </c>
      <c r="S2389">
        <v>1</v>
      </c>
      <c r="T2389">
        <v>2</v>
      </c>
      <c r="U2389">
        <v>2</v>
      </c>
      <c r="V2389">
        <v>408</v>
      </c>
      <c r="W2389" t="s">
        <v>54</v>
      </c>
      <c r="X2389" t="s">
        <v>12704</v>
      </c>
      <c r="Y2389" t="s">
        <v>43</v>
      </c>
      <c r="Z2389" s="1">
        <v>44636</v>
      </c>
      <c r="AA2389" s="2">
        <v>0.31370370370370371</v>
      </c>
      <c r="AB2389" s="2">
        <v>0.36844907407407407</v>
      </c>
      <c r="AC2389" t="s">
        <v>45</v>
      </c>
      <c r="AD2389" t="s">
        <v>44</v>
      </c>
      <c r="AE2389" t="s">
        <v>45</v>
      </c>
      <c r="AF2389">
        <v>204</v>
      </c>
    </row>
    <row r="2390" spans="1:32">
      <c r="A2390">
        <v>3839</v>
      </c>
      <c r="B2390">
        <v>2939</v>
      </c>
      <c r="C2390" t="s">
        <v>3223</v>
      </c>
      <c r="D2390" t="s">
        <v>5913</v>
      </c>
      <c r="E2390" t="s">
        <v>34</v>
      </c>
      <c r="F2390" t="s">
        <v>12705</v>
      </c>
      <c r="G2390" t="s">
        <v>12706</v>
      </c>
      <c r="H2390" t="s">
        <v>1442</v>
      </c>
      <c r="I2390" s="1">
        <v>26243</v>
      </c>
      <c r="J2390" t="s">
        <v>12707</v>
      </c>
      <c r="K2390" t="s">
        <v>12708</v>
      </c>
      <c r="L2390">
        <v>21914</v>
      </c>
      <c r="M2390" t="s">
        <v>1442</v>
      </c>
      <c r="N2390" s="1">
        <v>44795</v>
      </c>
      <c r="O2390" s="1">
        <v>44798</v>
      </c>
      <c r="P2390">
        <v>43</v>
      </c>
      <c r="Q2390">
        <v>2</v>
      </c>
      <c r="R2390" t="s">
        <v>53</v>
      </c>
      <c r="S2390">
        <v>1</v>
      </c>
      <c r="T2390">
        <v>0</v>
      </c>
      <c r="U2390">
        <v>3</v>
      </c>
      <c r="V2390">
        <v>447</v>
      </c>
      <c r="W2390" t="s">
        <v>41</v>
      </c>
      <c r="X2390" t="s">
        <v>12709</v>
      </c>
      <c r="Y2390" t="s">
        <v>81</v>
      </c>
      <c r="Z2390" s="1">
        <v>44778</v>
      </c>
      <c r="AA2390" s="2">
        <v>0.13302083333333334</v>
      </c>
      <c r="AB2390" s="2">
        <v>0.65494212962962961</v>
      </c>
      <c r="AC2390" t="s">
        <v>45</v>
      </c>
      <c r="AD2390" t="s">
        <v>45</v>
      </c>
      <c r="AE2390" t="s">
        <v>44</v>
      </c>
      <c r="AF2390">
        <v>149</v>
      </c>
    </row>
    <row r="2391" spans="1:32">
      <c r="A2391">
        <v>3841</v>
      </c>
      <c r="B2391">
        <v>2941</v>
      </c>
      <c r="C2391" t="s">
        <v>1573</v>
      </c>
      <c r="D2391" t="s">
        <v>385</v>
      </c>
      <c r="E2391" t="s">
        <v>48</v>
      </c>
      <c r="F2391" t="s">
        <v>12710</v>
      </c>
      <c r="G2391" t="s">
        <v>12711</v>
      </c>
      <c r="H2391" t="s">
        <v>171</v>
      </c>
      <c r="I2391" s="1">
        <v>35620</v>
      </c>
      <c r="J2391" t="s">
        <v>12712</v>
      </c>
      <c r="K2391" t="s">
        <v>12713</v>
      </c>
      <c r="L2391">
        <v>58225</v>
      </c>
      <c r="M2391" t="s">
        <v>171</v>
      </c>
      <c r="N2391" s="1">
        <v>44929</v>
      </c>
      <c r="O2391" s="1">
        <v>44932</v>
      </c>
      <c r="P2391">
        <v>84</v>
      </c>
      <c r="Q2391">
        <v>4</v>
      </c>
      <c r="R2391" t="s">
        <v>40</v>
      </c>
      <c r="S2391">
        <v>4</v>
      </c>
      <c r="T2391">
        <v>2</v>
      </c>
      <c r="U2391">
        <v>3</v>
      </c>
      <c r="V2391">
        <v>603</v>
      </c>
      <c r="W2391" t="s">
        <v>54</v>
      </c>
      <c r="X2391" t="s">
        <v>12714</v>
      </c>
      <c r="Y2391" t="s">
        <v>81</v>
      </c>
      <c r="Z2391" s="1">
        <v>44908</v>
      </c>
      <c r="AA2391" s="2">
        <v>0.40820601851851851</v>
      </c>
      <c r="AB2391" s="2">
        <v>0.59668981481481487</v>
      </c>
      <c r="AC2391" t="s">
        <v>45</v>
      </c>
      <c r="AD2391" t="s">
        <v>44</v>
      </c>
      <c r="AE2391" t="s">
        <v>45</v>
      </c>
      <c r="AF2391">
        <v>201</v>
      </c>
    </row>
    <row r="2392" spans="1:32">
      <c r="A2392">
        <v>3842</v>
      </c>
      <c r="B2392">
        <v>2942</v>
      </c>
      <c r="C2392" t="s">
        <v>3610</v>
      </c>
      <c r="D2392" t="s">
        <v>3901</v>
      </c>
      <c r="E2392" t="s">
        <v>48</v>
      </c>
      <c r="F2392" t="s">
        <v>12715</v>
      </c>
      <c r="G2392" t="s">
        <v>12716</v>
      </c>
      <c r="H2392" t="s">
        <v>171</v>
      </c>
      <c r="I2392" s="1">
        <v>33439</v>
      </c>
      <c r="J2392" t="s">
        <v>12717</v>
      </c>
      <c r="K2392" t="s">
        <v>12718</v>
      </c>
      <c r="L2392">
        <v>63710</v>
      </c>
      <c r="M2392" t="s">
        <v>171</v>
      </c>
      <c r="N2392" s="1">
        <v>44851</v>
      </c>
      <c r="O2392" s="1">
        <v>44853</v>
      </c>
      <c r="P2392">
        <v>30</v>
      </c>
      <c r="Q2392">
        <v>2</v>
      </c>
      <c r="R2392" t="s">
        <v>40</v>
      </c>
      <c r="S2392">
        <v>1</v>
      </c>
      <c r="T2392">
        <v>2</v>
      </c>
      <c r="U2392">
        <v>2</v>
      </c>
      <c r="V2392">
        <v>414</v>
      </c>
      <c r="W2392" t="s">
        <v>54</v>
      </c>
      <c r="X2392" t="s">
        <v>12719</v>
      </c>
      <c r="Y2392" t="s">
        <v>65</v>
      </c>
      <c r="Z2392" s="1">
        <v>44828</v>
      </c>
      <c r="AA2392" s="2">
        <v>0.26299768518518518</v>
      </c>
      <c r="AB2392" s="2">
        <v>0.70803240740740747</v>
      </c>
      <c r="AC2392" t="s">
        <v>44</v>
      </c>
      <c r="AD2392" t="s">
        <v>44</v>
      </c>
      <c r="AE2392" t="s">
        <v>45</v>
      </c>
      <c r="AF2392">
        <v>207</v>
      </c>
    </row>
    <row r="2393" spans="1:32">
      <c r="A2393">
        <v>3843</v>
      </c>
      <c r="B2393">
        <v>2943</v>
      </c>
      <c r="C2393" t="s">
        <v>5934</v>
      </c>
      <c r="D2393" t="s">
        <v>3784</v>
      </c>
      <c r="E2393" t="s">
        <v>48</v>
      </c>
      <c r="F2393" t="s">
        <v>12720</v>
      </c>
      <c r="G2393" t="s">
        <v>12721</v>
      </c>
      <c r="H2393" t="s">
        <v>418</v>
      </c>
      <c r="I2393" s="1">
        <v>17419</v>
      </c>
      <c r="J2393" t="s">
        <v>12722</v>
      </c>
      <c r="K2393" t="s">
        <v>12723</v>
      </c>
      <c r="L2393">
        <v>37676</v>
      </c>
      <c r="M2393" t="s">
        <v>418</v>
      </c>
      <c r="N2393" s="1">
        <v>44887</v>
      </c>
      <c r="O2393" s="1">
        <v>44890</v>
      </c>
      <c r="P2393">
        <v>81</v>
      </c>
      <c r="Q2393">
        <v>4</v>
      </c>
      <c r="R2393" t="s">
        <v>40</v>
      </c>
      <c r="S2393">
        <v>4</v>
      </c>
      <c r="T2393">
        <v>0</v>
      </c>
      <c r="U2393">
        <v>3</v>
      </c>
      <c r="V2393">
        <v>711</v>
      </c>
      <c r="W2393" t="s">
        <v>54</v>
      </c>
      <c r="X2393" t="s">
        <v>12724</v>
      </c>
      <c r="Y2393" t="s">
        <v>65</v>
      </c>
      <c r="Z2393" s="1">
        <v>44857</v>
      </c>
      <c r="AA2393" s="2">
        <v>0.77961805555555552</v>
      </c>
      <c r="AB2393" s="2">
        <v>0.79751157407407414</v>
      </c>
      <c r="AC2393" t="s">
        <v>45</v>
      </c>
      <c r="AD2393" t="s">
        <v>45</v>
      </c>
      <c r="AE2393" t="s">
        <v>45</v>
      </c>
      <c r="AF2393">
        <v>237</v>
      </c>
    </row>
    <row r="2394" spans="1:32">
      <c r="A2394">
        <v>3844</v>
      </c>
      <c r="B2394">
        <v>2944</v>
      </c>
      <c r="C2394" t="s">
        <v>3540</v>
      </c>
      <c r="D2394" t="s">
        <v>75</v>
      </c>
      <c r="E2394" t="s">
        <v>48</v>
      </c>
      <c r="F2394" t="s">
        <v>12725</v>
      </c>
      <c r="G2394" t="s">
        <v>12726</v>
      </c>
      <c r="H2394" t="s">
        <v>94</v>
      </c>
      <c r="I2394" s="1">
        <v>34255</v>
      </c>
      <c r="J2394" t="s">
        <v>12727</v>
      </c>
      <c r="K2394" t="s">
        <v>12728</v>
      </c>
      <c r="L2394">
        <v>82549</v>
      </c>
      <c r="M2394" t="s">
        <v>94</v>
      </c>
      <c r="N2394" s="1">
        <v>44790</v>
      </c>
      <c r="O2394" s="1">
        <v>44793</v>
      </c>
      <c r="P2394">
        <v>34</v>
      </c>
      <c r="Q2394">
        <v>2</v>
      </c>
      <c r="R2394" t="s">
        <v>53</v>
      </c>
      <c r="S2394">
        <v>2</v>
      </c>
      <c r="T2394">
        <v>1</v>
      </c>
      <c r="U2394">
        <v>3</v>
      </c>
      <c r="V2394">
        <v>387</v>
      </c>
      <c r="W2394" t="s">
        <v>41</v>
      </c>
      <c r="X2394" t="s">
        <v>12729</v>
      </c>
      <c r="Y2394" t="s">
        <v>65</v>
      </c>
      <c r="Z2394" s="1">
        <v>44780</v>
      </c>
      <c r="AA2394" s="2">
        <v>0.71842592592592591</v>
      </c>
      <c r="AB2394" s="2">
        <v>0.46016203703703701</v>
      </c>
      <c r="AC2394" t="s">
        <v>44</v>
      </c>
      <c r="AD2394" t="s">
        <v>44</v>
      </c>
      <c r="AE2394" t="s">
        <v>44</v>
      </c>
      <c r="AF2394">
        <v>129</v>
      </c>
    </row>
    <row r="2395" spans="1:32">
      <c r="A2395">
        <v>3845</v>
      </c>
      <c r="B2395">
        <v>2945</v>
      </c>
      <c r="C2395" t="s">
        <v>552</v>
      </c>
      <c r="D2395" t="s">
        <v>596</v>
      </c>
      <c r="E2395" t="s">
        <v>48</v>
      </c>
      <c r="F2395" t="s">
        <v>12730</v>
      </c>
      <c r="G2395" t="s">
        <v>12731</v>
      </c>
      <c r="H2395" t="s">
        <v>405</v>
      </c>
      <c r="I2395" s="1">
        <v>26049</v>
      </c>
      <c r="J2395" t="s">
        <v>12732</v>
      </c>
      <c r="K2395" t="s">
        <v>12733</v>
      </c>
      <c r="L2395">
        <v>14213</v>
      </c>
      <c r="M2395" t="s">
        <v>405</v>
      </c>
      <c r="N2395" s="1">
        <v>44707</v>
      </c>
      <c r="O2395" s="1">
        <v>44709</v>
      </c>
      <c r="P2395">
        <v>33</v>
      </c>
      <c r="Q2395">
        <v>2</v>
      </c>
      <c r="R2395" t="s">
        <v>40</v>
      </c>
      <c r="S2395">
        <v>3</v>
      </c>
      <c r="T2395">
        <v>2</v>
      </c>
      <c r="U2395">
        <v>2</v>
      </c>
      <c r="V2395">
        <v>468</v>
      </c>
      <c r="W2395" t="s">
        <v>54</v>
      </c>
      <c r="X2395" t="s">
        <v>12734</v>
      </c>
      <c r="Y2395" t="s">
        <v>6</v>
      </c>
      <c r="Z2395" s="1">
        <v>44690</v>
      </c>
      <c r="AA2395" s="2">
        <v>0.3054398148148148</v>
      </c>
      <c r="AB2395" s="2">
        <v>0.10118055555555555</v>
      </c>
      <c r="AC2395" t="s">
        <v>44</v>
      </c>
      <c r="AD2395" t="s">
        <v>45</v>
      </c>
      <c r="AE2395" t="s">
        <v>44</v>
      </c>
      <c r="AF2395">
        <v>234</v>
      </c>
    </row>
    <row r="2396" spans="1:32">
      <c r="A2396">
        <v>3846</v>
      </c>
      <c r="B2396">
        <v>2946</v>
      </c>
      <c r="C2396" t="s">
        <v>1527</v>
      </c>
      <c r="D2396" t="s">
        <v>5985</v>
      </c>
      <c r="E2396" t="s">
        <v>34</v>
      </c>
      <c r="F2396" t="s">
        <v>12735</v>
      </c>
      <c r="G2396" t="s">
        <v>12736</v>
      </c>
      <c r="H2396" t="s">
        <v>129</v>
      </c>
      <c r="I2396" s="1">
        <v>17106</v>
      </c>
      <c r="J2396" t="s">
        <v>12737</v>
      </c>
      <c r="K2396" t="s">
        <v>12738</v>
      </c>
      <c r="L2396">
        <v>8811</v>
      </c>
      <c r="M2396" t="s">
        <v>129</v>
      </c>
      <c r="N2396" s="1">
        <v>44604</v>
      </c>
      <c r="O2396" s="1">
        <v>44608</v>
      </c>
      <c r="P2396">
        <v>95</v>
      </c>
      <c r="Q2396">
        <v>4</v>
      </c>
      <c r="R2396" t="s">
        <v>63</v>
      </c>
      <c r="S2396">
        <v>4</v>
      </c>
      <c r="T2396">
        <v>0</v>
      </c>
      <c r="U2396">
        <v>4</v>
      </c>
      <c r="V2396">
        <v>312</v>
      </c>
      <c r="W2396" t="s">
        <v>41</v>
      </c>
      <c r="X2396" t="s">
        <v>12739</v>
      </c>
      <c r="Y2396" t="s">
        <v>43</v>
      </c>
      <c r="Z2396" s="1">
        <v>44570</v>
      </c>
      <c r="AA2396" s="2">
        <v>0.14333333333333334</v>
      </c>
      <c r="AB2396" s="2">
        <v>0.81155092592592604</v>
      </c>
      <c r="AC2396" t="s">
        <v>44</v>
      </c>
      <c r="AD2396" t="s">
        <v>45</v>
      </c>
      <c r="AE2396" t="s">
        <v>45</v>
      </c>
      <c r="AF2396">
        <v>78</v>
      </c>
    </row>
    <row r="2397" spans="1:32">
      <c r="A2397">
        <v>3848</v>
      </c>
      <c r="B2397">
        <v>2948</v>
      </c>
      <c r="C2397" t="s">
        <v>12740</v>
      </c>
      <c r="D2397" t="s">
        <v>3397</v>
      </c>
      <c r="E2397" t="s">
        <v>48</v>
      </c>
      <c r="F2397" t="s">
        <v>12741</v>
      </c>
      <c r="G2397" t="s">
        <v>12742</v>
      </c>
      <c r="H2397" t="s">
        <v>280</v>
      </c>
      <c r="I2397" s="1">
        <v>34101</v>
      </c>
      <c r="J2397" t="s">
        <v>12743</v>
      </c>
      <c r="K2397" t="s">
        <v>12744</v>
      </c>
      <c r="L2397">
        <v>47732</v>
      </c>
      <c r="M2397" t="s">
        <v>280</v>
      </c>
      <c r="N2397" s="1">
        <v>44720</v>
      </c>
      <c r="O2397" s="1">
        <v>44724</v>
      </c>
      <c r="P2397">
        <v>32</v>
      </c>
      <c r="Q2397">
        <v>2</v>
      </c>
      <c r="R2397" t="s">
        <v>63</v>
      </c>
      <c r="S2397">
        <v>4</v>
      </c>
      <c r="T2397">
        <v>1</v>
      </c>
      <c r="U2397">
        <v>4</v>
      </c>
      <c r="V2397">
        <v>312</v>
      </c>
      <c r="W2397" t="s">
        <v>54</v>
      </c>
      <c r="X2397" t="s">
        <v>12745</v>
      </c>
      <c r="Y2397" t="s">
        <v>6</v>
      </c>
      <c r="Z2397" s="1">
        <v>44710</v>
      </c>
      <c r="AA2397" s="2">
        <v>0.66896990740740747</v>
      </c>
      <c r="AB2397" s="2">
        <v>0.62337962962962956</v>
      </c>
      <c r="AC2397" t="s">
        <v>45</v>
      </c>
      <c r="AD2397" t="s">
        <v>44</v>
      </c>
      <c r="AE2397" t="s">
        <v>45</v>
      </c>
      <c r="AF2397">
        <v>78</v>
      </c>
    </row>
    <row r="2398" spans="1:32">
      <c r="A2398">
        <v>3850</v>
      </c>
      <c r="B2398">
        <v>2950</v>
      </c>
      <c r="C2398" t="s">
        <v>11400</v>
      </c>
      <c r="D2398" t="s">
        <v>12746</v>
      </c>
      <c r="E2398" t="s">
        <v>48</v>
      </c>
      <c r="F2398" t="s">
        <v>12747</v>
      </c>
      <c r="G2398" t="s">
        <v>12748</v>
      </c>
      <c r="H2398" t="s">
        <v>109</v>
      </c>
      <c r="I2398" s="1">
        <v>32325</v>
      </c>
      <c r="J2398" t="s">
        <v>12749</v>
      </c>
      <c r="K2398" t="s">
        <v>12750</v>
      </c>
      <c r="L2398">
        <v>39006</v>
      </c>
      <c r="M2398" t="s">
        <v>109</v>
      </c>
      <c r="N2398" s="1">
        <v>44756</v>
      </c>
      <c r="O2398" s="1">
        <v>44757</v>
      </c>
      <c r="P2398">
        <v>66</v>
      </c>
      <c r="Q2398">
        <v>3</v>
      </c>
      <c r="R2398" t="s">
        <v>40</v>
      </c>
      <c r="S2398">
        <v>2</v>
      </c>
      <c r="T2398">
        <v>0</v>
      </c>
      <c r="U2398">
        <v>1</v>
      </c>
      <c r="V2398">
        <v>217</v>
      </c>
      <c r="W2398" t="s">
        <v>41</v>
      </c>
      <c r="X2398" t="s">
        <v>12751</v>
      </c>
      <c r="Y2398" t="s">
        <v>6</v>
      </c>
      <c r="Z2398" s="1">
        <v>44739</v>
      </c>
      <c r="AA2398" s="2">
        <v>0.49899305555555556</v>
      </c>
      <c r="AB2398" s="2">
        <v>0.9107291666666667</v>
      </c>
      <c r="AC2398" t="s">
        <v>45</v>
      </c>
      <c r="AD2398" t="s">
        <v>44</v>
      </c>
      <c r="AE2398" t="s">
        <v>44</v>
      </c>
      <c r="AF2398">
        <v>217</v>
      </c>
    </row>
    <row r="2399" spans="1:32">
      <c r="A2399">
        <v>3851</v>
      </c>
      <c r="B2399">
        <v>2951</v>
      </c>
      <c r="C2399" t="s">
        <v>3223</v>
      </c>
      <c r="D2399" t="s">
        <v>191</v>
      </c>
      <c r="E2399" t="s">
        <v>48</v>
      </c>
      <c r="F2399" t="s">
        <v>12752</v>
      </c>
      <c r="G2399" t="s">
        <v>12753</v>
      </c>
      <c r="H2399" t="s">
        <v>217</v>
      </c>
      <c r="I2399" s="1">
        <v>28382</v>
      </c>
      <c r="J2399" t="s">
        <v>12754</v>
      </c>
      <c r="K2399" t="s">
        <v>12755</v>
      </c>
      <c r="L2399">
        <v>11633</v>
      </c>
      <c r="M2399" t="s">
        <v>217</v>
      </c>
      <c r="N2399" s="1">
        <v>44787</v>
      </c>
      <c r="O2399" s="1">
        <v>44792</v>
      </c>
      <c r="P2399">
        <v>86</v>
      </c>
      <c r="Q2399">
        <v>4</v>
      </c>
      <c r="R2399" t="s">
        <v>63</v>
      </c>
      <c r="S2399">
        <v>1</v>
      </c>
      <c r="T2399">
        <v>2</v>
      </c>
      <c r="U2399">
        <v>5</v>
      </c>
      <c r="V2399">
        <v>400</v>
      </c>
      <c r="W2399" t="s">
        <v>54</v>
      </c>
      <c r="X2399" t="s">
        <v>12756</v>
      </c>
      <c r="Y2399" t="s">
        <v>65</v>
      </c>
      <c r="Z2399" s="1">
        <v>44769</v>
      </c>
      <c r="AA2399" s="2">
        <v>0.41740740740740739</v>
      </c>
      <c r="AB2399" s="2">
        <v>0.41662037037037036</v>
      </c>
      <c r="AC2399" t="s">
        <v>44</v>
      </c>
      <c r="AD2399" t="s">
        <v>45</v>
      </c>
      <c r="AE2399" t="s">
        <v>45</v>
      </c>
      <c r="AF2399">
        <v>80</v>
      </c>
    </row>
    <row r="2400" spans="1:32">
      <c r="A2400">
        <v>3852</v>
      </c>
      <c r="B2400">
        <v>2952</v>
      </c>
      <c r="C2400" t="s">
        <v>5254</v>
      </c>
      <c r="D2400" t="s">
        <v>768</v>
      </c>
      <c r="E2400" t="s">
        <v>48</v>
      </c>
      <c r="F2400" t="s">
        <v>12757</v>
      </c>
      <c r="G2400" t="s">
        <v>12758</v>
      </c>
      <c r="H2400" t="s">
        <v>1251</v>
      </c>
      <c r="I2400" s="1">
        <v>36748</v>
      </c>
      <c r="J2400" t="s">
        <v>12759</v>
      </c>
      <c r="K2400" t="s">
        <v>12760</v>
      </c>
      <c r="L2400">
        <v>29361</v>
      </c>
      <c r="M2400" t="s">
        <v>1251</v>
      </c>
      <c r="N2400" s="1">
        <v>44739</v>
      </c>
      <c r="O2400" s="1">
        <v>44742</v>
      </c>
      <c r="P2400">
        <v>33</v>
      </c>
      <c r="Q2400">
        <v>2</v>
      </c>
      <c r="R2400" t="s">
        <v>40</v>
      </c>
      <c r="S2400">
        <v>3</v>
      </c>
      <c r="T2400">
        <v>0</v>
      </c>
      <c r="U2400">
        <v>3</v>
      </c>
      <c r="V2400">
        <v>681</v>
      </c>
      <c r="W2400" t="s">
        <v>54</v>
      </c>
      <c r="X2400" t="s">
        <v>12761</v>
      </c>
      <c r="Y2400" t="s">
        <v>65</v>
      </c>
      <c r="Z2400" s="1">
        <v>44729</v>
      </c>
      <c r="AA2400" s="2">
        <v>0.32175925925925924</v>
      </c>
      <c r="AB2400" s="2">
        <v>0.36924768518518519</v>
      </c>
      <c r="AC2400" t="s">
        <v>45</v>
      </c>
      <c r="AD2400" t="s">
        <v>45</v>
      </c>
      <c r="AE2400" t="s">
        <v>45</v>
      </c>
      <c r="AF2400">
        <v>227</v>
      </c>
    </row>
    <row r="2401" spans="1:32">
      <c r="A2401">
        <v>3853</v>
      </c>
      <c r="B2401">
        <v>2953</v>
      </c>
      <c r="C2401" t="s">
        <v>6006</v>
      </c>
      <c r="D2401" t="s">
        <v>83</v>
      </c>
      <c r="E2401" t="s">
        <v>48</v>
      </c>
      <c r="F2401" t="s">
        <v>12762</v>
      </c>
      <c r="G2401" t="s">
        <v>12763</v>
      </c>
      <c r="H2401" t="s">
        <v>941</v>
      </c>
      <c r="I2401" s="1">
        <v>38605</v>
      </c>
      <c r="J2401" t="s">
        <v>12764</v>
      </c>
      <c r="K2401" t="s">
        <v>12765</v>
      </c>
      <c r="L2401">
        <v>10955</v>
      </c>
      <c r="M2401" t="s">
        <v>941</v>
      </c>
      <c r="N2401" s="1">
        <v>44886</v>
      </c>
      <c r="O2401" s="1">
        <v>44887</v>
      </c>
      <c r="P2401">
        <v>32</v>
      </c>
      <c r="Q2401">
        <v>2</v>
      </c>
      <c r="R2401" t="s">
        <v>63</v>
      </c>
      <c r="S2401">
        <v>2</v>
      </c>
      <c r="T2401">
        <v>1</v>
      </c>
      <c r="U2401">
        <v>1</v>
      </c>
      <c r="V2401">
        <v>60</v>
      </c>
      <c r="W2401" t="s">
        <v>41</v>
      </c>
      <c r="X2401" t="s">
        <v>12766</v>
      </c>
      <c r="Y2401" t="s">
        <v>65</v>
      </c>
      <c r="Z2401" s="1">
        <v>44881</v>
      </c>
      <c r="AA2401" s="2">
        <v>0.45589120370370373</v>
      </c>
      <c r="AB2401" s="2">
        <v>0.53468749999999998</v>
      </c>
      <c r="AC2401" t="s">
        <v>45</v>
      </c>
      <c r="AD2401" t="s">
        <v>45</v>
      </c>
      <c r="AE2401" t="s">
        <v>45</v>
      </c>
      <c r="AF2401">
        <v>60</v>
      </c>
    </row>
    <row r="2402" spans="1:32">
      <c r="A2402">
        <v>3854</v>
      </c>
      <c r="B2402">
        <v>2954</v>
      </c>
      <c r="C2402" t="s">
        <v>1639</v>
      </c>
      <c r="D2402" t="s">
        <v>57</v>
      </c>
      <c r="E2402" t="s">
        <v>48</v>
      </c>
      <c r="F2402" t="s">
        <v>12767</v>
      </c>
      <c r="G2402">
        <f>1-701-792-8948</f>
        <v>-10440</v>
      </c>
      <c r="H2402" t="s">
        <v>725</v>
      </c>
      <c r="I2402" s="1">
        <v>38258</v>
      </c>
      <c r="J2402" t="s">
        <v>12768</v>
      </c>
      <c r="K2402" t="s">
        <v>12769</v>
      </c>
      <c r="L2402">
        <v>66376</v>
      </c>
      <c r="M2402" t="s">
        <v>725</v>
      </c>
      <c r="N2402" s="1">
        <v>44926</v>
      </c>
      <c r="O2402" s="1">
        <v>44930</v>
      </c>
      <c r="P2402">
        <v>19</v>
      </c>
      <c r="Q2402">
        <v>1</v>
      </c>
      <c r="R2402" t="s">
        <v>53</v>
      </c>
      <c r="S2402">
        <v>1</v>
      </c>
      <c r="T2402">
        <v>1</v>
      </c>
      <c r="U2402">
        <v>4</v>
      </c>
      <c r="V2402">
        <v>592</v>
      </c>
      <c r="W2402" t="s">
        <v>54</v>
      </c>
      <c r="X2402" t="s">
        <v>12770</v>
      </c>
      <c r="Y2402" t="s">
        <v>81</v>
      </c>
      <c r="Z2402" s="1">
        <v>44901</v>
      </c>
      <c r="AA2402" s="2">
        <v>1.8622685185185183E-2</v>
      </c>
      <c r="AB2402" s="2">
        <v>0.68143518518518509</v>
      </c>
      <c r="AC2402" t="s">
        <v>45</v>
      </c>
      <c r="AD2402" t="s">
        <v>44</v>
      </c>
      <c r="AE2402" t="s">
        <v>44</v>
      </c>
      <c r="AF2402">
        <v>148</v>
      </c>
    </row>
    <row r="2403" spans="1:32">
      <c r="A2403">
        <v>3855</v>
      </c>
      <c r="B2403">
        <v>2955</v>
      </c>
      <c r="C2403" t="s">
        <v>757</v>
      </c>
      <c r="D2403" t="s">
        <v>12771</v>
      </c>
      <c r="E2403" t="s">
        <v>34</v>
      </c>
      <c r="F2403" t="s">
        <v>12772</v>
      </c>
      <c r="G2403" t="s">
        <v>12773</v>
      </c>
      <c r="H2403" t="s">
        <v>941</v>
      </c>
      <c r="I2403" s="1">
        <v>22177</v>
      </c>
      <c r="J2403" t="s">
        <v>12774</v>
      </c>
      <c r="K2403" t="s">
        <v>12775</v>
      </c>
      <c r="L2403">
        <v>54468</v>
      </c>
      <c r="M2403" t="s">
        <v>941</v>
      </c>
      <c r="N2403" s="1">
        <v>44804</v>
      </c>
      <c r="O2403" s="1">
        <v>44807</v>
      </c>
      <c r="P2403">
        <v>34</v>
      </c>
      <c r="Q2403">
        <v>2</v>
      </c>
      <c r="R2403" t="s">
        <v>53</v>
      </c>
      <c r="S2403">
        <v>1</v>
      </c>
      <c r="T2403">
        <v>1</v>
      </c>
      <c r="U2403">
        <v>3</v>
      </c>
      <c r="V2403">
        <v>417</v>
      </c>
      <c r="W2403" t="s">
        <v>41</v>
      </c>
      <c r="X2403" t="s">
        <v>12776</v>
      </c>
      <c r="Y2403" t="s">
        <v>6</v>
      </c>
      <c r="Z2403" s="1">
        <v>44773</v>
      </c>
      <c r="AA2403" s="2">
        <v>0.29137731481481483</v>
      </c>
      <c r="AB2403" s="2">
        <v>0.27378472222222222</v>
      </c>
      <c r="AC2403" t="s">
        <v>44</v>
      </c>
      <c r="AD2403" t="s">
        <v>44</v>
      </c>
      <c r="AE2403" t="s">
        <v>45</v>
      </c>
      <c r="AF2403">
        <v>139</v>
      </c>
    </row>
    <row r="2404" spans="1:32">
      <c r="A2404">
        <v>3858</v>
      </c>
      <c r="B2404">
        <v>2958</v>
      </c>
      <c r="C2404" t="s">
        <v>2144</v>
      </c>
      <c r="D2404" t="s">
        <v>7047</v>
      </c>
      <c r="E2404" t="s">
        <v>34</v>
      </c>
      <c r="F2404" t="s">
        <v>12777</v>
      </c>
      <c r="G2404" t="s">
        <v>12778</v>
      </c>
      <c r="H2404" t="s">
        <v>179</v>
      </c>
      <c r="I2404" s="1">
        <v>36864</v>
      </c>
      <c r="J2404" t="s">
        <v>12779</v>
      </c>
      <c r="K2404" t="s">
        <v>12780</v>
      </c>
      <c r="L2404">
        <v>81057</v>
      </c>
      <c r="M2404" t="s">
        <v>179</v>
      </c>
      <c r="N2404" s="1">
        <v>44933</v>
      </c>
      <c r="O2404" s="1">
        <v>44935</v>
      </c>
      <c r="P2404">
        <v>60</v>
      </c>
      <c r="Q2404">
        <v>3</v>
      </c>
      <c r="R2404" t="s">
        <v>40</v>
      </c>
      <c r="S2404">
        <v>1</v>
      </c>
      <c r="T2404">
        <v>1</v>
      </c>
      <c r="U2404">
        <v>2</v>
      </c>
      <c r="V2404">
        <v>416</v>
      </c>
      <c r="W2404" t="s">
        <v>54</v>
      </c>
      <c r="X2404" t="s">
        <v>12781</v>
      </c>
      <c r="Y2404" t="s">
        <v>43</v>
      </c>
      <c r="Z2404" s="1">
        <v>44899</v>
      </c>
      <c r="AA2404" s="2">
        <v>0.34386574074074078</v>
      </c>
      <c r="AB2404" s="2">
        <v>1.4733796296296295E-2</v>
      </c>
      <c r="AC2404" t="s">
        <v>44</v>
      </c>
      <c r="AD2404" t="s">
        <v>44</v>
      </c>
      <c r="AE2404" t="s">
        <v>45</v>
      </c>
      <c r="AF2404">
        <v>208</v>
      </c>
    </row>
    <row r="2405" spans="1:32">
      <c r="A2405">
        <v>3859</v>
      </c>
      <c r="B2405">
        <v>2959</v>
      </c>
      <c r="C2405" t="s">
        <v>236</v>
      </c>
      <c r="D2405" t="s">
        <v>12782</v>
      </c>
      <c r="E2405" t="s">
        <v>48</v>
      </c>
      <c r="F2405" t="s">
        <v>12783</v>
      </c>
      <c r="G2405" t="s">
        <v>12784</v>
      </c>
      <c r="H2405" t="s">
        <v>530</v>
      </c>
      <c r="I2405" s="1">
        <v>35680</v>
      </c>
      <c r="J2405" t="s">
        <v>12785</v>
      </c>
      <c r="K2405" t="s">
        <v>2932</v>
      </c>
      <c r="L2405">
        <v>86625</v>
      </c>
      <c r="M2405" t="s">
        <v>530</v>
      </c>
      <c r="N2405" s="1">
        <v>44569</v>
      </c>
      <c r="O2405" s="1">
        <v>44572</v>
      </c>
      <c r="P2405">
        <v>41</v>
      </c>
      <c r="Q2405">
        <v>2</v>
      </c>
      <c r="R2405" t="s">
        <v>63</v>
      </c>
      <c r="S2405">
        <v>4</v>
      </c>
      <c r="T2405">
        <v>1</v>
      </c>
      <c r="U2405">
        <v>3</v>
      </c>
      <c r="V2405">
        <v>198</v>
      </c>
      <c r="W2405" t="s">
        <v>54</v>
      </c>
      <c r="X2405" t="s">
        <v>12786</v>
      </c>
      <c r="Y2405" t="s">
        <v>43</v>
      </c>
      <c r="Z2405" s="1">
        <v>44564</v>
      </c>
      <c r="AA2405" s="2">
        <v>0.80486111111111114</v>
      </c>
      <c r="AB2405" s="2">
        <v>0.25638888888888889</v>
      </c>
      <c r="AC2405" t="s">
        <v>45</v>
      </c>
      <c r="AD2405" t="s">
        <v>45</v>
      </c>
      <c r="AE2405" t="s">
        <v>44</v>
      </c>
      <c r="AF2405">
        <v>66</v>
      </c>
    </row>
    <row r="2406" spans="1:32">
      <c r="A2406">
        <v>3860</v>
      </c>
      <c r="B2406">
        <v>2960</v>
      </c>
      <c r="C2406" t="s">
        <v>1233</v>
      </c>
      <c r="D2406" t="s">
        <v>847</v>
      </c>
      <c r="E2406" t="s">
        <v>48</v>
      </c>
      <c r="F2406" t="s">
        <v>12787</v>
      </c>
      <c r="G2406" t="s">
        <v>12788</v>
      </c>
      <c r="H2406" t="s">
        <v>37</v>
      </c>
      <c r="I2406" s="1">
        <v>24956</v>
      </c>
      <c r="J2406" t="s">
        <v>12789</v>
      </c>
      <c r="K2406" t="s">
        <v>12790</v>
      </c>
      <c r="L2406">
        <v>13827</v>
      </c>
      <c r="M2406" t="s">
        <v>37</v>
      </c>
      <c r="N2406" s="1">
        <v>44836</v>
      </c>
      <c r="O2406" s="1">
        <v>44840</v>
      </c>
      <c r="P2406">
        <v>56</v>
      </c>
      <c r="Q2406">
        <v>3</v>
      </c>
      <c r="R2406" t="s">
        <v>63</v>
      </c>
      <c r="S2406">
        <v>4</v>
      </c>
      <c r="T2406">
        <v>0</v>
      </c>
      <c r="U2406">
        <v>4</v>
      </c>
      <c r="V2406">
        <v>340</v>
      </c>
      <c r="W2406" t="s">
        <v>41</v>
      </c>
      <c r="X2406" t="s">
        <v>12791</v>
      </c>
      <c r="Y2406" t="s">
        <v>81</v>
      </c>
      <c r="Z2406" s="1">
        <v>44804</v>
      </c>
      <c r="AA2406" s="2">
        <v>0.11332175925925925</v>
      </c>
      <c r="AB2406" s="2">
        <v>0.13673611111111111</v>
      </c>
      <c r="AC2406" t="s">
        <v>44</v>
      </c>
      <c r="AD2406" t="s">
        <v>44</v>
      </c>
      <c r="AE2406" t="s">
        <v>44</v>
      </c>
      <c r="AF2406">
        <v>85</v>
      </c>
    </row>
    <row r="2407" spans="1:32">
      <c r="A2407">
        <v>3862</v>
      </c>
      <c r="B2407">
        <v>2962</v>
      </c>
      <c r="C2407" t="s">
        <v>1913</v>
      </c>
      <c r="D2407" t="s">
        <v>4152</v>
      </c>
      <c r="E2407" t="s">
        <v>34</v>
      </c>
      <c r="F2407" t="s">
        <v>12792</v>
      </c>
      <c r="G2407" t="s">
        <v>12793</v>
      </c>
      <c r="H2407" t="s">
        <v>225</v>
      </c>
      <c r="I2407" s="1">
        <v>34198</v>
      </c>
      <c r="J2407" t="s">
        <v>12794</v>
      </c>
      <c r="K2407" t="s">
        <v>12795</v>
      </c>
      <c r="L2407">
        <v>18903</v>
      </c>
      <c r="M2407" t="s">
        <v>225</v>
      </c>
      <c r="N2407" s="1">
        <v>44868</v>
      </c>
      <c r="O2407" s="1">
        <v>44872</v>
      </c>
      <c r="P2407">
        <v>87</v>
      </c>
      <c r="Q2407">
        <v>4</v>
      </c>
      <c r="R2407" t="s">
        <v>40</v>
      </c>
      <c r="S2407">
        <v>3</v>
      </c>
      <c r="T2407">
        <v>0</v>
      </c>
      <c r="U2407">
        <v>4</v>
      </c>
      <c r="V2407">
        <v>956</v>
      </c>
      <c r="W2407" t="s">
        <v>41</v>
      </c>
      <c r="X2407" t="s">
        <v>12796</v>
      </c>
      <c r="Y2407" t="s">
        <v>81</v>
      </c>
      <c r="Z2407" s="1">
        <v>44855</v>
      </c>
      <c r="AA2407" s="2">
        <v>0.18878472222222223</v>
      </c>
      <c r="AB2407" s="2">
        <v>0.58954861111111112</v>
      </c>
      <c r="AC2407" t="s">
        <v>45</v>
      </c>
      <c r="AD2407" t="s">
        <v>44</v>
      </c>
      <c r="AE2407" t="s">
        <v>45</v>
      </c>
      <c r="AF2407">
        <v>239</v>
      </c>
    </row>
    <row r="2408" spans="1:32">
      <c r="A2408">
        <v>3865</v>
      </c>
      <c r="B2408">
        <v>2965</v>
      </c>
      <c r="C2408" t="s">
        <v>190</v>
      </c>
      <c r="D2408" t="s">
        <v>12797</v>
      </c>
      <c r="E2408" t="s">
        <v>48</v>
      </c>
      <c r="F2408" t="s">
        <v>12798</v>
      </c>
      <c r="G2408" t="s">
        <v>12799</v>
      </c>
      <c r="H2408" t="s">
        <v>317</v>
      </c>
      <c r="I2408" s="1">
        <v>20956</v>
      </c>
      <c r="J2408" t="s">
        <v>12800</v>
      </c>
      <c r="K2408" t="s">
        <v>12801</v>
      </c>
      <c r="L2408">
        <v>69431</v>
      </c>
      <c r="M2408" t="s">
        <v>317</v>
      </c>
      <c r="N2408" s="1">
        <v>44640</v>
      </c>
      <c r="O2408" s="1">
        <v>44642</v>
      </c>
      <c r="P2408">
        <v>18</v>
      </c>
      <c r="Q2408">
        <v>1</v>
      </c>
      <c r="R2408" t="s">
        <v>40</v>
      </c>
      <c r="S2408">
        <v>1</v>
      </c>
      <c r="T2408">
        <v>0</v>
      </c>
      <c r="U2408">
        <v>2</v>
      </c>
      <c r="V2408">
        <v>472</v>
      </c>
      <c r="W2408" t="s">
        <v>41</v>
      </c>
      <c r="X2408" t="s">
        <v>12802</v>
      </c>
      <c r="Y2408" t="s">
        <v>65</v>
      </c>
      <c r="Z2408" s="1">
        <v>44610</v>
      </c>
      <c r="AA2408" s="2">
        <v>0.54978009259259253</v>
      </c>
      <c r="AB2408" s="2">
        <v>0.9459143518518518</v>
      </c>
      <c r="AC2408" t="s">
        <v>44</v>
      </c>
      <c r="AD2408" t="s">
        <v>44</v>
      </c>
      <c r="AE2408" t="s">
        <v>44</v>
      </c>
      <c r="AF2408">
        <v>236</v>
      </c>
    </row>
    <row r="2409" spans="1:32">
      <c r="A2409">
        <v>3866</v>
      </c>
      <c r="B2409">
        <v>2966</v>
      </c>
      <c r="C2409" t="s">
        <v>2105</v>
      </c>
      <c r="D2409" t="s">
        <v>99</v>
      </c>
      <c r="E2409" t="s">
        <v>34</v>
      </c>
      <c r="F2409" t="s">
        <v>12803</v>
      </c>
      <c r="G2409">
        <v>7149023931</v>
      </c>
      <c r="H2409" t="s">
        <v>217</v>
      </c>
      <c r="I2409" s="1">
        <v>24076</v>
      </c>
      <c r="J2409" t="s">
        <v>12804</v>
      </c>
      <c r="K2409" t="s">
        <v>12805</v>
      </c>
      <c r="L2409">
        <v>84271</v>
      </c>
      <c r="M2409" t="s">
        <v>217</v>
      </c>
      <c r="N2409" s="1">
        <v>44807</v>
      </c>
      <c r="O2409" s="1">
        <v>44808</v>
      </c>
      <c r="P2409">
        <v>88</v>
      </c>
      <c r="Q2409">
        <v>4</v>
      </c>
      <c r="R2409" t="s">
        <v>53</v>
      </c>
      <c r="S2409">
        <v>2</v>
      </c>
      <c r="T2409">
        <v>0</v>
      </c>
      <c r="U2409">
        <v>1</v>
      </c>
      <c r="V2409">
        <v>139</v>
      </c>
      <c r="W2409" t="s">
        <v>54</v>
      </c>
      <c r="X2409" t="s">
        <v>12806</v>
      </c>
      <c r="Y2409" t="s">
        <v>6</v>
      </c>
      <c r="Z2409" s="1">
        <v>44787</v>
      </c>
      <c r="AA2409" s="2">
        <v>0.13631944444444444</v>
      </c>
      <c r="AB2409" s="2">
        <v>0.56236111111111109</v>
      </c>
      <c r="AC2409" t="s">
        <v>44</v>
      </c>
      <c r="AD2409" t="s">
        <v>44</v>
      </c>
      <c r="AE2409" t="s">
        <v>44</v>
      </c>
      <c r="AF2409">
        <v>139</v>
      </c>
    </row>
    <row r="2410" spans="1:32">
      <c r="A2410">
        <v>3867</v>
      </c>
      <c r="B2410">
        <v>2967</v>
      </c>
      <c r="C2410" t="s">
        <v>133</v>
      </c>
      <c r="D2410" t="s">
        <v>2741</v>
      </c>
      <c r="E2410" t="s">
        <v>34</v>
      </c>
      <c r="F2410" t="s">
        <v>12807</v>
      </c>
      <c r="G2410" t="s">
        <v>12808</v>
      </c>
      <c r="H2410" t="s">
        <v>418</v>
      </c>
      <c r="I2410" s="1">
        <v>26228</v>
      </c>
      <c r="J2410" t="s">
        <v>12809</v>
      </c>
      <c r="K2410" t="s">
        <v>6531</v>
      </c>
      <c r="L2410">
        <v>2489</v>
      </c>
      <c r="M2410" t="s">
        <v>418</v>
      </c>
      <c r="N2410" s="1">
        <v>44837</v>
      </c>
      <c r="O2410" s="1">
        <v>44841</v>
      </c>
      <c r="P2410">
        <v>28</v>
      </c>
      <c r="Q2410">
        <v>2</v>
      </c>
      <c r="R2410" t="s">
        <v>53</v>
      </c>
      <c r="S2410">
        <v>1</v>
      </c>
      <c r="T2410">
        <v>0</v>
      </c>
      <c r="U2410">
        <v>4</v>
      </c>
      <c r="V2410">
        <v>516</v>
      </c>
      <c r="W2410" t="s">
        <v>54</v>
      </c>
      <c r="X2410" t="s">
        <v>12810</v>
      </c>
      <c r="Y2410" t="s">
        <v>65</v>
      </c>
      <c r="Z2410" s="1">
        <v>44805</v>
      </c>
      <c r="AA2410" s="2">
        <v>0.59534722222222225</v>
      </c>
      <c r="AB2410" s="2">
        <v>0.57302083333333331</v>
      </c>
      <c r="AC2410" t="s">
        <v>45</v>
      </c>
      <c r="AD2410" t="s">
        <v>44</v>
      </c>
      <c r="AE2410" t="s">
        <v>45</v>
      </c>
      <c r="AF2410">
        <v>129</v>
      </c>
    </row>
    <row r="2411" spans="1:32">
      <c r="A2411">
        <v>3868</v>
      </c>
      <c r="B2411">
        <v>2968</v>
      </c>
      <c r="C2411" t="s">
        <v>229</v>
      </c>
      <c r="D2411" t="s">
        <v>2268</v>
      </c>
      <c r="E2411" t="s">
        <v>34</v>
      </c>
      <c r="F2411" t="s">
        <v>12811</v>
      </c>
      <c r="G2411" t="s">
        <v>12812</v>
      </c>
      <c r="H2411" t="s">
        <v>725</v>
      </c>
      <c r="I2411" s="1">
        <v>25593</v>
      </c>
      <c r="J2411" t="s">
        <v>12813</v>
      </c>
      <c r="K2411" t="s">
        <v>12814</v>
      </c>
      <c r="L2411">
        <v>56961</v>
      </c>
      <c r="M2411" t="s">
        <v>725</v>
      </c>
      <c r="N2411" s="1">
        <v>44855</v>
      </c>
      <c r="O2411" s="1">
        <v>44857</v>
      </c>
      <c r="P2411">
        <v>100</v>
      </c>
      <c r="Q2411">
        <v>4</v>
      </c>
      <c r="R2411" t="s">
        <v>53</v>
      </c>
      <c r="S2411">
        <v>3</v>
      </c>
      <c r="T2411">
        <v>2</v>
      </c>
      <c r="U2411">
        <v>2</v>
      </c>
      <c r="V2411">
        <v>246</v>
      </c>
      <c r="W2411" t="s">
        <v>41</v>
      </c>
      <c r="X2411" t="s">
        <v>12815</v>
      </c>
      <c r="Y2411" t="s">
        <v>65</v>
      </c>
      <c r="Z2411" s="1">
        <v>44849</v>
      </c>
      <c r="AA2411" s="2">
        <v>0.1234837962962963</v>
      </c>
      <c r="AB2411" s="2">
        <v>0.20387731481481483</v>
      </c>
      <c r="AC2411" t="s">
        <v>44</v>
      </c>
      <c r="AD2411" t="s">
        <v>44</v>
      </c>
      <c r="AE2411" t="s">
        <v>44</v>
      </c>
      <c r="AF2411">
        <v>123</v>
      </c>
    </row>
    <row r="2412" spans="1:32">
      <c r="A2412">
        <v>3869</v>
      </c>
      <c r="B2412">
        <v>2969</v>
      </c>
      <c r="C2412" t="s">
        <v>602</v>
      </c>
      <c r="D2412" t="s">
        <v>3343</v>
      </c>
      <c r="E2412" t="s">
        <v>34</v>
      </c>
      <c r="F2412" t="s">
        <v>12816</v>
      </c>
      <c r="G2412" t="s">
        <v>12817</v>
      </c>
      <c r="H2412" t="s">
        <v>179</v>
      </c>
      <c r="I2412" s="1">
        <v>20652</v>
      </c>
      <c r="J2412" t="s">
        <v>12818</v>
      </c>
      <c r="K2412" t="s">
        <v>12819</v>
      </c>
      <c r="L2412">
        <v>81713</v>
      </c>
      <c r="M2412" t="s">
        <v>179</v>
      </c>
      <c r="N2412" s="1">
        <v>44587</v>
      </c>
      <c r="O2412" s="1">
        <v>44592</v>
      </c>
      <c r="P2412">
        <v>50</v>
      </c>
      <c r="Q2412">
        <v>2</v>
      </c>
      <c r="R2412" t="s">
        <v>63</v>
      </c>
      <c r="S2412">
        <v>4</v>
      </c>
      <c r="T2412">
        <v>1</v>
      </c>
      <c r="U2412">
        <v>5</v>
      </c>
      <c r="V2412">
        <v>395</v>
      </c>
      <c r="W2412" t="s">
        <v>54</v>
      </c>
      <c r="X2412" t="s">
        <v>12820</v>
      </c>
      <c r="Y2412" t="s">
        <v>43</v>
      </c>
      <c r="Z2412" s="1">
        <v>44579</v>
      </c>
      <c r="AA2412" s="2">
        <v>0.43364583333333334</v>
      </c>
      <c r="AB2412" s="2">
        <v>5.3865740740740742E-2</v>
      </c>
      <c r="AC2412" t="s">
        <v>45</v>
      </c>
      <c r="AD2412" t="s">
        <v>45</v>
      </c>
      <c r="AE2412" t="s">
        <v>44</v>
      </c>
      <c r="AF2412">
        <v>79</v>
      </c>
    </row>
    <row r="2413" spans="1:32">
      <c r="A2413">
        <v>3872</v>
      </c>
      <c r="B2413">
        <v>2972</v>
      </c>
      <c r="C2413" t="s">
        <v>410</v>
      </c>
      <c r="D2413" t="s">
        <v>12821</v>
      </c>
      <c r="E2413" t="s">
        <v>48</v>
      </c>
      <c r="F2413" t="s">
        <v>12822</v>
      </c>
      <c r="G2413" t="s">
        <v>12823</v>
      </c>
      <c r="H2413" t="s">
        <v>201</v>
      </c>
      <c r="I2413" s="1">
        <v>36670</v>
      </c>
      <c r="J2413" t="s">
        <v>12824</v>
      </c>
      <c r="K2413" t="s">
        <v>12825</v>
      </c>
      <c r="L2413">
        <v>31838</v>
      </c>
      <c r="M2413" t="s">
        <v>201</v>
      </c>
      <c r="N2413" s="1">
        <v>44753</v>
      </c>
      <c r="O2413" s="1">
        <v>44755</v>
      </c>
      <c r="P2413">
        <v>5</v>
      </c>
      <c r="Q2413">
        <v>1</v>
      </c>
      <c r="R2413" t="s">
        <v>63</v>
      </c>
      <c r="S2413">
        <v>3</v>
      </c>
      <c r="T2413">
        <v>1</v>
      </c>
      <c r="U2413">
        <v>2</v>
      </c>
      <c r="V2413">
        <v>140</v>
      </c>
      <c r="W2413" t="s">
        <v>54</v>
      </c>
      <c r="X2413" t="s">
        <v>12826</v>
      </c>
      <c r="Y2413" t="s">
        <v>65</v>
      </c>
      <c r="Z2413" s="1">
        <v>44735</v>
      </c>
      <c r="AA2413" s="2">
        <v>0.7903472222222222</v>
      </c>
      <c r="AB2413" s="2">
        <v>0.59248842592592588</v>
      </c>
      <c r="AC2413" t="s">
        <v>45</v>
      </c>
      <c r="AD2413" t="s">
        <v>45</v>
      </c>
      <c r="AE2413" t="s">
        <v>45</v>
      </c>
      <c r="AF2413">
        <v>70</v>
      </c>
    </row>
    <row r="2414" spans="1:32">
      <c r="A2414">
        <v>3873</v>
      </c>
      <c r="B2414">
        <v>2973</v>
      </c>
      <c r="C2414" t="s">
        <v>6880</v>
      </c>
      <c r="D2414" t="s">
        <v>5128</v>
      </c>
      <c r="E2414" t="s">
        <v>34</v>
      </c>
      <c r="F2414" t="s">
        <v>12827</v>
      </c>
      <c r="G2414" t="s">
        <v>12828</v>
      </c>
      <c r="H2414" t="s">
        <v>37</v>
      </c>
      <c r="I2414" s="1">
        <v>30812</v>
      </c>
      <c r="J2414" t="s">
        <v>12829</v>
      </c>
      <c r="K2414" t="s">
        <v>12830</v>
      </c>
      <c r="L2414">
        <v>44003</v>
      </c>
      <c r="M2414" t="s">
        <v>37</v>
      </c>
      <c r="N2414" s="1">
        <v>44684</v>
      </c>
      <c r="O2414" s="1">
        <v>44687</v>
      </c>
      <c r="P2414">
        <v>44</v>
      </c>
      <c r="Q2414">
        <v>2</v>
      </c>
      <c r="R2414" t="s">
        <v>63</v>
      </c>
      <c r="S2414">
        <v>1</v>
      </c>
      <c r="T2414">
        <v>2</v>
      </c>
      <c r="U2414">
        <v>3</v>
      </c>
      <c r="V2414">
        <v>207</v>
      </c>
      <c r="W2414" t="s">
        <v>41</v>
      </c>
      <c r="X2414" t="s">
        <v>12831</v>
      </c>
      <c r="Y2414" t="s">
        <v>43</v>
      </c>
      <c r="Z2414" s="1">
        <v>44647</v>
      </c>
      <c r="AA2414" s="2">
        <v>0.16907407407407407</v>
      </c>
      <c r="AB2414" s="2">
        <v>0.92216435185185175</v>
      </c>
      <c r="AC2414" t="s">
        <v>44</v>
      </c>
      <c r="AD2414" t="s">
        <v>44</v>
      </c>
      <c r="AE2414" t="s">
        <v>45</v>
      </c>
      <c r="AF2414">
        <v>69</v>
      </c>
    </row>
    <row r="2415" spans="1:32">
      <c r="A2415">
        <v>3876</v>
      </c>
      <c r="B2415">
        <v>2976</v>
      </c>
      <c r="C2415" t="s">
        <v>662</v>
      </c>
      <c r="D2415" t="s">
        <v>5276</v>
      </c>
      <c r="E2415" t="s">
        <v>34</v>
      </c>
      <c r="F2415" t="s">
        <v>12832</v>
      </c>
      <c r="G2415" t="s">
        <v>12833</v>
      </c>
      <c r="H2415" t="s">
        <v>225</v>
      </c>
      <c r="I2415" s="1">
        <v>25674</v>
      </c>
      <c r="J2415" t="s">
        <v>12834</v>
      </c>
      <c r="K2415" t="s">
        <v>12835</v>
      </c>
      <c r="L2415">
        <v>62178</v>
      </c>
      <c r="M2415" t="s">
        <v>225</v>
      </c>
      <c r="N2415" s="1">
        <v>44753</v>
      </c>
      <c r="O2415" s="1">
        <v>44754</v>
      </c>
      <c r="P2415">
        <v>42</v>
      </c>
      <c r="Q2415">
        <v>2</v>
      </c>
      <c r="R2415" t="s">
        <v>40</v>
      </c>
      <c r="S2415">
        <v>3</v>
      </c>
      <c r="T2415">
        <v>0</v>
      </c>
      <c r="U2415">
        <v>1</v>
      </c>
      <c r="V2415">
        <v>236</v>
      </c>
      <c r="W2415" t="s">
        <v>41</v>
      </c>
      <c r="X2415" t="s">
        <v>12836</v>
      </c>
      <c r="Y2415" t="s">
        <v>43</v>
      </c>
      <c r="Z2415" s="1">
        <v>44746</v>
      </c>
      <c r="AA2415" s="2">
        <v>0.10921296296296296</v>
      </c>
      <c r="AB2415" s="2">
        <v>0.25329861111111113</v>
      </c>
      <c r="AC2415" t="s">
        <v>45</v>
      </c>
      <c r="AD2415" t="s">
        <v>45</v>
      </c>
      <c r="AE2415" t="s">
        <v>45</v>
      </c>
      <c r="AF2415">
        <v>236</v>
      </c>
    </row>
    <row r="2416" spans="1:32">
      <c r="A2416">
        <v>3879</v>
      </c>
      <c r="B2416">
        <v>2979</v>
      </c>
      <c r="C2416" t="s">
        <v>139</v>
      </c>
      <c r="D2416" t="s">
        <v>4802</v>
      </c>
      <c r="E2416" t="s">
        <v>34</v>
      </c>
      <c r="F2416" t="s">
        <v>12837</v>
      </c>
      <c r="G2416" t="s">
        <v>12838</v>
      </c>
      <c r="H2416" t="s">
        <v>122</v>
      </c>
      <c r="I2416" s="1">
        <v>28956</v>
      </c>
      <c r="J2416" t="s">
        <v>12839</v>
      </c>
      <c r="K2416" t="s">
        <v>12840</v>
      </c>
      <c r="L2416">
        <v>36875</v>
      </c>
      <c r="M2416" t="s">
        <v>122</v>
      </c>
      <c r="N2416" s="1">
        <v>44617</v>
      </c>
      <c r="O2416" s="1">
        <v>44618</v>
      </c>
      <c r="P2416">
        <v>29</v>
      </c>
      <c r="Q2416">
        <v>2</v>
      </c>
      <c r="R2416" t="s">
        <v>63</v>
      </c>
      <c r="S2416">
        <v>2</v>
      </c>
      <c r="T2416">
        <v>2</v>
      </c>
      <c r="U2416">
        <v>1</v>
      </c>
      <c r="V2416">
        <v>66</v>
      </c>
      <c r="W2416" t="s">
        <v>54</v>
      </c>
      <c r="X2416" t="s">
        <v>12841</v>
      </c>
      <c r="Y2416" t="s">
        <v>65</v>
      </c>
      <c r="Z2416" s="1">
        <v>44610</v>
      </c>
      <c r="AA2416" s="2">
        <v>0.56310185185185191</v>
      </c>
      <c r="AB2416" s="2">
        <v>0.12138888888888888</v>
      </c>
      <c r="AC2416" t="s">
        <v>44</v>
      </c>
      <c r="AD2416" t="s">
        <v>44</v>
      </c>
      <c r="AE2416" t="s">
        <v>44</v>
      </c>
      <c r="AF2416">
        <v>66</v>
      </c>
    </row>
    <row r="2417" spans="1:32">
      <c r="A2417">
        <v>3880</v>
      </c>
      <c r="B2417">
        <v>2980</v>
      </c>
      <c r="C2417" t="s">
        <v>822</v>
      </c>
      <c r="D2417" t="s">
        <v>469</v>
      </c>
      <c r="E2417" t="s">
        <v>34</v>
      </c>
      <c r="F2417" t="s">
        <v>12842</v>
      </c>
      <c r="G2417" t="s">
        <v>12843</v>
      </c>
      <c r="H2417" t="s">
        <v>129</v>
      </c>
      <c r="I2417" s="1">
        <v>37277</v>
      </c>
      <c r="J2417" t="s">
        <v>12844</v>
      </c>
      <c r="K2417" t="s">
        <v>12845</v>
      </c>
      <c r="L2417">
        <v>35805</v>
      </c>
      <c r="M2417" t="s">
        <v>129</v>
      </c>
      <c r="N2417" s="1">
        <v>44670</v>
      </c>
      <c r="O2417" s="1">
        <v>44675</v>
      </c>
      <c r="P2417">
        <v>64</v>
      </c>
      <c r="Q2417">
        <v>3</v>
      </c>
      <c r="R2417" t="s">
        <v>53</v>
      </c>
      <c r="S2417">
        <v>3</v>
      </c>
      <c r="T2417">
        <v>2</v>
      </c>
      <c r="U2417">
        <v>5</v>
      </c>
      <c r="V2417">
        <v>660</v>
      </c>
      <c r="W2417" t="s">
        <v>41</v>
      </c>
      <c r="X2417" t="s">
        <v>12846</v>
      </c>
      <c r="Y2417" t="s">
        <v>6</v>
      </c>
      <c r="Z2417" s="1">
        <v>44642</v>
      </c>
      <c r="AA2417" s="2">
        <v>0.38960648148148147</v>
      </c>
      <c r="AB2417" s="2">
        <v>0.23377314814814812</v>
      </c>
      <c r="AC2417" t="s">
        <v>44</v>
      </c>
      <c r="AD2417" t="s">
        <v>45</v>
      </c>
      <c r="AE2417" t="s">
        <v>44</v>
      </c>
      <c r="AF2417">
        <v>132</v>
      </c>
    </row>
    <row r="2418" spans="1:32">
      <c r="A2418">
        <v>3881</v>
      </c>
      <c r="B2418">
        <v>2981</v>
      </c>
      <c r="C2418" t="s">
        <v>8388</v>
      </c>
      <c r="D2418" t="s">
        <v>3128</v>
      </c>
      <c r="E2418" t="s">
        <v>48</v>
      </c>
      <c r="F2418" t="s">
        <v>12847</v>
      </c>
      <c r="G2418">
        <f>1-399-417-238</f>
        <v>-1053</v>
      </c>
      <c r="H2418" t="s">
        <v>129</v>
      </c>
      <c r="I2418" s="1">
        <v>30526</v>
      </c>
      <c r="J2418" t="s">
        <v>12848</v>
      </c>
      <c r="K2418" t="s">
        <v>12849</v>
      </c>
      <c r="L2418">
        <v>87087</v>
      </c>
      <c r="M2418" t="s">
        <v>129</v>
      </c>
      <c r="N2418" s="1">
        <v>44611</v>
      </c>
      <c r="O2418" s="1">
        <v>44612</v>
      </c>
      <c r="P2418">
        <v>68</v>
      </c>
      <c r="Q2418">
        <v>3</v>
      </c>
      <c r="R2418" t="s">
        <v>63</v>
      </c>
      <c r="S2418">
        <v>2</v>
      </c>
      <c r="T2418">
        <v>0</v>
      </c>
      <c r="U2418">
        <v>1</v>
      </c>
      <c r="V2418">
        <v>75</v>
      </c>
      <c r="W2418" t="s">
        <v>54</v>
      </c>
      <c r="X2418" t="s">
        <v>12850</v>
      </c>
      <c r="Y2418" t="s">
        <v>43</v>
      </c>
      <c r="Z2418" s="1">
        <v>44582</v>
      </c>
      <c r="AA2418" s="2">
        <v>7.8414351851851846E-2</v>
      </c>
      <c r="AB2418" s="2">
        <v>0.81266203703703699</v>
      </c>
      <c r="AC2418" t="s">
        <v>45</v>
      </c>
      <c r="AD2418" t="s">
        <v>44</v>
      </c>
      <c r="AE2418" t="s">
        <v>45</v>
      </c>
      <c r="AF2418">
        <v>75</v>
      </c>
    </row>
    <row r="2419" spans="1:32">
      <c r="A2419">
        <v>3882</v>
      </c>
      <c r="B2419">
        <v>2982</v>
      </c>
      <c r="C2419" t="s">
        <v>12851</v>
      </c>
      <c r="D2419" t="s">
        <v>105</v>
      </c>
      <c r="E2419" t="s">
        <v>48</v>
      </c>
      <c r="F2419" t="s">
        <v>12852</v>
      </c>
      <c r="G2419" t="s">
        <v>12853</v>
      </c>
      <c r="H2419" t="s">
        <v>725</v>
      </c>
      <c r="I2419" s="1">
        <v>35521</v>
      </c>
      <c r="J2419" t="s">
        <v>12854</v>
      </c>
      <c r="K2419" t="s">
        <v>2905</v>
      </c>
      <c r="L2419">
        <v>29701</v>
      </c>
      <c r="M2419" t="s">
        <v>725</v>
      </c>
      <c r="N2419" s="1">
        <v>44780</v>
      </c>
      <c r="O2419" s="1">
        <v>44785</v>
      </c>
      <c r="P2419">
        <v>45</v>
      </c>
      <c r="Q2419">
        <v>2</v>
      </c>
      <c r="R2419" t="s">
        <v>40</v>
      </c>
      <c r="S2419">
        <v>3</v>
      </c>
      <c r="T2419">
        <v>1</v>
      </c>
      <c r="U2419">
        <v>5</v>
      </c>
      <c r="V2419">
        <v>1045</v>
      </c>
      <c r="W2419" t="s">
        <v>41</v>
      </c>
      <c r="X2419" t="s">
        <v>12855</v>
      </c>
      <c r="Y2419" t="s">
        <v>81</v>
      </c>
      <c r="Z2419" s="1">
        <v>44754</v>
      </c>
      <c r="AA2419" s="2">
        <v>0.27999999999999997</v>
      </c>
      <c r="AB2419" s="2">
        <v>0.9243055555555556</v>
      </c>
      <c r="AC2419" t="s">
        <v>45</v>
      </c>
      <c r="AD2419" t="s">
        <v>45</v>
      </c>
      <c r="AE2419" t="s">
        <v>45</v>
      </c>
      <c r="AF2419">
        <v>209</v>
      </c>
    </row>
    <row r="2420" spans="1:32">
      <c r="A2420">
        <v>3883</v>
      </c>
      <c r="B2420">
        <v>2983</v>
      </c>
      <c r="C2420" t="s">
        <v>828</v>
      </c>
      <c r="D2420" t="s">
        <v>642</v>
      </c>
      <c r="E2420" t="s">
        <v>48</v>
      </c>
      <c r="F2420" t="s">
        <v>12856</v>
      </c>
      <c r="G2420" t="s">
        <v>12857</v>
      </c>
      <c r="H2420" t="s">
        <v>60</v>
      </c>
      <c r="I2420" s="1">
        <v>34092</v>
      </c>
      <c r="J2420" t="s">
        <v>12858</v>
      </c>
      <c r="K2420" t="s">
        <v>12859</v>
      </c>
      <c r="L2420">
        <v>65472</v>
      </c>
      <c r="M2420" t="s">
        <v>60</v>
      </c>
      <c r="N2420" s="1">
        <v>44604</v>
      </c>
      <c r="O2420" s="1">
        <v>44608</v>
      </c>
      <c r="P2420">
        <v>80</v>
      </c>
      <c r="Q2420">
        <v>4</v>
      </c>
      <c r="R2420" t="s">
        <v>63</v>
      </c>
      <c r="S2420">
        <v>2</v>
      </c>
      <c r="T2420">
        <v>0</v>
      </c>
      <c r="U2420">
        <v>4</v>
      </c>
      <c r="V2420">
        <v>308</v>
      </c>
      <c r="W2420" t="s">
        <v>54</v>
      </c>
      <c r="X2420" t="s">
        <v>12860</v>
      </c>
      <c r="Y2420" t="s">
        <v>81</v>
      </c>
      <c r="Z2420" s="1">
        <v>44569</v>
      </c>
      <c r="AA2420" s="2">
        <v>0.43821759259259263</v>
      </c>
      <c r="AB2420" s="2">
        <v>0.84098379629629638</v>
      </c>
      <c r="AC2420" t="s">
        <v>45</v>
      </c>
      <c r="AD2420" t="s">
        <v>45</v>
      </c>
      <c r="AE2420" t="s">
        <v>45</v>
      </c>
      <c r="AF2420">
        <v>77</v>
      </c>
    </row>
    <row r="2421" spans="1:32">
      <c r="A2421">
        <v>3884</v>
      </c>
      <c r="B2421">
        <v>2984</v>
      </c>
      <c r="C2421" t="s">
        <v>197</v>
      </c>
      <c r="D2421" t="s">
        <v>6201</v>
      </c>
      <c r="E2421" t="s">
        <v>34</v>
      </c>
      <c r="F2421" t="s">
        <v>12861</v>
      </c>
      <c r="G2421">
        <v>9798634190</v>
      </c>
      <c r="H2421" t="s">
        <v>418</v>
      </c>
      <c r="I2421" s="1">
        <v>20932</v>
      </c>
      <c r="J2421" t="s">
        <v>12862</v>
      </c>
      <c r="K2421" t="s">
        <v>12863</v>
      </c>
      <c r="L2421">
        <v>4430</v>
      </c>
      <c r="M2421" t="s">
        <v>418</v>
      </c>
      <c r="N2421" s="1">
        <v>44924</v>
      </c>
      <c r="O2421" s="1">
        <v>44926</v>
      </c>
      <c r="P2421">
        <v>79</v>
      </c>
      <c r="Q2421">
        <v>4</v>
      </c>
      <c r="R2421" t="s">
        <v>53</v>
      </c>
      <c r="S2421">
        <v>2</v>
      </c>
      <c r="T2421">
        <v>0</v>
      </c>
      <c r="U2421">
        <v>2</v>
      </c>
      <c r="V2421">
        <v>300</v>
      </c>
      <c r="W2421" t="s">
        <v>54</v>
      </c>
      <c r="X2421" t="s">
        <v>12864</v>
      </c>
      <c r="Y2421" t="s">
        <v>65</v>
      </c>
      <c r="Z2421" s="1">
        <v>44901</v>
      </c>
      <c r="AA2421" s="2">
        <v>0.34243055555555557</v>
      </c>
      <c r="AB2421" s="2">
        <v>0.14482638888888888</v>
      </c>
      <c r="AC2421" t="s">
        <v>44</v>
      </c>
      <c r="AD2421" t="s">
        <v>45</v>
      </c>
      <c r="AE2421" t="s">
        <v>44</v>
      </c>
      <c r="AF2421">
        <v>150</v>
      </c>
    </row>
    <row r="2422" spans="1:32">
      <c r="A2422">
        <v>3889</v>
      </c>
      <c r="B2422">
        <v>2989</v>
      </c>
      <c r="C2422" t="s">
        <v>12865</v>
      </c>
      <c r="D2422" t="s">
        <v>12866</v>
      </c>
      <c r="E2422" t="s">
        <v>48</v>
      </c>
      <c r="F2422" t="s">
        <v>12867</v>
      </c>
      <c r="G2422" t="s">
        <v>12868</v>
      </c>
      <c r="H2422" t="s">
        <v>225</v>
      </c>
      <c r="I2422" s="1">
        <v>31310</v>
      </c>
      <c r="J2422" t="s">
        <v>12869</v>
      </c>
      <c r="K2422" t="s">
        <v>12870</v>
      </c>
      <c r="L2422">
        <v>93151</v>
      </c>
      <c r="M2422" t="s">
        <v>225</v>
      </c>
      <c r="N2422" s="1">
        <v>44887</v>
      </c>
      <c r="O2422" s="1">
        <v>44889</v>
      </c>
      <c r="P2422">
        <v>59</v>
      </c>
      <c r="Q2422">
        <v>3</v>
      </c>
      <c r="R2422" t="s">
        <v>63</v>
      </c>
      <c r="S2422">
        <v>2</v>
      </c>
      <c r="T2422">
        <v>1</v>
      </c>
      <c r="U2422">
        <v>2</v>
      </c>
      <c r="V2422">
        <v>162</v>
      </c>
      <c r="W2422" t="s">
        <v>41</v>
      </c>
      <c r="X2422" t="s">
        <v>12871</v>
      </c>
      <c r="Y2422" t="s">
        <v>43</v>
      </c>
      <c r="Z2422" s="1">
        <v>44874</v>
      </c>
      <c r="AA2422" s="2">
        <v>0.58861111111111108</v>
      </c>
      <c r="AB2422" s="2">
        <v>3.9479166666666669E-2</v>
      </c>
      <c r="AC2422" t="s">
        <v>44</v>
      </c>
      <c r="AD2422" t="s">
        <v>45</v>
      </c>
      <c r="AE2422" t="s">
        <v>45</v>
      </c>
      <c r="AF2422">
        <v>81</v>
      </c>
    </row>
    <row r="2423" spans="1:32">
      <c r="A2423">
        <v>3890</v>
      </c>
      <c r="B2423">
        <v>2990</v>
      </c>
      <c r="C2423" t="s">
        <v>2415</v>
      </c>
      <c r="D2423" t="s">
        <v>635</v>
      </c>
      <c r="E2423" t="s">
        <v>34</v>
      </c>
      <c r="F2423" t="s">
        <v>12872</v>
      </c>
      <c r="G2423" t="s">
        <v>12873</v>
      </c>
      <c r="H2423" t="s">
        <v>405</v>
      </c>
      <c r="I2423" s="1">
        <v>28135</v>
      </c>
      <c r="J2423" t="s">
        <v>12874</v>
      </c>
      <c r="K2423" t="s">
        <v>12875</v>
      </c>
      <c r="L2423">
        <v>92982</v>
      </c>
      <c r="M2423" t="s">
        <v>405</v>
      </c>
      <c r="N2423" s="1">
        <v>44606</v>
      </c>
      <c r="O2423" s="1">
        <v>44610</v>
      </c>
      <c r="P2423">
        <v>68</v>
      </c>
      <c r="Q2423">
        <v>3</v>
      </c>
      <c r="R2423" t="s">
        <v>63</v>
      </c>
      <c r="S2423">
        <v>1</v>
      </c>
      <c r="T2423">
        <v>1</v>
      </c>
      <c r="U2423">
        <v>4</v>
      </c>
      <c r="V2423">
        <v>276</v>
      </c>
      <c r="W2423" t="s">
        <v>54</v>
      </c>
      <c r="X2423" t="s">
        <v>12876</v>
      </c>
      <c r="Y2423" t="s">
        <v>81</v>
      </c>
      <c r="Z2423" s="1">
        <v>44598</v>
      </c>
      <c r="AA2423" s="2">
        <v>0.54459490740740735</v>
      </c>
      <c r="AB2423" s="2">
        <v>0.81086805555555552</v>
      </c>
      <c r="AC2423" t="s">
        <v>45</v>
      </c>
      <c r="AD2423" t="s">
        <v>45</v>
      </c>
      <c r="AE2423" t="s">
        <v>44</v>
      </c>
      <c r="AF2423">
        <v>69</v>
      </c>
    </row>
    <row r="2424" spans="1:32">
      <c r="A2424">
        <v>3891</v>
      </c>
      <c r="B2424">
        <v>2991</v>
      </c>
      <c r="C2424" t="s">
        <v>1347</v>
      </c>
      <c r="D2424" t="s">
        <v>1953</v>
      </c>
      <c r="E2424" t="s">
        <v>48</v>
      </c>
      <c r="F2424" t="s">
        <v>12877</v>
      </c>
      <c r="G2424">
        <f>1-853-520-8223</f>
        <v>-9595</v>
      </c>
      <c r="H2424" t="s">
        <v>457</v>
      </c>
      <c r="I2424" s="1">
        <v>35554</v>
      </c>
      <c r="J2424" t="s">
        <v>12878</v>
      </c>
      <c r="K2424" t="s">
        <v>1547</v>
      </c>
      <c r="L2424">
        <v>56760</v>
      </c>
      <c r="M2424" t="s">
        <v>457</v>
      </c>
      <c r="N2424" s="1">
        <v>44678</v>
      </c>
      <c r="O2424" s="1">
        <v>44681</v>
      </c>
      <c r="P2424">
        <v>45</v>
      </c>
      <c r="Q2424">
        <v>2</v>
      </c>
      <c r="R2424" t="s">
        <v>40</v>
      </c>
      <c r="S2424">
        <v>1</v>
      </c>
      <c r="T2424">
        <v>0</v>
      </c>
      <c r="U2424">
        <v>3</v>
      </c>
      <c r="V2424">
        <v>648</v>
      </c>
      <c r="W2424" t="s">
        <v>54</v>
      </c>
      <c r="X2424" t="s">
        <v>12879</v>
      </c>
      <c r="Y2424" t="s">
        <v>6</v>
      </c>
      <c r="Z2424" s="1">
        <v>44642</v>
      </c>
      <c r="AA2424" s="2">
        <v>2.2627314814814819E-2</v>
      </c>
      <c r="AB2424" s="2">
        <v>0.69662037037037028</v>
      </c>
      <c r="AC2424" t="s">
        <v>45</v>
      </c>
      <c r="AD2424" t="s">
        <v>44</v>
      </c>
      <c r="AE2424" t="s">
        <v>45</v>
      </c>
      <c r="AF2424">
        <v>216</v>
      </c>
    </row>
    <row r="2425" spans="1:32">
      <c r="A2425">
        <v>3893</v>
      </c>
      <c r="B2425">
        <v>2993</v>
      </c>
      <c r="C2425" t="s">
        <v>364</v>
      </c>
      <c r="D2425" t="s">
        <v>126</v>
      </c>
      <c r="E2425" t="s">
        <v>34</v>
      </c>
      <c r="F2425" t="s">
        <v>12880</v>
      </c>
      <c r="G2425" t="s">
        <v>12881</v>
      </c>
      <c r="H2425" t="s">
        <v>418</v>
      </c>
      <c r="I2425" s="1">
        <v>36816</v>
      </c>
      <c r="J2425" t="s">
        <v>12882</v>
      </c>
      <c r="K2425" t="s">
        <v>12883</v>
      </c>
      <c r="L2425">
        <v>85660</v>
      </c>
      <c r="M2425" t="s">
        <v>418</v>
      </c>
      <c r="N2425" s="1">
        <v>44769</v>
      </c>
      <c r="O2425" s="1">
        <v>44770</v>
      </c>
      <c r="P2425">
        <v>72</v>
      </c>
      <c r="Q2425">
        <v>3</v>
      </c>
      <c r="R2425" t="s">
        <v>40</v>
      </c>
      <c r="S2425">
        <v>4</v>
      </c>
      <c r="T2425">
        <v>0</v>
      </c>
      <c r="U2425">
        <v>1</v>
      </c>
      <c r="V2425">
        <v>249</v>
      </c>
      <c r="W2425" t="s">
        <v>41</v>
      </c>
      <c r="X2425" t="s">
        <v>12884</v>
      </c>
      <c r="Y2425" t="s">
        <v>65</v>
      </c>
      <c r="Z2425" s="1">
        <v>44730</v>
      </c>
      <c r="AA2425" s="2">
        <v>0.55024305555555553</v>
      </c>
      <c r="AB2425" s="2">
        <v>0.85112268518518519</v>
      </c>
      <c r="AC2425" t="s">
        <v>45</v>
      </c>
      <c r="AD2425" t="s">
        <v>44</v>
      </c>
      <c r="AE2425" t="s">
        <v>45</v>
      </c>
      <c r="AF2425">
        <v>249</v>
      </c>
    </row>
    <row r="2426" spans="1:32">
      <c r="A2426">
        <v>3894</v>
      </c>
      <c r="B2426">
        <v>2994</v>
      </c>
      <c r="C2426" t="s">
        <v>590</v>
      </c>
      <c r="D2426" t="s">
        <v>10055</v>
      </c>
      <c r="E2426" t="s">
        <v>34</v>
      </c>
      <c r="F2426" t="s">
        <v>12885</v>
      </c>
      <c r="G2426" t="s">
        <v>12886</v>
      </c>
      <c r="H2426" t="s">
        <v>330</v>
      </c>
      <c r="I2426" s="1">
        <v>35431</v>
      </c>
      <c r="J2426" t="s">
        <v>12887</v>
      </c>
      <c r="K2426" t="s">
        <v>12888</v>
      </c>
      <c r="L2426">
        <v>50211</v>
      </c>
      <c r="M2426" t="s">
        <v>330</v>
      </c>
      <c r="N2426" s="1">
        <v>44610</v>
      </c>
      <c r="O2426" s="1">
        <v>44611</v>
      </c>
      <c r="P2426">
        <v>80</v>
      </c>
      <c r="Q2426">
        <v>4</v>
      </c>
      <c r="R2426" t="s">
        <v>63</v>
      </c>
      <c r="S2426">
        <v>3</v>
      </c>
      <c r="T2426">
        <v>1</v>
      </c>
      <c r="U2426">
        <v>1</v>
      </c>
      <c r="V2426">
        <v>60</v>
      </c>
      <c r="W2426" t="s">
        <v>41</v>
      </c>
      <c r="X2426" t="s">
        <v>12889</v>
      </c>
      <c r="Y2426" t="s">
        <v>65</v>
      </c>
      <c r="Z2426" s="1">
        <v>44579</v>
      </c>
      <c r="AA2426" s="2">
        <v>0.72572916666666665</v>
      </c>
      <c r="AB2426" s="2">
        <v>0.30556712962962962</v>
      </c>
      <c r="AC2426" t="s">
        <v>45</v>
      </c>
      <c r="AD2426" t="s">
        <v>45</v>
      </c>
      <c r="AE2426" t="s">
        <v>44</v>
      </c>
      <c r="AF2426">
        <v>60</v>
      </c>
    </row>
    <row r="2427" spans="1:32">
      <c r="A2427">
        <v>3896</v>
      </c>
      <c r="B2427">
        <v>2996</v>
      </c>
      <c r="C2427" t="s">
        <v>881</v>
      </c>
      <c r="D2427" t="s">
        <v>4410</v>
      </c>
      <c r="E2427" t="s">
        <v>48</v>
      </c>
      <c r="F2427" t="s">
        <v>12890</v>
      </c>
      <c r="G2427" t="s">
        <v>12891</v>
      </c>
      <c r="H2427" t="s">
        <v>122</v>
      </c>
      <c r="I2427" s="1">
        <v>20490</v>
      </c>
      <c r="J2427" t="s">
        <v>12892</v>
      </c>
      <c r="K2427" t="s">
        <v>12893</v>
      </c>
      <c r="L2427">
        <v>88412</v>
      </c>
      <c r="M2427" t="s">
        <v>122</v>
      </c>
      <c r="N2427" s="1">
        <v>44794</v>
      </c>
      <c r="O2427" s="1">
        <v>44797</v>
      </c>
      <c r="P2427">
        <v>18</v>
      </c>
      <c r="Q2427">
        <v>1</v>
      </c>
      <c r="R2427" t="s">
        <v>40</v>
      </c>
      <c r="S2427">
        <v>2</v>
      </c>
      <c r="T2427">
        <v>0</v>
      </c>
      <c r="U2427">
        <v>3</v>
      </c>
      <c r="V2427">
        <v>678</v>
      </c>
      <c r="W2427" t="s">
        <v>54</v>
      </c>
      <c r="X2427" t="s">
        <v>12894</v>
      </c>
      <c r="Y2427" t="s">
        <v>6</v>
      </c>
      <c r="Z2427" s="1">
        <v>44775</v>
      </c>
      <c r="AA2427" s="2">
        <v>0.15627314814814816</v>
      </c>
      <c r="AB2427" s="2">
        <v>0.6746064814814815</v>
      </c>
      <c r="AC2427" t="s">
        <v>45</v>
      </c>
      <c r="AD2427" t="s">
        <v>45</v>
      </c>
      <c r="AE2427" t="s">
        <v>45</v>
      </c>
      <c r="AF2427">
        <v>226</v>
      </c>
    </row>
    <row r="2428" spans="1:32">
      <c r="A2428">
        <v>3897</v>
      </c>
      <c r="B2428">
        <v>2997</v>
      </c>
      <c r="C2428" t="s">
        <v>6557</v>
      </c>
      <c r="D2428" t="s">
        <v>469</v>
      </c>
      <c r="E2428" t="s">
        <v>34</v>
      </c>
      <c r="F2428" t="s">
        <v>12895</v>
      </c>
      <c r="G2428" t="s">
        <v>12896</v>
      </c>
      <c r="H2428" t="s">
        <v>60</v>
      </c>
      <c r="I2428" s="1">
        <v>37422</v>
      </c>
      <c r="J2428" t="s">
        <v>12897</v>
      </c>
      <c r="K2428" t="s">
        <v>12898</v>
      </c>
      <c r="L2428">
        <v>68962</v>
      </c>
      <c r="M2428" t="s">
        <v>60</v>
      </c>
      <c r="N2428" s="1">
        <v>44799</v>
      </c>
      <c r="O2428" s="1">
        <v>44801</v>
      </c>
      <c r="P2428">
        <v>96</v>
      </c>
      <c r="Q2428">
        <v>4</v>
      </c>
      <c r="R2428" t="s">
        <v>40</v>
      </c>
      <c r="S2428">
        <v>1</v>
      </c>
      <c r="T2428">
        <v>2</v>
      </c>
      <c r="U2428">
        <v>2</v>
      </c>
      <c r="V2428">
        <v>480</v>
      </c>
      <c r="W2428" t="s">
        <v>54</v>
      </c>
      <c r="X2428" t="s">
        <v>12899</v>
      </c>
      <c r="Y2428" t="s">
        <v>43</v>
      </c>
      <c r="Z2428" s="1">
        <v>44775</v>
      </c>
      <c r="AA2428" s="2">
        <v>0.6106597222222222</v>
      </c>
      <c r="AB2428" s="2">
        <v>0.46464120370370371</v>
      </c>
      <c r="AC2428" t="s">
        <v>44</v>
      </c>
      <c r="AD2428" t="s">
        <v>44</v>
      </c>
      <c r="AE2428" t="s">
        <v>44</v>
      </c>
      <c r="AF2428">
        <v>240</v>
      </c>
    </row>
    <row r="2429" spans="1:32">
      <c r="A2429">
        <v>3902</v>
      </c>
      <c r="B2429">
        <v>3002</v>
      </c>
      <c r="C2429" t="s">
        <v>791</v>
      </c>
      <c r="D2429" t="s">
        <v>469</v>
      </c>
      <c r="E2429" t="s">
        <v>34</v>
      </c>
      <c r="F2429" t="s">
        <v>12900</v>
      </c>
      <c r="G2429" t="s">
        <v>12901</v>
      </c>
      <c r="H2429" t="s">
        <v>171</v>
      </c>
      <c r="I2429" s="1">
        <v>24654</v>
      </c>
      <c r="J2429" t="s">
        <v>12902</v>
      </c>
      <c r="K2429" t="s">
        <v>12903</v>
      </c>
      <c r="L2429">
        <v>17594</v>
      </c>
      <c r="M2429" t="s">
        <v>171</v>
      </c>
      <c r="N2429" s="1">
        <v>44952</v>
      </c>
      <c r="O2429" s="1">
        <v>44957</v>
      </c>
      <c r="P2429">
        <v>70</v>
      </c>
      <c r="Q2429">
        <v>3</v>
      </c>
      <c r="R2429" t="s">
        <v>53</v>
      </c>
      <c r="S2429">
        <v>3</v>
      </c>
      <c r="T2429">
        <v>1</v>
      </c>
      <c r="U2429">
        <v>5</v>
      </c>
      <c r="V2429">
        <v>660</v>
      </c>
      <c r="W2429" t="s">
        <v>54</v>
      </c>
      <c r="X2429" t="s">
        <v>12904</v>
      </c>
      <c r="Y2429" t="s">
        <v>81</v>
      </c>
      <c r="Z2429" s="1">
        <v>44925</v>
      </c>
      <c r="AA2429" s="2">
        <v>0.51732638888888893</v>
      </c>
      <c r="AB2429" s="2">
        <v>0.56998842592592591</v>
      </c>
      <c r="AC2429" t="s">
        <v>45</v>
      </c>
      <c r="AD2429" t="s">
        <v>44</v>
      </c>
      <c r="AE2429" t="s">
        <v>45</v>
      </c>
      <c r="AF2429">
        <v>132</v>
      </c>
    </row>
    <row r="2430" spans="1:32">
      <c r="A2430">
        <v>3905</v>
      </c>
      <c r="B2430">
        <v>3005</v>
      </c>
      <c r="C2430" t="s">
        <v>213</v>
      </c>
      <c r="D2430" t="s">
        <v>3528</v>
      </c>
      <c r="E2430" t="s">
        <v>34</v>
      </c>
      <c r="F2430" t="s">
        <v>12905</v>
      </c>
      <c r="G2430" t="s">
        <v>12906</v>
      </c>
      <c r="H2430" t="s">
        <v>209</v>
      </c>
      <c r="I2430" s="1">
        <v>22926</v>
      </c>
      <c r="J2430" t="s">
        <v>12907</v>
      </c>
      <c r="K2430" t="s">
        <v>12062</v>
      </c>
      <c r="L2430">
        <v>64646</v>
      </c>
      <c r="M2430" t="s">
        <v>209</v>
      </c>
      <c r="N2430" s="1">
        <v>44903</v>
      </c>
      <c r="O2430" s="1">
        <v>44908</v>
      </c>
      <c r="P2430">
        <v>27</v>
      </c>
      <c r="Q2430">
        <v>2</v>
      </c>
      <c r="R2430" t="s">
        <v>40</v>
      </c>
      <c r="S2430">
        <v>4</v>
      </c>
      <c r="T2430">
        <v>2</v>
      </c>
      <c r="U2430">
        <v>5</v>
      </c>
      <c r="V2430">
        <v>1035</v>
      </c>
      <c r="W2430" t="s">
        <v>41</v>
      </c>
      <c r="X2430" t="s">
        <v>12908</v>
      </c>
      <c r="Y2430" t="s">
        <v>6</v>
      </c>
      <c r="Z2430" s="1">
        <v>44895</v>
      </c>
      <c r="AA2430" s="2">
        <v>0.37517361111111108</v>
      </c>
      <c r="AB2430" s="2">
        <v>6.8321759259259263E-2</v>
      </c>
      <c r="AC2430" t="s">
        <v>44</v>
      </c>
      <c r="AD2430" t="s">
        <v>44</v>
      </c>
      <c r="AE2430" t="s">
        <v>44</v>
      </c>
      <c r="AF2430">
        <v>207</v>
      </c>
    </row>
    <row r="2431" spans="1:32">
      <c r="A2431">
        <v>3910</v>
      </c>
      <c r="B2431">
        <v>3010</v>
      </c>
      <c r="C2431" t="s">
        <v>11258</v>
      </c>
      <c r="D2431" t="s">
        <v>11035</v>
      </c>
      <c r="E2431" t="s">
        <v>34</v>
      </c>
      <c r="F2431" t="s">
        <v>12909</v>
      </c>
      <c r="G2431" t="s">
        <v>12910</v>
      </c>
      <c r="H2431" t="s">
        <v>725</v>
      </c>
      <c r="I2431" s="1">
        <v>16828</v>
      </c>
      <c r="J2431" t="s">
        <v>12911</v>
      </c>
      <c r="K2431" t="s">
        <v>12912</v>
      </c>
      <c r="L2431">
        <v>27815</v>
      </c>
      <c r="M2431" t="s">
        <v>725</v>
      </c>
      <c r="N2431" s="1">
        <v>44843</v>
      </c>
      <c r="O2431" s="1">
        <v>44847</v>
      </c>
      <c r="P2431">
        <v>49</v>
      </c>
      <c r="Q2431">
        <v>2</v>
      </c>
      <c r="R2431" t="s">
        <v>53</v>
      </c>
      <c r="S2431">
        <v>4</v>
      </c>
      <c r="T2431">
        <v>2</v>
      </c>
      <c r="U2431">
        <v>4</v>
      </c>
      <c r="V2431">
        <v>544</v>
      </c>
      <c r="W2431" t="s">
        <v>54</v>
      </c>
      <c r="X2431" t="s">
        <v>12913</v>
      </c>
      <c r="Y2431" t="s">
        <v>6</v>
      </c>
      <c r="Z2431" s="1">
        <v>44827</v>
      </c>
      <c r="AA2431" s="2">
        <v>0.60662037037037042</v>
      </c>
      <c r="AB2431" s="2">
        <v>0.84642361111111108</v>
      </c>
      <c r="AC2431" t="s">
        <v>45</v>
      </c>
      <c r="AD2431" t="s">
        <v>45</v>
      </c>
      <c r="AE2431" t="s">
        <v>45</v>
      </c>
      <c r="AF2431">
        <v>136</v>
      </c>
    </row>
    <row r="2432" spans="1:32">
      <c r="A2432">
        <v>3911</v>
      </c>
      <c r="B2432">
        <v>3011</v>
      </c>
      <c r="C2432" t="s">
        <v>1001</v>
      </c>
      <c r="D2432" t="s">
        <v>3668</v>
      </c>
      <c r="E2432" t="s">
        <v>34</v>
      </c>
      <c r="F2432" t="s">
        <v>12914</v>
      </c>
      <c r="G2432" t="s">
        <v>12915</v>
      </c>
      <c r="H2432" t="s">
        <v>330</v>
      </c>
      <c r="I2432" s="1">
        <v>33743</v>
      </c>
      <c r="J2432" t="s">
        <v>12916</v>
      </c>
      <c r="K2432" t="s">
        <v>12917</v>
      </c>
      <c r="L2432">
        <v>5477</v>
      </c>
      <c r="M2432" t="s">
        <v>330</v>
      </c>
      <c r="N2432" s="1">
        <v>44646</v>
      </c>
      <c r="O2432" s="1">
        <v>44647</v>
      </c>
      <c r="P2432">
        <v>22</v>
      </c>
      <c r="Q2432">
        <v>1</v>
      </c>
      <c r="R2432" t="s">
        <v>53</v>
      </c>
      <c r="S2432">
        <v>4</v>
      </c>
      <c r="T2432">
        <v>1</v>
      </c>
      <c r="U2432">
        <v>1</v>
      </c>
      <c r="V2432">
        <v>139</v>
      </c>
      <c r="W2432" t="s">
        <v>41</v>
      </c>
      <c r="X2432" t="s">
        <v>12918</v>
      </c>
      <c r="Y2432" t="s">
        <v>43</v>
      </c>
      <c r="Z2432" s="1">
        <v>44612</v>
      </c>
      <c r="AA2432" s="2">
        <v>0.69740740740740748</v>
      </c>
      <c r="AB2432" s="2">
        <v>0.57755787037037043</v>
      </c>
      <c r="AC2432" t="s">
        <v>45</v>
      </c>
      <c r="AD2432" t="s">
        <v>45</v>
      </c>
      <c r="AE2432" t="s">
        <v>44</v>
      </c>
      <c r="AF2432">
        <v>139</v>
      </c>
    </row>
    <row r="2433" spans="1:32">
      <c r="A2433">
        <v>3913</v>
      </c>
      <c r="B2433">
        <v>3013</v>
      </c>
      <c r="C2433" t="s">
        <v>1759</v>
      </c>
      <c r="D2433" t="s">
        <v>2950</v>
      </c>
      <c r="E2433" t="s">
        <v>34</v>
      </c>
      <c r="F2433" t="s">
        <v>12919</v>
      </c>
      <c r="G2433" t="s">
        <v>12920</v>
      </c>
      <c r="H2433" t="s">
        <v>330</v>
      </c>
      <c r="I2433" s="1">
        <v>21356</v>
      </c>
      <c r="J2433" t="s">
        <v>12921</v>
      </c>
      <c r="K2433" t="s">
        <v>7183</v>
      </c>
      <c r="L2433">
        <v>70145</v>
      </c>
      <c r="M2433" t="s">
        <v>330</v>
      </c>
      <c r="N2433" s="1">
        <v>44684</v>
      </c>
      <c r="O2433" s="1">
        <v>44685</v>
      </c>
      <c r="P2433">
        <v>55</v>
      </c>
      <c r="Q2433">
        <v>3</v>
      </c>
      <c r="R2433" t="s">
        <v>53</v>
      </c>
      <c r="S2433">
        <v>3</v>
      </c>
      <c r="T2433">
        <v>1</v>
      </c>
      <c r="U2433">
        <v>1</v>
      </c>
      <c r="V2433">
        <v>143</v>
      </c>
      <c r="W2433" t="s">
        <v>41</v>
      </c>
      <c r="X2433" t="s">
        <v>12922</v>
      </c>
      <c r="Y2433" t="s">
        <v>43</v>
      </c>
      <c r="Z2433" s="1">
        <v>44645</v>
      </c>
      <c r="AA2433" s="2">
        <v>0.16593749999999999</v>
      </c>
      <c r="AB2433" s="2">
        <v>0.7572916666666667</v>
      </c>
      <c r="AC2433" t="s">
        <v>44</v>
      </c>
      <c r="AD2433" t="s">
        <v>45</v>
      </c>
      <c r="AE2433" t="s">
        <v>44</v>
      </c>
      <c r="AF2433">
        <v>143</v>
      </c>
    </row>
    <row r="2434" spans="1:32">
      <c r="A2434">
        <v>3914</v>
      </c>
      <c r="B2434">
        <v>3014</v>
      </c>
      <c r="C2434" t="s">
        <v>527</v>
      </c>
      <c r="D2434" t="s">
        <v>1663</v>
      </c>
      <c r="E2434" t="s">
        <v>48</v>
      </c>
      <c r="F2434" t="s">
        <v>12923</v>
      </c>
      <c r="G2434" t="s">
        <v>12924</v>
      </c>
      <c r="H2434" t="s">
        <v>941</v>
      </c>
      <c r="I2434" s="1">
        <v>25069</v>
      </c>
      <c r="J2434" t="s">
        <v>12925</v>
      </c>
      <c r="K2434" t="s">
        <v>12926</v>
      </c>
      <c r="L2434">
        <v>81510</v>
      </c>
      <c r="M2434" t="s">
        <v>941</v>
      </c>
      <c r="N2434" s="1">
        <v>44835</v>
      </c>
      <c r="O2434" s="1">
        <v>44838</v>
      </c>
      <c r="P2434">
        <v>4</v>
      </c>
      <c r="Q2434">
        <v>1</v>
      </c>
      <c r="R2434" t="s">
        <v>53</v>
      </c>
      <c r="S2434">
        <v>1</v>
      </c>
      <c r="T2434">
        <v>0</v>
      </c>
      <c r="U2434">
        <v>3</v>
      </c>
      <c r="V2434">
        <v>396</v>
      </c>
      <c r="W2434" t="s">
        <v>41</v>
      </c>
      <c r="X2434" t="s">
        <v>12927</v>
      </c>
      <c r="Y2434" t="s">
        <v>81</v>
      </c>
      <c r="Z2434" s="1">
        <v>44830</v>
      </c>
      <c r="AA2434" s="2">
        <v>9.8553240740740747E-2</v>
      </c>
      <c r="AB2434" s="2">
        <v>0.73370370370370364</v>
      </c>
      <c r="AC2434" t="s">
        <v>45</v>
      </c>
      <c r="AD2434" t="s">
        <v>44</v>
      </c>
      <c r="AE2434" t="s">
        <v>44</v>
      </c>
      <c r="AF2434">
        <v>132</v>
      </c>
    </row>
    <row r="2435" spans="1:32">
      <c r="A2435">
        <v>3915</v>
      </c>
      <c r="B2435">
        <v>3015</v>
      </c>
      <c r="C2435" t="s">
        <v>119</v>
      </c>
      <c r="D2435" t="s">
        <v>6072</v>
      </c>
      <c r="E2435" t="s">
        <v>34</v>
      </c>
      <c r="F2435" t="s">
        <v>12928</v>
      </c>
      <c r="G2435" t="s">
        <v>12929</v>
      </c>
      <c r="H2435" t="s">
        <v>904</v>
      </c>
      <c r="I2435" s="1">
        <v>21837</v>
      </c>
      <c r="J2435" t="s">
        <v>12930</v>
      </c>
      <c r="K2435" t="s">
        <v>12931</v>
      </c>
      <c r="L2435">
        <v>75497</v>
      </c>
      <c r="M2435" t="s">
        <v>904</v>
      </c>
      <c r="N2435" s="1">
        <v>44838</v>
      </c>
      <c r="O2435" s="1">
        <v>44843</v>
      </c>
      <c r="P2435">
        <v>69</v>
      </c>
      <c r="Q2435">
        <v>3</v>
      </c>
      <c r="R2435" t="s">
        <v>40</v>
      </c>
      <c r="S2435">
        <v>1</v>
      </c>
      <c r="T2435">
        <v>1</v>
      </c>
      <c r="U2435">
        <v>5</v>
      </c>
      <c r="V2435">
        <v>1120</v>
      </c>
      <c r="W2435" t="s">
        <v>54</v>
      </c>
      <c r="X2435" t="s">
        <v>12932</v>
      </c>
      <c r="Y2435" t="s">
        <v>43</v>
      </c>
      <c r="Z2435" s="1">
        <v>44832</v>
      </c>
      <c r="AA2435" s="2">
        <v>0.91964120370370372</v>
      </c>
      <c r="AB2435" s="2">
        <v>4.0509259259259257E-3</v>
      </c>
      <c r="AC2435" t="s">
        <v>44</v>
      </c>
      <c r="AD2435" t="s">
        <v>44</v>
      </c>
      <c r="AE2435" t="s">
        <v>44</v>
      </c>
      <c r="AF2435">
        <v>224</v>
      </c>
    </row>
    <row r="2436" spans="1:32">
      <c r="A2436">
        <v>3916</v>
      </c>
      <c r="B2436">
        <v>3016</v>
      </c>
      <c r="C2436" t="s">
        <v>489</v>
      </c>
      <c r="D2436" t="s">
        <v>847</v>
      </c>
      <c r="E2436" t="s">
        <v>48</v>
      </c>
      <c r="F2436" t="s">
        <v>12933</v>
      </c>
      <c r="G2436" t="s">
        <v>12934</v>
      </c>
      <c r="H2436" t="s">
        <v>135</v>
      </c>
      <c r="I2436" s="1">
        <v>20012</v>
      </c>
      <c r="J2436" t="s">
        <v>12935</v>
      </c>
      <c r="K2436" t="s">
        <v>12936</v>
      </c>
      <c r="L2436">
        <v>39378</v>
      </c>
      <c r="M2436" t="s">
        <v>135</v>
      </c>
      <c r="N2436" s="1">
        <v>44858</v>
      </c>
      <c r="O2436" s="1">
        <v>44859</v>
      </c>
      <c r="P2436">
        <v>83</v>
      </c>
      <c r="Q2436">
        <v>4</v>
      </c>
      <c r="R2436" t="s">
        <v>63</v>
      </c>
      <c r="S2436">
        <v>4</v>
      </c>
      <c r="T2436">
        <v>2</v>
      </c>
      <c r="U2436">
        <v>1</v>
      </c>
      <c r="V2436">
        <v>68</v>
      </c>
      <c r="W2436" t="s">
        <v>54</v>
      </c>
      <c r="X2436" t="s">
        <v>12937</v>
      </c>
      <c r="Y2436" t="s">
        <v>81</v>
      </c>
      <c r="Z2436" s="1">
        <v>44848</v>
      </c>
      <c r="AA2436" s="2">
        <v>0.54146990740740741</v>
      </c>
      <c r="AB2436" s="2">
        <v>0.74829861111111118</v>
      </c>
      <c r="AC2436" t="s">
        <v>44</v>
      </c>
      <c r="AD2436" t="s">
        <v>44</v>
      </c>
      <c r="AE2436" t="s">
        <v>45</v>
      </c>
      <c r="AF2436">
        <v>68</v>
      </c>
    </row>
    <row r="2437" spans="1:32">
      <c r="A2437">
        <v>3919</v>
      </c>
      <c r="B2437">
        <v>3019</v>
      </c>
      <c r="C2437" t="s">
        <v>1044</v>
      </c>
      <c r="D2437" t="s">
        <v>4877</v>
      </c>
      <c r="E2437" t="s">
        <v>34</v>
      </c>
      <c r="F2437" t="s">
        <v>12938</v>
      </c>
      <c r="G2437" t="s">
        <v>12939</v>
      </c>
      <c r="H2437" t="s">
        <v>94</v>
      </c>
      <c r="I2437" s="1">
        <v>37955</v>
      </c>
      <c r="J2437" t="s">
        <v>12940</v>
      </c>
      <c r="K2437" t="s">
        <v>12941</v>
      </c>
      <c r="L2437">
        <v>60831</v>
      </c>
      <c r="M2437" t="s">
        <v>94</v>
      </c>
      <c r="N2437" s="1">
        <v>44684</v>
      </c>
      <c r="O2437" s="1">
        <v>44688</v>
      </c>
      <c r="P2437">
        <v>63</v>
      </c>
      <c r="Q2437">
        <v>3</v>
      </c>
      <c r="R2437" t="s">
        <v>40</v>
      </c>
      <c r="S2437">
        <v>2</v>
      </c>
      <c r="T2437">
        <v>0</v>
      </c>
      <c r="U2437">
        <v>4</v>
      </c>
      <c r="V2437">
        <v>956</v>
      </c>
      <c r="W2437" t="s">
        <v>54</v>
      </c>
      <c r="X2437" t="s">
        <v>12942</v>
      </c>
      <c r="Y2437" t="s">
        <v>6</v>
      </c>
      <c r="Z2437" s="1">
        <v>44664</v>
      </c>
      <c r="AA2437" s="2">
        <v>0.53243055555555563</v>
      </c>
      <c r="AB2437" s="2">
        <v>0.2454861111111111</v>
      </c>
      <c r="AC2437" t="s">
        <v>45</v>
      </c>
      <c r="AD2437" t="s">
        <v>45</v>
      </c>
      <c r="AE2437" t="s">
        <v>44</v>
      </c>
      <c r="AF2437">
        <v>239</v>
      </c>
    </row>
    <row r="2438" spans="1:32">
      <c r="A2438">
        <v>3920</v>
      </c>
      <c r="B2438">
        <v>3020</v>
      </c>
      <c r="C2438" t="s">
        <v>197</v>
      </c>
      <c r="D2438" t="s">
        <v>441</v>
      </c>
      <c r="E2438" t="s">
        <v>34</v>
      </c>
      <c r="F2438" t="s">
        <v>12943</v>
      </c>
      <c r="G2438" t="s">
        <v>12944</v>
      </c>
      <c r="H2438" t="s">
        <v>317</v>
      </c>
      <c r="I2438" s="1">
        <v>36736</v>
      </c>
      <c r="J2438" t="s">
        <v>12945</v>
      </c>
      <c r="K2438" t="s">
        <v>12946</v>
      </c>
      <c r="L2438">
        <v>71222</v>
      </c>
      <c r="M2438" t="s">
        <v>317</v>
      </c>
      <c r="N2438" s="1">
        <v>44760</v>
      </c>
      <c r="O2438" s="1">
        <v>44764</v>
      </c>
      <c r="P2438">
        <v>71</v>
      </c>
      <c r="Q2438">
        <v>3</v>
      </c>
      <c r="R2438" t="s">
        <v>63</v>
      </c>
      <c r="S2438">
        <v>3</v>
      </c>
      <c r="T2438">
        <v>0</v>
      </c>
      <c r="U2438">
        <v>4</v>
      </c>
      <c r="V2438">
        <v>276</v>
      </c>
      <c r="W2438" t="s">
        <v>54</v>
      </c>
      <c r="X2438" t="s">
        <v>12947</v>
      </c>
      <c r="Y2438" t="s">
        <v>6</v>
      </c>
      <c r="Z2438" s="1">
        <v>44742</v>
      </c>
      <c r="AA2438" s="2">
        <v>0.46552083333333333</v>
      </c>
      <c r="AB2438" s="2">
        <v>0.90799768518518509</v>
      </c>
      <c r="AC2438" t="s">
        <v>45</v>
      </c>
      <c r="AD2438" t="s">
        <v>44</v>
      </c>
      <c r="AE2438" t="s">
        <v>45</v>
      </c>
      <c r="AF2438">
        <v>69</v>
      </c>
    </row>
    <row r="2439" spans="1:32">
      <c r="A2439">
        <v>3926</v>
      </c>
      <c r="B2439">
        <v>3026</v>
      </c>
      <c r="C2439" t="s">
        <v>2105</v>
      </c>
      <c r="D2439" t="s">
        <v>7498</v>
      </c>
      <c r="E2439" t="s">
        <v>48</v>
      </c>
      <c r="F2439" t="s">
        <v>12948</v>
      </c>
      <c r="G2439" t="s">
        <v>12949</v>
      </c>
      <c r="H2439" t="s">
        <v>171</v>
      </c>
      <c r="I2439" s="1">
        <v>35537</v>
      </c>
      <c r="J2439" t="s">
        <v>12950</v>
      </c>
      <c r="K2439" t="s">
        <v>12951</v>
      </c>
      <c r="L2439">
        <v>50721</v>
      </c>
      <c r="M2439" t="s">
        <v>171</v>
      </c>
      <c r="N2439" s="1">
        <v>44649</v>
      </c>
      <c r="O2439" s="1">
        <v>44654</v>
      </c>
      <c r="P2439">
        <v>38</v>
      </c>
      <c r="Q2439">
        <v>2</v>
      </c>
      <c r="R2439" t="s">
        <v>63</v>
      </c>
      <c r="S2439">
        <v>4</v>
      </c>
      <c r="T2439">
        <v>2</v>
      </c>
      <c r="U2439">
        <v>5</v>
      </c>
      <c r="V2439">
        <v>365</v>
      </c>
      <c r="W2439" t="s">
        <v>54</v>
      </c>
      <c r="X2439" t="s">
        <v>12952</v>
      </c>
      <c r="Y2439" t="s">
        <v>43</v>
      </c>
      <c r="Z2439" s="1">
        <v>44612</v>
      </c>
      <c r="AA2439" s="2">
        <v>0.67939814814814825</v>
      </c>
      <c r="AB2439" s="2">
        <v>0.86304398148148154</v>
      </c>
      <c r="AC2439" t="s">
        <v>45</v>
      </c>
      <c r="AD2439" t="s">
        <v>45</v>
      </c>
      <c r="AE2439" t="s">
        <v>45</v>
      </c>
      <c r="AF2439">
        <v>73</v>
      </c>
    </row>
    <row r="2440" spans="1:32">
      <c r="A2440">
        <v>3927</v>
      </c>
      <c r="B2440">
        <v>3027</v>
      </c>
      <c r="C2440" t="s">
        <v>4490</v>
      </c>
      <c r="D2440" t="s">
        <v>378</v>
      </c>
      <c r="E2440" t="s">
        <v>34</v>
      </c>
      <c r="F2440" t="s">
        <v>12953</v>
      </c>
      <c r="G2440" t="s">
        <v>12954</v>
      </c>
      <c r="H2440" t="s">
        <v>225</v>
      </c>
      <c r="I2440" s="1">
        <v>38250</v>
      </c>
      <c r="J2440" t="s">
        <v>12955</v>
      </c>
      <c r="K2440" t="s">
        <v>4566</v>
      </c>
      <c r="L2440">
        <v>88586</v>
      </c>
      <c r="M2440" t="s">
        <v>225</v>
      </c>
      <c r="N2440" s="1">
        <v>44770</v>
      </c>
      <c r="O2440" s="1">
        <v>44771</v>
      </c>
      <c r="P2440">
        <v>14</v>
      </c>
      <c r="Q2440">
        <v>1</v>
      </c>
      <c r="R2440" t="s">
        <v>63</v>
      </c>
      <c r="S2440">
        <v>1</v>
      </c>
      <c r="T2440">
        <v>0</v>
      </c>
      <c r="U2440">
        <v>1</v>
      </c>
      <c r="V2440">
        <v>69</v>
      </c>
      <c r="W2440" t="s">
        <v>54</v>
      </c>
      <c r="X2440" t="s">
        <v>12956</v>
      </c>
      <c r="Y2440" t="s">
        <v>65</v>
      </c>
      <c r="Z2440" s="1">
        <v>44749</v>
      </c>
      <c r="AA2440" s="2">
        <v>0.23228009259259261</v>
      </c>
      <c r="AB2440" s="2">
        <v>0.12152777777777778</v>
      </c>
      <c r="AC2440" t="s">
        <v>45</v>
      </c>
      <c r="AD2440" t="s">
        <v>44</v>
      </c>
      <c r="AE2440" t="s">
        <v>44</v>
      </c>
      <c r="AF2440">
        <v>69</v>
      </c>
    </row>
    <row r="2441" spans="1:32">
      <c r="A2441">
        <v>3928</v>
      </c>
      <c r="B2441">
        <v>3028</v>
      </c>
      <c r="C2441" t="s">
        <v>5955</v>
      </c>
      <c r="D2441" t="s">
        <v>1222</v>
      </c>
      <c r="E2441" t="s">
        <v>34</v>
      </c>
      <c r="F2441" t="s">
        <v>12957</v>
      </c>
      <c r="G2441" t="s">
        <v>12958</v>
      </c>
      <c r="H2441" t="s">
        <v>171</v>
      </c>
      <c r="I2441" s="1">
        <v>26485</v>
      </c>
      <c r="J2441" t="s">
        <v>12959</v>
      </c>
      <c r="K2441" t="s">
        <v>12960</v>
      </c>
      <c r="L2441">
        <v>86811</v>
      </c>
      <c r="M2441" t="s">
        <v>171</v>
      </c>
      <c r="N2441" s="1">
        <v>44657</v>
      </c>
      <c r="O2441" s="1">
        <v>44660</v>
      </c>
      <c r="P2441">
        <v>96</v>
      </c>
      <c r="Q2441">
        <v>4</v>
      </c>
      <c r="R2441" t="s">
        <v>40</v>
      </c>
      <c r="S2441">
        <v>4</v>
      </c>
      <c r="T2441">
        <v>2</v>
      </c>
      <c r="U2441">
        <v>3</v>
      </c>
      <c r="V2441">
        <v>648</v>
      </c>
      <c r="W2441" t="s">
        <v>54</v>
      </c>
      <c r="X2441" t="s">
        <v>12961</v>
      </c>
      <c r="Y2441" t="s">
        <v>81</v>
      </c>
      <c r="Z2441" s="1">
        <v>44641</v>
      </c>
      <c r="AA2441" s="2">
        <v>0.95046296296296295</v>
      </c>
      <c r="AB2441" s="2">
        <v>0.51467592592592593</v>
      </c>
      <c r="AC2441" t="s">
        <v>45</v>
      </c>
      <c r="AD2441" t="s">
        <v>45</v>
      </c>
      <c r="AE2441" t="s">
        <v>44</v>
      </c>
      <c r="AF2441">
        <v>216</v>
      </c>
    </row>
    <row r="2442" spans="1:32">
      <c r="A2442">
        <v>3930</v>
      </c>
      <c r="B2442">
        <v>3030</v>
      </c>
      <c r="C2442" t="s">
        <v>139</v>
      </c>
      <c r="D2442" t="s">
        <v>214</v>
      </c>
      <c r="E2442" t="s">
        <v>34</v>
      </c>
      <c r="F2442" t="s">
        <v>12962</v>
      </c>
      <c r="G2442" t="s">
        <v>12963</v>
      </c>
      <c r="H2442" t="s">
        <v>423</v>
      </c>
      <c r="I2442" s="1">
        <v>32744</v>
      </c>
      <c r="J2442" t="s">
        <v>12964</v>
      </c>
      <c r="K2442" t="s">
        <v>12965</v>
      </c>
      <c r="L2442">
        <v>28344</v>
      </c>
      <c r="M2442" t="s">
        <v>423</v>
      </c>
      <c r="N2442" s="1">
        <v>44609</v>
      </c>
      <c r="O2442" s="1">
        <v>44613</v>
      </c>
      <c r="P2442">
        <v>77</v>
      </c>
      <c r="Q2442">
        <v>4</v>
      </c>
      <c r="R2442" t="s">
        <v>63</v>
      </c>
      <c r="S2442">
        <v>3</v>
      </c>
      <c r="T2442">
        <v>0</v>
      </c>
      <c r="U2442">
        <v>4</v>
      </c>
      <c r="V2442">
        <v>288</v>
      </c>
      <c r="W2442" t="s">
        <v>41</v>
      </c>
      <c r="X2442" t="s">
        <v>12966</v>
      </c>
      <c r="Y2442" t="s">
        <v>81</v>
      </c>
      <c r="Z2442" s="1">
        <v>44589</v>
      </c>
      <c r="AA2442" s="2">
        <v>0.82314814814814818</v>
      </c>
      <c r="AB2442" s="2">
        <v>0.65013888888888893</v>
      </c>
      <c r="AC2442" t="s">
        <v>44</v>
      </c>
      <c r="AD2442" t="s">
        <v>44</v>
      </c>
      <c r="AE2442" t="s">
        <v>44</v>
      </c>
      <c r="AF2442">
        <v>72</v>
      </c>
    </row>
    <row r="2443" spans="1:32">
      <c r="A2443">
        <v>3931</v>
      </c>
      <c r="B2443">
        <v>3031</v>
      </c>
      <c r="C2443" t="s">
        <v>722</v>
      </c>
      <c r="D2443" t="s">
        <v>977</v>
      </c>
      <c r="E2443" t="s">
        <v>34</v>
      </c>
      <c r="F2443" t="s">
        <v>12967</v>
      </c>
      <c r="G2443" t="s">
        <v>12968</v>
      </c>
      <c r="H2443" t="s">
        <v>295</v>
      </c>
      <c r="I2443" s="1">
        <v>32461</v>
      </c>
      <c r="J2443" t="s">
        <v>12969</v>
      </c>
      <c r="K2443" t="s">
        <v>338</v>
      </c>
      <c r="L2443">
        <v>43130</v>
      </c>
      <c r="M2443" t="s">
        <v>295</v>
      </c>
      <c r="N2443" s="1">
        <v>44671</v>
      </c>
      <c r="O2443" s="1">
        <v>44672</v>
      </c>
      <c r="P2443">
        <v>79</v>
      </c>
      <c r="Q2443">
        <v>4</v>
      </c>
      <c r="R2443" t="s">
        <v>53</v>
      </c>
      <c r="S2443">
        <v>3</v>
      </c>
      <c r="T2443">
        <v>2</v>
      </c>
      <c r="U2443">
        <v>1</v>
      </c>
      <c r="V2443">
        <v>140</v>
      </c>
      <c r="W2443" t="s">
        <v>41</v>
      </c>
      <c r="X2443" t="s">
        <v>12970</v>
      </c>
      <c r="Y2443" t="s">
        <v>81</v>
      </c>
      <c r="Z2443" s="1">
        <v>44662</v>
      </c>
      <c r="AA2443" s="2">
        <v>0.96196759259259268</v>
      </c>
      <c r="AB2443" s="2">
        <v>0.77471064814814816</v>
      </c>
      <c r="AC2443" t="s">
        <v>44</v>
      </c>
      <c r="AD2443" t="s">
        <v>44</v>
      </c>
      <c r="AE2443" t="s">
        <v>44</v>
      </c>
      <c r="AF2443">
        <v>140</v>
      </c>
    </row>
    <row r="2444" spans="1:32">
      <c r="A2444">
        <v>3934</v>
      </c>
      <c r="B2444">
        <v>3034</v>
      </c>
      <c r="C2444" t="s">
        <v>6180</v>
      </c>
      <c r="D2444" t="s">
        <v>2213</v>
      </c>
      <c r="E2444" t="s">
        <v>48</v>
      </c>
      <c r="F2444" t="s">
        <v>12971</v>
      </c>
      <c r="G2444" t="s">
        <v>12972</v>
      </c>
      <c r="H2444" t="s">
        <v>423</v>
      </c>
      <c r="I2444" s="1">
        <v>25052</v>
      </c>
      <c r="J2444" t="s">
        <v>12973</v>
      </c>
      <c r="K2444" t="s">
        <v>12974</v>
      </c>
      <c r="L2444">
        <v>20122</v>
      </c>
      <c r="M2444" t="s">
        <v>423</v>
      </c>
      <c r="N2444" s="1">
        <v>44643</v>
      </c>
      <c r="O2444" s="1">
        <v>44646</v>
      </c>
      <c r="P2444">
        <v>55</v>
      </c>
      <c r="Q2444">
        <v>3</v>
      </c>
      <c r="R2444" t="s">
        <v>53</v>
      </c>
      <c r="S2444">
        <v>1</v>
      </c>
      <c r="T2444">
        <v>2</v>
      </c>
      <c r="U2444">
        <v>3</v>
      </c>
      <c r="V2444">
        <v>441</v>
      </c>
      <c r="W2444" t="s">
        <v>54</v>
      </c>
      <c r="X2444" t="s">
        <v>12975</v>
      </c>
      <c r="Y2444" t="s">
        <v>65</v>
      </c>
      <c r="Z2444" s="1">
        <v>44630</v>
      </c>
      <c r="AA2444" s="2">
        <v>0.73821759259259256</v>
      </c>
      <c r="AB2444" s="2">
        <v>0.68553240740740751</v>
      </c>
      <c r="AC2444" t="s">
        <v>44</v>
      </c>
      <c r="AD2444" t="s">
        <v>45</v>
      </c>
      <c r="AE2444" t="s">
        <v>45</v>
      </c>
      <c r="AF2444">
        <v>147</v>
      </c>
    </row>
    <row r="2445" spans="1:32">
      <c r="A2445">
        <v>3935</v>
      </c>
      <c r="B2445">
        <v>3035</v>
      </c>
      <c r="C2445" t="s">
        <v>2616</v>
      </c>
      <c r="D2445" t="s">
        <v>6212</v>
      </c>
      <c r="E2445" t="s">
        <v>34</v>
      </c>
      <c r="F2445" t="s">
        <v>12976</v>
      </c>
      <c r="G2445" t="s">
        <v>12977</v>
      </c>
      <c r="H2445" t="s">
        <v>171</v>
      </c>
      <c r="I2445" s="1">
        <v>33145</v>
      </c>
      <c r="J2445" t="s">
        <v>12978</v>
      </c>
      <c r="K2445" t="s">
        <v>12979</v>
      </c>
      <c r="L2445">
        <v>52713</v>
      </c>
      <c r="M2445" t="s">
        <v>171</v>
      </c>
      <c r="N2445" s="1">
        <v>44825</v>
      </c>
      <c r="O2445" s="1">
        <v>44828</v>
      </c>
      <c r="P2445">
        <v>14</v>
      </c>
      <c r="Q2445">
        <v>1</v>
      </c>
      <c r="R2445" t="s">
        <v>63</v>
      </c>
      <c r="S2445">
        <v>2</v>
      </c>
      <c r="T2445">
        <v>2</v>
      </c>
      <c r="U2445">
        <v>3</v>
      </c>
      <c r="V2445">
        <v>213</v>
      </c>
      <c r="W2445" t="s">
        <v>54</v>
      </c>
      <c r="X2445" t="s">
        <v>12980</v>
      </c>
      <c r="Y2445" t="s">
        <v>6</v>
      </c>
      <c r="Z2445" s="1">
        <v>44817</v>
      </c>
      <c r="AA2445" s="2">
        <v>0.94346064814814812</v>
      </c>
      <c r="AB2445" s="2">
        <v>0.9808217592592593</v>
      </c>
      <c r="AC2445" t="s">
        <v>45</v>
      </c>
      <c r="AD2445" t="s">
        <v>45</v>
      </c>
      <c r="AE2445" t="s">
        <v>44</v>
      </c>
      <c r="AF2445">
        <v>71</v>
      </c>
    </row>
    <row r="2446" spans="1:32">
      <c r="A2446">
        <v>3936</v>
      </c>
      <c r="B2446">
        <v>3036</v>
      </c>
      <c r="C2446" t="s">
        <v>12981</v>
      </c>
      <c r="D2446" t="s">
        <v>12982</v>
      </c>
      <c r="E2446" t="s">
        <v>34</v>
      </c>
      <c r="F2446" t="s">
        <v>12983</v>
      </c>
      <c r="G2446" t="s">
        <v>12984</v>
      </c>
      <c r="H2446" t="s">
        <v>209</v>
      </c>
      <c r="I2446" s="1">
        <v>35399</v>
      </c>
      <c r="J2446" t="s">
        <v>12985</v>
      </c>
      <c r="K2446" t="s">
        <v>12986</v>
      </c>
      <c r="L2446">
        <v>57272</v>
      </c>
      <c r="M2446" t="s">
        <v>209</v>
      </c>
      <c r="N2446" s="1">
        <v>44621</v>
      </c>
      <c r="O2446" s="1">
        <v>44625</v>
      </c>
      <c r="P2446">
        <v>55</v>
      </c>
      <c r="Q2446">
        <v>3</v>
      </c>
      <c r="R2446" t="s">
        <v>53</v>
      </c>
      <c r="S2446">
        <v>3</v>
      </c>
      <c r="T2446">
        <v>0</v>
      </c>
      <c r="U2446">
        <v>4</v>
      </c>
      <c r="V2446">
        <v>548</v>
      </c>
      <c r="W2446" t="s">
        <v>41</v>
      </c>
      <c r="X2446" t="s">
        <v>12987</v>
      </c>
      <c r="Y2446" t="s">
        <v>43</v>
      </c>
      <c r="Z2446" s="1">
        <v>44614</v>
      </c>
      <c r="AA2446" s="2">
        <v>0.58883101851851849</v>
      </c>
      <c r="AB2446" s="2">
        <v>0.26689814814814816</v>
      </c>
      <c r="AC2446" t="s">
        <v>45</v>
      </c>
      <c r="AD2446" t="s">
        <v>45</v>
      </c>
      <c r="AE2446" t="s">
        <v>44</v>
      </c>
      <c r="AF2446">
        <v>137</v>
      </c>
    </row>
    <row r="2447" spans="1:32">
      <c r="A2447">
        <v>3937</v>
      </c>
      <c r="B2447">
        <v>3037</v>
      </c>
      <c r="C2447" t="s">
        <v>1015</v>
      </c>
      <c r="D2447" t="s">
        <v>359</v>
      </c>
      <c r="E2447" t="s">
        <v>34</v>
      </c>
      <c r="F2447" t="s">
        <v>12988</v>
      </c>
      <c r="G2447" t="s">
        <v>12989</v>
      </c>
      <c r="H2447" t="s">
        <v>537</v>
      </c>
      <c r="I2447" s="1">
        <v>21605</v>
      </c>
      <c r="J2447" t="s">
        <v>12990</v>
      </c>
      <c r="K2447" t="s">
        <v>12991</v>
      </c>
      <c r="L2447">
        <v>82607</v>
      </c>
      <c r="M2447" t="s">
        <v>537</v>
      </c>
      <c r="N2447" s="1">
        <v>44722</v>
      </c>
      <c r="O2447" s="1">
        <v>44724</v>
      </c>
      <c r="P2447">
        <v>48</v>
      </c>
      <c r="Q2447">
        <v>2</v>
      </c>
      <c r="R2447" t="s">
        <v>40</v>
      </c>
      <c r="S2447">
        <v>1</v>
      </c>
      <c r="T2447">
        <v>1</v>
      </c>
      <c r="U2447">
        <v>2</v>
      </c>
      <c r="V2447">
        <v>476</v>
      </c>
      <c r="W2447" t="s">
        <v>54</v>
      </c>
      <c r="X2447" t="s">
        <v>12992</v>
      </c>
      <c r="Y2447" t="s">
        <v>81</v>
      </c>
      <c r="Z2447" s="1">
        <v>44702</v>
      </c>
      <c r="AA2447" s="2">
        <v>0.49410879629629628</v>
      </c>
      <c r="AB2447" s="2">
        <v>0.81025462962962969</v>
      </c>
      <c r="AC2447" t="s">
        <v>44</v>
      </c>
      <c r="AD2447" t="s">
        <v>45</v>
      </c>
      <c r="AE2447" t="s">
        <v>44</v>
      </c>
      <c r="AF2447">
        <v>238</v>
      </c>
    </row>
    <row r="2448" spans="1:32">
      <c r="A2448">
        <v>3938</v>
      </c>
      <c r="B2448">
        <v>3038</v>
      </c>
      <c r="C2448" t="s">
        <v>183</v>
      </c>
      <c r="D2448" t="s">
        <v>1759</v>
      </c>
      <c r="E2448" t="s">
        <v>48</v>
      </c>
      <c r="F2448" t="s">
        <v>12993</v>
      </c>
      <c r="G2448" t="s">
        <v>12994</v>
      </c>
      <c r="H2448" t="s">
        <v>423</v>
      </c>
      <c r="I2448" s="1">
        <v>19557</v>
      </c>
      <c r="J2448" t="s">
        <v>12995</v>
      </c>
      <c r="K2448" t="s">
        <v>12996</v>
      </c>
      <c r="L2448">
        <v>48773</v>
      </c>
      <c r="M2448" t="s">
        <v>423</v>
      </c>
      <c r="N2448" s="1">
        <v>44611</v>
      </c>
      <c r="O2448" s="1">
        <v>44614</v>
      </c>
      <c r="P2448">
        <v>57</v>
      </c>
      <c r="Q2448">
        <v>3</v>
      </c>
      <c r="R2448" t="s">
        <v>40</v>
      </c>
      <c r="S2448">
        <v>2</v>
      </c>
      <c r="T2448">
        <v>1</v>
      </c>
      <c r="U2448">
        <v>3</v>
      </c>
      <c r="V2448">
        <v>687</v>
      </c>
      <c r="W2448" t="s">
        <v>54</v>
      </c>
      <c r="X2448" t="s">
        <v>12997</v>
      </c>
      <c r="Y2448" t="s">
        <v>81</v>
      </c>
      <c r="Z2448" s="1">
        <v>44593</v>
      </c>
      <c r="AA2448" s="2">
        <v>0.34494212962962961</v>
      </c>
      <c r="AB2448" s="2">
        <v>0.56863425925925926</v>
      </c>
      <c r="AC2448" t="s">
        <v>45</v>
      </c>
      <c r="AD2448" t="s">
        <v>45</v>
      </c>
      <c r="AE2448" t="s">
        <v>44</v>
      </c>
      <c r="AF2448">
        <v>229</v>
      </c>
    </row>
    <row r="2449" spans="1:32">
      <c r="A2449">
        <v>3939</v>
      </c>
      <c r="B2449">
        <v>3039</v>
      </c>
      <c r="C2449" t="s">
        <v>229</v>
      </c>
      <c r="D2449" t="s">
        <v>768</v>
      </c>
      <c r="E2449" t="s">
        <v>34</v>
      </c>
      <c r="F2449" t="s">
        <v>12998</v>
      </c>
      <c r="G2449" t="s">
        <v>12999</v>
      </c>
      <c r="H2449" t="s">
        <v>171</v>
      </c>
      <c r="I2449" s="1">
        <v>25495</v>
      </c>
      <c r="J2449" t="s">
        <v>13000</v>
      </c>
      <c r="K2449" t="s">
        <v>13001</v>
      </c>
      <c r="L2449">
        <v>94727</v>
      </c>
      <c r="M2449" t="s">
        <v>171</v>
      </c>
      <c r="N2449" s="1">
        <v>44870</v>
      </c>
      <c r="O2449" s="1">
        <v>44871</v>
      </c>
      <c r="P2449">
        <v>6</v>
      </c>
      <c r="Q2449">
        <v>1</v>
      </c>
      <c r="R2449" t="s">
        <v>40</v>
      </c>
      <c r="S2449">
        <v>1</v>
      </c>
      <c r="T2449">
        <v>2</v>
      </c>
      <c r="U2449">
        <v>1</v>
      </c>
      <c r="V2449">
        <v>240</v>
      </c>
      <c r="W2449" t="s">
        <v>41</v>
      </c>
      <c r="X2449" t="s">
        <v>13002</v>
      </c>
      <c r="Y2449" t="s">
        <v>43</v>
      </c>
      <c r="Z2449" s="1">
        <v>44855</v>
      </c>
      <c r="AA2449" s="2">
        <v>0.10443287037037037</v>
      </c>
      <c r="AB2449" s="2">
        <v>0.70734953703703696</v>
      </c>
      <c r="AC2449" t="s">
        <v>45</v>
      </c>
      <c r="AD2449" t="s">
        <v>44</v>
      </c>
      <c r="AE2449" t="s">
        <v>45</v>
      </c>
      <c r="AF2449">
        <v>240</v>
      </c>
    </row>
    <row r="2450" spans="1:32">
      <c r="A2450">
        <v>3940</v>
      </c>
      <c r="B2450">
        <v>3040</v>
      </c>
      <c r="C2450" t="s">
        <v>66</v>
      </c>
      <c r="D2450" t="s">
        <v>2587</v>
      </c>
      <c r="E2450" t="s">
        <v>34</v>
      </c>
      <c r="F2450" t="s">
        <v>13003</v>
      </c>
      <c r="G2450">
        <f>1-578-414-8062</f>
        <v>-9053</v>
      </c>
      <c r="H2450" t="s">
        <v>171</v>
      </c>
      <c r="I2450" s="1">
        <v>26041</v>
      </c>
      <c r="J2450" t="s">
        <v>13004</v>
      </c>
      <c r="K2450" t="s">
        <v>7019</v>
      </c>
      <c r="L2450">
        <v>19388</v>
      </c>
      <c r="M2450" t="s">
        <v>171</v>
      </c>
      <c r="N2450" s="1">
        <v>44811</v>
      </c>
      <c r="O2450" s="1">
        <v>44815</v>
      </c>
      <c r="P2450">
        <v>89</v>
      </c>
      <c r="Q2450">
        <v>4</v>
      </c>
      <c r="R2450" t="s">
        <v>63</v>
      </c>
      <c r="S2450">
        <v>1</v>
      </c>
      <c r="T2450">
        <v>2</v>
      </c>
      <c r="U2450">
        <v>4</v>
      </c>
      <c r="V2450">
        <v>264</v>
      </c>
      <c r="W2450" t="s">
        <v>41</v>
      </c>
      <c r="X2450" t="s">
        <v>13005</v>
      </c>
      <c r="Y2450" t="s">
        <v>65</v>
      </c>
      <c r="Z2450" s="1">
        <v>44782</v>
      </c>
      <c r="AA2450" s="2">
        <v>0.36281249999999998</v>
      </c>
      <c r="AB2450" s="2">
        <v>0.55849537037037034</v>
      </c>
      <c r="AC2450" t="s">
        <v>45</v>
      </c>
      <c r="AD2450" t="s">
        <v>44</v>
      </c>
      <c r="AE2450" t="s">
        <v>45</v>
      </c>
      <c r="AF2450">
        <v>66</v>
      </c>
    </row>
    <row r="2451" spans="1:32">
      <c r="A2451">
        <v>3942</v>
      </c>
      <c r="B2451">
        <v>3042</v>
      </c>
      <c r="C2451" t="s">
        <v>583</v>
      </c>
      <c r="D2451" t="s">
        <v>13006</v>
      </c>
      <c r="E2451" t="s">
        <v>34</v>
      </c>
      <c r="F2451" t="s">
        <v>13007</v>
      </c>
      <c r="G2451">
        <f>1-554-492-5993</f>
        <v>-7038</v>
      </c>
      <c r="H2451" t="s">
        <v>1301</v>
      </c>
      <c r="I2451" s="1">
        <v>31822</v>
      </c>
      <c r="J2451" t="s">
        <v>13008</v>
      </c>
      <c r="K2451" t="s">
        <v>13009</v>
      </c>
      <c r="L2451">
        <v>52763</v>
      </c>
      <c r="M2451" t="s">
        <v>1301</v>
      </c>
      <c r="N2451" s="1">
        <v>44837</v>
      </c>
      <c r="O2451" s="1">
        <v>44839</v>
      </c>
      <c r="P2451">
        <v>10</v>
      </c>
      <c r="Q2451">
        <v>1</v>
      </c>
      <c r="R2451" t="s">
        <v>53</v>
      </c>
      <c r="S2451">
        <v>4</v>
      </c>
      <c r="T2451">
        <v>2</v>
      </c>
      <c r="U2451">
        <v>2</v>
      </c>
      <c r="V2451">
        <v>292</v>
      </c>
      <c r="W2451" t="s">
        <v>41</v>
      </c>
      <c r="X2451" t="s">
        <v>13010</v>
      </c>
      <c r="Y2451" t="s">
        <v>43</v>
      </c>
      <c r="Z2451" s="1">
        <v>44802</v>
      </c>
      <c r="AA2451" s="2">
        <v>0.87497685185185192</v>
      </c>
      <c r="AB2451" s="2">
        <v>0.18655092592592593</v>
      </c>
      <c r="AC2451" t="s">
        <v>44</v>
      </c>
      <c r="AD2451" t="s">
        <v>44</v>
      </c>
      <c r="AE2451" t="s">
        <v>44</v>
      </c>
      <c r="AF2451">
        <v>146</v>
      </c>
    </row>
    <row r="2452" spans="1:32">
      <c r="A2452">
        <v>3944</v>
      </c>
      <c r="B2452">
        <v>3044</v>
      </c>
      <c r="C2452" t="s">
        <v>427</v>
      </c>
      <c r="D2452" t="s">
        <v>1936</v>
      </c>
      <c r="E2452" t="s">
        <v>48</v>
      </c>
      <c r="F2452" t="s">
        <v>13011</v>
      </c>
      <c r="G2452" t="s">
        <v>13012</v>
      </c>
      <c r="H2452" t="s">
        <v>272</v>
      </c>
      <c r="I2452" s="1">
        <v>36540</v>
      </c>
      <c r="J2452" t="s">
        <v>13013</v>
      </c>
      <c r="K2452" t="s">
        <v>9097</v>
      </c>
      <c r="L2452">
        <v>40198</v>
      </c>
      <c r="M2452" t="s">
        <v>272</v>
      </c>
      <c r="N2452" s="1">
        <v>44940</v>
      </c>
      <c r="O2452" s="1">
        <v>44943</v>
      </c>
      <c r="P2452">
        <v>57</v>
      </c>
      <c r="Q2452">
        <v>3</v>
      </c>
      <c r="R2452" t="s">
        <v>40</v>
      </c>
      <c r="S2452">
        <v>3</v>
      </c>
      <c r="T2452">
        <v>1</v>
      </c>
      <c r="U2452">
        <v>3</v>
      </c>
      <c r="V2452">
        <v>621</v>
      </c>
      <c r="W2452" t="s">
        <v>54</v>
      </c>
      <c r="X2452" t="s">
        <v>13014</v>
      </c>
      <c r="Y2452" t="s">
        <v>43</v>
      </c>
      <c r="Z2452" s="1">
        <v>44913</v>
      </c>
      <c r="AA2452" s="2">
        <v>2.990740740740741E-2</v>
      </c>
      <c r="AB2452" s="2">
        <v>0.46440972222222227</v>
      </c>
      <c r="AC2452" t="s">
        <v>44</v>
      </c>
      <c r="AD2452" t="s">
        <v>45</v>
      </c>
      <c r="AE2452" t="s">
        <v>45</v>
      </c>
      <c r="AF2452">
        <v>207</v>
      </c>
    </row>
    <row r="2453" spans="1:32">
      <c r="A2453">
        <v>3946</v>
      </c>
      <c r="B2453">
        <v>3046</v>
      </c>
      <c r="C2453" t="s">
        <v>2444</v>
      </c>
      <c r="D2453" t="s">
        <v>7299</v>
      </c>
      <c r="E2453" t="s">
        <v>48</v>
      </c>
      <c r="F2453" t="s">
        <v>13015</v>
      </c>
      <c r="G2453" t="s">
        <v>13016</v>
      </c>
      <c r="H2453" t="s">
        <v>171</v>
      </c>
      <c r="I2453" s="1">
        <v>18328</v>
      </c>
      <c r="J2453" t="s">
        <v>13017</v>
      </c>
      <c r="K2453" t="s">
        <v>13018</v>
      </c>
      <c r="L2453">
        <v>37262</v>
      </c>
      <c r="M2453" t="s">
        <v>171</v>
      </c>
      <c r="N2453" s="1">
        <v>44864</v>
      </c>
      <c r="O2453" s="1">
        <v>44866</v>
      </c>
      <c r="P2453">
        <v>59</v>
      </c>
      <c r="Q2453">
        <v>3</v>
      </c>
      <c r="R2453" t="s">
        <v>63</v>
      </c>
      <c r="S2453">
        <v>4</v>
      </c>
      <c r="T2453">
        <v>0</v>
      </c>
      <c r="U2453">
        <v>2</v>
      </c>
      <c r="V2453">
        <v>154</v>
      </c>
      <c r="W2453" t="s">
        <v>54</v>
      </c>
      <c r="X2453" t="s">
        <v>13019</v>
      </c>
      <c r="Y2453" t="s">
        <v>65</v>
      </c>
      <c r="Z2453" s="1">
        <v>44841</v>
      </c>
      <c r="AA2453" s="2">
        <v>0.21283564814814815</v>
      </c>
      <c r="AB2453" s="2">
        <v>0.39739583333333334</v>
      </c>
      <c r="AC2453" t="s">
        <v>45</v>
      </c>
      <c r="AD2453" t="s">
        <v>44</v>
      </c>
      <c r="AE2453" t="s">
        <v>45</v>
      </c>
      <c r="AF2453">
        <v>77</v>
      </c>
    </row>
    <row r="2454" spans="1:32">
      <c r="A2454">
        <v>3947</v>
      </c>
      <c r="B2454">
        <v>3047</v>
      </c>
      <c r="C2454" t="s">
        <v>3694</v>
      </c>
      <c r="D2454" t="s">
        <v>13020</v>
      </c>
      <c r="E2454" t="s">
        <v>48</v>
      </c>
      <c r="F2454" t="s">
        <v>13021</v>
      </c>
      <c r="G2454" t="s">
        <v>13022</v>
      </c>
      <c r="H2454" t="s">
        <v>418</v>
      </c>
      <c r="I2454" s="1">
        <v>29224</v>
      </c>
      <c r="J2454" t="s">
        <v>13023</v>
      </c>
      <c r="K2454" t="s">
        <v>13024</v>
      </c>
      <c r="L2454">
        <v>23970</v>
      </c>
      <c r="M2454" t="s">
        <v>418</v>
      </c>
      <c r="N2454" s="1">
        <v>44717</v>
      </c>
      <c r="O2454" s="1">
        <v>44719</v>
      </c>
      <c r="P2454">
        <v>79</v>
      </c>
      <c r="Q2454">
        <v>4</v>
      </c>
      <c r="R2454" t="s">
        <v>53</v>
      </c>
      <c r="S2454">
        <v>4</v>
      </c>
      <c r="T2454">
        <v>1</v>
      </c>
      <c r="U2454">
        <v>2</v>
      </c>
      <c r="V2454">
        <v>264</v>
      </c>
      <c r="W2454" t="s">
        <v>41</v>
      </c>
      <c r="X2454" t="s">
        <v>13025</v>
      </c>
      <c r="Y2454" t="s">
        <v>81</v>
      </c>
      <c r="Z2454" s="1">
        <v>44701</v>
      </c>
      <c r="AA2454" s="2">
        <v>0.99508101851851849</v>
      </c>
      <c r="AB2454" s="2">
        <v>0.27197916666666666</v>
      </c>
      <c r="AC2454" t="s">
        <v>44</v>
      </c>
      <c r="AD2454" t="s">
        <v>44</v>
      </c>
      <c r="AE2454" t="s">
        <v>45</v>
      </c>
      <c r="AF2454">
        <v>132</v>
      </c>
    </row>
    <row r="2455" spans="1:32">
      <c r="A2455">
        <v>3948</v>
      </c>
      <c r="B2455">
        <v>3048</v>
      </c>
      <c r="C2455" t="s">
        <v>32</v>
      </c>
      <c r="D2455" t="s">
        <v>214</v>
      </c>
      <c r="E2455" t="s">
        <v>34</v>
      </c>
      <c r="F2455" t="s">
        <v>13026</v>
      </c>
      <c r="G2455" t="s">
        <v>13027</v>
      </c>
      <c r="H2455" t="s">
        <v>330</v>
      </c>
      <c r="I2455" s="1">
        <v>19279</v>
      </c>
      <c r="J2455" t="s">
        <v>13028</v>
      </c>
      <c r="K2455" t="s">
        <v>13029</v>
      </c>
      <c r="L2455">
        <v>41792</v>
      </c>
      <c r="M2455" t="s">
        <v>330</v>
      </c>
      <c r="N2455" s="1">
        <v>44780</v>
      </c>
      <c r="O2455" s="1">
        <v>44784</v>
      </c>
      <c r="P2455">
        <v>79</v>
      </c>
      <c r="Q2455">
        <v>4</v>
      </c>
      <c r="R2455" t="s">
        <v>53</v>
      </c>
      <c r="S2455">
        <v>3</v>
      </c>
      <c r="T2455">
        <v>0</v>
      </c>
      <c r="U2455">
        <v>4</v>
      </c>
      <c r="V2455">
        <v>492</v>
      </c>
      <c r="W2455" t="s">
        <v>41</v>
      </c>
      <c r="X2455" t="s">
        <v>13030</v>
      </c>
      <c r="Y2455" t="s">
        <v>81</v>
      </c>
      <c r="Z2455" s="1">
        <v>44775</v>
      </c>
      <c r="AA2455" s="2">
        <v>0.39840277777777783</v>
      </c>
      <c r="AB2455" s="2">
        <v>0.59476851851851853</v>
      </c>
      <c r="AC2455" t="s">
        <v>45</v>
      </c>
      <c r="AD2455" t="s">
        <v>44</v>
      </c>
      <c r="AE2455" t="s">
        <v>44</v>
      </c>
      <c r="AF2455">
        <v>123</v>
      </c>
    </row>
    <row r="2456" spans="1:32">
      <c r="A2456">
        <v>3949</v>
      </c>
      <c r="B2456">
        <v>3049</v>
      </c>
      <c r="C2456" t="s">
        <v>391</v>
      </c>
      <c r="D2456" t="s">
        <v>6329</v>
      </c>
      <c r="E2456" t="s">
        <v>48</v>
      </c>
      <c r="F2456" t="s">
        <v>13031</v>
      </c>
      <c r="G2456">
        <f>1-588-426-7643</f>
        <v>-8656</v>
      </c>
      <c r="H2456" t="s">
        <v>225</v>
      </c>
      <c r="I2456" s="1">
        <v>26601</v>
      </c>
      <c r="J2456" t="s">
        <v>13032</v>
      </c>
      <c r="K2456" t="s">
        <v>13033</v>
      </c>
      <c r="L2456">
        <v>58402</v>
      </c>
      <c r="M2456" t="s">
        <v>225</v>
      </c>
      <c r="N2456" s="1">
        <v>44870</v>
      </c>
      <c r="O2456" s="1">
        <v>44874</v>
      </c>
      <c r="P2456">
        <v>38</v>
      </c>
      <c r="Q2456">
        <v>2</v>
      </c>
      <c r="R2456" t="s">
        <v>63</v>
      </c>
      <c r="S2456">
        <v>1</v>
      </c>
      <c r="T2456">
        <v>2</v>
      </c>
      <c r="U2456">
        <v>4</v>
      </c>
      <c r="V2456">
        <v>308</v>
      </c>
      <c r="W2456" t="s">
        <v>41</v>
      </c>
      <c r="X2456" t="s">
        <v>13034</v>
      </c>
      <c r="Y2456" t="s">
        <v>43</v>
      </c>
      <c r="Z2456" s="1">
        <v>44846</v>
      </c>
      <c r="AA2456" s="2">
        <v>0.87956018518518519</v>
      </c>
      <c r="AB2456" s="2">
        <v>0.98920138888888898</v>
      </c>
      <c r="AC2456" t="s">
        <v>44</v>
      </c>
      <c r="AD2456" t="s">
        <v>45</v>
      </c>
      <c r="AE2456" t="s">
        <v>44</v>
      </c>
      <c r="AF2456">
        <v>77</v>
      </c>
    </row>
    <row r="2457" spans="1:32">
      <c r="A2457">
        <v>3950</v>
      </c>
      <c r="B2457">
        <v>3050</v>
      </c>
      <c r="C2457" t="s">
        <v>1328</v>
      </c>
      <c r="D2457" t="s">
        <v>385</v>
      </c>
      <c r="E2457" t="s">
        <v>34</v>
      </c>
      <c r="F2457" t="s">
        <v>13035</v>
      </c>
      <c r="G2457" t="s">
        <v>13036</v>
      </c>
      <c r="H2457" t="s">
        <v>37</v>
      </c>
      <c r="I2457" s="1">
        <v>28149</v>
      </c>
      <c r="J2457" t="s">
        <v>13037</v>
      </c>
      <c r="K2457" t="s">
        <v>13038</v>
      </c>
      <c r="L2457">
        <v>2810</v>
      </c>
      <c r="M2457" t="s">
        <v>37</v>
      </c>
      <c r="N2457" s="1">
        <v>44820</v>
      </c>
      <c r="O2457" s="1">
        <v>44823</v>
      </c>
      <c r="P2457">
        <v>1</v>
      </c>
      <c r="Q2457">
        <v>1</v>
      </c>
      <c r="R2457" t="s">
        <v>53</v>
      </c>
      <c r="S2457">
        <v>2</v>
      </c>
      <c r="T2457">
        <v>1</v>
      </c>
      <c r="U2457">
        <v>3</v>
      </c>
      <c r="V2457">
        <v>390</v>
      </c>
      <c r="W2457" t="s">
        <v>41</v>
      </c>
      <c r="X2457" t="s">
        <v>13039</v>
      </c>
      <c r="Y2457" t="s">
        <v>43</v>
      </c>
      <c r="Z2457" s="1">
        <v>44796</v>
      </c>
      <c r="AA2457" s="2">
        <v>0.51219907407407406</v>
      </c>
      <c r="AB2457" s="2">
        <v>0.40055555555555555</v>
      </c>
      <c r="AC2457" t="s">
        <v>45</v>
      </c>
      <c r="AD2457" t="s">
        <v>44</v>
      </c>
      <c r="AE2457" t="s">
        <v>44</v>
      </c>
      <c r="AF2457">
        <v>130</v>
      </c>
    </row>
    <row r="2458" spans="1:32">
      <c r="A2458">
        <v>3951</v>
      </c>
      <c r="B2458">
        <v>3051</v>
      </c>
      <c r="C2458" t="s">
        <v>482</v>
      </c>
      <c r="D2458" t="s">
        <v>3268</v>
      </c>
      <c r="E2458" t="s">
        <v>48</v>
      </c>
      <c r="F2458" t="s">
        <v>13040</v>
      </c>
      <c r="G2458" t="s">
        <v>13041</v>
      </c>
      <c r="H2458" t="s">
        <v>225</v>
      </c>
      <c r="I2458" s="1">
        <v>25336</v>
      </c>
      <c r="J2458" t="s">
        <v>13042</v>
      </c>
      <c r="K2458" t="s">
        <v>13043</v>
      </c>
      <c r="L2458">
        <v>22842</v>
      </c>
      <c r="M2458" t="s">
        <v>225</v>
      </c>
      <c r="N2458" s="1">
        <v>44947</v>
      </c>
      <c r="O2458" s="1">
        <v>44951</v>
      </c>
      <c r="P2458">
        <v>2</v>
      </c>
      <c r="Q2458">
        <v>1</v>
      </c>
      <c r="R2458" t="s">
        <v>63</v>
      </c>
      <c r="S2458">
        <v>3</v>
      </c>
      <c r="T2458">
        <v>1</v>
      </c>
      <c r="U2458">
        <v>4</v>
      </c>
      <c r="V2458">
        <v>352</v>
      </c>
      <c r="W2458" t="s">
        <v>41</v>
      </c>
      <c r="X2458" t="s">
        <v>13044</v>
      </c>
      <c r="Y2458" t="s">
        <v>43</v>
      </c>
      <c r="Z2458" s="1">
        <v>44912</v>
      </c>
      <c r="AA2458" s="2">
        <v>0.7858680555555555</v>
      </c>
      <c r="AB2458" s="2">
        <v>0.10586805555555556</v>
      </c>
      <c r="AC2458" t="s">
        <v>45</v>
      </c>
      <c r="AD2458" t="s">
        <v>44</v>
      </c>
      <c r="AE2458" t="s">
        <v>44</v>
      </c>
      <c r="AF2458">
        <v>88</v>
      </c>
    </row>
    <row r="2459" spans="1:32">
      <c r="A2459">
        <v>3952</v>
      </c>
      <c r="B2459">
        <v>3052</v>
      </c>
      <c r="C2459" t="s">
        <v>469</v>
      </c>
      <c r="D2459" t="s">
        <v>13045</v>
      </c>
      <c r="E2459" t="s">
        <v>34</v>
      </c>
      <c r="F2459" t="s">
        <v>13046</v>
      </c>
      <c r="G2459" t="s">
        <v>13047</v>
      </c>
      <c r="H2459" t="s">
        <v>171</v>
      </c>
      <c r="I2459" s="1">
        <v>19829</v>
      </c>
      <c r="J2459" t="s">
        <v>13048</v>
      </c>
      <c r="K2459" t="s">
        <v>7268</v>
      </c>
      <c r="L2459">
        <v>55989</v>
      </c>
      <c r="M2459" t="s">
        <v>171</v>
      </c>
      <c r="N2459" s="1">
        <v>44777</v>
      </c>
      <c r="O2459" s="1">
        <v>44778</v>
      </c>
      <c r="P2459">
        <v>5</v>
      </c>
      <c r="Q2459">
        <v>1</v>
      </c>
      <c r="R2459" t="s">
        <v>63</v>
      </c>
      <c r="S2459">
        <v>4</v>
      </c>
      <c r="T2459">
        <v>0</v>
      </c>
      <c r="U2459">
        <v>1</v>
      </c>
      <c r="V2459">
        <v>88</v>
      </c>
      <c r="W2459" t="s">
        <v>41</v>
      </c>
      <c r="X2459" t="s">
        <v>13049</v>
      </c>
      <c r="Y2459" t="s">
        <v>43</v>
      </c>
      <c r="Z2459" s="1">
        <v>44741</v>
      </c>
      <c r="AA2459" s="2">
        <v>0.78784722222222225</v>
      </c>
      <c r="AB2459" s="2">
        <v>0.27542824074074074</v>
      </c>
      <c r="AC2459" t="s">
        <v>44</v>
      </c>
      <c r="AD2459" t="s">
        <v>44</v>
      </c>
      <c r="AE2459" t="s">
        <v>44</v>
      </c>
      <c r="AF2459">
        <v>88</v>
      </c>
    </row>
    <row r="2460" spans="1:32">
      <c r="A2460">
        <v>3953</v>
      </c>
      <c r="B2460">
        <v>3053</v>
      </c>
      <c r="C2460" t="s">
        <v>4045</v>
      </c>
      <c r="D2460" t="s">
        <v>1368</v>
      </c>
      <c r="E2460" t="s">
        <v>34</v>
      </c>
      <c r="F2460" t="s">
        <v>13050</v>
      </c>
      <c r="G2460" t="s">
        <v>13051</v>
      </c>
      <c r="H2460" t="s">
        <v>317</v>
      </c>
      <c r="I2460" s="1">
        <v>31582</v>
      </c>
      <c r="J2460" t="s">
        <v>13052</v>
      </c>
      <c r="K2460" t="s">
        <v>13053</v>
      </c>
      <c r="L2460">
        <v>70190</v>
      </c>
      <c r="M2460" t="s">
        <v>317</v>
      </c>
      <c r="N2460" s="1">
        <v>44761</v>
      </c>
      <c r="O2460" s="1">
        <v>44765</v>
      </c>
      <c r="P2460">
        <v>56</v>
      </c>
      <c r="Q2460">
        <v>3</v>
      </c>
      <c r="R2460" t="s">
        <v>63</v>
      </c>
      <c r="S2460">
        <v>4</v>
      </c>
      <c r="T2460">
        <v>2</v>
      </c>
      <c r="U2460">
        <v>4</v>
      </c>
      <c r="V2460">
        <v>344</v>
      </c>
      <c r="W2460" t="s">
        <v>54</v>
      </c>
      <c r="X2460" t="s">
        <v>13054</v>
      </c>
      <c r="Y2460" t="s">
        <v>6</v>
      </c>
      <c r="Z2460" s="1">
        <v>44739</v>
      </c>
      <c r="AA2460" s="2">
        <v>0.29456018518518517</v>
      </c>
      <c r="AB2460" s="2">
        <v>9.3229166666666655E-2</v>
      </c>
      <c r="AC2460" t="s">
        <v>45</v>
      </c>
      <c r="AD2460" t="s">
        <v>45</v>
      </c>
      <c r="AE2460" t="s">
        <v>45</v>
      </c>
      <c r="AF2460">
        <v>86</v>
      </c>
    </row>
    <row r="2461" spans="1:32">
      <c r="A2461">
        <v>3954</v>
      </c>
      <c r="B2461">
        <v>3054</v>
      </c>
      <c r="C2461" t="s">
        <v>1155</v>
      </c>
      <c r="D2461" t="s">
        <v>448</v>
      </c>
      <c r="E2461" t="s">
        <v>34</v>
      </c>
      <c r="F2461" t="s">
        <v>13055</v>
      </c>
      <c r="G2461" t="s">
        <v>13056</v>
      </c>
      <c r="H2461" t="s">
        <v>164</v>
      </c>
      <c r="I2461" s="1">
        <v>36854</v>
      </c>
      <c r="J2461" t="s">
        <v>13057</v>
      </c>
      <c r="K2461" t="s">
        <v>52</v>
      </c>
      <c r="L2461">
        <v>22614</v>
      </c>
      <c r="M2461" t="s">
        <v>164</v>
      </c>
      <c r="N2461" s="1">
        <v>44874</v>
      </c>
      <c r="O2461" s="1">
        <v>44878</v>
      </c>
      <c r="P2461">
        <v>73</v>
      </c>
      <c r="Q2461">
        <v>3</v>
      </c>
      <c r="R2461" t="s">
        <v>53</v>
      </c>
      <c r="S2461">
        <v>3</v>
      </c>
      <c r="T2461">
        <v>2</v>
      </c>
      <c r="U2461">
        <v>4</v>
      </c>
      <c r="V2461">
        <v>532</v>
      </c>
      <c r="W2461" t="s">
        <v>41</v>
      </c>
      <c r="X2461" t="s">
        <v>13058</v>
      </c>
      <c r="Y2461" t="s">
        <v>43</v>
      </c>
      <c r="Z2461" s="1">
        <v>44866</v>
      </c>
      <c r="AA2461" s="2">
        <v>0.44192129629629634</v>
      </c>
      <c r="AB2461" s="2">
        <v>0.1499537037037037</v>
      </c>
      <c r="AC2461" t="s">
        <v>44</v>
      </c>
      <c r="AD2461" t="s">
        <v>44</v>
      </c>
      <c r="AE2461" t="s">
        <v>44</v>
      </c>
      <c r="AF2461">
        <v>133</v>
      </c>
    </row>
    <row r="2462" spans="1:32">
      <c r="A2462">
        <v>3955</v>
      </c>
      <c r="B2462">
        <v>3055</v>
      </c>
      <c r="C2462" t="s">
        <v>1555</v>
      </c>
      <c r="D2462" t="s">
        <v>9025</v>
      </c>
      <c r="E2462" t="s">
        <v>34</v>
      </c>
      <c r="F2462" t="s">
        <v>13059</v>
      </c>
      <c r="G2462" t="s">
        <v>13060</v>
      </c>
      <c r="H2462" t="s">
        <v>295</v>
      </c>
      <c r="I2462" s="1">
        <v>21071</v>
      </c>
      <c r="J2462" t="s">
        <v>13061</v>
      </c>
      <c r="K2462" t="s">
        <v>13062</v>
      </c>
      <c r="L2462">
        <v>5889</v>
      </c>
      <c r="M2462" t="s">
        <v>295</v>
      </c>
      <c r="N2462" s="1">
        <v>44626</v>
      </c>
      <c r="O2462" s="1">
        <v>44627</v>
      </c>
      <c r="P2462">
        <v>68</v>
      </c>
      <c r="Q2462">
        <v>3</v>
      </c>
      <c r="R2462" t="s">
        <v>63</v>
      </c>
      <c r="S2462">
        <v>4</v>
      </c>
      <c r="T2462">
        <v>0</v>
      </c>
      <c r="U2462">
        <v>1</v>
      </c>
      <c r="V2462">
        <v>62</v>
      </c>
      <c r="W2462" t="s">
        <v>54</v>
      </c>
      <c r="X2462" t="s">
        <v>13063</v>
      </c>
      <c r="Y2462" t="s">
        <v>6</v>
      </c>
      <c r="Z2462" s="1">
        <v>44616</v>
      </c>
      <c r="AA2462" s="2">
        <v>0.79986111111111102</v>
      </c>
      <c r="AB2462" s="2">
        <v>0.69554398148148155</v>
      </c>
      <c r="AC2462" t="s">
        <v>45</v>
      </c>
      <c r="AD2462" t="s">
        <v>44</v>
      </c>
      <c r="AE2462" t="s">
        <v>44</v>
      </c>
      <c r="AF2462">
        <v>62</v>
      </c>
    </row>
    <row r="2463" spans="1:32">
      <c r="A2463">
        <v>3956</v>
      </c>
      <c r="B2463">
        <v>3056</v>
      </c>
      <c r="C2463" t="s">
        <v>908</v>
      </c>
      <c r="D2463" t="s">
        <v>5779</v>
      </c>
      <c r="E2463" t="s">
        <v>34</v>
      </c>
      <c r="F2463" t="s">
        <v>13064</v>
      </c>
      <c r="G2463" t="s">
        <v>13065</v>
      </c>
      <c r="H2463" t="s">
        <v>115</v>
      </c>
      <c r="I2463" s="1">
        <v>27114</v>
      </c>
      <c r="J2463" t="s">
        <v>13066</v>
      </c>
      <c r="K2463" t="s">
        <v>13067</v>
      </c>
      <c r="L2463">
        <v>56388</v>
      </c>
      <c r="M2463" t="s">
        <v>115</v>
      </c>
      <c r="N2463" s="1">
        <v>44923</v>
      </c>
      <c r="O2463" s="1">
        <v>44928</v>
      </c>
      <c r="P2463">
        <v>51</v>
      </c>
      <c r="Q2463">
        <v>3</v>
      </c>
      <c r="R2463" t="s">
        <v>40</v>
      </c>
      <c r="S2463">
        <v>1</v>
      </c>
      <c r="T2463">
        <v>1</v>
      </c>
      <c r="U2463">
        <v>5</v>
      </c>
      <c r="V2463">
        <v>1210</v>
      </c>
      <c r="W2463" t="s">
        <v>41</v>
      </c>
      <c r="X2463" t="s">
        <v>13068</v>
      </c>
      <c r="Y2463" t="s">
        <v>65</v>
      </c>
      <c r="Z2463" s="1">
        <v>44894</v>
      </c>
      <c r="AA2463" s="2">
        <v>0.16096064814814814</v>
      </c>
      <c r="AB2463" s="2">
        <v>0.23630787037037038</v>
      </c>
      <c r="AC2463" t="s">
        <v>45</v>
      </c>
      <c r="AD2463" t="s">
        <v>45</v>
      </c>
      <c r="AE2463" t="s">
        <v>44</v>
      </c>
      <c r="AF2463">
        <v>242</v>
      </c>
    </row>
    <row r="2464" spans="1:32">
      <c r="A2464">
        <v>3957</v>
      </c>
      <c r="B2464">
        <v>3057</v>
      </c>
      <c r="C2464" t="s">
        <v>13069</v>
      </c>
      <c r="D2464" t="s">
        <v>7488</v>
      </c>
      <c r="E2464" t="s">
        <v>34</v>
      </c>
      <c r="F2464" t="s">
        <v>13070</v>
      </c>
      <c r="G2464" t="s">
        <v>13071</v>
      </c>
      <c r="H2464" t="s">
        <v>941</v>
      </c>
      <c r="I2464" s="1">
        <v>31082</v>
      </c>
      <c r="J2464" t="s">
        <v>13072</v>
      </c>
      <c r="K2464" t="s">
        <v>13073</v>
      </c>
      <c r="L2464">
        <v>96582</v>
      </c>
      <c r="M2464" t="s">
        <v>941</v>
      </c>
      <c r="N2464" s="1">
        <v>44807</v>
      </c>
      <c r="O2464" s="1">
        <v>44808</v>
      </c>
      <c r="P2464">
        <v>82</v>
      </c>
      <c r="Q2464">
        <v>4</v>
      </c>
      <c r="R2464" t="s">
        <v>53</v>
      </c>
      <c r="S2464">
        <v>1</v>
      </c>
      <c r="T2464">
        <v>2</v>
      </c>
      <c r="U2464">
        <v>1</v>
      </c>
      <c r="V2464">
        <v>131</v>
      </c>
      <c r="W2464" t="s">
        <v>41</v>
      </c>
      <c r="X2464" t="s">
        <v>13074</v>
      </c>
      <c r="Y2464" t="s">
        <v>43</v>
      </c>
      <c r="Z2464" s="1">
        <v>44776</v>
      </c>
      <c r="AA2464" s="2">
        <v>0.49111111111111111</v>
      </c>
      <c r="AB2464" s="2">
        <v>0.84591435185185182</v>
      </c>
      <c r="AC2464" t="s">
        <v>45</v>
      </c>
      <c r="AD2464" t="s">
        <v>44</v>
      </c>
      <c r="AE2464" t="s">
        <v>44</v>
      </c>
      <c r="AF2464">
        <v>131</v>
      </c>
    </row>
    <row r="2465" spans="1:32">
      <c r="A2465">
        <v>3959</v>
      </c>
      <c r="B2465">
        <v>3059</v>
      </c>
      <c r="C2465" t="s">
        <v>527</v>
      </c>
      <c r="D2465" t="s">
        <v>285</v>
      </c>
      <c r="E2465" t="s">
        <v>48</v>
      </c>
      <c r="F2465" t="s">
        <v>13075</v>
      </c>
      <c r="G2465" t="s">
        <v>13076</v>
      </c>
      <c r="H2465" t="s">
        <v>209</v>
      </c>
      <c r="I2465" s="1">
        <v>28055</v>
      </c>
      <c r="J2465" t="s">
        <v>13077</v>
      </c>
      <c r="K2465" t="s">
        <v>13078</v>
      </c>
      <c r="L2465">
        <v>59428</v>
      </c>
      <c r="M2465" t="s">
        <v>209</v>
      </c>
      <c r="N2465" s="1">
        <v>44708</v>
      </c>
      <c r="O2465" s="1">
        <v>44712</v>
      </c>
      <c r="P2465">
        <v>98</v>
      </c>
      <c r="Q2465">
        <v>4</v>
      </c>
      <c r="R2465" t="s">
        <v>63</v>
      </c>
      <c r="S2465">
        <v>2</v>
      </c>
      <c r="T2465">
        <v>1</v>
      </c>
      <c r="U2465">
        <v>4</v>
      </c>
      <c r="V2465">
        <v>316</v>
      </c>
      <c r="W2465" t="s">
        <v>54</v>
      </c>
      <c r="X2465" t="s">
        <v>13079</v>
      </c>
      <c r="Y2465" t="s">
        <v>81</v>
      </c>
      <c r="Z2465" s="1">
        <v>44688</v>
      </c>
      <c r="AA2465" s="2">
        <v>0.22898148148148148</v>
      </c>
      <c r="AB2465" s="2">
        <v>0.44929398148148153</v>
      </c>
      <c r="AC2465" t="s">
        <v>45</v>
      </c>
      <c r="AD2465" t="s">
        <v>45</v>
      </c>
      <c r="AE2465" t="s">
        <v>44</v>
      </c>
      <c r="AF2465">
        <v>79</v>
      </c>
    </row>
    <row r="2466" spans="1:32">
      <c r="A2466">
        <v>3960</v>
      </c>
      <c r="B2466">
        <v>3060</v>
      </c>
      <c r="C2466" t="s">
        <v>552</v>
      </c>
      <c r="D2466" t="s">
        <v>1925</v>
      </c>
      <c r="E2466" t="s">
        <v>48</v>
      </c>
      <c r="F2466" t="s">
        <v>13080</v>
      </c>
      <c r="G2466" t="s">
        <v>13081</v>
      </c>
      <c r="H2466" t="s">
        <v>457</v>
      </c>
      <c r="I2466" s="1">
        <v>27822</v>
      </c>
      <c r="J2466" t="s">
        <v>13082</v>
      </c>
      <c r="K2466" t="s">
        <v>13083</v>
      </c>
      <c r="L2466">
        <v>1287</v>
      </c>
      <c r="M2466" t="s">
        <v>457</v>
      </c>
      <c r="N2466" s="1">
        <v>44791</v>
      </c>
      <c r="O2466" s="1">
        <v>44796</v>
      </c>
      <c r="P2466">
        <v>38</v>
      </c>
      <c r="Q2466">
        <v>2</v>
      </c>
      <c r="R2466" t="s">
        <v>63</v>
      </c>
      <c r="S2466">
        <v>1</v>
      </c>
      <c r="T2466">
        <v>2</v>
      </c>
      <c r="U2466">
        <v>5</v>
      </c>
      <c r="V2466">
        <v>325</v>
      </c>
      <c r="W2466" t="s">
        <v>54</v>
      </c>
      <c r="X2466" t="s">
        <v>13084</v>
      </c>
      <c r="Y2466" t="s">
        <v>6</v>
      </c>
      <c r="Z2466" s="1">
        <v>44767</v>
      </c>
      <c r="AA2466" s="2">
        <v>0.92030092592592594</v>
      </c>
      <c r="AB2466" s="2">
        <v>0.43957175925925923</v>
      </c>
      <c r="AC2466" t="s">
        <v>44</v>
      </c>
      <c r="AD2466" t="s">
        <v>44</v>
      </c>
      <c r="AE2466" t="s">
        <v>45</v>
      </c>
      <c r="AF2466">
        <v>65</v>
      </c>
    </row>
    <row r="2467" spans="1:32">
      <c r="A2467">
        <v>3961</v>
      </c>
      <c r="B2467">
        <v>3061</v>
      </c>
      <c r="C2467" t="s">
        <v>2189</v>
      </c>
      <c r="D2467" t="s">
        <v>13085</v>
      </c>
      <c r="E2467" t="s">
        <v>34</v>
      </c>
      <c r="F2467" t="s">
        <v>13086</v>
      </c>
      <c r="G2467" t="s">
        <v>13087</v>
      </c>
      <c r="H2467" t="s">
        <v>135</v>
      </c>
      <c r="I2467" s="1">
        <v>26341</v>
      </c>
      <c r="J2467" t="s">
        <v>13088</v>
      </c>
      <c r="K2467" t="s">
        <v>13089</v>
      </c>
      <c r="L2467">
        <v>96618</v>
      </c>
      <c r="M2467" t="s">
        <v>135</v>
      </c>
      <c r="N2467" s="1">
        <v>44673</v>
      </c>
      <c r="O2467" s="1">
        <v>44675</v>
      </c>
      <c r="P2467">
        <v>54</v>
      </c>
      <c r="Q2467">
        <v>3</v>
      </c>
      <c r="R2467" t="s">
        <v>40</v>
      </c>
      <c r="S2467">
        <v>3</v>
      </c>
      <c r="T2467">
        <v>0</v>
      </c>
      <c r="U2467">
        <v>2</v>
      </c>
      <c r="V2467">
        <v>430</v>
      </c>
      <c r="W2467" t="s">
        <v>54</v>
      </c>
      <c r="X2467" t="s">
        <v>13090</v>
      </c>
      <c r="Y2467" t="s">
        <v>65</v>
      </c>
      <c r="Z2467" s="1">
        <v>44655</v>
      </c>
      <c r="AA2467" s="2">
        <v>0.25141203703703702</v>
      </c>
      <c r="AB2467" s="2">
        <v>8.6203703703703713E-2</v>
      </c>
      <c r="AC2467" t="s">
        <v>44</v>
      </c>
      <c r="AD2467" t="s">
        <v>44</v>
      </c>
      <c r="AE2467" t="s">
        <v>44</v>
      </c>
      <c r="AF2467">
        <v>215</v>
      </c>
    </row>
    <row r="2468" spans="1:32">
      <c r="A2468">
        <v>3963</v>
      </c>
      <c r="B2468">
        <v>3063</v>
      </c>
      <c r="C2468" t="s">
        <v>1139</v>
      </c>
      <c r="D2468" t="s">
        <v>745</v>
      </c>
      <c r="E2468" t="s">
        <v>48</v>
      </c>
      <c r="F2468" t="s">
        <v>13091</v>
      </c>
      <c r="G2468" t="s">
        <v>13092</v>
      </c>
      <c r="H2468" t="s">
        <v>1301</v>
      </c>
      <c r="I2468" s="1">
        <v>27640</v>
      </c>
      <c r="J2468" t="s">
        <v>13093</v>
      </c>
      <c r="K2468" t="s">
        <v>13094</v>
      </c>
      <c r="L2468">
        <v>76355</v>
      </c>
      <c r="M2468" t="s">
        <v>1301</v>
      </c>
      <c r="N2468" s="1">
        <v>44854</v>
      </c>
      <c r="O2468" s="1">
        <v>44856</v>
      </c>
      <c r="P2468">
        <v>60</v>
      </c>
      <c r="Q2468">
        <v>3</v>
      </c>
      <c r="R2468" t="s">
        <v>40</v>
      </c>
      <c r="S2468">
        <v>3</v>
      </c>
      <c r="T2468">
        <v>2</v>
      </c>
      <c r="U2468">
        <v>2</v>
      </c>
      <c r="V2468">
        <v>418</v>
      </c>
      <c r="W2468" t="s">
        <v>41</v>
      </c>
      <c r="X2468" t="s">
        <v>13095</v>
      </c>
      <c r="Y2468" t="s">
        <v>65</v>
      </c>
      <c r="Z2468" s="1">
        <v>44822</v>
      </c>
      <c r="AA2468" s="2">
        <v>0.26298611111111109</v>
      </c>
      <c r="AB2468" s="2">
        <v>0.88813657407407398</v>
      </c>
      <c r="AC2468" t="s">
        <v>45</v>
      </c>
      <c r="AD2468" t="s">
        <v>44</v>
      </c>
      <c r="AE2468" t="s">
        <v>45</v>
      </c>
      <c r="AF2468">
        <v>209</v>
      </c>
    </row>
    <row r="2469" spans="1:32">
      <c r="A2469">
        <v>3964</v>
      </c>
      <c r="B2469">
        <v>3064</v>
      </c>
      <c r="C2469" t="s">
        <v>276</v>
      </c>
      <c r="D2469" t="s">
        <v>1509</v>
      </c>
      <c r="E2469" t="s">
        <v>48</v>
      </c>
      <c r="F2469" t="s">
        <v>13096</v>
      </c>
      <c r="G2469">
        <f>1-285-521-4719</f>
        <v>-5524</v>
      </c>
      <c r="H2469" t="s">
        <v>537</v>
      </c>
      <c r="I2469" s="1">
        <v>19431</v>
      </c>
      <c r="J2469" t="s">
        <v>13097</v>
      </c>
      <c r="K2469" t="s">
        <v>9143</v>
      </c>
      <c r="L2469">
        <v>51634</v>
      </c>
      <c r="M2469" t="s">
        <v>537</v>
      </c>
      <c r="N2469" s="1">
        <v>44914</v>
      </c>
      <c r="O2469" s="1">
        <v>44916</v>
      </c>
      <c r="P2469">
        <v>56</v>
      </c>
      <c r="Q2469">
        <v>3</v>
      </c>
      <c r="R2469" t="s">
        <v>63</v>
      </c>
      <c r="S2469">
        <v>3</v>
      </c>
      <c r="T2469">
        <v>0</v>
      </c>
      <c r="U2469">
        <v>2</v>
      </c>
      <c r="V2469">
        <v>162</v>
      </c>
      <c r="W2469" t="s">
        <v>54</v>
      </c>
      <c r="X2469" t="s">
        <v>13098</v>
      </c>
      <c r="Y2469" t="s">
        <v>6</v>
      </c>
      <c r="Z2469" s="1">
        <v>44876</v>
      </c>
      <c r="AA2469" s="2">
        <v>1.238425925925926E-2</v>
      </c>
      <c r="AB2469" s="2">
        <v>0.39300925925925928</v>
      </c>
      <c r="AC2469" t="s">
        <v>44</v>
      </c>
      <c r="AD2469" t="s">
        <v>44</v>
      </c>
      <c r="AE2469" t="s">
        <v>44</v>
      </c>
      <c r="AF2469">
        <v>81</v>
      </c>
    </row>
    <row r="2470" spans="1:32">
      <c r="A2470">
        <v>3965</v>
      </c>
      <c r="B2470">
        <v>3065</v>
      </c>
      <c r="C2470" t="s">
        <v>1527</v>
      </c>
      <c r="D2470" t="s">
        <v>2268</v>
      </c>
      <c r="E2470" t="s">
        <v>34</v>
      </c>
      <c r="F2470" t="s">
        <v>13099</v>
      </c>
      <c r="G2470" t="s">
        <v>13100</v>
      </c>
      <c r="H2470" t="s">
        <v>109</v>
      </c>
      <c r="I2470" s="1">
        <v>31550</v>
      </c>
      <c r="J2470" t="s">
        <v>13101</v>
      </c>
      <c r="K2470" t="s">
        <v>13102</v>
      </c>
      <c r="L2470">
        <v>37396</v>
      </c>
      <c r="M2470" t="s">
        <v>109</v>
      </c>
      <c r="N2470" s="1">
        <v>44795</v>
      </c>
      <c r="O2470" s="1">
        <v>44798</v>
      </c>
      <c r="P2470">
        <v>100</v>
      </c>
      <c r="Q2470">
        <v>4</v>
      </c>
      <c r="R2470" t="s">
        <v>53</v>
      </c>
      <c r="S2470">
        <v>1</v>
      </c>
      <c r="T2470">
        <v>1</v>
      </c>
      <c r="U2470">
        <v>3</v>
      </c>
      <c r="V2470">
        <v>384</v>
      </c>
      <c r="W2470" t="s">
        <v>41</v>
      </c>
      <c r="X2470" t="s">
        <v>13103</v>
      </c>
      <c r="Y2470" t="s">
        <v>81</v>
      </c>
      <c r="Z2470" s="1">
        <v>44769</v>
      </c>
      <c r="AA2470" s="2">
        <v>7.4571759259259254E-2</v>
      </c>
      <c r="AB2470" s="2">
        <v>0.34193287037037035</v>
      </c>
      <c r="AC2470" t="s">
        <v>44</v>
      </c>
      <c r="AD2470" t="s">
        <v>45</v>
      </c>
      <c r="AE2470" t="s">
        <v>45</v>
      </c>
      <c r="AF2470">
        <v>128</v>
      </c>
    </row>
    <row r="2471" spans="1:32">
      <c r="A2471">
        <v>3966</v>
      </c>
      <c r="B2471">
        <v>3066</v>
      </c>
      <c r="C2471" t="s">
        <v>3639</v>
      </c>
      <c r="D2471" t="s">
        <v>435</v>
      </c>
      <c r="E2471" t="s">
        <v>34</v>
      </c>
      <c r="F2471" t="s">
        <v>13104</v>
      </c>
      <c r="G2471" t="s">
        <v>13105</v>
      </c>
      <c r="H2471" t="s">
        <v>109</v>
      </c>
      <c r="I2471" s="1">
        <v>36369</v>
      </c>
      <c r="J2471" t="s">
        <v>13106</v>
      </c>
      <c r="K2471" t="s">
        <v>13107</v>
      </c>
      <c r="L2471">
        <v>92418</v>
      </c>
      <c r="M2471" t="s">
        <v>109</v>
      </c>
      <c r="N2471" s="1">
        <v>44881</v>
      </c>
      <c r="O2471" s="1">
        <v>44883</v>
      </c>
      <c r="P2471">
        <v>30</v>
      </c>
      <c r="Q2471">
        <v>2</v>
      </c>
      <c r="R2471" t="s">
        <v>40</v>
      </c>
      <c r="S2471">
        <v>1</v>
      </c>
      <c r="T2471">
        <v>2</v>
      </c>
      <c r="U2471">
        <v>2</v>
      </c>
      <c r="V2471">
        <v>416</v>
      </c>
      <c r="W2471" t="s">
        <v>41</v>
      </c>
      <c r="X2471" t="s">
        <v>13108</v>
      </c>
      <c r="Y2471" t="s">
        <v>6</v>
      </c>
      <c r="Z2471" s="1">
        <v>44847</v>
      </c>
      <c r="AA2471" s="2">
        <v>0.40943287037037041</v>
      </c>
      <c r="AB2471" s="2">
        <v>0.74888888888888883</v>
      </c>
      <c r="AC2471" t="s">
        <v>44</v>
      </c>
      <c r="AD2471" t="s">
        <v>45</v>
      </c>
      <c r="AE2471" t="s">
        <v>44</v>
      </c>
      <c r="AF2471">
        <v>208</v>
      </c>
    </row>
    <row r="2472" spans="1:32">
      <c r="A2472">
        <v>3968</v>
      </c>
      <c r="B2472">
        <v>3068</v>
      </c>
      <c r="C2472" t="s">
        <v>364</v>
      </c>
      <c r="D2472" t="s">
        <v>1128</v>
      </c>
      <c r="E2472" t="s">
        <v>34</v>
      </c>
      <c r="F2472" t="s">
        <v>13109</v>
      </c>
      <c r="G2472" t="s">
        <v>13110</v>
      </c>
      <c r="H2472" t="s">
        <v>457</v>
      </c>
      <c r="I2472" s="1">
        <v>35907</v>
      </c>
      <c r="J2472" t="s">
        <v>13111</v>
      </c>
      <c r="K2472" t="s">
        <v>13112</v>
      </c>
      <c r="L2472">
        <v>36432</v>
      </c>
      <c r="M2472" t="s">
        <v>457</v>
      </c>
      <c r="N2472" s="1">
        <v>44601</v>
      </c>
      <c r="O2472" s="1">
        <v>44602</v>
      </c>
      <c r="P2472">
        <v>71</v>
      </c>
      <c r="Q2472">
        <v>3</v>
      </c>
      <c r="R2472" t="s">
        <v>63</v>
      </c>
      <c r="S2472">
        <v>2</v>
      </c>
      <c r="T2472">
        <v>2</v>
      </c>
      <c r="U2472">
        <v>1</v>
      </c>
      <c r="V2472">
        <v>86</v>
      </c>
      <c r="W2472" t="s">
        <v>54</v>
      </c>
      <c r="X2472" t="s">
        <v>13113</v>
      </c>
      <c r="Y2472" t="s">
        <v>6</v>
      </c>
      <c r="Z2472" s="1">
        <v>44585</v>
      </c>
      <c r="AA2472" s="2">
        <v>8.9097222222222217E-2</v>
      </c>
      <c r="AB2472" s="2">
        <v>0.94800925925925927</v>
      </c>
      <c r="AC2472" t="s">
        <v>44</v>
      </c>
      <c r="AD2472" t="s">
        <v>45</v>
      </c>
      <c r="AE2472" t="s">
        <v>45</v>
      </c>
      <c r="AF2472">
        <v>86</v>
      </c>
    </row>
    <row r="2473" spans="1:32">
      <c r="A2473">
        <v>3969</v>
      </c>
      <c r="B2473">
        <v>3069</v>
      </c>
      <c r="C2473" t="s">
        <v>13114</v>
      </c>
      <c r="D2473" t="s">
        <v>1156</v>
      </c>
      <c r="E2473" t="s">
        <v>48</v>
      </c>
      <c r="F2473" t="s">
        <v>13115</v>
      </c>
      <c r="G2473">
        <f>1-242-830-6424</f>
        <v>-7495</v>
      </c>
      <c r="H2473" t="s">
        <v>50</v>
      </c>
      <c r="I2473" s="1">
        <v>18329</v>
      </c>
      <c r="J2473" t="s">
        <v>13116</v>
      </c>
      <c r="K2473" t="s">
        <v>13117</v>
      </c>
      <c r="L2473">
        <v>48918</v>
      </c>
      <c r="M2473" t="s">
        <v>50</v>
      </c>
      <c r="N2473" s="1">
        <v>44647</v>
      </c>
      <c r="O2473" s="1">
        <v>44651</v>
      </c>
      <c r="P2473">
        <v>78</v>
      </c>
      <c r="Q2473">
        <v>4</v>
      </c>
      <c r="R2473" t="s">
        <v>40</v>
      </c>
      <c r="S2473">
        <v>4</v>
      </c>
      <c r="T2473">
        <v>2</v>
      </c>
      <c r="U2473">
        <v>4</v>
      </c>
      <c r="V2473">
        <v>932</v>
      </c>
      <c r="W2473" t="s">
        <v>54</v>
      </c>
      <c r="X2473" t="s">
        <v>13118</v>
      </c>
      <c r="Y2473" t="s">
        <v>6</v>
      </c>
      <c r="Z2473" s="1">
        <v>44618</v>
      </c>
      <c r="AA2473" s="2">
        <v>0.31024305555555559</v>
      </c>
      <c r="AB2473" s="2">
        <v>0.81637731481481479</v>
      </c>
      <c r="AC2473" t="s">
        <v>45</v>
      </c>
      <c r="AD2473" t="s">
        <v>44</v>
      </c>
      <c r="AE2473" t="s">
        <v>45</v>
      </c>
      <c r="AF2473">
        <v>233</v>
      </c>
    </row>
    <row r="2474" spans="1:32">
      <c r="A2474">
        <v>3971</v>
      </c>
      <c r="B2474">
        <v>3071</v>
      </c>
      <c r="C2474" t="s">
        <v>2481</v>
      </c>
      <c r="D2474" t="s">
        <v>13119</v>
      </c>
      <c r="E2474" t="s">
        <v>34</v>
      </c>
      <c r="F2474" t="s">
        <v>13120</v>
      </c>
      <c r="G2474" t="s">
        <v>13121</v>
      </c>
      <c r="H2474" t="s">
        <v>295</v>
      </c>
      <c r="I2474" s="1">
        <v>37779</v>
      </c>
      <c r="J2474" t="s">
        <v>13122</v>
      </c>
      <c r="K2474" t="s">
        <v>4144</v>
      </c>
      <c r="L2474">
        <v>94442</v>
      </c>
      <c r="M2474" t="s">
        <v>295</v>
      </c>
      <c r="N2474" s="1">
        <v>44639</v>
      </c>
      <c r="O2474" s="1">
        <v>44643</v>
      </c>
      <c r="P2474">
        <v>40</v>
      </c>
      <c r="Q2474">
        <v>2</v>
      </c>
      <c r="R2474" t="s">
        <v>53</v>
      </c>
      <c r="S2474">
        <v>4</v>
      </c>
      <c r="T2474">
        <v>2</v>
      </c>
      <c r="U2474">
        <v>4</v>
      </c>
      <c r="V2474">
        <v>572</v>
      </c>
      <c r="W2474" t="s">
        <v>54</v>
      </c>
      <c r="X2474" t="s">
        <v>13123</v>
      </c>
      <c r="Y2474" t="s">
        <v>81</v>
      </c>
      <c r="Z2474" s="1">
        <v>44608</v>
      </c>
      <c r="AA2474" s="2">
        <v>0.96568287037037026</v>
      </c>
      <c r="AB2474" s="2">
        <v>0.90472222222222232</v>
      </c>
      <c r="AC2474" t="s">
        <v>44</v>
      </c>
      <c r="AD2474" t="s">
        <v>44</v>
      </c>
      <c r="AE2474" t="s">
        <v>44</v>
      </c>
      <c r="AF2474">
        <v>143</v>
      </c>
    </row>
    <row r="2475" spans="1:32">
      <c r="A2475">
        <v>3972</v>
      </c>
      <c r="B2475">
        <v>3072</v>
      </c>
      <c r="C2475" t="s">
        <v>13124</v>
      </c>
      <c r="D2475" t="s">
        <v>6774</v>
      </c>
      <c r="E2475" t="s">
        <v>34</v>
      </c>
      <c r="F2475" t="s">
        <v>13125</v>
      </c>
      <c r="G2475" t="s">
        <v>13126</v>
      </c>
      <c r="H2475" t="s">
        <v>1301</v>
      </c>
      <c r="I2475" s="1">
        <v>18697</v>
      </c>
      <c r="J2475" t="s">
        <v>13127</v>
      </c>
      <c r="K2475" t="s">
        <v>11574</v>
      </c>
      <c r="L2475">
        <v>53002</v>
      </c>
      <c r="M2475" t="s">
        <v>1301</v>
      </c>
      <c r="N2475" s="1">
        <v>44862</v>
      </c>
      <c r="O2475" s="1">
        <v>44863</v>
      </c>
      <c r="P2475">
        <v>73</v>
      </c>
      <c r="Q2475">
        <v>3</v>
      </c>
      <c r="R2475" t="s">
        <v>53</v>
      </c>
      <c r="S2475">
        <v>3</v>
      </c>
      <c r="T2475">
        <v>0</v>
      </c>
      <c r="U2475">
        <v>1</v>
      </c>
      <c r="V2475">
        <v>146</v>
      </c>
      <c r="W2475" t="s">
        <v>41</v>
      </c>
      <c r="X2475" t="s">
        <v>13128</v>
      </c>
      <c r="Y2475" t="s">
        <v>65</v>
      </c>
      <c r="Z2475" s="1">
        <v>44833</v>
      </c>
      <c r="AA2475" s="2">
        <v>0.79140046296296296</v>
      </c>
      <c r="AB2475" s="2">
        <v>2.7581018518518519E-2</v>
      </c>
      <c r="AC2475" t="s">
        <v>45</v>
      </c>
      <c r="AD2475" t="s">
        <v>44</v>
      </c>
      <c r="AE2475" t="s">
        <v>45</v>
      </c>
      <c r="AF2475">
        <v>146</v>
      </c>
    </row>
    <row r="2476" spans="1:32">
      <c r="A2476">
        <v>3973</v>
      </c>
      <c r="B2476">
        <v>3073</v>
      </c>
      <c r="C2476" t="s">
        <v>236</v>
      </c>
      <c r="D2476" t="s">
        <v>716</v>
      </c>
      <c r="E2476" t="s">
        <v>48</v>
      </c>
      <c r="F2476" t="s">
        <v>13129</v>
      </c>
      <c r="G2476" t="s">
        <v>13130</v>
      </c>
      <c r="H2476" t="s">
        <v>77</v>
      </c>
      <c r="I2476" s="1">
        <v>29910</v>
      </c>
      <c r="J2476" t="s">
        <v>13131</v>
      </c>
      <c r="K2476" t="s">
        <v>13132</v>
      </c>
      <c r="L2476">
        <v>26268</v>
      </c>
      <c r="M2476" t="s">
        <v>77</v>
      </c>
      <c r="N2476" s="1">
        <v>44932</v>
      </c>
      <c r="O2476" s="1">
        <v>44934</v>
      </c>
      <c r="P2476">
        <v>22</v>
      </c>
      <c r="Q2476">
        <v>1</v>
      </c>
      <c r="R2476" t="s">
        <v>53</v>
      </c>
      <c r="S2476">
        <v>3</v>
      </c>
      <c r="T2476">
        <v>2</v>
      </c>
      <c r="U2476">
        <v>2</v>
      </c>
      <c r="V2476">
        <v>296</v>
      </c>
      <c r="W2476" t="s">
        <v>54</v>
      </c>
      <c r="X2476" t="s">
        <v>13133</v>
      </c>
      <c r="Y2476" t="s">
        <v>81</v>
      </c>
      <c r="Z2476" s="1">
        <v>44912</v>
      </c>
      <c r="AA2476" s="2">
        <v>0.2388888888888889</v>
      </c>
      <c r="AB2476" s="2">
        <v>0.44718750000000002</v>
      </c>
      <c r="AC2476" t="s">
        <v>44</v>
      </c>
      <c r="AD2476" t="s">
        <v>45</v>
      </c>
      <c r="AE2476" t="s">
        <v>44</v>
      </c>
      <c r="AF2476">
        <v>148</v>
      </c>
    </row>
    <row r="2477" spans="1:32">
      <c r="A2477">
        <v>3974</v>
      </c>
      <c r="B2477">
        <v>3074</v>
      </c>
      <c r="C2477" t="s">
        <v>13134</v>
      </c>
      <c r="D2477" t="s">
        <v>829</v>
      </c>
      <c r="E2477" t="s">
        <v>34</v>
      </c>
      <c r="F2477" t="s">
        <v>13135</v>
      </c>
      <c r="G2477" t="s">
        <v>13136</v>
      </c>
      <c r="H2477" t="s">
        <v>457</v>
      </c>
      <c r="I2477" s="1">
        <v>22178</v>
      </c>
      <c r="J2477" t="s">
        <v>13137</v>
      </c>
      <c r="K2477" t="s">
        <v>9420</v>
      </c>
      <c r="L2477">
        <v>66552</v>
      </c>
      <c r="M2477" t="s">
        <v>457</v>
      </c>
      <c r="N2477" s="1">
        <v>44689</v>
      </c>
      <c r="O2477" s="1">
        <v>44692</v>
      </c>
      <c r="P2477">
        <v>9</v>
      </c>
      <c r="Q2477">
        <v>1</v>
      </c>
      <c r="R2477" t="s">
        <v>40</v>
      </c>
      <c r="S2477">
        <v>3</v>
      </c>
      <c r="T2477">
        <v>1</v>
      </c>
      <c r="U2477">
        <v>3</v>
      </c>
      <c r="V2477">
        <v>654</v>
      </c>
      <c r="W2477" t="s">
        <v>41</v>
      </c>
      <c r="X2477" t="s">
        <v>13138</v>
      </c>
      <c r="Y2477" t="s">
        <v>6</v>
      </c>
      <c r="Z2477" s="1">
        <v>44672</v>
      </c>
      <c r="AA2477" s="2">
        <v>0.2447222222222222</v>
      </c>
      <c r="AB2477" s="2">
        <v>0.50528935185185186</v>
      </c>
      <c r="AC2477" t="s">
        <v>44</v>
      </c>
      <c r="AD2477" t="s">
        <v>45</v>
      </c>
      <c r="AE2477" t="s">
        <v>45</v>
      </c>
      <c r="AF2477">
        <v>218</v>
      </c>
    </row>
    <row r="2478" spans="1:32">
      <c r="A2478">
        <v>3975</v>
      </c>
      <c r="B2478">
        <v>3075</v>
      </c>
      <c r="C2478" t="s">
        <v>391</v>
      </c>
      <c r="D2478" t="s">
        <v>9025</v>
      </c>
      <c r="E2478" t="s">
        <v>48</v>
      </c>
      <c r="F2478" t="s">
        <v>13139</v>
      </c>
      <c r="G2478" t="s">
        <v>13140</v>
      </c>
      <c r="H2478" t="s">
        <v>1301</v>
      </c>
      <c r="I2478" s="1">
        <v>36665</v>
      </c>
      <c r="J2478" t="s">
        <v>13141</v>
      </c>
      <c r="K2478" t="s">
        <v>13142</v>
      </c>
      <c r="L2478">
        <v>59996</v>
      </c>
      <c r="M2478" t="s">
        <v>1301</v>
      </c>
      <c r="N2478" s="1">
        <v>44692</v>
      </c>
      <c r="O2478" s="1">
        <v>44693</v>
      </c>
      <c r="P2478">
        <v>71</v>
      </c>
      <c r="Q2478">
        <v>3</v>
      </c>
      <c r="R2478" t="s">
        <v>63</v>
      </c>
      <c r="S2478">
        <v>1</v>
      </c>
      <c r="T2478">
        <v>1</v>
      </c>
      <c r="U2478">
        <v>1</v>
      </c>
      <c r="V2478">
        <v>73</v>
      </c>
      <c r="W2478" t="s">
        <v>54</v>
      </c>
      <c r="X2478" t="s">
        <v>13143</v>
      </c>
      <c r="Y2478" t="s">
        <v>65</v>
      </c>
      <c r="Z2478" s="1">
        <v>44662</v>
      </c>
      <c r="AA2478" s="2">
        <v>0.94747685185185182</v>
      </c>
      <c r="AB2478" s="2">
        <v>3.875E-2</v>
      </c>
      <c r="AC2478" t="s">
        <v>44</v>
      </c>
      <c r="AD2478" t="s">
        <v>45</v>
      </c>
      <c r="AE2478" t="s">
        <v>45</v>
      </c>
      <c r="AF2478">
        <v>73</v>
      </c>
    </row>
    <row r="2479" spans="1:32">
      <c r="A2479">
        <v>3978</v>
      </c>
      <c r="B2479">
        <v>3078</v>
      </c>
      <c r="C2479" t="s">
        <v>1392</v>
      </c>
      <c r="D2479" t="s">
        <v>13144</v>
      </c>
      <c r="E2479" t="s">
        <v>34</v>
      </c>
      <c r="F2479" t="s">
        <v>13145</v>
      </c>
      <c r="G2479" t="s">
        <v>13146</v>
      </c>
      <c r="H2479" t="s">
        <v>725</v>
      </c>
      <c r="I2479" s="1">
        <v>25451</v>
      </c>
      <c r="J2479" t="s">
        <v>13147</v>
      </c>
      <c r="K2479" t="s">
        <v>13148</v>
      </c>
      <c r="L2479">
        <v>25575</v>
      </c>
      <c r="M2479" t="s">
        <v>725</v>
      </c>
      <c r="N2479" s="1">
        <v>44758</v>
      </c>
      <c r="O2479" s="1">
        <v>44759</v>
      </c>
      <c r="P2479">
        <v>57</v>
      </c>
      <c r="Q2479">
        <v>3</v>
      </c>
      <c r="R2479" t="s">
        <v>40</v>
      </c>
      <c r="S2479">
        <v>2</v>
      </c>
      <c r="T2479">
        <v>0</v>
      </c>
      <c r="U2479">
        <v>1</v>
      </c>
      <c r="V2479">
        <v>243</v>
      </c>
      <c r="W2479" t="s">
        <v>41</v>
      </c>
      <c r="X2479" t="s">
        <v>13149</v>
      </c>
      <c r="Y2479" t="s">
        <v>81</v>
      </c>
      <c r="Z2479" s="1">
        <v>44738</v>
      </c>
      <c r="AA2479" s="2">
        <v>0.77804398148148157</v>
      </c>
      <c r="AB2479" s="2">
        <v>0.74810185185185185</v>
      </c>
      <c r="AC2479" t="s">
        <v>45</v>
      </c>
      <c r="AD2479" t="s">
        <v>44</v>
      </c>
      <c r="AE2479" t="s">
        <v>45</v>
      </c>
      <c r="AF2479">
        <v>243</v>
      </c>
    </row>
    <row r="2480" spans="1:32">
      <c r="A2480">
        <v>3979</v>
      </c>
      <c r="B2480">
        <v>3079</v>
      </c>
      <c r="C2480" t="s">
        <v>571</v>
      </c>
      <c r="D2480" t="s">
        <v>6169</v>
      </c>
      <c r="E2480" t="s">
        <v>34</v>
      </c>
      <c r="F2480" t="s">
        <v>13150</v>
      </c>
      <c r="G2480" t="s">
        <v>13151</v>
      </c>
      <c r="H2480" t="s">
        <v>135</v>
      </c>
      <c r="I2480" s="1">
        <v>24231</v>
      </c>
      <c r="J2480" t="s">
        <v>13152</v>
      </c>
      <c r="K2480" t="s">
        <v>13153</v>
      </c>
      <c r="L2480">
        <v>34652</v>
      </c>
      <c r="M2480" t="s">
        <v>135</v>
      </c>
      <c r="N2480" s="1">
        <v>44852</v>
      </c>
      <c r="O2480" s="1">
        <v>44853</v>
      </c>
      <c r="P2480">
        <v>61</v>
      </c>
      <c r="Q2480">
        <v>3</v>
      </c>
      <c r="R2480" t="s">
        <v>53</v>
      </c>
      <c r="S2480">
        <v>1</v>
      </c>
      <c r="T2480">
        <v>0</v>
      </c>
      <c r="U2480">
        <v>1</v>
      </c>
      <c r="V2480">
        <v>121</v>
      </c>
      <c r="W2480" t="s">
        <v>54</v>
      </c>
      <c r="X2480" t="s">
        <v>13154</v>
      </c>
      <c r="Y2480" t="s">
        <v>65</v>
      </c>
      <c r="Z2480" s="1">
        <v>44838</v>
      </c>
      <c r="AA2480" s="2">
        <v>0.58182870370370365</v>
      </c>
      <c r="AB2480" s="2">
        <v>0.95519675925925929</v>
      </c>
      <c r="AC2480" t="s">
        <v>45</v>
      </c>
      <c r="AD2480" t="s">
        <v>44</v>
      </c>
      <c r="AE2480" t="s">
        <v>45</v>
      </c>
      <c r="AF2480">
        <v>121</v>
      </c>
    </row>
    <row r="2481" spans="1:32">
      <c r="A2481">
        <v>3980</v>
      </c>
      <c r="B2481">
        <v>3080</v>
      </c>
      <c r="C2481" t="s">
        <v>229</v>
      </c>
      <c r="D2481" t="s">
        <v>90</v>
      </c>
      <c r="E2481" t="s">
        <v>34</v>
      </c>
      <c r="F2481" t="s">
        <v>13155</v>
      </c>
      <c r="G2481" t="s">
        <v>13156</v>
      </c>
      <c r="H2481" t="s">
        <v>904</v>
      </c>
      <c r="I2481" s="1">
        <v>35298</v>
      </c>
      <c r="J2481" t="s">
        <v>13157</v>
      </c>
      <c r="K2481" t="s">
        <v>11660</v>
      </c>
      <c r="L2481">
        <v>6626</v>
      </c>
      <c r="M2481" t="s">
        <v>904</v>
      </c>
      <c r="N2481" s="1">
        <v>44583</v>
      </c>
      <c r="O2481" s="1">
        <v>44587</v>
      </c>
      <c r="P2481">
        <v>85</v>
      </c>
      <c r="Q2481">
        <v>4</v>
      </c>
      <c r="R2481" t="s">
        <v>53</v>
      </c>
      <c r="S2481">
        <v>1</v>
      </c>
      <c r="T2481">
        <v>1</v>
      </c>
      <c r="U2481">
        <v>4</v>
      </c>
      <c r="V2481">
        <v>524</v>
      </c>
      <c r="W2481" t="s">
        <v>54</v>
      </c>
      <c r="X2481" t="s">
        <v>13158</v>
      </c>
      <c r="Y2481" t="s">
        <v>6</v>
      </c>
      <c r="Z2481" s="1">
        <v>44572</v>
      </c>
      <c r="AA2481" s="2">
        <v>2.4849537037037035E-2</v>
      </c>
      <c r="AB2481" s="2">
        <v>0.89484953703703696</v>
      </c>
      <c r="AC2481" t="s">
        <v>44</v>
      </c>
      <c r="AD2481" t="s">
        <v>44</v>
      </c>
      <c r="AE2481" t="s">
        <v>44</v>
      </c>
      <c r="AF2481">
        <v>131</v>
      </c>
    </row>
    <row r="2482" spans="1:32">
      <c r="A2482">
        <v>3981</v>
      </c>
      <c r="B2482">
        <v>3081</v>
      </c>
      <c r="C2482" t="s">
        <v>1471</v>
      </c>
      <c r="D2482" t="s">
        <v>2345</v>
      </c>
      <c r="E2482" t="s">
        <v>48</v>
      </c>
      <c r="F2482" t="s">
        <v>13159</v>
      </c>
      <c r="G2482" t="s">
        <v>13160</v>
      </c>
      <c r="H2482" t="s">
        <v>209</v>
      </c>
      <c r="I2482" s="1">
        <v>18807</v>
      </c>
      <c r="J2482" t="s">
        <v>13161</v>
      </c>
      <c r="K2482" t="s">
        <v>13162</v>
      </c>
      <c r="L2482">
        <v>84533</v>
      </c>
      <c r="M2482" t="s">
        <v>209</v>
      </c>
      <c r="N2482" s="1">
        <v>44853</v>
      </c>
      <c r="O2482" s="1">
        <v>44855</v>
      </c>
      <c r="P2482">
        <v>75</v>
      </c>
      <c r="Q2482">
        <v>3</v>
      </c>
      <c r="R2482" t="s">
        <v>40</v>
      </c>
      <c r="S2482">
        <v>1</v>
      </c>
      <c r="T2482">
        <v>0</v>
      </c>
      <c r="U2482">
        <v>2</v>
      </c>
      <c r="V2482">
        <v>500</v>
      </c>
      <c r="W2482" t="s">
        <v>41</v>
      </c>
      <c r="X2482" t="s">
        <v>13163</v>
      </c>
      <c r="Y2482" t="s">
        <v>6</v>
      </c>
      <c r="Z2482" s="1">
        <v>44840</v>
      </c>
      <c r="AA2482" s="2">
        <v>0.9915856481481482</v>
      </c>
      <c r="AB2482" s="2">
        <v>0.87159722222222225</v>
      </c>
      <c r="AC2482" t="s">
        <v>44</v>
      </c>
      <c r="AD2482" t="s">
        <v>45</v>
      </c>
      <c r="AE2482" t="s">
        <v>44</v>
      </c>
      <c r="AF2482">
        <v>250</v>
      </c>
    </row>
    <row r="2483" spans="1:32">
      <c r="A2483">
        <v>3982</v>
      </c>
      <c r="B2483">
        <v>3082</v>
      </c>
      <c r="C2483" t="s">
        <v>75</v>
      </c>
      <c r="D2483" t="s">
        <v>2203</v>
      </c>
      <c r="E2483" t="s">
        <v>34</v>
      </c>
      <c r="F2483" t="s">
        <v>13164</v>
      </c>
      <c r="G2483" t="s">
        <v>13165</v>
      </c>
      <c r="H2483" t="s">
        <v>209</v>
      </c>
      <c r="I2483" s="1">
        <v>34124</v>
      </c>
      <c r="J2483" t="s">
        <v>13166</v>
      </c>
      <c r="K2483" t="s">
        <v>13167</v>
      </c>
      <c r="L2483">
        <v>20741</v>
      </c>
      <c r="M2483" t="s">
        <v>209</v>
      </c>
      <c r="N2483" s="1">
        <v>44623</v>
      </c>
      <c r="O2483" s="1">
        <v>44626</v>
      </c>
      <c r="P2483">
        <v>39</v>
      </c>
      <c r="Q2483">
        <v>2</v>
      </c>
      <c r="R2483" t="s">
        <v>40</v>
      </c>
      <c r="S2483">
        <v>1</v>
      </c>
      <c r="T2483">
        <v>2</v>
      </c>
      <c r="U2483">
        <v>3</v>
      </c>
      <c r="V2483">
        <v>621</v>
      </c>
      <c r="W2483" t="s">
        <v>54</v>
      </c>
      <c r="X2483" t="s">
        <v>13168</v>
      </c>
      <c r="Y2483" t="s">
        <v>6</v>
      </c>
      <c r="Z2483" s="1">
        <v>44609</v>
      </c>
      <c r="AA2483" s="2">
        <v>0.8684722222222222</v>
      </c>
      <c r="AB2483" s="2">
        <v>0.96931712962962957</v>
      </c>
      <c r="AC2483" t="s">
        <v>45</v>
      </c>
      <c r="AD2483" t="s">
        <v>45</v>
      </c>
      <c r="AE2483" t="s">
        <v>45</v>
      </c>
      <c r="AF2483">
        <v>207</v>
      </c>
    </row>
    <row r="2484" spans="1:32">
      <c r="A2484">
        <v>3984</v>
      </c>
      <c r="B2484">
        <v>3084</v>
      </c>
      <c r="C2484" t="s">
        <v>2137</v>
      </c>
      <c r="D2484" t="s">
        <v>1322</v>
      </c>
      <c r="E2484" t="s">
        <v>48</v>
      </c>
      <c r="F2484" t="s">
        <v>13169</v>
      </c>
      <c r="G2484" t="s">
        <v>13170</v>
      </c>
      <c r="H2484" t="s">
        <v>37</v>
      </c>
      <c r="I2484" s="1">
        <v>29983</v>
      </c>
      <c r="J2484" t="s">
        <v>13171</v>
      </c>
      <c r="K2484" t="s">
        <v>13172</v>
      </c>
      <c r="L2484">
        <v>34177</v>
      </c>
      <c r="M2484" t="s">
        <v>37</v>
      </c>
      <c r="N2484" s="1">
        <v>44804</v>
      </c>
      <c r="O2484" s="1">
        <v>44807</v>
      </c>
      <c r="P2484">
        <v>43</v>
      </c>
      <c r="Q2484">
        <v>2</v>
      </c>
      <c r="R2484" t="s">
        <v>53</v>
      </c>
      <c r="S2484">
        <v>4</v>
      </c>
      <c r="T2484">
        <v>0</v>
      </c>
      <c r="U2484">
        <v>3</v>
      </c>
      <c r="V2484">
        <v>435</v>
      </c>
      <c r="W2484" t="s">
        <v>41</v>
      </c>
      <c r="X2484" t="s">
        <v>13173</v>
      </c>
      <c r="Y2484" t="s">
        <v>65</v>
      </c>
      <c r="Z2484" s="1">
        <v>44787</v>
      </c>
      <c r="AA2484" s="2">
        <v>0.58417824074074076</v>
      </c>
      <c r="AB2484" s="2">
        <v>0.65445601851851853</v>
      </c>
      <c r="AC2484" t="s">
        <v>44</v>
      </c>
      <c r="AD2484" t="s">
        <v>44</v>
      </c>
      <c r="AE2484" t="s">
        <v>44</v>
      </c>
      <c r="AF2484">
        <v>145</v>
      </c>
    </row>
    <row r="2485" spans="1:32">
      <c r="A2485">
        <v>3985</v>
      </c>
      <c r="B2485">
        <v>3085</v>
      </c>
      <c r="C2485" t="s">
        <v>1386</v>
      </c>
      <c r="D2485" t="s">
        <v>2616</v>
      </c>
      <c r="E2485" t="s">
        <v>48</v>
      </c>
      <c r="F2485" t="s">
        <v>13174</v>
      </c>
      <c r="G2485" t="s">
        <v>13175</v>
      </c>
      <c r="H2485" t="s">
        <v>295</v>
      </c>
      <c r="I2485" s="1">
        <v>37090</v>
      </c>
      <c r="J2485" t="s">
        <v>13176</v>
      </c>
      <c r="K2485" t="s">
        <v>13177</v>
      </c>
      <c r="L2485">
        <v>93646</v>
      </c>
      <c r="M2485" t="s">
        <v>295</v>
      </c>
      <c r="N2485" s="1">
        <v>44863</v>
      </c>
      <c r="O2485" s="1">
        <v>44866</v>
      </c>
      <c r="P2485">
        <v>78</v>
      </c>
      <c r="Q2485">
        <v>4</v>
      </c>
      <c r="R2485" t="s">
        <v>40</v>
      </c>
      <c r="S2485">
        <v>2</v>
      </c>
      <c r="T2485">
        <v>2</v>
      </c>
      <c r="U2485">
        <v>3</v>
      </c>
      <c r="V2485">
        <v>630</v>
      </c>
      <c r="W2485" t="s">
        <v>41</v>
      </c>
      <c r="X2485" t="s">
        <v>13178</v>
      </c>
      <c r="Y2485" t="s">
        <v>43</v>
      </c>
      <c r="Z2485" s="1">
        <v>44828</v>
      </c>
      <c r="AA2485" s="2">
        <v>0.83915509259259258</v>
      </c>
      <c r="AB2485" s="2">
        <v>0.69891203703703697</v>
      </c>
      <c r="AC2485" t="s">
        <v>45</v>
      </c>
      <c r="AD2485" t="s">
        <v>45</v>
      </c>
      <c r="AE2485" t="s">
        <v>45</v>
      </c>
      <c r="AF2485">
        <v>210</v>
      </c>
    </row>
    <row r="2486" spans="1:32">
      <c r="A2486">
        <v>3986</v>
      </c>
      <c r="B2486">
        <v>3086</v>
      </c>
      <c r="C2486" t="s">
        <v>2219</v>
      </c>
      <c r="D2486" t="s">
        <v>12489</v>
      </c>
      <c r="E2486" t="s">
        <v>34</v>
      </c>
      <c r="F2486" t="s">
        <v>13179</v>
      </c>
      <c r="G2486" t="s">
        <v>13180</v>
      </c>
      <c r="H2486" t="s">
        <v>164</v>
      </c>
      <c r="I2486" s="1">
        <v>31541</v>
      </c>
      <c r="J2486" t="s">
        <v>13181</v>
      </c>
      <c r="K2486" t="s">
        <v>13182</v>
      </c>
      <c r="L2486">
        <v>93718</v>
      </c>
      <c r="M2486" t="s">
        <v>164</v>
      </c>
      <c r="N2486" s="1">
        <v>44894</v>
      </c>
      <c r="O2486" s="1">
        <v>44897</v>
      </c>
      <c r="P2486">
        <v>83</v>
      </c>
      <c r="Q2486">
        <v>4</v>
      </c>
      <c r="R2486" t="s">
        <v>63</v>
      </c>
      <c r="S2486">
        <v>1</v>
      </c>
      <c r="T2486">
        <v>2</v>
      </c>
      <c r="U2486">
        <v>3</v>
      </c>
      <c r="V2486">
        <v>219</v>
      </c>
      <c r="W2486" t="s">
        <v>41</v>
      </c>
      <c r="X2486" t="s">
        <v>13183</v>
      </c>
      <c r="Y2486" t="s">
        <v>65</v>
      </c>
      <c r="Z2486" s="1">
        <v>44887</v>
      </c>
      <c r="AA2486" s="2">
        <v>0.75015046296296306</v>
      </c>
      <c r="AB2486" s="2">
        <v>0.28922453703703704</v>
      </c>
      <c r="AC2486" t="s">
        <v>44</v>
      </c>
      <c r="AD2486" t="s">
        <v>45</v>
      </c>
      <c r="AE2486" t="s">
        <v>44</v>
      </c>
      <c r="AF2486">
        <v>73</v>
      </c>
    </row>
    <row r="2487" spans="1:32">
      <c r="A2487">
        <v>3987</v>
      </c>
      <c r="B2487">
        <v>3087</v>
      </c>
      <c r="C2487" t="s">
        <v>1566</v>
      </c>
      <c r="D2487" t="s">
        <v>1703</v>
      </c>
      <c r="E2487" t="s">
        <v>34</v>
      </c>
      <c r="F2487" t="s">
        <v>13184</v>
      </c>
      <c r="G2487" t="s">
        <v>13185</v>
      </c>
      <c r="H2487" t="s">
        <v>280</v>
      </c>
      <c r="I2487" s="1">
        <v>23738</v>
      </c>
      <c r="J2487" t="s">
        <v>13186</v>
      </c>
      <c r="K2487" t="s">
        <v>13187</v>
      </c>
      <c r="L2487">
        <v>95618</v>
      </c>
      <c r="M2487" t="s">
        <v>280</v>
      </c>
      <c r="N2487" s="1">
        <v>44694</v>
      </c>
      <c r="O2487" s="1">
        <v>44695</v>
      </c>
      <c r="P2487">
        <v>89</v>
      </c>
      <c r="Q2487">
        <v>4</v>
      </c>
      <c r="R2487" t="s">
        <v>63</v>
      </c>
      <c r="S2487">
        <v>3</v>
      </c>
      <c r="T2487">
        <v>1</v>
      </c>
      <c r="U2487">
        <v>1</v>
      </c>
      <c r="V2487">
        <v>66</v>
      </c>
      <c r="W2487" t="s">
        <v>54</v>
      </c>
      <c r="X2487" t="s">
        <v>13188</v>
      </c>
      <c r="Y2487" t="s">
        <v>6</v>
      </c>
      <c r="Z2487" s="1">
        <v>44669</v>
      </c>
      <c r="AA2487" s="2">
        <v>0.63393518518518521</v>
      </c>
      <c r="AB2487" s="2">
        <v>0.64747685185185189</v>
      </c>
      <c r="AC2487" t="s">
        <v>45</v>
      </c>
      <c r="AD2487" t="s">
        <v>45</v>
      </c>
      <c r="AE2487" t="s">
        <v>44</v>
      </c>
      <c r="AF2487">
        <v>66</v>
      </c>
    </row>
    <row r="2488" spans="1:32">
      <c r="A2488">
        <v>3989</v>
      </c>
      <c r="B2488">
        <v>3089</v>
      </c>
      <c r="C2488" t="s">
        <v>662</v>
      </c>
      <c r="D2488" t="s">
        <v>4968</v>
      </c>
      <c r="E2488" t="s">
        <v>48</v>
      </c>
      <c r="F2488" t="s">
        <v>13189</v>
      </c>
      <c r="G2488">
        <v>2498803081</v>
      </c>
      <c r="H2488" t="s">
        <v>50</v>
      </c>
      <c r="I2488" s="1">
        <v>29788</v>
      </c>
      <c r="J2488" t="s">
        <v>13190</v>
      </c>
      <c r="K2488" t="s">
        <v>13191</v>
      </c>
      <c r="L2488">
        <v>56211</v>
      </c>
      <c r="M2488" t="s">
        <v>50</v>
      </c>
      <c r="N2488" s="1">
        <v>44663</v>
      </c>
      <c r="O2488" s="1">
        <v>44668</v>
      </c>
      <c r="P2488">
        <v>32</v>
      </c>
      <c r="Q2488">
        <v>2</v>
      </c>
      <c r="R2488" t="s">
        <v>63</v>
      </c>
      <c r="S2488">
        <v>3</v>
      </c>
      <c r="T2488">
        <v>1</v>
      </c>
      <c r="U2488">
        <v>5</v>
      </c>
      <c r="V2488">
        <v>380</v>
      </c>
      <c r="W2488" t="s">
        <v>41</v>
      </c>
      <c r="X2488" t="s">
        <v>13192</v>
      </c>
      <c r="Y2488" t="s">
        <v>81</v>
      </c>
      <c r="Z2488" s="1">
        <v>44626</v>
      </c>
      <c r="AA2488" s="2">
        <v>0.94</v>
      </c>
      <c r="AB2488" s="2">
        <v>1.0995370370370371E-2</v>
      </c>
      <c r="AC2488" t="s">
        <v>45</v>
      </c>
      <c r="AD2488" t="s">
        <v>44</v>
      </c>
      <c r="AE2488" t="s">
        <v>44</v>
      </c>
      <c r="AF2488">
        <v>76</v>
      </c>
    </row>
    <row r="2489" spans="1:32">
      <c r="A2489">
        <v>3990</v>
      </c>
      <c r="B2489">
        <v>3090</v>
      </c>
      <c r="C2489" t="s">
        <v>602</v>
      </c>
      <c r="D2489" t="s">
        <v>3901</v>
      </c>
      <c r="E2489" t="s">
        <v>34</v>
      </c>
      <c r="F2489" t="s">
        <v>13193</v>
      </c>
      <c r="G2489" t="s">
        <v>13194</v>
      </c>
      <c r="H2489" t="s">
        <v>50</v>
      </c>
      <c r="I2489" s="1">
        <v>33605</v>
      </c>
      <c r="J2489" t="s">
        <v>13195</v>
      </c>
      <c r="K2489" t="s">
        <v>13196</v>
      </c>
      <c r="L2489">
        <v>25247</v>
      </c>
      <c r="M2489" t="s">
        <v>50</v>
      </c>
      <c r="N2489" s="1">
        <v>44667</v>
      </c>
      <c r="O2489" s="1">
        <v>44669</v>
      </c>
      <c r="P2489">
        <v>27</v>
      </c>
      <c r="Q2489">
        <v>2</v>
      </c>
      <c r="R2489" t="s">
        <v>40</v>
      </c>
      <c r="S2489">
        <v>1</v>
      </c>
      <c r="T2489">
        <v>1</v>
      </c>
      <c r="U2489">
        <v>2</v>
      </c>
      <c r="V2489">
        <v>494</v>
      </c>
      <c r="W2489" t="s">
        <v>54</v>
      </c>
      <c r="X2489" t="s">
        <v>13197</v>
      </c>
      <c r="Y2489" t="s">
        <v>65</v>
      </c>
      <c r="Z2489" s="1">
        <v>44658</v>
      </c>
      <c r="AA2489" s="2">
        <v>2.5347222222222221E-3</v>
      </c>
      <c r="AB2489" s="2">
        <v>0.45978009259259256</v>
      </c>
      <c r="AC2489" t="s">
        <v>45</v>
      </c>
      <c r="AD2489" t="s">
        <v>44</v>
      </c>
      <c r="AE2489" t="s">
        <v>44</v>
      </c>
      <c r="AF2489">
        <v>247</v>
      </c>
    </row>
    <row r="2490" spans="1:32">
      <c r="A2490">
        <v>3991</v>
      </c>
      <c r="B2490">
        <v>3091</v>
      </c>
      <c r="C2490" t="s">
        <v>384</v>
      </c>
      <c r="D2490" t="s">
        <v>191</v>
      </c>
      <c r="E2490" t="s">
        <v>48</v>
      </c>
      <c r="F2490" t="s">
        <v>13198</v>
      </c>
      <c r="G2490" t="s">
        <v>13199</v>
      </c>
      <c r="H2490" t="s">
        <v>418</v>
      </c>
      <c r="I2490" s="1">
        <v>16762</v>
      </c>
      <c r="J2490" t="s">
        <v>13200</v>
      </c>
      <c r="K2490" t="s">
        <v>13201</v>
      </c>
      <c r="L2490">
        <v>74309</v>
      </c>
      <c r="M2490" t="s">
        <v>418</v>
      </c>
      <c r="N2490" s="1">
        <v>44792</v>
      </c>
      <c r="O2490" s="1">
        <v>44796</v>
      </c>
      <c r="P2490">
        <v>84</v>
      </c>
      <c r="Q2490">
        <v>4</v>
      </c>
      <c r="R2490" t="s">
        <v>40</v>
      </c>
      <c r="S2490">
        <v>3</v>
      </c>
      <c r="T2490">
        <v>1</v>
      </c>
      <c r="U2490">
        <v>4</v>
      </c>
      <c r="V2490">
        <v>948</v>
      </c>
      <c r="W2490" t="s">
        <v>54</v>
      </c>
      <c r="X2490" t="s">
        <v>13202</v>
      </c>
      <c r="Y2490" t="s">
        <v>65</v>
      </c>
      <c r="Z2490" s="1">
        <v>44758</v>
      </c>
      <c r="AA2490" s="2">
        <v>0.47533564814814816</v>
      </c>
      <c r="AB2490" s="2">
        <v>0.22087962962962962</v>
      </c>
      <c r="AC2490" t="s">
        <v>45</v>
      </c>
      <c r="AD2490" t="s">
        <v>45</v>
      </c>
      <c r="AE2490" t="s">
        <v>44</v>
      </c>
      <c r="AF2490">
        <v>237</v>
      </c>
    </row>
    <row r="2491" spans="1:32">
      <c r="A2491">
        <v>3992</v>
      </c>
      <c r="B2491">
        <v>3092</v>
      </c>
      <c r="C2491" t="s">
        <v>648</v>
      </c>
      <c r="D2491" t="s">
        <v>3016</v>
      </c>
      <c r="E2491" t="s">
        <v>48</v>
      </c>
      <c r="F2491" t="s">
        <v>13203</v>
      </c>
      <c r="G2491" t="s">
        <v>13204</v>
      </c>
      <c r="H2491" t="s">
        <v>272</v>
      </c>
      <c r="I2491" s="1">
        <v>26066</v>
      </c>
      <c r="J2491" t="s">
        <v>13205</v>
      </c>
      <c r="K2491" t="s">
        <v>13206</v>
      </c>
      <c r="L2491">
        <v>31193</v>
      </c>
      <c r="M2491" t="s">
        <v>272</v>
      </c>
      <c r="N2491" s="1">
        <v>44692</v>
      </c>
      <c r="O2491" s="1">
        <v>44695</v>
      </c>
      <c r="P2491">
        <v>97</v>
      </c>
      <c r="Q2491">
        <v>4</v>
      </c>
      <c r="R2491" t="s">
        <v>53</v>
      </c>
      <c r="S2491">
        <v>4</v>
      </c>
      <c r="T2491">
        <v>0</v>
      </c>
      <c r="U2491">
        <v>3</v>
      </c>
      <c r="V2491">
        <v>402</v>
      </c>
      <c r="W2491" t="s">
        <v>41</v>
      </c>
      <c r="X2491" t="s">
        <v>13207</v>
      </c>
      <c r="Y2491" t="s">
        <v>43</v>
      </c>
      <c r="Z2491" s="1">
        <v>44680</v>
      </c>
      <c r="AA2491" s="2">
        <v>0.72072916666666664</v>
      </c>
      <c r="AB2491" s="2">
        <v>0.64512731481481478</v>
      </c>
      <c r="AC2491" t="s">
        <v>44</v>
      </c>
      <c r="AD2491" t="s">
        <v>44</v>
      </c>
      <c r="AE2491" t="s">
        <v>45</v>
      </c>
      <c r="AF2491">
        <v>134</v>
      </c>
    </row>
    <row r="2492" spans="1:32">
      <c r="A2492">
        <v>3994</v>
      </c>
      <c r="B2492">
        <v>3094</v>
      </c>
      <c r="C2492" t="s">
        <v>1208</v>
      </c>
      <c r="D2492" t="s">
        <v>9812</v>
      </c>
      <c r="E2492" t="s">
        <v>34</v>
      </c>
      <c r="F2492" t="s">
        <v>13208</v>
      </c>
      <c r="G2492" t="s">
        <v>13209</v>
      </c>
      <c r="H2492" t="s">
        <v>60</v>
      </c>
      <c r="I2492" s="1">
        <v>25348</v>
      </c>
      <c r="J2492" t="s">
        <v>13210</v>
      </c>
      <c r="K2492" t="s">
        <v>13211</v>
      </c>
      <c r="L2492">
        <v>84047</v>
      </c>
      <c r="M2492" t="s">
        <v>60</v>
      </c>
      <c r="N2492" s="1">
        <v>44864</v>
      </c>
      <c r="O2492" s="1">
        <v>44865</v>
      </c>
      <c r="P2492">
        <v>91</v>
      </c>
      <c r="Q2492">
        <v>4</v>
      </c>
      <c r="R2492" t="s">
        <v>53</v>
      </c>
      <c r="S2492">
        <v>1</v>
      </c>
      <c r="T2492">
        <v>1</v>
      </c>
      <c r="U2492">
        <v>1</v>
      </c>
      <c r="V2492">
        <v>121</v>
      </c>
      <c r="W2492" t="s">
        <v>41</v>
      </c>
      <c r="X2492" t="s">
        <v>13212</v>
      </c>
      <c r="Y2492" t="s">
        <v>81</v>
      </c>
      <c r="Z2492" s="1">
        <v>44853</v>
      </c>
      <c r="AA2492" s="2">
        <v>2.5925925925925925E-2</v>
      </c>
      <c r="AB2492" s="2">
        <v>5.6168981481481479E-2</v>
      </c>
      <c r="AC2492" t="s">
        <v>45</v>
      </c>
      <c r="AD2492" t="s">
        <v>45</v>
      </c>
      <c r="AE2492" t="s">
        <v>45</v>
      </c>
      <c r="AF2492">
        <v>121</v>
      </c>
    </row>
    <row r="2493" spans="1:32">
      <c r="A2493">
        <v>3996</v>
      </c>
      <c r="B2493">
        <v>3096</v>
      </c>
      <c r="C2493" t="s">
        <v>13213</v>
      </c>
      <c r="D2493" t="s">
        <v>462</v>
      </c>
      <c r="E2493" t="s">
        <v>34</v>
      </c>
      <c r="F2493" t="s">
        <v>13214</v>
      </c>
      <c r="G2493" t="s">
        <v>13215</v>
      </c>
      <c r="H2493" t="s">
        <v>1442</v>
      </c>
      <c r="I2493" s="1">
        <v>17790</v>
      </c>
      <c r="J2493" t="s">
        <v>13216</v>
      </c>
      <c r="K2493" t="s">
        <v>13217</v>
      </c>
      <c r="L2493">
        <v>96260</v>
      </c>
      <c r="M2493" t="s">
        <v>1442</v>
      </c>
      <c r="N2493" s="1">
        <v>44608</v>
      </c>
      <c r="O2493" s="1">
        <v>44611</v>
      </c>
      <c r="P2493">
        <v>94</v>
      </c>
      <c r="Q2493">
        <v>4</v>
      </c>
      <c r="R2493" t="s">
        <v>53</v>
      </c>
      <c r="S2493">
        <v>2</v>
      </c>
      <c r="T2493">
        <v>1</v>
      </c>
      <c r="U2493">
        <v>3</v>
      </c>
      <c r="V2493">
        <v>450</v>
      </c>
      <c r="W2493" t="s">
        <v>54</v>
      </c>
      <c r="X2493" t="s">
        <v>13218</v>
      </c>
      <c r="Y2493" t="s">
        <v>43</v>
      </c>
      <c r="Z2493" s="1">
        <v>44581</v>
      </c>
      <c r="AA2493" s="2">
        <v>0.10011574074074074</v>
      </c>
      <c r="AB2493" s="2">
        <v>0.39262731481481478</v>
      </c>
      <c r="AC2493" t="s">
        <v>45</v>
      </c>
      <c r="AD2493" t="s">
        <v>45</v>
      </c>
      <c r="AE2493" t="s">
        <v>44</v>
      </c>
      <c r="AF2493">
        <v>150</v>
      </c>
    </row>
    <row r="2494" spans="1:32">
      <c r="A2494">
        <v>3997</v>
      </c>
      <c r="B2494">
        <v>3097</v>
      </c>
      <c r="C2494" t="s">
        <v>183</v>
      </c>
      <c r="D2494" t="s">
        <v>2762</v>
      </c>
      <c r="E2494" t="s">
        <v>34</v>
      </c>
      <c r="F2494" t="s">
        <v>13219</v>
      </c>
      <c r="G2494" t="s">
        <v>13220</v>
      </c>
      <c r="H2494" t="s">
        <v>295</v>
      </c>
      <c r="I2494" s="1">
        <v>24842</v>
      </c>
      <c r="J2494" t="s">
        <v>13221</v>
      </c>
      <c r="K2494" t="s">
        <v>13222</v>
      </c>
      <c r="L2494">
        <v>23362</v>
      </c>
      <c r="M2494" t="s">
        <v>295</v>
      </c>
      <c r="N2494" s="1">
        <v>44769</v>
      </c>
      <c r="O2494" s="1">
        <v>44771</v>
      </c>
      <c r="P2494">
        <v>25</v>
      </c>
      <c r="Q2494">
        <v>1</v>
      </c>
      <c r="R2494" t="s">
        <v>53</v>
      </c>
      <c r="S2494">
        <v>4</v>
      </c>
      <c r="T2494">
        <v>2</v>
      </c>
      <c r="U2494">
        <v>2</v>
      </c>
      <c r="V2494">
        <v>290</v>
      </c>
      <c r="W2494" t="s">
        <v>41</v>
      </c>
      <c r="X2494" t="s">
        <v>13223</v>
      </c>
      <c r="Y2494" t="s">
        <v>65</v>
      </c>
      <c r="Z2494" s="1">
        <v>44744</v>
      </c>
      <c r="AA2494" s="2">
        <v>0.64241898148148147</v>
      </c>
      <c r="AB2494" s="2">
        <v>0.11152777777777778</v>
      </c>
      <c r="AC2494" t="s">
        <v>44</v>
      </c>
      <c r="AD2494" t="s">
        <v>45</v>
      </c>
      <c r="AE2494" t="s">
        <v>45</v>
      </c>
      <c r="AF2494">
        <v>145</v>
      </c>
    </row>
    <row r="2495" spans="1:32">
      <c r="A2495">
        <v>3999</v>
      </c>
      <c r="B2495">
        <v>3099</v>
      </c>
      <c r="C2495" t="s">
        <v>1039</v>
      </c>
      <c r="D2495" t="s">
        <v>1074</v>
      </c>
      <c r="E2495" t="s">
        <v>48</v>
      </c>
      <c r="F2495" t="s">
        <v>13224</v>
      </c>
      <c r="G2495">
        <v>6752318368</v>
      </c>
      <c r="H2495" t="s">
        <v>904</v>
      </c>
      <c r="I2495" s="1">
        <v>25009</v>
      </c>
      <c r="J2495" t="s">
        <v>13225</v>
      </c>
      <c r="K2495" t="s">
        <v>13226</v>
      </c>
      <c r="L2495">
        <v>78214</v>
      </c>
      <c r="M2495" t="s">
        <v>904</v>
      </c>
      <c r="N2495" s="1">
        <v>44758</v>
      </c>
      <c r="O2495" s="1">
        <v>44760</v>
      </c>
      <c r="P2495">
        <v>29</v>
      </c>
      <c r="Q2495">
        <v>2</v>
      </c>
      <c r="R2495" t="s">
        <v>63</v>
      </c>
      <c r="S2495">
        <v>2</v>
      </c>
      <c r="T2495">
        <v>0</v>
      </c>
      <c r="U2495">
        <v>2</v>
      </c>
      <c r="V2495">
        <v>154</v>
      </c>
      <c r="W2495" t="s">
        <v>41</v>
      </c>
      <c r="X2495" t="s">
        <v>13227</v>
      </c>
      <c r="Y2495" t="s">
        <v>43</v>
      </c>
      <c r="Z2495" s="1">
        <v>44727</v>
      </c>
      <c r="AA2495" s="2">
        <v>0.47373842592592591</v>
      </c>
      <c r="AB2495" s="2">
        <v>0.50755787037037037</v>
      </c>
      <c r="AC2495" t="s">
        <v>44</v>
      </c>
      <c r="AD2495" t="s">
        <v>44</v>
      </c>
      <c r="AE2495" t="s">
        <v>44</v>
      </c>
      <c r="AF2495">
        <v>77</v>
      </c>
    </row>
    <row r="2496" spans="1:32">
      <c r="A2496">
        <v>4000</v>
      </c>
      <c r="B2496">
        <v>3100</v>
      </c>
      <c r="C2496" t="s">
        <v>803</v>
      </c>
      <c r="D2496" t="s">
        <v>191</v>
      </c>
      <c r="E2496" t="s">
        <v>34</v>
      </c>
      <c r="F2496" t="s">
        <v>13228</v>
      </c>
      <c r="G2496" t="s">
        <v>13229</v>
      </c>
      <c r="H2496" t="s">
        <v>225</v>
      </c>
      <c r="I2496" s="1">
        <v>16696</v>
      </c>
      <c r="J2496" t="s">
        <v>13230</v>
      </c>
      <c r="K2496" t="s">
        <v>13231</v>
      </c>
      <c r="L2496">
        <v>59549</v>
      </c>
      <c r="M2496" t="s">
        <v>225</v>
      </c>
      <c r="N2496" s="1">
        <v>44696</v>
      </c>
      <c r="O2496" s="1">
        <v>44700</v>
      </c>
      <c r="P2496">
        <v>87</v>
      </c>
      <c r="Q2496">
        <v>4</v>
      </c>
      <c r="R2496" t="s">
        <v>40</v>
      </c>
      <c r="S2496">
        <v>3</v>
      </c>
      <c r="T2496">
        <v>1</v>
      </c>
      <c r="U2496">
        <v>4</v>
      </c>
      <c r="V2496">
        <v>884</v>
      </c>
      <c r="W2496" t="s">
        <v>54</v>
      </c>
      <c r="X2496" t="s">
        <v>13232</v>
      </c>
      <c r="Y2496" t="s">
        <v>43</v>
      </c>
      <c r="Z2496" s="1">
        <v>44689</v>
      </c>
      <c r="AA2496" s="2">
        <v>0.91055555555555545</v>
      </c>
      <c r="AB2496" s="2">
        <v>0.3782638888888889</v>
      </c>
      <c r="AC2496" t="s">
        <v>45</v>
      </c>
      <c r="AD2496" t="s">
        <v>44</v>
      </c>
      <c r="AE2496" t="s">
        <v>44</v>
      </c>
      <c r="AF2496">
        <v>221</v>
      </c>
    </row>
    <row r="2497" spans="1:32">
      <c r="A2497">
        <v>4001</v>
      </c>
      <c r="B2497">
        <v>3101</v>
      </c>
      <c r="C2497" t="s">
        <v>11637</v>
      </c>
      <c r="D2497" t="s">
        <v>1128</v>
      </c>
      <c r="E2497" t="s">
        <v>48</v>
      </c>
      <c r="F2497" t="s">
        <v>13233</v>
      </c>
      <c r="G2497" t="s">
        <v>13234</v>
      </c>
      <c r="H2497" t="s">
        <v>405</v>
      </c>
      <c r="I2497" s="1">
        <v>34459</v>
      </c>
      <c r="J2497" t="s">
        <v>13235</v>
      </c>
      <c r="K2497" t="s">
        <v>13236</v>
      </c>
      <c r="L2497">
        <v>13135</v>
      </c>
      <c r="M2497" t="s">
        <v>405</v>
      </c>
      <c r="N2497" s="1">
        <v>44798</v>
      </c>
      <c r="O2497" s="1">
        <v>44802</v>
      </c>
      <c r="P2497">
        <v>19</v>
      </c>
      <c r="Q2497">
        <v>1</v>
      </c>
      <c r="R2497" t="s">
        <v>53</v>
      </c>
      <c r="S2497">
        <v>1</v>
      </c>
      <c r="T2497">
        <v>1</v>
      </c>
      <c r="U2497">
        <v>4</v>
      </c>
      <c r="V2497">
        <v>500</v>
      </c>
      <c r="W2497" t="s">
        <v>41</v>
      </c>
      <c r="X2497" t="s">
        <v>13237</v>
      </c>
      <c r="Y2497" t="s">
        <v>43</v>
      </c>
      <c r="Z2497" s="1">
        <v>44760</v>
      </c>
      <c r="AA2497" s="2">
        <v>0.81510416666666663</v>
      </c>
      <c r="AB2497" s="2">
        <v>0.18442129629629631</v>
      </c>
      <c r="AC2497" t="s">
        <v>45</v>
      </c>
      <c r="AD2497" t="s">
        <v>44</v>
      </c>
      <c r="AE2497" t="s">
        <v>45</v>
      </c>
      <c r="AF2497">
        <v>125</v>
      </c>
    </row>
    <row r="2498" spans="1:32">
      <c r="A2498">
        <v>4002</v>
      </c>
      <c r="B2498">
        <v>3102</v>
      </c>
      <c r="C2498" t="s">
        <v>6248</v>
      </c>
      <c r="D2498" t="s">
        <v>13238</v>
      </c>
      <c r="E2498" t="s">
        <v>34</v>
      </c>
      <c r="F2498" t="s">
        <v>13239</v>
      </c>
      <c r="G2498" t="s">
        <v>13240</v>
      </c>
      <c r="H2498" t="s">
        <v>171</v>
      </c>
      <c r="I2498" s="1">
        <v>36416</v>
      </c>
      <c r="J2498" t="s">
        <v>13241</v>
      </c>
      <c r="K2498" t="s">
        <v>13242</v>
      </c>
      <c r="L2498">
        <v>21145</v>
      </c>
      <c r="M2498" t="s">
        <v>171</v>
      </c>
      <c r="N2498" s="1">
        <v>44705</v>
      </c>
      <c r="O2498" s="1">
        <v>44706</v>
      </c>
      <c r="P2498">
        <v>67</v>
      </c>
      <c r="Q2498">
        <v>3</v>
      </c>
      <c r="R2498" t="s">
        <v>53</v>
      </c>
      <c r="S2498">
        <v>4</v>
      </c>
      <c r="T2498">
        <v>2</v>
      </c>
      <c r="U2498">
        <v>1</v>
      </c>
      <c r="V2498">
        <v>136</v>
      </c>
      <c r="W2498" t="s">
        <v>41</v>
      </c>
      <c r="X2498" t="s">
        <v>13243</v>
      </c>
      <c r="Y2498" t="s">
        <v>6</v>
      </c>
      <c r="Z2498" s="1">
        <v>44675</v>
      </c>
      <c r="AA2498" s="2">
        <v>0.83190972222222215</v>
      </c>
      <c r="AB2498" s="2">
        <v>0.27368055555555554</v>
      </c>
      <c r="AC2498" t="s">
        <v>44</v>
      </c>
      <c r="AD2498" t="s">
        <v>45</v>
      </c>
      <c r="AE2498" t="s">
        <v>44</v>
      </c>
      <c r="AF2498">
        <v>136</v>
      </c>
    </row>
    <row r="2499" spans="1:32">
      <c r="A2499">
        <v>4004</v>
      </c>
      <c r="B2499">
        <v>3104</v>
      </c>
      <c r="C2499" t="s">
        <v>1527</v>
      </c>
      <c r="D2499" t="s">
        <v>1925</v>
      </c>
      <c r="E2499" t="s">
        <v>34</v>
      </c>
      <c r="F2499" t="s">
        <v>13244</v>
      </c>
      <c r="G2499" t="s">
        <v>13245</v>
      </c>
      <c r="H2499" t="s">
        <v>171</v>
      </c>
      <c r="I2499" s="1">
        <v>38668</v>
      </c>
      <c r="J2499" t="s">
        <v>13246</v>
      </c>
      <c r="K2499" t="s">
        <v>13247</v>
      </c>
      <c r="L2499">
        <v>94643</v>
      </c>
      <c r="M2499" t="s">
        <v>171</v>
      </c>
      <c r="N2499" s="1">
        <v>44924</v>
      </c>
      <c r="O2499" s="1">
        <v>44926</v>
      </c>
      <c r="P2499">
        <v>31</v>
      </c>
      <c r="Q2499">
        <v>2</v>
      </c>
      <c r="R2499" t="s">
        <v>53</v>
      </c>
      <c r="S2499">
        <v>3</v>
      </c>
      <c r="T2499">
        <v>1</v>
      </c>
      <c r="U2499">
        <v>2</v>
      </c>
      <c r="V2499">
        <v>280</v>
      </c>
      <c r="W2499" t="s">
        <v>54</v>
      </c>
      <c r="X2499" t="s">
        <v>13248</v>
      </c>
      <c r="Y2499" t="s">
        <v>43</v>
      </c>
      <c r="Z2499" s="1">
        <v>44896</v>
      </c>
      <c r="AA2499" s="2">
        <v>0.34943287037037035</v>
      </c>
      <c r="AB2499" s="2">
        <v>0.67353009259259267</v>
      </c>
      <c r="AC2499" t="s">
        <v>45</v>
      </c>
      <c r="AD2499" t="s">
        <v>44</v>
      </c>
      <c r="AE2499" t="s">
        <v>44</v>
      </c>
      <c r="AF2499">
        <v>140</v>
      </c>
    </row>
    <row r="2500" spans="1:32">
      <c r="A2500">
        <v>4005</v>
      </c>
      <c r="B2500">
        <v>3105</v>
      </c>
      <c r="C2500" t="s">
        <v>1360</v>
      </c>
      <c r="D2500" t="s">
        <v>696</v>
      </c>
      <c r="E2500" t="s">
        <v>48</v>
      </c>
      <c r="F2500" t="s">
        <v>13249</v>
      </c>
      <c r="G2500">
        <f>1-933-746-1534</f>
        <v>-3212</v>
      </c>
      <c r="H2500" t="s">
        <v>37</v>
      </c>
      <c r="I2500" s="1">
        <v>19324</v>
      </c>
      <c r="J2500" t="s">
        <v>13250</v>
      </c>
      <c r="K2500" t="s">
        <v>13251</v>
      </c>
      <c r="L2500">
        <v>75709</v>
      </c>
      <c r="M2500" t="s">
        <v>37</v>
      </c>
      <c r="N2500" s="1">
        <v>44841</v>
      </c>
      <c r="O2500" s="1">
        <v>44842</v>
      </c>
      <c r="P2500">
        <v>33</v>
      </c>
      <c r="Q2500">
        <v>2</v>
      </c>
      <c r="R2500" t="s">
        <v>40</v>
      </c>
      <c r="S2500">
        <v>1</v>
      </c>
      <c r="T2500">
        <v>1</v>
      </c>
      <c r="U2500">
        <v>1</v>
      </c>
      <c r="V2500">
        <v>241</v>
      </c>
      <c r="W2500" t="s">
        <v>54</v>
      </c>
      <c r="X2500" t="s">
        <v>13252</v>
      </c>
      <c r="Y2500" t="s">
        <v>65</v>
      </c>
      <c r="Z2500" s="1">
        <v>44818</v>
      </c>
      <c r="AA2500" s="2">
        <v>0.60255787037037034</v>
      </c>
      <c r="AB2500" s="2">
        <v>0.1887615740740741</v>
      </c>
      <c r="AC2500" t="s">
        <v>45</v>
      </c>
      <c r="AD2500" t="s">
        <v>44</v>
      </c>
      <c r="AE2500" t="s">
        <v>45</v>
      </c>
      <c r="AF2500">
        <v>241</v>
      </c>
    </row>
    <row r="2501" spans="1:32">
      <c r="A2501">
        <v>4006</v>
      </c>
      <c r="B2501">
        <v>3106</v>
      </c>
      <c r="C2501" t="s">
        <v>13253</v>
      </c>
      <c r="D2501" t="s">
        <v>4372</v>
      </c>
      <c r="E2501" t="s">
        <v>48</v>
      </c>
      <c r="F2501" t="s">
        <v>13254</v>
      </c>
      <c r="G2501" t="s">
        <v>13255</v>
      </c>
      <c r="H2501" t="s">
        <v>86</v>
      </c>
      <c r="I2501" s="1">
        <v>36927</v>
      </c>
      <c r="J2501" t="s">
        <v>13256</v>
      </c>
      <c r="K2501" t="s">
        <v>13257</v>
      </c>
      <c r="L2501">
        <v>12812</v>
      </c>
      <c r="M2501" t="s">
        <v>86</v>
      </c>
      <c r="N2501" s="1">
        <v>44715</v>
      </c>
      <c r="O2501" s="1">
        <v>44716</v>
      </c>
      <c r="P2501">
        <v>15</v>
      </c>
      <c r="Q2501">
        <v>1</v>
      </c>
      <c r="R2501" t="s">
        <v>40</v>
      </c>
      <c r="S2501">
        <v>1</v>
      </c>
      <c r="T2501">
        <v>2</v>
      </c>
      <c r="U2501">
        <v>1</v>
      </c>
      <c r="V2501">
        <v>221</v>
      </c>
      <c r="W2501" t="s">
        <v>41</v>
      </c>
      <c r="X2501" t="s">
        <v>13258</v>
      </c>
      <c r="Y2501" t="s">
        <v>81</v>
      </c>
      <c r="Z2501" s="1">
        <v>44694</v>
      </c>
      <c r="AA2501" s="2">
        <v>6.8310185185185182E-2</v>
      </c>
      <c r="AB2501" s="2">
        <v>0.21555555555555558</v>
      </c>
      <c r="AC2501" t="s">
        <v>44</v>
      </c>
      <c r="AD2501" t="s">
        <v>45</v>
      </c>
      <c r="AE2501" t="s">
        <v>45</v>
      </c>
      <c r="AF2501">
        <v>221</v>
      </c>
    </row>
    <row r="2502" spans="1:32">
      <c r="A2502">
        <v>4007</v>
      </c>
      <c r="B2502">
        <v>3107</v>
      </c>
      <c r="C2502" t="s">
        <v>13259</v>
      </c>
      <c r="D2502" t="s">
        <v>1522</v>
      </c>
      <c r="E2502" t="s">
        <v>34</v>
      </c>
      <c r="F2502" t="s">
        <v>13260</v>
      </c>
      <c r="G2502" t="s">
        <v>13261</v>
      </c>
      <c r="H2502" t="s">
        <v>60</v>
      </c>
      <c r="I2502" s="1">
        <v>16766</v>
      </c>
      <c r="J2502" t="s">
        <v>13262</v>
      </c>
      <c r="K2502" t="s">
        <v>13263</v>
      </c>
      <c r="L2502">
        <v>22206</v>
      </c>
      <c r="M2502" t="s">
        <v>60</v>
      </c>
      <c r="N2502" s="1">
        <v>44790</v>
      </c>
      <c r="O2502" s="1">
        <v>44795</v>
      </c>
      <c r="P2502">
        <v>54</v>
      </c>
      <c r="Q2502">
        <v>3</v>
      </c>
      <c r="R2502" t="s">
        <v>40</v>
      </c>
      <c r="S2502">
        <v>2</v>
      </c>
      <c r="T2502">
        <v>2</v>
      </c>
      <c r="U2502">
        <v>5</v>
      </c>
      <c r="V2502">
        <v>1085</v>
      </c>
      <c r="W2502" t="s">
        <v>54</v>
      </c>
      <c r="X2502" t="s">
        <v>13264</v>
      </c>
      <c r="Y2502" t="s">
        <v>6</v>
      </c>
      <c r="Z2502" s="1">
        <v>44770</v>
      </c>
      <c r="AA2502" s="2">
        <v>0.79326388888888888</v>
      </c>
      <c r="AB2502" s="2">
        <v>0.35792824074074076</v>
      </c>
      <c r="AC2502" t="s">
        <v>45</v>
      </c>
      <c r="AD2502" t="s">
        <v>45</v>
      </c>
      <c r="AE2502" t="s">
        <v>45</v>
      </c>
      <c r="AF2502">
        <v>217</v>
      </c>
    </row>
    <row r="2503" spans="1:32">
      <c r="A2503">
        <v>4008</v>
      </c>
      <c r="B2503">
        <v>3108</v>
      </c>
      <c r="C2503" t="s">
        <v>371</v>
      </c>
      <c r="D2503" t="s">
        <v>341</v>
      </c>
      <c r="E2503" t="s">
        <v>48</v>
      </c>
      <c r="F2503" t="s">
        <v>13265</v>
      </c>
      <c r="G2503" t="s">
        <v>13266</v>
      </c>
      <c r="H2503" t="s">
        <v>225</v>
      </c>
      <c r="I2503" s="1">
        <v>26087</v>
      </c>
      <c r="J2503" t="s">
        <v>13267</v>
      </c>
      <c r="K2503" t="s">
        <v>13268</v>
      </c>
      <c r="L2503">
        <v>83394</v>
      </c>
      <c r="M2503" t="s">
        <v>225</v>
      </c>
      <c r="N2503" s="1">
        <v>44741</v>
      </c>
      <c r="O2503" s="1">
        <v>44742</v>
      </c>
      <c r="P2503">
        <v>21</v>
      </c>
      <c r="Q2503">
        <v>1</v>
      </c>
      <c r="R2503" t="s">
        <v>40</v>
      </c>
      <c r="S2503">
        <v>3</v>
      </c>
      <c r="T2503">
        <v>0</v>
      </c>
      <c r="U2503">
        <v>1</v>
      </c>
      <c r="V2503">
        <v>235</v>
      </c>
      <c r="W2503" t="s">
        <v>54</v>
      </c>
      <c r="X2503" t="s">
        <v>13269</v>
      </c>
      <c r="Y2503" t="s">
        <v>81</v>
      </c>
      <c r="Z2503" s="1">
        <v>44705</v>
      </c>
      <c r="AA2503" s="2">
        <v>0.21206018518518518</v>
      </c>
      <c r="AB2503" s="2">
        <v>0.17373842592592592</v>
      </c>
      <c r="AC2503" t="s">
        <v>45</v>
      </c>
      <c r="AD2503" t="s">
        <v>45</v>
      </c>
      <c r="AE2503" t="s">
        <v>45</v>
      </c>
      <c r="AF2503">
        <v>235</v>
      </c>
    </row>
    <row r="2504" spans="1:32">
      <c r="A2504">
        <v>4009</v>
      </c>
      <c r="B2504">
        <v>3109</v>
      </c>
      <c r="C2504" t="s">
        <v>1328</v>
      </c>
      <c r="D2504" t="s">
        <v>385</v>
      </c>
      <c r="E2504" t="s">
        <v>48</v>
      </c>
      <c r="F2504" t="s">
        <v>13270</v>
      </c>
      <c r="G2504" t="s">
        <v>13271</v>
      </c>
      <c r="H2504" t="s">
        <v>37</v>
      </c>
      <c r="I2504" s="1">
        <v>19363</v>
      </c>
      <c r="J2504" t="s">
        <v>13272</v>
      </c>
      <c r="K2504" t="s">
        <v>13273</v>
      </c>
      <c r="L2504">
        <v>73135</v>
      </c>
      <c r="M2504" t="s">
        <v>37</v>
      </c>
      <c r="N2504" s="1">
        <v>44879</v>
      </c>
      <c r="O2504" s="1">
        <v>44881</v>
      </c>
      <c r="P2504">
        <v>21</v>
      </c>
      <c r="Q2504">
        <v>1</v>
      </c>
      <c r="R2504" t="s">
        <v>40</v>
      </c>
      <c r="S2504">
        <v>4</v>
      </c>
      <c r="T2504">
        <v>0</v>
      </c>
      <c r="U2504">
        <v>2</v>
      </c>
      <c r="V2504">
        <v>492</v>
      </c>
      <c r="W2504" t="s">
        <v>54</v>
      </c>
      <c r="X2504" t="s">
        <v>13274</v>
      </c>
      <c r="Y2504" t="s">
        <v>6</v>
      </c>
      <c r="Z2504" s="1">
        <v>44851</v>
      </c>
      <c r="AA2504" s="2">
        <v>0.31484953703703705</v>
      </c>
      <c r="AB2504" s="2">
        <v>0.34297453703703701</v>
      </c>
      <c r="AC2504" t="s">
        <v>44</v>
      </c>
      <c r="AD2504" t="s">
        <v>44</v>
      </c>
      <c r="AE2504" t="s">
        <v>45</v>
      </c>
      <c r="AF2504">
        <v>246</v>
      </c>
    </row>
    <row r="2505" spans="1:32">
      <c r="A2505">
        <v>4010</v>
      </c>
      <c r="B2505">
        <v>3110</v>
      </c>
      <c r="C2505" t="s">
        <v>13275</v>
      </c>
      <c r="D2505" t="s">
        <v>8603</v>
      </c>
      <c r="E2505" t="s">
        <v>48</v>
      </c>
      <c r="F2505" t="s">
        <v>13276</v>
      </c>
      <c r="G2505" t="s">
        <v>13277</v>
      </c>
      <c r="H2505" t="s">
        <v>280</v>
      </c>
      <c r="I2505" s="1">
        <v>20264</v>
      </c>
      <c r="J2505" t="s">
        <v>13278</v>
      </c>
      <c r="K2505" t="s">
        <v>13279</v>
      </c>
      <c r="L2505">
        <v>48052</v>
      </c>
      <c r="M2505" t="s">
        <v>280</v>
      </c>
      <c r="N2505" s="1">
        <v>44857</v>
      </c>
      <c r="O2505" s="1">
        <v>44860</v>
      </c>
      <c r="P2505">
        <v>53</v>
      </c>
      <c r="Q2505">
        <v>3</v>
      </c>
      <c r="R2505" t="s">
        <v>63</v>
      </c>
      <c r="S2505">
        <v>3</v>
      </c>
      <c r="T2505">
        <v>0</v>
      </c>
      <c r="U2505">
        <v>3</v>
      </c>
      <c r="V2505">
        <v>210</v>
      </c>
      <c r="W2505" t="s">
        <v>54</v>
      </c>
      <c r="X2505" t="s">
        <v>13280</v>
      </c>
      <c r="Y2505" t="s">
        <v>43</v>
      </c>
      <c r="Z2505" s="1">
        <v>44835</v>
      </c>
      <c r="AA2505" s="2">
        <v>1.4340277777777776E-2</v>
      </c>
      <c r="AB2505" s="2">
        <v>0.53940972222222217</v>
      </c>
      <c r="AC2505" t="s">
        <v>45</v>
      </c>
      <c r="AD2505" t="s">
        <v>44</v>
      </c>
      <c r="AE2505" t="s">
        <v>44</v>
      </c>
      <c r="AF2505">
        <v>70</v>
      </c>
    </row>
    <row r="2506" spans="1:32">
      <c r="A2506">
        <v>4012</v>
      </c>
      <c r="B2506">
        <v>3112</v>
      </c>
      <c r="C2506" t="s">
        <v>13281</v>
      </c>
      <c r="D2506" t="s">
        <v>5209</v>
      </c>
      <c r="E2506" t="s">
        <v>48</v>
      </c>
      <c r="F2506" t="s">
        <v>13282</v>
      </c>
      <c r="G2506" t="s">
        <v>13283</v>
      </c>
      <c r="H2506" t="s">
        <v>217</v>
      </c>
      <c r="I2506" s="1">
        <v>20107</v>
      </c>
      <c r="J2506" t="s">
        <v>13284</v>
      </c>
      <c r="K2506" t="s">
        <v>13285</v>
      </c>
      <c r="L2506">
        <v>61625</v>
      </c>
      <c r="M2506" t="s">
        <v>217</v>
      </c>
      <c r="N2506" s="1">
        <v>44763</v>
      </c>
      <c r="O2506" s="1">
        <v>44765</v>
      </c>
      <c r="P2506">
        <v>74</v>
      </c>
      <c r="Q2506">
        <v>3</v>
      </c>
      <c r="R2506" t="s">
        <v>63</v>
      </c>
      <c r="S2506">
        <v>2</v>
      </c>
      <c r="T2506">
        <v>0</v>
      </c>
      <c r="U2506">
        <v>2</v>
      </c>
      <c r="V2506">
        <v>136</v>
      </c>
      <c r="W2506" t="s">
        <v>54</v>
      </c>
      <c r="X2506" t="s">
        <v>13286</v>
      </c>
      <c r="Y2506" t="s">
        <v>81</v>
      </c>
      <c r="Z2506" s="1">
        <v>44729</v>
      </c>
      <c r="AA2506" s="2">
        <v>0.25052083333333336</v>
      </c>
      <c r="AB2506" s="2">
        <v>0.64218750000000002</v>
      </c>
      <c r="AC2506" t="s">
        <v>45</v>
      </c>
      <c r="AD2506" t="s">
        <v>44</v>
      </c>
      <c r="AE2506" t="s">
        <v>45</v>
      </c>
      <c r="AF2506">
        <v>68</v>
      </c>
    </row>
    <row r="2507" spans="1:32">
      <c r="A2507">
        <v>4013</v>
      </c>
      <c r="B2507">
        <v>3113</v>
      </c>
      <c r="C2507" t="s">
        <v>2167</v>
      </c>
      <c r="D2507" t="s">
        <v>2268</v>
      </c>
      <c r="E2507" t="s">
        <v>34</v>
      </c>
      <c r="F2507" t="s">
        <v>13287</v>
      </c>
      <c r="G2507" t="s">
        <v>13288</v>
      </c>
      <c r="H2507" t="s">
        <v>225</v>
      </c>
      <c r="I2507" s="1">
        <v>32979</v>
      </c>
      <c r="J2507" t="s">
        <v>13289</v>
      </c>
      <c r="K2507" t="s">
        <v>9326</v>
      </c>
      <c r="L2507">
        <v>61355</v>
      </c>
      <c r="M2507" t="s">
        <v>225</v>
      </c>
      <c r="N2507" s="1">
        <v>44614</v>
      </c>
      <c r="O2507" s="1">
        <v>44616</v>
      </c>
      <c r="P2507">
        <v>62</v>
      </c>
      <c r="Q2507">
        <v>3</v>
      </c>
      <c r="R2507" t="s">
        <v>63</v>
      </c>
      <c r="S2507">
        <v>3</v>
      </c>
      <c r="T2507">
        <v>1</v>
      </c>
      <c r="U2507">
        <v>2</v>
      </c>
      <c r="V2507">
        <v>130</v>
      </c>
      <c r="W2507" t="s">
        <v>41</v>
      </c>
      <c r="X2507" t="s">
        <v>13290</v>
      </c>
      <c r="Y2507" t="s">
        <v>65</v>
      </c>
      <c r="Z2507" s="1">
        <v>44577</v>
      </c>
      <c r="AA2507" s="2">
        <v>0.7174652777777778</v>
      </c>
      <c r="AB2507" s="2">
        <v>0.58561342592592591</v>
      </c>
      <c r="AC2507" t="s">
        <v>44</v>
      </c>
      <c r="AD2507" t="s">
        <v>45</v>
      </c>
      <c r="AE2507" t="s">
        <v>44</v>
      </c>
      <c r="AF2507">
        <v>65</v>
      </c>
    </row>
    <row r="2508" spans="1:32">
      <c r="A2508">
        <v>4015</v>
      </c>
      <c r="B2508">
        <v>3115</v>
      </c>
      <c r="C2508" t="s">
        <v>1759</v>
      </c>
      <c r="D2508" t="s">
        <v>12113</v>
      </c>
      <c r="E2508" t="s">
        <v>34</v>
      </c>
      <c r="F2508" t="s">
        <v>13291</v>
      </c>
      <c r="G2508" t="s">
        <v>13292</v>
      </c>
      <c r="H2508" t="s">
        <v>225</v>
      </c>
      <c r="I2508" s="1">
        <v>26667</v>
      </c>
      <c r="J2508" t="s">
        <v>13293</v>
      </c>
      <c r="K2508" t="s">
        <v>13294</v>
      </c>
      <c r="L2508">
        <v>27945</v>
      </c>
      <c r="M2508" t="s">
        <v>225</v>
      </c>
      <c r="N2508" s="1">
        <v>44843</v>
      </c>
      <c r="O2508" s="1">
        <v>44846</v>
      </c>
      <c r="P2508">
        <v>98</v>
      </c>
      <c r="Q2508">
        <v>4</v>
      </c>
      <c r="R2508" t="s">
        <v>63</v>
      </c>
      <c r="S2508">
        <v>4</v>
      </c>
      <c r="T2508">
        <v>2</v>
      </c>
      <c r="U2508">
        <v>3</v>
      </c>
      <c r="V2508">
        <v>198</v>
      </c>
      <c r="W2508" t="s">
        <v>54</v>
      </c>
      <c r="X2508" t="s">
        <v>13295</v>
      </c>
      <c r="Y2508" t="s">
        <v>6</v>
      </c>
      <c r="Z2508" s="1">
        <v>44826</v>
      </c>
      <c r="AA2508" s="2">
        <v>0.51390046296296299</v>
      </c>
      <c r="AB2508" s="2">
        <v>0.18241898148148147</v>
      </c>
      <c r="AC2508" t="s">
        <v>45</v>
      </c>
      <c r="AD2508" t="s">
        <v>44</v>
      </c>
      <c r="AE2508" t="s">
        <v>45</v>
      </c>
      <c r="AF2508">
        <v>66</v>
      </c>
    </row>
    <row r="2509" spans="1:32">
      <c r="A2509">
        <v>4017</v>
      </c>
      <c r="B2509">
        <v>3117</v>
      </c>
      <c r="C2509" t="s">
        <v>13134</v>
      </c>
      <c r="D2509" t="s">
        <v>8989</v>
      </c>
      <c r="E2509" t="s">
        <v>48</v>
      </c>
      <c r="F2509" t="s">
        <v>13296</v>
      </c>
      <c r="G2509" t="s">
        <v>13297</v>
      </c>
      <c r="H2509" t="s">
        <v>217</v>
      </c>
      <c r="I2509" s="1">
        <v>16728</v>
      </c>
      <c r="J2509" t="s">
        <v>13298</v>
      </c>
      <c r="K2509" t="s">
        <v>12632</v>
      </c>
      <c r="L2509">
        <v>71318</v>
      </c>
      <c r="M2509" t="s">
        <v>217</v>
      </c>
      <c r="N2509" s="1">
        <v>44805</v>
      </c>
      <c r="O2509" s="1">
        <v>44806</v>
      </c>
      <c r="P2509">
        <v>4</v>
      </c>
      <c r="Q2509">
        <v>1</v>
      </c>
      <c r="R2509" t="s">
        <v>53</v>
      </c>
      <c r="S2509">
        <v>4</v>
      </c>
      <c r="T2509">
        <v>1</v>
      </c>
      <c r="U2509">
        <v>1</v>
      </c>
      <c r="V2509">
        <v>120</v>
      </c>
      <c r="W2509" t="s">
        <v>54</v>
      </c>
      <c r="X2509" t="s">
        <v>13299</v>
      </c>
      <c r="Y2509" t="s">
        <v>6</v>
      </c>
      <c r="Z2509" s="1">
        <v>44770</v>
      </c>
      <c r="AA2509" s="2">
        <v>3.2187500000000001E-2</v>
      </c>
      <c r="AB2509" s="2">
        <v>0.88159722222222225</v>
      </c>
      <c r="AC2509" t="s">
        <v>45</v>
      </c>
      <c r="AD2509" t="s">
        <v>44</v>
      </c>
      <c r="AE2509" t="s">
        <v>44</v>
      </c>
      <c r="AF2509">
        <v>120</v>
      </c>
    </row>
    <row r="2510" spans="1:32">
      <c r="A2510">
        <v>4018</v>
      </c>
      <c r="B2510">
        <v>3118</v>
      </c>
      <c r="C2510" t="s">
        <v>6674</v>
      </c>
      <c r="D2510" t="s">
        <v>2203</v>
      </c>
      <c r="E2510" t="s">
        <v>34</v>
      </c>
      <c r="F2510" t="s">
        <v>13300</v>
      </c>
      <c r="G2510">
        <v>8668265878</v>
      </c>
      <c r="H2510" t="s">
        <v>60</v>
      </c>
      <c r="I2510" s="1">
        <v>15884</v>
      </c>
      <c r="J2510" t="s">
        <v>13301</v>
      </c>
      <c r="K2510" t="s">
        <v>13302</v>
      </c>
      <c r="L2510">
        <v>63357</v>
      </c>
      <c r="M2510" t="s">
        <v>60</v>
      </c>
      <c r="N2510" s="1">
        <v>44604</v>
      </c>
      <c r="O2510" s="1">
        <v>44607</v>
      </c>
      <c r="P2510">
        <v>90</v>
      </c>
      <c r="Q2510">
        <v>4</v>
      </c>
      <c r="R2510" t="s">
        <v>40</v>
      </c>
      <c r="S2510">
        <v>1</v>
      </c>
      <c r="T2510">
        <v>2</v>
      </c>
      <c r="U2510">
        <v>3</v>
      </c>
      <c r="V2510">
        <v>741</v>
      </c>
      <c r="W2510" t="s">
        <v>41</v>
      </c>
      <c r="X2510" t="s">
        <v>13303</v>
      </c>
      <c r="Y2510" t="s">
        <v>6</v>
      </c>
      <c r="Z2510" s="1">
        <v>44567</v>
      </c>
      <c r="AA2510" s="2">
        <v>0.13208333333333333</v>
      </c>
      <c r="AB2510" s="2">
        <v>0.85143518518518524</v>
      </c>
      <c r="AC2510" t="s">
        <v>45</v>
      </c>
      <c r="AD2510" t="s">
        <v>45</v>
      </c>
      <c r="AE2510" t="s">
        <v>44</v>
      </c>
      <c r="AF2510">
        <v>247</v>
      </c>
    </row>
    <row r="2511" spans="1:32">
      <c r="A2511">
        <v>4020</v>
      </c>
      <c r="B2511">
        <v>3120</v>
      </c>
      <c r="C2511" t="s">
        <v>1050</v>
      </c>
      <c r="D2511" t="s">
        <v>13304</v>
      </c>
      <c r="E2511" t="s">
        <v>34</v>
      </c>
      <c r="F2511" t="s">
        <v>13305</v>
      </c>
      <c r="G2511" t="s">
        <v>13306</v>
      </c>
      <c r="H2511" t="s">
        <v>122</v>
      </c>
      <c r="I2511" s="1">
        <v>23870</v>
      </c>
      <c r="J2511" t="s">
        <v>13307</v>
      </c>
      <c r="K2511" t="s">
        <v>13308</v>
      </c>
      <c r="L2511">
        <v>96266</v>
      </c>
      <c r="M2511" t="s">
        <v>122</v>
      </c>
      <c r="N2511" s="1">
        <v>44891</v>
      </c>
      <c r="O2511" s="1">
        <v>44894</v>
      </c>
      <c r="P2511">
        <v>20</v>
      </c>
      <c r="Q2511">
        <v>1</v>
      </c>
      <c r="R2511" t="s">
        <v>63</v>
      </c>
      <c r="S2511">
        <v>1</v>
      </c>
      <c r="T2511">
        <v>2</v>
      </c>
      <c r="U2511">
        <v>3</v>
      </c>
      <c r="V2511">
        <v>261</v>
      </c>
      <c r="W2511" t="s">
        <v>41</v>
      </c>
      <c r="X2511" t="s">
        <v>13309</v>
      </c>
      <c r="Y2511" t="s">
        <v>43</v>
      </c>
      <c r="Z2511" s="1">
        <v>44853</v>
      </c>
      <c r="AA2511" s="2">
        <v>0.50766203703703705</v>
      </c>
      <c r="AB2511" s="2">
        <v>0.19572916666666665</v>
      </c>
      <c r="AC2511" t="s">
        <v>45</v>
      </c>
      <c r="AD2511" t="s">
        <v>45</v>
      </c>
      <c r="AE2511" t="s">
        <v>45</v>
      </c>
      <c r="AF2511">
        <v>87</v>
      </c>
    </row>
    <row r="2512" spans="1:32">
      <c r="A2512">
        <v>4021</v>
      </c>
      <c r="B2512">
        <v>3121</v>
      </c>
      <c r="C2512" t="s">
        <v>321</v>
      </c>
      <c r="D2512" t="s">
        <v>4975</v>
      </c>
      <c r="E2512" t="s">
        <v>34</v>
      </c>
      <c r="F2512" t="s">
        <v>13310</v>
      </c>
      <c r="G2512">
        <v>6787282276</v>
      </c>
      <c r="H2512" t="s">
        <v>122</v>
      </c>
      <c r="I2512" s="1">
        <v>18642</v>
      </c>
      <c r="J2512" t="s">
        <v>13311</v>
      </c>
      <c r="K2512" t="s">
        <v>13312</v>
      </c>
      <c r="L2512">
        <v>1619</v>
      </c>
      <c r="M2512" t="s">
        <v>122</v>
      </c>
      <c r="N2512" s="1">
        <v>44832</v>
      </c>
      <c r="O2512" s="1">
        <v>44835</v>
      </c>
      <c r="P2512">
        <v>14</v>
      </c>
      <c r="Q2512">
        <v>1</v>
      </c>
      <c r="R2512" t="s">
        <v>63</v>
      </c>
      <c r="S2512">
        <v>4</v>
      </c>
      <c r="T2512">
        <v>1</v>
      </c>
      <c r="U2512">
        <v>3</v>
      </c>
      <c r="V2512">
        <v>237</v>
      </c>
      <c r="W2512" t="s">
        <v>54</v>
      </c>
      <c r="X2512" t="s">
        <v>13313</v>
      </c>
      <c r="Y2512" t="s">
        <v>6</v>
      </c>
      <c r="Z2512" s="1">
        <v>44824</v>
      </c>
      <c r="AA2512" s="2">
        <v>0.31334490740740739</v>
      </c>
      <c r="AB2512" s="2">
        <v>0.97297453703703696</v>
      </c>
      <c r="AC2512" t="s">
        <v>44</v>
      </c>
      <c r="AD2512" t="s">
        <v>45</v>
      </c>
      <c r="AE2512" t="s">
        <v>45</v>
      </c>
      <c r="AF2512">
        <v>79</v>
      </c>
    </row>
    <row r="2513" spans="1:32">
      <c r="A2513">
        <v>4022</v>
      </c>
      <c r="B2513">
        <v>3122</v>
      </c>
      <c r="C2513" t="s">
        <v>722</v>
      </c>
      <c r="D2513" t="s">
        <v>243</v>
      </c>
      <c r="E2513" t="s">
        <v>34</v>
      </c>
      <c r="F2513" t="s">
        <v>13314</v>
      </c>
      <c r="G2513" t="s">
        <v>13315</v>
      </c>
      <c r="H2513" t="s">
        <v>904</v>
      </c>
      <c r="I2513" s="1">
        <v>34989</v>
      </c>
      <c r="J2513" t="s">
        <v>13316</v>
      </c>
      <c r="K2513" t="s">
        <v>13317</v>
      </c>
      <c r="L2513">
        <v>90359</v>
      </c>
      <c r="M2513" t="s">
        <v>904</v>
      </c>
      <c r="N2513" s="1">
        <v>44710</v>
      </c>
      <c r="O2513" s="1">
        <v>44713</v>
      </c>
      <c r="P2513">
        <v>14</v>
      </c>
      <c r="Q2513">
        <v>1</v>
      </c>
      <c r="R2513" t="s">
        <v>63</v>
      </c>
      <c r="S2513">
        <v>3</v>
      </c>
      <c r="T2513">
        <v>1</v>
      </c>
      <c r="U2513">
        <v>3</v>
      </c>
      <c r="V2513">
        <v>264</v>
      </c>
      <c r="W2513" t="s">
        <v>41</v>
      </c>
      <c r="X2513" t="s">
        <v>13318</v>
      </c>
      <c r="Y2513" t="s">
        <v>65</v>
      </c>
      <c r="Z2513" s="1">
        <v>44673</v>
      </c>
      <c r="AA2513" s="2">
        <v>0.24608796296296295</v>
      </c>
      <c r="AB2513" s="2">
        <v>0.52337962962962969</v>
      </c>
      <c r="AC2513" t="s">
        <v>45</v>
      </c>
      <c r="AD2513" t="s">
        <v>45</v>
      </c>
      <c r="AE2513" t="s">
        <v>45</v>
      </c>
      <c r="AF2513">
        <v>88</v>
      </c>
    </row>
    <row r="2514" spans="1:32">
      <c r="A2514">
        <v>4023</v>
      </c>
      <c r="B2514">
        <v>3123</v>
      </c>
      <c r="C2514" t="s">
        <v>859</v>
      </c>
      <c r="D2514" t="s">
        <v>9458</v>
      </c>
      <c r="E2514" t="s">
        <v>48</v>
      </c>
      <c r="F2514" t="s">
        <v>13319</v>
      </c>
      <c r="G2514" t="s">
        <v>13320</v>
      </c>
      <c r="H2514" t="s">
        <v>280</v>
      </c>
      <c r="I2514" s="1">
        <v>28030</v>
      </c>
      <c r="J2514" t="s">
        <v>13321</v>
      </c>
      <c r="K2514" t="s">
        <v>13322</v>
      </c>
      <c r="L2514">
        <v>33214</v>
      </c>
      <c r="M2514" t="s">
        <v>280</v>
      </c>
      <c r="N2514" s="1">
        <v>44697</v>
      </c>
      <c r="O2514" s="1">
        <v>44700</v>
      </c>
      <c r="P2514">
        <v>2</v>
      </c>
      <c r="Q2514">
        <v>1</v>
      </c>
      <c r="R2514" t="s">
        <v>63</v>
      </c>
      <c r="S2514">
        <v>4</v>
      </c>
      <c r="T2514">
        <v>0</v>
      </c>
      <c r="U2514">
        <v>3</v>
      </c>
      <c r="V2514">
        <v>267</v>
      </c>
      <c r="W2514" t="s">
        <v>54</v>
      </c>
      <c r="X2514" t="s">
        <v>13323</v>
      </c>
      <c r="Y2514" t="s">
        <v>65</v>
      </c>
      <c r="Z2514" s="1">
        <v>44673</v>
      </c>
      <c r="AA2514" s="2">
        <v>0.33087962962962963</v>
      </c>
      <c r="AB2514" s="2">
        <v>0.80141203703703701</v>
      </c>
      <c r="AC2514" t="s">
        <v>44</v>
      </c>
      <c r="AD2514" t="s">
        <v>44</v>
      </c>
      <c r="AE2514" t="s">
        <v>44</v>
      </c>
      <c r="AF2514">
        <v>89</v>
      </c>
    </row>
    <row r="2515" spans="1:32">
      <c r="A2515">
        <v>4024</v>
      </c>
      <c r="B2515">
        <v>3124</v>
      </c>
      <c r="C2515" t="s">
        <v>11050</v>
      </c>
      <c r="D2515" t="s">
        <v>57</v>
      </c>
      <c r="E2515" t="s">
        <v>48</v>
      </c>
      <c r="F2515" t="s">
        <v>13324</v>
      </c>
      <c r="G2515" t="s">
        <v>13325</v>
      </c>
      <c r="H2515" t="s">
        <v>171</v>
      </c>
      <c r="I2515" s="1">
        <v>32686</v>
      </c>
      <c r="J2515" t="s">
        <v>13326</v>
      </c>
      <c r="K2515" t="s">
        <v>13327</v>
      </c>
      <c r="L2515">
        <v>5007</v>
      </c>
      <c r="M2515" t="s">
        <v>171</v>
      </c>
      <c r="N2515" s="1">
        <v>44631</v>
      </c>
      <c r="O2515" s="1">
        <v>44634</v>
      </c>
      <c r="P2515">
        <v>99</v>
      </c>
      <c r="Q2515">
        <v>4</v>
      </c>
      <c r="R2515" t="s">
        <v>40</v>
      </c>
      <c r="S2515">
        <v>4</v>
      </c>
      <c r="T2515">
        <v>1</v>
      </c>
      <c r="U2515">
        <v>3</v>
      </c>
      <c r="V2515">
        <v>624</v>
      </c>
      <c r="W2515" t="s">
        <v>41</v>
      </c>
      <c r="X2515" t="s">
        <v>13328</v>
      </c>
      <c r="Y2515" t="s">
        <v>43</v>
      </c>
      <c r="Z2515" s="1">
        <v>44615</v>
      </c>
      <c r="AA2515" s="2">
        <v>0.27230324074074075</v>
      </c>
      <c r="AB2515" s="2">
        <v>0.9228587962962963</v>
      </c>
      <c r="AC2515" t="s">
        <v>45</v>
      </c>
      <c r="AD2515" t="s">
        <v>44</v>
      </c>
      <c r="AE2515" t="s">
        <v>44</v>
      </c>
      <c r="AF2515">
        <v>208</v>
      </c>
    </row>
    <row r="2516" spans="1:32">
      <c r="A2516">
        <v>4025</v>
      </c>
      <c r="B2516">
        <v>3125</v>
      </c>
      <c r="C2516" t="s">
        <v>803</v>
      </c>
      <c r="D2516" t="s">
        <v>1493</v>
      </c>
      <c r="E2516" t="s">
        <v>34</v>
      </c>
      <c r="F2516" t="s">
        <v>13329</v>
      </c>
      <c r="G2516" t="s">
        <v>13330</v>
      </c>
      <c r="H2516" t="s">
        <v>272</v>
      </c>
      <c r="I2516" s="1">
        <v>24945</v>
      </c>
      <c r="J2516" t="s">
        <v>13331</v>
      </c>
      <c r="K2516" t="s">
        <v>13332</v>
      </c>
      <c r="L2516">
        <v>42352</v>
      </c>
      <c r="M2516" t="s">
        <v>272</v>
      </c>
      <c r="N2516" s="1">
        <v>44601</v>
      </c>
      <c r="O2516" s="1">
        <v>44604</v>
      </c>
      <c r="P2516">
        <v>1</v>
      </c>
      <c r="Q2516">
        <v>1</v>
      </c>
      <c r="R2516" t="s">
        <v>53</v>
      </c>
      <c r="S2516">
        <v>2</v>
      </c>
      <c r="T2516">
        <v>2</v>
      </c>
      <c r="U2516">
        <v>3</v>
      </c>
      <c r="V2516">
        <v>369</v>
      </c>
      <c r="W2516" t="s">
        <v>41</v>
      </c>
      <c r="X2516" t="s">
        <v>13333</v>
      </c>
      <c r="Y2516" t="s">
        <v>43</v>
      </c>
      <c r="Z2516" s="1">
        <v>44581</v>
      </c>
      <c r="AA2516" s="2">
        <v>7.0243055555555559E-2</v>
      </c>
      <c r="AB2516" s="2">
        <v>0.78356481481481488</v>
      </c>
      <c r="AC2516" t="s">
        <v>45</v>
      </c>
      <c r="AD2516" t="s">
        <v>44</v>
      </c>
      <c r="AE2516" t="s">
        <v>44</v>
      </c>
      <c r="AF2516">
        <v>123</v>
      </c>
    </row>
    <row r="2517" spans="1:32">
      <c r="A2517">
        <v>4026</v>
      </c>
      <c r="B2517">
        <v>3126</v>
      </c>
      <c r="C2517" t="s">
        <v>2444</v>
      </c>
      <c r="D2517" t="s">
        <v>4404</v>
      </c>
      <c r="E2517" t="s">
        <v>48</v>
      </c>
      <c r="F2517" t="s">
        <v>13334</v>
      </c>
      <c r="G2517" t="s">
        <v>13335</v>
      </c>
      <c r="H2517" t="s">
        <v>725</v>
      </c>
      <c r="I2517" s="1">
        <v>29814</v>
      </c>
      <c r="J2517" t="s">
        <v>13336</v>
      </c>
      <c r="K2517" t="s">
        <v>11256</v>
      </c>
      <c r="L2517">
        <v>66285</v>
      </c>
      <c r="M2517" t="s">
        <v>725</v>
      </c>
      <c r="N2517" s="1">
        <v>44666</v>
      </c>
      <c r="O2517" s="1">
        <v>44667</v>
      </c>
      <c r="P2517">
        <v>44</v>
      </c>
      <c r="Q2517">
        <v>2</v>
      </c>
      <c r="R2517" t="s">
        <v>63</v>
      </c>
      <c r="S2517">
        <v>4</v>
      </c>
      <c r="T2517">
        <v>1</v>
      </c>
      <c r="U2517">
        <v>1</v>
      </c>
      <c r="V2517">
        <v>82</v>
      </c>
      <c r="W2517" t="s">
        <v>41</v>
      </c>
      <c r="X2517" t="s">
        <v>13337</v>
      </c>
      <c r="Y2517" t="s">
        <v>65</v>
      </c>
      <c r="Z2517" s="1">
        <v>44643</v>
      </c>
      <c r="AA2517" s="2">
        <v>8.8090277777777781E-2</v>
      </c>
      <c r="AB2517" s="2">
        <v>0.44755787037037037</v>
      </c>
      <c r="AC2517" t="s">
        <v>44</v>
      </c>
      <c r="AD2517" t="s">
        <v>45</v>
      </c>
      <c r="AE2517" t="s">
        <v>45</v>
      </c>
      <c r="AF2517">
        <v>82</v>
      </c>
    </row>
    <row r="2518" spans="1:32">
      <c r="A2518">
        <v>4027</v>
      </c>
      <c r="B2518">
        <v>3127</v>
      </c>
      <c r="C2518" t="s">
        <v>1155</v>
      </c>
      <c r="D2518" t="s">
        <v>5513</v>
      </c>
      <c r="E2518" t="s">
        <v>48</v>
      </c>
      <c r="F2518" t="s">
        <v>13338</v>
      </c>
      <c r="G2518">
        <f>1-779-906-8143</f>
        <v>-9827</v>
      </c>
      <c r="H2518" t="s">
        <v>171</v>
      </c>
      <c r="I2518" s="1">
        <v>16926</v>
      </c>
      <c r="J2518" t="s">
        <v>13339</v>
      </c>
      <c r="K2518" t="s">
        <v>13340</v>
      </c>
      <c r="L2518">
        <v>40051</v>
      </c>
      <c r="M2518" t="s">
        <v>171</v>
      </c>
      <c r="N2518" s="1">
        <v>44810</v>
      </c>
      <c r="O2518" s="1">
        <v>44812</v>
      </c>
      <c r="P2518">
        <v>40</v>
      </c>
      <c r="Q2518">
        <v>2</v>
      </c>
      <c r="R2518" t="s">
        <v>53</v>
      </c>
      <c r="S2518">
        <v>2</v>
      </c>
      <c r="T2518">
        <v>2</v>
      </c>
      <c r="U2518">
        <v>2</v>
      </c>
      <c r="V2518">
        <v>252</v>
      </c>
      <c r="W2518" t="s">
        <v>41</v>
      </c>
      <c r="X2518" t="s">
        <v>13341</v>
      </c>
      <c r="Y2518" t="s">
        <v>65</v>
      </c>
      <c r="Z2518" s="1">
        <v>44796</v>
      </c>
      <c r="AA2518" s="2">
        <v>0.67835648148148142</v>
      </c>
      <c r="AB2518" s="2">
        <v>0.32414351851851853</v>
      </c>
      <c r="AC2518" t="s">
        <v>45</v>
      </c>
      <c r="AD2518" t="s">
        <v>45</v>
      </c>
      <c r="AE2518" t="s">
        <v>44</v>
      </c>
      <c r="AF2518">
        <v>126</v>
      </c>
    </row>
    <row r="2519" spans="1:32">
      <c r="A2519">
        <v>4028</v>
      </c>
      <c r="B2519">
        <v>3128</v>
      </c>
      <c r="C2519" t="s">
        <v>1759</v>
      </c>
      <c r="D2519" t="s">
        <v>1790</v>
      </c>
      <c r="E2519" t="s">
        <v>48</v>
      </c>
      <c r="F2519" t="s">
        <v>13342</v>
      </c>
      <c r="G2519" t="s">
        <v>13343</v>
      </c>
      <c r="H2519" t="s">
        <v>122</v>
      </c>
      <c r="I2519" s="1">
        <v>33848</v>
      </c>
      <c r="J2519" t="s">
        <v>13344</v>
      </c>
      <c r="K2519" t="s">
        <v>13345</v>
      </c>
      <c r="L2519">
        <v>22501</v>
      </c>
      <c r="M2519" t="s">
        <v>122</v>
      </c>
      <c r="N2519" s="1">
        <v>44877</v>
      </c>
      <c r="O2519" s="1">
        <v>44879</v>
      </c>
      <c r="P2519">
        <v>49</v>
      </c>
      <c r="Q2519">
        <v>2</v>
      </c>
      <c r="R2519" t="s">
        <v>53</v>
      </c>
      <c r="S2519">
        <v>3</v>
      </c>
      <c r="T2519">
        <v>0</v>
      </c>
      <c r="U2519">
        <v>2</v>
      </c>
      <c r="V2519">
        <v>254</v>
      </c>
      <c r="W2519" t="s">
        <v>54</v>
      </c>
      <c r="X2519" t="s">
        <v>13346</v>
      </c>
      <c r="Y2519" t="s">
        <v>81</v>
      </c>
      <c r="Z2519" s="1">
        <v>44847</v>
      </c>
      <c r="AA2519" s="2">
        <v>0.8081828703703704</v>
      </c>
      <c r="AB2519" s="2">
        <v>0.49144675925925929</v>
      </c>
      <c r="AC2519" t="s">
        <v>44</v>
      </c>
      <c r="AD2519" t="s">
        <v>44</v>
      </c>
      <c r="AE2519" t="s">
        <v>44</v>
      </c>
      <c r="AF2519">
        <v>127</v>
      </c>
    </row>
    <row r="2520" spans="1:32">
      <c r="A2520">
        <v>4030</v>
      </c>
      <c r="B2520">
        <v>3130</v>
      </c>
      <c r="C2520" t="s">
        <v>133</v>
      </c>
      <c r="D2520" t="s">
        <v>2741</v>
      </c>
      <c r="E2520" t="s">
        <v>34</v>
      </c>
      <c r="F2520" t="s">
        <v>13347</v>
      </c>
      <c r="G2520" t="s">
        <v>13348</v>
      </c>
      <c r="H2520" t="s">
        <v>904</v>
      </c>
      <c r="I2520" s="1">
        <v>28312</v>
      </c>
      <c r="J2520" t="s">
        <v>13349</v>
      </c>
      <c r="K2520" t="s">
        <v>13350</v>
      </c>
      <c r="L2520">
        <v>16362</v>
      </c>
      <c r="M2520" t="s">
        <v>904</v>
      </c>
      <c r="N2520" s="1">
        <v>44831</v>
      </c>
      <c r="O2520" s="1">
        <v>44835</v>
      </c>
      <c r="P2520">
        <v>34</v>
      </c>
      <c r="Q2520">
        <v>2</v>
      </c>
      <c r="R2520" t="s">
        <v>53</v>
      </c>
      <c r="S2520">
        <v>1</v>
      </c>
      <c r="T2520">
        <v>2</v>
      </c>
      <c r="U2520">
        <v>4</v>
      </c>
      <c r="V2520">
        <v>564</v>
      </c>
      <c r="W2520" t="s">
        <v>54</v>
      </c>
      <c r="X2520" t="s">
        <v>13351</v>
      </c>
      <c r="Y2520" t="s">
        <v>81</v>
      </c>
      <c r="Z2520" s="1">
        <v>44793</v>
      </c>
      <c r="AA2520" s="2">
        <v>0.6104398148148148</v>
      </c>
      <c r="AB2520" s="2">
        <v>0.54652777777777783</v>
      </c>
      <c r="AC2520" t="s">
        <v>45</v>
      </c>
      <c r="AD2520" t="s">
        <v>45</v>
      </c>
      <c r="AE2520" t="s">
        <v>44</v>
      </c>
      <c r="AF2520">
        <v>141</v>
      </c>
    </row>
    <row r="2521" spans="1:32">
      <c r="A2521">
        <v>4031</v>
      </c>
      <c r="B2521">
        <v>3131</v>
      </c>
      <c r="C2521" t="s">
        <v>1179</v>
      </c>
      <c r="D2521" t="s">
        <v>1802</v>
      </c>
      <c r="E2521" t="s">
        <v>48</v>
      </c>
      <c r="F2521" t="s">
        <v>13352</v>
      </c>
      <c r="G2521" t="s">
        <v>13353</v>
      </c>
      <c r="H2521" t="s">
        <v>77</v>
      </c>
      <c r="I2521" s="1">
        <v>20594</v>
      </c>
      <c r="J2521" t="s">
        <v>13354</v>
      </c>
      <c r="K2521" t="s">
        <v>13355</v>
      </c>
      <c r="L2521">
        <v>90330</v>
      </c>
      <c r="M2521" t="s">
        <v>77</v>
      </c>
      <c r="N2521" s="1">
        <v>44788</v>
      </c>
      <c r="O2521" s="1">
        <v>44790</v>
      </c>
      <c r="P2521">
        <v>83</v>
      </c>
      <c r="Q2521">
        <v>4</v>
      </c>
      <c r="R2521" t="s">
        <v>63</v>
      </c>
      <c r="S2521">
        <v>2</v>
      </c>
      <c r="T2521">
        <v>2</v>
      </c>
      <c r="U2521">
        <v>2</v>
      </c>
      <c r="V2521">
        <v>162</v>
      </c>
      <c r="W2521" t="s">
        <v>54</v>
      </c>
      <c r="X2521" t="s">
        <v>13356</v>
      </c>
      <c r="Y2521" t="s">
        <v>81</v>
      </c>
      <c r="Z2521" s="1">
        <v>44751</v>
      </c>
      <c r="AA2521" s="2">
        <v>0.51572916666666668</v>
      </c>
      <c r="AB2521" s="2">
        <v>0.69293981481481481</v>
      </c>
      <c r="AC2521" t="s">
        <v>45</v>
      </c>
      <c r="AD2521" t="s">
        <v>44</v>
      </c>
      <c r="AE2521" t="s">
        <v>45</v>
      </c>
      <c r="AF2521">
        <v>81</v>
      </c>
    </row>
    <row r="2522" spans="1:32">
      <c r="A2522">
        <v>4032</v>
      </c>
      <c r="B2522">
        <v>3132</v>
      </c>
      <c r="C2522" t="s">
        <v>1240</v>
      </c>
      <c r="D2522" t="s">
        <v>1298</v>
      </c>
      <c r="E2522" t="s">
        <v>34</v>
      </c>
      <c r="F2522" t="s">
        <v>13357</v>
      </c>
      <c r="G2522" t="s">
        <v>13358</v>
      </c>
      <c r="H2522" t="s">
        <v>272</v>
      </c>
      <c r="I2522" s="1">
        <v>29829</v>
      </c>
      <c r="J2522" t="s">
        <v>13359</v>
      </c>
      <c r="K2522" t="s">
        <v>13360</v>
      </c>
      <c r="L2522">
        <v>8596</v>
      </c>
      <c r="M2522" t="s">
        <v>272</v>
      </c>
      <c r="N2522" s="1">
        <v>44908</v>
      </c>
      <c r="O2522" s="1">
        <v>44909</v>
      </c>
      <c r="P2522">
        <v>38</v>
      </c>
      <c r="Q2522">
        <v>2</v>
      </c>
      <c r="R2522" t="s">
        <v>63</v>
      </c>
      <c r="S2522">
        <v>3</v>
      </c>
      <c r="T2522">
        <v>1</v>
      </c>
      <c r="U2522">
        <v>1</v>
      </c>
      <c r="V2522">
        <v>65</v>
      </c>
      <c r="W2522" t="s">
        <v>41</v>
      </c>
      <c r="X2522" t="s">
        <v>13361</v>
      </c>
      <c r="Y2522" t="s">
        <v>81</v>
      </c>
      <c r="Z2522" s="1">
        <v>44880</v>
      </c>
      <c r="AA2522" s="2">
        <v>0.14332175925925925</v>
      </c>
      <c r="AB2522" s="2">
        <v>0.33180555555555552</v>
      </c>
      <c r="AC2522" t="s">
        <v>44</v>
      </c>
      <c r="AD2522" t="s">
        <v>44</v>
      </c>
      <c r="AE2522" t="s">
        <v>44</v>
      </c>
      <c r="AF2522">
        <v>65</v>
      </c>
    </row>
    <row r="2523" spans="1:32">
      <c r="A2523">
        <v>4034</v>
      </c>
      <c r="B2523">
        <v>3134</v>
      </c>
      <c r="C2523" t="s">
        <v>602</v>
      </c>
      <c r="D2523" t="s">
        <v>768</v>
      </c>
      <c r="E2523" t="s">
        <v>34</v>
      </c>
      <c r="F2523" t="s">
        <v>13362</v>
      </c>
      <c r="G2523" t="s">
        <v>13363</v>
      </c>
      <c r="H2523" t="s">
        <v>457</v>
      </c>
      <c r="I2523" s="1">
        <v>38285</v>
      </c>
      <c r="J2523" t="s">
        <v>13364</v>
      </c>
      <c r="K2523" t="s">
        <v>13365</v>
      </c>
      <c r="L2523">
        <v>41826</v>
      </c>
      <c r="M2523" t="s">
        <v>457</v>
      </c>
      <c r="N2523" s="1">
        <v>44875</v>
      </c>
      <c r="O2523" s="1">
        <v>44877</v>
      </c>
      <c r="P2523">
        <v>48</v>
      </c>
      <c r="Q2523">
        <v>2</v>
      </c>
      <c r="R2523" t="s">
        <v>40</v>
      </c>
      <c r="S2523">
        <v>4</v>
      </c>
      <c r="T2523">
        <v>1</v>
      </c>
      <c r="U2523">
        <v>2</v>
      </c>
      <c r="V2523">
        <v>408</v>
      </c>
      <c r="W2523" t="s">
        <v>54</v>
      </c>
      <c r="X2523" t="s">
        <v>13366</v>
      </c>
      <c r="Y2523" t="s">
        <v>65</v>
      </c>
      <c r="Z2523" s="1">
        <v>44845</v>
      </c>
      <c r="AA2523" s="2">
        <v>0.51908564814814817</v>
      </c>
      <c r="AB2523" s="2">
        <v>0.2596296296296296</v>
      </c>
      <c r="AC2523" t="s">
        <v>45</v>
      </c>
      <c r="AD2523" t="s">
        <v>44</v>
      </c>
      <c r="AE2523" t="s">
        <v>44</v>
      </c>
      <c r="AF2523">
        <v>204</v>
      </c>
    </row>
    <row r="2524" spans="1:32">
      <c r="A2524">
        <v>4035</v>
      </c>
      <c r="B2524">
        <v>3135</v>
      </c>
      <c r="C2524" t="s">
        <v>1367</v>
      </c>
      <c r="D2524" t="s">
        <v>1783</v>
      </c>
      <c r="E2524" t="s">
        <v>48</v>
      </c>
      <c r="F2524" t="s">
        <v>13367</v>
      </c>
      <c r="G2524" t="s">
        <v>13368</v>
      </c>
      <c r="H2524" t="s">
        <v>295</v>
      </c>
      <c r="I2524" s="1">
        <v>15839</v>
      </c>
      <c r="J2524" t="s">
        <v>13369</v>
      </c>
      <c r="K2524" t="s">
        <v>13370</v>
      </c>
      <c r="L2524">
        <v>99883</v>
      </c>
      <c r="M2524" t="s">
        <v>295</v>
      </c>
      <c r="N2524" s="1">
        <v>44880</v>
      </c>
      <c r="O2524" s="1">
        <v>44881</v>
      </c>
      <c r="P2524">
        <v>79</v>
      </c>
      <c r="Q2524">
        <v>4</v>
      </c>
      <c r="R2524" t="s">
        <v>53</v>
      </c>
      <c r="S2524">
        <v>4</v>
      </c>
      <c r="T2524">
        <v>2</v>
      </c>
      <c r="U2524">
        <v>1</v>
      </c>
      <c r="V2524">
        <v>126</v>
      </c>
      <c r="W2524" t="s">
        <v>41</v>
      </c>
      <c r="X2524" t="s">
        <v>13371</v>
      </c>
      <c r="Y2524" t="s">
        <v>43</v>
      </c>
      <c r="Z2524" s="1">
        <v>44848</v>
      </c>
      <c r="AA2524" s="2">
        <v>6.9641203703703705E-2</v>
      </c>
      <c r="AB2524" s="2">
        <v>0.65613425925925928</v>
      </c>
      <c r="AC2524" t="s">
        <v>45</v>
      </c>
      <c r="AD2524" t="s">
        <v>45</v>
      </c>
      <c r="AE2524" t="s">
        <v>45</v>
      </c>
      <c r="AF2524">
        <v>126</v>
      </c>
    </row>
    <row r="2525" spans="1:32">
      <c r="A2525">
        <v>4036</v>
      </c>
      <c r="B2525">
        <v>3136</v>
      </c>
      <c r="C2525" t="s">
        <v>13372</v>
      </c>
      <c r="D2525" t="s">
        <v>768</v>
      </c>
      <c r="E2525" t="s">
        <v>34</v>
      </c>
      <c r="F2525" t="s">
        <v>13373</v>
      </c>
      <c r="G2525" t="s">
        <v>13374</v>
      </c>
      <c r="H2525" t="s">
        <v>70</v>
      </c>
      <c r="I2525" s="1">
        <v>16187</v>
      </c>
      <c r="J2525" t="s">
        <v>13375</v>
      </c>
      <c r="K2525" t="s">
        <v>13376</v>
      </c>
      <c r="L2525">
        <v>11139</v>
      </c>
      <c r="M2525" t="s">
        <v>70</v>
      </c>
      <c r="N2525" s="1">
        <v>44684</v>
      </c>
      <c r="O2525" s="1">
        <v>44685</v>
      </c>
      <c r="P2525">
        <v>4</v>
      </c>
      <c r="Q2525">
        <v>1</v>
      </c>
      <c r="R2525" t="s">
        <v>53</v>
      </c>
      <c r="S2525">
        <v>2</v>
      </c>
      <c r="T2525">
        <v>2</v>
      </c>
      <c r="U2525">
        <v>1</v>
      </c>
      <c r="V2525">
        <v>138</v>
      </c>
      <c r="W2525" t="s">
        <v>54</v>
      </c>
      <c r="X2525" t="s">
        <v>13377</v>
      </c>
      <c r="Y2525" t="s">
        <v>81</v>
      </c>
      <c r="Z2525" s="1">
        <v>44648</v>
      </c>
      <c r="AA2525" s="2">
        <v>2.199074074074074E-4</v>
      </c>
      <c r="AB2525" s="2">
        <v>0.26861111111111108</v>
      </c>
      <c r="AC2525" t="s">
        <v>44</v>
      </c>
      <c r="AD2525" t="s">
        <v>44</v>
      </c>
      <c r="AE2525" t="s">
        <v>44</v>
      </c>
      <c r="AF2525">
        <v>138</v>
      </c>
    </row>
    <row r="2526" spans="1:32">
      <c r="A2526">
        <v>4038</v>
      </c>
      <c r="B2526">
        <v>3138</v>
      </c>
      <c r="C2526" t="s">
        <v>9064</v>
      </c>
      <c r="D2526" t="s">
        <v>6396</v>
      </c>
      <c r="E2526" t="s">
        <v>48</v>
      </c>
      <c r="F2526" t="s">
        <v>13378</v>
      </c>
      <c r="G2526">
        <v>4714428919</v>
      </c>
      <c r="H2526" t="s">
        <v>135</v>
      </c>
      <c r="I2526" s="1">
        <v>17020</v>
      </c>
      <c r="J2526" t="s">
        <v>13379</v>
      </c>
      <c r="K2526" t="s">
        <v>13380</v>
      </c>
      <c r="L2526">
        <v>35522</v>
      </c>
      <c r="M2526" t="s">
        <v>135</v>
      </c>
      <c r="N2526" s="1">
        <v>44660</v>
      </c>
      <c r="O2526" s="1">
        <v>44663</v>
      </c>
      <c r="P2526">
        <v>24</v>
      </c>
      <c r="Q2526">
        <v>1</v>
      </c>
      <c r="R2526" t="s">
        <v>40</v>
      </c>
      <c r="S2526">
        <v>4</v>
      </c>
      <c r="T2526">
        <v>0</v>
      </c>
      <c r="U2526">
        <v>3</v>
      </c>
      <c r="V2526">
        <v>663</v>
      </c>
      <c r="W2526" t="s">
        <v>54</v>
      </c>
      <c r="X2526" t="s">
        <v>13381</v>
      </c>
      <c r="Y2526" t="s">
        <v>6</v>
      </c>
      <c r="Z2526" s="1">
        <v>44629</v>
      </c>
      <c r="AA2526" s="2">
        <v>0.42371527777777779</v>
      </c>
      <c r="AB2526" s="2">
        <v>0.79967592592592596</v>
      </c>
      <c r="AC2526" t="s">
        <v>45</v>
      </c>
      <c r="AD2526" t="s">
        <v>45</v>
      </c>
      <c r="AE2526" t="s">
        <v>45</v>
      </c>
      <c r="AF2526">
        <v>221</v>
      </c>
    </row>
    <row r="2527" spans="1:32">
      <c r="A2527">
        <v>4041</v>
      </c>
      <c r="B2527">
        <v>3141</v>
      </c>
      <c r="C2527" t="s">
        <v>5304</v>
      </c>
      <c r="D2527" t="s">
        <v>4275</v>
      </c>
      <c r="E2527" t="s">
        <v>48</v>
      </c>
      <c r="F2527" t="s">
        <v>13382</v>
      </c>
      <c r="G2527" t="s">
        <v>13383</v>
      </c>
      <c r="H2527" t="s">
        <v>317</v>
      </c>
      <c r="I2527" s="1">
        <v>17797</v>
      </c>
      <c r="J2527" t="s">
        <v>13384</v>
      </c>
      <c r="K2527" t="s">
        <v>13385</v>
      </c>
      <c r="L2527">
        <v>19268</v>
      </c>
      <c r="M2527" t="s">
        <v>317</v>
      </c>
      <c r="N2527" s="1">
        <v>44796</v>
      </c>
      <c r="O2527" s="1">
        <v>44801</v>
      </c>
      <c r="P2527">
        <v>33</v>
      </c>
      <c r="Q2527">
        <v>2</v>
      </c>
      <c r="R2527" t="s">
        <v>40</v>
      </c>
      <c r="S2527">
        <v>4</v>
      </c>
      <c r="T2527">
        <v>2</v>
      </c>
      <c r="U2527">
        <v>5</v>
      </c>
      <c r="V2527">
        <v>1225</v>
      </c>
      <c r="W2527" t="s">
        <v>54</v>
      </c>
      <c r="X2527" t="s">
        <v>13386</v>
      </c>
      <c r="Y2527" t="s">
        <v>43</v>
      </c>
      <c r="Z2527" s="1">
        <v>44763</v>
      </c>
      <c r="AA2527" s="2">
        <v>0.45303240740740741</v>
      </c>
      <c r="AB2527" s="2">
        <v>0.50370370370370365</v>
      </c>
      <c r="AC2527" t="s">
        <v>45</v>
      </c>
      <c r="AD2527" t="s">
        <v>45</v>
      </c>
      <c r="AE2527" t="s">
        <v>44</v>
      </c>
      <c r="AF2527">
        <v>245</v>
      </c>
    </row>
    <row r="2528" spans="1:32">
      <c r="A2528">
        <v>4044</v>
      </c>
      <c r="B2528">
        <v>3144</v>
      </c>
      <c r="C2528" t="s">
        <v>2202</v>
      </c>
      <c r="D2528" t="s">
        <v>1368</v>
      </c>
      <c r="E2528" t="s">
        <v>34</v>
      </c>
      <c r="F2528" t="s">
        <v>13387</v>
      </c>
      <c r="G2528" t="s">
        <v>13388</v>
      </c>
      <c r="H2528" t="s">
        <v>330</v>
      </c>
      <c r="I2528" s="1">
        <v>30769</v>
      </c>
      <c r="J2528" t="s">
        <v>13389</v>
      </c>
      <c r="K2528" t="s">
        <v>13390</v>
      </c>
      <c r="L2528">
        <v>35187</v>
      </c>
      <c r="M2528" t="s">
        <v>330</v>
      </c>
      <c r="N2528" s="1">
        <v>44597</v>
      </c>
      <c r="O2528" s="1">
        <v>44601</v>
      </c>
      <c r="P2528">
        <v>83</v>
      </c>
      <c r="Q2528">
        <v>4</v>
      </c>
      <c r="R2528" t="s">
        <v>63</v>
      </c>
      <c r="S2528">
        <v>4</v>
      </c>
      <c r="T2528">
        <v>2</v>
      </c>
      <c r="U2528">
        <v>4</v>
      </c>
      <c r="V2528">
        <v>248</v>
      </c>
      <c r="W2528" t="s">
        <v>41</v>
      </c>
      <c r="X2528" t="s">
        <v>13391</v>
      </c>
      <c r="Y2528" t="s">
        <v>43</v>
      </c>
      <c r="Z2528" s="1">
        <v>44571</v>
      </c>
      <c r="AA2528" s="2">
        <v>0.43094907407407407</v>
      </c>
      <c r="AB2528" s="2">
        <v>0.17597222222222222</v>
      </c>
      <c r="AC2528" t="s">
        <v>45</v>
      </c>
      <c r="AD2528" t="s">
        <v>44</v>
      </c>
      <c r="AE2528" t="s">
        <v>44</v>
      </c>
      <c r="AF2528">
        <v>62</v>
      </c>
    </row>
    <row r="2529" spans="1:32">
      <c r="A2529">
        <v>4045</v>
      </c>
      <c r="B2529">
        <v>3145</v>
      </c>
      <c r="C2529" t="s">
        <v>305</v>
      </c>
      <c r="D2529" t="s">
        <v>2268</v>
      </c>
      <c r="E2529" t="s">
        <v>48</v>
      </c>
      <c r="F2529" t="s">
        <v>13392</v>
      </c>
      <c r="G2529" t="s">
        <v>13393</v>
      </c>
      <c r="H2529" t="s">
        <v>272</v>
      </c>
      <c r="I2529" s="1">
        <v>20766</v>
      </c>
      <c r="J2529" t="s">
        <v>13394</v>
      </c>
      <c r="K2529" t="s">
        <v>13395</v>
      </c>
      <c r="L2529">
        <v>32416</v>
      </c>
      <c r="M2529" t="s">
        <v>272</v>
      </c>
      <c r="N2529" s="1">
        <v>44868</v>
      </c>
      <c r="O2529" s="1">
        <v>44870</v>
      </c>
      <c r="P2529">
        <v>3</v>
      </c>
      <c r="Q2529">
        <v>1</v>
      </c>
      <c r="R2529" t="s">
        <v>40</v>
      </c>
      <c r="S2529">
        <v>2</v>
      </c>
      <c r="T2529">
        <v>2</v>
      </c>
      <c r="U2529">
        <v>2</v>
      </c>
      <c r="V2529">
        <v>468</v>
      </c>
      <c r="W2529" t="s">
        <v>54</v>
      </c>
      <c r="X2529" t="s">
        <v>13396</v>
      </c>
      <c r="Y2529" t="s">
        <v>65</v>
      </c>
      <c r="Z2529" s="1">
        <v>44833</v>
      </c>
      <c r="AA2529" s="2">
        <v>0.9196643518518518</v>
      </c>
      <c r="AB2529" s="2">
        <v>0.21834490740740742</v>
      </c>
      <c r="AC2529" t="s">
        <v>45</v>
      </c>
      <c r="AD2529" t="s">
        <v>45</v>
      </c>
      <c r="AE2529" t="s">
        <v>44</v>
      </c>
      <c r="AF2529">
        <v>234</v>
      </c>
    </row>
    <row r="2530" spans="1:32">
      <c r="A2530">
        <v>4047</v>
      </c>
      <c r="B2530">
        <v>3147</v>
      </c>
      <c r="C2530" t="s">
        <v>90</v>
      </c>
      <c r="D2530" t="s">
        <v>13397</v>
      </c>
      <c r="E2530" t="s">
        <v>48</v>
      </c>
      <c r="F2530" t="s">
        <v>13398</v>
      </c>
      <c r="G2530" t="s">
        <v>13399</v>
      </c>
      <c r="H2530" t="s">
        <v>37</v>
      </c>
      <c r="I2530" s="1">
        <v>23238</v>
      </c>
      <c r="J2530" t="s">
        <v>13400</v>
      </c>
      <c r="K2530" t="s">
        <v>13401</v>
      </c>
      <c r="L2530">
        <v>4615</v>
      </c>
      <c r="M2530" t="s">
        <v>37</v>
      </c>
      <c r="N2530" s="1">
        <v>44939</v>
      </c>
      <c r="O2530" s="1">
        <v>44942</v>
      </c>
      <c r="P2530">
        <v>39</v>
      </c>
      <c r="Q2530">
        <v>2</v>
      </c>
      <c r="R2530" t="s">
        <v>40</v>
      </c>
      <c r="S2530">
        <v>2</v>
      </c>
      <c r="T2530">
        <v>2</v>
      </c>
      <c r="U2530">
        <v>3</v>
      </c>
      <c r="V2530">
        <v>741</v>
      </c>
      <c r="W2530" t="s">
        <v>41</v>
      </c>
      <c r="X2530" t="s">
        <v>13402</v>
      </c>
      <c r="Y2530" t="s">
        <v>65</v>
      </c>
      <c r="Z2530" s="1">
        <v>44903</v>
      </c>
      <c r="AA2530" s="2">
        <v>0.89832175925925928</v>
      </c>
      <c r="AB2530" s="2">
        <v>0.4128472222222222</v>
      </c>
      <c r="AC2530" t="s">
        <v>44</v>
      </c>
      <c r="AD2530" t="s">
        <v>44</v>
      </c>
      <c r="AE2530" t="s">
        <v>45</v>
      </c>
      <c r="AF2530">
        <v>247</v>
      </c>
    </row>
    <row r="2531" spans="1:32">
      <c r="A2531">
        <v>4048</v>
      </c>
      <c r="B2531">
        <v>3148</v>
      </c>
      <c r="C2531" t="s">
        <v>4218</v>
      </c>
      <c r="D2531" t="s">
        <v>229</v>
      </c>
      <c r="E2531" t="s">
        <v>48</v>
      </c>
      <c r="F2531" t="s">
        <v>2178</v>
      </c>
      <c r="G2531" t="s">
        <v>13403</v>
      </c>
      <c r="H2531" t="s">
        <v>171</v>
      </c>
      <c r="I2531" s="1">
        <v>19308</v>
      </c>
      <c r="J2531" t="s">
        <v>13404</v>
      </c>
      <c r="K2531" t="s">
        <v>13405</v>
      </c>
      <c r="L2531">
        <v>63178</v>
      </c>
      <c r="M2531" t="s">
        <v>171</v>
      </c>
      <c r="N2531" s="1">
        <v>44687</v>
      </c>
      <c r="O2531" s="1">
        <v>44691</v>
      </c>
      <c r="P2531">
        <v>69</v>
      </c>
      <c r="Q2531">
        <v>3</v>
      </c>
      <c r="R2531" t="s">
        <v>40</v>
      </c>
      <c r="S2531">
        <v>3</v>
      </c>
      <c r="T2531">
        <v>0</v>
      </c>
      <c r="U2531">
        <v>4</v>
      </c>
      <c r="V2531">
        <v>892</v>
      </c>
      <c r="W2531" t="s">
        <v>41</v>
      </c>
      <c r="X2531" t="s">
        <v>13406</v>
      </c>
      <c r="Y2531" t="s">
        <v>81</v>
      </c>
      <c r="Z2531" s="1">
        <v>44670</v>
      </c>
      <c r="AA2531" s="2">
        <v>0.26649305555555552</v>
      </c>
      <c r="AB2531" s="2">
        <v>6.6435185185185182E-3</v>
      </c>
      <c r="AC2531" t="s">
        <v>44</v>
      </c>
      <c r="AD2531" t="s">
        <v>44</v>
      </c>
      <c r="AE2531" t="s">
        <v>45</v>
      </c>
      <c r="AF2531">
        <v>223</v>
      </c>
    </row>
    <row r="2532" spans="1:32">
      <c r="A2532">
        <v>4050</v>
      </c>
      <c r="B2532">
        <v>3150</v>
      </c>
      <c r="C2532" t="s">
        <v>410</v>
      </c>
      <c r="D2532" t="s">
        <v>140</v>
      </c>
      <c r="E2532" t="s">
        <v>34</v>
      </c>
      <c r="F2532" t="s">
        <v>13407</v>
      </c>
      <c r="G2532" t="s">
        <v>13408</v>
      </c>
      <c r="H2532" t="s">
        <v>309</v>
      </c>
      <c r="I2532" s="1">
        <v>22865</v>
      </c>
      <c r="J2532" t="s">
        <v>13409</v>
      </c>
      <c r="K2532" t="s">
        <v>13410</v>
      </c>
      <c r="L2532">
        <v>13714</v>
      </c>
      <c r="M2532" t="s">
        <v>309</v>
      </c>
      <c r="N2532" s="1">
        <v>44635</v>
      </c>
      <c r="O2532" s="1">
        <v>44640</v>
      </c>
      <c r="P2532">
        <v>20</v>
      </c>
      <c r="Q2532">
        <v>1</v>
      </c>
      <c r="R2532" t="s">
        <v>63</v>
      </c>
      <c r="S2532">
        <v>4</v>
      </c>
      <c r="T2532">
        <v>2</v>
      </c>
      <c r="U2532">
        <v>5</v>
      </c>
      <c r="V2532">
        <v>445</v>
      </c>
      <c r="W2532" t="s">
        <v>54</v>
      </c>
      <c r="X2532" t="s">
        <v>13411</v>
      </c>
      <c r="Y2532" t="s">
        <v>6</v>
      </c>
      <c r="Z2532" s="1">
        <v>44624</v>
      </c>
      <c r="AA2532" s="2">
        <v>0.34173611111111107</v>
      </c>
      <c r="AB2532" s="2">
        <v>0.7220833333333333</v>
      </c>
      <c r="AC2532" t="s">
        <v>45</v>
      </c>
      <c r="AD2532" t="s">
        <v>45</v>
      </c>
      <c r="AE2532" t="s">
        <v>45</v>
      </c>
      <c r="AF2532">
        <v>89</v>
      </c>
    </row>
    <row r="2533" spans="1:32">
      <c r="A2533">
        <v>4052</v>
      </c>
      <c r="B2533">
        <v>3152</v>
      </c>
      <c r="C2533" t="s">
        <v>5380</v>
      </c>
      <c r="D2533" t="s">
        <v>1925</v>
      </c>
      <c r="E2533" t="s">
        <v>34</v>
      </c>
      <c r="F2533" t="s">
        <v>13412</v>
      </c>
      <c r="G2533" t="s">
        <v>13413</v>
      </c>
      <c r="H2533" t="s">
        <v>280</v>
      </c>
      <c r="I2533" s="1">
        <v>32119</v>
      </c>
      <c r="J2533" t="s">
        <v>13414</v>
      </c>
      <c r="K2533" t="s">
        <v>13415</v>
      </c>
      <c r="L2533">
        <v>93323</v>
      </c>
      <c r="M2533" t="s">
        <v>280</v>
      </c>
      <c r="N2533" s="1">
        <v>44752</v>
      </c>
      <c r="O2533" s="1">
        <v>44754</v>
      </c>
      <c r="P2533">
        <v>87</v>
      </c>
      <c r="Q2533">
        <v>4</v>
      </c>
      <c r="R2533" t="s">
        <v>40</v>
      </c>
      <c r="S2533">
        <v>3</v>
      </c>
      <c r="T2533">
        <v>0</v>
      </c>
      <c r="U2533">
        <v>2</v>
      </c>
      <c r="V2533">
        <v>500</v>
      </c>
      <c r="W2533" t="s">
        <v>54</v>
      </c>
      <c r="X2533" t="s">
        <v>13416</v>
      </c>
      <c r="Y2533" t="s">
        <v>65</v>
      </c>
      <c r="Z2533" s="1">
        <v>44741</v>
      </c>
      <c r="AA2533" s="2">
        <v>0.50450231481481478</v>
      </c>
      <c r="AB2533" s="2">
        <v>0.91870370370370369</v>
      </c>
      <c r="AC2533" t="s">
        <v>45</v>
      </c>
      <c r="AD2533" t="s">
        <v>44</v>
      </c>
      <c r="AE2533" t="s">
        <v>44</v>
      </c>
      <c r="AF2533">
        <v>250</v>
      </c>
    </row>
    <row r="2534" spans="1:32">
      <c r="A2534">
        <v>4054</v>
      </c>
      <c r="B2534">
        <v>3154</v>
      </c>
      <c r="C2534" t="s">
        <v>1347</v>
      </c>
      <c r="D2534" t="s">
        <v>462</v>
      </c>
      <c r="E2534" t="s">
        <v>48</v>
      </c>
      <c r="F2534" t="s">
        <v>13417</v>
      </c>
      <c r="G2534">
        <v>5274427753</v>
      </c>
      <c r="H2534" t="s">
        <v>122</v>
      </c>
      <c r="I2534" s="1">
        <v>16264</v>
      </c>
      <c r="J2534" t="s">
        <v>13418</v>
      </c>
      <c r="K2534" t="s">
        <v>13419</v>
      </c>
      <c r="L2534">
        <v>32968</v>
      </c>
      <c r="M2534" t="s">
        <v>122</v>
      </c>
      <c r="N2534" s="1">
        <v>44926</v>
      </c>
      <c r="O2534" s="1">
        <v>44927</v>
      </c>
      <c r="P2534">
        <v>67</v>
      </c>
      <c r="Q2534">
        <v>3</v>
      </c>
      <c r="R2534" t="s">
        <v>53</v>
      </c>
      <c r="S2534">
        <v>1</v>
      </c>
      <c r="T2534">
        <v>1</v>
      </c>
      <c r="U2534">
        <v>1</v>
      </c>
      <c r="V2534">
        <v>128</v>
      </c>
      <c r="W2534" t="s">
        <v>41</v>
      </c>
      <c r="X2534" t="s">
        <v>13420</v>
      </c>
      <c r="Y2534" t="s">
        <v>65</v>
      </c>
      <c r="Z2534" s="1">
        <v>44890</v>
      </c>
      <c r="AA2534" s="2">
        <v>0.67609953703703696</v>
      </c>
      <c r="AB2534" s="2">
        <v>0.86769675925925915</v>
      </c>
      <c r="AC2534" t="s">
        <v>44</v>
      </c>
      <c r="AD2534" t="s">
        <v>45</v>
      </c>
      <c r="AE2534" t="s">
        <v>45</v>
      </c>
      <c r="AF2534">
        <v>128</v>
      </c>
    </row>
    <row r="2535" spans="1:32">
      <c r="A2535">
        <v>4055</v>
      </c>
      <c r="B2535">
        <v>3155</v>
      </c>
      <c r="C2535" t="s">
        <v>13421</v>
      </c>
      <c r="D2535" t="s">
        <v>1368</v>
      </c>
      <c r="E2535" t="s">
        <v>48</v>
      </c>
      <c r="F2535" t="s">
        <v>13422</v>
      </c>
      <c r="G2535" t="s">
        <v>13423</v>
      </c>
      <c r="H2535" t="s">
        <v>171</v>
      </c>
      <c r="I2535" s="1">
        <v>26242</v>
      </c>
      <c r="J2535" t="s">
        <v>13424</v>
      </c>
      <c r="K2535" t="s">
        <v>13425</v>
      </c>
      <c r="L2535">
        <v>45019</v>
      </c>
      <c r="M2535" t="s">
        <v>171</v>
      </c>
      <c r="N2535" s="1">
        <v>44745</v>
      </c>
      <c r="O2535" s="1">
        <v>44746</v>
      </c>
      <c r="P2535">
        <v>82</v>
      </c>
      <c r="Q2535">
        <v>4</v>
      </c>
      <c r="R2535" t="s">
        <v>53</v>
      </c>
      <c r="S2535">
        <v>4</v>
      </c>
      <c r="T2535">
        <v>1</v>
      </c>
      <c r="U2535">
        <v>1</v>
      </c>
      <c r="V2535">
        <v>126</v>
      </c>
      <c r="W2535" t="s">
        <v>54</v>
      </c>
      <c r="X2535" t="s">
        <v>13426</v>
      </c>
      <c r="Y2535" t="s">
        <v>65</v>
      </c>
      <c r="Z2535" s="1">
        <v>44719</v>
      </c>
      <c r="AA2535" s="2">
        <v>0.40576388888888887</v>
      </c>
      <c r="AB2535" s="2">
        <v>0.93087962962962967</v>
      </c>
      <c r="AC2535" t="s">
        <v>45</v>
      </c>
      <c r="AD2535" t="s">
        <v>45</v>
      </c>
      <c r="AE2535" t="s">
        <v>45</v>
      </c>
      <c r="AF2535">
        <v>126</v>
      </c>
    </row>
    <row r="2536" spans="1:32">
      <c r="A2536">
        <v>4057</v>
      </c>
      <c r="B2536">
        <v>3157</v>
      </c>
      <c r="C2536" t="s">
        <v>1681</v>
      </c>
      <c r="D2536" t="s">
        <v>11420</v>
      </c>
      <c r="E2536" t="s">
        <v>34</v>
      </c>
      <c r="F2536" t="s">
        <v>13427</v>
      </c>
      <c r="G2536" t="s">
        <v>13428</v>
      </c>
      <c r="H2536" t="s">
        <v>1442</v>
      </c>
      <c r="I2536" s="1">
        <v>26976</v>
      </c>
      <c r="J2536" t="s">
        <v>13429</v>
      </c>
      <c r="K2536" t="s">
        <v>13430</v>
      </c>
      <c r="L2536">
        <v>29793</v>
      </c>
      <c r="M2536" t="s">
        <v>1442</v>
      </c>
      <c r="N2536" s="1">
        <v>44811</v>
      </c>
      <c r="O2536" s="1">
        <v>44816</v>
      </c>
      <c r="P2536">
        <v>100</v>
      </c>
      <c r="Q2536">
        <v>4</v>
      </c>
      <c r="R2536" t="s">
        <v>53</v>
      </c>
      <c r="S2536">
        <v>1</v>
      </c>
      <c r="T2536">
        <v>2</v>
      </c>
      <c r="U2536">
        <v>5</v>
      </c>
      <c r="V2536">
        <v>665</v>
      </c>
      <c r="W2536" t="s">
        <v>54</v>
      </c>
      <c r="X2536" t="s">
        <v>13431</v>
      </c>
      <c r="Y2536" t="s">
        <v>65</v>
      </c>
      <c r="Z2536" s="1">
        <v>44775</v>
      </c>
      <c r="AA2536" s="2">
        <v>0.98174768518518529</v>
      </c>
      <c r="AB2536" s="2">
        <v>0.15915509259259258</v>
      </c>
      <c r="AC2536" t="s">
        <v>45</v>
      </c>
      <c r="AD2536" t="s">
        <v>45</v>
      </c>
      <c r="AE2536" t="s">
        <v>44</v>
      </c>
      <c r="AF2536">
        <v>133</v>
      </c>
    </row>
    <row r="2537" spans="1:32">
      <c r="A2537">
        <v>4058</v>
      </c>
      <c r="B2537">
        <v>3158</v>
      </c>
      <c r="C2537" t="s">
        <v>11780</v>
      </c>
      <c r="D2537" t="s">
        <v>83</v>
      </c>
      <c r="E2537" t="s">
        <v>34</v>
      </c>
      <c r="F2537" t="s">
        <v>13432</v>
      </c>
      <c r="G2537" t="s">
        <v>13433</v>
      </c>
      <c r="H2537" t="s">
        <v>50</v>
      </c>
      <c r="I2537" s="1">
        <v>34323</v>
      </c>
      <c r="J2537" t="s">
        <v>13434</v>
      </c>
      <c r="K2537" t="s">
        <v>13435</v>
      </c>
      <c r="L2537">
        <v>40649</v>
      </c>
      <c r="M2537" t="s">
        <v>50</v>
      </c>
      <c r="N2537" s="1">
        <v>44860</v>
      </c>
      <c r="O2537" s="1">
        <v>44864</v>
      </c>
      <c r="P2537">
        <v>43</v>
      </c>
      <c r="Q2537">
        <v>2</v>
      </c>
      <c r="R2537" t="s">
        <v>53</v>
      </c>
      <c r="S2537">
        <v>1</v>
      </c>
      <c r="T2537">
        <v>2</v>
      </c>
      <c r="U2537">
        <v>4</v>
      </c>
      <c r="V2537">
        <v>572</v>
      </c>
      <c r="W2537" t="s">
        <v>41</v>
      </c>
      <c r="X2537" t="s">
        <v>13436</v>
      </c>
      <c r="Y2537" t="s">
        <v>81</v>
      </c>
      <c r="Z2537" s="1">
        <v>44851</v>
      </c>
      <c r="AA2537" s="2">
        <v>0.94450231481481473</v>
      </c>
      <c r="AB2537" s="2">
        <v>0.47524305555555557</v>
      </c>
      <c r="AC2537" t="s">
        <v>44</v>
      </c>
      <c r="AD2537" t="s">
        <v>45</v>
      </c>
      <c r="AE2537" t="s">
        <v>44</v>
      </c>
      <c r="AF2537">
        <v>143</v>
      </c>
    </row>
    <row r="2538" spans="1:32">
      <c r="A2538">
        <v>4059</v>
      </c>
      <c r="B2538">
        <v>3159</v>
      </c>
      <c r="C2538" t="s">
        <v>2316</v>
      </c>
      <c r="D2538" t="s">
        <v>2019</v>
      </c>
      <c r="E2538" t="s">
        <v>48</v>
      </c>
      <c r="F2538" t="s">
        <v>13437</v>
      </c>
      <c r="G2538" t="s">
        <v>13438</v>
      </c>
      <c r="H2538" t="s">
        <v>309</v>
      </c>
      <c r="I2538" s="1">
        <v>25626</v>
      </c>
      <c r="J2538" t="s">
        <v>13439</v>
      </c>
      <c r="K2538" t="s">
        <v>13440</v>
      </c>
      <c r="L2538">
        <v>39401</v>
      </c>
      <c r="M2538" t="s">
        <v>309</v>
      </c>
      <c r="N2538" s="1">
        <v>44913</v>
      </c>
      <c r="O2538" s="1">
        <v>44915</v>
      </c>
      <c r="P2538">
        <v>8</v>
      </c>
      <c r="Q2538">
        <v>1</v>
      </c>
      <c r="R2538" t="s">
        <v>63</v>
      </c>
      <c r="S2538">
        <v>2</v>
      </c>
      <c r="T2538">
        <v>0</v>
      </c>
      <c r="U2538">
        <v>2</v>
      </c>
      <c r="V2538">
        <v>146</v>
      </c>
      <c r="W2538" t="s">
        <v>54</v>
      </c>
      <c r="X2538" t="s">
        <v>13441</v>
      </c>
      <c r="Y2538" t="s">
        <v>65</v>
      </c>
      <c r="Z2538" s="1">
        <v>44892</v>
      </c>
      <c r="AA2538" s="2">
        <v>0.35850694444444442</v>
      </c>
      <c r="AB2538" s="2">
        <v>0.83444444444444443</v>
      </c>
      <c r="AC2538" t="s">
        <v>44</v>
      </c>
      <c r="AD2538" t="s">
        <v>45</v>
      </c>
      <c r="AE2538" t="s">
        <v>44</v>
      </c>
      <c r="AF2538">
        <v>73</v>
      </c>
    </row>
    <row r="2539" spans="1:32">
      <c r="A2539">
        <v>4061</v>
      </c>
      <c r="B2539">
        <v>3161</v>
      </c>
      <c r="C2539" t="s">
        <v>427</v>
      </c>
      <c r="D2539" t="s">
        <v>8800</v>
      </c>
      <c r="E2539" t="s">
        <v>34</v>
      </c>
      <c r="F2539" t="s">
        <v>13442</v>
      </c>
      <c r="G2539" t="s">
        <v>13443</v>
      </c>
      <c r="H2539" t="s">
        <v>171</v>
      </c>
      <c r="I2539" s="1">
        <v>27224</v>
      </c>
      <c r="J2539" t="s">
        <v>13444</v>
      </c>
      <c r="K2539" t="s">
        <v>13445</v>
      </c>
      <c r="L2539">
        <v>84626</v>
      </c>
      <c r="M2539" t="s">
        <v>171</v>
      </c>
      <c r="N2539" s="1">
        <v>44758</v>
      </c>
      <c r="O2539" s="1">
        <v>44763</v>
      </c>
      <c r="P2539">
        <v>92</v>
      </c>
      <c r="Q2539">
        <v>4</v>
      </c>
      <c r="R2539" t="s">
        <v>63</v>
      </c>
      <c r="S2539">
        <v>1</v>
      </c>
      <c r="T2539">
        <v>0</v>
      </c>
      <c r="U2539">
        <v>5</v>
      </c>
      <c r="V2539">
        <v>345</v>
      </c>
      <c r="W2539" t="s">
        <v>41</v>
      </c>
      <c r="X2539" t="s">
        <v>13446</v>
      </c>
      <c r="Y2539" t="s">
        <v>65</v>
      </c>
      <c r="Z2539" s="1">
        <v>44741</v>
      </c>
      <c r="AA2539" s="2">
        <v>9.4062499999999993E-2</v>
      </c>
      <c r="AB2539" s="2">
        <v>6.458333333333334E-2</v>
      </c>
      <c r="AC2539" t="s">
        <v>44</v>
      </c>
      <c r="AD2539" t="s">
        <v>45</v>
      </c>
      <c r="AE2539" t="s">
        <v>45</v>
      </c>
      <c r="AF2539">
        <v>69</v>
      </c>
    </row>
    <row r="2540" spans="1:32">
      <c r="A2540">
        <v>4063</v>
      </c>
      <c r="B2540">
        <v>3163</v>
      </c>
      <c r="C2540" t="s">
        <v>1347</v>
      </c>
      <c r="D2540" t="s">
        <v>4451</v>
      </c>
      <c r="E2540" t="s">
        <v>34</v>
      </c>
      <c r="F2540" t="s">
        <v>13447</v>
      </c>
      <c r="G2540" t="s">
        <v>13448</v>
      </c>
      <c r="H2540" t="s">
        <v>201</v>
      </c>
      <c r="I2540" s="1">
        <v>17037</v>
      </c>
      <c r="J2540" t="s">
        <v>13449</v>
      </c>
      <c r="K2540" t="s">
        <v>4875</v>
      </c>
      <c r="L2540">
        <v>35362</v>
      </c>
      <c r="M2540" t="s">
        <v>201</v>
      </c>
      <c r="N2540" s="1">
        <v>44776</v>
      </c>
      <c r="O2540" s="1">
        <v>44781</v>
      </c>
      <c r="P2540">
        <v>50</v>
      </c>
      <c r="Q2540">
        <v>2</v>
      </c>
      <c r="R2540" t="s">
        <v>63</v>
      </c>
      <c r="S2540">
        <v>2</v>
      </c>
      <c r="T2540">
        <v>0</v>
      </c>
      <c r="U2540">
        <v>5</v>
      </c>
      <c r="V2540">
        <v>325</v>
      </c>
      <c r="W2540" t="s">
        <v>41</v>
      </c>
      <c r="X2540" t="s">
        <v>13450</v>
      </c>
      <c r="Y2540" t="s">
        <v>43</v>
      </c>
      <c r="Z2540" s="1">
        <v>44747</v>
      </c>
      <c r="AA2540" s="2">
        <v>3.2499999999999994E-2</v>
      </c>
      <c r="AB2540" s="2">
        <v>0.17674768518518516</v>
      </c>
      <c r="AC2540" t="s">
        <v>45</v>
      </c>
      <c r="AD2540" t="s">
        <v>44</v>
      </c>
      <c r="AE2540" t="s">
        <v>44</v>
      </c>
      <c r="AF2540">
        <v>65</v>
      </c>
    </row>
    <row r="2541" spans="1:32">
      <c r="A2541">
        <v>4066</v>
      </c>
      <c r="B2541">
        <v>3166</v>
      </c>
      <c r="C2541" t="s">
        <v>66</v>
      </c>
      <c r="D2541" t="s">
        <v>441</v>
      </c>
      <c r="E2541" t="s">
        <v>34</v>
      </c>
      <c r="F2541" t="s">
        <v>13451</v>
      </c>
      <c r="G2541" t="s">
        <v>13452</v>
      </c>
      <c r="H2541" t="s">
        <v>537</v>
      </c>
      <c r="I2541" s="1">
        <v>21626</v>
      </c>
      <c r="J2541" t="s">
        <v>13453</v>
      </c>
      <c r="K2541" t="s">
        <v>13454</v>
      </c>
      <c r="L2541">
        <v>2764</v>
      </c>
      <c r="M2541" t="s">
        <v>537</v>
      </c>
      <c r="N2541" s="1">
        <v>44923</v>
      </c>
      <c r="O2541" s="1">
        <v>44925</v>
      </c>
      <c r="P2541">
        <v>8</v>
      </c>
      <c r="Q2541">
        <v>1</v>
      </c>
      <c r="R2541" t="s">
        <v>63</v>
      </c>
      <c r="S2541">
        <v>4</v>
      </c>
      <c r="T2541">
        <v>0</v>
      </c>
      <c r="U2541">
        <v>2</v>
      </c>
      <c r="V2541">
        <v>122</v>
      </c>
      <c r="W2541" t="s">
        <v>54</v>
      </c>
      <c r="X2541" t="s">
        <v>13455</v>
      </c>
      <c r="Y2541" t="s">
        <v>81</v>
      </c>
      <c r="Z2541" s="1">
        <v>44915</v>
      </c>
      <c r="AA2541" s="2">
        <v>0.76261574074074068</v>
      </c>
      <c r="AB2541" s="2">
        <v>0.68706018518518519</v>
      </c>
      <c r="AC2541" t="s">
        <v>44</v>
      </c>
      <c r="AD2541" t="s">
        <v>45</v>
      </c>
      <c r="AE2541" t="s">
        <v>44</v>
      </c>
      <c r="AF2541">
        <v>61</v>
      </c>
    </row>
    <row r="2542" spans="1:32">
      <c r="A2542">
        <v>4067</v>
      </c>
      <c r="B2542">
        <v>3167</v>
      </c>
      <c r="C2542" t="s">
        <v>822</v>
      </c>
      <c r="D2542" t="s">
        <v>1404</v>
      </c>
      <c r="E2542" t="s">
        <v>48</v>
      </c>
      <c r="F2542" t="s">
        <v>13456</v>
      </c>
      <c r="G2542">
        <v>7126335697</v>
      </c>
      <c r="H2542" t="s">
        <v>309</v>
      </c>
      <c r="I2542" s="1">
        <v>15839</v>
      </c>
      <c r="J2542" t="s">
        <v>13457</v>
      </c>
      <c r="K2542" t="s">
        <v>13458</v>
      </c>
      <c r="L2542">
        <v>74239</v>
      </c>
      <c r="M2542" t="s">
        <v>309</v>
      </c>
      <c r="N2542" s="1">
        <v>44803</v>
      </c>
      <c r="O2542" s="1">
        <v>44808</v>
      </c>
      <c r="P2542">
        <v>26</v>
      </c>
      <c r="Q2542">
        <v>2</v>
      </c>
      <c r="R2542" t="s">
        <v>63</v>
      </c>
      <c r="S2542">
        <v>2</v>
      </c>
      <c r="T2542">
        <v>2</v>
      </c>
      <c r="U2542">
        <v>5</v>
      </c>
      <c r="V2542">
        <v>390</v>
      </c>
      <c r="W2542" t="s">
        <v>41</v>
      </c>
      <c r="X2542" t="s">
        <v>13459</v>
      </c>
      <c r="Y2542" t="s">
        <v>6</v>
      </c>
      <c r="Z2542" s="1">
        <v>44775</v>
      </c>
      <c r="AA2542" s="2">
        <v>0.57467592592592587</v>
      </c>
      <c r="AB2542" s="2">
        <v>0.18127314814814813</v>
      </c>
      <c r="AC2542" t="s">
        <v>45</v>
      </c>
      <c r="AD2542" t="s">
        <v>44</v>
      </c>
      <c r="AE2542" t="s">
        <v>44</v>
      </c>
      <c r="AF2542">
        <v>78</v>
      </c>
    </row>
    <row r="2543" spans="1:32">
      <c r="A2543">
        <v>4068</v>
      </c>
      <c r="B2543">
        <v>3168</v>
      </c>
      <c r="C2543" t="s">
        <v>602</v>
      </c>
      <c r="D2543" t="s">
        <v>853</v>
      </c>
      <c r="E2543" t="s">
        <v>34</v>
      </c>
      <c r="F2543" t="s">
        <v>13460</v>
      </c>
      <c r="G2543" t="s">
        <v>13461</v>
      </c>
      <c r="H2543" t="s">
        <v>330</v>
      </c>
      <c r="I2543" s="1">
        <v>20112</v>
      </c>
      <c r="J2543" t="s">
        <v>13462</v>
      </c>
      <c r="K2543" t="s">
        <v>13463</v>
      </c>
      <c r="L2543">
        <v>26291</v>
      </c>
      <c r="M2543" t="s">
        <v>330</v>
      </c>
      <c r="N2543" s="1">
        <v>44940</v>
      </c>
      <c r="O2543" s="1">
        <v>44942</v>
      </c>
      <c r="P2543">
        <v>67</v>
      </c>
      <c r="Q2543">
        <v>3</v>
      </c>
      <c r="R2543" t="s">
        <v>53</v>
      </c>
      <c r="S2543">
        <v>3</v>
      </c>
      <c r="T2543">
        <v>2</v>
      </c>
      <c r="U2543">
        <v>2</v>
      </c>
      <c r="V2543">
        <v>242</v>
      </c>
      <c r="W2543" t="s">
        <v>54</v>
      </c>
      <c r="X2543" t="s">
        <v>13464</v>
      </c>
      <c r="Y2543" t="s">
        <v>43</v>
      </c>
      <c r="Z2543" s="1">
        <v>44905</v>
      </c>
      <c r="AA2543" s="2">
        <v>0.59072916666666664</v>
      </c>
      <c r="AB2543" s="2">
        <v>0.93688657407407405</v>
      </c>
      <c r="AC2543" t="s">
        <v>45</v>
      </c>
      <c r="AD2543" t="s">
        <v>44</v>
      </c>
      <c r="AE2543" t="s">
        <v>45</v>
      </c>
      <c r="AF2543">
        <v>121</v>
      </c>
    </row>
    <row r="2544" spans="1:32">
      <c r="A2544">
        <v>4069</v>
      </c>
      <c r="B2544">
        <v>3169</v>
      </c>
      <c r="C2544" t="s">
        <v>571</v>
      </c>
      <c r="D2544" t="s">
        <v>682</v>
      </c>
      <c r="E2544" t="s">
        <v>48</v>
      </c>
      <c r="F2544" t="s">
        <v>13465</v>
      </c>
      <c r="G2544" t="s">
        <v>13466</v>
      </c>
      <c r="H2544" t="s">
        <v>309</v>
      </c>
      <c r="I2544" s="1">
        <v>38733</v>
      </c>
      <c r="J2544" t="s">
        <v>13467</v>
      </c>
      <c r="K2544" t="s">
        <v>13468</v>
      </c>
      <c r="L2544">
        <v>9504</v>
      </c>
      <c r="M2544" t="s">
        <v>309</v>
      </c>
      <c r="N2544" s="1">
        <v>44647</v>
      </c>
      <c r="O2544" s="1">
        <v>44652</v>
      </c>
      <c r="P2544">
        <v>17</v>
      </c>
      <c r="Q2544">
        <v>1</v>
      </c>
      <c r="R2544" t="s">
        <v>63</v>
      </c>
      <c r="S2544">
        <v>1</v>
      </c>
      <c r="T2544">
        <v>0</v>
      </c>
      <c r="U2544">
        <v>5</v>
      </c>
      <c r="V2544">
        <v>330</v>
      </c>
      <c r="W2544" t="s">
        <v>41</v>
      </c>
      <c r="X2544" t="s">
        <v>13469</v>
      </c>
      <c r="Y2544" t="s">
        <v>6</v>
      </c>
      <c r="Z2544" s="1">
        <v>44627</v>
      </c>
      <c r="AA2544" s="2">
        <v>0.64982638888888888</v>
      </c>
      <c r="AB2544" s="2">
        <v>0.95866898148148139</v>
      </c>
      <c r="AC2544" t="s">
        <v>44</v>
      </c>
      <c r="AD2544" t="s">
        <v>44</v>
      </c>
      <c r="AE2544" t="s">
        <v>45</v>
      </c>
      <c r="AF2544">
        <v>66</v>
      </c>
    </row>
    <row r="2545" spans="1:32">
      <c r="A2545">
        <v>4070</v>
      </c>
      <c r="B2545">
        <v>3170</v>
      </c>
      <c r="C2545" t="s">
        <v>662</v>
      </c>
      <c r="D2545" t="s">
        <v>2183</v>
      </c>
      <c r="E2545" t="s">
        <v>34</v>
      </c>
      <c r="F2545" t="s">
        <v>13470</v>
      </c>
      <c r="G2545">
        <v>6399523432</v>
      </c>
      <c r="H2545" t="s">
        <v>317</v>
      </c>
      <c r="I2545" s="1">
        <v>30243</v>
      </c>
      <c r="J2545" t="s">
        <v>13471</v>
      </c>
      <c r="K2545" t="s">
        <v>432</v>
      </c>
      <c r="L2545">
        <v>8132</v>
      </c>
      <c r="M2545" t="s">
        <v>317</v>
      </c>
      <c r="N2545" s="1">
        <v>44902</v>
      </c>
      <c r="O2545" s="1">
        <v>44905</v>
      </c>
      <c r="P2545">
        <v>86</v>
      </c>
      <c r="Q2545">
        <v>4</v>
      </c>
      <c r="R2545" t="s">
        <v>63</v>
      </c>
      <c r="S2545">
        <v>3</v>
      </c>
      <c r="T2545">
        <v>1</v>
      </c>
      <c r="U2545">
        <v>3</v>
      </c>
      <c r="V2545">
        <v>183</v>
      </c>
      <c r="W2545" t="s">
        <v>41</v>
      </c>
      <c r="X2545" t="s">
        <v>13472</v>
      </c>
      <c r="Y2545" t="s">
        <v>6</v>
      </c>
      <c r="Z2545" s="1">
        <v>44888</v>
      </c>
      <c r="AA2545" s="2">
        <v>9.0509259259259258E-3</v>
      </c>
      <c r="AB2545" s="2">
        <v>0.87418981481481473</v>
      </c>
      <c r="AC2545" t="s">
        <v>45</v>
      </c>
      <c r="AD2545" t="s">
        <v>45</v>
      </c>
      <c r="AE2545" t="s">
        <v>45</v>
      </c>
      <c r="AF2545">
        <v>61</v>
      </c>
    </row>
    <row r="2546" spans="1:32">
      <c r="A2546">
        <v>4071</v>
      </c>
      <c r="B2546">
        <v>3171</v>
      </c>
      <c r="C2546" t="s">
        <v>3403</v>
      </c>
      <c r="D2546" t="s">
        <v>1925</v>
      </c>
      <c r="E2546" t="s">
        <v>34</v>
      </c>
      <c r="F2546" t="s">
        <v>13473</v>
      </c>
      <c r="G2546" t="s">
        <v>13474</v>
      </c>
      <c r="H2546" t="s">
        <v>941</v>
      </c>
      <c r="I2546" s="1">
        <v>32482</v>
      </c>
      <c r="J2546" t="s">
        <v>13475</v>
      </c>
      <c r="K2546" t="s">
        <v>13476</v>
      </c>
      <c r="L2546">
        <v>30493</v>
      </c>
      <c r="M2546" t="s">
        <v>941</v>
      </c>
      <c r="N2546" s="1">
        <v>44817</v>
      </c>
      <c r="O2546" s="1">
        <v>44822</v>
      </c>
      <c r="P2546">
        <v>64</v>
      </c>
      <c r="Q2546">
        <v>3</v>
      </c>
      <c r="R2546" t="s">
        <v>53</v>
      </c>
      <c r="S2546">
        <v>3</v>
      </c>
      <c r="T2546">
        <v>2</v>
      </c>
      <c r="U2546">
        <v>5</v>
      </c>
      <c r="V2546">
        <v>605</v>
      </c>
      <c r="W2546" t="s">
        <v>54</v>
      </c>
      <c r="X2546" t="s">
        <v>13477</v>
      </c>
      <c r="Y2546" t="s">
        <v>43</v>
      </c>
      <c r="Z2546" s="1">
        <v>44812</v>
      </c>
      <c r="AA2546" s="2">
        <v>0.24438657407407408</v>
      </c>
      <c r="AB2546" s="2">
        <v>0.87692129629629623</v>
      </c>
      <c r="AC2546" t="s">
        <v>44</v>
      </c>
      <c r="AD2546" t="s">
        <v>45</v>
      </c>
      <c r="AE2546" t="s">
        <v>45</v>
      </c>
      <c r="AF2546">
        <v>121</v>
      </c>
    </row>
    <row r="2547" spans="1:32">
      <c r="A2547">
        <v>4073</v>
      </c>
      <c r="B2547">
        <v>3173</v>
      </c>
      <c r="C2547" t="s">
        <v>8553</v>
      </c>
      <c r="D2547" t="s">
        <v>3477</v>
      </c>
      <c r="E2547" t="s">
        <v>48</v>
      </c>
      <c r="F2547" t="s">
        <v>13478</v>
      </c>
      <c r="G2547" t="s">
        <v>13479</v>
      </c>
      <c r="H2547" t="s">
        <v>179</v>
      </c>
      <c r="I2547" s="1">
        <v>29481</v>
      </c>
      <c r="J2547" t="s">
        <v>13480</v>
      </c>
      <c r="K2547" t="s">
        <v>13481</v>
      </c>
      <c r="L2547">
        <v>7465</v>
      </c>
      <c r="M2547" t="s">
        <v>179</v>
      </c>
      <c r="N2547" s="1">
        <v>44703</v>
      </c>
      <c r="O2547" s="1">
        <v>44704</v>
      </c>
      <c r="P2547">
        <v>88</v>
      </c>
      <c r="Q2547">
        <v>4</v>
      </c>
      <c r="R2547" t="s">
        <v>53</v>
      </c>
      <c r="S2547">
        <v>2</v>
      </c>
      <c r="T2547">
        <v>1</v>
      </c>
      <c r="U2547">
        <v>1</v>
      </c>
      <c r="V2547">
        <v>135</v>
      </c>
      <c r="W2547" t="s">
        <v>54</v>
      </c>
      <c r="X2547" t="s">
        <v>13482</v>
      </c>
      <c r="Y2547" t="s">
        <v>43</v>
      </c>
      <c r="Z2547" s="1">
        <v>44685</v>
      </c>
      <c r="AA2547" s="2">
        <v>0.1514351851851852</v>
      </c>
      <c r="AB2547" s="2">
        <v>0.11204861111111113</v>
      </c>
      <c r="AC2547" t="s">
        <v>45</v>
      </c>
      <c r="AD2547" t="s">
        <v>44</v>
      </c>
      <c r="AE2547" t="s">
        <v>45</v>
      </c>
      <c r="AF2547">
        <v>135</v>
      </c>
    </row>
    <row r="2548" spans="1:32">
      <c r="A2548">
        <v>4078</v>
      </c>
      <c r="B2548">
        <v>3178</v>
      </c>
      <c r="C2548" t="s">
        <v>469</v>
      </c>
      <c r="D2548" t="s">
        <v>13483</v>
      </c>
      <c r="E2548" t="s">
        <v>48</v>
      </c>
      <c r="F2548" t="s">
        <v>13484</v>
      </c>
      <c r="G2548" t="s">
        <v>13485</v>
      </c>
      <c r="H2548" t="s">
        <v>77</v>
      </c>
      <c r="I2548" s="1">
        <v>36396</v>
      </c>
      <c r="J2548" t="s">
        <v>13486</v>
      </c>
      <c r="K2548" t="s">
        <v>11641</v>
      </c>
      <c r="L2548">
        <v>20168</v>
      </c>
      <c r="M2548" t="s">
        <v>77</v>
      </c>
      <c r="N2548" s="1">
        <v>44957</v>
      </c>
      <c r="O2548" s="1">
        <v>44962</v>
      </c>
      <c r="P2548">
        <v>12</v>
      </c>
      <c r="Q2548">
        <v>1</v>
      </c>
      <c r="R2548" t="s">
        <v>40</v>
      </c>
      <c r="S2548">
        <v>1</v>
      </c>
      <c r="T2548">
        <v>0</v>
      </c>
      <c r="U2548">
        <v>5</v>
      </c>
      <c r="V2548">
        <v>1055</v>
      </c>
      <c r="W2548" t="s">
        <v>54</v>
      </c>
      <c r="X2548" t="s">
        <v>13487</v>
      </c>
      <c r="Y2548" t="s">
        <v>43</v>
      </c>
      <c r="Z2548" s="1">
        <v>44922</v>
      </c>
      <c r="AA2548" s="2">
        <v>0.26673611111111112</v>
      </c>
      <c r="AB2548" s="2">
        <v>0.78708333333333336</v>
      </c>
      <c r="AC2548" t="s">
        <v>44</v>
      </c>
      <c r="AD2548" t="s">
        <v>45</v>
      </c>
      <c r="AE2548" t="s">
        <v>44</v>
      </c>
      <c r="AF2548">
        <v>211</v>
      </c>
    </row>
    <row r="2549" spans="1:32">
      <c r="A2549">
        <v>4079</v>
      </c>
      <c r="B2549">
        <v>3179</v>
      </c>
      <c r="C2549" t="s">
        <v>571</v>
      </c>
      <c r="D2549" t="s">
        <v>3563</v>
      </c>
      <c r="E2549" t="s">
        <v>48</v>
      </c>
      <c r="F2549" t="s">
        <v>13488</v>
      </c>
      <c r="G2549" t="s">
        <v>13489</v>
      </c>
      <c r="H2549" t="s">
        <v>171</v>
      </c>
      <c r="I2549" s="1">
        <v>26382</v>
      </c>
      <c r="J2549" t="s">
        <v>13490</v>
      </c>
      <c r="K2549" t="s">
        <v>13491</v>
      </c>
      <c r="L2549">
        <v>57239</v>
      </c>
      <c r="M2549" t="s">
        <v>171</v>
      </c>
      <c r="N2549" s="1">
        <v>44846</v>
      </c>
      <c r="O2549" s="1">
        <v>44850</v>
      </c>
      <c r="P2549">
        <v>32</v>
      </c>
      <c r="Q2549">
        <v>2</v>
      </c>
      <c r="R2549" t="s">
        <v>63</v>
      </c>
      <c r="S2549">
        <v>3</v>
      </c>
      <c r="T2549">
        <v>0</v>
      </c>
      <c r="U2549">
        <v>4</v>
      </c>
      <c r="V2549">
        <v>284</v>
      </c>
      <c r="W2549" t="s">
        <v>54</v>
      </c>
      <c r="X2549" t="s">
        <v>13492</v>
      </c>
      <c r="Y2549" t="s">
        <v>81</v>
      </c>
      <c r="Z2549" s="1">
        <v>44811</v>
      </c>
      <c r="AA2549" s="2">
        <v>0.2462037037037037</v>
      </c>
      <c r="AB2549" s="2">
        <v>0.94793981481481471</v>
      </c>
      <c r="AC2549" t="s">
        <v>44</v>
      </c>
      <c r="AD2549" t="s">
        <v>45</v>
      </c>
      <c r="AE2549" t="s">
        <v>44</v>
      </c>
      <c r="AF2549">
        <v>71</v>
      </c>
    </row>
    <row r="2550" spans="1:32">
      <c r="A2550">
        <v>4081</v>
      </c>
      <c r="B2550">
        <v>3181</v>
      </c>
      <c r="C2550" t="s">
        <v>2189</v>
      </c>
      <c r="D2550" t="s">
        <v>1487</v>
      </c>
      <c r="E2550" t="s">
        <v>34</v>
      </c>
      <c r="F2550" t="s">
        <v>13493</v>
      </c>
      <c r="G2550" t="s">
        <v>13494</v>
      </c>
      <c r="H2550" t="s">
        <v>295</v>
      </c>
      <c r="I2550" s="1">
        <v>32143</v>
      </c>
      <c r="J2550" t="s">
        <v>13495</v>
      </c>
      <c r="K2550" t="s">
        <v>10332</v>
      </c>
      <c r="L2550">
        <v>38058</v>
      </c>
      <c r="M2550" t="s">
        <v>295</v>
      </c>
      <c r="N2550" s="1">
        <v>44732</v>
      </c>
      <c r="O2550" s="1">
        <v>44734</v>
      </c>
      <c r="P2550">
        <v>31</v>
      </c>
      <c r="Q2550">
        <v>2</v>
      </c>
      <c r="R2550" t="s">
        <v>53</v>
      </c>
      <c r="S2550">
        <v>1</v>
      </c>
      <c r="T2550">
        <v>0</v>
      </c>
      <c r="U2550">
        <v>2</v>
      </c>
      <c r="V2550">
        <v>266</v>
      </c>
      <c r="W2550" t="s">
        <v>54</v>
      </c>
      <c r="X2550" t="s">
        <v>13496</v>
      </c>
      <c r="Y2550" t="s">
        <v>81</v>
      </c>
      <c r="Z2550" s="1">
        <v>44694</v>
      </c>
      <c r="AA2550" s="2">
        <v>0.65260416666666665</v>
      </c>
      <c r="AB2550" s="2">
        <v>0.91660879629629621</v>
      </c>
      <c r="AC2550" t="s">
        <v>44</v>
      </c>
      <c r="AD2550" t="s">
        <v>45</v>
      </c>
      <c r="AE2550" t="s">
        <v>44</v>
      </c>
      <c r="AF2550">
        <v>133</v>
      </c>
    </row>
    <row r="2551" spans="1:32">
      <c r="A2551">
        <v>4083</v>
      </c>
      <c r="B2551">
        <v>3183</v>
      </c>
      <c r="C2551" t="s">
        <v>1503</v>
      </c>
      <c r="D2551" t="s">
        <v>1348</v>
      </c>
      <c r="E2551" t="s">
        <v>34</v>
      </c>
      <c r="F2551" t="s">
        <v>13497</v>
      </c>
      <c r="G2551" t="s">
        <v>13498</v>
      </c>
      <c r="H2551" t="s">
        <v>405</v>
      </c>
      <c r="I2551" s="1">
        <v>34420</v>
      </c>
      <c r="J2551" t="s">
        <v>13499</v>
      </c>
      <c r="K2551" t="s">
        <v>11191</v>
      </c>
      <c r="L2551">
        <v>27738</v>
      </c>
      <c r="M2551" t="s">
        <v>405</v>
      </c>
      <c r="N2551" s="1">
        <v>44828</v>
      </c>
      <c r="O2551" s="1">
        <v>44832</v>
      </c>
      <c r="P2551">
        <v>29</v>
      </c>
      <c r="Q2551">
        <v>2</v>
      </c>
      <c r="R2551" t="s">
        <v>63</v>
      </c>
      <c r="S2551">
        <v>4</v>
      </c>
      <c r="T2551">
        <v>1</v>
      </c>
      <c r="U2551">
        <v>4</v>
      </c>
      <c r="V2551">
        <v>260</v>
      </c>
      <c r="W2551" t="s">
        <v>54</v>
      </c>
      <c r="X2551" t="s">
        <v>13500</v>
      </c>
      <c r="Y2551" t="s">
        <v>43</v>
      </c>
      <c r="Z2551" s="1">
        <v>44799</v>
      </c>
      <c r="AA2551" s="2">
        <v>0.41115740740740742</v>
      </c>
      <c r="AB2551" s="2">
        <v>0.43201388888888892</v>
      </c>
      <c r="AC2551" t="s">
        <v>45</v>
      </c>
      <c r="AD2551" t="s">
        <v>44</v>
      </c>
      <c r="AE2551" t="s">
        <v>45</v>
      </c>
      <c r="AF2551">
        <v>65</v>
      </c>
    </row>
    <row r="2552" spans="1:32">
      <c r="A2552">
        <v>4084</v>
      </c>
      <c r="B2552">
        <v>3184</v>
      </c>
      <c r="C2552" t="s">
        <v>1015</v>
      </c>
      <c r="D2552" t="s">
        <v>13501</v>
      </c>
      <c r="E2552" t="s">
        <v>34</v>
      </c>
      <c r="F2552" t="s">
        <v>13502</v>
      </c>
      <c r="G2552" t="s">
        <v>13503</v>
      </c>
      <c r="H2552" t="s">
        <v>295</v>
      </c>
      <c r="I2552" s="1">
        <v>32446</v>
      </c>
      <c r="J2552" t="s">
        <v>13504</v>
      </c>
      <c r="K2552" t="s">
        <v>13505</v>
      </c>
      <c r="L2552">
        <v>32719</v>
      </c>
      <c r="M2552" t="s">
        <v>295</v>
      </c>
      <c r="N2552" s="1">
        <v>44873</v>
      </c>
      <c r="O2552" s="1">
        <v>44874</v>
      </c>
      <c r="P2552">
        <v>9</v>
      </c>
      <c r="Q2552">
        <v>1</v>
      </c>
      <c r="R2552" t="s">
        <v>40</v>
      </c>
      <c r="S2552">
        <v>2</v>
      </c>
      <c r="T2552">
        <v>1</v>
      </c>
      <c r="U2552">
        <v>1</v>
      </c>
      <c r="V2552">
        <v>238</v>
      </c>
      <c r="W2552" t="s">
        <v>41</v>
      </c>
      <c r="X2552" t="s">
        <v>13506</v>
      </c>
      <c r="Y2552" t="s">
        <v>65</v>
      </c>
      <c r="Z2552" s="1">
        <v>44837</v>
      </c>
      <c r="AA2552" s="2">
        <v>0.44200231481481483</v>
      </c>
      <c r="AB2552" s="2">
        <v>0.6055787037037037</v>
      </c>
      <c r="AC2552" t="s">
        <v>45</v>
      </c>
      <c r="AD2552" t="s">
        <v>44</v>
      </c>
      <c r="AE2552" t="s">
        <v>44</v>
      </c>
      <c r="AF2552">
        <v>238</v>
      </c>
    </row>
    <row r="2553" spans="1:32">
      <c r="A2553">
        <v>4085</v>
      </c>
      <c r="B2553">
        <v>3185</v>
      </c>
      <c r="C2553" t="s">
        <v>2397</v>
      </c>
      <c r="D2553" t="s">
        <v>3694</v>
      </c>
      <c r="E2553" t="s">
        <v>48</v>
      </c>
      <c r="F2553" t="s">
        <v>13507</v>
      </c>
      <c r="G2553" t="s">
        <v>13508</v>
      </c>
      <c r="H2553" t="s">
        <v>171</v>
      </c>
      <c r="I2553" s="1">
        <v>29599</v>
      </c>
      <c r="J2553" t="s">
        <v>13509</v>
      </c>
      <c r="K2553" t="s">
        <v>13510</v>
      </c>
      <c r="L2553">
        <v>64190</v>
      </c>
      <c r="M2553" t="s">
        <v>171</v>
      </c>
      <c r="N2553" s="1">
        <v>44901</v>
      </c>
      <c r="O2553" s="1">
        <v>44906</v>
      </c>
      <c r="P2553">
        <v>65</v>
      </c>
      <c r="Q2553">
        <v>3</v>
      </c>
      <c r="R2553" t="s">
        <v>63</v>
      </c>
      <c r="S2553">
        <v>3</v>
      </c>
      <c r="T2553">
        <v>2</v>
      </c>
      <c r="U2553">
        <v>5</v>
      </c>
      <c r="V2553">
        <v>450</v>
      </c>
      <c r="W2553" t="s">
        <v>41</v>
      </c>
      <c r="X2553" t="s">
        <v>13511</v>
      </c>
      <c r="Y2553" t="s">
        <v>6</v>
      </c>
      <c r="Z2553" s="1">
        <v>44873</v>
      </c>
      <c r="AA2553" s="2">
        <v>0.59465277777777781</v>
      </c>
      <c r="AB2553" s="2">
        <v>0.28857638888888887</v>
      </c>
      <c r="AC2553" t="s">
        <v>45</v>
      </c>
      <c r="AD2553" t="s">
        <v>45</v>
      </c>
      <c r="AE2553" t="s">
        <v>44</v>
      </c>
      <c r="AF2553">
        <v>90</v>
      </c>
    </row>
    <row r="2554" spans="1:32">
      <c r="A2554">
        <v>4086</v>
      </c>
      <c r="B2554">
        <v>3186</v>
      </c>
      <c r="C2554" t="s">
        <v>434</v>
      </c>
      <c r="D2554" t="s">
        <v>428</v>
      </c>
      <c r="E2554" t="s">
        <v>34</v>
      </c>
      <c r="F2554" t="s">
        <v>13512</v>
      </c>
      <c r="G2554" t="s">
        <v>13513</v>
      </c>
      <c r="H2554" t="s">
        <v>201</v>
      </c>
      <c r="I2554" s="1">
        <v>34846</v>
      </c>
      <c r="J2554" t="s">
        <v>13514</v>
      </c>
      <c r="K2554" t="s">
        <v>13515</v>
      </c>
      <c r="L2554">
        <v>21535</v>
      </c>
      <c r="M2554" t="s">
        <v>201</v>
      </c>
      <c r="N2554" s="1">
        <v>44914</v>
      </c>
      <c r="O2554" s="1">
        <v>44918</v>
      </c>
      <c r="P2554">
        <v>78</v>
      </c>
      <c r="Q2554">
        <v>4</v>
      </c>
      <c r="R2554" t="s">
        <v>40</v>
      </c>
      <c r="S2554">
        <v>4</v>
      </c>
      <c r="T2554">
        <v>2</v>
      </c>
      <c r="U2554">
        <v>4</v>
      </c>
      <c r="V2554">
        <v>832</v>
      </c>
      <c r="W2554" t="s">
        <v>41</v>
      </c>
      <c r="X2554" t="s">
        <v>13516</v>
      </c>
      <c r="Y2554" t="s">
        <v>43</v>
      </c>
      <c r="Z2554" s="1">
        <v>44879</v>
      </c>
      <c r="AA2554" s="2">
        <v>0.90200231481481474</v>
      </c>
      <c r="AB2554" s="2">
        <v>0.15074074074074076</v>
      </c>
      <c r="AC2554" t="s">
        <v>44</v>
      </c>
      <c r="AD2554" t="s">
        <v>45</v>
      </c>
      <c r="AE2554" t="s">
        <v>44</v>
      </c>
      <c r="AF2554">
        <v>208</v>
      </c>
    </row>
    <row r="2555" spans="1:32">
      <c r="A2555">
        <v>4087</v>
      </c>
      <c r="B2555">
        <v>3187</v>
      </c>
      <c r="C2555" t="s">
        <v>5304</v>
      </c>
      <c r="D2555" t="s">
        <v>9025</v>
      </c>
      <c r="E2555" t="s">
        <v>34</v>
      </c>
      <c r="F2555" t="s">
        <v>13517</v>
      </c>
      <c r="G2555">
        <v>4213738814</v>
      </c>
      <c r="H2555" t="s">
        <v>50</v>
      </c>
      <c r="I2555" s="1">
        <v>23702</v>
      </c>
      <c r="J2555" t="s">
        <v>13518</v>
      </c>
      <c r="K2555" t="s">
        <v>13519</v>
      </c>
      <c r="L2555">
        <v>2757</v>
      </c>
      <c r="M2555" t="s">
        <v>50</v>
      </c>
      <c r="N2555" s="1">
        <v>44833</v>
      </c>
      <c r="O2555" s="1">
        <v>44837</v>
      </c>
      <c r="P2555">
        <v>12</v>
      </c>
      <c r="Q2555">
        <v>1</v>
      </c>
      <c r="R2555" t="s">
        <v>40</v>
      </c>
      <c r="S2555">
        <v>3</v>
      </c>
      <c r="T2555">
        <v>1</v>
      </c>
      <c r="U2555">
        <v>4</v>
      </c>
      <c r="V2555">
        <v>900</v>
      </c>
      <c r="W2555" t="s">
        <v>41</v>
      </c>
      <c r="X2555" t="s">
        <v>13520</v>
      </c>
      <c r="Y2555" t="s">
        <v>81</v>
      </c>
      <c r="Z2555" s="1">
        <v>44821</v>
      </c>
      <c r="AA2555" s="2">
        <v>6.5567129629629628E-2</v>
      </c>
      <c r="AB2555" s="2">
        <v>0.56184027777777779</v>
      </c>
      <c r="AC2555" t="s">
        <v>45</v>
      </c>
      <c r="AD2555" t="s">
        <v>45</v>
      </c>
      <c r="AE2555" t="s">
        <v>44</v>
      </c>
      <c r="AF2555">
        <v>225</v>
      </c>
    </row>
    <row r="2556" spans="1:32">
      <c r="A2556">
        <v>4088</v>
      </c>
      <c r="B2556">
        <v>3188</v>
      </c>
      <c r="C2556" t="s">
        <v>822</v>
      </c>
      <c r="D2556" t="s">
        <v>1732</v>
      </c>
      <c r="E2556" t="s">
        <v>48</v>
      </c>
      <c r="F2556" t="s">
        <v>13521</v>
      </c>
      <c r="G2556" t="s">
        <v>13522</v>
      </c>
      <c r="H2556" t="s">
        <v>77</v>
      </c>
      <c r="I2556" s="1">
        <v>19587</v>
      </c>
      <c r="J2556" t="s">
        <v>13523</v>
      </c>
      <c r="K2556" t="s">
        <v>13524</v>
      </c>
      <c r="L2556">
        <v>89875</v>
      </c>
      <c r="M2556" t="s">
        <v>77</v>
      </c>
      <c r="N2556" s="1">
        <v>44629</v>
      </c>
      <c r="O2556" s="1">
        <v>44634</v>
      </c>
      <c r="P2556">
        <v>34</v>
      </c>
      <c r="Q2556">
        <v>2</v>
      </c>
      <c r="R2556" t="s">
        <v>53</v>
      </c>
      <c r="S2556">
        <v>2</v>
      </c>
      <c r="T2556">
        <v>2</v>
      </c>
      <c r="U2556">
        <v>5</v>
      </c>
      <c r="V2556">
        <v>665</v>
      </c>
      <c r="W2556" t="s">
        <v>41</v>
      </c>
      <c r="X2556" t="s">
        <v>13525</v>
      </c>
      <c r="Y2556" t="s">
        <v>81</v>
      </c>
      <c r="Z2556" s="1">
        <v>44592</v>
      </c>
      <c r="AA2556" s="2">
        <v>0.60342592592592592</v>
      </c>
      <c r="AB2556" s="2">
        <v>0.36687500000000001</v>
      </c>
      <c r="AC2556" t="s">
        <v>44</v>
      </c>
      <c r="AD2556" t="s">
        <v>45</v>
      </c>
      <c r="AE2556" t="s">
        <v>45</v>
      </c>
      <c r="AF2556">
        <v>133</v>
      </c>
    </row>
    <row r="2557" spans="1:32">
      <c r="A2557">
        <v>4090</v>
      </c>
      <c r="B2557">
        <v>3190</v>
      </c>
      <c r="C2557" t="s">
        <v>11780</v>
      </c>
      <c r="D2557" t="s">
        <v>2581</v>
      </c>
      <c r="E2557" t="s">
        <v>34</v>
      </c>
      <c r="F2557" t="s">
        <v>13526</v>
      </c>
      <c r="G2557" t="s">
        <v>13527</v>
      </c>
      <c r="H2557" t="s">
        <v>179</v>
      </c>
      <c r="I2557" s="1">
        <v>16148</v>
      </c>
      <c r="J2557" t="s">
        <v>13528</v>
      </c>
      <c r="K2557" t="s">
        <v>6690</v>
      </c>
      <c r="L2557">
        <v>15059</v>
      </c>
      <c r="M2557" t="s">
        <v>179</v>
      </c>
      <c r="N2557" s="1">
        <v>44829</v>
      </c>
      <c r="O2557" s="1">
        <v>44834</v>
      </c>
      <c r="P2557">
        <v>58</v>
      </c>
      <c r="Q2557">
        <v>3</v>
      </c>
      <c r="R2557" t="s">
        <v>53</v>
      </c>
      <c r="S2557">
        <v>2</v>
      </c>
      <c r="T2557">
        <v>1</v>
      </c>
      <c r="U2557">
        <v>5</v>
      </c>
      <c r="V2557">
        <v>740</v>
      </c>
      <c r="W2557" t="s">
        <v>54</v>
      </c>
      <c r="X2557" t="s">
        <v>13529</v>
      </c>
      <c r="Y2557" t="s">
        <v>65</v>
      </c>
      <c r="Z2557" s="1">
        <v>44801</v>
      </c>
      <c r="AA2557" s="2">
        <v>0.75995370370370363</v>
      </c>
      <c r="AB2557" s="2">
        <v>0.67586805555555562</v>
      </c>
      <c r="AC2557" t="s">
        <v>44</v>
      </c>
      <c r="AD2557" t="s">
        <v>45</v>
      </c>
      <c r="AE2557" t="s">
        <v>44</v>
      </c>
      <c r="AF2557">
        <v>148</v>
      </c>
    </row>
    <row r="2558" spans="1:32">
      <c r="A2558">
        <v>4091</v>
      </c>
      <c r="B2558">
        <v>3191</v>
      </c>
      <c r="C2558" t="s">
        <v>410</v>
      </c>
      <c r="D2558" t="s">
        <v>1156</v>
      </c>
      <c r="E2558" t="s">
        <v>48</v>
      </c>
      <c r="F2558" t="s">
        <v>13530</v>
      </c>
      <c r="G2558" t="s">
        <v>13531</v>
      </c>
      <c r="H2558" t="s">
        <v>405</v>
      </c>
      <c r="I2558" s="1">
        <v>31789</v>
      </c>
      <c r="J2558" t="s">
        <v>13532</v>
      </c>
      <c r="K2558" t="s">
        <v>13533</v>
      </c>
      <c r="L2558">
        <v>59763</v>
      </c>
      <c r="M2558" t="s">
        <v>405</v>
      </c>
      <c r="N2558" s="1">
        <v>44747</v>
      </c>
      <c r="O2558" s="1">
        <v>44749</v>
      </c>
      <c r="P2558">
        <v>68</v>
      </c>
      <c r="Q2558">
        <v>3</v>
      </c>
      <c r="R2558" t="s">
        <v>63</v>
      </c>
      <c r="S2558">
        <v>1</v>
      </c>
      <c r="T2558">
        <v>1</v>
      </c>
      <c r="U2558">
        <v>2</v>
      </c>
      <c r="V2558">
        <v>128</v>
      </c>
      <c r="W2558" t="s">
        <v>54</v>
      </c>
      <c r="X2558" t="s">
        <v>13534</v>
      </c>
      <c r="Y2558" t="s">
        <v>65</v>
      </c>
      <c r="Z2558" s="1">
        <v>44711</v>
      </c>
      <c r="AA2558" s="2">
        <v>0.86145833333333333</v>
      </c>
      <c r="AB2558" s="2">
        <v>0.84870370370370374</v>
      </c>
      <c r="AC2558" t="s">
        <v>44</v>
      </c>
      <c r="AD2558" t="s">
        <v>44</v>
      </c>
      <c r="AE2558" t="s">
        <v>45</v>
      </c>
      <c r="AF2558">
        <v>64</v>
      </c>
    </row>
    <row r="2559" spans="1:32">
      <c r="A2559">
        <v>4092</v>
      </c>
      <c r="B2559">
        <v>3192</v>
      </c>
      <c r="C2559" t="s">
        <v>1392</v>
      </c>
      <c r="D2559" t="s">
        <v>13535</v>
      </c>
      <c r="E2559" t="s">
        <v>48</v>
      </c>
      <c r="F2559" t="s">
        <v>13536</v>
      </c>
      <c r="G2559" t="s">
        <v>13537</v>
      </c>
      <c r="H2559" t="s">
        <v>60</v>
      </c>
      <c r="I2559" s="1">
        <v>35346</v>
      </c>
      <c r="J2559" t="s">
        <v>13538</v>
      </c>
      <c r="K2559" t="s">
        <v>13539</v>
      </c>
      <c r="L2559">
        <v>52421</v>
      </c>
      <c r="M2559" t="s">
        <v>60</v>
      </c>
      <c r="N2559" s="1">
        <v>44922</v>
      </c>
      <c r="O2559" s="1">
        <v>44925</v>
      </c>
      <c r="P2559">
        <v>26</v>
      </c>
      <c r="Q2559">
        <v>2</v>
      </c>
      <c r="R2559" t="s">
        <v>63</v>
      </c>
      <c r="S2559">
        <v>1</v>
      </c>
      <c r="T2559">
        <v>1</v>
      </c>
      <c r="U2559">
        <v>3</v>
      </c>
      <c r="V2559">
        <v>192</v>
      </c>
      <c r="W2559" t="s">
        <v>41</v>
      </c>
      <c r="X2559" t="s">
        <v>13540</v>
      </c>
      <c r="Y2559" t="s">
        <v>65</v>
      </c>
      <c r="Z2559" s="1">
        <v>44906</v>
      </c>
      <c r="AA2559" s="2">
        <v>0.40408564814814812</v>
      </c>
      <c r="AB2559" s="2">
        <v>0.88896990740740733</v>
      </c>
      <c r="AC2559" t="s">
        <v>44</v>
      </c>
      <c r="AD2559" t="s">
        <v>45</v>
      </c>
      <c r="AE2559" t="s">
        <v>44</v>
      </c>
      <c r="AF2559">
        <v>64</v>
      </c>
    </row>
    <row r="2560" spans="1:32">
      <c r="A2560">
        <v>4093</v>
      </c>
      <c r="B2560">
        <v>3193</v>
      </c>
      <c r="C2560" t="s">
        <v>489</v>
      </c>
      <c r="D2560" t="s">
        <v>13541</v>
      </c>
      <c r="E2560" t="s">
        <v>34</v>
      </c>
      <c r="F2560" t="s">
        <v>13542</v>
      </c>
      <c r="G2560">
        <f>1-323-217-8363</f>
        <v>-8902</v>
      </c>
      <c r="H2560" t="s">
        <v>86</v>
      </c>
      <c r="I2560" s="1">
        <v>24135</v>
      </c>
      <c r="J2560" t="s">
        <v>13543</v>
      </c>
      <c r="K2560" t="s">
        <v>13544</v>
      </c>
      <c r="L2560">
        <v>97125</v>
      </c>
      <c r="M2560" t="s">
        <v>86</v>
      </c>
      <c r="N2560" s="1">
        <v>44671</v>
      </c>
      <c r="O2560" s="1">
        <v>44675</v>
      </c>
      <c r="P2560">
        <v>43</v>
      </c>
      <c r="Q2560">
        <v>2</v>
      </c>
      <c r="R2560" t="s">
        <v>53</v>
      </c>
      <c r="S2560">
        <v>1</v>
      </c>
      <c r="T2560">
        <v>0</v>
      </c>
      <c r="U2560">
        <v>4</v>
      </c>
      <c r="V2560">
        <v>528</v>
      </c>
      <c r="W2560" t="s">
        <v>41</v>
      </c>
      <c r="X2560" t="s">
        <v>13545</v>
      </c>
      <c r="Y2560" t="s">
        <v>65</v>
      </c>
      <c r="Z2560" s="1">
        <v>44656</v>
      </c>
      <c r="AA2560" s="2">
        <v>0.79006944444444438</v>
      </c>
      <c r="AB2560" s="2">
        <v>0.29387731481481483</v>
      </c>
      <c r="AC2560" t="s">
        <v>44</v>
      </c>
      <c r="AD2560" t="s">
        <v>45</v>
      </c>
      <c r="AE2560" t="s">
        <v>44</v>
      </c>
      <c r="AF2560">
        <v>132</v>
      </c>
    </row>
    <row r="2561" spans="1:32">
      <c r="A2561">
        <v>4094</v>
      </c>
      <c r="B2561">
        <v>3194</v>
      </c>
      <c r="C2561" t="s">
        <v>133</v>
      </c>
      <c r="D2561" t="s">
        <v>3994</v>
      </c>
      <c r="E2561" t="s">
        <v>48</v>
      </c>
      <c r="F2561" t="s">
        <v>13546</v>
      </c>
      <c r="G2561" t="s">
        <v>13547</v>
      </c>
      <c r="H2561" t="s">
        <v>692</v>
      </c>
      <c r="I2561" s="1">
        <v>34107</v>
      </c>
      <c r="J2561" t="s">
        <v>13548</v>
      </c>
      <c r="K2561" t="s">
        <v>13549</v>
      </c>
      <c r="L2561">
        <v>77521</v>
      </c>
      <c r="M2561" t="s">
        <v>692</v>
      </c>
      <c r="N2561" s="1">
        <v>44637</v>
      </c>
      <c r="O2561" s="1">
        <v>44639</v>
      </c>
      <c r="P2561">
        <v>85</v>
      </c>
      <c r="Q2561">
        <v>4</v>
      </c>
      <c r="R2561" t="s">
        <v>53</v>
      </c>
      <c r="S2561">
        <v>4</v>
      </c>
      <c r="T2561">
        <v>2</v>
      </c>
      <c r="U2561">
        <v>2</v>
      </c>
      <c r="V2561">
        <v>262</v>
      </c>
      <c r="W2561" t="s">
        <v>41</v>
      </c>
      <c r="X2561" t="s">
        <v>13550</v>
      </c>
      <c r="Y2561" t="s">
        <v>81</v>
      </c>
      <c r="Z2561" s="1">
        <v>44629</v>
      </c>
      <c r="AA2561" s="2">
        <v>0.69538194444444434</v>
      </c>
      <c r="AB2561" s="2">
        <v>0.78561342592592587</v>
      </c>
      <c r="AC2561" t="s">
        <v>45</v>
      </c>
      <c r="AD2561" t="s">
        <v>45</v>
      </c>
      <c r="AE2561" t="s">
        <v>44</v>
      </c>
      <c r="AF2561">
        <v>131</v>
      </c>
    </row>
    <row r="2562" spans="1:32">
      <c r="A2562">
        <v>4095</v>
      </c>
      <c r="B2562">
        <v>3195</v>
      </c>
      <c r="C2562" t="s">
        <v>2116</v>
      </c>
      <c r="D2562" t="s">
        <v>10420</v>
      </c>
      <c r="E2562" t="s">
        <v>34</v>
      </c>
      <c r="F2562" t="s">
        <v>13551</v>
      </c>
      <c r="G2562" t="s">
        <v>13552</v>
      </c>
      <c r="H2562" t="s">
        <v>209</v>
      </c>
      <c r="I2562" s="1">
        <v>29275</v>
      </c>
      <c r="J2562" t="s">
        <v>13553</v>
      </c>
      <c r="K2562" t="s">
        <v>13554</v>
      </c>
      <c r="L2562">
        <v>44335</v>
      </c>
      <c r="M2562" t="s">
        <v>209</v>
      </c>
      <c r="N2562" s="1">
        <v>44614</v>
      </c>
      <c r="O2562" s="1">
        <v>44619</v>
      </c>
      <c r="P2562">
        <v>42</v>
      </c>
      <c r="Q2562">
        <v>2</v>
      </c>
      <c r="R2562" t="s">
        <v>40</v>
      </c>
      <c r="S2562">
        <v>1</v>
      </c>
      <c r="T2562">
        <v>2</v>
      </c>
      <c r="U2562">
        <v>5</v>
      </c>
      <c r="V2562">
        <v>1105</v>
      </c>
      <c r="W2562" t="s">
        <v>41</v>
      </c>
      <c r="X2562" t="s">
        <v>13555</v>
      </c>
      <c r="Y2562" t="s">
        <v>43</v>
      </c>
      <c r="Z2562" s="1">
        <v>44605</v>
      </c>
      <c r="AA2562" s="2">
        <v>0.58302083333333332</v>
      </c>
      <c r="AB2562" s="2">
        <v>0.67905092592592586</v>
      </c>
      <c r="AC2562" t="s">
        <v>44</v>
      </c>
      <c r="AD2562" t="s">
        <v>45</v>
      </c>
      <c r="AE2562" t="s">
        <v>45</v>
      </c>
      <c r="AF2562">
        <v>221</v>
      </c>
    </row>
    <row r="2563" spans="1:32">
      <c r="A2563">
        <v>4096</v>
      </c>
      <c r="B2563">
        <v>3196</v>
      </c>
      <c r="C2563" t="s">
        <v>602</v>
      </c>
      <c r="D2563" t="s">
        <v>4286</v>
      </c>
      <c r="E2563" t="s">
        <v>48</v>
      </c>
      <c r="F2563" t="s">
        <v>13556</v>
      </c>
      <c r="G2563" t="s">
        <v>13557</v>
      </c>
      <c r="H2563" t="s">
        <v>171</v>
      </c>
      <c r="I2563" s="1">
        <v>23376</v>
      </c>
      <c r="J2563" t="s">
        <v>13558</v>
      </c>
      <c r="K2563" t="s">
        <v>432</v>
      </c>
      <c r="L2563">
        <v>99365</v>
      </c>
      <c r="M2563" t="s">
        <v>171</v>
      </c>
      <c r="N2563" s="1">
        <v>44886</v>
      </c>
      <c r="O2563" s="1">
        <v>44887</v>
      </c>
      <c r="P2563">
        <v>39</v>
      </c>
      <c r="Q2563">
        <v>2</v>
      </c>
      <c r="R2563" t="s">
        <v>40</v>
      </c>
      <c r="S2563">
        <v>2</v>
      </c>
      <c r="T2563">
        <v>2</v>
      </c>
      <c r="U2563">
        <v>1</v>
      </c>
      <c r="V2563">
        <v>248</v>
      </c>
      <c r="W2563" t="s">
        <v>41</v>
      </c>
      <c r="X2563" t="s">
        <v>13559</v>
      </c>
      <c r="Y2563" t="s">
        <v>6</v>
      </c>
      <c r="Z2563" s="1">
        <v>44856</v>
      </c>
      <c r="AA2563" s="2">
        <v>0.19738425925925926</v>
      </c>
      <c r="AB2563" s="2">
        <v>0.2835300925925926</v>
      </c>
      <c r="AC2563" t="s">
        <v>45</v>
      </c>
      <c r="AD2563" t="s">
        <v>45</v>
      </c>
      <c r="AE2563" t="s">
        <v>45</v>
      </c>
      <c r="AF2563">
        <v>248</v>
      </c>
    </row>
    <row r="2564" spans="1:32">
      <c r="A2564">
        <v>4097</v>
      </c>
      <c r="B2564">
        <v>3197</v>
      </c>
      <c r="C2564" t="s">
        <v>13560</v>
      </c>
      <c r="D2564" t="s">
        <v>10328</v>
      </c>
      <c r="E2564" t="s">
        <v>34</v>
      </c>
      <c r="F2564" t="s">
        <v>13561</v>
      </c>
      <c r="G2564" t="s">
        <v>13562</v>
      </c>
      <c r="H2564" t="s">
        <v>692</v>
      </c>
      <c r="I2564" s="1">
        <v>27072</v>
      </c>
      <c r="J2564" t="s">
        <v>13563</v>
      </c>
      <c r="K2564" t="s">
        <v>13564</v>
      </c>
      <c r="L2564">
        <v>77025</v>
      </c>
      <c r="M2564" t="s">
        <v>692</v>
      </c>
      <c r="N2564" s="1">
        <v>44785</v>
      </c>
      <c r="O2564" s="1">
        <v>44789</v>
      </c>
      <c r="P2564">
        <v>42</v>
      </c>
      <c r="Q2564">
        <v>2</v>
      </c>
      <c r="R2564" t="s">
        <v>40</v>
      </c>
      <c r="S2564">
        <v>2</v>
      </c>
      <c r="T2564">
        <v>0</v>
      </c>
      <c r="U2564">
        <v>4</v>
      </c>
      <c r="V2564">
        <v>904</v>
      </c>
      <c r="W2564" t="s">
        <v>54</v>
      </c>
      <c r="X2564" t="s">
        <v>13565</v>
      </c>
      <c r="Y2564" t="s">
        <v>81</v>
      </c>
      <c r="Z2564" s="1">
        <v>44775</v>
      </c>
      <c r="AA2564" s="2">
        <v>0.68967592592592597</v>
      </c>
      <c r="AB2564" s="2">
        <v>0.81004629629629632</v>
      </c>
      <c r="AC2564" t="s">
        <v>45</v>
      </c>
      <c r="AD2564" t="s">
        <v>44</v>
      </c>
      <c r="AE2564" t="s">
        <v>44</v>
      </c>
      <c r="AF2564">
        <v>226</v>
      </c>
    </row>
    <row r="2565" spans="1:32">
      <c r="A2565">
        <v>4098</v>
      </c>
      <c r="B2565">
        <v>3198</v>
      </c>
      <c r="C2565" t="s">
        <v>284</v>
      </c>
      <c r="D2565" t="s">
        <v>768</v>
      </c>
      <c r="E2565" t="s">
        <v>34</v>
      </c>
      <c r="F2565" t="s">
        <v>13566</v>
      </c>
      <c r="G2565" t="s">
        <v>13567</v>
      </c>
      <c r="H2565" t="s">
        <v>50</v>
      </c>
      <c r="I2565" s="1">
        <v>26904</v>
      </c>
      <c r="J2565" t="s">
        <v>13568</v>
      </c>
      <c r="K2565" t="s">
        <v>13569</v>
      </c>
      <c r="L2565">
        <v>77115</v>
      </c>
      <c r="M2565" t="s">
        <v>50</v>
      </c>
      <c r="N2565" s="1">
        <v>44726</v>
      </c>
      <c r="O2565" s="1">
        <v>44728</v>
      </c>
      <c r="P2565">
        <v>71</v>
      </c>
      <c r="Q2565">
        <v>3</v>
      </c>
      <c r="R2565" t="s">
        <v>63</v>
      </c>
      <c r="S2565">
        <v>2</v>
      </c>
      <c r="T2565">
        <v>1</v>
      </c>
      <c r="U2565">
        <v>2</v>
      </c>
      <c r="V2565">
        <v>142</v>
      </c>
      <c r="W2565" t="s">
        <v>41</v>
      </c>
      <c r="X2565" t="s">
        <v>13570</v>
      </c>
      <c r="Y2565" t="s">
        <v>65</v>
      </c>
      <c r="Z2565" s="1">
        <v>44695</v>
      </c>
      <c r="AA2565" s="2">
        <v>0.67797453703703703</v>
      </c>
      <c r="AB2565" s="2">
        <v>0.30135416666666665</v>
      </c>
      <c r="AC2565" t="s">
        <v>45</v>
      </c>
      <c r="AD2565" t="s">
        <v>44</v>
      </c>
      <c r="AE2565" t="s">
        <v>44</v>
      </c>
      <c r="AF2565">
        <v>71</v>
      </c>
    </row>
    <row r="2566" spans="1:32">
      <c r="A2566">
        <v>4099</v>
      </c>
      <c r="B2566">
        <v>3199</v>
      </c>
      <c r="C2566" t="s">
        <v>10507</v>
      </c>
      <c r="D2566" t="s">
        <v>3901</v>
      </c>
      <c r="E2566" t="s">
        <v>48</v>
      </c>
      <c r="F2566" t="s">
        <v>13571</v>
      </c>
      <c r="G2566" t="s">
        <v>13572</v>
      </c>
      <c r="H2566" t="s">
        <v>101</v>
      </c>
      <c r="I2566" s="1">
        <v>19391</v>
      </c>
      <c r="J2566" t="s">
        <v>13573</v>
      </c>
      <c r="K2566" t="s">
        <v>13574</v>
      </c>
      <c r="L2566">
        <v>39199</v>
      </c>
      <c r="M2566" t="s">
        <v>101</v>
      </c>
      <c r="N2566" s="1">
        <v>44649</v>
      </c>
      <c r="O2566" s="1">
        <v>44651</v>
      </c>
      <c r="P2566">
        <v>19</v>
      </c>
      <c r="Q2566">
        <v>1</v>
      </c>
      <c r="R2566" t="s">
        <v>53</v>
      </c>
      <c r="S2566">
        <v>2</v>
      </c>
      <c r="T2566">
        <v>0</v>
      </c>
      <c r="U2566">
        <v>2</v>
      </c>
      <c r="V2566">
        <v>298</v>
      </c>
      <c r="W2566" t="s">
        <v>54</v>
      </c>
      <c r="X2566" t="s">
        <v>13575</v>
      </c>
      <c r="Y2566" t="s">
        <v>6</v>
      </c>
      <c r="Z2566" s="1">
        <v>44626</v>
      </c>
      <c r="AA2566" s="2">
        <v>0.42744212962962963</v>
      </c>
      <c r="AB2566" s="2">
        <v>0.38680555555555557</v>
      </c>
      <c r="AC2566" t="s">
        <v>44</v>
      </c>
      <c r="AD2566" t="s">
        <v>44</v>
      </c>
      <c r="AE2566" t="s">
        <v>45</v>
      </c>
      <c r="AF2566">
        <v>149</v>
      </c>
    </row>
    <row r="2567" spans="1:32">
      <c r="A2567">
        <v>4100</v>
      </c>
      <c r="B2567">
        <v>3200</v>
      </c>
      <c r="C2567" t="s">
        <v>391</v>
      </c>
      <c r="D2567" t="s">
        <v>1433</v>
      </c>
      <c r="E2567" t="s">
        <v>48</v>
      </c>
      <c r="F2567" t="s">
        <v>13576</v>
      </c>
      <c r="G2567" t="s">
        <v>13577</v>
      </c>
      <c r="H2567" t="s">
        <v>537</v>
      </c>
      <c r="I2567" s="1">
        <v>38578</v>
      </c>
      <c r="J2567" t="s">
        <v>13578</v>
      </c>
      <c r="K2567" t="s">
        <v>13579</v>
      </c>
      <c r="L2567">
        <v>42938</v>
      </c>
      <c r="M2567" t="s">
        <v>537</v>
      </c>
      <c r="N2567" s="1">
        <v>44931</v>
      </c>
      <c r="O2567" s="1">
        <v>44936</v>
      </c>
      <c r="P2567">
        <v>11</v>
      </c>
      <c r="Q2567">
        <v>1</v>
      </c>
      <c r="R2567" t="s">
        <v>63</v>
      </c>
      <c r="S2567">
        <v>1</v>
      </c>
      <c r="T2567">
        <v>2</v>
      </c>
      <c r="U2567">
        <v>5</v>
      </c>
      <c r="V2567">
        <v>360</v>
      </c>
      <c r="W2567" t="s">
        <v>41</v>
      </c>
      <c r="X2567" t="s">
        <v>13580</v>
      </c>
      <c r="Y2567" t="s">
        <v>65</v>
      </c>
      <c r="Z2567" s="1">
        <v>44898</v>
      </c>
      <c r="AA2567" s="2">
        <v>0.60556712962962966</v>
      </c>
      <c r="AB2567" s="2">
        <v>0.41530092592592593</v>
      </c>
      <c r="AC2567" t="s">
        <v>45</v>
      </c>
      <c r="AD2567" t="s">
        <v>44</v>
      </c>
      <c r="AE2567" t="s">
        <v>44</v>
      </c>
      <c r="AF2567">
        <v>72</v>
      </c>
    </row>
    <row r="2568" spans="1:32">
      <c r="A2568">
        <v>4101</v>
      </c>
      <c r="B2568">
        <v>3201</v>
      </c>
      <c r="C2568" t="s">
        <v>205</v>
      </c>
      <c r="D2568" t="s">
        <v>2593</v>
      </c>
      <c r="E2568" t="s">
        <v>34</v>
      </c>
      <c r="F2568" t="s">
        <v>13581</v>
      </c>
      <c r="G2568" t="s">
        <v>13582</v>
      </c>
      <c r="H2568" t="s">
        <v>179</v>
      </c>
      <c r="I2568" s="1">
        <v>28402</v>
      </c>
      <c r="J2568" t="s">
        <v>13583</v>
      </c>
      <c r="K2568" t="s">
        <v>13584</v>
      </c>
      <c r="L2568">
        <v>24650</v>
      </c>
      <c r="M2568" t="s">
        <v>179</v>
      </c>
      <c r="N2568" s="1">
        <v>44939</v>
      </c>
      <c r="O2568" s="1">
        <v>44942</v>
      </c>
      <c r="P2568">
        <v>22</v>
      </c>
      <c r="Q2568">
        <v>1</v>
      </c>
      <c r="R2568" t="s">
        <v>53</v>
      </c>
      <c r="S2568">
        <v>4</v>
      </c>
      <c r="T2568">
        <v>2</v>
      </c>
      <c r="U2568">
        <v>3</v>
      </c>
      <c r="V2568">
        <v>435</v>
      </c>
      <c r="W2568" t="s">
        <v>41</v>
      </c>
      <c r="X2568" t="s">
        <v>13585</v>
      </c>
      <c r="Y2568" t="s">
        <v>81</v>
      </c>
      <c r="Z2568" s="1">
        <v>44914</v>
      </c>
      <c r="AA2568" s="2">
        <v>0.90751157407407401</v>
      </c>
      <c r="AB2568" s="2">
        <v>0.15106481481481482</v>
      </c>
      <c r="AC2568" t="s">
        <v>44</v>
      </c>
      <c r="AD2568" t="s">
        <v>44</v>
      </c>
      <c r="AE2568" t="s">
        <v>44</v>
      </c>
      <c r="AF2568">
        <v>145</v>
      </c>
    </row>
    <row r="2569" spans="1:32">
      <c r="A2569">
        <v>4102</v>
      </c>
      <c r="B2569">
        <v>3202</v>
      </c>
      <c r="C2569" t="s">
        <v>5703</v>
      </c>
      <c r="D2569" t="s">
        <v>1128</v>
      </c>
      <c r="E2569" t="s">
        <v>48</v>
      </c>
      <c r="F2569" t="s">
        <v>13586</v>
      </c>
      <c r="G2569" t="s">
        <v>13587</v>
      </c>
      <c r="H2569" t="s">
        <v>201</v>
      </c>
      <c r="I2569" s="1">
        <v>34862</v>
      </c>
      <c r="J2569" t="s">
        <v>13588</v>
      </c>
      <c r="K2569" t="s">
        <v>13589</v>
      </c>
      <c r="L2569">
        <v>91963</v>
      </c>
      <c r="M2569" t="s">
        <v>201</v>
      </c>
      <c r="N2569" s="1">
        <v>44632</v>
      </c>
      <c r="O2569" s="1">
        <v>44633</v>
      </c>
      <c r="P2569">
        <v>100</v>
      </c>
      <c r="Q2569">
        <v>4</v>
      </c>
      <c r="R2569" t="s">
        <v>53</v>
      </c>
      <c r="S2569">
        <v>1</v>
      </c>
      <c r="T2569">
        <v>0</v>
      </c>
      <c r="U2569">
        <v>1</v>
      </c>
      <c r="V2569">
        <v>147</v>
      </c>
      <c r="W2569" t="s">
        <v>41</v>
      </c>
      <c r="X2569" t="s">
        <v>13590</v>
      </c>
      <c r="Y2569" t="s">
        <v>65</v>
      </c>
      <c r="Z2569" s="1">
        <v>44619</v>
      </c>
      <c r="AA2569" s="2">
        <v>0.97131944444444451</v>
      </c>
      <c r="AB2569" s="2">
        <v>0.30350694444444443</v>
      </c>
      <c r="AC2569" t="s">
        <v>45</v>
      </c>
      <c r="AD2569" t="s">
        <v>45</v>
      </c>
      <c r="AE2569" t="s">
        <v>45</v>
      </c>
      <c r="AF2569">
        <v>147</v>
      </c>
    </row>
    <row r="2570" spans="1:32">
      <c r="A2570">
        <v>4103</v>
      </c>
      <c r="B2570">
        <v>3203</v>
      </c>
      <c r="C2570" t="s">
        <v>3145</v>
      </c>
      <c r="D2570" t="s">
        <v>2533</v>
      </c>
      <c r="E2570" t="s">
        <v>48</v>
      </c>
      <c r="F2570" t="s">
        <v>13591</v>
      </c>
      <c r="G2570" t="s">
        <v>13592</v>
      </c>
      <c r="H2570" t="s">
        <v>129</v>
      </c>
      <c r="I2570" s="1">
        <v>23955</v>
      </c>
      <c r="J2570" t="s">
        <v>13593</v>
      </c>
      <c r="K2570" t="s">
        <v>13594</v>
      </c>
      <c r="L2570">
        <v>28411</v>
      </c>
      <c r="M2570" t="s">
        <v>129</v>
      </c>
      <c r="N2570" s="1">
        <v>44747</v>
      </c>
      <c r="O2570" s="1">
        <v>44751</v>
      </c>
      <c r="P2570">
        <v>98</v>
      </c>
      <c r="Q2570">
        <v>4</v>
      </c>
      <c r="R2570" t="s">
        <v>63</v>
      </c>
      <c r="S2570">
        <v>2</v>
      </c>
      <c r="T2570">
        <v>1</v>
      </c>
      <c r="U2570">
        <v>4</v>
      </c>
      <c r="V2570">
        <v>304</v>
      </c>
      <c r="W2570" t="s">
        <v>41</v>
      </c>
      <c r="X2570" t="s">
        <v>13595</v>
      </c>
      <c r="Y2570" t="s">
        <v>6</v>
      </c>
      <c r="Z2570" s="1">
        <v>44725</v>
      </c>
      <c r="AA2570" s="2">
        <v>0.73790509259259263</v>
      </c>
      <c r="AB2570" s="2">
        <v>0.57222222222222219</v>
      </c>
      <c r="AC2570" t="s">
        <v>45</v>
      </c>
      <c r="AD2570" t="s">
        <v>45</v>
      </c>
      <c r="AE2570" t="s">
        <v>45</v>
      </c>
      <c r="AF2570">
        <v>76</v>
      </c>
    </row>
    <row r="2571" spans="1:32">
      <c r="A2571">
        <v>4104</v>
      </c>
      <c r="B2571">
        <v>3204</v>
      </c>
      <c r="C2571" t="s">
        <v>2137</v>
      </c>
      <c r="D2571" t="s">
        <v>768</v>
      </c>
      <c r="E2571" t="s">
        <v>48</v>
      </c>
      <c r="F2571" t="s">
        <v>13596</v>
      </c>
      <c r="G2571">
        <v>7819023969</v>
      </c>
      <c r="H2571" t="s">
        <v>171</v>
      </c>
      <c r="I2571" s="1">
        <v>36979</v>
      </c>
      <c r="J2571" t="s">
        <v>13597</v>
      </c>
      <c r="K2571" t="s">
        <v>13598</v>
      </c>
      <c r="L2571">
        <v>11670</v>
      </c>
      <c r="M2571" t="s">
        <v>171</v>
      </c>
      <c r="N2571" s="1">
        <v>44692</v>
      </c>
      <c r="O2571" s="1">
        <v>44693</v>
      </c>
      <c r="P2571">
        <v>69</v>
      </c>
      <c r="Q2571">
        <v>3</v>
      </c>
      <c r="R2571" t="s">
        <v>40</v>
      </c>
      <c r="S2571">
        <v>4</v>
      </c>
      <c r="T2571">
        <v>1</v>
      </c>
      <c r="U2571">
        <v>1</v>
      </c>
      <c r="V2571">
        <v>218</v>
      </c>
      <c r="W2571" t="s">
        <v>54</v>
      </c>
      <c r="X2571" t="s">
        <v>13599</v>
      </c>
      <c r="Y2571" t="s">
        <v>65</v>
      </c>
      <c r="Z2571" s="1">
        <v>44682</v>
      </c>
      <c r="AA2571" s="2">
        <v>0.78380787037037036</v>
      </c>
      <c r="AB2571" s="2">
        <v>0.11789351851851852</v>
      </c>
      <c r="AC2571" t="s">
        <v>45</v>
      </c>
      <c r="AD2571" t="s">
        <v>44</v>
      </c>
      <c r="AE2571" t="s">
        <v>45</v>
      </c>
      <c r="AF2571">
        <v>218</v>
      </c>
    </row>
    <row r="2572" spans="1:32">
      <c r="A2572">
        <v>4108</v>
      </c>
      <c r="B2572">
        <v>3208</v>
      </c>
      <c r="C2572" t="s">
        <v>469</v>
      </c>
      <c r="D2572" t="s">
        <v>970</v>
      </c>
      <c r="E2572" t="s">
        <v>48</v>
      </c>
      <c r="F2572" t="s">
        <v>13600</v>
      </c>
      <c r="G2572" t="s">
        <v>13601</v>
      </c>
      <c r="H2572" t="s">
        <v>156</v>
      </c>
      <c r="I2572" s="1">
        <v>35408</v>
      </c>
      <c r="J2572" t="s">
        <v>13602</v>
      </c>
      <c r="K2572" t="s">
        <v>13603</v>
      </c>
      <c r="L2572">
        <v>41039</v>
      </c>
      <c r="M2572" t="s">
        <v>156</v>
      </c>
      <c r="N2572" s="1">
        <v>44698</v>
      </c>
      <c r="O2572" s="1">
        <v>44701</v>
      </c>
      <c r="P2572">
        <v>8</v>
      </c>
      <c r="Q2572">
        <v>1</v>
      </c>
      <c r="R2572" t="s">
        <v>63</v>
      </c>
      <c r="S2572">
        <v>4</v>
      </c>
      <c r="T2572">
        <v>2</v>
      </c>
      <c r="U2572">
        <v>3</v>
      </c>
      <c r="V2572">
        <v>234</v>
      </c>
      <c r="W2572" t="s">
        <v>41</v>
      </c>
      <c r="X2572" t="s">
        <v>13604</v>
      </c>
      <c r="Y2572" t="s">
        <v>43</v>
      </c>
      <c r="Z2572" s="1">
        <v>44664</v>
      </c>
      <c r="AA2572" s="2">
        <v>0.81063657407407408</v>
      </c>
      <c r="AB2572" s="2">
        <v>0.28913194444444446</v>
      </c>
      <c r="AC2572" t="s">
        <v>45</v>
      </c>
      <c r="AD2572" t="s">
        <v>45</v>
      </c>
      <c r="AE2572" t="s">
        <v>45</v>
      </c>
      <c r="AF2572">
        <v>78</v>
      </c>
    </row>
    <row r="2573" spans="1:32">
      <c r="A2573">
        <v>4111</v>
      </c>
      <c r="B2573">
        <v>3211</v>
      </c>
      <c r="C2573" t="s">
        <v>1907</v>
      </c>
      <c r="D2573" t="s">
        <v>4530</v>
      </c>
      <c r="E2573" t="s">
        <v>34</v>
      </c>
      <c r="F2573" t="s">
        <v>13605</v>
      </c>
      <c r="G2573" t="s">
        <v>13606</v>
      </c>
      <c r="H2573" t="s">
        <v>418</v>
      </c>
      <c r="I2573" s="1">
        <v>28042</v>
      </c>
      <c r="J2573" t="s">
        <v>13607</v>
      </c>
      <c r="K2573" t="s">
        <v>13608</v>
      </c>
      <c r="L2573">
        <v>86659</v>
      </c>
      <c r="M2573" t="s">
        <v>418</v>
      </c>
      <c r="N2573" s="1">
        <v>44674</v>
      </c>
      <c r="O2573" s="1">
        <v>44677</v>
      </c>
      <c r="P2573">
        <v>71</v>
      </c>
      <c r="Q2573">
        <v>3</v>
      </c>
      <c r="R2573" t="s">
        <v>63</v>
      </c>
      <c r="S2573">
        <v>3</v>
      </c>
      <c r="T2573">
        <v>0</v>
      </c>
      <c r="U2573">
        <v>3</v>
      </c>
      <c r="V2573">
        <v>240</v>
      </c>
      <c r="W2573" t="s">
        <v>41</v>
      </c>
      <c r="X2573" t="s">
        <v>13609</v>
      </c>
      <c r="Y2573" t="s">
        <v>81</v>
      </c>
      <c r="Z2573" s="1">
        <v>44641</v>
      </c>
      <c r="AA2573" s="2">
        <v>0.19572916666666665</v>
      </c>
      <c r="AB2573" s="2">
        <v>6.9803240740740735E-2</v>
      </c>
      <c r="AC2573" t="s">
        <v>45</v>
      </c>
      <c r="AD2573" t="s">
        <v>44</v>
      </c>
      <c r="AE2573" t="s">
        <v>45</v>
      </c>
      <c r="AF2573">
        <v>80</v>
      </c>
    </row>
    <row r="2574" spans="1:32">
      <c r="A2574">
        <v>4112</v>
      </c>
      <c r="B2574">
        <v>3212</v>
      </c>
      <c r="C2574" t="s">
        <v>3540</v>
      </c>
      <c r="D2574" t="s">
        <v>716</v>
      </c>
      <c r="E2574" t="s">
        <v>34</v>
      </c>
      <c r="F2574" t="s">
        <v>13610</v>
      </c>
      <c r="G2574" t="s">
        <v>13611</v>
      </c>
      <c r="H2574" t="s">
        <v>135</v>
      </c>
      <c r="I2574" s="1">
        <v>22288</v>
      </c>
      <c r="J2574" t="s">
        <v>13612</v>
      </c>
      <c r="K2574" t="s">
        <v>13613</v>
      </c>
      <c r="L2574">
        <v>21584</v>
      </c>
      <c r="M2574" t="s">
        <v>135</v>
      </c>
      <c r="N2574" s="1">
        <v>44931</v>
      </c>
      <c r="O2574" s="1">
        <v>44932</v>
      </c>
      <c r="P2574">
        <v>93</v>
      </c>
      <c r="Q2574">
        <v>4</v>
      </c>
      <c r="R2574" t="s">
        <v>40</v>
      </c>
      <c r="S2574">
        <v>1</v>
      </c>
      <c r="T2574">
        <v>2</v>
      </c>
      <c r="U2574">
        <v>1</v>
      </c>
      <c r="V2574">
        <v>216</v>
      </c>
      <c r="W2574" t="s">
        <v>41</v>
      </c>
      <c r="X2574" t="s">
        <v>13614</v>
      </c>
      <c r="Y2574" t="s">
        <v>43</v>
      </c>
      <c r="Z2574" s="1">
        <v>44893</v>
      </c>
      <c r="AA2574" s="2">
        <v>8.68287037037037E-2</v>
      </c>
      <c r="AB2574" s="2">
        <v>0.32295138888888891</v>
      </c>
      <c r="AC2574" t="s">
        <v>44</v>
      </c>
      <c r="AD2574" t="s">
        <v>44</v>
      </c>
      <c r="AE2574" t="s">
        <v>45</v>
      </c>
      <c r="AF2574">
        <v>216</v>
      </c>
    </row>
    <row r="2575" spans="1:32">
      <c r="A2575">
        <v>4113</v>
      </c>
      <c r="B2575">
        <v>3213</v>
      </c>
      <c r="C2575" t="s">
        <v>3038</v>
      </c>
      <c r="D2575" t="s">
        <v>5519</v>
      </c>
      <c r="E2575" t="s">
        <v>48</v>
      </c>
      <c r="F2575" t="s">
        <v>13615</v>
      </c>
      <c r="G2575" t="s">
        <v>13616</v>
      </c>
      <c r="H2575" t="s">
        <v>179</v>
      </c>
      <c r="I2575" s="1">
        <v>32048</v>
      </c>
      <c r="J2575" t="s">
        <v>13617</v>
      </c>
      <c r="K2575" t="s">
        <v>13618</v>
      </c>
      <c r="L2575">
        <v>21786</v>
      </c>
      <c r="M2575" t="s">
        <v>179</v>
      </c>
      <c r="N2575" s="1">
        <v>44901</v>
      </c>
      <c r="O2575" s="1">
        <v>44904</v>
      </c>
      <c r="P2575">
        <v>11</v>
      </c>
      <c r="Q2575">
        <v>1</v>
      </c>
      <c r="R2575" t="s">
        <v>63</v>
      </c>
      <c r="S2575">
        <v>4</v>
      </c>
      <c r="T2575">
        <v>1</v>
      </c>
      <c r="U2575">
        <v>3</v>
      </c>
      <c r="V2575">
        <v>255</v>
      </c>
      <c r="W2575" t="s">
        <v>41</v>
      </c>
      <c r="X2575" t="s">
        <v>13619</v>
      </c>
      <c r="Y2575" t="s">
        <v>6</v>
      </c>
      <c r="Z2575" s="1">
        <v>44871</v>
      </c>
      <c r="AA2575" s="2">
        <v>0.86395833333333327</v>
      </c>
      <c r="AB2575" s="2">
        <v>0.66015046296296298</v>
      </c>
      <c r="AC2575" t="s">
        <v>44</v>
      </c>
      <c r="AD2575" t="s">
        <v>44</v>
      </c>
      <c r="AE2575" t="s">
        <v>44</v>
      </c>
      <c r="AF2575">
        <v>85</v>
      </c>
    </row>
    <row r="2576" spans="1:32">
      <c r="A2576">
        <v>4114</v>
      </c>
      <c r="B2576">
        <v>3214</v>
      </c>
      <c r="C2576" t="s">
        <v>1189</v>
      </c>
      <c r="D2576" t="s">
        <v>3789</v>
      </c>
      <c r="E2576" t="s">
        <v>34</v>
      </c>
      <c r="F2576" t="s">
        <v>13620</v>
      </c>
      <c r="G2576" t="s">
        <v>13621</v>
      </c>
      <c r="H2576" t="s">
        <v>171</v>
      </c>
      <c r="I2576" s="1">
        <v>16358</v>
      </c>
      <c r="J2576" t="s">
        <v>13622</v>
      </c>
      <c r="K2576" t="s">
        <v>13623</v>
      </c>
      <c r="L2576">
        <v>95506</v>
      </c>
      <c r="M2576" t="s">
        <v>171</v>
      </c>
      <c r="N2576" s="1">
        <v>44922</v>
      </c>
      <c r="O2576" s="1">
        <v>44924</v>
      </c>
      <c r="P2576">
        <v>55</v>
      </c>
      <c r="Q2576">
        <v>3</v>
      </c>
      <c r="R2576" t="s">
        <v>53</v>
      </c>
      <c r="S2576">
        <v>2</v>
      </c>
      <c r="T2576">
        <v>0</v>
      </c>
      <c r="U2576">
        <v>2</v>
      </c>
      <c r="V2576">
        <v>252</v>
      </c>
      <c r="W2576" t="s">
        <v>54</v>
      </c>
      <c r="X2576" t="s">
        <v>13624</v>
      </c>
      <c r="Y2576" t="s">
        <v>65</v>
      </c>
      <c r="Z2576" s="1">
        <v>44910</v>
      </c>
      <c r="AA2576" s="2">
        <v>0.16041666666666668</v>
      </c>
      <c r="AB2576" s="2">
        <v>0.28112268518518518</v>
      </c>
      <c r="AC2576" t="s">
        <v>44</v>
      </c>
      <c r="AD2576" t="s">
        <v>44</v>
      </c>
      <c r="AE2576" t="s">
        <v>45</v>
      </c>
      <c r="AF2576">
        <v>126</v>
      </c>
    </row>
    <row r="2577" spans="1:32">
      <c r="A2577">
        <v>4115</v>
      </c>
      <c r="B2577">
        <v>3215</v>
      </c>
      <c r="C2577" t="s">
        <v>13625</v>
      </c>
      <c r="D2577" t="s">
        <v>13626</v>
      </c>
      <c r="E2577" t="s">
        <v>34</v>
      </c>
      <c r="F2577" t="s">
        <v>13627</v>
      </c>
      <c r="G2577" t="s">
        <v>13628</v>
      </c>
      <c r="H2577" t="s">
        <v>122</v>
      </c>
      <c r="I2577" s="1">
        <v>37818</v>
      </c>
      <c r="J2577" t="s">
        <v>13629</v>
      </c>
      <c r="K2577" t="s">
        <v>451</v>
      </c>
      <c r="L2577">
        <v>7905</v>
      </c>
      <c r="M2577" t="s">
        <v>122</v>
      </c>
      <c r="N2577" s="1">
        <v>44941</v>
      </c>
      <c r="O2577" s="1">
        <v>44944</v>
      </c>
      <c r="P2577">
        <v>47</v>
      </c>
      <c r="Q2577">
        <v>2</v>
      </c>
      <c r="R2577" t="s">
        <v>63</v>
      </c>
      <c r="S2577">
        <v>1</v>
      </c>
      <c r="T2577">
        <v>0</v>
      </c>
      <c r="U2577">
        <v>3</v>
      </c>
      <c r="V2577">
        <v>207</v>
      </c>
      <c r="W2577" t="s">
        <v>41</v>
      </c>
      <c r="X2577" t="s">
        <v>13630</v>
      </c>
      <c r="Y2577" t="s">
        <v>6</v>
      </c>
      <c r="Z2577" s="1">
        <v>44904</v>
      </c>
      <c r="AA2577" s="2">
        <v>0.2936111111111111</v>
      </c>
      <c r="AB2577" s="2">
        <v>0.43266203703703704</v>
      </c>
      <c r="AC2577" t="s">
        <v>45</v>
      </c>
      <c r="AD2577" t="s">
        <v>45</v>
      </c>
      <c r="AE2577" t="s">
        <v>44</v>
      </c>
      <c r="AF2577">
        <v>69</v>
      </c>
    </row>
    <row r="2578" spans="1:32">
      <c r="A2578">
        <v>4116</v>
      </c>
      <c r="B2578">
        <v>3216</v>
      </c>
      <c r="C2578" t="s">
        <v>13631</v>
      </c>
      <c r="D2578" t="s">
        <v>2345</v>
      </c>
      <c r="E2578" t="s">
        <v>48</v>
      </c>
      <c r="F2578" t="s">
        <v>13632</v>
      </c>
      <c r="G2578" t="s">
        <v>13633</v>
      </c>
      <c r="H2578" t="s">
        <v>330</v>
      </c>
      <c r="I2578" s="1">
        <v>19443</v>
      </c>
      <c r="J2578" t="s">
        <v>13634</v>
      </c>
      <c r="K2578" t="s">
        <v>13635</v>
      </c>
      <c r="L2578">
        <v>85994</v>
      </c>
      <c r="M2578" t="s">
        <v>330</v>
      </c>
      <c r="N2578" s="1">
        <v>44618</v>
      </c>
      <c r="O2578" s="1">
        <v>44620</v>
      </c>
      <c r="P2578">
        <v>27</v>
      </c>
      <c r="Q2578">
        <v>2</v>
      </c>
      <c r="R2578" t="s">
        <v>40</v>
      </c>
      <c r="S2578">
        <v>2</v>
      </c>
      <c r="T2578">
        <v>0</v>
      </c>
      <c r="U2578">
        <v>2</v>
      </c>
      <c r="V2578">
        <v>500</v>
      </c>
      <c r="W2578" t="s">
        <v>54</v>
      </c>
      <c r="X2578" t="s">
        <v>13636</v>
      </c>
      <c r="Y2578" t="s">
        <v>65</v>
      </c>
      <c r="Z2578" s="1">
        <v>44604</v>
      </c>
      <c r="AA2578" s="2">
        <v>0.28714120370370372</v>
      </c>
      <c r="AB2578" s="2">
        <v>0.41637731481481483</v>
      </c>
      <c r="AC2578" t="s">
        <v>45</v>
      </c>
      <c r="AD2578" t="s">
        <v>44</v>
      </c>
      <c r="AE2578" t="s">
        <v>45</v>
      </c>
      <c r="AF2578">
        <v>250</v>
      </c>
    </row>
    <row r="2579" spans="1:32">
      <c r="A2579">
        <v>4117</v>
      </c>
      <c r="B2579">
        <v>3217</v>
      </c>
      <c r="C2579" t="s">
        <v>13253</v>
      </c>
      <c r="D2579" t="s">
        <v>696</v>
      </c>
      <c r="E2579" t="s">
        <v>34</v>
      </c>
      <c r="F2579" t="s">
        <v>13637</v>
      </c>
      <c r="G2579">
        <v>7949329863</v>
      </c>
      <c r="H2579" t="s">
        <v>201</v>
      </c>
      <c r="I2579" s="1">
        <v>30778</v>
      </c>
      <c r="J2579" t="s">
        <v>13638</v>
      </c>
      <c r="K2579" t="s">
        <v>13639</v>
      </c>
      <c r="L2579">
        <v>90636</v>
      </c>
      <c r="M2579" t="s">
        <v>201</v>
      </c>
      <c r="N2579" s="1">
        <v>44753</v>
      </c>
      <c r="O2579" s="1">
        <v>44755</v>
      </c>
      <c r="P2579">
        <v>97</v>
      </c>
      <c r="Q2579">
        <v>4</v>
      </c>
      <c r="R2579" t="s">
        <v>53</v>
      </c>
      <c r="S2579">
        <v>1</v>
      </c>
      <c r="T2579">
        <v>0</v>
      </c>
      <c r="U2579">
        <v>2</v>
      </c>
      <c r="V2579">
        <v>272</v>
      </c>
      <c r="W2579" t="s">
        <v>41</v>
      </c>
      <c r="X2579" t="s">
        <v>13640</v>
      </c>
      <c r="Y2579" t="s">
        <v>43</v>
      </c>
      <c r="Z2579" s="1">
        <v>44734</v>
      </c>
      <c r="AA2579" s="2">
        <v>0.15152777777777779</v>
      </c>
      <c r="AB2579" s="2">
        <v>0.55481481481481476</v>
      </c>
      <c r="AC2579" t="s">
        <v>44</v>
      </c>
      <c r="AD2579" t="s">
        <v>44</v>
      </c>
      <c r="AE2579" t="s">
        <v>44</v>
      </c>
      <c r="AF2579">
        <v>136</v>
      </c>
    </row>
    <row r="2580" spans="1:32">
      <c r="A2580">
        <v>4118</v>
      </c>
      <c r="B2580">
        <v>3218</v>
      </c>
      <c r="C2580" t="s">
        <v>105</v>
      </c>
      <c r="D2580" t="s">
        <v>10328</v>
      </c>
      <c r="E2580" t="s">
        <v>34</v>
      </c>
      <c r="F2580" t="s">
        <v>13641</v>
      </c>
      <c r="G2580" t="s">
        <v>13642</v>
      </c>
      <c r="H2580" t="s">
        <v>904</v>
      </c>
      <c r="I2580" s="1">
        <v>31518</v>
      </c>
      <c r="J2580" t="s">
        <v>13643</v>
      </c>
      <c r="K2580" t="s">
        <v>13644</v>
      </c>
      <c r="L2580">
        <v>99723</v>
      </c>
      <c r="M2580" t="s">
        <v>904</v>
      </c>
      <c r="N2580" s="1">
        <v>44658</v>
      </c>
      <c r="O2580" s="1">
        <v>44662</v>
      </c>
      <c r="P2580">
        <v>94</v>
      </c>
      <c r="Q2580">
        <v>4</v>
      </c>
      <c r="R2580" t="s">
        <v>53</v>
      </c>
      <c r="S2580">
        <v>1</v>
      </c>
      <c r="T2580">
        <v>0</v>
      </c>
      <c r="U2580">
        <v>4</v>
      </c>
      <c r="V2580">
        <v>480</v>
      </c>
      <c r="W2580" t="s">
        <v>54</v>
      </c>
      <c r="X2580" t="s">
        <v>13645</v>
      </c>
      <c r="Y2580" t="s">
        <v>65</v>
      </c>
      <c r="Z2580" s="1">
        <v>44620</v>
      </c>
      <c r="AA2580" s="2">
        <v>0.6578356481481481</v>
      </c>
      <c r="AB2580" s="2">
        <v>0.99577546296296304</v>
      </c>
      <c r="AC2580" t="s">
        <v>45</v>
      </c>
      <c r="AD2580" t="s">
        <v>44</v>
      </c>
      <c r="AE2580" t="s">
        <v>44</v>
      </c>
      <c r="AF2580">
        <v>120</v>
      </c>
    </row>
    <row r="2581" spans="1:32">
      <c r="A2581">
        <v>4120</v>
      </c>
      <c r="B2581">
        <v>3220</v>
      </c>
      <c r="C2581" t="s">
        <v>864</v>
      </c>
      <c r="D2581" t="s">
        <v>3912</v>
      </c>
      <c r="E2581" t="s">
        <v>34</v>
      </c>
      <c r="F2581" t="s">
        <v>13646</v>
      </c>
      <c r="G2581" t="s">
        <v>13647</v>
      </c>
      <c r="H2581" t="s">
        <v>171</v>
      </c>
      <c r="I2581" s="1">
        <v>20367</v>
      </c>
      <c r="J2581" t="s">
        <v>13648</v>
      </c>
      <c r="K2581" t="s">
        <v>13649</v>
      </c>
      <c r="L2581">
        <v>16763</v>
      </c>
      <c r="M2581" t="s">
        <v>171</v>
      </c>
      <c r="N2581" s="1">
        <v>44741</v>
      </c>
      <c r="O2581" s="1">
        <v>44742</v>
      </c>
      <c r="P2581">
        <v>95</v>
      </c>
      <c r="Q2581">
        <v>4</v>
      </c>
      <c r="R2581" t="s">
        <v>63</v>
      </c>
      <c r="S2581">
        <v>4</v>
      </c>
      <c r="T2581">
        <v>2</v>
      </c>
      <c r="U2581">
        <v>1</v>
      </c>
      <c r="V2581">
        <v>74</v>
      </c>
      <c r="W2581" t="s">
        <v>54</v>
      </c>
      <c r="X2581" t="s">
        <v>13650</v>
      </c>
      <c r="Y2581" t="s">
        <v>81</v>
      </c>
      <c r="Z2581" s="1">
        <v>44712</v>
      </c>
      <c r="AA2581" s="2">
        <v>0.15312499999999998</v>
      </c>
      <c r="AB2581" s="2">
        <v>0.21111111111111111</v>
      </c>
      <c r="AC2581" t="s">
        <v>44</v>
      </c>
      <c r="AD2581" t="s">
        <v>45</v>
      </c>
      <c r="AE2581" t="s">
        <v>44</v>
      </c>
      <c r="AF2581">
        <v>74</v>
      </c>
    </row>
    <row r="2582" spans="1:32">
      <c r="A2582">
        <v>4122</v>
      </c>
      <c r="B2582">
        <v>3222</v>
      </c>
      <c r="C2582" t="s">
        <v>90</v>
      </c>
      <c r="D2582" t="s">
        <v>1248</v>
      </c>
      <c r="E2582" t="s">
        <v>34</v>
      </c>
      <c r="F2582" t="s">
        <v>13651</v>
      </c>
      <c r="G2582" t="s">
        <v>13652</v>
      </c>
      <c r="H2582" t="s">
        <v>1442</v>
      </c>
      <c r="I2582" s="1">
        <v>28380</v>
      </c>
      <c r="J2582" t="s">
        <v>13653</v>
      </c>
      <c r="K2582" t="s">
        <v>13654</v>
      </c>
      <c r="L2582">
        <v>77603</v>
      </c>
      <c r="M2582" t="s">
        <v>1442</v>
      </c>
      <c r="N2582" s="1">
        <v>44726</v>
      </c>
      <c r="O2582" s="1">
        <v>44729</v>
      </c>
      <c r="P2582">
        <v>91</v>
      </c>
      <c r="Q2582">
        <v>4</v>
      </c>
      <c r="R2582" t="s">
        <v>53</v>
      </c>
      <c r="S2582">
        <v>4</v>
      </c>
      <c r="T2582">
        <v>0</v>
      </c>
      <c r="U2582">
        <v>3</v>
      </c>
      <c r="V2582">
        <v>360</v>
      </c>
      <c r="W2582" t="s">
        <v>54</v>
      </c>
      <c r="X2582" t="s">
        <v>13655</v>
      </c>
      <c r="Y2582" t="s">
        <v>81</v>
      </c>
      <c r="Z2582" s="1">
        <v>44705</v>
      </c>
      <c r="AA2582" s="2">
        <v>0.29743055555555559</v>
      </c>
      <c r="AB2582" s="2">
        <v>0.55138888888888882</v>
      </c>
      <c r="AC2582" t="s">
        <v>44</v>
      </c>
      <c r="AD2582" t="s">
        <v>44</v>
      </c>
      <c r="AE2582" t="s">
        <v>44</v>
      </c>
      <c r="AF2582">
        <v>120</v>
      </c>
    </row>
    <row r="2583" spans="1:32">
      <c r="A2583">
        <v>4124</v>
      </c>
      <c r="B2583">
        <v>3224</v>
      </c>
      <c r="C2583" t="s">
        <v>932</v>
      </c>
      <c r="D2583" t="s">
        <v>57</v>
      </c>
      <c r="E2583" t="s">
        <v>48</v>
      </c>
      <c r="F2583" t="s">
        <v>13656</v>
      </c>
      <c r="G2583" t="s">
        <v>13657</v>
      </c>
      <c r="H2583" t="s">
        <v>530</v>
      </c>
      <c r="I2583" s="1">
        <v>31460</v>
      </c>
      <c r="J2583" t="s">
        <v>13658</v>
      </c>
      <c r="K2583" t="s">
        <v>13659</v>
      </c>
      <c r="L2583">
        <v>69583</v>
      </c>
      <c r="M2583" t="s">
        <v>530</v>
      </c>
      <c r="N2583" s="1">
        <v>44752</v>
      </c>
      <c r="O2583" s="1">
        <v>44755</v>
      </c>
      <c r="P2583">
        <v>72</v>
      </c>
      <c r="Q2583">
        <v>3</v>
      </c>
      <c r="R2583" t="s">
        <v>40</v>
      </c>
      <c r="S2583">
        <v>1</v>
      </c>
      <c r="T2583">
        <v>1</v>
      </c>
      <c r="U2583">
        <v>3</v>
      </c>
      <c r="V2583">
        <v>615</v>
      </c>
      <c r="W2583" t="s">
        <v>41</v>
      </c>
      <c r="X2583" t="s">
        <v>13660</v>
      </c>
      <c r="Y2583" t="s">
        <v>81</v>
      </c>
      <c r="Z2583" s="1">
        <v>44724</v>
      </c>
      <c r="AA2583" s="2">
        <v>5.3009259259259251E-3</v>
      </c>
      <c r="AB2583" s="2">
        <v>5.1597222222222218E-2</v>
      </c>
      <c r="AC2583" t="s">
        <v>44</v>
      </c>
      <c r="AD2583" t="s">
        <v>44</v>
      </c>
      <c r="AE2583" t="s">
        <v>44</v>
      </c>
      <c r="AF2583">
        <v>205</v>
      </c>
    </row>
    <row r="2584" spans="1:32">
      <c r="A2584">
        <v>4126</v>
      </c>
      <c r="B2584">
        <v>3226</v>
      </c>
      <c r="C2584" t="s">
        <v>2046</v>
      </c>
      <c r="D2584" t="s">
        <v>348</v>
      </c>
      <c r="E2584" t="s">
        <v>34</v>
      </c>
      <c r="F2584" t="s">
        <v>13661</v>
      </c>
      <c r="G2584" t="s">
        <v>13662</v>
      </c>
      <c r="H2584" t="s">
        <v>457</v>
      </c>
      <c r="I2584" s="1">
        <v>18699</v>
      </c>
      <c r="J2584" t="s">
        <v>13663</v>
      </c>
      <c r="K2584" t="s">
        <v>13664</v>
      </c>
      <c r="L2584">
        <v>5599</v>
      </c>
      <c r="M2584" t="s">
        <v>457</v>
      </c>
      <c r="N2584" s="1">
        <v>44683</v>
      </c>
      <c r="O2584" s="1">
        <v>44688</v>
      </c>
      <c r="P2584">
        <v>78</v>
      </c>
      <c r="Q2584">
        <v>4</v>
      </c>
      <c r="R2584" t="s">
        <v>40</v>
      </c>
      <c r="S2584">
        <v>3</v>
      </c>
      <c r="T2584">
        <v>0</v>
      </c>
      <c r="U2584">
        <v>5</v>
      </c>
      <c r="V2584">
        <v>1105</v>
      </c>
      <c r="W2584" t="s">
        <v>41</v>
      </c>
      <c r="X2584" t="s">
        <v>13665</v>
      </c>
      <c r="Y2584" t="s">
        <v>81</v>
      </c>
      <c r="Z2584" s="1">
        <v>44651</v>
      </c>
      <c r="AA2584" s="2">
        <v>0.7074421296296296</v>
      </c>
      <c r="AB2584" s="2">
        <v>0.424375</v>
      </c>
      <c r="AC2584" t="s">
        <v>45</v>
      </c>
      <c r="AD2584" t="s">
        <v>44</v>
      </c>
      <c r="AE2584" t="s">
        <v>44</v>
      </c>
      <c r="AF2584">
        <v>221</v>
      </c>
    </row>
    <row r="2585" spans="1:32">
      <c r="A2585">
        <v>4127</v>
      </c>
      <c r="B2585">
        <v>3227</v>
      </c>
      <c r="C2585" t="s">
        <v>13666</v>
      </c>
      <c r="D2585" t="s">
        <v>1368</v>
      </c>
      <c r="E2585" t="s">
        <v>34</v>
      </c>
      <c r="F2585" t="s">
        <v>13667</v>
      </c>
      <c r="G2585" t="s">
        <v>13668</v>
      </c>
      <c r="H2585" t="s">
        <v>418</v>
      </c>
      <c r="I2585" s="1">
        <v>19935</v>
      </c>
      <c r="J2585" t="s">
        <v>13669</v>
      </c>
      <c r="K2585" t="s">
        <v>13670</v>
      </c>
      <c r="L2585">
        <v>68750</v>
      </c>
      <c r="M2585" t="s">
        <v>418</v>
      </c>
      <c r="N2585" s="1">
        <v>44693</v>
      </c>
      <c r="O2585" s="1">
        <v>44698</v>
      </c>
      <c r="P2585">
        <v>17</v>
      </c>
      <c r="Q2585">
        <v>1</v>
      </c>
      <c r="R2585" t="s">
        <v>63</v>
      </c>
      <c r="S2585">
        <v>3</v>
      </c>
      <c r="T2585">
        <v>0</v>
      </c>
      <c r="U2585">
        <v>5</v>
      </c>
      <c r="V2585">
        <v>420</v>
      </c>
      <c r="W2585" t="s">
        <v>41</v>
      </c>
      <c r="X2585" t="s">
        <v>13671</v>
      </c>
      <c r="Y2585" t="s">
        <v>43</v>
      </c>
      <c r="Z2585" s="1">
        <v>44654</v>
      </c>
      <c r="AA2585" s="2">
        <v>0.36462962962962964</v>
      </c>
      <c r="AB2585" s="2">
        <v>0.72321759259259266</v>
      </c>
      <c r="AC2585" t="s">
        <v>45</v>
      </c>
      <c r="AD2585" t="s">
        <v>44</v>
      </c>
      <c r="AE2585" t="s">
        <v>45</v>
      </c>
      <c r="AF2585">
        <v>84</v>
      </c>
    </row>
    <row r="2586" spans="1:32">
      <c r="A2586">
        <v>4128</v>
      </c>
      <c r="B2586">
        <v>3228</v>
      </c>
      <c r="C2586" t="s">
        <v>881</v>
      </c>
      <c r="D2586" t="s">
        <v>2712</v>
      </c>
      <c r="E2586" t="s">
        <v>48</v>
      </c>
      <c r="F2586" t="s">
        <v>13672</v>
      </c>
      <c r="G2586" t="s">
        <v>13673</v>
      </c>
      <c r="H2586" t="s">
        <v>692</v>
      </c>
      <c r="I2586" s="1">
        <v>23618</v>
      </c>
      <c r="J2586" t="s">
        <v>13674</v>
      </c>
      <c r="K2586" t="s">
        <v>13675</v>
      </c>
      <c r="L2586">
        <v>67456</v>
      </c>
      <c r="M2586" t="s">
        <v>692</v>
      </c>
      <c r="N2586" s="1">
        <v>44823</v>
      </c>
      <c r="O2586" s="1">
        <v>44827</v>
      </c>
      <c r="P2586">
        <v>83</v>
      </c>
      <c r="Q2586">
        <v>4</v>
      </c>
      <c r="R2586" t="s">
        <v>63</v>
      </c>
      <c r="S2586">
        <v>1</v>
      </c>
      <c r="T2586">
        <v>2</v>
      </c>
      <c r="U2586">
        <v>4</v>
      </c>
      <c r="V2586">
        <v>308</v>
      </c>
      <c r="W2586" t="s">
        <v>41</v>
      </c>
      <c r="X2586" t="s">
        <v>13676</v>
      </c>
      <c r="Y2586" t="s">
        <v>81</v>
      </c>
      <c r="Z2586" s="1">
        <v>44804</v>
      </c>
      <c r="AA2586" s="2">
        <v>0.2825462962962963</v>
      </c>
      <c r="AB2586" s="2">
        <v>0.8571875000000001</v>
      </c>
      <c r="AC2586" t="s">
        <v>44</v>
      </c>
      <c r="AD2586" t="s">
        <v>44</v>
      </c>
      <c r="AE2586" t="s">
        <v>45</v>
      </c>
      <c r="AF2586">
        <v>77</v>
      </c>
    </row>
    <row r="2587" spans="1:32">
      <c r="A2587">
        <v>4129</v>
      </c>
      <c r="B2587">
        <v>3229</v>
      </c>
      <c r="C2587" t="s">
        <v>1322</v>
      </c>
      <c r="D2587" t="s">
        <v>2581</v>
      </c>
      <c r="E2587" t="s">
        <v>34</v>
      </c>
      <c r="F2587" t="s">
        <v>13677</v>
      </c>
      <c r="G2587" t="s">
        <v>13678</v>
      </c>
      <c r="H2587" t="s">
        <v>122</v>
      </c>
      <c r="I2587" s="1">
        <v>22436</v>
      </c>
      <c r="J2587" t="s">
        <v>13679</v>
      </c>
      <c r="K2587" t="s">
        <v>13680</v>
      </c>
      <c r="L2587">
        <v>77824</v>
      </c>
      <c r="M2587" t="s">
        <v>122</v>
      </c>
      <c r="N2587" s="1">
        <v>44679</v>
      </c>
      <c r="O2587" s="1">
        <v>44681</v>
      </c>
      <c r="P2587">
        <v>88</v>
      </c>
      <c r="Q2587">
        <v>4</v>
      </c>
      <c r="R2587" t="s">
        <v>53</v>
      </c>
      <c r="S2587">
        <v>3</v>
      </c>
      <c r="T2587">
        <v>2</v>
      </c>
      <c r="U2587">
        <v>2</v>
      </c>
      <c r="V2587">
        <v>268</v>
      </c>
      <c r="W2587" t="s">
        <v>54</v>
      </c>
      <c r="X2587" t="s">
        <v>13681</v>
      </c>
      <c r="Y2587" t="s">
        <v>81</v>
      </c>
      <c r="Z2587" s="1">
        <v>44670</v>
      </c>
      <c r="AA2587" s="2">
        <v>0.43790509259259264</v>
      </c>
      <c r="AB2587" s="2">
        <v>0.61472222222222228</v>
      </c>
      <c r="AC2587" t="s">
        <v>44</v>
      </c>
      <c r="AD2587" t="s">
        <v>44</v>
      </c>
      <c r="AE2587" t="s">
        <v>44</v>
      </c>
      <c r="AF2587">
        <v>134</v>
      </c>
    </row>
    <row r="2588" spans="1:32">
      <c r="A2588">
        <v>4130</v>
      </c>
      <c r="B2588">
        <v>3230</v>
      </c>
      <c r="C2588" t="s">
        <v>602</v>
      </c>
      <c r="D2588" t="s">
        <v>3701</v>
      </c>
      <c r="E2588" t="s">
        <v>48</v>
      </c>
      <c r="F2588" t="s">
        <v>13682</v>
      </c>
      <c r="G2588" t="s">
        <v>13683</v>
      </c>
      <c r="H2588" t="s">
        <v>272</v>
      </c>
      <c r="I2588" s="1">
        <v>20936</v>
      </c>
      <c r="J2588" t="s">
        <v>13684</v>
      </c>
      <c r="K2588" t="s">
        <v>13685</v>
      </c>
      <c r="L2588">
        <v>12592</v>
      </c>
      <c r="M2588" t="s">
        <v>272</v>
      </c>
      <c r="N2588" s="1">
        <v>44851</v>
      </c>
      <c r="O2588" s="1">
        <v>44853</v>
      </c>
      <c r="P2588">
        <v>91</v>
      </c>
      <c r="Q2588">
        <v>4</v>
      </c>
      <c r="R2588" t="s">
        <v>53</v>
      </c>
      <c r="S2588">
        <v>2</v>
      </c>
      <c r="T2588">
        <v>1</v>
      </c>
      <c r="U2588">
        <v>2</v>
      </c>
      <c r="V2588">
        <v>276</v>
      </c>
      <c r="W2588" t="s">
        <v>54</v>
      </c>
      <c r="X2588" t="s">
        <v>13686</v>
      </c>
      <c r="Y2588" t="s">
        <v>81</v>
      </c>
      <c r="Z2588" s="1">
        <v>44820</v>
      </c>
      <c r="AA2588" s="2">
        <v>0.35583333333333328</v>
      </c>
      <c r="AB2588" s="2">
        <v>0.81349537037037034</v>
      </c>
      <c r="AC2588" t="s">
        <v>45</v>
      </c>
      <c r="AD2588" t="s">
        <v>45</v>
      </c>
      <c r="AE2588" t="s">
        <v>44</v>
      </c>
      <c r="AF2588">
        <v>138</v>
      </c>
    </row>
    <row r="2589" spans="1:32">
      <c r="A2589">
        <v>4131</v>
      </c>
      <c r="B2589">
        <v>3231</v>
      </c>
      <c r="C2589" t="s">
        <v>354</v>
      </c>
      <c r="D2589" t="s">
        <v>2283</v>
      </c>
      <c r="E2589" t="s">
        <v>34</v>
      </c>
      <c r="F2589" t="s">
        <v>13687</v>
      </c>
      <c r="G2589">
        <v>8396272648</v>
      </c>
      <c r="H2589" t="s">
        <v>171</v>
      </c>
      <c r="I2589" s="1">
        <v>16018</v>
      </c>
      <c r="J2589" t="s">
        <v>13688</v>
      </c>
      <c r="K2589" t="s">
        <v>13689</v>
      </c>
      <c r="L2589">
        <v>36100</v>
      </c>
      <c r="M2589" t="s">
        <v>171</v>
      </c>
      <c r="N2589" s="1">
        <v>44739</v>
      </c>
      <c r="O2589" s="1">
        <v>44742</v>
      </c>
      <c r="P2589">
        <v>12</v>
      </c>
      <c r="Q2589">
        <v>1</v>
      </c>
      <c r="R2589" t="s">
        <v>40</v>
      </c>
      <c r="S2589">
        <v>4</v>
      </c>
      <c r="T2589">
        <v>1</v>
      </c>
      <c r="U2589">
        <v>3</v>
      </c>
      <c r="V2589">
        <v>609</v>
      </c>
      <c r="W2589" t="s">
        <v>41</v>
      </c>
      <c r="X2589" t="s">
        <v>13690</v>
      </c>
      <c r="Y2589" t="s">
        <v>43</v>
      </c>
      <c r="Z2589" s="1">
        <v>44722</v>
      </c>
      <c r="AA2589" s="2">
        <v>0.14850694444444446</v>
      </c>
      <c r="AB2589" s="2">
        <v>5.3043981481481484E-2</v>
      </c>
      <c r="AC2589" t="s">
        <v>44</v>
      </c>
      <c r="AD2589" t="s">
        <v>44</v>
      </c>
      <c r="AE2589" t="s">
        <v>45</v>
      </c>
      <c r="AF2589">
        <v>203</v>
      </c>
    </row>
    <row r="2590" spans="1:32">
      <c r="A2590">
        <v>4132</v>
      </c>
      <c r="B2590">
        <v>3232</v>
      </c>
      <c r="C2590" t="s">
        <v>2046</v>
      </c>
      <c r="D2590" t="s">
        <v>341</v>
      </c>
      <c r="E2590" t="s">
        <v>34</v>
      </c>
      <c r="F2590" t="s">
        <v>13691</v>
      </c>
      <c r="G2590" t="s">
        <v>13692</v>
      </c>
      <c r="H2590" t="s">
        <v>225</v>
      </c>
      <c r="I2590" s="1">
        <v>26355</v>
      </c>
      <c r="J2590" t="s">
        <v>13693</v>
      </c>
      <c r="K2590" t="s">
        <v>5642</v>
      </c>
      <c r="L2590">
        <v>5932</v>
      </c>
      <c r="M2590" t="s">
        <v>225</v>
      </c>
      <c r="N2590" s="1">
        <v>44792</v>
      </c>
      <c r="O2590" s="1">
        <v>44795</v>
      </c>
      <c r="P2590">
        <v>27</v>
      </c>
      <c r="Q2590">
        <v>2</v>
      </c>
      <c r="R2590" t="s">
        <v>40</v>
      </c>
      <c r="S2590">
        <v>2</v>
      </c>
      <c r="T2590">
        <v>2</v>
      </c>
      <c r="U2590">
        <v>3</v>
      </c>
      <c r="V2590">
        <v>690</v>
      </c>
      <c r="W2590" t="s">
        <v>54</v>
      </c>
      <c r="X2590" t="s">
        <v>13694</v>
      </c>
      <c r="Y2590" t="s">
        <v>6</v>
      </c>
      <c r="Z2590" s="1">
        <v>44782</v>
      </c>
      <c r="AA2590" s="2">
        <v>0.54842592592592598</v>
      </c>
      <c r="AB2590" s="2">
        <v>0.6743865740740741</v>
      </c>
      <c r="AC2590" t="s">
        <v>44</v>
      </c>
      <c r="AD2590" t="s">
        <v>44</v>
      </c>
      <c r="AE2590" t="s">
        <v>45</v>
      </c>
      <c r="AF2590">
        <v>230</v>
      </c>
    </row>
    <row r="2591" spans="1:32">
      <c r="A2591">
        <v>4133</v>
      </c>
      <c r="B2591">
        <v>3233</v>
      </c>
      <c r="C2591" t="s">
        <v>6729</v>
      </c>
      <c r="D2591" t="s">
        <v>47</v>
      </c>
      <c r="E2591" t="s">
        <v>34</v>
      </c>
      <c r="F2591" t="s">
        <v>13695</v>
      </c>
      <c r="G2591" t="s">
        <v>13696</v>
      </c>
      <c r="H2591" t="s">
        <v>122</v>
      </c>
      <c r="I2591" s="1">
        <v>28762</v>
      </c>
      <c r="J2591" t="s">
        <v>13697</v>
      </c>
      <c r="K2591" t="s">
        <v>13698</v>
      </c>
      <c r="L2591">
        <v>4699</v>
      </c>
      <c r="M2591" t="s">
        <v>122</v>
      </c>
      <c r="N2591" s="1">
        <v>44894</v>
      </c>
      <c r="O2591" s="1">
        <v>44895</v>
      </c>
      <c r="P2591">
        <v>79</v>
      </c>
      <c r="Q2591">
        <v>4</v>
      </c>
      <c r="R2591" t="s">
        <v>53</v>
      </c>
      <c r="S2591">
        <v>1</v>
      </c>
      <c r="T2591">
        <v>2</v>
      </c>
      <c r="U2591">
        <v>1</v>
      </c>
      <c r="V2591">
        <v>131</v>
      </c>
      <c r="W2591" t="s">
        <v>41</v>
      </c>
      <c r="X2591" t="s">
        <v>13699</v>
      </c>
      <c r="Y2591" t="s">
        <v>81</v>
      </c>
      <c r="Z2591" s="1">
        <v>44875</v>
      </c>
      <c r="AA2591" s="2">
        <v>0.8568634259259259</v>
      </c>
      <c r="AB2591" s="2">
        <v>0.86481481481481481</v>
      </c>
      <c r="AC2591" t="s">
        <v>44</v>
      </c>
      <c r="AD2591" t="s">
        <v>45</v>
      </c>
      <c r="AE2591" t="s">
        <v>45</v>
      </c>
      <c r="AF2591">
        <v>131</v>
      </c>
    </row>
    <row r="2592" spans="1:32">
      <c r="A2592">
        <v>4135</v>
      </c>
      <c r="B2592">
        <v>3235</v>
      </c>
      <c r="C2592" t="s">
        <v>13700</v>
      </c>
      <c r="D2592" t="s">
        <v>768</v>
      </c>
      <c r="E2592" t="s">
        <v>48</v>
      </c>
      <c r="F2592" t="s">
        <v>13701</v>
      </c>
      <c r="G2592" t="s">
        <v>13702</v>
      </c>
      <c r="H2592" t="s">
        <v>156</v>
      </c>
      <c r="I2592" s="1">
        <v>37489</v>
      </c>
      <c r="J2592" t="s">
        <v>13703</v>
      </c>
      <c r="K2592" t="s">
        <v>13704</v>
      </c>
      <c r="L2592">
        <v>79763</v>
      </c>
      <c r="M2592" t="s">
        <v>156</v>
      </c>
      <c r="N2592" s="1">
        <v>44688</v>
      </c>
      <c r="O2592" s="1">
        <v>44692</v>
      </c>
      <c r="P2592">
        <v>77</v>
      </c>
      <c r="Q2592">
        <v>4</v>
      </c>
      <c r="R2592" t="s">
        <v>63</v>
      </c>
      <c r="S2592">
        <v>1</v>
      </c>
      <c r="T2592">
        <v>0</v>
      </c>
      <c r="U2592">
        <v>4</v>
      </c>
      <c r="V2592">
        <v>356</v>
      </c>
      <c r="W2592" t="s">
        <v>54</v>
      </c>
      <c r="X2592" t="s">
        <v>13705</v>
      </c>
      <c r="Y2592" t="s">
        <v>81</v>
      </c>
      <c r="Z2592" s="1">
        <v>44667</v>
      </c>
      <c r="AA2592" s="2">
        <v>0.98687499999999995</v>
      </c>
      <c r="AB2592" s="2">
        <v>0.65085648148148145</v>
      </c>
      <c r="AC2592" t="s">
        <v>45</v>
      </c>
      <c r="AD2592" t="s">
        <v>45</v>
      </c>
      <c r="AE2592" t="s">
        <v>44</v>
      </c>
      <c r="AF2592">
        <v>89</v>
      </c>
    </row>
    <row r="2593" spans="1:32">
      <c r="A2593">
        <v>4136</v>
      </c>
      <c r="B2593">
        <v>3236</v>
      </c>
      <c r="C2593" t="s">
        <v>1275</v>
      </c>
      <c r="D2593" t="s">
        <v>2929</v>
      </c>
      <c r="E2593" t="s">
        <v>48</v>
      </c>
      <c r="F2593" t="s">
        <v>13706</v>
      </c>
      <c r="G2593" t="s">
        <v>13707</v>
      </c>
      <c r="H2593" t="s">
        <v>77</v>
      </c>
      <c r="I2593" s="1">
        <v>20383</v>
      </c>
      <c r="J2593" t="s">
        <v>13708</v>
      </c>
      <c r="K2593" t="s">
        <v>1757</v>
      </c>
      <c r="L2593">
        <v>98322</v>
      </c>
      <c r="M2593" t="s">
        <v>77</v>
      </c>
      <c r="N2593" s="1">
        <v>44859</v>
      </c>
      <c r="O2593" s="1">
        <v>44864</v>
      </c>
      <c r="P2593">
        <v>49</v>
      </c>
      <c r="Q2593">
        <v>2</v>
      </c>
      <c r="R2593" t="s">
        <v>53</v>
      </c>
      <c r="S2593">
        <v>4</v>
      </c>
      <c r="T2593">
        <v>2</v>
      </c>
      <c r="U2593">
        <v>5</v>
      </c>
      <c r="V2593">
        <v>635</v>
      </c>
      <c r="W2593" t="s">
        <v>41</v>
      </c>
      <c r="X2593" t="s">
        <v>13709</v>
      </c>
      <c r="Y2593" t="s">
        <v>65</v>
      </c>
      <c r="Z2593" s="1">
        <v>44853</v>
      </c>
      <c r="AA2593" s="2">
        <v>0.54984953703703698</v>
      </c>
      <c r="AB2593" s="2">
        <v>0.12918981481481481</v>
      </c>
      <c r="AC2593" t="s">
        <v>44</v>
      </c>
      <c r="AD2593" t="s">
        <v>44</v>
      </c>
      <c r="AE2593" t="s">
        <v>45</v>
      </c>
      <c r="AF2593">
        <v>127</v>
      </c>
    </row>
    <row r="2594" spans="1:32">
      <c r="A2594">
        <v>4137</v>
      </c>
      <c r="B2594">
        <v>3237</v>
      </c>
      <c r="C2594" t="s">
        <v>945</v>
      </c>
      <c r="D2594" t="s">
        <v>901</v>
      </c>
      <c r="E2594" t="s">
        <v>34</v>
      </c>
      <c r="F2594" t="s">
        <v>13710</v>
      </c>
      <c r="G2594" t="s">
        <v>13711</v>
      </c>
      <c r="H2594" t="s">
        <v>86</v>
      </c>
      <c r="I2594" s="1">
        <v>33518</v>
      </c>
      <c r="J2594" t="s">
        <v>13712</v>
      </c>
      <c r="K2594" t="s">
        <v>13713</v>
      </c>
      <c r="L2594">
        <v>65357</v>
      </c>
      <c r="M2594" t="s">
        <v>86</v>
      </c>
      <c r="N2594" s="1">
        <v>44937</v>
      </c>
      <c r="O2594" s="1">
        <v>44939</v>
      </c>
      <c r="P2594">
        <v>73</v>
      </c>
      <c r="Q2594">
        <v>3</v>
      </c>
      <c r="R2594" t="s">
        <v>53</v>
      </c>
      <c r="S2594">
        <v>3</v>
      </c>
      <c r="T2594">
        <v>2</v>
      </c>
      <c r="U2594">
        <v>2</v>
      </c>
      <c r="V2594">
        <v>300</v>
      </c>
      <c r="W2594" t="s">
        <v>54</v>
      </c>
      <c r="X2594" t="s">
        <v>13714</v>
      </c>
      <c r="Y2594" t="s">
        <v>43</v>
      </c>
      <c r="Z2594" s="1">
        <v>44921</v>
      </c>
      <c r="AA2594" s="2">
        <v>0.59366898148148151</v>
      </c>
      <c r="AB2594" s="2">
        <v>0.81939814814814815</v>
      </c>
      <c r="AC2594" t="s">
        <v>44</v>
      </c>
      <c r="AD2594" t="s">
        <v>45</v>
      </c>
      <c r="AE2594" t="s">
        <v>45</v>
      </c>
      <c r="AF2594">
        <v>150</v>
      </c>
    </row>
    <row r="2595" spans="1:32">
      <c r="A2595">
        <v>4138</v>
      </c>
      <c r="B2595">
        <v>3238</v>
      </c>
      <c r="C2595" t="s">
        <v>2219</v>
      </c>
      <c r="D2595" t="s">
        <v>13715</v>
      </c>
      <c r="E2595" t="s">
        <v>34</v>
      </c>
      <c r="F2595" t="s">
        <v>13716</v>
      </c>
      <c r="G2595" t="s">
        <v>13717</v>
      </c>
      <c r="H2595" t="s">
        <v>209</v>
      </c>
      <c r="I2595" s="1">
        <v>20698</v>
      </c>
      <c r="J2595" t="s">
        <v>13718</v>
      </c>
      <c r="K2595" t="s">
        <v>13719</v>
      </c>
      <c r="L2595">
        <v>73462</v>
      </c>
      <c r="M2595" t="s">
        <v>209</v>
      </c>
      <c r="N2595" s="1">
        <v>44675</v>
      </c>
      <c r="O2595" s="1">
        <v>44677</v>
      </c>
      <c r="P2595">
        <v>18</v>
      </c>
      <c r="Q2595">
        <v>1</v>
      </c>
      <c r="R2595" t="s">
        <v>40</v>
      </c>
      <c r="S2595">
        <v>3</v>
      </c>
      <c r="T2595">
        <v>0</v>
      </c>
      <c r="U2595">
        <v>2</v>
      </c>
      <c r="V2595">
        <v>400</v>
      </c>
      <c r="W2595" t="s">
        <v>54</v>
      </c>
      <c r="X2595" t="s">
        <v>13720</v>
      </c>
      <c r="Y2595" t="s">
        <v>81</v>
      </c>
      <c r="Z2595" s="1">
        <v>44637</v>
      </c>
      <c r="AA2595" s="2">
        <v>0.76559027777777777</v>
      </c>
      <c r="AB2595" s="2">
        <v>0.35530092592592594</v>
      </c>
      <c r="AC2595" t="s">
        <v>45</v>
      </c>
      <c r="AD2595" t="s">
        <v>44</v>
      </c>
      <c r="AE2595" t="s">
        <v>45</v>
      </c>
      <c r="AF2595">
        <v>200</v>
      </c>
    </row>
    <row r="2596" spans="1:32">
      <c r="A2596">
        <v>4140</v>
      </c>
      <c r="B2596">
        <v>3240</v>
      </c>
      <c r="C2596" t="s">
        <v>1913</v>
      </c>
      <c r="D2596" t="s">
        <v>3961</v>
      </c>
      <c r="E2596" t="s">
        <v>34</v>
      </c>
      <c r="F2596" t="s">
        <v>13721</v>
      </c>
      <c r="G2596" t="s">
        <v>13722</v>
      </c>
      <c r="H2596" t="s">
        <v>330</v>
      </c>
      <c r="I2596" s="1">
        <v>26516</v>
      </c>
      <c r="J2596" t="s">
        <v>13723</v>
      </c>
      <c r="K2596" t="s">
        <v>9068</v>
      </c>
      <c r="L2596">
        <v>6232</v>
      </c>
      <c r="M2596" t="s">
        <v>330</v>
      </c>
      <c r="N2596" s="1">
        <v>44617</v>
      </c>
      <c r="O2596" s="1">
        <v>44620</v>
      </c>
      <c r="P2596">
        <v>19</v>
      </c>
      <c r="Q2596">
        <v>1</v>
      </c>
      <c r="R2596" t="s">
        <v>53</v>
      </c>
      <c r="S2596">
        <v>4</v>
      </c>
      <c r="T2596">
        <v>2</v>
      </c>
      <c r="U2596">
        <v>3</v>
      </c>
      <c r="V2596">
        <v>444</v>
      </c>
      <c r="W2596" t="s">
        <v>54</v>
      </c>
      <c r="X2596" t="s">
        <v>13724</v>
      </c>
      <c r="Y2596" t="s">
        <v>81</v>
      </c>
      <c r="Z2596" s="1">
        <v>44604</v>
      </c>
      <c r="AA2596" s="2">
        <v>0.67281250000000004</v>
      </c>
      <c r="AB2596" s="2">
        <v>0.56997685185185187</v>
      </c>
      <c r="AC2596" t="s">
        <v>45</v>
      </c>
      <c r="AD2596" t="s">
        <v>44</v>
      </c>
      <c r="AE2596" t="s">
        <v>45</v>
      </c>
      <c r="AF2596">
        <v>148</v>
      </c>
    </row>
    <row r="2597" spans="1:32">
      <c r="A2597">
        <v>4142</v>
      </c>
      <c r="B2597">
        <v>3242</v>
      </c>
      <c r="C2597" t="s">
        <v>4158</v>
      </c>
      <c r="D2597" t="s">
        <v>841</v>
      </c>
      <c r="E2597" t="s">
        <v>34</v>
      </c>
      <c r="F2597" t="s">
        <v>13725</v>
      </c>
      <c r="G2597" t="s">
        <v>13726</v>
      </c>
      <c r="H2597" t="s">
        <v>50</v>
      </c>
      <c r="I2597" s="1">
        <v>28342</v>
      </c>
      <c r="J2597" t="s">
        <v>13727</v>
      </c>
      <c r="K2597" t="s">
        <v>13728</v>
      </c>
      <c r="L2597">
        <v>85226</v>
      </c>
      <c r="M2597" t="s">
        <v>50</v>
      </c>
      <c r="N2597" s="1">
        <v>44760</v>
      </c>
      <c r="O2597" s="1">
        <v>44763</v>
      </c>
      <c r="P2597">
        <v>4</v>
      </c>
      <c r="Q2597">
        <v>1</v>
      </c>
      <c r="R2597" t="s">
        <v>53</v>
      </c>
      <c r="S2597">
        <v>1</v>
      </c>
      <c r="T2597">
        <v>1</v>
      </c>
      <c r="U2597">
        <v>3</v>
      </c>
      <c r="V2597">
        <v>429</v>
      </c>
      <c r="W2597" t="s">
        <v>54</v>
      </c>
      <c r="X2597" t="s">
        <v>13729</v>
      </c>
      <c r="Y2597" t="s">
        <v>43</v>
      </c>
      <c r="Z2597" s="1">
        <v>44735</v>
      </c>
      <c r="AA2597" s="2">
        <v>0.84688657407407408</v>
      </c>
      <c r="AB2597" s="2">
        <v>0.91162037037037036</v>
      </c>
      <c r="AC2597" t="s">
        <v>45</v>
      </c>
      <c r="AD2597" t="s">
        <v>44</v>
      </c>
      <c r="AE2597" t="s">
        <v>44</v>
      </c>
      <c r="AF2597">
        <v>143</v>
      </c>
    </row>
    <row r="2598" spans="1:32">
      <c r="A2598">
        <v>4145</v>
      </c>
      <c r="B2598">
        <v>3245</v>
      </c>
      <c r="C2598" t="s">
        <v>628</v>
      </c>
      <c r="D2598" t="s">
        <v>12113</v>
      </c>
      <c r="E2598" t="s">
        <v>34</v>
      </c>
      <c r="F2598" t="s">
        <v>13730</v>
      </c>
      <c r="G2598" t="s">
        <v>13731</v>
      </c>
      <c r="H2598" t="s">
        <v>171</v>
      </c>
      <c r="I2598" s="1">
        <v>23119</v>
      </c>
      <c r="J2598" t="s">
        <v>13732</v>
      </c>
      <c r="K2598" t="s">
        <v>13733</v>
      </c>
      <c r="L2598">
        <v>22560</v>
      </c>
      <c r="M2598" t="s">
        <v>171</v>
      </c>
      <c r="N2598" s="1">
        <v>44831</v>
      </c>
      <c r="O2598" s="1">
        <v>44835</v>
      </c>
      <c r="P2598">
        <v>31</v>
      </c>
      <c r="Q2598">
        <v>2</v>
      </c>
      <c r="R2598" t="s">
        <v>53</v>
      </c>
      <c r="S2598">
        <v>3</v>
      </c>
      <c r="T2598">
        <v>0</v>
      </c>
      <c r="U2598">
        <v>4</v>
      </c>
      <c r="V2598">
        <v>528</v>
      </c>
      <c r="W2598" t="s">
        <v>54</v>
      </c>
      <c r="X2598" t="s">
        <v>13734</v>
      </c>
      <c r="Y2598" t="s">
        <v>65</v>
      </c>
      <c r="Z2598" s="1">
        <v>44816</v>
      </c>
      <c r="AA2598" s="2">
        <v>0.72423611111111119</v>
      </c>
      <c r="AB2598" s="2">
        <v>0.48939814814814814</v>
      </c>
      <c r="AC2598" t="s">
        <v>44</v>
      </c>
      <c r="AD2598" t="s">
        <v>45</v>
      </c>
      <c r="AE2598" t="s">
        <v>45</v>
      </c>
      <c r="AF2598">
        <v>132</v>
      </c>
    </row>
    <row r="2599" spans="1:32">
      <c r="A2599">
        <v>4146</v>
      </c>
      <c r="B2599">
        <v>3246</v>
      </c>
      <c r="C2599" t="s">
        <v>391</v>
      </c>
      <c r="D2599" t="s">
        <v>546</v>
      </c>
      <c r="E2599" t="s">
        <v>48</v>
      </c>
      <c r="F2599" t="s">
        <v>13735</v>
      </c>
      <c r="G2599" t="s">
        <v>13736</v>
      </c>
      <c r="H2599" t="s">
        <v>1442</v>
      </c>
      <c r="I2599" s="1">
        <v>23900</v>
      </c>
      <c r="J2599" t="s">
        <v>13737</v>
      </c>
      <c r="K2599" t="s">
        <v>13738</v>
      </c>
      <c r="L2599">
        <v>29647</v>
      </c>
      <c r="M2599" t="s">
        <v>1442</v>
      </c>
      <c r="N2599" s="1">
        <v>44888</v>
      </c>
      <c r="O2599" s="1">
        <v>44892</v>
      </c>
      <c r="P2599">
        <v>4</v>
      </c>
      <c r="Q2599">
        <v>1</v>
      </c>
      <c r="R2599" t="s">
        <v>53</v>
      </c>
      <c r="S2599">
        <v>4</v>
      </c>
      <c r="T2599">
        <v>1</v>
      </c>
      <c r="U2599">
        <v>4</v>
      </c>
      <c r="V2599">
        <v>524</v>
      </c>
      <c r="W2599" t="s">
        <v>54</v>
      </c>
      <c r="X2599" t="s">
        <v>13739</v>
      </c>
      <c r="Y2599" t="s">
        <v>6</v>
      </c>
      <c r="Z2599" s="1">
        <v>44857</v>
      </c>
      <c r="AA2599" s="2">
        <v>0.16387731481481482</v>
      </c>
      <c r="AB2599" s="2">
        <v>0.41005787037037034</v>
      </c>
      <c r="AC2599" t="s">
        <v>44</v>
      </c>
      <c r="AD2599" t="s">
        <v>44</v>
      </c>
      <c r="AE2599" t="s">
        <v>44</v>
      </c>
      <c r="AF2599">
        <v>131</v>
      </c>
    </row>
    <row r="2600" spans="1:32">
      <c r="A2600">
        <v>4147</v>
      </c>
      <c r="B2600">
        <v>3247</v>
      </c>
      <c r="C2600" t="s">
        <v>1039</v>
      </c>
      <c r="D2600" t="s">
        <v>428</v>
      </c>
      <c r="E2600" t="s">
        <v>34</v>
      </c>
      <c r="F2600" t="s">
        <v>13740</v>
      </c>
      <c r="G2600" t="s">
        <v>13741</v>
      </c>
      <c r="H2600" t="s">
        <v>60</v>
      </c>
      <c r="I2600" s="1">
        <v>25373</v>
      </c>
      <c r="J2600" t="s">
        <v>13742</v>
      </c>
      <c r="K2600" t="s">
        <v>13743</v>
      </c>
      <c r="L2600">
        <v>29497</v>
      </c>
      <c r="M2600" t="s">
        <v>60</v>
      </c>
      <c r="N2600" s="1">
        <v>44906</v>
      </c>
      <c r="O2600" s="1">
        <v>44910</v>
      </c>
      <c r="P2600">
        <v>93</v>
      </c>
      <c r="Q2600">
        <v>4</v>
      </c>
      <c r="R2600" t="s">
        <v>40</v>
      </c>
      <c r="S2600">
        <v>3</v>
      </c>
      <c r="T2600">
        <v>1</v>
      </c>
      <c r="U2600">
        <v>4</v>
      </c>
      <c r="V2600">
        <v>904</v>
      </c>
      <c r="W2600" t="s">
        <v>41</v>
      </c>
      <c r="X2600" t="s">
        <v>13744</v>
      </c>
      <c r="Y2600" t="s">
        <v>65</v>
      </c>
      <c r="Z2600" s="1">
        <v>44885</v>
      </c>
      <c r="AA2600" s="2">
        <v>0.12868055555555555</v>
      </c>
      <c r="AB2600" s="2">
        <v>0.40965277777777781</v>
      </c>
      <c r="AC2600" t="s">
        <v>45</v>
      </c>
      <c r="AD2600" t="s">
        <v>45</v>
      </c>
      <c r="AE2600" t="s">
        <v>44</v>
      </c>
      <c r="AF2600">
        <v>226</v>
      </c>
    </row>
    <row r="2601" spans="1:32">
      <c r="A2601">
        <v>4149</v>
      </c>
      <c r="B2601">
        <v>3249</v>
      </c>
      <c r="C2601" t="s">
        <v>1759</v>
      </c>
      <c r="D2601" t="s">
        <v>3832</v>
      </c>
      <c r="E2601" t="s">
        <v>34</v>
      </c>
      <c r="F2601" t="s">
        <v>13745</v>
      </c>
      <c r="G2601" t="s">
        <v>13746</v>
      </c>
      <c r="H2601" t="s">
        <v>50</v>
      </c>
      <c r="I2601" s="1">
        <v>32949</v>
      </c>
      <c r="J2601" t="s">
        <v>13747</v>
      </c>
      <c r="K2601" t="s">
        <v>13748</v>
      </c>
      <c r="L2601">
        <v>602</v>
      </c>
      <c r="M2601" t="s">
        <v>50</v>
      </c>
      <c r="N2601" s="1">
        <v>44677</v>
      </c>
      <c r="O2601" s="1">
        <v>44680</v>
      </c>
      <c r="P2601">
        <v>55</v>
      </c>
      <c r="Q2601">
        <v>3</v>
      </c>
      <c r="R2601" t="s">
        <v>53</v>
      </c>
      <c r="S2601">
        <v>4</v>
      </c>
      <c r="T2601">
        <v>2</v>
      </c>
      <c r="U2601">
        <v>3</v>
      </c>
      <c r="V2601">
        <v>444</v>
      </c>
      <c r="W2601" t="s">
        <v>54</v>
      </c>
      <c r="X2601" t="s">
        <v>13749</v>
      </c>
      <c r="Y2601" t="s">
        <v>65</v>
      </c>
      <c r="Z2601" s="1">
        <v>44664</v>
      </c>
      <c r="AA2601" s="2">
        <v>2.3530092592592592E-2</v>
      </c>
      <c r="AB2601" s="2">
        <v>0.36728009259259259</v>
      </c>
      <c r="AC2601" t="s">
        <v>45</v>
      </c>
      <c r="AD2601" t="s">
        <v>44</v>
      </c>
      <c r="AE2601" t="s">
        <v>44</v>
      </c>
      <c r="AF2601">
        <v>148</v>
      </c>
    </row>
    <row r="2602" spans="1:32">
      <c r="A2602">
        <v>4150</v>
      </c>
      <c r="B2602">
        <v>3250</v>
      </c>
      <c r="C2602" t="s">
        <v>662</v>
      </c>
      <c r="D2602" t="s">
        <v>13750</v>
      </c>
      <c r="E2602" t="s">
        <v>34</v>
      </c>
      <c r="F2602" t="s">
        <v>13751</v>
      </c>
      <c r="G2602" t="s">
        <v>13752</v>
      </c>
      <c r="H2602" t="s">
        <v>50</v>
      </c>
      <c r="I2602" s="1">
        <v>38051</v>
      </c>
      <c r="J2602" t="s">
        <v>13753</v>
      </c>
      <c r="K2602" t="s">
        <v>13754</v>
      </c>
      <c r="L2602">
        <v>62360</v>
      </c>
      <c r="M2602" t="s">
        <v>50</v>
      </c>
      <c r="N2602" s="1">
        <v>44840</v>
      </c>
      <c r="O2602" s="1">
        <v>44842</v>
      </c>
      <c r="P2602">
        <v>16</v>
      </c>
      <c r="Q2602">
        <v>1</v>
      </c>
      <c r="R2602" t="s">
        <v>53</v>
      </c>
      <c r="S2602">
        <v>4</v>
      </c>
      <c r="T2602">
        <v>0</v>
      </c>
      <c r="U2602">
        <v>2</v>
      </c>
      <c r="V2602">
        <v>298</v>
      </c>
      <c r="W2602" t="s">
        <v>54</v>
      </c>
      <c r="X2602" t="s">
        <v>13755</v>
      </c>
      <c r="Y2602" t="s">
        <v>65</v>
      </c>
      <c r="Z2602" s="1">
        <v>44827</v>
      </c>
      <c r="AA2602" s="2">
        <v>0.36306712962962967</v>
      </c>
      <c r="AB2602" s="2">
        <v>0.20344907407407409</v>
      </c>
      <c r="AC2602" t="s">
        <v>45</v>
      </c>
      <c r="AD2602" t="s">
        <v>44</v>
      </c>
      <c r="AE2602" t="s">
        <v>44</v>
      </c>
      <c r="AF2602">
        <v>149</v>
      </c>
    </row>
    <row r="2603" spans="1:32">
      <c r="A2603">
        <v>4151</v>
      </c>
      <c r="B2603">
        <v>3251</v>
      </c>
      <c r="C2603" t="s">
        <v>391</v>
      </c>
      <c r="D2603" t="s">
        <v>9249</v>
      </c>
      <c r="E2603" t="s">
        <v>48</v>
      </c>
      <c r="F2603" t="s">
        <v>13756</v>
      </c>
      <c r="G2603" t="s">
        <v>13757</v>
      </c>
      <c r="H2603" t="s">
        <v>37</v>
      </c>
      <c r="I2603" s="1">
        <v>34211</v>
      </c>
      <c r="J2603" t="s">
        <v>13758</v>
      </c>
      <c r="K2603" t="s">
        <v>13759</v>
      </c>
      <c r="L2603">
        <v>90559</v>
      </c>
      <c r="M2603" t="s">
        <v>37</v>
      </c>
      <c r="N2603" s="1">
        <v>44775</v>
      </c>
      <c r="O2603" s="1">
        <v>44778</v>
      </c>
      <c r="P2603">
        <v>87</v>
      </c>
      <c r="Q2603">
        <v>4</v>
      </c>
      <c r="R2603" t="s">
        <v>40</v>
      </c>
      <c r="S2603">
        <v>4</v>
      </c>
      <c r="T2603">
        <v>0</v>
      </c>
      <c r="U2603">
        <v>3</v>
      </c>
      <c r="V2603">
        <v>666</v>
      </c>
      <c r="W2603" t="s">
        <v>41</v>
      </c>
      <c r="X2603" t="s">
        <v>13760</v>
      </c>
      <c r="Y2603" t="s">
        <v>65</v>
      </c>
      <c r="Z2603" s="1">
        <v>44762</v>
      </c>
      <c r="AA2603" s="2">
        <v>0.96325231481481488</v>
      </c>
      <c r="AB2603" s="2">
        <v>0.67211805555555548</v>
      </c>
      <c r="AC2603" t="s">
        <v>45</v>
      </c>
      <c r="AD2603" t="s">
        <v>45</v>
      </c>
      <c r="AE2603" t="s">
        <v>45</v>
      </c>
      <c r="AF2603">
        <v>222</v>
      </c>
    </row>
    <row r="2604" spans="1:32">
      <c r="A2604">
        <v>4152</v>
      </c>
      <c r="B2604">
        <v>3252</v>
      </c>
      <c r="C2604" t="s">
        <v>371</v>
      </c>
      <c r="D2604" t="s">
        <v>214</v>
      </c>
      <c r="E2604" t="s">
        <v>34</v>
      </c>
      <c r="F2604" t="s">
        <v>13761</v>
      </c>
      <c r="G2604">
        <f>1-983-668-871</f>
        <v>-2521</v>
      </c>
      <c r="H2604" t="s">
        <v>171</v>
      </c>
      <c r="I2604" s="1">
        <v>32650</v>
      </c>
      <c r="J2604" t="s">
        <v>13762</v>
      </c>
      <c r="K2604" t="s">
        <v>6526</v>
      </c>
      <c r="L2604">
        <v>20148</v>
      </c>
      <c r="M2604" t="s">
        <v>171</v>
      </c>
      <c r="N2604" s="1">
        <v>44795</v>
      </c>
      <c r="O2604" s="1">
        <v>44798</v>
      </c>
      <c r="P2604">
        <v>19</v>
      </c>
      <c r="Q2604">
        <v>1</v>
      </c>
      <c r="R2604" t="s">
        <v>53</v>
      </c>
      <c r="S2604">
        <v>2</v>
      </c>
      <c r="T2604">
        <v>2</v>
      </c>
      <c r="U2604">
        <v>3</v>
      </c>
      <c r="V2604">
        <v>420</v>
      </c>
      <c r="W2604" t="s">
        <v>54</v>
      </c>
      <c r="X2604" t="s">
        <v>13763</v>
      </c>
      <c r="Y2604" t="s">
        <v>81</v>
      </c>
      <c r="Z2604" s="1">
        <v>44780</v>
      </c>
      <c r="AA2604" s="2">
        <v>0.71614583333333337</v>
      </c>
      <c r="AB2604" s="2">
        <v>0.67048611111111101</v>
      </c>
      <c r="AC2604" t="s">
        <v>45</v>
      </c>
      <c r="AD2604" t="s">
        <v>44</v>
      </c>
      <c r="AE2604" t="s">
        <v>44</v>
      </c>
      <c r="AF2604">
        <v>140</v>
      </c>
    </row>
    <row r="2605" spans="1:32">
      <c r="A2605">
        <v>4153</v>
      </c>
      <c r="B2605">
        <v>3253</v>
      </c>
      <c r="C2605" t="s">
        <v>1328</v>
      </c>
      <c r="D2605" t="s">
        <v>191</v>
      </c>
      <c r="E2605" t="s">
        <v>34</v>
      </c>
      <c r="F2605" t="s">
        <v>13764</v>
      </c>
      <c r="G2605">
        <v>8193114214</v>
      </c>
      <c r="H2605" t="s">
        <v>295</v>
      </c>
      <c r="I2605" s="1">
        <v>22682</v>
      </c>
      <c r="J2605" t="s">
        <v>13765</v>
      </c>
      <c r="K2605" t="s">
        <v>13766</v>
      </c>
      <c r="L2605">
        <v>6305</v>
      </c>
      <c r="M2605" t="s">
        <v>295</v>
      </c>
      <c r="N2605" s="1">
        <v>44755</v>
      </c>
      <c r="O2605" s="1">
        <v>44756</v>
      </c>
      <c r="P2605">
        <v>53</v>
      </c>
      <c r="Q2605">
        <v>3</v>
      </c>
      <c r="R2605" t="s">
        <v>63</v>
      </c>
      <c r="S2605">
        <v>4</v>
      </c>
      <c r="T2605">
        <v>2</v>
      </c>
      <c r="U2605">
        <v>1</v>
      </c>
      <c r="V2605">
        <v>86</v>
      </c>
      <c r="W2605" t="s">
        <v>54</v>
      </c>
      <c r="X2605" t="s">
        <v>13767</v>
      </c>
      <c r="Y2605" t="s">
        <v>6</v>
      </c>
      <c r="Z2605" s="1">
        <v>44725</v>
      </c>
      <c r="AA2605" s="2">
        <v>0.60534722222222215</v>
      </c>
      <c r="AB2605" s="2">
        <v>0.67561342592592588</v>
      </c>
      <c r="AC2605" t="s">
        <v>45</v>
      </c>
      <c r="AD2605" t="s">
        <v>45</v>
      </c>
      <c r="AE2605" t="s">
        <v>45</v>
      </c>
      <c r="AF2605">
        <v>86</v>
      </c>
    </row>
    <row r="2606" spans="1:32">
      <c r="A2606">
        <v>4154</v>
      </c>
      <c r="B2606">
        <v>3254</v>
      </c>
      <c r="C2606" t="s">
        <v>409</v>
      </c>
      <c r="D2606" t="s">
        <v>1783</v>
      </c>
      <c r="E2606" t="s">
        <v>48</v>
      </c>
      <c r="F2606" t="s">
        <v>13768</v>
      </c>
      <c r="G2606" t="s">
        <v>13769</v>
      </c>
      <c r="H2606" t="s">
        <v>317</v>
      </c>
      <c r="I2606" s="1">
        <v>36148</v>
      </c>
      <c r="J2606" t="s">
        <v>13770</v>
      </c>
      <c r="K2606" t="s">
        <v>13771</v>
      </c>
      <c r="L2606">
        <v>47413</v>
      </c>
      <c r="M2606" t="s">
        <v>317</v>
      </c>
      <c r="N2606" s="1">
        <v>44632</v>
      </c>
      <c r="O2606" s="1">
        <v>44633</v>
      </c>
      <c r="P2606">
        <v>97</v>
      </c>
      <c r="Q2606">
        <v>4</v>
      </c>
      <c r="R2606" t="s">
        <v>53</v>
      </c>
      <c r="S2606">
        <v>2</v>
      </c>
      <c r="T2606">
        <v>0</v>
      </c>
      <c r="U2606">
        <v>1</v>
      </c>
      <c r="V2606">
        <v>130</v>
      </c>
      <c r="W2606" t="s">
        <v>54</v>
      </c>
      <c r="X2606" t="s">
        <v>13772</v>
      </c>
      <c r="Y2606" t="s">
        <v>65</v>
      </c>
      <c r="Z2606" s="1">
        <v>44618</v>
      </c>
      <c r="AA2606" s="2">
        <v>0.38756944444444441</v>
      </c>
      <c r="AB2606" s="2">
        <v>0.53622685185185182</v>
      </c>
      <c r="AC2606" t="s">
        <v>45</v>
      </c>
      <c r="AD2606" t="s">
        <v>44</v>
      </c>
      <c r="AE2606" t="s">
        <v>44</v>
      </c>
      <c r="AF2606">
        <v>130</v>
      </c>
    </row>
    <row r="2607" spans="1:32">
      <c r="A2607">
        <v>4156</v>
      </c>
      <c r="B2607">
        <v>3256</v>
      </c>
      <c r="C2607" t="s">
        <v>602</v>
      </c>
      <c r="D2607" t="s">
        <v>435</v>
      </c>
      <c r="E2607" t="s">
        <v>34</v>
      </c>
      <c r="F2607" t="s">
        <v>13773</v>
      </c>
      <c r="G2607" t="s">
        <v>13774</v>
      </c>
      <c r="H2607" t="s">
        <v>692</v>
      </c>
      <c r="I2607" s="1">
        <v>25145</v>
      </c>
      <c r="J2607" t="s">
        <v>13775</v>
      </c>
      <c r="K2607" t="s">
        <v>13776</v>
      </c>
      <c r="L2607">
        <v>63607</v>
      </c>
      <c r="M2607" t="s">
        <v>692</v>
      </c>
      <c r="N2607" s="1">
        <v>44817</v>
      </c>
      <c r="O2607" s="1">
        <v>44822</v>
      </c>
      <c r="P2607">
        <v>32</v>
      </c>
      <c r="Q2607">
        <v>2</v>
      </c>
      <c r="R2607" t="s">
        <v>63</v>
      </c>
      <c r="S2607">
        <v>3</v>
      </c>
      <c r="T2607">
        <v>1</v>
      </c>
      <c r="U2607">
        <v>5</v>
      </c>
      <c r="V2607">
        <v>405</v>
      </c>
      <c r="W2607" t="s">
        <v>41</v>
      </c>
      <c r="X2607" t="s">
        <v>13777</v>
      </c>
      <c r="Y2607" t="s">
        <v>81</v>
      </c>
      <c r="Z2607" s="1">
        <v>44778</v>
      </c>
      <c r="AA2607" s="2">
        <v>3.5254629629629629E-2</v>
      </c>
      <c r="AB2607" s="2">
        <v>0.21634259259259259</v>
      </c>
      <c r="AC2607" t="s">
        <v>44</v>
      </c>
      <c r="AD2607" t="s">
        <v>45</v>
      </c>
      <c r="AE2607" t="s">
        <v>45</v>
      </c>
      <c r="AF2607">
        <v>81</v>
      </c>
    </row>
    <row r="2608" spans="1:32">
      <c r="A2608">
        <v>4157</v>
      </c>
      <c r="B2608">
        <v>3257</v>
      </c>
      <c r="C2608" t="s">
        <v>1913</v>
      </c>
      <c r="D2608" t="s">
        <v>2183</v>
      </c>
      <c r="E2608" t="s">
        <v>48</v>
      </c>
      <c r="F2608" t="s">
        <v>13778</v>
      </c>
      <c r="G2608" t="s">
        <v>13779</v>
      </c>
      <c r="H2608" t="s">
        <v>164</v>
      </c>
      <c r="I2608" s="1">
        <v>27094</v>
      </c>
      <c r="J2608" t="s">
        <v>13780</v>
      </c>
      <c r="K2608" t="s">
        <v>13781</v>
      </c>
      <c r="L2608">
        <v>67618</v>
      </c>
      <c r="M2608" t="s">
        <v>164</v>
      </c>
      <c r="N2608" s="1">
        <v>44853</v>
      </c>
      <c r="O2608" s="1">
        <v>44854</v>
      </c>
      <c r="P2608">
        <v>11</v>
      </c>
      <c r="Q2608">
        <v>1</v>
      </c>
      <c r="R2608" t="s">
        <v>63</v>
      </c>
      <c r="S2608">
        <v>3</v>
      </c>
      <c r="T2608">
        <v>0</v>
      </c>
      <c r="U2608">
        <v>1</v>
      </c>
      <c r="V2608">
        <v>76</v>
      </c>
      <c r="W2608" t="s">
        <v>41</v>
      </c>
      <c r="X2608" t="s">
        <v>13782</v>
      </c>
      <c r="Y2608" t="s">
        <v>6</v>
      </c>
      <c r="Z2608" s="1">
        <v>44814</v>
      </c>
      <c r="AA2608" s="2">
        <v>0.37341435185185184</v>
      </c>
      <c r="AB2608" s="2">
        <v>0.43899305555555551</v>
      </c>
      <c r="AC2608" t="s">
        <v>45</v>
      </c>
      <c r="AD2608" t="s">
        <v>44</v>
      </c>
      <c r="AE2608" t="s">
        <v>45</v>
      </c>
      <c r="AF2608">
        <v>76</v>
      </c>
    </row>
    <row r="2609" spans="1:32">
      <c r="A2609">
        <v>4158</v>
      </c>
      <c r="B2609">
        <v>3258</v>
      </c>
      <c r="C2609" t="s">
        <v>1056</v>
      </c>
      <c r="D2609" t="s">
        <v>847</v>
      </c>
      <c r="E2609" t="s">
        <v>48</v>
      </c>
      <c r="F2609" t="s">
        <v>13783</v>
      </c>
      <c r="G2609" t="s">
        <v>13784</v>
      </c>
      <c r="H2609" t="s">
        <v>330</v>
      </c>
      <c r="I2609" s="1">
        <v>25378</v>
      </c>
      <c r="J2609" t="s">
        <v>13785</v>
      </c>
      <c r="K2609" t="s">
        <v>13786</v>
      </c>
      <c r="L2609">
        <v>3811</v>
      </c>
      <c r="M2609" t="s">
        <v>330</v>
      </c>
      <c r="N2609" s="1">
        <v>44763</v>
      </c>
      <c r="O2609" s="1">
        <v>44765</v>
      </c>
      <c r="P2609">
        <v>60</v>
      </c>
      <c r="Q2609">
        <v>3</v>
      </c>
      <c r="R2609" t="s">
        <v>40</v>
      </c>
      <c r="S2609">
        <v>1</v>
      </c>
      <c r="T2609">
        <v>1</v>
      </c>
      <c r="U2609">
        <v>2</v>
      </c>
      <c r="V2609">
        <v>422</v>
      </c>
      <c r="W2609" t="s">
        <v>41</v>
      </c>
      <c r="X2609" t="s">
        <v>13787</v>
      </c>
      <c r="Y2609" t="s">
        <v>6</v>
      </c>
      <c r="Z2609" s="1">
        <v>44741</v>
      </c>
      <c r="AA2609" s="2">
        <v>0.68861111111111117</v>
      </c>
      <c r="AB2609" s="2">
        <v>0.8253125</v>
      </c>
      <c r="AC2609" t="s">
        <v>44</v>
      </c>
      <c r="AD2609" t="s">
        <v>44</v>
      </c>
      <c r="AE2609" t="s">
        <v>45</v>
      </c>
      <c r="AF2609">
        <v>211</v>
      </c>
    </row>
    <row r="2610" spans="1:32">
      <c r="A2610">
        <v>4159</v>
      </c>
      <c r="B2610">
        <v>3259</v>
      </c>
      <c r="C2610" t="s">
        <v>2126</v>
      </c>
      <c r="D2610" t="s">
        <v>11381</v>
      </c>
      <c r="E2610" t="s">
        <v>48</v>
      </c>
      <c r="F2610" t="s">
        <v>13788</v>
      </c>
      <c r="G2610" t="s">
        <v>13789</v>
      </c>
      <c r="H2610" t="s">
        <v>272</v>
      </c>
      <c r="I2610" s="1">
        <v>16846</v>
      </c>
      <c r="J2610" t="s">
        <v>13790</v>
      </c>
      <c r="K2610" t="s">
        <v>13791</v>
      </c>
      <c r="L2610">
        <v>42536</v>
      </c>
      <c r="M2610" t="s">
        <v>272</v>
      </c>
      <c r="N2610" s="1">
        <v>44607</v>
      </c>
      <c r="O2610" s="1">
        <v>44612</v>
      </c>
      <c r="P2610">
        <v>42</v>
      </c>
      <c r="Q2610">
        <v>2</v>
      </c>
      <c r="R2610" t="s">
        <v>40</v>
      </c>
      <c r="S2610">
        <v>3</v>
      </c>
      <c r="T2610">
        <v>1</v>
      </c>
      <c r="U2610">
        <v>5</v>
      </c>
      <c r="V2610">
        <v>1120</v>
      </c>
      <c r="W2610" t="s">
        <v>54</v>
      </c>
      <c r="X2610" t="s">
        <v>13792</v>
      </c>
      <c r="Y2610" t="s">
        <v>81</v>
      </c>
      <c r="Z2610" s="1">
        <v>44589</v>
      </c>
      <c r="AA2610" s="2">
        <v>0.69579861111111108</v>
      </c>
      <c r="AB2610" s="2">
        <v>0.69355324074074076</v>
      </c>
      <c r="AC2610" t="s">
        <v>45</v>
      </c>
      <c r="AD2610" t="s">
        <v>44</v>
      </c>
      <c r="AE2610" t="s">
        <v>44</v>
      </c>
      <c r="AF2610">
        <v>224</v>
      </c>
    </row>
    <row r="2611" spans="1:32">
      <c r="A2611">
        <v>4160</v>
      </c>
      <c r="B2611">
        <v>3260</v>
      </c>
      <c r="C2611" t="s">
        <v>5236</v>
      </c>
      <c r="D2611" t="s">
        <v>1322</v>
      </c>
      <c r="E2611" t="s">
        <v>48</v>
      </c>
      <c r="F2611" t="s">
        <v>13793</v>
      </c>
      <c r="G2611" t="s">
        <v>13794</v>
      </c>
      <c r="H2611" t="s">
        <v>725</v>
      </c>
      <c r="I2611" s="1">
        <v>22727</v>
      </c>
      <c r="J2611" t="s">
        <v>13795</v>
      </c>
      <c r="K2611" t="s">
        <v>13796</v>
      </c>
      <c r="L2611">
        <v>45665</v>
      </c>
      <c r="M2611" t="s">
        <v>725</v>
      </c>
      <c r="N2611" s="1">
        <v>44927</v>
      </c>
      <c r="O2611" s="1">
        <v>44929</v>
      </c>
      <c r="P2611">
        <v>95</v>
      </c>
      <c r="Q2611">
        <v>4</v>
      </c>
      <c r="R2611" t="s">
        <v>63</v>
      </c>
      <c r="S2611">
        <v>3</v>
      </c>
      <c r="T2611">
        <v>1</v>
      </c>
      <c r="U2611">
        <v>2</v>
      </c>
      <c r="V2611">
        <v>158</v>
      </c>
      <c r="W2611" t="s">
        <v>54</v>
      </c>
      <c r="X2611" t="s">
        <v>13797</v>
      </c>
      <c r="Y2611" t="s">
        <v>43</v>
      </c>
      <c r="Z2611" s="1">
        <v>44911</v>
      </c>
      <c r="AA2611" s="2">
        <v>0.75315972222222216</v>
      </c>
      <c r="AB2611" s="2">
        <v>0.89217592592592598</v>
      </c>
      <c r="AC2611" t="s">
        <v>44</v>
      </c>
      <c r="AD2611" t="s">
        <v>44</v>
      </c>
      <c r="AE2611" t="s">
        <v>44</v>
      </c>
      <c r="AF2611">
        <v>79</v>
      </c>
    </row>
    <row r="2612" spans="1:32">
      <c r="A2612">
        <v>4161</v>
      </c>
      <c r="B2612">
        <v>3261</v>
      </c>
      <c r="C2612" t="s">
        <v>571</v>
      </c>
      <c r="D2612" t="s">
        <v>13798</v>
      </c>
      <c r="E2612" t="s">
        <v>34</v>
      </c>
      <c r="F2612" t="s">
        <v>13799</v>
      </c>
      <c r="G2612" t="s">
        <v>13800</v>
      </c>
      <c r="H2612" t="s">
        <v>50</v>
      </c>
      <c r="I2612" s="1">
        <v>21603</v>
      </c>
      <c r="J2612" t="s">
        <v>13801</v>
      </c>
      <c r="K2612" t="s">
        <v>13802</v>
      </c>
      <c r="L2612">
        <v>23726</v>
      </c>
      <c r="M2612" t="s">
        <v>50</v>
      </c>
      <c r="N2612" s="1">
        <v>44696</v>
      </c>
      <c r="O2612" s="1">
        <v>44698</v>
      </c>
      <c r="P2612">
        <v>80</v>
      </c>
      <c r="Q2612">
        <v>4</v>
      </c>
      <c r="R2612" t="s">
        <v>63</v>
      </c>
      <c r="S2612">
        <v>4</v>
      </c>
      <c r="T2612">
        <v>2</v>
      </c>
      <c r="U2612">
        <v>2</v>
      </c>
      <c r="V2612">
        <v>160</v>
      </c>
      <c r="W2612" t="s">
        <v>54</v>
      </c>
      <c r="X2612" t="s">
        <v>13803</v>
      </c>
      <c r="Y2612" t="s">
        <v>43</v>
      </c>
      <c r="Z2612" s="1">
        <v>44681</v>
      </c>
      <c r="AA2612" s="2">
        <v>0.83637731481481481</v>
      </c>
      <c r="AB2612" s="2">
        <v>8.1620370370370371E-2</v>
      </c>
      <c r="AC2612" t="s">
        <v>44</v>
      </c>
      <c r="AD2612" t="s">
        <v>45</v>
      </c>
      <c r="AE2612" t="s">
        <v>44</v>
      </c>
      <c r="AF2612">
        <v>80</v>
      </c>
    </row>
    <row r="2613" spans="1:32">
      <c r="A2613">
        <v>4162</v>
      </c>
      <c r="B2613">
        <v>3262</v>
      </c>
      <c r="C2613" t="s">
        <v>32</v>
      </c>
      <c r="D2613" t="s">
        <v>995</v>
      </c>
      <c r="E2613" t="s">
        <v>48</v>
      </c>
      <c r="F2613" t="s">
        <v>13804</v>
      </c>
      <c r="G2613" t="s">
        <v>13805</v>
      </c>
      <c r="H2613" t="s">
        <v>156</v>
      </c>
      <c r="I2613" s="1">
        <v>24210</v>
      </c>
      <c r="J2613" t="s">
        <v>13806</v>
      </c>
      <c r="K2613" t="s">
        <v>13807</v>
      </c>
      <c r="L2613">
        <v>728</v>
      </c>
      <c r="M2613" t="s">
        <v>156</v>
      </c>
      <c r="N2613" s="1">
        <v>44937</v>
      </c>
      <c r="O2613" s="1">
        <v>44938</v>
      </c>
      <c r="P2613">
        <v>26</v>
      </c>
      <c r="Q2613">
        <v>2</v>
      </c>
      <c r="R2613" t="s">
        <v>63</v>
      </c>
      <c r="S2613">
        <v>2</v>
      </c>
      <c r="T2613">
        <v>0</v>
      </c>
      <c r="U2613">
        <v>1</v>
      </c>
      <c r="V2613">
        <v>65</v>
      </c>
      <c r="W2613" t="s">
        <v>41</v>
      </c>
      <c r="X2613" t="s">
        <v>13808</v>
      </c>
      <c r="Y2613" t="s">
        <v>6</v>
      </c>
      <c r="Z2613" s="1">
        <v>44919</v>
      </c>
      <c r="AA2613" s="2">
        <v>0.84584490740740748</v>
      </c>
      <c r="AB2613" s="2">
        <v>0.11532407407407408</v>
      </c>
      <c r="AC2613" t="s">
        <v>45</v>
      </c>
      <c r="AD2613" t="s">
        <v>44</v>
      </c>
      <c r="AE2613" t="s">
        <v>44</v>
      </c>
      <c r="AF2613">
        <v>65</v>
      </c>
    </row>
    <row r="2614" spans="1:32">
      <c r="A2614">
        <v>4164</v>
      </c>
      <c r="B2614">
        <v>3264</v>
      </c>
      <c r="C2614" t="s">
        <v>7912</v>
      </c>
      <c r="D2614" t="s">
        <v>12353</v>
      </c>
      <c r="E2614" t="s">
        <v>48</v>
      </c>
      <c r="F2614" t="s">
        <v>13809</v>
      </c>
      <c r="G2614" t="s">
        <v>13810</v>
      </c>
      <c r="H2614" t="s">
        <v>201</v>
      </c>
      <c r="I2614" s="1">
        <v>26471</v>
      </c>
      <c r="J2614" t="s">
        <v>13811</v>
      </c>
      <c r="K2614" t="s">
        <v>13812</v>
      </c>
      <c r="L2614">
        <v>78055</v>
      </c>
      <c r="M2614" t="s">
        <v>201</v>
      </c>
      <c r="N2614" s="1">
        <v>44605</v>
      </c>
      <c r="O2614" s="1">
        <v>44609</v>
      </c>
      <c r="P2614">
        <v>11</v>
      </c>
      <c r="Q2614">
        <v>1</v>
      </c>
      <c r="R2614" t="s">
        <v>63</v>
      </c>
      <c r="S2614">
        <v>3</v>
      </c>
      <c r="T2614">
        <v>2</v>
      </c>
      <c r="U2614">
        <v>4</v>
      </c>
      <c r="V2614">
        <v>360</v>
      </c>
      <c r="W2614" t="s">
        <v>41</v>
      </c>
      <c r="X2614" t="s">
        <v>13813</v>
      </c>
      <c r="Y2614" t="s">
        <v>65</v>
      </c>
      <c r="Z2614" s="1">
        <v>44593</v>
      </c>
      <c r="AA2614" s="2">
        <v>0.77570601851851861</v>
      </c>
      <c r="AB2614" s="2">
        <v>0.2559953703703704</v>
      </c>
      <c r="AC2614" t="s">
        <v>45</v>
      </c>
      <c r="AD2614" t="s">
        <v>45</v>
      </c>
      <c r="AE2614" t="s">
        <v>45</v>
      </c>
      <c r="AF2614">
        <v>90</v>
      </c>
    </row>
    <row r="2615" spans="1:32">
      <c r="A2615">
        <v>4165</v>
      </c>
      <c r="B2615">
        <v>3265</v>
      </c>
      <c r="C2615" t="s">
        <v>2046</v>
      </c>
      <c r="D2615" t="s">
        <v>13814</v>
      </c>
      <c r="E2615" t="s">
        <v>48</v>
      </c>
      <c r="F2615" t="s">
        <v>13815</v>
      </c>
      <c r="G2615" t="s">
        <v>13816</v>
      </c>
      <c r="H2615" t="s">
        <v>309</v>
      </c>
      <c r="I2615" s="1">
        <v>29655</v>
      </c>
      <c r="J2615" t="s">
        <v>13817</v>
      </c>
      <c r="K2615" t="s">
        <v>13818</v>
      </c>
      <c r="L2615">
        <v>54610</v>
      </c>
      <c r="M2615" t="s">
        <v>309</v>
      </c>
      <c r="N2615" s="1">
        <v>44745</v>
      </c>
      <c r="O2615" s="1">
        <v>44748</v>
      </c>
      <c r="P2615">
        <v>84</v>
      </c>
      <c r="Q2615">
        <v>4</v>
      </c>
      <c r="R2615" t="s">
        <v>40</v>
      </c>
      <c r="S2615">
        <v>1</v>
      </c>
      <c r="T2615">
        <v>1</v>
      </c>
      <c r="U2615">
        <v>3</v>
      </c>
      <c r="V2615">
        <v>624</v>
      </c>
      <c r="W2615" t="s">
        <v>54</v>
      </c>
      <c r="X2615" t="s">
        <v>13819</v>
      </c>
      <c r="Y2615" t="s">
        <v>6</v>
      </c>
      <c r="Z2615" s="1">
        <v>44710</v>
      </c>
      <c r="AA2615" s="2">
        <v>0.68445601851851856</v>
      </c>
      <c r="AB2615" s="2">
        <v>0.7090277777777777</v>
      </c>
      <c r="AC2615" t="s">
        <v>44</v>
      </c>
      <c r="AD2615" t="s">
        <v>44</v>
      </c>
      <c r="AE2615" t="s">
        <v>44</v>
      </c>
      <c r="AF2615">
        <v>208</v>
      </c>
    </row>
    <row r="2616" spans="1:32">
      <c r="A2616">
        <v>4166</v>
      </c>
      <c r="B2616">
        <v>3266</v>
      </c>
      <c r="C2616" t="s">
        <v>1275</v>
      </c>
      <c r="D2616" t="s">
        <v>768</v>
      </c>
      <c r="E2616" t="s">
        <v>48</v>
      </c>
      <c r="F2616" t="s">
        <v>13820</v>
      </c>
      <c r="G2616">
        <v>6319430629</v>
      </c>
      <c r="H2616" t="s">
        <v>941</v>
      </c>
      <c r="I2616" s="1">
        <v>15832</v>
      </c>
      <c r="J2616" t="s">
        <v>13821</v>
      </c>
      <c r="K2616" t="s">
        <v>5252</v>
      </c>
      <c r="L2616">
        <v>44244</v>
      </c>
      <c r="M2616" t="s">
        <v>941</v>
      </c>
      <c r="N2616" s="1">
        <v>44578</v>
      </c>
      <c r="O2616" s="1">
        <v>44579</v>
      </c>
      <c r="P2616">
        <v>72</v>
      </c>
      <c r="Q2616">
        <v>3</v>
      </c>
      <c r="R2616" t="s">
        <v>40</v>
      </c>
      <c r="S2616">
        <v>4</v>
      </c>
      <c r="T2616">
        <v>0</v>
      </c>
      <c r="U2616">
        <v>1</v>
      </c>
      <c r="V2616">
        <v>217</v>
      </c>
      <c r="W2616" t="s">
        <v>41</v>
      </c>
      <c r="X2616" t="s">
        <v>13822</v>
      </c>
      <c r="Y2616" t="s">
        <v>6</v>
      </c>
      <c r="Z2616" s="1">
        <v>44569</v>
      </c>
      <c r="AA2616" s="2">
        <v>0.33140046296296294</v>
      </c>
      <c r="AB2616" s="2">
        <v>0.75422453703703696</v>
      </c>
      <c r="AC2616" t="s">
        <v>44</v>
      </c>
      <c r="AD2616" t="s">
        <v>44</v>
      </c>
      <c r="AE2616" t="s">
        <v>44</v>
      </c>
      <c r="AF2616">
        <v>217</v>
      </c>
    </row>
    <row r="2617" spans="1:32">
      <c r="A2617">
        <v>4167</v>
      </c>
      <c r="B2617">
        <v>3267</v>
      </c>
      <c r="C2617" t="s">
        <v>13823</v>
      </c>
      <c r="D2617" t="s">
        <v>3708</v>
      </c>
      <c r="E2617" t="s">
        <v>48</v>
      </c>
      <c r="F2617" t="s">
        <v>13824</v>
      </c>
      <c r="G2617">
        <f>1-909-712-9435</f>
        <v>-11055</v>
      </c>
      <c r="H2617" t="s">
        <v>457</v>
      </c>
      <c r="I2617" s="1">
        <v>16205</v>
      </c>
      <c r="J2617" t="s">
        <v>13825</v>
      </c>
      <c r="K2617" t="s">
        <v>13826</v>
      </c>
      <c r="L2617">
        <v>77932</v>
      </c>
      <c r="M2617" t="s">
        <v>457</v>
      </c>
      <c r="N2617" s="1">
        <v>44736</v>
      </c>
      <c r="O2617" s="1">
        <v>44739</v>
      </c>
      <c r="P2617">
        <v>10</v>
      </c>
      <c r="Q2617">
        <v>1</v>
      </c>
      <c r="R2617" t="s">
        <v>53</v>
      </c>
      <c r="S2617">
        <v>3</v>
      </c>
      <c r="T2617">
        <v>1</v>
      </c>
      <c r="U2617">
        <v>3</v>
      </c>
      <c r="V2617">
        <v>405</v>
      </c>
      <c r="W2617" t="s">
        <v>54</v>
      </c>
      <c r="X2617" t="s">
        <v>13827</v>
      </c>
      <c r="Y2617" t="s">
        <v>65</v>
      </c>
      <c r="Z2617" s="1">
        <v>44720</v>
      </c>
      <c r="AA2617" s="2">
        <v>0.65634259259259264</v>
      </c>
      <c r="AB2617" s="2">
        <v>0.25383101851851853</v>
      </c>
      <c r="AC2617" t="s">
        <v>44</v>
      </c>
      <c r="AD2617" t="s">
        <v>45</v>
      </c>
      <c r="AE2617" t="s">
        <v>45</v>
      </c>
      <c r="AF2617">
        <v>135</v>
      </c>
    </row>
    <row r="2618" spans="1:32">
      <c r="A2618">
        <v>4168</v>
      </c>
      <c r="B2618">
        <v>3268</v>
      </c>
      <c r="C2618" t="s">
        <v>602</v>
      </c>
      <c r="D2618" t="s">
        <v>2850</v>
      </c>
      <c r="E2618" t="s">
        <v>48</v>
      </c>
      <c r="F2618" t="s">
        <v>13828</v>
      </c>
      <c r="G2618" t="s">
        <v>13829</v>
      </c>
      <c r="H2618" t="s">
        <v>280</v>
      </c>
      <c r="I2618" s="1">
        <v>21821</v>
      </c>
      <c r="J2618" t="s">
        <v>13830</v>
      </c>
      <c r="K2618" t="s">
        <v>13831</v>
      </c>
      <c r="L2618">
        <v>86860</v>
      </c>
      <c r="M2618" t="s">
        <v>280</v>
      </c>
      <c r="N2618" s="1">
        <v>44654</v>
      </c>
      <c r="O2618" s="1">
        <v>44656</v>
      </c>
      <c r="P2618">
        <v>28</v>
      </c>
      <c r="Q2618">
        <v>2</v>
      </c>
      <c r="R2618" t="s">
        <v>53</v>
      </c>
      <c r="S2618">
        <v>1</v>
      </c>
      <c r="T2618">
        <v>1</v>
      </c>
      <c r="U2618">
        <v>2</v>
      </c>
      <c r="V2618">
        <v>286</v>
      </c>
      <c r="W2618" t="s">
        <v>41</v>
      </c>
      <c r="X2618" t="s">
        <v>13832</v>
      </c>
      <c r="Y2618" t="s">
        <v>43</v>
      </c>
      <c r="Z2618" s="1">
        <v>44640</v>
      </c>
      <c r="AA2618" s="2">
        <v>0.75980324074074079</v>
      </c>
      <c r="AB2618" s="2">
        <v>0.55462962962962969</v>
      </c>
      <c r="AC2618" t="s">
        <v>44</v>
      </c>
      <c r="AD2618" t="s">
        <v>45</v>
      </c>
      <c r="AE2618" t="s">
        <v>45</v>
      </c>
      <c r="AF2618">
        <v>143</v>
      </c>
    </row>
    <row r="2619" spans="1:32">
      <c r="A2619">
        <v>4169</v>
      </c>
      <c r="B2619">
        <v>3269</v>
      </c>
      <c r="C2619" t="s">
        <v>139</v>
      </c>
      <c r="D2619" t="s">
        <v>3611</v>
      </c>
      <c r="E2619" t="s">
        <v>34</v>
      </c>
      <c r="F2619" t="s">
        <v>13833</v>
      </c>
      <c r="G2619" t="s">
        <v>13834</v>
      </c>
      <c r="H2619" t="s">
        <v>418</v>
      </c>
      <c r="I2619" s="1">
        <v>36488</v>
      </c>
      <c r="J2619" t="s">
        <v>13835</v>
      </c>
      <c r="K2619" t="s">
        <v>13836</v>
      </c>
      <c r="L2619">
        <v>43512</v>
      </c>
      <c r="M2619" t="s">
        <v>418</v>
      </c>
      <c r="N2619" s="1">
        <v>44802</v>
      </c>
      <c r="O2619" s="1">
        <v>44804</v>
      </c>
      <c r="P2619">
        <v>47</v>
      </c>
      <c r="Q2619">
        <v>2</v>
      </c>
      <c r="R2619" t="s">
        <v>63</v>
      </c>
      <c r="S2619">
        <v>2</v>
      </c>
      <c r="T2619">
        <v>0</v>
      </c>
      <c r="U2619">
        <v>2</v>
      </c>
      <c r="V2619">
        <v>176</v>
      </c>
      <c r="W2619" t="s">
        <v>41</v>
      </c>
      <c r="X2619" t="s">
        <v>13837</v>
      </c>
      <c r="Y2619" t="s">
        <v>6</v>
      </c>
      <c r="Z2619" s="1">
        <v>44779</v>
      </c>
      <c r="AA2619" s="2">
        <v>0.92421296296296296</v>
      </c>
      <c r="AB2619" s="2">
        <v>0.52299768518518519</v>
      </c>
      <c r="AC2619" t="s">
        <v>44</v>
      </c>
      <c r="AD2619" t="s">
        <v>44</v>
      </c>
      <c r="AE2619" t="s">
        <v>45</v>
      </c>
      <c r="AF2619">
        <v>88</v>
      </c>
    </row>
    <row r="2620" spans="1:32">
      <c r="A2620">
        <v>4170</v>
      </c>
      <c r="B2620">
        <v>3270</v>
      </c>
      <c r="C2620" t="s">
        <v>1155</v>
      </c>
      <c r="D2620" t="s">
        <v>716</v>
      </c>
      <c r="E2620" t="s">
        <v>34</v>
      </c>
      <c r="F2620" t="s">
        <v>13838</v>
      </c>
      <c r="G2620" t="s">
        <v>13839</v>
      </c>
      <c r="H2620" t="s">
        <v>60</v>
      </c>
      <c r="I2620" s="1">
        <v>23675</v>
      </c>
      <c r="J2620" t="s">
        <v>13840</v>
      </c>
      <c r="K2620" t="s">
        <v>13841</v>
      </c>
      <c r="L2620">
        <v>63197</v>
      </c>
      <c r="M2620" t="s">
        <v>60</v>
      </c>
      <c r="N2620" s="1">
        <v>44672</v>
      </c>
      <c r="O2620" s="1">
        <v>44674</v>
      </c>
      <c r="P2620">
        <v>77</v>
      </c>
      <c r="Q2620">
        <v>4</v>
      </c>
      <c r="R2620" t="s">
        <v>63</v>
      </c>
      <c r="S2620">
        <v>2</v>
      </c>
      <c r="T2620">
        <v>0</v>
      </c>
      <c r="U2620">
        <v>2</v>
      </c>
      <c r="V2620">
        <v>158</v>
      </c>
      <c r="W2620" t="s">
        <v>54</v>
      </c>
      <c r="X2620" t="s">
        <v>13842</v>
      </c>
      <c r="Y2620" t="s">
        <v>43</v>
      </c>
      <c r="Z2620" s="1">
        <v>44647</v>
      </c>
      <c r="AA2620" s="2">
        <v>0.19217592592592592</v>
      </c>
      <c r="AB2620" s="2">
        <v>0.16790509259259259</v>
      </c>
      <c r="AC2620" t="s">
        <v>45</v>
      </c>
      <c r="AD2620" t="s">
        <v>45</v>
      </c>
      <c r="AE2620" t="s">
        <v>44</v>
      </c>
      <c r="AF2620">
        <v>79</v>
      </c>
    </row>
    <row r="2621" spans="1:32">
      <c r="A2621">
        <v>4172</v>
      </c>
      <c r="B2621">
        <v>3272</v>
      </c>
      <c r="C2621" t="s">
        <v>13843</v>
      </c>
      <c r="D2621" t="s">
        <v>6781</v>
      </c>
      <c r="E2621" t="s">
        <v>34</v>
      </c>
      <c r="F2621" t="s">
        <v>13844</v>
      </c>
      <c r="G2621" t="s">
        <v>13845</v>
      </c>
      <c r="H2621" t="s">
        <v>692</v>
      </c>
      <c r="I2621" s="1">
        <v>32394</v>
      </c>
      <c r="J2621" t="s">
        <v>13846</v>
      </c>
      <c r="K2621" t="s">
        <v>13847</v>
      </c>
      <c r="L2621">
        <v>9962</v>
      </c>
      <c r="M2621" t="s">
        <v>692</v>
      </c>
      <c r="N2621" s="1">
        <v>44697</v>
      </c>
      <c r="O2621" s="1">
        <v>44699</v>
      </c>
      <c r="P2621">
        <v>9</v>
      </c>
      <c r="Q2621">
        <v>1</v>
      </c>
      <c r="R2621" t="s">
        <v>40</v>
      </c>
      <c r="S2621">
        <v>4</v>
      </c>
      <c r="T2621">
        <v>1</v>
      </c>
      <c r="U2621">
        <v>2</v>
      </c>
      <c r="V2621">
        <v>416</v>
      </c>
      <c r="W2621" t="s">
        <v>41</v>
      </c>
      <c r="X2621" t="s">
        <v>13848</v>
      </c>
      <c r="Y2621" t="s">
        <v>65</v>
      </c>
      <c r="Z2621" s="1">
        <v>44665</v>
      </c>
      <c r="AA2621" s="2">
        <v>0.78731481481481491</v>
      </c>
      <c r="AB2621" s="2">
        <v>1.4456018518518519E-2</v>
      </c>
      <c r="AC2621" t="s">
        <v>45</v>
      </c>
      <c r="AD2621" t="s">
        <v>45</v>
      </c>
      <c r="AE2621" t="s">
        <v>44</v>
      </c>
      <c r="AF2621">
        <v>208</v>
      </c>
    </row>
    <row r="2622" spans="1:32">
      <c r="A2622">
        <v>4174</v>
      </c>
      <c r="B2622">
        <v>3274</v>
      </c>
      <c r="C2622" t="s">
        <v>8746</v>
      </c>
      <c r="D2622" t="s">
        <v>299</v>
      </c>
      <c r="E2622" t="s">
        <v>34</v>
      </c>
      <c r="F2622" t="s">
        <v>13849</v>
      </c>
      <c r="G2622" t="s">
        <v>13850</v>
      </c>
      <c r="H2622" t="s">
        <v>280</v>
      </c>
      <c r="I2622" s="1">
        <v>25959</v>
      </c>
      <c r="J2622" t="s">
        <v>13851</v>
      </c>
      <c r="K2622" t="s">
        <v>13852</v>
      </c>
      <c r="L2622">
        <v>83454</v>
      </c>
      <c r="M2622" t="s">
        <v>280</v>
      </c>
      <c r="N2622" s="1">
        <v>44645</v>
      </c>
      <c r="O2622" s="1">
        <v>44648</v>
      </c>
      <c r="P2622">
        <v>48</v>
      </c>
      <c r="Q2622">
        <v>2</v>
      </c>
      <c r="R2622" t="s">
        <v>40</v>
      </c>
      <c r="S2622">
        <v>1</v>
      </c>
      <c r="T2622">
        <v>0</v>
      </c>
      <c r="U2622">
        <v>3</v>
      </c>
      <c r="V2622">
        <v>633</v>
      </c>
      <c r="W2622" t="s">
        <v>54</v>
      </c>
      <c r="X2622" t="s">
        <v>13853</v>
      </c>
      <c r="Y2622" t="s">
        <v>6</v>
      </c>
      <c r="Z2622" s="1">
        <v>44630</v>
      </c>
      <c r="AA2622" s="2">
        <v>0.76128472222222221</v>
      </c>
      <c r="AB2622" s="2">
        <v>0.4572222222222222</v>
      </c>
      <c r="AC2622" t="s">
        <v>45</v>
      </c>
      <c r="AD2622" t="s">
        <v>45</v>
      </c>
      <c r="AE2622" t="s">
        <v>44</v>
      </c>
      <c r="AF2622">
        <v>211</v>
      </c>
    </row>
    <row r="2623" spans="1:32">
      <c r="A2623">
        <v>4175</v>
      </c>
      <c r="B2623">
        <v>3275</v>
      </c>
      <c r="C2623" t="s">
        <v>2444</v>
      </c>
      <c r="D2623" t="s">
        <v>1663</v>
      </c>
      <c r="E2623" t="s">
        <v>48</v>
      </c>
      <c r="F2623" t="s">
        <v>13854</v>
      </c>
      <c r="G2623" t="s">
        <v>13855</v>
      </c>
      <c r="H2623" t="s">
        <v>1251</v>
      </c>
      <c r="I2623" s="1">
        <v>26711</v>
      </c>
      <c r="J2623" t="s">
        <v>13856</v>
      </c>
      <c r="K2623" t="s">
        <v>13857</v>
      </c>
      <c r="L2623">
        <v>66873</v>
      </c>
      <c r="M2623" t="s">
        <v>1251</v>
      </c>
      <c r="N2623" s="1">
        <v>44789</v>
      </c>
      <c r="O2623" s="1">
        <v>44793</v>
      </c>
      <c r="P2623">
        <v>81</v>
      </c>
      <c r="Q2623">
        <v>4</v>
      </c>
      <c r="R2623" t="s">
        <v>40</v>
      </c>
      <c r="S2623">
        <v>1</v>
      </c>
      <c r="T2623">
        <v>1</v>
      </c>
      <c r="U2623">
        <v>4</v>
      </c>
      <c r="V2623">
        <v>980</v>
      </c>
      <c r="W2623" t="s">
        <v>54</v>
      </c>
      <c r="X2623" t="s">
        <v>13858</v>
      </c>
      <c r="Y2623" t="s">
        <v>81</v>
      </c>
      <c r="Z2623" s="1">
        <v>44780</v>
      </c>
      <c r="AA2623" s="2">
        <v>0.50101851851851853</v>
      </c>
      <c r="AB2623" s="2">
        <v>0.90666666666666673</v>
      </c>
      <c r="AC2623" t="s">
        <v>45</v>
      </c>
      <c r="AD2623" t="s">
        <v>45</v>
      </c>
      <c r="AE2623" t="s">
        <v>45</v>
      </c>
      <c r="AF2623">
        <v>245</v>
      </c>
    </row>
    <row r="2624" spans="1:32">
      <c r="A2624">
        <v>4176</v>
      </c>
      <c r="B2624">
        <v>3276</v>
      </c>
      <c r="C2624" t="s">
        <v>1022</v>
      </c>
      <c r="D2624" t="s">
        <v>977</v>
      </c>
      <c r="E2624" t="s">
        <v>34</v>
      </c>
      <c r="F2624" t="s">
        <v>13859</v>
      </c>
      <c r="G2624" t="s">
        <v>13860</v>
      </c>
      <c r="H2624" t="s">
        <v>164</v>
      </c>
      <c r="I2624" s="1">
        <v>29824</v>
      </c>
      <c r="J2624" t="s">
        <v>13861</v>
      </c>
      <c r="K2624" t="s">
        <v>13862</v>
      </c>
      <c r="L2624">
        <v>35422</v>
      </c>
      <c r="M2624" t="s">
        <v>164</v>
      </c>
      <c r="N2624" s="1">
        <v>44805</v>
      </c>
      <c r="O2624" s="1">
        <v>44808</v>
      </c>
      <c r="P2624">
        <v>6</v>
      </c>
      <c r="Q2624">
        <v>1</v>
      </c>
      <c r="R2624" t="s">
        <v>40</v>
      </c>
      <c r="S2624">
        <v>2</v>
      </c>
      <c r="T2624">
        <v>1</v>
      </c>
      <c r="U2624">
        <v>3</v>
      </c>
      <c r="V2624">
        <v>603</v>
      </c>
      <c r="W2624" t="s">
        <v>41</v>
      </c>
      <c r="X2624" t="s">
        <v>13863</v>
      </c>
      <c r="Y2624" t="s">
        <v>6</v>
      </c>
      <c r="Z2624" s="1">
        <v>44770</v>
      </c>
      <c r="AA2624" s="2">
        <v>0.78983796296296294</v>
      </c>
      <c r="AB2624" s="2">
        <v>0.79001157407407396</v>
      </c>
      <c r="AC2624" t="s">
        <v>45</v>
      </c>
      <c r="AD2624" t="s">
        <v>44</v>
      </c>
      <c r="AE2624" t="s">
        <v>45</v>
      </c>
      <c r="AF2624">
        <v>201</v>
      </c>
    </row>
    <row r="2625" spans="1:32">
      <c r="A2625">
        <v>4178</v>
      </c>
      <c r="B2625">
        <v>3278</v>
      </c>
      <c r="C2625" t="s">
        <v>1155</v>
      </c>
      <c r="D2625" t="s">
        <v>2248</v>
      </c>
      <c r="E2625" t="s">
        <v>34</v>
      </c>
      <c r="F2625" t="s">
        <v>13864</v>
      </c>
      <c r="G2625" t="s">
        <v>13865</v>
      </c>
      <c r="H2625" t="s">
        <v>418</v>
      </c>
      <c r="I2625" s="1">
        <v>29270</v>
      </c>
      <c r="J2625" t="s">
        <v>13866</v>
      </c>
      <c r="K2625" t="s">
        <v>13867</v>
      </c>
      <c r="L2625">
        <v>52378</v>
      </c>
      <c r="M2625" t="s">
        <v>418</v>
      </c>
      <c r="N2625" s="1">
        <v>44909</v>
      </c>
      <c r="O2625" s="1">
        <v>44912</v>
      </c>
      <c r="P2625">
        <v>43</v>
      </c>
      <c r="Q2625">
        <v>2</v>
      </c>
      <c r="R2625" t="s">
        <v>53</v>
      </c>
      <c r="S2625">
        <v>1</v>
      </c>
      <c r="T2625">
        <v>1</v>
      </c>
      <c r="U2625">
        <v>3</v>
      </c>
      <c r="V2625">
        <v>432</v>
      </c>
      <c r="W2625" t="s">
        <v>41</v>
      </c>
      <c r="X2625" t="s">
        <v>13868</v>
      </c>
      <c r="Y2625" t="s">
        <v>6</v>
      </c>
      <c r="Z2625" s="1">
        <v>44877</v>
      </c>
      <c r="AA2625" s="2">
        <v>0.4861226851851852</v>
      </c>
      <c r="AB2625" s="2">
        <v>0.32598379629629631</v>
      </c>
      <c r="AC2625" t="s">
        <v>45</v>
      </c>
      <c r="AD2625" t="s">
        <v>44</v>
      </c>
      <c r="AE2625" t="s">
        <v>44</v>
      </c>
      <c r="AF2625">
        <v>144</v>
      </c>
    </row>
    <row r="2626" spans="1:32">
      <c r="A2626">
        <v>4179</v>
      </c>
      <c r="B2626">
        <v>3279</v>
      </c>
      <c r="C2626" t="s">
        <v>475</v>
      </c>
      <c r="D2626" t="s">
        <v>1228</v>
      </c>
      <c r="E2626" t="s">
        <v>48</v>
      </c>
      <c r="F2626" t="s">
        <v>13869</v>
      </c>
      <c r="G2626" t="s">
        <v>13870</v>
      </c>
      <c r="H2626" t="s">
        <v>1442</v>
      </c>
      <c r="I2626" s="1">
        <v>33193</v>
      </c>
      <c r="J2626" t="s">
        <v>13871</v>
      </c>
      <c r="K2626" t="s">
        <v>13872</v>
      </c>
      <c r="L2626">
        <v>11611</v>
      </c>
      <c r="M2626" t="s">
        <v>1442</v>
      </c>
      <c r="N2626" s="1">
        <v>44923</v>
      </c>
      <c r="O2626" s="1">
        <v>44927</v>
      </c>
      <c r="P2626">
        <v>95</v>
      </c>
      <c r="Q2626">
        <v>4</v>
      </c>
      <c r="R2626" t="s">
        <v>63</v>
      </c>
      <c r="S2626">
        <v>3</v>
      </c>
      <c r="T2626">
        <v>0</v>
      </c>
      <c r="U2626">
        <v>4</v>
      </c>
      <c r="V2626">
        <v>340</v>
      </c>
      <c r="W2626" t="s">
        <v>54</v>
      </c>
      <c r="X2626" t="s">
        <v>13873</v>
      </c>
      <c r="Y2626" t="s">
        <v>43</v>
      </c>
      <c r="Z2626" s="1">
        <v>44901</v>
      </c>
      <c r="AA2626" s="2">
        <v>0.8977546296296296</v>
      </c>
      <c r="AB2626" s="2">
        <v>0.62724537037037031</v>
      </c>
      <c r="AC2626" t="s">
        <v>44</v>
      </c>
      <c r="AD2626" t="s">
        <v>44</v>
      </c>
      <c r="AE2626" t="s">
        <v>44</v>
      </c>
      <c r="AF2626">
        <v>85</v>
      </c>
    </row>
    <row r="2627" spans="1:32">
      <c r="A2627">
        <v>4181</v>
      </c>
      <c r="B2627">
        <v>3281</v>
      </c>
      <c r="C2627" t="s">
        <v>1392</v>
      </c>
      <c r="D2627" t="s">
        <v>596</v>
      </c>
      <c r="E2627" t="s">
        <v>48</v>
      </c>
      <c r="F2627" t="s">
        <v>13874</v>
      </c>
      <c r="G2627" t="s">
        <v>13875</v>
      </c>
      <c r="H2627" t="s">
        <v>904</v>
      </c>
      <c r="I2627" s="1">
        <v>38041</v>
      </c>
      <c r="J2627" t="s">
        <v>13876</v>
      </c>
      <c r="K2627" t="s">
        <v>13877</v>
      </c>
      <c r="L2627">
        <v>42452</v>
      </c>
      <c r="M2627" t="s">
        <v>904</v>
      </c>
      <c r="N2627" s="1">
        <v>44666</v>
      </c>
      <c r="O2627" s="1">
        <v>44667</v>
      </c>
      <c r="P2627">
        <v>86</v>
      </c>
      <c r="Q2627">
        <v>4</v>
      </c>
      <c r="R2627" t="s">
        <v>63</v>
      </c>
      <c r="S2627">
        <v>4</v>
      </c>
      <c r="T2627">
        <v>2</v>
      </c>
      <c r="U2627">
        <v>1</v>
      </c>
      <c r="V2627">
        <v>88</v>
      </c>
      <c r="W2627" t="s">
        <v>41</v>
      </c>
      <c r="X2627" t="s">
        <v>13878</v>
      </c>
      <c r="Y2627" t="s">
        <v>81</v>
      </c>
      <c r="Z2627" s="1">
        <v>44657</v>
      </c>
      <c r="AA2627" s="2">
        <v>0.88746527777777784</v>
      </c>
      <c r="AB2627" s="2">
        <v>0.35949074074074078</v>
      </c>
      <c r="AC2627" t="s">
        <v>44</v>
      </c>
      <c r="AD2627" t="s">
        <v>45</v>
      </c>
      <c r="AE2627" t="s">
        <v>45</v>
      </c>
      <c r="AF2627">
        <v>88</v>
      </c>
    </row>
    <row r="2628" spans="1:32">
      <c r="A2628">
        <v>4182</v>
      </c>
      <c r="B2628">
        <v>3282</v>
      </c>
      <c r="C2628" t="s">
        <v>364</v>
      </c>
      <c r="D2628" t="s">
        <v>722</v>
      </c>
      <c r="E2628" t="s">
        <v>34</v>
      </c>
      <c r="F2628" t="s">
        <v>13879</v>
      </c>
      <c r="G2628" t="s">
        <v>13880</v>
      </c>
      <c r="H2628" t="s">
        <v>423</v>
      </c>
      <c r="I2628" s="1">
        <v>18818</v>
      </c>
      <c r="J2628" t="s">
        <v>13881</v>
      </c>
      <c r="K2628" t="s">
        <v>13882</v>
      </c>
      <c r="L2628">
        <v>69097</v>
      </c>
      <c r="M2628" t="s">
        <v>423</v>
      </c>
      <c r="N2628" s="1">
        <v>44582</v>
      </c>
      <c r="O2628" s="1">
        <v>44584</v>
      </c>
      <c r="P2628">
        <v>89</v>
      </c>
      <c r="Q2628">
        <v>4</v>
      </c>
      <c r="R2628" t="s">
        <v>63</v>
      </c>
      <c r="S2628">
        <v>2</v>
      </c>
      <c r="T2628">
        <v>0</v>
      </c>
      <c r="U2628">
        <v>2</v>
      </c>
      <c r="V2628">
        <v>132</v>
      </c>
      <c r="W2628" t="s">
        <v>41</v>
      </c>
      <c r="X2628" t="s">
        <v>13883</v>
      </c>
      <c r="Y2628" t="s">
        <v>43</v>
      </c>
      <c r="Z2628" s="1">
        <v>44563</v>
      </c>
      <c r="AA2628" s="2">
        <v>0.5355092592592593</v>
      </c>
      <c r="AB2628" s="2">
        <v>0.4699652777777778</v>
      </c>
      <c r="AC2628" t="s">
        <v>44</v>
      </c>
      <c r="AD2628" t="s">
        <v>45</v>
      </c>
      <c r="AE2628" t="s">
        <v>44</v>
      </c>
      <c r="AF2628">
        <v>66</v>
      </c>
    </row>
    <row r="2629" spans="1:32">
      <c r="A2629">
        <v>4183</v>
      </c>
      <c r="B2629">
        <v>3283</v>
      </c>
      <c r="C2629" t="s">
        <v>945</v>
      </c>
      <c r="D2629" t="s">
        <v>13884</v>
      </c>
      <c r="E2629" t="s">
        <v>34</v>
      </c>
      <c r="F2629" t="s">
        <v>13885</v>
      </c>
      <c r="G2629" t="s">
        <v>13886</v>
      </c>
      <c r="H2629" t="s">
        <v>418</v>
      </c>
      <c r="I2629" s="1">
        <v>31574</v>
      </c>
      <c r="J2629" t="s">
        <v>13887</v>
      </c>
      <c r="K2629" t="s">
        <v>8502</v>
      </c>
      <c r="L2629">
        <v>2439</v>
      </c>
      <c r="M2629" t="s">
        <v>418</v>
      </c>
      <c r="N2629" s="1">
        <v>44687</v>
      </c>
      <c r="O2629" s="1">
        <v>44690</v>
      </c>
      <c r="P2629">
        <v>22</v>
      </c>
      <c r="Q2629">
        <v>1</v>
      </c>
      <c r="R2629" t="s">
        <v>53</v>
      </c>
      <c r="S2629">
        <v>2</v>
      </c>
      <c r="T2629">
        <v>0</v>
      </c>
      <c r="U2629">
        <v>3</v>
      </c>
      <c r="V2629">
        <v>396</v>
      </c>
      <c r="W2629" t="s">
        <v>41</v>
      </c>
      <c r="X2629" t="s">
        <v>13888</v>
      </c>
      <c r="Y2629" t="s">
        <v>6</v>
      </c>
      <c r="Z2629" s="1">
        <v>44679</v>
      </c>
      <c r="AA2629" s="2">
        <v>0.72872685185185182</v>
      </c>
      <c r="AB2629" s="2">
        <v>0.23567129629629627</v>
      </c>
      <c r="AC2629" t="s">
        <v>44</v>
      </c>
      <c r="AD2629" t="s">
        <v>45</v>
      </c>
      <c r="AE2629" t="s">
        <v>45</v>
      </c>
      <c r="AF2629">
        <v>132</v>
      </c>
    </row>
    <row r="2630" spans="1:32">
      <c r="A2630">
        <v>4184</v>
      </c>
      <c r="B2630">
        <v>3284</v>
      </c>
      <c r="C2630" t="s">
        <v>13889</v>
      </c>
      <c r="D2630" t="s">
        <v>3701</v>
      </c>
      <c r="E2630" t="s">
        <v>34</v>
      </c>
      <c r="F2630" t="s">
        <v>13890</v>
      </c>
      <c r="G2630" t="s">
        <v>13891</v>
      </c>
      <c r="H2630" t="s">
        <v>209</v>
      </c>
      <c r="I2630" s="1">
        <v>20151</v>
      </c>
      <c r="J2630" t="s">
        <v>13892</v>
      </c>
      <c r="K2630" t="s">
        <v>13893</v>
      </c>
      <c r="L2630">
        <v>90582</v>
      </c>
      <c r="M2630" t="s">
        <v>209</v>
      </c>
      <c r="N2630" s="1">
        <v>44648</v>
      </c>
      <c r="O2630" s="1">
        <v>44650</v>
      </c>
      <c r="P2630">
        <v>59</v>
      </c>
      <c r="Q2630">
        <v>3</v>
      </c>
      <c r="R2630" t="s">
        <v>63</v>
      </c>
      <c r="S2630">
        <v>4</v>
      </c>
      <c r="T2630">
        <v>1</v>
      </c>
      <c r="U2630">
        <v>2</v>
      </c>
      <c r="V2630">
        <v>120</v>
      </c>
      <c r="W2630" t="s">
        <v>41</v>
      </c>
      <c r="X2630" t="s">
        <v>13894</v>
      </c>
      <c r="Y2630" t="s">
        <v>81</v>
      </c>
      <c r="Z2630" s="1">
        <v>44637</v>
      </c>
      <c r="AA2630" s="2">
        <v>0.51599537037037035</v>
      </c>
      <c r="AB2630" s="2">
        <v>0.42196759259259259</v>
      </c>
      <c r="AC2630" t="s">
        <v>45</v>
      </c>
      <c r="AD2630" t="s">
        <v>45</v>
      </c>
      <c r="AE2630" t="s">
        <v>44</v>
      </c>
      <c r="AF2630">
        <v>60</v>
      </c>
    </row>
    <row r="2631" spans="1:32">
      <c r="A2631">
        <v>4186</v>
      </c>
      <c r="B2631">
        <v>3286</v>
      </c>
      <c r="C2631" t="s">
        <v>105</v>
      </c>
      <c r="D2631" t="s">
        <v>2587</v>
      </c>
      <c r="E2631" t="s">
        <v>48</v>
      </c>
      <c r="F2631" t="s">
        <v>13895</v>
      </c>
      <c r="G2631" t="s">
        <v>13896</v>
      </c>
      <c r="H2631" t="s">
        <v>77</v>
      </c>
      <c r="I2631" s="1">
        <v>25872</v>
      </c>
      <c r="J2631" t="s">
        <v>13897</v>
      </c>
      <c r="K2631" t="s">
        <v>5040</v>
      </c>
      <c r="L2631">
        <v>74125</v>
      </c>
      <c r="M2631" t="s">
        <v>77</v>
      </c>
      <c r="N2631" s="1">
        <v>44634</v>
      </c>
      <c r="O2631" s="1">
        <v>44639</v>
      </c>
      <c r="P2631">
        <v>59</v>
      </c>
      <c r="Q2631">
        <v>3</v>
      </c>
      <c r="R2631" t="s">
        <v>63</v>
      </c>
      <c r="S2631">
        <v>4</v>
      </c>
      <c r="T2631">
        <v>1</v>
      </c>
      <c r="U2631">
        <v>5</v>
      </c>
      <c r="V2631">
        <v>360</v>
      </c>
      <c r="W2631" t="s">
        <v>54</v>
      </c>
      <c r="X2631" t="s">
        <v>13898</v>
      </c>
      <c r="Y2631" t="s">
        <v>81</v>
      </c>
      <c r="Z2631" s="1">
        <v>44625</v>
      </c>
      <c r="AA2631" s="2">
        <v>0.33384259259259258</v>
      </c>
      <c r="AB2631" s="2">
        <v>0.49437500000000001</v>
      </c>
      <c r="AC2631" t="s">
        <v>45</v>
      </c>
      <c r="AD2631" t="s">
        <v>45</v>
      </c>
      <c r="AE2631" t="s">
        <v>45</v>
      </c>
      <c r="AF2631">
        <v>72</v>
      </c>
    </row>
    <row r="2632" spans="1:32">
      <c r="A2632">
        <v>4187</v>
      </c>
      <c r="B2632">
        <v>3287</v>
      </c>
      <c r="C2632" t="s">
        <v>3403</v>
      </c>
      <c r="D2632" t="s">
        <v>2587</v>
      </c>
      <c r="E2632" t="s">
        <v>34</v>
      </c>
      <c r="F2632" t="s">
        <v>13899</v>
      </c>
      <c r="G2632" t="s">
        <v>13900</v>
      </c>
      <c r="H2632" t="s">
        <v>725</v>
      </c>
      <c r="I2632" s="1">
        <v>33646</v>
      </c>
      <c r="J2632" t="s">
        <v>13901</v>
      </c>
      <c r="K2632" t="s">
        <v>13902</v>
      </c>
      <c r="L2632">
        <v>94449</v>
      </c>
      <c r="M2632" t="s">
        <v>725</v>
      </c>
      <c r="N2632" s="1">
        <v>44770</v>
      </c>
      <c r="O2632" s="1">
        <v>44775</v>
      </c>
      <c r="P2632">
        <v>13</v>
      </c>
      <c r="Q2632">
        <v>1</v>
      </c>
      <c r="R2632" t="s">
        <v>53</v>
      </c>
      <c r="S2632">
        <v>4</v>
      </c>
      <c r="T2632">
        <v>1</v>
      </c>
      <c r="U2632">
        <v>5</v>
      </c>
      <c r="V2632">
        <v>640</v>
      </c>
      <c r="W2632" t="s">
        <v>41</v>
      </c>
      <c r="X2632" t="s">
        <v>13903</v>
      </c>
      <c r="Y2632" t="s">
        <v>6</v>
      </c>
      <c r="Z2632" s="1">
        <v>44744</v>
      </c>
      <c r="AA2632" s="2">
        <v>0.51684027777777775</v>
      </c>
      <c r="AB2632" s="2">
        <v>0.13813657407407406</v>
      </c>
      <c r="AC2632" t="s">
        <v>45</v>
      </c>
      <c r="AD2632" t="s">
        <v>44</v>
      </c>
      <c r="AE2632" t="s">
        <v>44</v>
      </c>
      <c r="AF2632">
        <v>128</v>
      </c>
    </row>
    <row r="2633" spans="1:32">
      <c r="A2633">
        <v>4188</v>
      </c>
      <c r="B2633">
        <v>3288</v>
      </c>
      <c r="C2633" t="s">
        <v>13904</v>
      </c>
      <c r="D2633" t="s">
        <v>13905</v>
      </c>
      <c r="E2633" t="s">
        <v>34</v>
      </c>
      <c r="F2633" t="s">
        <v>13906</v>
      </c>
      <c r="G2633" t="s">
        <v>13907</v>
      </c>
      <c r="H2633" t="s">
        <v>418</v>
      </c>
      <c r="I2633" s="1">
        <v>26367</v>
      </c>
      <c r="J2633" t="s">
        <v>13908</v>
      </c>
      <c r="K2633" t="s">
        <v>13909</v>
      </c>
      <c r="L2633">
        <v>77114</v>
      </c>
      <c r="M2633" t="s">
        <v>418</v>
      </c>
      <c r="N2633" s="1">
        <v>44584</v>
      </c>
      <c r="O2633" s="1">
        <v>44586</v>
      </c>
      <c r="P2633">
        <v>86</v>
      </c>
      <c r="Q2633">
        <v>4</v>
      </c>
      <c r="R2633" t="s">
        <v>63</v>
      </c>
      <c r="S2633">
        <v>4</v>
      </c>
      <c r="T2633">
        <v>2</v>
      </c>
      <c r="U2633">
        <v>2</v>
      </c>
      <c r="V2633">
        <v>166</v>
      </c>
      <c r="W2633" t="s">
        <v>54</v>
      </c>
      <c r="X2633" t="s">
        <v>13910</v>
      </c>
      <c r="Y2633" t="s">
        <v>65</v>
      </c>
      <c r="Z2633" s="1">
        <v>44566</v>
      </c>
      <c r="AA2633" s="2">
        <v>0.84158564814814818</v>
      </c>
      <c r="AB2633" s="2">
        <v>0.53130787037037031</v>
      </c>
      <c r="AC2633" t="s">
        <v>45</v>
      </c>
      <c r="AD2633" t="s">
        <v>45</v>
      </c>
      <c r="AE2633" t="s">
        <v>44</v>
      </c>
      <c r="AF2633">
        <v>83</v>
      </c>
    </row>
    <row r="2634" spans="1:32">
      <c r="A2634">
        <v>4190</v>
      </c>
      <c r="B2634">
        <v>3290</v>
      </c>
      <c r="C2634" t="s">
        <v>139</v>
      </c>
      <c r="D2634" t="s">
        <v>13911</v>
      </c>
      <c r="E2634" t="s">
        <v>48</v>
      </c>
      <c r="F2634" t="s">
        <v>13912</v>
      </c>
      <c r="G2634" t="s">
        <v>13913</v>
      </c>
      <c r="H2634" t="s">
        <v>725</v>
      </c>
      <c r="I2634" s="1">
        <v>31549</v>
      </c>
      <c r="J2634" t="s">
        <v>13914</v>
      </c>
      <c r="K2634" t="s">
        <v>13915</v>
      </c>
      <c r="L2634">
        <v>2065</v>
      </c>
      <c r="M2634" t="s">
        <v>725</v>
      </c>
      <c r="N2634" s="1">
        <v>44656</v>
      </c>
      <c r="O2634" s="1">
        <v>44661</v>
      </c>
      <c r="P2634">
        <v>48</v>
      </c>
      <c r="Q2634">
        <v>2</v>
      </c>
      <c r="R2634" t="s">
        <v>40</v>
      </c>
      <c r="S2634">
        <v>1</v>
      </c>
      <c r="T2634">
        <v>0</v>
      </c>
      <c r="U2634">
        <v>5</v>
      </c>
      <c r="V2634">
        <v>1035</v>
      </c>
      <c r="W2634" t="s">
        <v>54</v>
      </c>
      <c r="X2634" t="s">
        <v>13916</v>
      </c>
      <c r="Y2634" t="s">
        <v>65</v>
      </c>
      <c r="Z2634" s="1">
        <v>44626</v>
      </c>
      <c r="AA2634" s="2">
        <v>0.56626157407407407</v>
      </c>
      <c r="AB2634" s="2">
        <v>0.34053240740740742</v>
      </c>
      <c r="AC2634" t="s">
        <v>45</v>
      </c>
      <c r="AD2634" t="s">
        <v>45</v>
      </c>
      <c r="AE2634" t="s">
        <v>44</v>
      </c>
      <c r="AF2634">
        <v>207</v>
      </c>
    </row>
    <row r="2635" spans="1:32">
      <c r="A2635">
        <v>4193</v>
      </c>
      <c r="B2635">
        <v>3293</v>
      </c>
      <c r="C2635" t="s">
        <v>602</v>
      </c>
      <c r="D2635" t="s">
        <v>1298</v>
      </c>
      <c r="E2635" t="s">
        <v>48</v>
      </c>
      <c r="F2635" t="s">
        <v>13917</v>
      </c>
      <c r="G2635">
        <v>8612161675</v>
      </c>
      <c r="H2635" t="s">
        <v>209</v>
      </c>
      <c r="I2635" s="1">
        <v>20934</v>
      </c>
      <c r="J2635" t="s">
        <v>13918</v>
      </c>
      <c r="K2635" t="s">
        <v>13919</v>
      </c>
      <c r="L2635">
        <v>58797</v>
      </c>
      <c r="M2635" t="s">
        <v>209</v>
      </c>
      <c r="N2635" s="1">
        <v>44902</v>
      </c>
      <c r="O2635" s="1">
        <v>44905</v>
      </c>
      <c r="P2635">
        <v>68</v>
      </c>
      <c r="Q2635">
        <v>3</v>
      </c>
      <c r="R2635" t="s">
        <v>63</v>
      </c>
      <c r="S2635">
        <v>4</v>
      </c>
      <c r="T2635">
        <v>0</v>
      </c>
      <c r="U2635">
        <v>3</v>
      </c>
      <c r="V2635">
        <v>231</v>
      </c>
      <c r="W2635" t="s">
        <v>41</v>
      </c>
      <c r="X2635" t="s">
        <v>13920</v>
      </c>
      <c r="Y2635" t="s">
        <v>65</v>
      </c>
      <c r="Z2635" s="1">
        <v>44876</v>
      </c>
      <c r="AA2635" s="2">
        <v>0.90120370370370362</v>
      </c>
      <c r="AB2635" s="2">
        <v>0.55724537037037036</v>
      </c>
      <c r="AC2635" t="s">
        <v>45</v>
      </c>
      <c r="AD2635" t="s">
        <v>44</v>
      </c>
      <c r="AE2635" t="s">
        <v>44</v>
      </c>
      <c r="AF2635">
        <v>77</v>
      </c>
    </row>
    <row r="2636" spans="1:32">
      <c r="A2636">
        <v>4195</v>
      </c>
      <c r="B2636">
        <v>3295</v>
      </c>
      <c r="C2636" t="s">
        <v>3409</v>
      </c>
      <c r="D2636" t="s">
        <v>2492</v>
      </c>
      <c r="E2636" t="s">
        <v>48</v>
      </c>
      <c r="F2636" t="s">
        <v>13921</v>
      </c>
      <c r="G2636" t="s">
        <v>13922</v>
      </c>
      <c r="H2636" t="s">
        <v>941</v>
      </c>
      <c r="I2636" s="1">
        <v>24292</v>
      </c>
      <c r="J2636" t="s">
        <v>13923</v>
      </c>
      <c r="K2636" t="s">
        <v>13924</v>
      </c>
      <c r="L2636">
        <v>92434</v>
      </c>
      <c r="M2636" t="s">
        <v>941</v>
      </c>
      <c r="N2636" s="1">
        <v>44852</v>
      </c>
      <c r="O2636" s="1">
        <v>44853</v>
      </c>
      <c r="P2636">
        <v>99</v>
      </c>
      <c r="Q2636">
        <v>4</v>
      </c>
      <c r="R2636" t="s">
        <v>40</v>
      </c>
      <c r="S2636">
        <v>4</v>
      </c>
      <c r="T2636">
        <v>0</v>
      </c>
      <c r="U2636">
        <v>1</v>
      </c>
      <c r="V2636">
        <v>216</v>
      </c>
      <c r="W2636" t="s">
        <v>41</v>
      </c>
      <c r="X2636" t="s">
        <v>13925</v>
      </c>
      <c r="Y2636" t="s">
        <v>81</v>
      </c>
      <c r="Z2636" s="1">
        <v>44816</v>
      </c>
      <c r="AA2636" s="2">
        <v>6.8020833333333336E-2</v>
      </c>
      <c r="AB2636" s="2">
        <v>0.24800925925925923</v>
      </c>
      <c r="AC2636" t="s">
        <v>44</v>
      </c>
      <c r="AD2636" t="s">
        <v>44</v>
      </c>
      <c r="AE2636" t="s">
        <v>44</v>
      </c>
      <c r="AF2636">
        <v>216</v>
      </c>
    </row>
    <row r="2637" spans="1:32">
      <c r="A2637">
        <v>4196</v>
      </c>
      <c r="B2637">
        <v>3296</v>
      </c>
      <c r="C2637" t="s">
        <v>4027</v>
      </c>
      <c r="D2637" t="s">
        <v>83</v>
      </c>
      <c r="E2637" t="s">
        <v>48</v>
      </c>
      <c r="F2637" t="s">
        <v>13926</v>
      </c>
      <c r="G2637" t="s">
        <v>13927</v>
      </c>
      <c r="H2637" t="s">
        <v>37</v>
      </c>
      <c r="I2637" s="1">
        <v>23303</v>
      </c>
      <c r="J2637" t="s">
        <v>13928</v>
      </c>
      <c r="K2637" t="s">
        <v>13929</v>
      </c>
      <c r="L2637">
        <v>68596</v>
      </c>
      <c r="M2637" t="s">
        <v>37</v>
      </c>
      <c r="N2637" s="1">
        <v>44879</v>
      </c>
      <c r="O2637" s="1">
        <v>44884</v>
      </c>
      <c r="P2637">
        <v>7</v>
      </c>
      <c r="Q2637">
        <v>1</v>
      </c>
      <c r="R2637" t="s">
        <v>53</v>
      </c>
      <c r="S2637">
        <v>3</v>
      </c>
      <c r="T2637">
        <v>0</v>
      </c>
      <c r="U2637">
        <v>5</v>
      </c>
      <c r="V2637">
        <v>665</v>
      </c>
      <c r="W2637" t="s">
        <v>41</v>
      </c>
      <c r="X2637" t="s">
        <v>13930</v>
      </c>
      <c r="Y2637" t="s">
        <v>6</v>
      </c>
      <c r="Z2637" s="1">
        <v>44861</v>
      </c>
      <c r="AA2637" s="2">
        <v>0.63815972222222228</v>
      </c>
      <c r="AB2637" s="2">
        <v>8.3587962962962961E-2</v>
      </c>
      <c r="AC2637" t="s">
        <v>45</v>
      </c>
      <c r="AD2637" t="s">
        <v>45</v>
      </c>
      <c r="AE2637" t="s">
        <v>44</v>
      </c>
      <c r="AF2637">
        <v>133</v>
      </c>
    </row>
    <row r="2638" spans="1:32">
      <c r="A2638">
        <v>4197</v>
      </c>
      <c r="B2638">
        <v>3297</v>
      </c>
      <c r="C2638" t="s">
        <v>3799</v>
      </c>
      <c r="D2638" t="s">
        <v>13931</v>
      </c>
      <c r="E2638" t="s">
        <v>48</v>
      </c>
      <c r="F2638" t="s">
        <v>13932</v>
      </c>
      <c r="G2638" t="s">
        <v>13933</v>
      </c>
      <c r="H2638" t="s">
        <v>330</v>
      </c>
      <c r="I2638" s="1">
        <v>31206</v>
      </c>
      <c r="J2638" t="s">
        <v>13934</v>
      </c>
      <c r="K2638" t="s">
        <v>13935</v>
      </c>
      <c r="L2638">
        <v>46410</v>
      </c>
      <c r="M2638" t="s">
        <v>330</v>
      </c>
      <c r="N2638" s="1">
        <v>44793</v>
      </c>
      <c r="O2638" s="1">
        <v>44794</v>
      </c>
      <c r="P2638">
        <v>15</v>
      </c>
      <c r="Q2638">
        <v>1</v>
      </c>
      <c r="R2638" t="s">
        <v>40</v>
      </c>
      <c r="S2638">
        <v>3</v>
      </c>
      <c r="T2638">
        <v>1</v>
      </c>
      <c r="U2638">
        <v>1</v>
      </c>
      <c r="V2638">
        <v>209</v>
      </c>
      <c r="W2638" t="s">
        <v>54</v>
      </c>
      <c r="X2638" t="s">
        <v>13936</v>
      </c>
      <c r="Y2638" t="s">
        <v>43</v>
      </c>
      <c r="Z2638" s="1">
        <v>44766</v>
      </c>
      <c r="AA2638" s="2">
        <v>0.93464120370370374</v>
      </c>
      <c r="AB2638" s="2">
        <v>0.33303240740740742</v>
      </c>
      <c r="AC2638" t="s">
        <v>44</v>
      </c>
      <c r="AD2638" t="s">
        <v>45</v>
      </c>
      <c r="AE2638" t="s">
        <v>45</v>
      </c>
      <c r="AF2638">
        <v>209</v>
      </c>
    </row>
    <row r="2639" spans="1:32">
      <c r="A2639">
        <v>4198</v>
      </c>
      <c r="B2639">
        <v>3298</v>
      </c>
      <c r="C2639" t="s">
        <v>7375</v>
      </c>
      <c r="D2639" t="s">
        <v>3541</v>
      </c>
      <c r="E2639" t="s">
        <v>48</v>
      </c>
      <c r="F2639" t="s">
        <v>13937</v>
      </c>
      <c r="G2639" t="s">
        <v>13938</v>
      </c>
      <c r="H2639" t="s">
        <v>37</v>
      </c>
      <c r="I2639" s="1">
        <v>22529</v>
      </c>
      <c r="J2639" t="s">
        <v>13939</v>
      </c>
      <c r="K2639" t="s">
        <v>13940</v>
      </c>
      <c r="L2639">
        <v>96860</v>
      </c>
      <c r="M2639" t="s">
        <v>37</v>
      </c>
      <c r="N2639" s="1">
        <v>44804</v>
      </c>
      <c r="O2639" s="1">
        <v>44807</v>
      </c>
      <c r="P2639">
        <v>96</v>
      </c>
      <c r="Q2639">
        <v>4</v>
      </c>
      <c r="R2639" t="s">
        <v>40</v>
      </c>
      <c r="S2639">
        <v>4</v>
      </c>
      <c r="T2639">
        <v>0</v>
      </c>
      <c r="U2639">
        <v>3</v>
      </c>
      <c r="V2639">
        <v>702</v>
      </c>
      <c r="W2639" t="s">
        <v>41</v>
      </c>
      <c r="X2639" t="s">
        <v>13941</v>
      </c>
      <c r="Y2639" t="s">
        <v>81</v>
      </c>
      <c r="Z2639" s="1">
        <v>44779</v>
      </c>
      <c r="AA2639" s="2">
        <v>0.82797453703703694</v>
      </c>
      <c r="AB2639" s="2">
        <v>0.11186342592592592</v>
      </c>
      <c r="AC2639" t="s">
        <v>44</v>
      </c>
      <c r="AD2639" t="s">
        <v>45</v>
      </c>
      <c r="AE2639" t="s">
        <v>44</v>
      </c>
      <c r="AF2639">
        <v>234</v>
      </c>
    </row>
    <row r="2640" spans="1:32">
      <c r="A2640">
        <v>4199</v>
      </c>
      <c r="B2640">
        <v>3299</v>
      </c>
      <c r="C2640" t="s">
        <v>1155</v>
      </c>
      <c r="D2640" t="s">
        <v>768</v>
      </c>
      <c r="E2640" t="s">
        <v>34</v>
      </c>
      <c r="F2640" t="s">
        <v>13942</v>
      </c>
      <c r="G2640">
        <v>4289707170</v>
      </c>
      <c r="H2640" t="s">
        <v>60</v>
      </c>
      <c r="I2640" s="1">
        <v>16339</v>
      </c>
      <c r="J2640" t="s">
        <v>13943</v>
      </c>
      <c r="K2640" t="s">
        <v>13944</v>
      </c>
      <c r="L2640">
        <v>14834</v>
      </c>
      <c r="M2640" t="s">
        <v>60</v>
      </c>
      <c r="N2640" s="1">
        <v>44757</v>
      </c>
      <c r="O2640" s="1">
        <v>44762</v>
      </c>
      <c r="P2640">
        <v>23</v>
      </c>
      <c r="Q2640">
        <v>1</v>
      </c>
      <c r="R2640" t="s">
        <v>63</v>
      </c>
      <c r="S2640">
        <v>2</v>
      </c>
      <c r="T2640">
        <v>0</v>
      </c>
      <c r="U2640">
        <v>5</v>
      </c>
      <c r="V2640">
        <v>330</v>
      </c>
      <c r="W2640" t="s">
        <v>41</v>
      </c>
      <c r="X2640" t="s">
        <v>13945</v>
      </c>
      <c r="Y2640" t="s">
        <v>81</v>
      </c>
      <c r="Z2640" s="1">
        <v>44726</v>
      </c>
      <c r="AA2640" s="2">
        <v>0.17322916666666666</v>
      </c>
      <c r="AB2640" s="2">
        <v>0.66090277777777773</v>
      </c>
      <c r="AC2640" t="s">
        <v>44</v>
      </c>
      <c r="AD2640" t="s">
        <v>45</v>
      </c>
      <c r="AE2640" t="s">
        <v>44</v>
      </c>
      <c r="AF2640">
        <v>66</v>
      </c>
    </row>
    <row r="2641" spans="1:32">
      <c r="A2641">
        <v>4200</v>
      </c>
      <c r="B2641">
        <v>3300</v>
      </c>
      <c r="C2641" t="s">
        <v>945</v>
      </c>
      <c r="D2641" t="s">
        <v>1858</v>
      </c>
      <c r="E2641" t="s">
        <v>48</v>
      </c>
      <c r="F2641" t="s">
        <v>13946</v>
      </c>
      <c r="G2641" t="s">
        <v>13947</v>
      </c>
      <c r="H2641" t="s">
        <v>1251</v>
      </c>
      <c r="I2641" s="1">
        <v>30382</v>
      </c>
      <c r="J2641" t="s">
        <v>13948</v>
      </c>
      <c r="K2641" t="s">
        <v>13949</v>
      </c>
      <c r="L2641">
        <v>90676</v>
      </c>
      <c r="M2641" t="s">
        <v>1251</v>
      </c>
      <c r="N2641" s="1">
        <v>44881</v>
      </c>
      <c r="O2641" s="1">
        <v>44883</v>
      </c>
      <c r="P2641">
        <v>64</v>
      </c>
      <c r="Q2641">
        <v>3</v>
      </c>
      <c r="R2641" t="s">
        <v>53</v>
      </c>
      <c r="S2641">
        <v>4</v>
      </c>
      <c r="T2641">
        <v>0</v>
      </c>
      <c r="U2641">
        <v>2</v>
      </c>
      <c r="V2641">
        <v>282</v>
      </c>
      <c r="W2641" t="s">
        <v>41</v>
      </c>
      <c r="X2641" t="s">
        <v>13950</v>
      </c>
      <c r="Y2641" t="s">
        <v>81</v>
      </c>
      <c r="Z2641" s="1">
        <v>44842</v>
      </c>
      <c r="AA2641" s="2">
        <v>0.43222222222222223</v>
      </c>
      <c r="AB2641" s="2">
        <v>0.98399305555555561</v>
      </c>
      <c r="AC2641" t="s">
        <v>44</v>
      </c>
      <c r="AD2641" t="s">
        <v>44</v>
      </c>
      <c r="AE2641" t="s">
        <v>45</v>
      </c>
      <c r="AF2641">
        <v>141</v>
      </c>
    </row>
    <row r="2642" spans="1:32">
      <c r="A2642">
        <v>4201</v>
      </c>
      <c r="B2642">
        <v>3301</v>
      </c>
      <c r="C2642" t="s">
        <v>1888</v>
      </c>
      <c r="D2642" t="s">
        <v>6569</v>
      </c>
      <c r="E2642" t="s">
        <v>48</v>
      </c>
      <c r="F2642" t="s">
        <v>13951</v>
      </c>
      <c r="G2642" t="s">
        <v>13952</v>
      </c>
      <c r="H2642" t="s">
        <v>156</v>
      </c>
      <c r="I2642" s="1">
        <v>23091</v>
      </c>
      <c r="J2642" t="s">
        <v>13953</v>
      </c>
      <c r="K2642" t="s">
        <v>7157</v>
      </c>
      <c r="L2642">
        <v>17524</v>
      </c>
      <c r="M2642" t="s">
        <v>156</v>
      </c>
      <c r="N2642" s="1">
        <v>44738</v>
      </c>
      <c r="O2642" s="1">
        <v>44739</v>
      </c>
      <c r="P2642">
        <v>66</v>
      </c>
      <c r="Q2642">
        <v>3</v>
      </c>
      <c r="R2642" t="s">
        <v>40</v>
      </c>
      <c r="S2642">
        <v>1</v>
      </c>
      <c r="T2642">
        <v>0</v>
      </c>
      <c r="U2642">
        <v>1</v>
      </c>
      <c r="V2642">
        <v>248</v>
      </c>
      <c r="W2642" t="s">
        <v>41</v>
      </c>
      <c r="X2642" t="s">
        <v>13954</v>
      </c>
      <c r="Y2642" t="s">
        <v>65</v>
      </c>
      <c r="Z2642" s="1">
        <v>44711</v>
      </c>
      <c r="AA2642" s="2">
        <v>0.52190972222222221</v>
      </c>
      <c r="AB2642" s="2">
        <v>0.35866898148148146</v>
      </c>
      <c r="AC2642" t="s">
        <v>44</v>
      </c>
      <c r="AD2642" t="s">
        <v>44</v>
      </c>
      <c r="AE2642" t="s">
        <v>44</v>
      </c>
      <c r="AF2642">
        <v>248</v>
      </c>
    </row>
    <row r="2643" spans="1:32">
      <c r="A2643">
        <v>4203</v>
      </c>
      <c r="B2643">
        <v>3303</v>
      </c>
      <c r="C2643" t="s">
        <v>469</v>
      </c>
      <c r="D2643" t="s">
        <v>1509</v>
      </c>
      <c r="E2643" t="s">
        <v>48</v>
      </c>
      <c r="F2643" t="s">
        <v>13955</v>
      </c>
      <c r="G2643" t="s">
        <v>13956</v>
      </c>
      <c r="H2643" t="s">
        <v>295</v>
      </c>
      <c r="I2643" s="1">
        <v>24783</v>
      </c>
      <c r="J2643" t="s">
        <v>13957</v>
      </c>
      <c r="K2643" t="s">
        <v>13958</v>
      </c>
      <c r="L2643">
        <v>95637</v>
      </c>
      <c r="M2643" t="s">
        <v>295</v>
      </c>
      <c r="N2643" s="1">
        <v>44919</v>
      </c>
      <c r="O2643" s="1">
        <v>44921</v>
      </c>
      <c r="P2643">
        <v>74</v>
      </c>
      <c r="Q2643">
        <v>3</v>
      </c>
      <c r="R2643" t="s">
        <v>63</v>
      </c>
      <c r="S2643">
        <v>2</v>
      </c>
      <c r="T2643">
        <v>1</v>
      </c>
      <c r="U2643">
        <v>2</v>
      </c>
      <c r="V2643">
        <v>122</v>
      </c>
      <c r="W2643" t="s">
        <v>41</v>
      </c>
      <c r="X2643" t="s">
        <v>13959</v>
      </c>
      <c r="Y2643" t="s">
        <v>6</v>
      </c>
      <c r="Z2643" s="1">
        <v>44906</v>
      </c>
      <c r="AA2643" s="2">
        <v>0.14231481481481481</v>
      </c>
      <c r="AB2643" s="2">
        <v>0.92240740740740745</v>
      </c>
      <c r="AC2643" t="s">
        <v>44</v>
      </c>
      <c r="AD2643" t="s">
        <v>45</v>
      </c>
      <c r="AE2643" t="s">
        <v>45</v>
      </c>
      <c r="AF2643">
        <v>61</v>
      </c>
    </row>
    <row r="2644" spans="1:32">
      <c r="A2644">
        <v>4206</v>
      </c>
      <c r="B2644">
        <v>3306</v>
      </c>
      <c r="C2644" t="s">
        <v>9382</v>
      </c>
      <c r="D2644" t="s">
        <v>4496</v>
      </c>
      <c r="E2644" t="s">
        <v>48</v>
      </c>
      <c r="F2644" t="s">
        <v>13960</v>
      </c>
      <c r="G2644" t="s">
        <v>13961</v>
      </c>
      <c r="H2644" t="s">
        <v>171</v>
      </c>
      <c r="I2644" s="1">
        <v>33096</v>
      </c>
      <c r="J2644" t="s">
        <v>13962</v>
      </c>
      <c r="K2644" t="s">
        <v>13963</v>
      </c>
      <c r="L2644">
        <v>70126</v>
      </c>
      <c r="M2644" t="s">
        <v>171</v>
      </c>
      <c r="N2644" s="1">
        <v>44795</v>
      </c>
      <c r="O2644" s="1">
        <v>44798</v>
      </c>
      <c r="P2644">
        <v>8</v>
      </c>
      <c r="Q2644">
        <v>1</v>
      </c>
      <c r="R2644" t="s">
        <v>63</v>
      </c>
      <c r="S2644">
        <v>3</v>
      </c>
      <c r="T2644">
        <v>1</v>
      </c>
      <c r="U2644">
        <v>3</v>
      </c>
      <c r="V2644">
        <v>186</v>
      </c>
      <c r="W2644" t="s">
        <v>54</v>
      </c>
      <c r="X2644" t="s">
        <v>13964</v>
      </c>
      <c r="Y2644" t="s">
        <v>65</v>
      </c>
      <c r="Z2644" s="1">
        <v>44764</v>
      </c>
      <c r="AA2644" s="2">
        <v>0.91456018518518523</v>
      </c>
      <c r="AB2644" s="2">
        <v>0.45969907407407407</v>
      </c>
      <c r="AC2644" t="s">
        <v>45</v>
      </c>
      <c r="AD2644" t="s">
        <v>44</v>
      </c>
      <c r="AE2644" t="s">
        <v>45</v>
      </c>
      <c r="AF2644">
        <v>62</v>
      </c>
    </row>
    <row r="2645" spans="1:32">
      <c r="A2645">
        <v>4207</v>
      </c>
      <c r="B2645">
        <v>3307</v>
      </c>
      <c r="C2645" t="s">
        <v>2013</v>
      </c>
      <c r="D2645" t="s">
        <v>977</v>
      </c>
      <c r="E2645" t="s">
        <v>34</v>
      </c>
      <c r="F2645" t="s">
        <v>13965</v>
      </c>
      <c r="G2645" t="s">
        <v>13966</v>
      </c>
      <c r="H2645" t="s">
        <v>457</v>
      </c>
      <c r="I2645" s="1">
        <v>18924</v>
      </c>
      <c r="J2645" t="s">
        <v>13967</v>
      </c>
      <c r="K2645" t="s">
        <v>13968</v>
      </c>
      <c r="L2645">
        <v>37207</v>
      </c>
      <c r="M2645" t="s">
        <v>457</v>
      </c>
      <c r="N2645" s="1">
        <v>44921</v>
      </c>
      <c r="O2645" s="1">
        <v>44925</v>
      </c>
      <c r="P2645">
        <v>72</v>
      </c>
      <c r="Q2645">
        <v>3</v>
      </c>
      <c r="R2645" t="s">
        <v>40</v>
      </c>
      <c r="S2645">
        <v>4</v>
      </c>
      <c r="T2645">
        <v>0</v>
      </c>
      <c r="U2645">
        <v>4</v>
      </c>
      <c r="V2645">
        <v>800</v>
      </c>
      <c r="W2645" t="s">
        <v>54</v>
      </c>
      <c r="X2645" t="s">
        <v>13969</v>
      </c>
      <c r="Y2645" t="s">
        <v>43</v>
      </c>
      <c r="Z2645" s="1">
        <v>44910</v>
      </c>
      <c r="AA2645" s="2">
        <v>0.98741898148148144</v>
      </c>
      <c r="AB2645" s="2">
        <v>0.33684027777777775</v>
      </c>
      <c r="AC2645" t="s">
        <v>45</v>
      </c>
      <c r="AD2645" t="s">
        <v>44</v>
      </c>
      <c r="AE2645" t="s">
        <v>45</v>
      </c>
      <c r="AF2645">
        <v>200</v>
      </c>
    </row>
    <row r="2646" spans="1:32">
      <c r="A2646">
        <v>4208</v>
      </c>
      <c r="B2646">
        <v>3308</v>
      </c>
      <c r="C2646" t="s">
        <v>6248</v>
      </c>
      <c r="D2646" t="s">
        <v>9551</v>
      </c>
      <c r="E2646" t="s">
        <v>34</v>
      </c>
      <c r="F2646" t="s">
        <v>13970</v>
      </c>
      <c r="G2646" t="s">
        <v>13971</v>
      </c>
      <c r="H2646" t="s">
        <v>37</v>
      </c>
      <c r="I2646" s="1">
        <v>31791</v>
      </c>
      <c r="J2646" t="s">
        <v>13972</v>
      </c>
      <c r="K2646" t="s">
        <v>13973</v>
      </c>
      <c r="L2646">
        <v>70787</v>
      </c>
      <c r="M2646" t="s">
        <v>37</v>
      </c>
      <c r="N2646" s="1">
        <v>44753</v>
      </c>
      <c r="O2646" s="1">
        <v>44754</v>
      </c>
      <c r="P2646">
        <v>33</v>
      </c>
      <c r="Q2646">
        <v>2</v>
      </c>
      <c r="R2646" t="s">
        <v>40</v>
      </c>
      <c r="S2646">
        <v>1</v>
      </c>
      <c r="T2646">
        <v>1</v>
      </c>
      <c r="U2646">
        <v>1</v>
      </c>
      <c r="V2646">
        <v>201</v>
      </c>
      <c r="W2646" t="s">
        <v>54</v>
      </c>
      <c r="X2646" t="s">
        <v>13974</v>
      </c>
      <c r="Y2646" t="s">
        <v>65</v>
      </c>
      <c r="Z2646" s="1">
        <v>44745</v>
      </c>
      <c r="AA2646" s="2">
        <v>0.27795138888888887</v>
      </c>
      <c r="AB2646" s="2">
        <v>0.86112268518518509</v>
      </c>
      <c r="AC2646" t="s">
        <v>45</v>
      </c>
      <c r="AD2646" t="s">
        <v>44</v>
      </c>
      <c r="AE2646" t="s">
        <v>45</v>
      </c>
      <c r="AF2646">
        <v>201</v>
      </c>
    </row>
    <row r="2647" spans="1:32">
      <c r="A2647">
        <v>4210</v>
      </c>
      <c r="B2647">
        <v>3310</v>
      </c>
      <c r="C2647" t="s">
        <v>2706</v>
      </c>
      <c r="D2647" t="s">
        <v>3515</v>
      </c>
      <c r="E2647" t="s">
        <v>34</v>
      </c>
      <c r="F2647" t="s">
        <v>13975</v>
      </c>
      <c r="G2647" t="s">
        <v>13976</v>
      </c>
      <c r="H2647" t="s">
        <v>1301</v>
      </c>
      <c r="I2647" s="1">
        <v>36426</v>
      </c>
      <c r="J2647" t="s">
        <v>13977</v>
      </c>
      <c r="K2647" t="s">
        <v>13978</v>
      </c>
      <c r="L2647">
        <v>38737</v>
      </c>
      <c r="M2647" t="s">
        <v>1301</v>
      </c>
      <c r="N2647" s="1">
        <v>44627</v>
      </c>
      <c r="O2647" s="1">
        <v>44632</v>
      </c>
      <c r="P2647">
        <v>76</v>
      </c>
      <c r="Q2647">
        <v>4</v>
      </c>
      <c r="R2647" t="s">
        <v>53</v>
      </c>
      <c r="S2647">
        <v>2</v>
      </c>
      <c r="T2647">
        <v>1</v>
      </c>
      <c r="U2647">
        <v>5</v>
      </c>
      <c r="V2647">
        <v>670</v>
      </c>
      <c r="W2647" t="s">
        <v>54</v>
      </c>
      <c r="X2647" t="s">
        <v>13979</v>
      </c>
      <c r="Y2647" t="s">
        <v>6</v>
      </c>
      <c r="Z2647" s="1">
        <v>44614</v>
      </c>
      <c r="AA2647" s="2">
        <v>9.1458333333333322E-2</v>
      </c>
      <c r="AB2647" s="2">
        <v>0.8707407407407407</v>
      </c>
      <c r="AC2647" t="s">
        <v>44</v>
      </c>
      <c r="AD2647" t="s">
        <v>44</v>
      </c>
      <c r="AE2647" t="s">
        <v>45</v>
      </c>
      <c r="AF2647">
        <v>134</v>
      </c>
    </row>
    <row r="2648" spans="1:32">
      <c r="A2648">
        <v>4211</v>
      </c>
      <c r="B2648">
        <v>3311</v>
      </c>
      <c r="C2648" t="s">
        <v>5703</v>
      </c>
      <c r="D2648" t="s">
        <v>1726</v>
      </c>
      <c r="E2648" t="s">
        <v>34</v>
      </c>
      <c r="F2648" t="s">
        <v>13980</v>
      </c>
      <c r="G2648" t="s">
        <v>13981</v>
      </c>
      <c r="H2648" t="s">
        <v>171</v>
      </c>
      <c r="I2648" s="1">
        <v>27592</v>
      </c>
      <c r="J2648" t="s">
        <v>13982</v>
      </c>
      <c r="K2648" t="s">
        <v>5642</v>
      </c>
      <c r="L2648">
        <v>23690</v>
      </c>
      <c r="M2648" t="s">
        <v>171</v>
      </c>
      <c r="N2648" s="1">
        <v>44682</v>
      </c>
      <c r="O2648" s="1">
        <v>44684</v>
      </c>
      <c r="P2648">
        <v>70</v>
      </c>
      <c r="Q2648">
        <v>3</v>
      </c>
      <c r="R2648" t="s">
        <v>53</v>
      </c>
      <c r="S2648">
        <v>2</v>
      </c>
      <c r="T2648">
        <v>0</v>
      </c>
      <c r="U2648">
        <v>2</v>
      </c>
      <c r="V2648">
        <v>242</v>
      </c>
      <c r="W2648" t="s">
        <v>54</v>
      </c>
      <c r="X2648" t="s">
        <v>13983</v>
      </c>
      <c r="Y2648" t="s">
        <v>6</v>
      </c>
      <c r="Z2648" s="1">
        <v>44650</v>
      </c>
      <c r="AA2648" s="2">
        <v>0.65453703703703703</v>
      </c>
      <c r="AB2648" s="2">
        <v>0.18711805555555558</v>
      </c>
      <c r="AC2648" t="s">
        <v>45</v>
      </c>
      <c r="AD2648" t="s">
        <v>44</v>
      </c>
      <c r="AE2648" t="s">
        <v>44</v>
      </c>
      <c r="AF2648">
        <v>121</v>
      </c>
    </row>
    <row r="2649" spans="1:32">
      <c r="A2649">
        <v>4212</v>
      </c>
      <c r="B2649">
        <v>3312</v>
      </c>
      <c r="C2649" t="s">
        <v>1044</v>
      </c>
      <c r="D2649" t="s">
        <v>348</v>
      </c>
      <c r="E2649" t="s">
        <v>34</v>
      </c>
      <c r="F2649" t="s">
        <v>13984</v>
      </c>
      <c r="G2649" t="s">
        <v>13985</v>
      </c>
      <c r="H2649" t="s">
        <v>171</v>
      </c>
      <c r="I2649" s="1">
        <v>17234</v>
      </c>
      <c r="J2649" t="s">
        <v>13986</v>
      </c>
      <c r="K2649" t="s">
        <v>13987</v>
      </c>
      <c r="L2649">
        <v>70429</v>
      </c>
      <c r="M2649" t="s">
        <v>171</v>
      </c>
      <c r="N2649" s="1">
        <v>44704</v>
      </c>
      <c r="O2649" s="1">
        <v>44708</v>
      </c>
      <c r="P2649">
        <v>44</v>
      </c>
      <c r="Q2649">
        <v>2</v>
      </c>
      <c r="R2649" t="s">
        <v>63</v>
      </c>
      <c r="S2649">
        <v>4</v>
      </c>
      <c r="T2649">
        <v>1</v>
      </c>
      <c r="U2649">
        <v>4</v>
      </c>
      <c r="V2649">
        <v>304</v>
      </c>
      <c r="W2649" t="s">
        <v>41</v>
      </c>
      <c r="X2649" t="s">
        <v>13988</v>
      </c>
      <c r="Y2649" t="s">
        <v>65</v>
      </c>
      <c r="Z2649" s="1">
        <v>44667</v>
      </c>
      <c r="AA2649" s="2">
        <v>0.40182870370370366</v>
      </c>
      <c r="AB2649" s="2">
        <v>0.17854166666666668</v>
      </c>
      <c r="AC2649" t="s">
        <v>44</v>
      </c>
      <c r="AD2649" t="s">
        <v>45</v>
      </c>
      <c r="AE2649" t="s">
        <v>44</v>
      </c>
      <c r="AF2649">
        <v>76</v>
      </c>
    </row>
    <row r="2650" spans="1:32">
      <c r="A2650">
        <v>4213</v>
      </c>
      <c r="B2650">
        <v>3313</v>
      </c>
      <c r="C2650" t="s">
        <v>2616</v>
      </c>
      <c r="D2650" t="s">
        <v>2856</v>
      </c>
      <c r="E2650" t="s">
        <v>48</v>
      </c>
      <c r="F2650" t="s">
        <v>13989</v>
      </c>
      <c r="G2650" t="s">
        <v>13990</v>
      </c>
      <c r="H2650" t="s">
        <v>692</v>
      </c>
      <c r="I2650" s="1">
        <v>23870</v>
      </c>
      <c r="J2650" t="s">
        <v>13991</v>
      </c>
      <c r="K2650" t="s">
        <v>13992</v>
      </c>
      <c r="L2650">
        <v>6747</v>
      </c>
      <c r="M2650" t="s">
        <v>692</v>
      </c>
      <c r="N2650" s="1">
        <v>44821</v>
      </c>
      <c r="O2650" s="1">
        <v>44826</v>
      </c>
      <c r="P2650">
        <v>9</v>
      </c>
      <c r="Q2650">
        <v>1</v>
      </c>
      <c r="R2650" t="s">
        <v>40</v>
      </c>
      <c r="S2650">
        <v>2</v>
      </c>
      <c r="T2650">
        <v>1</v>
      </c>
      <c r="U2650">
        <v>5</v>
      </c>
      <c r="V2650">
        <v>1170</v>
      </c>
      <c r="W2650" t="s">
        <v>41</v>
      </c>
      <c r="X2650" t="s">
        <v>13993</v>
      </c>
      <c r="Y2650" t="s">
        <v>6</v>
      </c>
      <c r="Z2650" s="1">
        <v>44801</v>
      </c>
      <c r="AA2650" s="2">
        <v>0.66200231481481475</v>
      </c>
      <c r="AB2650" s="2">
        <v>0.91040509259259261</v>
      </c>
      <c r="AC2650" t="s">
        <v>44</v>
      </c>
      <c r="AD2650" t="s">
        <v>45</v>
      </c>
      <c r="AE2650" t="s">
        <v>44</v>
      </c>
      <c r="AF2650">
        <v>234</v>
      </c>
    </row>
    <row r="2651" spans="1:32">
      <c r="A2651">
        <v>4214</v>
      </c>
      <c r="B2651">
        <v>3314</v>
      </c>
      <c r="C2651" t="s">
        <v>221</v>
      </c>
      <c r="D2651" t="s">
        <v>469</v>
      </c>
      <c r="E2651" t="s">
        <v>48</v>
      </c>
      <c r="F2651" t="s">
        <v>13994</v>
      </c>
      <c r="G2651" t="s">
        <v>13995</v>
      </c>
      <c r="H2651" t="s">
        <v>60</v>
      </c>
      <c r="I2651" s="1">
        <v>25526</v>
      </c>
      <c r="J2651" t="s">
        <v>13996</v>
      </c>
      <c r="K2651" t="s">
        <v>13997</v>
      </c>
      <c r="L2651">
        <v>54442</v>
      </c>
      <c r="M2651" t="s">
        <v>60</v>
      </c>
      <c r="N2651" s="1">
        <v>44887</v>
      </c>
      <c r="O2651" s="1">
        <v>44888</v>
      </c>
      <c r="P2651">
        <v>52</v>
      </c>
      <c r="Q2651">
        <v>3</v>
      </c>
      <c r="R2651" t="s">
        <v>53</v>
      </c>
      <c r="S2651">
        <v>2</v>
      </c>
      <c r="T2651">
        <v>1</v>
      </c>
      <c r="U2651">
        <v>1</v>
      </c>
      <c r="V2651">
        <v>144</v>
      </c>
      <c r="W2651" t="s">
        <v>54</v>
      </c>
      <c r="X2651" t="s">
        <v>13998</v>
      </c>
      <c r="Y2651" t="s">
        <v>43</v>
      </c>
      <c r="Z2651" s="1">
        <v>44861</v>
      </c>
      <c r="AA2651" s="2">
        <v>0.63101851851851853</v>
      </c>
      <c r="AB2651" s="2">
        <v>0.4533449074074074</v>
      </c>
      <c r="AC2651" t="s">
        <v>45</v>
      </c>
      <c r="AD2651" t="s">
        <v>44</v>
      </c>
      <c r="AE2651" t="s">
        <v>44</v>
      </c>
      <c r="AF2651">
        <v>144</v>
      </c>
    </row>
    <row r="2652" spans="1:32">
      <c r="A2652">
        <v>4215</v>
      </c>
      <c r="B2652">
        <v>3315</v>
      </c>
      <c r="C2652" t="s">
        <v>602</v>
      </c>
      <c r="D2652" t="s">
        <v>1516</v>
      </c>
      <c r="E2652" t="s">
        <v>48</v>
      </c>
      <c r="F2652" t="s">
        <v>8806</v>
      </c>
      <c r="G2652" t="s">
        <v>13999</v>
      </c>
      <c r="H2652" t="s">
        <v>101</v>
      </c>
      <c r="I2652" s="1">
        <v>17793</v>
      </c>
      <c r="J2652" t="s">
        <v>14000</v>
      </c>
      <c r="K2652" t="s">
        <v>14001</v>
      </c>
      <c r="L2652">
        <v>98266</v>
      </c>
      <c r="M2652" t="s">
        <v>101</v>
      </c>
      <c r="N2652" s="1">
        <v>44647</v>
      </c>
      <c r="O2652" s="1">
        <v>44651</v>
      </c>
      <c r="P2652">
        <v>34</v>
      </c>
      <c r="Q2652">
        <v>2</v>
      </c>
      <c r="R2652" t="s">
        <v>53</v>
      </c>
      <c r="S2652">
        <v>3</v>
      </c>
      <c r="T2652">
        <v>0</v>
      </c>
      <c r="U2652">
        <v>4</v>
      </c>
      <c r="V2652">
        <v>532</v>
      </c>
      <c r="W2652" t="s">
        <v>54</v>
      </c>
      <c r="X2652" t="s">
        <v>14002</v>
      </c>
      <c r="Y2652" t="s">
        <v>43</v>
      </c>
      <c r="Z2652" s="1">
        <v>44630</v>
      </c>
      <c r="AA2652" s="2">
        <v>0.40127314814814818</v>
      </c>
      <c r="AB2652" s="2">
        <v>0.78951388888888896</v>
      </c>
      <c r="AC2652" t="s">
        <v>44</v>
      </c>
      <c r="AD2652" t="s">
        <v>44</v>
      </c>
      <c r="AE2652" t="s">
        <v>44</v>
      </c>
      <c r="AF2652">
        <v>133</v>
      </c>
    </row>
    <row r="2653" spans="1:32">
      <c r="A2653">
        <v>4216</v>
      </c>
      <c r="B2653">
        <v>3316</v>
      </c>
      <c r="C2653" t="s">
        <v>2137</v>
      </c>
      <c r="D2653" t="s">
        <v>8182</v>
      </c>
      <c r="E2653" t="s">
        <v>48</v>
      </c>
      <c r="F2653" t="s">
        <v>14003</v>
      </c>
      <c r="G2653" t="s">
        <v>14004</v>
      </c>
      <c r="H2653" t="s">
        <v>725</v>
      </c>
      <c r="I2653" s="1">
        <v>32082</v>
      </c>
      <c r="J2653" t="s">
        <v>14005</v>
      </c>
      <c r="K2653" t="s">
        <v>14006</v>
      </c>
      <c r="L2653">
        <v>23062</v>
      </c>
      <c r="M2653" t="s">
        <v>725</v>
      </c>
      <c r="N2653" s="1">
        <v>44659</v>
      </c>
      <c r="O2653" s="1">
        <v>44663</v>
      </c>
      <c r="P2653">
        <v>14</v>
      </c>
      <c r="Q2653">
        <v>1</v>
      </c>
      <c r="R2653" t="s">
        <v>63</v>
      </c>
      <c r="S2653">
        <v>1</v>
      </c>
      <c r="T2653">
        <v>2</v>
      </c>
      <c r="U2653">
        <v>4</v>
      </c>
      <c r="V2653">
        <v>244</v>
      </c>
      <c r="W2653" t="s">
        <v>41</v>
      </c>
      <c r="X2653" t="s">
        <v>14007</v>
      </c>
      <c r="Y2653" t="s">
        <v>65</v>
      </c>
      <c r="Z2653" s="1">
        <v>44626</v>
      </c>
      <c r="AA2653" s="2">
        <v>0.17815972222222221</v>
      </c>
      <c r="AB2653" s="2">
        <v>0.93064814814814811</v>
      </c>
      <c r="AC2653" t="s">
        <v>44</v>
      </c>
      <c r="AD2653" t="s">
        <v>44</v>
      </c>
      <c r="AE2653" t="s">
        <v>45</v>
      </c>
      <c r="AF2653">
        <v>61</v>
      </c>
    </row>
    <row r="2654" spans="1:32">
      <c r="A2654">
        <v>4217</v>
      </c>
      <c r="B2654">
        <v>3317</v>
      </c>
      <c r="C2654" t="s">
        <v>5202</v>
      </c>
      <c r="D2654" t="s">
        <v>2268</v>
      </c>
      <c r="E2654" t="s">
        <v>48</v>
      </c>
      <c r="F2654" t="s">
        <v>14008</v>
      </c>
      <c r="G2654" t="s">
        <v>14009</v>
      </c>
      <c r="H2654" t="s">
        <v>295</v>
      </c>
      <c r="I2654" s="1">
        <v>18921</v>
      </c>
      <c r="J2654" t="s">
        <v>14010</v>
      </c>
      <c r="K2654" t="s">
        <v>14011</v>
      </c>
      <c r="L2654">
        <v>46101</v>
      </c>
      <c r="M2654" t="s">
        <v>295</v>
      </c>
      <c r="N2654" s="1">
        <v>44947</v>
      </c>
      <c r="O2654" s="1">
        <v>44948</v>
      </c>
      <c r="P2654">
        <v>69</v>
      </c>
      <c r="Q2654">
        <v>3</v>
      </c>
      <c r="R2654" t="s">
        <v>40</v>
      </c>
      <c r="S2654">
        <v>4</v>
      </c>
      <c r="T2654">
        <v>0</v>
      </c>
      <c r="U2654">
        <v>1</v>
      </c>
      <c r="V2654">
        <v>215</v>
      </c>
      <c r="W2654" t="s">
        <v>41</v>
      </c>
      <c r="X2654" t="s">
        <v>14012</v>
      </c>
      <c r="Y2654" t="s">
        <v>81</v>
      </c>
      <c r="Z2654" s="1">
        <v>44924</v>
      </c>
      <c r="AA2654" s="2">
        <v>0.20278935185185185</v>
      </c>
      <c r="AB2654" s="2">
        <v>0.37384259259259256</v>
      </c>
      <c r="AC2654" t="s">
        <v>44</v>
      </c>
      <c r="AD2654" t="s">
        <v>44</v>
      </c>
      <c r="AE2654" t="s">
        <v>45</v>
      </c>
      <c r="AF2654">
        <v>215</v>
      </c>
    </row>
    <row r="2655" spans="1:32">
      <c r="A2655">
        <v>4218</v>
      </c>
      <c r="B2655">
        <v>3318</v>
      </c>
      <c r="C2655" t="s">
        <v>10308</v>
      </c>
      <c r="D2655" t="s">
        <v>67</v>
      </c>
      <c r="E2655" t="s">
        <v>48</v>
      </c>
      <c r="F2655" t="s">
        <v>14013</v>
      </c>
      <c r="G2655" t="s">
        <v>14014</v>
      </c>
      <c r="H2655" t="s">
        <v>217</v>
      </c>
      <c r="I2655" s="1">
        <v>35898</v>
      </c>
      <c r="J2655" t="s">
        <v>14015</v>
      </c>
      <c r="K2655" t="s">
        <v>14016</v>
      </c>
      <c r="L2655">
        <v>44985</v>
      </c>
      <c r="M2655" t="s">
        <v>217</v>
      </c>
      <c r="N2655" s="1">
        <v>44829</v>
      </c>
      <c r="O2655" s="1">
        <v>44830</v>
      </c>
      <c r="P2655">
        <v>31</v>
      </c>
      <c r="Q2655">
        <v>2</v>
      </c>
      <c r="R2655" t="s">
        <v>53</v>
      </c>
      <c r="S2655">
        <v>1</v>
      </c>
      <c r="T2655">
        <v>1</v>
      </c>
      <c r="U2655">
        <v>1</v>
      </c>
      <c r="V2655">
        <v>143</v>
      </c>
      <c r="W2655" t="s">
        <v>54</v>
      </c>
      <c r="X2655" t="s">
        <v>14017</v>
      </c>
      <c r="Y2655" t="s">
        <v>65</v>
      </c>
      <c r="Z2655" s="1">
        <v>44800</v>
      </c>
      <c r="AA2655" s="2">
        <v>0.64468749999999997</v>
      </c>
      <c r="AB2655" s="2">
        <v>0.781712962962963</v>
      </c>
      <c r="AC2655" t="s">
        <v>45</v>
      </c>
      <c r="AD2655" t="s">
        <v>45</v>
      </c>
      <c r="AE2655" t="s">
        <v>45</v>
      </c>
      <c r="AF2655">
        <v>143</v>
      </c>
    </row>
    <row r="2656" spans="1:32">
      <c r="A2656">
        <v>4219</v>
      </c>
      <c r="B2656">
        <v>3319</v>
      </c>
      <c r="C2656" t="s">
        <v>552</v>
      </c>
      <c r="D2656" t="s">
        <v>3694</v>
      </c>
      <c r="E2656" t="s">
        <v>48</v>
      </c>
      <c r="F2656" t="s">
        <v>14018</v>
      </c>
      <c r="G2656" t="s">
        <v>14019</v>
      </c>
      <c r="H2656" t="s">
        <v>418</v>
      </c>
      <c r="I2656" s="1">
        <v>19470</v>
      </c>
      <c r="J2656" t="s">
        <v>14020</v>
      </c>
      <c r="K2656" t="s">
        <v>14021</v>
      </c>
      <c r="L2656">
        <v>98210</v>
      </c>
      <c r="M2656" t="s">
        <v>418</v>
      </c>
      <c r="N2656" s="1">
        <v>44619</v>
      </c>
      <c r="O2656" s="1">
        <v>44622</v>
      </c>
      <c r="P2656">
        <v>93</v>
      </c>
      <c r="Q2656">
        <v>4</v>
      </c>
      <c r="R2656" t="s">
        <v>40</v>
      </c>
      <c r="S2656">
        <v>4</v>
      </c>
      <c r="T2656">
        <v>1</v>
      </c>
      <c r="U2656">
        <v>3</v>
      </c>
      <c r="V2656">
        <v>609</v>
      </c>
      <c r="W2656" t="s">
        <v>54</v>
      </c>
      <c r="X2656" t="s">
        <v>14022</v>
      </c>
      <c r="Y2656" t="s">
        <v>65</v>
      </c>
      <c r="Z2656" s="1">
        <v>44584</v>
      </c>
      <c r="AA2656" s="2">
        <v>0.9497916666666667</v>
      </c>
      <c r="AB2656" s="2">
        <v>0.21353009259259259</v>
      </c>
      <c r="AC2656" t="s">
        <v>44</v>
      </c>
      <c r="AD2656" t="s">
        <v>44</v>
      </c>
      <c r="AE2656" t="s">
        <v>45</v>
      </c>
      <c r="AF2656">
        <v>203</v>
      </c>
    </row>
    <row r="2657" spans="1:32">
      <c r="A2657">
        <v>4221</v>
      </c>
      <c r="B2657">
        <v>3321</v>
      </c>
      <c r="C2657" t="s">
        <v>11662</v>
      </c>
      <c r="D2657" t="s">
        <v>7264</v>
      </c>
      <c r="E2657" t="s">
        <v>48</v>
      </c>
      <c r="F2657" t="s">
        <v>14023</v>
      </c>
      <c r="G2657" t="s">
        <v>14024</v>
      </c>
      <c r="H2657" t="s">
        <v>77</v>
      </c>
      <c r="I2657" s="1">
        <v>20406</v>
      </c>
      <c r="J2657" t="s">
        <v>14025</v>
      </c>
      <c r="K2657" t="s">
        <v>14026</v>
      </c>
      <c r="L2657">
        <v>18840</v>
      </c>
      <c r="M2657" t="s">
        <v>77</v>
      </c>
      <c r="N2657" s="1">
        <v>44816</v>
      </c>
      <c r="O2657" s="1">
        <v>44819</v>
      </c>
      <c r="P2657">
        <v>42</v>
      </c>
      <c r="Q2657">
        <v>2</v>
      </c>
      <c r="R2657" t="s">
        <v>40</v>
      </c>
      <c r="S2657">
        <v>3</v>
      </c>
      <c r="T2657">
        <v>1</v>
      </c>
      <c r="U2657">
        <v>3</v>
      </c>
      <c r="V2657">
        <v>651</v>
      </c>
      <c r="W2657" t="s">
        <v>54</v>
      </c>
      <c r="X2657" t="s">
        <v>14027</v>
      </c>
      <c r="Y2657" t="s">
        <v>65</v>
      </c>
      <c r="Z2657" s="1">
        <v>44805</v>
      </c>
      <c r="AA2657" s="2">
        <v>0.13136574074074073</v>
      </c>
      <c r="AB2657" s="2">
        <v>0.7133449074074073</v>
      </c>
      <c r="AC2657" t="s">
        <v>45</v>
      </c>
      <c r="AD2657" t="s">
        <v>45</v>
      </c>
      <c r="AE2657" t="s">
        <v>44</v>
      </c>
      <c r="AF2657">
        <v>217</v>
      </c>
    </row>
    <row r="2658" spans="1:32">
      <c r="A2658">
        <v>4222</v>
      </c>
      <c r="B2658">
        <v>3322</v>
      </c>
      <c r="C2658" t="s">
        <v>1966</v>
      </c>
      <c r="D2658" t="s">
        <v>1433</v>
      </c>
      <c r="E2658" t="s">
        <v>34</v>
      </c>
      <c r="F2658" t="s">
        <v>14028</v>
      </c>
      <c r="G2658" t="s">
        <v>14029</v>
      </c>
      <c r="H2658" t="s">
        <v>904</v>
      </c>
      <c r="I2658" s="1">
        <v>28628</v>
      </c>
      <c r="J2658" t="s">
        <v>14030</v>
      </c>
      <c r="K2658" t="s">
        <v>14031</v>
      </c>
      <c r="L2658">
        <v>31677</v>
      </c>
      <c r="M2658" t="s">
        <v>904</v>
      </c>
      <c r="N2658" s="1">
        <v>44710</v>
      </c>
      <c r="O2658" s="1">
        <v>44712</v>
      </c>
      <c r="P2658">
        <v>89</v>
      </c>
      <c r="Q2658">
        <v>4</v>
      </c>
      <c r="R2658" t="s">
        <v>63</v>
      </c>
      <c r="S2658">
        <v>3</v>
      </c>
      <c r="T2658">
        <v>1</v>
      </c>
      <c r="U2658">
        <v>2</v>
      </c>
      <c r="V2658">
        <v>136</v>
      </c>
      <c r="W2658" t="s">
        <v>54</v>
      </c>
      <c r="X2658" t="s">
        <v>14032</v>
      </c>
      <c r="Y2658" t="s">
        <v>43</v>
      </c>
      <c r="Z2658" s="1">
        <v>44671</v>
      </c>
      <c r="AA2658" s="2">
        <v>0.31461805555555555</v>
      </c>
      <c r="AB2658" s="2">
        <v>0.69186342592592587</v>
      </c>
      <c r="AC2658" t="s">
        <v>44</v>
      </c>
      <c r="AD2658" t="s">
        <v>44</v>
      </c>
      <c r="AE2658" t="s">
        <v>45</v>
      </c>
      <c r="AF2658">
        <v>68</v>
      </c>
    </row>
    <row r="2659" spans="1:32">
      <c r="A2659">
        <v>4223</v>
      </c>
      <c r="B2659">
        <v>3323</v>
      </c>
      <c r="C2659" t="s">
        <v>354</v>
      </c>
      <c r="D2659" t="s">
        <v>3611</v>
      </c>
      <c r="E2659" t="s">
        <v>34</v>
      </c>
      <c r="F2659" t="s">
        <v>14033</v>
      </c>
      <c r="G2659" t="s">
        <v>14034</v>
      </c>
      <c r="H2659" t="s">
        <v>179</v>
      </c>
      <c r="I2659" s="1">
        <v>28108</v>
      </c>
      <c r="J2659" t="s">
        <v>14035</v>
      </c>
      <c r="K2659" t="s">
        <v>14036</v>
      </c>
      <c r="L2659">
        <v>15964</v>
      </c>
      <c r="M2659" t="s">
        <v>179</v>
      </c>
      <c r="N2659" s="1">
        <v>44916</v>
      </c>
      <c r="O2659" s="1">
        <v>44917</v>
      </c>
      <c r="P2659">
        <v>87</v>
      </c>
      <c r="Q2659">
        <v>4</v>
      </c>
      <c r="R2659" t="s">
        <v>40</v>
      </c>
      <c r="S2659">
        <v>1</v>
      </c>
      <c r="T2659">
        <v>0</v>
      </c>
      <c r="U2659">
        <v>1</v>
      </c>
      <c r="V2659">
        <v>243</v>
      </c>
      <c r="W2659" t="s">
        <v>41</v>
      </c>
      <c r="X2659" t="s">
        <v>14037</v>
      </c>
      <c r="Y2659" t="s">
        <v>65</v>
      </c>
      <c r="Z2659" s="1">
        <v>44886</v>
      </c>
      <c r="AA2659" s="2">
        <v>0.77148148148148143</v>
      </c>
      <c r="AB2659" s="2">
        <v>0.44040509259259258</v>
      </c>
      <c r="AC2659" t="s">
        <v>45</v>
      </c>
      <c r="AD2659" t="s">
        <v>45</v>
      </c>
      <c r="AE2659" t="s">
        <v>45</v>
      </c>
      <c r="AF2659">
        <v>243</v>
      </c>
    </row>
    <row r="2660" spans="1:32">
      <c r="A2660">
        <v>4224</v>
      </c>
      <c r="B2660">
        <v>3324</v>
      </c>
      <c r="C2660" t="s">
        <v>229</v>
      </c>
      <c r="D2660" t="s">
        <v>722</v>
      </c>
      <c r="E2660" t="s">
        <v>34</v>
      </c>
      <c r="F2660" t="s">
        <v>14038</v>
      </c>
      <c r="G2660" t="s">
        <v>14039</v>
      </c>
      <c r="H2660" t="s">
        <v>457</v>
      </c>
      <c r="I2660" s="1">
        <v>25942</v>
      </c>
      <c r="J2660" t="s">
        <v>14040</v>
      </c>
      <c r="K2660" t="s">
        <v>14041</v>
      </c>
      <c r="L2660">
        <v>75156</v>
      </c>
      <c r="M2660" t="s">
        <v>457</v>
      </c>
      <c r="N2660" s="1">
        <v>44887</v>
      </c>
      <c r="O2660" s="1">
        <v>44888</v>
      </c>
      <c r="P2660">
        <v>40</v>
      </c>
      <c r="Q2660">
        <v>2</v>
      </c>
      <c r="R2660" t="s">
        <v>53</v>
      </c>
      <c r="S2660">
        <v>3</v>
      </c>
      <c r="T2660">
        <v>1</v>
      </c>
      <c r="U2660">
        <v>1</v>
      </c>
      <c r="V2660">
        <v>143</v>
      </c>
      <c r="W2660" t="s">
        <v>41</v>
      </c>
      <c r="X2660" t="s">
        <v>14042</v>
      </c>
      <c r="Y2660" t="s">
        <v>6</v>
      </c>
      <c r="Z2660" s="1">
        <v>44869</v>
      </c>
      <c r="AA2660" s="2">
        <v>2.6041666666666668E-2</v>
      </c>
      <c r="AB2660" s="2">
        <v>0.6130902777777778</v>
      </c>
      <c r="AC2660" t="s">
        <v>45</v>
      </c>
      <c r="AD2660" t="s">
        <v>44</v>
      </c>
      <c r="AE2660" t="s">
        <v>44</v>
      </c>
      <c r="AF2660">
        <v>143</v>
      </c>
    </row>
    <row r="2661" spans="1:32">
      <c r="A2661">
        <v>4227</v>
      </c>
      <c r="B2661">
        <v>3327</v>
      </c>
      <c r="C2661" t="s">
        <v>14043</v>
      </c>
      <c r="D2661" t="s">
        <v>2828</v>
      </c>
      <c r="E2661" t="s">
        <v>34</v>
      </c>
      <c r="F2661" t="s">
        <v>14044</v>
      </c>
      <c r="G2661" t="s">
        <v>14045</v>
      </c>
      <c r="H2661" t="s">
        <v>418</v>
      </c>
      <c r="I2661" s="1">
        <v>23946</v>
      </c>
      <c r="J2661" t="s">
        <v>14046</v>
      </c>
      <c r="K2661" t="s">
        <v>14047</v>
      </c>
      <c r="L2661">
        <v>98007</v>
      </c>
      <c r="M2661" t="s">
        <v>418</v>
      </c>
      <c r="N2661" s="1">
        <v>44721</v>
      </c>
      <c r="O2661" s="1">
        <v>44725</v>
      </c>
      <c r="P2661">
        <v>4</v>
      </c>
      <c r="Q2661">
        <v>1</v>
      </c>
      <c r="R2661" t="s">
        <v>53</v>
      </c>
      <c r="S2661">
        <v>1</v>
      </c>
      <c r="T2661">
        <v>0</v>
      </c>
      <c r="U2661">
        <v>4</v>
      </c>
      <c r="V2661">
        <v>600</v>
      </c>
      <c r="W2661" t="s">
        <v>41</v>
      </c>
      <c r="X2661" t="s">
        <v>14048</v>
      </c>
      <c r="Y2661" t="s">
        <v>81</v>
      </c>
      <c r="Z2661" s="1">
        <v>44685</v>
      </c>
      <c r="AA2661" s="2">
        <v>0.42925925925925923</v>
      </c>
      <c r="AB2661" s="2">
        <v>0.73935185185185182</v>
      </c>
      <c r="AC2661" t="s">
        <v>44</v>
      </c>
      <c r="AD2661" t="s">
        <v>45</v>
      </c>
      <c r="AE2661" t="s">
        <v>44</v>
      </c>
      <c r="AF2661">
        <v>150</v>
      </c>
    </row>
    <row r="2662" spans="1:32">
      <c r="A2662">
        <v>4228</v>
      </c>
      <c r="B2662">
        <v>3328</v>
      </c>
      <c r="C2662" t="s">
        <v>2622</v>
      </c>
      <c r="D2662" t="s">
        <v>1815</v>
      </c>
      <c r="E2662" t="s">
        <v>34</v>
      </c>
      <c r="F2662" t="s">
        <v>14049</v>
      </c>
      <c r="G2662" t="s">
        <v>14050</v>
      </c>
      <c r="H2662" t="s">
        <v>122</v>
      </c>
      <c r="I2662" s="1">
        <v>35506</v>
      </c>
      <c r="J2662" t="s">
        <v>14051</v>
      </c>
      <c r="K2662" t="s">
        <v>14052</v>
      </c>
      <c r="L2662">
        <v>32877</v>
      </c>
      <c r="M2662" t="s">
        <v>122</v>
      </c>
      <c r="N2662" s="1">
        <v>44880</v>
      </c>
      <c r="O2662" s="1">
        <v>44883</v>
      </c>
      <c r="P2662">
        <v>86</v>
      </c>
      <c r="Q2662">
        <v>4</v>
      </c>
      <c r="R2662" t="s">
        <v>63</v>
      </c>
      <c r="S2662">
        <v>4</v>
      </c>
      <c r="T2662">
        <v>0</v>
      </c>
      <c r="U2662">
        <v>3</v>
      </c>
      <c r="V2662">
        <v>267</v>
      </c>
      <c r="W2662" t="s">
        <v>54</v>
      </c>
      <c r="X2662" t="s">
        <v>14053</v>
      </c>
      <c r="Y2662" t="s">
        <v>6</v>
      </c>
      <c r="Z2662" s="1">
        <v>44870</v>
      </c>
      <c r="AA2662" s="2">
        <v>0.39979166666666671</v>
      </c>
      <c r="AB2662" s="2">
        <v>0.17921296296296296</v>
      </c>
      <c r="AC2662" t="s">
        <v>44</v>
      </c>
      <c r="AD2662" t="s">
        <v>44</v>
      </c>
      <c r="AE2662" t="s">
        <v>44</v>
      </c>
      <c r="AF2662">
        <v>89</v>
      </c>
    </row>
    <row r="2663" spans="1:32">
      <c r="A2663">
        <v>4229</v>
      </c>
      <c r="B2663">
        <v>3329</v>
      </c>
      <c r="C2663" t="s">
        <v>2144</v>
      </c>
      <c r="D2663" t="s">
        <v>1167</v>
      </c>
      <c r="E2663" t="s">
        <v>48</v>
      </c>
      <c r="F2663" t="s">
        <v>14054</v>
      </c>
      <c r="G2663" t="s">
        <v>14055</v>
      </c>
      <c r="H2663" t="s">
        <v>50</v>
      </c>
      <c r="I2663" s="1">
        <v>20032</v>
      </c>
      <c r="J2663" t="s">
        <v>14056</v>
      </c>
      <c r="K2663" t="s">
        <v>14057</v>
      </c>
      <c r="L2663">
        <v>35822</v>
      </c>
      <c r="M2663" t="s">
        <v>50</v>
      </c>
      <c r="N2663" s="1">
        <v>44728</v>
      </c>
      <c r="O2663" s="1">
        <v>44730</v>
      </c>
      <c r="P2663">
        <v>40</v>
      </c>
      <c r="Q2663">
        <v>2</v>
      </c>
      <c r="R2663" t="s">
        <v>53</v>
      </c>
      <c r="S2663">
        <v>2</v>
      </c>
      <c r="T2663">
        <v>0</v>
      </c>
      <c r="U2663">
        <v>2</v>
      </c>
      <c r="V2663">
        <v>254</v>
      </c>
      <c r="W2663" t="s">
        <v>41</v>
      </c>
      <c r="X2663" t="s">
        <v>14058</v>
      </c>
      <c r="Y2663" t="s">
        <v>65</v>
      </c>
      <c r="Z2663" s="1">
        <v>44721</v>
      </c>
      <c r="AA2663" s="2">
        <v>0.78907407407407415</v>
      </c>
      <c r="AB2663" s="2">
        <v>0.12408564814814815</v>
      </c>
      <c r="AC2663" t="s">
        <v>44</v>
      </c>
      <c r="AD2663" t="s">
        <v>45</v>
      </c>
      <c r="AE2663" t="s">
        <v>45</v>
      </c>
      <c r="AF2663">
        <v>127</v>
      </c>
    </row>
    <row r="2664" spans="1:32">
      <c r="A2664">
        <v>4231</v>
      </c>
      <c r="B2664">
        <v>3331</v>
      </c>
      <c r="C2664" t="s">
        <v>6248</v>
      </c>
      <c r="D2664" t="s">
        <v>428</v>
      </c>
      <c r="E2664" t="s">
        <v>34</v>
      </c>
      <c r="F2664" t="s">
        <v>14059</v>
      </c>
      <c r="G2664" t="s">
        <v>14060</v>
      </c>
      <c r="H2664" t="s">
        <v>280</v>
      </c>
      <c r="I2664" s="1">
        <v>26525</v>
      </c>
      <c r="J2664" t="s">
        <v>14061</v>
      </c>
      <c r="K2664" t="s">
        <v>14062</v>
      </c>
      <c r="L2664">
        <v>35346</v>
      </c>
      <c r="M2664" t="s">
        <v>280</v>
      </c>
      <c r="N2664" s="1">
        <v>44918</v>
      </c>
      <c r="O2664" s="1">
        <v>44919</v>
      </c>
      <c r="P2664">
        <v>4</v>
      </c>
      <c r="Q2664">
        <v>1</v>
      </c>
      <c r="R2664" t="s">
        <v>53</v>
      </c>
      <c r="S2664">
        <v>4</v>
      </c>
      <c r="T2664">
        <v>1</v>
      </c>
      <c r="U2664">
        <v>1</v>
      </c>
      <c r="V2664">
        <v>143</v>
      </c>
      <c r="W2664" t="s">
        <v>41</v>
      </c>
      <c r="X2664" t="s">
        <v>14063</v>
      </c>
      <c r="Y2664" t="s">
        <v>6</v>
      </c>
      <c r="Z2664" s="1">
        <v>44912</v>
      </c>
      <c r="AA2664" s="2">
        <v>0.73129629629629633</v>
      </c>
      <c r="AB2664" s="2">
        <v>0.60449074074074072</v>
      </c>
      <c r="AC2664" t="s">
        <v>45</v>
      </c>
      <c r="AD2664" t="s">
        <v>45</v>
      </c>
      <c r="AE2664" t="s">
        <v>45</v>
      </c>
      <c r="AF2664">
        <v>143</v>
      </c>
    </row>
    <row r="2665" spans="1:32">
      <c r="A2665">
        <v>4232</v>
      </c>
      <c r="B2665">
        <v>3332</v>
      </c>
      <c r="C2665" t="s">
        <v>520</v>
      </c>
      <c r="D2665" t="s">
        <v>14064</v>
      </c>
      <c r="E2665" t="s">
        <v>34</v>
      </c>
      <c r="F2665" t="s">
        <v>14065</v>
      </c>
      <c r="G2665" t="s">
        <v>14066</v>
      </c>
      <c r="H2665" t="s">
        <v>101</v>
      </c>
      <c r="I2665" s="1">
        <v>28944</v>
      </c>
      <c r="J2665" t="s">
        <v>14067</v>
      </c>
      <c r="K2665" t="s">
        <v>14068</v>
      </c>
      <c r="L2665">
        <v>54225</v>
      </c>
      <c r="M2665" t="s">
        <v>101</v>
      </c>
      <c r="N2665" s="1">
        <v>44619</v>
      </c>
      <c r="O2665" s="1">
        <v>44623</v>
      </c>
      <c r="P2665">
        <v>74</v>
      </c>
      <c r="Q2665">
        <v>3</v>
      </c>
      <c r="R2665" t="s">
        <v>63</v>
      </c>
      <c r="S2665">
        <v>3</v>
      </c>
      <c r="T2665">
        <v>2</v>
      </c>
      <c r="U2665">
        <v>4</v>
      </c>
      <c r="V2665">
        <v>360</v>
      </c>
      <c r="W2665" t="s">
        <v>41</v>
      </c>
      <c r="X2665" t="s">
        <v>14069</v>
      </c>
      <c r="Y2665" t="s">
        <v>6</v>
      </c>
      <c r="Z2665" s="1">
        <v>44599</v>
      </c>
      <c r="AA2665" s="2">
        <v>0.31949074074074074</v>
      </c>
      <c r="AB2665" s="2">
        <v>0.14212962962962963</v>
      </c>
      <c r="AC2665" t="s">
        <v>44</v>
      </c>
      <c r="AD2665" t="s">
        <v>44</v>
      </c>
      <c r="AE2665" t="s">
        <v>44</v>
      </c>
      <c r="AF2665">
        <v>90</v>
      </c>
    </row>
    <row r="2666" spans="1:32">
      <c r="A2666">
        <v>4233</v>
      </c>
      <c r="B2666">
        <v>3333</v>
      </c>
      <c r="C2666" t="s">
        <v>1503</v>
      </c>
      <c r="D2666" t="s">
        <v>11454</v>
      </c>
      <c r="E2666" t="s">
        <v>48</v>
      </c>
      <c r="F2666" t="s">
        <v>14070</v>
      </c>
      <c r="G2666" t="s">
        <v>14071</v>
      </c>
      <c r="H2666" t="s">
        <v>156</v>
      </c>
      <c r="I2666" s="1">
        <v>19483</v>
      </c>
      <c r="J2666" t="s">
        <v>14072</v>
      </c>
      <c r="K2666" t="s">
        <v>14073</v>
      </c>
      <c r="L2666">
        <v>82905</v>
      </c>
      <c r="M2666" t="s">
        <v>156</v>
      </c>
      <c r="N2666" s="1">
        <v>44682</v>
      </c>
      <c r="O2666" s="1">
        <v>44687</v>
      </c>
      <c r="P2666">
        <v>8</v>
      </c>
      <c r="Q2666">
        <v>1</v>
      </c>
      <c r="R2666" t="s">
        <v>63</v>
      </c>
      <c r="S2666">
        <v>4</v>
      </c>
      <c r="T2666">
        <v>0</v>
      </c>
      <c r="U2666">
        <v>5</v>
      </c>
      <c r="V2666">
        <v>435</v>
      </c>
      <c r="W2666" t="s">
        <v>54</v>
      </c>
      <c r="X2666" t="s">
        <v>14074</v>
      </c>
      <c r="Y2666" t="s">
        <v>65</v>
      </c>
      <c r="Z2666" s="1">
        <v>44663</v>
      </c>
      <c r="AA2666" s="2">
        <v>0.53586805555555561</v>
      </c>
      <c r="AB2666" s="2">
        <v>0.4375</v>
      </c>
      <c r="AC2666" t="s">
        <v>45</v>
      </c>
      <c r="AD2666" t="s">
        <v>44</v>
      </c>
      <c r="AE2666" t="s">
        <v>44</v>
      </c>
      <c r="AF2666">
        <v>87</v>
      </c>
    </row>
    <row r="2667" spans="1:32">
      <c r="A2667">
        <v>4234</v>
      </c>
      <c r="B2667">
        <v>3334</v>
      </c>
      <c r="C2667" t="s">
        <v>3540</v>
      </c>
      <c r="D2667" t="s">
        <v>14075</v>
      </c>
      <c r="E2667" t="s">
        <v>34</v>
      </c>
      <c r="F2667" t="s">
        <v>14076</v>
      </c>
      <c r="G2667" t="s">
        <v>14077</v>
      </c>
      <c r="H2667" t="s">
        <v>423</v>
      </c>
      <c r="I2667" s="1">
        <v>30982</v>
      </c>
      <c r="J2667" t="s">
        <v>14078</v>
      </c>
      <c r="K2667" t="s">
        <v>14079</v>
      </c>
      <c r="L2667">
        <v>68612</v>
      </c>
      <c r="M2667" t="s">
        <v>423</v>
      </c>
      <c r="N2667" s="1">
        <v>44599</v>
      </c>
      <c r="O2667" s="1">
        <v>44602</v>
      </c>
      <c r="P2667">
        <v>82</v>
      </c>
      <c r="Q2667">
        <v>4</v>
      </c>
      <c r="R2667" t="s">
        <v>53</v>
      </c>
      <c r="S2667">
        <v>1</v>
      </c>
      <c r="T2667">
        <v>1</v>
      </c>
      <c r="U2667">
        <v>3</v>
      </c>
      <c r="V2667">
        <v>408</v>
      </c>
      <c r="W2667" t="s">
        <v>41</v>
      </c>
      <c r="X2667" t="s">
        <v>14080</v>
      </c>
      <c r="Y2667" t="s">
        <v>81</v>
      </c>
      <c r="Z2667" s="1">
        <v>44594</v>
      </c>
      <c r="AA2667" s="2">
        <v>0.37152777777777773</v>
      </c>
      <c r="AB2667" s="2">
        <v>0.45159722222222221</v>
      </c>
      <c r="AC2667" t="s">
        <v>44</v>
      </c>
      <c r="AD2667" t="s">
        <v>45</v>
      </c>
      <c r="AE2667" t="s">
        <v>45</v>
      </c>
      <c r="AF2667">
        <v>136</v>
      </c>
    </row>
    <row r="2668" spans="1:32">
      <c r="A2668">
        <v>4235</v>
      </c>
      <c r="B2668">
        <v>3335</v>
      </c>
      <c r="C2668" t="s">
        <v>4490</v>
      </c>
      <c r="D2668" t="s">
        <v>859</v>
      </c>
      <c r="E2668" t="s">
        <v>48</v>
      </c>
      <c r="F2668" t="s">
        <v>14081</v>
      </c>
      <c r="G2668" t="s">
        <v>14082</v>
      </c>
      <c r="H2668" t="s">
        <v>50</v>
      </c>
      <c r="I2668" s="1">
        <v>37778</v>
      </c>
      <c r="J2668" t="s">
        <v>14083</v>
      </c>
      <c r="K2668" t="s">
        <v>14084</v>
      </c>
      <c r="L2668">
        <v>19676</v>
      </c>
      <c r="M2668" t="s">
        <v>50</v>
      </c>
      <c r="N2668" s="1">
        <v>44678</v>
      </c>
      <c r="O2668" s="1">
        <v>44680</v>
      </c>
      <c r="P2668">
        <v>43</v>
      </c>
      <c r="Q2668">
        <v>2</v>
      </c>
      <c r="R2668" t="s">
        <v>53</v>
      </c>
      <c r="S2668">
        <v>2</v>
      </c>
      <c r="T2668">
        <v>0</v>
      </c>
      <c r="U2668">
        <v>2</v>
      </c>
      <c r="V2668">
        <v>276</v>
      </c>
      <c r="W2668" t="s">
        <v>54</v>
      </c>
      <c r="X2668" t="s">
        <v>14085</v>
      </c>
      <c r="Y2668" t="s">
        <v>81</v>
      </c>
      <c r="Z2668" s="1">
        <v>44646</v>
      </c>
      <c r="AA2668" s="2">
        <v>0.88523148148148145</v>
      </c>
      <c r="AB2668" s="2">
        <v>8.0682870370370363E-2</v>
      </c>
      <c r="AC2668" t="s">
        <v>44</v>
      </c>
      <c r="AD2668" t="s">
        <v>44</v>
      </c>
      <c r="AE2668" t="s">
        <v>45</v>
      </c>
      <c r="AF2668">
        <v>138</v>
      </c>
    </row>
    <row r="2669" spans="1:32">
      <c r="A2669">
        <v>4237</v>
      </c>
      <c r="B2669">
        <v>3337</v>
      </c>
      <c r="C2669" t="s">
        <v>66</v>
      </c>
      <c r="D2669" t="s">
        <v>1228</v>
      </c>
      <c r="E2669" t="s">
        <v>34</v>
      </c>
      <c r="F2669" t="s">
        <v>14086</v>
      </c>
      <c r="G2669" t="s">
        <v>14087</v>
      </c>
      <c r="H2669" t="s">
        <v>272</v>
      </c>
      <c r="I2669" s="1">
        <v>25285</v>
      </c>
      <c r="J2669" t="s">
        <v>14088</v>
      </c>
      <c r="K2669" t="s">
        <v>14089</v>
      </c>
      <c r="L2669">
        <v>22578</v>
      </c>
      <c r="M2669" t="s">
        <v>272</v>
      </c>
      <c r="N2669" s="1">
        <v>44719</v>
      </c>
      <c r="O2669" s="1">
        <v>44720</v>
      </c>
      <c r="P2669">
        <v>94</v>
      </c>
      <c r="Q2669">
        <v>4</v>
      </c>
      <c r="R2669" t="s">
        <v>53</v>
      </c>
      <c r="S2669">
        <v>1</v>
      </c>
      <c r="T2669">
        <v>1</v>
      </c>
      <c r="U2669">
        <v>1</v>
      </c>
      <c r="V2669">
        <v>127</v>
      </c>
      <c r="W2669" t="s">
        <v>54</v>
      </c>
      <c r="X2669" t="s">
        <v>14090</v>
      </c>
      <c r="Y2669" t="s">
        <v>43</v>
      </c>
      <c r="Z2669" s="1">
        <v>44685</v>
      </c>
      <c r="AA2669" s="2">
        <v>0.73637731481481483</v>
      </c>
      <c r="AB2669" s="2">
        <v>0.5750925925925926</v>
      </c>
      <c r="AC2669" t="s">
        <v>45</v>
      </c>
      <c r="AD2669" t="s">
        <v>44</v>
      </c>
      <c r="AE2669" t="s">
        <v>45</v>
      </c>
      <c r="AF2669">
        <v>127</v>
      </c>
    </row>
    <row r="2670" spans="1:32">
      <c r="A2670">
        <v>4238</v>
      </c>
      <c r="B2670">
        <v>3338</v>
      </c>
      <c r="C2670" t="s">
        <v>2886</v>
      </c>
      <c r="D2670" t="s">
        <v>901</v>
      </c>
      <c r="E2670" t="s">
        <v>34</v>
      </c>
      <c r="F2670" t="s">
        <v>14091</v>
      </c>
      <c r="G2670" t="s">
        <v>14092</v>
      </c>
      <c r="H2670" t="s">
        <v>317</v>
      </c>
      <c r="I2670" s="1">
        <v>36112</v>
      </c>
      <c r="J2670" t="s">
        <v>14093</v>
      </c>
      <c r="K2670" t="s">
        <v>14094</v>
      </c>
      <c r="L2670">
        <v>23690</v>
      </c>
      <c r="M2670" t="s">
        <v>317</v>
      </c>
      <c r="N2670" s="1">
        <v>44957</v>
      </c>
      <c r="O2670" s="1">
        <v>44961</v>
      </c>
      <c r="P2670">
        <v>88</v>
      </c>
      <c r="Q2670">
        <v>4</v>
      </c>
      <c r="R2670" t="s">
        <v>53</v>
      </c>
      <c r="S2670">
        <v>1</v>
      </c>
      <c r="T2670">
        <v>2</v>
      </c>
      <c r="U2670">
        <v>4</v>
      </c>
      <c r="V2670">
        <v>600</v>
      </c>
      <c r="W2670" t="s">
        <v>54</v>
      </c>
      <c r="X2670" t="s">
        <v>14095</v>
      </c>
      <c r="Y2670" t="s">
        <v>65</v>
      </c>
      <c r="Z2670" s="1">
        <v>44922</v>
      </c>
      <c r="AA2670" s="2">
        <v>0.74289351851851848</v>
      </c>
      <c r="AB2670" s="2">
        <v>0.94107638888888889</v>
      </c>
      <c r="AC2670" t="s">
        <v>45</v>
      </c>
      <c r="AD2670" t="s">
        <v>44</v>
      </c>
      <c r="AE2670" t="s">
        <v>44</v>
      </c>
      <c r="AF2670">
        <v>150</v>
      </c>
    </row>
    <row r="2671" spans="1:32">
      <c r="A2671">
        <v>4241</v>
      </c>
      <c r="B2671">
        <v>3341</v>
      </c>
      <c r="C2671" t="s">
        <v>1386</v>
      </c>
      <c r="D2671" t="s">
        <v>3611</v>
      </c>
      <c r="E2671" t="s">
        <v>34</v>
      </c>
      <c r="F2671" t="s">
        <v>14096</v>
      </c>
      <c r="G2671" t="s">
        <v>14097</v>
      </c>
      <c r="H2671" t="s">
        <v>109</v>
      </c>
      <c r="I2671" s="1">
        <v>28044</v>
      </c>
      <c r="J2671" t="s">
        <v>14098</v>
      </c>
      <c r="K2671" t="s">
        <v>14099</v>
      </c>
      <c r="L2671">
        <v>18491</v>
      </c>
      <c r="M2671" t="s">
        <v>109</v>
      </c>
      <c r="N2671" s="1">
        <v>44802</v>
      </c>
      <c r="O2671" s="1">
        <v>44805</v>
      </c>
      <c r="P2671">
        <v>22</v>
      </c>
      <c r="Q2671">
        <v>1</v>
      </c>
      <c r="R2671" t="s">
        <v>53</v>
      </c>
      <c r="S2671">
        <v>4</v>
      </c>
      <c r="T2671">
        <v>2</v>
      </c>
      <c r="U2671">
        <v>3</v>
      </c>
      <c r="V2671">
        <v>399</v>
      </c>
      <c r="W2671" t="s">
        <v>54</v>
      </c>
      <c r="X2671" t="s">
        <v>14100</v>
      </c>
      <c r="Y2671" t="s">
        <v>81</v>
      </c>
      <c r="Z2671" s="1">
        <v>44788</v>
      </c>
      <c r="AA2671" s="2">
        <v>0.99310185185185185</v>
      </c>
      <c r="AB2671" s="2">
        <v>0.70706018518518521</v>
      </c>
      <c r="AC2671" t="s">
        <v>45</v>
      </c>
      <c r="AD2671" t="s">
        <v>44</v>
      </c>
      <c r="AE2671" t="s">
        <v>45</v>
      </c>
      <c r="AF2671">
        <v>133</v>
      </c>
    </row>
    <row r="2672" spans="1:32">
      <c r="A2672">
        <v>4242</v>
      </c>
      <c r="B2672">
        <v>3342</v>
      </c>
      <c r="C2672" t="s">
        <v>5512</v>
      </c>
      <c r="D2672" t="s">
        <v>3611</v>
      </c>
      <c r="E2672" t="s">
        <v>48</v>
      </c>
      <c r="F2672" t="s">
        <v>14101</v>
      </c>
      <c r="G2672" t="s">
        <v>14102</v>
      </c>
      <c r="H2672" t="s">
        <v>37</v>
      </c>
      <c r="I2672" s="1">
        <v>18577</v>
      </c>
      <c r="J2672" t="s">
        <v>14103</v>
      </c>
      <c r="K2672" t="s">
        <v>14104</v>
      </c>
      <c r="L2672">
        <v>24482</v>
      </c>
      <c r="M2672" t="s">
        <v>37</v>
      </c>
      <c r="N2672" s="1">
        <v>44770</v>
      </c>
      <c r="O2672" s="1">
        <v>44774</v>
      </c>
      <c r="P2672">
        <v>36</v>
      </c>
      <c r="Q2672">
        <v>2</v>
      </c>
      <c r="R2672" t="s">
        <v>40</v>
      </c>
      <c r="S2672">
        <v>2</v>
      </c>
      <c r="T2672">
        <v>1</v>
      </c>
      <c r="U2672">
        <v>4</v>
      </c>
      <c r="V2672">
        <v>948</v>
      </c>
      <c r="W2672" t="s">
        <v>41</v>
      </c>
      <c r="X2672" t="s">
        <v>14105</v>
      </c>
      <c r="Y2672" t="s">
        <v>43</v>
      </c>
      <c r="Z2672" s="1">
        <v>44754</v>
      </c>
      <c r="AA2672" s="2">
        <v>0.45863425925925921</v>
      </c>
      <c r="AB2672" s="2">
        <v>2.9456018518518517E-2</v>
      </c>
      <c r="AC2672" t="s">
        <v>45</v>
      </c>
      <c r="AD2672" t="s">
        <v>45</v>
      </c>
      <c r="AE2672" t="s">
        <v>45</v>
      </c>
      <c r="AF2672">
        <v>237</v>
      </c>
    </row>
    <row r="2673" spans="1:32">
      <c r="A2673">
        <v>4243</v>
      </c>
      <c r="B2673">
        <v>3343</v>
      </c>
      <c r="C2673" t="s">
        <v>1555</v>
      </c>
      <c r="D2673" t="s">
        <v>8603</v>
      </c>
      <c r="E2673" t="s">
        <v>48</v>
      </c>
      <c r="F2673" t="s">
        <v>14106</v>
      </c>
      <c r="G2673" t="s">
        <v>14107</v>
      </c>
      <c r="H2673" t="s">
        <v>217</v>
      </c>
      <c r="I2673" s="1">
        <v>38350</v>
      </c>
      <c r="J2673" t="s">
        <v>14108</v>
      </c>
      <c r="K2673" t="s">
        <v>14109</v>
      </c>
      <c r="L2673">
        <v>45626</v>
      </c>
      <c r="M2673" t="s">
        <v>217</v>
      </c>
      <c r="N2673" s="1">
        <v>44936</v>
      </c>
      <c r="O2673" s="1">
        <v>44939</v>
      </c>
      <c r="P2673">
        <v>31</v>
      </c>
      <c r="Q2673">
        <v>2</v>
      </c>
      <c r="R2673" t="s">
        <v>53</v>
      </c>
      <c r="S2673">
        <v>3</v>
      </c>
      <c r="T2673">
        <v>1</v>
      </c>
      <c r="U2673">
        <v>3</v>
      </c>
      <c r="V2673">
        <v>417</v>
      </c>
      <c r="W2673" t="s">
        <v>54</v>
      </c>
      <c r="X2673" t="s">
        <v>14110</v>
      </c>
      <c r="Y2673" t="s">
        <v>81</v>
      </c>
      <c r="Z2673" s="1">
        <v>44898</v>
      </c>
      <c r="AA2673" s="2">
        <v>0.62755787037037036</v>
      </c>
      <c r="AB2673" s="2">
        <v>0.43093749999999997</v>
      </c>
      <c r="AC2673" t="s">
        <v>45</v>
      </c>
      <c r="AD2673" t="s">
        <v>44</v>
      </c>
      <c r="AE2673" t="s">
        <v>45</v>
      </c>
      <c r="AF2673">
        <v>139</v>
      </c>
    </row>
    <row r="2674" spans="1:32">
      <c r="A2674">
        <v>4247</v>
      </c>
      <c r="B2674">
        <v>3347</v>
      </c>
      <c r="C2674" t="s">
        <v>520</v>
      </c>
      <c r="D2674" t="s">
        <v>57</v>
      </c>
      <c r="E2674" t="s">
        <v>48</v>
      </c>
      <c r="F2674" t="s">
        <v>14111</v>
      </c>
      <c r="G2674" t="s">
        <v>14112</v>
      </c>
      <c r="H2674" t="s">
        <v>537</v>
      </c>
      <c r="I2674" s="1">
        <v>38710</v>
      </c>
      <c r="J2674" t="s">
        <v>14113</v>
      </c>
      <c r="K2674" t="s">
        <v>14114</v>
      </c>
      <c r="L2674">
        <v>64237</v>
      </c>
      <c r="M2674" t="s">
        <v>537</v>
      </c>
      <c r="N2674" s="1">
        <v>44600</v>
      </c>
      <c r="O2674" s="1">
        <v>44601</v>
      </c>
      <c r="P2674">
        <v>28</v>
      </c>
      <c r="Q2674">
        <v>2</v>
      </c>
      <c r="R2674" t="s">
        <v>53</v>
      </c>
      <c r="S2674">
        <v>4</v>
      </c>
      <c r="T2674">
        <v>0</v>
      </c>
      <c r="U2674">
        <v>1</v>
      </c>
      <c r="V2674">
        <v>140</v>
      </c>
      <c r="W2674" t="s">
        <v>41</v>
      </c>
      <c r="X2674" t="s">
        <v>14115</v>
      </c>
      <c r="Y2674" t="s">
        <v>6</v>
      </c>
      <c r="Z2674" s="1">
        <v>44570</v>
      </c>
      <c r="AA2674" s="2">
        <v>0.41612268518518519</v>
      </c>
      <c r="AB2674" s="2">
        <v>0.32144675925925925</v>
      </c>
      <c r="AC2674" t="s">
        <v>45</v>
      </c>
      <c r="AD2674" t="s">
        <v>44</v>
      </c>
      <c r="AE2674" t="s">
        <v>44</v>
      </c>
      <c r="AF2674">
        <v>140</v>
      </c>
    </row>
    <row r="2675" spans="1:32">
      <c r="A2675">
        <v>4248</v>
      </c>
      <c r="B2675">
        <v>3348</v>
      </c>
      <c r="C2675" t="s">
        <v>12152</v>
      </c>
      <c r="D2675" t="s">
        <v>3240</v>
      </c>
      <c r="E2675" t="s">
        <v>34</v>
      </c>
      <c r="F2675" t="s">
        <v>14116</v>
      </c>
      <c r="G2675" t="s">
        <v>14117</v>
      </c>
      <c r="H2675" t="s">
        <v>109</v>
      </c>
      <c r="I2675" s="1">
        <v>34565</v>
      </c>
      <c r="J2675" t="s">
        <v>14118</v>
      </c>
      <c r="K2675" t="s">
        <v>9242</v>
      </c>
      <c r="L2675">
        <v>91615</v>
      </c>
      <c r="M2675" t="s">
        <v>109</v>
      </c>
      <c r="N2675" s="1">
        <v>44893</v>
      </c>
      <c r="O2675" s="1">
        <v>44898</v>
      </c>
      <c r="P2675">
        <v>6</v>
      </c>
      <c r="Q2675">
        <v>1</v>
      </c>
      <c r="R2675" t="s">
        <v>40</v>
      </c>
      <c r="S2675">
        <v>4</v>
      </c>
      <c r="T2675">
        <v>0</v>
      </c>
      <c r="U2675">
        <v>5</v>
      </c>
      <c r="V2675">
        <v>1190</v>
      </c>
      <c r="W2675" t="s">
        <v>54</v>
      </c>
      <c r="X2675" t="s">
        <v>14119</v>
      </c>
      <c r="Y2675" t="s">
        <v>43</v>
      </c>
      <c r="Z2675" s="1">
        <v>44888</v>
      </c>
      <c r="AA2675" s="2">
        <v>0.27598379629629627</v>
      </c>
      <c r="AB2675" s="2">
        <v>0.30402777777777779</v>
      </c>
      <c r="AC2675" t="s">
        <v>44</v>
      </c>
      <c r="AD2675" t="s">
        <v>45</v>
      </c>
      <c r="AE2675" t="s">
        <v>44</v>
      </c>
      <c r="AF2675">
        <v>238</v>
      </c>
    </row>
    <row r="2676" spans="1:32">
      <c r="A2676">
        <v>4249</v>
      </c>
      <c r="B2676">
        <v>3349</v>
      </c>
      <c r="C2676" t="s">
        <v>3972</v>
      </c>
      <c r="D2676" t="s">
        <v>11420</v>
      </c>
      <c r="E2676" t="s">
        <v>34</v>
      </c>
      <c r="F2676" t="s">
        <v>14120</v>
      </c>
      <c r="G2676" t="s">
        <v>14121</v>
      </c>
      <c r="H2676" t="s">
        <v>725</v>
      </c>
      <c r="I2676" s="1">
        <v>15974</v>
      </c>
      <c r="J2676" t="s">
        <v>14122</v>
      </c>
      <c r="K2676" t="s">
        <v>14123</v>
      </c>
      <c r="L2676">
        <v>38083</v>
      </c>
      <c r="M2676" t="s">
        <v>725</v>
      </c>
      <c r="N2676" s="1">
        <v>44942</v>
      </c>
      <c r="O2676" s="1">
        <v>44945</v>
      </c>
      <c r="P2676">
        <v>60</v>
      </c>
      <c r="Q2676">
        <v>3</v>
      </c>
      <c r="R2676" t="s">
        <v>40</v>
      </c>
      <c r="S2676">
        <v>3</v>
      </c>
      <c r="T2676">
        <v>1</v>
      </c>
      <c r="U2676">
        <v>3</v>
      </c>
      <c r="V2676">
        <v>696</v>
      </c>
      <c r="W2676" t="s">
        <v>54</v>
      </c>
      <c r="X2676" t="s">
        <v>14124</v>
      </c>
      <c r="Y2676" t="s">
        <v>81</v>
      </c>
      <c r="Z2676" s="1">
        <v>44922</v>
      </c>
      <c r="AA2676" s="2">
        <v>0.88596064814814823</v>
      </c>
      <c r="AB2676" s="2">
        <v>0.83065972222222229</v>
      </c>
      <c r="AC2676" t="s">
        <v>44</v>
      </c>
      <c r="AD2676" t="s">
        <v>45</v>
      </c>
      <c r="AE2676" t="s">
        <v>45</v>
      </c>
      <c r="AF2676">
        <v>232</v>
      </c>
    </row>
    <row r="2677" spans="1:32">
      <c r="A2677">
        <v>4250</v>
      </c>
      <c r="B2677">
        <v>3350</v>
      </c>
      <c r="C2677" t="s">
        <v>5137</v>
      </c>
      <c r="D2677" t="s">
        <v>4610</v>
      </c>
      <c r="E2677" t="s">
        <v>34</v>
      </c>
      <c r="F2677" t="s">
        <v>14125</v>
      </c>
      <c r="G2677" t="s">
        <v>14126</v>
      </c>
      <c r="H2677" t="s">
        <v>129</v>
      </c>
      <c r="I2677" s="1">
        <v>22890</v>
      </c>
      <c r="J2677" t="s">
        <v>14127</v>
      </c>
      <c r="K2677" t="s">
        <v>14128</v>
      </c>
      <c r="L2677">
        <v>93449</v>
      </c>
      <c r="M2677" t="s">
        <v>129</v>
      </c>
      <c r="N2677" s="1">
        <v>44637</v>
      </c>
      <c r="O2677" s="1">
        <v>44641</v>
      </c>
      <c r="P2677">
        <v>31</v>
      </c>
      <c r="Q2677">
        <v>2</v>
      </c>
      <c r="R2677" t="s">
        <v>53</v>
      </c>
      <c r="S2677">
        <v>3</v>
      </c>
      <c r="T2677">
        <v>1</v>
      </c>
      <c r="U2677">
        <v>4</v>
      </c>
      <c r="V2677">
        <v>588</v>
      </c>
      <c r="W2677" t="s">
        <v>41</v>
      </c>
      <c r="X2677" t="s">
        <v>14129</v>
      </c>
      <c r="Y2677" t="s">
        <v>65</v>
      </c>
      <c r="Z2677" s="1">
        <v>44603</v>
      </c>
      <c r="AA2677" s="2">
        <v>0.82527777777777767</v>
      </c>
      <c r="AB2677" s="2">
        <v>0.56437499999999996</v>
      </c>
      <c r="AC2677" t="s">
        <v>44</v>
      </c>
      <c r="AD2677" t="s">
        <v>44</v>
      </c>
      <c r="AE2677" t="s">
        <v>45</v>
      </c>
      <c r="AF2677">
        <v>147</v>
      </c>
    </row>
    <row r="2678" spans="1:32">
      <c r="A2678">
        <v>4251</v>
      </c>
      <c r="B2678">
        <v>3351</v>
      </c>
      <c r="C2678" t="s">
        <v>364</v>
      </c>
      <c r="D2678" t="s">
        <v>12489</v>
      </c>
      <c r="E2678" t="s">
        <v>34</v>
      </c>
      <c r="F2678" t="s">
        <v>14130</v>
      </c>
      <c r="G2678">
        <v>6992658964</v>
      </c>
      <c r="H2678" t="s">
        <v>295</v>
      </c>
      <c r="I2678" s="1">
        <v>26587</v>
      </c>
      <c r="J2678" t="s">
        <v>14131</v>
      </c>
      <c r="K2678" t="s">
        <v>9018</v>
      </c>
      <c r="L2678">
        <v>61185</v>
      </c>
      <c r="M2678" t="s">
        <v>295</v>
      </c>
      <c r="N2678" s="1">
        <v>44914</v>
      </c>
      <c r="O2678" s="1">
        <v>44916</v>
      </c>
      <c r="P2678">
        <v>12</v>
      </c>
      <c r="Q2678">
        <v>1</v>
      </c>
      <c r="R2678" t="s">
        <v>40</v>
      </c>
      <c r="S2678">
        <v>1</v>
      </c>
      <c r="T2678">
        <v>1</v>
      </c>
      <c r="U2678">
        <v>2</v>
      </c>
      <c r="V2678">
        <v>484</v>
      </c>
      <c r="W2678" t="s">
        <v>41</v>
      </c>
      <c r="X2678" t="s">
        <v>14132</v>
      </c>
      <c r="Y2678" t="s">
        <v>65</v>
      </c>
      <c r="Z2678" s="1">
        <v>44881</v>
      </c>
      <c r="AA2678" s="2">
        <v>0.54614583333333333</v>
      </c>
      <c r="AB2678" s="2">
        <v>0.88643518518518516</v>
      </c>
      <c r="AC2678" t="s">
        <v>45</v>
      </c>
      <c r="AD2678" t="s">
        <v>44</v>
      </c>
      <c r="AE2678" t="s">
        <v>44</v>
      </c>
      <c r="AF2678">
        <v>242</v>
      </c>
    </row>
    <row r="2679" spans="1:32">
      <c r="A2679">
        <v>4252</v>
      </c>
      <c r="B2679">
        <v>3352</v>
      </c>
      <c r="C2679" t="s">
        <v>391</v>
      </c>
      <c r="D2679" t="s">
        <v>75</v>
      </c>
      <c r="E2679" t="s">
        <v>34</v>
      </c>
      <c r="F2679" t="s">
        <v>14133</v>
      </c>
      <c r="G2679" t="s">
        <v>14134</v>
      </c>
      <c r="H2679" t="s">
        <v>164</v>
      </c>
      <c r="I2679" s="1">
        <v>24000</v>
      </c>
      <c r="J2679" t="s">
        <v>14135</v>
      </c>
      <c r="K2679" t="s">
        <v>14136</v>
      </c>
      <c r="L2679">
        <v>8493</v>
      </c>
      <c r="M2679" t="s">
        <v>164</v>
      </c>
      <c r="N2679" s="1">
        <v>44890</v>
      </c>
      <c r="O2679" s="1">
        <v>44893</v>
      </c>
      <c r="P2679">
        <v>8</v>
      </c>
      <c r="Q2679">
        <v>1</v>
      </c>
      <c r="R2679" t="s">
        <v>63</v>
      </c>
      <c r="S2679">
        <v>2</v>
      </c>
      <c r="T2679">
        <v>2</v>
      </c>
      <c r="U2679">
        <v>3</v>
      </c>
      <c r="V2679">
        <v>192</v>
      </c>
      <c r="W2679" t="s">
        <v>41</v>
      </c>
      <c r="X2679" t="s">
        <v>14137</v>
      </c>
      <c r="Y2679" t="s">
        <v>65</v>
      </c>
      <c r="Z2679" s="1">
        <v>44884</v>
      </c>
      <c r="AA2679" s="2">
        <v>0.87182870370370369</v>
      </c>
      <c r="AB2679" s="2">
        <v>0.50450231481481478</v>
      </c>
      <c r="AC2679" t="s">
        <v>44</v>
      </c>
      <c r="AD2679" t="s">
        <v>45</v>
      </c>
      <c r="AE2679" t="s">
        <v>45</v>
      </c>
      <c r="AF2679">
        <v>64</v>
      </c>
    </row>
    <row r="2680" spans="1:32">
      <c r="A2680">
        <v>4253</v>
      </c>
      <c r="B2680">
        <v>3353</v>
      </c>
      <c r="C2680" t="s">
        <v>590</v>
      </c>
      <c r="D2680" t="s">
        <v>768</v>
      </c>
      <c r="E2680" t="s">
        <v>48</v>
      </c>
      <c r="F2680" t="s">
        <v>14138</v>
      </c>
      <c r="G2680" t="s">
        <v>14139</v>
      </c>
      <c r="H2680" t="s">
        <v>115</v>
      </c>
      <c r="I2680" s="1">
        <v>37119</v>
      </c>
      <c r="J2680" t="s">
        <v>14140</v>
      </c>
      <c r="K2680" t="s">
        <v>14141</v>
      </c>
      <c r="L2680">
        <v>37291</v>
      </c>
      <c r="M2680" t="s">
        <v>115</v>
      </c>
      <c r="N2680" s="1">
        <v>44950</v>
      </c>
      <c r="O2680" s="1">
        <v>44951</v>
      </c>
      <c r="P2680">
        <v>25</v>
      </c>
      <c r="Q2680">
        <v>1</v>
      </c>
      <c r="R2680" t="s">
        <v>53</v>
      </c>
      <c r="S2680">
        <v>3</v>
      </c>
      <c r="T2680">
        <v>1</v>
      </c>
      <c r="U2680">
        <v>1</v>
      </c>
      <c r="V2680">
        <v>143</v>
      </c>
      <c r="W2680" t="s">
        <v>54</v>
      </c>
      <c r="X2680" t="s">
        <v>14142</v>
      </c>
      <c r="Y2680" t="s">
        <v>81</v>
      </c>
      <c r="Z2680" s="1">
        <v>44919</v>
      </c>
      <c r="AA2680" s="2">
        <v>0.75641203703703708</v>
      </c>
      <c r="AB2680" s="2">
        <v>3.8576388888888889E-2</v>
      </c>
      <c r="AC2680" t="s">
        <v>44</v>
      </c>
      <c r="AD2680" t="s">
        <v>44</v>
      </c>
      <c r="AE2680" t="s">
        <v>44</v>
      </c>
      <c r="AF2680">
        <v>143</v>
      </c>
    </row>
    <row r="2681" spans="1:32">
      <c r="A2681">
        <v>4255</v>
      </c>
      <c r="B2681">
        <v>3355</v>
      </c>
      <c r="C2681" t="s">
        <v>2087</v>
      </c>
      <c r="D2681" t="s">
        <v>853</v>
      </c>
      <c r="E2681" t="s">
        <v>34</v>
      </c>
      <c r="F2681" t="s">
        <v>14143</v>
      </c>
      <c r="G2681" t="s">
        <v>14144</v>
      </c>
      <c r="H2681" t="s">
        <v>295</v>
      </c>
      <c r="I2681" s="1">
        <v>24111</v>
      </c>
      <c r="J2681" t="s">
        <v>14145</v>
      </c>
      <c r="K2681" t="s">
        <v>14146</v>
      </c>
      <c r="L2681">
        <v>92624</v>
      </c>
      <c r="M2681" t="s">
        <v>295</v>
      </c>
      <c r="N2681" s="1">
        <v>44875</v>
      </c>
      <c r="O2681" s="1">
        <v>44876</v>
      </c>
      <c r="P2681">
        <v>38</v>
      </c>
      <c r="Q2681">
        <v>2</v>
      </c>
      <c r="R2681" t="s">
        <v>63</v>
      </c>
      <c r="S2681">
        <v>3</v>
      </c>
      <c r="T2681">
        <v>2</v>
      </c>
      <c r="U2681">
        <v>1</v>
      </c>
      <c r="V2681">
        <v>68</v>
      </c>
      <c r="W2681" t="s">
        <v>54</v>
      </c>
      <c r="X2681" t="s">
        <v>14147</v>
      </c>
      <c r="Y2681" t="s">
        <v>43</v>
      </c>
      <c r="Z2681" s="1">
        <v>44863</v>
      </c>
      <c r="AA2681" s="2">
        <v>0.4541782407407407</v>
      </c>
      <c r="AB2681" s="2">
        <v>0.78802083333333339</v>
      </c>
      <c r="AC2681" t="s">
        <v>44</v>
      </c>
      <c r="AD2681" t="s">
        <v>44</v>
      </c>
      <c r="AE2681" t="s">
        <v>45</v>
      </c>
      <c r="AF2681">
        <v>68</v>
      </c>
    </row>
    <row r="2682" spans="1:32">
      <c r="A2682">
        <v>4257</v>
      </c>
      <c r="B2682">
        <v>3357</v>
      </c>
      <c r="C2682" t="s">
        <v>1681</v>
      </c>
      <c r="D2682" t="s">
        <v>1092</v>
      </c>
      <c r="E2682" t="s">
        <v>34</v>
      </c>
      <c r="F2682" t="s">
        <v>14148</v>
      </c>
      <c r="G2682" t="s">
        <v>14149</v>
      </c>
      <c r="H2682" t="s">
        <v>272</v>
      </c>
      <c r="I2682" s="1">
        <v>34934</v>
      </c>
      <c r="J2682" t="s">
        <v>14150</v>
      </c>
      <c r="K2682" t="s">
        <v>14151</v>
      </c>
      <c r="L2682">
        <v>18364</v>
      </c>
      <c r="M2682" t="s">
        <v>272</v>
      </c>
      <c r="N2682" s="1">
        <v>44935</v>
      </c>
      <c r="O2682" s="1">
        <v>44937</v>
      </c>
      <c r="P2682">
        <v>77</v>
      </c>
      <c r="Q2682">
        <v>4</v>
      </c>
      <c r="R2682" t="s">
        <v>63</v>
      </c>
      <c r="S2682">
        <v>1</v>
      </c>
      <c r="T2682">
        <v>0</v>
      </c>
      <c r="U2682">
        <v>2</v>
      </c>
      <c r="V2682">
        <v>142</v>
      </c>
      <c r="W2682" t="s">
        <v>54</v>
      </c>
      <c r="X2682" t="s">
        <v>14152</v>
      </c>
      <c r="Y2682" t="s">
        <v>81</v>
      </c>
      <c r="Z2682" s="1">
        <v>44898</v>
      </c>
      <c r="AA2682" s="2">
        <v>0.10247685185185185</v>
      </c>
      <c r="AB2682" s="2">
        <v>0.45246527777777779</v>
      </c>
      <c r="AC2682" t="s">
        <v>45</v>
      </c>
      <c r="AD2682" t="s">
        <v>45</v>
      </c>
      <c r="AE2682" t="s">
        <v>45</v>
      </c>
      <c r="AF2682">
        <v>71</v>
      </c>
    </row>
    <row r="2683" spans="1:32">
      <c r="A2683">
        <v>4259</v>
      </c>
      <c r="B2683">
        <v>3359</v>
      </c>
      <c r="C2683" t="s">
        <v>32</v>
      </c>
      <c r="D2683" t="s">
        <v>1771</v>
      </c>
      <c r="E2683" t="s">
        <v>48</v>
      </c>
      <c r="F2683" t="s">
        <v>14153</v>
      </c>
      <c r="G2683" t="s">
        <v>14154</v>
      </c>
      <c r="H2683" t="s">
        <v>86</v>
      </c>
      <c r="I2683" s="1">
        <v>27483</v>
      </c>
      <c r="J2683" t="s">
        <v>14155</v>
      </c>
      <c r="K2683" t="s">
        <v>14156</v>
      </c>
      <c r="L2683">
        <v>12476</v>
      </c>
      <c r="M2683" t="s">
        <v>86</v>
      </c>
      <c r="N2683" s="1">
        <v>44770</v>
      </c>
      <c r="O2683" s="1">
        <v>44771</v>
      </c>
      <c r="P2683">
        <v>8</v>
      </c>
      <c r="Q2683">
        <v>1</v>
      </c>
      <c r="R2683" t="s">
        <v>63</v>
      </c>
      <c r="S2683">
        <v>2</v>
      </c>
      <c r="T2683">
        <v>2</v>
      </c>
      <c r="U2683">
        <v>1</v>
      </c>
      <c r="V2683">
        <v>85</v>
      </c>
      <c r="W2683" t="s">
        <v>54</v>
      </c>
      <c r="X2683" t="s">
        <v>14157</v>
      </c>
      <c r="Y2683" t="s">
        <v>65</v>
      </c>
      <c r="Z2683" s="1">
        <v>44737</v>
      </c>
      <c r="AA2683" s="2">
        <v>0.13662037037037036</v>
      </c>
      <c r="AB2683" s="2">
        <v>0.48013888888888889</v>
      </c>
      <c r="AC2683" t="s">
        <v>44</v>
      </c>
      <c r="AD2683" t="s">
        <v>44</v>
      </c>
      <c r="AE2683" t="s">
        <v>45</v>
      </c>
      <c r="AF2683">
        <v>85</v>
      </c>
    </row>
    <row r="2684" spans="1:32">
      <c r="A2684">
        <v>4260</v>
      </c>
      <c r="B2684">
        <v>3360</v>
      </c>
      <c r="C2684" t="s">
        <v>10507</v>
      </c>
      <c r="D2684" t="s">
        <v>4251</v>
      </c>
      <c r="E2684" t="s">
        <v>34</v>
      </c>
      <c r="F2684" t="s">
        <v>14158</v>
      </c>
      <c r="G2684" t="s">
        <v>14159</v>
      </c>
      <c r="H2684" t="s">
        <v>280</v>
      </c>
      <c r="I2684" s="1">
        <v>25096</v>
      </c>
      <c r="J2684" t="s">
        <v>14160</v>
      </c>
      <c r="K2684" t="s">
        <v>7292</v>
      </c>
      <c r="L2684">
        <v>27877</v>
      </c>
      <c r="M2684" t="s">
        <v>280</v>
      </c>
      <c r="N2684" s="1">
        <v>44842</v>
      </c>
      <c r="O2684" s="1">
        <v>44846</v>
      </c>
      <c r="P2684">
        <v>70</v>
      </c>
      <c r="Q2684">
        <v>3</v>
      </c>
      <c r="R2684" t="s">
        <v>53</v>
      </c>
      <c r="S2684">
        <v>2</v>
      </c>
      <c r="T2684">
        <v>1</v>
      </c>
      <c r="U2684">
        <v>4</v>
      </c>
      <c r="V2684">
        <v>520</v>
      </c>
      <c r="W2684" t="s">
        <v>54</v>
      </c>
      <c r="X2684" t="s">
        <v>14161</v>
      </c>
      <c r="Y2684" t="s">
        <v>43</v>
      </c>
      <c r="Z2684" s="1">
        <v>44835</v>
      </c>
      <c r="AA2684" s="2">
        <v>0.42106481481481484</v>
      </c>
      <c r="AB2684" s="2">
        <v>0.25665509259259262</v>
      </c>
      <c r="AC2684" t="s">
        <v>44</v>
      </c>
      <c r="AD2684" t="s">
        <v>45</v>
      </c>
      <c r="AE2684" t="s">
        <v>45</v>
      </c>
      <c r="AF2684">
        <v>130</v>
      </c>
    </row>
    <row r="2685" spans="1:32">
      <c r="A2685">
        <v>4265</v>
      </c>
      <c r="B2685">
        <v>3365</v>
      </c>
      <c r="C2685" t="s">
        <v>6729</v>
      </c>
      <c r="D2685" t="s">
        <v>1640</v>
      </c>
      <c r="E2685" t="s">
        <v>34</v>
      </c>
      <c r="F2685" t="s">
        <v>14162</v>
      </c>
      <c r="G2685" t="s">
        <v>14163</v>
      </c>
      <c r="H2685" t="s">
        <v>941</v>
      </c>
      <c r="I2685" s="1">
        <v>34129</v>
      </c>
      <c r="J2685" t="s">
        <v>14164</v>
      </c>
      <c r="K2685" t="s">
        <v>14165</v>
      </c>
      <c r="L2685">
        <v>27259</v>
      </c>
      <c r="M2685" t="s">
        <v>941</v>
      </c>
      <c r="N2685" s="1">
        <v>44622</v>
      </c>
      <c r="O2685" s="1">
        <v>44626</v>
      </c>
      <c r="P2685">
        <v>8</v>
      </c>
      <c r="Q2685">
        <v>1</v>
      </c>
      <c r="R2685" t="s">
        <v>63</v>
      </c>
      <c r="S2685">
        <v>4</v>
      </c>
      <c r="T2685">
        <v>1</v>
      </c>
      <c r="U2685">
        <v>4</v>
      </c>
      <c r="V2685">
        <v>268</v>
      </c>
      <c r="W2685" t="s">
        <v>41</v>
      </c>
      <c r="X2685" t="s">
        <v>14166</v>
      </c>
      <c r="Y2685" t="s">
        <v>6</v>
      </c>
      <c r="Z2685" s="1">
        <v>44583</v>
      </c>
      <c r="AA2685" s="2">
        <v>0.22252314814814814</v>
      </c>
      <c r="AB2685" s="2">
        <v>0.53975694444444444</v>
      </c>
      <c r="AC2685" t="s">
        <v>44</v>
      </c>
      <c r="AD2685" t="s">
        <v>45</v>
      </c>
      <c r="AE2685" t="s">
        <v>44</v>
      </c>
      <c r="AF2685">
        <v>67</v>
      </c>
    </row>
    <row r="2686" spans="1:32">
      <c r="A2686">
        <v>4266</v>
      </c>
      <c r="B2686">
        <v>3366</v>
      </c>
      <c r="C2686" t="s">
        <v>1789</v>
      </c>
      <c r="D2686" t="s">
        <v>565</v>
      </c>
      <c r="E2686" t="s">
        <v>34</v>
      </c>
      <c r="F2686" t="s">
        <v>14167</v>
      </c>
      <c r="G2686" t="s">
        <v>14168</v>
      </c>
      <c r="H2686" t="s">
        <v>171</v>
      </c>
      <c r="I2686" s="1">
        <v>18719</v>
      </c>
      <c r="J2686" t="s">
        <v>14169</v>
      </c>
      <c r="K2686" t="s">
        <v>14170</v>
      </c>
      <c r="L2686">
        <v>14587</v>
      </c>
      <c r="M2686" t="s">
        <v>171</v>
      </c>
      <c r="N2686" s="1">
        <v>44780</v>
      </c>
      <c r="O2686" s="1">
        <v>44781</v>
      </c>
      <c r="P2686">
        <v>9</v>
      </c>
      <c r="Q2686">
        <v>1</v>
      </c>
      <c r="R2686" t="s">
        <v>40</v>
      </c>
      <c r="S2686">
        <v>1</v>
      </c>
      <c r="T2686">
        <v>0</v>
      </c>
      <c r="U2686">
        <v>1</v>
      </c>
      <c r="V2686">
        <v>244</v>
      </c>
      <c r="W2686" t="s">
        <v>54</v>
      </c>
      <c r="X2686" t="s">
        <v>14171</v>
      </c>
      <c r="Y2686" t="s">
        <v>6</v>
      </c>
      <c r="Z2686" s="1">
        <v>44766</v>
      </c>
      <c r="AA2686" s="2">
        <v>0.19423611111111114</v>
      </c>
      <c r="AB2686" s="2">
        <v>0.70682870370370365</v>
      </c>
      <c r="AC2686" t="s">
        <v>45</v>
      </c>
      <c r="AD2686" t="s">
        <v>45</v>
      </c>
      <c r="AE2686" t="s">
        <v>45</v>
      </c>
      <c r="AF2686">
        <v>244</v>
      </c>
    </row>
    <row r="2687" spans="1:32">
      <c r="A2687">
        <v>4267</v>
      </c>
      <c r="B2687">
        <v>3367</v>
      </c>
      <c r="C2687" t="s">
        <v>881</v>
      </c>
      <c r="D2687" t="s">
        <v>591</v>
      </c>
      <c r="E2687" t="s">
        <v>48</v>
      </c>
      <c r="F2687" t="s">
        <v>14172</v>
      </c>
      <c r="G2687" t="s">
        <v>14173</v>
      </c>
      <c r="H2687" t="s">
        <v>171</v>
      </c>
      <c r="I2687" s="1">
        <v>16085</v>
      </c>
      <c r="J2687" t="s">
        <v>14174</v>
      </c>
      <c r="K2687" t="s">
        <v>14175</v>
      </c>
      <c r="L2687">
        <v>3845</v>
      </c>
      <c r="M2687" t="s">
        <v>171</v>
      </c>
      <c r="N2687" s="1">
        <v>44807</v>
      </c>
      <c r="O2687" s="1">
        <v>44810</v>
      </c>
      <c r="P2687">
        <v>48</v>
      </c>
      <c r="Q2687">
        <v>2</v>
      </c>
      <c r="R2687" t="s">
        <v>40</v>
      </c>
      <c r="S2687">
        <v>2</v>
      </c>
      <c r="T2687">
        <v>2</v>
      </c>
      <c r="U2687">
        <v>3</v>
      </c>
      <c r="V2687">
        <v>666</v>
      </c>
      <c r="W2687" t="s">
        <v>41</v>
      </c>
      <c r="X2687" t="s">
        <v>14176</v>
      </c>
      <c r="Y2687" t="s">
        <v>65</v>
      </c>
      <c r="Z2687" s="1">
        <v>44780</v>
      </c>
      <c r="AA2687" s="2">
        <v>0.71244212962962961</v>
      </c>
      <c r="AB2687" s="2">
        <v>0.49505787037037036</v>
      </c>
      <c r="AC2687" t="s">
        <v>44</v>
      </c>
      <c r="AD2687" t="s">
        <v>45</v>
      </c>
      <c r="AE2687" t="s">
        <v>45</v>
      </c>
      <c r="AF2687">
        <v>222</v>
      </c>
    </row>
    <row r="2688" spans="1:32">
      <c r="A2688">
        <v>4268</v>
      </c>
      <c r="B2688">
        <v>3368</v>
      </c>
      <c r="C2688" t="s">
        <v>2144</v>
      </c>
      <c r="D2688" t="s">
        <v>2828</v>
      </c>
      <c r="E2688" t="s">
        <v>34</v>
      </c>
      <c r="F2688" t="s">
        <v>14177</v>
      </c>
      <c r="G2688">
        <v>2559669159</v>
      </c>
      <c r="H2688" t="s">
        <v>94</v>
      </c>
      <c r="I2688" s="1">
        <v>19822</v>
      </c>
      <c r="J2688" t="s">
        <v>14178</v>
      </c>
      <c r="K2688" t="s">
        <v>14179</v>
      </c>
      <c r="L2688">
        <v>28035</v>
      </c>
      <c r="M2688" t="s">
        <v>94</v>
      </c>
      <c r="N2688" s="1">
        <v>44616</v>
      </c>
      <c r="O2688" s="1">
        <v>44617</v>
      </c>
      <c r="P2688">
        <v>40</v>
      </c>
      <c r="Q2688">
        <v>2</v>
      </c>
      <c r="R2688" t="s">
        <v>53</v>
      </c>
      <c r="S2688">
        <v>2</v>
      </c>
      <c r="T2688">
        <v>0</v>
      </c>
      <c r="U2688">
        <v>1</v>
      </c>
      <c r="V2688">
        <v>129</v>
      </c>
      <c r="W2688" t="s">
        <v>54</v>
      </c>
      <c r="X2688" t="s">
        <v>14180</v>
      </c>
      <c r="Y2688" t="s">
        <v>43</v>
      </c>
      <c r="Z2688" s="1">
        <v>44595</v>
      </c>
      <c r="AA2688" s="2">
        <v>0.12262731481481481</v>
      </c>
      <c r="AB2688" s="2">
        <v>0.45078703703703704</v>
      </c>
      <c r="AC2688" t="s">
        <v>44</v>
      </c>
      <c r="AD2688" t="s">
        <v>44</v>
      </c>
      <c r="AE2688" t="s">
        <v>45</v>
      </c>
      <c r="AF2688">
        <v>129</v>
      </c>
    </row>
    <row r="2689" spans="1:32">
      <c r="A2689">
        <v>4269</v>
      </c>
      <c r="B2689">
        <v>3369</v>
      </c>
      <c r="C2689" t="s">
        <v>90</v>
      </c>
      <c r="D2689" t="s">
        <v>11454</v>
      </c>
      <c r="E2689" t="s">
        <v>48</v>
      </c>
      <c r="F2689" t="s">
        <v>14181</v>
      </c>
      <c r="G2689" t="s">
        <v>14182</v>
      </c>
      <c r="H2689" t="s">
        <v>330</v>
      </c>
      <c r="I2689" s="1">
        <v>35093</v>
      </c>
      <c r="J2689" t="s">
        <v>14183</v>
      </c>
      <c r="K2689" t="s">
        <v>14184</v>
      </c>
      <c r="L2689">
        <v>5738</v>
      </c>
      <c r="M2689" t="s">
        <v>330</v>
      </c>
      <c r="N2689" s="1">
        <v>44673</v>
      </c>
      <c r="O2689" s="1">
        <v>44677</v>
      </c>
      <c r="P2689">
        <v>90</v>
      </c>
      <c r="Q2689">
        <v>4</v>
      </c>
      <c r="R2689" t="s">
        <v>40</v>
      </c>
      <c r="S2689">
        <v>3</v>
      </c>
      <c r="T2689">
        <v>1</v>
      </c>
      <c r="U2689">
        <v>4</v>
      </c>
      <c r="V2689">
        <v>864</v>
      </c>
      <c r="W2689" t="s">
        <v>41</v>
      </c>
      <c r="X2689" t="s">
        <v>14185</v>
      </c>
      <c r="Y2689" t="s">
        <v>81</v>
      </c>
      <c r="Z2689" s="1">
        <v>44638</v>
      </c>
      <c r="AA2689" s="2">
        <v>0.25550925925925927</v>
      </c>
      <c r="AB2689" s="2">
        <v>0.4255902777777778</v>
      </c>
      <c r="AC2689" t="s">
        <v>44</v>
      </c>
      <c r="AD2689" t="s">
        <v>45</v>
      </c>
      <c r="AE2689" t="s">
        <v>45</v>
      </c>
      <c r="AF2689">
        <v>216</v>
      </c>
    </row>
    <row r="2690" spans="1:32">
      <c r="A2690">
        <v>4270</v>
      </c>
      <c r="B2690">
        <v>3370</v>
      </c>
      <c r="C2690" t="s">
        <v>932</v>
      </c>
      <c r="D2690" t="s">
        <v>768</v>
      </c>
      <c r="E2690" t="s">
        <v>48</v>
      </c>
      <c r="F2690" t="s">
        <v>14186</v>
      </c>
      <c r="G2690" t="s">
        <v>14187</v>
      </c>
      <c r="H2690" t="s">
        <v>330</v>
      </c>
      <c r="I2690" s="1">
        <v>19943</v>
      </c>
      <c r="J2690" t="s">
        <v>14188</v>
      </c>
      <c r="K2690" t="s">
        <v>14189</v>
      </c>
      <c r="L2690">
        <v>43200</v>
      </c>
      <c r="M2690" t="s">
        <v>330</v>
      </c>
      <c r="N2690" s="1">
        <v>44768</v>
      </c>
      <c r="O2690" s="1">
        <v>44771</v>
      </c>
      <c r="P2690">
        <v>9</v>
      </c>
      <c r="Q2690">
        <v>1</v>
      </c>
      <c r="R2690" t="s">
        <v>40</v>
      </c>
      <c r="S2690">
        <v>3</v>
      </c>
      <c r="T2690">
        <v>0</v>
      </c>
      <c r="U2690">
        <v>3</v>
      </c>
      <c r="V2690">
        <v>720</v>
      </c>
      <c r="W2690" t="s">
        <v>54</v>
      </c>
      <c r="X2690" t="s">
        <v>14190</v>
      </c>
      <c r="Y2690" t="s">
        <v>43</v>
      </c>
      <c r="Z2690" s="1">
        <v>44747</v>
      </c>
      <c r="AA2690" s="2">
        <v>0.43709490740740736</v>
      </c>
      <c r="AB2690" s="2">
        <v>0.23027777777777778</v>
      </c>
      <c r="AC2690" t="s">
        <v>45</v>
      </c>
      <c r="AD2690" t="s">
        <v>45</v>
      </c>
      <c r="AE2690" t="s">
        <v>44</v>
      </c>
      <c r="AF2690">
        <v>240</v>
      </c>
    </row>
    <row r="2691" spans="1:32">
      <c r="A2691">
        <v>4272</v>
      </c>
      <c r="B2691">
        <v>3372</v>
      </c>
      <c r="C2691" t="s">
        <v>7928</v>
      </c>
      <c r="D2691" t="s">
        <v>682</v>
      </c>
      <c r="E2691" t="s">
        <v>48</v>
      </c>
      <c r="F2691" t="s">
        <v>14191</v>
      </c>
      <c r="G2691" t="s">
        <v>14192</v>
      </c>
      <c r="H2691" t="s">
        <v>171</v>
      </c>
      <c r="I2691" s="1">
        <v>22527</v>
      </c>
      <c r="J2691" t="s">
        <v>14193</v>
      </c>
      <c r="K2691" t="s">
        <v>14194</v>
      </c>
      <c r="L2691">
        <v>76075</v>
      </c>
      <c r="M2691" t="s">
        <v>171</v>
      </c>
      <c r="N2691" s="1">
        <v>44864</v>
      </c>
      <c r="O2691" s="1">
        <v>44868</v>
      </c>
      <c r="P2691">
        <v>40</v>
      </c>
      <c r="Q2691">
        <v>2</v>
      </c>
      <c r="R2691" t="s">
        <v>53</v>
      </c>
      <c r="S2691">
        <v>3</v>
      </c>
      <c r="T2691">
        <v>1</v>
      </c>
      <c r="U2691">
        <v>4</v>
      </c>
      <c r="V2691">
        <v>588</v>
      </c>
      <c r="W2691" t="s">
        <v>41</v>
      </c>
      <c r="X2691" t="s">
        <v>14195</v>
      </c>
      <c r="Y2691" t="s">
        <v>43</v>
      </c>
      <c r="Z2691" s="1">
        <v>44833</v>
      </c>
      <c r="AA2691" s="2">
        <v>0.62506944444444446</v>
      </c>
      <c r="AB2691" s="2">
        <v>0.93365740740740744</v>
      </c>
      <c r="AC2691" t="s">
        <v>44</v>
      </c>
      <c r="AD2691" t="s">
        <v>45</v>
      </c>
      <c r="AE2691" t="s">
        <v>45</v>
      </c>
      <c r="AF2691">
        <v>147</v>
      </c>
    </row>
    <row r="2692" spans="1:32">
      <c r="A2692">
        <v>4273</v>
      </c>
      <c r="B2692">
        <v>3373</v>
      </c>
      <c r="C2692" t="s">
        <v>371</v>
      </c>
      <c r="D2692" t="s">
        <v>12113</v>
      </c>
      <c r="E2692" t="s">
        <v>34</v>
      </c>
      <c r="F2692" t="s">
        <v>14196</v>
      </c>
      <c r="G2692" t="s">
        <v>14197</v>
      </c>
      <c r="H2692" t="s">
        <v>209</v>
      </c>
      <c r="I2692" s="1">
        <v>30645</v>
      </c>
      <c r="J2692" t="s">
        <v>14198</v>
      </c>
      <c r="K2692" t="s">
        <v>14199</v>
      </c>
      <c r="L2692">
        <v>32617</v>
      </c>
      <c r="M2692" t="s">
        <v>209</v>
      </c>
      <c r="N2692" s="1">
        <v>44792</v>
      </c>
      <c r="O2692" s="1">
        <v>44796</v>
      </c>
      <c r="P2692">
        <v>98</v>
      </c>
      <c r="Q2692">
        <v>4</v>
      </c>
      <c r="R2692" t="s">
        <v>63</v>
      </c>
      <c r="S2692">
        <v>3</v>
      </c>
      <c r="T2692">
        <v>0</v>
      </c>
      <c r="U2692">
        <v>4</v>
      </c>
      <c r="V2692">
        <v>336</v>
      </c>
      <c r="W2692" t="s">
        <v>54</v>
      </c>
      <c r="X2692" t="s">
        <v>14200</v>
      </c>
      <c r="Y2692" t="s">
        <v>6</v>
      </c>
      <c r="Z2692" s="1">
        <v>44760</v>
      </c>
      <c r="AA2692" s="2">
        <v>0.68574074074074076</v>
      </c>
      <c r="AB2692" s="2">
        <v>0.15668981481481481</v>
      </c>
      <c r="AC2692" t="s">
        <v>44</v>
      </c>
      <c r="AD2692" t="s">
        <v>44</v>
      </c>
      <c r="AE2692" t="s">
        <v>44</v>
      </c>
      <c r="AF2692">
        <v>84</v>
      </c>
    </row>
    <row r="2693" spans="1:32">
      <c r="A2693">
        <v>4274</v>
      </c>
      <c r="B2693">
        <v>3374</v>
      </c>
      <c r="C2693" t="s">
        <v>12322</v>
      </c>
      <c r="D2693" t="s">
        <v>1404</v>
      </c>
      <c r="E2693" t="s">
        <v>34</v>
      </c>
      <c r="F2693" t="s">
        <v>14201</v>
      </c>
      <c r="G2693" t="s">
        <v>14202</v>
      </c>
      <c r="H2693" t="s">
        <v>457</v>
      </c>
      <c r="I2693" s="1">
        <v>27726</v>
      </c>
      <c r="J2693" t="s">
        <v>14203</v>
      </c>
      <c r="K2693" t="s">
        <v>14204</v>
      </c>
      <c r="L2693">
        <v>45174</v>
      </c>
      <c r="M2693" t="s">
        <v>457</v>
      </c>
      <c r="N2693" s="1">
        <v>44819</v>
      </c>
      <c r="O2693" s="1">
        <v>44820</v>
      </c>
      <c r="P2693">
        <v>1</v>
      </c>
      <c r="Q2693">
        <v>1</v>
      </c>
      <c r="R2693" t="s">
        <v>53</v>
      </c>
      <c r="S2693">
        <v>4</v>
      </c>
      <c r="T2693">
        <v>0</v>
      </c>
      <c r="U2693">
        <v>1</v>
      </c>
      <c r="V2693">
        <v>150</v>
      </c>
      <c r="W2693" t="s">
        <v>54</v>
      </c>
      <c r="X2693" t="s">
        <v>14205</v>
      </c>
      <c r="Y2693" t="s">
        <v>43</v>
      </c>
      <c r="Z2693" s="1">
        <v>44786</v>
      </c>
      <c r="AA2693" s="2">
        <v>0.43930555555555556</v>
      </c>
      <c r="AB2693" s="2">
        <v>0.98761574074074077</v>
      </c>
      <c r="AC2693" t="s">
        <v>45</v>
      </c>
      <c r="AD2693" t="s">
        <v>45</v>
      </c>
      <c r="AE2693" t="s">
        <v>45</v>
      </c>
      <c r="AF2693">
        <v>150</v>
      </c>
    </row>
    <row r="2694" spans="1:32">
      <c r="A2694">
        <v>4275</v>
      </c>
      <c r="B2694">
        <v>3375</v>
      </c>
      <c r="C2694" t="s">
        <v>213</v>
      </c>
      <c r="D2694" t="s">
        <v>6329</v>
      </c>
      <c r="E2694" t="s">
        <v>34</v>
      </c>
      <c r="F2694" t="s">
        <v>14206</v>
      </c>
      <c r="G2694" t="s">
        <v>14207</v>
      </c>
      <c r="H2694" t="s">
        <v>418</v>
      </c>
      <c r="I2694" s="1">
        <v>34676</v>
      </c>
      <c r="J2694" t="s">
        <v>14208</v>
      </c>
      <c r="K2694" t="s">
        <v>14209</v>
      </c>
      <c r="L2694">
        <v>95596</v>
      </c>
      <c r="M2694" t="s">
        <v>418</v>
      </c>
      <c r="N2694" s="1">
        <v>44838</v>
      </c>
      <c r="O2694" s="1">
        <v>44841</v>
      </c>
      <c r="P2694">
        <v>23</v>
      </c>
      <c r="Q2694">
        <v>1</v>
      </c>
      <c r="R2694" t="s">
        <v>63</v>
      </c>
      <c r="S2694">
        <v>1</v>
      </c>
      <c r="T2694">
        <v>1</v>
      </c>
      <c r="U2694">
        <v>3</v>
      </c>
      <c r="V2694">
        <v>246</v>
      </c>
      <c r="W2694" t="s">
        <v>54</v>
      </c>
      <c r="X2694" t="s">
        <v>14210</v>
      </c>
      <c r="Y2694" t="s">
        <v>6</v>
      </c>
      <c r="Z2694" s="1">
        <v>44829</v>
      </c>
      <c r="AA2694" s="2">
        <v>2.074074074074074E-2</v>
      </c>
      <c r="AB2694" s="2">
        <v>0.64689814814814817</v>
      </c>
      <c r="AC2694" t="s">
        <v>45</v>
      </c>
      <c r="AD2694" t="s">
        <v>44</v>
      </c>
      <c r="AE2694" t="s">
        <v>45</v>
      </c>
      <c r="AF2694">
        <v>82</v>
      </c>
    </row>
    <row r="2695" spans="1:32">
      <c r="A2695">
        <v>4276</v>
      </c>
      <c r="B2695">
        <v>3376</v>
      </c>
      <c r="C2695" t="s">
        <v>1986</v>
      </c>
      <c r="D2695" t="s">
        <v>7928</v>
      </c>
      <c r="E2695" t="s">
        <v>34</v>
      </c>
      <c r="F2695" t="s">
        <v>14211</v>
      </c>
      <c r="G2695" t="s">
        <v>14212</v>
      </c>
      <c r="H2695" t="s">
        <v>1301</v>
      </c>
      <c r="I2695" s="1">
        <v>17781</v>
      </c>
      <c r="J2695" t="s">
        <v>14213</v>
      </c>
      <c r="K2695" t="s">
        <v>14214</v>
      </c>
      <c r="L2695">
        <v>47391</v>
      </c>
      <c r="M2695" t="s">
        <v>1301</v>
      </c>
      <c r="N2695" s="1">
        <v>44731</v>
      </c>
      <c r="O2695" s="1">
        <v>44734</v>
      </c>
      <c r="P2695">
        <v>90</v>
      </c>
      <c r="Q2695">
        <v>4</v>
      </c>
      <c r="R2695" t="s">
        <v>40</v>
      </c>
      <c r="S2695">
        <v>4</v>
      </c>
      <c r="T2695">
        <v>2</v>
      </c>
      <c r="U2695">
        <v>3</v>
      </c>
      <c r="V2695">
        <v>663</v>
      </c>
      <c r="W2695" t="s">
        <v>41</v>
      </c>
      <c r="X2695" t="s">
        <v>14215</v>
      </c>
      <c r="Y2695" t="s">
        <v>6</v>
      </c>
      <c r="Z2695" s="1">
        <v>44712</v>
      </c>
      <c r="AA2695" s="2">
        <v>0.74731481481481488</v>
      </c>
      <c r="AB2695" s="2">
        <v>0.94246527777777767</v>
      </c>
      <c r="AC2695" t="s">
        <v>44</v>
      </c>
      <c r="AD2695" t="s">
        <v>45</v>
      </c>
      <c r="AE2695" t="s">
        <v>44</v>
      </c>
      <c r="AF2695">
        <v>221</v>
      </c>
    </row>
    <row r="2696" spans="1:32">
      <c r="A2696">
        <v>4277</v>
      </c>
      <c r="B2696">
        <v>3377</v>
      </c>
      <c r="C2696" t="s">
        <v>197</v>
      </c>
      <c r="D2696" t="s">
        <v>57</v>
      </c>
      <c r="E2696" t="s">
        <v>34</v>
      </c>
      <c r="F2696" t="s">
        <v>14216</v>
      </c>
      <c r="G2696" t="s">
        <v>14217</v>
      </c>
      <c r="H2696" t="s">
        <v>86</v>
      </c>
      <c r="I2696" s="1">
        <v>24508</v>
      </c>
      <c r="J2696" t="s">
        <v>14218</v>
      </c>
      <c r="K2696" t="s">
        <v>14219</v>
      </c>
      <c r="L2696">
        <v>58523</v>
      </c>
      <c r="M2696" t="s">
        <v>86</v>
      </c>
      <c r="N2696" s="1">
        <v>44875</v>
      </c>
      <c r="O2696" s="1">
        <v>44879</v>
      </c>
      <c r="P2696">
        <v>42</v>
      </c>
      <c r="Q2696">
        <v>2</v>
      </c>
      <c r="R2696" t="s">
        <v>40</v>
      </c>
      <c r="S2696">
        <v>4</v>
      </c>
      <c r="T2696">
        <v>2</v>
      </c>
      <c r="U2696">
        <v>4</v>
      </c>
      <c r="V2696">
        <v>892</v>
      </c>
      <c r="W2696" t="s">
        <v>54</v>
      </c>
      <c r="X2696" t="s">
        <v>14220</v>
      </c>
      <c r="Y2696" t="s">
        <v>65</v>
      </c>
      <c r="Z2696" s="1">
        <v>44853</v>
      </c>
      <c r="AA2696" s="2">
        <v>0.49489583333333331</v>
      </c>
      <c r="AB2696" s="2">
        <v>0.63557870370370373</v>
      </c>
      <c r="AC2696" t="s">
        <v>45</v>
      </c>
      <c r="AD2696" t="s">
        <v>44</v>
      </c>
      <c r="AE2696" t="s">
        <v>45</v>
      </c>
      <c r="AF2696">
        <v>223</v>
      </c>
    </row>
    <row r="2697" spans="1:32">
      <c r="A2697">
        <v>4278</v>
      </c>
      <c r="B2697">
        <v>3378</v>
      </c>
      <c r="C2697" t="s">
        <v>377</v>
      </c>
      <c r="D2697" t="s">
        <v>768</v>
      </c>
      <c r="E2697" t="s">
        <v>34</v>
      </c>
      <c r="F2697" t="s">
        <v>14221</v>
      </c>
      <c r="G2697">
        <f>1-747-524-5991</f>
        <v>-7261</v>
      </c>
      <c r="H2697" t="s">
        <v>904</v>
      </c>
      <c r="I2697" s="1">
        <v>24498</v>
      </c>
      <c r="J2697" t="s">
        <v>14222</v>
      </c>
      <c r="K2697" t="s">
        <v>14223</v>
      </c>
      <c r="L2697">
        <v>26231</v>
      </c>
      <c r="M2697" t="s">
        <v>904</v>
      </c>
      <c r="N2697" s="1">
        <v>44818</v>
      </c>
      <c r="O2697" s="1">
        <v>44819</v>
      </c>
      <c r="P2697">
        <v>17</v>
      </c>
      <c r="Q2697">
        <v>1</v>
      </c>
      <c r="R2697" t="s">
        <v>63</v>
      </c>
      <c r="S2697">
        <v>4</v>
      </c>
      <c r="T2697">
        <v>1</v>
      </c>
      <c r="U2697">
        <v>1</v>
      </c>
      <c r="V2697">
        <v>69</v>
      </c>
      <c r="W2697" t="s">
        <v>54</v>
      </c>
      <c r="X2697" t="s">
        <v>14224</v>
      </c>
      <c r="Y2697" t="s">
        <v>6</v>
      </c>
      <c r="Z2697" s="1">
        <v>44787</v>
      </c>
      <c r="AA2697" s="2">
        <v>0.37281249999999999</v>
      </c>
      <c r="AB2697" s="2">
        <v>0.28697916666666667</v>
      </c>
      <c r="AC2697" t="s">
        <v>44</v>
      </c>
      <c r="AD2697" t="s">
        <v>45</v>
      </c>
      <c r="AE2697" t="s">
        <v>45</v>
      </c>
      <c r="AF2697">
        <v>69</v>
      </c>
    </row>
    <row r="2698" spans="1:32">
      <c r="A2698">
        <v>4279</v>
      </c>
      <c r="B2698">
        <v>3379</v>
      </c>
      <c r="C2698" t="s">
        <v>2816</v>
      </c>
      <c r="D2698" t="s">
        <v>91</v>
      </c>
      <c r="E2698" t="s">
        <v>34</v>
      </c>
      <c r="F2698" t="s">
        <v>14225</v>
      </c>
      <c r="G2698" t="s">
        <v>14226</v>
      </c>
      <c r="H2698" t="s">
        <v>94</v>
      </c>
      <c r="I2698" s="1">
        <v>17815</v>
      </c>
      <c r="J2698" t="s">
        <v>14227</v>
      </c>
      <c r="K2698" t="s">
        <v>14228</v>
      </c>
      <c r="L2698">
        <v>84234</v>
      </c>
      <c r="M2698" t="s">
        <v>94</v>
      </c>
      <c r="N2698" s="1">
        <v>44782</v>
      </c>
      <c r="O2698" s="1">
        <v>44785</v>
      </c>
      <c r="P2698">
        <v>62</v>
      </c>
      <c r="Q2698">
        <v>3</v>
      </c>
      <c r="R2698" t="s">
        <v>63</v>
      </c>
      <c r="S2698">
        <v>4</v>
      </c>
      <c r="T2698">
        <v>0</v>
      </c>
      <c r="U2698">
        <v>3</v>
      </c>
      <c r="V2698">
        <v>222</v>
      </c>
      <c r="W2698" t="s">
        <v>41</v>
      </c>
      <c r="X2698" t="s">
        <v>14229</v>
      </c>
      <c r="Y2698" t="s">
        <v>6</v>
      </c>
      <c r="Z2698" s="1">
        <v>44763</v>
      </c>
      <c r="AA2698" s="2">
        <v>0.84387731481481476</v>
      </c>
      <c r="AB2698" s="2">
        <v>2.5034722222222222E-2</v>
      </c>
      <c r="AC2698" t="s">
        <v>45</v>
      </c>
      <c r="AD2698" t="s">
        <v>44</v>
      </c>
      <c r="AE2698" t="s">
        <v>44</v>
      </c>
      <c r="AF2698">
        <v>74</v>
      </c>
    </row>
    <row r="2699" spans="1:32">
      <c r="A2699">
        <v>4281</v>
      </c>
      <c r="B2699">
        <v>3381</v>
      </c>
      <c r="C2699" t="s">
        <v>440</v>
      </c>
      <c r="D2699" t="s">
        <v>402</v>
      </c>
      <c r="E2699" t="s">
        <v>48</v>
      </c>
      <c r="F2699" t="s">
        <v>14230</v>
      </c>
      <c r="G2699" t="s">
        <v>14231</v>
      </c>
      <c r="H2699" t="s">
        <v>171</v>
      </c>
      <c r="I2699" s="1">
        <v>26115</v>
      </c>
      <c r="J2699" t="s">
        <v>14232</v>
      </c>
      <c r="K2699" t="s">
        <v>14233</v>
      </c>
      <c r="L2699">
        <v>5589</v>
      </c>
      <c r="M2699" t="s">
        <v>171</v>
      </c>
      <c r="N2699" s="1">
        <v>44755</v>
      </c>
      <c r="O2699" s="1">
        <v>44757</v>
      </c>
      <c r="P2699">
        <v>54</v>
      </c>
      <c r="Q2699">
        <v>3</v>
      </c>
      <c r="R2699" t="s">
        <v>40</v>
      </c>
      <c r="S2699">
        <v>2</v>
      </c>
      <c r="T2699">
        <v>2</v>
      </c>
      <c r="U2699">
        <v>2</v>
      </c>
      <c r="V2699">
        <v>444</v>
      </c>
      <c r="W2699" t="s">
        <v>54</v>
      </c>
      <c r="X2699" t="s">
        <v>14234</v>
      </c>
      <c r="Y2699" t="s">
        <v>65</v>
      </c>
      <c r="Z2699" s="1">
        <v>44730</v>
      </c>
      <c r="AA2699" s="2">
        <v>0.87548611111111108</v>
      </c>
      <c r="AB2699" s="2">
        <v>9.959490740740741E-2</v>
      </c>
      <c r="AC2699" t="s">
        <v>45</v>
      </c>
      <c r="AD2699" t="s">
        <v>45</v>
      </c>
      <c r="AE2699" t="s">
        <v>44</v>
      </c>
      <c r="AF2699">
        <v>222</v>
      </c>
    </row>
    <row r="2700" spans="1:32">
      <c r="A2700">
        <v>4282</v>
      </c>
      <c r="B2700">
        <v>3382</v>
      </c>
      <c r="C2700" t="s">
        <v>256</v>
      </c>
      <c r="D2700" t="s">
        <v>126</v>
      </c>
      <c r="E2700" t="s">
        <v>48</v>
      </c>
      <c r="F2700" t="s">
        <v>14235</v>
      </c>
      <c r="G2700" t="s">
        <v>14236</v>
      </c>
      <c r="H2700" t="s">
        <v>217</v>
      </c>
      <c r="I2700" s="1">
        <v>35062</v>
      </c>
      <c r="J2700" t="s">
        <v>14237</v>
      </c>
      <c r="K2700" t="s">
        <v>52</v>
      </c>
      <c r="L2700">
        <v>19372</v>
      </c>
      <c r="M2700" t="s">
        <v>217</v>
      </c>
      <c r="N2700" s="1">
        <v>44809</v>
      </c>
      <c r="O2700" s="1">
        <v>44810</v>
      </c>
      <c r="P2700">
        <v>43</v>
      </c>
      <c r="Q2700">
        <v>2</v>
      </c>
      <c r="R2700" t="s">
        <v>53</v>
      </c>
      <c r="S2700">
        <v>1</v>
      </c>
      <c r="T2700">
        <v>0</v>
      </c>
      <c r="U2700">
        <v>1</v>
      </c>
      <c r="V2700">
        <v>129</v>
      </c>
      <c r="W2700" t="s">
        <v>41</v>
      </c>
      <c r="X2700" t="s">
        <v>14238</v>
      </c>
      <c r="Y2700" t="s">
        <v>65</v>
      </c>
      <c r="Z2700" s="1">
        <v>44795</v>
      </c>
      <c r="AA2700" s="2">
        <v>0.83765046296296297</v>
      </c>
      <c r="AB2700" s="2">
        <v>0.63170138888888883</v>
      </c>
      <c r="AC2700" t="s">
        <v>45</v>
      </c>
      <c r="AD2700" t="s">
        <v>45</v>
      </c>
      <c r="AE2700" t="s">
        <v>45</v>
      </c>
      <c r="AF2700">
        <v>129</v>
      </c>
    </row>
    <row r="2701" spans="1:32">
      <c r="A2701">
        <v>4284</v>
      </c>
      <c r="B2701">
        <v>3384</v>
      </c>
      <c r="C2701" t="s">
        <v>139</v>
      </c>
      <c r="D2701" t="s">
        <v>90</v>
      </c>
      <c r="E2701" t="s">
        <v>34</v>
      </c>
      <c r="F2701" t="s">
        <v>14239</v>
      </c>
      <c r="G2701" t="s">
        <v>14240</v>
      </c>
      <c r="H2701" t="s">
        <v>94</v>
      </c>
      <c r="I2701" s="1">
        <v>17865</v>
      </c>
      <c r="J2701" t="s">
        <v>14241</v>
      </c>
      <c r="K2701" t="s">
        <v>14242</v>
      </c>
      <c r="L2701">
        <v>99311</v>
      </c>
      <c r="M2701" t="s">
        <v>94</v>
      </c>
      <c r="N2701" s="1">
        <v>44868</v>
      </c>
      <c r="O2701" s="1">
        <v>44873</v>
      </c>
      <c r="P2701">
        <v>45</v>
      </c>
      <c r="Q2701">
        <v>2</v>
      </c>
      <c r="R2701" t="s">
        <v>40</v>
      </c>
      <c r="S2701">
        <v>2</v>
      </c>
      <c r="T2701">
        <v>2</v>
      </c>
      <c r="U2701">
        <v>5</v>
      </c>
      <c r="V2701">
        <v>1095</v>
      </c>
      <c r="W2701" t="s">
        <v>54</v>
      </c>
      <c r="X2701" t="s">
        <v>14243</v>
      </c>
      <c r="Y2701" t="s">
        <v>65</v>
      </c>
      <c r="Z2701" s="1">
        <v>44847</v>
      </c>
      <c r="AA2701" s="2">
        <v>0.7712268518518518</v>
      </c>
      <c r="AB2701" s="2">
        <v>0.37357638888888894</v>
      </c>
      <c r="AC2701" t="s">
        <v>44</v>
      </c>
      <c r="AD2701" t="s">
        <v>45</v>
      </c>
      <c r="AE2701" t="s">
        <v>44</v>
      </c>
      <c r="AF2701">
        <v>219</v>
      </c>
    </row>
    <row r="2702" spans="1:32">
      <c r="A2702">
        <v>4285</v>
      </c>
      <c r="B2702">
        <v>3385</v>
      </c>
      <c r="C2702" t="s">
        <v>440</v>
      </c>
      <c r="D2702" t="s">
        <v>3662</v>
      </c>
      <c r="E2702" t="s">
        <v>34</v>
      </c>
      <c r="F2702" t="s">
        <v>14244</v>
      </c>
      <c r="G2702" t="s">
        <v>14245</v>
      </c>
      <c r="H2702" t="s">
        <v>272</v>
      </c>
      <c r="I2702" s="1">
        <v>18281</v>
      </c>
      <c r="J2702" t="s">
        <v>14246</v>
      </c>
      <c r="K2702" t="s">
        <v>814</v>
      </c>
      <c r="L2702">
        <v>4382</v>
      </c>
      <c r="M2702" t="s">
        <v>272</v>
      </c>
      <c r="N2702" s="1">
        <v>44828</v>
      </c>
      <c r="O2702" s="1">
        <v>44832</v>
      </c>
      <c r="P2702">
        <v>85</v>
      </c>
      <c r="Q2702">
        <v>4</v>
      </c>
      <c r="R2702" t="s">
        <v>53</v>
      </c>
      <c r="S2702">
        <v>4</v>
      </c>
      <c r="T2702">
        <v>1</v>
      </c>
      <c r="U2702">
        <v>4</v>
      </c>
      <c r="V2702">
        <v>560</v>
      </c>
      <c r="W2702" t="s">
        <v>54</v>
      </c>
      <c r="X2702" t="s">
        <v>14247</v>
      </c>
      <c r="Y2702" t="s">
        <v>43</v>
      </c>
      <c r="Z2702" s="1">
        <v>44794</v>
      </c>
      <c r="AA2702" s="2">
        <v>0.56100694444444443</v>
      </c>
      <c r="AB2702" s="2">
        <v>0.17605324074074072</v>
      </c>
      <c r="AC2702" t="s">
        <v>45</v>
      </c>
      <c r="AD2702" t="s">
        <v>45</v>
      </c>
      <c r="AE2702" t="s">
        <v>44</v>
      </c>
      <c r="AF2702">
        <v>140</v>
      </c>
    </row>
    <row r="2703" spans="1:32">
      <c r="A2703">
        <v>4286</v>
      </c>
      <c r="B2703">
        <v>3386</v>
      </c>
      <c r="C2703" t="s">
        <v>14248</v>
      </c>
      <c r="D2703" t="s">
        <v>1896</v>
      </c>
      <c r="E2703" t="s">
        <v>34</v>
      </c>
      <c r="F2703" t="s">
        <v>14249</v>
      </c>
      <c r="G2703" t="s">
        <v>14250</v>
      </c>
      <c r="H2703" t="s">
        <v>280</v>
      </c>
      <c r="I2703" s="1">
        <v>16598</v>
      </c>
      <c r="J2703" t="s">
        <v>14251</v>
      </c>
      <c r="K2703" t="s">
        <v>14252</v>
      </c>
      <c r="L2703">
        <v>3369</v>
      </c>
      <c r="M2703" t="s">
        <v>280</v>
      </c>
      <c r="N2703" s="1">
        <v>44799</v>
      </c>
      <c r="O2703" s="1">
        <v>44803</v>
      </c>
      <c r="P2703">
        <v>95</v>
      </c>
      <c r="Q2703">
        <v>4</v>
      </c>
      <c r="R2703" t="s">
        <v>63</v>
      </c>
      <c r="S2703">
        <v>3</v>
      </c>
      <c r="T2703">
        <v>0</v>
      </c>
      <c r="U2703">
        <v>4</v>
      </c>
      <c r="V2703">
        <v>248</v>
      </c>
      <c r="W2703" t="s">
        <v>41</v>
      </c>
      <c r="X2703" t="s">
        <v>14253</v>
      </c>
      <c r="Y2703" t="s">
        <v>65</v>
      </c>
      <c r="Z2703" s="1">
        <v>44769</v>
      </c>
      <c r="AA2703" s="2">
        <v>0.59660879629629626</v>
      </c>
      <c r="AB2703" s="2">
        <v>0.11641203703703702</v>
      </c>
      <c r="AC2703" t="s">
        <v>44</v>
      </c>
      <c r="AD2703" t="s">
        <v>44</v>
      </c>
      <c r="AE2703" t="s">
        <v>45</v>
      </c>
      <c r="AF2703">
        <v>62</v>
      </c>
    </row>
    <row r="2704" spans="1:32">
      <c r="A2704">
        <v>4287</v>
      </c>
      <c r="B2704">
        <v>3387</v>
      </c>
      <c r="C2704" t="s">
        <v>3403</v>
      </c>
      <c r="D2704" t="s">
        <v>4286</v>
      </c>
      <c r="E2704" t="s">
        <v>48</v>
      </c>
      <c r="F2704" t="s">
        <v>14254</v>
      </c>
      <c r="G2704" t="s">
        <v>14255</v>
      </c>
      <c r="H2704" t="s">
        <v>50</v>
      </c>
      <c r="I2704" s="1">
        <v>31325</v>
      </c>
      <c r="J2704" t="s">
        <v>14256</v>
      </c>
      <c r="K2704" t="s">
        <v>14257</v>
      </c>
      <c r="L2704">
        <v>83849</v>
      </c>
      <c r="M2704" t="s">
        <v>50</v>
      </c>
      <c r="N2704" s="1">
        <v>44666</v>
      </c>
      <c r="O2704" s="1">
        <v>44670</v>
      </c>
      <c r="P2704">
        <v>36</v>
      </c>
      <c r="Q2704">
        <v>2</v>
      </c>
      <c r="R2704" t="s">
        <v>40</v>
      </c>
      <c r="S2704">
        <v>4</v>
      </c>
      <c r="T2704">
        <v>1</v>
      </c>
      <c r="U2704">
        <v>4</v>
      </c>
      <c r="V2704">
        <v>808</v>
      </c>
      <c r="W2704" t="s">
        <v>41</v>
      </c>
      <c r="X2704" t="s">
        <v>14258</v>
      </c>
      <c r="Y2704" t="s">
        <v>6</v>
      </c>
      <c r="Z2704" s="1">
        <v>44642</v>
      </c>
      <c r="AA2704" s="2">
        <v>0.99557870370370372</v>
      </c>
      <c r="AB2704" s="2">
        <v>0.99636574074074069</v>
      </c>
      <c r="AC2704" t="s">
        <v>44</v>
      </c>
      <c r="AD2704" t="s">
        <v>44</v>
      </c>
      <c r="AE2704" t="s">
        <v>44</v>
      </c>
      <c r="AF2704">
        <v>202</v>
      </c>
    </row>
    <row r="2705" spans="1:32">
      <c r="A2705">
        <v>4290</v>
      </c>
      <c r="B2705">
        <v>3390</v>
      </c>
      <c r="C2705" t="s">
        <v>615</v>
      </c>
      <c r="D2705" t="s">
        <v>6281</v>
      </c>
      <c r="E2705" t="s">
        <v>34</v>
      </c>
      <c r="F2705" t="s">
        <v>14259</v>
      </c>
      <c r="G2705" t="s">
        <v>14260</v>
      </c>
      <c r="H2705" t="s">
        <v>171</v>
      </c>
      <c r="I2705" s="1">
        <v>21362</v>
      </c>
      <c r="J2705" t="s">
        <v>14261</v>
      </c>
      <c r="K2705" t="s">
        <v>14262</v>
      </c>
      <c r="L2705">
        <v>93221</v>
      </c>
      <c r="M2705" t="s">
        <v>171</v>
      </c>
      <c r="N2705" s="1">
        <v>44664</v>
      </c>
      <c r="O2705" s="1">
        <v>44666</v>
      </c>
      <c r="P2705">
        <v>12</v>
      </c>
      <c r="Q2705">
        <v>1</v>
      </c>
      <c r="R2705" t="s">
        <v>40</v>
      </c>
      <c r="S2705">
        <v>2</v>
      </c>
      <c r="T2705">
        <v>1</v>
      </c>
      <c r="U2705">
        <v>2</v>
      </c>
      <c r="V2705">
        <v>440</v>
      </c>
      <c r="W2705" t="s">
        <v>54</v>
      </c>
      <c r="X2705" t="s">
        <v>14263</v>
      </c>
      <c r="Y2705" t="s">
        <v>81</v>
      </c>
      <c r="Z2705" s="1">
        <v>44638</v>
      </c>
      <c r="AA2705" s="2">
        <v>0.56285879629629632</v>
      </c>
      <c r="AB2705" s="2">
        <v>0.31438657407407405</v>
      </c>
      <c r="AC2705" t="s">
        <v>45</v>
      </c>
      <c r="AD2705" t="s">
        <v>44</v>
      </c>
      <c r="AE2705" t="s">
        <v>45</v>
      </c>
      <c r="AF2705">
        <v>220</v>
      </c>
    </row>
    <row r="2706" spans="1:32">
      <c r="A2706">
        <v>4291</v>
      </c>
      <c r="B2706">
        <v>3391</v>
      </c>
      <c r="C2706" t="s">
        <v>590</v>
      </c>
      <c r="D2706" t="s">
        <v>4428</v>
      </c>
      <c r="E2706" t="s">
        <v>48</v>
      </c>
      <c r="F2706" t="s">
        <v>14264</v>
      </c>
      <c r="G2706" t="s">
        <v>14265</v>
      </c>
      <c r="H2706" t="s">
        <v>725</v>
      </c>
      <c r="I2706" s="1">
        <v>32645</v>
      </c>
      <c r="J2706" t="s">
        <v>14266</v>
      </c>
      <c r="K2706" t="s">
        <v>4255</v>
      </c>
      <c r="L2706">
        <v>67902</v>
      </c>
      <c r="M2706" t="s">
        <v>725</v>
      </c>
      <c r="N2706" s="1">
        <v>44807</v>
      </c>
      <c r="O2706" s="1">
        <v>44808</v>
      </c>
      <c r="P2706">
        <v>56</v>
      </c>
      <c r="Q2706">
        <v>3</v>
      </c>
      <c r="R2706" t="s">
        <v>63</v>
      </c>
      <c r="S2706">
        <v>3</v>
      </c>
      <c r="T2706">
        <v>2</v>
      </c>
      <c r="U2706">
        <v>1</v>
      </c>
      <c r="V2706">
        <v>61</v>
      </c>
      <c r="W2706" t="s">
        <v>41</v>
      </c>
      <c r="X2706" t="s">
        <v>14267</v>
      </c>
      <c r="Y2706" t="s">
        <v>6</v>
      </c>
      <c r="Z2706" s="1">
        <v>44771</v>
      </c>
      <c r="AA2706" s="2">
        <v>0.46762731481481484</v>
      </c>
      <c r="AB2706" s="2">
        <v>0.88878472222222227</v>
      </c>
      <c r="AC2706" t="s">
        <v>45</v>
      </c>
      <c r="AD2706" t="s">
        <v>45</v>
      </c>
      <c r="AE2706" t="s">
        <v>45</v>
      </c>
      <c r="AF2706">
        <v>61</v>
      </c>
    </row>
    <row r="2707" spans="1:32">
      <c r="A2707">
        <v>4292</v>
      </c>
      <c r="B2707">
        <v>3392</v>
      </c>
      <c r="C2707" t="s">
        <v>1233</v>
      </c>
      <c r="D2707" t="s">
        <v>57</v>
      </c>
      <c r="E2707" t="s">
        <v>34</v>
      </c>
      <c r="F2707" t="s">
        <v>14268</v>
      </c>
      <c r="G2707" t="s">
        <v>14269</v>
      </c>
      <c r="H2707" t="s">
        <v>50</v>
      </c>
      <c r="I2707" s="1">
        <v>21186</v>
      </c>
      <c r="J2707" t="s">
        <v>14270</v>
      </c>
      <c r="K2707" t="s">
        <v>6526</v>
      </c>
      <c r="L2707">
        <v>47126</v>
      </c>
      <c r="M2707" t="s">
        <v>50</v>
      </c>
      <c r="N2707" s="1">
        <v>44846</v>
      </c>
      <c r="O2707" s="1">
        <v>44848</v>
      </c>
      <c r="P2707">
        <v>87</v>
      </c>
      <c r="Q2707">
        <v>4</v>
      </c>
      <c r="R2707" t="s">
        <v>40</v>
      </c>
      <c r="S2707">
        <v>4</v>
      </c>
      <c r="T2707">
        <v>1</v>
      </c>
      <c r="U2707">
        <v>2</v>
      </c>
      <c r="V2707">
        <v>490</v>
      </c>
      <c r="W2707" t="s">
        <v>41</v>
      </c>
      <c r="X2707" t="s">
        <v>14271</v>
      </c>
      <c r="Y2707" t="s">
        <v>6</v>
      </c>
      <c r="Z2707" s="1">
        <v>44834</v>
      </c>
      <c r="AA2707" s="2">
        <v>0.6480555555555555</v>
      </c>
      <c r="AB2707" s="2">
        <v>0.61212962962962958</v>
      </c>
      <c r="AC2707" t="s">
        <v>44</v>
      </c>
      <c r="AD2707" t="s">
        <v>45</v>
      </c>
      <c r="AE2707" t="s">
        <v>44</v>
      </c>
      <c r="AF2707">
        <v>245</v>
      </c>
    </row>
    <row r="2708" spans="1:32">
      <c r="A2708">
        <v>4293</v>
      </c>
      <c r="B2708">
        <v>3393</v>
      </c>
      <c r="C2708" t="s">
        <v>5011</v>
      </c>
      <c r="D2708" t="s">
        <v>385</v>
      </c>
      <c r="E2708" t="s">
        <v>34</v>
      </c>
      <c r="F2708" t="s">
        <v>14272</v>
      </c>
      <c r="G2708" t="s">
        <v>14273</v>
      </c>
      <c r="H2708" t="s">
        <v>217</v>
      </c>
      <c r="I2708" s="1">
        <v>19829</v>
      </c>
      <c r="J2708" t="s">
        <v>14274</v>
      </c>
      <c r="K2708" t="s">
        <v>14275</v>
      </c>
      <c r="L2708">
        <v>58832</v>
      </c>
      <c r="M2708" t="s">
        <v>217</v>
      </c>
      <c r="N2708" s="1">
        <v>44847</v>
      </c>
      <c r="O2708" s="1">
        <v>44849</v>
      </c>
      <c r="P2708">
        <v>41</v>
      </c>
      <c r="Q2708">
        <v>2</v>
      </c>
      <c r="R2708" t="s">
        <v>63</v>
      </c>
      <c r="S2708">
        <v>2</v>
      </c>
      <c r="T2708">
        <v>0</v>
      </c>
      <c r="U2708">
        <v>2</v>
      </c>
      <c r="V2708">
        <v>128</v>
      </c>
      <c r="W2708" t="s">
        <v>54</v>
      </c>
      <c r="X2708" t="s">
        <v>14276</v>
      </c>
      <c r="Y2708" t="s">
        <v>6</v>
      </c>
      <c r="Z2708" s="1">
        <v>44813</v>
      </c>
      <c r="AA2708" s="2">
        <v>0.13731481481481481</v>
      </c>
      <c r="AB2708" s="2">
        <v>4.8784722222222222E-2</v>
      </c>
      <c r="AC2708" t="s">
        <v>44</v>
      </c>
      <c r="AD2708" t="s">
        <v>45</v>
      </c>
      <c r="AE2708" t="s">
        <v>44</v>
      </c>
      <c r="AF2708">
        <v>64</v>
      </c>
    </row>
    <row r="2709" spans="1:32">
      <c r="A2709">
        <v>4294</v>
      </c>
      <c r="B2709">
        <v>3394</v>
      </c>
      <c r="C2709" t="s">
        <v>46</v>
      </c>
      <c r="D2709" t="s">
        <v>4523</v>
      </c>
      <c r="E2709" t="s">
        <v>48</v>
      </c>
      <c r="F2709" t="s">
        <v>14277</v>
      </c>
      <c r="G2709" t="s">
        <v>14278</v>
      </c>
      <c r="H2709" t="s">
        <v>122</v>
      </c>
      <c r="I2709" s="1">
        <v>34243</v>
      </c>
      <c r="J2709" t="s">
        <v>14279</v>
      </c>
      <c r="K2709" t="s">
        <v>14280</v>
      </c>
      <c r="L2709">
        <v>36269</v>
      </c>
      <c r="M2709" t="s">
        <v>122</v>
      </c>
      <c r="N2709" s="1">
        <v>44939</v>
      </c>
      <c r="O2709" s="1">
        <v>44941</v>
      </c>
      <c r="P2709">
        <v>90</v>
      </c>
      <c r="Q2709">
        <v>4</v>
      </c>
      <c r="R2709" t="s">
        <v>40</v>
      </c>
      <c r="S2709">
        <v>1</v>
      </c>
      <c r="T2709">
        <v>2</v>
      </c>
      <c r="U2709">
        <v>2</v>
      </c>
      <c r="V2709">
        <v>418</v>
      </c>
      <c r="W2709" t="s">
        <v>41</v>
      </c>
      <c r="X2709" t="s">
        <v>14281</v>
      </c>
      <c r="Y2709" t="s">
        <v>6</v>
      </c>
      <c r="Z2709" s="1">
        <v>44919</v>
      </c>
      <c r="AA2709" s="2">
        <v>0.52565972222222224</v>
      </c>
      <c r="AB2709" s="2">
        <v>0.51797453703703711</v>
      </c>
      <c r="AC2709" t="s">
        <v>45</v>
      </c>
      <c r="AD2709" t="s">
        <v>45</v>
      </c>
      <c r="AE2709" t="s">
        <v>44</v>
      </c>
      <c r="AF2709">
        <v>209</v>
      </c>
    </row>
    <row r="2710" spans="1:32">
      <c r="A2710">
        <v>4295</v>
      </c>
      <c r="B2710">
        <v>3395</v>
      </c>
      <c r="C2710" t="s">
        <v>1732</v>
      </c>
      <c r="D2710" t="s">
        <v>14282</v>
      </c>
      <c r="E2710" t="s">
        <v>34</v>
      </c>
      <c r="F2710" t="s">
        <v>14283</v>
      </c>
      <c r="G2710" t="s">
        <v>14284</v>
      </c>
      <c r="H2710" t="s">
        <v>50</v>
      </c>
      <c r="I2710" s="1">
        <v>28298</v>
      </c>
      <c r="J2710" t="s">
        <v>14285</v>
      </c>
      <c r="K2710" t="s">
        <v>14286</v>
      </c>
      <c r="L2710">
        <v>34017</v>
      </c>
      <c r="M2710" t="s">
        <v>50</v>
      </c>
      <c r="N2710" s="1">
        <v>44816</v>
      </c>
      <c r="O2710" s="1">
        <v>44819</v>
      </c>
      <c r="P2710">
        <v>95</v>
      </c>
      <c r="Q2710">
        <v>4</v>
      </c>
      <c r="R2710" t="s">
        <v>63</v>
      </c>
      <c r="S2710">
        <v>1</v>
      </c>
      <c r="T2710">
        <v>0</v>
      </c>
      <c r="U2710">
        <v>3</v>
      </c>
      <c r="V2710">
        <v>249</v>
      </c>
      <c r="W2710" t="s">
        <v>41</v>
      </c>
      <c r="X2710" t="s">
        <v>14287</v>
      </c>
      <c r="Y2710" t="s">
        <v>6</v>
      </c>
      <c r="Z2710" s="1">
        <v>44805</v>
      </c>
      <c r="AA2710" s="2">
        <v>0.79840277777777768</v>
      </c>
      <c r="AB2710" s="2">
        <v>0.19718749999999999</v>
      </c>
      <c r="AC2710" t="s">
        <v>45</v>
      </c>
      <c r="AD2710" t="s">
        <v>44</v>
      </c>
      <c r="AE2710" t="s">
        <v>45</v>
      </c>
      <c r="AF2710">
        <v>83</v>
      </c>
    </row>
    <row r="2711" spans="1:32">
      <c r="A2711">
        <v>4296</v>
      </c>
      <c r="B2711">
        <v>3396</v>
      </c>
      <c r="C2711" t="s">
        <v>1039</v>
      </c>
      <c r="D2711" t="s">
        <v>1589</v>
      </c>
      <c r="E2711" t="s">
        <v>48</v>
      </c>
      <c r="F2711" t="s">
        <v>14288</v>
      </c>
      <c r="G2711" t="s">
        <v>14289</v>
      </c>
      <c r="H2711" t="s">
        <v>171</v>
      </c>
      <c r="I2711" s="1">
        <v>29473</v>
      </c>
      <c r="J2711" t="s">
        <v>14290</v>
      </c>
      <c r="K2711" t="s">
        <v>14291</v>
      </c>
      <c r="L2711">
        <v>29064</v>
      </c>
      <c r="M2711" t="s">
        <v>171</v>
      </c>
      <c r="N2711" s="1">
        <v>44681</v>
      </c>
      <c r="O2711" s="1">
        <v>44683</v>
      </c>
      <c r="P2711">
        <v>39</v>
      </c>
      <c r="Q2711">
        <v>2</v>
      </c>
      <c r="R2711" t="s">
        <v>40</v>
      </c>
      <c r="S2711">
        <v>1</v>
      </c>
      <c r="T2711">
        <v>2</v>
      </c>
      <c r="U2711">
        <v>2</v>
      </c>
      <c r="V2711">
        <v>486</v>
      </c>
      <c r="W2711" t="s">
        <v>41</v>
      </c>
      <c r="X2711" t="s">
        <v>14292</v>
      </c>
      <c r="Y2711" t="s">
        <v>65</v>
      </c>
      <c r="Z2711" s="1">
        <v>44676</v>
      </c>
      <c r="AA2711" s="2">
        <v>0.26811342592592591</v>
      </c>
      <c r="AB2711" s="2">
        <v>0.61453703703703699</v>
      </c>
      <c r="AC2711" t="s">
        <v>44</v>
      </c>
      <c r="AD2711" t="s">
        <v>45</v>
      </c>
      <c r="AE2711" t="s">
        <v>45</v>
      </c>
      <c r="AF2711">
        <v>243</v>
      </c>
    </row>
    <row r="2712" spans="1:32">
      <c r="A2712">
        <v>4297</v>
      </c>
      <c r="B2712">
        <v>3397</v>
      </c>
      <c r="C2712" t="s">
        <v>908</v>
      </c>
      <c r="D2712" t="s">
        <v>2268</v>
      </c>
      <c r="E2712" t="s">
        <v>48</v>
      </c>
      <c r="F2712" t="s">
        <v>14293</v>
      </c>
      <c r="G2712" t="s">
        <v>14294</v>
      </c>
      <c r="H2712" t="s">
        <v>122</v>
      </c>
      <c r="I2712" s="1">
        <v>22414</v>
      </c>
      <c r="J2712" t="s">
        <v>14295</v>
      </c>
      <c r="K2712" t="s">
        <v>14296</v>
      </c>
      <c r="L2712">
        <v>13462</v>
      </c>
      <c r="M2712" t="s">
        <v>122</v>
      </c>
      <c r="N2712" s="1">
        <v>44764</v>
      </c>
      <c r="O2712" s="1">
        <v>44765</v>
      </c>
      <c r="P2712">
        <v>18</v>
      </c>
      <c r="Q2712">
        <v>1</v>
      </c>
      <c r="R2712" t="s">
        <v>40</v>
      </c>
      <c r="S2712">
        <v>1</v>
      </c>
      <c r="T2712">
        <v>1</v>
      </c>
      <c r="U2712">
        <v>1</v>
      </c>
      <c r="V2712">
        <v>248</v>
      </c>
      <c r="W2712" t="s">
        <v>54</v>
      </c>
      <c r="X2712" t="s">
        <v>14297</v>
      </c>
      <c r="Y2712" t="s">
        <v>43</v>
      </c>
      <c r="Z2712" s="1">
        <v>44759</v>
      </c>
      <c r="AA2712" s="2">
        <v>0.68997685185185187</v>
      </c>
      <c r="AB2712" s="2">
        <v>0.76466435185185189</v>
      </c>
      <c r="AC2712" t="s">
        <v>45</v>
      </c>
      <c r="AD2712" t="s">
        <v>45</v>
      </c>
      <c r="AE2712" t="s">
        <v>44</v>
      </c>
      <c r="AF2712">
        <v>248</v>
      </c>
    </row>
    <row r="2713" spans="1:32">
      <c r="A2713">
        <v>4298</v>
      </c>
      <c r="B2713">
        <v>3398</v>
      </c>
      <c r="C2713" t="s">
        <v>11637</v>
      </c>
      <c r="D2713" t="s">
        <v>2828</v>
      </c>
      <c r="E2713" t="s">
        <v>34</v>
      </c>
      <c r="F2713" t="s">
        <v>14298</v>
      </c>
      <c r="G2713" t="s">
        <v>14299</v>
      </c>
      <c r="H2713" t="s">
        <v>295</v>
      </c>
      <c r="I2713" s="1">
        <v>25267</v>
      </c>
      <c r="J2713" t="s">
        <v>14300</v>
      </c>
      <c r="K2713" t="s">
        <v>13766</v>
      </c>
      <c r="L2713">
        <v>85449</v>
      </c>
      <c r="M2713" t="s">
        <v>295</v>
      </c>
      <c r="N2713" s="1">
        <v>44594</v>
      </c>
      <c r="O2713" s="1">
        <v>44598</v>
      </c>
      <c r="P2713">
        <v>52</v>
      </c>
      <c r="Q2713">
        <v>3</v>
      </c>
      <c r="R2713" t="s">
        <v>53</v>
      </c>
      <c r="S2713">
        <v>4</v>
      </c>
      <c r="T2713">
        <v>2</v>
      </c>
      <c r="U2713">
        <v>4</v>
      </c>
      <c r="V2713">
        <v>544</v>
      </c>
      <c r="W2713" t="s">
        <v>54</v>
      </c>
      <c r="X2713" t="s">
        <v>14301</v>
      </c>
      <c r="Y2713" t="s">
        <v>65</v>
      </c>
      <c r="Z2713" s="1">
        <v>44563</v>
      </c>
      <c r="AA2713" s="2">
        <v>0.38959490740740743</v>
      </c>
      <c r="AB2713" s="2">
        <v>0.53476851851851859</v>
      </c>
      <c r="AC2713" t="s">
        <v>44</v>
      </c>
      <c r="AD2713" t="s">
        <v>45</v>
      </c>
      <c r="AE2713" t="s">
        <v>44</v>
      </c>
      <c r="AF2713">
        <v>136</v>
      </c>
    </row>
    <row r="2714" spans="1:32">
      <c r="A2714">
        <v>4299</v>
      </c>
      <c r="B2714">
        <v>3399</v>
      </c>
      <c r="C2714" t="s">
        <v>5892</v>
      </c>
      <c r="D2714" t="s">
        <v>469</v>
      </c>
      <c r="E2714" t="s">
        <v>34</v>
      </c>
      <c r="F2714" t="s">
        <v>14302</v>
      </c>
      <c r="G2714" t="s">
        <v>14303</v>
      </c>
      <c r="H2714" t="s">
        <v>225</v>
      </c>
      <c r="I2714" s="1">
        <v>19554</v>
      </c>
      <c r="J2714" t="s">
        <v>14304</v>
      </c>
      <c r="K2714" t="s">
        <v>14305</v>
      </c>
      <c r="L2714">
        <v>72729</v>
      </c>
      <c r="M2714" t="s">
        <v>225</v>
      </c>
      <c r="N2714" s="1">
        <v>44948</v>
      </c>
      <c r="O2714" s="1">
        <v>44950</v>
      </c>
      <c r="P2714">
        <v>52</v>
      </c>
      <c r="Q2714">
        <v>3</v>
      </c>
      <c r="R2714" t="s">
        <v>53</v>
      </c>
      <c r="S2714">
        <v>1</v>
      </c>
      <c r="T2714">
        <v>1</v>
      </c>
      <c r="U2714">
        <v>2</v>
      </c>
      <c r="V2714">
        <v>274</v>
      </c>
      <c r="W2714" t="s">
        <v>54</v>
      </c>
      <c r="X2714" t="s">
        <v>14306</v>
      </c>
      <c r="Y2714" t="s">
        <v>81</v>
      </c>
      <c r="Z2714" s="1">
        <v>44909</v>
      </c>
      <c r="AA2714" s="2">
        <v>0.94670138888888899</v>
      </c>
      <c r="AB2714" s="2">
        <v>0.98554398148148137</v>
      </c>
      <c r="AC2714" t="s">
        <v>45</v>
      </c>
      <c r="AD2714" t="s">
        <v>45</v>
      </c>
      <c r="AE2714" t="s">
        <v>44</v>
      </c>
      <c r="AF2714">
        <v>137</v>
      </c>
    </row>
    <row r="2715" spans="1:32">
      <c r="A2715">
        <v>4300</v>
      </c>
      <c r="B2715">
        <v>3400</v>
      </c>
      <c r="C2715" t="s">
        <v>1986</v>
      </c>
      <c r="D2715" t="s">
        <v>3838</v>
      </c>
      <c r="E2715" t="s">
        <v>48</v>
      </c>
      <c r="F2715" t="s">
        <v>14307</v>
      </c>
      <c r="G2715" t="s">
        <v>14308</v>
      </c>
      <c r="H2715" t="s">
        <v>129</v>
      </c>
      <c r="I2715" s="1">
        <v>28325</v>
      </c>
      <c r="J2715" t="s">
        <v>14309</v>
      </c>
      <c r="K2715" t="s">
        <v>14310</v>
      </c>
      <c r="L2715">
        <v>30445</v>
      </c>
      <c r="M2715" t="s">
        <v>129</v>
      </c>
      <c r="N2715" s="1">
        <v>44736</v>
      </c>
      <c r="O2715" s="1">
        <v>44737</v>
      </c>
      <c r="P2715">
        <v>47</v>
      </c>
      <c r="Q2715">
        <v>2</v>
      </c>
      <c r="R2715" t="s">
        <v>63</v>
      </c>
      <c r="S2715">
        <v>4</v>
      </c>
      <c r="T2715">
        <v>2</v>
      </c>
      <c r="U2715">
        <v>1</v>
      </c>
      <c r="V2715">
        <v>62</v>
      </c>
      <c r="W2715" t="s">
        <v>41</v>
      </c>
      <c r="X2715" t="s">
        <v>14311</v>
      </c>
      <c r="Y2715" t="s">
        <v>81</v>
      </c>
      <c r="Z2715" s="1">
        <v>44727</v>
      </c>
      <c r="AA2715" s="2">
        <v>0.16994212962962962</v>
      </c>
      <c r="AB2715" s="2">
        <v>0.63085648148148155</v>
      </c>
      <c r="AC2715" t="s">
        <v>45</v>
      </c>
      <c r="AD2715" t="s">
        <v>45</v>
      </c>
      <c r="AE2715" t="s">
        <v>45</v>
      </c>
      <c r="AF2715">
        <v>62</v>
      </c>
    </row>
    <row r="2716" spans="1:32">
      <c r="A2716">
        <v>4301</v>
      </c>
      <c r="B2716">
        <v>3401</v>
      </c>
      <c r="C2716" t="s">
        <v>139</v>
      </c>
      <c r="D2716" t="s">
        <v>385</v>
      </c>
      <c r="E2716" t="s">
        <v>48</v>
      </c>
      <c r="F2716" t="s">
        <v>14312</v>
      </c>
      <c r="G2716" t="s">
        <v>14313</v>
      </c>
      <c r="H2716" t="s">
        <v>317</v>
      </c>
      <c r="I2716" s="1">
        <v>16475</v>
      </c>
      <c r="J2716" t="s">
        <v>14314</v>
      </c>
      <c r="K2716" t="s">
        <v>14315</v>
      </c>
      <c r="L2716">
        <v>10111</v>
      </c>
      <c r="M2716" t="s">
        <v>317</v>
      </c>
      <c r="N2716" s="1">
        <v>44719</v>
      </c>
      <c r="O2716" s="1">
        <v>44720</v>
      </c>
      <c r="P2716">
        <v>7</v>
      </c>
      <c r="Q2716">
        <v>1</v>
      </c>
      <c r="R2716" t="s">
        <v>53</v>
      </c>
      <c r="S2716">
        <v>1</v>
      </c>
      <c r="T2716">
        <v>1</v>
      </c>
      <c r="U2716">
        <v>1</v>
      </c>
      <c r="V2716">
        <v>147</v>
      </c>
      <c r="W2716" t="s">
        <v>41</v>
      </c>
      <c r="X2716" t="s">
        <v>14316</v>
      </c>
      <c r="Y2716" t="s">
        <v>65</v>
      </c>
      <c r="Z2716" s="1">
        <v>44681</v>
      </c>
      <c r="AA2716" s="2">
        <v>0.43824074074074071</v>
      </c>
      <c r="AB2716" s="2">
        <v>0.74626157407407412</v>
      </c>
      <c r="AC2716" t="s">
        <v>45</v>
      </c>
      <c r="AD2716" t="s">
        <v>44</v>
      </c>
      <c r="AE2716" t="s">
        <v>45</v>
      </c>
      <c r="AF2716">
        <v>147</v>
      </c>
    </row>
    <row r="2717" spans="1:32">
      <c r="A2717">
        <v>4302</v>
      </c>
      <c r="B2717">
        <v>3402</v>
      </c>
      <c r="C2717" t="s">
        <v>1588</v>
      </c>
      <c r="D2717" t="s">
        <v>3128</v>
      </c>
      <c r="E2717" t="s">
        <v>34</v>
      </c>
      <c r="F2717" t="s">
        <v>14317</v>
      </c>
      <c r="G2717" t="s">
        <v>14318</v>
      </c>
      <c r="H2717" t="s">
        <v>171</v>
      </c>
      <c r="I2717" s="1">
        <v>34550</v>
      </c>
      <c r="J2717" t="s">
        <v>14319</v>
      </c>
      <c r="K2717" t="s">
        <v>9187</v>
      </c>
      <c r="L2717">
        <v>76377</v>
      </c>
      <c r="M2717" t="s">
        <v>171</v>
      </c>
      <c r="N2717" s="1">
        <v>44845</v>
      </c>
      <c r="O2717" s="1">
        <v>44849</v>
      </c>
      <c r="P2717">
        <v>22</v>
      </c>
      <c r="Q2717">
        <v>1</v>
      </c>
      <c r="R2717" t="s">
        <v>53</v>
      </c>
      <c r="S2717">
        <v>3</v>
      </c>
      <c r="T2717">
        <v>0</v>
      </c>
      <c r="U2717">
        <v>4</v>
      </c>
      <c r="V2717">
        <v>536</v>
      </c>
      <c r="W2717" t="s">
        <v>54</v>
      </c>
      <c r="X2717" t="s">
        <v>14320</v>
      </c>
      <c r="Y2717" t="s">
        <v>81</v>
      </c>
      <c r="Z2717" s="1">
        <v>44815</v>
      </c>
      <c r="AA2717" s="2">
        <v>0.99204861111111109</v>
      </c>
      <c r="AB2717" s="2">
        <v>0.46706018518518522</v>
      </c>
      <c r="AC2717" t="s">
        <v>44</v>
      </c>
      <c r="AD2717" t="s">
        <v>44</v>
      </c>
      <c r="AE2717" t="s">
        <v>44</v>
      </c>
      <c r="AF2717">
        <v>134</v>
      </c>
    </row>
    <row r="2718" spans="1:32">
      <c r="A2718">
        <v>4304</v>
      </c>
      <c r="B2718">
        <v>3404</v>
      </c>
      <c r="C2718" t="s">
        <v>1802</v>
      </c>
      <c r="D2718" t="s">
        <v>745</v>
      </c>
      <c r="E2718" t="s">
        <v>48</v>
      </c>
      <c r="F2718" t="s">
        <v>14321</v>
      </c>
      <c r="G2718" t="s">
        <v>14322</v>
      </c>
      <c r="H2718" t="s">
        <v>537</v>
      </c>
      <c r="I2718" s="1">
        <v>18208</v>
      </c>
      <c r="J2718" t="s">
        <v>14323</v>
      </c>
      <c r="K2718" t="s">
        <v>14324</v>
      </c>
      <c r="L2718">
        <v>83145</v>
      </c>
      <c r="M2718" t="s">
        <v>537</v>
      </c>
      <c r="N2718" s="1">
        <v>44696</v>
      </c>
      <c r="O2718" s="1">
        <v>44698</v>
      </c>
      <c r="P2718">
        <v>60</v>
      </c>
      <c r="Q2718">
        <v>3</v>
      </c>
      <c r="R2718" t="s">
        <v>40</v>
      </c>
      <c r="S2718">
        <v>2</v>
      </c>
      <c r="T2718">
        <v>1</v>
      </c>
      <c r="U2718">
        <v>2</v>
      </c>
      <c r="V2718">
        <v>464</v>
      </c>
      <c r="W2718" t="s">
        <v>41</v>
      </c>
      <c r="X2718" t="s">
        <v>14325</v>
      </c>
      <c r="Y2718" t="s">
        <v>6</v>
      </c>
      <c r="Z2718" s="1">
        <v>44681</v>
      </c>
      <c r="AA2718" s="2">
        <v>0.46591435185185182</v>
      </c>
      <c r="AB2718" s="2">
        <v>0.92887731481481473</v>
      </c>
      <c r="AC2718" t="s">
        <v>45</v>
      </c>
      <c r="AD2718" t="s">
        <v>45</v>
      </c>
      <c r="AE2718" t="s">
        <v>44</v>
      </c>
      <c r="AF2718">
        <v>232</v>
      </c>
    </row>
    <row r="2719" spans="1:32">
      <c r="A2719">
        <v>4305</v>
      </c>
      <c r="B2719">
        <v>3405</v>
      </c>
      <c r="C2719" t="s">
        <v>396</v>
      </c>
      <c r="D2719" t="s">
        <v>3440</v>
      </c>
      <c r="E2719" t="s">
        <v>34</v>
      </c>
      <c r="F2719" t="s">
        <v>14326</v>
      </c>
      <c r="G2719" t="s">
        <v>14327</v>
      </c>
      <c r="H2719" t="s">
        <v>330</v>
      </c>
      <c r="I2719" s="1">
        <v>24945</v>
      </c>
      <c r="J2719" t="s">
        <v>14328</v>
      </c>
      <c r="K2719" t="s">
        <v>14329</v>
      </c>
      <c r="L2719">
        <v>9375</v>
      </c>
      <c r="M2719" t="s">
        <v>330</v>
      </c>
      <c r="N2719" s="1">
        <v>44728</v>
      </c>
      <c r="O2719" s="1">
        <v>44732</v>
      </c>
      <c r="P2719">
        <v>88</v>
      </c>
      <c r="Q2719">
        <v>4</v>
      </c>
      <c r="R2719" t="s">
        <v>53</v>
      </c>
      <c r="S2719">
        <v>4</v>
      </c>
      <c r="T2719">
        <v>0</v>
      </c>
      <c r="U2719">
        <v>4</v>
      </c>
      <c r="V2719">
        <v>568</v>
      </c>
      <c r="W2719" t="s">
        <v>54</v>
      </c>
      <c r="X2719" t="s">
        <v>14330</v>
      </c>
      <c r="Y2719" t="s">
        <v>43</v>
      </c>
      <c r="Z2719" s="1">
        <v>44705</v>
      </c>
      <c r="AA2719" s="2">
        <v>0.43236111111111114</v>
      </c>
      <c r="AB2719" s="2">
        <v>0.2235300925925926</v>
      </c>
      <c r="AC2719" t="s">
        <v>45</v>
      </c>
      <c r="AD2719" t="s">
        <v>44</v>
      </c>
      <c r="AE2719" t="s">
        <v>44</v>
      </c>
      <c r="AF2719">
        <v>142</v>
      </c>
    </row>
    <row r="2720" spans="1:32">
      <c r="A2720">
        <v>4306</v>
      </c>
      <c r="B2720">
        <v>3406</v>
      </c>
      <c r="C2720" t="s">
        <v>8292</v>
      </c>
      <c r="D2720" t="s">
        <v>1404</v>
      </c>
      <c r="E2720" t="s">
        <v>48</v>
      </c>
      <c r="F2720" t="s">
        <v>14331</v>
      </c>
      <c r="G2720" t="s">
        <v>14332</v>
      </c>
      <c r="H2720" t="s">
        <v>692</v>
      </c>
      <c r="I2720" s="1">
        <v>32781</v>
      </c>
      <c r="J2720" t="s">
        <v>14333</v>
      </c>
      <c r="K2720" t="s">
        <v>14334</v>
      </c>
      <c r="L2720">
        <v>21742</v>
      </c>
      <c r="M2720" t="s">
        <v>692</v>
      </c>
      <c r="N2720" s="1">
        <v>44843</v>
      </c>
      <c r="O2720" s="1">
        <v>44845</v>
      </c>
      <c r="P2720">
        <v>46</v>
      </c>
      <c r="Q2720">
        <v>2</v>
      </c>
      <c r="R2720" t="s">
        <v>53</v>
      </c>
      <c r="S2720">
        <v>2</v>
      </c>
      <c r="T2720">
        <v>0</v>
      </c>
      <c r="U2720">
        <v>2</v>
      </c>
      <c r="V2720">
        <v>274</v>
      </c>
      <c r="W2720" t="s">
        <v>41</v>
      </c>
      <c r="X2720" t="s">
        <v>14335</v>
      </c>
      <c r="Y2720" t="s">
        <v>43</v>
      </c>
      <c r="Z2720" s="1">
        <v>44815</v>
      </c>
      <c r="AA2720" s="2">
        <v>7.7499999999999999E-2</v>
      </c>
      <c r="AB2720" s="2">
        <v>0.38596064814814812</v>
      </c>
      <c r="AC2720" t="s">
        <v>44</v>
      </c>
      <c r="AD2720" t="s">
        <v>44</v>
      </c>
      <c r="AE2720" t="s">
        <v>45</v>
      </c>
      <c r="AF2720">
        <v>137</v>
      </c>
    </row>
    <row r="2721" spans="1:32">
      <c r="A2721">
        <v>4307</v>
      </c>
      <c r="B2721">
        <v>3407</v>
      </c>
      <c r="C2721" t="s">
        <v>662</v>
      </c>
      <c r="D2721" t="s">
        <v>3066</v>
      </c>
      <c r="E2721" t="s">
        <v>48</v>
      </c>
      <c r="F2721" t="s">
        <v>14336</v>
      </c>
      <c r="G2721" t="s">
        <v>14337</v>
      </c>
      <c r="H2721" t="s">
        <v>135</v>
      </c>
      <c r="I2721" s="1">
        <v>27040</v>
      </c>
      <c r="J2721" t="s">
        <v>14338</v>
      </c>
      <c r="K2721" t="s">
        <v>14339</v>
      </c>
      <c r="L2721">
        <v>10489</v>
      </c>
      <c r="M2721" t="s">
        <v>135</v>
      </c>
      <c r="N2721" s="1">
        <v>44888</v>
      </c>
      <c r="O2721" s="1">
        <v>44890</v>
      </c>
      <c r="P2721">
        <v>25</v>
      </c>
      <c r="Q2721">
        <v>1</v>
      </c>
      <c r="R2721" t="s">
        <v>53</v>
      </c>
      <c r="S2721">
        <v>1</v>
      </c>
      <c r="T2721">
        <v>1</v>
      </c>
      <c r="U2721">
        <v>2</v>
      </c>
      <c r="V2721">
        <v>254</v>
      </c>
      <c r="W2721" t="s">
        <v>54</v>
      </c>
      <c r="X2721" t="s">
        <v>14340</v>
      </c>
      <c r="Y2721" t="s">
        <v>43</v>
      </c>
      <c r="Z2721" s="1">
        <v>44852</v>
      </c>
      <c r="AA2721" s="2">
        <v>0.72851851851851857</v>
      </c>
      <c r="AB2721" s="2">
        <v>0.4422106481481482</v>
      </c>
      <c r="AC2721" t="s">
        <v>45</v>
      </c>
      <c r="AD2721" t="s">
        <v>44</v>
      </c>
      <c r="AE2721" t="s">
        <v>45</v>
      </c>
      <c r="AF2721">
        <v>127</v>
      </c>
    </row>
    <row r="2722" spans="1:32">
      <c r="A2722">
        <v>4310</v>
      </c>
      <c r="B2722">
        <v>3410</v>
      </c>
      <c r="C2722" t="s">
        <v>822</v>
      </c>
      <c r="D2722" t="s">
        <v>14341</v>
      </c>
      <c r="E2722" t="s">
        <v>48</v>
      </c>
      <c r="F2722" t="s">
        <v>14342</v>
      </c>
      <c r="G2722" t="s">
        <v>14343</v>
      </c>
      <c r="H2722" t="s">
        <v>530</v>
      </c>
      <c r="I2722" s="1">
        <v>37647</v>
      </c>
      <c r="J2722" t="s">
        <v>14344</v>
      </c>
      <c r="K2722" t="s">
        <v>14345</v>
      </c>
      <c r="L2722">
        <v>34467</v>
      </c>
      <c r="M2722" t="s">
        <v>530</v>
      </c>
      <c r="N2722" s="1">
        <v>44937</v>
      </c>
      <c r="O2722" s="1">
        <v>44938</v>
      </c>
      <c r="P2722">
        <v>96</v>
      </c>
      <c r="Q2722">
        <v>4</v>
      </c>
      <c r="R2722" t="s">
        <v>40</v>
      </c>
      <c r="S2722">
        <v>3</v>
      </c>
      <c r="T2722">
        <v>2</v>
      </c>
      <c r="U2722">
        <v>1</v>
      </c>
      <c r="V2722">
        <v>239</v>
      </c>
      <c r="W2722" t="s">
        <v>41</v>
      </c>
      <c r="X2722" t="s">
        <v>14346</v>
      </c>
      <c r="Y2722" t="s">
        <v>65</v>
      </c>
      <c r="Z2722" s="1">
        <v>44908</v>
      </c>
      <c r="AA2722" s="2">
        <v>0.13799768518518518</v>
      </c>
      <c r="AB2722" s="2">
        <v>0.99204861111111109</v>
      </c>
      <c r="AC2722" t="s">
        <v>45</v>
      </c>
      <c r="AD2722" t="s">
        <v>45</v>
      </c>
      <c r="AE2722" t="s">
        <v>44</v>
      </c>
      <c r="AF2722">
        <v>239</v>
      </c>
    </row>
    <row r="2723" spans="1:32">
      <c r="A2723">
        <v>4311</v>
      </c>
      <c r="B2723">
        <v>3411</v>
      </c>
      <c r="C2723" t="s">
        <v>9271</v>
      </c>
      <c r="D2723" t="s">
        <v>4616</v>
      </c>
      <c r="E2723" t="s">
        <v>48</v>
      </c>
      <c r="F2723" t="s">
        <v>14347</v>
      </c>
      <c r="G2723" t="s">
        <v>14348</v>
      </c>
      <c r="H2723" t="s">
        <v>70</v>
      </c>
      <c r="I2723" s="1">
        <v>19023</v>
      </c>
      <c r="J2723" t="s">
        <v>14349</v>
      </c>
      <c r="K2723" t="s">
        <v>14350</v>
      </c>
      <c r="L2723">
        <v>39741</v>
      </c>
      <c r="M2723" t="s">
        <v>70</v>
      </c>
      <c r="N2723" s="1">
        <v>44851</v>
      </c>
      <c r="O2723" s="1">
        <v>44853</v>
      </c>
      <c r="P2723">
        <v>7</v>
      </c>
      <c r="Q2723">
        <v>1</v>
      </c>
      <c r="R2723" t="s">
        <v>53</v>
      </c>
      <c r="S2723">
        <v>4</v>
      </c>
      <c r="T2723">
        <v>0</v>
      </c>
      <c r="U2723">
        <v>2</v>
      </c>
      <c r="V2723">
        <v>300</v>
      </c>
      <c r="W2723" t="s">
        <v>41</v>
      </c>
      <c r="X2723" t="s">
        <v>14351</v>
      </c>
      <c r="Y2723" t="s">
        <v>6</v>
      </c>
      <c r="Z2723" s="1">
        <v>44821</v>
      </c>
      <c r="AA2723" s="2">
        <v>0.54040509259259262</v>
      </c>
      <c r="AB2723" s="2">
        <v>0.41851851851851851</v>
      </c>
      <c r="AC2723" t="s">
        <v>45</v>
      </c>
      <c r="AD2723" t="s">
        <v>44</v>
      </c>
      <c r="AE2723" t="s">
        <v>44</v>
      </c>
      <c r="AF2723">
        <v>150</v>
      </c>
    </row>
    <row r="2724" spans="1:32">
      <c r="A2724">
        <v>4312</v>
      </c>
      <c r="B2724">
        <v>3412</v>
      </c>
      <c r="C2724" t="s">
        <v>662</v>
      </c>
      <c r="D2724" t="s">
        <v>475</v>
      </c>
      <c r="E2724" t="s">
        <v>34</v>
      </c>
      <c r="F2724" t="s">
        <v>14352</v>
      </c>
      <c r="G2724" t="s">
        <v>14353</v>
      </c>
      <c r="H2724" t="s">
        <v>201</v>
      </c>
      <c r="I2724" s="1">
        <v>18819</v>
      </c>
      <c r="J2724" t="s">
        <v>14354</v>
      </c>
      <c r="K2724" t="s">
        <v>14355</v>
      </c>
      <c r="L2724">
        <v>26676</v>
      </c>
      <c r="M2724" t="s">
        <v>201</v>
      </c>
      <c r="N2724" s="1">
        <v>44798</v>
      </c>
      <c r="O2724" s="1">
        <v>44799</v>
      </c>
      <c r="P2724">
        <v>67</v>
      </c>
      <c r="Q2724">
        <v>3</v>
      </c>
      <c r="R2724" t="s">
        <v>53</v>
      </c>
      <c r="S2724">
        <v>3</v>
      </c>
      <c r="T2724">
        <v>1</v>
      </c>
      <c r="U2724">
        <v>1</v>
      </c>
      <c r="V2724">
        <v>127</v>
      </c>
      <c r="W2724" t="s">
        <v>41</v>
      </c>
      <c r="X2724" t="s">
        <v>14356</v>
      </c>
      <c r="Y2724" t="s">
        <v>43</v>
      </c>
      <c r="Z2724" s="1">
        <v>44773</v>
      </c>
      <c r="AA2724" s="2">
        <v>0.63649305555555558</v>
      </c>
      <c r="AB2724" s="2">
        <v>0.41068287037037038</v>
      </c>
      <c r="AC2724" t="s">
        <v>44</v>
      </c>
      <c r="AD2724" t="s">
        <v>45</v>
      </c>
      <c r="AE2724" t="s">
        <v>45</v>
      </c>
      <c r="AF2724">
        <v>127</v>
      </c>
    </row>
    <row r="2725" spans="1:32">
      <c r="A2725">
        <v>4313</v>
      </c>
      <c r="B2725">
        <v>3413</v>
      </c>
      <c r="C2725" t="s">
        <v>197</v>
      </c>
      <c r="D2725" t="s">
        <v>1368</v>
      </c>
      <c r="E2725" t="s">
        <v>34</v>
      </c>
      <c r="F2725" t="s">
        <v>14357</v>
      </c>
      <c r="G2725" t="s">
        <v>14358</v>
      </c>
      <c r="H2725" t="s">
        <v>1301</v>
      </c>
      <c r="I2725" s="1">
        <v>30055</v>
      </c>
      <c r="J2725" t="s">
        <v>14359</v>
      </c>
      <c r="K2725" t="s">
        <v>14360</v>
      </c>
      <c r="L2725">
        <v>53416</v>
      </c>
      <c r="M2725" t="s">
        <v>1301</v>
      </c>
      <c r="N2725" s="1">
        <v>44692</v>
      </c>
      <c r="O2725" s="1">
        <v>44693</v>
      </c>
      <c r="P2725">
        <v>31</v>
      </c>
      <c r="Q2725">
        <v>2</v>
      </c>
      <c r="R2725" t="s">
        <v>53</v>
      </c>
      <c r="S2725">
        <v>4</v>
      </c>
      <c r="T2725">
        <v>1</v>
      </c>
      <c r="U2725">
        <v>1</v>
      </c>
      <c r="V2725">
        <v>135</v>
      </c>
      <c r="W2725" t="s">
        <v>41</v>
      </c>
      <c r="X2725" t="s">
        <v>14361</v>
      </c>
      <c r="Y2725" t="s">
        <v>81</v>
      </c>
      <c r="Z2725" s="1">
        <v>44670</v>
      </c>
      <c r="AA2725" s="2">
        <v>0.39297453703703705</v>
      </c>
      <c r="AB2725" s="2">
        <v>0.95837962962962964</v>
      </c>
      <c r="AC2725" t="s">
        <v>45</v>
      </c>
      <c r="AD2725" t="s">
        <v>44</v>
      </c>
      <c r="AE2725" t="s">
        <v>44</v>
      </c>
      <c r="AF2725">
        <v>135</v>
      </c>
    </row>
    <row r="2726" spans="1:32">
      <c r="A2726">
        <v>4314</v>
      </c>
      <c r="B2726">
        <v>3414</v>
      </c>
      <c r="C2726" t="s">
        <v>3527</v>
      </c>
      <c r="D2726" t="s">
        <v>126</v>
      </c>
      <c r="E2726" t="s">
        <v>48</v>
      </c>
      <c r="F2726" t="s">
        <v>14362</v>
      </c>
      <c r="G2726" t="s">
        <v>14363</v>
      </c>
      <c r="H2726" t="s">
        <v>457</v>
      </c>
      <c r="I2726" s="1">
        <v>25884</v>
      </c>
      <c r="J2726" t="s">
        <v>14364</v>
      </c>
      <c r="K2726" t="s">
        <v>14365</v>
      </c>
      <c r="L2726">
        <v>51961</v>
      </c>
      <c r="M2726" t="s">
        <v>457</v>
      </c>
      <c r="N2726" s="1">
        <v>44621</v>
      </c>
      <c r="O2726" s="1">
        <v>44622</v>
      </c>
      <c r="P2726">
        <v>53</v>
      </c>
      <c r="Q2726">
        <v>3</v>
      </c>
      <c r="R2726" t="s">
        <v>63</v>
      </c>
      <c r="S2726">
        <v>1</v>
      </c>
      <c r="T2726">
        <v>1</v>
      </c>
      <c r="U2726">
        <v>1</v>
      </c>
      <c r="V2726">
        <v>83</v>
      </c>
      <c r="W2726" t="s">
        <v>41</v>
      </c>
      <c r="X2726" t="s">
        <v>14366</v>
      </c>
      <c r="Y2726" t="s">
        <v>65</v>
      </c>
      <c r="Z2726" s="1">
        <v>44600</v>
      </c>
      <c r="AA2726" s="2">
        <v>0.61447916666666669</v>
      </c>
      <c r="AB2726" s="2">
        <v>0.61761574074074077</v>
      </c>
      <c r="AC2726" t="s">
        <v>45</v>
      </c>
      <c r="AD2726" t="s">
        <v>45</v>
      </c>
      <c r="AE2726" t="s">
        <v>44</v>
      </c>
      <c r="AF2726">
        <v>83</v>
      </c>
    </row>
    <row r="2727" spans="1:32">
      <c r="A2727">
        <v>4315</v>
      </c>
      <c r="B2727">
        <v>3415</v>
      </c>
      <c r="C2727" t="s">
        <v>1155</v>
      </c>
      <c r="D2727" t="s">
        <v>1269</v>
      </c>
      <c r="E2727" t="s">
        <v>34</v>
      </c>
      <c r="F2727" t="s">
        <v>14367</v>
      </c>
      <c r="G2727" t="s">
        <v>14368</v>
      </c>
      <c r="H2727" t="s">
        <v>530</v>
      </c>
      <c r="I2727" s="1">
        <v>35226</v>
      </c>
      <c r="J2727" t="s">
        <v>14369</v>
      </c>
      <c r="K2727" t="s">
        <v>14370</v>
      </c>
      <c r="L2727">
        <v>23350</v>
      </c>
      <c r="M2727" t="s">
        <v>530</v>
      </c>
      <c r="N2727" s="1">
        <v>44895</v>
      </c>
      <c r="O2727" s="1">
        <v>44899</v>
      </c>
      <c r="P2727">
        <v>84</v>
      </c>
      <c r="Q2727">
        <v>4</v>
      </c>
      <c r="R2727" t="s">
        <v>40</v>
      </c>
      <c r="S2727">
        <v>4</v>
      </c>
      <c r="T2727">
        <v>0</v>
      </c>
      <c r="U2727">
        <v>4</v>
      </c>
      <c r="V2727">
        <v>868</v>
      </c>
      <c r="W2727" t="s">
        <v>54</v>
      </c>
      <c r="X2727" t="s">
        <v>14371</v>
      </c>
      <c r="Y2727" t="s">
        <v>65</v>
      </c>
      <c r="Z2727" s="1">
        <v>44887</v>
      </c>
      <c r="AA2727" s="2">
        <v>0.93150462962962965</v>
      </c>
      <c r="AB2727" s="2">
        <v>0.26636574074074076</v>
      </c>
      <c r="AC2727" t="s">
        <v>45</v>
      </c>
      <c r="AD2727" t="s">
        <v>44</v>
      </c>
      <c r="AE2727" t="s">
        <v>44</v>
      </c>
      <c r="AF2727">
        <v>217</v>
      </c>
    </row>
    <row r="2728" spans="1:32">
      <c r="A2728">
        <v>4316</v>
      </c>
      <c r="B2728">
        <v>3416</v>
      </c>
      <c r="C2728" t="s">
        <v>602</v>
      </c>
      <c r="D2728" t="s">
        <v>14372</v>
      </c>
      <c r="E2728" t="s">
        <v>34</v>
      </c>
      <c r="F2728" t="s">
        <v>14373</v>
      </c>
      <c r="G2728" t="s">
        <v>14374</v>
      </c>
      <c r="H2728" t="s">
        <v>70</v>
      </c>
      <c r="I2728" s="1">
        <v>31501</v>
      </c>
      <c r="J2728" t="s">
        <v>14375</v>
      </c>
      <c r="K2728" t="s">
        <v>14376</v>
      </c>
      <c r="L2728">
        <v>6817</v>
      </c>
      <c r="M2728" t="s">
        <v>70</v>
      </c>
      <c r="N2728" s="1">
        <v>44876</v>
      </c>
      <c r="O2728" s="1">
        <v>44877</v>
      </c>
      <c r="P2728">
        <v>96</v>
      </c>
      <c r="Q2728">
        <v>4</v>
      </c>
      <c r="R2728" t="s">
        <v>40</v>
      </c>
      <c r="S2728">
        <v>2</v>
      </c>
      <c r="T2728">
        <v>2</v>
      </c>
      <c r="U2728">
        <v>1</v>
      </c>
      <c r="V2728">
        <v>222</v>
      </c>
      <c r="W2728" t="s">
        <v>41</v>
      </c>
      <c r="X2728" t="s">
        <v>14377</v>
      </c>
      <c r="Y2728" t="s">
        <v>6</v>
      </c>
      <c r="Z2728" s="1">
        <v>44866</v>
      </c>
      <c r="AA2728" s="2">
        <v>6.7673611111111115E-2</v>
      </c>
      <c r="AB2728" s="2">
        <v>0.48789351851851853</v>
      </c>
      <c r="AC2728" t="s">
        <v>44</v>
      </c>
      <c r="AD2728" t="s">
        <v>44</v>
      </c>
      <c r="AE2728" t="s">
        <v>45</v>
      </c>
      <c r="AF2728">
        <v>222</v>
      </c>
    </row>
    <row r="2729" spans="1:32">
      <c r="A2729">
        <v>4319</v>
      </c>
      <c r="B2729">
        <v>3419</v>
      </c>
      <c r="C2729" t="s">
        <v>1966</v>
      </c>
      <c r="D2729" t="s">
        <v>14378</v>
      </c>
      <c r="E2729" t="s">
        <v>34</v>
      </c>
      <c r="F2729" t="s">
        <v>14379</v>
      </c>
      <c r="G2729" t="s">
        <v>14380</v>
      </c>
      <c r="H2729" t="s">
        <v>725</v>
      </c>
      <c r="I2729" s="1">
        <v>32050</v>
      </c>
      <c r="J2729" t="s">
        <v>14381</v>
      </c>
      <c r="K2729" t="s">
        <v>14382</v>
      </c>
      <c r="L2729">
        <v>38044</v>
      </c>
      <c r="M2729" t="s">
        <v>725</v>
      </c>
      <c r="N2729" s="1">
        <v>44591</v>
      </c>
      <c r="O2729" s="1">
        <v>44595</v>
      </c>
      <c r="P2729">
        <v>41</v>
      </c>
      <c r="Q2729">
        <v>2</v>
      </c>
      <c r="R2729" t="s">
        <v>63</v>
      </c>
      <c r="S2729">
        <v>3</v>
      </c>
      <c r="T2729">
        <v>2</v>
      </c>
      <c r="U2729">
        <v>4</v>
      </c>
      <c r="V2729">
        <v>332</v>
      </c>
      <c r="W2729" t="s">
        <v>54</v>
      </c>
      <c r="X2729" t="s">
        <v>14383</v>
      </c>
      <c r="Y2729" t="s">
        <v>6</v>
      </c>
      <c r="Z2729" s="1">
        <v>44586</v>
      </c>
      <c r="AA2729" s="2">
        <v>0.7984606481481481</v>
      </c>
      <c r="AB2729" s="2">
        <v>0.3307060185185185</v>
      </c>
      <c r="AC2729" t="s">
        <v>45</v>
      </c>
      <c r="AD2729" t="s">
        <v>45</v>
      </c>
      <c r="AE2729" t="s">
        <v>45</v>
      </c>
      <c r="AF2729">
        <v>83</v>
      </c>
    </row>
    <row r="2730" spans="1:32">
      <c r="A2730">
        <v>4320</v>
      </c>
      <c r="B2730">
        <v>3420</v>
      </c>
      <c r="C2730" t="s">
        <v>13134</v>
      </c>
      <c r="D2730" t="s">
        <v>83</v>
      </c>
      <c r="E2730" t="s">
        <v>34</v>
      </c>
      <c r="F2730" t="s">
        <v>14384</v>
      </c>
      <c r="G2730" t="s">
        <v>14385</v>
      </c>
      <c r="H2730" t="s">
        <v>115</v>
      </c>
      <c r="I2730" s="1">
        <v>31420</v>
      </c>
      <c r="J2730" t="s">
        <v>14386</v>
      </c>
      <c r="K2730" t="s">
        <v>14387</v>
      </c>
      <c r="L2730">
        <v>41044</v>
      </c>
      <c r="M2730" t="s">
        <v>115</v>
      </c>
      <c r="N2730" s="1">
        <v>44781</v>
      </c>
      <c r="O2730" s="1">
        <v>44783</v>
      </c>
      <c r="P2730">
        <v>53</v>
      </c>
      <c r="Q2730">
        <v>3</v>
      </c>
      <c r="R2730" t="s">
        <v>63</v>
      </c>
      <c r="S2730">
        <v>2</v>
      </c>
      <c r="T2730">
        <v>2</v>
      </c>
      <c r="U2730">
        <v>2</v>
      </c>
      <c r="V2730">
        <v>144</v>
      </c>
      <c r="W2730" t="s">
        <v>41</v>
      </c>
      <c r="X2730" t="s">
        <v>14388</v>
      </c>
      <c r="Y2730" t="s">
        <v>81</v>
      </c>
      <c r="Z2730" s="1">
        <v>44742</v>
      </c>
      <c r="AA2730" s="2">
        <v>0.55562500000000004</v>
      </c>
      <c r="AB2730" s="2">
        <v>0.73752314814814823</v>
      </c>
      <c r="AC2730" t="s">
        <v>45</v>
      </c>
      <c r="AD2730" t="s">
        <v>44</v>
      </c>
      <c r="AE2730" t="s">
        <v>45</v>
      </c>
      <c r="AF2730">
        <v>72</v>
      </c>
    </row>
    <row r="2731" spans="1:32">
      <c r="A2731">
        <v>4321</v>
      </c>
      <c r="B2731">
        <v>3421</v>
      </c>
      <c r="C2731" t="s">
        <v>1639</v>
      </c>
      <c r="D2731" t="s">
        <v>5157</v>
      </c>
      <c r="E2731" t="s">
        <v>34</v>
      </c>
      <c r="F2731" t="s">
        <v>14389</v>
      </c>
      <c r="G2731" t="s">
        <v>14390</v>
      </c>
      <c r="H2731" t="s">
        <v>295</v>
      </c>
      <c r="I2731" s="1">
        <v>32698</v>
      </c>
      <c r="J2731" t="s">
        <v>14391</v>
      </c>
      <c r="K2731" t="s">
        <v>14392</v>
      </c>
      <c r="L2731">
        <v>63265</v>
      </c>
      <c r="M2731" t="s">
        <v>295</v>
      </c>
      <c r="N2731" s="1">
        <v>44778</v>
      </c>
      <c r="O2731" s="1">
        <v>44779</v>
      </c>
      <c r="P2731">
        <v>33</v>
      </c>
      <c r="Q2731">
        <v>2</v>
      </c>
      <c r="R2731" t="s">
        <v>40</v>
      </c>
      <c r="S2731">
        <v>3</v>
      </c>
      <c r="T2731">
        <v>0</v>
      </c>
      <c r="U2731">
        <v>1</v>
      </c>
      <c r="V2731">
        <v>217</v>
      </c>
      <c r="W2731" t="s">
        <v>54</v>
      </c>
      <c r="X2731" t="s">
        <v>14393</v>
      </c>
      <c r="Y2731" t="s">
        <v>6</v>
      </c>
      <c r="Z2731" s="1">
        <v>44765</v>
      </c>
      <c r="AA2731" s="2">
        <v>0.44079861111111113</v>
      </c>
      <c r="AB2731" s="2">
        <v>9.2754629629629617E-2</v>
      </c>
      <c r="AC2731" t="s">
        <v>45</v>
      </c>
      <c r="AD2731" t="s">
        <v>45</v>
      </c>
      <c r="AE2731" t="s">
        <v>44</v>
      </c>
      <c r="AF2731">
        <v>217</v>
      </c>
    </row>
    <row r="2732" spans="1:32">
      <c r="A2732">
        <v>4322</v>
      </c>
      <c r="B2732">
        <v>3422</v>
      </c>
      <c r="C2732" t="s">
        <v>803</v>
      </c>
      <c r="D2732" t="s">
        <v>3784</v>
      </c>
      <c r="E2732" t="s">
        <v>48</v>
      </c>
      <c r="F2732" t="s">
        <v>14394</v>
      </c>
      <c r="G2732" t="s">
        <v>14395</v>
      </c>
      <c r="H2732" t="s">
        <v>272</v>
      </c>
      <c r="I2732" s="1">
        <v>29865</v>
      </c>
      <c r="J2732" t="s">
        <v>14396</v>
      </c>
      <c r="K2732" t="s">
        <v>14397</v>
      </c>
      <c r="L2732">
        <v>16260</v>
      </c>
      <c r="M2732" t="s">
        <v>272</v>
      </c>
      <c r="N2732" s="1">
        <v>44830</v>
      </c>
      <c r="O2732" s="1">
        <v>44831</v>
      </c>
      <c r="P2732">
        <v>42</v>
      </c>
      <c r="Q2732">
        <v>2</v>
      </c>
      <c r="R2732" t="s">
        <v>40</v>
      </c>
      <c r="S2732">
        <v>1</v>
      </c>
      <c r="T2732">
        <v>2</v>
      </c>
      <c r="U2732">
        <v>1</v>
      </c>
      <c r="V2732">
        <v>237</v>
      </c>
      <c r="W2732" t="s">
        <v>41</v>
      </c>
      <c r="X2732" t="s">
        <v>14398</v>
      </c>
      <c r="Y2732" t="s">
        <v>81</v>
      </c>
      <c r="Z2732" s="1">
        <v>44814</v>
      </c>
      <c r="AA2732" s="2">
        <v>0.32512731481481483</v>
      </c>
      <c r="AB2732" s="2">
        <v>0.74962962962962953</v>
      </c>
      <c r="AC2732" t="s">
        <v>45</v>
      </c>
      <c r="AD2732" t="s">
        <v>45</v>
      </c>
      <c r="AE2732" t="s">
        <v>44</v>
      </c>
      <c r="AF2732">
        <v>237</v>
      </c>
    </row>
    <row r="2733" spans="1:32">
      <c r="A2733">
        <v>4323</v>
      </c>
      <c r="B2733">
        <v>3423</v>
      </c>
      <c r="C2733" t="s">
        <v>2189</v>
      </c>
      <c r="D2733" t="s">
        <v>2828</v>
      </c>
      <c r="E2733" t="s">
        <v>34</v>
      </c>
      <c r="F2733" t="s">
        <v>14399</v>
      </c>
      <c r="G2733" t="s">
        <v>14400</v>
      </c>
      <c r="H2733" t="s">
        <v>171</v>
      </c>
      <c r="I2733" s="1">
        <v>30439</v>
      </c>
      <c r="J2733" t="s">
        <v>14401</v>
      </c>
      <c r="K2733" t="s">
        <v>14402</v>
      </c>
      <c r="L2733">
        <v>44611</v>
      </c>
      <c r="M2733" t="s">
        <v>171</v>
      </c>
      <c r="N2733" s="1">
        <v>44925</v>
      </c>
      <c r="O2733" s="1">
        <v>44927</v>
      </c>
      <c r="P2733">
        <v>41</v>
      </c>
      <c r="Q2733">
        <v>2</v>
      </c>
      <c r="R2733" t="s">
        <v>63</v>
      </c>
      <c r="S2733">
        <v>1</v>
      </c>
      <c r="T2733">
        <v>2</v>
      </c>
      <c r="U2733">
        <v>2</v>
      </c>
      <c r="V2733">
        <v>162</v>
      </c>
      <c r="W2733" t="s">
        <v>54</v>
      </c>
      <c r="X2733" t="s">
        <v>14403</v>
      </c>
      <c r="Y2733" t="s">
        <v>65</v>
      </c>
      <c r="Z2733" s="1">
        <v>44914</v>
      </c>
      <c r="AA2733" s="2">
        <v>0.72304398148148152</v>
      </c>
      <c r="AB2733" s="2">
        <v>0.66567129629629629</v>
      </c>
      <c r="AC2733" t="s">
        <v>45</v>
      </c>
      <c r="AD2733" t="s">
        <v>45</v>
      </c>
      <c r="AE2733" t="s">
        <v>45</v>
      </c>
      <c r="AF2733">
        <v>81</v>
      </c>
    </row>
    <row r="2734" spans="1:32">
      <c r="A2734">
        <v>4324</v>
      </c>
      <c r="B2734">
        <v>3424</v>
      </c>
      <c r="C2734" t="s">
        <v>1139</v>
      </c>
      <c r="D2734" t="s">
        <v>7716</v>
      </c>
      <c r="E2734" t="s">
        <v>48</v>
      </c>
      <c r="F2734" t="s">
        <v>14404</v>
      </c>
      <c r="G2734" t="s">
        <v>14405</v>
      </c>
      <c r="H2734" t="s">
        <v>209</v>
      </c>
      <c r="I2734" s="1">
        <v>25269</v>
      </c>
      <c r="J2734" t="s">
        <v>14406</v>
      </c>
      <c r="K2734" t="s">
        <v>14407</v>
      </c>
      <c r="L2734">
        <v>18367</v>
      </c>
      <c r="M2734" t="s">
        <v>209</v>
      </c>
      <c r="N2734" s="1">
        <v>44720</v>
      </c>
      <c r="O2734" s="1">
        <v>44725</v>
      </c>
      <c r="P2734">
        <v>71</v>
      </c>
      <c r="Q2734">
        <v>3</v>
      </c>
      <c r="R2734" t="s">
        <v>63</v>
      </c>
      <c r="S2734">
        <v>3</v>
      </c>
      <c r="T2734">
        <v>2</v>
      </c>
      <c r="U2734">
        <v>5</v>
      </c>
      <c r="V2734">
        <v>435</v>
      </c>
      <c r="W2734" t="s">
        <v>54</v>
      </c>
      <c r="X2734" t="s">
        <v>14408</v>
      </c>
      <c r="Y2734" t="s">
        <v>65</v>
      </c>
      <c r="Z2734" s="1">
        <v>44682</v>
      </c>
      <c r="AA2734" s="2">
        <v>0.84936342592592595</v>
      </c>
      <c r="AB2734" s="2">
        <v>0.56699074074074074</v>
      </c>
      <c r="AC2734" t="s">
        <v>44</v>
      </c>
      <c r="AD2734" t="s">
        <v>45</v>
      </c>
      <c r="AE2734" t="s">
        <v>45</v>
      </c>
      <c r="AF2734">
        <v>87</v>
      </c>
    </row>
    <row r="2735" spans="1:32">
      <c r="A2735">
        <v>4327</v>
      </c>
      <c r="B2735">
        <v>3427</v>
      </c>
      <c r="C2735" t="s">
        <v>5703</v>
      </c>
      <c r="D2735" t="s">
        <v>99</v>
      </c>
      <c r="E2735" t="s">
        <v>34</v>
      </c>
      <c r="F2735" t="s">
        <v>14409</v>
      </c>
      <c r="G2735" t="s">
        <v>14410</v>
      </c>
      <c r="H2735" t="s">
        <v>122</v>
      </c>
      <c r="I2735" s="1">
        <v>16313</v>
      </c>
      <c r="J2735" t="s">
        <v>14411</v>
      </c>
      <c r="K2735" t="s">
        <v>14412</v>
      </c>
      <c r="L2735">
        <v>85866</v>
      </c>
      <c r="M2735" t="s">
        <v>122</v>
      </c>
      <c r="N2735" s="1">
        <v>44751</v>
      </c>
      <c r="O2735" s="1">
        <v>44752</v>
      </c>
      <c r="P2735">
        <v>13</v>
      </c>
      <c r="Q2735">
        <v>1</v>
      </c>
      <c r="R2735" t="s">
        <v>53</v>
      </c>
      <c r="S2735">
        <v>3</v>
      </c>
      <c r="T2735">
        <v>0</v>
      </c>
      <c r="U2735">
        <v>1</v>
      </c>
      <c r="V2735">
        <v>148</v>
      </c>
      <c r="W2735" t="s">
        <v>54</v>
      </c>
      <c r="X2735" t="s">
        <v>14413</v>
      </c>
      <c r="Y2735" t="s">
        <v>6</v>
      </c>
      <c r="Z2735" s="1">
        <v>44722</v>
      </c>
      <c r="AA2735" s="2">
        <v>7.7650462962962963E-2</v>
      </c>
      <c r="AB2735" s="2">
        <v>0.92052083333333334</v>
      </c>
      <c r="AC2735" t="s">
        <v>45</v>
      </c>
      <c r="AD2735" t="s">
        <v>44</v>
      </c>
      <c r="AE2735" t="s">
        <v>45</v>
      </c>
      <c r="AF2735">
        <v>148</v>
      </c>
    </row>
    <row r="2736" spans="1:32">
      <c r="A2736">
        <v>4328</v>
      </c>
      <c r="B2736">
        <v>3428</v>
      </c>
      <c r="C2736" t="s">
        <v>1015</v>
      </c>
      <c r="D2736" t="s">
        <v>7928</v>
      </c>
      <c r="E2736" t="s">
        <v>34</v>
      </c>
      <c r="F2736" t="s">
        <v>14414</v>
      </c>
      <c r="G2736" t="s">
        <v>14415</v>
      </c>
      <c r="H2736" t="s">
        <v>330</v>
      </c>
      <c r="I2736" s="1">
        <v>30679</v>
      </c>
      <c r="J2736" t="s">
        <v>14416</v>
      </c>
      <c r="K2736" t="s">
        <v>14417</v>
      </c>
      <c r="L2736">
        <v>93183</v>
      </c>
      <c r="M2736" t="s">
        <v>330</v>
      </c>
      <c r="N2736" s="1">
        <v>44941</v>
      </c>
      <c r="O2736" s="1">
        <v>44942</v>
      </c>
      <c r="P2736">
        <v>10</v>
      </c>
      <c r="Q2736">
        <v>1</v>
      </c>
      <c r="R2736" t="s">
        <v>53</v>
      </c>
      <c r="S2736">
        <v>1</v>
      </c>
      <c r="T2736">
        <v>2</v>
      </c>
      <c r="U2736">
        <v>1</v>
      </c>
      <c r="V2736">
        <v>132</v>
      </c>
      <c r="W2736" t="s">
        <v>54</v>
      </c>
      <c r="X2736" t="s">
        <v>14418</v>
      </c>
      <c r="Y2736" t="s">
        <v>65</v>
      </c>
      <c r="Z2736" s="1">
        <v>44903</v>
      </c>
      <c r="AA2736" s="2">
        <v>0.88473379629629623</v>
      </c>
      <c r="AB2736" s="2">
        <v>0.66525462962962967</v>
      </c>
      <c r="AC2736" t="s">
        <v>44</v>
      </c>
      <c r="AD2736" t="s">
        <v>44</v>
      </c>
      <c r="AE2736" t="s">
        <v>44</v>
      </c>
      <c r="AF2736">
        <v>132</v>
      </c>
    </row>
    <row r="2737" spans="1:32">
      <c r="A2737">
        <v>4331</v>
      </c>
      <c r="B2737">
        <v>3431</v>
      </c>
      <c r="C2737" t="s">
        <v>6880</v>
      </c>
      <c r="D2737" t="s">
        <v>1433</v>
      </c>
      <c r="E2737" t="s">
        <v>34</v>
      </c>
      <c r="F2737" t="s">
        <v>14419</v>
      </c>
      <c r="G2737" t="s">
        <v>14420</v>
      </c>
      <c r="H2737" t="s">
        <v>330</v>
      </c>
      <c r="I2737" s="1">
        <v>20763</v>
      </c>
      <c r="J2737" t="s">
        <v>14421</v>
      </c>
      <c r="K2737" t="s">
        <v>14422</v>
      </c>
      <c r="L2737">
        <v>10019</v>
      </c>
      <c r="M2737" t="s">
        <v>330</v>
      </c>
      <c r="N2737" s="1">
        <v>44880</v>
      </c>
      <c r="O2737" s="1">
        <v>44881</v>
      </c>
      <c r="P2737">
        <v>38</v>
      </c>
      <c r="Q2737">
        <v>2</v>
      </c>
      <c r="R2737" t="s">
        <v>63</v>
      </c>
      <c r="S2737">
        <v>3</v>
      </c>
      <c r="T2737">
        <v>0</v>
      </c>
      <c r="U2737">
        <v>1</v>
      </c>
      <c r="V2737">
        <v>87</v>
      </c>
      <c r="W2737" t="s">
        <v>41</v>
      </c>
      <c r="X2737" t="s">
        <v>14423</v>
      </c>
      <c r="Y2737" t="s">
        <v>81</v>
      </c>
      <c r="Z2737" s="1">
        <v>44873</v>
      </c>
      <c r="AA2737" s="2">
        <v>4.5300925925925932E-2</v>
      </c>
      <c r="AB2737" s="2">
        <v>0.34722222222222227</v>
      </c>
      <c r="AC2737" t="s">
        <v>44</v>
      </c>
      <c r="AD2737" t="s">
        <v>45</v>
      </c>
      <c r="AE2737" t="s">
        <v>45</v>
      </c>
      <c r="AF2737">
        <v>87</v>
      </c>
    </row>
    <row r="2738" spans="1:32">
      <c r="A2738">
        <v>4334</v>
      </c>
      <c r="B2738">
        <v>3434</v>
      </c>
      <c r="C2738" t="s">
        <v>1802</v>
      </c>
      <c r="D2738" t="s">
        <v>716</v>
      </c>
      <c r="E2738" t="s">
        <v>48</v>
      </c>
      <c r="F2738" t="s">
        <v>14424</v>
      </c>
      <c r="G2738" t="s">
        <v>14425</v>
      </c>
      <c r="H2738" t="s">
        <v>904</v>
      </c>
      <c r="I2738" s="1">
        <v>22547</v>
      </c>
      <c r="J2738" t="s">
        <v>14426</v>
      </c>
      <c r="K2738" t="s">
        <v>14427</v>
      </c>
      <c r="L2738">
        <v>70220</v>
      </c>
      <c r="M2738" t="s">
        <v>904</v>
      </c>
      <c r="N2738" s="1">
        <v>44660</v>
      </c>
      <c r="O2738" s="1">
        <v>44661</v>
      </c>
      <c r="P2738">
        <v>53</v>
      </c>
      <c r="Q2738">
        <v>3</v>
      </c>
      <c r="R2738" t="s">
        <v>63</v>
      </c>
      <c r="S2738">
        <v>4</v>
      </c>
      <c r="T2738">
        <v>2</v>
      </c>
      <c r="U2738">
        <v>1</v>
      </c>
      <c r="V2738">
        <v>84</v>
      </c>
      <c r="W2738" t="s">
        <v>41</v>
      </c>
      <c r="X2738" t="s">
        <v>14428</v>
      </c>
      <c r="Y2738" t="s">
        <v>81</v>
      </c>
      <c r="Z2738" s="1">
        <v>44635</v>
      </c>
      <c r="AA2738" s="2">
        <v>0.97370370370370374</v>
      </c>
      <c r="AB2738" s="2">
        <v>0.73074074074074069</v>
      </c>
      <c r="AC2738" t="s">
        <v>44</v>
      </c>
      <c r="AD2738" t="s">
        <v>44</v>
      </c>
      <c r="AE2738" t="s">
        <v>45</v>
      </c>
      <c r="AF2738">
        <v>84</v>
      </c>
    </row>
    <row r="2739" spans="1:32">
      <c r="A2739">
        <v>4337</v>
      </c>
      <c r="B2739">
        <v>3437</v>
      </c>
      <c r="C2739" t="s">
        <v>4218</v>
      </c>
      <c r="D2739" t="s">
        <v>2492</v>
      </c>
      <c r="E2739" t="s">
        <v>48</v>
      </c>
      <c r="F2739" t="s">
        <v>14429</v>
      </c>
      <c r="G2739" t="s">
        <v>14430</v>
      </c>
      <c r="H2739" t="s">
        <v>692</v>
      </c>
      <c r="I2739" s="1">
        <v>31633</v>
      </c>
      <c r="J2739" t="s">
        <v>14431</v>
      </c>
      <c r="K2739" t="s">
        <v>14432</v>
      </c>
      <c r="L2739">
        <v>11120</v>
      </c>
      <c r="M2739" t="s">
        <v>692</v>
      </c>
      <c r="N2739" s="1">
        <v>44603</v>
      </c>
      <c r="O2739" s="1">
        <v>44608</v>
      </c>
      <c r="P2739">
        <v>31</v>
      </c>
      <c r="Q2739">
        <v>2</v>
      </c>
      <c r="R2739" t="s">
        <v>53</v>
      </c>
      <c r="S2739">
        <v>1</v>
      </c>
      <c r="T2739">
        <v>0</v>
      </c>
      <c r="U2739">
        <v>5</v>
      </c>
      <c r="V2739">
        <v>670</v>
      </c>
      <c r="W2739" t="s">
        <v>54</v>
      </c>
      <c r="X2739" t="s">
        <v>14433</v>
      </c>
      <c r="Y2739" t="s">
        <v>65</v>
      </c>
      <c r="Z2739" s="1">
        <v>44592</v>
      </c>
      <c r="AA2739" s="2">
        <v>9.7731481481481475E-2</v>
      </c>
      <c r="AB2739" s="2">
        <v>9.2592592592592601E-2</v>
      </c>
      <c r="AC2739" t="s">
        <v>45</v>
      </c>
      <c r="AD2739" t="s">
        <v>44</v>
      </c>
      <c r="AE2739" t="s">
        <v>45</v>
      </c>
      <c r="AF2739">
        <v>134</v>
      </c>
    </row>
    <row r="2740" spans="1:32">
      <c r="A2740">
        <v>4338</v>
      </c>
      <c r="B2740">
        <v>3438</v>
      </c>
      <c r="C2740" t="s">
        <v>662</v>
      </c>
      <c r="D2740" t="s">
        <v>1062</v>
      </c>
      <c r="E2740" t="s">
        <v>48</v>
      </c>
      <c r="F2740" t="s">
        <v>14434</v>
      </c>
      <c r="G2740" t="s">
        <v>14435</v>
      </c>
      <c r="H2740" t="s">
        <v>1251</v>
      </c>
      <c r="I2740" s="1">
        <v>33578</v>
      </c>
      <c r="J2740" t="s">
        <v>14436</v>
      </c>
      <c r="K2740" t="s">
        <v>14437</v>
      </c>
      <c r="L2740">
        <v>64350</v>
      </c>
      <c r="M2740" t="s">
        <v>1251</v>
      </c>
      <c r="N2740" s="1">
        <v>44605</v>
      </c>
      <c r="O2740" s="1">
        <v>44610</v>
      </c>
      <c r="P2740">
        <v>60</v>
      </c>
      <c r="Q2740">
        <v>3</v>
      </c>
      <c r="R2740" t="s">
        <v>40</v>
      </c>
      <c r="S2740">
        <v>3</v>
      </c>
      <c r="T2740">
        <v>1</v>
      </c>
      <c r="U2740">
        <v>5</v>
      </c>
      <c r="V2740">
        <v>1015</v>
      </c>
      <c r="W2740" t="s">
        <v>54</v>
      </c>
      <c r="X2740" t="s">
        <v>14438</v>
      </c>
      <c r="Y2740" t="s">
        <v>43</v>
      </c>
      <c r="Z2740" s="1">
        <v>44579</v>
      </c>
      <c r="AA2740" s="2">
        <v>0.48153935185185182</v>
      </c>
      <c r="AB2740" s="2">
        <v>0.25709490740740742</v>
      </c>
      <c r="AC2740" t="s">
        <v>44</v>
      </c>
      <c r="AD2740" t="s">
        <v>44</v>
      </c>
      <c r="AE2740" t="s">
        <v>45</v>
      </c>
      <c r="AF2740">
        <v>203</v>
      </c>
    </row>
    <row r="2741" spans="1:32">
      <c r="A2741">
        <v>4339</v>
      </c>
      <c r="B2741">
        <v>3439</v>
      </c>
      <c r="C2741" t="s">
        <v>139</v>
      </c>
      <c r="D2741" t="s">
        <v>703</v>
      </c>
      <c r="E2741" t="s">
        <v>48</v>
      </c>
      <c r="F2741" t="s">
        <v>14439</v>
      </c>
      <c r="G2741" t="s">
        <v>14440</v>
      </c>
      <c r="H2741" t="s">
        <v>171</v>
      </c>
      <c r="I2741" s="1">
        <v>33848</v>
      </c>
      <c r="J2741" t="s">
        <v>14441</v>
      </c>
      <c r="K2741" t="s">
        <v>14442</v>
      </c>
      <c r="L2741">
        <v>80703</v>
      </c>
      <c r="M2741" t="s">
        <v>171</v>
      </c>
      <c r="N2741" s="1">
        <v>44626</v>
      </c>
      <c r="O2741" s="1">
        <v>44629</v>
      </c>
      <c r="P2741">
        <v>7</v>
      </c>
      <c r="Q2741">
        <v>1</v>
      </c>
      <c r="R2741" t="s">
        <v>53</v>
      </c>
      <c r="S2741">
        <v>4</v>
      </c>
      <c r="T2741">
        <v>2</v>
      </c>
      <c r="U2741">
        <v>3</v>
      </c>
      <c r="V2741">
        <v>369</v>
      </c>
      <c r="W2741" t="s">
        <v>54</v>
      </c>
      <c r="X2741" t="s">
        <v>14443</v>
      </c>
      <c r="Y2741" t="s">
        <v>81</v>
      </c>
      <c r="Z2741" s="1">
        <v>44610</v>
      </c>
      <c r="AA2741" s="2">
        <v>0.28532407407407406</v>
      </c>
      <c r="AB2741" s="2">
        <v>0.42464120370370373</v>
      </c>
      <c r="AC2741" t="s">
        <v>44</v>
      </c>
      <c r="AD2741" t="s">
        <v>44</v>
      </c>
      <c r="AE2741" t="s">
        <v>44</v>
      </c>
      <c r="AF2741">
        <v>123</v>
      </c>
    </row>
    <row r="2742" spans="1:32">
      <c r="A2742">
        <v>4340</v>
      </c>
      <c r="B2742">
        <v>3440</v>
      </c>
      <c r="C2742" t="s">
        <v>1316</v>
      </c>
      <c r="D2742" t="s">
        <v>8794</v>
      </c>
      <c r="E2742" t="s">
        <v>48</v>
      </c>
      <c r="F2742" t="s">
        <v>14444</v>
      </c>
      <c r="G2742" t="s">
        <v>14445</v>
      </c>
      <c r="H2742" t="s">
        <v>122</v>
      </c>
      <c r="I2742" s="1">
        <v>28449</v>
      </c>
      <c r="J2742" t="s">
        <v>14446</v>
      </c>
      <c r="K2742" t="s">
        <v>14447</v>
      </c>
      <c r="L2742">
        <v>82186</v>
      </c>
      <c r="M2742" t="s">
        <v>122</v>
      </c>
      <c r="N2742" s="1">
        <v>44938</v>
      </c>
      <c r="O2742" s="1">
        <v>44942</v>
      </c>
      <c r="P2742">
        <v>63</v>
      </c>
      <c r="Q2742">
        <v>3</v>
      </c>
      <c r="R2742" t="s">
        <v>40</v>
      </c>
      <c r="S2742">
        <v>4</v>
      </c>
      <c r="T2742">
        <v>0</v>
      </c>
      <c r="U2742">
        <v>4</v>
      </c>
      <c r="V2742">
        <v>804</v>
      </c>
      <c r="W2742" t="s">
        <v>41</v>
      </c>
      <c r="X2742" t="s">
        <v>14448</v>
      </c>
      <c r="Y2742" t="s">
        <v>6</v>
      </c>
      <c r="Z2742" s="1">
        <v>44906</v>
      </c>
      <c r="AA2742" s="2">
        <v>0.12658564814814816</v>
      </c>
      <c r="AB2742" s="2">
        <v>8.1956018518518511E-2</v>
      </c>
      <c r="AC2742" t="s">
        <v>44</v>
      </c>
      <c r="AD2742" t="s">
        <v>45</v>
      </c>
      <c r="AE2742" t="s">
        <v>45</v>
      </c>
      <c r="AF2742">
        <v>201</v>
      </c>
    </row>
    <row r="2743" spans="1:32">
      <c r="A2743">
        <v>4341</v>
      </c>
      <c r="B2743">
        <v>3441</v>
      </c>
      <c r="C2743" t="s">
        <v>229</v>
      </c>
      <c r="D2743" t="s">
        <v>14449</v>
      </c>
      <c r="E2743" t="s">
        <v>34</v>
      </c>
      <c r="F2743" t="s">
        <v>14450</v>
      </c>
      <c r="G2743" t="s">
        <v>14451</v>
      </c>
      <c r="H2743" t="s">
        <v>423</v>
      </c>
      <c r="I2743" s="1">
        <v>24965</v>
      </c>
      <c r="J2743" t="s">
        <v>14452</v>
      </c>
      <c r="K2743" t="s">
        <v>14453</v>
      </c>
      <c r="L2743">
        <v>22195</v>
      </c>
      <c r="M2743" t="s">
        <v>423</v>
      </c>
      <c r="N2743" s="1">
        <v>44641</v>
      </c>
      <c r="O2743" s="1">
        <v>44642</v>
      </c>
      <c r="P2743">
        <v>25</v>
      </c>
      <c r="Q2743">
        <v>1</v>
      </c>
      <c r="R2743" t="s">
        <v>53</v>
      </c>
      <c r="S2743">
        <v>4</v>
      </c>
      <c r="T2743">
        <v>1</v>
      </c>
      <c r="U2743">
        <v>1</v>
      </c>
      <c r="V2743">
        <v>129</v>
      </c>
      <c r="W2743" t="s">
        <v>54</v>
      </c>
      <c r="X2743" t="s">
        <v>14454</v>
      </c>
      <c r="Y2743" t="s">
        <v>65</v>
      </c>
      <c r="Z2743" s="1">
        <v>44624</v>
      </c>
      <c r="AA2743" s="2">
        <v>0.3223611111111111</v>
      </c>
      <c r="AB2743" s="2">
        <v>0.79390046296296291</v>
      </c>
      <c r="AC2743" t="s">
        <v>44</v>
      </c>
      <c r="AD2743" t="s">
        <v>44</v>
      </c>
      <c r="AE2743" t="s">
        <v>45</v>
      </c>
      <c r="AF2743">
        <v>129</v>
      </c>
    </row>
    <row r="2744" spans="1:32">
      <c r="A2744">
        <v>4342</v>
      </c>
      <c r="B2744">
        <v>3442</v>
      </c>
      <c r="C2744" t="s">
        <v>5984</v>
      </c>
      <c r="D2744" t="s">
        <v>841</v>
      </c>
      <c r="E2744" t="s">
        <v>48</v>
      </c>
      <c r="F2744" t="s">
        <v>14455</v>
      </c>
      <c r="G2744" t="s">
        <v>14456</v>
      </c>
      <c r="H2744" t="s">
        <v>77</v>
      </c>
      <c r="I2744" s="1">
        <v>21834</v>
      </c>
      <c r="J2744" t="s">
        <v>14457</v>
      </c>
      <c r="K2744" t="s">
        <v>14458</v>
      </c>
      <c r="L2744">
        <v>44305</v>
      </c>
      <c r="M2744" t="s">
        <v>77</v>
      </c>
      <c r="N2744" s="1">
        <v>44679</v>
      </c>
      <c r="O2744" s="1">
        <v>44680</v>
      </c>
      <c r="P2744">
        <v>63</v>
      </c>
      <c r="Q2744">
        <v>3</v>
      </c>
      <c r="R2744" t="s">
        <v>40</v>
      </c>
      <c r="S2744">
        <v>4</v>
      </c>
      <c r="T2744">
        <v>0</v>
      </c>
      <c r="U2744">
        <v>1</v>
      </c>
      <c r="V2744">
        <v>219</v>
      </c>
      <c r="W2744" t="s">
        <v>54</v>
      </c>
      <c r="X2744" t="s">
        <v>14459</v>
      </c>
      <c r="Y2744" t="s">
        <v>43</v>
      </c>
      <c r="Z2744" s="1">
        <v>44658</v>
      </c>
      <c r="AA2744" s="2">
        <v>0.1744097222222222</v>
      </c>
      <c r="AB2744" s="2">
        <v>0.44678240740740738</v>
      </c>
      <c r="AC2744" t="s">
        <v>45</v>
      </c>
      <c r="AD2744" t="s">
        <v>45</v>
      </c>
      <c r="AE2744" t="s">
        <v>45</v>
      </c>
      <c r="AF2744">
        <v>219</v>
      </c>
    </row>
    <row r="2745" spans="1:32">
      <c r="A2745">
        <v>4343</v>
      </c>
      <c r="B2745">
        <v>3443</v>
      </c>
      <c r="C2745" t="s">
        <v>139</v>
      </c>
      <c r="D2745" t="s">
        <v>161</v>
      </c>
      <c r="E2745" t="s">
        <v>34</v>
      </c>
      <c r="F2745" t="s">
        <v>14460</v>
      </c>
      <c r="G2745" t="s">
        <v>14461</v>
      </c>
      <c r="H2745" t="s">
        <v>692</v>
      </c>
      <c r="I2745" s="1">
        <v>17352</v>
      </c>
      <c r="J2745" t="s">
        <v>14462</v>
      </c>
      <c r="K2745" t="s">
        <v>14463</v>
      </c>
      <c r="L2745">
        <v>6566</v>
      </c>
      <c r="M2745" t="s">
        <v>692</v>
      </c>
      <c r="N2745" s="1">
        <v>44668</v>
      </c>
      <c r="O2745" s="1">
        <v>44670</v>
      </c>
      <c r="P2745">
        <v>53</v>
      </c>
      <c r="Q2745">
        <v>3</v>
      </c>
      <c r="R2745" t="s">
        <v>63</v>
      </c>
      <c r="S2745">
        <v>4</v>
      </c>
      <c r="T2745">
        <v>0</v>
      </c>
      <c r="U2745">
        <v>2</v>
      </c>
      <c r="V2745">
        <v>148</v>
      </c>
      <c r="W2745" t="s">
        <v>54</v>
      </c>
      <c r="X2745" t="s">
        <v>14464</v>
      </c>
      <c r="Y2745" t="s">
        <v>6</v>
      </c>
      <c r="Z2745" s="1">
        <v>44663</v>
      </c>
      <c r="AA2745" s="2">
        <v>0.75178240740740743</v>
      </c>
      <c r="AB2745" s="2">
        <v>0.63356481481481486</v>
      </c>
      <c r="AC2745" t="s">
        <v>44</v>
      </c>
      <c r="AD2745" t="s">
        <v>44</v>
      </c>
      <c r="AE2745" t="s">
        <v>45</v>
      </c>
      <c r="AF2745">
        <v>74</v>
      </c>
    </row>
    <row r="2746" spans="1:32">
      <c r="A2746">
        <v>4347</v>
      </c>
      <c r="B2746">
        <v>3447</v>
      </c>
      <c r="C2746" t="s">
        <v>3521</v>
      </c>
      <c r="D2746" t="s">
        <v>1809</v>
      </c>
      <c r="E2746" t="s">
        <v>48</v>
      </c>
      <c r="F2746" t="s">
        <v>14465</v>
      </c>
      <c r="G2746" t="s">
        <v>14466</v>
      </c>
      <c r="H2746" t="s">
        <v>537</v>
      </c>
      <c r="I2746" s="1">
        <v>21005</v>
      </c>
      <c r="J2746" t="s">
        <v>14467</v>
      </c>
      <c r="K2746" t="s">
        <v>14468</v>
      </c>
      <c r="L2746">
        <v>44447</v>
      </c>
      <c r="M2746" t="s">
        <v>537</v>
      </c>
      <c r="N2746" s="1">
        <v>44793</v>
      </c>
      <c r="O2746" s="1">
        <v>44795</v>
      </c>
      <c r="P2746">
        <v>48</v>
      </c>
      <c r="Q2746">
        <v>2</v>
      </c>
      <c r="R2746" t="s">
        <v>40</v>
      </c>
      <c r="S2746">
        <v>3</v>
      </c>
      <c r="T2746">
        <v>2</v>
      </c>
      <c r="U2746">
        <v>2</v>
      </c>
      <c r="V2746">
        <v>456</v>
      </c>
      <c r="W2746" t="s">
        <v>41</v>
      </c>
      <c r="X2746" t="s">
        <v>14469</v>
      </c>
      <c r="Y2746" t="s">
        <v>6</v>
      </c>
      <c r="Z2746" s="1">
        <v>44775</v>
      </c>
      <c r="AA2746" s="2">
        <v>0.23616898148148149</v>
      </c>
      <c r="AB2746" s="2">
        <v>0.31307870370370372</v>
      </c>
      <c r="AC2746" t="s">
        <v>45</v>
      </c>
      <c r="AD2746" t="s">
        <v>45</v>
      </c>
      <c r="AE2746" t="s">
        <v>45</v>
      </c>
      <c r="AF2746">
        <v>228</v>
      </c>
    </row>
    <row r="2747" spans="1:32">
      <c r="A2747">
        <v>4349</v>
      </c>
      <c r="B2747">
        <v>3449</v>
      </c>
      <c r="C2747" t="s">
        <v>90</v>
      </c>
      <c r="D2747" t="s">
        <v>14470</v>
      </c>
      <c r="E2747" t="s">
        <v>48</v>
      </c>
      <c r="F2747" t="s">
        <v>14471</v>
      </c>
      <c r="G2747">
        <v>3595737560</v>
      </c>
      <c r="H2747" t="s">
        <v>280</v>
      </c>
      <c r="I2747" s="1">
        <v>17375</v>
      </c>
      <c r="J2747" t="s">
        <v>14472</v>
      </c>
      <c r="K2747" t="s">
        <v>14473</v>
      </c>
      <c r="L2747">
        <v>73479</v>
      </c>
      <c r="M2747" t="s">
        <v>280</v>
      </c>
      <c r="N2747" s="1">
        <v>44790</v>
      </c>
      <c r="O2747" s="1">
        <v>44791</v>
      </c>
      <c r="P2747">
        <v>68</v>
      </c>
      <c r="Q2747">
        <v>3</v>
      </c>
      <c r="R2747" t="s">
        <v>63</v>
      </c>
      <c r="S2747">
        <v>4</v>
      </c>
      <c r="T2747">
        <v>1</v>
      </c>
      <c r="U2747">
        <v>1</v>
      </c>
      <c r="V2747">
        <v>76</v>
      </c>
      <c r="W2747" t="s">
        <v>54</v>
      </c>
      <c r="X2747" t="s">
        <v>14474</v>
      </c>
      <c r="Y2747" t="s">
        <v>6</v>
      </c>
      <c r="Z2747" s="1">
        <v>44753</v>
      </c>
      <c r="AA2747" s="2">
        <v>0.83016203703703706</v>
      </c>
      <c r="AB2747" s="2">
        <v>0.73873842592592587</v>
      </c>
      <c r="AC2747" t="s">
        <v>44</v>
      </c>
      <c r="AD2747" t="s">
        <v>45</v>
      </c>
      <c r="AE2747" t="s">
        <v>44</v>
      </c>
      <c r="AF2747">
        <v>76</v>
      </c>
    </row>
    <row r="2748" spans="1:32">
      <c r="A2748">
        <v>4350</v>
      </c>
      <c r="B2748">
        <v>3450</v>
      </c>
      <c r="C2748" t="s">
        <v>175</v>
      </c>
      <c r="D2748" t="s">
        <v>214</v>
      </c>
      <c r="E2748" t="s">
        <v>34</v>
      </c>
      <c r="F2748" t="s">
        <v>14475</v>
      </c>
      <c r="G2748" t="s">
        <v>14476</v>
      </c>
      <c r="H2748" t="s">
        <v>77</v>
      </c>
      <c r="I2748" s="1">
        <v>29837</v>
      </c>
      <c r="J2748" t="s">
        <v>14477</v>
      </c>
      <c r="K2748" t="s">
        <v>14478</v>
      </c>
      <c r="L2748">
        <v>40860</v>
      </c>
      <c r="M2748" t="s">
        <v>77</v>
      </c>
      <c r="N2748" s="1">
        <v>44950</v>
      </c>
      <c r="O2748" s="1">
        <v>44951</v>
      </c>
      <c r="P2748">
        <v>32</v>
      </c>
      <c r="Q2748">
        <v>2</v>
      </c>
      <c r="R2748" t="s">
        <v>63</v>
      </c>
      <c r="S2748">
        <v>1</v>
      </c>
      <c r="T2748">
        <v>0</v>
      </c>
      <c r="U2748">
        <v>1</v>
      </c>
      <c r="V2748">
        <v>77</v>
      </c>
      <c r="W2748" t="s">
        <v>41</v>
      </c>
      <c r="X2748" t="s">
        <v>14479</v>
      </c>
      <c r="Y2748" t="s">
        <v>6</v>
      </c>
      <c r="Z2748" s="1">
        <v>44913</v>
      </c>
      <c r="AA2748" s="2">
        <v>0.32148148148148148</v>
      </c>
      <c r="AB2748" s="2">
        <v>0.32216435185185183</v>
      </c>
      <c r="AC2748" t="s">
        <v>45</v>
      </c>
      <c r="AD2748" t="s">
        <v>45</v>
      </c>
      <c r="AE2748" t="s">
        <v>45</v>
      </c>
      <c r="AF2748">
        <v>77</v>
      </c>
    </row>
    <row r="2749" spans="1:32">
      <c r="A2749">
        <v>4352</v>
      </c>
      <c r="B2749">
        <v>3452</v>
      </c>
      <c r="C2749" t="s">
        <v>7375</v>
      </c>
      <c r="D2749" t="s">
        <v>3455</v>
      </c>
      <c r="E2749" t="s">
        <v>48</v>
      </c>
      <c r="F2749" t="s">
        <v>14480</v>
      </c>
      <c r="G2749">
        <v>2037629533</v>
      </c>
      <c r="H2749" t="s">
        <v>295</v>
      </c>
      <c r="I2749" s="1">
        <v>24238</v>
      </c>
      <c r="J2749" t="s">
        <v>14481</v>
      </c>
      <c r="K2749" t="s">
        <v>14482</v>
      </c>
      <c r="L2749">
        <v>16618</v>
      </c>
      <c r="M2749" t="s">
        <v>295</v>
      </c>
      <c r="N2749" s="1">
        <v>44883</v>
      </c>
      <c r="O2749" s="1">
        <v>44886</v>
      </c>
      <c r="P2749">
        <v>62</v>
      </c>
      <c r="Q2749">
        <v>3</v>
      </c>
      <c r="R2749" t="s">
        <v>63</v>
      </c>
      <c r="S2749">
        <v>2</v>
      </c>
      <c r="T2749">
        <v>0</v>
      </c>
      <c r="U2749">
        <v>3</v>
      </c>
      <c r="V2749">
        <v>246</v>
      </c>
      <c r="W2749" t="s">
        <v>54</v>
      </c>
      <c r="X2749" t="s">
        <v>14483</v>
      </c>
      <c r="Y2749" t="s">
        <v>6</v>
      </c>
      <c r="Z2749" s="1">
        <v>44876</v>
      </c>
      <c r="AA2749" s="2">
        <v>0.12237268518518518</v>
      </c>
      <c r="AB2749" s="2">
        <v>6.2696759259259258E-2</v>
      </c>
      <c r="AC2749" t="s">
        <v>44</v>
      </c>
      <c r="AD2749" t="s">
        <v>44</v>
      </c>
      <c r="AE2749" t="s">
        <v>45</v>
      </c>
      <c r="AF2749">
        <v>82</v>
      </c>
    </row>
    <row r="2750" spans="1:32">
      <c r="A2750">
        <v>4353</v>
      </c>
      <c r="B2750">
        <v>3453</v>
      </c>
      <c r="C2750" t="s">
        <v>410</v>
      </c>
      <c r="D2750" t="s">
        <v>1234</v>
      </c>
      <c r="E2750" t="s">
        <v>34</v>
      </c>
      <c r="F2750" t="s">
        <v>14484</v>
      </c>
      <c r="G2750" t="s">
        <v>14485</v>
      </c>
      <c r="H2750" t="s">
        <v>70</v>
      </c>
      <c r="I2750" s="1">
        <v>36753</v>
      </c>
      <c r="J2750" t="s">
        <v>14486</v>
      </c>
      <c r="K2750" t="s">
        <v>14487</v>
      </c>
      <c r="L2750">
        <v>70836</v>
      </c>
      <c r="M2750" t="s">
        <v>70</v>
      </c>
      <c r="N2750" s="1">
        <v>44916</v>
      </c>
      <c r="O2750" s="1">
        <v>44917</v>
      </c>
      <c r="P2750">
        <v>79</v>
      </c>
      <c r="Q2750">
        <v>4</v>
      </c>
      <c r="R2750" t="s">
        <v>53</v>
      </c>
      <c r="S2750">
        <v>2</v>
      </c>
      <c r="T2750">
        <v>1</v>
      </c>
      <c r="U2750">
        <v>1</v>
      </c>
      <c r="V2750">
        <v>143</v>
      </c>
      <c r="W2750" t="s">
        <v>41</v>
      </c>
      <c r="X2750" t="s">
        <v>14488</v>
      </c>
      <c r="Y2750" t="s">
        <v>81</v>
      </c>
      <c r="Z2750" s="1">
        <v>44883</v>
      </c>
      <c r="AA2750" s="2">
        <v>0.34221064814814817</v>
      </c>
      <c r="AB2750" s="2">
        <v>0.19034722222222222</v>
      </c>
      <c r="AC2750" t="s">
        <v>44</v>
      </c>
      <c r="AD2750" t="s">
        <v>44</v>
      </c>
      <c r="AE2750" t="s">
        <v>45</v>
      </c>
      <c r="AF2750">
        <v>143</v>
      </c>
    </row>
    <row r="2751" spans="1:32">
      <c r="A2751">
        <v>4354</v>
      </c>
      <c r="B2751">
        <v>3454</v>
      </c>
      <c r="C2751" t="s">
        <v>13134</v>
      </c>
      <c r="D2751" t="s">
        <v>10303</v>
      </c>
      <c r="E2751" t="s">
        <v>34</v>
      </c>
      <c r="F2751" t="s">
        <v>14489</v>
      </c>
      <c r="G2751" t="s">
        <v>14490</v>
      </c>
      <c r="H2751" t="s">
        <v>77</v>
      </c>
      <c r="I2751" s="1">
        <v>27413</v>
      </c>
      <c r="J2751" t="s">
        <v>14491</v>
      </c>
      <c r="K2751" t="s">
        <v>14492</v>
      </c>
      <c r="L2751">
        <v>84461</v>
      </c>
      <c r="M2751" t="s">
        <v>77</v>
      </c>
      <c r="N2751" s="1">
        <v>44712</v>
      </c>
      <c r="O2751" s="1">
        <v>44714</v>
      </c>
      <c r="P2751">
        <v>77</v>
      </c>
      <c r="Q2751">
        <v>4</v>
      </c>
      <c r="R2751" t="s">
        <v>63</v>
      </c>
      <c r="S2751">
        <v>2</v>
      </c>
      <c r="T2751">
        <v>2</v>
      </c>
      <c r="U2751">
        <v>2</v>
      </c>
      <c r="V2751">
        <v>152</v>
      </c>
      <c r="W2751" t="s">
        <v>54</v>
      </c>
      <c r="X2751" t="s">
        <v>14493</v>
      </c>
      <c r="Y2751" t="s">
        <v>6</v>
      </c>
      <c r="Z2751" s="1">
        <v>44674</v>
      </c>
      <c r="AA2751" s="2">
        <v>0.17369212962962963</v>
      </c>
      <c r="AB2751" s="2">
        <v>1.3101851851851852E-2</v>
      </c>
      <c r="AC2751" t="s">
        <v>45</v>
      </c>
      <c r="AD2751" t="s">
        <v>44</v>
      </c>
      <c r="AE2751" t="s">
        <v>44</v>
      </c>
      <c r="AF2751">
        <v>76</v>
      </c>
    </row>
    <row r="2752" spans="1:32">
      <c r="A2752">
        <v>4359</v>
      </c>
      <c r="B2752">
        <v>3459</v>
      </c>
      <c r="C2752" t="s">
        <v>475</v>
      </c>
      <c r="D2752" t="s">
        <v>1733</v>
      </c>
      <c r="E2752" t="s">
        <v>48</v>
      </c>
      <c r="F2752" t="s">
        <v>14494</v>
      </c>
      <c r="G2752" t="s">
        <v>14495</v>
      </c>
      <c r="H2752" t="s">
        <v>530</v>
      </c>
      <c r="I2752" s="1">
        <v>37860</v>
      </c>
      <c r="J2752" t="s">
        <v>14496</v>
      </c>
      <c r="K2752" t="s">
        <v>12647</v>
      </c>
      <c r="L2752">
        <v>78781</v>
      </c>
      <c r="M2752" t="s">
        <v>530</v>
      </c>
      <c r="N2752" s="1">
        <v>44821</v>
      </c>
      <c r="O2752" s="1">
        <v>44823</v>
      </c>
      <c r="P2752">
        <v>37</v>
      </c>
      <c r="Q2752">
        <v>2</v>
      </c>
      <c r="R2752" t="s">
        <v>53</v>
      </c>
      <c r="S2752">
        <v>4</v>
      </c>
      <c r="T2752">
        <v>1</v>
      </c>
      <c r="U2752">
        <v>2</v>
      </c>
      <c r="V2752">
        <v>268</v>
      </c>
      <c r="W2752" t="s">
        <v>41</v>
      </c>
      <c r="X2752" t="s">
        <v>14497</v>
      </c>
      <c r="Y2752" t="s">
        <v>81</v>
      </c>
      <c r="Z2752" s="1">
        <v>44805</v>
      </c>
      <c r="AA2752" s="2">
        <v>0.38224537037037037</v>
      </c>
      <c r="AB2752" s="2">
        <v>1.4201388888888888E-2</v>
      </c>
      <c r="AC2752" t="s">
        <v>45</v>
      </c>
      <c r="AD2752" t="s">
        <v>45</v>
      </c>
      <c r="AE2752" t="s">
        <v>44</v>
      </c>
      <c r="AF2752">
        <v>134</v>
      </c>
    </row>
    <row r="2753" spans="1:32">
      <c r="A2753">
        <v>4360</v>
      </c>
      <c r="B2753">
        <v>3460</v>
      </c>
      <c r="C2753" t="s">
        <v>2415</v>
      </c>
      <c r="D2753" t="s">
        <v>2381</v>
      </c>
      <c r="E2753" t="s">
        <v>48</v>
      </c>
      <c r="F2753" t="s">
        <v>14498</v>
      </c>
      <c r="G2753" t="s">
        <v>14499</v>
      </c>
      <c r="H2753" t="s">
        <v>109</v>
      </c>
      <c r="I2753" s="1">
        <v>18779</v>
      </c>
      <c r="J2753" t="s">
        <v>14500</v>
      </c>
      <c r="K2753" t="s">
        <v>14501</v>
      </c>
      <c r="L2753">
        <v>24905</v>
      </c>
      <c r="M2753" t="s">
        <v>109</v>
      </c>
      <c r="N2753" s="1">
        <v>44758</v>
      </c>
      <c r="O2753" s="1">
        <v>44759</v>
      </c>
      <c r="P2753">
        <v>18</v>
      </c>
      <c r="Q2753">
        <v>1</v>
      </c>
      <c r="R2753" t="s">
        <v>40</v>
      </c>
      <c r="S2753">
        <v>2</v>
      </c>
      <c r="T2753">
        <v>2</v>
      </c>
      <c r="U2753">
        <v>1</v>
      </c>
      <c r="V2753">
        <v>243</v>
      </c>
      <c r="W2753" t="s">
        <v>41</v>
      </c>
      <c r="X2753" t="s">
        <v>14502</v>
      </c>
      <c r="Y2753" t="s">
        <v>81</v>
      </c>
      <c r="Z2753" s="1">
        <v>44744</v>
      </c>
      <c r="AA2753" s="2">
        <v>0.72185185185185186</v>
      </c>
      <c r="AB2753" s="2">
        <v>0.35256944444444444</v>
      </c>
      <c r="AC2753" t="s">
        <v>45</v>
      </c>
      <c r="AD2753" t="s">
        <v>44</v>
      </c>
      <c r="AE2753" t="s">
        <v>44</v>
      </c>
      <c r="AF2753">
        <v>243</v>
      </c>
    </row>
    <row r="2754" spans="1:32">
      <c r="A2754">
        <v>4362</v>
      </c>
      <c r="B2754">
        <v>3462</v>
      </c>
      <c r="C2754" t="s">
        <v>1392</v>
      </c>
      <c r="D2754" t="s">
        <v>3387</v>
      </c>
      <c r="E2754" t="s">
        <v>34</v>
      </c>
      <c r="F2754" t="s">
        <v>14503</v>
      </c>
      <c r="G2754" t="s">
        <v>14504</v>
      </c>
      <c r="H2754" t="s">
        <v>171</v>
      </c>
      <c r="I2754" s="1">
        <v>33233</v>
      </c>
      <c r="J2754" t="s">
        <v>14505</v>
      </c>
      <c r="K2754" t="s">
        <v>14506</v>
      </c>
      <c r="L2754">
        <v>74094</v>
      </c>
      <c r="M2754" t="s">
        <v>171</v>
      </c>
      <c r="N2754" s="1">
        <v>44867</v>
      </c>
      <c r="O2754" s="1">
        <v>44870</v>
      </c>
      <c r="P2754">
        <v>93</v>
      </c>
      <c r="Q2754">
        <v>4</v>
      </c>
      <c r="R2754" t="s">
        <v>40</v>
      </c>
      <c r="S2754">
        <v>4</v>
      </c>
      <c r="T2754">
        <v>1</v>
      </c>
      <c r="U2754">
        <v>3</v>
      </c>
      <c r="V2754">
        <v>666</v>
      </c>
      <c r="W2754" t="s">
        <v>41</v>
      </c>
      <c r="X2754" t="s">
        <v>14507</v>
      </c>
      <c r="Y2754" t="s">
        <v>6</v>
      </c>
      <c r="Z2754" s="1">
        <v>44838</v>
      </c>
      <c r="AA2754" s="2">
        <v>0.71693287037037035</v>
      </c>
      <c r="AB2754" s="2">
        <v>0.16289351851851852</v>
      </c>
      <c r="AC2754" t="s">
        <v>45</v>
      </c>
      <c r="AD2754" t="s">
        <v>44</v>
      </c>
      <c r="AE2754" t="s">
        <v>45</v>
      </c>
      <c r="AF2754">
        <v>222</v>
      </c>
    </row>
    <row r="2755" spans="1:32">
      <c r="A2755">
        <v>4363</v>
      </c>
      <c r="B2755">
        <v>3463</v>
      </c>
      <c r="C2755" t="s">
        <v>66</v>
      </c>
      <c r="D2755" t="s">
        <v>4715</v>
      </c>
      <c r="E2755" t="s">
        <v>34</v>
      </c>
      <c r="F2755" t="s">
        <v>14508</v>
      </c>
      <c r="G2755" t="s">
        <v>14509</v>
      </c>
      <c r="H2755" t="s">
        <v>295</v>
      </c>
      <c r="I2755" s="1">
        <v>21371</v>
      </c>
      <c r="J2755" t="s">
        <v>14510</v>
      </c>
      <c r="K2755" t="s">
        <v>14511</v>
      </c>
      <c r="L2755">
        <v>45434</v>
      </c>
      <c r="M2755" t="s">
        <v>295</v>
      </c>
      <c r="N2755" s="1">
        <v>44949</v>
      </c>
      <c r="O2755" s="1">
        <v>44951</v>
      </c>
      <c r="P2755">
        <v>19</v>
      </c>
      <c r="Q2755">
        <v>1</v>
      </c>
      <c r="R2755" t="s">
        <v>53</v>
      </c>
      <c r="S2755">
        <v>2</v>
      </c>
      <c r="T2755">
        <v>0</v>
      </c>
      <c r="U2755">
        <v>2</v>
      </c>
      <c r="V2755">
        <v>268</v>
      </c>
      <c r="W2755" t="s">
        <v>54</v>
      </c>
      <c r="X2755" t="s">
        <v>14512</v>
      </c>
      <c r="Y2755" t="s">
        <v>81</v>
      </c>
      <c r="Z2755" s="1">
        <v>44917</v>
      </c>
      <c r="AA2755" s="2">
        <v>0.68912037037037033</v>
      </c>
      <c r="AB2755" s="2">
        <v>0.7117013888888889</v>
      </c>
      <c r="AC2755" t="s">
        <v>45</v>
      </c>
      <c r="AD2755" t="s">
        <v>45</v>
      </c>
      <c r="AE2755" t="s">
        <v>44</v>
      </c>
      <c r="AF2755">
        <v>134</v>
      </c>
    </row>
    <row r="2756" spans="1:32">
      <c r="A2756">
        <v>4365</v>
      </c>
      <c r="B2756">
        <v>3465</v>
      </c>
      <c r="C2756" t="s">
        <v>2886</v>
      </c>
      <c r="D2756" t="s">
        <v>191</v>
      </c>
      <c r="E2756" t="s">
        <v>48</v>
      </c>
      <c r="F2756" t="s">
        <v>14513</v>
      </c>
      <c r="G2756" t="s">
        <v>14514</v>
      </c>
      <c r="H2756" t="s">
        <v>1442</v>
      </c>
      <c r="I2756" s="1">
        <v>22464</v>
      </c>
      <c r="J2756" t="s">
        <v>14515</v>
      </c>
      <c r="K2756" t="s">
        <v>14516</v>
      </c>
      <c r="L2756">
        <v>15802</v>
      </c>
      <c r="M2756" t="s">
        <v>1442</v>
      </c>
      <c r="N2756" s="1">
        <v>44887</v>
      </c>
      <c r="O2756" s="1">
        <v>44892</v>
      </c>
      <c r="P2756">
        <v>86</v>
      </c>
      <c r="Q2756">
        <v>4</v>
      </c>
      <c r="R2756" t="s">
        <v>63</v>
      </c>
      <c r="S2756">
        <v>2</v>
      </c>
      <c r="T2756">
        <v>0</v>
      </c>
      <c r="U2756">
        <v>5</v>
      </c>
      <c r="V2756">
        <v>365</v>
      </c>
      <c r="W2756" t="s">
        <v>54</v>
      </c>
      <c r="X2756" t="s">
        <v>14517</v>
      </c>
      <c r="Y2756" t="s">
        <v>6</v>
      </c>
      <c r="Z2756" s="1">
        <v>44869</v>
      </c>
      <c r="AA2756" s="2">
        <v>0.39076388888888891</v>
      </c>
      <c r="AB2756" s="2">
        <v>0.89109953703703704</v>
      </c>
      <c r="AC2756" t="s">
        <v>45</v>
      </c>
      <c r="AD2756" t="s">
        <v>44</v>
      </c>
      <c r="AE2756" t="s">
        <v>45</v>
      </c>
      <c r="AF2756">
        <v>73</v>
      </c>
    </row>
    <row r="2757" spans="1:32">
      <c r="A2757">
        <v>4366</v>
      </c>
      <c r="B2757">
        <v>3466</v>
      </c>
      <c r="C2757" t="s">
        <v>1681</v>
      </c>
      <c r="D2757" t="s">
        <v>847</v>
      </c>
      <c r="E2757" t="s">
        <v>34</v>
      </c>
      <c r="F2757" t="s">
        <v>14518</v>
      </c>
      <c r="G2757" t="s">
        <v>14519</v>
      </c>
      <c r="H2757" t="s">
        <v>70</v>
      </c>
      <c r="I2757" s="1">
        <v>25068</v>
      </c>
      <c r="J2757" t="s">
        <v>14520</v>
      </c>
      <c r="K2757" t="s">
        <v>14521</v>
      </c>
      <c r="L2757">
        <v>43342</v>
      </c>
      <c r="M2757" t="s">
        <v>70</v>
      </c>
      <c r="N2757" s="1">
        <v>44916</v>
      </c>
      <c r="O2757" s="1">
        <v>44919</v>
      </c>
      <c r="P2757">
        <v>76</v>
      </c>
      <c r="Q2757">
        <v>4</v>
      </c>
      <c r="R2757" t="s">
        <v>53</v>
      </c>
      <c r="S2757">
        <v>4</v>
      </c>
      <c r="T2757">
        <v>0</v>
      </c>
      <c r="U2757">
        <v>3</v>
      </c>
      <c r="V2757">
        <v>387</v>
      </c>
      <c r="W2757" t="s">
        <v>54</v>
      </c>
      <c r="X2757" t="s">
        <v>14522</v>
      </c>
      <c r="Y2757" t="s">
        <v>43</v>
      </c>
      <c r="Z2757" s="1">
        <v>44899</v>
      </c>
      <c r="AA2757" s="2">
        <v>0.77410879629629636</v>
      </c>
      <c r="AB2757" s="2">
        <v>0.9353935185185186</v>
      </c>
      <c r="AC2757" t="s">
        <v>44</v>
      </c>
      <c r="AD2757" t="s">
        <v>44</v>
      </c>
      <c r="AE2757" t="s">
        <v>45</v>
      </c>
      <c r="AF2757">
        <v>129</v>
      </c>
    </row>
    <row r="2758" spans="1:32">
      <c r="A2758">
        <v>4367</v>
      </c>
      <c r="B2758">
        <v>3467</v>
      </c>
      <c r="C2758" t="s">
        <v>4649</v>
      </c>
      <c r="D2758" t="s">
        <v>768</v>
      </c>
      <c r="E2758" t="s">
        <v>34</v>
      </c>
      <c r="F2758" t="s">
        <v>14523</v>
      </c>
      <c r="G2758" t="s">
        <v>14524</v>
      </c>
      <c r="H2758" t="s">
        <v>135</v>
      </c>
      <c r="I2758" s="1">
        <v>27859</v>
      </c>
      <c r="J2758" t="s">
        <v>14525</v>
      </c>
      <c r="K2758" t="s">
        <v>14526</v>
      </c>
      <c r="L2758">
        <v>43675</v>
      </c>
      <c r="M2758" t="s">
        <v>135</v>
      </c>
      <c r="N2758" s="1">
        <v>44815</v>
      </c>
      <c r="O2758" s="1">
        <v>44818</v>
      </c>
      <c r="P2758">
        <v>92</v>
      </c>
      <c r="Q2758">
        <v>4</v>
      </c>
      <c r="R2758" t="s">
        <v>63</v>
      </c>
      <c r="S2758">
        <v>4</v>
      </c>
      <c r="T2758">
        <v>0</v>
      </c>
      <c r="U2758">
        <v>3</v>
      </c>
      <c r="V2758">
        <v>219</v>
      </c>
      <c r="W2758" t="s">
        <v>41</v>
      </c>
      <c r="X2758" t="s">
        <v>14527</v>
      </c>
      <c r="Y2758" t="s">
        <v>65</v>
      </c>
      <c r="Z2758" s="1">
        <v>44797</v>
      </c>
      <c r="AA2758" s="2">
        <v>0.66740740740740734</v>
      </c>
      <c r="AB2758" s="2">
        <v>0.63123842592592594</v>
      </c>
      <c r="AC2758" t="s">
        <v>45</v>
      </c>
      <c r="AD2758" t="s">
        <v>45</v>
      </c>
      <c r="AE2758" t="s">
        <v>44</v>
      </c>
      <c r="AF2758">
        <v>73</v>
      </c>
    </row>
    <row r="2759" spans="1:32">
      <c r="A2759">
        <v>4368</v>
      </c>
      <c r="B2759">
        <v>3468</v>
      </c>
      <c r="C2759" t="s">
        <v>602</v>
      </c>
      <c r="D2759" t="s">
        <v>1368</v>
      </c>
      <c r="E2759" t="s">
        <v>48</v>
      </c>
      <c r="F2759" t="s">
        <v>14528</v>
      </c>
      <c r="G2759" t="s">
        <v>14529</v>
      </c>
      <c r="H2759" t="s">
        <v>135</v>
      </c>
      <c r="I2759" s="1">
        <v>37833</v>
      </c>
      <c r="J2759" t="s">
        <v>14530</v>
      </c>
      <c r="K2759" t="s">
        <v>14531</v>
      </c>
      <c r="L2759">
        <v>31147</v>
      </c>
      <c r="M2759" t="s">
        <v>135</v>
      </c>
      <c r="N2759" s="1">
        <v>44673</v>
      </c>
      <c r="O2759" s="1">
        <v>44675</v>
      </c>
      <c r="P2759">
        <v>14</v>
      </c>
      <c r="Q2759">
        <v>1</v>
      </c>
      <c r="R2759" t="s">
        <v>63</v>
      </c>
      <c r="S2759">
        <v>4</v>
      </c>
      <c r="T2759">
        <v>0</v>
      </c>
      <c r="U2759">
        <v>2</v>
      </c>
      <c r="V2759">
        <v>158</v>
      </c>
      <c r="W2759" t="s">
        <v>54</v>
      </c>
      <c r="X2759" t="s">
        <v>14532</v>
      </c>
      <c r="Y2759" t="s">
        <v>65</v>
      </c>
      <c r="Z2759" s="1">
        <v>44660</v>
      </c>
      <c r="AA2759" s="2">
        <v>0.48640046296296297</v>
      </c>
      <c r="AB2759" s="2">
        <v>0.75692129629629623</v>
      </c>
      <c r="AC2759" t="s">
        <v>45</v>
      </c>
      <c r="AD2759" t="s">
        <v>44</v>
      </c>
      <c r="AE2759" t="s">
        <v>44</v>
      </c>
      <c r="AF2759">
        <v>79</v>
      </c>
    </row>
    <row r="2760" spans="1:32">
      <c r="A2760">
        <v>4369</v>
      </c>
      <c r="B2760">
        <v>3469</v>
      </c>
      <c r="C2760" t="s">
        <v>1888</v>
      </c>
      <c r="D2760" t="s">
        <v>3343</v>
      </c>
      <c r="E2760" t="s">
        <v>34</v>
      </c>
      <c r="F2760" t="s">
        <v>14533</v>
      </c>
      <c r="G2760">
        <v>2048133044</v>
      </c>
      <c r="H2760" t="s">
        <v>405</v>
      </c>
      <c r="I2760" s="1">
        <v>26254</v>
      </c>
      <c r="J2760" t="s">
        <v>14534</v>
      </c>
      <c r="K2760" t="s">
        <v>14535</v>
      </c>
      <c r="L2760">
        <v>13514</v>
      </c>
      <c r="M2760" t="s">
        <v>405</v>
      </c>
      <c r="N2760" s="1">
        <v>44846</v>
      </c>
      <c r="O2760" s="1">
        <v>44848</v>
      </c>
      <c r="P2760">
        <v>61</v>
      </c>
      <c r="Q2760">
        <v>3</v>
      </c>
      <c r="R2760" t="s">
        <v>53</v>
      </c>
      <c r="S2760">
        <v>1</v>
      </c>
      <c r="T2760">
        <v>1</v>
      </c>
      <c r="U2760">
        <v>2</v>
      </c>
      <c r="V2760">
        <v>256</v>
      </c>
      <c r="W2760" t="s">
        <v>41</v>
      </c>
      <c r="X2760" t="s">
        <v>14536</v>
      </c>
      <c r="Y2760" t="s">
        <v>6</v>
      </c>
      <c r="Z2760" s="1">
        <v>44821</v>
      </c>
      <c r="AA2760" s="2">
        <v>0.63285879629629627</v>
      </c>
      <c r="AB2760" s="2">
        <v>0.72525462962962972</v>
      </c>
      <c r="AC2760" t="s">
        <v>44</v>
      </c>
      <c r="AD2760" t="s">
        <v>45</v>
      </c>
      <c r="AE2760" t="s">
        <v>45</v>
      </c>
      <c r="AF2760">
        <v>128</v>
      </c>
    </row>
    <row r="2761" spans="1:32">
      <c r="A2761">
        <v>4370</v>
      </c>
      <c r="B2761">
        <v>3470</v>
      </c>
      <c r="C2761" t="s">
        <v>2481</v>
      </c>
      <c r="D2761" t="s">
        <v>4496</v>
      </c>
      <c r="E2761" t="s">
        <v>34</v>
      </c>
      <c r="F2761" t="s">
        <v>14537</v>
      </c>
      <c r="G2761" t="s">
        <v>14538</v>
      </c>
      <c r="H2761" t="s">
        <v>423</v>
      </c>
      <c r="I2761" s="1">
        <v>35751</v>
      </c>
      <c r="J2761" t="s">
        <v>14539</v>
      </c>
      <c r="K2761" t="s">
        <v>14540</v>
      </c>
      <c r="L2761">
        <v>37988</v>
      </c>
      <c r="M2761" t="s">
        <v>423</v>
      </c>
      <c r="N2761" s="1">
        <v>44937</v>
      </c>
      <c r="O2761" s="1">
        <v>44940</v>
      </c>
      <c r="P2761">
        <v>10</v>
      </c>
      <c r="Q2761">
        <v>1</v>
      </c>
      <c r="R2761" t="s">
        <v>53</v>
      </c>
      <c r="S2761">
        <v>1</v>
      </c>
      <c r="T2761">
        <v>2</v>
      </c>
      <c r="U2761">
        <v>3</v>
      </c>
      <c r="V2761">
        <v>360</v>
      </c>
      <c r="W2761" t="s">
        <v>41</v>
      </c>
      <c r="X2761" t="s">
        <v>14541</v>
      </c>
      <c r="Y2761" t="s">
        <v>6</v>
      </c>
      <c r="Z2761" s="1">
        <v>44904</v>
      </c>
      <c r="AA2761" s="2">
        <v>0.19828703703703701</v>
      </c>
      <c r="AB2761" s="2">
        <v>0.9694328703703704</v>
      </c>
      <c r="AC2761" t="s">
        <v>44</v>
      </c>
      <c r="AD2761" t="s">
        <v>45</v>
      </c>
      <c r="AE2761" t="s">
        <v>44</v>
      </c>
      <c r="AF2761">
        <v>120</v>
      </c>
    </row>
    <row r="2762" spans="1:32">
      <c r="A2762">
        <v>4372</v>
      </c>
      <c r="B2762">
        <v>3472</v>
      </c>
      <c r="C2762" t="s">
        <v>229</v>
      </c>
      <c r="D2762" t="s">
        <v>292</v>
      </c>
      <c r="E2762" t="s">
        <v>34</v>
      </c>
      <c r="F2762" t="s">
        <v>14542</v>
      </c>
      <c r="G2762" t="s">
        <v>14543</v>
      </c>
      <c r="H2762" t="s">
        <v>309</v>
      </c>
      <c r="I2762" s="1">
        <v>17285</v>
      </c>
      <c r="J2762" t="s">
        <v>14544</v>
      </c>
      <c r="K2762" t="s">
        <v>14545</v>
      </c>
      <c r="L2762">
        <v>6189</v>
      </c>
      <c r="M2762" t="s">
        <v>309</v>
      </c>
      <c r="N2762" s="1">
        <v>44695</v>
      </c>
      <c r="O2762" s="1">
        <v>44696</v>
      </c>
      <c r="P2762">
        <v>1</v>
      </c>
      <c r="Q2762">
        <v>1</v>
      </c>
      <c r="R2762" t="s">
        <v>53</v>
      </c>
      <c r="S2762">
        <v>4</v>
      </c>
      <c r="T2762">
        <v>1</v>
      </c>
      <c r="U2762">
        <v>1</v>
      </c>
      <c r="V2762">
        <v>138</v>
      </c>
      <c r="W2762" t="s">
        <v>41</v>
      </c>
      <c r="X2762" t="s">
        <v>14546</v>
      </c>
      <c r="Y2762" t="s">
        <v>81</v>
      </c>
      <c r="Z2762" s="1">
        <v>44674</v>
      </c>
      <c r="AA2762" s="2">
        <v>0.70605324074074083</v>
      </c>
      <c r="AB2762" s="2">
        <v>0.19798611111111111</v>
      </c>
      <c r="AC2762" t="s">
        <v>45</v>
      </c>
      <c r="AD2762" t="s">
        <v>45</v>
      </c>
      <c r="AE2762" t="s">
        <v>45</v>
      </c>
      <c r="AF2762">
        <v>138</v>
      </c>
    </row>
    <row r="2763" spans="1:32">
      <c r="A2763">
        <v>4374</v>
      </c>
      <c r="B2763">
        <v>3474</v>
      </c>
      <c r="C2763" t="s">
        <v>2144</v>
      </c>
      <c r="D2763" t="s">
        <v>957</v>
      </c>
      <c r="E2763" t="s">
        <v>34</v>
      </c>
      <c r="F2763" t="s">
        <v>14547</v>
      </c>
      <c r="G2763" t="s">
        <v>14548</v>
      </c>
      <c r="H2763" t="s">
        <v>725</v>
      </c>
      <c r="I2763" s="1">
        <v>30424</v>
      </c>
      <c r="J2763" t="s">
        <v>14549</v>
      </c>
      <c r="K2763" t="s">
        <v>14550</v>
      </c>
      <c r="L2763">
        <v>8851</v>
      </c>
      <c r="M2763" t="s">
        <v>725</v>
      </c>
      <c r="N2763" s="1">
        <v>44931</v>
      </c>
      <c r="O2763" s="1">
        <v>44934</v>
      </c>
      <c r="P2763">
        <v>13</v>
      </c>
      <c r="Q2763">
        <v>1</v>
      </c>
      <c r="R2763" t="s">
        <v>53</v>
      </c>
      <c r="S2763">
        <v>3</v>
      </c>
      <c r="T2763">
        <v>1</v>
      </c>
      <c r="U2763">
        <v>3</v>
      </c>
      <c r="V2763">
        <v>360</v>
      </c>
      <c r="W2763" t="s">
        <v>41</v>
      </c>
      <c r="X2763" t="s">
        <v>14551</v>
      </c>
      <c r="Y2763" t="s">
        <v>6</v>
      </c>
      <c r="Z2763" s="1">
        <v>44907</v>
      </c>
      <c r="AA2763" s="2">
        <v>0.85221064814814806</v>
      </c>
      <c r="AB2763" s="2">
        <v>0.53953703703703704</v>
      </c>
      <c r="AC2763" t="s">
        <v>44</v>
      </c>
      <c r="AD2763" t="s">
        <v>44</v>
      </c>
      <c r="AE2763" t="s">
        <v>44</v>
      </c>
      <c r="AF2763">
        <v>120</v>
      </c>
    </row>
    <row r="2764" spans="1:32">
      <c r="A2764">
        <v>4375</v>
      </c>
      <c r="B2764">
        <v>3475</v>
      </c>
      <c r="C2764" t="s">
        <v>2886</v>
      </c>
      <c r="D2764" t="s">
        <v>1753</v>
      </c>
      <c r="E2764" t="s">
        <v>48</v>
      </c>
      <c r="F2764" t="s">
        <v>14552</v>
      </c>
      <c r="G2764" t="s">
        <v>14553</v>
      </c>
      <c r="H2764" t="s">
        <v>225</v>
      </c>
      <c r="I2764" s="1">
        <v>22218</v>
      </c>
      <c r="J2764" t="s">
        <v>14554</v>
      </c>
      <c r="K2764" t="s">
        <v>14555</v>
      </c>
      <c r="L2764">
        <v>5400</v>
      </c>
      <c r="M2764" t="s">
        <v>225</v>
      </c>
      <c r="N2764" s="1">
        <v>44847</v>
      </c>
      <c r="O2764" s="1">
        <v>44852</v>
      </c>
      <c r="P2764">
        <v>56</v>
      </c>
      <c r="Q2764">
        <v>3</v>
      </c>
      <c r="R2764" t="s">
        <v>63</v>
      </c>
      <c r="S2764">
        <v>2</v>
      </c>
      <c r="T2764">
        <v>0</v>
      </c>
      <c r="U2764">
        <v>5</v>
      </c>
      <c r="V2764">
        <v>355</v>
      </c>
      <c r="W2764" t="s">
        <v>54</v>
      </c>
      <c r="X2764" t="s">
        <v>14556</v>
      </c>
      <c r="Y2764" t="s">
        <v>43</v>
      </c>
      <c r="Z2764" s="1">
        <v>44817</v>
      </c>
      <c r="AA2764" s="2">
        <v>0.57800925925925928</v>
      </c>
      <c r="AB2764" s="2">
        <v>4.2835648148148144E-2</v>
      </c>
      <c r="AC2764" t="s">
        <v>45</v>
      </c>
      <c r="AD2764" t="s">
        <v>44</v>
      </c>
      <c r="AE2764" t="s">
        <v>45</v>
      </c>
      <c r="AF2764">
        <v>71</v>
      </c>
    </row>
    <row r="2765" spans="1:32">
      <c r="A2765">
        <v>4376</v>
      </c>
      <c r="B2765">
        <v>3476</v>
      </c>
      <c r="C2765" t="s">
        <v>3972</v>
      </c>
      <c r="D2765" t="s">
        <v>1771</v>
      </c>
      <c r="E2765" t="s">
        <v>48</v>
      </c>
      <c r="F2765" t="s">
        <v>14557</v>
      </c>
      <c r="G2765" t="s">
        <v>14558</v>
      </c>
      <c r="H2765" t="s">
        <v>537</v>
      </c>
      <c r="I2765" s="1">
        <v>29189</v>
      </c>
      <c r="J2765" t="s">
        <v>14559</v>
      </c>
      <c r="K2765" t="s">
        <v>14560</v>
      </c>
      <c r="L2765">
        <v>26906</v>
      </c>
      <c r="M2765" t="s">
        <v>537</v>
      </c>
      <c r="N2765" s="1">
        <v>44575</v>
      </c>
      <c r="O2765" s="1">
        <v>44580</v>
      </c>
      <c r="P2765">
        <v>89</v>
      </c>
      <c r="Q2765">
        <v>4</v>
      </c>
      <c r="R2765" t="s">
        <v>63</v>
      </c>
      <c r="S2765">
        <v>3</v>
      </c>
      <c r="T2765">
        <v>1</v>
      </c>
      <c r="U2765">
        <v>5</v>
      </c>
      <c r="V2765">
        <v>325</v>
      </c>
      <c r="W2765" t="s">
        <v>54</v>
      </c>
      <c r="X2765" t="s">
        <v>14561</v>
      </c>
      <c r="Y2765" t="s">
        <v>43</v>
      </c>
      <c r="Z2765" s="1">
        <v>44567</v>
      </c>
      <c r="AA2765" s="2">
        <v>0.59483796296296299</v>
      </c>
      <c r="AB2765" s="2">
        <v>0.64515046296296297</v>
      </c>
      <c r="AC2765" t="s">
        <v>45</v>
      </c>
      <c r="AD2765" t="s">
        <v>44</v>
      </c>
      <c r="AE2765" t="s">
        <v>45</v>
      </c>
      <c r="AF2765">
        <v>65</v>
      </c>
    </row>
    <row r="2766" spans="1:32">
      <c r="A2766">
        <v>4377</v>
      </c>
      <c r="B2766">
        <v>3477</v>
      </c>
      <c r="C2766" t="s">
        <v>2202</v>
      </c>
      <c r="D2766" t="s">
        <v>7676</v>
      </c>
      <c r="E2766" t="s">
        <v>34</v>
      </c>
      <c r="F2766" t="s">
        <v>14562</v>
      </c>
      <c r="G2766" t="s">
        <v>14563</v>
      </c>
      <c r="H2766" t="s">
        <v>201</v>
      </c>
      <c r="I2766" s="1">
        <v>19582</v>
      </c>
      <c r="J2766" t="s">
        <v>14564</v>
      </c>
      <c r="K2766" t="s">
        <v>14565</v>
      </c>
      <c r="L2766">
        <v>25356</v>
      </c>
      <c r="M2766" t="s">
        <v>201</v>
      </c>
      <c r="N2766" s="1">
        <v>44693</v>
      </c>
      <c r="O2766" s="1">
        <v>44696</v>
      </c>
      <c r="P2766">
        <v>68</v>
      </c>
      <c r="Q2766">
        <v>3</v>
      </c>
      <c r="R2766" t="s">
        <v>63</v>
      </c>
      <c r="S2766">
        <v>3</v>
      </c>
      <c r="T2766">
        <v>2</v>
      </c>
      <c r="U2766">
        <v>3</v>
      </c>
      <c r="V2766">
        <v>204</v>
      </c>
      <c r="W2766" t="s">
        <v>54</v>
      </c>
      <c r="X2766" t="s">
        <v>14566</v>
      </c>
      <c r="Y2766" t="s">
        <v>6</v>
      </c>
      <c r="Z2766" s="1">
        <v>44654</v>
      </c>
      <c r="AA2766" s="2">
        <v>5.3634259259259263E-2</v>
      </c>
      <c r="AB2766" s="2">
        <v>0.71040509259259255</v>
      </c>
      <c r="AC2766" t="s">
        <v>44</v>
      </c>
      <c r="AD2766" t="s">
        <v>44</v>
      </c>
      <c r="AE2766" t="s">
        <v>44</v>
      </c>
      <c r="AF2766">
        <v>68</v>
      </c>
    </row>
    <row r="2767" spans="1:32">
      <c r="A2767">
        <v>4379</v>
      </c>
      <c r="B2767">
        <v>3479</v>
      </c>
      <c r="C2767" t="s">
        <v>3223</v>
      </c>
      <c r="D2767" t="s">
        <v>1393</v>
      </c>
      <c r="E2767" t="s">
        <v>48</v>
      </c>
      <c r="F2767" t="s">
        <v>14567</v>
      </c>
      <c r="G2767" t="s">
        <v>14568</v>
      </c>
      <c r="H2767" t="s">
        <v>457</v>
      </c>
      <c r="I2767" s="1">
        <v>32080</v>
      </c>
      <c r="J2767" t="s">
        <v>14569</v>
      </c>
      <c r="K2767" t="s">
        <v>10681</v>
      </c>
      <c r="L2767">
        <v>43041</v>
      </c>
      <c r="M2767" t="s">
        <v>457</v>
      </c>
      <c r="N2767" s="1">
        <v>44757</v>
      </c>
      <c r="O2767" s="1">
        <v>44760</v>
      </c>
      <c r="P2767">
        <v>84</v>
      </c>
      <c r="Q2767">
        <v>4</v>
      </c>
      <c r="R2767" t="s">
        <v>40</v>
      </c>
      <c r="S2767">
        <v>3</v>
      </c>
      <c r="T2767">
        <v>0</v>
      </c>
      <c r="U2767">
        <v>3</v>
      </c>
      <c r="V2767">
        <v>741</v>
      </c>
      <c r="W2767" t="s">
        <v>54</v>
      </c>
      <c r="X2767" t="s">
        <v>14570</v>
      </c>
      <c r="Y2767" t="s">
        <v>6</v>
      </c>
      <c r="Z2767" s="1">
        <v>44739</v>
      </c>
      <c r="AA2767" s="2">
        <v>0.52475694444444443</v>
      </c>
      <c r="AB2767" s="2">
        <v>0.33990740740740738</v>
      </c>
      <c r="AC2767" t="s">
        <v>44</v>
      </c>
      <c r="AD2767" t="s">
        <v>44</v>
      </c>
      <c r="AE2767" t="s">
        <v>45</v>
      </c>
      <c r="AF2767">
        <v>247</v>
      </c>
    </row>
    <row r="2768" spans="1:32">
      <c r="A2768">
        <v>4381</v>
      </c>
      <c r="B2768">
        <v>3481</v>
      </c>
      <c r="C2768" t="s">
        <v>371</v>
      </c>
      <c r="D2768" t="s">
        <v>5539</v>
      </c>
      <c r="E2768" t="s">
        <v>34</v>
      </c>
      <c r="F2768" t="s">
        <v>14571</v>
      </c>
      <c r="G2768" t="s">
        <v>14572</v>
      </c>
      <c r="H2768" t="s">
        <v>280</v>
      </c>
      <c r="I2768" s="1">
        <v>32880</v>
      </c>
      <c r="J2768" t="s">
        <v>14573</v>
      </c>
      <c r="K2768" t="s">
        <v>14574</v>
      </c>
      <c r="L2768">
        <v>61663</v>
      </c>
      <c r="M2768" t="s">
        <v>280</v>
      </c>
      <c r="N2768" s="1">
        <v>44735</v>
      </c>
      <c r="O2768" s="1">
        <v>44739</v>
      </c>
      <c r="P2768">
        <v>80</v>
      </c>
      <c r="Q2768">
        <v>4</v>
      </c>
      <c r="R2768" t="s">
        <v>63</v>
      </c>
      <c r="S2768">
        <v>4</v>
      </c>
      <c r="T2768">
        <v>1</v>
      </c>
      <c r="U2768">
        <v>4</v>
      </c>
      <c r="V2768">
        <v>276</v>
      </c>
      <c r="W2768" t="s">
        <v>41</v>
      </c>
      <c r="X2768" t="s">
        <v>14575</v>
      </c>
      <c r="Y2768" t="s">
        <v>81</v>
      </c>
      <c r="Z2768" s="1">
        <v>44713</v>
      </c>
      <c r="AA2768" s="2">
        <v>0.91310185185185189</v>
      </c>
      <c r="AB2768" s="2">
        <v>0.3910763888888889</v>
      </c>
      <c r="AC2768" t="s">
        <v>45</v>
      </c>
      <c r="AD2768" t="s">
        <v>45</v>
      </c>
      <c r="AE2768" t="s">
        <v>45</v>
      </c>
      <c r="AF2768">
        <v>69</v>
      </c>
    </row>
    <row r="2769" spans="1:32">
      <c r="A2769">
        <v>4382</v>
      </c>
      <c r="B2769">
        <v>3482</v>
      </c>
      <c r="C2769" t="s">
        <v>482</v>
      </c>
      <c r="D2769" t="s">
        <v>596</v>
      </c>
      <c r="E2769" t="s">
        <v>34</v>
      </c>
      <c r="F2769" t="s">
        <v>14576</v>
      </c>
      <c r="G2769" t="s">
        <v>14577</v>
      </c>
      <c r="H2769" t="s">
        <v>280</v>
      </c>
      <c r="I2769" s="1">
        <v>25129</v>
      </c>
      <c r="J2769" t="s">
        <v>14578</v>
      </c>
      <c r="K2769" t="s">
        <v>8734</v>
      </c>
      <c r="L2769">
        <v>18571</v>
      </c>
      <c r="M2769" t="s">
        <v>280</v>
      </c>
      <c r="N2769" s="1">
        <v>44743</v>
      </c>
      <c r="O2769" s="1">
        <v>44744</v>
      </c>
      <c r="P2769">
        <v>13</v>
      </c>
      <c r="Q2769">
        <v>1</v>
      </c>
      <c r="R2769" t="s">
        <v>53</v>
      </c>
      <c r="S2769">
        <v>3</v>
      </c>
      <c r="T2769">
        <v>1</v>
      </c>
      <c r="U2769">
        <v>1</v>
      </c>
      <c r="V2769">
        <v>122</v>
      </c>
      <c r="W2769" t="s">
        <v>41</v>
      </c>
      <c r="X2769" t="s">
        <v>14579</v>
      </c>
      <c r="Y2769" t="s">
        <v>43</v>
      </c>
      <c r="Z2769" s="1">
        <v>44725</v>
      </c>
      <c r="AA2769" s="2">
        <v>0.38715277777777773</v>
      </c>
      <c r="AB2769" s="2">
        <v>0.60184027777777771</v>
      </c>
      <c r="AC2769" t="s">
        <v>44</v>
      </c>
      <c r="AD2769" t="s">
        <v>44</v>
      </c>
      <c r="AE2769" t="s">
        <v>44</v>
      </c>
      <c r="AF2769">
        <v>122</v>
      </c>
    </row>
    <row r="2770" spans="1:32">
      <c r="A2770">
        <v>4384</v>
      </c>
      <c r="B2770">
        <v>3484</v>
      </c>
      <c r="C2770" t="s">
        <v>1056</v>
      </c>
      <c r="D2770" t="s">
        <v>427</v>
      </c>
      <c r="E2770" t="s">
        <v>34</v>
      </c>
      <c r="F2770" t="s">
        <v>14580</v>
      </c>
      <c r="G2770" t="s">
        <v>14581</v>
      </c>
      <c r="H2770" t="s">
        <v>272</v>
      </c>
      <c r="I2770" s="1">
        <v>34453</v>
      </c>
      <c r="J2770" t="s">
        <v>14582</v>
      </c>
      <c r="K2770" t="s">
        <v>14583</v>
      </c>
      <c r="L2770">
        <v>6032</v>
      </c>
      <c r="M2770" t="s">
        <v>272</v>
      </c>
      <c r="N2770" s="1">
        <v>44753</v>
      </c>
      <c r="O2770" s="1">
        <v>44756</v>
      </c>
      <c r="P2770">
        <v>73</v>
      </c>
      <c r="Q2770">
        <v>3</v>
      </c>
      <c r="R2770" t="s">
        <v>53</v>
      </c>
      <c r="S2770">
        <v>3</v>
      </c>
      <c r="T2770">
        <v>2</v>
      </c>
      <c r="U2770">
        <v>3</v>
      </c>
      <c r="V2770">
        <v>399</v>
      </c>
      <c r="W2770" t="s">
        <v>54</v>
      </c>
      <c r="X2770" t="s">
        <v>14584</v>
      </c>
      <c r="Y2770" t="s">
        <v>6</v>
      </c>
      <c r="Z2770" s="1">
        <v>44748</v>
      </c>
      <c r="AA2770" s="2">
        <v>0.47857638888888893</v>
      </c>
      <c r="AB2770" s="2">
        <v>0.79141203703703711</v>
      </c>
      <c r="AC2770" t="s">
        <v>45</v>
      </c>
      <c r="AD2770" t="s">
        <v>45</v>
      </c>
      <c r="AE2770" t="s">
        <v>45</v>
      </c>
      <c r="AF2770">
        <v>133</v>
      </c>
    </row>
    <row r="2771" spans="1:32">
      <c r="A2771">
        <v>4385</v>
      </c>
      <c r="B2771">
        <v>3485</v>
      </c>
      <c r="C2771" t="s">
        <v>628</v>
      </c>
      <c r="D2771" t="s">
        <v>14585</v>
      </c>
      <c r="E2771" t="s">
        <v>34</v>
      </c>
      <c r="F2771" t="s">
        <v>14586</v>
      </c>
      <c r="G2771">
        <v>5328108570</v>
      </c>
      <c r="H2771" t="s">
        <v>423</v>
      </c>
      <c r="I2771" s="1">
        <v>24320</v>
      </c>
      <c r="J2771" t="s">
        <v>14587</v>
      </c>
      <c r="K2771" t="s">
        <v>14588</v>
      </c>
      <c r="L2771">
        <v>77198</v>
      </c>
      <c r="M2771" t="s">
        <v>423</v>
      </c>
      <c r="N2771" s="1">
        <v>44585</v>
      </c>
      <c r="O2771" s="1">
        <v>44589</v>
      </c>
      <c r="P2771">
        <v>90</v>
      </c>
      <c r="Q2771">
        <v>4</v>
      </c>
      <c r="R2771" t="s">
        <v>40</v>
      </c>
      <c r="S2771">
        <v>3</v>
      </c>
      <c r="T2771">
        <v>2</v>
      </c>
      <c r="U2771">
        <v>4</v>
      </c>
      <c r="V2771">
        <v>904</v>
      </c>
      <c r="W2771" t="s">
        <v>41</v>
      </c>
      <c r="X2771" t="s">
        <v>14589</v>
      </c>
      <c r="Y2771" t="s">
        <v>81</v>
      </c>
      <c r="Z2771" s="1">
        <v>44577</v>
      </c>
      <c r="AA2771" s="2">
        <v>0.37763888888888886</v>
      </c>
      <c r="AB2771" s="2">
        <v>0.29206018518518517</v>
      </c>
      <c r="AC2771" t="s">
        <v>45</v>
      </c>
      <c r="AD2771" t="s">
        <v>45</v>
      </c>
      <c r="AE2771" t="s">
        <v>44</v>
      </c>
      <c r="AF2771">
        <v>226</v>
      </c>
    </row>
    <row r="2772" spans="1:32">
      <c r="A2772">
        <v>4387</v>
      </c>
      <c r="B2772">
        <v>3487</v>
      </c>
      <c r="C2772" t="s">
        <v>1555</v>
      </c>
      <c r="D2772" t="s">
        <v>14590</v>
      </c>
      <c r="E2772" t="s">
        <v>34</v>
      </c>
      <c r="F2772" t="s">
        <v>14591</v>
      </c>
      <c r="G2772">
        <v>5606229264</v>
      </c>
      <c r="H2772" t="s">
        <v>217</v>
      </c>
      <c r="I2772" s="1">
        <v>31783</v>
      </c>
      <c r="J2772" t="s">
        <v>14592</v>
      </c>
      <c r="K2772" t="s">
        <v>12888</v>
      </c>
      <c r="L2772">
        <v>3230</v>
      </c>
      <c r="M2772" t="s">
        <v>217</v>
      </c>
      <c r="N2772" s="1">
        <v>44745</v>
      </c>
      <c r="O2772" s="1">
        <v>44747</v>
      </c>
      <c r="P2772">
        <v>41</v>
      </c>
      <c r="Q2772">
        <v>2</v>
      </c>
      <c r="R2772" t="s">
        <v>63</v>
      </c>
      <c r="S2772">
        <v>2</v>
      </c>
      <c r="T2772">
        <v>2</v>
      </c>
      <c r="U2772">
        <v>2</v>
      </c>
      <c r="V2772">
        <v>168</v>
      </c>
      <c r="W2772" t="s">
        <v>54</v>
      </c>
      <c r="X2772" t="s">
        <v>14593</v>
      </c>
      <c r="Y2772" t="s">
        <v>81</v>
      </c>
      <c r="Z2772" s="1">
        <v>44711</v>
      </c>
      <c r="AA2772" s="2">
        <v>0.27401620370370372</v>
      </c>
      <c r="AB2772" s="2">
        <v>0.12392361111111111</v>
      </c>
      <c r="AC2772" t="s">
        <v>44</v>
      </c>
      <c r="AD2772" t="s">
        <v>45</v>
      </c>
      <c r="AE2772" t="s">
        <v>45</v>
      </c>
      <c r="AF2772">
        <v>84</v>
      </c>
    </row>
    <row r="2773" spans="1:32">
      <c r="A2773">
        <v>4388</v>
      </c>
      <c r="B2773">
        <v>3488</v>
      </c>
      <c r="C2773" t="s">
        <v>602</v>
      </c>
      <c r="D2773" t="s">
        <v>191</v>
      </c>
      <c r="E2773" t="s">
        <v>48</v>
      </c>
      <c r="F2773" t="s">
        <v>14594</v>
      </c>
      <c r="G2773" t="s">
        <v>14595</v>
      </c>
      <c r="H2773" t="s">
        <v>537</v>
      </c>
      <c r="I2773" s="1">
        <v>16835</v>
      </c>
      <c r="J2773" t="s">
        <v>14596</v>
      </c>
      <c r="K2773" t="s">
        <v>4255</v>
      </c>
      <c r="L2773">
        <v>96988</v>
      </c>
      <c r="M2773" t="s">
        <v>537</v>
      </c>
      <c r="N2773" s="1">
        <v>44679</v>
      </c>
      <c r="O2773" s="1">
        <v>44684</v>
      </c>
      <c r="P2773">
        <v>35</v>
      </c>
      <c r="Q2773">
        <v>2</v>
      </c>
      <c r="R2773" t="s">
        <v>63</v>
      </c>
      <c r="S2773">
        <v>2</v>
      </c>
      <c r="T2773">
        <v>1</v>
      </c>
      <c r="U2773">
        <v>5</v>
      </c>
      <c r="V2773">
        <v>350</v>
      </c>
      <c r="W2773" t="s">
        <v>54</v>
      </c>
      <c r="X2773" t="s">
        <v>14597</v>
      </c>
      <c r="Y2773" t="s">
        <v>43</v>
      </c>
      <c r="Z2773" s="1">
        <v>44651</v>
      </c>
      <c r="AA2773" s="2">
        <v>0.5727430555555556</v>
      </c>
      <c r="AB2773" s="2">
        <v>0.52884259259259259</v>
      </c>
      <c r="AC2773" t="s">
        <v>45</v>
      </c>
      <c r="AD2773" t="s">
        <v>45</v>
      </c>
      <c r="AE2773" t="s">
        <v>44</v>
      </c>
      <c r="AF2773">
        <v>70</v>
      </c>
    </row>
    <row r="2774" spans="1:32">
      <c r="A2774">
        <v>4390</v>
      </c>
      <c r="B2774">
        <v>3490</v>
      </c>
      <c r="C2774" t="s">
        <v>1857</v>
      </c>
      <c r="D2774" t="s">
        <v>3832</v>
      </c>
      <c r="E2774" t="s">
        <v>48</v>
      </c>
      <c r="F2774" t="s">
        <v>14598</v>
      </c>
      <c r="G2774" t="s">
        <v>14599</v>
      </c>
      <c r="H2774" t="s">
        <v>171</v>
      </c>
      <c r="I2774" s="1">
        <v>35825</v>
      </c>
      <c r="J2774" t="s">
        <v>14600</v>
      </c>
      <c r="K2774" t="s">
        <v>14601</v>
      </c>
      <c r="L2774">
        <v>86728</v>
      </c>
      <c r="M2774" t="s">
        <v>171</v>
      </c>
      <c r="N2774" s="1">
        <v>44928</v>
      </c>
      <c r="O2774" s="1">
        <v>44929</v>
      </c>
      <c r="P2774">
        <v>85</v>
      </c>
      <c r="Q2774">
        <v>4</v>
      </c>
      <c r="R2774" t="s">
        <v>53</v>
      </c>
      <c r="S2774">
        <v>1</v>
      </c>
      <c r="T2774">
        <v>2</v>
      </c>
      <c r="U2774">
        <v>1</v>
      </c>
      <c r="V2774">
        <v>140</v>
      </c>
      <c r="W2774" t="s">
        <v>54</v>
      </c>
      <c r="X2774" t="s">
        <v>14602</v>
      </c>
      <c r="Y2774" t="s">
        <v>43</v>
      </c>
      <c r="Z2774" s="1">
        <v>44910</v>
      </c>
      <c r="AA2774" s="2">
        <v>0.68702546296296296</v>
      </c>
      <c r="AB2774" s="2">
        <v>0.66104166666666664</v>
      </c>
      <c r="AC2774" t="s">
        <v>45</v>
      </c>
      <c r="AD2774" t="s">
        <v>45</v>
      </c>
      <c r="AE2774" t="s">
        <v>44</v>
      </c>
      <c r="AF2774">
        <v>140</v>
      </c>
    </row>
    <row r="2775" spans="1:32">
      <c r="A2775">
        <v>4392</v>
      </c>
      <c r="B2775">
        <v>3492</v>
      </c>
      <c r="C2775" t="s">
        <v>1328</v>
      </c>
      <c r="D2775" t="s">
        <v>14603</v>
      </c>
      <c r="E2775" t="s">
        <v>48</v>
      </c>
      <c r="F2775" t="s">
        <v>14604</v>
      </c>
      <c r="G2775" t="s">
        <v>14605</v>
      </c>
      <c r="H2775" t="s">
        <v>86</v>
      </c>
      <c r="I2775" s="1">
        <v>28161</v>
      </c>
      <c r="J2775" t="s">
        <v>14606</v>
      </c>
      <c r="K2775" t="s">
        <v>14607</v>
      </c>
      <c r="L2775">
        <v>62110</v>
      </c>
      <c r="M2775" t="s">
        <v>86</v>
      </c>
      <c r="N2775" s="1">
        <v>44826</v>
      </c>
      <c r="O2775" s="1">
        <v>44830</v>
      </c>
      <c r="P2775">
        <v>60</v>
      </c>
      <c r="Q2775">
        <v>3</v>
      </c>
      <c r="R2775" t="s">
        <v>40</v>
      </c>
      <c r="S2775">
        <v>2</v>
      </c>
      <c r="T2775">
        <v>0</v>
      </c>
      <c r="U2775">
        <v>4</v>
      </c>
      <c r="V2775">
        <v>892</v>
      </c>
      <c r="W2775" t="s">
        <v>54</v>
      </c>
      <c r="X2775" t="s">
        <v>14608</v>
      </c>
      <c r="Y2775" t="s">
        <v>65</v>
      </c>
      <c r="Z2775" s="1">
        <v>44813</v>
      </c>
      <c r="AA2775" s="2">
        <v>9.1863425925925932E-2</v>
      </c>
      <c r="AB2775" s="2">
        <v>0.77407407407407414</v>
      </c>
      <c r="AC2775" t="s">
        <v>44</v>
      </c>
      <c r="AD2775" t="s">
        <v>44</v>
      </c>
      <c r="AE2775" t="s">
        <v>45</v>
      </c>
      <c r="AF2775">
        <v>223</v>
      </c>
    </row>
    <row r="2776" spans="1:32">
      <c r="A2776">
        <v>4393</v>
      </c>
      <c r="B2776">
        <v>3493</v>
      </c>
      <c r="C2776" t="s">
        <v>1195</v>
      </c>
      <c r="D2776" t="s">
        <v>4697</v>
      </c>
      <c r="E2776" t="s">
        <v>34</v>
      </c>
      <c r="F2776" t="s">
        <v>14609</v>
      </c>
      <c r="G2776">
        <v>7946414800</v>
      </c>
      <c r="H2776" t="s">
        <v>725</v>
      </c>
      <c r="I2776" s="1">
        <v>30570</v>
      </c>
      <c r="J2776" t="s">
        <v>14610</v>
      </c>
      <c r="K2776" t="s">
        <v>14611</v>
      </c>
      <c r="L2776">
        <v>45419</v>
      </c>
      <c r="M2776" t="s">
        <v>725</v>
      </c>
      <c r="N2776" s="1">
        <v>44617</v>
      </c>
      <c r="O2776" s="1">
        <v>44622</v>
      </c>
      <c r="P2776">
        <v>57</v>
      </c>
      <c r="Q2776">
        <v>3</v>
      </c>
      <c r="R2776" t="s">
        <v>40</v>
      </c>
      <c r="S2776">
        <v>4</v>
      </c>
      <c r="T2776">
        <v>1</v>
      </c>
      <c r="U2776">
        <v>5</v>
      </c>
      <c r="V2776">
        <v>1235</v>
      </c>
      <c r="W2776" t="s">
        <v>54</v>
      </c>
      <c r="X2776" t="s">
        <v>14612</v>
      </c>
      <c r="Y2776" t="s">
        <v>65</v>
      </c>
      <c r="Z2776" s="1">
        <v>44580</v>
      </c>
      <c r="AA2776" s="2">
        <v>0.1188425925925926</v>
      </c>
      <c r="AB2776" s="2">
        <v>0.43115740740740738</v>
      </c>
      <c r="AC2776" t="s">
        <v>45</v>
      </c>
      <c r="AD2776" t="s">
        <v>44</v>
      </c>
      <c r="AE2776" t="s">
        <v>45</v>
      </c>
      <c r="AF2776">
        <v>247</v>
      </c>
    </row>
    <row r="2777" spans="1:32">
      <c r="A2777">
        <v>4395</v>
      </c>
      <c r="B2777">
        <v>3495</v>
      </c>
      <c r="C2777" t="s">
        <v>1966</v>
      </c>
      <c r="D2777" t="s">
        <v>9271</v>
      </c>
      <c r="E2777" t="s">
        <v>48</v>
      </c>
      <c r="F2777" t="s">
        <v>14613</v>
      </c>
      <c r="G2777" t="s">
        <v>14614</v>
      </c>
      <c r="H2777" t="s">
        <v>50</v>
      </c>
      <c r="I2777" s="1">
        <v>20749</v>
      </c>
      <c r="J2777" t="s">
        <v>14615</v>
      </c>
      <c r="K2777" t="s">
        <v>14616</v>
      </c>
      <c r="L2777">
        <v>99853</v>
      </c>
      <c r="M2777" t="s">
        <v>50</v>
      </c>
      <c r="N2777" s="1">
        <v>44642</v>
      </c>
      <c r="O2777" s="1">
        <v>44643</v>
      </c>
      <c r="P2777">
        <v>22</v>
      </c>
      <c r="Q2777">
        <v>1</v>
      </c>
      <c r="R2777" t="s">
        <v>53</v>
      </c>
      <c r="S2777">
        <v>2</v>
      </c>
      <c r="T2777">
        <v>2</v>
      </c>
      <c r="U2777">
        <v>1</v>
      </c>
      <c r="V2777">
        <v>140</v>
      </c>
      <c r="W2777" t="s">
        <v>41</v>
      </c>
      <c r="X2777" t="s">
        <v>14617</v>
      </c>
      <c r="Y2777" t="s">
        <v>43</v>
      </c>
      <c r="Z2777" s="1">
        <v>44630</v>
      </c>
      <c r="AA2777" s="2">
        <v>0.96012731481481473</v>
      </c>
      <c r="AB2777" s="2">
        <v>0.15305555555555556</v>
      </c>
      <c r="AC2777" t="s">
        <v>44</v>
      </c>
      <c r="AD2777" t="s">
        <v>45</v>
      </c>
      <c r="AE2777" t="s">
        <v>44</v>
      </c>
      <c r="AF2777">
        <v>140</v>
      </c>
    </row>
    <row r="2778" spans="1:32">
      <c r="A2778">
        <v>4397</v>
      </c>
      <c r="B2778">
        <v>3497</v>
      </c>
      <c r="C2778" t="s">
        <v>5587</v>
      </c>
      <c r="D2778" t="s">
        <v>11533</v>
      </c>
      <c r="E2778" t="s">
        <v>34</v>
      </c>
      <c r="F2778" t="s">
        <v>14618</v>
      </c>
      <c r="G2778" t="s">
        <v>14619</v>
      </c>
      <c r="H2778" t="s">
        <v>280</v>
      </c>
      <c r="I2778" s="1">
        <v>34435</v>
      </c>
      <c r="J2778" t="s">
        <v>14620</v>
      </c>
      <c r="K2778" t="s">
        <v>14621</v>
      </c>
      <c r="L2778">
        <v>55019</v>
      </c>
      <c r="M2778" t="s">
        <v>280</v>
      </c>
      <c r="N2778" s="1">
        <v>44624</v>
      </c>
      <c r="O2778" s="1">
        <v>44629</v>
      </c>
      <c r="P2778">
        <v>57</v>
      </c>
      <c r="Q2778">
        <v>3</v>
      </c>
      <c r="R2778" t="s">
        <v>40</v>
      </c>
      <c r="S2778">
        <v>2</v>
      </c>
      <c r="T2778">
        <v>1</v>
      </c>
      <c r="U2778">
        <v>5</v>
      </c>
      <c r="V2778">
        <v>1125</v>
      </c>
      <c r="W2778" t="s">
        <v>41</v>
      </c>
      <c r="X2778" t="s">
        <v>14622</v>
      </c>
      <c r="Y2778" t="s">
        <v>43</v>
      </c>
      <c r="Z2778" s="1">
        <v>44604</v>
      </c>
      <c r="AA2778" s="2">
        <v>0.69885416666666667</v>
      </c>
      <c r="AB2778" s="2">
        <v>0.52871527777777783</v>
      </c>
      <c r="AC2778" t="s">
        <v>45</v>
      </c>
      <c r="AD2778" t="s">
        <v>45</v>
      </c>
      <c r="AE2778" t="s">
        <v>44</v>
      </c>
      <c r="AF2778">
        <v>225</v>
      </c>
    </row>
    <row r="2779" spans="1:32">
      <c r="A2779">
        <v>4398</v>
      </c>
      <c r="B2779">
        <v>3498</v>
      </c>
      <c r="C2779" t="s">
        <v>4218</v>
      </c>
      <c r="D2779" t="s">
        <v>3832</v>
      </c>
      <c r="E2779" t="s">
        <v>48</v>
      </c>
      <c r="F2779" t="s">
        <v>14623</v>
      </c>
      <c r="G2779" t="s">
        <v>14624</v>
      </c>
      <c r="H2779" t="s">
        <v>179</v>
      </c>
      <c r="I2779" s="1">
        <v>28048</v>
      </c>
      <c r="J2779" t="s">
        <v>14625</v>
      </c>
      <c r="K2779" t="s">
        <v>14626</v>
      </c>
      <c r="L2779">
        <v>64078</v>
      </c>
      <c r="M2779" t="s">
        <v>179</v>
      </c>
      <c r="N2779" s="1">
        <v>44701</v>
      </c>
      <c r="O2779" s="1">
        <v>44704</v>
      </c>
      <c r="P2779">
        <v>71</v>
      </c>
      <c r="Q2779">
        <v>3</v>
      </c>
      <c r="R2779" t="s">
        <v>63</v>
      </c>
      <c r="S2779">
        <v>2</v>
      </c>
      <c r="T2779">
        <v>0</v>
      </c>
      <c r="U2779">
        <v>3</v>
      </c>
      <c r="V2779">
        <v>249</v>
      </c>
      <c r="W2779" t="s">
        <v>41</v>
      </c>
      <c r="X2779" t="s">
        <v>14627</v>
      </c>
      <c r="Y2779" t="s">
        <v>43</v>
      </c>
      <c r="Z2779" s="1">
        <v>44691</v>
      </c>
      <c r="AA2779" s="2">
        <v>0.59373842592592596</v>
      </c>
      <c r="AB2779" s="2">
        <v>0.67407407407407405</v>
      </c>
      <c r="AC2779" t="s">
        <v>44</v>
      </c>
      <c r="AD2779" t="s">
        <v>45</v>
      </c>
      <c r="AE2779" t="s">
        <v>45</v>
      </c>
      <c r="AF2779">
        <v>83</v>
      </c>
    </row>
    <row r="2780" spans="1:32">
      <c r="A2780">
        <v>4399</v>
      </c>
      <c r="B2780">
        <v>3499</v>
      </c>
      <c r="C2780" t="s">
        <v>396</v>
      </c>
      <c r="D2780" t="s">
        <v>14628</v>
      </c>
      <c r="E2780" t="s">
        <v>34</v>
      </c>
      <c r="F2780" t="s">
        <v>14629</v>
      </c>
      <c r="G2780" t="s">
        <v>14630</v>
      </c>
      <c r="H2780" t="s">
        <v>904</v>
      </c>
      <c r="I2780" s="1">
        <v>32469</v>
      </c>
      <c r="J2780" t="s">
        <v>14631</v>
      </c>
      <c r="K2780" t="s">
        <v>10392</v>
      </c>
      <c r="L2780">
        <v>9152</v>
      </c>
      <c r="M2780" t="s">
        <v>904</v>
      </c>
      <c r="N2780" s="1">
        <v>44792</v>
      </c>
      <c r="O2780" s="1">
        <v>44797</v>
      </c>
      <c r="P2780">
        <v>74</v>
      </c>
      <c r="Q2780">
        <v>3</v>
      </c>
      <c r="R2780" t="s">
        <v>63</v>
      </c>
      <c r="S2780">
        <v>1</v>
      </c>
      <c r="T2780">
        <v>1</v>
      </c>
      <c r="U2780">
        <v>5</v>
      </c>
      <c r="V2780">
        <v>315</v>
      </c>
      <c r="W2780" t="s">
        <v>54</v>
      </c>
      <c r="X2780" t="s">
        <v>14632</v>
      </c>
      <c r="Y2780" t="s">
        <v>81</v>
      </c>
      <c r="Z2780" s="1">
        <v>44782</v>
      </c>
      <c r="AA2780" s="2">
        <v>0.42465277777777777</v>
      </c>
      <c r="AB2780" s="2">
        <v>0.55300925925925926</v>
      </c>
      <c r="AC2780" t="s">
        <v>45</v>
      </c>
      <c r="AD2780" t="s">
        <v>45</v>
      </c>
      <c r="AE2780" t="s">
        <v>45</v>
      </c>
      <c r="AF2780">
        <v>63</v>
      </c>
    </row>
    <row r="2781" spans="1:32">
      <c r="A2781">
        <v>4400</v>
      </c>
      <c r="B2781">
        <v>3500</v>
      </c>
      <c r="C2781" t="s">
        <v>175</v>
      </c>
      <c r="D2781" t="s">
        <v>14633</v>
      </c>
      <c r="E2781" t="s">
        <v>34</v>
      </c>
      <c r="F2781" t="s">
        <v>14634</v>
      </c>
      <c r="G2781" t="s">
        <v>14635</v>
      </c>
      <c r="H2781" t="s">
        <v>225</v>
      </c>
      <c r="I2781" s="1">
        <v>37803</v>
      </c>
      <c r="J2781" t="s">
        <v>14636</v>
      </c>
      <c r="K2781" t="s">
        <v>14637</v>
      </c>
      <c r="L2781">
        <v>35948</v>
      </c>
      <c r="M2781" t="s">
        <v>225</v>
      </c>
      <c r="N2781" s="1">
        <v>44599</v>
      </c>
      <c r="O2781" s="1">
        <v>44602</v>
      </c>
      <c r="P2781">
        <v>29</v>
      </c>
      <c r="Q2781">
        <v>2</v>
      </c>
      <c r="R2781" t="s">
        <v>63</v>
      </c>
      <c r="S2781">
        <v>4</v>
      </c>
      <c r="T2781">
        <v>0</v>
      </c>
      <c r="U2781">
        <v>3</v>
      </c>
      <c r="V2781">
        <v>267</v>
      </c>
      <c r="W2781" t="s">
        <v>41</v>
      </c>
      <c r="X2781" t="s">
        <v>14638</v>
      </c>
      <c r="Y2781" t="s">
        <v>43</v>
      </c>
      <c r="Z2781" s="1">
        <v>44562</v>
      </c>
      <c r="AA2781" s="2">
        <v>0.89027777777777783</v>
      </c>
      <c r="AB2781" s="2">
        <v>0.86231481481481476</v>
      </c>
      <c r="AC2781" t="s">
        <v>45</v>
      </c>
      <c r="AD2781" t="s">
        <v>44</v>
      </c>
      <c r="AE2781" t="s">
        <v>44</v>
      </c>
      <c r="AF2781">
        <v>89</v>
      </c>
    </row>
    <row r="2782" spans="1:32">
      <c r="A2782">
        <v>4402</v>
      </c>
      <c r="B2782">
        <v>3502</v>
      </c>
      <c r="C2782" t="s">
        <v>90</v>
      </c>
      <c r="D2782" t="s">
        <v>10508</v>
      </c>
      <c r="E2782" t="s">
        <v>48</v>
      </c>
      <c r="F2782" t="s">
        <v>14639</v>
      </c>
      <c r="G2782" t="s">
        <v>14640</v>
      </c>
      <c r="H2782" t="s">
        <v>171</v>
      </c>
      <c r="I2782" s="1">
        <v>38047</v>
      </c>
      <c r="J2782" t="s">
        <v>14641</v>
      </c>
      <c r="K2782" t="s">
        <v>14642</v>
      </c>
      <c r="L2782">
        <v>45901</v>
      </c>
      <c r="M2782" t="s">
        <v>171</v>
      </c>
      <c r="N2782" s="1">
        <v>44670</v>
      </c>
      <c r="O2782" s="1">
        <v>44672</v>
      </c>
      <c r="P2782">
        <v>80</v>
      </c>
      <c r="Q2782">
        <v>4</v>
      </c>
      <c r="R2782" t="s">
        <v>63</v>
      </c>
      <c r="S2782">
        <v>2</v>
      </c>
      <c r="T2782">
        <v>1</v>
      </c>
      <c r="U2782">
        <v>2</v>
      </c>
      <c r="V2782">
        <v>174</v>
      </c>
      <c r="W2782" t="s">
        <v>54</v>
      </c>
      <c r="X2782" t="s">
        <v>14643</v>
      </c>
      <c r="Y2782" t="s">
        <v>43</v>
      </c>
      <c r="Z2782" s="1">
        <v>44665</v>
      </c>
      <c r="AA2782" s="2">
        <v>0.75604166666666661</v>
      </c>
      <c r="AB2782" s="2">
        <v>0.56980324074074074</v>
      </c>
      <c r="AC2782" t="s">
        <v>45</v>
      </c>
      <c r="AD2782" t="s">
        <v>44</v>
      </c>
      <c r="AE2782" t="s">
        <v>45</v>
      </c>
      <c r="AF2782">
        <v>87</v>
      </c>
    </row>
    <row r="2783" spans="1:32">
      <c r="A2783">
        <v>4404</v>
      </c>
      <c r="B2783">
        <v>3504</v>
      </c>
      <c r="C2783" t="s">
        <v>9834</v>
      </c>
      <c r="D2783" t="s">
        <v>3628</v>
      </c>
      <c r="E2783" t="s">
        <v>34</v>
      </c>
      <c r="F2783" t="s">
        <v>14644</v>
      </c>
      <c r="G2783" t="s">
        <v>14645</v>
      </c>
      <c r="H2783" t="s">
        <v>330</v>
      </c>
      <c r="I2783" s="1">
        <v>37028</v>
      </c>
      <c r="J2783" t="s">
        <v>14646</v>
      </c>
      <c r="K2783" t="s">
        <v>14647</v>
      </c>
      <c r="L2783">
        <v>15598</v>
      </c>
      <c r="M2783" t="s">
        <v>330</v>
      </c>
      <c r="N2783" s="1">
        <v>44927</v>
      </c>
      <c r="O2783" s="1">
        <v>44929</v>
      </c>
      <c r="P2783">
        <v>30</v>
      </c>
      <c r="Q2783">
        <v>2</v>
      </c>
      <c r="R2783" t="s">
        <v>40</v>
      </c>
      <c r="S2783">
        <v>2</v>
      </c>
      <c r="T2783">
        <v>2</v>
      </c>
      <c r="U2783">
        <v>2</v>
      </c>
      <c r="V2783">
        <v>450</v>
      </c>
      <c r="W2783" t="s">
        <v>41</v>
      </c>
      <c r="X2783" t="s">
        <v>14648</v>
      </c>
      <c r="Y2783" t="s">
        <v>81</v>
      </c>
      <c r="Z2783" s="1">
        <v>44899</v>
      </c>
      <c r="AA2783" s="2">
        <v>0.67775462962962962</v>
      </c>
      <c r="AB2783" s="2">
        <v>0.63081018518518517</v>
      </c>
      <c r="AC2783" t="s">
        <v>45</v>
      </c>
      <c r="AD2783" t="s">
        <v>44</v>
      </c>
      <c r="AE2783" t="s">
        <v>44</v>
      </c>
      <c r="AF2783">
        <v>225</v>
      </c>
    </row>
    <row r="2784" spans="1:32">
      <c r="A2784">
        <v>4405</v>
      </c>
      <c r="B2784">
        <v>3505</v>
      </c>
      <c r="C2784" t="s">
        <v>347</v>
      </c>
      <c r="D2784" t="s">
        <v>5030</v>
      </c>
      <c r="E2784" t="s">
        <v>34</v>
      </c>
      <c r="F2784" t="s">
        <v>14649</v>
      </c>
      <c r="G2784" t="s">
        <v>14650</v>
      </c>
      <c r="H2784" t="s">
        <v>94</v>
      </c>
      <c r="I2784" s="1">
        <v>20144</v>
      </c>
      <c r="J2784" t="s">
        <v>14651</v>
      </c>
      <c r="K2784" t="s">
        <v>14652</v>
      </c>
      <c r="L2784">
        <v>30335</v>
      </c>
      <c r="M2784" t="s">
        <v>94</v>
      </c>
      <c r="N2784" s="1">
        <v>44918</v>
      </c>
      <c r="O2784" s="1">
        <v>44920</v>
      </c>
      <c r="P2784">
        <v>19</v>
      </c>
      <c r="Q2784">
        <v>1</v>
      </c>
      <c r="R2784" t="s">
        <v>53</v>
      </c>
      <c r="S2784">
        <v>2</v>
      </c>
      <c r="T2784">
        <v>0</v>
      </c>
      <c r="U2784">
        <v>2</v>
      </c>
      <c r="V2784">
        <v>258</v>
      </c>
      <c r="W2784" t="s">
        <v>41</v>
      </c>
      <c r="X2784" t="s">
        <v>14653</v>
      </c>
      <c r="Y2784" t="s">
        <v>65</v>
      </c>
      <c r="Z2784" s="1">
        <v>44911</v>
      </c>
      <c r="AA2784" s="2">
        <v>1.3449074074074073E-2</v>
      </c>
      <c r="AB2784" s="2">
        <v>0.74160879629629628</v>
      </c>
      <c r="AC2784" t="s">
        <v>44</v>
      </c>
      <c r="AD2784" t="s">
        <v>44</v>
      </c>
      <c r="AE2784" t="s">
        <v>45</v>
      </c>
      <c r="AF2784">
        <v>129</v>
      </c>
    </row>
    <row r="2785" spans="1:32">
      <c r="A2785">
        <v>4407</v>
      </c>
      <c r="B2785">
        <v>3507</v>
      </c>
      <c r="C2785" t="s">
        <v>11741</v>
      </c>
      <c r="D2785" t="s">
        <v>4195</v>
      </c>
      <c r="E2785" t="s">
        <v>34</v>
      </c>
      <c r="F2785" t="s">
        <v>14654</v>
      </c>
      <c r="G2785" t="s">
        <v>14655</v>
      </c>
      <c r="H2785" t="s">
        <v>171</v>
      </c>
      <c r="I2785" s="1">
        <v>31306</v>
      </c>
      <c r="J2785" t="s">
        <v>14656</v>
      </c>
      <c r="K2785" t="s">
        <v>14657</v>
      </c>
      <c r="L2785">
        <v>86541</v>
      </c>
      <c r="M2785" t="s">
        <v>171</v>
      </c>
      <c r="N2785" s="1">
        <v>44739</v>
      </c>
      <c r="O2785" s="1">
        <v>44741</v>
      </c>
      <c r="P2785">
        <v>97</v>
      </c>
      <c r="Q2785">
        <v>4</v>
      </c>
      <c r="R2785" t="s">
        <v>53</v>
      </c>
      <c r="S2785">
        <v>1</v>
      </c>
      <c r="T2785">
        <v>2</v>
      </c>
      <c r="U2785">
        <v>2</v>
      </c>
      <c r="V2785">
        <v>276</v>
      </c>
      <c r="W2785" t="s">
        <v>41</v>
      </c>
      <c r="X2785" t="s">
        <v>14658</v>
      </c>
      <c r="Y2785" t="s">
        <v>43</v>
      </c>
      <c r="Z2785" s="1">
        <v>44729</v>
      </c>
      <c r="AA2785" s="2">
        <v>0.42726851851851855</v>
      </c>
      <c r="AB2785" s="2">
        <v>0.27440972222222221</v>
      </c>
      <c r="AC2785" t="s">
        <v>44</v>
      </c>
      <c r="AD2785" t="s">
        <v>45</v>
      </c>
      <c r="AE2785" t="s">
        <v>44</v>
      </c>
      <c r="AF2785">
        <v>138</v>
      </c>
    </row>
    <row r="2786" spans="1:32">
      <c r="A2786">
        <v>4408</v>
      </c>
      <c r="B2786">
        <v>3508</v>
      </c>
      <c r="C2786" t="s">
        <v>1127</v>
      </c>
      <c r="D2786" t="s">
        <v>3066</v>
      </c>
      <c r="E2786" t="s">
        <v>48</v>
      </c>
      <c r="F2786" t="s">
        <v>14659</v>
      </c>
      <c r="G2786" t="s">
        <v>14660</v>
      </c>
      <c r="H2786" t="s">
        <v>86</v>
      </c>
      <c r="I2786" s="1">
        <v>20760</v>
      </c>
      <c r="J2786" t="s">
        <v>14661</v>
      </c>
      <c r="K2786" t="s">
        <v>14662</v>
      </c>
      <c r="L2786">
        <v>29827</v>
      </c>
      <c r="M2786" t="s">
        <v>86</v>
      </c>
      <c r="N2786" s="1">
        <v>44800</v>
      </c>
      <c r="O2786" s="1">
        <v>44803</v>
      </c>
      <c r="P2786">
        <v>69</v>
      </c>
      <c r="Q2786">
        <v>3</v>
      </c>
      <c r="R2786" t="s">
        <v>40</v>
      </c>
      <c r="S2786">
        <v>4</v>
      </c>
      <c r="T2786">
        <v>1</v>
      </c>
      <c r="U2786">
        <v>3</v>
      </c>
      <c r="V2786">
        <v>600</v>
      </c>
      <c r="W2786" t="s">
        <v>41</v>
      </c>
      <c r="X2786" t="s">
        <v>14663</v>
      </c>
      <c r="Y2786" t="s">
        <v>81</v>
      </c>
      <c r="Z2786" s="1">
        <v>44789</v>
      </c>
      <c r="AA2786" s="2">
        <v>8.9780092592592606E-2</v>
      </c>
      <c r="AB2786" s="2">
        <v>0.69753472222222224</v>
      </c>
      <c r="AC2786" t="s">
        <v>45</v>
      </c>
      <c r="AD2786" t="s">
        <v>45</v>
      </c>
      <c r="AE2786" t="s">
        <v>45</v>
      </c>
      <c r="AF2786">
        <v>200</v>
      </c>
    </row>
    <row r="2787" spans="1:32">
      <c r="A2787">
        <v>4409</v>
      </c>
      <c r="B2787">
        <v>3509</v>
      </c>
      <c r="C2787" t="s">
        <v>1155</v>
      </c>
      <c r="D2787" t="s">
        <v>7906</v>
      </c>
      <c r="E2787" t="s">
        <v>48</v>
      </c>
      <c r="F2787" t="s">
        <v>14664</v>
      </c>
      <c r="G2787">
        <f>1-980-963-8257</f>
        <v>-10199</v>
      </c>
      <c r="H2787" t="s">
        <v>209</v>
      </c>
      <c r="I2787" s="1">
        <v>37318</v>
      </c>
      <c r="J2787" t="s">
        <v>14665</v>
      </c>
      <c r="K2787" t="s">
        <v>14666</v>
      </c>
      <c r="L2787">
        <v>57825</v>
      </c>
      <c r="M2787" t="s">
        <v>209</v>
      </c>
      <c r="N2787" s="1">
        <v>44646</v>
      </c>
      <c r="O2787" s="1">
        <v>44647</v>
      </c>
      <c r="P2787">
        <v>11</v>
      </c>
      <c r="Q2787">
        <v>1</v>
      </c>
      <c r="R2787" t="s">
        <v>63</v>
      </c>
      <c r="S2787">
        <v>1</v>
      </c>
      <c r="T2787">
        <v>2</v>
      </c>
      <c r="U2787">
        <v>1</v>
      </c>
      <c r="V2787">
        <v>75</v>
      </c>
      <c r="W2787" t="s">
        <v>41</v>
      </c>
      <c r="X2787" t="s">
        <v>14667</v>
      </c>
      <c r="Y2787" t="s">
        <v>65</v>
      </c>
      <c r="Z2787" s="1">
        <v>44629</v>
      </c>
      <c r="AA2787" s="2">
        <v>0.57254629629629628</v>
      </c>
      <c r="AB2787" s="2">
        <v>0.90704861111111112</v>
      </c>
      <c r="AC2787" t="s">
        <v>44</v>
      </c>
      <c r="AD2787" t="s">
        <v>44</v>
      </c>
      <c r="AE2787" t="s">
        <v>45</v>
      </c>
      <c r="AF2787">
        <v>75</v>
      </c>
    </row>
    <row r="2788" spans="1:32">
      <c r="A2788">
        <v>4411</v>
      </c>
      <c r="B2788">
        <v>3511</v>
      </c>
      <c r="C2788" t="s">
        <v>409</v>
      </c>
      <c r="D2788" t="s">
        <v>995</v>
      </c>
      <c r="E2788" t="s">
        <v>34</v>
      </c>
      <c r="F2788" t="s">
        <v>14668</v>
      </c>
      <c r="G2788" t="s">
        <v>14669</v>
      </c>
      <c r="H2788" t="s">
        <v>423</v>
      </c>
      <c r="I2788" s="1">
        <v>17472</v>
      </c>
      <c r="J2788" t="s">
        <v>14670</v>
      </c>
      <c r="K2788" t="s">
        <v>14671</v>
      </c>
      <c r="L2788">
        <v>85014</v>
      </c>
      <c r="M2788" t="s">
        <v>423</v>
      </c>
      <c r="N2788" s="1">
        <v>44916</v>
      </c>
      <c r="O2788" s="1">
        <v>44919</v>
      </c>
      <c r="P2788">
        <v>48</v>
      </c>
      <c r="Q2788">
        <v>2</v>
      </c>
      <c r="R2788" t="s">
        <v>40</v>
      </c>
      <c r="S2788">
        <v>4</v>
      </c>
      <c r="T2788">
        <v>1</v>
      </c>
      <c r="U2788">
        <v>3</v>
      </c>
      <c r="V2788">
        <v>732</v>
      </c>
      <c r="W2788" t="s">
        <v>41</v>
      </c>
      <c r="X2788" t="s">
        <v>14672</v>
      </c>
      <c r="Y2788" t="s">
        <v>43</v>
      </c>
      <c r="Z2788" s="1">
        <v>44895</v>
      </c>
      <c r="AA2788" s="2">
        <v>0.24214120370370371</v>
      </c>
      <c r="AB2788" s="2">
        <v>0.75101851851851853</v>
      </c>
      <c r="AC2788" t="s">
        <v>45</v>
      </c>
      <c r="AD2788" t="s">
        <v>45</v>
      </c>
      <c r="AE2788" t="s">
        <v>45</v>
      </c>
      <c r="AF2788">
        <v>244</v>
      </c>
    </row>
    <row r="2789" spans="1:32">
      <c r="A2789">
        <v>4412</v>
      </c>
      <c r="B2789">
        <v>3512</v>
      </c>
      <c r="C2789" t="s">
        <v>945</v>
      </c>
      <c r="D2789" t="s">
        <v>57</v>
      </c>
      <c r="E2789" t="s">
        <v>34</v>
      </c>
      <c r="F2789" t="s">
        <v>14673</v>
      </c>
      <c r="G2789">
        <v>9539132179</v>
      </c>
      <c r="H2789" t="s">
        <v>109</v>
      </c>
      <c r="I2789" s="1">
        <v>38462</v>
      </c>
      <c r="J2789" t="s">
        <v>14674</v>
      </c>
      <c r="K2789" t="s">
        <v>14675</v>
      </c>
      <c r="L2789">
        <v>19969</v>
      </c>
      <c r="M2789" t="s">
        <v>109</v>
      </c>
      <c r="N2789" s="1">
        <v>44860</v>
      </c>
      <c r="O2789" s="1">
        <v>44863</v>
      </c>
      <c r="P2789">
        <v>62</v>
      </c>
      <c r="Q2789">
        <v>3</v>
      </c>
      <c r="R2789" t="s">
        <v>63</v>
      </c>
      <c r="S2789">
        <v>3</v>
      </c>
      <c r="T2789">
        <v>2</v>
      </c>
      <c r="U2789">
        <v>3</v>
      </c>
      <c r="V2789">
        <v>264</v>
      </c>
      <c r="W2789" t="s">
        <v>41</v>
      </c>
      <c r="X2789" t="s">
        <v>14676</v>
      </c>
      <c r="Y2789" t="s">
        <v>65</v>
      </c>
      <c r="Z2789" s="1">
        <v>44837</v>
      </c>
      <c r="AA2789" s="2">
        <v>0.52398148148148149</v>
      </c>
      <c r="AB2789" s="2">
        <v>0.42300925925925931</v>
      </c>
      <c r="AC2789" t="s">
        <v>45</v>
      </c>
      <c r="AD2789" t="s">
        <v>44</v>
      </c>
      <c r="AE2789" t="s">
        <v>44</v>
      </c>
      <c r="AF2789">
        <v>88</v>
      </c>
    </row>
    <row r="2790" spans="1:32">
      <c r="A2790">
        <v>4415</v>
      </c>
      <c r="B2790">
        <v>3515</v>
      </c>
      <c r="C2790" t="s">
        <v>963</v>
      </c>
      <c r="D2790" t="s">
        <v>4017</v>
      </c>
      <c r="E2790" t="s">
        <v>34</v>
      </c>
      <c r="F2790" t="s">
        <v>14677</v>
      </c>
      <c r="G2790" t="s">
        <v>14678</v>
      </c>
      <c r="H2790" t="s">
        <v>272</v>
      </c>
      <c r="I2790" s="1">
        <v>35316</v>
      </c>
      <c r="J2790" t="s">
        <v>14679</v>
      </c>
      <c r="K2790" t="s">
        <v>14680</v>
      </c>
      <c r="L2790">
        <v>91486</v>
      </c>
      <c r="M2790" t="s">
        <v>272</v>
      </c>
      <c r="N2790" s="1">
        <v>44622</v>
      </c>
      <c r="O2790" s="1">
        <v>44624</v>
      </c>
      <c r="P2790">
        <v>37</v>
      </c>
      <c r="Q2790">
        <v>2</v>
      </c>
      <c r="R2790" t="s">
        <v>53</v>
      </c>
      <c r="S2790">
        <v>2</v>
      </c>
      <c r="T2790">
        <v>2</v>
      </c>
      <c r="U2790">
        <v>2</v>
      </c>
      <c r="V2790">
        <v>276</v>
      </c>
      <c r="W2790" t="s">
        <v>41</v>
      </c>
      <c r="X2790" t="s">
        <v>14681</v>
      </c>
      <c r="Y2790" t="s">
        <v>6</v>
      </c>
      <c r="Z2790" s="1">
        <v>44594</v>
      </c>
      <c r="AA2790" s="2">
        <v>0.19190972222222222</v>
      </c>
      <c r="AB2790" s="2">
        <v>7.6504629629629631E-3</v>
      </c>
      <c r="AC2790" t="s">
        <v>44</v>
      </c>
      <c r="AD2790" t="s">
        <v>44</v>
      </c>
      <c r="AE2790" t="s">
        <v>45</v>
      </c>
      <c r="AF2790">
        <v>138</v>
      </c>
    </row>
    <row r="2791" spans="1:32">
      <c r="A2791">
        <v>4416</v>
      </c>
      <c r="B2791">
        <v>3516</v>
      </c>
      <c r="C2791" t="s">
        <v>1262</v>
      </c>
      <c r="D2791" t="s">
        <v>3173</v>
      </c>
      <c r="E2791" t="s">
        <v>34</v>
      </c>
      <c r="F2791" t="s">
        <v>14682</v>
      </c>
      <c r="G2791" t="s">
        <v>14683</v>
      </c>
      <c r="H2791" t="s">
        <v>171</v>
      </c>
      <c r="I2791" s="1">
        <v>21082</v>
      </c>
      <c r="J2791" t="s">
        <v>14684</v>
      </c>
      <c r="K2791" t="s">
        <v>14685</v>
      </c>
      <c r="L2791">
        <v>22001</v>
      </c>
      <c r="M2791" t="s">
        <v>171</v>
      </c>
      <c r="N2791" s="1">
        <v>44658</v>
      </c>
      <c r="O2791" s="1">
        <v>44661</v>
      </c>
      <c r="P2791">
        <v>39</v>
      </c>
      <c r="Q2791">
        <v>2</v>
      </c>
      <c r="R2791" t="s">
        <v>40</v>
      </c>
      <c r="S2791">
        <v>4</v>
      </c>
      <c r="T2791">
        <v>0</v>
      </c>
      <c r="U2791">
        <v>3</v>
      </c>
      <c r="V2791">
        <v>639</v>
      </c>
      <c r="W2791" t="s">
        <v>41</v>
      </c>
      <c r="X2791" t="s">
        <v>14686</v>
      </c>
      <c r="Y2791" t="s">
        <v>65</v>
      </c>
      <c r="Z2791" s="1">
        <v>44623</v>
      </c>
      <c r="AA2791" s="2">
        <v>0.4472800925925926</v>
      </c>
      <c r="AB2791" s="2">
        <v>0.71993055555555552</v>
      </c>
      <c r="AC2791" t="s">
        <v>44</v>
      </c>
      <c r="AD2791" t="s">
        <v>44</v>
      </c>
      <c r="AE2791" t="s">
        <v>44</v>
      </c>
      <c r="AF2791">
        <v>213</v>
      </c>
    </row>
    <row r="2792" spans="1:32">
      <c r="A2792">
        <v>4418</v>
      </c>
      <c r="B2792">
        <v>3518</v>
      </c>
      <c r="C2792" t="s">
        <v>1857</v>
      </c>
      <c r="D2792" t="s">
        <v>10218</v>
      </c>
      <c r="E2792" t="s">
        <v>34</v>
      </c>
      <c r="F2792" t="s">
        <v>14687</v>
      </c>
      <c r="G2792" t="s">
        <v>14688</v>
      </c>
      <c r="H2792" t="s">
        <v>692</v>
      </c>
      <c r="I2792" s="1">
        <v>23307</v>
      </c>
      <c r="J2792" t="s">
        <v>14689</v>
      </c>
      <c r="K2792" t="s">
        <v>14690</v>
      </c>
      <c r="L2792">
        <v>4566</v>
      </c>
      <c r="M2792" t="s">
        <v>692</v>
      </c>
      <c r="N2792" s="1">
        <v>44889</v>
      </c>
      <c r="O2792" s="1">
        <v>44890</v>
      </c>
      <c r="P2792">
        <v>57</v>
      </c>
      <c r="Q2792">
        <v>3</v>
      </c>
      <c r="R2792" t="s">
        <v>40</v>
      </c>
      <c r="S2792">
        <v>3</v>
      </c>
      <c r="T2792">
        <v>2</v>
      </c>
      <c r="U2792">
        <v>1</v>
      </c>
      <c r="V2792">
        <v>218</v>
      </c>
      <c r="W2792" t="s">
        <v>54</v>
      </c>
      <c r="X2792" t="s">
        <v>14691</v>
      </c>
      <c r="Y2792" t="s">
        <v>65</v>
      </c>
      <c r="Z2792" s="1">
        <v>44876</v>
      </c>
      <c r="AA2792" s="2">
        <v>0.39413194444444444</v>
      </c>
      <c r="AB2792" s="2">
        <v>0.35681712962962964</v>
      </c>
      <c r="AC2792" t="s">
        <v>44</v>
      </c>
      <c r="AD2792" t="s">
        <v>45</v>
      </c>
      <c r="AE2792" t="s">
        <v>44</v>
      </c>
      <c r="AF2792">
        <v>218</v>
      </c>
    </row>
    <row r="2793" spans="1:32">
      <c r="A2793">
        <v>4419</v>
      </c>
      <c r="B2793">
        <v>3519</v>
      </c>
      <c r="C2793" t="s">
        <v>6248</v>
      </c>
      <c r="D2793" t="s">
        <v>3387</v>
      </c>
      <c r="E2793" t="s">
        <v>48</v>
      </c>
      <c r="F2793" t="s">
        <v>14692</v>
      </c>
      <c r="G2793">
        <v>8619510667</v>
      </c>
      <c r="H2793" t="s">
        <v>457</v>
      </c>
      <c r="I2793" s="1">
        <v>34062</v>
      </c>
      <c r="J2793" t="s">
        <v>14693</v>
      </c>
      <c r="K2793" t="s">
        <v>14694</v>
      </c>
      <c r="L2793">
        <v>52856</v>
      </c>
      <c r="M2793" t="s">
        <v>457</v>
      </c>
      <c r="N2793" s="1">
        <v>44830</v>
      </c>
      <c r="O2793" s="1">
        <v>44831</v>
      </c>
      <c r="P2793">
        <v>40</v>
      </c>
      <c r="Q2793">
        <v>2</v>
      </c>
      <c r="R2793" t="s">
        <v>53</v>
      </c>
      <c r="S2793">
        <v>3</v>
      </c>
      <c r="T2793">
        <v>2</v>
      </c>
      <c r="U2793">
        <v>1</v>
      </c>
      <c r="V2793">
        <v>124</v>
      </c>
      <c r="W2793" t="s">
        <v>41</v>
      </c>
      <c r="X2793" t="s">
        <v>14695</v>
      </c>
      <c r="Y2793" t="s">
        <v>81</v>
      </c>
      <c r="Z2793" s="1">
        <v>44817</v>
      </c>
      <c r="AA2793" s="2">
        <v>0.71900462962962963</v>
      </c>
      <c r="AB2793" s="2">
        <v>9.7870370370370371E-2</v>
      </c>
      <c r="AC2793" t="s">
        <v>45</v>
      </c>
      <c r="AD2793" t="s">
        <v>44</v>
      </c>
      <c r="AE2793" t="s">
        <v>44</v>
      </c>
      <c r="AF2793">
        <v>124</v>
      </c>
    </row>
    <row r="2794" spans="1:32">
      <c r="A2794">
        <v>4420</v>
      </c>
      <c r="B2794">
        <v>3520</v>
      </c>
      <c r="C2794" t="s">
        <v>4158</v>
      </c>
      <c r="D2794" t="s">
        <v>2511</v>
      </c>
      <c r="E2794" t="s">
        <v>34</v>
      </c>
      <c r="F2794" t="s">
        <v>14696</v>
      </c>
      <c r="G2794" t="s">
        <v>14697</v>
      </c>
      <c r="H2794" t="s">
        <v>171</v>
      </c>
      <c r="I2794" s="1">
        <v>19390</v>
      </c>
      <c r="J2794" t="s">
        <v>14698</v>
      </c>
      <c r="K2794" t="s">
        <v>14699</v>
      </c>
      <c r="L2794">
        <v>17181</v>
      </c>
      <c r="M2794" t="s">
        <v>171</v>
      </c>
      <c r="N2794" s="1">
        <v>44722</v>
      </c>
      <c r="O2794" s="1">
        <v>44726</v>
      </c>
      <c r="P2794">
        <v>55</v>
      </c>
      <c r="Q2794">
        <v>3</v>
      </c>
      <c r="R2794" t="s">
        <v>53</v>
      </c>
      <c r="S2794">
        <v>2</v>
      </c>
      <c r="T2794">
        <v>0</v>
      </c>
      <c r="U2794">
        <v>4</v>
      </c>
      <c r="V2794">
        <v>572</v>
      </c>
      <c r="W2794" t="s">
        <v>41</v>
      </c>
      <c r="X2794" t="s">
        <v>14700</v>
      </c>
      <c r="Y2794" t="s">
        <v>43</v>
      </c>
      <c r="Z2794" s="1">
        <v>44683</v>
      </c>
      <c r="AA2794" s="2">
        <v>0.80540509259259263</v>
      </c>
      <c r="AB2794" s="2">
        <v>6.430555555555556E-2</v>
      </c>
      <c r="AC2794" t="s">
        <v>45</v>
      </c>
      <c r="AD2794" t="s">
        <v>45</v>
      </c>
      <c r="AE2794" t="s">
        <v>45</v>
      </c>
      <c r="AF2794">
        <v>143</v>
      </c>
    </row>
    <row r="2795" spans="1:32">
      <c r="A2795">
        <v>4421</v>
      </c>
      <c r="B2795">
        <v>3521</v>
      </c>
      <c r="C2795" t="s">
        <v>475</v>
      </c>
      <c r="D2795" t="s">
        <v>2605</v>
      </c>
      <c r="E2795" t="s">
        <v>34</v>
      </c>
      <c r="F2795" t="s">
        <v>14701</v>
      </c>
      <c r="G2795" t="s">
        <v>14702</v>
      </c>
      <c r="H2795" t="s">
        <v>50</v>
      </c>
      <c r="I2795" s="1">
        <v>16025</v>
      </c>
      <c r="J2795" t="s">
        <v>14703</v>
      </c>
      <c r="K2795" t="s">
        <v>4488</v>
      </c>
      <c r="L2795">
        <v>90328</v>
      </c>
      <c r="M2795" t="s">
        <v>50</v>
      </c>
      <c r="N2795" s="1">
        <v>44916</v>
      </c>
      <c r="O2795" s="1">
        <v>44919</v>
      </c>
      <c r="P2795">
        <v>65</v>
      </c>
      <c r="Q2795">
        <v>3</v>
      </c>
      <c r="R2795" t="s">
        <v>63</v>
      </c>
      <c r="S2795">
        <v>2</v>
      </c>
      <c r="T2795">
        <v>2</v>
      </c>
      <c r="U2795">
        <v>3</v>
      </c>
      <c r="V2795">
        <v>210</v>
      </c>
      <c r="W2795" t="s">
        <v>41</v>
      </c>
      <c r="X2795" t="s">
        <v>14704</v>
      </c>
      <c r="Y2795" t="s">
        <v>81</v>
      </c>
      <c r="Z2795" s="1">
        <v>44901</v>
      </c>
      <c r="AA2795" s="2">
        <v>0.30057870370370371</v>
      </c>
      <c r="AB2795" s="2">
        <v>0.92240740740740745</v>
      </c>
      <c r="AC2795" t="s">
        <v>44</v>
      </c>
      <c r="AD2795" t="s">
        <v>44</v>
      </c>
      <c r="AE2795" t="s">
        <v>45</v>
      </c>
      <c r="AF2795">
        <v>70</v>
      </c>
    </row>
    <row r="2796" spans="1:32">
      <c r="A2796">
        <v>4422</v>
      </c>
      <c r="B2796">
        <v>3522</v>
      </c>
      <c r="C2796" t="s">
        <v>2437</v>
      </c>
      <c r="D2796" t="s">
        <v>6723</v>
      </c>
      <c r="E2796" t="s">
        <v>48</v>
      </c>
      <c r="F2796" t="s">
        <v>14705</v>
      </c>
      <c r="G2796" t="s">
        <v>14706</v>
      </c>
      <c r="H2796" t="s">
        <v>115</v>
      </c>
      <c r="I2796" s="1">
        <v>29631</v>
      </c>
      <c r="J2796" t="s">
        <v>14707</v>
      </c>
      <c r="K2796" t="s">
        <v>14708</v>
      </c>
      <c r="L2796">
        <v>36887</v>
      </c>
      <c r="M2796" t="s">
        <v>115</v>
      </c>
      <c r="N2796" s="1">
        <v>44861</v>
      </c>
      <c r="O2796" s="1">
        <v>44865</v>
      </c>
      <c r="P2796">
        <v>9</v>
      </c>
      <c r="Q2796">
        <v>1</v>
      </c>
      <c r="R2796" t="s">
        <v>40</v>
      </c>
      <c r="S2796">
        <v>4</v>
      </c>
      <c r="T2796">
        <v>0</v>
      </c>
      <c r="U2796">
        <v>4</v>
      </c>
      <c r="V2796">
        <v>844</v>
      </c>
      <c r="W2796" t="s">
        <v>54</v>
      </c>
      <c r="X2796" t="s">
        <v>14709</v>
      </c>
      <c r="Y2796" t="s">
        <v>65</v>
      </c>
      <c r="Z2796" s="1">
        <v>44823</v>
      </c>
      <c r="AA2796" s="2">
        <v>0.8367013888888889</v>
      </c>
      <c r="AB2796" s="2">
        <v>0.95215277777777774</v>
      </c>
      <c r="AC2796" t="s">
        <v>45</v>
      </c>
      <c r="AD2796" t="s">
        <v>45</v>
      </c>
      <c r="AE2796" t="s">
        <v>45</v>
      </c>
      <c r="AF2796">
        <v>211</v>
      </c>
    </row>
    <row r="2797" spans="1:32">
      <c r="A2797">
        <v>4425</v>
      </c>
      <c r="B2797">
        <v>3525</v>
      </c>
      <c r="C2797" t="s">
        <v>988</v>
      </c>
      <c r="D2797" t="s">
        <v>5571</v>
      </c>
      <c r="E2797" t="s">
        <v>34</v>
      </c>
      <c r="F2797" t="s">
        <v>14710</v>
      </c>
      <c r="G2797" t="s">
        <v>14711</v>
      </c>
      <c r="H2797" t="s">
        <v>725</v>
      </c>
      <c r="I2797" s="1">
        <v>20064</v>
      </c>
      <c r="J2797" t="s">
        <v>14712</v>
      </c>
      <c r="K2797" t="s">
        <v>14713</v>
      </c>
      <c r="L2797">
        <v>72757</v>
      </c>
      <c r="M2797" t="s">
        <v>725</v>
      </c>
      <c r="N2797" s="1">
        <v>44837</v>
      </c>
      <c r="O2797" s="1">
        <v>44839</v>
      </c>
      <c r="P2797">
        <v>6</v>
      </c>
      <c r="Q2797">
        <v>1</v>
      </c>
      <c r="R2797" t="s">
        <v>40</v>
      </c>
      <c r="S2797">
        <v>4</v>
      </c>
      <c r="T2797">
        <v>1</v>
      </c>
      <c r="U2797">
        <v>2</v>
      </c>
      <c r="V2797">
        <v>464</v>
      </c>
      <c r="W2797" t="s">
        <v>54</v>
      </c>
      <c r="X2797" t="s">
        <v>14714</v>
      </c>
      <c r="Y2797" t="s">
        <v>43</v>
      </c>
      <c r="Z2797" s="1">
        <v>44819</v>
      </c>
      <c r="AA2797" s="2">
        <v>9.6666666666666665E-2</v>
      </c>
      <c r="AB2797" s="2">
        <v>0.68863425925925925</v>
      </c>
      <c r="AC2797" t="s">
        <v>44</v>
      </c>
      <c r="AD2797" t="s">
        <v>44</v>
      </c>
      <c r="AE2797" t="s">
        <v>45</v>
      </c>
      <c r="AF2797">
        <v>232</v>
      </c>
    </row>
    <row r="2798" spans="1:32">
      <c r="A2798">
        <v>4426</v>
      </c>
      <c r="B2798">
        <v>3526</v>
      </c>
      <c r="C2798" t="s">
        <v>1913</v>
      </c>
      <c r="D2798" t="s">
        <v>91</v>
      </c>
      <c r="E2798" t="s">
        <v>48</v>
      </c>
      <c r="F2798" t="s">
        <v>14715</v>
      </c>
      <c r="G2798" t="s">
        <v>14716</v>
      </c>
      <c r="H2798" t="s">
        <v>725</v>
      </c>
      <c r="I2798" s="1">
        <v>31051</v>
      </c>
      <c r="J2798" t="s">
        <v>14717</v>
      </c>
      <c r="K2798" t="s">
        <v>14718</v>
      </c>
      <c r="L2798">
        <v>89442</v>
      </c>
      <c r="M2798" t="s">
        <v>725</v>
      </c>
      <c r="N2798" s="1">
        <v>44736</v>
      </c>
      <c r="O2798" s="1">
        <v>44740</v>
      </c>
      <c r="P2798">
        <v>7</v>
      </c>
      <c r="Q2798">
        <v>1</v>
      </c>
      <c r="R2798" t="s">
        <v>53</v>
      </c>
      <c r="S2798">
        <v>4</v>
      </c>
      <c r="T2798">
        <v>0</v>
      </c>
      <c r="U2798">
        <v>4</v>
      </c>
      <c r="V2798">
        <v>532</v>
      </c>
      <c r="W2798" t="s">
        <v>41</v>
      </c>
      <c r="X2798" t="s">
        <v>14719</v>
      </c>
      <c r="Y2798" t="s">
        <v>81</v>
      </c>
      <c r="Z2798" s="1">
        <v>44720</v>
      </c>
      <c r="AA2798" s="2">
        <v>0.8603587962962963</v>
      </c>
      <c r="AB2798" s="2">
        <v>0.40990740740740739</v>
      </c>
      <c r="AC2798" t="s">
        <v>45</v>
      </c>
      <c r="AD2798" t="s">
        <v>44</v>
      </c>
      <c r="AE2798" t="s">
        <v>44</v>
      </c>
      <c r="AF2798">
        <v>133</v>
      </c>
    </row>
    <row r="2799" spans="1:32">
      <c r="A2799">
        <v>4429</v>
      </c>
      <c r="B2799">
        <v>3529</v>
      </c>
      <c r="C2799" t="s">
        <v>881</v>
      </c>
      <c r="D2799" t="s">
        <v>230</v>
      </c>
      <c r="E2799" t="s">
        <v>34</v>
      </c>
      <c r="F2799" t="s">
        <v>4388</v>
      </c>
      <c r="G2799">
        <v>6916078074</v>
      </c>
      <c r="H2799" t="s">
        <v>156</v>
      </c>
      <c r="I2799" s="1">
        <v>17266</v>
      </c>
      <c r="J2799" t="s">
        <v>14720</v>
      </c>
      <c r="K2799" t="s">
        <v>14721</v>
      </c>
      <c r="L2799">
        <v>71541</v>
      </c>
      <c r="M2799" t="s">
        <v>156</v>
      </c>
      <c r="N2799" s="1">
        <v>44690</v>
      </c>
      <c r="O2799" s="1">
        <v>44692</v>
      </c>
      <c r="P2799">
        <v>6</v>
      </c>
      <c r="Q2799">
        <v>1</v>
      </c>
      <c r="R2799" t="s">
        <v>40</v>
      </c>
      <c r="S2799">
        <v>4</v>
      </c>
      <c r="T2799">
        <v>1</v>
      </c>
      <c r="U2799">
        <v>2</v>
      </c>
      <c r="V2799">
        <v>494</v>
      </c>
      <c r="W2799" t="s">
        <v>41</v>
      </c>
      <c r="X2799" t="s">
        <v>14722</v>
      </c>
      <c r="Y2799" t="s">
        <v>43</v>
      </c>
      <c r="Z2799" s="1">
        <v>44679</v>
      </c>
      <c r="AA2799" s="2">
        <v>0.11991898148148149</v>
      </c>
      <c r="AB2799" s="2">
        <v>0.50267361111111108</v>
      </c>
      <c r="AC2799" t="s">
        <v>44</v>
      </c>
      <c r="AD2799" t="s">
        <v>45</v>
      </c>
      <c r="AE2799" t="s">
        <v>45</v>
      </c>
      <c r="AF2799">
        <v>247</v>
      </c>
    </row>
    <row r="2800" spans="1:32">
      <c r="A2800">
        <v>4430</v>
      </c>
      <c r="B2800">
        <v>3530</v>
      </c>
      <c r="C2800" t="s">
        <v>284</v>
      </c>
      <c r="D2800" t="s">
        <v>7352</v>
      </c>
      <c r="E2800" t="s">
        <v>48</v>
      </c>
      <c r="F2800" t="s">
        <v>14723</v>
      </c>
      <c r="G2800" t="s">
        <v>14724</v>
      </c>
      <c r="H2800" t="s">
        <v>60</v>
      </c>
      <c r="I2800" s="1">
        <v>37942</v>
      </c>
      <c r="J2800" t="s">
        <v>14725</v>
      </c>
      <c r="K2800" t="s">
        <v>10287</v>
      </c>
      <c r="L2800">
        <v>37053</v>
      </c>
      <c r="M2800" t="s">
        <v>60</v>
      </c>
      <c r="N2800" s="1">
        <v>44793</v>
      </c>
      <c r="O2800" s="1">
        <v>44794</v>
      </c>
      <c r="P2800">
        <v>97</v>
      </c>
      <c r="Q2800">
        <v>4</v>
      </c>
      <c r="R2800" t="s">
        <v>53</v>
      </c>
      <c r="S2800">
        <v>1</v>
      </c>
      <c r="T2800">
        <v>1</v>
      </c>
      <c r="U2800">
        <v>1</v>
      </c>
      <c r="V2800">
        <v>141</v>
      </c>
      <c r="W2800" t="s">
        <v>54</v>
      </c>
      <c r="X2800" t="s">
        <v>14726</v>
      </c>
      <c r="Y2800" t="s">
        <v>43</v>
      </c>
      <c r="Z2800" s="1">
        <v>44776</v>
      </c>
      <c r="AA2800" s="2">
        <v>0.3439699074074074</v>
      </c>
      <c r="AB2800" s="2">
        <v>0.75532407407407398</v>
      </c>
      <c r="AC2800" t="s">
        <v>44</v>
      </c>
      <c r="AD2800" t="s">
        <v>44</v>
      </c>
      <c r="AE2800" t="s">
        <v>45</v>
      </c>
      <c r="AF2800">
        <v>141</v>
      </c>
    </row>
    <row r="2801" spans="1:32">
      <c r="A2801">
        <v>4431</v>
      </c>
      <c r="B2801">
        <v>3531</v>
      </c>
      <c r="C2801" t="s">
        <v>4627</v>
      </c>
      <c r="D2801" t="s">
        <v>14727</v>
      </c>
      <c r="E2801" t="s">
        <v>48</v>
      </c>
      <c r="F2801" t="s">
        <v>14728</v>
      </c>
      <c r="G2801" t="s">
        <v>14729</v>
      </c>
      <c r="H2801" t="s">
        <v>164</v>
      </c>
      <c r="I2801" s="1">
        <v>35823</v>
      </c>
      <c r="J2801" t="s">
        <v>14730</v>
      </c>
      <c r="K2801" t="s">
        <v>7787</v>
      </c>
      <c r="L2801">
        <v>95215</v>
      </c>
      <c r="M2801" t="s">
        <v>164</v>
      </c>
      <c r="N2801" s="1">
        <v>44682</v>
      </c>
      <c r="O2801" s="1">
        <v>44687</v>
      </c>
      <c r="P2801">
        <v>48</v>
      </c>
      <c r="Q2801">
        <v>2</v>
      </c>
      <c r="R2801" t="s">
        <v>40</v>
      </c>
      <c r="S2801">
        <v>2</v>
      </c>
      <c r="T2801">
        <v>2</v>
      </c>
      <c r="U2801">
        <v>5</v>
      </c>
      <c r="V2801">
        <v>1245</v>
      </c>
      <c r="W2801" t="s">
        <v>41</v>
      </c>
      <c r="X2801" t="s">
        <v>14731</v>
      </c>
      <c r="Y2801" t="s">
        <v>6</v>
      </c>
      <c r="Z2801" s="1">
        <v>44644</v>
      </c>
      <c r="AA2801" s="2">
        <v>0.49906249999999996</v>
      </c>
      <c r="AB2801" s="2">
        <v>0.59671296296296295</v>
      </c>
      <c r="AC2801" t="s">
        <v>45</v>
      </c>
      <c r="AD2801" t="s">
        <v>45</v>
      </c>
      <c r="AE2801" t="s">
        <v>44</v>
      </c>
      <c r="AF2801">
        <v>249</v>
      </c>
    </row>
    <row r="2802" spans="1:32">
      <c r="A2802">
        <v>4432</v>
      </c>
      <c r="B2802">
        <v>3532</v>
      </c>
      <c r="C2802" t="s">
        <v>5955</v>
      </c>
      <c r="D2802" t="s">
        <v>1628</v>
      </c>
      <c r="E2802" t="s">
        <v>34</v>
      </c>
      <c r="F2802" t="s">
        <v>14732</v>
      </c>
      <c r="G2802" t="s">
        <v>14733</v>
      </c>
      <c r="H2802" t="s">
        <v>86</v>
      </c>
      <c r="I2802" s="1">
        <v>33591</v>
      </c>
      <c r="J2802" t="s">
        <v>14734</v>
      </c>
      <c r="K2802" t="s">
        <v>14735</v>
      </c>
      <c r="L2802">
        <v>52307</v>
      </c>
      <c r="M2802" t="s">
        <v>86</v>
      </c>
      <c r="N2802" s="1">
        <v>44653</v>
      </c>
      <c r="O2802" s="1">
        <v>44655</v>
      </c>
      <c r="P2802">
        <v>89</v>
      </c>
      <c r="Q2802">
        <v>4</v>
      </c>
      <c r="R2802" t="s">
        <v>63</v>
      </c>
      <c r="S2802">
        <v>2</v>
      </c>
      <c r="T2802">
        <v>0</v>
      </c>
      <c r="U2802">
        <v>2</v>
      </c>
      <c r="V2802">
        <v>160</v>
      </c>
      <c r="W2802" t="s">
        <v>54</v>
      </c>
      <c r="X2802" t="s">
        <v>14736</v>
      </c>
      <c r="Y2802" t="s">
        <v>65</v>
      </c>
      <c r="Z2802" s="1">
        <v>44624</v>
      </c>
      <c r="AA2802" s="2">
        <v>0.19339120370370369</v>
      </c>
      <c r="AB2802" s="2">
        <v>0.11489583333333335</v>
      </c>
      <c r="AC2802" t="s">
        <v>44</v>
      </c>
      <c r="AD2802" t="s">
        <v>45</v>
      </c>
      <c r="AE2802" t="s">
        <v>44</v>
      </c>
      <c r="AF2802">
        <v>80</v>
      </c>
    </row>
    <row r="2803" spans="1:32">
      <c r="A2803">
        <v>4433</v>
      </c>
      <c r="B2803">
        <v>3533</v>
      </c>
      <c r="C2803" t="s">
        <v>276</v>
      </c>
      <c r="D2803" t="s">
        <v>6270</v>
      </c>
      <c r="E2803" t="s">
        <v>48</v>
      </c>
      <c r="F2803" t="s">
        <v>14737</v>
      </c>
      <c r="G2803" t="s">
        <v>14738</v>
      </c>
      <c r="H2803" t="s">
        <v>60</v>
      </c>
      <c r="I2803" s="1">
        <v>15936</v>
      </c>
      <c r="J2803" t="s">
        <v>14739</v>
      </c>
      <c r="K2803" t="s">
        <v>14740</v>
      </c>
      <c r="L2803">
        <v>57104</v>
      </c>
      <c r="M2803" t="s">
        <v>60</v>
      </c>
      <c r="N2803" s="1">
        <v>44806</v>
      </c>
      <c r="O2803" s="1">
        <v>44807</v>
      </c>
      <c r="P2803">
        <v>38</v>
      </c>
      <c r="Q2803">
        <v>2</v>
      </c>
      <c r="R2803" t="s">
        <v>63</v>
      </c>
      <c r="S2803">
        <v>1</v>
      </c>
      <c r="T2803">
        <v>2</v>
      </c>
      <c r="U2803">
        <v>1</v>
      </c>
      <c r="V2803">
        <v>81</v>
      </c>
      <c r="W2803" t="s">
        <v>54</v>
      </c>
      <c r="X2803" t="s">
        <v>14741</v>
      </c>
      <c r="Y2803" t="s">
        <v>6</v>
      </c>
      <c r="Z2803" s="1">
        <v>44800</v>
      </c>
      <c r="AA2803" s="2">
        <v>0.63800925925925933</v>
      </c>
      <c r="AB2803" s="2">
        <v>0.95515046296296291</v>
      </c>
      <c r="AC2803" t="s">
        <v>45</v>
      </c>
      <c r="AD2803" t="s">
        <v>44</v>
      </c>
      <c r="AE2803" t="s">
        <v>45</v>
      </c>
      <c r="AF2803">
        <v>81</v>
      </c>
    </row>
    <row r="2804" spans="1:32">
      <c r="A2804">
        <v>4434</v>
      </c>
      <c r="B2804">
        <v>3534</v>
      </c>
      <c r="C2804" t="s">
        <v>4877</v>
      </c>
      <c r="D2804" t="s">
        <v>7928</v>
      </c>
      <c r="E2804" t="s">
        <v>34</v>
      </c>
      <c r="F2804" t="s">
        <v>14742</v>
      </c>
      <c r="G2804" t="s">
        <v>14743</v>
      </c>
      <c r="H2804" t="s">
        <v>1442</v>
      </c>
      <c r="I2804" s="1">
        <v>35336</v>
      </c>
      <c r="J2804" t="s">
        <v>14744</v>
      </c>
      <c r="K2804" t="s">
        <v>14745</v>
      </c>
      <c r="L2804">
        <v>37869</v>
      </c>
      <c r="M2804" t="s">
        <v>1442</v>
      </c>
      <c r="N2804" s="1">
        <v>44784</v>
      </c>
      <c r="O2804" s="1">
        <v>44785</v>
      </c>
      <c r="P2804">
        <v>32</v>
      </c>
      <c r="Q2804">
        <v>2</v>
      </c>
      <c r="R2804" t="s">
        <v>63</v>
      </c>
      <c r="S2804">
        <v>1</v>
      </c>
      <c r="T2804">
        <v>1</v>
      </c>
      <c r="U2804">
        <v>1</v>
      </c>
      <c r="V2804">
        <v>68</v>
      </c>
      <c r="W2804" t="s">
        <v>41</v>
      </c>
      <c r="X2804" t="s">
        <v>14746</v>
      </c>
      <c r="Y2804" t="s">
        <v>81</v>
      </c>
      <c r="Z2804" s="1">
        <v>44751</v>
      </c>
      <c r="AA2804" s="2">
        <v>0.83421296296296299</v>
      </c>
      <c r="AB2804" s="2">
        <v>0.47846064814814815</v>
      </c>
      <c r="AC2804" t="s">
        <v>44</v>
      </c>
      <c r="AD2804" t="s">
        <v>45</v>
      </c>
      <c r="AE2804" t="s">
        <v>44</v>
      </c>
      <c r="AF2804">
        <v>68</v>
      </c>
    </row>
    <row r="2805" spans="1:32">
      <c r="A2805">
        <v>4437</v>
      </c>
      <c r="B2805">
        <v>3537</v>
      </c>
      <c r="C2805" t="s">
        <v>2679</v>
      </c>
      <c r="D2805" t="s">
        <v>2891</v>
      </c>
      <c r="E2805" t="s">
        <v>34</v>
      </c>
      <c r="F2805" t="s">
        <v>14747</v>
      </c>
      <c r="G2805" t="s">
        <v>14748</v>
      </c>
      <c r="H2805" t="s">
        <v>692</v>
      </c>
      <c r="I2805" s="1">
        <v>24440</v>
      </c>
      <c r="J2805" t="s">
        <v>14749</v>
      </c>
      <c r="K2805" t="s">
        <v>14750</v>
      </c>
      <c r="L2805">
        <v>31767</v>
      </c>
      <c r="M2805" t="s">
        <v>692</v>
      </c>
      <c r="N2805" s="1">
        <v>44772</v>
      </c>
      <c r="O2805" s="1">
        <v>44773</v>
      </c>
      <c r="P2805">
        <v>63</v>
      </c>
      <c r="Q2805">
        <v>3</v>
      </c>
      <c r="R2805" t="s">
        <v>40</v>
      </c>
      <c r="S2805">
        <v>3</v>
      </c>
      <c r="T2805">
        <v>0</v>
      </c>
      <c r="U2805">
        <v>1</v>
      </c>
      <c r="V2805">
        <v>234</v>
      </c>
      <c r="W2805" t="s">
        <v>41</v>
      </c>
      <c r="X2805" t="s">
        <v>14751</v>
      </c>
      <c r="Y2805" t="s">
        <v>81</v>
      </c>
      <c r="Z2805" s="1">
        <v>44737</v>
      </c>
      <c r="AA2805" s="2">
        <v>0.82577546296296289</v>
      </c>
      <c r="AB2805" s="2">
        <v>0.71144675925925915</v>
      </c>
      <c r="AC2805" t="s">
        <v>45</v>
      </c>
      <c r="AD2805" t="s">
        <v>45</v>
      </c>
      <c r="AE2805" t="s">
        <v>45</v>
      </c>
      <c r="AF2805">
        <v>234</v>
      </c>
    </row>
    <row r="2806" spans="1:32">
      <c r="A2806">
        <v>4438</v>
      </c>
      <c r="B2806">
        <v>3538</v>
      </c>
      <c r="C2806" t="s">
        <v>908</v>
      </c>
      <c r="D2806" t="s">
        <v>75</v>
      </c>
      <c r="E2806" t="s">
        <v>48</v>
      </c>
      <c r="F2806" t="s">
        <v>14752</v>
      </c>
      <c r="G2806" t="s">
        <v>14753</v>
      </c>
      <c r="H2806" t="s">
        <v>217</v>
      </c>
      <c r="I2806" s="1">
        <v>31768</v>
      </c>
      <c r="J2806" t="s">
        <v>14754</v>
      </c>
      <c r="K2806" t="s">
        <v>14755</v>
      </c>
      <c r="L2806">
        <v>85175</v>
      </c>
      <c r="M2806" t="s">
        <v>217</v>
      </c>
      <c r="N2806" s="1">
        <v>44919</v>
      </c>
      <c r="O2806" s="1">
        <v>44924</v>
      </c>
      <c r="P2806">
        <v>75</v>
      </c>
      <c r="Q2806">
        <v>3</v>
      </c>
      <c r="R2806" t="s">
        <v>40</v>
      </c>
      <c r="S2806">
        <v>4</v>
      </c>
      <c r="T2806">
        <v>2</v>
      </c>
      <c r="U2806">
        <v>5</v>
      </c>
      <c r="V2806">
        <v>1120</v>
      </c>
      <c r="W2806" t="s">
        <v>41</v>
      </c>
      <c r="X2806" t="s">
        <v>14756</v>
      </c>
      <c r="Y2806" t="s">
        <v>65</v>
      </c>
      <c r="Z2806" s="1">
        <v>44906</v>
      </c>
      <c r="AA2806" s="2">
        <v>3.006944444444444E-2</v>
      </c>
      <c r="AB2806" s="2">
        <v>0.6130902777777778</v>
      </c>
      <c r="AC2806" t="s">
        <v>44</v>
      </c>
      <c r="AD2806" t="s">
        <v>45</v>
      </c>
      <c r="AE2806" t="s">
        <v>44</v>
      </c>
      <c r="AF2806">
        <v>224</v>
      </c>
    </row>
    <row r="2807" spans="1:32">
      <c r="A2807">
        <v>4440</v>
      </c>
      <c r="B2807">
        <v>3540</v>
      </c>
      <c r="C2807" t="s">
        <v>327</v>
      </c>
      <c r="D2807" t="s">
        <v>2869</v>
      </c>
      <c r="E2807" t="s">
        <v>48</v>
      </c>
      <c r="F2807" t="s">
        <v>14757</v>
      </c>
      <c r="G2807" t="s">
        <v>14758</v>
      </c>
      <c r="H2807" t="s">
        <v>201</v>
      </c>
      <c r="I2807" s="1">
        <v>19089</v>
      </c>
      <c r="J2807" t="s">
        <v>14759</v>
      </c>
      <c r="K2807" t="s">
        <v>14760</v>
      </c>
      <c r="L2807">
        <v>83817</v>
      </c>
      <c r="M2807" t="s">
        <v>201</v>
      </c>
      <c r="N2807" s="1">
        <v>44798</v>
      </c>
      <c r="O2807" s="1">
        <v>44800</v>
      </c>
      <c r="P2807">
        <v>91</v>
      </c>
      <c r="Q2807">
        <v>4</v>
      </c>
      <c r="R2807" t="s">
        <v>53</v>
      </c>
      <c r="S2807">
        <v>4</v>
      </c>
      <c r="T2807">
        <v>0</v>
      </c>
      <c r="U2807">
        <v>2</v>
      </c>
      <c r="V2807">
        <v>292</v>
      </c>
      <c r="W2807" t="s">
        <v>54</v>
      </c>
      <c r="X2807" t="s">
        <v>14761</v>
      </c>
      <c r="Y2807" t="s">
        <v>81</v>
      </c>
      <c r="Z2807" s="1">
        <v>44775</v>
      </c>
      <c r="AA2807" s="2">
        <v>0.32037037037037036</v>
      </c>
      <c r="AB2807" s="2">
        <v>0.89425925925925931</v>
      </c>
      <c r="AC2807" t="s">
        <v>44</v>
      </c>
      <c r="AD2807" t="s">
        <v>44</v>
      </c>
      <c r="AE2807" t="s">
        <v>44</v>
      </c>
      <c r="AF2807">
        <v>146</v>
      </c>
    </row>
    <row r="2808" spans="1:32">
      <c r="A2808">
        <v>4441</v>
      </c>
      <c r="B2808">
        <v>3541</v>
      </c>
      <c r="C2808" t="s">
        <v>3283</v>
      </c>
      <c r="D2808" t="s">
        <v>359</v>
      </c>
      <c r="E2808" t="s">
        <v>34</v>
      </c>
      <c r="F2808" t="s">
        <v>14762</v>
      </c>
      <c r="G2808" t="s">
        <v>14763</v>
      </c>
      <c r="H2808" t="s">
        <v>135</v>
      </c>
      <c r="I2808" s="1">
        <v>29419</v>
      </c>
      <c r="J2808" t="s">
        <v>14764</v>
      </c>
      <c r="K2808" t="s">
        <v>14765</v>
      </c>
      <c r="L2808">
        <v>37192</v>
      </c>
      <c r="M2808" t="s">
        <v>135</v>
      </c>
      <c r="N2808" s="1">
        <v>44788</v>
      </c>
      <c r="O2808" s="1">
        <v>44790</v>
      </c>
      <c r="P2808">
        <v>93</v>
      </c>
      <c r="Q2808">
        <v>4</v>
      </c>
      <c r="R2808" t="s">
        <v>40</v>
      </c>
      <c r="S2808">
        <v>1</v>
      </c>
      <c r="T2808">
        <v>1</v>
      </c>
      <c r="U2808">
        <v>2</v>
      </c>
      <c r="V2808">
        <v>462</v>
      </c>
      <c r="W2808" t="s">
        <v>41</v>
      </c>
      <c r="X2808" t="s">
        <v>14766</v>
      </c>
      <c r="Y2808" t="s">
        <v>65</v>
      </c>
      <c r="Z2808" s="1">
        <v>44763</v>
      </c>
      <c r="AA2808" s="2">
        <v>0.8866087962962963</v>
      </c>
      <c r="AB2808" s="2">
        <v>3.8136574074074073E-2</v>
      </c>
      <c r="AC2808" t="s">
        <v>44</v>
      </c>
      <c r="AD2808" t="s">
        <v>44</v>
      </c>
      <c r="AE2808" t="s">
        <v>44</v>
      </c>
      <c r="AF2808">
        <v>231</v>
      </c>
    </row>
    <row r="2809" spans="1:32">
      <c r="A2809">
        <v>4443</v>
      </c>
      <c r="B2809">
        <v>3543</v>
      </c>
      <c r="C2809" t="s">
        <v>2150</v>
      </c>
      <c r="D2809" t="s">
        <v>428</v>
      </c>
      <c r="E2809" t="s">
        <v>34</v>
      </c>
      <c r="F2809" t="s">
        <v>14767</v>
      </c>
      <c r="G2809" t="s">
        <v>14768</v>
      </c>
      <c r="H2809" t="s">
        <v>457</v>
      </c>
      <c r="I2809" s="1">
        <v>15818</v>
      </c>
      <c r="J2809" t="s">
        <v>14769</v>
      </c>
      <c r="K2809" t="s">
        <v>14770</v>
      </c>
      <c r="L2809">
        <v>81112</v>
      </c>
      <c r="M2809" t="s">
        <v>457</v>
      </c>
      <c r="N2809" s="1">
        <v>44698</v>
      </c>
      <c r="O2809" s="1">
        <v>44700</v>
      </c>
      <c r="P2809">
        <v>36</v>
      </c>
      <c r="Q2809">
        <v>2</v>
      </c>
      <c r="R2809" t="s">
        <v>40</v>
      </c>
      <c r="S2809">
        <v>1</v>
      </c>
      <c r="T2809">
        <v>2</v>
      </c>
      <c r="U2809">
        <v>2</v>
      </c>
      <c r="V2809">
        <v>400</v>
      </c>
      <c r="W2809" t="s">
        <v>41</v>
      </c>
      <c r="X2809" t="s">
        <v>14771</v>
      </c>
      <c r="Y2809" t="s">
        <v>43</v>
      </c>
      <c r="Z2809" s="1">
        <v>44683</v>
      </c>
      <c r="AA2809" s="2">
        <v>0.80506944444444439</v>
      </c>
      <c r="AB2809" s="2">
        <v>0.19616898148148146</v>
      </c>
      <c r="AC2809" t="s">
        <v>44</v>
      </c>
      <c r="AD2809" t="s">
        <v>45</v>
      </c>
      <c r="AE2809" t="s">
        <v>45</v>
      </c>
      <c r="AF2809">
        <v>200</v>
      </c>
    </row>
    <row r="2810" spans="1:32">
      <c r="A2810">
        <v>4444</v>
      </c>
      <c r="B2810">
        <v>3544</v>
      </c>
      <c r="C2810" t="s">
        <v>2437</v>
      </c>
      <c r="D2810" t="s">
        <v>682</v>
      </c>
      <c r="E2810" t="s">
        <v>48</v>
      </c>
      <c r="F2810" t="s">
        <v>14772</v>
      </c>
      <c r="G2810">
        <f>1-988-611-2480</f>
        <v>-4078</v>
      </c>
      <c r="H2810" t="s">
        <v>109</v>
      </c>
      <c r="I2810" s="1">
        <v>32625</v>
      </c>
      <c r="J2810" t="s">
        <v>14773</v>
      </c>
      <c r="K2810" t="s">
        <v>14774</v>
      </c>
      <c r="L2810">
        <v>43637</v>
      </c>
      <c r="M2810" t="s">
        <v>109</v>
      </c>
      <c r="N2810" s="1">
        <v>44870</v>
      </c>
      <c r="O2810" s="1">
        <v>44873</v>
      </c>
      <c r="P2810">
        <v>60</v>
      </c>
      <c r="Q2810">
        <v>3</v>
      </c>
      <c r="R2810" t="s">
        <v>40</v>
      </c>
      <c r="S2810">
        <v>2</v>
      </c>
      <c r="T2810">
        <v>0</v>
      </c>
      <c r="U2810">
        <v>3</v>
      </c>
      <c r="V2810">
        <v>603</v>
      </c>
      <c r="W2810" t="s">
        <v>54</v>
      </c>
      <c r="X2810" t="s">
        <v>14775</v>
      </c>
      <c r="Y2810" t="s">
        <v>65</v>
      </c>
      <c r="Z2810" s="1">
        <v>44844</v>
      </c>
      <c r="AA2810" s="2">
        <v>0.14304398148148148</v>
      </c>
      <c r="AB2810" s="2">
        <v>0.54341435185185183</v>
      </c>
      <c r="AC2810" t="s">
        <v>45</v>
      </c>
      <c r="AD2810" t="s">
        <v>45</v>
      </c>
      <c r="AE2810" t="s">
        <v>44</v>
      </c>
      <c r="AF2810">
        <v>201</v>
      </c>
    </row>
    <row r="2811" spans="1:32">
      <c r="A2811">
        <v>4445</v>
      </c>
      <c r="B2811">
        <v>3545</v>
      </c>
      <c r="C2811" t="s">
        <v>284</v>
      </c>
      <c r="D2811" t="s">
        <v>977</v>
      </c>
      <c r="E2811" t="s">
        <v>34</v>
      </c>
      <c r="F2811" t="s">
        <v>14776</v>
      </c>
      <c r="G2811" t="s">
        <v>14777</v>
      </c>
      <c r="H2811" t="s">
        <v>941</v>
      </c>
      <c r="I2811" s="1">
        <v>24545</v>
      </c>
      <c r="J2811" t="s">
        <v>14778</v>
      </c>
      <c r="K2811" t="s">
        <v>14779</v>
      </c>
      <c r="L2811">
        <v>59372</v>
      </c>
      <c r="M2811" t="s">
        <v>941</v>
      </c>
      <c r="N2811" s="1">
        <v>44842</v>
      </c>
      <c r="O2811" s="1">
        <v>44846</v>
      </c>
      <c r="P2811">
        <v>80</v>
      </c>
      <c r="Q2811">
        <v>4</v>
      </c>
      <c r="R2811" t="s">
        <v>63</v>
      </c>
      <c r="S2811">
        <v>1</v>
      </c>
      <c r="T2811">
        <v>0</v>
      </c>
      <c r="U2811">
        <v>4</v>
      </c>
      <c r="V2811">
        <v>248</v>
      </c>
      <c r="W2811" t="s">
        <v>41</v>
      </c>
      <c r="X2811" t="s">
        <v>14780</v>
      </c>
      <c r="Y2811" t="s">
        <v>6</v>
      </c>
      <c r="Z2811" s="1">
        <v>44814</v>
      </c>
      <c r="AA2811" s="2">
        <v>0.72829861111111116</v>
      </c>
      <c r="AB2811" s="2">
        <v>0.5575</v>
      </c>
      <c r="AC2811" t="s">
        <v>44</v>
      </c>
      <c r="AD2811" t="s">
        <v>45</v>
      </c>
      <c r="AE2811" t="s">
        <v>44</v>
      </c>
      <c r="AF2811">
        <v>62</v>
      </c>
    </row>
    <row r="2812" spans="1:32">
      <c r="A2812">
        <v>4448</v>
      </c>
      <c r="B2812">
        <v>3548</v>
      </c>
      <c r="C2812" t="s">
        <v>3038</v>
      </c>
      <c r="D2812" t="s">
        <v>3044</v>
      </c>
      <c r="E2812" t="s">
        <v>34</v>
      </c>
      <c r="F2812" t="s">
        <v>14781</v>
      </c>
      <c r="G2812" t="s">
        <v>14782</v>
      </c>
      <c r="H2812" t="s">
        <v>280</v>
      </c>
      <c r="I2812" s="1">
        <v>25801</v>
      </c>
      <c r="J2812" t="s">
        <v>14783</v>
      </c>
      <c r="K2812" t="s">
        <v>14784</v>
      </c>
      <c r="L2812">
        <v>89159</v>
      </c>
      <c r="M2812" t="s">
        <v>280</v>
      </c>
      <c r="N2812" s="1">
        <v>44599</v>
      </c>
      <c r="O2812" s="1">
        <v>44600</v>
      </c>
      <c r="P2812">
        <v>75</v>
      </c>
      <c r="Q2812">
        <v>3</v>
      </c>
      <c r="R2812" t="s">
        <v>40</v>
      </c>
      <c r="S2812">
        <v>2</v>
      </c>
      <c r="T2812">
        <v>1</v>
      </c>
      <c r="U2812">
        <v>1</v>
      </c>
      <c r="V2812">
        <v>246</v>
      </c>
      <c r="W2812" t="s">
        <v>54</v>
      </c>
      <c r="X2812" t="s">
        <v>14785</v>
      </c>
      <c r="Y2812" t="s">
        <v>6</v>
      </c>
      <c r="Z2812" s="1">
        <v>44574</v>
      </c>
      <c r="AA2812" s="2">
        <v>0.14177083333333332</v>
      </c>
      <c r="AB2812" s="2">
        <v>0.94718750000000007</v>
      </c>
      <c r="AC2812" t="s">
        <v>44</v>
      </c>
      <c r="AD2812" t="s">
        <v>45</v>
      </c>
      <c r="AE2812" t="s">
        <v>45</v>
      </c>
      <c r="AF2812">
        <v>246</v>
      </c>
    </row>
    <row r="2813" spans="1:32">
      <c r="A2813">
        <v>4449</v>
      </c>
      <c r="B2813">
        <v>3549</v>
      </c>
      <c r="C2813" t="s">
        <v>602</v>
      </c>
      <c r="D2813" t="s">
        <v>230</v>
      </c>
      <c r="E2813" t="s">
        <v>34</v>
      </c>
      <c r="F2813" t="s">
        <v>14786</v>
      </c>
      <c r="G2813" t="s">
        <v>14787</v>
      </c>
      <c r="H2813" t="s">
        <v>179</v>
      </c>
      <c r="I2813" s="1">
        <v>27042</v>
      </c>
      <c r="J2813" t="s">
        <v>14788</v>
      </c>
      <c r="K2813" t="s">
        <v>14789</v>
      </c>
      <c r="L2813">
        <v>26678</v>
      </c>
      <c r="M2813" t="s">
        <v>179</v>
      </c>
      <c r="N2813" s="1">
        <v>44810</v>
      </c>
      <c r="O2813" s="1">
        <v>44812</v>
      </c>
      <c r="P2813">
        <v>70</v>
      </c>
      <c r="Q2813">
        <v>3</v>
      </c>
      <c r="R2813" t="s">
        <v>53</v>
      </c>
      <c r="S2813">
        <v>4</v>
      </c>
      <c r="T2813">
        <v>2</v>
      </c>
      <c r="U2813">
        <v>2</v>
      </c>
      <c r="V2813">
        <v>264</v>
      </c>
      <c r="W2813" t="s">
        <v>54</v>
      </c>
      <c r="X2813" t="s">
        <v>14790</v>
      </c>
      <c r="Y2813" t="s">
        <v>81</v>
      </c>
      <c r="Z2813" s="1">
        <v>44805</v>
      </c>
      <c r="AA2813" s="2">
        <v>0.33829861111111109</v>
      </c>
      <c r="AB2813" s="2">
        <v>0.66290509259259256</v>
      </c>
      <c r="AC2813" t="s">
        <v>45</v>
      </c>
      <c r="AD2813" t="s">
        <v>45</v>
      </c>
      <c r="AE2813" t="s">
        <v>45</v>
      </c>
      <c r="AF2813">
        <v>132</v>
      </c>
    </row>
    <row r="2814" spans="1:32">
      <c r="A2814">
        <v>4450</v>
      </c>
      <c r="B2814">
        <v>3550</v>
      </c>
      <c r="C2814" t="s">
        <v>10507</v>
      </c>
      <c r="D2814" t="s">
        <v>847</v>
      </c>
      <c r="E2814" t="s">
        <v>34</v>
      </c>
      <c r="F2814" t="s">
        <v>14791</v>
      </c>
      <c r="G2814">
        <v>3595112160</v>
      </c>
      <c r="H2814" t="s">
        <v>317</v>
      </c>
      <c r="I2814" s="1">
        <v>38218</v>
      </c>
      <c r="J2814" t="s">
        <v>14792</v>
      </c>
      <c r="K2814" t="s">
        <v>14793</v>
      </c>
      <c r="L2814">
        <v>26880</v>
      </c>
      <c r="M2814" t="s">
        <v>317</v>
      </c>
      <c r="N2814" s="1">
        <v>44780</v>
      </c>
      <c r="O2814" s="1">
        <v>44785</v>
      </c>
      <c r="P2814">
        <v>75</v>
      </c>
      <c r="Q2814">
        <v>3</v>
      </c>
      <c r="R2814" t="s">
        <v>40</v>
      </c>
      <c r="S2814">
        <v>3</v>
      </c>
      <c r="T2814">
        <v>1</v>
      </c>
      <c r="U2814">
        <v>5</v>
      </c>
      <c r="V2814">
        <v>1010</v>
      </c>
      <c r="W2814" t="s">
        <v>41</v>
      </c>
      <c r="X2814" t="s">
        <v>14794</v>
      </c>
      <c r="Y2814" t="s">
        <v>6</v>
      </c>
      <c r="Z2814" s="1">
        <v>44742</v>
      </c>
      <c r="AA2814" s="2">
        <v>0.24616898148148147</v>
      </c>
      <c r="AB2814" s="2">
        <v>2.1087962962962961E-2</v>
      </c>
      <c r="AC2814" t="s">
        <v>45</v>
      </c>
      <c r="AD2814" t="s">
        <v>44</v>
      </c>
      <c r="AE2814" t="s">
        <v>44</v>
      </c>
      <c r="AF2814">
        <v>202</v>
      </c>
    </row>
    <row r="2815" spans="1:32">
      <c r="A2815">
        <v>4451</v>
      </c>
      <c r="B2815">
        <v>3551</v>
      </c>
      <c r="C2815" t="s">
        <v>3145</v>
      </c>
      <c r="D2815" t="s">
        <v>1068</v>
      </c>
      <c r="E2815" t="s">
        <v>48</v>
      </c>
      <c r="F2815" t="s">
        <v>14795</v>
      </c>
      <c r="G2815" t="s">
        <v>14796</v>
      </c>
      <c r="H2815" t="s">
        <v>70</v>
      </c>
      <c r="I2815" s="1">
        <v>31181</v>
      </c>
      <c r="J2815" t="s">
        <v>14797</v>
      </c>
      <c r="K2815" t="s">
        <v>14798</v>
      </c>
      <c r="L2815">
        <v>12986</v>
      </c>
      <c r="M2815" t="s">
        <v>70</v>
      </c>
      <c r="N2815" s="1">
        <v>44745</v>
      </c>
      <c r="O2815" s="1">
        <v>44748</v>
      </c>
      <c r="P2815">
        <v>51</v>
      </c>
      <c r="Q2815">
        <v>3</v>
      </c>
      <c r="R2815" t="s">
        <v>40</v>
      </c>
      <c r="S2815">
        <v>3</v>
      </c>
      <c r="T2815">
        <v>2</v>
      </c>
      <c r="U2815">
        <v>3</v>
      </c>
      <c r="V2815">
        <v>693</v>
      </c>
      <c r="W2815" t="s">
        <v>41</v>
      </c>
      <c r="X2815" t="s">
        <v>14799</v>
      </c>
      <c r="Y2815" t="s">
        <v>65</v>
      </c>
      <c r="Z2815" s="1">
        <v>44720</v>
      </c>
      <c r="AA2815" s="2">
        <v>0.10672453703703703</v>
      </c>
      <c r="AB2815" s="2">
        <v>0.76650462962962962</v>
      </c>
      <c r="AC2815" t="s">
        <v>44</v>
      </c>
      <c r="AD2815" t="s">
        <v>44</v>
      </c>
      <c r="AE2815" t="s">
        <v>45</v>
      </c>
      <c r="AF2815">
        <v>231</v>
      </c>
    </row>
    <row r="2816" spans="1:32">
      <c r="A2816">
        <v>4452</v>
      </c>
      <c r="B2816">
        <v>3552</v>
      </c>
      <c r="C2816" t="s">
        <v>648</v>
      </c>
      <c r="D2816" t="s">
        <v>428</v>
      </c>
      <c r="E2816" t="s">
        <v>48</v>
      </c>
      <c r="F2816" t="s">
        <v>14800</v>
      </c>
      <c r="G2816">
        <f>1-975-501-2091</f>
        <v>-3566</v>
      </c>
      <c r="H2816" t="s">
        <v>457</v>
      </c>
      <c r="I2816" s="1">
        <v>21580</v>
      </c>
      <c r="J2816" t="s">
        <v>14801</v>
      </c>
      <c r="K2816" t="s">
        <v>14802</v>
      </c>
      <c r="L2816">
        <v>99385</v>
      </c>
      <c r="M2816" t="s">
        <v>457</v>
      </c>
      <c r="N2816" s="1">
        <v>44663</v>
      </c>
      <c r="O2816" s="1">
        <v>44667</v>
      </c>
      <c r="P2816">
        <v>95</v>
      </c>
      <c r="Q2816">
        <v>4</v>
      </c>
      <c r="R2816" t="s">
        <v>63</v>
      </c>
      <c r="S2816">
        <v>2</v>
      </c>
      <c r="T2816">
        <v>0</v>
      </c>
      <c r="U2816">
        <v>4</v>
      </c>
      <c r="V2816">
        <v>336</v>
      </c>
      <c r="W2816" t="s">
        <v>41</v>
      </c>
      <c r="X2816" t="s">
        <v>14803</v>
      </c>
      <c r="Y2816" t="s">
        <v>65</v>
      </c>
      <c r="Z2816" s="1">
        <v>44634</v>
      </c>
      <c r="AA2816" s="2">
        <v>0.25212962962962965</v>
      </c>
      <c r="AB2816" s="2">
        <v>0.18846064814814814</v>
      </c>
      <c r="AC2816" t="s">
        <v>45</v>
      </c>
      <c r="AD2816" t="s">
        <v>45</v>
      </c>
      <c r="AE2816" t="s">
        <v>44</v>
      </c>
      <c r="AF2816">
        <v>84</v>
      </c>
    </row>
    <row r="2817" spans="1:32">
      <c r="A2817">
        <v>4455</v>
      </c>
      <c r="B2817">
        <v>3555</v>
      </c>
      <c r="C2817" t="s">
        <v>803</v>
      </c>
      <c r="D2817" t="s">
        <v>909</v>
      </c>
      <c r="E2817" t="s">
        <v>48</v>
      </c>
      <c r="F2817" t="s">
        <v>14804</v>
      </c>
      <c r="G2817" t="s">
        <v>14805</v>
      </c>
      <c r="H2817" t="s">
        <v>77</v>
      </c>
      <c r="I2817" s="1">
        <v>27411</v>
      </c>
      <c r="J2817" t="s">
        <v>14806</v>
      </c>
      <c r="K2817" t="s">
        <v>14807</v>
      </c>
      <c r="L2817">
        <v>84914</v>
      </c>
      <c r="M2817" t="s">
        <v>77</v>
      </c>
      <c r="N2817" s="1">
        <v>44700</v>
      </c>
      <c r="O2817" s="1">
        <v>44704</v>
      </c>
      <c r="P2817">
        <v>77</v>
      </c>
      <c r="Q2817">
        <v>4</v>
      </c>
      <c r="R2817" t="s">
        <v>63</v>
      </c>
      <c r="S2817">
        <v>1</v>
      </c>
      <c r="T2817">
        <v>2</v>
      </c>
      <c r="U2817">
        <v>4</v>
      </c>
      <c r="V2817">
        <v>272</v>
      </c>
      <c r="W2817" t="s">
        <v>54</v>
      </c>
      <c r="X2817" t="s">
        <v>14808</v>
      </c>
      <c r="Y2817" t="s">
        <v>43</v>
      </c>
      <c r="Z2817" s="1">
        <v>44668</v>
      </c>
      <c r="AA2817" s="2">
        <v>0.59096064814814808</v>
      </c>
      <c r="AB2817" s="2">
        <v>0.6484375</v>
      </c>
      <c r="AC2817" t="s">
        <v>44</v>
      </c>
      <c r="AD2817" t="s">
        <v>45</v>
      </c>
      <c r="AE2817" t="s">
        <v>44</v>
      </c>
      <c r="AF2817">
        <v>68</v>
      </c>
    </row>
    <row r="2818" spans="1:32">
      <c r="A2818">
        <v>4457</v>
      </c>
      <c r="B2818">
        <v>3557</v>
      </c>
      <c r="C2818" t="s">
        <v>2144</v>
      </c>
      <c r="D2818" t="s">
        <v>3860</v>
      </c>
      <c r="E2818" t="s">
        <v>34</v>
      </c>
      <c r="F2818" t="s">
        <v>14809</v>
      </c>
      <c r="G2818">
        <v>4696381377</v>
      </c>
      <c r="H2818" t="s">
        <v>309</v>
      </c>
      <c r="I2818" s="1">
        <v>33661</v>
      </c>
      <c r="J2818" t="s">
        <v>14810</v>
      </c>
      <c r="K2818" t="s">
        <v>14811</v>
      </c>
      <c r="L2818">
        <v>60923</v>
      </c>
      <c r="M2818" t="s">
        <v>309</v>
      </c>
      <c r="N2818" s="1">
        <v>44651</v>
      </c>
      <c r="O2818" s="1">
        <v>44652</v>
      </c>
      <c r="P2818">
        <v>61</v>
      </c>
      <c r="Q2818">
        <v>3</v>
      </c>
      <c r="R2818" t="s">
        <v>53</v>
      </c>
      <c r="S2818">
        <v>3</v>
      </c>
      <c r="T2818">
        <v>1</v>
      </c>
      <c r="U2818">
        <v>1</v>
      </c>
      <c r="V2818">
        <v>149</v>
      </c>
      <c r="W2818" t="s">
        <v>41</v>
      </c>
      <c r="X2818" t="s">
        <v>14812</v>
      </c>
      <c r="Y2818" t="s">
        <v>81</v>
      </c>
      <c r="Z2818" s="1">
        <v>44631</v>
      </c>
      <c r="AA2818" s="2">
        <v>0.11597222222222221</v>
      </c>
      <c r="AB2818" s="2">
        <v>0.86037037037037034</v>
      </c>
      <c r="AC2818" t="s">
        <v>45</v>
      </c>
      <c r="AD2818" t="s">
        <v>44</v>
      </c>
      <c r="AE2818" t="s">
        <v>45</v>
      </c>
      <c r="AF2818">
        <v>149</v>
      </c>
    </row>
    <row r="2819" spans="1:32">
      <c r="A2819">
        <v>4459</v>
      </c>
      <c r="B2819">
        <v>3559</v>
      </c>
      <c r="C2819" t="s">
        <v>213</v>
      </c>
      <c r="D2819" t="s">
        <v>527</v>
      </c>
      <c r="E2819" t="s">
        <v>34</v>
      </c>
      <c r="F2819" t="s">
        <v>14813</v>
      </c>
      <c r="G2819" t="s">
        <v>14814</v>
      </c>
      <c r="H2819" t="s">
        <v>171</v>
      </c>
      <c r="I2819" s="1">
        <v>32010</v>
      </c>
      <c r="J2819" t="s">
        <v>14815</v>
      </c>
      <c r="K2819" t="s">
        <v>14816</v>
      </c>
      <c r="L2819">
        <v>52319</v>
      </c>
      <c r="M2819" t="s">
        <v>171</v>
      </c>
      <c r="N2819" s="1">
        <v>44671</v>
      </c>
      <c r="O2819" s="1">
        <v>44673</v>
      </c>
      <c r="P2819">
        <v>49</v>
      </c>
      <c r="Q2819">
        <v>2</v>
      </c>
      <c r="R2819" t="s">
        <v>53</v>
      </c>
      <c r="S2819">
        <v>1</v>
      </c>
      <c r="T2819">
        <v>0</v>
      </c>
      <c r="U2819">
        <v>2</v>
      </c>
      <c r="V2819">
        <v>260</v>
      </c>
      <c r="W2819" t="s">
        <v>41</v>
      </c>
      <c r="X2819" t="s">
        <v>14817</v>
      </c>
      <c r="Y2819" t="s">
        <v>65</v>
      </c>
      <c r="Z2819" s="1">
        <v>44648</v>
      </c>
      <c r="AA2819" s="2">
        <v>0.71383101851851849</v>
      </c>
      <c r="AB2819" s="2">
        <v>0.43363425925925925</v>
      </c>
      <c r="AC2819" t="s">
        <v>44</v>
      </c>
      <c r="AD2819" t="s">
        <v>45</v>
      </c>
      <c r="AE2819" t="s">
        <v>45</v>
      </c>
      <c r="AF2819">
        <v>130</v>
      </c>
    </row>
    <row r="2820" spans="1:32">
      <c r="A2820">
        <v>4460</v>
      </c>
      <c r="B2820">
        <v>3560</v>
      </c>
      <c r="C2820" t="s">
        <v>722</v>
      </c>
      <c r="D2820" t="s">
        <v>277</v>
      </c>
      <c r="E2820" t="s">
        <v>34</v>
      </c>
      <c r="F2820" t="s">
        <v>14818</v>
      </c>
      <c r="G2820" t="s">
        <v>14819</v>
      </c>
      <c r="H2820" t="s">
        <v>530</v>
      </c>
      <c r="I2820" s="1">
        <v>36683</v>
      </c>
      <c r="J2820" t="s">
        <v>14820</v>
      </c>
      <c r="K2820" t="s">
        <v>14821</v>
      </c>
      <c r="L2820">
        <v>13266</v>
      </c>
      <c r="M2820" t="s">
        <v>530</v>
      </c>
      <c r="N2820" s="1">
        <v>44918</v>
      </c>
      <c r="O2820" s="1">
        <v>44922</v>
      </c>
      <c r="P2820">
        <v>22</v>
      </c>
      <c r="Q2820">
        <v>1</v>
      </c>
      <c r="R2820" t="s">
        <v>53</v>
      </c>
      <c r="S2820">
        <v>1</v>
      </c>
      <c r="T2820">
        <v>1</v>
      </c>
      <c r="U2820">
        <v>4</v>
      </c>
      <c r="V2820">
        <v>580</v>
      </c>
      <c r="W2820" t="s">
        <v>41</v>
      </c>
      <c r="X2820" t="s">
        <v>14822</v>
      </c>
      <c r="Y2820" t="s">
        <v>65</v>
      </c>
      <c r="Z2820" s="1">
        <v>44899</v>
      </c>
      <c r="AA2820" s="2">
        <v>5.8333333333333336E-3</v>
      </c>
      <c r="AB2820" s="2">
        <v>3.4965277777777783E-2</v>
      </c>
      <c r="AC2820" t="s">
        <v>44</v>
      </c>
      <c r="AD2820" t="s">
        <v>45</v>
      </c>
      <c r="AE2820" t="s">
        <v>44</v>
      </c>
      <c r="AF2820">
        <v>145</v>
      </c>
    </row>
    <row r="2821" spans="1:32">
      <c r="A2821">
        <v>4461</v>
      </c>
      <c r="B2821">
        <v>3561</v>
      </c>
      <c r="C2821" t="s">
        <v>1155</v>
      </c>
      <c r="D2821" t="s">
        <v>2470</v>
      </c>
      <c r="E2821" t="s">
        <v>48</v>
      </c>
      <c r="F2821" t="s">
        <v>14823</v>
      </c>
      <c r="G2821" t="s">
        <v>14824</v>
      </c>
      <c r="H2821" t="s">
        <v>1301</v>
      </c>
      <c r="I2821" s="1">
        <v>28330</v>
      </c>
      <c r="J2821" t="s">
        <v>14825</v>
      </c>
      <c r="K2821" t="s">
        <v>14826</v>
      </c>
      <c r="L2821">
        <v>19948</v>
      </c>
      <c r="M2821" t="s">
        <v>1301</v>
      </c>
      <c r="N2821" s="1">
        <v>44742</v>
      </c>
      <c r="O2821" s="1">
        <v>44747</v>
      </c>
      <c r="P2821">
        <v>98</v>
      </c>
      <c r="Q2821">
        <v>4</v>
      </c>
      <c r="R2821" t="s">
        <v>63</v>
      </c>
      <c r="S2821">
        <v>1</v>
      </c>
      <c r="T2821">
        <v>2</v>
      </c>
      <c r="U2821">
        <v>5</v>
      </c>
      <c r="V2821">
        <v>440</v>
      </c>
      <c r="W2821" t="s">
        <v>41</v>
      </c>
      <c r="X2821" t="s">
        <v>14827</v>
      </c>
      <c r="Y2821" t="s">
        <v>65</v>
      </c>
      <c r="Z2821" s="1">
        <v>44734</v>
      </c>
      <c r="AA2821" s="2">
        <v>0.68704861111111104</v>
      </c>
      <c r="AB2821" s="2">
        <v>0.23413194444444443</v>
      </c>
      <c r="AC2821" t="s">
        <v>45</v>
      </c>
      <c r="AD2821" t="s">
        <v>45</v>
      </c>
      <c r="AE2821" t="s">
        <v>44</v>
      </c>
      <c r="AF2821">
        <v>88</v>
      </c>
    </row>
    <row r="2822" spans="1:32">
      <c r="A2822">
        <v>4462</v>
      </c>
      <c r="B2822">
        <v>3562</v>
      </c>
      <c r="C2822" t="s">
        <v>2622</v>
      </c>
      <c r="D2822" t="s">
        <v>99</v>
      </c>
      <c r="E2822" t="s">
        <v>48</v>
      </c>
      <c r="F2822" t="s">
        <v>14828</v>
      </c>
      <c r="G2822" t="s">
        <v>14829</v>
      </c>
      <c r="H2822" t="s">
        <v>37</v>
      </c>
      <c r="I2822" s="1">
        <v>20244</v>
      </c>
      <c r="J2822" t="s">
        <v>14830</v>
      </c>
      <c r="K2822" t="s">
        <v>14831</v>
      </c>
      <c r="L2822">
        <v>43108</v>
      </c>
      <c r="M2822" t="s">
        <v>37</v>
      </c>
      <c r="N2822" s="1">
        <v>44600</v>
      </c>
      <c r="O2822" s="1">
        <v>44605</v>
      </c>
      <c r="P2822">
        <v>6</v>
      </c>
      <c r="Q2822">
        <v>1</v>
      </c>
      <c r="R2822" t="s">
        <v>40</v>
      </c>
      <c r="S2822">
        <v>4</v>
      </c>
      <c r="T2822">
        <v>2</v>
      </c>
      <c r="U2822">
        <v>5</v>
      </c>
      <c r="V2822">
        <v>1080</v>
      </c>
      <c r="W2822" t="s">
        <v>54</v>
      </c>
      <c r="X2822" t="s">
        <v>14832</v>
      </c>
      <c r="Y2822" t="s">
        <v>6</v>
      </c>
      <c r="Z2822" s="1">
        <v>44587</v>
      </c>
      <c r="AA2822" s="2">
        <v>0.84502314814814816</v>
      </c>
      <c r="AB2822" s="2">
        <v>0.60056712962962966</v>
      </c>
      <c r="AC2822" t="s">
        <v>44</v>
      </c>
      <c r="AD2822" t="s">
        <v>44</v>
      </c>
      <c r="AE2822" t="s">
        <v>45</v>
      </c>
      <c r="AF2822">
        <v>216</v>
      </c>
    </row>
    <row r="2823" spans="1:32">
      <c r="A2823">
        <v>4463</v>
      </c>
      <c r="B2823">
        <v>3563</v>
      </c>
      <c r="C2823" t="s">
        <v>7520</v>
      </c>
      <c r="D2823" t="s">
        <v>1074</v>
      </c>
      <c r="E2823" t="s">
        <v>48</v>
      </c>
      <c r="F2823" t="s">
        <v>14833</v>
      </c>
      <c r="G2823" t="s">
        <v>14834</v>
      </c>
      <c r="H2823" t="s">
        <v>317</v>
      </c>
      <c r="I2823" s="1">
        <v>25841</v>
      </c>
      <c r="J2823" t="s">
        <v>14835</v>
      </c>
      <c r="K2823" t="s">
        <v>14836</v>
      </c>
      <c r="L2823">
        <v>55100</v>
      </c>
      <c r="M2823" t="s">
        <v>317</v>
      </c>
      <c r="N2823" s="1">
        <v>44840</v>
      </c>
      <c r="O2823" s="1">
        <v>44843</v>
      </c>
      <c r="P2823">
        <v>83</v>
      </c>
      <c r="Q2823">
        <v>4</v>
      </c>
      <c r="R2823" t="s">
        <v>63</v>
      </c>
      <c r="S2823">
        <v>4</v>
      </c>
      <c r="T2823">
        <v>1</v>
      </c>
      <c r="U2823">
        <v>3</v>
      </c>
      <c r="V2823">
        <v>237</v>
      </c>
      <c r="W2823" t="s">
        <v>41</v>
      </c>
      <c r="X2823" t="s">
        <v>14837</v>
      </c>
      <c r="Y2823" t="s">
        <v>65</v>
      </c>
      <c r="Z2823" s="1">
        <v>44818</v>
      </c>
      <c r="AA2823" s="2">
        <v>0.55179398148148151</v>
      </c>
      <c r="AB2823" s="2">
        <v>0.43228009259259265</v>
      </c>
      <c r="AC2823" t="s">
        <v>45</v>
      </c>
      <c r="AD2823" t="s">
        <v>45</v>
      </c>
      <c r="AE2823" t="s">
        <v>44</v>
      </c>
      <c r="AF2823">
        <v>79</v>
      </c>
    </row>
    <row r="2824" spans="1:32">
      <c r="A2824">
        <v>4464</v>
      </c>
      <c r="B2824">
        <v>3564</v>
      </c>
      <c r="C2824" t="s">
        <v>90</v>
      </c>
      <c r="D2824" t="s">
        <v>6668</v>
      </c>
      <c r="E2824" t="s">
        <v>48</v>
      </c>
      <c r="F2824" t="s">
        <v>14838</v>
      </c>
      <c r="G2824" t="s">
        <v>14839</v>
      </c>
      <c r="H2824" t="s">
        <v>209</v>
      </c>
      <c r="I2824" s="1">
        <v>36692</v>
      </c>
      <c r="J2824" t="s">
        <v>14840</v>
      </c>
      <c r="K2824" t="s">
        <v>14841</v>
      </c>
      <c r="L2824">
        <v>89298</v>
      </c>
      <c r="M2824" t="s">
        <v>209</v>
      </c>
      <c r="N2824" s="1">
        <v>44657</v>
      </c>
      <c r="O2824" s="1">
        <v>44661</v>
      </c>
      <c r="P2824">
        <v>71</v>
      </c>
      <c r="Q2824">
        <v>3</v>
      </c>
      <c r="R2824" t="s">
        <v>63</v>
      </c>
      <c r="S2824">
        <v>3</v>
      </c>
      <c r="T2824">
        <v>0</v>
      </c>
      <c r="U2824">
        <v>4</v>
      </c>
      <c r="V2824">
        <v>328</v>
      </c>
      <c r="W2824" t="s">
        <v>54</v>
      </c>
      <c r="X2824" t="s">
        <v>14842</v>
      </c>
      <c r="Y2824" t="s">
        <v>6</v>
      </c>
      <c r="Z2824" s="1">
        <v>44650</v>
      </c>
      <c r="AA2824" s="2">
        <v>0.6761921296296296</v>
      </c>
      <c r="AB2824" s="2">
        <v>0.68150462962962965</v>
      </c>
      <c r="AC2824" t="s">
        <v>45</v>
      </c>
      <c r="AD2824" t="s">
        <v>44</v>
      </c>
      <c r="AE2824" t="s">
        <v>44</v>
      </c>
      <c r="AF2824">
        <v>82</v>
      </c>
    </row>
    <row r="2825" spans="1:32">
      <c r="A2825">
        <v>4466</v>
      </c>
      <c r="B2825">
        <v>3566</v>
      </c>
      <c r="C2825" t="s">
        <v>2116</v>
      </c>
      <c r="D2825" t="s">
        <v>4975</v>
      </c>
      <c r="E2825" t="s">
        <v>48</v>
      </c>
      <c r="F2825" t="s">
        <v>14843</v>
      </c>
      <c r="G2825">
        <v>3425591424</v>
      </c>
      <c r="H2825" t="s">
        <v>135</v>
      </c>
      <c r="I2825" s="1">
        <v>24013</v>
      </c>
      <c r="J2825" t="s">
        <v>14844</v>
      </c>
      <c r="K2825" t="s">
        <v>14845</v>
      </c>
      <c r="L2825">
        <v>52344</v>
      </c>
      <c r="M2825" t="s">
        <v>135</v>
      </c>
      <c r="N2825" s="1">
        <v>44662</v>
      </c>
      <c r="O2825" s="1">
        <v>44667</v>
      </c>
      <c r="P2825">
        <v>23</v>
      </c>
      <c r="Q2825">
        <v>1</v>
      </c>
      <c r="R2825" t="s">
        <v>63</v>
      </c>
      <c r="S2825">
        <v>3</v>
      </c>
      <c r="T2825">
        <v>1</v>
      </c>
      <c r="U2825">
        <v>5</v>
      </c>
      <c r="V2825">
        <v>410</v>
      </c>
      <c r="W2825" t="s">
        <v>41</v>
      </c>
      <c r="X2825" t="s">
        <v>14846</v>
      </c>
      <c r="Y2825" t="s">
        <v>43</v>
      </c>
      <c r="Z2825" s="1">
        <v>44643</v>
      </c>
      <c r="AA2825" s="2">
        <v>0.41996527777777781</v>
      </c>
      <c r="AB2825" s="2">
        <v>0.34346064814814814</v>
      </c>
      <c r="AC2825" t="s">
        <v>45</v>
      </c>
      <c r="AD2825" t="s">
        <v>45</v>
      </c>
      <c r="AE2825" t="s">
        <v>44</v>
      </c>
      <c r="AF2825">
        <v>82</v>
      </c>
    </row>
    <row r="2826" spans="1:32">
      <c r="A2826">
        <v>4467</v>
      </c>
      <c r="B2826">
        <v>3567</v>
      </c>
      <c r="C2826" t="s">
        <v>489</v>
      </c>
      <c r="D2826" t="s">
        <v>2788</v>
      </c>
      <c r="E2826" t="s">
        <v>34</v>
      </c>
      <c r="F2826" t="s">
        <v>14847</v>
      </c>
      <c r="G2826" t="s">
        <v>14848</v>
      </c>
      <c r="H2826" t="s">
        <v>60</v>
      </c>
      <c r="I2826" s="1">
        <v>31331</v>
      </c>
      <c r="J2826" t="s">
        <v>14849</v>
      </c>
      <c r="K2826" t="s">
        <v>14850</v>
      </c>
      <c r="L2826">
        <v>28263</v>
      </c>
      <c r="M2826" t="s">
        <v>60</v>
      </c>
      <c r="N2826" s="1">
        <v>44634</v>
      </c>
      <c r="O2826" s="1">
        <v>44635</v>
      </c>
      <c r="P2826">
        <v>13</v>
      </c>
      <c r="Q2826">
        <v>1</v>
      </c>
      <c r="R2826" t="s">
        <v>53</v>
      </c>
      <c r="S2826">
        <v>3</v>
      </c>
      <c r="T2826">
        <v>0</v>
      </c>
      <c r="U2826">
        <v>1</v>
      </c>
      <c r="V2826">
        <v>137</v>
      </c>
      <c r="W2826" t="s">
        <v>41</v>
      </c>
      <c r="X2826" t="s">
        <v>14851</v>
      </c>
      <c r="Y2826" t="s">
        <v>81</v>
      </c>
      <c r="Z2826" s="1">
        <v>44626</v>
      </c>
      <c r="AA2826" s="2">
        <v>0.23484953703703704</v>
      </c>
      <c r="AB2826" s="2">
        <v>0.77340277777777777</v>
      </c>
      <c r="AC2826" t="s">
        <v>45</v>
      </c>
      <c r="AD2826" t="s">
        <v>45</v>
      </c>
      <c r="AE2826" t="s">
        <v>44</v>
      </c>
      <c r="AF2826">
        <v>137</v>
      </c>
    </row>
    <row r="2827" spans="1:32">
      <c r="A2827">
        <v>4469</v>
      </c>
      <c r="B2827">
        <v>3569</v>
      </c>
      <c r="C2827" t="s">
        <v>236</v>
      </c>
      <c r="D2827" t="s">
        <v>14852</v>
      </c>
      <c r="E2827" t="s">
        <v>34</v>
      </c>
      <c r="F2827" t="s">
        <v>14853</v>
      </c>
      <c r="G2827" t="s">
        <v>14854</v>
      </c>
      <c r="H2827" t="s">
        <v>457</v>
      </c>
      <c r="I2827" s="1">
        <v>28553</v>
      </c>
      <c r="J2827" t="s">
        <v>14855</v>
      </c>
      <c r="K2827" t="s">
        <v>12780</v>
      </c>
      <c r="L2827">
        <v>95752</v>
      </c>
      <c r="M2827" t="s">
        <v>457</v>
      </c>
      <c r="N2827" s="1">
        <v>44604</v>
      </c>
      <c r="O2827" s="1">
        <v>44607</v>
      </c>
      <c r="P2827">
        <v>21</v>
      </c>
      <c r="Q2827">
        <v>1</v>
      </c>
      <c r="R2827" t="s">
        <v>40</v>
      </c>
      <c r="S2827">
        <v>1</v>
      </c>
      <c r="T2827">
        <v>2</v>
      </c>
      <c r="U2827">
        <v>3</v>
      </c>
      <c r="V2827">
        <v>711</v>
      </c>
      <c r="W2827" t="s">
        <v>54</v>
      </c>
      <c r="X2827" t="s">
        <v>14856</v>
      </c>
      <c r="Y2827" t="s">
        <v>81</v>
      </c>
      <c r="Z2827" s="1">
        <v>44581</v>
      </c>
      <c r="AA2827" s="2">
        <v>0.55997685185185186</v>
      </c>
      <c r="AB2827" s="2">
        <v>0.33003472222222224</v>
      </c>
      <c r="AC2827" t="s">
        <v>45</v>
      </c>
      <c r="AD2827" t="s">
        <v>45</v>
      </c>
      <c r="AE2827" t="s">
        <v>45</v>
      </c>
      <c r="AF2827">
        <v>237</v>
      </c>
    </row>
    <row r="2828" spans="1:32">
      <c r="A2828">
        <v>4470</v>
      </c>
      <c r="B2828">
        <v>3570</v>
      </c>
      <c r="C2828" t="s">
        <v>139</v>
      </c>
      <c r="D2828" t="s">
        <v>1925</v>
      </c>
      <c r="E2828" t="s">
        <v>34</v>
      </c>
      <c r="F2828" t="s">
        <v>14857</v>
      </c>
      <c r="G2828" t="s">
        <v>14858</v>
      </c>
      <c r="H2828" t="s">
        <v>60</v>
      </c>
      <c r="I2828" s="1">
        <v>38636</v>
      </c>
      <c r="J2828" t="s">
        <v>14859</v>
      </c>
      <c r="K2828" t="s">
        <v>14860</v>
      </c>
      <c r="L2828">
        <v>16040</v>
      </c>
      <c r="M2828" t="s">
        <v>60</v>
      </c>
      <c r="N2828" s="1">
        <v>44793</v>
      </c>
      <c r="O2828" s="1">
        <v>44798</v>
      </c>
      <c r="P2828">
        <v>58</v>
      </c>
      <c r="Q2828">
        <v>3</v>
      </c>
      <c r="R2828" t="s">
        <v>53</v>
      </c>
      <c r="S2828">
        <v>2</v>
      </c>
      <c r="T2828">
        <v>1</v>
      </c>
      <c r="U2828">
        <v>5</v>
      </c>
      <c r="V2828">
        <v>680</v>
      </c>
      <c r="W2828" t="s">
        <v>54</v>
      </c>
      <c r="X2828" t="s">
        <v>14861</v>
      </c>
      <c r="Y2828" t="s">
        <v>43</v>
      </c>
      <c r="Z2828" s="1">
        <v>44759</v>
      </c>
      <c r="AA2828" s="2">
        <v>0.35935185185185187</v>
      </c>
      <c r="AB2828" s="2">
        <v>0.50836805555555553</v>
      </c>
      <c r="AC2828" t="s">
        <v>45</v>
      </c>
      <c r="AD2828" t="s">
        <v>45</v>
      </c>
      <c r="AE2828" t="s">
        <v>44</v>
      </c>
      <c r="AF2828">
        <v>136</v>
      </c>
    </row>
    <row r="2829" spans="1:32">
      <c r="A2829">
        <v>4471</v>
      </c>
      <c r="B2829">
        <v>3571</v>
      </c>
      <c r="C2829" t="s">
        <v>1240</v>
      </c>
      <c r="D2829" t="s">
        <v>2475</v>
      </c>
      <c r="E2829" t="s">
        <v>48</v>
      </c>
      <c r="F2829" t="s">
        <v>14862</v>
      </c>
      <c r="G2829" t="s">
        <v>14863</v>
      </c>
      <c r="H2829" t="s">
        <v>122</v>
      </c>
      <c r="I2829" s="1">
        <v>31443</v>
      </c>
      <c r="J2829" t="s">
        <v>14864</v>
      </c>
      <c r="K2829" t="s">
        <v>14865</v>
      </c>
      <c r="L2829">
        <v>58721</v>
      </c>
      <c r="M2829" t="s">
        <v>122</v>
      </c>
      <c r="N2829" s="1">
        <v>44606</v>
      </c>
      <c r="O2829" s="1">
        <v>44609</v>
      </c>
      <c r="P2829">
        <v>20</v>
      </c>
      <c r="Q2829">
        <v>1</v>
      </c>
      <c r="R2829" t="s">
        <v>63</v>
      </c>
      <c r="S2829">
        <v>1</v>
      </c>
      <c r="T2829">
        <v>2</v>
      </c>
      <c r="U2829">
        <v>3</v>
      </c>
      <c r="V2829">
        <v>222</v>
      </c>
      <c r="W2829" t="s">
        <v>41</v>
      </c>
      <c r="X2829" t="s">
        <v>14866</v>
      </c>
      <c r="Y2829" t="s">
        <v>43</v>
      </c>
      <c r="Z2829" s="1">
        <v>44597</v>
      </c>
      <c r="AA2829" s="2">
        <v>0.35390046296296296</v>
      </c>
      <c r="AB2829" s="2">
        <v>0.41068287037037038</v>
      </c>
      <c r="AC2829" t="s">
        <v>45</v>
      </c>
      <c r="AD2829" t="s">
        <v>44</v>
      </c>
      <c r="AE2829" t="s">
        <v>44</v>
      </c>
      <c r="AF2829">
        <v>74</v>
      </c>
    </row>
    <row r="2830" spans="1:32">
      <c r="A2830">
        <v>4472</v>
      </c>
      <c r="B2830">
        <v>3572</v>
      </c>
      <c r="C2830" t="s">
        <v>2481</v>
      </c>
      <c r="D2830" t="s">
        <v>2099</v>
      </c>
      <c r="E2830" t="s">
        <v>34</v>
      </c>
      <c r="F2830" t="s">
        <v>14867</v>
      </c>
      <c r="G2830" t="s">
        <v>14868</v>
      </c>
      <c r="H2830" t="s">
        <v>1442</v>
      </c>
      <c r="I2830" s="1">
        <v>31889</v>
      </c>
      <c r="J2830" t="s">
        <v>14869</v>
      </c>
      <c r="K2830" t="s">
        <v>14870</v>
      </c>
      <c r="L2830">
        <v>15548</v>
      </c>
      <c r="M2830" t="s">
        <v>1442</v>
      </c>
      <c r="N2830" s="1">
        <v>44685</v>
      </c>
      <c r="O2830" s="1">
        <v>44690</v>
      </c>
      <c r="P2830">
        <v>95</v>
      </c>
      <c r="Q2830">
        <v>4</v>
      </c>
      <c r="R2830" t="s">
        <v>63</v>
      </c>
      <c r="S2830">
        <v>2</v>
      </c>
      <c r="T2830">
        <v>0</v>
      </c>
      <c r="U2830">
        <v>5</v>
      </c>
      <c r="V2830">
        <v>340</v>
      </c>
      <c r="W2830" t="s">
        <v>54</v>
      </c>
      <c r="X2830" t="s">
        <v>14871</v>
      </c>
      <c r="Y2830" t="s">
        <v>81</v>
      </c>
      <c r="Z2830" s="1">
        <v>44648</v>
      </c>
      <c r="AA2830" s="2">
        <v>8.7858796296296296E-2</v>
      </c>
      <c r="AB2830" s="2">
        <v>0.1746875</v>
      </c>
      <c r="AC2830" t="s">
        <v>44</v>
      </c>
      <c r="AD2830" t="s">
        <v>45</v>
      </c>
      <c r="AE2830" t="s">
        <v>44</v>
      </c>
      <c r="AF2830">
        <v>68</v>
      </c>
    </row>
    <row r="2831" spans="1:32">
      <c r="A2831">
        <v>4475</v>
      </c>
      <c r="B2831">
        <v>3575</v>
      </c>
      <c r="C2831" t="s">
        <v>1515</v>
      </c>
      <c r="D2831" t="s">
        <v>12521</v>
      </c>
      <c r="E2831" t="s">
        <v>34</v>
      </c>
      <c r="F2831" t="s">
        <v>14872</v>
      </c>
      <c r="G2831" t="s">
        <v>14873</v>
      </c>
      <c r="H2831" t="s">
        <v>280</v>
      </c>
      <c r="I2831" s="1">
        <v>22199</v>
      </c>
      <c r="J2831" t="s">
        <v>14874</v>
      </c>
      <c r="K2831" t="s">
        <v>14875</v>
      </c>
      <c r="L2831">
        <v>26827</v>
      </c>
      <c r="M2831" t="s">
        <v>280</v>
      </c>
      <c r="N2831" s="1">
        <v>44682</v>
      </c>
      <c r="O2831" s="1">
        <v>44684</v>
      </c>
      <c r="P2831">
        <v>32</v>
      </c>
      <c r="Q2831">
        <v>2</v>
      </c>
      <c r="R2831" t="s">
        <v>63</v>
      </c>
      <c r="S2831">
        <v>2</v>
      </c>
      <c r="T2831">
        <v>1</v>
      </c>
      <c r="U2831">
        <v>2</v>
      </c>
      <c r="V2831">
        <v>170</v>
      </c>
      <c r="W2831" t="s">
        <v>41</v>
      </c>
      <c r="X2831" t="s">
        <v>14876</v>
      </c>
      <c r="Y2831" t="s">
        <v>6</v>
      </c>
      <c r="Z2831" s="1">
        <v>44672</v>
      </c>
      <c r="AA2831" s="2">
        <v>0.53003472222222225</v>
      </c>
      <c r="AB2831" s="2">
        <v>0.72854166666666664</v>
      </c>
      <c r="AC2831" t="s">
        <v>44</v>
      </c>
      <c r="AD2831" t="s">
        <v>45</v>
      </c>
      <c r="AE2831" t="s">
        <v>45</v>
      </c>
      <c r="AF2831">
        <v>85</v>
      </c>
    </row>
    <row r="2832" spans="1:32">
      <c r="A2832">
        <v>4476</v>
      </c>
      <c r="B2832">
        <v>3576</v>
      </c>
      <c r="C2832" t="s">
        <v>9064</v>
      </c>
      <c r="D2832" t="s">
        <v>3066</v>
      </c>
      <c r="E2832" t="s">
        <v>34</v>
      </c>
      <c r="F2832" t="s">
        <v>14877</v>
      </c>
      <c r="G2832" t="s">
        <v>14878</v>
      </c>
      <c r="H2832" t="s">
        <v>295</v>
      </c>
      <c r="I2832" s="1">
        <v>38355</v>
      </c>
      <c r="J2832" t="s">
        <v>14879</v>
      </c>
      <c r="K2832" t="s">
        <v>14880</v>
      </c>
      <c r="L2832">
        <v>55463</v>
      </c>
      <c r="M2832" t="s">
        <v>295</v>
      </c>
      <c r="N2832" s="1">
        <v>44755</v>
      </c>
      <c r="O2832" s="1">
        <v>44756</v>
      </c>
      <c r="P2832">
        <v>40</v>
      </c>
      <c r="Q2832">
        <v>2</v>
      </c>
      <c r="R2832" t="s">
        <v>53</v>
      </c>
      <c r="S2832">
        <v>4</v>
      </c>
      <c r="T2832">
        <v>1</v>
      </c>
      <c r="U2832">
        <v>1</v>
      </c>
      <c r="V2832">
        <v>140</v>
      </c>
      <c r="W2832" t="s">
        <v>54</v>
      </c>
      <c r="X2832" t="s">
        <v>14881</v>
      </c>
      <c r="Y2832" t="s">
        <v>81</v>
      </c>
      <c r="Z2832" s="1">
        <v>44739</v>
      </c>
      <c r="AA2832" s="2">
        <v>0.81376157407407401</v>
      </c>
      <c r="AB2832" s="2">
        <v>0.90510416666666671</v>
      </c>
      <c r="AC2832" t="s">
        <v>44</v>
      </c>
      <c r="AD2832" t="s">
        <v>45</v>
      </c>
      <c r="AE2832" t="s">
        <v>44</v>
      </c>
      <c r="AF2832">
        <v>140</v>
      </c>
    </row>
    <row r="2833" spans="1:32">
      <c r="A2833">
        <v>4480</v>
      </c>
      <c r="B2833">
        <v>3580</v>
      </c>
      <c r="C2833" t="s">
        <v>583</v>
      </c>
      <c r="D2833" t="s">
        <v>870</v>
      </c>
      <c r="E2833" t="s">
        <v>48</v>
      </c>
      <c r="F2833" t="s">
        <v>14882</v>
      </c>
      <c r="G2833" t="s">
        <v>14883</v>
      </c>
      <c r="H2833" t="s">
        <v>86</v>
      </c>
      <c r="I2833" s="1">
        <v>33298</v>
      </c>
      <c r="J2833" t="s">
        <v>14884</v>
      </c>
      <c r="K2833" t="s">
        <v>14885</v>
      </c>
      <c r="L2833">
        <v>41847</v>
      </c>
      <c r="M2833" t="s">
        <v>86</v>
      </c>
      <c r="N2833" s="1">
        <v>44605</v>
      </c>
      <c r="O2833" s="1">
        <v>44609</v>
      </c>
      <c r="P2833">
        <v>39</v>
      </c>
      <c r="Q2833">
        <v>2</v>
      </c>
      <c r="R2833" t="s">
        <v>40</v>
      </c>
      <c r="S2833">
        <v>2</v>
      </c>
      <c r="T2833">
        <v>2</v>
      </c>
      <c r="U2833">
        <v>4</v>
      </c>
      <c r="V2833">
        <v>824</v>
      </c>
      <c r="W2833" t="s">
        <v>54</v>
      </c>
      <c r="X2833" t="s">
        <v>14886</v>
      </c>
      <c r="Y2833" t="s">
        <v>65</v>
      </c>
      <c r="Z2833" s="1">
        <v>44594</v>
      </c>
      <c r="AA2833" s="2">
        <v>0.19574074074074074</v>
      </c>
      <c r="AB2833" s="2">
        <v>0.75306712962962974</v>
      </c>
      <c r="AC2833" t="s">
        <v>44</v>
      </c>
      <c r="AD2833" t="s">
        <v>44</v>
      </c>
      <c r="AE2833" t="s">
        <v>44</v>
      </c>
      <c r="AF2833">
        <v>206</v>
      </c>
    </row>
    <row r="2834" spans="1:32">
      <c r="A2834">
        <v>4481</v>
      </c>
      <c r="B2834">
        <v>3581</v>
      </c>
      <c r="C2834" t="s">
        <v>6297</v>
      </c>
      <c r="D2834" t="s">
        <v>11014</v>
      </c>
      <c r="E2834" t="s">
        <v>34</v>
      </c>
      <c r="F2834" t="s">
        <v>14887</v>
      </c>
      <c r="G2834" t="s">
        <v>14888</v>
      </c>
      <c r="H2834" t="s">
        <v>109</v>
      </c>
      <c r="I2834" s="1">
        <v>18385</v>
      </c>
      <c r="J2834" t="s">
        <v>14889</v>
      </c>
      <c r="K2834" t="s">
        <v>14890</v>
      </c>
      <c r="L2834">
        <v>33862</v>
      </c>
      <c r="M2834" t="s">
        <v>109</v>
      </c>
      <c r="N2834" s="1">
        <v>44850</v>
      </c>
      <c r="O2834" s="1">
        <v>44853</v>
      </c>
      <c r="P2834">
        <v>19</v>
      </c>
      <c r="Q2834">
        <v>1</v>
      </c>
      <c r="R2834" t="s">
        <v>53</v>
      </c>
      <c r="S2834">
        <v>2</v>
      </c>
      <c r="T2834">
        <v>0</v>
      </c>
      <c r="U2834">
        <v>3</v>
      </c>
      <c r="V2834">
        <v>375</v>
      </c>
      <c r="W2834" t="s">
        <v>54</v>
      </c>
      <c r="X2834" t="s">
        <v>14891</v>
      </c>
      <c r="Y2834" t="s">
        <v>81</v>
      </c>
      <c r="Z2834" s="1">
        <v>44827</v>
      </c>
      <c r="AA2834" s="2">
        <v>0.69285879629629632</v>
      </c>
      <c r="AB2834" s="2">
        <v>0.78591435185185177</v>
      </c>
      <c r="AC2834" t="s">
        <v>44</v>
      </c>
      <c r="AD2834" t="s">
        <v>45</v>
      </c>
      <c r="AE2834" t="s">
        <v>45</v>
      </c>
      <c r="AF2834">
        <v>125</v>
      </c>
    </row>
    <row r="2835" spans="1:32">
      <c r="A2835">
        <v>4482</v>
      </c>
      <c r="B2835">
        <v>3582</v>
      </c>
      <c r="C2835" t="s">
        <v>9356</v>
      </c>
      <c r="D2835" t="s">
        <v>83</v>
      </c>
      <c r="E2835" t="s">
        <v>48</v>
      </c>
      <c r="F2835" t="s">
        <v>14892</v>
      </c>
      <c r="G2835" t="s">
        <v>14893</v>
      </c>
      <c r="H2835" t="s">
        <v>530</v>
      </c>
      <c r="I2835" s="1">
        <v>16670</v>
      </c>
      <c r="J2835" t="s">
        <v>14894</v>
      </c>
      <c r="K2835" t="s">
        <v>14895</v>
      </c>
      <c r="L2835">
        <v>52387</v>
      </c>
      <c r="M2835" t="s">
        <v>530</v>
      </c>
      <c r="N2835" s="1">
        <v>44742</v>
      </c>
      <c r="O2835" s="1">
        <v>44747</v>
      </c>
      <c r="P2835">
        <v>9</v>
      </c>
      <c r="Q2835">
        <v>1</v>
      </c>
      <c r="R2835" t="s">
        <v>40</v>
      </c>
      <c r="S2835">
        <v>4</v>
      </c>
      <c r="T2835">
        <v>2</v>
      </c>
      <c r="U2835">
        <v>5</v>
      </c>
      <c r="V2835">
        <v>1085</v>
      </c>
      <c r="W2835" t="s">
        <v>54</v>
      </c>
      <c r="X2835" t="s">
        <v>14896</v>
      </c>
      <c r="Y2835" t="s">
        <v>6</v>
      </c>
      <c r="Z2835" s="1">
        <v>44728</v>
      </c>
      <c r="AA2835" s="2">
        <v>0.17341435185185183</v>
      </c>
      <c r="AB2835" s="2">
        <v>7.1643518518518514E-3</v>
      </c>
      <c r="AC2835" t="s">
        <v>45</v>
      </c>
      <c r="AD2835" t="s">
        <v>45</v>
      </c>
      <c r="AE2835" t="s">
        <v>44</v>
      </c>
      <c r="AF2835">
        <v>217</v>
      </c>
    </row>
    <row r="2836" spans="1:32">
      <c r="A2836">
        <v>4484</v>
      </c>
      <c r="B2836">
        <v>3584</v>
      </c>
      <c r="C2836" t="s">
        <v>410</v>
      </c>
      <c r="D2836" t="s">
        <v>2268</v>
      </c>
      <c r="E2836" t="s">
        <v>48</v>
      </c>
      <c r="F2836" t="s">
        <v>14897</v>
      </c>
      <c r="G2836" t="s">
        <v>14898</v>
      </c>
      <c r="H2836" t="s">
        <v>405</v>
      </c>
      <c r="I2836" s="1">
        <v>24566</v>
      </c>
      <c r="J2836" t="s">
        <v>14899</v>
      </c>
      <c r="K2836" t="s">
        <v>7812</v>
      </c>
      <c r="L2836">
        <v>84071</v>
      </c>
      <c r="M2836" t="s">
        <v>405</v>
      </c>
      <c r="N2836" s="1">
        <v>44787</v>
      </c>
      <c r="O2836" s="1">
        <v>44788</v>
      </c>
      <c r="P2836">
        <v>78</v>
      </c>
      <c r="Q2836">
        <v>4</v>
      </c>
      <c r="R2836" t="s">
        <v>40</v>
      </c>
      <c r="S2836">
        <v>2</v>
      </c>
      <c r="T2836">
        <v>0</v>
      </c>
      <c r="U2836">
        <v>1</v>
      </c>
      <c r="V2836">
        <v>200</v>
      </c>
      <c r="W2836" t="s">
        <v>41</v>
      </c>
      <c r="X2836" t="s">
        <v>14900</v>
      </c>
      <c r="Y2836" t="s">
        <v>81</v>
      </c>
      <c r="Z2836" s="1">
        <v>44767</v>
      </c>
      <c r="AA2836" s="2">
        <v>0.69776620370370368</v>
      </c>
      <c r="AB2836" s="2">
        <v>0.11334490740740739</v>
      </c>
      <c r="AC2836" t="s">
        <v>45</v>
      </c>
      <c r="AD2836" t="s">
        <v>44</v>
      </c>
      <c r="AE2836" t="s">
        <v>45</v>
      </c>
      <c r="AF2836">
        <v>200</v>
      </c>
    </row>
    <row r="2837" spans="1:32">
      <c r="A2837">
        <v>4485</v>
      </c>
      <c r="B2837">
        <v>3585</v>
      </c>
      <c r="C2837" t="s">
        <v>139</v>
      </c>
      <c r="D2837" t="s">
        <v>91</v>
      </c>
      <c r="E2837" t="s">
        <v>48</v>
      </c>
      <c r="F2837" t="s">
        <v>14901</v>
      </c>
      <c r="G2837" t="s">
        <v>14902</v>
      </c>
      <c r="H2837" t="s">
        <v>457</v>
      </c>
      <c r="I2837" s="1">
        <v>34090</v>
      </c>
      <c r="J2837" t="s">
        <v>14903</v>
      </c>
      <c r="K2837" t="s">
        <v>14904</v>
      </c>
      <c r="L2837">
        <v>3804</v>
      </c>
      <c r="M2837" t="s">
        <v>457</v>
      </c>
      <c r="N2837" s="1">
        <v>44573</v>
      </c>
      <c r="O2837" s="1">
        <v>44577</v>
      </c>
      <c r="P2837">
        <v>36</v>
      </c>
      <c r="Q2837">
        <v>2</v>
      </c>
      <c r="R2837" t="s">
        <v>40</v>
      </c>
      <c r="S2837">
        <v>2</v>
      </c>
      <c r="T2837">
        <v>0</v>
      </c>
      <c r="U2837">
        <v>4</v>
      </c>
      <c r="V2837">
        <v>956</v>
      </c>
      <c r="W2837" t="s">
        <v>41</v>
      </c>
      <c r="X2837" t="s">
        <v>14905</v>
      </c>
      <c r="Y2837" t="s">
        <v>81</v>
      </c>
      <c r="Z2837" s="1">
        <v>44564</v>
      </c>
      <c r="AA2837" s="2">
        <v>0.7522106481481482</v>
      </c>
      <c r="AB2837" s="2">
        <v>0.17372685185185185</v>
      </c>
      <c r="AC2837" t="s">
        <v>44</v>
      </c>
      <c r="AD2837" t="s">
        <v>45</v>
      </c>
      <c r="AE2837" t="s">
        <v>45</v>
      </c>
      <c r="AF2837">
        <v>239</v>
      </c>
    </row>
    <row r="2838" spans="1:32">
      <c r="A2838">
        <v>4486</v>
      </c>
      <c r="B2838">
        <v>3586</v>
      </c>
      <c r="C2838" t="s">
        <v>2202</v>
      </c>
      <c r="D2838" t="s">
        <v>5237</v>
      </c>
      <c r="E2838" t="s">
        <v>48</v>
      </c>
      <c r="F2838" t="s">
        <v>14906</v>
      </c>
      <c r="G2838" t="s">
        <v>14907</v>
      </c>
      <c r="H2838" t="s">
        <v>537</v>
      </c>
      <c r="I2838" s="1">
        <v>27305</v>
      </c>
      <c r="J2838" t="s">
        <v>14908</v>
      </c>
      <c r="K2838" t="s">
        <v>52</v>
      </c>
      <c r="L2838">
        <v>1915</v>
      </c>
      <c r="M2838" t="s">
        <v>537</v>
      </c>
      <c r="N2838" s="1">
        <v>44821</v>
      </c>
      <c r="O2838" s="1">
        <v>44825</v>
      </c>
      <c r="P2838">
        <v>18</v>
      </c>
      <c r="Q2838">
        <v>1</v>
      </c>
      <c r="R2838" t="s">
        <v>40</v>
      </c>
      <c r="S2838">
        <v>4</v>
      </c>
      <c r="T2838">
        <v>0</v>
      </c>
      <c r="U2838">
        <v>4</v>
      </c>
      <c r="V2838">
        <v>968</v>
      </c>
      <c r="W2838" t="s">
        <v>41</v>
      </c>
      <c r="X2838" t="s">
        <v>14909</v>
      </c>
      <c r="Y2838" t="s">
        <v>65</v>
      </c>
      <c r="Z2838" s="1">
        <v>44808</v>
      </c>
      <c r="AA2838" s="2">
        <v>0.16115740740740742</v>
      </c>
      <c r="AB2838" s="2">
        <v>0.15896990740740741</v>
      </c>
      <c r="AC2838" t="s">
        <v>44</v>
      </c>
      <c r="AD2838" t="s">
        <v>45</v>
      </c>
      <c r="AE2838" t="s">
        <v>45</v>
      </c>
      <c r="AF2838">
        <v>242</v>
      </c>
    </row>
    <row r="2839" spans="1:32">
      <c r="A2839">
        <v>4487</v>
      </c>
      <c r="B2839">
        <v>3587</v>
      </c>
      <c r="C2839" t="s">
        <v>229</v>
      </c>
      <c r="D2839" t="s">
        <v>14910</v>
      </c>
      <c r="E2839" t="s">
        <v>48</v>
      </c>
      <c r="F2839" t="s">
        <v>14911</v>
      </c>
      <c r="G2839" t="s">
        <v>14912</v>
      </c>
      <c r="H2839" t="s">
        <v>156</v>
      </c>
      <c r="I2839" s="1">
        <v>26228</v>
      </c>
      <c r="J2839" t="s">
        <v>14913</v>
      </c>
      <c r="K2839" t="s">
        <v>14914</v>
      </c>
      <c r="L2839">
        <v>85604</v>
      </c>
      <c r="M2839" t="s">
        <v>156</v>
      </c>
      <c r="N2839" s="1">
        <v>44782</v>
      </c>
      <c r="O2839" s="1">
        <v>44785</v>
      </c>
      <c r="P2839">
        <v>29</v>
      </c>
      <c r="Q2839">
        <v>2</v>
      </c>
      <c r="R2839" t="s">
        <v>63</v>
      </c>
      <c r="S2839">
        <v>3</v>
      </c>
      <c r="T2839">
        <v>1</v>
      </c>
      <c r="U2839">
        <v>3</v>
      </c>
      <c r="V2839">
        <v>216</v>
      </c>
      <c r="W2839" t="s">
        <v>41</v>
      </c>
      <c r="X2839" t="s">
        <v>14915</v>
      </c>
      <c r="Y2839" t="s">
        <v>81</v>
      </c>
      <c r="Z2839" s="1">
        <v>44775</v>
      </c>
      <c r="AA2839" s="2">
        <v>9.9548611111111115E-2</v>
      </c>
      <c r="AB2839" s="2">
        <v>0.7791203703703703</v>
      </c>
      <c r="AC2839" t="s">
        <v>44</v>
      </c>
      <c r="AD2839" t="s">
        <v>44</v>
      </c>
      <c r="AE2839" t="s">
        <v>44</v>
      </c>
      <c r="AF2839">
        <v>72</v>
      </c>
    </row>
    <row r="2840" spans="1:32">
      <c r="A2840">
        <v>4488</v>
      </c>
      <c r="B2840">
        <v>3588</v>
      </c>
      <c r="C2840" t="s">
        <v>13281</v>
      </c>
      <c r="D2840" t="s">
        <v>4865</v>
      </c>
      <c r="E2840" t="s">
        <v>34</v>
      </c>
      <c r="F2840" t="s">
        <v>14916</v>
      </c>
      <c r="G2840" t="s">
        <v>14917</v>
      </c>
      <c r="H2840" t="s">
        <v>330</v>
      </c>
      <c r="I2840" s="1">
        <v>15896</v>
      </c>
      <c r="J2840" t="s">
        <v>14918</v>
      </c>
      <c r="K2840" t="s">
        <v>14919</v>
      </c>
      <c r="L2840">
        <v>14255</v>
      </c>
      <c r="M2840" t="s">
        <v>330</v>
      </c>
      <c r="N2840" s="1">
        <v>44844</v>
      </c>
      <c r="O2840" s="1">
        <v>44846</v>
      </c>
      <c r="P2840">
        <v>5</v>
      </c>
      <c r="Q2840">
        <v>1</v>
      </c>
      <c r="R2840" t="s">
        <v>63</v>
      </c>
      <c r="S2840">
        <v>3</v>
      </c>
      <c r="T2840">
        <v>0</v>
      </c>
      <c r="U2840">
        <v>2</v>
      </c>
      <c r="V2840">
        <v>120</v>
      </c>
      <c r="W2840" t="s">
        <v>41</v>
      </c>
      <c r="X2840" t="s">
        <v>14920</v>
      </c>
      <c r="Y2840" t="s">
        <v>6</v>
      </c>
      <c r="Z2840" s="1">
        <v>44807</v>
      </c>
      <c r="AA2840" s="2">
        <v>0.7130439814814814</v>
      </c>
      <c r="AB2840" s="2">
        <v>0.45733796296296297</v>
      </c>
      <c r="AC2840" t="s">
        <v>45</v>
      </c>
      <c r="AD2840" t="s">
        <v>44</v>
      </c>
      <c r="AE2840" t="s">
        <v>44</v>
      </c>
      <c r="AF2840">
        <v>60</v>
      </c>
    </row>
    <row r="2841" spans="1:32">
      <c r="A2841">
        <v>4489</v>
      </c>
      <c r="B2841">
        <v>3589</v>
      </c>
      <c r="C2841" t="s">
        <v>139</v>
      </c>
      <c r="D2841" t="s">
        <v>83</v>
      </c>
      <c r="E2841" t="s">
        <v>48</v>
      </c>
      <c r="F2841" t="s">
        <v>14921</v>
      </c>
      <c r="G2841" t="s">
        <v>14922</v>
      </c>
      <c r="H2841" t="s">
        <v>317</v>
      </c>
      <c r="I2841" s="1">
        <v>34386</v>
      </c>
      <c r="J2841" t="s">
        <v>14923</v>
      </c>
      <c r="K2841" t="s">
        <v>14924</v>
      </c>
      <c r="L2841">
        <v>16198</v>
      </c>
      <c r="M2841" t="s">
        <v>317</v>
      </c>
      <c r="N2841" s="1">
        <v>44904</v>
      </c>
      <c r="O2841" s="1">
        <v>44908</v>
      </c>
      <c r="P2841">
        <v>85</v>
      </c>
      <c r="Q2841">
        <v>4</v>
      </c>
      <c r="R2841" t="s">
        <v>53</v>
      </c>
      <c r="S2841">
        <v>2</v>
      </c>
      <c r="T2841">
        <v>2</v>
      </c>
      <c r="U2841">
        <v>4</v>
      </c>
      <c r="V2841">
        <v>496</v>
      </c>
      <c r="W2841" t="s">
        <v>41</v>
      </c>
      <c r="X2841" t="s">
        <v>14925</v>
      </c>
      <c r="Y2841" t="s">
        <v>6</v>
      </c>
      <c r="Z2841" s="1">
        <v>44887</v>
      </c>
      <c r="AA2841" s="2">
        <v>0.718287037037037</v>
      </c>
      <c r="AB2841" s="2">
        <v>0.14189814814814813</v>
      </c>
      <c r="AC2841" t="s">
        <v>45</v>
      </c>
      <c r="AD2841" t="s">
        <v>45</v>
      </c>
      <c r="AE2841" t="s">
        <v>44</v>
      </c>
      <c r="AF2841">
        <v>124</v>
      </c>
    </row>
    <row r="2842" spans="1:32">
      <c r="A2842">
        <v>4490</v>
      </c>
      <c r="B2842">
        <v>3590</v>
      </c>
      <c r="C2842" t="s">
        <v>14926</v>
      </c>
      <c r="D2842" t="s">
        <v>14927</v>
      </c>
      <c r="E2842" t="s">
        <v>34</v>
      </c>
      <c r="F2842" t="s">
        <v>14928</v>
      </c>
      <c r="G2842">
        <f>1-376-886-755</f>
        <v>-2016</v>
      </c>
      <c r="H2842" t="s">
        <v>115</v>
      </c>
      <c r="I2842" s="1">
        <v>34672</v>
      </c>
      <c r="J2842" t="s">
        <v>14929</v>
      </c>
      <c r="K2842" t="s">
        <v>862</v>
      </c>
      <c r="L2842">
        <v>83900</v>
      </c>
      <c r="M2842" t="s">
        <v>115</v>
      </c>
      <c r="N2842" s="1">
        <v>44676</v>
      </c>
      <c r="O2842" s="1">
        <v>44677</v>
      </c>
      <c r="P2842">
        <v>23</v>
      </c>
      <c r="Q2842">
        <v>1</v>
      </c>
      <c r="R2842" t="s">
        <v>63</v>
      </c>
      <c r="S2842">
        <v>1</v>
      </c>
      <c r="T2842">
        <v>1</v>
      </c>
      <c r="U2842">
        <v>1</v>
      </c>
      <c r="V2842">
        <v>63</v>
      </c>
      <c r="W2842" t="s">
        <v>41</v>
      </c>
      <c r="X2842" t="s">
        <v>14930</v>
      </c>
      <c r="Y2842" t="s">
        <v>6</v>
      </c>
      <c r="Z2842" s="1">
        <v>44662</v>
      </c>
      <c r="AA2842" s="2">
        <v>0.33774305555555556</v>
      </c>
      <c r="AB2842" s="2">
        <v>9.3182870370370374E-2</v>
      </c>
      <c r="AC2842" t="s">
        <v>45</v>
      </c>
      <c r="AD2842" t="s">
        <v>44</v>
      </c>
      <c r="AE2842" t="s">
        <v>45</v>
      </c>
      <c r="AF2842">
        <v>63</v>
      </c>
    </row>
    <row r="2843" spans="1:32">
      <c r="A2843">
        <v>4491</v>
      </c>
      <c r="B2843">
        <v>3591</v>
      </c>
      <c r="C2843" t="s">
        <v>3610</v>
      </c>
      <c r="D2843" t="s">
        <v>768</v>
      </c>
      <c r="E2843" t="s">
        <v>48</v>
      </c>
      <c r="F2843" t="s">
        <v>14931</v>
      </c>
      <c r="G2843">
        <f>1-683-217-8741</f>
        <v>-9640</v>
      </c>
      <c r="H2843" t="s">
        <v>330</v>
      </c>
      <c r="I2843" s="1">
        <v>31836</v>
      </c>
      <c r="J2843" t="s">
        <v>14932</v>
      </c>
      <c r="K2843" t="s">
        <v>7057</v>
      </c>
      <c r="L2843">
        <v>90850</v>
      </c>
      <c r="M2843" t="s">
        <v>330</v>
      </c>
      <c r="N2843" s="1">
        <v>44738</v>
      </c>
      <c r="O2843" s="1">
        <v>44740</v>
      </c>
      <c r="P2843">
        <v>75</v>
      </c>
      <c r="Q2843">
        <v>3</v>
      </c>
      <c r="R2843" t="s">
        <v>40</v>
      </c>
      <c r="S2843">
        <v>1</v>
      </c>
      <c r="T2843">
        <v>2</v>
      </c>
      <c r="U2843">
        <v>2</v>
      </c>
      <c r="V2843">
        <v>404</v>
      </c>
      <c r="W2843" t="s">
        <v>41</v>
      </c>
      <c r="X2843" t="s">
        <v>14933</v>
      </c>
      <c r="Y2843" t="s">
        <v>6</v>
      </c>
      <c r="Z2843" s="1">
        <v>44708</v>
      </c>
      <c r="AA2843" s="2">
        <v>0.89387731481481481</v>
      </c>
      <c r="AB2843" s="2">
        <v>4.2326388888888893E-2</v>
      </c>
      <c r="AC2843" t="s">
        <v>45</v>
      </c>
      <c r="AD2843" t="s">
        <v>44</v>
      </c>
      <c r="AE2843" t="s">
        <v>44</v>
      </c>
      <c r="AF2843">
        <v>202</v>
      </c>
    </row>
    <row r="2844" spans="1:32">
      <c r="A2844">
        <v>4492</v>
      </c>
      <c r="B2844">
        <v>3592</v>
      </c>
      <c r="C2844" t="s">
        <v>3783</v>
      </c>
      <c r="D2844" t="s">
        <v>938</v>
      </c>
      <c r="E2844" t="s">
        <v>48</v>
      </c>
      <c r="F2844" t="s">
        <v>14934</v>
      </c>
      <c r="G2844" t="s">
        <v>14935</v>
      </c>
      <c r="H2844" t="s">
        <v>217</v>
      </c>
      <c r="I2844" s="1">
        <v>19900</v>
      </c>
      <c r="J2844" t="s">
        <v>14936</v>
      </c>
      <c r="K2844" t="s">
        <v>14937</v>
      </c>
      <c r="L2844">
        <v>68646</v>
      </c>
      <c r="M2844" t="s">
        <v>217</v>
      </c>
      <c r="N2844" s="1">
        <v>44770</v>
      </c>
      <c r="O2844" s="1">
        <v>44773</v>
      </c>
      <c r="P2844">
        <v>61</v>
      </c>
      <c r="Q2844">
        <v>3</v>
      </c>
      <c r="R2844" t="s">
        <v>53</v>
      </c>
      <c r="S2844">
        <v>3</v>
      </c>
      <c r="T2844">
        <v>1</v>
      </c>
      <c r="U2844">
        <v>3</v>
      </c>
      <c r="V2844">
        <v>372</v>
      </c>
      <c r="W2844" t="s">
        <v>41</v>
      </c>
      <c r="X2844" t="s">
        <v>14938</v>
      </c>
      <c r="Y2844" t="s">
        <v>43</v>
      </c>
      <c r="Z2844" s="1">
        <v>44761</v>
      </c>
      <c r="AA2844" s="2">
        <v>0.21148148148148149</v>
      </c>
      <c r="AB2844" s="2">
        <v>0.10163194444444446</v>
      </c>
      <c r="AC2844" t="s">
        <v>45</v>
      </c>
      <c r="AD2844" t="s">
        <v>44</v>
      </c>
      <c r="AE2844" t="s">
        <v>45</v>
      </c>
      <c r="AF2844">
        <v>124</v>
      </c>
    </row>
    <row r="2845" spans="1:32">
      <c r="A2845">
        <v>4493</v>
      </c>
      <c r="B2845">
        <v>3593</v>
      </c>
      <c r="C2845" t="s">
        <v>1155</v>
      </c>
      <c r="D2845" t="s">
        <v>359</v>
      </c>
      <c r="E2845" t="s">
        <v>34</v>
      </c>
      <c r="F2845" t="s">
        <v>14939</v>
      </c>
      <c r="G2845" t="s">
        <v>14940</v>
      </c>
      <c r="H2845" t="s">
        <v>1251</v>
      </c>
      <c r="I2845" s="1">
        <v>33322</v>
      </c>
      <c r="J2845" t="s">
        <v>14941</v>
      </c>
      <c r="K2845" t="s">
        <v>14942</v>
      </c>
      <c r="L2845">
        <v>77247</v>
      </c>
      <c r="M2845" t="s">
        <v>1251</v>
      </c>
      <c r="N2845" s="1">
        <v>44838</v>
      </c>
      <c r="O2845" s="1">
        <v>44839</v>
      </c>
      <c r="P2845">
        <v>24</v>
      </c>
      <c r="Q2845">
        <v>1</v>
      </c>
      <c r="R2845" t="s">
        <v>40</v>
      </c>
      <c r="S2845">
        <v>4</v>
      </c>
      <c r="T2845">
        <v>1</v>
      </c>
      <c r="U2845">
        <v>1</v>
      </c>
      <c r="V2845">
        <v>219</v>
      </c>
      <c r="W2845" t="s">
        <v>54</v>
      </c>
      <c r="X2845" t="s">
        <v>14943</v>
      </c>
      <c r="Y2845" t="s">
        <v>43</v>
      </c>
      <c r="Z2845" s="1">
        <v>44812</v>
      </c>
      <c r="AA2845" s="2">
        <v>0.41061342592592592</v>
      </c>
      <c r="AB2845" s="2">
        <v>0.82577546296296289</v>
      </c>
      <c r="AC2845" t="s">
        <v>45</v>
      </c>
      <c r="AD2845" t="s">
        <v>45</v>
      </c>
      <c r="AE2845" t="s">
        <v>44</v>
      </c>
      <c r="AF2845">
        <v>219</v>
      </c>
    </row>
    <row r="2846" spans="1:32">
      <c r="A2846">
        <v>4494</v>
      </c>
      <c r="B2846">
        <v>3594</v>
      </c>
      <c r="C2846" t="s">
        <v>881</v>
      </c>
      <c r="D2846" t="s">
        <v>475</v>
      </c>
      <c r="E2846" t="s">
        <v>48</v>
      </c>
      <c r="F2846" t="s">
        <v>14944</v>
      </c>
      <c r="G2846" t="s">
        <v>14945</v>
      </c>
      <c r="H2846" t="s">
        <v>1251</v>
      </c>
      <c r="I2846" s="1">
        <v>22589</v>
      </c>
      <c r="J2846" t="s">
        <v>14946</v>
      </c>
      <c r="K2846" t="s">
        <v>8577</v>
      </c>
      <c r="L2846">
        <v>44612</v>
      </c>
      <c r="M2846" t="s">
        <v>1251</v>
      </c>
      <c r="N2846" s="1">
        <v>44798</v>
      </c>
      <c r="O2846" s="1">
        <v>44800</v>
      </c>
      <c r="P2846">
        <v>47</v>
      </c>
      <c r="Q2846">
        <v>2</v>
      </c>
      <c r="R2846" t="s">
        <v>63</v>
      </c>
      <c r="S2846">
        <v>2</v>
      </c>
      <c r="T2846">
        <v>1</v>
      </c>
      <c r="U2846">
        <v>2</v>
      </c>
      <c r="V2846">
        <v>126</v>
      </c>
      <c r="W2846" t="s">
        <v>54</v>
      </c>
      <c r="X2846" t="s">
        <v>14947</v>
      </c>
      <c r="Y2846" t="s">
        <v>6</v>
      </c>
      <c r="Z2846" s="1">
        <v>44784</v>
      </c>
      <c r="AA2846" s="2">
        <v>0.35708333333333336</v>
      </c>
      <c r="AB2846" s="2">
        <v>0.52930555555555558</v>
      </c>
      <c r="AC2846" t="s">
        <v>45</v>
      </c>
      <c r="AD2846" t="s">
        <v>44</v>
      </c>
      <c r="AE2846" t="s">
        <v>44</v>
      </c>
      <c r="AF2846">
        <v>63</v>
      </c>
    </row>
    <row r="2847" spans="1:32">
      <c r="A2847">
        <v>4499</v>
      </c>
      <c r="B2847">
        <v>3599</v>
      </c>
      <c r="C2847" t="s">
        <v>3527</v>
      </c>
      <c r="D2847" t="s">
        <v>2923</v>
      </c>
      <c r="E2847" t="s">
        <v>34</v>
      </c>
      <c r="F2847" t="s">
        <v>14948</v>
      </c>
      <c r="G2847" t="s">
        <v>14949</v>
      </c>
      <c r="H2847" t="s">
        <v>101</v>
      </c>
      <c r="I2847" s="1">
        <v>20312</v>
      </c>
      <c r="J2847" t="s">
        <v>14950</v>
      </c>
      <c r="K2847" t="s">
        <v>14951</v>
      </c>
      <c r="L2847">
        <v>3252</v>
      </c>
      <c r="M2847" t="s">
        <v>101</v>
      </c>
      <c r="N2847" s="1">
        <v>44789</v>
      </c>
      <c r="O2847" s="1">
        <v>44794</v>
      </c>
      <c r="P2847">
        <v>29</v>
      </c>
      <c r="Q2847">
        <v>2</v>
      </c>
      <c r="R2847" t="s">
        <v>63</v>
      </c>
      <c r="S2847">
        <v>2</v>
      </c>
      <c r="T2847">
        <v>0</v>
      </c>
      <c r="U2847">
        <v>5</v>
      </c>
      <c r="V2847">
        <v>425</v>
      </c>
      <c r="W2847" t="s">
        <v>54</v>
      </c>
      <c r="X2847" t="s">
        <v>14952</v>
      </c>
      <c r="Y2847" t="s">
        <v>81</v>
      </c>
      <c r="Z2847" s="1">
        <v>44767</v>
      </c>
      <c r="AA2847" s="2">
        <v>0.3729513888888889</v>
      </c>
      <c r="AB2847" s="2">
        <v>0.27034722222222224</v>
      </c>
      <c r="AC2847" t="s">
        <v>45</v>
      </c>
      <c r="AD2847" t="s">
        <v>45</v>
      </c>
      <c r="AE2847" t="s">
        <v>45</v>
      </c>
      <c r="AF2847">
        <v>85</v>
      </c>
    </row>
    <row r="2848" spans="1:32">
      <c r="A2848">
        <v>4500</v>
      </c>
      <c r="B2848">
        <v>3600</v>
      </c>
      <c r="C2848" t="s">
        <v>1056</v>
      </c>
      <c r="D2848" t="s">
        <v>847</v>
      </c>
      <c r="E2848" t="s">
        <v>34</v>
      </c>
      <c r="F2848" t="s">
        <v>14953</v>
      </c>
      <c r="G2848" t="s">
        <v>14954</v>
      </c>
      <c r="H2848" t="s">
        <v>280</v>
      </c>
      <c r="I2848" s="1">
        <v>37207</v>
      </c>
      <c r="J2848" t="s">
        <v>14955</v>
      </c>
      <c r="K2848" t="s">
        <v>14956</v>
      </c>
      <c r="L2848">
        <v>12499</v>
      </c>
      <c r="M2848" t="s">
        <v>280</v>
      </c>
      <c r="N2848" s="1">
        <v>44627</v>
      </c>
      <c r="O2848" s="1">
        <v>44630</v>
      </c>
      <c r="P2848">
        <v>55</v>
      </c>
      <c r="Q2848">
        <v>3</v>
      </c>
      <c r="R2848" t="s">
        <v>53</v>
      </c>
      <c r="S2848">
        <v>2</v>
      </c>
      <c r="T2848">
        <v>1</v>
      </c>
      <c r="U2848">
        <v>3</v>
      </c>
      <c r="V2848">
        <v>423</v>
      </c>
      <c r="W2848" t="s">
        <v>41</v>
      </c>
      <c r="X2848" t="s">
        <v>14957</v>
      </c>
      <c r="Y2848" t="s">
        <v>65</v>
      </c>
      <c r="Z2848" s="1">
        <v>44611</v>
      </c>
      <c r="AA2848" s="2">
        <v>0.85478009259259258</v>
      </c>
      <c r="AB2848" s="2">
        <v>0.38831018518518517</v>
      </c>
      <c r="AC2848" t="s">
        <v>45</v>
      </c>
      <c r="AD2848" t="s">
        <v>44</v>
      </c>
      <c r="AE2848" t="s">
        <v>44</v>
      </c>
      <c r="AF2848">
        <v>141</v>
      </c>
    </row>
    <row r="2849" spans="1:32">
      <c r="A2849">
        <v>4501</v>
      </c>
      <c r="B2849">
        <v>3601</v>
      </c>
      <c r="C2849" t="s">
        <v>1221</v>
      </c>
      <c r="D2849" t="s">
        <v>427</v>
      </c>
      <c r="E2849" t="s">
        <v>34</v>
      </c>
      <c r="F2849" t="s">
        <v>14958</v>
      </c>
      <c r="G2849" t="s">
        <v>14959</v>
      </c>
      <c r="H2849" t="s">
        <v>692</v>
      </c>
      <c r="I2849" s="1">
        <v>33791</v>
      </c>
      <c r="J2849" t="s">
        <v>14960</v>
      </c>
      <c r="K2849" t="s">
        <v>3115</v>
      </c>
      <c r="L2849">
        <v>8141</v>
      </c>
      <c r="M2849" t="s">
        <v>692</v>
      </c>
      <c r="N2849" s="1">
        <v>44835</v>
      </c>
      <c r="O2849" s="1">
        <v>44836</v>
      </c>
      <c r="P2849">
        <v>59</v>
      </c>
      <c r="Q2849">
        <v>3</v>
      </c>
      <c r="R2849" t="s">
        <v>63</v>
      </c>
      <c r="S2849">
        <v>4</v>
      </c>
      <c r="T2849">
        <v>2</v>
      </c>
      <c r="U2849">
        <v>1</v>
      </c>
      <c r="V2849">
        <v>85</v>
      </c>
      <c r="W2849" t="s">
        <v>41</v>
      </c>
      <c r="X2849" t="s">
        <v>14961</v>
      </c>
      <c r="Y2849" t="s">
        <v>81</v>
      </c>
      <c r="Z2849" s="1">
        <v>44810</v>
      </c>
      <c r="AA2849" s="2">
        <v>0.4520717592592593</v>
      </c>
      <c r="AB2849" s="2">
        <v>0.25887731481481485</v>
      </c>
      <c r="AC2849" t="s">
        <v>45</v>
      </c>
      <c r="AD2849" t="s">
        <v>44</v>
      </c>
      <c r="AE2849" t="s">
        <v>45</v>
      </c>
      <c r="AF2849">
        <v>85</v>
      </c>
    </row>
    <row r="2850" spans="1:32">
      <c r="A2850">
        <v>4502</v>
      </c>
      <c r="B2850">
        <v>3602</v>
      </c>
      <c r="C2850" t="s">
        <v>1515</v>
      </c>
      <c r="D2850" t="s">
        <v>4298</v>
      </c>
      <c r="E2850" t="s">
        <v>34</v>
      </c>
      <c r="F2850" t="s">
        <v>14962</v>
      </c>
      <c r="G2850" t="s">
        <v>14963</v>
      </c>
      <c r="H2850" t="s">
        <v>171</v>
      </c>
      <c r="I2850" s="1">
        <v>25203</v>
      </c>
      <c r="J2850" t="s">
        <v>14964</v>
      </c>
      <c r="K2850" t="s">
        <v>14965</v>
      </c>
      <c r="L2850">
        <v>54721</v>
      </c>
      <c r="M2850" t="s">
        <v>171</v>
      </c>
      <c r="N2850" s="1">
        <v>44852</v>
      </c>
      <c r="O2850" s="1">
        <v>44855</v>
      </c>
      <c r="P2850">
        <v>57</v>
      </c>
      <c r="Q2850">
        <v>3</v>
      </c>
      <c r="R2850" t="s">
        <v>40</v>
      </c>
      <c r="S2850">
        <v>1</v>
      </c>
      <c r="T2850">
        <v>2</v>
      </c>
      <c r="U2850">
        <v>3</v>
      </c>
      <c r="V2850">
        <v>600</v>
      </c>
      <c r="W2850" t="s">
        <v>41</v>
      </c>
      <c r="X2850" t="s">
        <v>14966</v>
      </c>
      <c r="Y2850" t="s">
        <v>65</v>
      </c>
      <c r="Z2850" s="1">
        <v>44828</v>
      </c>
      <c r="AA2850" s="2">
        <v>0.17295138888888886</v>
      </c>
      <c r="AB2850" s="2">
        <v>0.81451388888888887</v>
      </c>
      <c r="AC2850" t="s">
        <v>45</v>
      </c>
      <c r="AD2850" t="s">
        <v>44</v>
      </c>
      <c r="AE2850" t="s">
        <v>44</v>
      </c>
      <c r="AF2850">
        <v>200</v>
      </c>
    </row>
    <row r="2851" spans="1:32">
      <c r="A2851">
        <v>4503</v>
      </c>
      <c r="B2851">
        <v>3603</v>
      </c>
      <c r="C2851" t="s">
        <v>4158</v>
      </c>
      <c r="D2851" t="s">
        <v>2019</v>
      </c>
      <c r="E2851" t="s">
        <v>48</v>
      </c>
      <c r="F2851" t="s">
        <v>14967</v>
      </c>
      <c r="G2851" t="s">
        <v>14968</v>
      </c>
      <c r="H2851" t="s">
        <v>171</v>
      </c>
      <c r="I2851" s="1">
        <v>29661</v>
      </c>
      <c r="J2851" t="s">
        <v>14969</v>
      </c>
      <c r="K2851" t="s">
        <v>14970</v>
      </c>
      <c r="L2851">
        <v>90212</v>
      </c>
      <c r="M2851" t="s">
        <v>171</v>
      </c>
      <c r="N2851" s="1">
        <v>44728</v>
      </c>
      <c r="O2851" s="1">
        <v>44731</v>
      </c>
      <c r="P2851">
        <v>90</v>
      </c>
      <c r="Q2851">
        <v>4</v>
      </c>
      <c r="R2851" t="s">
        <v>40</v>
      </c>
      <c r="S2851">
        <v>2</v>
      </c>
      <c r="T2851">
        <v>2</v>
      </c>
      <c r="U2851">
        <v>3</v>
      </c>
      <c r="V2851">
        <v>750</v>
      </c>
      <c r="W2851" t="s">
        <v>41</v>
      </c>
      <c r="X2851" t="s">
        <v>14971</v>
      </c>
      <c r="Y2851" t="s">
        <v>43</v>
      </c>
      <c r="Z2851" s="1">
        <v>44723</v>
      </c>
      <c r="AA2851" s="2">
        <v>0.7143518518518519</v>
      </c>
      <c r="AB2851" s="2">
        <v>3.9085648148148147E-2</v>
      </c>
      <c r="AC2851" t="s">
        <v>45</v>
      </c>
      <c r="AD2851" t="s">
        <v>45</v>
      </c>
      <c r="AE2851" t="s">
        <v>45</v>
      </c>
      <c r="AF2851">
        <v>250</v>
      </c>
    </row>
    <row r="2852" spans="1:32">
      <c r="A2852">
        <v>4504</v>
      </c>
      <c r="B2852">
        <v>3604</v>
      </c>
      <c r="C2852" t="s">
        <v>963</v>
      </c>
      <c r="D2852" t="s">
        <v>1023</v>
      </c>
      <c r="E2852" t="s">
        <v>34</v>
      </c>
      <c r="F2852" t="s">
        <v>14972</v>
      </c>
      <c r="G2852" t="s">
        <v>14973</v>
      </c>
      <c r="H2852" t="s">
        <v>37</v>
      </c>
      <c r="I2852" s="1">
        <v>25427</v>
      </c>
      <c r="J2852" t="s">
        <v>14974</v>
      </c>
      <c r="K2852" t="s">
        <v>14975</v>
      </c>
      <c r="L2852">
        <v>55691</v>
      </c>
      <c r="M2852" t="s">
        <v>37</v>
      </c>
      <c r="N2852" s="1">
        <v>44712</v>
      </c>
      <c r="O2852" s="1">
        <v>44716</v>
      </c>
      <c r="P2852">
        <v>27</v>
      </c>
      <c r="Q2852">
        <v>2</v>
      </c>
      <c r="R2852" t="s">
        <v>40</v>
      </c>
      <c r="S2852">
        <v>1</v>
      </c>
      <c r="T2852">
        <v>1</v>
      </c>
      <c r="U2852">
        <v>4</v>
      </c>
      <c r="V2852">
        <v>1000</v>
      </c>
      <c r="W2852" t="s">
        <v>41</v>
      </c>
      <c r="X2852" t="s">
        <v>14976</v>
      </c>
      <c r="Y2852" t="s">
        <v>65</v>
      </c>
      <c r="Z2852" s="1">
        <v>44689</v>
      </c>
      <c r="AA2852" s="2">
        <v>0.32293981481481482</v>
      </c>
      <c r="AB2852" s="2">
        <v>0.28796296296296298</v>
      </c>
      <c r="AC2852" t="s">
        <v>45</v>
      </c>
      <c r="AD2852" t="s">
        <v>44</v>
      </c>
      <c r="AE2852" t="s">
        <v>45</v>
      </c>
      <c r="AF2852">
        <v>250</v>
      </c>
    </row>
    <row r="2853" spans="1:32">
      <c r="A2853">
        <v>4505</v>
      </c>
      <c r="B2853">
        <v>3605</v>
      </c>
      <c r="C2853" t="s">
        <v>10507</v>
      </c>
      <c r="D2853" t="s">
        <v>14977</v>
      </c>
      <c r="E2853" t="s">
        <v>34</v>
      </c>
      <c r="F2853" t="s">
        <v>14978</v>
      </c>
      <c r="G2853" t="s">
        <v>14979</v>
      </c>
      <c r="H2853" t="s">
        <v>330</v>
      </c>
      <c r="I2853" s="1">
        <v>37167</v>
      </c>
      <c r="J2853" t="s">
        <v>14980</v>
      </c>
      <c r="K2853" t="s">
        <v>14981</v>
      </c>
      <c r="L2853">
        <v>86351</v>
      </c>
      <c r="M2853" t="s">
        <v>330</v>
      </c>
      <c r="N2853" s="1">
        <v>44888</v>
      </c>
      <c r="O2853" s="1">
        <v>44889</v>
      </c>
      <c r="P2853">
        <v>55</v>
      </c>
      <c r="Q2853">
        <v>3</v>
      </c>
      <c r="R2853" t="s">
        <v>53</v>
      </c>
      <c r="S2853">
        <v>1</v>
      </c>
      <c r="T2853">
        <v>2</v>
      </c>
      <c r="U2853">
        <v>1</v>
      </c>
      <c r="V2853">
        <v>135</v>
      </c>
      <c r="W2853" t="s">
        <v>41</v>
      </c>
      <c r="X2853" t="s">
        <v>14982</v>
      </c>
      <c r="Y2853" t="s">
        <v>65</v>
      </c>
      <c r="Z2853" s="1">
        <v>44856</v>
      </c>
      <c r="AA2853" s="2">
        <v>0.98171296296296295</v>
      </c>
      <c r="AB2853" s="2">
        <v>0.35149305555555554</v>
      </c>
      <c r="AC2853" t="s">
        <v>44</v>
      </c>
      <c r="AD2853" t="s">
        <v>45</v>
      </c>
      <c r="AE2853" t="s">
        <v>44</v>
      </c>
      <c r="AF2853">
        <v>135</v>
      </c>
    </row>
    <row r="2854" spans="1:32">
      <c r="A2854">
        <v>4507</v>
      </c>
      <c r="B2854">
        <v>3607</v>
      </c>
      <c r="C2854" t="s">
        <v>13213</v>
      </c>
      <c r="D2854" t="s">
        <v>616</v>
      </c>
      <c r="E2854" t="s">
        <v>48</v>
      </c>
      <c r="F2854" t="s">
        <v>14983</v>
      </c>
      <c r="G2854" t="s">
        <v>14984</v>
      </c>
      <c r="H2854" t="s">
        <v>135</v>
      </c>
      <c r="I2854" s="1">
        <v>32523</v>
      </c>
      <c r="J2854" t="s">
        <v>14985</v>
      </c>
      <c r="K2854" t="s">
        <v>14986</v>
      </c>
      <c r="L2854">
        <v>50801</v>
      </c>
      <c r="M2854" t="s">
        <v>135</v>
      </c>
      <c r="N2854" s="1">
        <v>44746</v>
      </c>
      <c r="O2854" s="1">
        <v>44748</v>
      </c>
      <c r="P2854">
        <v>59</v>
      </c>
      <c r="Q2854">
        <v>3</v>
      </c>
      <c r="R2854" t="s">
        <v>63</v>
      </c>
      <c r="S2854">
        <v>1</v>
      </c>
      <c r="T2854">
        <v>1</v>
      </c>
      <c r="U2854">
        <v>2</v>
      </c>
      <c r="V2854">
        <v>180</v>
      </c>
      <c r="W2854" t="s">
        <v>54</v>
      </c>
      <c r="X2854" t="s">
        <v>14987</v>
      </c>
      <c r="Y2854" t="s">
        <v>65</v>
      </c>
      <c r="Z2854" s="1">
        <v>44724</v>
      </c>
      <c r="AA2854" s="2">
        <v>0.18388888888888888</v>
      </c>
      <c r="AB2854" s="2">
        <v>9.4513888888888897E-2</v>
      </c>
      <c r="AC2854" t="s">
        <v>44</v>
      </c>
      <c r="AD2854" t="s">
        <v>45</v>
      </c>
      <c r="AE2854" t="s">
        <v>44</v>
      </c>
      <c r="AF2854">
        <v>90</v>
      </c>
    </row>
    <row r="2855" spans="1:32">
      <c r="A2855">
        <v>4511</v>
      </c>
      <c r="B2855">
        <v>3611</v>
      </c>
      <c r="C2855" t="s">
        <v>14988</v>
      </c>
      <c r="D2855" t="s">
        <v>359</v>
      </c>
      <c r="E2855" t="s">
        <v>34</v>
      </c>
      <c r="F2855" t="s">
        <v>14989</v>
      </c>
      <c r="G2855">
        <v>9574400705</v>
      </c>
      <c r="H2855" t="s">
        <v>37</v>
      </c>
      <c r="I2855" s="1">
        <v>22438</v>
      </c>
      <c r="J2855" t="s">
        <v>14990</v>
      </c>
      <c r="K2855" t="s">
        <v>14991</v>
      </c>
      <c r="L2855">
        <v>59173</v>
      </c>
      <c r="M2855" t="s">
        <v>37</v>
      </c>
      <c r="N2855" s="1">
        <v>44668</v>
      </c>
      <c r="O2855" s="1">
        <v>44670</v>
      </c>
      <c r="P2855">
        <v>11</v>
      </c>
      <c r="Q2855">
        <v>1</v>
      </c>
      <c r="R2855" t="s">
        <v>63</v>
      </c>
      <c r="S2855">
        <v>2</v>
      </c>
      <c r="T2855">
        <v>0</v>
      </c>
      <c r="U2855">
        <v>2</v>
      </c>
      <c r="V2855">
        <v>126</v>
      </c>
      <c r="W2855" t="s">
        <v>54</v>
      </c>
      <c r="X2855" t="s">
        <v>14992</v>
      </c>
      <c r="Y2855" t="s">
        <v>81</v>
      </c>
      <c r="Z2855" s="1">
        <v>44630</v>
      </c>
      <c r="AA2855" s="2">
        <v>0.8571643518518518</v>
      </c>
      <c r="AB2855" s="2">
        <v>0.68193287037037031</v>
      </c>
      <c r="AC2855" t="s">
        <v>44</v>
      </c>
      <c r="AD2855" t="s">
        <v>45</v>
      </c>
      <c r="AE2855" t="s">
        <v>44</v>
      </c>
      <c r="AF2855">
        <v>63</v>
      </c>
    </row>
    <row r="2856" spans="1:32">
      <c r="A2856">
        <v>4512</v>
      </c>
      <c r="B2856">
        <v>3612</v>
      </c>
      <c r="C2856" t="s">
        <v>249</v>
      </c>
      <c r="D2856" t="s">
        <v>553</v>
      </c>
      <c r="E2856" t="s">
        <v>34</v>
      </c>
      <c r="F2856" t="s">
        <v>14993</v>
      </c>
      <c r="G2856" t="s">
        <v>14994</v>
      </c>
      <c r="H2856" t="s">
        <v>37</v>
      </c>
      <c r="I2856" s="1">
        <v>28881</v>
      </c>
      <c r="J2856" t="s">
        <v>14995</v>
      </c>
      <c r="K2856" t="s">
        <v>14996</v>
      </c>
      <c r="L2856">
        <v>34701</v>
      </c>
      <c r="M2856" t="s">
        <v>37</v>
      </c>
      <c r="N2856" s="1">
        <v>44819</v>
      </c>
      <c r="O2856" s="1">
        <v>44824</v>
      </c>
      <c r="P2856">
        <v>99</v>
      </c>
      <c r="Q2856">
        <v>4</v>
      </c>
      <c r="R2856" t="s">
        <v>40</v>
      </c>
      <c r="S2856">
        <v>3</v>
      </c>
      <c r="T2856">
        <v>1</v>
      </c>
      <c r="U2856">
        <v>5</v>
      </c>
      <c r="V2856">
        <v>1095</v>
      </c>
      <c r="W2856" t="s">
        <v>54</v>
      </c>
      <c r="X2856" t="s">
        <v>14997</v>
      </c>
      <c r="Y2856" t="s">
        <v>43</v>
      </c>
      <c r="Z2856" s="1">
        <v>44786</v>
      </c>
      <c r="AA2856" s="2">
        <v>0.78011574074074075</v>
      </c>
      <c r="AB2856" s="2">
        <v>0.50164351851851852</v>
      </c>
      <c r="AC2856" t="s">
        <v>44</v>
      </c>
      <c r="AD2856" t="s">
        <v>44</v>
      </c>
      <c r="AE2856" t="s">
        <v>44</v>
      </c>
      <c r="AF2856">
        <v>219</v>
      </c>
    </row>
    <row r="2857" spans="1:32">
      <c r="A2857">
        <v>4513</v>
      </c>
      <c r="B2857">
        <v>3613</v>
      </c>
      <c r="C2857" t="s">
        <v>90</v>
      </c>
      <c r="D2857" t="s">
        <v>14075</v>
      </c>
      <c r="E2857" t="s">
        <v>48</v>
      </c>
      <c r="F2857" t="s">
        <v>14998</v>
      </c>
      <c r="G2857" t="s">
        <v>14999</v>
      </c>
      <c r="H2857" t="s">
        <v>209</v>
      </c>
      <c r="I2857" s="1">
        <v>27288</v>
      </c>
      <c r="J2857" t="s">
        <v>15000</v>
      </c>
      <c r="K2857" t="s">
        <v>15001</v>
      </c>
      <c r="L2857">
        <v>35926</v>
      </c>
      <c r="M2857" t="s">
        <v>209</v>
      </c>
      <c r="N2857" s="1">
        <v>44646</v>
      </c>
      <c r="O2857" s="1">
        <v>44650</v>
      </c>
      <c r="P2857">
        <v>88</v>
      </c>
      <c r="Q2857">
        <v>4</v>
      </c>
      <c r="R2857" t="s">
        <v>53</v>
      </c>
      <c r="S2857">
        <v>2</v>
      </c>
      <c r="T2857">
        <v>0</v>
      </c>
      <c r="U2857">
        <v>4</v>
      </c>
      <c r="V2857">
        <v>548</v>
      </c>
      <c r="W2857" t="s">
        <v>54</v>
      </c>
      <c r="X2857" t="s">
        <v>15002</v>
      </c>
      <c r="Y2857" t="s">
        <v>43</v>
      </c>
      <c r="Z2857" s="1">
        <v>44607</v>
      </c>
      <c r="AA2857" s="2">
        <v>0.65072916666666669</v>
      </c>
      <c r="AB2857" s="2">
        <v>0.71116898148148155</v>
      </c>
      <c r="AC2857" t="s">
        <v>44</v>
      </c>
      <c r="AD2857" t="s">
        <v>45</v>
      </c>
      <c r="AE2857" t="s">
        <v>45</v>
      </c>
      <c r="AF2857">
        <v>137</v>
      </c>
    </row>
    <row r="2858" spans="1:32">
      <c r="A2858">
        <v>4514</v>
      </c>
      <c r="B2858">
        <v>3614</v>
      </c>
      <c r="C2858" t="s">
        <v>2013</v>
      </c>
      <c r="D2858" t="s">
        <v>5769</v>
      </c>
      <c r="E2858" t="s">
        <v>48</v>
      </c>
      <c r="F2858" t="s">
        <v>15003</v>
      </c>
      <c r="G2858">
        <v>7499398082</v>
      </c>
      <c r="H2858" t="s">
        <v>280</v>
      </c>
      <c r="I2858" s="1">
        <v>25079</v>
      </c>
      <c r="J2858" t="s">
        <v>15004</v>
      </c>
      <c r="K2858" t="s">
        <v>15005</v>
      </c>
      <c r="L2858">
        <v>792</v>
      </c>
      <c r="M2858" t="s">
        <v>280</v>
      </c>
      <c r="N2858" s="1">
        <v>44712</v>
      </c>
      <c r="O2858" s="1">
        <v>44716</v>
      </c>
      <c r="P2858">
        <v>63</v>
      </c>
      <c r="Q2858">
        <v>3</v>
      </c>
      <c r="R2858" t="s">
        <v>40</v>
      </c>
      <c r="S2858">
        <v>3</v>
      </c>
      <c r="T2858">
        <v>1</v>
      </c>
      <c r="U2858">
        <v>4</v>
      </c>
      <c r="V2858">
        <v>980</v>
      </c>
      <c r="W2858" t="s">
        <v>54</v>
      </c>
      <c r="X2858" t="s">
        <v>15006</v>
      </c>
      <c r="Y2858" t="s">
        <v>43</v>
      </c>
      <c r="Z2858" s="1">
        <v>44695</v>
      </c>
      <c r="AA2858" s="2">
        <v>0.45575231481481482</v>
      </c>
      <c r="AB2858" s="2">
        <v>0.3558101851851852</v>
      </c>
      <c r="AC2858" t="s">
        <v>44</v>
      </c>
      <c r="AD2858" t="s">
        <v>45</v>
      </c>
      <c r="AE2858" t="s">
        <v>44</v>
      </c>
      <c r="AF2858">
        <v>245</v>
      </c>
    </row>
    <row r="2859" spans="1:32">
      <c r="A2859">
        <v>4516</v>
      </c>
      <c r="B2859">
        <v>3616</v>
      </c>
      <c r="C2859" t="s">
        <v>175</v>
      </c>
      <c r="D2859" t="s">
        <v>3838</v>
      </c>
      <c r="E2859" t="s">
        <v>48</v>
      </c>
      <c r="F2859" t="s">
        <v>15007</v>
      </c>
      <c r="G2859">
        <v>9957906627</v>
      </c>
      <c r="H2859" t="s">
        <v>156</v>
      </c>
      <c r="I2859" s="1">
        <v>29925</v>
      </c>
      <c r="J2859" t="s">
        <v>15008</v>
      </c>
      <c r="K2859" t="s">
        <v>15009</v>
      </c>
      <c r="L2859">
        <v>17791</v>
      </c>
      <c r="M2859" t="s">
        <v>156</v>
      </c>
      <c r="N2859" s="1">
        <v>44886</v>
      </c>
      <c r="O2859" s="1">
        <v>44887</v>
      </c>
      <c r="P2859">
        <v>44</v>
      </c>
      <c r="Q2859">
        <v>2</v>
      </c>
      <c r="R2859" t="s">
        <v>63</v>
      </c>
      <c r="S2859">
        <v>1</v>
      </c>
      <c r="T2859">
        <v>2</v>
      </c>
      <c r="U2859">
        <v>1</v>
      </c>
      <c r="V2859">
        <v>77</v>
      </c>
      <c r="W2859" t="s">
        <v>41</v>
      </c>
      <c r="X2859" t="s">
        <v>15010</v>
      </c>
      <c r="Y2859" t="s">
        <v>65</v>
      </c>
      <c r="Z2859" s="1">
        <v>44861</v>
      </c>
      <c r="AA2859" s="2">
        <v>0.56626157407407407</v>
      </c>
      <c r="AB2859" s="2">
        <v>0.13373842592592591</v>
      </c>
      <c r="AC2859" t="s">
        <v>45</v>
      </c>
      <c r="AD2859" t="s">
        <v>45</v>
      </c>
      <c r="AE2859" t="s">
        <v>44</v>
      </c>
      <c r="AF2859">
        <v>77</v>
      </c>
    </row>
    <row r="2860" spans="1:32">
      <c r="A2860">
        <v>4518</v>
      </c>
      <c r="B2860">
        <v>3618</v>
      </c>
      <c r="C2860" t="s">
        <v>2828</v>
      </c>
      <c r="D2860" t="s">
        <v>553</v>
      </c>
      <c r="E2860" t="s">
        <v>48</v>
      </c>
      <c r="F2860" t="s">
        <v>15011</v>
      </c>
      <c r="G2860" t="s">
        <v>15012</v>
      </c>
      <c r="H2860" t="s">
        <v>179</v>
      </c>
      <c r="I2860" s="1">
        <v>37860</v>
      </c>
      <c r="J2860" t="s">
        <v>15013</v>
      </c>
      <c r="K2860" t="s">
        <v>15014</v>
      </c>
      <c r="L2860">
        <v>79104</v>
      </c>
      <c r="M2860" t="s">
        <v>179</v>
      </c>
      <c r="N2860" s="1">
        <v>44883</v>
      </c>
      <c r="O2860" s="1">
        <v>44886</v>
      </c>
      <c r="P2860">
        <v>21</v>
      </c>
      <c r="Q2860">
        <v>1</v>
      </c>
      <c r="R2860" t="s">
        <v>40</v>
      </c>
      <c r="S2860">
        <v>3</v>
      </c>
      <c r="T2860">
        <v>2</v>
      </c>
      <c r="U2860">
        <v>3</v>
      </c>
      <c r="V2860">
        <v>723</v>
      </c>
      <c r="W2860" t="s">
        <v>41</v>
      </c>
      <c r="X2860" t="s">
        <v>15015</v>
      </c>
      <c r="Y2860" t="s">
        <v>65</v>
      </c>
      <c r="Z2860" s="1">
        <v>44870</v>
      </c>
      <c r="AA2860" s="2">
        <v>0.74449074074074073</v>
      </c>
      <c r="AB2860" s="2">
        <v>0.17055555555555557</v>
      </c>
      <c r="AC2860" t="s">
        <v>45</v>
      </c>
      <c r="AD2860" t="s">
        <v>44</v>
      </c>
      <c r="AE2860" t="s">
        <v>44</v>
      </c>
      <c r="AF2860">
        <v>241</v>
      </c>
    </row>
    <row r="2861" spans="1:32">
      <c r="A2861">
        <v>4519</v>
      </c>
      <c r="B2861">
        <v>3619</v>
      </c>
      <c r="C2861" t="s">
        <v>864</v>
      </c>
      <c r="D2861" t="s">
        <v>6402</v>
      </c>
      <c r="E2861" t="s">
        <v>48</v>
      </c>
      <c r="F2861" t="s">
        <v>15016</v>
      </c>
      <c r="G2861" t="s">
        <v>15017</v>
      </c>
      <c r="H2861" t="s">
        <v>109</v>
      </c>
      <c r="I2861" s="1">
        <v>34119</v>
      </c>
      <c r="J2861" t="s">
        <v>15018</v>
      </c>
      <c r="K2861" t="s">
        <v>15019</v>
      </c>
      <c r="L2861">
        <v>15541</v>
      </c>
      <c r="M2861" t="s">
        <v>109</v>
      </c>
      <c r="N2861" s="1">
        <v>44674</v>
      </c>
      <c r="O2861" s="1">
        <v>44678</v>
      </c>
      <c r="P2861">
        <v>80</v>
      </c>
      <c r="Q2861">
        <v>4</v>
      </c>
      <c r="R2861" t="s">
        <v>63</v>
      </c>
      <c r="S2861">
        <v>1</v>
      </c>
      <c r="T2861">
        <v>2</v>
      </c>
      <c r="U2861">
        <v>4</v>
      </c>
      <c r="V2861">
        <v>264</v>
      </c>
      <c r="W2861" t="s">
        <v>41</v>
      </c>
      <c r="X2861" t="s">
        <v>15020</v>
      </c>
      <c r="Y2861" t="s">
        <v>65</v>
      </c>
      <c r="Z2861" s="1">
        <v>44639</v>
      </c>
      <c r="AA2861" s="2">
        <v>0.33530092592592592</v>
      </c>
      <c r="AB2861" s="2">
        <v>0.7230092592592593</v>
      </c>
      <c r="AC2861" t="s">
        <v>45</v>
      </c>
      <c r="AD2861" t="s">
        <v>44</v>
      </c>
      <c r="AE2861" t="s">
        <v>45</v>
      </c>
      <c r="AF2861">
        <v>66</v>
      </c>
    </row>
    <row r="2862" spans="1:32">
      <c r="A2862">
        <v>4520</v>
      </c>
      <c r="B2862">
        <v>3620</v>
      </c>
      <c r="C2862" t="s">
        <v>221</v>
      </c>
      <c r="D2862" t="s">
        <v>9845</v>
      </c>
      <c r="E2862" t="s">
        <v>34</v>
      </c>
      <c r="F2862" t="s">
        <v>15021</v>
      </c>
      <c r="G2862" t="s">
        <v>15022</v>
      </c>
      <c r="H2862" t="s">
        <v>330</v>
      </c>
      <c r="I2862" s="1">
        <v>27913</v>
      </c>
      <c r="J2862" t="s">
        <v>15023</v>
      </c>
      <c r="K2862" t="s">
        <v>15024</v>
      </c>
      <c r="L2862">
        <v>10908</v>
      </c>
      <c r="M2862" t="s">
        <v>330</v>
      </c>
      <c r="N2862" s="1">
        <v>44663</v>
      </c>
      <c r="O2862" s="1">
        <v>44665</v>
      </c>
      <c r="P2862">
        <v>59</v>
      </c>
      <c r="Q2862">
        <v>3</v>
      </c>
      <c r="R2862" t="s">
        <v>63</v>
      </c>
      <c r="S2862">
        <v>1</v>
      </c>
      <c r="T2862">
        <v>2</v>
      </c>
      <c r="U2862">
        <v>2</v>
      </c>
      <c r="V2862">
        <v>142</v>
      </c>
      <c r="W2862" t="s">
        <v>41</v>
      </c>
      <c r="X2862" t="s">
        <v>15025</v>
      </c>
      <c r="Y2862" t="s">
        <v>43</v>
      </c>
      <c r="Z2862" s="1">
        <v>44633</v>
      </c>
      <c r="AA2862" s="2">
        <v>0.87019675925925932</v>
      </c>
      <c r="AB2862" s="2">
        <v>0.90657407407407409</v>
      </c>
      <c r="AC2862" t="s">
        <v>44</v>
      </c>
      <c r="AD2862" t="s">
        <v>45</v>
      </c>
      <c r="AE2862" t="s">
        <v>44</v>
      </c>
      <c r="AF2862">
        <v>71</v>
      </c>
    </row>
    <row r="2863" spans="1:32">
      <c r="A2863">
        <v>4521</v>
      </c>
      <c r="B2863">
        <v>3621</v>
      </c>
      <c r="C2863" t="s">
        <v>15026</v>
      </c>
      <c r="D2863" t="s">
        <v>1288</v>
      </c>
      <c r="E2863" t="s">
        <v>48</v>
      </c>
      <c r="F2863" t="s">
        <v>15027</v>
      </c>
      <c r="G2863" t="s">
        <v>15028</v>
      </c>
      <c r="H2863" t="s">
        <v>171</v>
      </c>
      <c r="I2863" s="1">
        <v>18892</v>
      </c>
      <c r="J2863" t="s">
        <v>15029</v>
      </c>
      <c r="K2863" t="s">
        <v>15030</v>
      </c>
      <c r="L2863">
        <v>53207</v>
      </c>
      <c r="M2863" t="s">
        <v>171</v>
      </c>
      <c r="N2863" s="1">
        <v>44579</v>
      </c>
      <c r="O2863" s="1">
        <v>44584</v>
      </c>
      <c r="P2863">
        <v>19</v>
      </c>
      <c r="Q2863">
        <v>1</v>
      </c>
      <c r="R2863" t="s">
        <v>53</v>
      </c>
      <c r="S2863">
        <v>4</v>
      </c>
      <c r="T2863">
        <v>2</v>
      </c>
      <c r="U2863">
        <v>5</v>
      </c>
      <c r="V2863">
        <v>635</v>
      </c>
      <c r="W2863" t="s">
        <v>54</v>
      </c>
      <c r="X2863" t="s">
        <v>15031</v>
      </c>
      <c r="Y2863" t="s">
        <v>6</v>
      </c>
      <c r="Z2863" s="1">
        <v>44571</v>
      </c>
      <c r="AA2863" s="2">
        <v>0.49056712962962962</v>
      </c>
      <c r="AB2863" s="2">
        <v>0.95185185185185184</v>
      </c>
      <c r="AC2863" t="s">
        <v>45</v>
      </c>
      <c r="AD2863" t="s">
        <v>45</v>
      </c>
      <c r="AE2863" t="s">
        <v>44</v>
      </c>
      <c r="AF2863">
        <v>127</v>
      </c>
    </row>
    <row r="2864" spans="1:32">
      <c r="A2864">
        <v>4522</v>
      </c>
      <c r="B2864">
        <v>3622</v>
      </c>
      <c r="C2864" t="s">
        <v>7520</v>
      </c>
      <c r="D2864" t="s">
        <v>8114</v>
      </c>
      <c r="E2864" t="s">
        <v>34</v>
      </c>
      <c r="F2864" t="s">
        <v>15032</v>
      </c>
      <c r="G2864" t="s">
        <v>15033</v>
      </c>
      <c r="H2864" t="s">
        <v>1301</v>
      </c>
      <c r="I2864" s="1">
        <v>25655</v>
      </c>
      <c r="J2864" t="s">
        <v>15034</v>
      </c>
      <c r="K2864" t="s">
        <v>15035</v>
      </c>
      <c r="L2864">
        <v>25036</v>
      </c>
      <c r="M2864" t="s">
        <v>1301</v>
      </c>
      <c r="N2864" s="1">
        <v>44900</v>
      </c>
      <c r="O2864" s="1">
        <v>44901</v>
      </c>
      <c r="P2864">
        <v>80</v>
      </c>
      <c r="Q2864">
        <v>4</v>
      </c>
      <c r="R2864" t="s">
        <v>63</v>
      </c>
      <c r="S2864">
        <v>2</v>
      </c>
      <c r="T2864">
        <v>0</v>
      </c>
      <c r="U2864">
        <v>1</v>
      </c>
      <c r="V2864">
        <v>81</v>
      </c>
      <c r="W2864" t="s">
        <v>41</v>
      </c>
      <c r="X2864" t="s">
        <v>15036</v>
      </c>
      <c r="Y2864" t="s">
        <v>6</v>
      </c>
      <c r="Z2864" s="1">
        <v>44876</v>
      </c>
      <c r="AA2864" s="2">
        <v>0.15653935185185186</v>
      </c>
      <c r="AB2864" s="2">
        <v>0.88627314814814817</v>
      </c>
      <c r="AC2864" t="s">
        <v>44</v>
      </c>
      <c r="AD2864" t="s">
        <v>44</v>
      </c>
      <c r="AE2864" t="s">
        <v>44</v>
      </c>
      <c r="AF2864">
        <v>81</v>
      </c>
    </row>
    <row r="2865" spans="1:32">
      <c r="A2865">
        <v>4523</v>
      </c>
      <c r="B2865">
        <v>3623</v>
      </c>
      <c r="C2865" t="s">
        <v>221</v>
      </c>
      <c r="D2865" t="s">
        <v>1896</v>
      </c>
      <c r="E2865" t="s">
        <v>34</v>
      </c>
      <c r="F2865" t="s">
        <v>15037</v>
      </c>
      <c r="G2865" t="s">
        <v>15038</v>
      </c>
      <c r="H2865" t="s">
        <v>941</v>
      </c>
      <c r="I2865" s="1">
        <v>35787</v>
      </c>
      <c r="J2865" t="s">
        <v>15039</v>
      </c>
      <c r="K2865" t="s">
        <v>15040</v>
      </c>
      <c r="L2865">
        <v>23236</v>
      </c>
      <c r="M2865" t="s">
        <v>941</v>
      </c>
      <c r="N2865" s="1">
        <v>44632</v>
      </c>
      <c r="O2865" s="1">
        <v>44634</v>
      </c>
      <c r="P2865">
        <v>46</v>
      </c>
      <c r="Q2865">
        <v>2</v>
      </c>
      <c r="R2865" t="s">
        <v>53</v>
      </c>
      <c r="S2865">
        <v>3</v>
      </c>
      <c r="T2865">
        <v>1</v>
      </c>
      <c r="U2865">
        <v>2</v>
      </c>
      <c r="V2865">
        <v>264</v>
      </c>
      <c r="W2865" t="s">
        <v>54</v>
      </c>
      <c r="X2865" t="s">
        <v>15041</v>
      </c>
      <c r="Y2865" t="s">
        <v>81</v>
      </c>
      <c r="Z2865" s="1">
        <v>44608</v>
      </c>
      <c r="AA2865" s="2">
        <v>0.46593749999999995</v>
      </c>
      <c r="AB2865" s="2">
        <v>0.25327546296296294</v>
      </c>
      <c r="AC2865" t="s">
        <v>45</v>
      </c>
      <c r="AD2865" t="s">
        <v>45</v>
      </c>
      <c r="AE2865" t="s">
        <v>45</v>
      </c>
      <c r="AF2865">
        <v>132</v>
      </c>
    </row>
    <row r="2866" spans="1:32">
      <c r="A2866">
        <v>4524</v>
      </c>
      <c r="B2866">
        <v>3624</v>
      </c>
      <c r="C2866" t="s">
        <v>11988</v>
      </c>
      <c r="D2866" t="s">
        <v>3553</v>
      </c>
      <c r="E2866" t="s">
        <v>48</v>
      </c>
      <c r="F2866" t="s">
        <v>15042</v>
      </c>
      <c r="G2866" t="s">
        <v>15043</v>
      </c>
      <c r="H2866" t="s">
        <v>725</v>
      </c>
      <c r="I2866" s="1">
        <v>22106</v>
      </c>
      <c r="J2866" t="s">
        <v>15044</v>
      </c>
      <c r="K2866" t="s">
        <v>117</v>
      </c>
      <c r="L2866">
        <v>77487</v>
      </c>
      <c r="M2866" t="s">
        <v>725</v>
      </c>
      <c r="N2866" s="1">
        <v>44586</v>
      </c>
      <c r="O2866" s="1">
        <v>44589</v>
      </c>
      <c r="P2866">
        <v>81</v>
      </c>
      <c r="Q2866">
        <v>4</v>
      </c>
      <c r="R2866" t="s">
        <v>40</v>
      </c>
      <c r="S2866">
        <v>3</v>
      </c>
      <c r="T2866">
        <v>1</v>
      </c>
      <c r="U2866">
        <v>3</v>
      </c>
      <c r="V2866">
        <v>636</v>
      </c>
      <c r="W2866" t="s">
        <v>41</v>
      </c>
      <c r="X2866" t="s">
        <v>15045</v>
      </c>
      <c r="Y2866" t="s">
        <v>81</v>
      </c>
      <c r="Z2866" s="1">
        <v>44571</v>
      </c>
      <c r="AA2866" s="2">
        <v>0.12391203703703703</v>
      </c>
      <c r="AB2866" s="2">
        <v>0.58512731481481484</v>
      </c>
      <c r="AC2866" t="s">
        <v>45</v>
      </c>
      <c r="AD2866" t="s">
        <v>44</v>
      </c>
      <c r="AE2866" t="s">
        <v>44</v>
      </c>
      <c r="AF2866">
        <v>212</v>
      </c>
    </row>
    <row r="2867" spans="1:32">
      <c r="A2867">
        <v>4525</v>
      </c>
      <c r="B2867">
        <v>3625</v>
      </c>
      <c r="C2867" t="s">
        <v>15046</v>
      </c>
      <c r="D2867" t="s">
        <v>3541</v>
      </c>
      <c r="E2867" t="s">
        <v>34</v>
      </c>
      <c r="F2867" t="s">
        <v>15047</v>
      </c>
      <c r="G2867" t="s">
        <v>15048</v>
      </c>
      <c r="H2867" t="s">
        <v>60</v>
      </c>
      <c r="I2867" s="1">
        <v>19302</v>
      </c>
      <c r="J2867" t="s">
        <v>15049</v>
      </c>
      <c r="K2867" t="s">
        <v>15050</v>
      </c>
      <c r="L2867">
        <v>34001</v>
      </c>
      <c r="M2867" t="s">
        <v>60</v>
      </c>
      <c r="N2867" s="1">
        <v>44604</v>
      </c>
      <c r="O2867" s="1">
        <v>44609</v>
      </c>
      <c r="P2867">
        <v>72</v>
      </c>
      <c r="Q2867">
        <v>3</v>
      </c>
      <c r="R2867" t="s">
        <v>40</v>
      </c>
      <c r="S2867">
        <v>2</v>
      </c>
      <c r="T2867">
        <v>2</v>
      </c>
      <c r="U2867">
        <v>5</v>
      </c>
      <c r="V2867">
        <v>1050</v>
      </c>
      <c r="W2867" t="s">
        <v>54</v>
      </c>
      <c r="X2867" t="s">
        <v>15051</v>
      </c>
      <c r="Y2867" t="s">
        <v>6</v>
      </c>
      <c r="Z2867" s="1">
        <v>44578</v>
      </c>
      <c r="AA2867" s="2">
        <v>0.54023148148148148</v>
      </c>
      <c r="AB2867" s="2">
        <v>0.3129513888888889</v>
      </c>
      <c r="AC2867" t="s">
        <v>45</v>
      </c>
      <c r="AD2867" t="s">
        <v>45</v>
      </c>
      <c r="AE2867" t="s">
        <v>45</v>
      </c>
      <c r="AF2867">
        <v>210</v>
      </c>
    </row>
    <row r="2868" spans="1:32">
      <c r="A2868">
        <v>4528</v>
      </c>
      <c r="B2868">
        <v>3628</v>
      </c>
      <c r="C2868" t="s">
        <v>284</v>
      </c>
      <c r="D2868" t="s">
        <v>8424</v>
      </c>
      <c r="E2868" t="s">
        <v>34</v>
      </c>
      <c r="F2868" t="s">
        <v>15052</v>
      </c>
      <c r="G2868" t="s">
        <v>15053</v>
      </c>
      <c r="H2868" t="s">
        <v>201</v>
      </c>
      <c r="I2868" s="1">
        <v>34724</v>
      </c>
      <c r="J2868" t="s">
        <v>15054</v>
      </c>
      <c r="K2868" t="s">
        <v>15055</v>
      </c>
      <c r="L2868">
        <v>68817</v>
      </c>
      <c r="M2868" t="s">
        <v>201</v>
      </c>
      <c r="N2868" s="1">
        <v>44787</v>
      </c>
      <c r="O2868" s="1">
        <v>44790</v>
      </c>
      <c r="P2868">
        <v>88</v>
      </c>
      <c r="Q2868">
        <v>4</v>
      </c>
      <c r="R2868" t="s">
        <v>53</v>
      </c>
      <c r="S2868">
        <v>3</v>
      </c>
      <c r="T2868">
        <v>0</v>
      </c>
      <c r="U2868">
        <v>3</v>
      </c>
      <c r="V2868">
        <v>372</v>
      </c>
      <c r="W2868" t="s">
        <v>54</v>
      </c>
      <c r="X2868" t="s">
        <v>15056</v>
      </c>
      <c r="Y2868" t="s">
        <v>43</v>
      </c>
      <c r="Z2868" s="1">
        <v>44772</v>
      </c>
      <c r="AA2868" s="2">
        <v>0.82947916666666666</v>
      </c>
      <c r="AB2868" s="2">
        <v>0.31471064814814814</v>
      </c>
      <c r="AC2868" t="s">
        <v>45</v>
      </c>
      <c r="AD2868" t="s">
        <v>45</v>
      </c>
      <c r="AE2868" t="s">
        <v>45</v>
      </c>
      <c r="AF2868">
        <v>124</v>
      </c>
    </row>
    <row r="2869" spans="1:32">
      <c r="A2869">
        <v>4529</v>
      </c>
      <c r="B2869">
        <v>3629</v>
      </c>
      <c r="C2869" t="s">
        <v>1044</v>
      </c>
      <c r="D2869" t="s">
        <v>4189</v>
      </c>
      <c r="E2869" t="s">
        <v>48</v>
      </c>
      <c r="F2869" t="s">
        <v>15057</v>
      </c>
      <c r="G2869" t="s">
        <v>15058</v>
      </c>
      <c r="H2869" t="s">
        <v>904</v>
      </c>
      <c r="I2869" s="1">
        <v>37244</v>
      </c>
      <c r="J2869" t="s">
        <v>15059</v>
      </c>
      <c r="K2869" t="s">
        <v>15060</v>
      </c>
      <c r="L2869">
        <v>43220</v>
      </c>
      <c r="M2869" t="s">
        <v>904</v>
      </c>
      <c r="N2869" s="1">
        <v>44744</v>
      </c>
      <c r="O2869" s="1">
        <v>44746</v>
      </c>
      <c r="P2869">
        <v>87</v>
      </c>
      <c r="Q2869">
        <v>4</v>
      </c>
      <c r="R2869" t="s">
        <v>40</v>
      </c>
      <c r="S2869">
        <v>3</v>
      </c>
      <c r="T2869">
        <v>0</v>
      </c>
      <c r="U2869">
        <v>2</v>
      </c>
      <c r="V2869">
        <v>486</v>
      </c>
      <c r="W2869" t="s">
        <v>54</v>
      </c>
      <c r="X2869" t="s">
        <v>15061</v>
      </c>
      <c r="Y2869" t="s">
        <v>65</v>
      </c>
      <c r="Z2869" s="1">
        <v>44725</v>
      </c>
      <c r="AA2869" s="2">
        <v>0.41218749999999998</v>
      </c>
      <c r="AB2869" s="2">
        <v>0.18152777777777776</v>
      </c>
      <c r="AC2869" t="s">
        <v>44</v>
      </c>
      <c r="AD2869" t="s">
        <v>45</v>
      </c>
      <c r="AE2869" t="s">
        <v>44</v>
      </c>
      <c r="AF2869">
        <v>243</v>
      </c>
    </row>
    <row r="2870" spans="1:32">
      <c r="A2870">
        <v>4530</v>
      </c>
      <c r="B2870">
        <v>3630</v>
      </c>
      <c r="C2870" t="s">
        <v>90</v>
      </c>
      <c r="D2870" t="s">
        <v>15062</v>
      </c>
      <c r="E2870" t="s">
        <v>48</v>
      </c>
      <c r="F2870" t="s">
        <v>15063</v>
      </c>
      <c r="G2870" t="s">
        <v>15064</v>
      </c>
      <c r="H2870" t="s">
        <v>201</v>
      </c>
      <c r="I2870" s="1">
        <v>16955</v>
      </c>
      <c r="J2870" t="s">
        <v>15065</v>
      </c>
      <c r="K2870" t="s">
        <v>15066</v>
      </c>
      <c r="L2870">
        <v>44335</v>
      </c>
      <c r="M2870" t="s">
        <v>201</v>
      </c>
      <c r="N2870" s="1">
        <v>44835</v>
      </c>
      <c r="O2870" s="1">
        <v>44837</v>
      </c>
      <c r="P2870">
        <v>82</v>
      </c>
      <c r="Q2870">
        <v>4</v>
      </c>
      <c r="R2870" t="s">
        <v>53</v>
      </c>
      <c r="S2870">
        <v>1</v>
      </c>
      <c r="T2870">
        <v>0</v>
      </c>
      <c r="U2870">
        <v>2</v>
      </c>
      <c r="V2870">
        <v>258</v>
      </c>
      <c r="W2870" t="s">
        <v>41</v>
      </c>
      <c r="X2870" t="s">
        <v>15067</v>
      </c>
      <c r="Y2870" t="s">
        <v>6</v>
      </c>
      <c r="Z2870" s="1">
        <v>44797</v>
      </c>
      <c r="AA2870" s="2">
        <v>0.2923263888888889</v>
      </c>
      <c r="AB2870" s="2">
        <v>0.64574074074074073</v>
      </c>
      <c r="AC2870" t="s">
        <v>44</v>
      </c>
      <c r="AD2870" t="s">
        <v>45</v>
      </c>
      <c r="AE2870" t="s">
        <v>45</v>
      </c>
      <c r="AF2870">
        <v>129</v>
      </c>
    </row>
    <row r="2871" spans="1:32">
      <c r="A2871">
        <v>4534</v>
      </c>
      <c r="B2871">
        <v>3634</v>
      </c>
      <c r="C2871" t="s">
        <v>1913</v>
      </c>
      <c r="D2871" t="s">
        <v>1248</v>
      </c>
      <c r="E2871" t="s">
        <v>48</v>
      </c>
      <c r="F2871" t="s">
        <v>15068</v>
      </c>
      <c r="G2871" t="s">
        <v>15069</v>
      </c>
      <c r="H2871" t="s">
        <v>904</v>
      </c>
      <c r="I2871" s="1">
        <v>24550</v>
      </c>
      <c r="J2871" t="s">
        <v>15070</v>
      </c>
      <c r="K2871" t="s">
        <v>7202</v>
      </c>
      <c r="L2871">
        <v>5025</v>
      </c>
      <c r="M2871" t="s">
        <v>904</v>
      </c>
      <c r="N2871" s="1">
        <v>44876</v>
      </c>
      <c r="O2871" s="1">
        <v>44881</v>
      </c>
      <c r="P2871">
        <v>97</v>
      </c>
      <c r="Q2871">
        <v>4</v>
      </c>
      <c r="R2871" t="s">
        <v>53</v>
      </c>
      <c r="S2871">
        <v>3</v>
      </c>
      <c r="T2871">
        <v>1</v>
      </c>
      <c r="U2871">
        <v>5</v>
      </c>
      <c r="V2871">
        <v>715</v>
      </c>
      <c r="W2871" t="s">
        <v>41</v>
      </c>
      <c r="X2871" t="s">
        <v>15071</v>
      </c>
      <c r="Y2871" t="s">
        <v>65</v>
      </c>
      <c r="Z2871" s="1">
        <v>44867</v>
      </c>
      <c r="AA2871" s="2">
        <v>0.53843750000000001</v>
      </c>
      <c r="AB2871" s="2">
        <v>0.88392361111111117</v>
      </c>
      <c r="AC2871" t="s">
        <v>44</v>
      </c>
      <c r="AD2871" t="s">
        <v>44</v>
      </c>
      <c r="AE2871" t="s">
        <v>44</v>
      </c>
      <c r="AF2871">
        <v>143</v>
      </c>
    </row>
    <row r="2872" spans="1:32">
      <c r="A2872">
        <v>4536</v>
      </c>
      <c r="B2872">
        <v>3636</v>
      </c>
      <c r="C2872" t="s">
        <v>602</v>
      </c>
      <c r="D2872" t="s">
        <v>4292</v>
      </c>
      <c r="E2872" t="s">
        <v>48</v>
      </c>
      <c r="F2872" t="s">
        <v>15072</v>
      </c>
      <c r="G2872" t="s">
        <v>15073</v>
      </c>
      <c r="H2872" t="s">
        <v>122</v>
      </c>
      <c r="I2872" s="1">
        <v>36750</v>
      </c>
      <c r="J2872" t="s">
        <v>15074</v>
      </c>
      <c r="K2872" t="s">
        <v>15075</v>
      </c>
      <c r="L2872">
        <v>82630</v>
      </c>
      <c r="M2872" t="s">
        <v>122</v>
      </c>
      <c r="N2872" s="1">
        <v>44592</v>
      </c>
      <c r="O2872" s="1">
        <v>44594</v>
      </c>
      <c r="P2872">
        <v>34</v>
      </c>
      <c r="Q2872">
        <v>2</v>
      </c>
      <c r="R2872" t="s">
        <v>53</v>
      </c>
      <c r="S2872">
        <v>1</v>
      </c>
      <c r="T2872">
        <v>2</v>
      </c>
      <c r="U2872">
        <v>2</v>
      </c>
      <c r="V2872">
        <v>292</v>
      </c>
      <c r="W2872" t="s">
        <v>41</v>
      </c>
      <c r="X2872" t="s">
        <v>15076</v>
      </c>
      <c r="Y2872" t="s">
        <v>81</v>
      </c>
      <c r="Z2872" s="1">
        <v>44573</v>
      </c>
      <c r="AA2872" s="2">
        <v>1.4467592592592593E-2</v>
      </c>
      <c r="AB2872" s="2">
        <v>0.42332175925925924</v>
      </c>
      <c r="AC2872" t="s">
        <v>45</v>
      </c>
      <c r="AD2872" t="s">
        <v>44</v>
      </c>
      <c r="AE2872" t="s">
        <v>45</v>
      </c>
      <c r="AF2872">
        <v>146</v>
      </c>
    </row>
    <row r="2873" spans="1:32">
      <c r="A2873">
        <v>4537</v>
      </c>
      <c r="B2873">
        <v>3637</v>
      </c>
      <c r="C2873" t="s">
        <v>1287</v>
      </c>
      <c r="D2873" t="s">
        <v>1028</v>
      </c>
      <c r="E2873" t="s">
        <v>48</v>
      </c>
      <c r="F2873" t="s">
        <v>15077</v>
      </c>
      <c r="G2873" t="s">
        <v>15078</v>
      </c>
      <c r="H2873" t="s">
        <v>295</v>
      </c>
      <c r="I2873" s="1">
        <v>19605</v>
      </c>
      <c r="J2873" t="s">
        <v>15079</v>
      </c>
      <c r="K2873" t="s">
        <v>15080</v>
      </c>
      <c r="L2873">
        <v>85534</v>
      </c>
      <c r="M2873" t="s">
        <v>295</v>
      </c>
      <c r="N2873" s="1">
        <v>44840</v>
      </c>
      <c r="O2873" s="1">
        <v>44842</v>
      </c>
      <c r="P2873">
        <v>21</v>
      </c>
      <c r="Q2873">
        <v>1</v>
      </c>
      <c r="R2873" t="s">
        <v>40</v>
      </c>
      <c r="S2873">
        <v>1</v>
      </c>
      <c r="T2873">
        <v>2</v>
      </c>
      <c r="U2873">
        <v>2</v>
      </c>
      <c r="V2873">
        <v>444</v>
      </c>
      <c r="W2873" t="s">
        <v>54</v>
      </c>
      <c r="X2873" t="s">
        <v>15081</v>
      </c>
      <c r="Y2873" t="s">
        <v>6</v>
      </c>
      <c r="Z2873" s="1">
        <v>44810</v>
      </c>
      <c r="AA2873" s="2">
        <v>0.58910879629629631</v>
      </c>
      <c r="AB2873" s="2">
        <v>0.7443171296296297</v>
      </c>
      <c r="AC2873" t="s">
        <v>44</v>
      </c>
      <c r="AD2873" t="s">
        <v>45</v>
      </c>
      <c r="AE2873" t="s">
        <v>44</v>
      </c>
      <c r="AF2873">
        <v>222</v>
      </c>
    </row>
    <row r="2874" spans="1:32">
      <c r="A2874">
        <v>4538</v>
      </c>
      <c r="B2874">
        <v>3638</v>
      </c>
      <c r="C2874" t="s">
        <v>1771</v>
      </c>
      <c r="D2874" t="s">
        <v>1074</v>
      </c>
      <c r="E2874" t="s">
        <v>48</v>
      </c>
      <c r="F2874" t="s">
        <v>15082</v>
      </c>
      <c r="G2874" t="s">
        <v>15083</v>
      </c>
      <c r="H2874" t="s">
        <v>171</v>
      </c>
      <c r="I2874" s="1">
        <v>33957</v>
      </c>
      <c r="J2874" t="s">
        <v>15084</v>
      </c>
      <c r="K2874" t="s">
        <v>15085</v>
      </c>
      <c r="L2874">
        <v>10849</v>
      </c>
      <c r="M2874" t="s">
        <v>171</v>
      </c>
      <c r="N2874" s="1">
        <v>44908</v>
      </c>
      <c r="O2874" s="1">
        <v>44911</v>
      </c>
      <c r="P2874">
        <v>88</v>
      </c>
      <c r="Q2874">
        <v>4</v>
      </c>
      <c r="R2874" t="s">
        <v>53</v>
      </c>
      <c r="S2874">
        <v>2</v>
      </c>
      <c r="T2874">
        <v>2</v>
      </c>
      <c r="U2874">
        <v>3</v>
      </c>
      <c r="V2874">
        <v>360</v>
      </c>
      <c r="W2874" t="s">
        <v>54</v>
      </c>
      <c r="X2874" t="s">
        <v>15086</v>
      </c>
      <c r="Y2874" t="s">
        <v>6</v>
      </c>
      <c r="Z2874" s="1">
        <v>44875</v>
      </c>
      <c r="AA2874" s="2">
        <v>7.6296296296296293E-2</v>
      </c>
      <c r="AB2874" s="2">
        <v>0.82553240740740741</v>
      </c>
      <c r="AC2874" t="s">
        <v>45</v>
      </c>
      <c r="AD2874" t="s">
        <v>45</v>
      </c>
      <c r="AE2874" t="s">
        <v>44</v>
      </c>
      <c r="AF2874">
        <v>120</v>
      </c>
    </row>
    <row r="2875" spans="1:32">
      <c r="A2875">
        <v>4539</v>
      </c>
      <c r="B2875">
        <v>3639</v>
      </c>
      <c r="C2875" t="s">
        <v>416</v>
      </c>
      <c r="D2875" t="s">
        <v>12771</v>
      </c>
      <c r="E2875" t="s">
        <v>34</v>
      </c>
      <c r="F2875" t="s">
        <v>15087</v>
      </c>
      <c r="G2875">
        <v>7367591467</v>
      </c>
      <c r="H2875" t="s">
        <v>457</v>
      </c>
      <c r="I2875" s="1">
        <v>36978</v>
      </c>
      <c r="J2875" t="s">
        <v>15088</v>
      </c>
      <c r="K2875" t="s">
        <v>15089</v>
      </c>
      <c r="L2875">
        <v>31169</v>
      </c>
      <c r="M2875" t="s">
        <v>457</v>
      </c>
      <c r="N2875" s="1">
        <v>44707</v>
      </c>
      <c r="O2875" s="1">
        <v>44711</v>
      </c>
      <c r="P2875">
        <v>61</v>
      </c>
      <c r="Q2875">
        <v>3</v>
      </c>
      <c r="R2875" t="s">
        <v>53</v>
      </c>
      <c r="S2875">
        <v>3</v>
      </c>
      <c r="T2875">
        <v>1</v>
      </c>
      <c r="U2875">
        <v>4</v>
      </c>
      <c r="V2875">
        <v>592</v>
      </c>
      <c r="W2875" t="s">
        <v>54</v>
      </c>
      <c r="X2875" t="s">
        <v>15090</v>
      </c>
      <c r="Y2875" t="s">
        <v>65</v>
      </c>
      <c r="Z2875" s="1">
        <v>44698</v>
      </c>
      <c r="AA2875" s="2">
        <v>0.48013888888888889</v>
      </c>
      <c r="AB2875" s="2">
        <v>0.4672337962962963</v>
      </c>
      <c r="AC2875" t="s">
        <v>45</v>
      </c>
      <c r="AD2875" t="s">
        <v>45</v>
      </c>
      <c r="AE2875" t="s">
        <v>45</v>
      </c>
      <c r="AF2875">
        <v>148</v>
      </c>
    </row>
    <row r="2876" spans="1:32">
      <c r="A2876">
        <v>4540</v>
      </c>
      <c r="B2876">
        <v>3640</v>
      </c>
      <c r="C2876" t="s">
        <v>4655</v>
      </c>
      <c r="D2876" t="s">
        <v>462</v>
      </c>
      <c r="E2876" t="s">
        <v>48</v>
      </c>
      <c r="F2876" t="s">
        <v>15091</v>
      </c>
      <c r="G2876" t="s">
        <v>15092</v>
      </c>
      <c r="H2876" t="s">
        <v>317</v>
      </c>
      <c r="I2876" s="1">
        <v>27818</v>
      </c>
      <c r="J2876" t="s">
        <v>15093</v>
      </c>
      <c r="K2876" t="s">
        <v>15094</v>
      </c>
      <c r="L2876">
        <v>45484</v>
      </c>
      <c r="M2876" t="s">
        <v>317</v>
      </c>
      <c r="N2876" s="1">
        <v>44777</v>
      </c>
      <c r="O2876" s="1">
        <v>44782</v>
      </c>
      <c r="P2876">
        <v>44</v>
      </c>
      <c r="Q2876">
        <v>2</v>
      </c>
      <c r="R2876" t="s">
        <v>63</v>
      </c>
      <c r="S2876">
        <v>4</v>
      </c>
      <c r="T2876">
        <v>2</v>
      </c>
      <c r="U2876">
        <v>5</v>
      </c>
      <c r="V2876">
        <v>375</v>
      </c>
      <c r="W2876" t="s">
        <v>41</v>
      </c>
      <c r="X2876" t="s">
        <v>15095</v>
      </c>
      <c r="Y2876" t="s">
        <v>65</v>
      </c>
      <c r="Z2876" s="1">
        <v>44764</v>
      </c>
      <c r="AA2876" s="2">
        <v>0.89425925925925931</v>
      </c>
      <c r="AB2876" s="2">
        <v>0.50121527777777775</v>
      </c>
      <c r="AC2876" t="s">
        <v>45</v>
      </c>
      <c r="AD2876" t="s">
        <v>45</v>
      </c>
      <c r="AE2876" t="s">
        <v>44</v>
      </c>
      <c r="AF2876">
        <v>75</v>
      </c>
    </row>
    <row r="2877" spans="1:32">
      <c r="A2877">
        <v>4541</v>
      </c>
      <c r="B2877">
        <v>3641</v>
      </c>
      <c r="C2877" t="s">
        <v>364</v>
      </c>
      <c r="D2877" t="s">
        <v>3832</v>
      </c>
      <c r="E2877" t="s">
        <v>34</v>
      </c>
      <c r="F2877" t="s">
        <v>15096</v>
      </c>
      <c r="G2877" t="s">
        <v>15097</v>
      </c>
      <c r="H2877" t="s">
        <v>135</v>
      </c>
      <c r="I2877" s="1">
        <v>18839</v>
      </c>
      <c r="J2877" t="s">
        <v>15098</v>
      </c>
      <c r="K2877" t="s">
        <v>15099</v>
      </c>
      <c r="L2877">
        <v>98337</v>
      </c>
      <c r="M2877" t="s">
        <v>135</v>
      </c>
      <c r="N2877" s="1">
        <v>44592</v>
      </c>
      <c r="O2877" s="1">
        <v>44595</v>
      </c>
      <c r="P2877">
        <v>45</v>
      </c>
      <c r="Q2877">
        <v>2</v>
      </c>
      <c r="R2877" t="s">
        <v>40</v>
      </c>
      <c r="S2877">
        <v>2</v>
      </c>
      <c r="T2877">
        <v>0</v>
      </c>
      <c r="U2877">
        <v>3</v>
      </c>
      <c r="V2877">
        <v>690</v>
      </c>
      <c r="W2877" t="s">
        <v>54</v>
      </c>
      <c r="X2877" t="s">
        <v>15100</v>
      </c>
      <c r="Y2877" t="s">
        <v>6</v>
      </c>
      <c r="Z2877" s="1">
        <v>44573</v>
      </c>
      <c r="AA2877" s="2">
        <v>0.46932870370370372</v>
      </c>
      <c r="AB2877" s="2">
        <v>0.37746527777777777</v>
      </c>
      <c r="AC2877" t="s">
        <v>44</v>
      </c>
      <c r="AD2877" t="s">
        <v>45</v>
      </c>
      <c r="AE2877" t="s">
        <v>44</v>
      </c>
      <c r="AF2877">
        <v>230</v>
      </c>
    </row>
    <row r="2878" spans="1:32">
      <c r="A2878">
        <v>4542</v>
      </c>
      <c r="B2878">
        <v>3642</v>
      </c>
      <c r="C2878" t="s">
        <v>988</v>
      </c>
      <c r="D2878" t="s">
        <v>3832</v>
      </c>
      <c r="E2878" t="s">
        <v>48</v>
      </c>
      <c r="F2878" t="s">
        <v>15101</v>
      </c>
      <c r="G2878" t="s">
        <v>15102</v>
      </c>
      <c r="H2878" t="s">
        <v>179</v>
      </c>
      <c r="I2878" s="1">
        <v>31076</v>
      </c>
      <c r="J2878" t="s">
        <v>15103</v>
      </c>
      <c r="K2878" t="s">
        <v>15104</v>
      </c>
      <c r="L2878">
        <v>79833</v>
      </c>
      <c r="M2878" t="s">
        <v>179</v>
      </c>
      <c r="N2878" s="1">
        <v>44613</v>
      </c>
      <c r="O2878" s="1">
        <v>44615</v>
      </c>
      <c r="P2878">
        <v>56</v>
      </c>
      <c r="Q2878">
        <v>3</v>
      </c>
      <c r="R2878" t="s">
        <v>63</v>
      </c>
      <c r="S2878">
        <v>1</v>
      </c>
      <c r="T2878">
        <v>1</v>
      </c>
      <c r="U2878">
        <v>2</v>
      </c>
      <c r="V2878">
        <v>156</v>
      </c>
      <c r="W2878" t="s">
        <v>41</v>
      </c>
      <c r="X2878" t="s">
        <v>15105</v>
      </c>
      <c r="Y2878" t="s">
        <v>6</v>
      </c>
      <c r="Z2878" s="1">
        <v>44594</v>
      </c>
      <c r="AA2878" s="2">
        <v>0.7788425925925927</v>
      </c>
      <c r="AB2878" s="2">
        <v>0.21912037037037035</v>
      </c>
      <c r="AC2878" t="s">
        <v>45</v>
      </c>
      <c r="AD2878" t="s">
        <v>45</v>
      </c>
      <c r="AE2878" t="s">
        <v>44</v>
      </c>
      <c r="AF2878">
        <v>78</v>
      </c>
    </row>
    <row r="2879" spans="1:32">
      <c r="A2879">
        <v>4544</v>
      </c>
      <c r="B2879">
        <v>3644</v>
      </c>
      <c r="C2879" t="s">
        <v>9382</v>
      </c>
      <c r="D2879" t="s">
        <v>475</v>
      </c>
      <c r="E2879" t="s">
        <v>48</v>
      </c>
      <c r="F2879" t="s">
        <v>15106</v>
      </c>
      <c r="G2879" t="s">
        <v>15107</v>
      </c>
      <c r="H2879" t="s">
        <v>60</v>
      </c>
      <c r="I2879" s="1">
        <v>34547</v>
      </c>
      <c r="J2879" t="s">
        <v>15108</v>
      </c>
      <c r="K2879" t="s">
        <v>15109</v>
      </c>
      <c r="L2879">
        <v>94430</v>
      </c>
      <c r="M2879" t="s">
        <v>60</v>
      </c>
      <c r="N2879" s="1">
        <v>44682</v>
      </c>
      <c r="O2879" s="1">
        <v>44686</v>
      </c>
      <c r="P2879">
        <v>59</v>
      </c>
      <c r="Q2879">
        <v>3</v>
      </c>
      <c r="R2879" t="s">
        <v>63</v>
      </c>
      <c r="S2879">
        <v>1</v>
      </c>
      <c r="T2879">
        <v>0</v>
      </c>
      <c r="U2879">
        <v>4</v>
      </c>
      <c r="V2879">
        <v>304</v>
      </c>
      <c r="W2879" t="s">
        <v>41</v>
      </c>
      <c r="X2879" t="s">
        <v>15110</v>
      </c>
      <c r="Y2879" t="s">
        <v>43</v>
      </c>
      <c r="Z2879" s="1">
        <v>44647</v>
      </c>
      <c r="AA2879" s="2">
        <v>0.66398148148148151</v>
      </c>
      <c r="AB2879" s="2">
        <v>0.54122685185185182</v>
      </c>
      <c r="AC2879" t="s">
        <v>44</v>
      </c>
      <c r="AD2879" t="s">
        <v>45</v>
      </c>
      <c r="AE2879" t="s">
        <v>44</v>
      </c>
      <c r="AF2879">
        <v>76</v>
      </c>
    </row>
    <row r="2880" spans="1:32">
      <c r="A2880">
        <v>4545</v>
      </c>
      <c r="B2880">
        <v>3645</v>
      </c>
      <c r="C2880" t="s">
        <v>583</v>
      </c>
      <c r="D2880" t="s">
        <v>1404</v>
      </c>
      <c r="E2880" t="s">
        <v>34</v>
      </c>
      <c r="F2880" t="s">
        <v>15111</v>
      </c>
      <c r="G2880" t="s">
        <v>15112</v>
      </c>
      <c r="H2880" t="s">
        <v>530</v>
      </c>
      <c r="I2880" s="1">
        <v>19994</v>
      </c>
      <c r="J2880" t="s">
        <v>15113</v>
      </c>
      <c r="K2880" t="s">
        <v>15114</v>
      </c>
      <c r="L2880">
        <v>96957</v>
      </c>
      <c r="M2880" t="s">
        <v>530</v>
      </c>
      <c r="N2880" s="1">
        <v>44866</v>
      </c>
      <c r="O2880" s="1">
        <v>44871</v>
      </c>
      <c r="P2880">
        <v>63</v>
      </c>
      <c r="Q2880">
        <v>3</v>
      </c>
      <c r="R2880" t="s">
        <v>40</v>
      </c>
      <c r="S2880">
        <v>4</v>
      </c>
      <c r="T2880">
        <v>1</v>
      </c>
      <c r="U2880">
        <v>5</v>
      </c>
      <c r="V2880">
        <v>1125</v>
      </c>
      <c r="W2880" t="s">
        <v>54</v>
      </c>
      <c r="X2880" t="s">
        <v>15115</v>
      </c>
      <c r="Y2880" t="s">
        <v>43</v>
      </c>
      <c r="Z2880" s="1">
        <v>44827</v>
      </c>
      <c r="AA2880" s="2">
        <v>0.47491898148148143</v>
      </c>
      <c r="AB2880" s="2">
        <v>0.58381944444444445</v>
      </c>
      <c r="AC2880" t="s">
        <v>45</v>
      </c>
      <c r="AD2880" t="s">
        <v>45</v>
      </c>
      <c r="AE2880" t="s">
        <v>44</v>
      </c>
      <c r="AF2880">
        <v>225</v>
      </c>
    </row>
    <row r="2881" spans="1:32">
      <c r="A2881">
        <v>4546</v>
      </c>
      <c r="B2881">
        <v>3646</v>
      </c>
      <c r="C2881" t="s">
        <v>1022</v>
      </c>
      <c r="D2881" t="s">
        <v>2862</v>
      </c>
      <c r="E2881" t="s">
        <v>48</v>
      </c>
      <c r="F2881" t="s">
        <v>15116</v>
      </c>
      <c r="G2881" t="s">
        <v>15117</v>
      </c>
      <c r="H2881" t="s">
        <v>109</v>
      </c>
      <c r="I2881" s="1">
        <v>37665</v>
      </c>
      <c r="J2881" t="s">
        <v>15118</v>
      </c>
      <c r="K2881" t="s">
        <v>15119</v>
      </c>
      <c r="L2881">
        <v>86705</v>
      </c>
      <c r="M2881" t="s">
        <v>109</v>
      </c>
      <c r="N2881" s="1">
        <v>44680</v>
      </c>
      <c r="O2881" s="1">
        <v>44684</v>
      </c>
      <c r="P2881">
        <v>15</v>
      </c>
      <c r="Q2881">
        <v>1</v>
      </c>
      <c r="R2881" t="s">
        <v>40</v>
      </c>
      <c r="S2881">
        <v>4</v>
      </c>
      <c r="T2881">
        <v>2</v>
      </c>
      <c r="U2881">
        <v>4</v>
      </c>
      <c r="V2881">
        <v>936</v>
      </c>
      <c r="W2881" t="s">
        <v>54</v>
      </c>
      <c r="X2881" t="s">
        <v>15120</v>
      </c>
      <c r="Y2881" t="s">
        <v>65</v>
      </c>
      <c r="Z2881" s="1">
        <v>44664</v>
      </c>
      <c r="AA2881" s="2">
        <v>0.48413194444444446</v>
      </c>
      <c r="AB2881" s="2">
        <v>0.19370370370370371</v>
      </c>
      <c r="AC2881" t="s">
        <v>45</v>
      </c>
      <c r="AD2881" t="s">
        <v>44</v>
      </c>
      <c r="AE2881" t="s">
        <v>45</v>
      </c>
      <c r="AF2881">
        <v>234</v>
      </c>
    </row>
    <row r="2882" spans="1:32">
      <c r="A2882">
        <v>4547</v>
      </c>
      <c r="B2882">
        <v>3647</v>
      </c>
      <c r="C2882" t="s">
        <v>2741</v>
      </c>
      <c r="D2882" t="s">
        <v>4802</v>
      </c>
      <c r="E2882" t="s">
        <v>48</v>
      </c>
      <c r="F2882" t="s">
        <v>15121</v>
      </c>
      <c r="G2882" t="s">
        <v>15122</v>
      </c>
      <c r="H2882" t="s">
        <v>418</v>
      </c>
      <c r="I2882" s="1">
        <v>29605</v>
      </c>
      <c r="J2882" t="s">
        <v>15123</v>
      </c>
      <c r="K2882" t="s">
        <v>15124</v>
      </c>
      <c r="L2882">
        <v>84908</v>
      </c>
      <c r="M2882" t="s">
        <v>418</v>
      </c>
      <c r="N2882" s="1">
        <v>44739</v>
      </c>
      <c r="O2882" s="1">
        <v>44740</v>
      </c>
      <c r="P2882">
        <v>81</v>
      </c>
      <c r="Q2882">
        <v>4</v>
      </c>
      <c r="R2882" t="s">
        <v>40</v>
      </c>
      <c r="S2882">
        <v>1</v>
      </c>
      <c r="T2882">
        <v>2</v>
      </c>
      <c r="U2882">
        <v>1</v>
      </c>
      <c r="V2882">
        <v>249</v>
      </c>
      <c r="W2882" t="s">
        <v>54</v>
      </c>
      <c r="X2882" t="s">
        <v>15125</v>
      </c>
      <c r="Y2882" t="s">
        <v>81</v>
      </c>
      <c r="Z2882" s="1">
        <v>44710</v>
      </c>
      <c r="AA2882" s="2">
        <v>0.92746527777777776</v>
      </c>
      <c r="AB2882" s="2">
        <v>0.84684027777777782</v>
      </c>
      <c r="AC2882" t="s">
        <v>45</v>
      </c>
      <c r="AD2882" t="s">
        <v>44</v>
      </c>
      <c r="AE2882" t="s">
        <v>44</v>
      </c>
      <c r="AF2882">
        <v>249</v>
      </c>
    </row>
    <row r="2883" spans="1:32">
      <c r="A2883">
        <v>4548</v>
      </c>
      <c r="B2883">
        <v>3648</v>
      </c>
      <c r="C2883" t="s">
        <v>326</v>
      </c>
      <c r="D2883" t="s">
        <v>15126</v>
      </c>
      <c r="E2883" t="s">
        <v>48</v>
      </c>
      <c r="F2883" t="s">
        <v>15127</v>
      </c>
      <c r="G2883" t="s">
        <v>15128</v>
      </c>
      <c r="H2883" t="s">
        <v>423</v>
      </c>
      <c r="I2883" s="1">
        <v>23910</v>
      </c>
      <c r="J2883" t="s">
        <v>15129</v>
      </c>
      <c r="K2883" t="s">
        <v>15130</v>
      </c>
      <c r="L2883">
        <v>45556</v>
      </c>
      <c r="M2883" t="s">
        <v>423</v>
      </c>
      <c r="N2883" s="1">
        <v>44645</v>
      </c>
      <c r="O2883" s="1">
        <v>44648</v>
      </c>
      <c r="P2883">
        <v>31</v>
      </c>
      <c r="Q2883">
        <v>2</v>
      </c>
      <c r="R2883" t="s">
        <v>53</v>
      </c>
      <c r="S2883">
        <v>1</v>
      </c>
      <c r="T2883">
        <v>2</v>
      </c>
      <c r="U2883">
        <v>3</v>
      </c>
      <c r="V2883">
        <v>363</v>
      </c>
      <c r="W2883" t="s">
        <v>41</v>
      </c>
      <c r="X2883" t="s">
        <v>15131</v>
      </c>
      <c r="Y2883" t="s">
        <v>65</v>
      </c>
      <c r="Z2883" s="1">
        <v>44626</v>
      </c>
      <c r="AA2883" s="2">
        <v>0.84753472222222215</v>
      </c>
      <c r="AB2883" s="2">
        <v>0.67906250000000001</v>
      </c>
      <c r="AC2883" t="s">
        <v>45</v>
      </c>
      <c r="AD2883" t="s">
        <v>44</v>
      </c>
      <c r="AE2883" t="s">
        <v>45</v>
      </c>
      <c r="AF2883">
        <v>121</v>
      </c>
    </row>
    <row r="2884" spans="1:32">
      <c r="A2884">
        <v>4550</v>
      </c>
      <c r="B2884">
        <v>3650</v>
      </c>
      <c r="C2884" t="s">
        <v>2741</v>
      </c>
      <c r="D2884" t="s">
        <v>1589</v>
      </c>
      <c r="E2884" t="s">
        <v>34</v>
      </c>
      <c r="F2884" t="s">
        <v>15132</v>
      </c>
      <c r="G2884" t="s">
        <v>15133</v>
      </c>
      <c r="H2884" t="s">
        <v>50</v>
      </c>
      <c r="I2884" s="1">
        <v>34134</v>
      </c>
      <c r="J2884" t="s">
        <v>15134</v>
      </c>
      <c r="K2884" t="s">
        <v>1620</v>
      </c>
      <c r="L2884">
        <v>1688</v>
      </c>
      <c r="M2884" t="s">
        <v>50</v>
      </c>
      <c r="N2884" s="1">
        <v>44728</v>
      </c>
      <c r="O2884" s="1">
        <v>44731</v>
      </c>
      <c r="P2884">
        <v>44</v>
      </c>
      <c r="Q2884">
        <v>2</v>
      </c>
      <c r="R2884" t="s">
        <v>63</v>
      </c>
      <c r="S2884">
        <v>2</v>
      </c>
      <c r="T2884">
        <v>2</v>
      </c>
      <c r="U2884">
        <v>3</v>
      </c>
      <c r="V2884">
        <v>237</v>
      </c>
      <c r="W2884" t="s">
        <v>41</v>
      </c>
      <c r="X2884" t="s">
        <v>15135</v>
      </c>
      <c r="Y2884" t="s">
        <v>6</v>
      </c>
      <c r="Z2884" s="1">
        <v>44691</v>
      </c>
      <c r="AA2884" s="2">
        <v>0.23997685185185183</v>
      </c>
      <c r="AB2884" s="2">
        <v>0.57140046296296299</v>
      </c>
      <c r="AC2884" t="s">
        <v>44</v>
      </c>
      <c r="AD2884" t="s">
        <v>44</v>
      </c>
      <c r="AE2884" t="s">
        <v>45</v>
      </c>
      <c r="AF2884">
        <v>79</v>
      </c>
    </row>
    <row r="2885" spans="1:32">
      <c r="A2885">
        <v>4551</v>
      </c>
      <c r="B2885">
        <v>3651</v>
      </c>
      <c r="C2885" t="s">
        <v>1942</v>
      </c>
      <c r="D2885" t="s">
        <v>191</v>
      </c>
      <c r="E2885" t="s">
        <v>34</v>
      </c>
      <c r="F2885" t="s">
        <v>15136</v>
      </c>
      <c r="G2885">
        <f>1-669-385-3802</f>
        <v>-4855</v>
      </c>
      <c r="H2885" t="s">
        <v>272</v>
      </c>
      <c r="I2885" s="1">
        <v>38342</v>
      </c>
      <c r="J2885" t="s">
        <v>15137</v>
      </c>
      <c r="K2885" t="s">
        <v>15138</v>
      </c>
      <c r="L2885">
        <v>8019</v>
      </c>
      <c r="M2885" t="s">
        <v>272</v>
      </c>
      <c r="N2885" s="1">
        <v>44819</v>
      </c>
      <c r="O2885" s="1">
        <v>44821</v>
      </c>
      <c r="P2885">
        <v>49</v>
      </c>
      <c r="Q2885">
        <v>2</v>
      </c>
      <c r="R2885" t="s">
        <v>53</v>
      </c>
      <c r="S2885">
        <v>1</v>
      </c>
      <c r="T2885">
        <v>2</v>
      </c>
      <c r="U2885">
        <v>2</v>
      </c>
      <c r="V2885">
        <v>258</v>
      </c>
      <c r="W2885" t="s">
        <v>54</v>
      </c>
      <c r="X2885" t="s">
        <v>15139</v>
      </c>
      <c r="Y2885" t="s">
        <v>81</v>
      </c>
      <c r="Z2885" s="1">
        <v>44791</v>
      </c>
      <c r="AA2885" s="2">
        <v>0.84450231481481486</v>
      </c>
      <c r="AB2885" s="2">
        <v>0.68616898148148142</v>
      </c>
      <c r="AC2885" t="s">
        <v>44</v>
      </c>
      <c r="AD2885" t="s">
        <v>45</v>
      </c>
      <c r="AE2885" t="s">
        <v>44</v>
      </c>
      <c r="AF2885">
        <v>129</v>
      </c>
    </row>
    <row r="2886" spans="1:32">
      <c r="A2886">
        <v>4553</v>
      </c>
      <c r="B2886">
        <v>3653</v>
      </c>
      <c r="C2886" t="s">
        <v>15140</v>
      </c>
      <c r="D2886" t="s">
        <v>1074</v>
      </c>
      <c r="E2886" t="s">
        <v>48</v>
      </c>
      <c r="F2886" t="s">
        <v>15141</v>
      </c>
      <c r="G2886" t="s">
        <v>15142</v>
      </c>
      <c r="H2886" t="s">
        <v>86</v>
      </c>
      <c r="I2886" s="1">
        <v>35219</v>
      </c>
      <c r="J2886" t="s">
        <v>15143</v>
      </c>
      <c r="K2886" t="s">
        <v>15144</v>
      </c>
      <c r="L2886">
        <v>51063</v>
      </c>
      <c r="M2886" t="s">
        <v>86</v>
      </c>
      <c r="N2886" s="1">
        <v>44601</v>
      </c>
      <c r="O2886" s="1">
        <v>44604</v>
      </c>
      <c r="P2886">
        <v>66</v>
      </c>
      <c r="Q2886">
        <v>3</v>
      </c>
      <c r="R2886" t="s">
        <v>40</v>
      </c>
      <c r="S2886">
        <v>4</v>
      </c>
      <c r="T2886">
        <v>0</v>
      </c>
      <c r="U2886">
        <v>3</v>
      </c>
      <c r="V2886">
        <v>726</v>
      </c>
      <c r="W2886" t="s">
        <v>54</v>
      </c>
      <c r="X2886" t="s">
        <v>15145</v>
      </c>
      <c r="Y2886" t="s">
        <v>43</v>
      </c>
      <c r="Z2886" s="1">
        <v>44576</v>
      </c>
      <c r="AA2886" s="2">
        <v>0.25731481481481483</v>
      </c>
      <c r="AB2886" s="2">
        <v>0.42331018518518521</v>
      </c>
      <c r="AC2886" t="s">
        <v>44</v>
      </c>
      <c r="AD2886" t="s">
        <v>45</v>
      </c>
      <c r="AE2886" t="s">
        <v>45</v>
      </c>
      <c r="AF2886">
        <v>242</v>
      </c>
    </row>
    <row r="2887" spans="1:32">
      <c r="A2887">
        <v>4554</v>
      </c>
      <c r="B2887">
        <v>3654</v>
      </c>
      <c r="C2887" t="s">
        <v>119</v>
      </c>
      <c r="D2887" t="s">
        <v>2757</v>
      </c>
      <c r="E2887" t="s">
        <v>34</v>
      </c>
      <c r="F2887" t="s">
        <v>15146</v>
      </c>
      <c r="G2887" t="s">
        <v>15147</v>
      </c>
      <c r="H2887" t="s">
        <v>295</v>
      </c>
      <c r="I2887" s="1">
        <v>20811</v>
      </c>
      <c r="J2887" t="s">
        <v>15148</v>
      </c>
      <c r="K2887" t="s">
        <v>15149</v>
      </c>
      <c r="L2887">
        <v>1186</v>
      </c>
      <c r="M2887" t="s">
        <v>295</v>
      </c>
      <c r="N2887" s="1">
        <v>44950</v>
      </c>
      <c r="O2887" s="1">
        <v>44954</v>
      </c>
      <c r="P2887">
        <v>72</v>
      </c>
      <c r="Q2887">
        <v>3</v>
      </c>
      <c r="R2887" t="s">
        <v>40</v>
      </c>
      <c r="S2887">
        <v>4</v>
      </c>
      <c r="T2887">
        <v>2</v>
      </c>
      <c r="U2887">
        <v>4</v>
      </c>
      <c r="V2887">
        <v>876</v>
      </c>
      <c r="W2887" t="s">
        <v>54</v>
      </c>
      <c r="X2887" t="s">
        <v>15150</v>
      </c>
      <c r="Y2887" t="s">
        <v>81</v>
      </c>
      <c r="Z2887" s="1">
        <v>44920</v>
      </c>
      <c r="AA2887" s="2">
        <v>0.17471064814814816</v>
      </c>
      <c r="AB2887" s="2">
        <v>0.55122685185185183</v>
      </c>
      <c r="AC2887" t="s">
        <v>45</v>
      </c>
      <c r="AD2887" t="s">
        <v>44</v>
      </c>
      <c r="AE2887" t="s">
        <v>44</v>
      </c>
      <c r="AF2887">
        <v>219</v>
      </c>
    </row>
    <row r="2888" spans="1:32">
      <c r="A2888">
        <v>4555</v>
      </c>
      <c r="B2888">
        <v>3655</v>
      </c>
      <c r="C2888" t="s">
        <v>881</v>
      </c>
      <c r="D2888" t="s">
        <v>7144</v>
      </c>
      <c r="E2888" t="s">
        <v>34</v>
      </c>
      <c r="F2888" t="s">
        <v>15151</v>
      </c>
      <c r="G2888" t="s">
        <v>15152</v>
      </c>
      <c r="H2888" t="s">
        <v>201</v>
      </c>
      <c r="I2888" s="1">
        <v>23999</v>
      </c>
      <c r="J2888" t="s">
        <v>15153</v>
      </c>
      <c r="K2888" t="s">
        <v>15154</v>
      </c>
      <c r="L2888">
        <v>10232</v>
      </c>
      <c r="M2888" t="s">
        <v>201</v>
      </c>
      <c r="N2888" s="1">
        <v>44826</v>
      </c>
      <c r="O2888" s="1">
        <v>44827</v>
      </c>
      <c r="P2888">
        <v>46</v>
      </c>
      <c r="Q2888">
        <v>2</v>
      </c>
      <c r="R2888" t="s">
        <v>53</v>
      </c>
      <c r="S2888">
        <v>2</v>
      </c>
      <c r="T2888">
        <v>1</v>
      </c>
      <c r="U2888">
        <v>1</v>
      </c>
      <c r="V2888">
        <v>130</v>
      </c>
      <c r="W2888" t="s">
        <v>41</v>
      </c>
      <c r="X2888" t="s">
        <v>15155</v>
      </c>
      <c r="Y2888" t="s">
        <v>81</v>
      </c>
      <c r="Z2888" s="1">
        <v>44789</v>
      </c>
      <c r="AA2888" s="2">
        <v>0.73472222222222217</v>
      </c>
      <c r="AB2888" s="2">
        <v>0.99182870370370368</v>
      </c>
      <c r="AC2888" t="s">
        <v>44</v>
      </c>
      <c r="AD2888" t="s">
        <v>44</v>
      </c>
      <c r="AE2888" t="s">
        <v>45</v>
      </c>
      <c r="AF2888">
        <v>130</v>
      </c>
    </row>
    <row r="2889" spans="1:32">
      <c r="A2889">
        <v>4556</v>
      </c>
      <c r="B2889">
        <v>3656</v>
      </c>
      <c r="C2889" t="s">
        <v>416</v>
      </c>
      <c r="D2889" t="s">
        <v>591</v>
      </c>
      <c r="E2889" t="s">
        <v>48</v>
      </c>
      <c r="F2889" t="s">
        <v>15156</v>
      </c>
      <c r="G2889" t="s">
        <v>15157</v>
      </c>
      <c r="H2889" t="s">
        <v>171</v>
      </c>
      <c r="I2889" s="1">
        <v>19009</v>
      </c>
      <c r="J2889" t="s">
        <v>15158</v>
      </c>
      <c r="K2889" t="s">
        <v>15159</v>
      </c>
      <c r="L2889">
        <v>69357</v>
      </c>
      <c r="M2889" t="s">
        <v>171</v>
      </c>
      <c r="N2889" s="1">
        <v>44732</v>
      </c>
      <c r="O2889" s="1">
        <v>44733</v>
      </c>
      <c r="P2889">
        <v>54</v>
      </c>
      <c r="Q2889">
        <v>3</v>
      </c>
      <c r="R2889" t="s">
        <v>40</v>
      </c>
      <c r="S2889">
        <v>3</v>
      </c>
      <c r="T2889">
        <v>0</v>
      </c>
      <c r="U2889">
        <v>1</v>
      </c>
      <c r="V2889">
        <v>235</v>
      </c>
      <c r="W2889" t="s">
        <v>41</v>
      </c>
      <c r="X2889" t="s">
        <v>15160</v>
      </c>
      <c r="Y2889" t="s">
        <v>43</v>
      </c>
      <c r="Z2889" s="1">
        <v>44724</v>
      </c>
      <c r="AA2889" s="2">
        <v>1.6516203703703703E-2</v>
      </c>
      <c r="AB2889" s="2">
        <v>0.23792824074074073</v>
      </c>
      <c r="AC2889" t="s">
        <v>44</v>
      </c>
      <c r="AD2889" t="s">
        <v>45</v>
      </c>
      <c r="AE2889" t="s">
        <v>45</v>
      </c>
      <c r="AF2889">
        <v>235</v>
      </c>
    </row>
    <row r="2890" spans="1:32">
      <c r="A2890">
        <v>4557</v>
      </c>
      <c r="B2890">
        <v>3657</v>
      </c>
      <c r="C2890" t="s">
        <v>364</v>
      </c>
      <c r="D2890" t="s">
        <v>15161</v>
      </c>
      <c r="E2890" t="s">
        <v>48</v>
      </c>
      <c r="F2890" t="s">
        <v>15162</v>
      </c>
      <c r="G2890" t="s">
        <v>15163</v>
      </c>
      <c r="H2890" t="s">
        <v>423</v>
      </c>
      <c r="I2890" s="1">
        <v>17948</v>
      </c>
      <c r="J2890" t="s">
        <v>15164</v>
      </c>
      <c r="K2890" t="s">
        <v>15165</v>
      </c>
      <c r="L2890">
        <v>77480</v>
      </c>
      <c r="M2890" t="s">
        <v>423</v>
      </c>
      <c r="N2890" s="1">
        <v>44934</v>
      </c>
      <c r="O2890" s="1">
        <v>44937</v>
      </c>
      <c r="P2890">
        <v>78</v>
      </c>
      <c r="Q2890">
        <v>4</v>
      </c>
      <c r="R2890" t="s">
        <v>40</v>
      </c>
      <c r="S2890">
        <v>1</v>
      </c>
      <c r="T2890">
        <v>1</v>
      </c>
      <c r="U2890">
        <v>3</v>
      </c>
      <c r="V2890">
        <v>729</v>
      </c>
      <c r="W2890" t="s">
        <v>41</v>
      </c>
      <c r="X2890" t="s">
        <v>15166</v>
      </c>
      <c r="Y2890" t="s">
        <v>43</v>
      </c>
      <c r="Z2890" s="1">
        <v>44903</v>
      </c>
      <c r="AA2890" s="2">
        <v>8.6446759259259265E-2</v>
      </c>
      <c r="AB2890" s="2">
        <v>0.1585648148148148</v>
      </c>
      <c r="AC2890" t="s">
        <v>45</v>
      </c>
      <c r="AD2890" t="s">
        <v>45</v>
      </c>
      <c r="AE2890" t="s">
        <v>44</v>
      </c>
      <c r="AF2890">
        <v>243</v>
      </c>
    </row>
    <row r="2891" spans="1:32">
      <c r="A2891">
        <v>4559</v>
      </c>
      <c r="B2891">
        <v>3659</v>
      </c>
      <c r="C2891" t="s">
        <v>5955</v>
      </c>
      <c r="D2891" t="s">
        <v>47</v>
      </c>
      <c r="E2891" t="s">
        <v>48</v>
      </c>
      <c r="F2891" t="s">
        <v>15167</v>
      </c>
      <c r="G2891">
        <v>9802906215</v>
      </c>
      <c r="H2891" t="s">
        <v>171</v>
      </c>
      <c r="I2891" s="1">
        <v>34172</v>
      </c>
      <c r="J2891" t="s">
        <v>15168</v>
      </c>
      <c r="K2891" t="s">
        <v>1559</v>
      </c>
      <c r="L2891">
        <v>43885</v>
      </c>
      <c r="M2891" t="s">
        <v>171</v>
      </c>
      <c r="N2891" s="1">
        <v>44731</v>
      </c>
      <c r="O2891" s="1">
        <v>44734</v>
      </c>
      <c r="P2891">
        <v>91</v>
      </c>
      <c r="Q2891">
        <v>4</v>
      </c>
      <c r="R2891" t="s">
        <v>53</v>
      </c>
      <c r="S2891">
        <v>4</v>
      </c>
      <c r="T2891">
        <v>1</v>
      </c>
      <c r="U2891">
        <v>3</v>
      </c>
      <c r="V2891">
        <v>384</v>
      </c>
      <c r="W2891" t="s">
        <v>54</v>
      </c>
      <c r="X2891" t="s">
        <v>15169</v>
      </c>
      <c r="Y2891" t="s">
        <v>65</v>
      </c>
      <c r="Z2891" s="1">
        <v>44707</v>
      </c>
      <c r="AA2891" s="2">
        <v>0.90936342592592589</v>
      </c>
      <c r="AB2891" s="2">
        <v>0.33951388888888889</v>
      </c>
      <c r="AC2891" t="s">
        <v>44</v>
      </c>
      <c r="AD2891" t="s">
        <v>44</v>
      </c>
      <c r="AE2891" t="s">
        <v>44</v>
      </c>
      <c r="AF2891">
        <v>128</v>
      </c>
    </row>
    <row r="2892" spans="1:32">
      <c r="A2892">
        <v>4562</v>
      </c>
      <c r="B2892">
        <v>3662</v>
      </c>
      <c r="C2892" t="s">
        <v>469</v>
      </c>
      <c r="D2892" t="s">
        <v>12441</v>
      </c>
      <c r="E2892" t="s">
        <v>48</v>
      </c>
      <c r="F2892" t="s">
        <v>15170</v>
      </c>
      <c r="G2892" t="s">
        <v>15171</v>
      </c>
      <c r="H2892" t="s">
        <v>405</v>
      </c>
      <c r="I2892" s="1">
        <v>29888</v>
      </c>
      <c r="J2892" t="s">
        <v>15172</v>
      </c>
      <c r="K2892" t="s">
        <v>8671</v>
      </c>
      <c r="L2892">
        <v>81514</v>
      </c>
      <c r="M2892" t="s">
        <v>405</v>
      </c>
      <c r="N2892" s="1">
        <v>44686</v>
      </c>
      <c r="O2892" s="1">
        <v>44691</v>
      </c>
      <c r="P2892">
        <v>49</v>
      </c>
      <c r="Q2892">
        <v>2</v>
      </c>
      <c r="R2892" t="s">
        <v>53</v>
      </c>
      <c r="S2892">
        <v>4</v>
      </c>
      <c r="T2892">
        <v>0</v>
      </c>
      <c r="U2892">
        <v>5</v>
      </c>
      <c r="V2892">
        <v>675</v>
      </c>
      <c r="W2892" t="s">
        <v>41</v>
      </c>
      <c r="X2892" t="s">
        <v>15173</v>
      </c>
      <c r="Y2892" t="s">
        <v>43</v>
      </c>
      <c r="Z2892" s="1">
        <v>44649</v>
      </c>
      <c r="AA2892" s="2">
        <v>0.3428356481481481</v>
      </c>
      <c r="AB2892" s="2">
        <v>6.0289351851851851E-2</v>
      </c>
      <c r="AC2892" t="s">
        <v>44</v>
      </c>
      <c r="AD2892" t="s">
        <v>44</v>
      </c>
      <c r="AE2892" t="s">
        <v>45</v>
      </c>
      <c r="AF2892">
        <v>135</v>
      </c>
    </row>
    <row r="2893" spans="1:32">
      <c r="A2893">
        <v>4563</v>
      </c>
      <c r="B2893">
        <v>3663</v>
      </c>
      <c r="C2893" t="s">
        <v>229</v>
      </c>
      <c r="D2893" t="s">
        <v>4715</v>
      </c>
      <c r="E2893" t="s">
        <v>48</v>
      </c>
      <c r="F2893" t="s">
        <v>15174</v>
      </c>
      <c r="G2893" t="s">
        <v>15175</v>
      </c>
      <c r="H2893" t="s">
        <v>295</v>
      </c>
      <c r="I2893" s="1">
        <v>18611</v>
      </c>
      <c r="J2893" t="s">
        <v>15176</v>
      </c>
      <c r="K2893" t="s">
        <v>1513</v>
      </c>
      <c r="L2893">
        <v>68537</v>
      </c>
      <c r="M2893" t="s">
        <v>295</v>
      </c>
      <c r="N2893" s="1">
        <v>44706</v>
      </c>
      <c r="O2893" s="1">
        <v>44711</v>
      </c>
      <c r="P2893">
        <v>94</v>
      </c>
      <c r="Q2893">
        <v>4</v>
      </c>
      <c r="R2893" t="s">
        <v>53</v>
      </c>
      <c r="S2893">
        <v>1</v>
      </c>
      <c r="T2893">
        <v>2</v>
      </c>
      <c r="U2893">
        <v>5</v>
      </c>
      <c r="V2893">
        <v>645</v>
      </c>
      <c r="W2893" t="s">
        <v>41</v>
      </c>
      <c r="X2893" t="s">
        <v>15177</v>
      </c>
      <c r="Y2893" t="s">
        <v>6</v>
      </c>
      <c r="Z2893" s="1">
        <v>44687</v>
      </c>
      <c r="AA2893" s="2">
        <v>0.98244212962962962</v>
      </c>
      <c r="AB2893" s="2">
        <v>0.54958333333333331</v>
      </c>
      <c r="AC2893" t="s">
        <v>44</v>
      </c>
      <c r="AD2893" t="s">
        <v>44</v>
      </c>
      <c r="AE2893" t="s">
        <v>45</v>
      </c>
      <c r="AF2893">
        <v>129</v>
      </c>
    </row>
    <row r="2894" spans="1:32">
      <c r="A2894">
        <v>4564</v>
      </c>
      <c r="B2894">
        <v>3664</v>
      </c>
      <c r="C2894" t="s">
        <v>1452</v>
      </c>
      <c r="D2894" t="s">
        <v>140</v>
      </c>
      <c r="E2894" t="s">
        <v>48</v>
      </c>
      <c r="F2894" t="s">
        <v>15178</v>
      </c>
      <c r="G2894" t="s">
        <v>15179</v>
      </c>
      <c r="H2894" t="s">
        <v>904</v>
      </c>
      <c r="I2894" s="1">
        <v>20833</v>
      </c>
      <c r="J2894" t="s">
        <v>15180</v>
      </c>
      <c r="K2894" t="s">
        <v>15181</v>
      </c>
      <c r="L2894">
        <v>13007</v>
      </c>
      <c r="M2894" t="s">
        <v>904</v>
      </c>
      <c r="N2894" s="1">
        <v>44862</v>
      </c>
      <c r="O2894" s="1">
        <v>44866</v>
      </c>
      <c r="P2894">
        <v>82</v>
      </c>
      <c r="Q2894">
        <v>4</v>
      </c>
      <c r="R2894" t="s">
        <v>53</v>
      </c>
      <c r="S2894">
        <v>1</v>
      </c>
      <c r="T2894">
        <v>0</v>
      </c>
      <c r="U2894">
        <v>4</v>
      </c>
      <c r="V2894">
        <v>580</v>
      </c>
      <c r="W2894" t="s">
        <v>41</v>
      </c>
      <c r="X2894" t="s">
        <v>15182</v>
      </c>
      <c r="Y2894" t="s">
        <v>6</v>
      </c>
      <c r="Z2894" s="1">
        <v>44839</v>
      </c>
      <c r="AA2894" s="2">
        <v>0.81168981481481473</v>
      </c>
      <c r="AB2894" s="2">
        <v>0.22173611111111111</v>
      </c>
      <c r="AC2894" t="s">
        <v>44</v>
      </c>
      <c r="AD2894" t="s">
        <v>45</v>
      </c>
      <c r="AE2894" t="s">
        <v>44</v>
      </c>
      <c r="AF2894">
        <v>145</v>
      </c>
    </row>
    <row r="2895" spans="1:32">
      <c r="A2895">
        <v>4565</v>
      </c>
      <c r="B2895">
        <v>3665</v>
      </c>
      <c r="C2895" t="s">
        <v>15183</v>
      </c>
      <c r="D2895" t="s">
        <v>10902</v>
      </c>
      <c r="E2895" t="s">
        <v>48</v>
      </c>
      <c r="F2895" t="s">
        <v>15184</v>
      </c>
      <c r="G2895" t="s">
        <v>15185</v>
      </c>
      <c r="H2895" t="s">
        <v>201</v>
      </c>
      <c r="I2895" s="1">
        <v>33483</v>
      </c>
      <c r="J2895" t="s">
        <v>15186</v>
      </c>
      <c r="K2895" t="s">
        <v>11574</v>
      </c>
      <c r="L2895">
        <v>42582</v>
      </c>
      <c r="M2895" t="s">
        <v>201</v>
      </c>
      <c r="N2895" s="1">
        <v>44863</v>
      </c>
      <c r="O2895" s="1">
        <v>44865</v>
      </c>
      <c r="P2895">
        <v>24</v>
      </c>
      <c r="Q2895">
        <v>1</v>
      </c>
      <c r="R2895" t="s">
        <v>40</v>
      </c>
      <c r="S2895">
        <v>1</v>
      </c>
      <c r="T2895">
        <v>2</v>
      </c>
      <c r="U2895">
        <v>2</v>
      </c>
      <c r="V2895">
        <v>408</v>
      </c>
      <c r="W2895" t="s">
        <v>54</v>
      </c>
      <c r="X2895" t="s">
        <v>15187</v>
      </c>
      <c r="Y2895" t="s">
        <v>6</v>
      </c>
      <c r="Z2895" s="1">
        <v>44829</v>
      </c>
      <c r="AA2895" s="2">
        <v>0.58219907407407401</v>
      </c>
      <c r="AB2895" s="2">
        <v>0.13664351851851853</v>
      </c>
      <c r="AC2895" t="s">
        <v>45</v>
      </c>
      <c r="AD2895" t="s">
        <v>45</v>
      </c>
      <c r="AE2895" t="s">
        <v>44</v>
      </c>
      <c r="AF2895">
        <v>204</v>
      </c>
    </row>
    <row r="2896" spans="1:32">
      <c r="A2896">
        <v>4566</v>
      </c>
      <c r="B2896">
        <v>3666</v>
      </c>
      <c r="C2896" t="s">
        <v>371</v>
      </c>
      <c r="D2896" t="s">
        <v>15188</v>
      </c>
      <c r="E2896" t="s">
        <v>34</v>
      </c>
      <c r="F2896" t="s">
        <v>15189</v>
      </c>
      <c r="G2896" t="s">
        <v>15190</v>
      </c>
      <c r="H2896" t="s">
        <v>156</v>
      </c>
      <c r="I2896" s="1">
        <v>36037</v>
      </c>
      <c r="J2896" t="s">
        <v>15191</v>
      </c>
      <c r="K2896" t="s">
        <v>15192</v>
      </c>
      <c r="L2896">
        <v>48297</v>
      </c>
      <c r="M2896" t="s">
        <v>156</v>
      </c>
      <c r="N2896" s="1">
        <v>44727</v>
      </c>
      <c r="O2896" s="1">
        <v>44728</v>
      </c>
      <c r="P2896">
        <v>20</v>
      </c>
      <c r="Q2896">
        <v>1</v>
      </c>
      <c r="R2896" t="s">
        <v>63</v>
      </c>
      <c r="S2896">
        <v>3</v>
      </c>
      <c r="T2896">
        <v>2</v>
      </c>
      <c r="U2896">
        <v>1</v>
      </c>
      <c r="V2896">
        <v>70</v>
      </c>
      <c r="W2896" t="s">
        <v>41</v>
      </c>
      <c r="X2896" t="s">
        <v>15193</v>
      </c>
      <c r="Y2896" t="s">
        <v>81</v>
      </c>
      <c r="Z2896" s="1">
        <v>44716</v>
      </c>
      <c r="AA2896" s="2">
        <v>0.140625</v>
      </c>
      <c r="AB2896" s="2">
        <v>0.8768287037037038</v>
      </c>
      <c r="AC2896" t="s">
        <v>44</v>
      </c>
      <c r="AD2896" t="s">
        <v>44</v>
      </c>
      <c r="AE2896" t="s">
        <v>44</v>
      </c>
      <c r="AF2896">
        <v>70</v>
      </c>
    </row>
    <row r="2897" spans="1:32">
      <c r="A2897">
        <v>4568</v>
      </c>
      <c r="B2897">
        <v>3668</v>
      </c>
      <c r="C2897" t="s">
        <v>276</v>
      </c>
      <c r="D2897" t="s">
        <v>2560</v>
      </c>
      <c r="E2897" t="s">
        <v>34</v>
      </c>
      <c r="F2897" t="s">
        <v>15194</v>
      </c>
      <c r="G2897" t="s">
        <v>15195</v>
      </c>
      <c r="H2897" t="s">
        <v>115</v>
      </c>
      <c r="I2897" s="1">
        <v>31527</v>
      </c>
      <c r="J2897" t="s">
        <v>15196</v>
      </c>
      <c r="K2897" t="s">
        <v>15197</v>
      </c>
      <c r="L2897">
        <v>88561</v>
      </c>
      <c r="M2897" t="s">
        <v>115</v>
      </c>
      <c r="N2897" s="1">
        <v>44715</v>
      </c>
      <c r="O2897" s="1">
        <v>44720</v>
      </c>
      <c r="P2897">
        <v>35</v>
      </c>
      <c r="Q2897">
        <v>2</v>
      </c>
      <c r="R2897" t="s">
        <v>63</v>
      </c>
      <c r="S2897">
        <v>1</v>
      </c>
      <c r="T2897">
        <v>2</v>
      </c>
      <c r="U2897">
        <v>5</v>
      </c>
      <c r="V2897">
        <v>330</v>
      </c>
      <c r="W2897" t="s">
        <v>54</v>
      </c>
      <c r="X2897" t="s">
        <v>15198</v>
      </c>
      <c r="Y2897" t="s">
        <v>6</v>
      </c>
      <c r="Z2897" s="1">
        <v>44692</v>
      </c>
      <c r="AA2897" s="2">
        <v>7.8622685185185184E-2</v>
      </c>
      <c r="AB2897" s="2">
        <v>0.52354166666666668</v>
      </c>
      <c r="AC2897" t="s">
        <v>44</v>
      </c>
      <c r="AD2897" t="s">
        <v>44</v>
      </c>
      <c r="AE2897" t="s">
        <v>45</v>
      </c>
      <c r="AF2897">
        <v>66</v>
      </c>
    </row>
    <row r="2898" spans="1:32">
      <c r="A2898">
        <v>4569</v>
      </c>
      <c r="B2898">
        <v>3669</v>
      </c>
      <c r="C2898" t="s">
        <v>2137</v>
      </c>
      <c r="D2898" t="s">
        <v>656</v>
      </c>
      <c r="E2898" t="s">
        <v>34</v>
      </c>
      <c r="F2898" t="s">
        <v>15199</v>
      </c>
      <c r="G2898" t="s">
        <v>15200</v>
      </c>
      <c r="H2898" t="s">
        <v>330</v>
      </c>
      <c r="I2898" s="1">
        <v>32957</v>
      </c>
      <c r="J2898" t="s">
        <v>15201</v>
      </c>
      <c r="K2898" t="s">
        <v>15202</v>
      </c>
      <c r="L2898">
        <v>1141</v>
      </c>
      <c r="M2898" t="s">
        <v>330</v>
      </c>
      <c r="N2898" s="1">
        <v>44907</v>
      </c>
      <c r="O2898" s="1">
        <v>44912</v>
      </c>
      <c r="P2898">
        <v>17</v>
      </c>
      <c r="Q2898">
        <v>1</v>
      </c>
      <c r="R2898" t="s">
        <v>63</v>
      </c>
      <c r="S2898">
        <v>1</v>
      </c>
      <c r="T2898">
        <v>0</v>
      </c>
      <c r="U2898">
        <v>5</v>
      </c>
      <c r="V2898">
        <v>405</v>
      </c>
      <c r="W2898" t="s">
        <v>54</v>
      </c>
      <c r="X2898" t="s">
        <v>15203</v>
      </c>
      <c r="Y2898" t="s">
        <v>6</v>
      </c>
      <c r="Z2898" s="1">
        <v>44890</v>
      </c>
      <c r="AA2898" s="2">
        <v>0.9384837962962963</v>
      </c>
      <c r="AB2898" s="2">
        <v>0.63950231481481479</v>
      </c>
      <c r="AC2898" t="s">
        <v>44</v>
      </c>
      <c r="AD2898" t="s">
        <v>44</v>
      </c>
      <c r="AE2898" t="s">
        <v>45</v>
      </c>
      <c r="AF2898">
        <v>81</v>
      </c>
    </row>
    <row r="2899" spans="1:32">
      <c r="A2899">
        <v>4570</v>
      </c>
      <c r="B2899">
        <v>3670</v>
      </c>
      <c r="C2899" t="s">
        <v>1015</v>
      </c>
      <c r="D2899" t="s">
        <v>716</v>
      </c>
      <c r="E2899" t="s">
        <v>34</v>
      </c>
      <c r="F2899" t="s">
        <v>15204</v>
      </c>
      <c r="G2899" t="s">
        <v>15205</v>
      </c>
      <c r="H2899" t="s">
        <v>209</v>
      </c>
      <c r="I2899" s="1">
        <v>34071</v>
      </c>
      <c r="J2899" t="s">
        <v>15206</v>
      </c>
      <c r="K2899" t="s">
        <v>562</v>
      </c>
      <c r="L2899">
        <v>30072</v>
      </c>
      <c r="M2899" t="s">
        <v>209</v>
      </c>
      <c r="N2899" s="1">
        <v>44742</v>
      </c>
      <c r="O2899" s="1">
        <v>44746</v>
      </c>
      <c r="P2899">
        <v>83</v>
      </c>
      <c r="Q2899">
        <v>4</v>
      </c>
      <c r="R2899" t="s">
        <v>63</v>
      </c>
      <c r="S2899">
        <v>3</v>
      </c>
      <c r="T2899">
        <v>0</v>
      </c>
      <c r="U2899">
        <v>4</v>
      </c>
      <c r="V2899">
        <v>304</v>
      </c>
      <c r="W2899" t="s">
        <v>54</v>
      </c>
      <c r="X2899" t="s">
        <v>15207</v>
      </c>
      <c r="Y2899" t="s">
        <v>43</v>
      </c>
      <c r="Z2899" s="1">
        <v>44722</v>
      </c>
      <c r="AA2899" s="2">
        <v>0.44138888888888889</v>
      </c>
      <c r="AB2899" s="2">
        <v>0.91722222222222216</v>
      </c>
      <c r="AC2899" t="s">
        <v>44</v>
      </c>
      <c r="AD2899" t="s">
        <v>44</v>
      </c>
      <c r="AE2899" t="s">
        <v>45</v>
      </c>
      <c r="AF2899">
        <v>76</v>
      </c>
    </row>
    <row r="2900" spans="1:32">
      <c r="A2900">
        <v>4571</v>
      </c>
      <c r="B2900">
        <v>3671</v>
      </c>
      <c r="C2900" t="s">
        <v>9806</v>
      </c>
      <c r="D2900" t="s">
        <v>716</v>
      </c>
      <c r="E2900" t="s">
        <v>48</v>
      </c>
      <c r="F2900" t="s">
        <v>15208</v>
      </c>
      <c r="G2900" t="s">
        <v>15209</v>
      </c>
      <c r="H2900" t="s">
        <v>179</v>
      </c>
      <c r="I2900" s="1">
        <v>31006</v>
      </c>
      <c r="J2900" t="s">
        <v>15210</v>
      </c>
      <c r="K2900" t="s">
        <v>15211</v>
      </c>
      <c r="L2900">
        <v>594</v>
      </c>
      <c r="M2900" t="s">
        <v>179</v>
      </c>
      <c r="N2900" s="1">
        <v>44620</v>
      </c>
      <c r="O2900" s="1">
        <v>44621</v>
      </c>
      <c r="P2900">
        <v>89</v>
      </c>
      <c r="Q2900">
        <v>4</v>
      </c>
      <c r="R2900" t="s">
        <v>63</v>
      </c>
      <c r="S2900">
        <v>3</v>
      </c>
      <c r="T2900">
        <v>2</v>
      </c>
      <c r="U2900">
        <v>1</v>
      </c>
      <c r="V2900">
        <v>61</v>
      </c>
      <c r="W2900" t="s">
        <v>41</v>
      </c>
      <c r="X2900" t="s">
        <v>15212</v>
      </c>
      <c r="Y2900" t="s">
        <v>65</v>
      </c>
      <c r="Z2900" s="1">
        <v>44603</v>
      </c>
      <c r="AA2900" s="2">
        <v>0.33064814814814814</v>
      </c>
      <c r="AB2900" s="2">
        <v>0.76939814814814822</v>
      </c>
      <c r="AC2900" t="s">
        <v>44</v>
      </c>
      <c r="AD2900" t="s">
        <v>45</v>
      </c>
      <c r="AE2900" t="s">
        <v>45</v>
      </c>
      <c r="AF2900">
        <v>61</v>
      </c>
    </row>
    <row r="2901" spans="1:32">
      <c r="A2901">
        <v>4572</v>
      </c>
      <c r="B2901">
        <v>3672</v>
      </c>
      <c r="C2901" t="s">
        <v>2415</v>
      </c>
      <c r="D2901" t="s">
        <v>1368</v>
      </c>
      <c r="E2901" t="s">
        <v>48</v>
      </c>
      <c r="F2901" t="s">
        <v>15213</v>
      </c>
      <c r="G2901" t="s">
        <v>15214</v>
      </c>
      <c r="H2901" t="s">
        <v>179</v>
      </c>
      <c r="I2901" s="1">
        <v>21492</v>
      </c>
      <c r="J2901" t="s">
        <v>15215</v>
      </c>
      <c r="K2901" t="s">
        <v>15216</v>
      </c>
      <c r="L2901">
        <v>82591</v>
      </c>
      <c r="M2901" t="s">
        <v>179</v>
      </c>
      <c r="N2901" s="1">
        <v>44862</v>
      </c>
      <c r="O2901" s="1">
        <v>44867</v>
      </c>
      <c r="P2901">
        <v>37</v>
      </c>
      <c r="Q2901">
        <v>2</v>
      </c>
      <c r="R2901" t="s">
        <v>53</v>
      </c>
      <c r="S2901">
        <v>1</v>
      </c>
      <c r="T2901">
        <v>2</v>
      </c>
      <c r="U2901">
        <v>5</v>
      </c>
      <c r="V2901">
        <v>680</v>
      </c>
      <c r="W2901" t="s">
        <v>54</v>
      </c>
      <c r="X2901" t="s">
        <v>15217</v>
      </c>
      <c r="Y2901" t="s">
        <v>81</v>
      </c>
      <c r="Z2901" s="1">
        <v>44842</v>
      </c>
      <c r="AA2901" s="2">
        <v>0.5849537037037037</v>
      </c>
      <c r="AB2901" s="2">
        <v>0.41050925925925924</v>
      </c>
      <c r="AC2901" t="s">
        <v>45</v>
      </c>
      <c r="AD2901" t="s">
        <v>45</v>
      </c>
      <c r="AE2901" t="s">
        <v>44</v>
      </c>
      <c r="AF2901">
        <v>136</v>
      </c>
    </row>
    <row r="2902" spans="1:32">
      <c r="A2902">
        <v>4574</v>
      </c>
      <c r="B2902">
        <v>3674</v>
      </c>
      <c r="C2902" t="s">
        <v>15218</v>
      </c>
      <c r="D2902" t="s">
        <v>4257</v>
      </c>
      <c r="E2902" t="s">
        <v>48</v>
      </c>
      <c r="F2902" t="s">
        <v>15219</v>
      </c>
      <c r="G2902" t="s">
        <v>15220</v>
      </c>
      <c r="H2902" t="s">
        <v>77</v>
      </c>
      <c r="I2902" s="1">
        <v>28739</v>
      </c>
      <c r="J2902" t="s">
        <v>15221</v>
      </c>
      <c r="K2902" t="s">
        <v>15222</v>
      </c>
      <c r="L2902">
        <v>93206</v>
      </c>
      <c r="M2902" t="s">
        <v>77</v>
      </c>
      <c r="N2902" s="1">
        <v>44716</v>
      </c>
      <c r="O2902" s="1">
        <v>44720</v>
      </c>
      <c r="P2902">
        <v>85</v>
      </c>
      <c r="Q2902">
        <v>4</v>
      </c>
      <c r="R2902" t="s">
        <v>53</v>
      </c>
      <c r="S2902">
        <v>1</v>
      </c>
      <c r="T2902">
        <v>0</v>
      </c>
      <c r="U2902">
        <v>4</v>
      </c>
      <c r="V2902">
        <v>504</v>
      </c>
      <c r="W2902" t="s">
        <v>41</v>
      </c>
      <c r="X2902" t="s">
        <v>15223</v>
      </c>
      <c r="Y2902" t="s">
        <v>43</v>
      </c>
      <c r="Z2902" s="1">
        <v>44704</v>
      </c>
      <c r="AA2902" s="2">
        <v>0.15422453703703703</v>
      </c>
      <c r="AB2902" s="2">
        <v>0.93560185185185185</v>
      </c>
      <c r="AC2902" t="s">
        <v>45</v>
      </c>
      <c r="AD2902" t="s">
        <v>45</v>
      </c>
      <c r="AE2902" t="s">
        <v>44</v>
      </c>
      <c r="AF2902">
        <v>126</v>
      </c>
    </row>
    <row r="2903" spans="1:32">
      <c r="A2903">
        <v>4577</v>
      </c>
      <c r="B2903">
        <v>3677</v>
      </c>
      <c r="C2903" t="s">
        <v>3983</v>
      </c>
      <c r="D2903" t="s">
        <v>1839</v>
      </c>
      <c r="E2903" t="s">
        <v>34</v>
      </c>
      <c r="F2903" t="s">
        <v>15224</v>
      </c>
      <c r="G2903" t="s">
        <v>15225</v>
      </c>
      <c r="H2903" t="s">
        <v>692</v>
      </c>
      <c r="I2903" s="1">
        <v>19581</v>
      </c>
      <c r="J2903" t="s">
        <v>15226</v>
      </c>
      <c r="K2903" t="s">
        <v>15227</v>
      </c>
      <c r="L2903">
        <v>15395</v>
      </c>
      <c r="M2903" t="s">
        <v>692</v>
      </c>
      <c r="N2903" s="1">
        <v>44856</v>
      </c>
      <c r="O2903" s="1">
        <v>44860</v>
      </c>
      <c r="P2903">
        <v>78</v>
      </c>
      <c r="Q2903">
        <v>4</v>
      </c>
      <c r="R2903" t="s">
        <v>40</v>
      </c>
      <c r="S2903">
        <v>4</v>
      </c>
      <c r="T2903">
        <v>1</v>
      </c>
      <c r="U2903">
        <v>4</v>
      </c>
      <c r="V2903">
        <v>940</v>
      </c>
      <c r="W2903" t="s">
        <v>54</v>
      </c>
      <c r="X2903" t="s">
        <v>15228</v>
      </c>
      <c r="Y2903" t="s">
        <v>81</v>
      </c>
      <c r="Z2903" s="1">
        <v>44827</v>
      </c>
      <c r="AA2903" s="2">
        <v>0.68237268518518512</v>
      </c>
      <c r="AB2903" s="2">
        <v>0.10894675925925927</v>
      </c>
      <c r="AC2903" t="s">
        <v>44</v>
      </c>
      <c r="AD2903" t="s">
        <v>45</v>
      </c>
      <c r="AE2903" t="s">
        <v>45</v>
      </c>
      <c r="AF2903">
        <v>235</v>
      </c>
    </row>
    <row r="2904" spans="1:32">
      <c r="A2904">
        <v>4578</v>
      </c>
      <c r="B2904">
        <v>3678</v>
      </c>
      <c r="C2904" t="s">
        <v>7814</v>
      </c>
      <c r="D2904" t="s">
        <v>792</v>
      </c>
      <c r="E2904" t="s">
        <v>34</v>
      </c>
      <c r="F2904" t="s">
        <v>15229</v>
      </c>
      <c r="G2904" t="s">
        <v>15230</v>
      </c>
      <c r="H2904" t="s">
        <v>209</v>
      </c>
      <c r="I2904" s="1">
        <v>37887</v>
      </c>
      <c r="J2904" t="s">
        <v>15231</v>
      </c>
      <c r="K2904" t="s">
        <v>15232</v>
      </c>
      <c r="L2904">
        <v>22112</v>
      </c>
      <c r="M2904" t="s">
        <v>209</v>
      </c>
      <c r="N2904" s="1">
        <v>44893</v>
      </c>
      <c r="O2904" s="1">
        <v>44894</v>
      </c>
      <c r="P2904">
        <v>65</v>
      </c>
      <c r="Q2904">
        <v>3</v>
      </c>
      <c r="R2904" t="s">
        <v>63</v>
      </c>
      <c r="S2904">
        <v>4</v>
      </c>
      <c r="T2904">
        <v>0</v>
      </c>
      <c r="U2904">
        <v>1</v>
      </c>
      <c r="V2904">
        <v>69</v>
      </c>
      <c r="W2904" t="s">
        <v>54</v>
      </c>
      <c r="X2904" t="s">
        <v>15233</v>
      </c>
      <c r="Y2904" t="s">
        <v>43</v>
      </c>
      <c r="Z2904" s="1">
        <v>44865</v>
      </c>
      <c r="AA2904" s="2">
        <v>6.5335648148148143E-2</v>
      </c>
      <c r="AB2904" s="2">
        <v>0.67996527777777782</v>
      </c>
      <c r="AC2904" t="s">
        <v>45</v>
      </c>
      <c r="AD2904" t="s">
        <v>44</v>
      </c>
      <c r="AE2904" t="s">
        <v>45</v>
      </c>
      <c r="AF2904">
        <v>69</v>
      </c>
    </row>
    <row r="2905" spans="1:32">
      <c r="A2905">
        <v>4579</v>
      </c>
      <c r="B2905">
        <v>3679</v>
      </c>
      <c r="C2905" t="s">
        <v>276</v>
      </c>
      <c r="D2905" t="s">
        <v>476</v>
      </c>
      <c r="E2905" t="s">
        <v>34</v>
      </c>
      <c r="F2905" t="s">
        <v>15234</v>
      </c>
      <c r="G2905" t="s">
        <v>15235</v>
      </c>
      <c r="H2905" t="s">
        <v>330</v>
      </c>
      <c r="I2905" s="1">
        <v>21815</v>
      </c>
      <c r="J2905" t="s">
        <v>15236</v>
      </c>
      <c r="K2905" t="s">
        <v>15237</v>
      </c>
      <c r="L2905">
        <v>8524</v>
      </c>
      <c r="M2905" t="s">
        <v>330</v>
      </c>
      <c r="N2905" s="1">
        <v>44627</v>
      </c>
      <c r="O2905" s="1">
        <v>44630</v>
      </c>
      <c r="P2905">
        <v>92</v>
      </c>
      <c r="Q2905">
        <v>4</v>
      </c>
      <c r="R2905" t="s">
        <v>63</v>
      </c>
      <c r="S2905">
        <v>3</v>
      </c>
      <c r="T2905">
        <v>2</v>
      </c>
      <c r="U2905">
        <v>3</v>
      </c>
      <c r="V2905">
        <v>222</v>
      </c>
      <c r="W2905" t="s">
        <v>41</v>
      </c>
      <c r="X2905" t="s">
        <v>15238</v>
      </c>
      <c r="Y2905" t="s">
        <v>6</v>
      </c>
      <c r="Z2905" s="1">
        <v>44617</v>
      </c>
      <c r="AA2905" s="2">
        <v>0.62618055555555563</v>
      </c>
      <c r="AB2905" s="2">
        <v>3.0439814814814821E-3</v>
      </c>
      <c r="AC2905" t="s">
        <v>45</v>
      </c>
      <c r="AD2905" t="s">
        <v>44</v>
      </c>
      <c r="AE2905" t="s">
        <v>45</v>
      </c>
      <c r="AF2905">
        <v>74</v>
      </c>
    </row>
    <row r="2906" spans="1:32">
      <c r="A2906">
        <v>4581</v>
      </c>
      <c r="B2906">
        <v>3681</v>
      </c>
      <c r="C2906" t="s">
        <v>1316</v>
      </c>
      <c r="D2906" t="s">
        <v>2369</v>
      </c>
      <c r="E2906" t="s">
        <v>34</v>
      </c>
      <c r="F2906" t="s">
        <v>15239</v>
      </c>
      <c r="G2906" t="s">
        <v>15240</v>
      </c>
      <c r="H2906" t="s">
        <v>217</v>
      </c>
      <c r="I2906" s="1">
        <v>38358</v>
      </c>
      <c r="J2906" t="s">
        <v>15241</v>
      </c>
      <c r="K2906" t="s">
        <v>15242</v>
      </c>
      <c r="L2906">
        <v>71076</v>
      </c>
      <c r="M2906" t="s">
        <v>217</v>
      </c>
      <c r="N2906" s="1">
        <v>44665</v>
      </c>
      <c r="O2906" s="1">
        <v>44667</v>
      </c>
      <c r="P2906">
        <v>68</v>
      </c>
      <c r="Q2906">
        <v>3</v>
      </c>
      <c r="R2906" t="s">
        <v>63</v>
      </c>
      <c r="S2906">
        <v>2</v>
      </c>
      <c r="T2906">
        <v>1</v>
      </c>
      <c r="U2906">
        <v>2</v>
      </c>
      <c r="V2906">
        <v>170</v>
      </c>
      <c r="W2906" t="s">
        <v>41</v>
      </c>
      <c r="X2906" t="s">
        <v>15243</v>
      </c>
      <c r="Y2906" t="s">
        <v>43</v>
      </c>
      <c r="Z2906" s="1">
        <v>44658</v>
      </c>
      <c r="AA2906" s="2">
        <v>0.72775462962962967</v>
      </c>
      <c r="AB2906" s="2">
        <v>0.50785879629629627</v>
      </c>
      <c r="AC2906" t="s">
        <v>44</v>
      </c>
      <c r="AD2906" t="s">
        <v>45</v>
      </c>
      <c r="AE2906" t="s">
        <v>44</v>
      </c>
      <c r="AF2906">
        <v>85</v>
      </c>
    </row>
    <row r="2907" spans="1:32">
      <c r="A2907">
        <v>4582</v>
      </c>
      <c r="B2907">
        <v>3682</v>
      </c>
      <c r="C2907" t="s">
        <v>722</v>
      </c>
      <c r="D2907" t="s">
        <v>3924</v>
      </c>
      <c r="E2907" t="s">
        <v>48</v>
      </c>
      <c r="F2907" t="s">
        <v>15244</v>
      </c>
      <c r="G2907" t="s">
        <v>15245</v>
      </c>
      <c r="H2907" t="s">
        <v>418</v>
      </c>
      <c r="I2907" s="1">
        <v>29190</v>
      </c>
      <c r="J2907" t="s">
        <v>15246</v>
      </c>
      <c r="K2907" t="s">
        <v>15247</v>
      </c>
      <c r="L2907">
        <v>22923</v>
      </c>
      <c r="M2907" t="s">
        <v>418</v>
      </c>
      <c r="N2907" s="1">
        <v>44591</v>
      </c>
      <c r="O2907" s="1">
        <v>44593</v>
      </c>
      <c r="P2907">
        <v>22</v>
      </c>
      <c r="Q2907">
        <v>1</v>
      </c>
      <c r="R2907" t="s">
        <v>53</v>
      </c>
      <c r="S2907">
        <v>4</v>
      </c>
      <c r="T2907">
        <v>2</v>
      </c>
      <c r="U2907">
        <v>2</v>
      </c>
      <c r="V2907">
        <v>278</v>
      </c>
      <c r="W2907" t="s">
        <v>54</v>
      </c>
      <c r="X2907" t="s">
        <v>15248</v>
      </c>
      <c r="Y2907" t="s">
        <v>43</v>
      </c>
      <c r="Z2907" s="1">
        <v>44571</v>
      </c>
      <c r="AA2907" s="2">
        <v>0.15819444444444444</v>
      </c>
      <c r="AB2907" s="2">
        <v>0.25262731481481482</v>
      </c>
      <c r="AC2907" t="s">
        <v>45</v>
      </c>
      <c r="AD2907" t="s">
        <v>45</v>
      </c>
      <c r="AE2907" t="s">
        <v>44</v>
      </c>
      <c r="AF2907">
        <v>139</v>
      </c>
    </row>
    <row r="2908" spans="1:32">
      <c r="A2908">
        <v>4584</v>
      </c>
      <c r="B2908">
        <v>3684</v>
      </c>
      <c r="C2908" t="s">
        <v>945</v>
      </c>
      <c r="D2908" t="s">
        <v>584</v>
      </c>
      <c r="E2908" t="s">
        <v>34</v>
      </c>
      <c r="F2908" t="s">
        <v>15249</v>
      </c>
      <c r="G2908" t="s">
        <v>15250</v>
      </c>
      <c r="H2908" t="s">
        <v>164</v>
      </c>
      <c r="I2908" s="1">
        <v>23959</v>
      </c>
      <c r="J2908" t="s">
        <v>15251</v>
      </c>
      <c r="K2908" t="s">
        <v>15252</v>
      </c>
      <c r="L2908">
        <v>35689</v>
      </c>
      <c r="M2908" t="s">
        <v>164</v>
      </c>
      <c r="N2908" s="1">
        <v>44931</v>
      </c>
      <c r="O2908" s="1">
        <v>44932</v>
      </c>
      <c r="P2908">
        <v>85</v>
      </c>
      <c r="Q2908">
        <v>4</v>
      </c>
      <c r="R2908" t="s">
        <v>53</v>
      </c>
      <c r="S2908">
        <v>3</v>
      </c>
      <c r="T2908">
        <v>2</v>
      </c>
      <c r="U2908">
        <v>1</v>
      </c>
      <c r="V2908">
        <v>130</v>
      </c>
      <c r="W2908" t="s">
        <v>41</v>
      </c>
      <c r="X2908" t="s">
        <v>15253</v>
      </c>
      <c r="Y2908" t="s">
        <v>43</v>
      </c>
      <c r="Z2908" s="1">
        <v>44902</v>
      </c>
      <c r="AA2908" s="2">
        <v>6.7083333333333328E-2</v>
      </c>
      <c r="AB2908" s="2">
        <v>0.38043981481481487</v>
      </c>
      <c r="AC2908" t="s">
        <v>45</v>
      </c>
      <c r="AD2908" t="s">
        <v>45</v>
      </c>
      <c r="AE2908" t="s">
        <v>44</v>
      </c>
      <c r="AF2908">
        <v>130</v>
      </c>
    </row>
    <row r="2909" spans="1:32">
      <c r="A2909">
        <v>4585</v>
      </c>
      <c r="B2909">
        <v>3685</v>
      </c>
      <c r="C2909" t="s">
        <v>489</v>
      </c>
      <c r="D2909" t="s">
        <v>7750</v>
      </c>
      <c r="E2909" t="s">
        <v>34</v>
      </c>
      <c r="F2909" t="s">
        <v>15254</v>
      </c>
      <c r="G2909" t="s">
        <v>15255</v>
      </c>
      <c r="H2909" t="s">
        <v>164</v>
      </c>
      <c r="I2909" s="1">
        <v>18201</v>
      </c>
      <c r="J2909" t="s">
        <v>15256</v>
      </c>
      <c r="K2909" t="s">
        <v>15257</v>
      </c>
      <c r="L2909">
        <v>50805</v>
      </c>
      <c r="M2909" t="s">
        <v>164</v>
      </c>
      <c r="N2909" s="1">
        <v>44654</v>
      </c>
      <c r="O2909" s="1">
        <v>44656</v>
      </c>
      <c r="P2909">
        <v>9</v>
      </c>
      <c r="Q2909">
        <v>1</v>
      </c>
      <c r="R2909" t="s">
        <v>40</v>
      </c>
      <c r="S2909">
        <v>1</v>
      </c>
      <c r="T2909">
        <v>2</v>
      </c>
      <c r="U2909">
        <v>2</v>
      </c>
      <c r="V2909">
        <v>412</v>
      </c>
      <c r="W2909" t="s">
        <v>41</v>
      </c>
      <c r="X2909" t="s">
        <v>15258</v>
      </c>
      <c r="Y2909" t="s">
        <v>81</v>
      </c>
      <c r="Z2909" s="1">
        <v>44628</v>
      </c>
      <c r="AA2909" s="2">
        <v>0.20254629629629628</v>
      </c>
      <c r="AB2909" s="2">
        <v>0.75491898148148151</v>
      </c>
      <c r="AC2909" t="s">
        <v>45</v>
      </c>
      <c r="AD2909" t="s">
        <v>44</v>
      </c>
      <c r="AE2909" t="s">
        <v>44</v>
      </c>
      <c r="AF2909">
        <v>206</v>
      </c>
    </row>
    <row r="2910" spans="1:32">
      <c r="A2910">
        <v>4586</v>
      </c>
      <c r="B2910">
        <v>3686</v>
      </c>
      <c r="C2910" t="s">
        <v>327</v>
      </c>
      <c r="D2910" t="s">
        <v>5128</v>
      </c>
      <c r="E2910" t="s">
        <v>34</v>
      </c>
      <c r="F2910" t="s">
        <v>15259</v>
      </c>
      <c r="G2910" t="s">
        <v>15260</v>
      </c>
      <c r="H2910" t="s">
        <v>272</v>
      </c>
      <c r="I2910" s="1">
        <v>37353</v>
      </c>
      <c r="J2910" t="s">
        <v>15261</v>
      </c>
      <c r="K2910" t="s">
        <v>15262</v>
      </c>
      <c r="L2910">
        <v>89284</v>
      </c>
      <c r="M2910" t="s">
        <v>272</v>
      </c>
      <c r="N2910" s="1">
        <v>44746</v>
      </c>
      <c r="O2910" s="1">
        <v>44747</v>
      </c>
      <c r="P2910">
        <v>65</v>
      </c>
      <c r="Q2910">
        <v>3</v>
      </c>
      <c r="R2910" t="s">
        <v>63</v>
      </c>
      <c r="S2910">
        <v>1</v>
      </c>
      <c r="T2910">
        <v>2</v>
      </c>
      <c r="U2910">
        <v>1</v>
      </c>
      <c r="V2910">
        <v>72</v>
      </c>
      <c r="W2910" t="s">
        <v>54</v>
      </c>
      <c r="X2910" t="s">
        <v>15263</v>
      </c>
      <c r="Y2910" t="s">
        <v>81</v>
      </c>
      <c r="Z2910" s="1">
        <v>44717</v>
      </c>
      <c r="AA2910" s="2">
        <v>0.11476851851851851</v>
      </c>
      <c r="AB2910" s="2">
        <v>0.56943287037037038</v>
      </c>
      <c r="AC2910" t="s">
        <v>45</v>
      </c>
      <c r="AD2910" t="s">
        <v>45</v>
      </c>
      <c r="AE2910" t="s">
        <v>45</v>
      </c>
      <c r="AF2910">
        <v>72</v>
      </c>
    </row>
    <row r="2911" spans="1:32">
      <c r="A2911">
        <v>4587</v>
      </c>
      <c r="B2911">
        <v>3687</v>
      </c>
      <c r="C2911" t="s">
        <v>221</v>
      </c>
      <c r="D2911" t="s">
        <v>126</v>
      </c>
      <c r="E2911" t="s">
        <v>34</v>
      </c>
      <c r="F2911" t="s">
        <v>15264</v>
      </c>
      <c r="G2911" t="s">
        <v>15265</v>
      </c>
      <c r="H2911" t="s">
        <v>530</v>
      </c>
      <c r="I2911" s="1">
        <v>38134</v>
      </c>
      <c r="J2911" t="s">
        <v>15266</v>
      </c>
      <c r="K2911" t="s">
        <v>15267</v>
      </c>
      <c r="L2911">
        <v>75324</v>
      </c>
      <c r="M2911" t="s">
        <v>530</v>
      </c>
      <c r="N2911" s="1">
        <v>44823</v>
      </c>
      <c r="O2911" s="1">
        <v>44828</v>
      </c>
      <c r="P2911">
        <v>78</v>
      </c>
      <c r="Q2911">
        <v>4</v>
      </c>
      <c r="R2911" t="s">
        <v>40</v>
      </c>
      <c r="S2911">
        <v>2</v>
      </c>
      <c r="T2911">
        <v>0</v>
      </c>
      <c r="U2911">
        <v>5</v>
      </c>
      <c r="V2911">
        <v>1125</v>
      </c>
      <c r="W2911" t="s">
        <v>54</v>
      </c>
      <c r="X2911" t="s">
        <v>15268</v>
      </c>
      <c r="Y2911" t="s">
        <v>6</v>
      </c>
      <c r="Z2911" s="1">
        <v>44792</v>
      </c>
      <c r="AA2911" s="2">
        <v>0.92638888888888893</v>
      </c>
      <c r="AB2911" s="2">
        <v>0.90190972222222221</v>
      </c>
      <c r="AC2911" t="s">
        <v>45</v>
      </c>
      <c r="AD2911" t="s">
        <v>44</v>
      </c>
      <c r="AE2911" t="s">
        <v>45</v>
      </c>
      <c r="AF2911">
        <v>225</v>
      </c>
    </row>
    <row r="2912" spans="1:32">
      <c r="A2912">
        <v>4588</v>
      </c>
      <c r="B2912">
        <v>3688</v>
      </c>
      <c r="C2912" t="s">
        <v>7413</v>
      </c>
      <c r="D2912" t="s">
        <v>15269</v>
      </c>
      <c r="E2912" t="s">
        <v>34</v>
      </c>
      <c r="F2912" t="s">
        <v>15270</v>
      </c>
      <c r="G2912" t="s">
        <v>15271</v>
      </c>
      <c r="H2912" t="s">
        <v>179</v>
      </c>
      <c r="I2912" s="1">
        <v>20784</v>
      </c>
      <c r="J2912" t="s">
        <v>15272</v>
      </c>
      <c r="K2912" t="s">
        <v>15273</v>
      </c>
      <c r="L2912">
        <v>1785</v>
      </c>
      <c r="M2912" t="s">
        <v>179</v>
      </c>
      <c r="N2912" s="1">
        <v>44651</v>
      </c>
      <c r="O2912" s="1">
        <v>44654</v>
      </c>
      <c r="P2912">
        <v>23</v>
      </c>
      <c r="Q2912">
        <v>1</v>
      </c>
      <c r="R2912" t="s">
        <v>63</v>
      </c>
      <c r="S2912">
        <v>4</v>
      </c>
      <c r="T2912">
        <v>1</v>
      </c>
      <c r="U2912">
        <v>3</v>
      </c>
      <c r="V2912">
        <v>222</v>
      </c>
      <c r="W2912" t="s">
        <v>54</v>
      </c>
      <c r="X2912" t="s">
        <v>15274</v>
      </c>
      <c r="Y2912" t="s">
        <v>81</v>
      </c>
      <c r="Z2912" s="1">
        <v>44626</v>
      </c>
      <c r="AA2912" s="2">
        <v>0.12543981481481481</v>
      </c>
      <c r="AB2912" s="2">
        <v>0.27585648148148151</v>
      </c>
      <c r="AC2912" t="s">
        <v>45</v>
      </c>
      <c r="AD2912" t="s">
        <v>45</v>
      </c>
      <c r="AE2912" t="s">
        <v>44</v>
      </c>
      <c r="AF2912">
        <v>74</v>
      </c>
    </row>
    <row r="2913" spans="1:32">
      <c r="A2913">
        <v>4589</v>
      </c>
      <c r="B2913">
        <v>3689</v>
      </c>
      <c r="C2913" t="s">
        <v>3993</v>
      </c>
      <c r="D2913" t="s">
        <v>859</v>
      </c>
      <c r="E2913" t="s">
        <v>48</v>
      </c>
      <c r="F2913" t="s">
        <v>15275</v>
      </c>
      <c r="G2913" t="s">
        <v>15276</v>
      </c>
      <c r="H2913" t="s">
        <v>209</v>
      </c>
      <c r="I2913" s="1">
        <v>24099</v>
      </c>
      <c r="J2913" t="s">
        <v>15277</v>
      </c>
      <c r="K2913" t="s">
        <v>15278</v>
      </c>
      <c r="L2913">
        <v>3255</v>
      </c>
      <c r="M2913" t="s">
        <v>209</v>
      </c>
      <c r="N2913" s="1">
        <v>44807</v>
      </c>
      <c r="O2913" s="1">
        <v>44811</v>
      </c>
      <c r="P2913">
        <v>60</v>
      </c>
      <c r="Q2913">
        <v>3</v>
      </c>
      <c r="R2913" t="s">
        <v>40</v>
      </c>
      <c r="S2913">
        <v>1</v>
      </c>
      <c r="T2913">
        <v>1</v>
      </c>
      <c r="U2913">
        <v>4</v>
      </c>
      <c r="V2913">
        <v>932</v>
      </c>
      <c r="W2913" t="s">
        <v>54</v>
      </c>
      <c r="X2913" t="s">
        <v>15279</v>
      </c>
      <c r="Y2913" t="s">
        <v>6</v>
      </c>
      <c r="Z2913" s="1">
        <v>44801</v>
      </c>
      <c r="AA2913" s="2">
        <v>0.40826388888888893</v>
      </c>
      <c r="AB2913" s="2">
        <v>0.66767361111111112</v>
      </c>
      <c r="AC2913" t="s">
        <v>44</v>
      </c>
      <c r="AD2913" t="s">
        <v>44</v>
      </c>
      <c r="AE2913" t="s">
        <v>45</v>
      </c>
      <c r="AF2913">
        <v>233</v>
      </c>
    </row>
    <row r="2914" spans="1:32">
      <c r="A2914">
        <v>4591</v>
      </c>
      <c r="B2914">
        <v>3691</v>
      </c>
      <c r="C2914" t="s">
        <v>722</v>
      </c>
      <c r="D2914" t="s">
        <v>3541</v>
      </c>
      <c r="E2914" t="s">
        <v>48</v>
      </c>
      <c r="F2914" t="s">
        <v>15280</v>
      </c>
      <c r="G2914" t="s">
        <v>15281</v>
      </c>
      <c r="H2914" t="s">
        <v>317</v>
      </c>
      <c r="I2914" s="1">
        <v>20655</v>
      </c>
      <c r="J2914" t="s">
        <v>15282</v>
      </c>
      <c r="K2914" t="s">
        <v>15283</v>
      </c>
      <c r="L2914">
        <v>56294</v>
      </c>
      <c r="M2914" t="s">
        <v>317</v>
      </c>
      <c r="N2914" s="1">
        <v>44837</v>
      </c>
      <c r="O2914" s="1">
        <v>44841</v>
      </c>
      <c r="P2914">
        <v>86</v>
      </c>
      <c r="Q2914">
        <v>4</v>
      </c>
      <c r="R2914" t="s">
        <v>63</v>
      </c>
      <c r="S2914">
        <v>4</v>
      </c>
      <c r="T2914">
        <v>2</v>
      </c>
      <c r="U2914">
        <v>4</v>
      </c>
      <c r="V2914">
        <v>260</v>
      </c>
      <c r="W2914" t="s">
        <v>54</v>
      </c>
      <c r="X2914" t="s">
        <v>15284</v>
      </c>
      <c r="Y2914" t="s">
        <v>65</v>
      </c>
      <c r="Z2914" s="1">
        <v>44816</v>
      </c>
      <c r="AA2914" s="2">
        <v>0.26846064814814813</v>
      </c>
      <c r="AB2914" s="2">
        <v>0.70171296296296293</v>
      </c>
      <c r="AC2914" t="s">
        <v>45</v>
      </c>
      <c r="AD2914" t="s">
        <v>44</v>
      </c>
      <c r="AE2914" t="s">
        <v>45</v>
      </c>
      <c r="AF2914">
        <v>65</v>
      </c>
    </row>
    <row r="2915" spans="1:32">
      <c r="A2915">
        <v>4592</v>
      </c>
      <c r="B2915">
        <v>3692</v>
      </c>
      <c r="C2915" t="s">
        <v>881</v>
      </c>
      <c r="D2915" t="s">
        <v>4697</v>
      </c>
      <c r="E2915" t="s">
        <v>34</v>
      </c>
      <c r="F2915" t="s">
        <v>15285</v>
      </c>
      <c r="G2915" t="s">
        <v>15286</v>
      </c>
      <c r="H2915" t="s">
        <v>295</v>
      </c>
      <c r="I2915" s="1">
        <v>35698</v>
      </c>
      <c r="J2915" t="s">
        <v>15287</v>
      </c>
      <c r="K2915" t="s">
        <v>15288</v>
      </c>
      <c r="L2915">
        <v>43764</v>
      </c>
      <c r="M2915" t="s">
        <v>295</v>
      </c>
      <c r="N2915" s="1">
        <v>44602</v>
      </c>
      <c r="O2915" s="1">
        <v>44603</v>
      </c>
      <c r="P2915">
        <v>67</v>
      </c>
      <c r="Q2915">
        <v>3</v>
      </c>
      <c r="R2915" t="s">
        <v>53</v>
      </c>
      <c r="S2915">
        <v>4</v>
      </c>
      <c r="T2915">
        <v>1</v>
      </c>
      <c r="U2915">
        <v>1</v>
      </c>
      <c r="V2915">
        <v>139</v>
      </c>
      <c r="W2915" t="s">
        <v>41</v>
      </c>
      <c r="X2915" t="s">
        <v>15289</v>
      </c>
      <c r="Y2915" t="s">
        <v>81</v>
      </c>
      <c r="Z2915" s="1">
        <v>44582</v>
      </c>
      <c r="AA2915" s="2">
        <v>0.85571759259259261</v>
      </c>
      <c r="AB2915" s="2">
        <v>0.72664351851851849</v>
      </c>
      <c r="AC2915" t="s">
        <v>44</v>
      </c>
      <c r="AD2915" t="s">
        <v>45</v>
      </c>
      <c r="AE2915" t="s">
        <v>45</v>
      </c>
      <c r="AF2915">
        <v>139</v>
      </c>
    </row>
    <row r="2916" spans="1:32">
      <c r="A2916">
        <v>4593</v>
      </c>
      <c r="B2916">
        <v>3693</v>
      </c>
      <c r="C2916" t="s">
        <v>4045</v>
      </c>
      <c r="D2916" t="s">
        <v>901</v>
      </c>
      <c r="E2916" t="s">
        <v>48</v>
      </c>
      <c r="F2916" t="s">
        <v>15290</v>
      </c>
      <c r="G2916" t="s">
        <v>15291</v>
      </c>
      <c r="H2916" t="s">
        <v>60</v>
      </c>
      <c r="I2916" s="1">
        <v>30410</v>
      </c>
      <c r="J2916" t="s">
        <v>15292</v>
      </c>
      <c r="K2916" t="s">
        <v>15293</v>
      </c>
      <c r="L2916">
        <v>32749</v>
      </c>
      <c r="M2916" t="s">
        <v>60</v>
      </c>
      <c r="N2916" s="1">
        <v>44865</v>
      </c>
      <c r="O2916" s="1">
        <v>44868</v>
      </c>
      <c r="P2916">
        <v>70</v>
      </c>
      <c r="Q2916">
        <v>3</v>
      </c>
      <c r="R2916" t="s">
        <v>53</v>
      </c>
      <c r="S2916">
        <v>1</v>
      </c>
      <c r="T2916">
        <v>2</v>
      </c>
      <c r="U2916">
        <v>3</v>
      </c>
      <c r="V2916">
        <v>405</v>
      </c>
      <c r="W2916" t="s">
        <v>54</v>
      </c>
      <c r="X2916" t="s">
        <v>15294</v>
      </c>
      <c r="Y2916" t="s">
        <v>65</v>
      </c>
      <c r="Z2916" s="1">
        <v>44842</v>
      </c>
      <c r="AA2916" s="2">
        <v>0.72068287037037038</v>
      </c>
      <c r="AB2916" s="2">
        <v>0.85598379629629628</v>
      </c>
      <c r="AC2916" t="s">
        <v>44</v>
      </c>
      <c r="AD2916" t="s">
        <v>45</v>
      </c>
      <c r="AE2916" t="s">
        <v>45</v>
      </c>
      <c r="AF2916">
        <v>135</v>
      </c>
    </row>
    <row r="2917" spans="1:32">
      <c r="A2917">
        <v>4595</v>
      </c>
      <c r="B2917">
        <v>3695</v>
      </c>
      <c r="C2917" t="s">
        <v>571</v>
      </c>
      <c r="D2917" t="s">
        <v>469</v>
      </c>
      <c r="E2917" t="s">
        <v>34</v>
      </c>
      <c r="F2917" t="s">
        <v>15295</v>
      </c>
      <c r="G2917" t="s">
        <v>15296</v>
      </c>
      <c r="H2917" t="s">
        <v>179</v>
      </c>
      <c r="I2917" s="1">
        <v>36907</v>
      </c>
      <c r="J2917" t="s">
        <v>15297</v>
      </c>
      <c r="K2917" t="s">
        <v>15298</v>
      </c>
      <c r="L2917">
        <v>70293</v>
      </c>
      <c r="M2917" t="s">
        <v>179</v>
      </c>
      <c r="N2917" s="1">
        <v>44712</v>
      </c>
      <c r="O2917" s="1">
        <v>44714</v>
      </c>
      <c r="P2917">
        <v>66</v>
      </c>
      <c r="Q2917">
        <v>3</v>
      </c>
      <c r="R2917" t="s">
        <v>40</v>
      </c>
      <c r="S2917">
        <v>2</v>
      </c>
      <c r="T2917">
        <v>2</v>
      </c>
      <c r="U2917">
        <v>2</v>
      </c>
      <c r="V2917">
        <v>424</v>
      </c>
      <c r="W2917" t="s">
        <v>54</v>
      </c>
      <c r="X2917" t="s">
        <v>15299</v>
      </c>
      <c r="Y2917" t="s">
        <v>6</v>
      </c>
      <c r="Z2917" s="1">
        <v>44687</v>
      </c>
      <c r="AA2917" s="2">
        <v>0.82490740740740742</v>
      </c>
      <c r="AB2917" s="2">
        <v>0.22688657407407409</v>
      </c>
      <c r="AC2917" t="s">
        <v>44</v>
      </c>
      <c r="AD2917" t="s">
        <v>45</v>
      </c>
      <c r="AE2917" t="s">
        <v>44</v>
      </c>
      <c r="AF2917">
        <v>212</v>
      </c>
    </row>
    <row r="2918" spans="1:32">
      <c r="A2918">
        <v>4596</v>
      </c>
      <c r="B2918">
        <v>3696</v>
      </c>
      <c r="C2918" t="s">
        <v>1050</v>
      </c>
      <c r="D2918" t="s">
        <v>8541</v>
      </c>
      <c r="E2918" t="s">
        <v>34</v>
      </c>
      <c r="F2918" t="s">
        <v>15300</v>
      </c>
      <c r="G2918" t="s">
        <v>15301</v>
      </c>
      <c r="H2918" t="s">
        <v>171</v>
      </c>
      <c r="I2918" s="1">
        <v>31120</v>
      </c>
      <c r="J2918" t="s">
        <v>15302</v>
      </c>
      <c r="K2918" t="s">
        <v>15303</v>
      </c>
      <c r="L2918">
        <v>21746</v>
      </c>
      <c r="M2918" t="s">
        <v>171</v>
      </c>
      <c r="N2918" s="1">
        <v>44870</v>
      </c>
      <c r="O2918" s="1">
        <v>44874</v>
      </c>
      <c r="P2918">
        <v>26</v>
      </c>
      <c r="Q2918">
        <v>2</v>
      </c>
      <c r="R2918" t="s">
        <v>63</v>
      </c>
      <c r="S2918">
        <v>2</v>
      </c>
      <c r="T2918">
        <v>0</v>
      </c>
      <c r="U2918">
        <v>4</v>
      </c>
      <c r="V2918">
        <v>344</v>
      </c>
      <c r="W2918" t="s">
        <v>54</v>
      </c>
      <c r="X2918" t="s">
        <v>15304</v>
      </c>
      <c r="Y2918" t="s">
        <v>6</v>
      </c>
      <c r="Z2918" s="1">
        <v>44851</v>
      </c>
      <c r="AA2918" s="2">
        <v>0.72023148148148142</v>
      </c>
      <c r="AB2918" s="2">
        <v>8.414351851851852E-2</v>
      </c>
      <c r="AC2918" t="s">
        <v>44</v>
      </c>
      <c r="AD2918" t="s">
        <v>44</v>
      </c>
      <c r="AE2918" t="s">
        <v>45</v>
      </c>
      <c r="AF2918">
        <v>86</v>
      </c>
    </row>
    <row r="2919" spans="1:32">
      <c r="A2919">
        <v>4598</v>
      </c>
      <c r="B2919">
        <v>3698</v>
      </c>
      <c r="C2919" t="s">
        <v>590</v>
      </c>
      <c r="D2919" t="s">
        <v>1960</v>
      </c>
      <c r="E2919" t="s">
        <v>48</v>
      </c>
      <c r="F2919" t="s">
        <v>15305</v>
      </c>
      <c r="G2919" t="s">
        <v>15306</v>
      </c>
      <c r="H2919" t="s">
        <v>280</v>
      </c>
      <c r="I2919" s="1">
        <v>18516</v>
      </c>
      <c r="J2919" t="s">
        <v>15307</v>
      </c>
      <c r="K2919" t="s">
        <v>15308</v>
      </c>
      <c r="L2919">
        <v>61677</v>
      </c>
      <c r="M2919" t="s">
        <v>280</v>
      </c>
      <c r="N2919" s="1">
        <v>44702</v>
      </c>
      <c r="O2919" s="1">
        <v>44707</v>
      </c>
      <c r="P2919">
        <v>19</v>
      </c>
      <c r="Q2919">
        <v>1</v>
      </c>
      <c r="R2919" t="s">
        <v>53</v>
      </c>
      <c r="S2919">
        <v>2</v>
      </c>
      <c r="T2919">
        <v>0</v>
      </c>
      <c r="U2919">
        <v>5</v>
      </c>
      <c r="V2919">
        <v>725</v>
      </c>
      <c r="W2919" t="s">
        <v>54</v>
      </c>
      <c r="X2919" t="s">
        <v>15309</v>
      </c>
      <c r="Y2919" t="s">
        <v>65</v>
      </c>
      <c r="Z2919" s="1">
        <v>44692</v>
      </c>
      <c r="AA2919" s="2">
        <v>0.78486111111111112</v>
      </c>
      <c r="AB2919" s="2">
        <v>0.45828703703703705</v>
      </c>
      <c r="AC2919" t="s">
        <v>44</v>
      </c>
      <c r="AD2919" t="s">
        <v>44</v>
      </c>
      <c r="AE2919" t="s">
        <v>44</v>
      </c>
      <c r="AF2919">
        <v>145</v>
      </c>
    </row>
    <row r="2920" spans="1:32">
      <c r="A2920">
        <v>4601</v>
      </c>
      <c r="B2920">
        <v>3701</v>
      </c>
      <c r="C2920" t="s">
        <v>822</v>
      </c>
      <c r="D2920" t="s">
        <v>3918</v>
      </c>
      <c r="E2920" t="s">
        <v>48</v>
      </c>
      <c r="F2920" t="s">
        <v>15310</v>
      </c>
      <c r="G2920" t="s">
        <v>15311</v>
      </c>
      <c r="H2920" t="s">
        <v>209</v>
      </c>
      <c r="I2920" s="1">
        <v>24149</v>
      </c>
      <c r="J2920" t="s">
        <v>15312</v>
      </c>
      <c r="K2920" t="s">
        <v>15313</v>
      </c>
      <c r="L2920">
        <v>11398</v>
      </c>
      <c r="M2920" t="s">
        <v>209</v>
      </c>
      <c r="N2920" s="1">
        <v>44841</v>
      </c>
      <c r="O2920" s="1">
        <v>44845</v>
      </c>
      <c r="P2920">
        <v>26</v>
      </c>
      <c r="Q2920">
        <v>2</v>
      </c>
      <c r="R2920" t="s">
        <v>63</v>
      </c>
      <c r="S2920">
        <v>4</v>
      </c>
      <c r="T2920">
        <v>1</v>
      </c>
      <c r="U2920">
        <v>4</v>
      </c>
      <c r="V2920">
        <v>252</v>
      </c>
      <c r="W2920" t="s">
        <v>41</v>
      </c>
      <c r="X2920" t="s">
        <v>15314</v>
      </c>
      <c r="Y2920" t="s">
        <v>65</v>
      </c>
      <c r="Z2920" s="1">
        <v>44819</v>
      </c>
      <c r="AA2920" s="2">
        <v>0.16518518518518518</v>
      </c>
      <c r="AB2920" s="2">
        <v>0.27269675925925924</v>
      </c>
      <c r="AC2920" t="s">
        <v>45</v>
      </c>
      <c r="AD2920" t="s">
        <v>45</v>
      </c>
      <c r="AE2920" t="s">
        <v>44</v>
      </c>
      <c r="AF2920">
        <v>63</v>
      </c>
    </row>
    <row r="2921" spans="1:32">
      <c r="A2921">
        <v>4603</v>
      </c>
      <c r="B2921">
        <v>3703</v>
      </c>
      <c r="C2921" t="s">
        <v>2833</v>
      </c>
      <c r="D2921" t="s">
        <v>469</v>
      </c>
      <c r="E2921" t="s">
        <v>34</v>
      </c>
      <c r="F2921" t="s">
        <v>7185</v>
      </c>
      <c r="G2921" t="s">
        <v>15315</v>
      </c>
      <c r="H2921" t="s">
        <v>725</v>
      </c>
      <c r="I2921" s="1">
        <v>24409</v>
      </c>
      <c r="J2921" t="s">
        <v>15316</v>
      </c>
      <c r="K2921" t="s">
        <v>15317</v>
      </c>
      <c r="L2921">
        <v>54402</v>
      </c>
      <c r="M2921" t="s">
        <v>725</v>
      </c>
      <c r="N2921" s="1">
        <v>44634</v>
      </c>
      <c r="O2921" s="1">
        <v>44636</v>
      </c>
      <c r="P2921">
        <v>85</v>
      </c>
      <c r="Q2921">
        <v>4</v>
      </c>
      <c r="R2921" t="s">
        <v>53</v>
      </c>
      <c r="S2921">
        <v>1</v>
      </c>
      <c r="T2921">
        <v>2</v>
      </c>
      <c r="U2921">
        <v>2</v>
      </c>
      <c r="V2921">
        <v>292</v>
      </c>
      <c r="W2921" t="s">
        <v>41</v>
      </c>
      <c r="X2921" t="s">
        <v>15318</v>
      </c>
      <c r="Y2921" t="s">
        <v>43</v>
      </c>
      <c r="Z2921" s="1">
        <v>44606</v>
      </c>
      <c r="AA2921" s="2">
        <v>0.69532407407407415</v>
      </c>
      <c r="AB2921" s="2">
        <v>0.60092592592592597</v>
      </c>
      <c r="AC2921" t="s">
        <v>45</v>
      </c>
      <c r="AD2921" t="s">
        <v>45</v>
      </c>
      <c r="AE2921" t="s">
        <v>45</v>
      </c>
      <c r="AF2921">
        <v>146</v>
      </c>
    </row>
    <row r="2922" spans="1:32">
      <c r="A2922">
        <v>4604</v>
      </c>
      <c r="B2922">
        <v>3704</v>
      </c>
      <c r="C2922" t="s">
        <v>2415</v>
      </c>
      <c r="D2922" t="s">
        <v>3832</v>
      </c>
      <c r="E2922" t="s">
        <v>34</v>
      </c>
      <c r="F2922" t="s">
        <v>15319</v>
      </c>
      <c r="G2922" t="s">
        <v>15320</v>
      </c>
      <c r="H2922" t="s">
        <v>904</v>
      </c>
      <c r="I2922" s="1">
        <v>17217</v>
      </c>
      <c r="J2922" t="s">
        <v>15321</v>
      </c>
      <c r="K2922" t="s">
        <v>15322</v>
      </c>
      <c r="L2922">
        <v>28673</v>
      </c>
      <c r="M2922" t="s">
        <v>904</v>
      </c>
      <c r="N2922" s="1">
        <v>44695</v>
      </c>
      <c r="O2922" s="1">
        <v>44699</v>
      </c>
      <c r="P2922">
        <v>43</v>
      </c>
      <c r="Q2922">
        <v>2</v>
      </c>
      <c r="R2922" t="s">
        <v>53</v>
      </c>
      <c r="S2922">
        <v>2</v>
      </c>
      <c r="T2922">
        <v>0</v>
      </c>
      <c r="U2922">
        <v>4</v>
      </c>
      <c r="V2922">
        <v>588</v>
      </c>
      <c r="W2922" t="s">
        <v>41</v>
      </c>
      <c r="X2922" t="s">
        <v>15323</v>
      </c>
      <c r="Y2922" t="s">
        <v>6</v>
      </c>
      <c r="Z2922" s="1">
        <v>44657</v>
      </c>
      <c r="AA2922" s="2">
        <v>0.2419675925925926</v>
      </c>
      <c r="AB2922" s="2">
        <v>0.93093750000000008</v>
      </c>
      <c r="AC2922" t="s">
        <v>44</v>
      </c>
      <c r="AD2922" t="s">
        <v>44</v>
      </c>
      <c r="AE2922" t="s">
        <v>44</v>
      </c>
      <c r="AF2922">
        <v>147</v>
      </c>
    </row>
    <row r="2923" spans="1:32">
      <c r="A2923">
        <v>4607</v>
      </c>
      <c r="B2923">
        <v>3707</v>
      </c>
      <c r="C2923" t="s">
        <v>2150</v>
      </c>
      <c r="D2923" t="s">
        <v>1433</v>
      </c>
      <c r="E2923" t="s">
        <v>48</v>
      </c>
      <c r="F2923" t="s">
        <v>15324</v>
      </c>
      <c r="G2923" t="s">
        <v>15325</v>
      </c>
      <c r="H2923" t="s">
        <v>94</v>
      </c>
      <c r="I2923" s="1">
        <v>32483</v>
      </c>
      <c r="J2923" t="s">
        <v>15326</v>
      </c>
      <c r="K2923" t="s">
        <v>15327</v>
      </c>
      <c r="L2923">
        <v>15371</v>
      </c>
      <c r="M2923" t="s">
        <v>94</v>
      </c>
      <c r="N2923" s="1">
        <v>44900</v>
      </c>
      <c r="O2923" s="1">
        <v>44902</v>
      </c>
      <c r="P2923">
        <v>71</v>
      </c>
      <c r="Q2923">
        <v>3</v>
      </c>
      <c r="R2923" t="s">
        <v>63</v>
      </c>
      <c r="S2923">
        <v>3</v>
      </c>
      <c r="T2923">
        <v>0</v>
      </c>
      <c r="U2923">
        <v>2</v>
      </c>
      <c r="V2923">
        <v>166</v>
      </c>
      <c r="W2923" t="s">
        <v>41</v>
      </c>
      <c r="X2923" t="s">
        <v>15328</v>
      </c>
      <c r="Y2923" t="s">
        <v>81</v>
      </c>
      <c r="Z2923" s="1">
        <v>44861</v>
      </c>
      <c r="AA2923" s="2">
        <v>0.89451388888888894</v>
      </c>
      <c r="AB2923" s="2">
        <v>0.52576388888888892</v>
      </c>
      <c r="AC2923" t="s">
        <v>45</v>
      </c>
      <c r="AD2923" t="s">
        <v>44</v>
      </c>
      <c r="AE2923" t="s">
        <v>44</v>
      </c>
      <c r="AF2923">
        <v>83</v>
      </c>
    </row>
    <row r="2924" spans="1:32">
      <c r="A2924">
        <v>4608</v>
      </c>
      <c r="B2924">
        <v>3708</v>
      </c>
      <c r="C2924" t="s">
        <v>1555</v>
      </c>
      <c r="D2924" t="s">
        <v>2828</v>
      </c>
      <c r="E2924" t="s">
        <v>48</v>
      </c>
      <c r="F2924" t="s">
        <v>15329</v>
      </c>
      <c r="G2924" t="s">
        <v>15330</v>
      </c>
      <c r="H2924" t="s">
        <v>272</v>
      </c>
      <c r="I2924" s="1">
        <v>22703</v>
      </c>
      <c r="J2924" t="s">
        <v>15331</v>
      </c>
      <c r="K2924" t="s">
        <v>15332</v>
      </c>
      <c r="L2924">
        <v>98486</v>
      </c>
      <c r="M2924" t="s">
        <v>272</v>
      </c>
      <c r="N2924" s="1">
        <v>44922</v>
      </c>
      <c r="O2924" s="1">
        <v>44923</v>
      </c>
      <c r="P2924">
        <v>83</v>
      </c>
      <c r="Q2924">
        <v>4</v>
      </c>
      <c r="R2924" t="s">
        <v>63</v>
      </c>
      <c r="S2924">
        <v>1</v>
      </c>
      <c r="T2924">
        <v>2</v>
      </c>
      <c r="U2924">
        <v>1</v>
      </c>
      <c r="V2924">
        <v>73</v>
      </c>
      <c r="W2924" t="s">
        <v>54</v>
      </c>
      <c r="X2924" t="s">
        <v>15333</v>
      </c>
      <c r="Y2924" t="s">
        <v>65</v>
      </c>
      <c r="Z2924" s="1">
        <v>44889</v>
      </c>
      <c r="AA2924" s="2">
        <v>0.481875</v>
      </c>
      <c r="AB2924" s="2">
        <v>0.60425925925925927</v>
      </c>
      <c r="AC2924" t="s">
        <v>44</v>
      </c>
      <c r="AD2924" t="s">
        <v>44</v>
      </c>
      <c r="AE2924" t="s">
        <v>45</v>
      </c>
      <c r="AF2924">
        <v>73</v>
      </c>
    </row>
    <row r="2925" spans="1:32">
      <c r="A2925">
        <v>4610</v>
      </c>
      <c r="B2925">
        <v>3710</v>
      </c>
      <c r="C2925" t="s">
        <v>583</v>
      </c>
      <c r="D2925" t="s">
        <v>2283</v>
      </c>
      <c r="E2925" t="s">
        <v>48</v>
      </c>
      <c r="F2925" t="s">
        <v>15334</v>
      </c>
      <c r="G2925" t="s">
        <v>15335</v>
      </c>
      <c r="H2925" t="s">
        <v>179</v>
      </c>
      <c r="I2925" s="1">
        <v>37746</v>
      </c>
      <c r="J2925" t="s">
        <v>15336</v>
      </c>
      <c r="K2925" t="s">
        <v>15337</v>
      </c>
      <c r="L2925">
        <v>96071</v>
      </c>
      <c r="M2925" t="s">
        <v>179</v>
      </c>
      <c r="N2925" s="1">
        <v>44692</v>
      </c>
      <c r="O2925" s="1">
        <v>44695</v>
      </c>
      <c r="P2925">
        <v>85</v>
      </c>
      <c r="Q2925">
        <v>4</v>
      </c>
      <c r="R2925" t="s">
        <v>53</v>
      </c>
      <c r="S2925">
        <v>2</v>
      </c>
      <c r="T2925">
        <v>2</v>
      </c>
      <c r="U2925">
        <v>3</v>
      </c>
      <c r="V2925">
        <v>417</v>
      </c>
      <c r="W2925" t="s">
        <v>41</v>
      </c>
      <c r="X2925" t="s">
        <v>15338</v>
      </c>
      <c r="Y2925" t="s">
        <v>43</v>
      </c>
      <c r="Z2925" s="1">
        <v>44664</v>
      </c>
      <c r="AA2925" s="2">
        <v>0.46056712962962965</v>
      </c>
      <c r="AB2925" s="2">
        <v>0.11209490740740741</v>
      </c>
      <c r="AC2925" t="s">
        <v>44</v>
      </c>
      <c r="AD2925" t="s">
        <v>44</v>
      </c>
      <c r="AE2925" t="s">
        <v>45</v>
      </c>
      <c r="AF2925">
        <v>139</v>
      </c>
    </row>
    <row r="2926" spans="1:32">
      <c r="A2926">
        <v>4611</v>
      </c>
      <c r="B2926">
        <v>3711</v>
      </c>
      <c r="C2926" t="s">
        <v>229</v>
      </c>
      <c r="D2926" t="s">
        <v>15339</v>
      </c>
      <c r="E2926" t="s">
        <v>48</v>
      </c>
      <c r="F2926" t="s">
        <v>15340</v>
      </c>
      <c r="G2926" t="s">
        <v>15341</v>
      </c>
      <c r="H2926" t="s">
        <v>129</v>
      </c>
      <c r="I2926" s="1">
        <v>17332</v>
      </c>
      <c r="J2926" t="s">
        <v>15342</v>
      </c>
      <c r="K2926" t="s">
        <v>15343</v>
      </c>
      <c r="L2926">
        <v>6746</v>
      </c>
      <c r="M2926" t="s">
        <v>129</v>
      </c>
      <c r="N2926" s="1">
        <v>44759</v>
      </c>
      <c r="O2926" s="1">
        <v>44762</v>
      </c>
      <c r="P2926">
        <v>78</v>
      </c>
      <c r="Q2926">
        <v>4</v>
      </c>
      <c r="R2926" t="s">
        <v>40</v>
      </c>
      <c r="S2926">
        <v>4</v>
      </c>
      <c r="T2926">
        <v>1</v>
      </c>
      <c r="U2926">
        <v>3</v>
      </c>
      <c r="V2926">
        <v>666</v>
      </c>
      <c r="W2926" t="s">
        <v>54</v>
      </c>
      <c r="X2926" t="s">
        <v>15344</v>
      </c>
      <c r="Y2926" t="s">
        <v>6</v>
      </c>
      <c r="Z2926" s="1">
        <v>44729</v>
      </c>
      <c r="AA2926" s="2">
        <v>0.16767361111111112</v>
      </c>
      <c r="AB2926" s="2">
        <v>0.7666087962962963</v>
      </c>
      <c r="AC2926" t="s">
        <v>44</v>
      </c>
      <c r="AD2926" t="s">
        <v>45</v>
      </c>
      <c r="AE2926" t="s">
        <v>44</v>
      </c>
      <c r="AF2926">
        <v>222</v>
      </c>
    </row>
    <row r="2927" spans="1:32">
      <c r="A2927">
        <v>4613</v>
      </c>
      <c r="B2927">
        <v>3713</v>
      </c>
      <c r="C2927" t="s">
        <v>119</v>
      </c>
      <c r="D2927" t="s">
        <v>859</v>
      </c>
      <c r="E2927" t="s">
        <v>34</v>
      </c>
      <c r="F2927" t="s">
        <v>15345</v>
      </c>
      <c r="G2927">
        <v>6637599261</v>
      </c>
      <c r="H2927" t="s">
        <v>295</v>
      </c>
      <c r="I2927" s="1">
        <v>38351</v>
      </c>
      <c r="J2927" t="s">
        <v>15346</v>
      </c>
      <c r="K2927" t="s">
        <v>15347</v>
      </c>
      <c r="L2927">
        <v>87616</v>
      </c>
      <c r="M2927" t="s">
        <v>295</v>
      </c>
      <c r="N2927" s="1">
        <v>44797</v>
      </c>
      <c r="O2927" s="1">
        <v>44802</v>
      </c>
      <c r="P2927">
        <v>2</v>
      </c>
      <c r="Q2927">
        <v>1</v>
      </c>
      <c r="R2927" t="s">
        <v>63</v>
      </c>
      <c r="S2927">
        <v>1</v>
      </c>
      <c r="T2927">
        <v>1</v>
      </c>
      <c r="U2927">
        <v>5</v>
      </c>
      <c r="V2927">
        <v>430</v>
      </c>
      <c r="W2927" t="s">
        <v>54</v>
      </c>
      <c r="X2927" t="s">
        <v>15348</v>
      </c>
      <c r="Y2927" t="s">
        <v>65</v>
      </c>
      <c r="Z2927" s="1">
        <v>44789</v>
      </c>
      <c r="AA2927" s="2">
        <v>0.56355324074074076</v>
      </c>
      <c r="AB2927" s="2">
        <v>0.48359953703703701</v>
      </c>
      <c r="AC2927" t="s">
        <v>44</v>
      </c>
      <c r="AD2927" t="s">
        <v>44</v>
      </c>
      <c r="AE2927" t="s">
        <v>45</v>
      </c>
      <c r="AF2927">
        <v>86</v>
      </c>
    </row>
    <row r="2928" spans="1:32">
      <c r="A2928">
        <v>4615</v>
      </c>
      <c r="B2928">
        <v>3715</v>
      </c>
      <c r="C2928" t="s">
        <v>6248</v>
      </c>
      <c r="D2928" t="s">
        <v>681</v>
      </c>
      <c r="E2928" t="s">
        <v>48</v>
      </c>
      <c r="F2928" t="s">
        <v>15349</v>
      </c>
      <c r="G2928" t="s">
        <v>15350</v>
      </c>
      <c r="H2928" t="s">
        <v>70</v>
      </c>
      <c r="I2928" s="1">
        <v>29562</v>
      </c>
      <c r="J2928" t="s">
        <v>15351</v>
      </c>
      <c r="K2928" t="s">
        <v>15352</v>
      </c>
      <c r="L2928">
        <v>83610</v>
      </c>
      <c r="M2928" t="s">
        <v>70</v>
      </c>
      <c r="N2928" s="1">
        <v>44633</v>
      </c>
      <c r="O2928" s="1">
        <v>44634</v>
      </c>
      <c r="P2928">
        <v>58</v>
      </c>
      <c r="Q2928">
        <v>3</v>
      </c>
      <c r="R2928" t="s">
        <v>53</v>
      </c>
      <c r="S2928">
        <v>4</v>
      </c>
      <c r="T2928">
        <v>2</v>
      </c>
      <c r="U2928">
        <v>1</v>
      </c>
      <c r="V2928">
        <v>130</v>
      </c>
      <c r="W2928" t="s">
        <v>41</v>
      </c>
      <c r="X2928" t="s">
        <v>15353</v>
      </c>
      <c r="Y2928" t="s">
        <v>65</v>
      </c>
      <c r="Z2928" s="1">
        <v>44614</v>
      </c>
      <c r="AA2928" s="2">
        <v>0.13829861111111111</v>
      </c>
      <c r="AB2928" s="2">
        <v>0.14444444444444446</v>
      </c>
      <c r="AC2928" t="s">
        <v>44</v>
      </c>
      <c r="AD2928" t="s">
        <v>45</v>
      </c>
      <c r="AE2928" t="s">
        <v>44</v>
      </c>
      <c r="AF2928">
        <v>130</v>
      </c>
    </row>
    <row r="2929" spans="1:32">
      <c r="A2929">
        <v>4616</v>
      </c>
      <c r="B2929">
        <v>3716</v>
      </c>
      <c r="C2929" t="s">
        <v>5892</v>
      </c>
      <c r="D2929" t="s">
        <v>83</v>
      </c>
      <c r="E2929" t="s">
        <v>34</v>
      </c>
      <c r="F2929" t="s">
        <v>15354</v>
      </c>
      <c r="G2929" t="s">
        <v>15355</v>
      </c>
      <c r="H2929" t="s">
        <v>1301</v>
      </c>
      <c r="I2929" s="1">
        <v>16896</v>
      </c>
      <c r="J2929" t="s">
        <v>15356</v>
      </c>
      <c r="K2929" t="s">
        <v>13222</v>
      </c>
      <c r="L2929">
        <v>72512</v>
      </c>
      <c r="M2929" t="s">
        <v>1301</v>
      </c>
      <c r="N2929" s="1">
        <v>44611</v>
      </c>
      <c r="O2929" s="1">
        <v>44613</v>
      </c>
      <c r="P2929">
        <v>22</v>
      </c>
      <c r="Q2929">
        <v>1</v>
      </c>
      <c r="R2929" t="s">
        <v>53</v>
      </c>
      <c r="S2929">
        <v>3</v>
      </c>
      <c r="T2929">
        <v>1</v>
      </c>
      <c r="U2929">
        <v>2</v>
      </c>
      <c r="V2929">
        <v>268</v>
      </c>
      <c r="W2929" t="s">
        <v>54</v>
      </c>
      <c r="X2929" t="s">
        <v>15357</v>
      </c>
      <c r="Y2929" t="s">
        <v>6</v>
      </c>
      <c r="Z2929" s="1">
        <v>44585</v>
      </c>
      <c r="AA2929" s="2">
        <v>0.90327546296296291</v>
      </c>
      <c r="AB2929" s="2">
        <v>0.26143518518518521</v>
      </c>
      <c r="AC2929" t="s">
        <v>44</v>
      </c>
      <c r="AD2929" t="s">
        <v>45</v>
      </c>
      <c r="AE2929" t="s">
        <v>45</v>
      </c>
      <c r="AF2929">
        <v>134</v>
      </c>
    </row>
    <row r="2930" spans="1:32">
      <c r="A2930">
        <v>4619</v>
      </c>
      <c r="B2930">
        <v>3719</v>
      </c>
      <c r="C2930" t="s">
        <v>3322</v>
      </c>
      <c r="D2930" t="s">
        <v>3901</v>
      </c>
      <c r="E2930" t="s">
        <v>48</v>
      </c>
      <c r="F2930" t="s">
        <v>15358</v>
      </c>
      <c r="G2930" t="s">
        <v>15359</v>
      </c>
      <c r="H2930" t="s">
        <v>280</v>
      </c>
      <c r="I2930" s="1">
        <v>26068</v>
      </c>
      <c r="J2930" t="s">
        <v>15360</v>
      </c>
      <c r="K2930" t="s">
        <v>15361</v>
      </c>
      <c r="L2930">
        <v>57836</v>
      </c>
      <c r="M2930" t="s">
        <v>280</v>
      </c>
      <c r="N2930" s="1">
        <v>44822</v>
      </c>
      <c r="O2930" s="1">
        <v>44823</v>
      </c>
      <c r="P2930">
        <v>43</v>
      </c>
      <c r="Q2930">
        <v>2</v>
      </c>
      <c r="R2930" t="s">
        <v>53</v>
      </c>
      <c r="S2930">
        <v>2</v>
      </c>
      <c r="T2930">
        <v>1</v>
      </c>
      <c r="U2930">
        <v>1</v>
      </c>
      <c r="V2930">
        <v>147</v>
      </c>
      <c r="W2930" t="s">
        <v>54</v>
      </c>
      <c r="X2930" t="s">
        <v>15362</v>
      </c>
      <c r="Y2930" t="s">
        <v>6</v>
      </c>
      <c r="Z2930" s="1">
        <v>44809</v>
      </c>
      <c r="AA2930" s="2">
        <v>0.88574074074074083</v>
      </c>
      <c r="AB2930" s="2">
        <v>0.70613425925925932</v>
      </c>
      <c r="AC2930" t="s">
        <v>44</v>
      </c>
      <c r="AD2930" t="s">
        <v>45</v>
      </c>
      <c r="AE2930" t="s">
        <v>44</v>
      </c>
      <c r="AF2930">
        <v>147</v>
      </c>
    </row>
    <row r="2931" spans="1:32">
      <c r="A2931">
        <v>4620</v>
      </c>
      <c r="B2931">
        <v>3720</v>
      </c>
      <c r="C2931" t="s">
        <v>3610</v>
      </c>
      <c r="D2931" t="s">
        <v>8338</v>
      </c>
      <c r="E2931" t="s">
        <v>48</v>
      </c>
      <c r="F2931" t="s">
        <v>15363</v>
      </c>
      <c r="G2931" t="s">
        <v>15364</v>
      </c>
      <c r="H2931" t="s">
        <v>423</v>
      </c>
      <c r="I2931" s="1">
        <v>23896</v>
      </c>
      <c r="J2931" t="s">
        <v>15365</v>
      </c>
      <c r="K2931" t="s">
        <v>14789</v>
      </c>
      <c r="L2931">
        <v>59840</v>
      </c>
      <c r="M2931" t="s">
        <v>423</v>
      </c>
      <c r="N2931" s="1">
        <v>44952</v>
      </c>
      <c r="O2931" s="1">
        <v>44953</v>
      </c>
      <c r="P2931">
        <v>82</v>
      </c>
      <c r="Q2931">
        <v>4</v>
      </c>
      <c r="R2931" t="s">
        <v>53</v>
      </c>
      <c r="S2931">
        <v>2</v>
      </c>
      <c r="T2931">
        <v>2</v>
      </c>
      <c r="U2931">
        <v>1</v>
      </c>
      <c r="V2931">
        <v>145</v>
      </c>
      <c r="W2931" t="s">
        <v>41</v>
      </c>
      <c r="X2931" t="s">
        <v>15366</v>
      </c>
      <c r="Y2931" t="s">
        <v>65</v>
      </c>
      <c r="Z2931" s="1">
        <v>44925</v>
      </c>
      <c r="AA2931" s="2">
        <v>0.93317129629629625</v>
      </c>
      <c r="AB2931" s="2">
        <v>0.69538194444444434</v>
      </c>
      <c r="AC2931" t="s">
        <v>44</v>
      </c>
      <c r="AD2931" t="s">
        <v>45</v>
      </c>
      <c r="AE2931" t="s">
        <v>45</v>
      </c>
      <c r="AF2931">
        <v>145</v>
      </c>
    </row>
    <row r="2932" spans="1:32">
      <c r="A2932">
        <v>4621</v>
      </c>
      <c r="B2932">
        <v>3721</v>
      </c>
      <c r="C2932" t="s">
        <v>2522</v>
      </c>
      <c r="D2932" t="s">
        <v>6895</v>
      </c>
      <c r="E2932" t="s">
        <v>34</v>
      </c>
      <c r="F2932" t="s">
        <v>15367</v>
      </c>
      <c r="G2932">
        <v>2668823758</v>
      </c>
      <c r="H2932" t="s">
        <v>1301</v>
      </c>
      <c r="I2932" s="1">
        <v>24867</v>
      </c>
      <c r="J2932" t="s">
        <v>15368</v>
      </c>
      <c r="K2932" t="s">
        <v>15369</v>
      </c>
      <c r="L2932">
        <v>28928</v>
      </c>
      <c r="M2932" t="s">
        <v>1301</v>
      </c>
      <c r="N2932" s="1">
        <v>44666</v>
      </c>
      <c r="O2932" s="1">
        <v>44667</v>
      </c>
      <c r="P2932">
        <v>88</v>
      </c>
      <c r="Q2932">
        <v>4</v>
      </c>
      <c r="R2932" t="s">
        <v>53</v>
      </c>
      <c r="S2932">
        <v>4</v>
      </c>
      <c r="T2932">
        <v>0</v>
      </c>
      <c r="U2932">
        <v>1</v>
      </c>
      <c r="V2932">
        <v>123</v>
      </c>
      <c r="W2932" t="s">
        <v>41</v>
      </c>
      <c r="X2932" t="s">
        <v>15370</v>
      </c>
      <c r="Y2932" t="s">
        <v>6</v>
      </c>
      <c r="Z2932" s="1">
        <v>44634</v>
      </c>
      <c r="AA2932" s="2">
        <v>0.46464120370370371</v>
      </c>
      <c r="AB2932" s="2">
        <v>0.4496412037037037</v>
      </c>
      <c r="AC2932" t="s">
        <v>45</v>
      </c>
      <c r="AD2932" t="s">
        <v>44</v>
      </c>
      <c r="AE2932" t="s">
        <v>44</v>
      </c>
      <c r="AF2932">
        <v>123</v>
      </c>
    </row>
    <row r="2933" spans="1:32">
      <c r="A2933">
        <v>4622</v>
      </c>
      <c r="B2933">
        <v>3722</v>
      </c>
      <c r="C2933" t="s">
        <v>5660</v>
      </c>
      <c r="D2933" t="s">
        <v>7660</v>
      </c>
      <c r="E2933" t="s">
        <v>48</v>
      </c>
      <c r="F2933" t="s">
        <v>15371</v>
      </c>
      <c r="G2933">
        <v>6393224475</v>
      </c>
      <c r="H2933" t="s">
        <v>50</v>
      </c>
      <c r="I2933" s="1">
        <v>32134</v>
      </c>
      <c r="J2933" t="s">
        <v>15372</v>
      </c>
      <c r="K2933" t="s">
        <v>2597</v>
      </c>
      <c r="L2933">
        <v>56344</v>
      </c>
      <c r="M2933" t="s">
        <v>50</v>
      </c>
      <c r="N2933" s="1">
        <v>44613</v>
      </c>
      <c r="O2933" s="1">
        <v>44614</v>
      </c>
      <c r="P2933">
        <v>54</v>
      </c>
      <c r="Q2933">
        <v>3</v>
      </c>
      <c r="R2933" t="s">
        <v>40</v>
      </c>
      <c r="S2933">
        <v>4</v>
      </c>
      <c r="T2933">
        <v>1</v>
      </c>
      <c r="U2933">
        <v>1</v>
      </c>
      <c r="V2933">
        <v>238</v>
      </c>
      <c r="W2933" t="s">
        <v>54</v>
      </c>
      <c r="X2933" t="s">
        <v>15373</v>
      </c>
      <c r="Y2933" t="s">
        <v>6</v>
      </c>
      <c r="Z2933" s="1">
        <v>44605</v>
      </c>
      <c r="AA2933" s="2">
        <v>0.39596064814814813</v>
      </c>
      <c r="AB2933" s="2">
        <v>0.86033564814814811</v>
      </c>
      <c r="AC2933" t="s">
        <v>45</v>
      </c>
      <c r="AD2933" t="s">
        <v>45</v>
      </c>
      <c r="AE2933" t="s">
        <v>45</v>
      </c>
      <c r="AF2933">
        <v>238</v>
      </c>
    </row>
    <row r="2934" spans="1:32">
      <c r="A2934">
        <v>4624</v>
      </c>
      <c r="B2934">
        <v>3724</v>
      </c>
      <c r="C2934" t="s">
        <v>139</v>
      </c>
      <c r="D2934" t="s">
        <v>689</v>
      </c>
      <c r="E2934" t="s">
        <v>48</v>
      </c>
      <c r="F2934" t="s">
        <v>15374</v>
      </c>
      <c r="G2934" t="s">
        <v>15375</v>
      </c>
      <c r="H2934" t="s">
        <v>317</v>
      </c>
      <c r="I2934" s="1">
        <v>23605</v>
      </c>
      <c r="J2934" t="s">
        <v>15376</v>
      </c>
      <c r="K2934" t="s">
        <v>15377</v>
      </c>
      <c r="L2934">
        <v>14453</v>
      </c>
      <c r="M2934" t="s">
        <v>317</v>
      </c>
      <c r="N2934" s="1">
        <v>44678</v>
      </c>
      <c r="O2934" s="1">
        <v>44683</v>
      </c>
      <c r="P2934">
        <v>54</v>
      </c>
      <c r="Q2934">
        <v>3</v>
      </c>
      <c r="R2934" t="s">
        <v>40</v>
      </c>
      <c r="S2934">
        <v>4</v>
      </c>
      <c r="T2934">
        <v>1</v>
      </c>
      <c r="U2934">
        <v>5</v>
      </c>
      <c r="V2934">
        <v>1135</v>
      </c>
      <c r="W2934" t="s">
        <v>41</v>
      </c>
      <c r="X2934" t="s">
        <v>15378</v>
      </c>
      <c r="Y2934" t="s">
        <v>43</v>
      </c>
      <c r="Z2934" s="1">
        <v>44668</v>
      </c>
      <c r="AA2934" s="2">
        <v>0.55909722222222225</v>
      </c>
      <c r="AB2934" s="2">
        <v>0.5550694444444445</v>
      </c>
      <c r="AC2934" t="s">
        <v>45</v>
      </c>
      <c r="AD2934" t="s">
        <v>45</v>
      </c>
      <c r="AE2934" t="s">
        <v>44</v>
      </c>
      <c r="AF2934">
        <v>227</v>
      </c>
    </row>
    <row r="2935" spans="1:32">
      <c r="A2935">
        <v>4627</v>
      </c>
      <c r="B2935">
        <v>3727</v>
      </c>
      <c r="C2935" t="s">
        <v>1913</v>
      </c>
      <c r="D2935" t="s">
        <v>2690</v>
      </c>
      <c r="E2935" t="s">
        <v>34</v>
      </c>
      <c r="F2935" t="s">
        <v>15379</v>
      </c>
      <c r="G2935" t="s">
        <v>15380</v>
      </c>
      <c r="H2935" t="s">
        <v>217</v>
      </c>
      <c r="I2935" s="1">
        <v>35512</v>
      </c>
      <c r="J2935" t="s">
        <v>15381</v>
      </c>
      <c r="K2935" t="s">
        <v>15382</v>
      </c>
      <c r="L2935">
        <v>30711</v>
      </c>
      <c r="M2935" t="s">
        <v>217</v>
      </c>
      <c r="N2935" s="1">
        <v>44815</v>
      </c>
      <c r="O2935" s="1">
        <v>44818</v>
      </c>
      <c r="P2935">
        <v>7</v>
      </c>
      <c r="Q2935">
        <v>1</v>
      </c>
      <c r="R2935" t="s">
        <v>53</v>
      </c>
      <c r="S2935">
        <v>2</v>
      </c>
      <c r="T2935">
        <v>1</v>
      </c>
      <c r="U2935">
        <v>3</v>
      </c>
      <c r="V2935">
        <v>372</v>
      </c>
      <c r="W2935" t="s">
        <v>54</v>
      </c>
      <c r="X2935" t="s">
        <v>15383</v>
      </c>
      <c r="Y2935" t="s">
        <v>43</v>
      </c>
      <c r="Z2935" s="1">
        <v>44801</v>
      </c>
      <c r="AA2935" s="2">
        <v>0.12643518518518518</v>
      </c>
      <c r="AB2935" s="2">
        <v>0.65517361111111116</v>
      </c>
      <c r="AC2935" t="s">
        <v>44</v>
      </c>
      <c r="AD2935" t="s">
        <v>44</v>
      </c>
      <c r="AE2935" t="s">
        <v>45</v>
      </c>
      <c r="AF2935">
        <v>124</v>
      </c>
    </row>
    <row r="2936" spans="1:32">
      <c r="A2936">
        <v>4629</v>
      </c>
      <c r="B2936">
        <v>3729</v>
      </c>
      <c r="C2936" t="s">
        <v>1386</v>
      </c>
      <c r="D2936" t="s">
        <v>5779</v>
      </c>
      <c r="E2936" t="s">
        <v>48</v>
      </c>
      <c r="F2936" t="s">
        <v>15384</v>
      </c>
      <c r="G2936">
        <v>3132080246</v>
      </c>
      <c r="H2936" t="s">
        <v>101</v>
      </c>
      <c r="I2936" s="1">
        <v>32553</v>
      </c>
      <c r="J2936" t="s">
        <v>15385</v>
      </c>
      <c r="K2936" t="s">
        <v>15386</v>
      </c>
      <c r="L2936">
        <v>77222</v>
      </c>
      <c r="M2936" t="s">
        <v>101</v>
      </c>
      <c r="N2936" s="1">
        <v>44884</v>
      </c>
      <c r="O2936" s="1">
        <v>44889</v>
      </c>
      <c r="P2936">
        <v>64</v>
      </c>
      <c r="Q2936">
        <v>3</v>
      </c>
      <c r="R2936" t="s">
        <v>53</v>
      </c>
      <c r="S2936">
        <v>3</v>
      </c>
      <c r="T2936">
        <v>2</v>
      </c>
      <c r="U2936">
        <v>5</v>
      </c>
      <c r="V2936">
        <v>680</v>
      </c>
      <c r="W2936" t="s">
        <v>41</v>
      </c>
      <c r="X2936" t="s">
        <v>15387</v>
      </c>
      <c r="Y2936" t="s">
        <v>65</v>
      </c>
      <c r="Z2936" s="1">
        <v>44872</v>
      </c>
      <c r="AA2936" s="2">
        <v>0.82296296296296301</v>
      </c>
      <c r="AB2936" s="2">
        <v>0.23947916666666669</v>
      </c>
      <c r="AC2936" t="s">
        <v>45</v>
      </c>
      <c r="AD2936" t="s">
        <v>45</v>
      </c>
      <c r="AE2936" t="s">
        <v>44</v>
      </c>
      <c r="AF2936">
        <v>136</v>
      </c>
    </row>
    <row r="2937" spans="1:32">
      <c r="A2937">
        <v>4630</v>
      </c>
      <c r="B2937">
        <v>3730</v>
      </c>
      <c r="C2937" t="s">
        <v>7603</v>
      </c>
      <c r="D2937" t="s">
        <v>1222</v>
      </c>
      <c r="E2937" t="s">
        <v>48</v>
      </c>
      <c r="F2937" t="s">
        <v>6497</v>
      </c>
      <c r="G2937">
        <v>6726335649</v>
      </c>
      <c r="H2937" t="s">
        <v>171</v>
      </c>
      <c r="I2937" s="1">
        <v>28602</v>
      </c>
      <c r="J2937" t="s">
        <v>15388</v>
      </c>
      <c r="K2937" t="s">
        <v>15389</v>
      </c>
      <c r="L2937">
        <v>49719</v>
      </c>
      <c r="M2937" t="s">
        <v>171</v>
      </c>
      <c r="N2937" s="1">
        <v>44803</v>
      </c>
      <c r="O2937" s="1">
        <v>44804</v>
      </c>
      <c r="P2937">
        <v>72</v>
      </c>
      <c r="Q2937">
        <v>3</v>
      </c>
      <c r="R2937" t="s">
        <v>40</v>
      </c>
      <c r="S2937">
        <v>4</v>
      </c>
      <c r="T2937">
        <v>2</v>
      </c>
      <c r="U2937">
        <v>1</v>
      </c>
      <c r="V2937">
        <v>227</v>
      </c>
      <c r="W2937" t="s">
        <v>41</v>
      </c>
      <c r="X2937" t="s">
        <v>15390</v>
      </c>
      <c r="Y2937" t="s">
        <v>6</v>
      </c>
      <c r="Z2937" s="1">
        <v>44782</v>
      </c>
      <c r="AA2937" s="2">
        <v>0.44591435185185185</v>
      </c>
      <c r="AB2937" s="2">
        <v>0.65160879629629631</v>
      </c>
      <c r="AC2937" t="s">
        <v>44</v>
      </c>
      <c r="AD2937" t="s">
        <v>44</v>
      </c>
      <c r="AE2937" t="s">
        <v>45</v>
      </c>
      <c r="AF2937">
        <v>227</v>
      </c>
    </row>
    <row r="2938" spans="1:32">
      <c r="A2938">
        <v>4631</v>
      </c>
      <c r="B2938">
        <v>3731</v>
      </c>
      <c r="C2938" t="s">
        <v>90</v>
      </c>
      <c r="D2938" t="s">
        <v>469</v>
      </c>
      <c r="E2938" t="s">
        <v>34</v>
      </c>
      <c r="F2938" t="s">
        <v>15391</v>
      </c>
      <c r="G2938" t="s">
        <v>15392</v>
      </c>
      <c r="H2938" t="s">
        <v>317</v>
      </c>
      <c r="I2938" s="1">
        <v>31744</v>
      </c>
      <c r="J2938" t="s">
        <v>15393</v>
      </c>
      <c r="K2938" t="s">
        <v>15394</v>
      </c>
      <c r="L2938">
        <v>81119</v>
      </c>
      <c r="M2938" t="s">
        <v>317</v>
      </c>
      <c r="N2938" s="1">
        <v>44922</v>
      </c>
      <c r="O2938" s="1">
        <v>44926</v>
      </c>
      <c r="P2938">
        <v>74</v>
      </c>
      <c r="Q2938">
        <v>3</v>
      </c>
      <c r="R2938" t="s">
        <v>63</v>
      </c>
      <c r="S2938">
        <v>2</v>
      </c>
      <c r="T2938">
        <v>2</v>
      </c>
      <c r="U2938">
        <v>4</v>
      </c>
      <c r="V2938">
        <v>268</v>
      </c>
      <c r="W2938" t="s">
        <v>41</v>
      </c>
      <c r="X2938" t="s">
        <v>15395</v>
      </c>
      <c r="Y2938" t="s">
        <v>65</v>
      </c>
      <c r="Z2938" s="1">
        <v>44912</v>
      </c>
      <c r="AA2938" s="2">
        <v>4.5937499999999999E-2</v>
      </c>
      <c r="AB2938" s="2">
        <v>0.89543981481481483</v>
      </c>
      <c r="AC2938" t="s">
        <v>44</v>
      </c>
      <c r="AD2938" t="s">
        <v>44</v>
      </c>
      <c r="AE2938" t="s">
        <v>44</v>
      </c>
      <c r="AF2938">
        <v>67</v>
      </c>
    </row>
    <row r="2939" spans="1:32">
      <c r="A2939">
        <v>4632</v>
      </c>
      <c r="B2939">
        <v>3732</v>
      </c>
      <c r="C2939" t="s">
        <v>12573</v>
      </c>
      <c r="D2939" t="s">
        <v>584</v>
      </c>
      <c r="E2939" t="s">
        <v>34</v>
      </c>
      <c r="F2939" t="s">
        <v>5464</v>
      </c>
      <c r="G2939" t="s">
        <v>15396</v>
      </c>
      <c r="H2939" t="s">
        <v>60</v>
      </c>
      <c r="I2939" s="1">
        <v>23070</v>
      </c>
      <c r="J2939" t="s">
        <v>15397</v>
      </c>
      <c r="K2939" t="s">
        <v>15398</v>
      </c>
      <c r="L2939">
        <v>63815</v>
      </c>
      <c r="M2939" t="s">
        <v>60</v>
      </c>
      <c r="N2939" s="1">
        <v>44799</v>
      </c>
      <c r="O2939" s="1">
        <v>44804</v>
      </c>
      <c r="P2939">
        <v>85</v>
      </c>
      <c r="Q2939">
        <v>4</v>
      </c>
      <c r="R2939" t="s">
        <v>53</v>
      </c>
      <c r="S2939">
        <v>3</v>
      </c>
      <c r="T2939">
        <v>0</v>
      </c>
      <c r="U2939">
        <v>5</v>
      </c>
      <c r="V2939">
        <v>620</v>
      </c>
      <c r="W2939" t="s">
        <v>54</v>
      </c>
      <c r="X2939" t="s">
        <v>15399</v>
      </c>
      <c r="Y2939" t="s">
        <v>81</v>
      </c>
      <c r="Z2939" s="1">
        <v>44784</v>
      </c>
      <c r="AA2939" s="2">
        <v>0.63484953703703706</v>
      </c>
      <c r="AB2939" s="2">
        <v>0.97688657407407409</v>
      </c>
      <c r="AC2939" t="s">
        <v>44</v>
      </c>
      <c r="AD2939" t="s">
        <v>45</v>
      </c>
      <c r="AE2939" t="s">
        <v>45</v>
      </c>
      <c r="AF2939">
        <v>124</v>
      </c>
    </row>
    <row r="2940" spans="1:32">
      <c r="A2940">
        <v>4633</v>
      </c>
      <c r="B2940">
        <v>3733</v>
      </c>
      <c r="C2940" t="s">
        <v>321</v>
      </c>
      <c r="D2940" t="s">
        <v>1833</v>
      </c>
      <c r="E2940" t="s">
        <v>48</v>
      </c>
      <c r="F2940" t="s">
        <v>15400</v>
      </c>
      <c r="G2940" t="s">
        <v>15401</v>
      </c>
      <c r="H2940" t="s">
        <v>122</v>
      </c>
      <c r="I2940" s="1">
        <v>21096</v>
      </c>
      <c r="J2940" t="s">
        <v>15402</v>
      </c>
      <c r="K2940" t="s">
        <v>15403</v>
      </c>
      <c r="L2940">
        <v>99419</v>
      </c>
      <c r="M2940" t="s">
        <v>122</v>
      </c>
      <c r="N2940" s="1">
        <v>44807</v>
      </c>
      <c r="O2940" s="1">
        <v>44810</v>
      </c>
      <c r="P2940">
        <v>71</v>
      </c>
      <c r="Q2940">
        <v>3</v>
      </c>
      <c r="R2940" t="s">
        <v>63</v>
      </c>
      <c r="S2940">
        <v>3</v>
      </c>
      <c r="T2940">
        <v>2</v>
      </c>
      <c r="U2940">
        <v>3</v>
      </c>
      <c r="V2940">
        <v>195</v>
      </c>
      <c r="W2940" t="s">
        <v>41</v>
      </c>
      <c r="X2940" t="s">
        <v>15404</v>
      </c>
      <c r="Y2940" t="s">
        <v>6</v>
      </c>
      <c r="Z2940" s="1">
        <v>44787</v>
      </c>
      <c r="AA2940" s="2">
        <v>0.38719907407407406</v>
      </c>
      <c r="AB2940" s="2">
        <v>0.33390046296296294</v>
      </c>
      <c r="AC2940" t="s">
        <v>44</v>
      </c>
      <c r="AD2940" t="s">
        <v>45</v>
      </c>
      <c r="AE2940" t="s">
        <v>44</v>
      </c>
      <c r="AF2940">
        <v>65</v>
      </c>
    </row>
    <row r="2941" spans="1:32">
      <c r="A2941">
        <v>4634</v>
      </c>
      <c r="B2941">
        <v>3734</v>
      </c>
      <c r="C2941" t="s">
        <v>10882</v>
      </c>
      <c r="D2941" t="s">
        <v>3105</v>
      </c>
      <c r="E2941" t="s">
        <v>34</v>
      </c>
      <c r="F2941" t="s">
        <v>15405</v>
      </c>
      <c r="G2941" t="s">
        <v>15406</v>
      </c>
      <c r="H2941" t="s">
        <v>1301</v>
      </c>
      <c r="I2941" s="1">
        <v>28913</v>
      </c>
      <c r="J2941" t="s">
        <v>15407</v>
      </c>
      <c r="K2941" t="s">
        <v>15408</v>
      </c>
      <c r="L2941">
        <v>80945</v>
      </c>
      <c r="M2941" t="s">
        <v>1301</v>
      </c>
      <c r="N2941" s="1">
        <v>44794</v>
      </c>
      <c r="O2941" s="1">
        <v>44798</v>
      </c>
      <c r="P2941">
        <v>88</v>
      </c>
      <c r="Q2941">
        <v>4</v>
      </c>
      <c r="R2941" t="s">
        <v>53</v>
      </c>
      <c r="S2941">
        <v>4</v>
      </c>
      <c r="T2941">
        <v>1</v>
      </c>
      <c r="U2941">
        <v>4</v>
      </c>
      <c r="V2941">
        <v>544</v>
      </c>
      <c r="W2941" t="s">
        <v>41</v>
      </c>
      <c r="X2941" t="s">
        <v>15409</v>
      </c>
      <c r="Y2941" t="s">
        <v>43</v>
      </c>
      <c r="Z2941" s="1">
        <v>44769</v>
      </c>
      <c r="AA2941" s="2">
        <v>0.8141087962962964</v>
      </c>
      <c r="AB2941" s="2">
        <v>2.3287037037037037E-2</v>
      </c>
      <c r="AC2941" t="s">
        <v>44</v>
      </c>
      <c r="AD2941" t="s">
        <v>45</v>
      </c>
      <c r="AE2941" t="s">
        <v>45</v>
      </c>
      <c r="AF2941">
        <v>136</v>
      </c>
    </row>
    <row r="2942" spans="1:32">
      <c r="A2942">
        <v>4636</v>
      </c>
      <c r="B2942">
        <v>3736</v>
      </c>
      <c r="C2942" t="s">
        <v>6729</v>
      </c>
      <c r="D2942" t="s">
        <v>184</v>
      </c>
      <c r="E2942" t="s">
        <v>48</v>
      </c>
      <c r="F2942" t="s">
        <v>15410</v>
      </c>
      <c r="G2942" t="s">
        <v>15411</v>
      </c>
      <c r="H2942" t="s">
        <v>94</v>
      </c>
      <c r="I2942" s="1">
        <v>23169</v>
      </c>
      <c r="J2942" t="s">
        <v>15412</v>
      </c>
      <c r="K2942" t="s">
        <v>15413</v>
      </c>
      <c r="L2942">
        <v>22262</v>
      </c>
      <c r="M2942" t="s">
        <v>94</v>
      </c>
      <c r="N2942" s="1">
        <v>44641</v>
      </c>
      <c r="O2942" s="1">
        <v>44645</v>
      </c>
      <c r="P2942">
        <v>93</v>
      </c>
      <c r="Q2942">
        <v>4</v>
      </c>
      <c r="R2942" t="s">
        <v>40</v>
      </c>
      <c r="S2942">
        <v>2</v>
      </c>
      <c r="T2942">
        <v>1</v>
      </c>
      <c r="U2942">
        <v>4</v>
      </c>
      <c r="V2942">
        <v>880</v>
      </c>
      <c r="W2942" t="s">
        <v>41</v>
      </c>
      <c r="X2942" t="s">
        <v>15414</v>
      </c>
      <c r="Y2942" t="s">
        <v>6</v>
      </c>
      <c r="Z2942" s="1">
        <v>44634</v>
      </c>
      <c r="AA2942" s="2">
        <v>3.6168981481481483E-2</v>
      </c>
      <c r="AB2942" s="2">
        <v>0.21832175925925926</v>
      </c>
      <c r="AC2942" t="s">
        <v>45</v>
      </c>
      <c r="AD2942" t="s">
        <v>44</v>
      </c>
      <c r="AE2942" t="s">
        <v>44</v>
      </c>
      <c r="AF2942">
        <v>220</v>
      </c>
    </row>
    <row r="2943" spans="1:32">
      <c r="A2943">
        <v>4637</v>
      </c>
      <c r="B2943">
        <v>3737</v>
      </c>
      <c r="C2943" t="s">
        <v>475</v>
      </c>
      <c r="D2943" t="s">
        <v>2416</v>
      </c>
      <c r="E2943" t="s">
        <v>48</v>
      </c>
      <c r="F2943" t="s">
        <v>15415</v>
      </c>
      <c r="G2943" t="s">
        <v>15416</v>
      </c>
      <c r="H2943" t="s">
        <v>171</v>
      </c>
      <c r="I2943" s="1">
        <v>22187</v>
      </c>
      <c r="J2943" t="s">
        <v>15417</v>
      </c>
      <c r="K2943" t="s">
        <v>15418</v>
      </c>
      <c r="L2943">
        <v>97022</v>
      </c>
      <c r="M2943" t="s">
        <v>171</v>
      </c>
      <c r="N2943" s="1">
        <v>44666</v>
      </c>
      <c r="O2943" s="1">
        <v>44670</v>
      </c>
      <c r="P2943">
        <v>6</v>
      </c>
      <c r="Q2943">
        <v>1</v>
      </c>
      <c r="R2943" t="s">
        <v>40</v>
      </c>
      <c r="S2943">
        <v>1</v>
      </c>
      <c r="T2943">
        <v>2</v>
      </c>
      <c r="U2943">
        <v>4</v>
      </c>
      <c r="V2943">
        <v>976</v>
      </c>
      <c r="W2943" t="s">
        <v>41</v>
      </c>
      <c r="X2943" t="s">
        <v>15419</v>
      </c>
      <c r="Y2943" t="s">
        <v>6</v>
      </c>
      <c r="Z2943" s="1">
        <v>44650</v>
      </c>
      <c r="AA2943" s="2">
        <v>0.65328703703703705</v>
      </c>
      <c r="AB2943" s="2">
        <v>4.6539351851851853E-2</v>
      </c>
      <c r="AC2943" t="s">
        <v>45</v>
      </c>
      <c r="AD2943" t="s">
        <v>44</v>
      </c>
      <c r="AE2943" t="s">
        <v>45</v>
      </c>
      <c r="AF2943">
        <v>244</v>
      </c>
    </row>
    <row r="2944" spans="1:32">
      <c r="A2944">
        <v>4638</v>
      </c>
      <c r="B2944">
        <v>3738</v>
      </c>
      <c r="C2944" t="s">
        <v>15420</v>
      </c>
      <c r="D2944" t="s">
        <v>1368</v>
      </c>
      <c r="E2944" t="s">
        <v>48</v>
      </c>
      <c r="F2944" t="s">
        <v>15421</v>
      </c>
      <c r="G2944" t="s">
        <v>15422</v>
      </c>
      <c r="H2944" t="s">
        <v>164</v>
      </c>
      <c r="I2944" s="1">
        <v>20098</v>
      </c>
      <c r="J2944" t="s">
        <v>15423</v>
      </c>
      <c r="K2944" t="s">
        <v>15424</v>
      </c>
      <c r="L2944">
        <v>20565</v>
      </c>
      <c r="M2944" t="s">
        <v>164</v>
      </c>
      <c r="N2944" s="1">
        <v>44685</v>
      </c>
      <c r="O2944" s="1">
        <v>44690</v>
      </c>
      <c r="P2944">
        <v>1</v>
      </c>
      <c r="Q2944">
        <v>1</v>
      </c>
      <c r="R2944" t="s">
        <v>53</v>
      </c>
      <c r="S2944">
        <v>3</v>
      </c>
      <c r="T2944">
        <v>2</v>
      </c>
      <c r="U2944">
        <v>5</v>
      </c>
      <c r="V2944">
        <v>730</v>
      </c>
      <c r="W2944" t="s">
        <v>41</v>
      </c>
      <c r="X2944" t="s">
        <v>15425</v>
      </c>
      <c r="Y2944" t="s">
        <v>43</v>
      </c>
      <c r="Z2944" s="1">
        <v>44657</v>
      </c>
      <c r="AA2944" s="2">
        <v>6.7395833333333335E-2</v>
      </c>
      <c r="AB2944" s="2">
        <v>0.18351851851851853</v>
      </c>
      <c r="AC2944" t="s">
        <v>45</v>
      </c>
      <c r="AD2944" t="s">
        <v>44</v>
      </c>
      <c r="AE2944" t="s">
        <v>45</v>
      </c>
      <c r="AF2944">
        <v>146</v>
      </c>
    </row>
    <row r="2945" spans="1:32">
      <c r="A2945">
        <v>4640</v>
      </c>
      <c r="B2945">
        <v>3740</v>
      </c>
      <c r="C2945" t="s">
        <v>662</v>
      </c>
      <c r="D2945" t="s">
        <v>105</v>
      </c>
      <c r="E2945" t="s">
        <v>48</v>
      </c>
      <c r="F2945" t="s">
        <v>15426</v>
      </c>
      <c r="G2945" t="s">
        <v>15427</v>
      </c>
      <c r="H2945" t="s">
        <v>86</v>
      </c>
      <c r="I2945" s="1">
        <v>37056</v>
      </c>
      <c r="J2945" t="s">
        <v>15428</v>
      </c>
      <c r="K2945" t="s">
        <v>11913</v>
      </c>
      <c r="L2945">
        <v>28539</v>
      </c>
      <c r="M2945" t="s">
        <v>86</v>
      </c>
      <c r="N2945" s="1">
        <v>44682</v>
      </c>
      <c r="O2945" s="1">
        <v>44685</v>
      </c>
      <c r="P2945">
        <v>11</v>
      </c>
      <c r="Q2945">
        <v>1</v>
      </c>
      <c r="R2945" t="s">
        <v>63</v>
      </c>
      <c r="S2945">
        <v>2</v>
      </c>
      <c r="T2945">
        <v>1</v>
      </c>
      <c r="U2945">
        <v>3</v>
      </c>
      <c r="V2945">
        <v>264</v>
      </c>
      <c r="W2945" t="s">
        <v>54</v>
      </c>
      <c r="X2945" t="s">
        <v>15429</v>
      </c>
      <c r="Y2945" t="s">
        <v>43</v>
      </c>
      <c r="Z2945" s="1">
        <v>44655</v>
      </c>
      <c r="AA2945" s="2">
        <v>4.704861111111111E-2</v>
      </c>
      <c r="AB2945" s="2">
        <v>0.66462962962962957</v>
      </c>
      <c r="AC2945" t="s">
        <v>45</v>
      </c>
      <c r="AD2945" t="s">
        <v>45</v>
      </c>
      <c r="AE2945" t="s">
        <v>44</v>
      </c>
      <c r="AF2945">
        <v>88</v>
      </c>
    </row>
    <row r="2946" spans="1:32">
      <c r="A2946">
        <v>4641</v>
      </c>
      <c r="B2946">
        <v>3741</v>
      </c>
      <c r="C2946" t="s">
        <v>2380</v>
      </c>
      <c r="D2946" t="s">
        <v>7878</v>
      </c>
      <c r="E2946" t="s">
        <v>48</v>
      </c>
      <c r="F2946" t="s">
        <v>15430</v>
      </c>
      <c r="G2946" t="s">
        <v>15431</v>
      </c>
      <c r="H2946" t="s">
        <v>122</v>
      </c>
      <c r="I2946" s="1">
        <v>38420</v>
      </c>
      <c r="J2946" t="s">
        <v>15432</v>
      </c>
      <c r="K2946" t="s">
        <v>15433</v>
      </c>
      <c r="L2946">
        <v>99655</v>
      </c>
      <c r="M2946" t="s">
        <v>122</v>
      </c>
      <c r="N2946" s="1">
        <v>44790</v>
      </c>
      <c r="O2946" s="1">
        <v>44795</v>
      </c>
      <c r="P2946">
        <v>94</v>
      </c>
      <c r="Q2946">
        <v>4</v>
      </c>
      <c r="R2946" t="s">
        <v>53</v>
      </c>
      <c r="S2946">
        <v>1</v>
      </c>
      <c r="T2946">
        <v>2</v>
      </c>
      <c r="U2946">
        <v>5</v>
      </c>
      <c r="V2946">
        <v>700</v>
      </c>
      <c r="W2946" t="s">
        <v>41</v>
      </c>
      <c r="X2946" t="s">
        <v>15434</v>
      </c>
      <c r="Y2946" t="s">
        <v>43</v>
      </c>
      <c r="Z2946" s="1">
        <v>44759</v>
      </c>
      <c r="AA2946" s="2">
        <v>0.96587962962962959</v>
      </c>
      <c r="AB2946" s="2">
        <v>0.89547453703703705</v>
      </c>
      <c r="AC2946" t="s">
        <v>44</v>
      </c>
      <c r="AD2946" t="s">
        <v>45</v>
      </c>
      <c r="AE2946" t="s">
        <v>44</v>
      </c>
      <c r="AF2946">
        <v>140</v>
      </c>
    </row>
    <row r="2947" spans="1:32">
      <c r="A2947">
        <v>4643</v>
      </c>
      <c r="B2947">
        <v>3743</v>
      </c>
      <c r="C2947" t="s">
        <v>15435</v>
      </c>
      <c r="D2947" t="s">
        <v>1248</v>
      </c>
      <c r="E2947" t="s">
        <v>48</v>
      </c>
      <c r="F2947" t="s">
        <v>15436</v>
      </c>
      <c r="G2947" t="s">
        <v>15437</v>
      </c>
      <c r="H2947" t="s">
        <v>295</v>
      </c>
      <c r="I2947" s="1">
        <v>17681</v>
      </c>
      <c r="J2947" t="s">
        <v>15438</v>
      </c>
      <c r="K2947" t="s">
        <v>15439</v>
      </c>
      <c r="L2947">
        <v>17233</v>
      </c>
      <c r="M2947" t="s">
        <v>295</v>
      </c>
      <c r="N2947" s="1">
        <v>44819</v>
      </c>
      <c r="O2947" s="1">
        <v>44822</v>
      </c>
      <c r="P2947">
        <v>17</v>
      </c>
      <c r="Q2947">
        <v>1</v>
      </c>
      <c r="R2947" t="s">
        <v>63</v>
      </c>
      <c r="S2947">
        <v>3</v>
      </c>
      <c r="T2947">
        <v>0</v>
      </c>
      <c r="U2947">
        <v>3</v>
      </c>
      <c r="V2947">
        <v>243</v>
      </c>
      <c r="W2947" t="s">
        <v>54</v>
      </c>
      <c r="X2947" t="s">
        <v>15440</v>
      </c>
      <c r="Y2947" t="s">
        <v>43</v>
      </c>
      <c r="Z2947" s="1">
        <v>44793</v>
      </c>
      <c r="AA2947" s="2">
        <v>0.64711805555555557</v>
      </c>
      <c r="AB2947" s="2">
        <v>0.82820601851851849</v>
      </c>
      <c r="AC2947" t="s">
        <v>45</v>
      </c>
      <c r="AD2947" t="s">
        <v>45</v>
      </c>
      <c r="AE2947" t="s">
        <v>45</v>
      </c>
      <c r="AF2947">
        <v>81</v>
      </c>
    </row>
    <row r="2948" spans="1:32">
      <c r="A2948">
        <v>4644</v>
      </c>
      <c r="B2948">
        <v>3744</v>
      </c>
      <c r="C2948" t="s">
        <v>3610</v>
      </c>
      <c r="D2948" t="s">
        <v>8344</v>
      </c>
      <c r="E2948" t="s">
        <v>48</v>
      </c>
      <c r="F2948" t="s">
        <v>15441</v>
      </c>
      <c r="G2948" t="s">
        <v>15442</v>
      </c>
      <c r="H2948" t="s">
        <v>70</v>
      </c>
      <c r="I2948" s="1">
        <v>26234</v>
      </c>
      <c r="J2948" t="s">
        <v>15443</v>
      </c>
      <c r="K2948" t="s">
        <v>15444</v>
      </c>
      <c r="L2948">
        <v>90815</v>
      </c>
      <c r="M2948" t="s">
        <v>70</v>
      </c>
      <c r="N2948" s="1">
        <v>44910</v>
      </c>
      <c r="O2948" s="1">
        <v>44915</v>
      </c>
      <c r="P2948">
        <v>53</v>
      </c>
      <c r="Q2948">
        <v>3</v>
      </c>
      <c r="R2948" t="s">
        <v>63</v>
      </c>
      <c r="S2948">
        <v>2</v>
      </c>
      <c r="T2948">
        <v>1</v>
      </c>
      <c r="U2948">
        <v>5</v>
      </c>
      <c r="V2948">
        <v>440</v>
      </c>
      <c r="W2948" t="s">
        <v>41</v>
      </c>
      <c r="X2948" t="s">
        <v>15445</v>
      </c>
      <c r="Y2948" t="s">
        <v>65</v>
      </c>
      <c r="Z2948" s="1">
        <v>44878</v>
      </c>
      <c r="AA2948" s="2">
        <v>0.28347222222222224</v>
      </c>
      <c r="AB2948" s="2">
        <v>0.6564120370370371</v>
      </c>
      <c r="AC2948" t="s">
        <v>45</v>
      </c>
      <c r="AD2948" t="s">
        <v>45</v>
      </c>
      <c r="AE2948" t="s">
        <v>45</v>
      </c>
      <c r="AF2948">
        <v>88</v>
      </c>
    </row>
    <row r="2949" spans="1:32">
      <c r="A2949">
        <v>4645</v>
      </c>
      <c r="B2949">
        <v>3745</v>
      </c>
      <c r="C2949" t="s">
        <v>133</v>
      </c>
      <c r="D2949" t="s">
        <v>514</v>
      </c>
      <c r="E2949" t="s">
        <v>34</v>
      </c>
      <c r="F2949" t="s">
        <v>15446</v>
      </c>
      <c r="G2949" t="s">
        <v>15447</v>
      </c>
      <c r="H2949" t="s">
        <v>171</v>
      </c>
      <c r="I2949" s="1">
        <v>27982</v>
      </c>
      <c r="J2949" t="s">
        <v>15448</v>
      </c>
      <c r="K2949" t="s">
        <v>15449</v>
      </c>
      <c r="L2949">
        <v>648</v>
      </c>
      <c r="M2949" t="s">
        <v>171</v>
      </c>
      <c r="N2949" s="1">
        <v>44774</v>
      </c>
      <c r="O2949" s="1">
        <v>44778</v>
      </c>
      <c r="P2949">
        <v>38</v>
      </c>
      <c r="Q2949">
        <v>2</v>
      </c>
      <c r="R2949" t="s">
        <v>63</v>
      </c>
      <c r="S2949">
        <v>1</v>
      </c>
      <c r="T2949">
        <v>0</v>
      </c>
      <c r="U2949">
        <v>4</v>
      </c>
      <c r="V2949">
        <v>256</v>
      </c>
      <c r="W2949" t="s">
        <v>41</v>
      </c>
      <c r="X2949" t="s">
        <v>15450</v>
      </c>
      <c r="Y2949" t="s">
        <v>43</v>
      </c>
      <c r="Z2949" s="1">
        <v>44743</v>
      </c>
      <c r="AA2949" s="2">
        <v>8.6944444444444449E-2</v>
      </c>
      <c r="AB2949" s="2">
        <v>0.33206018518518515</v>
      </c>
      <c r="AC2949" t="s">
        <v>44</v>
      </c>
      <c r="AD2949" t="s">
        <v>45</v>
      </c>
      <c r="AE2949" t="s">
        <v>44</v>
      </c>
      <c r="AF2949">
        <v>64</v>
      </c>
    </row>
    <row r="2950" spans="1:32">
      <c r="A2950">
        <v>4646</v>
      </c>
      <c r="B2950">
        <v>3746</v>
      </c>
      <c r="C2950" t="s">
        <v>7115</v>
      </c>
      <c r="D2950" t="s">
        <v>964</v>
      </c>
      <c r="E2950" t="s">
        <v>48</v>
      </c>
      <c r="F2950" t="s">
        <v>15451</v>
      </c>
      <c r="G2950" t="s">
        <v>15452</v>
      </c>
      <c r="H2950" t="s">
        <v>317</v>
      </c>
      <c r="I2950" s="1">
        <v>31464</v>
      </c>
      <c r="J2950" t="s">
        <v>15453</v>
      </c>
      <c r="K2950" t="s">
        <v>15454</v>
      </c>
      <c r="L2950">
        <v>23605</v>
      </c>
      <c r="M2950" t="s">
        <v>317</v>
      </c>
      <c r="N2950" s="1">
        <v>44687</v>
      </c>
      <c r="O2950" s="1">
        <v>44691</v>
      </c>
      <c r="P2950">
        <v>20</v>
      </c>
      <c r="Q2950">
        <v>1</v>
      </c>
      <c r="R2950" t="s">
        <v>63</v>
      </c>
      <c r="S2950">
        <v>4</v>
      </c>
      <c r="T2950">
        <v>1</v>
      </c>
      <c r="U2950">
        <v>4</v>
      </c>
      <c r="V2950">
        <v>264</v>
      </c>
      <c r="W2950" t="s">
        <v>54</v>
      </c>
      <c r="X2950" t="s">
        <v>15455</v>
      </c>
      <c r="Y2950" t="s">
        <v>65</v>
      </c>
      <c r="Z2950" s="1">
        <v>44671</v>
      </c>
      <c r="AA2950" s="2">
        <v>0.23055555555555554</v>
      </c>
      <c r="AB2950" s="2">
        <v>0.81450231481481483</v>
      </c>
      <c r="AC2950" t="s">
        <v>44</v>
      </c>
      <c r="AD2950" t="s">
        <v>45</v>
      </c>
      <c r="AE2950" t="s">
        <v>45</v>
      </c>
      <c r="AF2950">
        <v>66</v>
      </c>
    </row>
    <row r="2951" spans="1:32">
      <c r="A2951">
        <v>4647</v>
      </c>
      <c r="B2951">
        <v>3747</v>
      </c>
      <c r="C2951" t="s">
        <v>3342</v>
      </c>
      <c r="D2951" t="s">
        <v>5624</v>
      </c>
      <c r="E2951" t="s">
        <v>34</v>
      </c>
      <c r="F2951" t="s">
        <v>15456</v>
      </c>
      <c r="G2951" t="s">
        <v>15457</v>
      </c>
      <c r="H2951" t="s">
        <v>217</v>
      </c>
      <c r="I2951" s="1">
        <v>35030</v>
      </c>
      <c r="J2951" t="s">
        <v>15458</v>
      </c>
      <c r="K2951" t="s">
        <v>15459</v>
      </c>
      <c r="L2951">
        <v>40962</v>
      </c>
      <c r="M2951" t="s">
        <v>217</v>
      </c>
      <c r="N2951" s="1">
        <v>44601</v>
      </c>
      <c r="O2951" s="1">
        <v>44602</v>
      </c>
      <c r="P2951">
        <v>87</v>
      </c>
      <c r="Q2951">
        <v>4</v>
      </c>
      <c r="R2951" t="s">
        <v>40</v>
      </c>
      <c r="S2951">
        <v>2</v>
      </c>
      <c r="T2951">
        <v>2</v>
      </c>
      <c r="U2951">
        <v>1</v>
      </c>
      <c r="V2951">
        <v>233</v>
      </c>
      <c r="W2951" t="s">
        <v>54</v>
      </c>
      <c r="X2951" t="s">
        <v>15460</v>
      </c>
      <c r="Y2951" t="s">
        <v>43</v>
      </c>
      <c r="Z2951" s="1">
        <v>44571</v>
      </c>
      <c r="AA2951" s="2">
        <v>0.57513888888888887</v>
      </c>
      <c r="AB2951" s="2">
        <v>0.97652777777777777</v>
      </c>
      <c r="AC2951" t="s">
        <v>45</v>
      </c>
      <c r="AD2951" t="s">
        <v>44</v>
      </c>
      <c r="AE2951" t="s">
        <v>45</v>
      </c>
      <c r="AF2951">
        <v>233</v>
      </c>
    </row>
    <row r="2952" spans="1:32">
      <c r="A2952">
        <v>4648</v>
      </c>
      <c r="B2952">
        <v>3748</v>
      </c>
      <c r="C2952" t="s">
        <v>15461</v>
      </c>
      <c r="D2952" t="s">
        <v>12166</v>
      </c>
      <c r="E2952" t="s">
        <v>48</v>
      </c>
      <c r="F2952" t="s">
        <v>15462</v>
      </c>
      <c r="G2952" t="s">
        <v>15463</v>
      </c>
      <c r="H2952" t="s">
        <v>537</v>
      </c>
      <c r="I2952" s="1">
        <v>37028</v>
      </c>
      <c r="J2952" t="s">
        <v>15464</v>
      </c>
      <c r="K2952" t="s">
        <v>15465</v>
      </c>
      <c r="L2952">
        <v>56517</v>
      </c>
      <c r="M2952" t="s">
        <v>537</v>
      </c>
      <c r="N2952" s="1">
        <v>44677</v>
      </c>
      <c r="O2952" s="1">
        <v>44680</v>
      </c>
      <c r="P2952">
        <v>30</v>
      </c>
      <c r="Q2952">
        <v>2</v>
      </c>
      <c r="R2952" t="s">
        <v>40</v>
      </c>
      <c r="S2952">
        <v>3</v>
      </c>
      <c r="T2952">
        <v>0</v>
      </c>
      <c r="U2952">
        <v>3</v>
      </c>
      <c r="V2952">
        <v>636</v>
      </c>
      <c r="W2952" t="s">
        <v>54</v>
      </c>
      <c r="X2952" t="s">
        <v>15466</v>
      </c>
      <c r="Y2952" t="s">
        <v>81</v>
      </c>
      <c r="Z2952" s="1">
        <v>44641</v>
      </c>
      <c r="AA2952" s="2">
        <v>0.27015046296296297</v>
      </c>
      <c r="AB2952" s="2">
        <v>0.87172453703703701</v>
      </c>
      <c r="AC2952" t="s">
        <v>44</v>
      </c>
      <c r="AD2952" t="s">
        <v>44</v>
      </c>
      <c r="AE2952" t="s">
        <v>45</v>
      </c>
      <c r="AF2952">
        <v>212</v>
      </c>
    </row>
    <row r="2953" spans="1:32">
      <c r="A2953">
        <v>4649</v>
      </c>
      <c r="B2953">
        <v>3749</v>
      </c>
      <c r="C2953" t="s">
        <v>5955</v>
      </c>
      <c r="D2953" t="s">
        <v>12087</v>
      </c>
      <c r="E2953" t="s">
        <v>48</v>
      </c>
      <c r="F2953" t="s">
        <v>15467</v>
      </c>
      <c r="G2953" t="s">
        <v>15468</v>
      </c>
      <c r="H2953" t="s">
        <v>405</v>
      </c>
      <c r="I2953" s="1">
        <v>36583</v>
      </c>
      <c r="J2953" t="s">
        <v>15469</v>
      </c>
      <c r="K2953" t="s">
        <v>15470</v>
      </c>
      <c r="L2953">
        <v>55420</v>
      </c>
      <c r="M2953" t="s">
        <v>405</v>
      </c>
      <c r="N2953" s="1">
        <v>44903</v>
      </c>
      <c r="O2953" s="1">
        <v>44904</v>
      </c>
      <c r="P2953">
        <v>62</v>
      </c>
      <c r="Q2953">
        <v>3</v>
      </c>
      <c r="R2953" t="s">
        <v>63</v>
      </c>
      <c r="S2953">
        <v>4</v>
      </c>
      <c r="T2953">
        <v>2</v>
      </c>
      <c r="U2953">
        <v>1</v>
      </c>
      <c r="V2953">
        <v>83</v>
      </c>
      <c r="W2953" t="s">
        <v>54</v>
      </c>
      <c r="X2953" t="s">
        <v>15471</v>
      </c>
      <c r="Y2953" t="s">
        <v>43</v>
      </c>
      <c r="Z2953" s="1">
        <v>44881</v>
      </c>
      <c r="AA2953" s="2">
        <v>0.96660879629629637</v>
      </c>
      <c r="AB2953" s="2">
        <v>7.9074074074074074E-2</v>
      </c>
      <c r="AC2953" t="s">
        <v>45</v>
      </c>
      <c r="AD2953" t="s">
        <v>45</v>
      </c>
      <c r="AE2953" t="s">
        <v>45</v>
      </c>
      <c r="AF2953">
        <v>83</v>
      </c>
    </row>
    <row r="2954" spans="1:32">
      <c r="A2954">
        <v>4650</v>
      </c>
      <c r="B2954">
        <v>3750</v>
      </c>
      <c r="C2954" t="s">
        <v>6729</v>
      </c>
      <c r="D2954" t="s">
        <v>1209</v>
      </c>
      <c r="E2954" t="s">
        <v>34</v>
      </c>
      <c r="F2954" t="s">
        <v>15472</v>
      </c>
      <c r="G2954" t="s">
        <v>15473</v>
      </c>
      <c r="H2954" t="s">
        <v>109</v>
      </c>
      <c r="I2954" s="1">
        <v>28194</v>
      </c>
      <c r="J2954" t="s">
        <v>15474</v>
      </c>
      <c r="K2954" t="s">
        <v>13613</v>
      </c>
      <c r="L2954">
        <v>20936</v>
      </c>
      <c r="M2954" t="s">
        <v>109</v>
      </c>
      <c r="N2954" s="1">
        <v>44752</v>
      </c>
      <c r="O2954" s="1">
        <v>44753</v>
      </c>
      <c r="P2954">
        <v>15</v>
      </c>
      <c r="Q2954">
        <v>1</v>
      </c>
      <c r="R2954" t="s">
        <v>40</v>
      </c>
      <c r="S2954">
        <v>1</v>
      </c>
      <c r="T2954">
        <v>2</v>
      </c>
      <c r="U2954">
        <v>1</v>
      </c>
      <c r="V2954">
        <v>201</v>
      </c>
      <c r="W2954" t="s">
        <v>54</v>
      </c>
      <c r="X2954" t="s">
        <v>15475</v>
      </c>
      <c r="Y2954" t="s">
        <v>6</v>
      </c>
      <c r="Z2954" s="1">
        <v>44742</v>
      </c>
      <c r="AA2954" s="2">
        <v>0.57365740740740734</v>
      </c>
      <c r="AB2954" s="2">
        <v>0.13679398148148147</v>
      </c>
      <c r="AC2954" t="s">
        <v>44</v>
      </c>
      <c r="AD2954" t="s">
        <v>45</v>
      </c>
      <c r="AE2954" t="s">
        <v>45</v>
      </c>
      <c r="AF2954">
        <v>201</v>
      </c>
    </row>
    <row r="2955" spans="1:32">
      <c r="A2955">
        <v>4651</v>
      </c>
      <c r="B2955">
        <v>3751</v>
      </c>
      <c r="C2955" t="s">
        <v>3740</v>
      </c>
      <c r="D2955" t="s">
        <v>3784</v>
      </c>
      <c r="E2955" t="s">
        <v>34</v>
      </c>
      <c r="F2955" t="s">
        <v>15476</v>
      </c>
      <c r="G2955" t="s">
        <v>15477</v>
      </c>
      <c r="H2955" t="s">
        <v>60</v>
      </c>
      <c r="I2955" s="1">
        <v>17154</v>
      </c>
      <c r="J2955" t="s">
        <v>15478</v>
      </c>
      <c r="K2955" t="s">
        <v>15479</v>
      </c>
      <c r="L2955">
        <v>46577</v>
      </c>
      <c r="M2955" t="s">
        <v>60</v>
      </c>
      <c r="N2955" s="1">
        <v>44723</v>
      </c>
      <c r="O2955" s="1">
        <v>44724</v>
      </c>
      <c r="P2955">
        <v>5</v>
      </c>
      <c r="Q2955">
        <v>1</v>
      </c>
      <c r="R2955" t="s">
        <v>63</v>
      </c>
      <c r="S2955">
        <v>3</v>
      </c>
      <c r="T2955">
        <v>1</v>
      </c>
      <c r="U2955">
        <v>1</v>
      </c>
      <c r="V2955">
        <v>60</v>
      </c>
      <c r="W2955" t="s">
        <v>54</v>
      </c>
      <c r="X2955" t="s">
        <v>15480</v>
      </c>
      <c r="Y2955" t="s">
        <v>81</v>
      </c>
      <c r="Z2955" s="1">
        <v>44702</v>
      </c>
      <c r="AA2955" s="2">
        <v>0.52439814814814811</v>
      </c>
      <c r="AB2955" s="2">
        <v>0.68747685185185192</v>
      </c>
      <c r="AC2955" t="s">
        <v>44</v>
      </c>
      <c r="AD2955" t="s">
        <v>44</v>
      </c>
      <c r="AE2955" t="s">
        <v>45</v>
      </c>
      <c r="AF2955">
        <v>60</v>
      </c>
    </row>
    <row r="2956" spans="1:32">
      <c r="A2956">
        <v>4652</v>
      </c>
      <c r="B2956">
        <v>3752</v>
      </c>
      <c r="C2956" t="s">
        <v>2741</v>
      </c>
      <c r="D2956" t="s">
        <v>3541</v>
      </c>
      <c r="E2956" t="s">
        <v>34</v>
      </c>
      <c r="F2956" t="s">
        <v>15481</v>
      </c>
      <c r="G2956" t="s">
        <v>15482</v>
      </c>
      <c r="H2956" t="s">
        <v>418</v>
      </c>
      <c r="I2956" s="1">
        <v>20650</v>
      </c>
      <c r="J2956" t="s">
        <v>15483</v>
      </c>
      <c r="K2956" t="s">
        <v>8218</v>
      </c>
      <c r="L2956">
        <v>78212</v>
      </c>
      <c r="M2956" t="s">
        <v>418</v>
      </c>
      <c r="N2956" s="1">
        <v>44792</v>
      </c>
      <c r="O2956" s="1">
        <v>44793</v>
      </c>
      <c r="P2956">
        <v>69</v>
      </c>
      <c r="Q2956">
        <v>3</v>
      </c>
      <c r="R2956" t="s">
        <v>40</v>
      </c>
      <c r="S2956">
        <v>4</v>
      </c>
      <c r="T2956">
        <v>2</v>
      </c>
      <c r="U2956">
        <v>1</v>
      </c>
      <c r="V2956">
        <v>250</v>
      </c>
      <c r="W2956" t="s">
        <v>54</v>
      </c>
      <c r="X2956" t="s">
        <v>15484</v>
      </c>
      <c r="Y2956" t="s">
        <v>81</v>
      </c>
      <c r="Z2956" s="1">
        <v>44769</v>
      </c>
      <c r="AA2956" s="2">
        <v>0.84417824074074066</v>
      </c>
      <c r="AB2956" s="2">
        <v>0.19233796296296299</v>
      </c>
      <c r="AC2956" t="s">
        <v>45</v>
      </c>
      <c r="AD2956" t="s">
        <v>44</v>
      </c>
      <c r="AE2956" t="s">
        <v>44</v>
      </c>
      <c r="AF2956">
        <v>250</v>
      </c>
    </row>
    <row r="2957" spans="1:32">
      <c r="A2957">
        <v>4656</v>
      </c>
      <c r="B2957">
        <v>3756</v>
      </c>
      <c r="C2957" t="s">
        <v>15485</v>
      </c>
      <c r="D2957" t="s">
        <v>8360</v>
      </c>
      <c r="E2957" t="s">
        <v>48</v>
      </c>
      <c r="F2957" t="s">
        <v>15486</v>
      </c>
      <c r="G2957" t="s">
        <v>15487</v>
      </c>
      <c r="H2957" t="s">
        <v>179</v>
      </c>
      <c r="I2957" s="1">
        <v>32762</v>
      </c>
      <c r="J2957" t="s">
        <v>15488</v>
      </c>
      <c r="K2957" t="s">
        <v>9789</v>
      </c>
      <c r="L2957">
        <v>72596</v>
      </c>
      <c r="M2957" t="s">
        <v>179</v>
      </c>
      <c r="N2957" s="1">
        <v>44898</v>
      </c>
      <c r="O2957" s="1">
        <v>44899</v>
      </c>
      <c r="P2957">
        <v>55</v>
      </c>
      <c r="Q2957">
        <v>3</v>
      </c>
      <c r="R2957" t="s">
        <v>53</v>
      </c>
      <c r="S2957">
        <v>2</v>
      </c>
      <c r="T2957">
        <v>0</v>
      </c>
      <c r="U2957">
        <v>1</v>
      </c>
      <c r="V2957">
        <v>139</v>
      </c>
      <c r="W2957" t="s">
        <v>41</v>
      </c>
      <c r="X2957" t="s">
        <v>15489</v>
      </c>
      <c r="Y2957" t="s">
        <v>43</v>
      </c>
      <c r="Z2957" s="1">
        <v>44886</v>
      </c>
      <c r="AA2957" s="2">
        <v>0.90187499999999998</v>
      </c>
      <c r="AB2957" s="2">
        <v>0.5163078703703704</v>
      </c>
      <c r="AC2957" t="s">
        <v>44</v>
      </c>
      <c r="AD2957" t="s">
        <v>44</v>
      </c>
      <c r="AE2957" t="s">
        <v>44</v>
      </c>
      <c r="AF2957">
        <v>139</v>
      </c>
    </row>
    <row r="2958" spans="1:32">
      <c r="A2958">
        <v>4657</v>
      </c>
      <c r="B2958">
        <v>3757</v>
      </c>
      <c r="C2958" t="s">
        <v>1287</v>
      </c>
      <c r="D2958" t="s">
        <v>11962</v>
      </c>
      <c r="E2958" t="s">
        <v>48</v>
      </c>
      <c r="F2958" t="s">
        <v>15490</v>
      </c>
      <c r="G2958" t="s">
        <v>15491</v>
      </c>
      <c r="H2958" t="s">
        <v>317</v>
      </c>
      <c r="I2958" s="1">
        <v>21082</v>
      </c>
      <c r="J2958" t="s">
        <v>15492</v>
      </c>
      <c r="K2958" t="s">
        <v>15493</v>
      </c>
      <c r="L2958">
        <v>28642</v>
      </c>
      <c r="M2958" t="s">
        <v>317</v>
      </c>
      <c r="N2958" s="1">
        <v>44748</v>
      </c>
      <c r="O2958" s="1">
        <v>44749</v>
      </c>
      <c r="P2958">
        <v>73</v>
      </c>
      <c r="Q2958">
        <v>3</v>
      </c>
      <c r="R2958" t="s">
        <v>53</v>
      </c>
      <c r="S2958">
        <v>3</v>
      </c>
      <c r="T2958">
        <v>0</v>
      </c>
      <c r="U2958">
        <v>1</v>
      </c>
      <c r="V2958">
        <v>139</v>
      </c>
      <c r="W2958" t="s">
        <v>54</v>
      </c>
      <c r="X2958" t="s">
        <v>15494</v>
      </c>
      <c r="Y2958" t="s">
        <v>81</v>
      </c>
      <c r="Z2958" s="1">
        <v>44711</v>
      </c>
      <c r="AA2958" s="2">
        <v>0.2641087962962963</v>
      </c>
      <c r="AB2958" s="2">
        <v>0.11289351851851852</v>
      </c>
      <c r="AC2958" t="s">
        <v>45</v>
      </c>
      <c r="AD2958" t="s">
        <v>44</v>
      </c>
      <c r="AE2958" t="s">
        <v>44</v>
      </c>
      <c r="AF2958">
        <v>139</v>
      </c>
    </row>
    <row r="2959" spans="1:32">
      <c r="A2959">
        <v>4658</v>
      </c>
      <c r="B2959">
        <v>3758</v>
      </c>
      <c r="C2959" t="s">
        <v>988</v>
      </c>
      <c r="D2959" t="s">
        <v>1914</v>
      </c>
      <c r="E2959" t="s">
        <v>48</v>
      </c>
      <c r="F2959" t="s">
        <v>15495</v>
      </c>
      <c r="G2959" t="s">
        <v>15496</v>
      </c>
      <c r="H2959" t="s">
        <v>77</v>
      </c>
      <c r="I2959" s="1">
        <v>35331</v>
      </c>
      <c r="J2959" t="s">
        <v>15497</v>
      </c>
      <c r="K2959" t="s">
        <v>15498</v>
      </c>
      <c r="L2959">
        <v>81702</v>
      </c>
      <c r="M2959" t="s">
        <v>77</v>
      </c>
      <c r="N2959" s="1">
        <v>44658</v>
      </c>
      <c r="O2959" s="1">
        <v>44662</v>
      </c>
      <c r="P2959">
        <v>29</v>
      </c>
      <c r="Q2959">
        <v>2</v>
      </c>
      <c r="R2959" t="s">
        <v>63</v>
      </c>
      <c r="S2959">
        <v>1</v>
      </c>
      <c r="T2959">
        <v>0</v>
      </c>
      <c r="U2959">
        <v>4</v>
      </c>
      <c r="V2959">
        <v>332</v>
      </c>
      <c r="W2959" t="s">
        <v>54</v>
      </c>
      <c r="X2959" t="s">
        <v>15499</v>
      </c>
      <c r="Y2959" t="s">
        <v>65</v>
      </c>
      <c r="Z2959" s="1">
        <v>44620</v>
      </c>
      <c r="AA2959" s="2">
        <v>0.88634259259259263</v>
      </c>
      <c r="AB2959" s="2">
        <v>0.58548611111111104</v>
      </c>
      <c r="AC2959" t="s">
        <v>44</v>
      </c>
      <c r="AD2959" t="s">
        <v>44</v>
      </c>
      <c r="AE2959" t="s">
        <v>44</v>
      </c>
      <c r="AF2959">
        <v>83</v>
      </c>
    </row>
    <row r="2960" spans="1:32">
      <c r="A2960">
        <v>4659</v>
      </c>
      <c r="B2960">
        <v>3759</v>
      </c>
      <c r="C2960" t="s">
        <v>2816</v>
      </c>
      <c r="D2960" t="s">
        <v>2679</v>
      </c>
      <c r="E2960" t="s">
        <v>34</v>
      </c>
      <c r="F2960" t="s">
        <v>15500</v>
      </c>
      <c r="G2960" t="s">
        <v>15501</v>
      </c>
      <c r="H2960" t="s">
        <v>122</v>
      </c>
      <c r="I2960" s="1">
        <v>36684</v>
      </c>
      <c r="J2960" t="s">
        <v>15502</v>
      </c>
      <c r="K2960" t="s">
        <v>15503</v>
      </c>
      <c r="L2960">
        <v>99390</v>
      </c>
      <c r="M2960" t="s">
        <v>122</v>
      </c>
      <c r="N2960" s="1">
        <v>44621</v>
      </c>
      <c r="O2960" s="1">
        <v>44622</v>
      </c>
      <c r="P2960">
        <v>22</v>
      </c>
      <c r="Q2960">
        <v>1</v>
      </c>
      <c r="R2960" t="s">
        <v>53</v>
      </c>
      <c r="S2960">
        <v>1</v>
      </c>
      <c r="T2960">
        <v>0</v>
      </c>
      <c r="U2960">
        <v>1</v>
      </c>
      <c r="V2960">
        <v>136</v>
      </c>
      <c r="W2960" t="s">
        <v>54</v>
      </c>
      <c r="X2960" t="s">
        <v>15504</v>
      </c>
      <c r="Y2960" t="s">
        <v>81</v>
      </c>
      <c r="Z2960" s="1">
        <v>44583</v>
      </c>
      <c r="AA2960" s="2">
        <v>0.75635416666666666</v>
      </c>
      <c r="AB2960" s="2">
        <v>0.45554398148148145</v>
      </c>
      <c r="AC2960" t="s">
        <v>45</v>
      </c>
      <c r="AD2960" t="s">
        <v>44</v>
      </c>
      <c r="AE2960" t="s">
        <v>44</v>
      </c>
      <c r="AF2960">
        <v>136</v>
      </c>
    </row>
    <row r="2961" spans="1:32">
      <c r="A2961">
        <v>4661</v>
      </c>
      <c r="B2961">
        <v>3761</v>
      </c>
      <c r="C2961" t="s">
        <v>1127</v>
      </c>
      <c r="D2961" t="s">
        <v>9458</v>
      </c>
      <c r="E2961" t="s">
        <v>48</v>
      </c>
      <c r="F2961" t="s">
        <v>15505</v>
      </c>
      <c r="G2961" t="s">
        <v>15506</v>
      </c>
      <c r="H2961" t="s">
        <v>225</v>
      </c>
      <c r="I2961" s="1">
        <v>35487</v>
      </c>
      <c r="J2961" t="s">
        <v>15507</v>
      </c>
      <c r="K2961" t="s">
        <v>15508</v>
      </c>
      <c r="L2961">
        <v>50687</v>
      </c>
      <c r="M2961" t="s">
        <v>225</v>
      </c>
      <c r="N2961" s="1">
        <v>44839</v>
      </c>
      <c r="O2961" s="1">
        <v>44842</v>
      </c>
      <c r="P2961">
        <v>6</v>
      </c>
      <c r="Q2961">
        <v>1</v>
      </c>
      <c r="R2961" t="s">
        <v>40</v>
      </c>
      <c r="S2961">
        <v>2</v>
      </c>
      <c r="T2961">
        <v>1</v>
      </c>
      <c r="U2961">
        <v>3</v>
      </c>
      <c r="V2961">
        <v>663</v>
      </c>
      <c r="W2961" t="s">
        <v>54</v>
      </c>
      <c r="X2961" t="s">
        <v>15509</v>
      </c>
      <c r="Y2961" t="s">
        <v>65</v>
      </c>
      <c r="Z2961" s="1">
        <v>44830</v>
      </c>
      <c r="AA2961" s="2">
        <v>0.13376157407407407</v>
      </c>
      <c r="AB2961" s="2">
        <v>0.21134259259259258</v>
      </c>
      <c r="AC2961" t="s">
        <v>45</v>
      </c>
      <c r="AD2961" t="s">
        <v>44</v>
      </c>
      <c r="AE2961" t="s">
        <v>45</v>
      </c>
      <c r="AF2961">
        <v>221</v>
      </c>
    </row>
    <row r="2962" spans="1:32">
      <c r="A2962">
        <v>4664</v>
      </c>
      <c r="B2962">
        <v>3764</v>
      </c>
      <c r="C2962" t="s">
        <v>564</v>
      </c>
      <c r="D2962" t="s">
        <v>8554</v>
      </c>
      <c r="E2962" t="s">
        <v>48</v>
      </c>
      <c r="F2962" t="s">
        <v>15510</v>
      </c>
      <c r="G2962" t="s">
        <v>15511</v>
      </c>
      <c r="H2962" t="s">
        <v>70</v>
      </c>
      <c r="I2962" s="1">
        <v>34593</v>
      </c>
      <c r="J2962" t="s">
        <v>15512</v>
      </c>
      <c r="K2962" t="s">
        <v>15513</v>
      </c>
      <c r="L2962">
        <v>33804</v>
      </c>
      <c r="M2962" t="s">
        <v>70</v>
      </c>
      <c r="N2962" s="1">
        <v>44761</v>
      </c>
      <c r="O2962" s="1">
        <v>44765</v>
      </c>
      <c r="P2962">
        <v>26</v>
      </c>
      <c r="Q2962">
        <v>2</v>
      </c>
      <c r="R2962" t="s">
        <v>63</v>
      </c>
      <c r="S2962">
        <v>3</v>
      </c>
      <c r="T2962">
        <v>0</v>
      </c>
      <c r="U2962">
        <v>4</v>
      </c>
      <c r="V2962">
        <v>288</v>
      </c>
      <c r="W2962" t="s">
        <v>54</v>
      </c>
      <c r="X2962" t="s">
        <v>15514</v>
      </c>
      <c r="Y2962" t="s">
        <v>81</v>
      </c>
      <c r="Z2962" s="1">
        <v>44731</v>
      </c>
      <c r="AA2962" s="2">
        <v>0.98542824074074076</v>
      </c>
      <c r="AB2962" s="2">
        <v>0.39482638888888894</v>
      </c>
      <c r="AC2962" t="s">
        <v>45</v>
      </c>
      <c r="AD2962" t="s">
        <v>44</v>
      </c>
      <c r="AE2962" t="s">
        <v>44</v>
      </c>
      <c r="AF2962">
        <v>72</v>
      </c>
    </row>
    <row r="2963" spans="1:32">
      <c r="A2963">
        <v>4666</v>
      </c>
      <c r="B2963">
        <v>3766</v>
      </c>
      <c r="C2963" t="s">
        <v>4542</v>
      </c>
      <c r="D2963" t="s">
        <v>198</v>
      </c>
      <c r="E2963" t="s">
        <v>34</v>
      </c>
      <c r="F2963" t="s">
        <v>15515</v>
      </c>
      <c r="G2963">
        <v>9699014501</v>
      </c>
      <c r="H2963" t="s">
        <v>725</v>
      </c>
      <c r="I2963" s="1">
        <v>32054</v>
      </c>
      <c r="J2963" t="s">
        <v>15516</v>
      </c>
      <c r="K2963" t="s">
        <v>15517</v>
      </c>
      <c r="L2963">
        <v>2656</v>
      </c>
      <c r="M2963" t="s">
        <v>725</v>
      </c>
      <c r="N2963" s="1">
        <v>44902</v>
      </c>
      <c r="O2963" s="1">
        <v>44905</v>
      </c>
      <c r="P2963">
        <v>22</v>
      </c>
      <c r="Q2963">
        <v>1</v>
      </c>
      <c r="R2963" t="s">
        <v>53</v>
      </c>
      <c r="S2963">
        <v>2</v>
      </c>
      <c r="T2963">
        <v>0</v>
      </c>
      <c r="U2963">
        <v>3</v>
      </c>
      <c r="V2963">
        <v>408</v>
      </c>
      <c r="W2963" t="s">
        <v>41</v>
      </c>
      <c r="X2963" t="s">
        <v>15518</v>
      </c>
      <c r="Y2963" t="s">
        <v>81</v>
      </c>
      <c r="Z2963" s="1">
        <v>44863</v>
      </c>
      <c r="AA2963" s="2">
        <v>0.16168981481481481</v>
      </c>
      <c r="AB2963" s="2">
        <v>0.57887731481481486</v>
      </c>
      <c r="AC2963" t="s">
        <v>44</v>
      </c>
      <c r="AD2963" t="s">
        <v>44</v>
      </c>
      <c r="AE2963" t="s">
        <v>44</v>
      </c>
      <c r="AF2963">
        <v>136</v>
      </c>
    </row>
    <row r="2964" spans="1:32">
      <c r="A2964">
        <v>4667</v>
      </c>
      <c r="B2964">
        <v>3767</v>
      </c>
      <c r="C2964" t="s">
        <v>590</v>
      </c>
      <c r="D2964" t="s">
        <v>222</v>
      </c>
      <c r="E2964" t="s">
        <v>34</v>
      </c>
      <c r="F2964" t="s">
        <v>15519</v>
      </c>
      <c r="G2964" t="s">
        <v>15520</v>
      </c>
      <c r="H2964" t="s">
        <v>201</v>
      </c>
      <c r="I2964" s="1">
        <v>29080</v>
      </c>
      <c r="J2964" t="s">
        <v>15521</v>
      </c>
      <c r="K2964" t="s">
        <v>15522</v>
      </c>
      <c r="L2964">
        <v>92899</v>
      </c>
      <c r="M2964" t="s">
        <v>201</v>
      </c>
      <c r="N2964" s="1">
        <v>44762</v>
      </c>
      <c r="O2964" s="1">
        <v>44764</v>
      </c>
      <c r="P2964">
        <v>18</v>
      </c>
      <c r="Q2964">
        <v>1</v>
      </c>
      <c r="R2964" t="s">
        <v>40</v>
      </c>
      <c r="S2964">
        <v>2</v>
      </c>
      <c r="T2964">
        <v>0</v>
      </c>
      <c r="U2964">
        <v>2</v>
      </c>
      <c r="V2964">
        <v>446</v>
      </c>
      <c r="W2964" t="s">
        <v>54</v>
      </c>
      <c r="X2964" t="s">
        <v>15523</v>
      </c>
      <c r="Y2964" t="s">
        <v>65</v>
      </c>
      <c r="Z2964" s="1">
        <v>44727</v>
      </c>
      <c r="AA2964" s="2">
        <v>0.77263888888888888</v>
      </c>
      <c r="AB2964" s="2">
        <v>0.59192129629629631</v>
      </c>
      <c r="AC2964" t="s">
        <v>44</v>
      </c>
      <c r="AD2964" t="s">
        <v>45</v>
      </c>
      <c r="AE2964" t="s">
        <v>44</v>
      </c>
      <c r="AF2964">
        <v>223</v>
      </c>
    </row>
    <row r="2965" spans="1:32">
      <c r="A2965">
        <v>4669</v>
      </c>
      <c r="B2965">
        <v>3769</v>
      </c>
      <c r="C2965" t="s">
        <v>583</v>
      </c>
      <c r="D2965" t="s">
        <v>3611</v>
      </c>
      <c r="E2965" t="s">
        <v>48</v>
      </c>
      <c r="F2965" t="s">
        <v>15524</v>
      </c>
      <c r="G2965" t="s">
        <v>15525</v>
      </c>
      <c r="H2965" t="s">
        <v>171</v>
      </c>
      <c r="I2965" s="1">
        <v>18770</v>
      </c>
      <c r="J2965" t="s">
        <v>15526</v>
      </c>
      <c r="K2965" t="s">
        <v>15527</v>
      </c>
      <c r="L2965">
        <v>37567</v>
      </c>
      <c r="M2965" t="s">
        <v>171</v>
      </c>
      <c r="N2965" s="1">
        <v>44869</v>
      </c>
      <c r="O2965" s="1">
        <v>44871</v>
      </c>
      <c r="P2965">
        <v>16</v>
      </c>
      <c r="Q2965">
        <v>1</v>
      </c>
      <c r="R2965" t="s">
        <v>53</v>
      </c>
      <c r="S2965">
        <v>1</v>
      </c>
      <c r="T2965">
        <v>1</v>
      </c>
      <c r="U2965">
        <v>2</v>
      </c>
      <c r="V2965">
        <v>258</v>
      </c>
      <c r="W2965" t="s">
        <v>41</v>
      </c>
      <c r="X2965" t="s">
        <v>15528</v>
      </c>
      <c r="Y2965" t="s">
        <v>43</v>
      </c>
      <c r="Z2965" s="1">
        <v>44836</v>
      </c>
      <c r="AA2965" s="2">
        <v>0.83040509259259254</v>
      </c>
      <c r="AB2965" s="2">
        <v>0.4989467592592593</v>
      </c>
      <c r="AC2965" t="s">
        <v>45</v>
      </c>
      <c r="AD2965" t="s">
        <v>44</v>
      </c>
      <c r="AE2965" t="s">
        <v>45</v>
      </c>
      <c r="AF2965">
        <v>129</v>
      </c>
    </row>
    <row r="2966" spans="1:32">
      <c r="A2966">
        <v>4671</v>
      </c>
      <c r="B2966">
        <v>3771</v>
      </c>
      <c r="C2966" t="s">
        <v>822</v>
      </c>
      <c r="D2966" t="s">
        <v>3973</v>
      </c>
      <c r="E2966" t="s">
        <v>48</v>
      </c>
      <c r="F2966" t="s">
        <v>15529</v>
      </c>
      <c r="G2966" t="s">
        <v>15530</v>
      </c>
      <c r="H2966" t="s">
        <v>50</v>
      </c>
      <c r="I2966" s="1">
        <v>20704</v>
      </c>
      <c r="J2966" t="s">
        <v>15531</v>
      </c>
      <c r="K2966" t="s">
        <v>15532</v>
      </c>
      <c r="L2966">
        <v>6035</v>
      </c>
      <c r="M2966" t="s">
        <v>50</v>
      </c>
      <c r="N2966" s="1">
        <v>44632</v>
      </c>
      <c r="O2966" s="1">
        <v>44634</v>
      </c>
      <c r="P2966">
        <v>88</v>
      </c>
      <c r="Q2966">
        <v>4</v>
      </c>
      <c r="R2966" t="s">
        <v>53</v>
      </c>
      <c r="S2966">
        <v>2</v>
      </c>
      <c r="T2966">
        <v>2</v>
      </c>
      <c r="U2966">
        <v>2</v>
      </c>
      <c r="V2966">
        <v>246</v>
      </c>
      <c r="W2966" t="s">
        <v>41</v>
      </c>
      <c r="X2966" t="s">
        <v>15533</v>
      </c>
      <c r="Y2966" t="s">
        <v>65</v>
      </c>
      <c r="Z2966" s="1">
        <v>44620</v>
      </c>
      <c r="AA2966" s="2">
        <v>0.36024305555555558</v>
      </c>
      <c r="AB2966" s="2">
        <v>4.1944444444444444E-2</v>
      </c>
      <c r="AC2966" t="s">
        <v>44</v>
      </c>
      <c r="AD2966" t="s">
        <v>45</v>
      </c>
      <c r="AE2966" t="s">
        <v>44</v>
      </c>
      <c r="AF2966">
        <v>123</v>
      </c>
    </row>
    <row r="2967" spans="1:32">
      <c r="A2967">
        <v>4672</v>
      </c>
      <c r="B2967">
        <v>3772</v>
      </c>
      <c r="C2967" t="s">
        <v>3983</v>
      </c>
      <c r="D2967" t="s">
        <v>1433</v>
      </c>
      <c r="E2967" t="s">
        <v>48</v>
      </c>
      <c r="F2967" t="s">
        <v>15534</v>
      </c>
      <c r="G2967" t="s">
        <v>15535</v>
      </c>
      <c r="H2967" t="s">
        <v>86</v>
      </c>
      <c r="I2967" s="1">
        <v>26069</v>
      </c>
      <c r="J2967" t="s">
        <v>15536</v>
      </c>
      <c r="K2967" t="s">
        <v>7704</v>
      </c>
      <c r="L2967">
        <v>64401</v>
      </c>
      <c r="M2967" t="s">
        <v>86</v>
      </c>
      <c r="N2967" s="1">
        <v>44677</v>
      </c>
      <c r="O2967" s="1">
        <v>44681</v>
      </c>
      <c r="P2967">
        <v>57</v>
      </c>
      <c r="Q2967">
        <v>3</v>
      </c>
      <c r="R2967" t="s">
        <v>40</v>
      </c>
      <c r="S2967">
        <v>4</v>
      </c>
      <c r="T2967">
        <v>1</v>
      </c>
      <c r="U2967">
        <v>4</v>
      </c>
      <c r="V2967">
        <v>912</v>
      </c>
      <c r="W2967" t="s">
        <v>54</v>
      </c>
      <c r="X2967" t="s">
        <v>15537</v>
      </c>
      <c r="Y2967" t="s">
        <v>6</v>
      </c>
      <c r="Z2967" s="1">
        <v>44663</v>
      </c>
      <c r="AA2967" s="2">
        <v>0.38635416666666672</v>
      </c>
      <c r="AB2967" s="2">
        <v>0.75633101851851858</v>
      </c>
      <c r="AC2967" t="s">
        <v>44</v>
      </c>
      <c r="AD2967" t="s">
        <v>45</v>
      </c>
      <c r="AE2967" t="s">
        <v>45</v>
      </c>
      <c r="AF2967">
        <v>228</v>
      </c>
    </row>
    <row r="2968" spans="1:32">
      <c r="A2968">
        <v>4676</v>
      </c>
      <c r="B2968">
        <v>3776</v>
      </c>
      <c r="C2968" t="s">
        <v>2740</v>
      </c>
      <c r="D2968" t="s">
        <v>5624</v>
      </c>
      <c r="E2968" t="s">
        <v>34</v>
      </c>
      <c r="F2968" t="s">
        <v>15538</v>
      </c>
      <c r="G2968" t="s">
        <v>15539</v>
      </c>
      <c r="H2968" t="s">
        <v>280</v>
      </c>
      <c r="I2968" s="1">
        <v>22613</v>
      </c>
      <c r="J2968" t="s">
        <v>15540</v>
      </c>
      <c r="K2968" t="s">
        <v>6154</v>
      </c>
      <c r="L2968">
        <v>72023</v>
      </c>
      <c r="M2968" t="s">
        <v>280</v>
      </c>
      <c r="N2968" s="1">
        <v>44909</v>
      </c>
      <c r="O2968" s="1">
        <v>44911</v>
      </c>
      <c r="P2968">
        <v>94</v>
      </c>
      <c r="Q2968">
        <v>4</v>
      </c>
      <c r="R2968" t="s">
        <v>53</v>
      </c>
      <c r="S2968">
        <v>2</v>
      </c>
      <c r="T2968">
        <v>2</v>
      </c>
      <c r="U2968">
        <v>2</v>
      </c>
      <c r="V2968">
        <v>292</v>
      </c>
      <c r="W2968" t="s">
        <v>41</v>
      </c>
      <c r="X2968" t="s">
        <v>15541</v>
      </c>
      <c r="Y2968" t="s">
        <v>81</v>
      </c>
      <c r="Z2968" s="1">
        <v>44893</v>
      </c>
      <c r="AA2968" s="2">
        <v>0.96231481481481485</v>
      </c>
      <c r="AB2968" s="2">
        <v>0.93337962962962961</v>
      </c>
      <c r="AC2968" t="s">
        <v>44</v>
      </c>
      <c r="AD2968" t="s">
        <v>45</v>
      </c>
      <c r="AE2968" t="s">
        <v>44</v>
      </c>
      <c r="AF2968">
        <v>146</v>
      </c>
    </row>
    <row r="2969" spans="1:32">
      <c r="A2969">
        <v>4677</v>
      </c>
      <c r="B2969">
        <v>3777</v>
      </c>
      <c r="C2969" t="s">
        <v>276</v>
      </c>
      <c r="D2969" t="s">
        <v>1368</v>
      </c>
      <c r="E2969" t="s">
        <v>34</v>
      </c>
      <c r="F2969" t="s">
        <v>15542</v>
      </c>
      <c r="G2969" t="s">
        <v>15543</v>
      </c>
      <c r="H2969" t="s">
        <v>179</v>
      </c>
      <c r="I2969" s="1">
        <v>33804</v>
      </c>
      <c r="J2969" t="s">
        <v>15544</v>
      </c>
      <c r="K2969" t="s">
        <v>15545</v>
      </c>
      <c r="L2969">
        <v>41392</v>
      </c>
      <c r="M2969" t="s">
        <v>179</v>
      </c>
      <c r="N2969" s="1">
        <v>44890</v>
      </c>
      <c r="O2969" s="1">
        <v>44892</v>
      </c>
      <c r="P2969">
        <v>98</v>
      </c>
      <c r="Q2969">
        <v>4</v>
      </c>
      <c r="R2969" t="s">
        <v>63</v>
      </c>
      <c r="S2969">
        <v>2</v>
      </c>
      <c r="T2969">
        <v>1</v>
      </c>
      <c r="U2969">
        <v>2</v>
      </c>
      <c r="V2969">
        <v>130</v>
      </c>
      <c r="W2969" t="s">
        <v>54</v>
      </c>
      <c r="X2969" t="s">
        <v>15546</v>
      </c>
      <c r="Y2969" t="s">
        <v>43</v>
      </c>
      <c r="Z2969" s="1">
        <v>44877</v>
      </c>
      <c r="AA2969" s="2">
        <v>0.44435185185185189</v>
      </c>
      <c r="AB2969" s="2">
        <v>0.93913194444444448</v>
      </c>
      <c r="AC2969" t="s">
        <v>44</v>
      </c>
      <c r="AD2969" t="s">
        <v>44</v>
      </c>
      <c r="AE2969" t="s">
        <v>45</v>
      </c>
      <c r="AF2969">
        <v>65</v>
      </c>
    </row>
    <row r="2970" spans="1:32">
      <c r="A2970">
        <v>4678</v>
      </c>
      <c r="B2970">
        <v>3778</v>
      </c>
      <c r="C2970" t="s">
        <v>15547</v>
      </c>
      <c r="D2970" t="s">
        <v>1228</v>
      </c>
      <c r="E2970" t="s">
        <v>48</v>
      </c>
      <c r="F2970" t="s">
        <v>14409</v>
      </c>
      <c r="G2970" t="s">
        <v>15548</v>
      </c>
      <c r="H2970" t="s">
        <v>129</v>
      </c>
      <c r="I2970" s="1">
        <v>28939</v>
      </c>
      <c r="J2970" t="s">
        <v>15549</v>
      </c>
      <c r="K2970" t="s">
        <v>15550</v>
      </c>
      <c r="L2970">
        <v>11016</v>
      </c>
      <c r="M2970" t="s">
        <v>129</v>
      </c>
      <c r="N2970" s="1">
        <v>44945</v>
      </c>
      <c r="O2970" s="1">
        <v>44946</v>
      </c>
      <c r="P2970">
        <v>68</v>
      </c>
      <c r="Q2970">
        <v>3</v>
      </c>
      <c r="R2970" t="s">
        <v>63</v>
      </c>
      <c r="S2970">
        <v>1</v>
      </c>
      <c r="T2970">
        <v>0</v>
      </c>
      <c r="U2970">
        <v>1</v>
      </c>
      <c r="V2970">
        <v>75</v>
      </c>
      <c r="W2970" t="s">
        <v>41</v>
      </c>
      <c r="X2970" t="s">
        <v>15551</v>
      </c>
      <c r="Y2970" t="s">
        <v>65</v>
      </c>
      <c r="Z2970" s="1">
        <v>44917</v>
      </c>
      <c r="AA2970" s="2">
        <v>0.93819444444444444</v>
      </c>
      <c r="AB2970" s="2">
        <v>0.51027777777777772</v>
      </c>
      <c r="AC2970" t="s">
        <v>44</v>
      </c>
      <c r="AD2970" t="s">
        <v>45</v>
      </c>
      <c r="AE2970" t="s">
        <v>45</v>
      </c>
      <c r="AF2970">
        <v>75</v>
      </c>
    </row>
    <row r="2971" spans="1:32">
      <c r="A2971">
        <v>4680</v>
      </c>
      <c r="B2971">
        <v>3780</v>
      </c>
      <c r="C2971" t="s">
        <v>139</v>
      </c>
      <c r="D2971" t="s">
        <v>3358</v>
      </c>
      <c r="E2971" t="s">
        <v>34</v>
      </c>
      <c r="F2971" t="s">
        <v>15552</v>
      </c>
      <c r="G2971" t="s">
        <v>15553</v>
      </c>
      <c r="H2971" t="s">
        <v>725</v>
      </c>
      <c r="I2971" s="1">
        <v>22811</v>
      </c>
      <c r="J2971" t="s">
        <v>15554</v>
      </c>
      <c r="K2971" t="s">
        <v>13247</v>
      </c>
      <c r="L2971">
        <v>53319</v>
      </c>
      <c r="M2971" t="s">
        <v>725</v>
      </c>
      <c r="N2971" s="1">
        <v>44754</v>
      </c>
      <c r="O2971" s="1">
        <v>44757</v>
      </c>
      <c r="P2971">
        <v>83</v>
      </c>
      <c r="Q2971">
        <v>4</v>
      </c>
      <c r="R2971" t="s">
        <v>63</v>
      </c>
      <c r="S2971">
        <v>3</v>
      </c>
      <c r="T2971">
        <v>2</v>
      </c>
      <c r="U2971">
        <v>3</v>
      </c>
      <c r="V2971">
        <v>237</v>
      </c>
      <c r="W2971" t="s">
        <v>41</v>
      </c>
      <c r="X2971" t="s">
        <v>15555</v>
      </c>
      <c r="Y2971" t="s">
        <v>65</v>
      </c>
      <c r="Z2971" s="1">
        <v>44738</v>
      </c>
      <c r="AA2971" s="2">
        <v>0.12755787037037036</v>
      </c>
      <c r="AB2971" s="2">
        <v>0.18365740740740741</v>
      </c>
      <c r="AC2971" t="s">
        <v>44</v>
      </c>
      <c r="AD2971" t="s">
        <v>45</v>
      </c>
      <c r="AE2971" t="s">
        <v>45</v>
      </c>
      <c r="AF2971">
        <v>79</v>
      </c>
    </row>
    <row r="2972" spans="1:32">
      <c r="A2972">
        <v>4681</v>
      </c>
      <c r="B2972">
        <v>3781</v>
      </c>
      <c r="C2972" t="s">
        <v>908</v>
      </c>
      <c r="D2972" t="s">
        <v>1263</v>
      </c>
      <c r="E2972" t="s">
        <v>34</v>
      </c>
      <c r="F2972" t="s">
        <v>15556</v>
      </c>
      <c r="G2972">
        <v>2023403608</v>
      </c>
      <c r="H2972" t="s">
        <v>725</v>
      </c>
      <c r="I2972" s="1">
        <v>26661</v>
      </c>
      <c r="J2972" t="s">
        <v>15557</v>
      </c>
      <c r="K2972" t="s">
        <v>15558</v>
      </c>
      <c r="L2972">
        <v>18117</v>
      </c>
      <c r="M2972" t="s">
        <v>725</v>
      </c>
      <c r="N2972" s="1">
        <v>44658</v>
      </c>
      <c r="O2972" s="1">
        <v>44663</v>
      </c>
      <c r="P2972">
        <v>45</v>
      </c>
      <c r="Q2972">
        <v>2</v>
      </c>
      <c r="R2972" t="s">
        <v>40</v>
      </c>
      <c r="S2972">
        <v>2</v>
      </c>
      <c r="T2972">
        <v>2</v>
      </c>
      <c r="U2972">
        <v>5</v>
      </c>
      <c r="V2972">
        <v>1145</v>
      </c>
      <c r="W2972" t="s">
        <v>41</v>
      </c>
      <c r="X2972" t="s">
        <v>15559</v>
      </c>
      <c r="Y2972" t="s">
        <v>65</v>
      </c>
      <c r="Z2972" s="1">
        <v>44638</v>
      </c>
      <c r="AA2972" s="2">
        <v>0.31673611111111111</v>
      </c>
      <c r="AB2972" s="2">
        <v>0.58078703703703705</v>
      </c>
      <c r="AC2972" t="s">
        <v>45</v>
      </c>
      <c r="AD2972" t="s">
        <v>44</v>
      </c>
      <c r="AE2972" t="s">
        <v>44</v>
      </c>
      <c r="AF2972">
        <v>229</v>
      </c>
    </row>
    <row r="2973" spans="1:32">
      <c r="A2973">
        <v>4682</v>
      </c>
      <c r="B2973">
        <v>3782</v>
      </c>
      <c r="C2973" t="s">
        <v>139</v>
      </c>
      <c r="D2973" t="s">
        <v>1765</v>
      </c>
      <c r="E2973" t="s">
        <v>48</v>
      </c>
      <c r="F2973" t="s">
        <v>15560</v>
      </c>
      <c r="G2973" t="s">
        <v>15561</v>
      </c>
      <c r="H2973" t="s">
        <v>60</v>
      </c>
      <c r="I2973" s="1">
        <v>35280</v>
      </c>
      <c r="J2973" t="s">
        <v>15562</v>
      </c>
      <c r="K2973" t="s">
        <v>14991</v>
      </c>
      <c r="L2973">
        <v>41843</v>
      </c>
      <c r="M2973" t="s">
        <v>60</v>
      </c>
      <c r="N2973" s="1">
        <v>44640</v>
      </c>
      <c r="O2973" s="1">
        <v>44641</v>
      </c>
      <c r="P2973">
        <v>51</v>
      </c>
      <c r="Q2973">
        <v>3</v>
      </c>
      <c r="R2973" t="s">
        <v>40</v>
      </c>
      <c r="S2973">
        <v>4</v>
      </c>
      <c r="T2973">
        <v>0</v>
      </c>
      <c r="U2973">
        <v>1</v>
      </c>
      <c r="V2973">
        <v>247</v>
      </c>
      <c r="W2973" t="s">
        <v>54</v>
      </c>
      <c r="X2973" t="s">
        <v>15563</v>
      </c>
      <c r="Y2973" t="s">
        <v>6</v>
      </c>
      <c r="Z2973" s="1">
        <v>44601</v>
      </c>
      <c r="AA2973" s="2">
        <v>0.41193287037037035</v>
      </c>
      <c r="AB2973" s="2">
        <v>0.14677083333333332</v>
      </c>
      <c r="AC2973" t="s">
        <v>45</v>
      </c>
      <c r="AD2973" t="s">
        <v>45</v>
      </c>
      <c r="AE2973" t="s">
        <v>44</v>
      </c>
      <c r="AF2973">
        <v>247</v>
      </c>
    </row>
    <row r="2974" spans="1:32">
      <c r="A2974">
        <v>4685</v>
      </c>
      <c r="B2974">
        <v>3785</v>
      </c>
      <c r="C2974" t="s">
        <v>8452</v>
      </c>
      <c r="D2974" t="s">
        <v>15564</v>
      </c>
      <c r="E2974" t="s">
        <v>34</v>
      </c>
      <c r="F2974" t="s">
        <v>15565</v>
      </c>
      <c r="G2974" t="s">
        <v>15566</v>
      </c>
      <c r="H2974" t="s">
        <v>171</v>
      </c>
      <c r="I2974" s="1">
        <v>37467</v>
      </c>
      <c r="J2974" t="s">
        <v>15567</v>
      </c>
      <c r="K2974" t="s">
        <v>3075</v>
      </c>
      <c r="L2974">
        <v>54673</v>
      </c>
      <c r="M2974" t="s">
        <v>171</v>
      </c>
      <c r="N2974" s="1">
        <v>44810</v>
      </c>
      <c r="O2974" s="1">
        <v>44811</v>
      </c>
      <c r="P2974">
        <v>86</v>
      </c>
      <c r="Q2974">
        <v>4</v>
      </c>
      <c r="R2974" t="s">
        <v>63</v>
      </c>
      <c r="S2974">
        <v>4</v>
      </c>
      <c r="T2974">
        <v>2</v>
      </c>
      <c r="U2974">
        <v>1</v>
      </c>
      <c r="V2974">
        <v>81</v>
      </c>
      <c r="W2974" t="s">
        <v>54</v>
      </c>
      <c r="X2974" t="s">
        <v>15568</v>
      </c>
      <c r="Y2974" t="s">
        <v>43</v>
      </c>
      <c r="Z2974" s="1">
        <v>44800</v>
      </c>
      <c r="AA2974" s="2">
        <v>0.3873611111111111</v>
      </c>
      <c r="AB2974" s="2">
        <v>0.42148148148148151</v>
      </c>
      <c r="AC2974" t="s">
        <v>45</v>
      </c>
      <c r="AD2974" t="s">
        <v>45</v>
      </c>
      <c r="AE2974" t="s">
        <v>45</v>
      </c>
      <c r="AF2974">
        <v>81</v>
      </c>
    </row>
    <row r="2975" spans="1:32">
      <c r="A2975">
        <v>4686</v>
      </c>
      <c r="B2975">
        <v>3786</v>
      </c>
      <c r="C2975" t="s">
        <v>602</v>
      </c>
      <c r="D2975" t="s">
        <v>435</v>
      </c>
      <c r="E2975" t="s">
        <v>34</v>
      </c>
      <c r="F2975" t="s">
        <v>15569</v>
      </c>
      <c r="G2975" t="s">
        <v>15570</v>
      </c>
      <c r="H2975" t="s">
        <v>225</v>
      </c>
      <c r="I2975" s="1">
        <v>33546</v>
      </c>
      <c r="J2975" t="s">
        <v>15571</v>
      </c>
      <c r="K2975" t="s">
        <v>4128</v>
      </c>
      <c r="L2975">
        <v>88540</v>
      </c>
      <c r="M2975" t="s">
        <v>225</v>
      </c>
      <c r="N2975" s="1">
        <v>44880</v>
      </c>
      <c r="O2975" s="1">
        <v>44882</v>
      </c>
      <c r="P2975">
        <v>17</v>
      </c>
      <c r="Q2975">
        <v>1</v>
      </c>
      <c r="R2975" t="s">
        <v>63</v>
      </c>
      <c r="S2975">
        <v>4</v>
      </c>
      <c r="T2975">
        <v>2</v>
      </c>
      <c r="U2975">
        <v>2</v>
      </c>
      <c r="V2975">
        <v>156</v>
      </c>
      <c r="W2975" t="s">
        <v>41</v>
      </c>
      <c r="X2975" t="s">
        <v>15572</v>
      </c>
      <c r="Y2975" t="s">
        <v>81</v>
      </c>
      <c r="Z2975" s="1">
        <v>44870</v>
      </c>
      <c r="AA2975" s="2">
        <v>0.81541666666666668</v>
      </c>
      <c r="AB2975" s="2">
        <v>2.1851851851851848E-2</v>
      </c>
      <c r="AC2975" t="s">
        <v>44</v>
      </c>
      <c r="AD2975" t="s">
        <v>44</v>
      </c>
      <c r="AE2975" t="s">
        <v>44</v>
      </c>
      <c r="AF2975">
        <v>78</v>
      </c>
    </row>
    <row r="2976" spans="1:32">
      <c r="A2976">
        <v>4687</v>
      </c>
      <c r="B2976">
        <v>3787</v>
      </c>
      <c r="C2976" t="s">
        <v>7814</v>
      </c>
      <c r="D2976" t="s">
        <v>3066</v>
      </c>
      <c r="E2976" t="s">
        <v>48</v>
      </c>
      <c r="F2976" t="s">
        <v>15573</v>
      </c>
      <c r="G2976" t="s">
        <v>15574</v>
      </c>
      <c r="H2976" t="s">
        <v>129</v>
      </c>
      <c r="I2976" s="1">
        <v>18042</v>
      </c>
      <c r="J2976" t="s">
        <v>15575</v>
      </c>
      <c r="K2976" t="s">
        <v>15576</v>
      </c>
      <c r="L2976">
        <v>97068</v>
      </c>
      <c r="M2976" t="s">
        <v>129</v>
      </c>
      <c r="N2976" s="1">
        <v>44726</v>
      </c>
      <c r="O2976" s="1">
        <v>44729</v>
      </c>
      <c r="P2976">
        <v>89</v>
      </c>
      <c r="Q2976">
        <v>4</v>
      </c>
      <c r="R2976" t="s">
        <v>63</v>
      </c>
      <c r="S2976">
        <v>4</v>
      </c>
      <c r="T2976">
        <v>1</v>
      </c>
      <c r="U2976">
        <v>3</v>
      </c>
      <c r="V2976">
        <v>237</v>
      </c>
      <c r="W2976" t="s">
        <v>41</v>
      </c>
      <c r="X2976" t="s">
        <v>15577</v>
      </c>
      <c r="Y2976" t="s">
        <v>65</v>
      </c>
      <c r="Z2976" s="1">
        <v>44690</v>
      </c>
      <c r="AA2976" s="2">
        <v>0.73570601851851858</v>
      </c>
      <c r="AB2976" s="2">
        <v>0.85319444444444448</v>
      </c>
      <c r="AC2976" t="s">
        <v>45</v>
      </c>
      <c r="AD2976" t="s">
        <v>44</v>
      </c>
      <c r="AE2976" t="s">
        <v>44</v>
      </c>
      <c r="AF2976">
        <v>79</v>
      </c>
    </row>
    <row r="2977" spans="1:32">
      <c r="A2977">
        <v>4688</v>
      </c>
      <c r="B2977">
        <v>3788</v>
      </c>
      <c r="C2977" t="s">
        <v>9356</v>
      </c>
      <c r="D2977" t="s">
        <v>5012</v>
      </c>
      <c r="E2977" t="s">
        <v>34</v>
      </c>
      <c r="F2977" t="s">
        <v>15578</v>
      </c>
      <c r="G2977" t="s">
        <v>15579</v>
      </c>
      <c r="H2977" t="s">
        <v>295</v>
      </c>
      <c r="I2977" s="1">
        <v>20452</v>
      </c>
      <c r="J2977" t="s">
        <v>15580</v>
      </c>
      <c r="K2977" t="s">
        <v>15581</v>
      </c>
      <c r="L2977">
        <v>32417</v>
      </c>
      <c r="M2977" t="s">
        <v>295</v>
      </c>
      <c r="N2977" s="1">
        <v>44751</v>
      </c>
      <c r="O2977" s="1">
        <v>44754</v>
      </c>
      <c r="P2977">
        <v>26</v>
      </c>
      <c r="Q2977">
        <v>2</v>
      </c>
      <c r="R2977" t="s">
        <v>63</v>
      </c>
      <c r="S2977">
        <v>2</v>
      </c>
      <c r="T2977">
        <v>1</v>
      </c>
      <c r="U2977">
        <v>3</v>
      </c>
      <c r="V2977">
        <v>180</v>
      </c>
      <c r="W2977" t="s">
        <v>54</v>
      </c>
      <c r="X2977" t="s">
        <v>15582</v>
      </c>
      <c r="Y2977" t="s">
        <v>43</v>
      </c>
      <c r="Z2977" s="1">
        <v>44719</v>
      </c>
      <c r="AA2977" s="2">
        <v>0.4727777777777778</v>
      </c>
      <c r="AB2977" s="2">
        <v>0.59995370370370371</v>
      </c>
      <c r="AC2977" t="s">
        <v>45</v>
      </c>
      <c r="AD2977" t="s">
        <v>44</v>
      </c>
      <c r="AE2977" t="s">
        <v>44</v>
      </c>
      <c r="AF2977">
        <v>60</v>
      </c>
    </row>
    <row r="2978" spans="1:32">
      <c r="A2978">
        <v>4690</v>
      </c>
      <c r="B2978">
        <v>3790</v>
      </c>
      <c r="C2978" t="s">
        <v>1566</v>
      </c>
      <c r="D2978" t="s">
        <v>1790</v>
      </c>
      <c r="E2978" t="s">
        <v>48</v>
      </c>
      <c r="F2978" t="s">
        <v>15583</v>
      </c>
      <c r="G2978" t="s">
        <v>15584</v>
      </c>
      <c r="H2978" t="s">
        <v>129</v>
      </c>
      <c r="I2978" s="1">
        <v>28321</v>
      </c>
      <c r="J2978" t="s">
        <v>15585</v>
      </c>
      <c r="K2978" t="s">
        <v>4566</v>
      </c>
      <c r="L2978">
        <v>4636</v>
      </c>
      <c r="M2978" t="s">
        <v>129</v>
      </c>
      <c r="N2978" s="1">
        <v>44611</v>
      </c>
      <c r="O2978" s="1">
        <v>44612</v>
      </c>
      <c r="P2978">
        <v>17</v>
      </c>
      <c r="Q2978">
        <v>1</v>
      </c>
      <c r="R2978" t="s">
        <v>63</v>
      </c>
      <c r="S2978">
        <v>3</v>
      </c>
      <c r="T2978">
        <v>1</v>
      </c>
      <c r="U2978">
        <v>1</v>
      </c>
      <c r="V2978">
        <v>63</v>
      </c>
      <c r="W2978" t="s">
        <v>41</v>
      </c>
      <c r="X2978" t="s">
        <v>15586</v>
      </c>
      <c r="Y2978" t="s">
        <v>65</v>
      </c>
      <c r="Z2978" s="1">
        <v>44585</v>
      </c>
      <c r="AA2978" s="2">
        <v>0.3979050925925926</v>
      </c>
      <c r="AB2978" s="2">
        <v>0.56751157407407404</v>
      </c>
      <c r="AC2978" t="s">
        <v>44</v>
      </c>
      <c r="AD2978" t="s">
        <v>44</v>
      </c>
      <c r="AE2978" t="s">
        <v>44</v>
      </c>
      <c r="AF2978">
        <v>63</v>
      </c>
    </row>
    <row r="2979" spans="1:32">
      <c r="A2979">
        <v>4691</v>
      </c>
      <c r="B2979">
        <v>3791</v>
      </c>
      <c r="C2979" t="s">
        <v>8452</v>
      </c>
      <c r="D2979" t="s">
        <v>7445</v>
      </c>
      <c r="E2979" t="s">
        <v>48</v>
      </c>
      <c r="F2979" t="s">
        <v>15587</v>
      </c>
      <c r="G2979" t="s">
        <v>15588</v>
      </c>
      <c r="H2979" t="s">
        <v>164</v>
      </c>
      <c r="I2979" s="1">
        <v>35283</v>
      </c>
      <c r="J2979" t="s">
        <v>15589</v>
      </c>
      <c r="K2979" t="s">
        <v>15590</v>
      </c>
      <c r="L2979">
        <v>25028</v>
      </c>
      <c r="M2979" t="s">
        <v>164</v>
      </c>
      <c r="N2979" s="1">
        <v>44765</v>
      </c>
      <c r="O2979" s="1">
        <v>44766</v>
      </c>
      <c r="P2979">
        <v>4</v>
      </c>
      <c r="Q2979">
        <v>1</v>
      </c>
      <c r="R2979" t="s">
        <v>53</v>
      </c>
      <c r="S2979">
        <v>1</v>
      </c>
      <c r="T2979">
        <v>1</v>
      </c>
      <c r="U2979">
        <v>1</v>
      </c>
      <c r="V2979">
        <v>148</v>
      </c>
      <c r="W2979" t="s">
        <v>41</v>
      </c>
      <c r="X2979" t="s">
        <v>15591</v>
      </c>
      <c r="Y2979" t="s">
        <v>6</v>
      </c>
      <c r="Z2979" s="1">
        <v>44752</v>
      </c>
      <c r="AA2979" s="2">
        <v>0.11021990740740741</v>
      </c>
      <c r="AB2979" s="2">
        <v>9.3194444444444455E-2</v>
      </c>
      <c r="AC2979" t="s">
        <v>44</v>
      </c>
      <c r="AD2979" t="s">
        <v>45</v>
      </c>
      <c r="AE2979" t="s">
        <v>45</v>
      </c>
      <c r="AF2979">
        <v>148</v>
      </c>
    </row>
    <row r="2980" spans="1:32">
      <c r="A2980">
        <v>4692</v>
      </c>
      <c r="B2980">
        <v>3792</v>
      </c>
      <c r="C2980" t="s">
        <v>3766</v>
      </c>
      <c r="D2980" t="s">
        <v>5209</v>
      </c>
      <c r="E2980" t="s">
        <v>34</v>
      </c>
      <c r="F2980" t="s">
        <v>15592</v>
      </c>
      <c r="G2980" t="s">
        <v>15593</v>
      </c>
      <c r="H2980" t="s">
        <v>725</v>
      </c>
      <c r="I2980" s="1">
        <v>29400</v>
      </c>
      <c r="J2980" t="s">
        <v>15594</v>
      </c>
      <c r="K2980" t="s">
        <v>15595</v>
      </c>
      <c r="L2980">
        <v>64089</v>
      </c>
      <c r="M2980" t="s">
        <v>725</v>
      </c>
      <c r="N2980" s="1">
        <v>44747</v>
      </c>
      <c r="O2980" s="1">
        <v>44749</v>
      </c>
      <c r="P2980">
        <v>99</v>
      </c>
      <c r="Q2980">
        <v>4</v>
      </c>
      <c r="R2980" t="s">
        <v>40</v>
      </c>
      <c r="S2980">
        <v>1</v>
      </c>
      <c r="T2980">
        <v>0</v>
      </c>
      <c r="U2980">
        <v>2</v>
      </c>
      <c r="V2980">
        <v>452</v>
      </c>
      <c r="W2980" t="s">
        <v>41</v>
      </c>
      <c r="X2980" t="s">
        <v>15596</v>
      </c>
      <c r="Y2980" t="s">
        <v>81</v>
      </c>
      <c r="Z2980" s="1">
        <v>44712</v>
      </c>
      <c r="AA2980" s="2">
        <v>0.28893518518518518</v>
      </c>
      <c r="AB2980" s="2">
        <v>0.94004629629629621</v>
      </c>
      <c r="AC2980" t="s">
        <v>44</v>
      </c>
      <c r="AD2980" t="s">
        <v>45</v>
      </c>
      <c r="AE2980" t="s">
        <v>44</v>
      </c>
      <c r="AF2980">
        <v>226</v>
      </c>
    </row>
    <row r="2981" spans="1:32">
      <c r="A2981">
        <v>4694</v>
      </c>
      <c r="B2981">
        <v>3794</v>
      </c>
      <c r="C2981" t="s">
        <v>662</v>
      </c>
      <c r="D2981" t="s">
        <v>11454</v>
      </c>
      <c r="E2981" t="s">
        <v>48</v>
      </c>
      <c r="F2981" t="s">
        <v>15597</v>
      </c>
      <c r="G2981" t="s">
        <v>15598</v>
      </c>
      <c r="H2981" t="s">
        <v>171</v>
      </c>
      <c r="I2981" s="1">
        <v>32308</v>
      </c>
      <c r="J2981" t="s">
        <v>15599</v>
      </c>
      <c r="K2981" t="s">
        <v>15600</v>
      </c>
      <c r="L2981">
        <v>76431</v>
      </c>
      <c r="M2981" t="s">
        <v>171</v>
      </c>
      <c r="N2981" s="1">
        <v>44593</v>
      </c>
      <c r="O2981" s="1">
        <v>44598</v>
      </c>
      <c r="P2981">
        <v>67</v>
      </c>
      <c r="Q2981">
        <v>3</v>
      </c>
      <c r="R2981" t="s">
        <v>53</v>
      </c>
      <c r="S2981">
        <v>4</v>
      </c>
      <c r="T2981">
        <v>2</v>
      </c>
      <c r="U2981">
        <v>5</v>
      </c>
      <c r="V2981">
        <v>715</v>
      </c>
      <c r="W2981" t="s">
        <v>54</v>
      </c>
      <c r="X2981" t="s">
        <v>15601</v>
      </c>
      <c r="Y2981" t="s">
        <v>65</v>
      </c>
      <c r="Z2981" s="1">
        <v>44579</v>
      </c>
      <c r="AA2981" s="2">
        <v>0.94049768518518517</v>
      </c>
      <c r="AB2981" s="2">
        <v>0.50445601851851851</v>
      </c>
      <c r="AC2981" t="s">
        <v>44</v>
      </c>
      <c r="AD2981" t="s">
        <v>44</v>
      </c>
      <c r="AE2981" t="s">
        <v>45</v>
      </c>
      <c r="AF2981">
        <v>143</v>
      </c>
    </row>
    <row r="2982" spans="1:32">
      <c r="A2982">
        <v>4695</v>
      </c>
      <c r="B2982">
        <v>3795</v>
      </c>
      <c r="C2982" t="s">
        <v>4649</v>
      </c>
      <c r="D2982" t="s">
        <v>1733</v>
      </c>
      <c r="E2982" t="s">
        <v>48</v>
      </c>
      <c r="F2982" t="s">
        <v>15602</v>
      </c>
      <c r="G2982" t="s">
        <v>15603</v>
      </c>
      <c r="H2982" t="s">
        <v>309</v>
      </c>
      <c r="I2982" s="1">
        <v>27652</v>
      </c>
      <c r="J2982" t="s">
        <v>15604</v>
      </c>
      <c r="K2982" t="s">
        <v>15605</v>
      </c>
      <c r="L2982">
        <v>82223</v>
      </c>
      <c r="M2982" t="s">
        <v>309</v>
      </c>
      <c r="N2982" s="1">
        <v>44882</v>
      </c>
      <c r="O2982" s="1">
        <v>44884</v>
      </c>
      <c r="P2982">
        <v>66</v>
      </c>
      <c r="Q2982">
        <v>3</v>
      </c>
      <c r="R2982" t="s">
        <v>40</v>
      </c>
      <c r="S2982">
        <v>4</v>
      </c>
      <c r="T2982">
        <v>0</v>
      </c>
      <c r="U2982">
        <v>2</v>
      </c>
      <c r="V2982">
        <v>424</v>
      </c>
      <c r="W2982" t="s">
        <v>41</v>
      </c>
      <c r="X2982" t="s">
        <v>15606</v>
      </c>
      <c r="Y2982" t="s">
        <v>81</v>
      </c>
      <c r="Z2982" s="1">
        <v>44867</v>
      </c>
      <c r="AA2982" s="2">
        <v>0.36858796296296298</v>
      </c>
      <c r="AB2982" s="2">
        <v>0.2011226851851852</v>
      </c>
      <c r="AC2982" t="s">
        <v>45</v>
      </c>
      <c r="AD2982" t="s">
        <v>44</v>
      </c>
      <c r="AE2982" t="s">
        <v>45</v>
      </c>
      <c r="AF2982">
        <v>212</v>
      </c>
    </row>
    <row r="2983" spans="1:32">
      <c r="A2983">
        <v>4698</v>
      </c>
      <c r="B2983">
        <v>3798</v>
      </c>
      <c r="C2983" t="s">
        <v>995</v>
      </c>
      <c r="D2983" t="s">
        <v>2923</v>
      </c>
      <c r="E2983" t="s">
        <v>48</v>
      </c>
      <c r="F2983" t="s">
        <v>15607</v>
      </c>
      <c r="G2983" t="s">
        <v>15608</v>
      </c>
      <c r="H2983" t="s">
        <v>37</v>
      </c>
      <c r="I2983" s="1">
        <v>30009</v>
      </c>
      <c r="J2983" t="s">
        <v>15609</v>
      </c>
      <c r="K2983" t="s">
        <v>14760</v>
      </c>
      <c r="L2983">
        <v>35148</v>
      </c>
      <c r="M2983" t="s">
        <v>37</v>
      </c>
      <c r="N2983" s="1">
        <v>44949</v>
      </c>
      <c r="O2983" s="1">
        <v>44951</v>
      </c>
      <c r="P2983">
        <v>83</v>
      </c>
      <c r="Q2983">
        <v>4</v>
      </c>
      <c r="R2983" t="s">
        <v>63</v>
      </c>
      <c r="S2983">
        <v>1</v>
      </c>
      <c r="T2983">
        <v>2</v>
      </c>
      <c r="U2983">
        <v>2</v>
      </c>
      <c r="V2983">
        <v>150</v>
      </c>
      <c r="W2983" t="s">
        <v>41</v>
      </c>
      <c r="X2983" t="s">
        <v>15610</v>
      </c>
      <c r="Y2983" t="s">
        <v>43</v>
      </c>
      <c r="Z2983" s="1">
        <v>44923</v>
      </c>
      <c r="AA2983" s="2">
        <v>0.5836689814814815</v>
      </c>
      <c r="AB2983" s="2">
        <v>0.3273611111111111</v>
      </c>
      <c r="AC2983" t="s">
        <v>45</v>
      </c>
      <c r="AD2983" t="s">
        <v>45</v>
      </c>
      <c r="AE2983" t="s">
        <v>44</v>
      </c>
      <c r="AF2983">
        <v>75</v>
      </c>
    </row>
    <row r="2984" spans="1:32">
      <c r="A2984">
        <v>4699</v>
      </c>
      <c r="B2984">
        <v>3799</v>
      </c>
      <c r="C2984" t="s">
        <v>90</v>
      </c>
      <c r="D2984" t="s">
        <v>57</v>
      </c>
      <c r="E2984" t="s">
        <v>34</v>
      </c>
      <c r="F2984" t="s">
        <v>15611</v>
      </c>
      <c r="G2984">
        <v>4029710153</v>
      </c>
      <c r="H2984" t="s">
        <v>201</v>
      </c>
      <c r="I2984" s="1">
        <v>37487</v>
      </c>
      <c r="J2984" t="s">
        <v>15612</v>
      </c>
      <c r="K2984" t="s">
        <v>5642</v>
      </c>
      <c r="L2984">
        <v>25896</v>
      </c>
      <c r="M2984" t="s">
        <v>201</v>
      </c>
      <c r="N2984" s="1">
        <v>44766</v>
      </c>
      <c r="O2984" s="1">
        <v>44767</v>
      </c>
      <c r="P2984">
        <v>15</v>
      </c>
      <c r="Q2984">
        <v>1</v>
      </c>
      <c r="R2984" t="s">
        <v>40</v>
      </c>
      <c r="S2984">
        <v>3</v>
      </c>
      <c r="T2984">
        <v>2</v>
      </c>
      <c r="U2984">
        <v>1</v>
      </c>
      <c r="V2984">
        <v>236</v>
      </c>
      <c r="W2984" t="s">
        <v>41</v>
      </c>
      <c r="X2984" t="s">
        <v>15613</v>
      </c>
      <c r="Y2984" t="s">
        <v>81</v>
      </c>
      <c r="Z2984" s="1">
        <v>44740</v>
      </c>
      <c r="AA2984" s="2">
        <v>0.11219907407407408</v>
      </c>
      <c r="AB2984" s="2">
        <v>0.50864583333333335</v>
      </c>
      <c r="AC2984" t="s">
        <v>45</v>
      </c>
      <c r="AD2984" t="s">
        <v>45</v>
      </c>
      <c r="AE2984" t="s">
        <v>45</v>
      </c>
      <c r="AF2984">
        <v>236</v>
      </c>
    </row>
    <row r="2985" spans="1:32">
      <c r="A2985">
        <v>4700</v>
      </c>
      <c r="B2985">
        <v>3800</v>
      </c>
      <c r="C2985" t="s">
        <v>2673</v>
      </c>
      <c r="D2985" t="s">
        <v>2616</v>
      </c>
      <c r="E2985" t="s">
        <v>48</v>
      </c>
      <c r="F2985" t="s">
        <v>15614</v>
      </c>
      <c r="G2985" t="s">
        <v>15615</v>
      </c>
      <c r="H2985" t="s">
        <v>295</v>
      </c>
      <c r="I2985" s="1">
        <v>20457</v>
      </c>
      <c r="J2985" t="s">
        <v>15616</v>
      </c>
      <c r="K2985" t="s">
        <v>9461</v>
      </c>
      <c r="L2985">
        <v>67977</v>
      </c>
      <c r="M2985" t="s">
        <v>295</v>
      </c>
      <c r="N2985" s="1">
        <v>44666</v>
      </c>
      <c r="O2985" s="1">
        <v>44670</v>
      </c>
      <c r="P2985">
        <v>87</v>
      </c>
      <c r="Q2985">
        <v>4</v>
      </c>
      <c r="R2985" t="s">
        <v>40</v>
      </c>
      <c r="S2985">
        <v>4</v>
      </c>
      <c r="T2985">
        <v>1</v>
      </c>
      <c r="U2985">
        <v>4</v>
      </c>
      <c r="V2985">
        <v>976</v>
      </c>
      <c r="W2985" t="s">
        <v>41</v>
      </c>
      <c r="X2985" t="s">
        <v>15617</v>
      </c>
      <c r="Y2985" t="s">
        <v>65</v>
      </c>
      <c r="Z2985" s="1">
        <v>44647</v>
      </c>
      <c r="AA2985" s="2">
        <v>0.44327546296296294</v>
      </c>
      <c r="AB2985" s="2">
        <v>0.6315277777777778</v>
      </c>
      <c r="AC2985" t="s">
        <v>45</v>
      </c>
      <c r="AD2985" t="s">
        <v>45</v>
      </c>
      <c r="AE2985" t="s">
        <v>44</v>
      </c>
      <c r="AF2985">
        <v>244</v>
      </c>
    </row>
    <row r="2986" spans="1:32">
      <c r="A2986">
        <v>4701</v>
      </c>
      <c r="B2986">
        <v>3801</v>
      </c>
      <c r="C2986" t="s">
        <v>621</v>
      </c>
      <c r="D2986" t="s">
        <v>3066</v>
      </c>
      <c r="E2986" t="s">
        <v>48</v>
      </c>
      <c r="F2986" t="s">
        <v>15618</v>
      </c>
      <c r="G2986" t="s">
        <v>15619</v>
      </c>
      <c r="H2986" t="s">
        <v>109</v>
      </c>
      <c r="I2986" s="1">
        <v>38742</v>
      </c>
      <c r="J2986" t="s">
        <v>15620</v>
      </c>
      <c r="K2986" t="s">
        <v>15621</v>
      </c>
      <c r="L2986">
        <v>70959</v>
      </c>
      <c r="M2986" t="s">
        <v>109</v>
      </c>
      <c r="N2986" s="1">
        <v>44846</v>
      </c>
      <c r="O2986" s="1">
        <v>44847</v>
      </c>
      <c r="P2986">
        <v>18</v>
      </c>
      <c r="Q2986">
        <v>1</v>
      </c>
      <c r="R2986" t="s">
        <v>40</v>
      </c>
      <c r="S2986">
        <v>4</v>
      </c>
      <c r="T2986">
        <v>1</v>
      </c>
      <c r="U2986">
        <v>1</v>
      </c>
      <c r="V2986">
        <v>203</v>
      </c>
      <c r="W2986" t="s">
        <v>54</v>
      </c>
      <c r="X2986" t="s">
        <v>15622</v>
      </c>
      <c r="Y2986" t="s">
        <v>43</v>
      </c>
      <c r="Z2986" s="1">
        <v>44832</v>
      </c>
      <c r="AA2986" s="2">
        <v>0.66116898148148151</v>
      </c>
      <c r="AB2986" s="2">
        <v>0.38253472222222223</v>
      </c>
      <c r="AC2986" t="s">
        <v>44</v>
      </c>
      <c r="AD2986" t="s">
        <v>45</v>
      </c>
      <c r="AE2986" t="s">
        <v>44</v>
      </c>
      <c r="AF2986">
        <v>203</v>
      </c>
    </row>
    <row r="2987" spans="1:32">
      <c r="A2987">
        <v>4702</v>
      </c>
      <c r="B2987">
        <v>3802</v>
      </c>
      <c r="C2987" t="s">
        <v>4178</v>
      </c>
      <c r="D2987" t="s">
        <v>2850</v>
      </c>
      <c r="E2987" t="s">
        <v>48</v>
      </c>
      <c r="F2987" t="s">
        <v>15623</v>
      </c>
      <c r="G2987" t="s">
        <v>15624</v>
      </c>
      <c r="H2987" t="s">
        <v>457</v>
      </c>
      <c r="I2987" s="1">
        <v>38013</v>
      </c>
      <c r="J2987" t="s">
        <v>15625</v>
      </c>
      <c r="K2987" t="s">
        <v>15626</v>
      </c>
      <c r="L2987">
        <v>12488</v>
      </c>
      <c r="M2987" t="s">
        <v>457</v>
      </c>
      <c r="N2987" s="1">
        <v>44887</v>
      </c>
      <c r="O2987" s="1">
        <v>44891</v>
      </c>
      <c r="P2987">
        <v>74</v>
      </c>
      <c r="Q2987">
        <v>3</v>
      </c>
      <c r="R2987" t="s">
        <v>63</v>
      </c>
      <c r="S2987">
        <v>3</v>
      </c>
      <c r="T2987">
        <v>1</v>
      </c>
      <c r="U2987">
        <v>4</v>
      </c>
      <c r="V2987">
        <v>276</v>
      </c>
      <c r="W2987" t="s">
        <v>54</v>
      </c>
      <c r="X2987" t="s">
        <v>15627</v>
      </c>
      <c r="Y2987" t="s">
        <v>65</v>
      </c>
      <c r="Z2987" s="1">
        <v>44850</v>
      </c>
      <c r="AA2987" s="2">
        <v>0.6457060185185185</v>
      </c>
      <c r="AB2987" s="2">
        <v>0.48565972222222226</v>
      </c>
      <c r="AC2987" t="s">
        <v>44</v>
      </c>
      <c r="AD2987" t="s">
        <v>45</v>
      </c>
      <c r="AE2987" t="s">
        <v>45</v>
      </c>
      <c r="AF2987">
        <v>69</v>
      </c>
    </row>
    <row r="2988" spans="1:32">
      <c r="A2988">
        <v>4704</v>
      </c>
      <c r="B2988">
        <v>3804</v>
      </c>
      <c r="C2988" t="s">
        <v>583</v>
      </c>
      <c r="D2988" t="s">
        <v>57</v>
      </c>
      <c r="E2988" t="s">
        <v>34</v>
      </c>
      <c r="F2988" t="s">
        <v>15628</v>
      </c>
      <c r="G2988" t="s">
        <v>15629</v>
      </c>
      <c r="H2988" t="s">
        <v>109</v>
      </c>
      <c r="I2988" s="1">
        <v>25185</v>
      </c>
      <c r="J2988" t="s">
        <v>15630</v>
      </c>
      <c r="K2988" t="s">
        <v>15631</v>
      </c>
      <c r="L2988">
        <v>22278</v>
      </c>
      <c r="M2988" t="s">
        <v>109</v>
      </c>
      <c r="N2988" s="1">
        <v>44785</v>
      </c>
      <c r="O2988" s="1">
        <v>44786</v>
      </c>
      <c r="P2988">
        <v>50</v>
      </c>
      <c r="Q2988">
        <v>2</v>
      </c>
      <c r="R2988" t="s">
        <v>63</v>
      </c>
      <c r="S2988">
        <v>4</v>
      </c>
      <c r="T2988">
        <v>0</v>
      </c>
      <c r="U2988">
        <v>1</v>
      </c>
      <c r="V2988">
        <v>77</v>
      </c>
      <c r="W2988" t="s">
        <v>41</v>
      </c>
      <c r="X2988" t="s">
        <v>15632</v>
      </c>
      <c r="Y2988" t="s">
        <v>81</v>
      </c>
      <c r="Z2988" s="1">
        <v>44767</v>
      </c>
      <c r="AA2988" s="2">
        <v>0.46770833333333334</v>
      </c>
      <c r="AB2988" s="2">
        <v>0.47697916666666668</v>
      </c>
      <c r="AC2988" t="s">
        <v>45</v>
      </c>
      <c r="AD2988" t="s">
        <v>44</v>
      </c>
      <c r="AE2988" t="s">
        <v>45</v>
      </c>
      <c r="AF2988">
        <v>77</v>
      </c>
    </row>
    <row r="2989" spans="1:32">
      <c r="A2989">
        <v>4705</v>
      </c>
      <c r="B2989">
        <v>3805</v>
      </c>
      <c r="C2989" t="s">
        <v>1515</v>
      </c>
      <c r="D2989" t="s">
        <v>716</v>
      </c>
      <c r="E2989" t="s">
        <v>48</v>
      </c>
      <c r="F2989" t="s">
        <v>15633</v>
      </c>
      <c r="G2989" t="s">
        <v>15634</v>
      </c>
      <c r="H2989" t="s">
        <v>941</v>
      </c>
      <c r="I2989" s="1">
        <v>17771</v>
      </c>
      <c r="J2989" t="s">
        <v>15635</v>
      </c>
      <c r="K2989" t="s">
        <v>15636</v>
      </c>
      <c r="L2989">
        <v>39803</v>
      </c>
      <c r="M2989" t="s">
        <v>941</v>
      </c>
      <c r="N2989" s="1">
        <v>44739</v>
      </c>
      <c r="O2989" s="1">
        <v>44741</v>
      </c>
      <c r="P2989">
        <v>14</v>
      </c>
      <c r="Q2989">
        <v>1</v>
      </c>
      <c r="R2989" t="s">
        <v>63</v>
      </c>
      <c r="S2989">
        <v>4</v>
      </c>
      <c r="T2989">
        <v>1</v>
      </c>
      <c r="U2989">
        <v>2</v>
      </c>
      <c r="V2989">
        <v>134</v>
      </c>
      <c r="W2989" t="s">
        <v>54</v>
      </c>
      <c r="X2989" t="s">
        <v>15637</v>
      </c>
      <c r="Y2989" t="s">
        <v>81</v>
      </c>
      <c r="Z2989" s="1">
        <v>44712</v>
      </c>
      <c r="AA2989" s="2">
        <v>0.21484953703703702</v>
      </c>
      <c r="AB2989" s="2">
        <v>4.7812500000000001E-2</v>
      </c>
      <c r="AC2989" t="s">
        <v>45</v>
      </c>
      <c r="AD2989" t="s">
        <v>45</v>
      </c>
      <c r="AE2989" t="s">
        <v>45</v>
      </c>
      <c r="AF2989">
        <v>67</v>
      </c>
    </row>
    <row r="2990" spans="1:32">
      <c r="A2990">
        <v>4707</v>
      </c>
      <c r="B2990">
        <v>3807</v>
      </c>
      <c r="C2990" t="s">
        <v>183</v>
      </c>
      <c r="D2990" t="s">
        <v>2587</v>
      </c>
      <c r="E2990" t="s">
        <v>48</v>
      </c>
      <c r="F2990" t="s">
        <v>15638</v>
      </c>
      <c r="G2990" t="s">
        <v>15639</v>
      </c>
      <c r="H2990" t="s">
        <v>129</v>
      </c>
      <c r="I2990" s="1">
        <v>24661</v>
      </c>
      <c r="J2990" t="s">
        <v>15640</v>
      </c>
      <c r="K2990" t="s">
        <v>15641</v>
      </c>
      <c r="L2990">
        <v>80053</v>
      </c>
      <c r="M2990" t="s">
        <v>129</v>
      </c>
      <c r="N2990" s="1">
        <v>44728</v>
      </c>
      <c r="O2990" s="1">
        <v>44733</v>
      </c>
      <c r="P2990">
        <v>1</v>
      </c>
      <c r="Q2990">
        <v>1</v>
      </c>
      <c r="R2990" t="s">
        <v>53</v>
      </c>
      <c r="S2990">
        <v>4</v>
      </c>
      <c r="T2990">
        <v>2</v>
      </c>
      <c r="U2990">
        <v>5</v>
      </c>
      <c r="V2990">
        <v>605</v>
      </c>
      <c r="W2990" t="s">
        <v>41</v>
      </c>
      <c r="X2990" t="s">
        <v>15642</v>
      </c>
      <c r="Y2990" t="s">
        <v>43</v>
      </c>
      <c r="Z2990" s="1">
        <v>44700</v>
      </c>
      <c r="AA2990" s="2">
        <v>0.61203703703703705</v>
      </c>
      <c r="AB2990" s="2">
        <v>0.47667824074074078</v>
      </c>
      <c r="AC2990" t="s">
        <v>44</v>
      </c>
      <c r="AD2990" t="s">
        <v>45</v>
      </c>
      <c r="AE2990" t="s">
        <v>45</v>
      </c>
      <c r="AF2990">
        <v>121</v>
      </c>
    </row>
    <row r="2991" spans="1:32">
      <c r="A2991">
        <v>4709</v>
      </c>
      <c r="B2991">
        <v>3809</v>
      </c>
      <c r="C2991" t="s">
        <v>534</v>
      </c>
      <c r="D2991" t="s">
        <v>378</v>
      </c>
      <c r="E2991" t="s">
        <v>34</v>
      </c>
      <c r="F2991" t="s">
        <v>15643</v>
      </c>
      <c r="G2991" t="s">
        <v>15644</v>
      </c>
      <c r="H2991" t="s">
        <v>50</v>
      </c>
      <c r="I2991" s="1">
        <v>25121</v>
      </c>
      <c r="J2991" t="s">
        <v>15645</v>
      </c>
      <c r="K2991" t="s">
        <v>3407</v>
      </c>
      <c r="L2991">
        <v>25319</v>
      </c>
      <c r="M2991" t="s">
        <v>50</v>
      </c>
      <c r="N2991" s="1">
        <v>44594</v>
      </c>
      <c r="O2991" s="1">
        <v>44596</v>
      </c>
      <c r="P2991">
        <v>24</v>
      </c>
      <c r="Q2991">
        <v>1</v>
      </c>
      <c r="R2991" t="s">
        <v>40</v>
      </c>
      <c r="S2991">
        <v>2</v>
      </c>
      <c r="T2991">
        <v>0</v>
      </c>
      <c r="U2991">
        <v>2</v>
      </c>
      <c r="V2991">
        <v>408</v>
      </c>
      <c r="W2991" t="s">
        <v>54</v>
      </c>
      <c r="X2991" t="s">
        <v>15646</v>
      </c>
      <c r="Y2991" t="s">
        <v>6</v>
      </c>
      <c r="Z2991" s="1">
        <v>44583</v>
      </c>
      <c r="AA2991" s="2">
        <v>8.818287037037037E-2</v>
      </c>
      <c r="AB2991" s="2">
        <v>0.20325231481481479</v>
      </c>
      <c r="AC2991" t="s">
        <v>45</v>
      </c>
      <c r="AD2991" t="s">
        <v>44</v>
      </c>
      <c r="AE2991" t="s">
        <v>45</v>
      </c>
      <c r="AF2991">
        <v>204</v>
      </c>
    </row>
    <row r="2992" spans="1:32">
      <c r="A2992">
        <v>4713</v>
      </c>
      <c r="B2992">
        <v>3813</v>
      </c>
      <c r="C2992" t="s">
        <v>2616</v>
      </c>
      <c r="D2992" t="s">
        <v>359</v>
      </c>
      <c r="E2992" t="s">
        <v>34</v>
      </c>
      <c r="F2992" t="s">
        <v>15647</v>
      </c>
      <c r="G2992" t="s">
        <v>15648</v>
      </c>
      <c r="H2992" t="s">
        <v>156</v>
      </c>
      <c r="I2992" s="1">
        <v>18381</v>
      </c>
      <c r="J2992" t="s">
        <v>15649</v>
      </c>
      <c r="K2992" t="s">
        <v>15650</v>
      </c>
      <c r="L2992">
        <v>37985</v>
      </c>
      <c r="M2992" t="s">
        <v>156</v>
      </c>
      <c r="N2992" s="1">
        <v>44694</v>
      </c>
      <c r="O2992" s="1">
        <v>44699</v>
      </c>
      <c r="P2992">
        <v>91</v>
      </c>
      <c r="Q2992">
        <v>4</v>
      </c>
      <c r="R2992" t="s">
        <v>53</v>
      </c>
      <c r="S2992">
        <v>2</v>
      </c>
      <c r="T2992">
        <v>0</v>
      </c>
      <c r="U2992">
        <v>5</v>
      </c>
      <c r="V2992">
        <v>670</v>
      </c>
      <c r="W2992" t="s">
        <v>41</v>
      </c>
      <c r="X2992" t="s">
        <v>15651</v>
      </c>
      <c r="Y2992" t="s">
        <v>6</v>
      </c>
      <c r="Z2992" s="1">
        <v>44667</v>
      </c>
      <c r="AA2992" s="2">
        <v>0.35031250000000003</v>
      </c>
      <c r="AB2992" s="2">
        <v>0.22729166666666667</v>
      </c>
      <c r="AC2992" t="s">
        <v>44</v>
      </c>
      <c r="AD2992" t="s">
        <v>44</v>
      </c>
      <c r="AE2992" t="s">
        <v>45</v>
      </c>
      <c r="AF2992">
        <v>134</v>
      </c>
    </row>
    <row r="2993" spans="1:32">
      <c r="A2993">
        <v>4714</v>
      </c>
      <c r="B2993">
        <v>3814</v>
      </c>
      <c r="C2993" t="s">
        <v>945</v>
      </c>
      <c r="D2993" t="s">
        <v>2712</v>
      </c>
      <c r="E2993" t="s">
        <v>48</v>
      </c>
      <c r="F2993" t="s">
        <v>15652</v>
      </c>
      <c r="G2993">
        <v>8692989789</v>
      </c>
      <c r="H2993" t="s">
        <v>272</v>
      </c>
      <c r="I2993" s="1">
        <v>26704</v>
      </c>
      <c r="J2993" t="s">
        <v>15653</v>
      </c>
      <c r="K2993" t="s">
        <v>15654</v>
      </c>
      <c r="L2993">
        <v>40095</v>
      </c>
      <c r="M2993" t="s">
        <v>272</v>
      </c>
      <c r="N2993" s="1">
        <v>44626</v>
      </c>
      <c r="O2993" s="1">
        <v>44627</v>
      </c>
      <c r="P2993">
        <v>40</v>
      </c>
      <c r="Q2993">
        <v>2</v>
      </c>
      <c r="R2993" t="s">
        <v>53</v>
      </c>
      <c r="S2993">
        <v>1</v>
      </c>
      <c r="T2993">
        <v>2</v>
      </c>
      <c r="U2993">
        <v>1</v>
      </c>
      <c r="V2993">
        <v>136</v>
      </c>
      <c r="W2993" t="s">
        <v>54</v>
      </c>
      <c r="X2993" t="s">
        <v>15655</v>
      </c>
      <c r="Y2993" t="s">
        <v>43</v>
      </c>
      <c r="Z2993" s="1">
        <v>44608</v>
      </c>
      <c r="AA2993" s="2">
        <v>0.85494212962962957</v>
      </c>
      <c r="AB2993" s="2">
        <v>0.29163194444444446</v>
      </c>
      <c r="AC2993" t="s">
        <v>44</v>
      </c>
      <c r="AD2993" t="s">
        <v>45</v>
      </c>
      <c r="AE2993" t="s">
        <v>45</v>
      </c>
      <c r="AF2993">
        <v>136</v>
      </c>
    </row>
    <row r="2994" spans="1:32">
      <c r="A2994">
        <v>4718</v>
      </c>
      <c r="B2994">
        <v>3818</v>
      </c>
      <c r="C2994" t="s">
        <v>175</v>
      </c>
      <c r="D2994" t="s">
        <v>3440</v>
      </c>
      <c r="E2994" t="s">
        <v>34</v>
      </c>
      <c r="F2994" t="s">
        <v>15656</v>
      </c>
      <c r="G2994" t="s">
        <v>15657</v>
      </c>
      <c r="H2994" t="s">
        <v>457</v>
      </c>
      <c r="I2994" s="1">
        <v>20127</v>
      </c>
      <c r="J2994" t="s">
        <v>15658</v>
      </c>
      <c r="K2994" t="s">
        <v>9594</v>
      </c>
      <c r="L2994">
        <v>63693</v>
      </c>
      <c r="M2994" t="s">
        <v>457</v>
      </c>
      <c r="N2994" s="1">
        <v>44775</v>
      </c>
      <c r="O2994" s="1">
        <v>44776</v>
      </c>
      <c r="P2994">
        <v>47</v>
      </c>
      <c r="Q2994">
        <v>2</v>
      </c>
      <c r="R2994" t="s">
        <v>63</v>
      </c>
      <c r="S2994">
        <v>3</v>
      </c>
      <c r="T2994">
        <v>0</v>
      </c>
      <c r="U2994">
        <v>1</v>
      </c>
      <c r="V2994">
        <v>62</v>
      </c>
      <c r="W2994" t="s">
        <v>54</v>
      </c>
      <c r="X2994" t="s">
        <v>15659</v>
      </c>
      <c r="Y2994" t="s">
        <v>81</v>
      </c>
      <c r="Z2994" s="1">
        <v>44741</v>
      </c>
      <c r="AA2994" s="2">
        <v>0.97982638888888884</v>
      </c>
      <c r="AB2994" s="2">
        <v>2.9687500000000002E-2</v>
      </c>
      <c r="AC2994" t="s">
        <v>44</v>
      </c>
      <c r="AD2994" t="s">
        <v>44</v>
      </c>
      <c r="AE2994" t="s">
        <v>44</v>
      </c>
      <c r="AF2994">
        <v>62</v>
      </c>
    </row>
    <row r="2995" spans="1:32">
      <c r="A2995">
        <v>4719</v>
      </c>
      <c r="B2995">
        <v>3819</v>
      </c>
      <c r="C2995" t="s">
        <v>908</v>
      </c>
      <c r="D2995" t="s">
        <v>1404</v>
      </c>
      <c r="E2995" t="s">
        <v>48</v>
      </c>
      <c r="F2995" t="s">
        <v>15660</v>
      </c>
      <c r="G2995">
        <v>9467497955</v>
      </c>
      <c r="H2995" t="s">
        <v>77</v>
      </c>
      <c r="I2995" s="1">
        <v>19784</v>
      </c>
      <c r="J2995" t="s">
        <v>15661</v>
      </c>
      <c r="K2995" t="s">
        <v>15662</v>
      </c>
      <c r="L2995">
        <v>2460</v>
      </c>
      <c r="M2995" t="s">
        <v>77</v>
      </c>
      <c r="N2995" s="1">
        <v>44877</v>
      </c>
      <c r="O2995" s="1">
        <v>44880</v>
      </c>
      <c r="P2995">
        <v>48</v>
      </c>
      <c r="Q2995">
        <v>2</v>
      </c>
      <c r="R2995" t="s">
        <v>40</v>
      </c>
      <c r="S2995">
        <v>3</v>
      </c>
      <c r="T2995">
        <v>2</v>
      </c>
      <c r="U2995">
        <v>3</v>
      </c>
      <c r="V2995">
        <v>747</v>
      </c>
      <c r="W2995" t="s">
        <v>41</v>
      </c>
      <c r="X2995" t="s">
        <v>15663</v>
      </c>
      <c r="Y2995" t="s">
        <v>43</v>
      </c>
      <c r="Z2995" s="1">
        <v>44839</v>
      </c>
      <c r="AA2995" s="2">
        <v>0.73790509259259263</v>
      </c>
      <c r="AB2995" s="2">
        <v>0.9515162037037036</v>
      </c>
      <c r="AC2995" t="s">
        <v>44</v>
      </c>
      <c r="AD2995" t="s">
        <v>44</v>
      </c>
      <c r="AE2995" t="s">
        <v>45</v>
      </c>
      <c r="AF2995">
        <v>249</v>
      </c>
    </row>
    <row r="2996" spans="1:32">
      <c r="A2996">
        <v>4720</v>
      </c>
      <c r="B2996">
        <v>3820</v>
      </c>
      <c r="C2996" t="s">
        <v>221</v>
      </c>
      <c r="D2996" t="s">
        <v>7504</v>
      </c>
      <c r="E2996" t="s">
        <v>48</v>
      </c>
      <c r="F2996" t="s">
        <v>15664</v>
      </c>
      <c r="G2996" t="s">
        <v>15665</v>
      </c>
      <c r="H2996" t="s">
        <v>280</v>
      </c>
      <c r="I2996" s="1">
        <v>25110</v>
      </c>
      <c r="J2996" t="s">
        <v>15666</v>
      </c>
      <c r="K2996" t="s">
        <v>15667</v>
      </c>
      <c r="L2996">
        <v>1819</v>
      </c>
      <c r="M2996" t="s">
        <v>280</v>
      </c>
      <c r="N2996" s="1">
        <v>44650</v>
      </c>
      <c r="O2996" s="1">
        <v>44653</v>
      </c>
      <c r="P2996">
        <v>13</v>
      </c>
      <c r="Q2996">
        <v>1</v>
      </c>
      <c r="R2996" t="s">
        <v>53</v>
      </c>
      <c r="S2996">
        <v>4</v>
      </c>
      <c r="T2996">
        <v>1</v>
      </c>
      <c r="U2996">
        <v>3</v>
      </c>
      <c r="V2996">
        <v>402</v>
      </c>
      <c r="W2996" t="s">
        <v>54</v>
      </c>
      <c r="X2996" t="s">
        <v>15668</v>
      </c>
      <c r="Y2996" t="s">
        <v>81</v>
      </c>
      <c r="Z2996" s="1">
        <v>44623</v>
      </c>
      <c r="AA2996" s="2">
        <v>3.1018518518518522E-3</v>
      </c>
      <c r="AB2996" s="2">
        <v>0.67771990740740751</v>
      </c>
      <c r="AC2996" t="s">
        <v>44</v>
      </c>
      <c r="AD2996" t="s">
        <v>45</v>
      </c>
      <c r="AE2996" t="s">
        <v>45</v>
      </c>
      <c r="AF2996">
        <v>134</v>
      </c>
    </row>
    <row r="2997" spans="1:32">
      <c r="A2997">
        <v>4722</v>
      </c>
      <c r="B2997">
        <v>3822</v>
      </c>
      <c r="C2997" t="s">
        <v>1233</v>
      </c>
      <c r="D2997" t="s">
        <v>1209</v>
      </c>
      <c r="E2997" t="s">
        <v>48</v>
      </c>
      <c r="F2997" t="s">
        <v>15669</v>
      </c>
      <c r="G2997" t="s">
        <v>15670</v>
      </c>
      <c r="H2997" t="s">
        <v>171</v>
      </c>
      <c r="I2997" s="1">
        <v>19300</v>
      </c>
      <c r="J2997" t="s">
        <v>15671</v>
      </c>
      <c r="K2997" t="s">
        <v>15672</v>
      </c>
      <c r="L2997">
        <v>13011</v>
      </c>
      <c r="M2997" t="s">
        <v>171</v>
      </c>
      <c r="N2997" s="1">
        <v>44619</v>
      </c>
      <c r="O2997" s="1">
        <v>44621</v>
      </c>
      <c r="P2997">
        <v>94</v>
      </c>
      <c r="Q2997">
        <v>4</v>
      </c>
      <c r="R2997" t="s">
        <v>53</v>
      </c>
      <c r="S2997">
        <v>1</v>
      </c>
      <c r="T2997">
        <v>1</v>
      </c>
      <c r="U2997">
        <v>2</v>
      </c>
      <c r="V2997">
        <v>248</v>
      </c>
      <c r="W2997" t="s">
        <v>54</v>
      </c>
      <c r="X2997" t="s">
        <v>15673</v>
      </c>
      <c r="Y2997" t="s">
        <v>65</v>
      </c>
      <c r="Z2997" s="1">
        <v>44595</v>
      </c>
      <c r="AA2997" s="2">
        <v>1.0995370370370371E-2</v>
      </c>
      <c r="AB2997" s="2">
        <v>0.31666666666666665</v>
      </c>
      <c r="AC2997" t="s">
        <v>45</v>
      </c>
      <c r="AD2997" t="s">
        <v>44</v>
      </c>
      <c r="AE2997" t="s">
        <v>44</v>
      </c>
      <c r="AF2997">
        <v>124</v>
      </c>
    </row>
    <row r="2998" spans="1:32">
      <c r="A2998">
        <v>4723</v>
      </c>
      <c r="B2998">
        <v>3823</v>
      </c>
      <c r="C2998" t="s">
        <v>7928</v>
      </c>
      <c r="D2998" t="s">
        <v>57</v>
      </c>
      <c r="E2998" t="s">
        <v>34</v>
      </c>
      <c r="F2998" t="s">
        <v>15674</v>
      </c>
      <c r="G2998">
        <v>4756475969</v>
      </c>
      <c r="H2998" t="s">
        <v>692</v>
      </c>
      <c r="I2998" s="1">
        <v>21027</v>
      </c>
      <c r="J2998" t="s">
        <v>15675</v>
      </c>
      <c r="K2998" t="s">
        <v>15676</v>
      </c>
      <c r="L2998">
        <v>11824</v>
      </c>
      <c r="M2998" t="s">
        <v>692</v>
      </c>
      <c r="N2998" s="1">
        <v>44602</v>
      </c>
      <c r="O2998" s="1">
        <v>44603</v>
      </c>
      <c r="P2998">
        <v>26</v>
      </c>
      <c r="Q2998">
        <v>2</v>
      </c>
      <c r="R2998" t="s">
        <v>63</v>
      </c>
      <c r="S2998">
        <v>1</v>
      </c>
      <c r="T2998">
        <v>1</v>
      </c>
      <c r="U2998">
        <v>1</v>
      </c>
      <c r="V2998">
        <v>75</v>
      </c>
      <c r="W2998" t="s">
        <v>54</v>
      </c>
      <c r="X2998" t="s">
        <v>15677</v>
      </c>
      <c r="Y2998" t="s">
        <v>65</v>
      </c>
      <c r="Z2998" s="1">
        <v>44571</v>
      </c>
      <c r="AA2998" s="2">
        <v>0.45284722222222223</v>
      </c>
      <c r="AB2998" s="2">
        <v>0.97157407407407403</v>
      </c>
      <c r="AC2998" t="s">
        <v>44</v>
      </c>
      <c r="AD2998" t="s">
        <v>44</v>
      </c>
      <c r="AE2998" t="s">
        <v>44</v>
      </c>
      <c r="AF2998">
        <v>75</v>
      </c>
    </row>
    <row r="2999" spans="1:32">
      <c r="A2999">
        <v>4726</v>
      </c>
      <c r="B2999">
        <v>3826</v>
      </c>
      <c r="C2999" t="s">
        <v>1201</v>
      </c>
      <c r="D2999" t="s">
        <v>214</v>
      </c>
      <c r="E2999" t="s">
        <v>34</v>
      </c>
      <c r="F2999" t="s">
        <v>15678</v>
      </c>
      <c r="G2999" t="s">
        <v>15679</v>
      </c>
      <c r="H2999" t="s">
        <v>135</v>
      </c>
      <c r="I2999" s="1">
        <v>25255</v>
      </c>
      <c r="J2999" t="s">
        <v>15680</v>
      </c>
      <c r="K2999" t="s">
        <v>2905</v>
      </c>
      <c r="L2999">
        <v>74438</v>
      </c>
      <c r="M2999" t="s">
        <v>135</v>
      </c>
      <c r="N2999" s="1">
        <v>44724</v>
      </c>
      <c r="O2999" s="1">
        <v>44727</v>
      </c>
      <c r="P2999">
        <v>63</v>
      </c>
      <c r="Q2999">
        <v>3</v>
      </c>
      <c r="R2999" t="s">
        <v>40</v>
      </c>
      <c r="S2999">
        <v>3</v>
      </c>
      <c r="T2999">
        <v>0</v>
      </c>
      <c r="U2999">
        <v>3</v>
      </c>
      <c r="V2999">
        <v>624</v>
      </c>
      <c r="W2999" t="s">
        <v>54</v>
      </c>
      <c r="X2999" t="s">
        <v>15681</v>
      </c>
      <c r="Y2999" t="s">
        <v>43</v>
      </c>
      <c r="Z2999" s="1">
        <v>44715</v>
      </c>
      <c r="AA2999" s="2">
        <v>0.1527199074074074</v>
      </c>
      <c r="AB2999" s="2">
        <v>0.24715277777777778</v>
      </c>
      <c r="AC2999" t="s">
        <v>45</v>
      </c>
      <c r="AD2999" t="s">
        <v>44</v>
      </c>
      <c r="AE2999" t="s">
        <v>44</v>
      </c>
      <c r="AF2999">
        <v>208</v>
      </c>
    </row>
    <row r="3000" spans="1:32">
      <c r="A3000">
        <v>4727</v>
      </c>
      <c r="B3000">
        <v>3827</v>
      </c>
      <c r="C3000" t="s">
        <v>1681</v>
      </c>
      <c r="D3000" t="s">
        <v>15682</v>
      </c>
      <c r="E3000" t="s">
        <v>34</v>
      </c>
      <c r="F3000" t="s">
        <v>15683</v>
      </c>
      <c r="G3000" t="s">
        <v>15684</v>
      </c>
      <c r="H3000" t="s">
        <v>457</v>
      </c>
      <c r="I3000" s="1">
        <v>37831</v>
      </c>
      <c r="J3000" t="s">
        <v>15685</v>
      </c>
      <c r="K3000" t="s">
        <v>15686</v>
      </c>
      <c r="L3000">
        <v>89275</v>
      </c>
      <c r="M3000" t="s">
        <v>457</v>
      </c>
      <c r="N3000" s="1">
        <v>44841</v>
      </c>
      <c r="O3000" s="1">
        <v>44843</v>
      </c>
      <c r="P3000">
        <v>99</v>
      </c>
      <c r="Q3000">
        <v>4</v>
      </c>
      <c r="R3000" t="s">
        <v>40</v>
      </c>
      <c r="S3000">
        <v>3</v>
      </c>
      <c r="T3000">
        <v>1</v>
      </c>
      <c r="U3000">
        <v>2</v>
      </c>
      <c r="V3000">
        <v>410</v>
      </c>
      <c r="W3000" t="s">
        <v>54</v>
      </c>
      <c r="X3000" t="s">
        <v>15687</v>
      </c>
      <c r="Y3000" t="s">
        <v>6</v>
      </c>
      <c r="Z3000" s="1">
        <v>44835</v>
      </c>
      <c r="AA3000" s="2">
        <v>0.14342592592592593</v>
      </c>
      <c r="AB3000" s="2">
        <v>0.94896990740740739</v>
      </c>
      <c r="AC3000" t="s">
        <v>44</v>
      </c>
      <c r="AD3000" t="s">
        <v>45</v>
      </c>
      <c r="AE3000" t="s">
        <v>45</v>
      </c>
      <c r="AF3000">
        <v>205</v>
      </c>
    </row>
    <row r="3001" spans="1:32">
      <c r="A3001">
        <v>4728</v>
      </c>
      <c r="B3001">
        <v>3828</v>
      </c>
      <c r="C3001" t="s">
        <v>2722</v>
      </c>
      <c r="D3001" t="s">
        <v>716</v>
      </c>
      <c r="E3001" t="s">
        <v>34</v>
      </c>
      <c r="F3001" t="s">
        <v>15688</v>
      </c>
      <c r="G3001" t="s">
        <v>15689</v>
      </c>
      <c r="H3001" t="s">
        <v>171</v>
      </c>
      <c r="I3001" s="1">
        <v>19665</v>
      </c>
      <c r="J3001" t="s">
        <v>15690</v>
      </c>
      <c r="K3001" t="s">
        <v>15691</v>
      </c>
      <c r="L3001">
        <v>43088</v>
      </c>
      <c r="M3001" t="s">
        <v>171</v>
      </c>
      <c r="N3001" s="1">
        <v>44608</v>
      </c>
      <c r="O3001" s="1">
        <v>44611</v>
      </c>
      <c r="P3001">
        <v>15</v>
      </c>
      <c r="Q3001">
        <v>1</v>
      </c>
      <c r="R3001" t="s">
        <v>40</v>
      </c>
      <c r="S3001">
        <v>3</v>
      </c>
      <c r="T3001">
        <v>1</v>
      </c>
      <c r="U3001">
        <v>3</v>
      </c>
      <c r="V3001">
        <v>675</v>
      </c>
      <c r="W3001" t="s">
        <v>54</v>
      </c>
      <c r="X3001" t="s">
        <v>15692</v>
      </c>
      <c r="Y3001" t="s">
        <v>81</v>
      </c>
      <c r="Z3001" s="1">
        <v>44572</v>
      </c>
      <c r="AA3001" s="2">
        <v>0.9524421296296296</v>
      </c>
      <c r="AB3001" s="2">
        <v>0.34930555555555554</v>
      </c>
      <c r="AC3001" t="s">
        <v>44</v>
      </c>
      <c r="AD3001" t="s">
        <v>44</v>
      </c>
      <c r="AE3001" t="s">
        <v>45</v>
      </c>
      <c r="AF3001">
        <v>225</v>
      </c>
    </row>
    <row r="3002" spans="1:32">
      <c r="A3002">
        <v>4729</v>
      </c>
      <c r="B3002">
        <v>3829</v>
      </c>
      <c r="C3002" t="s">
        <v>416</v>
      </c>
      <c r="D3002" t="s">
        <v>2268</v>
      </c>
      <c r="E3002" t="s">
        <v>48</v>
      </c>
      <c r="F3002" t="s">
        <v>15693</v>
      </c>
      <c r="G3002" t="s">
        <v>15694</v>
      </c>
      <c r="H3002" t="s">
        <v>280</v>
      </c>
      <c r="I3002" s="1">
        <v>36261</v>
      </c>
      <c r="J3002" t="s">
        <v>15695</v>
      </c>
      <c r="K3002" t="s">
        <v>15696</v>
      </c>
      <c r="L3002">
        <v>37416</v>
      </c>
      <c r="M3002" t="s">
        <v>280</v>
      </c>
      <c r="N3002" s="1">
        <v>44800</v>
      </c>
      <c r="O3002" s="1">
        <v>44804</v>
      </c>
      <c r="P3002">
        <v>17</v>
      </c>
      <c r="Q3002">
        <v>1</v>
      </c>
      <c r="R3002" t="s">
        <v>63</v>
      </c>
      <c r="S3002">
        <v>2</v>
      </c>
      <c r="T3002">
        <v>1</v>
      </c>
      <c r="U3002">
        <v>4</v>
      </c>
      <c r="V3002">
        <v>308</v>
      </c>
      <c r="W3002" t="s">
        <v>41</v>
      </c>
      <c r="X3002" t="s">
        <v>15697</v>
      </c>
      <c r="Y3002" t="s">
        <v>6</v>
      </c>
      <c r="Z3002" s="1">
        <v>44794</v>
      </c>
      <c r="AA3002" s="2">
        <v>0.80430555555555561</v>
      </c>
      <c r="AB3002" s="2">
        <v>8.0439814814814811E-2</v>
      </c>
      <c r="AC3002" t="s">
        <v>45</v>
      </c>
      <c r="AD3002" t="s">
        <v>45</v>
      </c>
      <c r="AE3002" t="s">
        <v>44</v>
      </c>
      <c r="AF3002">
        <v>77</v>
      </c>
    </row>
    <row r="3003" spans="1:32">
      <c r="A3003">
        <v>4730</v>
      </c>
      <c r="B3003">
        <v>3830</v>
      </c>
      <c r="C3003" t="s">
        <v>2616</v>
      </c>
      <c r="D3003" t="s">
        <v>3343</v>
      </c>
      <c r="E3003" t="s">
        <v>34</v>
      </c>
      <c r="F3003" t="s">
        <v>15698</v>
      </c>
      <c r="G3003" t="s">
        <v>15699</v>
      </c>
      <c r="H3003" t="s">
        <v>129</v>
      </c>
      <c r="I3003" s="1">
        <v>24637</v>
      </c>
      <c r="J3003" t="s">
        <v>15700</v>
      </c>
      <c r="K3003" t="s">
        <v>14006</v>
      </c>
      <c r="L3003">
        <v>63977</v>
      </c>
      <c r="M3003" t="s">
        <v>129</v>
      </c>
      <c r="N3003" s="1">
        <v>44706</v>
      </c>
      <c r="O3003" s="1">
        <v>44710</v>
      </c>
      <c r="P3003">
        <v>17</v>
      </c>
      <c r="Q3003">
        <v>1</v>
      </c>
      <c r="R3003" t="s">
        <v>63</v>
      </c>
      <c r="S3003">
        <v>1</v>
      </c>
      <c r="T3003">
        <v>0</v>
      </c>
      <c r="U3003">
        <v>4</v>
      </c>
      <c r="V3003">
        <v>240</v>
      </c>
      <c r="W3003" t="s">
        <v>41</v>
      </c>
      <c r="X3003" t="s">
        <v>15701</v>
      </c>
      <c r="Y3003" t="s">
        <v>81</v>
      </c>
      <c r="Z3003" s="1">
        <v>44670</v>
      </c>
      <c r="AA3003" s="2">
        <v>0.90353009259259265</v>
      </c>
      <c r="AB3003" s="2">
        <v>0.11444444444444445</v>
      </c>
      <c r="AC3003" t="s">
        <v>45</v>
      </c>
      <c r="AD3003" t="s">
        <v>45</v>
      </c>
      <c r="AE3003" t="s">
        <v>44</v>
      </c>
      <c r="AF3003">
        <v>60</v>
      </c>
    </row>
    <row r="3004" spans="1:32">
      <c r="A3004">
        <v>4731</v>
      </c>
      <c r="B3004">
        <v>3831</v>
      </c>
      <c r="C3004" t="s">
        <v>6248</v>
      </c>
      <c r="D3004" t="s">
        <v>140</v>
      </c>
      <c r="E3004" t="s">
        <v>48</v>
      </c>
      <c r="F3004" t="s">
        <v>15702</v>
      </c>
      <c r="G3004" t="s">
        <v>15703</v>
      </c>
      <c r="H3004" t="s">
        <v>201</v>
      </c>
      <c r="I3004" s="1">
        <v>22868</v>
      </c>
      <c r="J3004" t="s">
        <v>15704</v>
      </c>
      <c r="K3004" t="s">
        <v>2342</v>
      </c>
      <c r="L3004">
        <v>53813</v>
      </c>
      <c r="M3004" t="s">
        <v>201</v>
      </c>
      <c r="N3004" s="1">
        <v>44688</v>
      </c>
      <c r="O3004" s="1">
        <v>44690</v>
      </c>
      <c r="P3004">
        <v>93</v>
      </c>
      <c r="Q3004">
        <v>4</v>
      </c>
      <c r="R3004" t="s">
        <v>40</v>
      </c>
      <c r="S3004">
        <v>4</v>
      </c>
      <c r="T3004">
        <v>2</v>
      </c>
      <c r="U3004">
        <v>2</v>
      </c>
      <c r="V3004">
        <v>418</v>
      </c>
      <c r="W3004" t="s">
        <v>54</v>
      </c>
      <c r="X3004" t="s">
        <v>15705</v>
      </c>
      <c r="Y3004" t="s">
        <v>81</v>
      </c>
      <c r="Z3004" s="1">
        <v>44675</v>
      </c>
      <c r="AA3004" s="2">
        <v>0.57628472222222216</v>
      </c>
      <c r="AB3004" s="2">
        <v>0.6943287037037037</v>
      </c>
      <c r="AC3004" t="s">
        <v>45</v>
      </c>
      <c r="AD3004" t="s">
        <v>44</v>
      </c>
      <c r="AE3004" t="s">
        <v>45</v>
      </c>
      <c r="AF3004">
        <v>209</v>
      </c>
    </row>
    <row r="3005" spans="1:32">
      <c r="A3005">
        <v>4733</v>
      </c>
      <c r="B3005">
        <v>3833</v>
      </c>
      <c r="C3005" t="s">
        <v>2202</v>
      </c>
      <c r="D3005" t="s">
        <v>341</v>
      </c>
      <c r="E3005" t="s">
        <v>48</v>
      </c>
      <c r="F3005" t="s">
        <v>15706</v>
      </c>
      <c r="G3005" t="s">
        <v>15707</v>
      </c>
      <c r="H3005" t="s">
        <v>692</v>
      </c>
      <c r="I3005" s="1">
        <v>33877</v>
      </c>
      <c r="J3005" t="s">
        <v>15708</v>
      </c>
      <c r="K3005" t="s">
        <v>15709</v>
      </c>
      <c r="L3005">
        <v>22623</v>
      </c>
      <c r="M3005" t="s">
        <v>692</v>
      </c>
      <c r="N3005" s="1">
        <v>44586</v>
      </c>
      <c r="O3005" s="1">
        <v>44588</v>
      </c>
      <c r="P3005">
        <v>33</v>
      </c>
      <c r="Q3005">
        <v>2</v>
      </c>
      <c r="R3005" t="s">
        <v>40</v>
      </c>
      <c r="S3005">
        <v>1</v>
      </c>
      <c r="T3005">
        <v>2</v>
      </c>
      <c r="U3005">
        <v>2</v>
      </c>
      <c r="V3005">
        <v>426</v>
      </c>
      <c r="W3005" t="s">
        <v>41</v>
      </c>
      <c r="X3005" t="s">
        <v>15710</v>
      </c>
      <c r="Y3005" t="s">
        <v>81</v>
      </c>
      <c r="Z3005" s="1">
        <v>44562</v>
      </c>
      <c r="AA3005" s="2">
        <v>0.57378472222222221</v>
      </c>
      <c r="AB3005" s="2">
        <v>0.14613425925925927</v>
      </c>
      <c r="AC3005" t="s">
        <v>45</v>
      </c>
      <c r="AD3005" t="s">
        <v>45</v>
      </c>
      <c r="AE3005" t="s">
        <v>44</v>
      </c>
      <c r="AF3005">
        <v>213</v>
      </c>
    </row>
    <row r="3006" spans="1:32">
      <c r="A3006">
        <v>4734</v>
      </c>
      <c r="B3006">
        <v>3834</v>
      </c>
      <c r="C3006" t="s">
        <v>305</v>
      </c>
      <c r="D3006" t="s">
        <v>285</v>
      </c>
      <c r="E3006" t="s">
        <v>34</v>
      </c>
      <c r="F3006" t="s">
        <v>15711</v>
      </c>
      <c r="G3006" t="s">
        <v>15712</v>
      </c>
      <c r="H3006" t="s">
        <v>109</v>
      </c>
      <c r="I3006" s="1">
        <v>17086</v>
      </c>
      <c r="J3006" t="s">
        <v>15713</v>
      </c>
      <c r="K3006" t="s">
        <v>15714</v>
      </c>
      <c r="L3006">
        <v>20939</v>
      </c>
      <c r="M3006" t="s">
        <v>109</v>
      </c>
      <c r="N3006" s="1">
        <v>44749</v>
      </c>
      <c r="O3006" s="1">
        <v>44751</v>
      </c>
      <c r="P3006">
        <v>2</v>
      </c>
      <c r="Q3006">
        <v>1</v>
      </c>
      <c r="R3006" t="s">
        <v>63</v>
      </c>
      <c r="S3006">
        <v>1</v>
      </c>
      <c r="T3006">
        <v>0</v>
      </c>
      <c r="U3006">
        <v>2</v>
      </c>
      <c r="V3006">
        <v>132</v>
      </c>
      <c r="W3006" t="s">
        <v>41</v>
      </c>
      <c r="X3006" t="s">
        <v>15715</v>
      </c>
      <c r="Y3006" t="s">
        <v>6</v>
      </c>
      <c r="Z3006" s="1">
        <v>44730</v>
      </c>
      <c r="AA3006" s="2">
        <v>6.5092592592592591E-2</v>
      </c>
      <c r="AB3006" s="2">
        <v>0.16109953703703703</v>
      </c>
      <c r="AC3006" t="s">
        <v>44</v>
      </c>
      <c r="AD3006" t="s">
        <v>45</v>
      </c>
      <c r="AE3006" t="s">
        <v>44</v>
      </c>
      <c r="AF3006">
        <v>66</v>
      </c>
    </row>
    <row r="3007" spans="1:32">
      <c r="A3007">
        <v>4735</v>
      </c>
      <c r="B3007">
        <v>3835</v>
      </c>
      <c r="C3007" t="s">
        <v>469</v>
      </c>
      <c r="D3007" t="s">
        <v>359</v>
      </c>
      <c r="E3007" t="s">
        <v>34</v>
      </c>
      <c r="F3007" t="s">
        <v>15716</v>
      </c>
      <c r="G3007" t="s">
        <v>15717</v>
      </c>
      <c r="H3007" t="s">
        <v>122</v>
      </c>
      <c r="I3007" s="1">
        <v>30754</v>
      </c>
      <c r="J3007" t="s">
        <v>15718</v>
      </c>
      <c r="K3007" t="s">
        <v>15719</v>
      </c>
      <c r="L3007">
        <v>15302</v>
      </c>
      <c r="M3007" t="s">
        <v>122</v>
      </c>
      <c r="N3007" s="1">
        <v>44671</v>
      </c>
      <c r="O3007" s="1">
        <v>44672</v>
      </c>
      <c r="P3007">
        <v>39</v>
      </c>
      <c r="Q3007">
        <v>2</v>
      </c>
      <c r="R3007" t="s">
        <v>40</v>
      </c>
      <c r="S3007">
        <v>3</v>
      </c>
      <c r="T3007">
        <v>1</v>
      </c>
      <c r="U3007">
        <v>1</v>
      </c>
      <c r="V3007">
        <v>250</v>
      </c>
      <c r="W3007" t="s">
        <v>54</v>
      </c>
      <c r="X3007" t="s">
        <v>15720</v>
      </c>
      <c r="Y3007" t="s">
        <v>81</v>
      </c>
      <c r="Z3007" s="1">
        <v>44634</v>
      </c>
      <c r="AA3007" s="2">
        <v>0.48668981481481483</v>
      </c>
      <c r="AB3007" s="2">
        <v>3.425925925925926E-2</v>
      </c>
      <c r="AC3007" t="s">
        <v>44</v>
      </c>
      <c r="AD3007" t="s">
        <v>44</v>
      </c>
      <c r="AE3007" t="s">
        <v>45</v>
      </c>
      <c r="AF3007">
        <v>250</v>
      </c>
    </row>
    <row r="3008" spans="1:32">
      <c r="A3008">
        <v>4736</v>
      </c>
      <c r="B3008">
        <v>3836</v>
      </c>
      <c r="C3008" t="s">
        <v>3521</v>
      </c>
      <c r="D3008" t="s">
        <v>12456</v>
      </c>
      <c r="E3008" t="s">
        <v>48</v>
      </c>
      <c r="F3008" t="s">
        <v>15721</v>
      </c>
      <c r="G3008" t="s">
        <v>15722</v>
      </c>
      <c r="H3008" t="s">
        <v>272</v>
      </c>
      <c r="I3008" s="1">
        <v>20818</v>
      </c>
      <c r="J3008" t="s">
        <v>15723</v>
      </c>
      <c r="K3008" t="s">
        <v>15724</v>
      </c>
      <c r="L3008">
        <v>78320</v>
      </c>
      <c r="M3008" t="s">
        <v>272</v>
      </c>
      <c r="N3008" s="1">
        <v>44851</v>
      </c>
      <c r="O3008" s="1">
        <v>44856</v>
      </c>
      <c r="P3008">
        <v>27</v>
      </c>
      <c r="Q3008">
        <v>2</v>
      </c>
      <c r="R3008" t="s">
        <v>40</v>
      </c>
      <c r="S3008">
        <v>2</v>
      </c>
      <c r="T3008">
        <v>1</v>
      </c>
      <c r="U3008">
        <v>5</v>
      </c>
      <c r="V3008">
        <v>1010</v>
      </c>
      <c r="W3008" t="s">
        <v>41</v>
      </c>
      <c r="X3008" t="s">
        <v>15725</v>
      </c>
      <c r="Y3008" t="s">
        <v>65</v>
      </c>
      <c r="Z3008" s="1">
        <v>44825</v>
      </c>
      <c r="AA3008" s="2">
        <v>0.99069444444444443</v>
      </c>
      <c r="AB3008" s="2">
        <v>0.95065972222222228</v>
      </c>
      <c r="AC3008" t="s">
        <v>45</v>
      </c>
      <c r="AD3008" t="s">
        <v>44</v>
      </c>
      <c r="AE3008" t="s">
        <v>44</v>
      </c>
      <c r="AF3008">
        <v>202</v>
      </c>
    </row>
    <row r="3009" spans="1:32">
      <c r="A3009">
        <v>4737</v>
      </c>
      <c r="B3009">
        <v>3837</v>
      </c>
      <c r="C3009" t="s">
        <v>66</v>
      </c>
      <c r="D3009" t="s">
        <v>10902</v>
      </c>
      <c r="E3009" t="s">
        <v>34</v>
      </c>
      <c r="F3009" t="s">
        <v>15726</v>
      </c>
      <c r="G3009" t="s">
        <v>15727</v>
      </c>
      <c r="H3009" t="s">
        <v>418</v>
      </c>
      <c r="I3009" s="1">
        <v>30710</v>
      </c>
      <c r="J3009" t="s">
        <v>15728</v>
      </c>
      <c r="K3009" t="s">
        <v>9621</v>
      </c>
      <c r="L3009">
        <v>24593</v>
      </c>
      <c r="M3009" t="s">
        <v>418</v>
      </c>
      <c r="N3009" s="1">
        <v>44794</v>
      </c>
      <c r="O3009" s="1">
        <v>44796</v>
      </c>
      <c r="P3009">
        <v>93</v>
      </c>
      <c r="Q3009">
        <v>4</v>
      </c>
      <c r="R3009" t="s">
        <v>40</v>
      </c>
      <c r="S3009">
        <v>3</v>
      </c>
      <c r="T3009">
        <v>2</v>
      </c>
      <c r="U3009">
        <v>2</v>
      </c>
      <c r="V3009">
        <v>470</v>
      </c>
      <c r="W3009" t="s">
        <v>54</v>
      </c>
      <c r="X3009" t="s">
        <v>15729</v>
      </c>
      <c r="Y3009" t="s">
        <v>6</v>
      </c>
      <c r="Z3009" s="1">
        <v>44771</v>
      </c>
      <c r="AA3009" s="2">
        <v>0.93155092592592592</v>
      </c>
      <c r="AB3009" s="2">
        <v>0.36173611111111109</v>
      </c>
      <c r="AC3009" t="s">
        <v>44</v>
      </c>
      <c r="AD3009" t="s">
        <v>44</v>
      </c>
      <c r="AE3009" t="s">
        <v>44</v>
      </c>
      <c r="AF3009">
        <v>235</v>
      </c>
    </row>
    <row r="3010" spans="1:32">
      <c r="A3010">
        <v>4739</v>
      </c>
      <c r="B3010">
        <v>3839</v>
      </c>
      <c r="C3010" t="s">
        <v>15730</v>
      </c>
      <c r="D3010" t="s">
        <v>2587</v>
      </c>
      <c r="E3010" t="s">
        <v>34</v>
      </c>
      <c r="F3010" t="s">
        <v>15731</v>
      </c>
      <c r="G3010" t="s">
        <v>15732</v>
      </c>
      <c r="H3010" t="s">
        <v>1301</v>
      </c>
      <c r="I3010" s="1">
        <v>24773</v>
      </c>
      <c r="J3010" t="s">
        <v>15733</v>
      </c>
      <c r="K3010" t="s">
        <v>15734</v>
      </c>
      <c r="L3010">
        <v>83601</v>
      </c>
      <c r="M3010" t="s">
        <v>1301</v>
      </c>
      <c r="N3010" s="1">
        <v>44899</v>
      </c>
      <c r="O3010" s="1">
        <v>44901</v>
      </c>
      <c r="P3010">
        <v>31</v>
      </c>
      <c r="Q3010">
        <v>2</v>
      </c>
      <c r="R3010" t="s">
        <v>53</v>
      </c>
      <c r="S3010">
        <v>1</v>
      </c>
      <c r="T3010">
        <v>1</v>
      </c>
      <c r="U3010">
        <v>2</v>
      </c>
      <c r="V3010">
        <v>288</v>
      </c>
      <c r="W3010" t="s">
        <v>54</v>
      </c>
      <c r="X3010" t="s">
        <v>15735</v>
      </c>
      <c r="Y3010" t="s">
        <v>65</v>
      </c>
      <c r="Z3010" s="1">
        <v>44872</v>
      </c>
      <c r="AA3010" s="2">
        <v>0.23539351851851853</v>
      </c>
      <c r="AB3010" s="2">
        <v>0.74709490740740747</v>
      </c>
      <c r="AC3010" t="s">
        <v>45</v>
      </c>
      <c r="AD3010" t="s">
        <v>45</v>
      </c>
      <c r="AE3010" t="s">
        <v>45</v>
      </c>
      <c r="AF3010">
        <v>144</v>
      </c>
    </row>
    <row r="3011" spans="1:32">
      <c r="A3011">
        <v>4740</v>
      </c>
      <c r="B3011">
        <v>3840</v>
      </c>
      <c r="C3011" t="s">
        <v>139</v>
      </c>
      <c r="D3011" t="s">
        <v>2729</v>
      </c>
      <c r="E3011" t="s">
        <v>48</v>
      </c>
      <c r="F3011" t="s">
        <v>15736</v>
      </c>
      <c r="G3011" t="s">
        <v>15737</v>
      </c>
      <c r="H3011" t="s">
        <v>1301</v>
      </c>
      <c r="I3011" s="1">
        <v>20520</v>
      </c>
      <c r="J3011" t="s">
        <v>15738</v>
      </c>
      <c r="K3011" t="s">
        <v>15739</v>
      </c>
      <c r="L3011">
        <v>21644</v>
      </c>
      <c r="M3011" t="s">
        <v>1301</v>
      </c>
      <c r="N3011" s="1">
        <v>44819</v>
      </c>
      <c r="O3011" s="1">
        <v>44824</v>
      </c>
      <c r="P3011">
        <v>25</v>
      </c>
      <c r="Q3011">
        <v>1</v>
      </c>
      <c r="R3011" t="s">
        <v>53</v>
      </c>
      <c r="S3011">
        <v>4</v>
      </c>
      <c r="T3011">
        <v>0</v>
      </c>
      <c r="U3011">
        <v>5</v>
      </c>
      <c r="V3011">
        <v>660</v>
      </c>
      <c r="W3011" t="s">
        <v>54</v>
      </c>
      <c r="X3011" t="s">
        <v>15740</v>
      </c>
      <c r="Y3011" t="s">
        <v>43</v>
      </c>
      <c r="Z3011" s="1">
        <v>44805</v>
      </c>
      <c r="AA3011" s="2">
        <v>0.50945601851851852</v>
      </c>
      <c r="AB3011" s="2">
        <v>0.33364583333333336</v>
      </c>
      <c r="AC3011" t="s">
        <v>44</v>
      </c>
      <c r="AD3011" t="s">
        <v>44</v>
      </c>
      <c r="AE3011" t="s">
        <v>45</v>
      </c>
      <c r="AF3011">
        <v>132</v>
      </c>
    </row>
    <row r="3012" spans="1:32">
      <c r="A3012">
        <v>4742</v>
      </c>
      <c r="B3012">
        <v>3842</v>
      </c>
      <c r="C3012" t="s">
        <v>10876</v>
      </c>
      <c r="D3012" t="s">
        <v>8877</v>
      </c>
      <c r="E3012" t="s">
        <v>34</v>
      </c>
      <c r="F3012" t="s">
        <v>15741</v>
      </c>
      <c r="G3012">
        <v>6199133049</v>
      </c>
      <c r="H3012" t="s">
        <v>280</v>
      </c>
      <c r="I3012" s="1">
        <v>22462</v>
      </c>
      <c r="J3012" t="s">
        <v>15742</v>
      </c>
      <c r="K3012" t="s">
        <v>15743</v>
      </c>
      <c r="L3012">
        <v>67109</v>
      </c>
      <c r="M3012" t="s">
        <v>280</v>
      </c>
      <c r="N3012" s="1">
        <v>44786</v>
      </c>
      <c r="O3012" s="1">
        <v>44790</v>
      </c>
      <c r="P3012">
        <v>33</v>
      </c>
      <c r="Q3012">
        <v>2</v>
      </c>
      <c r="R3012" t="s">
        <v>40</v>
      </c>
      <c r="S3012">
        <v>3</v>
      </c>
      <c r="T3012">
        <v>2</v>
      </c>
      <c r="U3012">
        <v>4</v>
      </c>
      <c r="V3012">
        <v>868</v>
      </c>
      <c r="W3012" t="s">
        <v>54</v>
      </c>
      <c r="X3012" t="s">
        <v>15744</v>
      </c>
      <c r="Y3012" t="s">
        <v>81</v>
      </c>
      <c r="Z3012" s="1">
        <v>44764</v>
      </c>
      <c r="AA3012" s="2">
        <v>0.44532407407407404</v>
      </c>
      <c r="AB3012" s="2">
        <v>3.0706018518518521E-2</v>
      </c>
      <c r="AC3012" t="s">
        <v>45</v>
      </c>
      <c r="AD3012" t="s">
        <v>44</v>
      </c>
      <c r="AE3012" t="s">
        <v>45</v>
      </c>
      <c r="AF3012">
        <v>217</v>
      </c>
    </row>
    <row r="3013" spans="1:32">
      <c r="A3013">
        <v>4744</v>
      </c>
      <c r="B3013">
        <v>3844</v>
      </c>
      <c r="C3013" t="s">
        <v>1888</v>
      </c>
      <c r="D3013" t="s">
        <v>780</v>
      </c>
      <c r="E3013" t="s">
        <v>48</v>
      </c>
      <c r="F3013" t="s">
        <v>15745</v>
      </c>
      <c r="G3013">
        <v>9927820744</v>
      </c>
      <c r="H3013" t="s">
        <v>156</v>
      </c>
      <c r="I3013" s="1">
        <v>18729</v>
      </c>
      <c r="J3013" t="s">
        <v>15746</v>
      </c>
      <c r="K3013" t="s">
        <v>15747</v>
      </c>
      <c r="L3013">
        <v>32917</v>
      </c>
      <c r="M3013" t="s">
        <v>156</v>
      </c>
      <c r="N3013" s="1">
        <v>44731</v>
      </c>
      <c r="O3013" s="1">
        <v>44732</v>
      </c>
      <c r="P3013">
        <v>40</v>
      </c>
      <c r="Q3013">
        <v>2</v>
      </c>
      <c r="R3013" t="s">
        <v>53</v>
      </c>
      <c r="S3013">
        <v>1</v>
      </c>
      <c r="T3013">
        <v>1</v>
      </c>
      <c r="U3013">
        <v>1</v>
      </c>
      <c r="V3013">
        <v>143</v>
      </c>
      <c r="W3013" t="s">
        <v>54</v>
      </c>
      <c r="X3013" t="s">
        <v>15748</v>
      </c>
      <c r="Y3013" t="s">
        <v>81</v>
      </c>
      <c r="Z3013" s="1">
        <v>44718</v>
      </c>
      <c r="AA3013" s="2">
        <v>5.4722222222222228E-2</v>
      </c>
      <c r="AB3013" s="2">
        <v>3.3217592592592597E-2</v>
      </c>
      <c r="AC3013" t="s">
        <v>45</v>
      </c>
      <c r="AD3013" t="s">
        <v>45</v>
      </c>
      <c r="AE3013" t="s">
        <v>44</v>
      </c>
      <c r="AF3013">
        <v>143</v>
      </c>
    </row>
    <row r="3014" spans="1:32">
      <c r="A3014">
        <v>4746</v>
      </c>
      <c r="B3014">
        <v>3846</v>
      </c>
      <c r="C3014" t="s">
        <v>2013</v>
      </c>
      <c r="D3014" t="s">
        <v>816</v>
      </c>
      <c r="E3014" t="s">
        <v>34</v>
      </c>
      <c r="F3014" t="s">
        <v>15749</v>
      </c>
      <c r="G3014" t="s">
        <v>15750</v>
      </c>
      <c r="H3014" t="s">
        <v>330</v>
      </c>
      <c r="I3014" s="1">
        <v>21174</v>
      </c>
      <c r="J3014" t="s">
        <v>15751</v>
      </c>
      <c r="K3014" t="s">
        <v>15752</v>
      </c>
      <c r="L3014">
        <v>85919</v>
      </c>
      <c r="M3014" t="s">
        <v>330</v>
      </c>
      <c r="N3014" s="1">
        <v>44914</v>
      </c>
      <c r="O3014" s="1">
        <v>44918</v>
      </c>
      <c r="P3014">
        <v>21</v>
      </c>
      <c r="Q3014">
        <v>1</v>
      </c>
      <c r="R3014" t="s">
        <v>40</v>
      </c>
      <c r="S3014">
        <v>3</v>
      </c>
      <c r="T3014">
        <v>1</v>
      </c>
      <c r="U3014">
        <v>4</v>
      </c>
      <c r="V3014">
        <v>964</v>
      </c>
      <c r="W3014" t="s">
        <v>54</v>
      </c>
      <c r="X3014" t="s">
        <v>15753</v>
      </c>
      <c r="Y3014" t="s">
        <v>6</v>
      </c>
      <c r="Z3014" s="1">
        <v>44893</v>
      </c>
      <c r="AA3014" s="2">
        <v>0.66550925925925919</v>
      </c>
      <c r="AB3014" s="2">
        <v>0.94502314814814825</v>
      </c>
      <c r="AC3014" t="s">
        <v>45</v>
      </c>
      <c r="AD3014" t="s">
        <v>45</v>
      </c>
      <c r="AE3014" t="s">
        <v>44</v>
      </c>
      <c r="AF3014">
        <v>241</v>
      </c>
    </row>
    <row r="3015" spans="1:32">
      <c r="A3015">
        <v>4749</v>
      </c>
      <c r="B3015">
        <v>3849</v>
      </c>
      <c r="C3015" t="s">
        <v>602</v>
      </c>
      <c r="D3015" t="s">
        <v>1228</v>
      </c>
      <c r="E3015" t="s">
        <v>48</v>
      </c>
      <c r="F3015" t="s">
        <v>15754</v>
      </c>
      <c r="G3015" t="s">
        <v>15755</v>
      </c>
      <c r="H3015" t="s">
        <v>171</v>
      </c>
      <c r="I3015" s="1">
        <v>16566</v>
      </c>
      <c r="J3015" t="s">
        <v>15756</v>
      </c>
      <c r="K3015" t="s">
        <v>15757</v>
      </c>
      <c r="L3015">
        <v>67264</v>
      </c>
      <c r="M3015" t="s">
        <v>171</v>
      </c>
      <c r="N3015" s="1">
        <v>44665</v>
      </c>
      <c r="O3015" s="1">
        <v>44668</v>
      </c>
      <c r="P3015">
        <v>63</v>
      </c>
      <c r="Q3015">
        <v>3</v>
      </c>
      <c r="R3015" t="s">
        <v>40</v>
      </c>
      <c r="S3015">
        <v>3</v>
      </c>
      <c r="T3015">
        <v>1</v>
      </c>
      <c r="U3015">
        <v>3</v>
      </c>
      <c r="V3015">
        <v>690</v>
      </c>
      <c r="W3015" t="s">
        <v>54</v>
      </c>
      <c r="X3015" t="s">
        <v>15758</v>
      </c>
      <c r="Y3015" t="s">
        <v>81</v>
      </c>
      <c r="Z3015" s="1">
        <v>44646</v>
      </c>
      <c r="AA3015" s="2">
        <v>0.43609953703703702</v>
      </c>
      <c r="AB3015" s="2">
        <v>0.75946759259259267</v>
      </c>
      <c r="AC3015" t="s">
        <v>45</v>
      </c>
      <c r="AD3015" t="s">
        <v>44</v>
      </c>
      <c r="AE3015" t="s">
        <v>45</v>
      </c>
      <c r="AF3015">
        <v>230</v>
      </c>
    </row>
    <row r="3016" spans="1:32">
      <c r="A3016">
        <v>4750</v>
      </c>
      <c r="B3016">
        <v>3850</v>
      </c>
      <c r="C3016" t="s">
        <v>15759</v>
      </c>
      <c r="D3016" t="s">
        <v>9344</v>
      </c>
      <c r="E3016" t="s">
        <v>34</v>
      </c>
      <c r="F3016" t="s">
        <v>15760</v>
      </c>
      <c r="G3016" t="s">
        <v>15761</v>
      </c>
      <c r="H3016" t="s">
        <v>171</v>
      </c>
      <c r="I3016" s="1">
        <v>23934</v>
      </c>
      <c r="J3016" t="s">
        <v>15762</v>
      </c>
      <c r="K3016" t="s">
        <v>15763</v>
      </c>
      <c r="L3016">
        <v>61086</v>
      </c>
      <c r="M3016" t="s">
        <v>171</v>
      </c>
      <c r="N3016" s="1">
        <v>44912</v>
      </c>
      <c r="O3016" s="1">
        <v>44917</v>
      </c>
      <c r="P3016">
        <v>16</v>
      </c>
      <c r="Q3016">
        <v>1</v>
      </c>
      <c r="R3016" t="s">
        <v>53</v>
      </c>
      <c r="S3016">
        <v>1</v>
      </c>
      <c r="T3016">
        <v>0</v>
      </c>
      <c r="U3016">
        <v>5</v>
      </c>
      <c r="V3016">
        <v>680</v>
      </c>
      <c r="W3016" t="s">
        <v>54</v>
      </c>
      <c r="X3016" t="s">
        <v>15764</v>
      </c>
      <c r="Y3016" t="s">
        <v>43</v>
      </c>
      <c r="Z3016" s="1">
        <v>44875</v>
      </c>
      <c r="AA3016" s="2">
        <v>0.89738425925925924</v>
      </c>
      <c r="AB3016" s="2">
        <v>0.27614583333333331</v>
      </c>
      <c r="AC3016" t="s">
        <v>44</v>
      </c>
      <c r="AD3016" t="s">
        <v>44</v>
      </c>
      <c r="AE3016" t="s">
        <v>44</v>
      </c>
      <c r="AF3016">
        <v>136</v>
      </c>
    </row>
    <row r="3017" spans="1:32">
      <c r="A3017">
        <v>4752</v>
      </c>
      <c r="B3017">
        <v>3852</v>
      </c>
      <c r="C3017" t="s">
        <v>722</v>
      </c>
      <c r="D3017" t="s">
        <v>1858</v>
      </c>
      <c r="E3017" t="s">
        <v>34</v>
      </c>
      <c r="F3017" t="s">
        <v>15765</v>
      </c>
      <c r="G3017" t="s">
        <v>15766</v>
      </c>
      <c r="H3017" t="s">
        <v>280</v>
      </c>
      <c r="I3017" s="1">
        <v>17411</v>
      </c>
      <c r="J3017" t="s">
        <v>15767</v>
      </c>
      <c r="K3017" t="s">
        <v>15768</v>
      </c>
      <c r="L3017">
        <v>97964</v>
      </c>
      <c r="M3017" t="s">
        <v>280</v>
      </c>
      <c r="N3017" s="1">
        <v>44607</v>
      </c>
      <c r="O3017" s="1">
        <v>44609</v>
      </c>
      <c r="P3017">
        <v>12</v>
      </c>
      <c r="Q3017">
        <v>1</v>
      </c>
      <c r="R3017" t="s">
        <v>40</v>
      </c>
      <c r="S3017">
        <v>3</v>
      </c>
      <c r="T3017">
        <v>2</v>
      </c>
      <c r="U3017">
        <v>2</v>
      </c>
      <c r="V3017">
        <v>456</v>
      </c>
      <c r="W3017" t="s">
        <v>41</v>
      </c>
      <c r="X3017" t="s">
        <v>15769</v>
      </c>
      <c r="Y3017" t="s">
        <v>81</v>
      </c>
      <c r="Z3017" s="1">
        <v>44589</v>
      </c>
      <c r="AA3017" s="2">
        <v>0.20934027777777778</v>
      </c>
      <c r="AB3017" s="2">
        <v>0.11106481481481482</v>
      </c>
      <c r="AC3017" t="s">
        <v>44</v>
      </c>
      <c r="AD3017" t="s">
        <v>44</v>
      </c>
      <c r="AE3017" t="s">
        <v>44</v>
      </c>
      <c r="AF3017">
        <v>228</v>
      </c>
    </row>
    <row r="3018" spans="1:32">
      <c r="A3018">
        <v>4753</v>
      </c>
      <c r="B3018">
        <v>3853</v>
      </c>
      <c r="C3018" t="s">
        <v>66</v>
      </c>
      <c r="D3018" t="s">
        <v>83</v>
      </c>
      <c r="E3018" t="s">
        <v>34</v>
      </c>
      <c r="F3018" t="s">
        <v>15770</v>
      </c>
      <c r="G3018" t="s">
        <v>15771</v>
      </c>
      <c r="H3018" t="s">
        <v>725</v>
      </c>
      <c r="I3018" s="1">
        <v>27846</v>
      </c>
      <c r="J3018" t="s">
        <v>15772</v>
      </c>
      <c r="K3018" t="s">
        <v>15773</v>
      </c>
      <c r="L3018">
        <v>7872</v>
      </c>
      <c r="M3018" t="s">
        <v>725</v>
      </c>
      <c r="N3018" s="1">
        <v>44744</v>
      </c>
      <c r="O3018" s="1">
        <v>44746</v>
      </c>
      <c r="P3018">
        <v>49</v>
      </c>
      <c r="Q3018">
        <v>2</v>
      </c>
      <c r="R3018" t="s">
        <v>53</v>
      </c>
      <c r="S3018">
        <v>3</v>
      </c>
      <c r="T3018">
        <v>2</v>
      </c>
      <c r="U3018">
        <v>2</v>
      </c>
      <c r="V3018">
        <v>244</v>
      </c>
      <c r="W3018" t="s">
        <v>54</v>
      </c>
      <c r="X3018" t="s">
        <v>15774</v>
      </c>
      <c r="Y3018" t="s">
        <v>81</v>
      </c>
      <c r="Z3018" s="1">
        <v>44732</v>
      </c>
      <c r="AA3018" s="2">
        <v>0.11721064814814815</v>
      </c>
      <c r="AB3018" s="2">
        <v>0.744074074074074</v>
      </c>
      <c r="AC3018" t="s">
        <v>45</v>
      </c>
      <c r="AD3018" t="s">
        <v>44</v>
      </c>
      <c r="AE3018" t="s">
        <v>44</v>
      </c>
      <c r="AF3018">
        <v>122</v>
      </c>
    </row>
    <row r="3019" spans="1:32">
      <c r="A3019">
        <v>4755</v>
      </c>
      <c r="B3019">
        <v>3855</v>
      </c>
      <c r="C3019" t="s">
        <v>4071</v>
      </c>
      <c r="D3019" t="s">
        <v>364</v>
      </c>
      <c r="E3019" t="s">
        <v>34</v>
      </c>
      <c r="F3019" t="s">
        <v>15775</v>
      </c>
      <c r="G3019">
        <f>1-616-556-3597</f>
        <v>-4768</v>
      </c>
      <c r="H3019" t="s">
        <v>171</v>
      </c>
      <c r="I3019" s="1">
        <v>37605</v>
      </c>
      <c r="J3019" t="s">
        <v>15776</v>
      </c>
      <c r="K3019" t="s">
        <v>15777</v>
      </c>
      <c r="L3019">
        <v>1560</v>
      </c>
      <c r="M3019" t="s">
        <v>171</v>
      </c>
      <c r="N3019" s="1">
        <v>44746</v>
      </c>
      <c r="O3019" s="1">
        <v>44748</v>
      </c>
      <c r="P3019">
        <v>72</v>
      </c>
      <c r="Q3019">
        <v>3</v>
      </c>
      <c r="R3019" t="s">
        <v>40</v>
      </c>
      <c r="S3019">
        <v>2</v>
      </c>
      <c r="T3019">
        <v>0</v>
      </c>
      <c r="U3019">
        <v>2</v>
      </c>
      <c r="V3019">
        <v>428</v>
      </c>
      <c r="W3019" t="s">
        <v>41</v>
      </c>
      <c r="X3019" t="s">
        <v>15778</v>
      </c>
      <c r="Y3019" t="s">
        <v>6</v>
      </c>
      <c r="Z3019" s="1">
        <v>44714</v>
      </c>
      <c r="AA3019" s="2">
        <v>0.2066435185185185</v>
      </c>
      <c r="AB3019" s="2">
        <v>0.92557870370370365</v>
      </c>
      <c r="AC3019" t="s">
        <v>45</v>
      </c>
      <c r="AD3019" t="s">
        <v>45</v>
      </c>
      <c r="AE3019" t="s">
        <v>45</v>
      </c>
      <c r="AF3019">
        <v>214</v>
      </c>
    </row>
    <row r="3020" spans="1:32">
      <c r="A3020">
        <v>4756</v>
      </c>
      <c r="B3020">
        <v>3856</v>
      </c>
      <c r="C3020" t="s">
        <v>583</v>
      </c>
      <c r="D3020" t="s">
        <v>5276</v>
      </c>
      <c r="E3020" t="s">
        <v>48</v>
      </c>
      <c r="F3020" t="s">
        <v>15779</v>
      </c>
      <c r="G3020" t="s">
        <v>15780</v>
      </c>
      <c r="H3020" t="s">
        <v>272</v>
      </c>
      <c r="I3020" s="1">
        <v>20974</v>
      </c>
      <c r="J3020" t="s">
        <v>15781</v>
      </c>
      <c r="K3020" t="s">
        <v>15782</v>
      </c>
      <c r="L3020">
        <v>47059</v>
      </c>
      <c r="M3020" t="s">
        <v>272</v>
      </c>
      <c r="N3020" s="1">
        <v>44863</v>
      </c>
      <c r="O3020" s="1">
        <v>44864</v>
      </c>
      <c r="P3020">
        <v>30</v>
      </c>
      <c r="Q3020">
        <v>2</v>
      </c>
      <c r="R3020" t="s">
        <v>40</v>
      </c>
      <c r="S3020">
        <v>4</v>
      </c>
      <c r="T3020">
        <v>1</v>
      </c>
      <c r="U3020">
        <v>1</v>
      </c>
      <c r="V3020">
        <v>223</v>
      </c>
      <c r="W3020" t="s">
        <v>41</v>
      </c>
      <c r="X3020" t="s">
        <v>15783</v>
      </c>
      <c r="Y3020" t="s">
        <v>65</v>
      </c>
      <c r="Z3020" s="1">
        <v>44841</v>
      </c>
      <c r="AA3020" s="2">
        <v>0.84982638888888884</v>
      </c>
      <c r="AB3020" s="2">
        <v>0.87527777777777782</v>
      </c>
      <c r="AC3020" t="s">
        <v>44</v>
      </c>
      <c r="AD3020" t="s">
        <v>44</v>
      </c>
      <c r="AE3020" t="s">
        <v>45</v>
      </c>
      <c r="AF3020">
        <v>223</v>
      </c>
    </row>
    <row r="3021" spans="1:32">
      <c r="A3021">
        <v>4757</v>
      </c>
      <c r="B3021">
        <v>3857</v>
      </c>
      <c r="C3021" t="s">
        <v>3380</v>
      </c>
      <c r="D3021" t="s">
        <v>1446</v>
      </c>
      <c r="E3021" t="s">
        <v>34</v>
      </c>
      <c r="F3021" t="s">
        <v>15784</v>
      </c>
      <c r="G3021" t="s">
        <v>15785</v>
      </c>
      <c r="H3021" t="s">
        <v>217</v>
      </c>
      <c r="I3021" s="1">
        <v>21252</v>
      </c>
      <c r="J3021" t="s">
        <v>15786</v>
      </c>
      <c r="K3021" t="s">
        <v>15787</v>
      </c>
      <c r="L3021">
        <v>94149</v>
      </c>
      <c r="M3021" t="s">
        <v>217</v>
      </c>
      <c r="N3021" s="1">
        <v>44662</v>
      </c>
      <c r="O3021" s="1">
        <v>44663</v>
      </c>
      <c r="P3021">
        <v>84</v>
      </c>
      <c r="Q3021">
        <v>4</v>
      </c>
      <c r="R3021" t="s">
        <v>40</v>
      </c>
      <c r="S3021">
        <v>1</v>
      </c>
      <c r="T3021">
        <v>2</v>
      </c>
      <c r="U3021">
        <v>1</v>
      </c>
      <c r="V3021">
        <v>219</v>
      </c>
      <c r="W3021" t="s">
        <v>54</v>
      </c>
      <c r="X3021" t="s">
        <v>15788</v>
      </c>
      <c r="Y3021" t="s">
        <v>65</v>
      </c>
      <c r="Z3021" s="1">
        <v>44633</v>
      </c>
      <c r="AA3021" s="2">
        <v>0.43798611111111113</v>
      </c>
      <c r="AB3021" s="2">
        <v>0.63231481481481489</v>
      </c>
      <c r="AC3021" t="s">
        <v>45</v>
      </c>
      <c r="AD3021" t="s">
        <v>44</v>
      </c>
      <c r="AE3021" t="s">
        <v>44</v>
      </c>
      <c r="AF3021">
        <v>219</v>
      </c>
    </row>
    <row r="3022" spans="1:32">
      <c r="A3022">
        <v>4760</v>
      </c>
      <c r="B3022">
        <v>3860</v>
      </c>
      <c r="C3022" t="s">
        <v>1386</v>
      </c>
      <c r="D3022" t="s">
        <v>696</v>
      </c>
      <c r="E3022" t="s">
        <v>34</v>
      </c>
      <c r="F3022" t="s">
        <v>15789</v>
      </c>
      <c r="G3022" t="s">
        <v>15790</v>
      </c>
      <c r="H3022" t="s">
        <v>115</v>
      </c>
      <c r="I3022" s="1">
        <v>37361</v>
      </c>
      <c r="J3022" t="s">
        <v>15791</v>
      </c>
      <c r="K3022" t="s">
        <v>15792</v>
      </c>
      <c r="L3022">
        <v>58548</v>
      </c>
      <c r="M3022" t="s">
        <v>115</v>
      </c>
      <c r="N3022" s="1">
        <v>44593</v>
      </c>
      <c r="O3022" s="1">
        <v>44596</v>
      </c>
      <c r="P3022">
        <v>73</v>
      </c>
      <c r="Q3022">
        <v>3</v>
      </c>
      <c r="R3022" t="s">
        <v>53</v>
      </c>
      <c r="S3022">
        <v>1</v>
      </c>
      <c r="T3022">
        <v>1</v>
      </c>
      <c r="U3022">
        <v>3</v>
      </c>
      <c r="V3022">
        <v>408</v>
      </c>
      <c r="W3022" t="s">
        <v>41</v>
      </c>
      <c r="X3022" t="s">
        <v>15793</v>
      </c>
      <c r="Y3022" t="s">
        <v>65</v>
      </c>
      <c r="Z3022" s="1">
        <v>44572</v>
      </c>
      <c r="AA3022" s="2">
        <v>0.71482638888888894</v>
      </c>
      <c r="AB3022" s="2">
        <v>1.4976851851851852E-2</v>
      </c>
      <c r="AC3022" t="s">
        <v>45</v>
      </c>
      <c r="AD3022" t="s">
        <v>45</v>
      </c>
      <c r="AE3022" t="s">
        <v>45</v>
      </c>
      <c r="AF3022">
        <v>136</v>
      </c>
    </row>
    <row r="3023" spans="1:32">
      <c r="A3023">
        <v>4762</v>
      </c>
      <c r="B3023">
        <v>3862</v>
      </c>
      <c r="C3023" t="s">
        <v>112</v>
      </c>
      <c r="D3023" t="s">
        <v>4785</v>
      </c>
      <c r="E3023" t="s">
        <v>34</v>
      </c>
      <c r="F3023" t="s">
        <v>15794</v>
      </c>
      <c r="G3023" t="s">
        <v>15795</v>
      </c>
      <c r="H3023" t="s">
        <v>109</v>
      </c>
      <c r="I3023" s="1">
        <v>35544</v>
      </c>
      <c r="J3023" t="s">
        <v>15796</v>
      </c>
      <c r="K3023" t="s">
        <v>15797</v>
      </c>
      <c r="L3023">
        <v>63348</v>
      </c>
      <c r="M3023" t="s">
        <v>109</v>
      </c>
      <c r="N3023" s="1">
        <v>44665</v>
      </c>
      <c r="O3023" s="1">
        <v>44666</v>
      </c>
      <c r="P3023">
        <v>31</v>
      </c>
      <c r="Q3023">
        <v>2</v>
      </c>
      <c r="R3023" t="s">
        <v>53</v>
      </c>
      <c r="S3023">
        <v>3</v>
      </c>
      <c r="T3023">
        <v>2</v>
      </c>
      <c r="U3023">
        <v>1</v>
      </c>
      <c r="V3023">
        <v>147</v>
      </c>
      <c r="W3023" t="s">
        <v>41</v>
      </c>
      <c r="X3023" t="s">
        <v>15798</v>
      </c>
      <c r="Y3023" t="s">
        <v>43</v>
      </c>
      <c r="Z3023" s="1">
        <v>44653</v>
      </c>
      <c r="AA3023" s="2">
        <v>0.52844907407407404</v>
      </c>
      <c r="AB3023" s="2">
        <v>0.44559027777777777</v>
      </c>
      <c r="AC3023" t="s">
        <v>44</v>
      </c>
      <c r="AD3023" t="s">
        <v>45</v>
      </c>
      <c r="AE3023" t="s">
        <v>44</v>
      </c>
      <c r="AF3023">
        <v>147</v>
      </c>
    </row>
    <row r="3024" spans="1:32">
      <c r="A3024">
        <v>4766</v>
      </c>
      <c r="B3024">
        <v>3866</v>
      </c>
      <c r="C3024" t="s">
        <v>9446</v>
      </c>
      <c r="D3024" t="s">
        <v>7026</v>
      </c>
      <c r="E3024" t="s">
        <v>34</v>
      </c>
      <c r="F3024" t="s">
        <v>15799</v>
      </c>
      <c r="G3024" t="s">
        <v>15800</v>
      </c>
      <c r="H3024" t="s">
        <v>115</v>
      </c>
      <c r="I3024" s="1">
        <v>37649</v>
      </c>
      <c r="J3024" t="s">
        <v>15801</v>
      </c>
      <c r="K3024" t="s">
        <v>15802</v>
      </c>
      <c r="L3024">
        <v>79686</v>
      </c>
      <c r="M3024" t="s">
        <v>115</v>
      </c>
      <c r="N3024" s="1">
        <v>44770</v>
      </c>
      <c r="O3024" s="1">
        <v>44771</v>
      </c>
      <c r="P3024">
        <v>54</v>
      </c>
      <c r="Q3024">
        <v>3</v>
      </c>
      <c r="R3024" t="s">
        <v>40</v>
      </c>
      <c r="S3024">
        <v>1</v>
      </c>
      <c r="T3024">
        <v>0</v>
      </c>
      <c r="U3024">
        <v>1</v>
      </c>
      <c r="V3024">
        <v>202</v>
      </c>
      <c r="W3024" t="s">
        <v>41</v>
      </c>
      <c r="X3024" t="s">
        <v>15803</v>
      </c>
      <c r="Y3024" t="s">
        <v>6</v>
      </c>
      <c r="Z3024" s="1">
        <v>44762</v>
      </c>
      <c r="AA3024" s="2">
        <v>0.7142708333333333</v>
      </c>
      <c r="AB3024" s="2">
        <v>0.66178240740740735</v>
      </c>
      <c r="AC3024" t="s">
        <v>44</v>
      </c>
      <c r="AD3024" t="s">
        <v>45</v>
      </c>
      <c r="AE3024" t="s">
        <v>45</v>
      </c>
      <c r="AF3024">
        <v>202</v>
      </c>
    </row>
    <row r="3025" spans="1:32">
      <c r="A3025">
        <v>4767</v>
      </c>
      <c r="B3025">
        <v>3867</v>
      </c>
      <c r="C3025" t="s">
        <v>119</v>
      </c>
      <c r="D3025" t="s">
        <v>5683</v>
      </c>
      <c r="E3025" t="s">
        <v>48</v>
      </c>
      <c r="F3025" t="s">
        <v>15804</v>
      </c>
      <c r="G3025" t="s">
        <v>15805</v>
      </c>
      <c r="H3025" t="s">
        <v>280</v>
      </c>
      <c r="I3025" s="1">
        <v>28428</v>
      </c>
      <c r="J3025" t="s">
        <v>15806</v>
      </c>
      <c r="K3025" t="s">
        <v>15807</v>
      </c>
      <c r="L3025">
        <v>66072</v>
      </c>
      <c r="M3025" t="s">
        <v>280</v>
      </c>
      <c r="N3025" s="1">
        <v>44621</v>
      </c>
      <c r="O3025" s="1">
        <v>44622</v>
      </c>
      <c r="P3025">
        <v>79</v>
      </c>
      <c r="Q3025">
        <v>4</v>
      </c>
      <c r="R3025" t="s">
        <v>53</v>
      </c>
      <c r="S3025">
        <v>3</v>
      </c>
      <c r="T3025">
        <v>1</v>
      </c>
      <c r="U3025">
        <v>1</v>
      </c>
      <c r="V3025">
        <v>123</v>
      </c>
      <c r="W3025" t="s">
        <v>41</v>
      </c>
      <c r="X3025" t="s">
        <v>15808</v>
      </c>
      <c r="Y3025" t="s">
        <v>65</v>
      </c>
      <c r="Z3025" s="1">
        <v>44592</v>
      </c>
      <c r="AA3025" s="2">
        <v>0.86827546296296287</v>
      </c>
      <c r="AB3025" s="2">
        <v>0.86780092592592595</v>
      </c>
      <c r="AC3025" t="s">
        <v>44</v>
      </c>
      <c r="AD3025" t="s">
        <v>44</v>
      </c>
      <c r="AE3025" t="s">
        <v>45</v>
      </c>
      <c r="AF3025">
        <v>123</v>
      </c>
    </row>
    <row r="3026" spans="1:32">
      <c r="A3026">
        <v>4768</v>
      </c>
      <c r="B3026">
        <v>3868</v>
      </c>
      <c r="C3026" t="s">
        <v>501</v>
      </c>
      <c r="D3026" t="s">
        <v>140</v>
      </c>
      <c r="E3026" t="s">
        <v>34</v>
      </c>
      <c r="F3026" t="s">
        <v>15809</v>
      </c>
      <c r="G3026">
        <v>5312332688</v>
      </c>
      <c r="H3026" t="s">
        <v>115</v>
      </c>
      <c r="I3026" s="1">
        <v>18071</v>
      </c>
      <c r="J3026" t="s">
        <v>15810</v>
      </c>
      <c r="K3026" t="s">
        <v>14057</v>
      </c>
      <c r="L3026">
        <v>40018</v>
      </c>
      <c r="M3026" t="s">
        <v>115</v>
      </c>
      <c r="N3026" s="1">
        <v>44916</v>
      </c>
      <c r="O3026" s="1">
        <v>44917</v>
      </c>
      <c r="P3026">
        <v>5</v>
      </c>
      <c r="Q3026">
        <v>1</v>
      </c>
      <c r="R3026" t="s">
        <v>63</v>
      </c>
      <c r="S3026">
        <v>4</v>
      </c>
      <c r="T3026">
        <v>0</v>
      </c>
      <c r="U3026">
        <v>1</v>
      </c>
      <c r="V3026">
        <v>83</v>
      </c>
      <c r="W3026" t="s">
        <v>41</v>
      </c>
      <c r="X3026" t="s">
        <v>15811</v>
      </c>
      <c r="Y3026" t="s">
        <v>43</v>
      </c>
      <c r="Z3026" s="1">
        <v>44884</v>
      </c>
      <c r="AA3026" s="2">
        <v>0.37243055555555554</v>
      </c>
      <c r="AB3026" s="2">
        <v>0.82780092592592591</v>
      </c>
      <c r="AC3026" t="s">
        <v>45</v>
      </c>
      <c r="AD3026" t="s">
        <v>45</v>
      </c>
      <c r="AE3026" t="s">
        <v>45</v>
      </c>
      <c r="AF3026">
        <v>83</v>
      </c>
    </row>
    <row r="3027" spans="1:32">
      <c r="A3027">
        <v>4771</v>
      </c>
      <c r="B3027">
        <v>3871</v>
      </c>
      <c r="C3027" t="s">
        <v>722</v>
      </c>
      <c r="D3027" t="s">
        <v>3622</v>
      </c>
      <c r="E3027" t="s">
        <v>48</v>
      </c>
      <c r="F3027" t="s">
        <v>15812</v>
      </c>
      <c r="G3027">
        <v>8978014028</v>
      </c>
      <c r="H3027" t="s">
        <v>101</v>
      </c>
      <c r="I3027" s="1">
        <v>38700</v>
      </c>
      <c r="J3027" t="s">
        <v>15813</v>
      </c>
      <c r="K3027" t="s">
        <v>15814</v>
      </c>
      <c r="L3027">
        <v>40727</v>
      </c>
      <c r="M3027" t="s">
        <v>101</v>
      </c>
      <c r="N3027" s="1">
        <v>44905</v>
      </c>
      <c r="O3027" s="1">
        <v>44908</v>
      </c>
      <c r="P3027">
        <v>26</v>
      </c>
      <c r="Q3027">
        <v>2</v>
      </c>
      <c r="R3027" t="s">
        <v>63</v>
      </c>
      <c r="S3027">
        <v>4</v>
      </c>
      <c r="T3027">
        <v>0</v>
      </c>
      <c r="U3027">
        <v>3</v>
      </c>
      <c r="V3027">
        <v>195</v>
      </c>
      <c r="W3027" t="s">
        <v>41</v>
      </c>
      <c r="X3027" t="s">
        <v>15815</v>
      </c>
      <c r="Y3027" t="s">
        <v>65</v>
      </c>
      <c r="Z3027" s="1">
        <v>44878</v>
      </c>
      <c r="AA3027" s="2">
        <v>0.14614583333333334</v>
      </c>
      <c r="AB3027" s="2">
        <v>0.41416666666666663</v>
      </c>
      <c r="AC3027" t="s">
        <v>45</v>
      </c>
      <c r="AD3027" t="s">
        <v>44</v>
      </c>
      <c r="AE3027" t="s">
        <v>44</v>
      </c>
      <c r="AF3027">
        <v>65</v>
      </c>
    </row>
    <row r="3028" spans="1:32">
      <c r="A3028">
        <v>4772</v>
      </c>
      <c r="B3028">
        <v>3872</v>
      </c>
      <c r="C3028" t="s">
        <v>602</v>
      </c>
      <c r="D3028" t="s">
        <v>15816</v>
      </c>
      <c r="E3028" t="s">
        <v>34</v>
      </c>
      <c r="F3028" t="s">
        <v>15817</v>
      </c>
      <c r="G3028" t="s">
        <v>15818</v>
      </c>
      <c r="H3028" t="s">
        <v>60</v>
      </c>
      <c r="I3028" s="1">
        <v>32420</v>
      </c>
      <c r="J3028" t="s">
        <v>15819</v>
      </c>
      <c r="K3028" t="s">
        <v>8960</v>
      </c>
      <c r="L3028">
        <v>31787</v>
      </c>
      <c r="M3028" t="s">
        <v>60</v>
      </c>
      <c r="N3028" s="1">
        <v>44891</v>
      </c>
      <c r="O3028" s="1">
        <v>44893</v>
      </c>
      <c r="P3028">
        <v>24</v>
      </c>
      <c r="Q3028">
        <v>1</v>
      </c>
      <c r="R3028" t="s">
        <v>40</v>
      </c>
      <c r="S3028">
        <v>3</v>
      </c>
      <c r="T3028">
        <v>2</v>
      </c>
      <c r="U3028">
        <v>2</v>
      </c>
      <c r="V3028">
        <v>476</v>
      </c>
      <c r="W3028" t="s">
        <v>54</v>
      </c>
      <c r="X3028" t="s">
        <v>15820</v>
      </c>
      <c r="Y3028" t="s">
        <v>65</v>
      </c>
      <c r="Z3028" s="1">
        <v>44883</v>
      </c>
      <c r="AA3028" s="2">
        <v>0.5493055555555556</v>
      </c>
      <c r="AB3028" s="2">
        <v>0.40800925925925924</v>
      </c>
      <c r="AC3028" t="s">
        <v>45</v>
      </c>
      <c r="AD3028" t="s">
        <v>44</v>
      </c>
      <c r="AE3028" t="s">
        <v>45</v>
      </c>
      <c r="AF3028">
        <v>238</v>
      </c>
    </row>
    <row r="3029" spans="1:32">
      <c r="A3029">
        <v>4773</v>
      </c>
      <c r="B3029">
        <v>3873</v>
      </c>
      <c r="C3029" t="s">
        <v>364</v>
      </c>
      <c r="D3029" t="s">
        <v>2295</v>
      </c>
      <c r="E3029" t="s">
        <v>34</v>
      </c>
      <c r="F3029" t="s">
        <v>15821</v>
      </c>
      <c r="G3029" t="s">
        <v>15822</v>
      </c>
      <c r="H3029" t="s">
        <v>225</v>
      </c>
      <c r="I3029" s="1">
        <v>24552</v>
      </c>
      <c r="J3029" t="s">
        <v>15823</v>
      </c>
      <c r="K3029" t="s">
        <v>15824</v>
      </c>
      <c r="L3029">
        <v>86776</v>
      </c>
      <c r="M3029" t="s">
        <v>225</v>
      </c>
      <c r="N3029" s="1">
        <v>44920</v>
      </c>
      <c r="O3029" s="1">
        <v>44923</v>
      </c>
      <c r="P3029">
        <v>66</v>
      </c>
      <c r="Q3029">
        <v>3</v>
      </c>
      <c r="R3029" t="s">
        <v>40</v>
      </c>
      <c r="S3029">
        <v>4</v>
      </c>
      <c r="T3029">
        <v>1</v>
      </c>
      <c r="U3029">
        <v>3</v>
      </c>
      <c r="V3029">
        <v>669</v>
      </c>
      <c r="W3029" t="s">
        <v>54</v>
      </c>
      <c r="X3029" t="s">
        <v>15825</v>
      </c>
      <c r="Y3029" t="s">
        <v>65</v>
      </c>
      <c r="Z3029" s="1">
        <v>44887</v>
      </c>
      <c r="AA3029" s="2">
        <v>0.78518518518518521</v>
      </c>
      <c r="AB3029" s="2">
        <v>2.9282407407407406E-2</v>
      </c>
      <c r="AC3029" t="s">
        <v>44</v>
      </c>
      <c r="AD3029" t="s">
        <v>45</v>
      </c>
      <c r="AE3029" t="s">
        <v>45</v>
      </c>
      <c r="AF3029">
        <v>223</v>
      </c>
    </row>
    <row r="3030" spans="1:32">
      <c r="A3030">
        <v>4774</v>
      </c>
      <c r="B3030">
        <v>3874</v>
      </c>
      <c r="C3030" t="s">
        <v>722</v>
      </c>
      <c r="D3030" t="s">
        <v>469</v>
      </c>
      <c r="E3030" t="s">
        <v>34</v>
      </c>
      <c r="F3030" t="s">
        <v>15826</v>
      </c>
      <c r="G3030" t="s">
        <v>15827</v>
      </c>
      <c r="H3030" t="s">
        <v>171</v>
      </c>
      <c r="I3030" s="1">
        <v>27969</v>
      </c>
      <c r="J3030" t="s">
        <v>15828</v>
      </c>
      <c r="K3030" t="s">
        <v>15829</v>
      </c>
      <c r="L3030">
        <v>43984</v>
      </c>
      <c r="M3030" t="s">
        <v>171</v>
      </c>
      <c r="N3030" s="1">
        <v>44679</v>
      </c>
      <c r="O3030" s="1">
        <v>44682</v>
      </c>
      <c r="P3030">
        <v>73</v>
      </c>
      <c r="Q3030">
        <v>3</v>
      </c>
      <c r="R3030" t="s">
        <v>53</v>
      </c>
      <c r="S3030">
        <v>4</v>
      </c>
      <c r="T3030">
        <v>2</v>
      </c>
      <c r="U3030">
        <v>3</v>
      </c>
      <c r="V3030">
        <v>450</v>
      </c>
      <c r="W3030" t="s">
        <v>54</v>
      </c>
      <c r="X3030" t="s">
        <v>15830</v>
      </c>
      <c r="Y3030" t="s">
        <v>43</v>
      </c>
      <c r="Z3030" s="1">
        <v>44671</v>
      </c>
      <c r="AA3030" s="2">
        <v>0.25839120370370372</v>
      </c>
      <c r="AB3030" s="2">
        <v>0.67356481481481489</v>
      </c>
      <c r="AC3030" t="s">
        <v>45</v>
      </c>
      <c r="AD3030" t="s">
        <v>44</v>
      </c>
      <c r="AE3030" t="s">
        <v>45</v>
      </c>
      <c r="AF3030">
        <v>150</v>
      </c>
    </row>
    <row r="3031" spans="1:32">
      <c r="A3031">
        <v>4775</v>
      </c>
      <c r="B3031">
        <v>3875</v>
      </c>
      <c r="C3031" t="s">
        <v>988</v>
      </c>
      <c r="D3031" t="s">
        <v>4737</v>
      </c>
      <c r="E3031" t="s">
        <v>34</v>
      </c>
      <c r="F3031" t="s">
        <v>15831</v>
      </c>
      <c r="G3031" t="s">
        <v>15832</v>
      </c>
      <c r="H3031" t="s">
        <v>60</v>
      </c>
      <c r="I3031" s="1">
        <v>30455</v>
      </c>
      <c r="J3031" t="s">
        <v>15833</v>
      </c>
      <c r="K3031" t="s">
        <v>11017</v>
      </c>
      <c r="L3031">
        <v>59868</v>
      </c>
      <c r="M3031" t="s">
        <v>60</v>
      </c>
      <c r="N3031" s="1">
        <v>44790</v>
      </c>
      <c r="O3031" s="1">
        <v>44792</v>
      </c>
      <c r="P3031">
        <v>44</v>
      </c>
      <c r="Q3031">
        <v>2</v>
      </c>
      <c r="R3031" t="s">
        <v>63</v>
      </c>
      <c r="S3031">
        <v>1</v>
      </c>
      <c r="T3031">
        <v>2</v>
      </c>
      <c r="U3031">
        <v>2</v>
      </c>
      <c r="V3031">
        <v>128</v>
      </c>
      <c r="W3031" t="s">
        <v>41</v>
      </c>
      <c r="X3031" t="s">
        <v>15834</v>
      </c>
      <c r="Y3031" t="s">
        <v>65</v>
      </c>
      <c r="Z3031" s="1">
        <v>44752</v>
      </c>
      <c r="AA3031" s="2">
        <v>0.55855324074074075</v>
      </c>
      <c r="AB3031" s="2">
        <v>0.69702546296296297</v>
      </c>
      <c r="AC3031" t="s">
        <v>44</v>
      </c>
      <c r="AD3031" t="s">
        <v>44</v>
      </c>
      <c r="AE3031" t="s">
        <v>45</v>
      </c>
      <c r="AF3031">
        <v>64</v>
      </c>
    </row>
    <row r="3032" spans="1:32">
      <c r="A3032">
        <v>4776</v>
      </c>
      <c r="B3032">
        <v>3876</v>
      </c>
      <c r="C3032" t="s">
        <v>1015</v>
      </c>
      <c r="D3032" t="s">
        <v>2117</v>
      </c>
      <c r="E3032" t="s">
        <v>34</v>
      </c>
      <c r="F3032" t="s">
        <v>15835</v>
      </c>
      <c r="G3032">
        <v>2809301195</v>
      </c>
      <c r="H3032" t="s">
        <v>537</v>
      </c>
      <c r="I3032" s="1">
        <v>34279</v>
      </c>
      <c r="J3032" t="s">
        <v>15836</v>
      </c>
      <c r="K3032" t="s">
        <v>15503</v>
      </c>
      <c r="L3032">
        <v>64630</v>
      </c>
      <c r="M3032" t="s">
        <v>537</v>
      </c>
      <c r="N3032" s="1">
        <v>44886</v>
      </c>
      <c r="O3032" s="1">
        <v>44889</v>
      </c>
      <c r="P3032">
        <v>73</v>
      </c>
      <c r="Q3032">
        <v>3</v>
      </c>
      <c r="R3032" t="s">
        <v>53</v>
      </c>
      <c r="S3032">
        <v>1</v>
      </c>
      <c r="T3032">
        <v>1</v>
      </c>
      <c r="U3032">
        <v>3</v>
      </c>
      <c r="V3032">
        <v>390</v>
      </c>
      <c r="W3032" t="s">
        <v>54</v>
      </c>
      <c r="X3032" t="s">
        <v>15837</v>
      </c>
      <c r="Y3032" t="s">
        <v>6</v>
      </c>
      <c r="Z3032" s="1">
        <v>44868</v>
      </c>
      <c r="AA3032" s="2">
        <v>0.16108796296296296</v>
      </c>
      <c r="AB3032" s="2">
        <v>0.51128472222222221</v>
      </c>
      <c r="AC3032" t="s">
        <v>45</v>
      </c>
      <c r="AD3032" t="s">
        <v>45</v>
      </c>
      <c r="AE3032" t="s">
        <v>45</v>
      </c>
      <c r="AF3032">
        <v>130</v>
      </c>
    </row>
    <row r="3033" spans="1:32">
      <c r="A3033">
        <v>4777</v>
      </c>
      <c r="B3033">
        <v>3877</v>
      </c>
      <c r="C3033" t="s">
        <v>229</v>
      </c>
      <c r="D3033" t="s">
        <v>140</v>
      </c>
      <c r="E3033" t="s">
        <v>48</v>
      </c>
      <c r="F3033" t="s">
        <v>15838</v>
      </c>
      <c r="G3033" t="s">
        <v>15839</v>
      </c>
      <c r="H3033" t="s">
        <v>941</v>
      </c>
      <c r="I3033" s="1">
        <v>23644</v>
      </c>
      <c r="J3033" t="s">
        <v>15840</v>
      </c>
      <c r="K3033" t="s">
        <v>15841</v>
      </c>
      <c r="L3033">
        <v>15775</v>
      </c>
      <c r="M3033" t="s">
        <v>941</v>
      </c>
      <c r="N3033" s="1">
        <v>44874</v>
      </c>
      <c r="O3033" s="1">
        <v>44876</v>
      </c>
      <c r="P3033">
        <v>100</v>
      </c>
      <c r="Q3033">
        <v>4</v>
      </c>
      <c r="R3033" t="s">
        <v>53</v>
      </c>
      <c r="S3033">
        <v>2</v>
      </c>
      <c r="T3033">
        <v>0</v>
      </c>
      <c r="U3033">
        <v>2</v>
      </c>
      <c r="V3033">
        <v>244</v>
      </c>
      <c r="W3033" t="s">
        <v>54</v>
      </c>
      <c r="X3033" t="s">
        <v>15842</v>
      </c>
      <c r="Y3033" t="s">
        <v>6</v>
      </c>
      <c r="Z3033" s="1">
        <v>44855</v>
      </c>
      <c r="AA3033" s="2">
        <v>0.71091435185185192</v>
      </c>
      <c r="AB3033" s="2">
        <v>0.49533564814814812</v>
      </c>
      <c r="AC3033" t="s">
        <v>45</v>
      </c>
      <c r="AD3033" t="s">
        <v>45</v>
      </c>
      <c r="AE3033" t="s">
        <v>44</v>
      </c>
      <c r="AF3033">
        <v>122</v>
      </c>
    </row>
    <row r="3034" spans="1:32">
      <c r="A3034">
        <v>4778</v>
      </c>
      <c r="B3034">
        <v>3878</v>
      </c>
      <c r="C3034" t="s">
        <v>564</v>
      </c>
      <c r="D3034" t="s">
        <v>2203</v>
      </c>
      <c r="E3034" t="s">
        <v>34</v>
      </c>
      <c r="F3034" t="s">
        <v>15843</v>
      </c>
      <c r="G3034" t="s">
        <v>15844</v>
      </c>
      <c r="H3034" t="s">
        <v>295</v>
      </c>
      <c r="I3034" s="1">
        <v>27227</v>
      </c>
      <c r="J3034" t="s">
        <v>15845</v>
      </c>
      <c r="K3034" t="s">
        <v>15846</v>
      </c>
      <c r="L3034">
        <v>84649</v>
      </c>
      <c r="M3034" t="s">
        <v>295</v>
      </c>
      <c r="N3034" s="1">
        <v>44885</v>
      </c>
      <c r="O3034" s="1">
        <v>44886</v>
      </c>
      <c r="P3034">
        <v>65</v>
      </c>
      <c r="Q3034">
        <v>3</v>
      </c>
      <c r="R3034" t="s">
        <v>63</v>
      </c>
      <c r="S3034">
        <v>1</v>
      </c>
      <c r="T3034">
        <v>1</v>
      </c>
      <c r="U3034">
        <v>1</v>
      </c>
      <c r="V3034">
        <v>62</v>
      </c>
      <c r="W3034" t="s">
        <v>54</v>
      </c>
      <c r="X3034" t="s">
        <v>15847</v>
      </c>
      <c r="Y3034" t="s">
        <v>65</v>
      </c>
      <c r="Z3034" s="1">
        <v>44879</v>
      </c>
      <c r="AA3034" s="2">
        <v>4.2361111111111106E-2</v>
      </c>
      <c r="AB3034" s="2">
        <v>0.71609953703703699</v>
      </c>
      <c r="AC3034" t="s">
        <v>45</v>
      </c>
      <c r="AD3034" t="s">
        <v>44</v>
      </c>
      <c r="AE3034" t="s">
        <v>45</v>
      </c>
      <c r="AF3034">
        <v>62</v>
      </c>
    </row>
    <row r="3035" spans="1:32">
      <c r="A3035">
        <v>4780</v>
      </c>
      <c r="B3035">
        <v>3880</v>
      </c>
      <c r="C3035" t="s">
        <v>4627</v>
      </c>
      <c r="D3035" t="s">
        <v>15848</v>
      </c>
      <c r="E3035" t="s">
        <v>34</v>
      </c>
      <c r="F3035" t="s">
        <v>15849</v>
      </c>
      <c r="G3035" t="s">
        <v>15850</v>
      </c>
      <c r="H3035" t="s">
        <v>209</v>
      </c>
      <c r="I3035" s="1">
        <v>24420</v>
      </c>
      <c r="J3035" t="s">
        <v>15851</v>
      </c>
      <c r="K3035" t="s">
        <v>7379</v>
      </c>
      <c r="L3035">
        <v>88116</v>
      </c>
      <c r="M3035" t="s">
        <v>209</v>
      </c>
      <c r="N3035" s="1">
        <v>44949</v>
      </c>
      <c r="O3035" s="1">
        <v>44950</v>
      </c>
      <c r="P3035">
        <v>61</v>
      </c>
      <c r="Q3035">
        <v>3</v>
      </c>
      <c r="R3035" t="s">
        <v>53</v>
      </c>
      <c r="S3035">
        <v>1</v>
      </c>
      <c r="T3035">
        <v>1</v>
      </c>
      <c r="U3035">
        <v>1</v>
      </c>
      <c r="V3035">
        <v>149</v>
      </c>
      <c r="W3035" t="s">
        <v>41</v>
      </c>
      <c r="X3035" t="s">
        <v>15852</v>
      </c>
      <c r="Y3035" t="s">
        <v>6</v>
      </c>
      <c r="Z3035" s="1">
        <v>44924</v>
      </c>
      <c r="AA3035" s="2">
        <v>0.40480324074074076</v>
      </c>
      <c r="AB3035" s="2">
        <v>0.93332175925925931</v>
      </c>
      <c r="AC3035" t="s">
        <v>45</v>
      </c>
      <c r="AD3035" t="s">
        <v>45</v>
      </c>
      <c r="AE3035" t="s">
        <v>45</v>
      </c>
      <c r="AF3035">
        <v>149</v>
      </c>
    </row>
    <row r="3036" spans="1:32">
      <c r="A3036">
        <v>4781</v>
      </c>
      <c r="B3036">
        <v>3881</v>
      </c>
      <c r="C3036" t="s">
        <v>1221</v>
      </c>
      <c r="D3036" t="s">
        <v>3849</v>
      </c>
      <c r="E3036" t="s">
        <v>48</v>
      </c>
      <c r="F3036" t="s">
        <v>15853</v>
      </c>
      <c r="G3036" t="s">
        <v>15854</v>
      </c>
      <c r="H3036" t="s">
        <v>37</v>
      </c>
      <c r="I3036" s="1">
        <v>24410</v>
      </c>
      <c r="J3036" t="s">
        <v>15855</v>
      </c>
      <c r="K3036" t="s">
        <v>15856</v>
      </c>
      <c r="L3036">
        <v>10089</v>
      </c>
      <c r="M3036" t="s">
        <v>37</v>
      </c>
      <c r="N3036" s="1">
        <v>44632</v>
      </c>
      <c r="O3036" s="1">
        <v>44635</v>
      </c>
      <c r="P3036">
        <v>32</v>
      </c>
      <c r="Q3036">
        <v>2</v>
      </c>
      <c r="R3036" t="s">
        <v>63</v>
      </c>
      <c r="S3036">
        <v>1</v>
      </c>
      <c r="T3036">
        <v>0</v>
      </c>
      <c r="U3036">
        <v>3</v>
      </c>
      <c r="V3036">
        <v>237</v>
      </c>
      <c r="W3036" t="s">
        <v>41</v>
      </c>
      <c r="X3036" t="s">
        <v>15857</v>
      </c>
      <c r="Y3036" t="s">
        <v>6</v>
      </c>
      <c r="Z3036" s="1">
        <v>44599</v>
      </c>
      <c r="AA3036" s="2">
        <v>0.14659722222222224</v>
      </c>
      <c r="AB3036" s="2">
        <v>0.92070601851851841</v>
      </c>
      <c r="AC3036" t="s">
        <v>44</v>
      </c>
      <c r="AD3036" t="s">
        <v>44</v>
      </c>
      <c r="AE3036" t="s">
        <v>45</v>
      </c>
      <c r="AF3036">
        <v>79</v>
      </c>
    </row>
    <row r="3037" spans="1:32">
      <c r="A3037">
        <v>4782</v>
      </c>
      <c r="B3037">
        <v>3882</v>
      </c>
      <c r="C3037" t="s">
        <v>66</v>
      </c>
      <c r="D3037" t="s">
        <v>3993</v>
      </c>
      <c r="E3037" t="s">
        <v>48</v>
      </c>
      <c r="F3037" t="s">
        <v>15858</v>
      </c>
      <c r="G3037" t="s">
        <v>15859</v>
      </c>
      <c r="H3037" t="s">
        <v>171</v>
      </c>
      <c r="I3037" s="1">
        <v>31513</v>
      </c>
      <c r="J3037" t="s">
        <v>15860</v>
      </c>
      <c r="K3037" t="s">
        <v>15861</v>
      </c>
      <c r="L3037">
        <v>58308</v>
      </c>
      <c r="M3037" t="s">
        <v>171</v>
      </c>
      <c r="N3037" s="1">
        <v>44871</v>
      </c>
      <c r="O3037" s="1">
        <v>44876</v>
      </c>
      <c r="P3037">
        <v>91</v>
      </c>
      <c r="Q3037">
        <v>4</v>
      </c>
      <c r="R3037" t="s">
        <v>53</v>
      </c>
      <c r="S3037">
        <v>3</v>
      </c>
      <c r="T3037">
        <v>1</v>
      </c>
      <c r="U3037">
        <v>5</v>
      </c>
      <c r="V3037">
        <v>730</v>
      </c>
      <c r="W3037" t="s">
        <v>41</v>
      </c>
      <c r="X3037" t="s">
        <v>15862</v>
      </c>
      <c r="Y3037" t="s">
        <v>65</v>
      </c>
      <c r="Z3037" s="1">
        <v>44865</v>
      </c>
      <c r="AA3037" s="2">
        <v>0.82181712962962961</v>
      </c>
      <c r="AB3037" s="2">
        <v>0.46409722222222222</v>
      </c>
      <c r="AC3037" t="s">
        <v>44</v>
      </c>
      <c r="AD3037" t="s">
        <v>45</v>
      </c>
      <c r="AE3037" t="s">
        <v>45</v>
      </c>
      <c r="AF3037">
        <v>146</v>
      </c>
    </row>
    <row r="3038" spans="1:32">
      <c r="A3038">
        <v>4783</v>
      </c>
      <c r="B3038">
        <v>3883</v>
      </c>
      <c r="C3038" t="s">
        <v>3205</v>
      </c>
      <c r="D3038" t="s">
        <v>397</v>
      </c>
      <c r="E3038" t="s">
        <v>48</v>
      </c>
      <c r="F3038" t="s">
        <v>15863</v>
      </c>
      <c r="G3038" t="s">
        <v>15864</v>
      </c>
      <c r="H3038" t="s">
        <v>941</v>
      </c>
      <c r="I3038" s="1">
        <v>35827</v>
      </c>
      <c r="J3038" t="s">
        <v>15865</v>
      </c>
      <c r="K3038" t="s">
        <v>15866</v>
      </c>
      <c r="L3038">
        <v>47366</v>
      </c>
      <c r="M3038" t="s">
        <v>941</v>
      </c>
      <c r="N3038" s="1">
        <v>44941</v>
      </c>
      <c r="O3038" s="1">
        <v>44946</v>
      </c>
      <c r="P3038">
        <v>62</v>
      </c>
      <c r="Q3038">
        <v>3</v>
      </c>
      <c r="R3038" t="s">
        <v>63</v>
      </c>
      <c r="S3038">
        <v>3</v>
      </c>
      <c r="T3038">
        <v>0</v>
      </c>
      <c r="U3038">
        <v>5</v>
      </c>
      <c r="V3038">
        <v>430</v>
      </c>
      <c r="W3038" t="s">
        <v>41</v>
      </c>
      <c r="X3038" t="s">
        <v>15867</v>
      </c>
      <c r="Y3038" t="s">
        <v>6</v>
      </c>
      <c r="Z3038" s="1">
        <v>44915</v>
      </c>
      <c r="AA3038" s="2">
        <v>0.53547453703703707</v>
      </c>
      <c r="AB3038" s="2">
        <v>0.11554398148148148</v>
      </c>
      <c r="AC3038" t="s">
        <v>45</v>
      </c>
      <c r="AD3038" t="s">
        <v>44</v>
      </c>
      <c r="AE3038" t="s">
        <v>45</v>
      </c>
      <c r="AF3038">
        <v>86</v>
      </c>
    </row>
    <row r="3039" spans="1:32">
      <c r="A3039">
        <v>4785</v>
      </c>
      <c r="B3039">
        <v>3885</v>
      </c>
      <c r="C3039" t="s">
        <v>1208</v>
      </c>
      <c r="D3039" t="s">
        <v>2850</v>
      </c>
      <c r="E3039" t="s">
        <v>34</v>
      </c>
      <c r="F3039" t="s">
        <v>15868</v>
      </c>
      <c r="G3039" t="s">
        <v>15869</v>
      </c>
      <c r="H3039" t="s">
        <v>50</v>
      </c>
      <c r="I3039" s="1">
        <v>32567</v>
      </c>
      <c r="J3039" t="s">
        <v>15870</v>
      </c>
      <c r="K3039" t="s">
        <v>15871</v>
      </c>
      <c r="L3039">
        <v>8034</v>
      </c>
      <c r="M3039" t="s">
        <v>50</v>
      </c>
      <c r="N3039" s="1">
        <v>44746</v>
      </c>
      <c r="O3039" s="1">
        <v>44748</v>
      </c>
      <c r="P3039">
        <v>77</v>
      </c>
      <c r="Q3039">
        <v>4</v>
      </c>
      <c r="R3039" t="s">
        <v>63</v>
      </c>
      <c r="S3039">
        <v>4</v>
      </c>
      <c r="T3039">
        <v>1</v>
      </c>
      <c r="U3039">
        <v>2</v>
      </c>
      <c r="V3039">
        <v>126</v>
      </c>
      <c r="W3039" t="s">
        <v>54</v>
      </c>
      <c r="X3039" t="s">
        <v>15872</v>
      </c>
      <c r="Y3039" t="s">
        <v>65</v>
      </c>
      <c r="Z3039" s="1">
        <v>44737</v>
      </c>
      <c r="AA3039" s="2">
        <v>7.0254629629629625E-2</v>
      </c>
      <c r="AB3039" s="2">
        <v>2.8148148148148148E-2</v>
      </c>
      <c r="AC3039" t="s">
        <v>44</v>
      </c>
      <c r="AD3039" t="s">
        <v>45</v>
      </c>
      <c r="AE3039" t="s">
        <v>44</v>
      </c>
      <c r="AF3039">
        <v>63</v>
      </c>
    </row>
    <row r="3040" spans="1:32">
      <c r="A3040">
        <v>4786</v>
      </c>
      <c r="B3040">
        <v>3886</v>
      </c>
      <c r="C3040" t="s">
        <v>1155</v>
      </c>
      <c r="D3040" t="s">
        <v>4404</v>
      </c>
      <c r="E3040" t="s">
        <v>34</v>
      </c>
      <c r="F3040" t="s">
        <v>15873</v>
      </c>
      <c r="G3040" t="s">
        <v>15874</v>
      </c>
      <c r="H3040" t="s">
        <v>60</v>
      </c>
      <c r="I3040" s="1">
        <v>19466</v>
      </c>
      <c r="J3040" t="s">
        <v>15875</v>
      </c>
      <c r="K3040" t="s">
        <v>15876</v>
      </c>
      <c r="L3040">
        <v>36033</v>
      </c>
      <c r="M3040" t="s">
        <v>60</v>
      </c>
      <c r="N3040" s="1">
        <v>44796</v>
      </c>
      <c r="O3040" s="1">
        <v>44800</v>
      </c>
      <c r="P3040">
        <v>55</v>
      </c>
      <c r="Q3040">
        <v>3</v>
      </c>
      <c r="R3040" t="s">
        <v>53</v>
      </c>
      <c r="S3040">
        <v>2</v>
      </c>
      <c r="T3040">
        <v>2</v>
      </c>
      <c r="U3040">
        <v>4</v>
      </c>
      <c r="V3040">
        <v>560</v>
      </c>
      <c r="W3040" t="s">
        <v>41</v>
      </c>
      <c r="X3040" t="s">
        <v>15877</v>
      </c>
      <c r="Y3040" t="s">
        <v>6</v>
      </c>
      <c r="Z3040" s="1">
        <v>44769</v>
      </c>
      <c r="AA3040" s="2">
        <v>0.29739583333333336</v>
      </c>
      <c r="AB3040" s="2">
        <v>0.8631712962962963</v>
      </c>
      <c r="AC3040" t="s">
        <v>45</v>
      </c>
      <c r="AD3040" t="s">
        <v>45</v>
      </c>
      <c r="AE3040" t="s">
        <v>45</v>
      </c>
      <c r="AF3040">
        <v>140</v>
      </c>
    </row>
    <row r="3041" spans="1:32">
      <c r="A3041">
        <v>4787</v>
      </c>
      <c r="B3041">
        <v>3887</v>
      </c>
      <c r="C3041" t="s">
        <v>90</v>
      </c>
      <c r="D3041" t="s">
        <v>5798</v>
      </c>
      <c r="E3041" t="s">
        <v>48</v>
      </c>
      <c r="F3041" t="s">
        <v>15878</v>
      </c>
      <c r="G3041" t="s">
        <v>15879</v>
      </c>
      <c r="H3041" t="s">
        <v>225</v>
      </c>
      <c r="I3041" s="1">
        <v>30094</v>
      </c>
      <c r="J3041" t="s">
        <v>15880</v>
      </c>
      <c r="K3041" t="s">
        <v>5359</v>
      </c>
      <c r="L3041">
        <v>89459</v>
      </c>
      <c r="M3041" t="s">
        <v>225</v>
      </c>
      <c r="N3041" s="1">
        <v>44620</v>
      </c>
      <c r="O3041" s="1">
        <v>44621</v>
      </c>
      <c r="P3041">
        <v>14</v>
      </c>
      <c r="Q3041">
        <v>1</v>
      </c>
      <c r="R3041" t="s">
        <v>63</v>
      </c>
      <c r="S3041">
        <v>4</v>
      </c>
      <c r="T3041">
        <v>1</v>
      </c>
      <c r="U3041">
        <v>1</v>
      </c>
      <c r="V3041">
        <v>67</v>
      </c>
      <c r="W3041" t="s">
        <v>54</v>
      </c>
      <c r="X3041" t="s">
        <v>15881</v>
      </c>
      <c r="Y3041" t="s">
        <v>6</v>
      </c>
      <c r="Z3041" s="1">
        <v>44600</v>
      </c>
      <c r="AA3041" s="2">
        <v>0.96980324074074076</v>
      </c>
      <c r="AB3041" s="2">
        <v>0.81395833333333334</v>
      </c>
      <c r="AC3041" t="s">
        <v>44</v>
      </c>
      <c r="AD3041" t="s">
        <v>44</v>
      </c>
      <c r="AE3041" t="s">
        <v>44</v>
      </c>
      <c r="AF3041">
        <v>67</v>
      </c>
    </row>
    <row r="3042" spans="1:32">
      <c r="A3042">
        <v>4789</v>
      </c>
      <c r="B3042">
        <v>3889</v>
      </c>
      <c r="C3042" t="s">
        <v>590</v>
      </c>
      <c r="D3042" t="s">
        <v>4743</v>
      </c>
      <c r="E3042" t="s">
        <v>34</v>
      </c>
      <c r="F3042" t="s">
        <v>15882</v>
      </c>
      <c r="G3042" t="s">
        <v>15883</v>
      </c>
      <c r="H3042" t="s">
        <v>1301</v>
      </c>
      <c r="I3042" s="1">
        <v>23172</v>
      </c>
      <c r="J3042" t="s">
        <v>15884</v>
      </c>
      <c r="K3042" t="s">
        <v>15885</v>
      </c>
      <c r="L3042">
        <v>45601</v>
      </c>
      <c r="M3042" t="s">
        <v>1301</v>
      </c>
      <c r="N3042" s="1">
        <v>44867</v>
      </c>
      <c r="O3042" s="1">
        <v>44872</v>
      </c>
      <c r="P3042">
        <v>44</v>
      </c>
      <c r="Q3042">
        <v>2</v>
      </c>
      <c r="R3042" t="s">
        <v>63</v>
      </c>
      <c r="S3042">
        <v>1</v>
      </c>
      <c r="T3042">
        <v>1</v>
      </c>
      <c r="U3042">
        <v>5</v>
      </c>
      <c r="V3042">
        <v>395</v>
      </c>
      <c r="W3042" t="s">
        <v>54</v>
      </c>
      <c r="X3042" t="s">
        <v>15886</v>
      </c>
      <c r="Y3042" t="s">
        <v>65</v>
      </c>
      <c r="Z3042" s="1">
        <v>44862</v>
      </c>
      <c r="AA3042" s="2">
        <v>0.94491898148148146</v>
      </c>
      <c r="AB3042" s="2">
        <v>4.9305555555555554E-2</v>
      </c>
      <c r="AC3042" t="s">
        <v>45</v>
      </c>
      <c r="AD3042" t="s">
        <v>45</v>
      </c>
      <c r="AE3042" t="s">
        <v>45</v>
      </c>
      <c r="AF3042">
        <v>79</v>
      </c>
    </row>
    <row r="3043" spans="1:32">
      <c r="A3043">
        <v>4791</v>
      </c>
      <c r="B3043">
        <v>3891</v>
      </c>
      <c r="C3043" t="s">
        <v>881</v>
      </c>
      <c r="D3043" t="s">
        <v>348</v>
      </c>
      <c r="E3043" t="s">
        <v>34</v>
      </c>
      <c r="F3043" t="s">
        <v>15887</v>
      </c>
      <c r="G3043" t="s">
        <v>15888</v>
      </c>
      <c r="H3043" t="s">
        <v>225</v>
      </c>
      <c r="I3043" s="1">
        <v>28401</v>
      </c>
      <c r="J3043" t="s">
        <v>15889</v>
      </c>
      <c r="K3043" t="s">
        <v>15890</v>
      </c>
      <c r="L3043">
        <v>71349</v>
      </c>
      <c r="M3043" t="s">
        <v>225</v>
      </c>
      <c r="N3043" s="1">
        <v>44620</v>
      </c>
      <c r="O3043" s="1">
        <v>44622</v>
      </c>
      <c r="P3043">
        <v>37</v>
      </c>
      <c r="Q3043">
        <v>2</v>
      </c>
      <c r="R3043" t="s">
        <v>53</v>
      </c>
      <c r="S3043">
        <v>1</v>
      </c>
      <c r="T3043">
        <v>1</v>
      </c>
      <c r="U3043">
        <v>2</v>
      </c>
      <c r="V3043">
        <v>288</v>
      </c>
      <c r="W3043" t="s">
        <v>54</v>
      </c>
      <c r="X3043" t="s">
        <v>15891</v>
      </c>
      <c r="Y3043" t="s">
        <v>81</v>
      </c>
      <c r="Z3043" s="1">
        <v>44615</v>
      </c>
      <c r="AA3043" s="2">
        <v>0.59057870370370369</v>
      </c>
      <c r="AB3043" s="2">
        <v>0.42979166666666663</v>
      </c>
      <c r="AC3043" t="s">
        <v>45</v>
      </c>
      <c r="AD3043" t="s">
        <v>44</v>
      </c>
      <c r="AE3043" t="s">
        <v>44</v>
      </c>
      <c r="AF3043">
        <v>144</v>
      </c>
    </row>
    <row r="3044" spans="1:32">
      <c r="A3044">
        <v>4792</v>
      </c>
      <c r="B3044">
        <v>3892</v>
      </c>
      <c r="C3044" t="s">
        <v>3380</v>
      </c>
      <c r="D3044" t="s">
        <v>385</v>
      </c>
      <c r="E3044" t="s">
        <v>48</v>
      </c>
      <c r="F3044" t="s">
        <v>15892</v>
      </c>
      <c r="G3044" t="s">
        <v>15893</v>
      </c>
      <c r="H3044" t="s">
        <v>201</v>
      </c>
      <c r="I3044" s="1">
        <v>38525</v>
      </c>
      <c r="J3044" t="s">
        <v>15894</v>
      </c>
      <c r="K3044" t="s">
        <v>15895</v>
      </c>
      <c r="L3044">
        <v>10848</v>
      </c>
      <c r="M3044" t="s">
        <v>201</v>
      </c>
      <c r="N3044" s="1">
        <v>44648</v>
      </c>
      <c r="O3044" s="1">
        <v>44653</v>
      </c>
      <c r="P3044">
        <v>11</v>
      </c>
      <c r="Q3044">
        <v>1</v>
      </c>
      <c r="R3044" t="s">
        <v>63</v>
      </c>
      <c r="S3044">
        <v>3</v>
      </c>
      <c r="T3044">
        <v>0</v>
      </c>
      <c r="U3044">
        <v>5</v>
      </c>
      <c r="V3044">
        <v>315</v>
      </c>
      <c r="W3044" t="s">
        <v>54</v>
      </c>
      <c r="X3044" t="s">
        <v>15896</v>
      </c>
      <c r="Y3044" t="s">
        <v>81</v>
      </c>
      <c r="Z3044" s="1">
        <v>44638</v>
      </c>
      <c r="AA3044" s="2">
        <v>0.93401620370370375</v>
      </c>
      <c r="AB3044" s="2">
        <v>0.99528935185185186</v>
      </c>
      <c r="AC3044" t="s">
        <v>45</v>
      </c>
      <c r="AD3044" t="s">
        <v>44</v>
      </c>
      <c r="AE3044" t="s">
        <v>45</v>
      </c>
      <c r="AF3044">
        <v>63</v>
      </c>
    </row>
    <row r="3045" spans="1:32">
      <c r="A3045">
        <v>4793</v>
      </c>
      <c r="B3045">
        <v>3893</v>
      </c>
      <c r="C3045" t="s">
        <v>15897</v>
      </c>
      <c r="D3045" t="s">
        <v>1864</v>
      </c>
      <c r="E3045" t="s">
        <v>48</v>
      </c>
      <c r="F3045" t="s">
        <v>15898</v>
      </c>
      <c r="G3045" t="s">
        <v>15899</v>
      </c>
      <c r="H3045" t="s">
        <v>156</v>
      </c>
      <c r="I3045" s="1">
        <v>26847</v>
      </c>
      <c r="J3045" t="s">
        <v>15900</v>
      </c>
      <c r="K3045" t="s">
        <v>15901</v>
      </c>
      <c r="L3045">
        <v>32434</v>
      </c>
      <c r="M3045" t="s">
        <v>156</v>
      </c>
      <c r="N3045" s="1">
        <v>44749</v>
      </c>
      <c r="O3045" s="1">
        <v>44752</v>
      </c>
      <c r="P3045">
        <v>78</v>
      </c>
      <c r="Q3045">
        <v>4</v>
      </c>
      <c r="R3045" t="s">
        <v>40</v>
      </c>
      <c r="S3045">
        <v>1</v>
      </c>
      <c r="T3045">
        <v>2</v>
      </c>
      <c r="U3045">
        <v>3</v>
      </c>
      <c r="V3045">
        <v>735</v>
      </c>
      <c r="W3045" t="s">
        <v>54</v>
      </c>
      <c r="X3045" t="s">
        <v>15902</v>
      </c>
      <c r="Y3045" t="s">
        <v>65</v>
      </c>
      <c r="Z3045" s="1">
        <v>44730</v>
      </c>
      <c r="AA3045" s="2">
        <v>0.81003472222222228</v>
      </c>
      <c r="AB3045" s="2">
        <v>3.6354166666666667E-2</v>
      </c>
      <c r="AC3045" t="s">
        <v>44</v>
      </c>
      <c r="AD3045" t="s">
        <v>45</v>
      </c>
      <c r="AE3045" t="s">
        <v>44</v>
      </c>
      <c r="AF3045">
        <v>245</v>
      </c>
    </row>
    <row r="3046" spans="1:32">
      <c r="A3046">
        <v>4795</v>
      </c>
      <c r="B3046">
        <v>3895</v>
      </c>
      <c r="C3046" t="s">
        <v>469</v>
      </c>
      <c r="D3046" t="s">
        <v>4536</v>
      </c>
      <c r="E3046" t="s">
        <v>34</v>
      </c>
      <c r="F3046" t="s">
        <v>15903</v>
      </c>
      <c r="G3046" t="s">
        <v>15904</v>
      </c>
      <c r="H3046" t="s">
        <v>129</v>
      </c>
      <c r="I3046" s="1">
        <v>31821</v>
      </c>
      <c r="J3046" t="s">
        <v>15905</v>
      </c>
      <c r="K3046" t="s">
        <v>15906</v>
      </c>
      <c r="L3046">
        <v>69411</v>
      </c>
      <c r="M3046" t="s">
        <v>129</v>
      </c>
      <c r="N3046" s="1">
        <v>44603</v>
      </c>
      <c r="O3046" s="1">
        <v>44605</v>
      </c>
      <c r="P3046">
        <v>14</v>
      </c>
      <c r="Q3046">
        <v>1</v>
      </c>
      <c r="R3046" t="s">
        <v>63</v>
      </c>
      <c r="S3046">
        <v>1</v>
      </c>
      <c r="T3046">
        <v>2</v>
      </c>
      <c r="U3046">
        <v>2</v>
      </c>
      <c r="V3046">
        <v>124</v>
      </c>
      <c r="W3046" t="s">
        <v>54</v>
      </c>
      <c r="X3046" t="s">
        <v>15907</v>
      </c>
      <c r="Y3046" t="s">
        <v>6</v>
      </c>
      <c r="Z3046" s="1">
        <v>44573</v>
      </c>
      <c r="AA3046" s="2">
        <v>0.72693287037037047</v>
      </c>
      <c r="AB3046" s="2">
        <v>0.42517361111111113</v>
      </c>
      <c r="AC3046" t="s">
        <v>44</v>
      </c>
      <c r="AD3046" t="s">
        <v>45</v>
      </c>
      <c r="AE3046" t="s">
        <v>45</v>
      </c>
      <c r="AF3046">
        <v>62</v>
      </c>
    </row>
    <row r="3047" spans="1:32">
      <c r="A3047">
        <v>4796</v>
      </c>
      <c r="B3047">
        <v>3896</v>
      </c>
      <c r="C3047" t="s">
        <v>5892</v>
      </c>
      <c r="D3047" t="s">
        <v>8072</v>
      </c>
      <c r="E3047" t="s">
        <v>34</v>
      </c>
      <c r="F3047" t="s">
        <v>15908</v>
      </c>
      <c r="G3047" t="s">
        <v>15909</v>
      </c>
      <c r="H3047" t="s">
        <v>941</v>
      </c>
      <c r="I3047" s="1">
        <v>20246</v>
      </c>
      <c r="J3047" t="s">
        <v>15910</v>
      </c>
      <c r="K3047" t="s">
        <v>15911</v>
      </c>
      <c r="L3047">
        <v>62636</v>
      </c>
      <c r="M3047" t="s">
        <v>941</v>
      </c>
      <c r="N3047" s="1">
        <v>44887</v>
      </c>
      <c r="O3047" s="1">
        <v>44888</v>
      </c>
      <c r="P3047">
        <v>48</v>
      </c>
      <c r="Q3047">
        <v>2</v>
      </c>
      <c r="R3047" t="s">
        <v>40</v>
      </c>
      <c r="S3047">
        <v>4</v>
      </c>
      <c r="T3047">
        <v>1</v>
      </c>
      <c r="U3047">
        <v>1</v>
      </c>
      <c r="V3047">
        <v>230</v>
      </c>
      <c r="W3047" t="s">
        <v>41</v>
      </c>
      <c r="X3047" t="s">
        <v>15912</v>
      </c>
      <c r="Y3047" t="s">
        <v>6</v>
      </c>
      <c r="Z3047" s="1">
        <v>44864</v>
      </c>
      <c r="AA3047" s="2">
        <v>2.1689814814814815E-2</v>
      </c>
      <c r="AB3047" s="2">
        <v>0.43608796296296298</v>
      </c>
      <c r="AC3047" t="s">
        <v>45</v>
      </c>
      <c r="AD3047" t="s">
        <v>44</v>
      </c>
      <c r="AE3047" t="s">
        <v>44</v>
      </c>
      <c r="AF3047">
        <v>230</v>
      </c>
    </row>
    <row r="3048" spans="1:32">
      <c r="A3048">
        <v>4797</v>
      </c>
      <c r="B3048">
        <v>3897</v>
      </c>
      <c r="C3048" t="s">
        <v>3993</v>
      </c>
      <c r="D3048" t="s">
        <v>57</v>
      </c>
      <c r="E3048" t="s">
        <v>48</v>
      </c>
      <c r="F3048" t="s">
        <v>15913</v>
      </c>
      <c r="G3048" t="s">
        <v>15914</v>
      </c>
      <c r="H3048" t="s">
        <v>1301</v>
      </c>
      <c r="I3048" s="1">
        <v>31588</v>
      </c>
      <c r="J3048" t="s">
        <v>15915</v>
      </c>
      <c r="K3048" t="s">
        <v>15916</v>
      </c>
      <c r="L3048">
        <v>50682</v>
      </c>
      <c r="M3048" t="s">
        <v>1301</v>
      </c>
      <c r="N3048" s="1">
        <v>44711</v>
      </c>
      <c r="O3048" s="1">
        <v>44713</v>
      </c>
      <c r="P3048">
        <v>46</v>
      </c>
      <c r="Q3048">
        <v>2</v>
      </c>
      <c r="R3048" t="s">
        <v>53</v>
      </c>
      <c r="S3048">
        <v>4</v>
      </c>
      <c r="T3048">
        <v>1</v>
      </c>
      <c r="U3048">
        <v>2</v>
      </c>
      <c r="V3048">
        <v>260</v>
      </c>
      <c r="W3048" t="s">
        <v>54</v>
      </c>
      <c r="X3048" t="s">
        <v>15917</v>
      </c>
      <c r="Y3048" t="s">
        <v>43</v>
      </c>
      <c r="Z3048" s="1">
        <v>44705</v>
      </c>
      <c r="AA3048" s="2">
        <v>0.23640046296296294</v>
      </c>
      <c r="AB3048" s="2">
        <v>0.14396990740740742</v>
      </c>
      <c r="AC3048" t="s">
        <v>44</v>
      </c>
      <c r="AD3048" t="s">
        <v>44</v>
      </c>
      <c r="AE3048" t="s">
        <v>44</v>
      </c>
      <c r="AF3048">
        <v>130</v>
      </c>
    </row>
    <row r="3049" spans="1:32">
      <c r="A3049">
        <v>4800</v>
      </c>
      <c r="B3049">
        <v>3900</v>
      </c>
      <c r="C3049" t="s">
        <v>326</v>
      </c>
      <c r="D3049" t="s">
        <v>3611</v>
      </c>
      <c r="E3049" t="s">
        <v>34</v>
      </c>
      <c r="F3049" t="s">
        <v>15918</v>
      </c>
      <c r="G3049" t="s">
        <v>15919</v>
      </c>
      <c r="H3049" t="s">
        <v>423</v>
      </c>
      <c r="I3049" s="1">
        <v>24710</v>
      </c>
      <c r="J3049" t="s">
        <v>15920</v>
      </c>
      <c r="K3049" t="s">
        <v>15921</v>
      </c>
      <c r="L3049">
        <v>83726</v>
      </c>
      <c r="M3049" t="s">
        <v>423</v>
      </c>
      <c r="N3049" s="1">
        <v>44707</v>
      </c>
      <c r="O3049" s="1">
        <v>44710</v>
      </c>
      <c r="P3049">
        <v>31</v>
      </c>
      <c r="Q3049">
        <v>2</v>
      </c>
      <c r="R3049" t="s">
        <v>53</v>
      </c>
      <c r="S3049">
        <v>2</v>
      </c>
      <c r="T3049">
        <v>0</v>
      </c>
      <c r="U3049">
        <v>3</v>
      </c>
      <c r="V3049">
        <v>384</v>
      </c>
      <c r="W3049" t="s">
        <v>41</v>
      </c>
      <c r="X3049" t="s">
        <v>15922</v>
      </c>
      <c r="Y3049" t="s">
        <v>43</v>
      </c>
      <c r="Z3049" s="1">
        <v>44671</v>
      </c>
      <c r="AA3049" s="2">
        <v>0.25799768518518518</v>
      </c>
      <c r="AB3049" s="2">
        <v>0.77668981481481481</v>
      </c>
      <c r="AC3049" t="s">
        <v>45</v>
      </c>
      <c r="AD3049" t="s">
        <v>45</v>
      </c>
      <c r="AE3049" t="s">
        <v>44</v>
      </c>
      <c r="AF3049">
        <v>128</v>
      </c>
    </row>
    <row r="3050" spans="1:32">
      <c r="A3050">
        <v>4802</v>
      </c>
      <c r="B3050">
        <v>3902</v>
      </c>
      <c r="C3050" t="s">
        <v>5304</v>
      </c>
      <c r="D3050" t="s">
        <v>9823</v>
      </c>
      <c r="E3050" t="s">
        <v>34</v>
      </c>
      <c r="F3050" t="s">
        <v>15923</v>
      </c>
      <c r="G3050" t="s">
        <v>15924</v>
      </c>
      <c r="H3050" t="s">
        <v>171</v>
      </c>
      <c r="I3050" s="1">
        <v>19969</v>
      </c>
      <c r="J3050" t="s">
        <v>15925</v>
      </c>
      <c r="K3050" t="s">
        <v>15926</v>
      </c>
      <c r="L3050">
        <v>84118</v>
      </c>
      <c r="M3050" t="s">
        <v>171</v>
      </c>
      <c r="N3050" s="1">
        <v>44674</v>
      </c>
      <c r="O3050" s="1">
        <v>44676</v>
      </c>
      <c r="P3050">
        <v>93</v>
      </c>
      <c r="Q3050">
        <v>4</v>
      </c>
      <c r="R3050" t="s">
        <v>40</v>
      </c>
      <c r="S3050">
        <v>2</v>
      </c>
      <c r="T3050">
        <v>1</v>
      </c>
      <c r="U3050">
        <v>2</v>
      </c>
      <c r="V3050">
        <v>454</v>
      </c>
      <c r="W3050" t="s">
        <v>41</v>
      </c>
      <c r="X3050" t="s">
        <v>15927</v>
      </c>
      <c r="Y3050" t="s">
        <v>43</v>
      </c>
      <c r="Z3050" s="1">
        <v>44639</v>
      </c>
      <c r="AA3050" s="2">
        <v>3.8310185185185183E-2</v>
      </c>
      <c r="AB3050" s="2">
        <v>0.95197916666666671</v>
      </c>
      <c r="AC3050" t="s">
        <v>44</v>
      </c>
      <c r="AD3050" t="s">
        <v>45</v>
      </c>
      <c r="AE3050" t="s">
        <v>44</v>
      </c>
      <c r="AF3050">
        <v>227</v>
      </c>
    </row>
    <row r="3051" spans="1:32">
      <c r="A3051">
        <v>4806</v>
      </c>
      <c r="B3051">
        <v>3906</v>
      </c>
      <c r="C3051" t="s">
        <v>1759</v>
      </c>
      <c r="D3051" t="s">
        <v>1222</v>
      </c>
      <c r="E3051" t="s">
        <v>48</v>
      </c>
      <c r="F3051" t="s">
        <v>15928</v>
      </c>
      <c r="G3051" t="s">
        <v>15929</v>
      </c>
      <c r="H3051" t="s">
        <v>272</v>
      </c>
      <c r="I3051" s="1">
        <v>27130</v>
      </c>
      <c r="J3051" t="s">
        <v>15930</v>
      </c>
      <c r="K3051" t="s">
        <v>15931</v>
      </c>
      <c r="L3051">
        <v>10691</v>
      </c>
      <c r="M3051" t="s">
        <v>272</v>
      </c>
      <c r="N3051" s="1">
        <v>44919</v>
      </c>
      <c r="O3051" s="1">
        <v>44923</v>
      </c>
      <c r="P3051">
        <v>93</v>
      </c>
      <c r="Q3051">
        <v>4</v>
      </c>
      <c r="R3051" t="s">
        <v>40</v>
      </c>
      <c r="S3051">
        <v>3</v>
      </c>
      <c r="T3051">
        <v>1</v>
      </c>
      <c r="U3051">
        <v>4</v>
      </c>
      <c r="V3051">
        <v>976</v>
      </c>
      <c r="W3051" t="s">
        <v>41</v>
      </c>
      <c r="X3051" t="s">
        <v>15932</v>
      </c>
      <c r="Y3051" t="s">
        <v>6</v>
      </c>
      <c r="Z3051" s="1">
        <v>44891</v>
      </c>
      <c r="AA3051" s="2">
        <v>8.6319444444444449E-2</v>
      </c>
      <c r="AB3051" s="2">
        <v>7.6192129629629637E-2</v>
      </c>
      <c r="AC3051" t="s">
        <v>44</v>
      </c>
      <c r="AD3051" t="s">
        <v>44</v>
      </c>
      <c r="AE3051" t="s">
        <v>44</v>
      </c>
      <c r="AF3051">
        <v>244</v>
      </c>
    </row>
    <row r="3052" spans="1:32">
      <c r="A3052">
        <v>4807</v>
      </c>
      <c r="B3052">
        <v>3907</v>
      </c>
      <c r="C3052" t="s">
        <v>6945</v>
      </c>
      <c r="D3052" t="s">
        <v>285</v>
      </c>
      <c r="E3052" t="s">
        <v>48</v>
      </c>
      <c r="F3052" t="s">
        <v>15933</v>
      </c>
      <c r="G3052" t="s">
        <v>15934</v>
      </c>
      <c r="H3052" t="s">
        <v>179</v>
      </c>
      <c r="I3052" s="1">
        <v>18573</v>
      </c>
      <c r="J3052" t="s">
        <v>15935</v>
      </c>
      <c r="K3052" t="s">
        <v>4370</v>
      </c>
      <c r="L3052">
        <v>39311</v>
      </c>
      <c r="M3052" t="s">
        <v>179</v>
      </c>
      <c r="N3052" s="1">
        <v>44933</v>
      </c>
      <c r="O3052" s="1">
        <v>44934</v>
      </c>
      <c r="P3052">
        <v>16</v>
      </c>
      <c r="Q3052">
        <v>1</v>
      </c>
      <c r="R3052" t="s">
        <v>53</v>
      </c>
      <c r="S3052">
        <v>1</v>
      </c>
      <c r="T3052">
        <v>0</v>
      </c>
      <c r="U3052">
        <v>1</v>
      </c>
      <c r="V3052">
        <v>121</v>
      </c>
      <c r="W3052" t="s">
        <v>41</v>
      </c>
      <c r="X3052" t="s">
        <v>15936</v>
      </c>
      <c r="Y3052" t="s">
        <v>6</v>
      </c>
      <c r="Z3052" s="1">
        <v>44906</v>
      </c>
      <c r="AA3052" s="2">
        <v>0.8359375</v>
      </c>
      <c r="AB3052" s="2">
        <v>0.39806712962962965</v>
      </c>
      <c r="AC3052" t="s">
        <v>44</v>
      </c>
      <c r="AD3052" t="s">
        <v>45</v>
      </c>
      <c r="AE3052" t="s">
        <v>44</v>
      </c>
      <c r="AF3052">
        <v>121</v>
      </c>
    </row>
    <row r="3053" spans="1:32">
      <c r="A3053">
        <v>4808</v>
      </c>
      <c r="B3053">
        <v>3908</v>
      </c>
      <c r="C3053" t="s">
        <v>628</v>
      </c>
      <c r="D3053" t="s">
        <v>9271</v>
      </c>
      <c r="E3053" t="s">
        <v>48</v>
      </c>
      <c r="F3053" t="s">
        <v>15937</v>
      </c>
      <c r="G3053" t="s">
        <v>15938</v>
      </c>
      <c r="H3053" t="s">
        <v>941</v>
      </c>
      <c r="I3053" s="1">
        <v>38593</v>
      </c>
      <c r="J3053" t="s">
        <v>15939</v>
      </c>
      <c r="K3053" t="s">
        <v>15940</v>
      </c>
      <c r="L3053">
        <v>69084</v>
      </c>
      <c r="M3053" t="s">
        <v>941</v>
      </c>
      <c r="N3053" s="1">
        <v>44934</v>
      </c>
      <c r="O3053" s="1">
        <v>44936</v>
      </c>
      <c r="P3053">
        <v>59</v>
      </c>
      <c r="Q3053">
        <v>3</v>
      </c>
      <c r="R3053" t="s">
        <v>63</v>
      </c>
      <c r="S3053">
        <v>2</v>
      </c>
      <c r="T3053">
        <v>2</v>
      </c>
      <c r="U3053">
        <v>2</v>
      </c>
      <c r="V3053">
        <v>120</v>
      </c>
      <c r="W3053" t="s">
        <v>41</v>
      </c>
      <c r="X3053" t="s">
        <v>15941</v>
      </c>
      <c r="Y3053" t="s">
        <v>43</v>
      </c>
      <c r="Z3053" s="1">
        <v>44917</v>
      </c>
      <c r="AA3053" s="2">
        <v>0.43422453703703701</v>
      </c>
      <c r="AB3053" s="2">
        <v>0.44295138888888891</v>
      </c>
      <c r="AC3053" t="s">
        <v>45</v>
      </c>
      <c r="AD3053" t="s">
        <v>45</v>
      </c>
      <c r="AE3053" t="s">
        <v>44</v>
      </c>
      <c r="AF3053">
        <v>60</v>
      </c>
    </row>
    <row r="3054" spans="1:32">
      <c r="A3054">
        <v>4809</v>
      </c>
      <c r="B3054">
        <v>3909</v>
      </c>
      <c r="C3054" t="s">
        <v>276</v>
      </c>
      <c r="D3054" t="s">
        <v>15942</v>
      </c>
      <c r="E3054" t="s">
        <v>34</v>
      </c>
      <c r="F3054" t="s">
        <v>15943</v>
      </c>
      <c r="G3054">
        <v>3667548990</v>
      </c>
      <c r="H3054" t="s">
        <v>122</v>
      </c>
      <c r="I3054" s="1">
        <v>20117</v>
      </c>
      <c r="J3054" t="s">
        <v>15944</v>
      </c>
      <c r="K3054" t="s">
        <v>15945</v>
      </c>
      <c r="L3054">
        <v>77153</v>
      </c>
      <c r="M3054" t="s">
        <v>122</v>
      </c>
      <c r="N3054" s="1">
        <v>44877</v>
      </c>
      <c r="O3054" s="1">
        <v>44882</v>
      </c>
      <c r="P3054">
        <v>36</v>
      </c>
      <c r="Q3054">
        <v>2</v>
      </c>
      <c r="R3054" t="s">
        <v>40</v>
      </c>
      <c r="S3054">
        <v>4</v>
      </c>
      <c r="T3054">
        <v>1</v>
      </c>
      <c r="U3054">
        <v>5</v>
      </c>
      <c r="V3054">
        <v>1055</v>
      </c>
      <c r="W3054" t="s">
        <v>54</v>
      </c>
      <c r="X3054" t="s">
        <v>15946</v>
      </c>
      <c r="Y3054" t="s">
        <v>6</v>
      </c>
      <c r="Z3054" s="1">
        <v>44858</v>
      </c>
      <c r="AA3054" s="2">
        <v>7.5416666666666674E-2</v>
      </c>
      <c r="AB3054" s="2">
        <v>0.54858796296296297</v>
      </c>
      <c r="AC3054" t="s">
        <v>45</v>
      </c>
      <c r="AD3054" t="s">
        <v>45</v>
      </c>
      <c r="AE3054" t="s">
        <v>45</v>
      </c>
      <c r="AF3054">
        <v>211</v>
      </c>
    </row>
    <row r="3055" spans="1:32">
      <c r="A3055">
        <v>4811</v>
      </c>
      <c r="B3055">
        <v>3911</v>
      </c>
      <c r="C3055" t="s">
        <v>2616</v>
      </c>
      <c r="D3055" t="s">
        <v>527</v>
      </c>
      <c r="E3055" t="s">
        <v>48</v>
      </c>
      <c r="F3055" t="s">
        <v>15947</v>
      </c>
      <c r="G3055" t="s">
        <v>15948</v>
      </c>
      <c r="H3055" t="s">
        <v>1301</v>
      </c>
      <c r="I3055" s="1">
        <v>33344</v>
      </c>
      <c r="J3055" t="s">
        <v>15949</v>
      </c>
      <c r="K3055" t="s">
        <v>14647</v>
      </c>
      <c r="L3055">
        <v>76048</v>
      </c>
      <c r="M3055" t="s">
        <v>1301</v>
      </c>
      <c r="N3055" s="1">
        <v>44606</v>
      </c>
      <c r="O3055" s="1">
        <v>44607</v>
      </c>
      <c r="P3055">
        <v>5</v>
      </c>
      <c r="Q3055">
        <v>1</v>
      </c>
      <c r="R3055" t="s">
        <v>63</v>
      </c>
      <c r="S3055">
        <v>1</v>
      </c>
      <c r="T3055">
        <v>2</v>
      </c>
      <c r="U3055">
        <v>1</v>
      </c>
      <c r="V3055">
        <v>89</v>
      </c>
      <c r="W3055" t="s">
        <v>41</v>
      </c>
      <c r="X3055" t="s">
        <v>15950</v>
      </c>
      <c r="Y3055" t="s">
        <v>6</v>
      </c>
      <c r="Z3055" s="1">
        <v>44567</v>
      </c>
      <c r="AA3055" s="2">
        <v>0.69657407407407401</v>
      </c>
      <c r="AB3055" s="2">
        <v>4.5636574074074072E-2</v>
      </c>
      <c r="AC3055" t="s">
        <v>44</v>
      </c>
      <c r="AD3055" t="s">
        <v>44</v>
      </c>
      <c r="AE3055" t="s">
        <v>45</v>
      </c>
      <c r="AF3055">
        <v>89</v>
      </c>
    </row>
    <row r="3056" spans="1:32">
      <c r="A3056">
        <v>4813</v>
      </c>
      <c r="B3056">
        <v>3913</v>
      </c>
      <c r="C3056" t="s">
        <v>326</v>
      </c>
      <c r="D3056" t="s">
        <v>4167</v>
      </c>
      <c r="E3056" t="s">
        <v>48</v>
      </c>
      <c r="F3056" t="s">
        <v>15951</v>
      </c>
      <c r="G3056">
        <f>1-660-436-349</f>
        <v>-1444</v>
      </c>
      <c r="H3056" t="s">
        <v>171</v>
      </c>
      <c r="I3056" s="1">
        <v>19686</v>
      </c>
      <c r="J3056" t="s">
        <v>15952</v>
      </c>
      <c r="K3056" t="s">
        <v>15953</v>
      </c>
      <c r="L3056">
        <v>6483</v>
      </c>
      <c r="M3056" t="s">
        <v>171</v>
      </c>
      <c r="N3056" s="1">
        <v>44935</v>
      </c>
      <c r="O3056" s="1">
        <v>44940</v>
      </c>
      <c r="P3056">
        <v>50</v>
      </c>
      <c r="Q3056">
        <v>2</v>
      </c>
      <c r="R3056" t="s">
        <v>63</v>
      </c>
      <c r="S3056">
        <v>4</v>
      </c>
      <c r="T3056">
        <v>1</v>
      </c>
      <c r="U3056">
        <v>5</v>
      </c>
      <c r="V3056">
        <v>385</v>
      </c>
      <c r="W3056" t="s">
        <v>54</v>
      </c>
      <c r="X3056" t="s">
        <v>15954</v>
      </c>
      <c r="Y3056" t="s">
        <v>6</v>
      </c>
      <c r="Z3056" s="1">
        <v>44898</v>
      </c>
      <c r="AA3056" s="2">
        <v>0.81946759259259261</v>
      </c>
      <c r="AB3056" s="2">
        <v>0.1761574074074074</v>
      </c>
      <c r="AC3056" t="s">
        <v>44</v>
      </c>
      <c r="AD3056" t="s">
        <v>45</v>
      </c>
      <c r="AE3056" t="s">
        <v>45</v>
      </c>
      <c r="AF3056">
        <v>77</v>
      </c>
    </row>
    <row r="3057" spans="1:32">
      <c r="A3057">
        <v>4815</v>
      </c>
      <c r="B3057">
        <v>3915</v>
      </c>
      <c r="C3057" t="s">
        <v>15046</v>
      </c>
      <c r="D3057" t="s">
        <v>1222</v>
      </c>
      <c r="E3057" t="s">
        <v>48</v>
      </c>
      <c r="F3057" t="s">
        <v>15955</v>
      </c>
      <c r="G3057" t="s">
        <v>15956</v>
      </c>
      <c r="H3057" t="s">
        <v>129</v>
      </c>
      <c r="I3057" s="1">
        <v>31427</v>
      </c>
      <c r="J3057" t="s">
        <v>15957</v>
      </c>
      <c r="K3057" t="s">
        <v>15958</v>
      </c>
      <c r="L3057">
        <v>11724</v>
      </c>
      <c r="M3057" t="s">
        <v>129</v>
      </c>
      <c r="N3057" s="1">
        <v>44691</v>
      </c>
      <c r="O3057" s="1">
        <v>44692</v>
      </c>
      <c r="P3057">
        <v>76</v>
      </c>
      <c r="Q3057">
        <v>4</v>
      </c>
      <c r="R3057" t="s">
        <v>53</v>
      </c>
      <c r="S3057">
        <v>2</v>
      </c>
      <c r="T3057">
        <v>2</v>
      </c>
      <c r="U3057">
        <v>1</v>
      </c>
      <c r="V3057">
        <v>138</v>
      </c>
      <c r="W3057" t="s">
        <v>54</v>
      </c>
      <c r="X3057" t="s">
        <v>15959</v>
      </c>
      <c r="Y3057" t="s">
        <v>43</v>
      </c>
      <c r="Z3057" s="1">
        <v>44685</v>
      </c>
      <c r="AA3057" s="2">
        <v>0.12388888888888888</v>
      </c>
      <c r="AB3057" s="2">
        <v>0.48526620370370371</v>
      </c>
      <c r="AC3057" t="s">
        <v>45</v>
      </c>
      <c r="AD3057" t="s">
        <v>45</v>
      </c>
      <c r="AE3057" t="s">
        <v>44</v>
      </c>
      <c r="AF3057">
        <v>138</v>
      </c>
    </row>
    <row r="3058" spans="1:32">
      <c r="A3058">
        <v>4817</v>
      </c>
      <c r="B3058">
        <v>3917</v>
      </c>
      <c r="C3058" t="s">
        <v>5106</v>
      </c>
      <c r="D3058" t="s">
        <v>6046</v>
      </c>
      <c r="E3058" t="s">
        <v>34</v>
      </c>
      <c r="F3058" t="s">
        <v>15960</v>
      </c>
      <c r="G3058" t="s">
        <v>15961</v>
      </c>
      <c r="H3058" t="s">
        <v>317</v>
      </c>
      <c r="I3058" s="1">
        <v>21084</v>
      </c>
      <c r="J3058" t="s">
        <v>15962</v>
      </c>
      <c r="K3058" t="s">
        <v>1160</v>
      </c>
      <c r="L3058">
        <v>45554</v>
      </c>
      <c r="M3058" t="s">
        <v>317</v>
      </c>
      <c r="N3058" s="1">
        <v>44752</v>
      </c>
      <c r="O3058" s="1">
        <v>44753</v>
      </c>
      <c r="P3058">
        <v>75</v>
      </c>
      <c r="Q3058">
        <v>3</v>
      </c>
      <c r="R3058" t="s">
        <v>40</v>
      </c>
      <c r="S3058">
        <v>2</v>
      </c>
      <c r="T3058">
        <v>2</v>
      </c>
      <c r="U3058">
        <v>1</v>
      </c>
      <c r="V3058">
        <v>233</v>
      </c>
      <c r="W3058" t="s">
        <v>41</v>
      </c>
      <c r="X3058" t="s">
        <v>15963</v>
      </c>
      <c r="Y3058" t="s">
        <v>43</v>
      </c>
      <c r="Z3058" s="1">
        <v>44747</v>
      </c>
      <c r="AA3058" s="2">
        <v>0.77824074074074068</v>
      </c>
      <c r="AB3058" s="2">
        <v>0.59416666666666662</v>
      </c>
      <c r="AC3058" t="s">
        <v>44</v>
      </c>
      <c r="AD3058" t="s">
        <v>44</v>
      </c>
      <c r="AE3058" t="s">
        <v>44</v>
      </c>
      <c r="AF3058">
        <v>233</v>
      </c>
    </row>
    <row r="3059" spans="1:32">
      <c r="A3059">
        <v>4818</v>
      </c>
      <c r="B3059">
        <v>3918</v>
      </c>
      <c r="C3059" t="s">
        <v>6248</v>
      </c>
      <c r="D3059" t="s">
        <v>6774</v>
      </c>
      <c r="E3059" t="s">
        <v>48</v>
      </c>
      <c r="F3059" t="s">
        <v>15964</v>
      </c>
      <c r="G3059" t="s">
        <v>15965</v>
      </c>
      <c r="H3059" t="s">
        <v>94</v>
      </c>
      <c r="I3059" s="1">
        <v>25567</v>
      </c>
      <c r="J3059" t="s">
        <v>15966</v>
      </c>
      <c r="K3059" t="s">
        <v>15967</v>
      </c>
      <c r="L3059">
        <v>77982</v>
      </c>
      <c r="M3059" t="s">
        <v>94</v>
      </c>
      <c r="N3059" s="1">
        <v>44728</v>
      </c>
      <c r="O3059" s="1">
        <v>44732</v>
      </c>
      <c r="P3059">
        <v>6</v>
      </c>
      <c r="Q3059">
        <v>1</v>
      </c>
      <c r="R3059" t="s">
        <v>40</v>
      </c>
      <c r="S3059">
        <v>2</v>
      </c>
      <c r="T3059">
        <v>2</v>
      </c>
      <c r="U3059">
        <v>4</v>
      </c>
      <c r="V3059">
        <v>848</v>
      </c>
      <c r="W3059" t="s">
        <v>54</v>
      </c>
      <c r="X3059" t="s">
        <v>15968</v>
      </c>
      <c r="Y3059" t="s">
        <v>65</v>
      </c>
      <c r="Z3059" s="1">
        <v>44693</v>
      </c>
      <c r="AA3059" s="2">
        <v>0.11913194444444446</v>
      </c>
      <c r="AB3059" s="2">
        <v>0.27505787037037038</v>
      </c>
      <c r="AC3059" t="s">
        <v>44</v>
      </c>
      <c r="AD3059" t="s">
        <v>45</v>
      </c>
      <c r="AE3059" t="s">
        <v>44</v>
      </c>
      <c r="AF3059">
        <v>212</v>
      </c>
    </row>
    <row r="3060" spans="1:32">
      <c r="A3060">
        <v>4819</v>
      </c>
      <c r="B3060">
        <v>3919</v>
      </c>
      <c r="C3060" t="s">
        <v>3322</v>
      </c>
      <c r="D3060" t="s">
        <v>257</v>
      </c>
      <c r="E3060" t="s">
        <v>34</v>
      </c>
      <c r="F3060" t="s">
        <v>15969</v>
      </c>
      <c r="G3060" t="s">
        <v>15970</v>
      </c>
      <c r="H3060" t="s">
        <v>37</v>
      </c>
      <c r="I3060" s="1">
        <v>15950</v>
      </c>
      <c r="J3060" t="s">
        <v>15971</v>
      </c>
      <c r="K3060" t="s">
        <v>15972</v>
      </c>
      <c r="L3060">
        <v>63491</v>
      </c>
      <c r="M3060" t="s">
        <v>37</v>
      </c>
      <c r="N3060" s="1">
        <v>44797</v>
      </c>
      <c r="O3060" s="1">
        <v>44799</v>
      </c>
      <c r="P3060">
        <v>17</v>
      </c>
      <c r="Q3060">
        <v>1</v>
      </c>
      <c r="R3060" t="s">
        <v>63</v>
      </c>
      <c r="S3060">
        <v>1</v>
      </c>
      <c r="T3060">
        <v>1</v>
      </c>
      <c r="U3060">
        <v>2</v>
      </c>
      <c r="V3060">
        <v>150</v>
      </c>
      <c r="W3060" t="s">
        <v>54</v>
      </c>
      <c r="X3060" t="s">
        <v>15973</v>
      </c>
      <c r="Y3060" t="s">
        <v>43</v>
      </c>
      <c r="Z3060" s="1">
        <v>44764</v>
      </c>
      <c r="AA3060" s="2">
        <v>3.7847222222222223E-3</v>
      </c>
      <c r="AB3060" s="2">
        <v>0.44574074074074077</v>
      </c>
      <c r="AC3060" t="s">
        <v>44</v>
      </c>
      <c r="AD3060" t="s">
        <v>44</v>
      </c>
      <c r="AE3060" t="s">
        <v>44</v>
      </c>
      <c r="AF3060">
        <v>75</v>
      </c>
    </row>
    <row r="3061" spans="1:32">
      <c r="A3061">
        <v>4820</v>
      </c>
      <c r="B3061">
        <v>3920</v>
      </c>
      <c r="C3061" t="s">
        <v>3707</v>
      </c>
      <c r="D3061" t="s">
        <v>10328</v>
      </c>
      <c r="E3061" t="s">
        <v>48</v>
      </c>
      <c r="F3061" t="s">
        <v>15974</v>
      </c>
      <c r="G3061">
        <v>8658359670</v>
      </c>
      <c r="H3061" t="s">
        <v>70</v>
      </c>
      <c r="I3061" s="1">
        <v>18129</v>
      </c>
      <c r="J3061" t="s">
        <v>15975</v>
      </c>
      <c r="K3061" t="s">
        <v>10741</v>
      </c>
      <c r="L3061">
        <v>59652</v>
      </c>
      <c r="M3061" t="s">
        <v>70</v>
      </c>
      <c r="N3061" s="1">
        <v>44575</v>
      </c>
      <c r="O3061" s="1">
        <v>44576</v>
      </c>
      <c r="P3061">
        <v>48</v>
      </c>
      <c r="Q3061">
        <v>2</v>
      </c>
      <c r="R3061" t="s">
        <v>40</v>
      </c>
      <c r="S3061">
        <v>1</v>
      </c>
      <c r="T3061">
        <v>2</v>
      </c>
      <c r="U3061">
        <v>1</v>
      </c>
      <c r="V3061">
        <v>227</v>
      </c>
      <c r="W3061" t="s">
        <v>41</v>
      </c>
      <c r="X3061" t="s">
        <v>15976</v>
      </c>
      <c r="Y3061" t="s">
        <v>81</v>
      </c>
      <c r="Z3061" s="1">
        <v>44567</v>
      </c>
      <c r="AA3061" s="2">
        <v>5.4016203703703712E-2</v>
      </c>
      <c r="AB3061" s="2">
        <v>0.35129629629629627</v>
      </c>
      <c r="AC3061" t="s">
        <v>44</v>
      </c>
      <c r="AD3061" t="s">
        <v>44</v>
      </c>
      <c r="AE3061" t="s">
        <v>45</v>
      </c>
      <c r="AF3061">
        <v>227</v>
      </c>
    </row>
    <row r="3062" spans="1:32">
      <c r="A3062">
        <v>4822</v>
      </c>
      <c r="B3062">
        <v>3922</v>
      </c>
      <c r="C3062" t="s">
        <v>1966</v>
      </c>
      <c r="D3062" t="s">
        <v>2616</v>
      </c>
      <c r="E3062" t="s">
        <v>34</v>
      </c>
      <c r="F3062" t="s">
        <v>15977</v>
      </c>
      <c r="G3062" t="s">
        <v>15978</v>
      </c>
      <c r="H3062" t="s">
        <v>135</v>
      </c>
      <c r="I3062" s="1">
        <v>17646</v>
      </c>
      <c r="J3062" t="s">
        <v>15979</v>
      </c>
      <c r="K3062" t="s">
        <v>15980</v>
      </c>
      <c r="L3062">
        <v>7731</v>
      </c>
      <c r="M3062" t="s">
        <v>135</v>
      </c>
      <c r="N3062" s="1">
        <v>44944</v>
      </c>
      <c r="O3062" s="1">
        <v>44946</v>
      </c>
      <c r="P3062">
        <v>81</v>
      </c>
      <c r="Q3062">
        <v>4</v>
      </c>
      <c r="R3062" t="s">
        <v>40</v>
      </c>
      <c r="S3062">
        <v>4</v>
      </c>
      <c r="T3062">
        <v>1</v>
      </c>
      <c r="U3062">
        <v>2</v>
      </c>
      <c r="V3062">
        <v>446</v>
      </c>
      <c r="W3062" t="s">
        <v>54</v>
      </c>
      <c r="X3062" t="s">
        <v>15981</v>
      </c>
      <c r="Y3062" t="s">
        <v>81</v>
      </c>
      <c r="Z3062" s="1">
        <v>44923</v>
      </c>
      <c r="AA3062" s="2">
        <v>0.58753472222222225</v>
      </c>
      <c r="AB3062" s="2">
        <v>0.58012731481481483</v>
      </c>
      <c r="AC3062" t="s">
        <v>45</v>
      </c>
      <c r="AD3062" t="s">
        <v>45</v>
      </c>
      <c r="AE3062" t="s">
        <v>44</v>
      </c>
      <c r="AF3062">
        <v>223</v>
      </c>
    </row>
    <row r="3063" spans="1:32">
      <c r="A3063">
        <v>4823</v>
      </c>
      <c r="B3063">
        <v>3923</v>
      </c>
      <c r="C3063" t="s">
        <v>945</v>
      </c>
      <c r="D3063" t="s">
        <v>5779</v>
      </c>
      <c r="E3063" t="s">
        <v>48</v>
      </c>
      <c r="F3063" t="s">
        <v>15982</v>
      </c>
      <c r="G3063" t="s">
        <v>15983</v>
      </c>
      <c r="H3063" t="s">
        <v>171</v>
      </c>
      <c r="I3063" s="1">
        <v>22562</v>
      </c>
      <c r="J3063" t="s">
        <v>15984</v>
      </c>
      <c r="K3063" t="s">
        <v>15985</v>
      </c>
      <c r="L3063">
        <v>11493</v>
      </c>
      <c r="M3063" t="s">
        <v>171</v>
      </c>
      <c r="N3063" s="1">
        <v>44747</v>
      </c>
      <c r="O3063" s="1">
        <v>44750</v>
      </c>
      <c r="P3063">
        <v>11</v>
      </c>
      <c r="Q3063">
        <v>1</v>
      </c>
      <c r="R3063" t="s">
        <v>63</v>
      </c>
      <c r="S3063">
        <v>4</v>
      </c>
      <c r="T3063">
        <v>0</v>
      </c>
      <c r="U3063">
        <v>3</v>
      </c>
      <c r="V3063">
        <v>216</v>
      </c>
      <c r="W3063" t="s">
        <v>54</v>
      </c>
      <c r="X3063" t="s">
        <v>15986</v>
      </c>
      <c r="Y3063" t="s">
        <v>6</v>
      </c>
      <c r="Z3063" s="1">
        <v>44742</v>
      </c>
      <c r="AA3063" s="2">
        <v>4.8009259259259258E-2</v>
      </c>
      <c r="AB3063" s="2">
        <v>0.6788657407407408</v>
      </c>
      <c r="AC3063" t="s">
        <v>45</v>
      </c>
      <c r="AD3063" t="s">
        <v>45</v>
      </c>
      <c r="AE3063" t="s">
        <v>44</v>
      </c>
      <c r="AF3063">
        <v>72</v>
      </c>
    </row>
    <row r="3064" spans="1:32">
      <c r="A3064">
        <v>4828</v>
      </c>
      <c r="B3064">
        <v>3928</v>
      </c>
      <c r="C3064" t="s">
        <v>15987</v>
      </c>
      <c r="D3064" t="s">
        <v>99</v>
      </c>
      <c r="E3064" t="s">
        <v>48</v>
      </c>
      <c r="F3064" t="s">
        <v>15988</v>
      </c>
      <c r="G3064">
        <v>3673672632</v>
      </c>
      <c r="H3064" t="s">
        <v>330</v>
      </c>
      <c r="I3064" s="1">
        <v>34130</v>
      </c>
      <c r="J3064" t="s">
        <v>15989</v>
      </c>
      <c r="K3064" t="s">
        <v>15990</v>
      </c>
      <c r="L3064">
        <v>87416</v>
      </c>
      <c r="M3064" t="s">
        <v>330</v>
      </c>
      <c r="N3064" s="1">
        <v>44879</v>
      </c>
      <c r="O3064" s="1">
        <v>44882</v>
      </c>
      <c r="P3064">
        <v>93</v>
      </c>
      <c r="Q3064">
        <v>4</v>
      </c>
      <c r="R3064" t="s">
        <v>40</v>
      </c>
      <c r="S3064">
        <v>4</v>
      </c>
      <c r="T3064">
        <v>1</v>
      </c>
      <c r="U3064">
        <v>3</v>
      </c>
      <c r="V3064">
        <v>672</v>
      </c>
      <c r="W3064" t="s">
        <v>41</v>
      </c>
      <c r="X3064" t="s">
        <v>15991</v>
      </c>
      <c r="Y3064" t="s">
        <v>65</v>
      </c>
      <c r="Z3064" s="1">
        <v>44865</v>
      </c>
      <c r="AA3064" s="2">
        <v>0.79729166666666673</v>
      </c>
      <c r="AB3064" s="2">
        <v>0.64164351851851853</v>
      </c>
      <c r="AC3064" t="s">
        <v>45</v>
      </c>
      <c r="AD3064" t="s">
        <v>45</v>
      </c>
      <c r="AE3064" t="s">
        <v>44</v>
      </c>
      <c r="AF3064">
        <v>224</v>
      </c>
    </row>
    <row r="3065" spans="1:32">
      <c r="A3065">
        <v>4830</v>
      </c>
      <c r="B3065">
        <v>3930</v>
      </c>
      <c r="C3065" t="s">
        <v>1139</v>
      </c>
      <c r="D3065" t="s">
        <v>4680</v>
      </c>
      <c r="E3065" t="s">
        <v>34</v>
      </c>
      <c r="F3065" t="s">
        <v>15992</v>
      </c>
      <c r="G3065">
        <f>1-879-510-4739</f>
        <v>-6127</v>
      </c>
      <c r="H3065" t="s">
        <v>101</v>
      </c>
      <c r="I3065" s="1">
        <v>19690</v>
      </c>
      <c r="J3065" t="s">
        <v>15993</v>
      </c>
      <c r="K3065" t="s">
        <v>15994</v>
      </c>
      <c r="L3065">
        <v>22983</v>
      </c>
      <c r="M3065" t="s">
        <v>101</v>
      </c>
      <c r="N3065" s="1">
        <v>44780</v>
      </c>
      <c r="O3065" s="1">
        <v>44783</v>
      </c>
      <c r="P3065">
        <v>17</v>
      </c>
      <c r="Q3065">
        <v>1</v>
      </c>
      <c r="R3065" t="s">
        <v>63</v>
      </c>
      <c r="S3065">
        <v>1</v>
      </c>
      <c r="T3065">
        <v>0</v>
      </c>
      <c r="U3065">
        <v>3</v>
      </c>
      <c r="V3065">
        <v>231</v>
      </c>
      <c r="W3065" t="s">
        <v>41</v>
      </c>
      <c r="X3065" t="s">
        <v>15995</v>
      </c>
      <c r="Y3065" t="s">
        <v>81</v>
      </c>
      <c r="Z3065" s="1">
        <v>44774</v>
      </c>
      <c r="AA3065" s="2">
        <v>0.9728472222222222</v>
      </c>
      <c r="AB3065" s="2">
        <v>0.64989583333333334</v>
      </c>
      <c r="AC3065" t="s">
        <v>45</v>
      </c>
      <c r="AD3065" t="s">
        <v>44</v>
      </c>
      <c r="AE3065" t="s">
        <v>45</v>
      </c>
      <c r="AF3065">
        <v>77</v>
      </c>
    </row>
    <row r="3066" spans="1:32">
      <c r="A3066">
        <v>4833</v>
      </c>
      <c r="B3066">
        <v>3933</v>
      </c>
      <c r="C3066" t="s">
        <v>1155</v>
      </c>
      <c r="D3066" t="s">
        <v>14590</v>
      </c>
      <c r="E3066" t="s">
        <v>34</v>
      </c>
      <c r="F3066" t="s">
        <v>15996</v>
      </c>
      <c r="G3066" t="s">
        <v>15997</v>
      </c>
      <c r="H3066" t="s">
        <v>109</v>
      </c>
      <c r="I3066" s="1">
        <v>30444</v>
      </c>
      <c r="J3066" t="s">
        <v>15998</v>
      </c>
      <c r="K3066" t="s">
        <v>8821</v>
      </c>
      <c r="L3066">
        <v>11725</v>
      </c>
      <c r="M3066" t="s">
        <v>109</v>
      </c>
      <c r="N3066" s="1">
        <v>44811</v>
      </c>
      <c r="O3066" s="1">
        <v>44813</v>
      </c>
      <c r="P3066">
        <v>78</v>
      </c>
      <c r="Q3066">
        <v>4</v>
      </c>
      <c r="R3066" t="s">
        <v>40</v>
      </c>
      <c r="S3066">
        <v>4</v>
      </c>
      <c r="T3066">
        <v>1</v>
      </c>
      <c r="U3066">
        <v>2</v>
      </c>
      <c r="V3066">
        <v>436</v>
      </c>
      <c r="W3066" t="s">
        <v>54</v>
      </c>
      <c r="X3066" t="s">
        <v>15999</v>
      </c>
      <c r="Y3066" t="s">
        <v>43</v>
      </c>
      <c r="Z3066" s="1">
        <v>44774</v>
      </c>
      <c r="AA3066" s="2">
        <v>0.7468055555555555</v>
      </c>
      <c r="AB3066" s="2">
        <v>0.12306712962962962</v>
      </c>
      <c r="AC3066" t="s">
        <v>44</v>
      </c>
      <c r="AD3066" t="s">
        <v>44</v>
      </c>
      <c r="AE3066" t="s">
        <v>44</v>
      </c>
      <c r="AF3066">
        <v>218</v>
      </c>
    </row>
    <row r="3067" spans="1:32">
      <c r="A3067">
        <v>4834</v>
      </c>
      <c r="B3067">
        <v>3934</v>
      </c>
      <c r="C3067" t="s">
        <v>1080</v>
      </c>
      <c r="D3067" t="s">
        <v>16000</v>
      </c>
      <c r="E3067" t="s">
        <v>48</v>
      </c>
      <c r="F3067" t="s">
        <v>16001</v>
      </c>
      <c r="G3067" t="s">
        <v>16002</v>
      </c>
      <c r="H3067" t="s">
        <v>135</v>
      </c>
      <c r="I3067" s="1">
        <v>34991</v>
      </c>
      <c r="J3067" t="s">
        <v>16003</v>
      </c>
      <c r="K3067" t="s">
        <v>16004</v>
      </c>
      <c r="L3067">
        <v>4863</v>
      </c>
      <c r="M3067" t="s">
        <v>135</v>
      </c>
      <c r="N3067" s="1">
        <v>44933</v>
      </c>
      <c r="O3067" s="1">
        <v>44935</v>
      </c>
      <c r="P3067">
        <v>35</v>
      </c>
      <c r="Q3067">
        <v>2</v>
      </c>
      <c r="R3067" t="s">
        <v>63</v>
      </c>
      <c r="S3067">
        <v>1</v>
      </c>
      <c r="T3067">
        <v>1</v>
      </c>
      <c r="U3067">
        <v>2</v>
      </c>
      <c r="V3067">
        <v>150</v>
      </c>
      <c r="W3067" t="s">
        <v>54</v>
      </c>
      <c r="X3067" t="s">
        <v>16005</v>
      </c>
      <c r="Y3067" t="s">
        <v>81</v>
      </c>
      <c r="Z3067" s="1">
        <v>44918</v>
      </c>
      <c r="AA3067" s="2">
        <v>8.4606481481481477E-2</v>
      </c>
      <c r="AB3067" s="2">
        <v>0.44344907407407402</v>
      </c>
      <c r="AC3067" t="s">
        <v>45</v>
      </c>
      <c r="AD3067" t="s">
        <v>45</v>
      </c>
      <c r="AE3067" t="s">
        <v>44</v>
      </c>
      <c r="AF3067">
        <v>75</v>
      </c>
    </row>
    <row r="3068" spans="1:32">
      <c r="A3068">
        <v>4835</v>
      </c>
      <c r="B3068">
        <v>3935</v>
      </c>
      <c r="C3068" t="s">
        <v>6729</v>
      </c>
      <c r="D3068" t="s">
        <v>546</v>
      </c>
      <c r="E3068" t="s">
        <v>34</v>
      </c>
      <c r="F3068" t="s">
        <v>16006</v>
      </c>
      <c r="G3068">
        <f>1-794-856-6133</f>
        <v>-7782</v>
      </c>
      <c r="H3068" t="s">
        <v>171</v>
      </c>
      <c r="I3068" s="1">
        <v>17764</v>
      </c>
      <c r="J3068" t="s">
        <v>16007</v>
      </c>
      <c r="K3068" t="s">
        <v>16008</v>
      </c>
      <c r="L3068">
        <v>75274</v>
      </c>
      <c r="M3068" t="s">
        <v>171</v>
      </c>
      <c r="N3068" s="1">
        <v>44874</v>
      </c>
      <c r="O3068" s="1">
        <v>44875</v>
      </c>
      <c r="P3068">
        <v>25</v>
      </c>
      <c r="Q3068">
        <v>1</v>
      </c>
      <c r="R3068" t="s">
        <v>53</v>
      </c>
      <c r="S3068">
        <v>3</v>
      </c>
      <c r="T3068">
        <v>1</v>
      </c>
      <c r="U3068">
        <v>1</v>
      </c>
      <c r="V3068">
        <v>135</v>
      </c>
      <c r="W3068" t="s">
        <v>41</v>
      </c>
      <c r="X3068" t="s">
        <v>16009</v>
      </c>
      <c r="Y3068" t="s">
        <v>43</v>
      </c>
      <c r="Z3068" s="1">
        <v>44862</v>
      </c>
      <c r="AA3068" s="2">
        <v>0.19918981481481482</v>
      </c>
      <c r="AB3068" s="2">
        <v>0.71857638888888886</v>
      </c>
      <c r="AC3068" t="s">
        <v>44</v>
      </c>
      <c r="AD3068" t="s">
        <v>45</v>
      </c>
      <c r="AE3068" t="s">
        <v>44</v>
      </c>
      <c r="AF3068">
        <v>135</v>
      </c>
    </row>
    <row r="3069" spans="1:32">
      <c r="A3069">
        <v>4836</v>
      </c>
      <c r="B3069">
        <v>3936</v>
      </c>
      <c r="C3069" t="s">
        <v>5202</v>
      </c>
      <c r="D3069" t="s">
        <v>16010</v>
      </c>
      <c r="E3069" t="s">
        <v>34</v>
      </c>
      <c r="F3069" t="s">
        <v>16011</v>
      </c>
      <c r="G3069" t="s">
        <v>16012</v>
      </c>
      <c r="H3069" t="s">
        <v>209</v>
      </c>
      <c r="I3069" s="1">
        <v>29812</v>
      </c>
      <c r="J3069" t="s">
        <v>16013</v>
      </c>
      <c r="K3069" t="s">
        <v>16014</v>
      </c>
      <c r="L3069">
        <v>97677</v>
      </c>
      <c r="M3069" t="s">
        <v>209</v>
      </c>
      <c r="N3069" s="1">
        <v>44587</v>
      </c>
      <c r="O3069" s="1">
        <v>44591</v>
      </c>
      <c r="P3069">
        <v>35</v>
      </c>
      <c r="Q3069">
        <v>2</v>
      </c>
      <c r="R3069" t="s">
        <v>63</v>
      </c>
      <c r="S3069">
        <v>4</v>
      </c>
      <c r="T3069">
        <v>2</v>
      </c>
      <c r="U3069">
        <v>4</v>
      </c>
      <c r="V3069">
        <v>308</v>
      </c>
      <c r="W3069" t="s">
        <v>41</v>
      </c>
      <c r="X3069" t="s">
        <v>16015</v>
      </c>
      <c r="Y3069" t="s">
        <v>65</v>
      </c>
      <c r="Z3069" s="1">
        <v>44578</v>
      </c>
      <c r="AA3069" s="2">
        <v>0.62657407407407406</v>
      </c>
      <c r="AB3069" s="2">
        <v>0.87802083333333336</v>
      </c>
      <c r="AC3069" t="s">
        <v>45</v>
      </c>
      <c r="AD3069" t="s">
        <v>45</v>
      </c>
      <c r="AE3069" t="s">
        <v>45</v>
      </c>
      <c r="AF3069">
        <v>77</v>
      </c>
    </row>
    <row r="3070" spans="1:32">
      <c r="A3070">
        <v>4838</v>
      </c>
      <c r="B3070">
        <v>3938</v>
      </c>
      <c r="C3070" t="s">
        <v>1022</v>
      </c>
      <c r="D3070" t="s">
        <v>2470</v>
      </c>
      <c r="E3070" t="s">
        <v>34</v>
      </c>
      <c r="F3070" t="s">
        <v>16016</v>
      </c>
      <c r="G3070" t="s">
        <v>16017</v>
      </c>
      <c r="H3070" t="s">
        <v>423</v>
      </c>
      <c r="I3070" s="1">
        <v>37430</v>
      </c>
      <c r="J3070" t="s">
        <v>16018</v>
      </c>
      <c r="K3070" t="s">
        <v>16019</v>
      </c>
      <c r="L3070">
        <v>58353</v>
      </c>
      <c r="M3070" t="s">
        <v>423</v>
      </c>
      <c r="N3070" s="1">
        <v>44867</v>
      </c>
      <c r="O3070" s="1">
        <v>44869</v>
      </c>
      <c r="P3070">
        <v>54</v>
      </c>
      <c r="Q3070">
        <v>3</v>
      </c>
      <c r="R3070" t="s">
        <v>40</v>
      </c>
      <c r="S3070">
        <v>2</v>
      </c>
      <c r="T3070">
        <v>1</v>
      </c>
      <c r="U3070">
        <v>2</v>
      </c>
      <c r="V3070">
        <v>412</v>
      </c>
      <c r="W3070" t="s">
        <v>41</v>
      </c>
      <c r="X3070" t="s">
        <v>16020</v>
      </c>
      <c r="Y3070" t="s">
        <v>43</v>
      </c>
      <c r="Z3070" s="1">
        <v>44849</v>
      </c>
      <c r="AA3070" s="2">
        <v>0.86806712962962962</v>
      </c>
      <c r="AB3070" s="2">
        <v>0.9585069444444444</v>
      </c>
      <c r="AC3070" t="s">
        <v>44</v>
      </c>
      <c r="AD3070" t="s">
        <v>44</v>
      </c>
      <c r="AE3070" t="s">
        <v>45</v>
      </c>
      <c r="AF3070">
        <v>206</v>
      </c>
    </row>
    <row r="3071" spans="1:32">
      <c r="A3071">
        <v>4839</v>
      </c>
      <c r="B3071">
        <v>3939</v>
      </c>
      <c r="C3071" t="s">
        <v>16021</v>
      </c>
      <c r="D3071" t="s">
        <v>4349</v>
      </c>
      <c r="E3071" t="s">
        <v>48</v>
      </c>
      <c r="F3071" t="s">
        <v>16022</v>
      </c>
      <c r="G3071" t="s">
        <v>16023</v>
      </c>
      <c r="H3071" t="s">
        <v>225</v>
      </c>
      <c r="I3071" s="1">
        <v>17939</v>
      </c>
      <c r="J3071" t="s">
        <v>16024</v>
      </c>
      <c r="K3071" t="s">
        <v>16025</v>
      </c>
      <c r="L3071">
        <v>58833</v>
      </c>
      <c r="M3071" t="s">
        <v>225</v>
      </c>
      <c r="N3071" s="1">
        <v>44606</v>
      </c>
      <c r="O3071" s="1">
        <v>44609</v>
      </c>
      <c r="P3071">
        <v>14</v>
      </c>
      <c r="Q3071">
        <v>1</v>
      </c>
      <c r="R3071" t="s">
        <v>63</v>
      </c>
      <c r="S3071">
        <v>2</v>
      </c>
      <c r="T3071">
        <v>0</v>
      </c>
      <c r="U3071">
        <v>3</v>
      </c>
      <c r="V3071">
        <v>198</v>
      </c>
      <c r="W3071" t="s">
        <v>41</v>
      </c>
      <c r="X3071" t="s">
        <v>16026</v>
      </c>
      <c r="Y3071" t="s">
        <v>43</v>
      </c>
      <c r="Z3071" s="1">
        <v>44591</v>
      </c>
      <c r="AA3071" s="2">
        <v>0.29840277777777779</v>
      </c>
      <c r="AB3071" s="2">
        <v>2.4062500000000001E-2</v>
      </c>
      <c r="AC3071" t="s">
        <v>45</v>
      </c>
      <c r="AD3071" t="s">
        <v>45</v>
      </c>
      <c r="AE3071" t="s">
        <v>45</v>
      </c>
      <c r="AF3071">
        <v>66</v>
      </c>
    </row>
    <row r="3072" spans="1:32">
      <c r="A3072">
        <v>4841</v>
      </c>
      <c r="B3072">
        <v>3941</v>
      </c>
      <c r="C3072" t="s">
        <v>1392</v>
      </c>
      <c r="D3072" t="s">
        <v>835</v>
      </c>
      <c r="E3072" t="s">
        <v>48</v>
      </c>
      <c r="F3072" t="s">
        <v>16027</v>
      </c>
      <c r="G3072">
        <f>1-713-452-8316</f>
        <v>-9480</v>
      </c>
      <c r="H3072" t="s">
        <v>457</v>
      </c>
      <c r="I3072" s="1">
        <v>16822</v>
      </c>
      <c r="J3072" t="s">
        <v>16028</v>
      </c>
      <c r="K3072" t="s">
        <v>16029</v>
      </c>
      <c r="L3072">
        <v>62424</v>
      </c>
      <c r="M3072" t="s">
        <v>457</v>
      </c>
      <c r="N3072" s="1">
        <v>44725</v>
      </c>
      <c r="O3072" s="1">
        <v>44730</v>
      </c>
      <c r="P3072">
        <v>93</v>
      </c>
      <c r="Q3072">
        <v>4</v>
      </c>
      <c r="R3072" t="s">
        <v>40</v>
      </c>
      <c r="S3072">
        <v>2</v>
      </c>
      <c r="T3072">
        <v>0</v>
      </c>
      <c r="U3072">
        <v>5</v>
      </c>
      <c r="V3072">
        <v>1085</v>
      </c>
      <c r="W3072" t="s">
        <v>54</v>
      </c>
      <c r="X3072" t="s">
        <v>16030</v>
      </c>
      <c r="Y3072" t="s">
        <v>65</v>
      </c>
      <c r="Z3072" s="1">
        <v>44714</v>
      </c>
      <c r="AA3072" s="2">
        <v>0.9784722222222223</v>
      </c>
      <c r="AB3072" s="2">
        <v>0.26200231481481479</v>
      </c>
      <c r="AC3072" t="s">
        <v>45</v>
      </c>
      <c r="AD3072" t="s">
        <v>45</v>
      </c>
      <c r="AE3072" t="s">
        <v>44</v>
      </c>
      <c r="AF3072">
        <v>217</v>
      </c>
    </row>
    <row r="3073" spans="1:32">
      <c r="A3073">
        <v>4843</v>
      </c>
      <c r="B3073">
        <v>3943</v>
      </c>
      <c r="C3073" t="s">
        <v>655</v>
      </c>
      <c r="D3073" t="s">
        <v>3553</v>
      </c>
      <c r="E3073" t="s">
        <v>34</v>
      </c>
      <c r="F3073" t="s">
        <v>16031</v>
      </c>
      <c r="G3073" t="s">
        <v>16032</v>
      </c>
      <c r="H3073" t="s">
        <v>171</v>
      </c>
      <c r="I3073" s="1">
        <v>20615</v>
      </c>
      <c r="J3073" t="s">
        <v>16033</v>
      </c>
      <c r="K3073" t="s">
        <v>5879</v>
      </c>
      <c r="L3073">
        <v>86790</v>
      </c>
      <c r="M3073" t="s">
        <v>171</v>
      </c>
      <c r="N3073" s="1">
        <v>44859</v>
      </c>
      <c r="O3073" s="1">
        <v>44863</v>
      </c>
      <c r="P3073">
        <v>11</v>
      </c>
      <c r="Q3073">
        <v>1</v>
      </c>
      <c r="R3073" t="s">
        <v>63</v>
      </c>
      <c r="S3073">
        <v>1</v>
      </c>
      <c r="T3073">
        <v>0</v>
      </c>
      <c r="U3073">
        <v>4</v>
      </c>
      <c r="V3073">
        <v>252</v>
      </c>
      <c r="W3073" t="s">
        <v>54</v>
      </c>
      <c r="X3073" t="s">
        <v>16034</v>
      </c>
      <c r="Y3073" t="s">
        <v>6</v>
      </c>
      <c r="Z3073" s="1">
        <v>44841</v>
      </c>
      <c r="AA3073" s="2">
        <v>0.82924768518518521</v>
      </c>
      <c r="AB3073" s="2">
        <v>0.4158101851851852</v>
      </c>
      <c r="AC3073" t="s">
        <v>45</v>
      </c>
      <c r="AD3073" t="s">
        <v>45</v>
      </c>
      <c r="AE3073" t="s">
        <v>44</v>
      </c>
      <c r="AF3073">
        <v>63</v>
      </c>
    </row>
    <row r="3074" spans="1:32">
      <c r="A3074">
        <v>4844</v>
      </c>
      <c r="B3074">
        <v>3944</v>
      </c>
      <c r="C3074" t="s">
        <v>1056</v>
      </c>
      <c r="D3074" t="s">
        <v>596</v>
      </c>
      <c r="E3074" t="s">
        <v>34</v>
      </c>
      <c r="F3074" t="s">
        <v>16035</v>
      </c>
      <c r="G3074" t="s">
        <v>16036</v>
      </c>
      <c r="H3074" t="s">
        <v>122</v>
      </c>
      <c r="I3074" s="1">
        <v>36253</v>
      </c>
      <c r="J3074" t="s">
        <v>16037</v>
      </c>
      <c r="K3074" t="s">
        <v>16038</v>
      </c>
      <c r="L3074">
        <v>54314</v>
      </c>
      <c r="M3074" t="s">
        <v>122</v>
      </c>
      <c r="N3074" s="1">
        <v>44704</v>
      </c>
      <c r="O3074" s="1">
        <v>44709</v>
      </c>
      <c r="P3074">
        <v>3</v>
      </c>
      <c r="Q3074">
        <v>1</v>
      </c>
      <c r="R3074" t="s">
        <v>40</v>
      </c>
      <c r="S3074">
        <v>4</v>
      </c>
      <c r="T3074">
        <v>2</v>
      </c>
      <c r="U3074">
        <v>5</v>
      </c>
      <c r="V3074">
        <v>1130</v>
      </c>
      <c r="W3074" t="s">
        <v>41</v>
      </c>
      <c r="X3074" t="s">
        <v>16039</v>
      </c>
      <c r="Y3074" t="s">
        <v>65</v>
      </c>
      <c r="Z3074" s="1">
        <v>44674</v>
      </c>
      <c r="AA3074" s="2">
        <v>0.77028935185185177</v>
      </c>
      <c r="AB3074" s="2">
        <v>0.44768518518518513</v>
      </c>
      <c r="AC3074" t="s">
        <v>45</v>
      </c>
      <c r="AD3074" t="s">
        <v>44</v>
      </c>
      <c r="AE3074" t="s">
        <v>44</v>
      </c>
      <c r="AF3074">
        <v>226</v>
      </c>
    </row>
    <row r="3075" spans="1:32">
      <c r="A3075">
        <v>4845</v>
      </c>
      <c r="B3075">
        <v>3945</v>
      </c>
      <c r="C3075" t="s">
        <v>1966</v>
      </c>
      <c r="D3075" t="s">
        <v>4523</v>
      </c>
      <c r="E3075" t="s">
        <v>34</v>
      </c>
      <c r="F3075" t="s">
        <v>16040</v>
      </c>
      <c r="G3075" t="s">
        <v>16041</v>
      </c>
      <c r="H3075" t="s">
        <v>94</v>
      </c>
      <c r="I3075" s="1">
        <v>33265</v>
      </c>
      <c r="J3075" t="s">
        <v>16042</v>
      </c>
      <c r="K3075" t="s">
        <v>16043</v>
      </c>
      <c r="L3075">
        <v>84388</v>
      </c>
      <c r="M3075" t="s">
        <v>94</v>
      </c>
      <c r="N3075" s="1">
        <v>44789</v>
      </c>
      <c r="O3075" s="1">
        <v>44790</v>
      </c>
      <c r="P3075">
        <v>21</v>
      </c>
      <c r="Q3075">
        <v>1</v>
      </c>
      <c r="R3075" t="s">
        <v>40</v>
      </c>
      <c r="S3075">
        <v>1</v>
      </c>
      <c r="T3075">
        <v>1</v>
      </c>
      <c r="U3075">
        <v>1</v>
      </c>
      <c r="V3075">
        <v>212</v>
      </c>
      <c r="W3075" t="s">
        <v>54</v>
      </c>
      <c r="X3075" t="s">
        <v>16044</v>
      </c>
      <c r="Y3075" t="s">
        <v>81</v>
      </c>
      <c r="Z3075" s="1">
        <v>44762</v>
      </c>
      <c r="AA3075" s="2">
        <v>0.53414351851851849</v>
      </c>
      <c r="AB3075" s="2">
        <v>0.86597222222222225</v>
      </c>
      <c r="AC3075" t="s">
        <v>45</v>
      </c>
      <c r="AD3075" t="s">
        <v>45</v>
      </c>
      <c r="AE3075" t="s">
        <v>45</v>
      </c>
      <c r="AF3075">
        <v>212</v>
      </c>
    </row>
    <row r="3076" spans="1:32">
      <c r="A3076">
        <v>4846</v>
      </c>
      <c r="B3076">
        <v>3946</v>
      </c>
      <c r="C3076" t="s">
        <v>469</v>
      </c>
      <c r="D3076" t="s">
        <v>1298</v>
      </c>
      <c r="E3076" t="s">
        <v>48</v>
      </c>
      <c r="F3076" t="s">
        <v>16045</v>
      </c>
      <c r="G3076" t="s">
        <v>16046</v>
      </c>
      <c r="H3076" t="s">
        <v>171</v>
      </c>
      <c r="I3076" s="1">
        <v>18133</v>
      </c>
      <c r="J3076" t="s">
        <v>16047</v>
      </c>
      <c r="K3076" t="s">
        <v>16048</v>
      </c>
      <c r="L3076">
        <v>78734</v>
      </c>
      <c r="M3076" t="s">
        <v>171</v>
      </c>
      <c r="N3076" s="1">
        <v>44878</v>
      </c>
      <c r="O3076" s="1">
        <v>44883</v>
      </c>
      <c r="P3076">
        <v>34</v>
      </c>
      <c r="Q3076">
        <v>2</v>
      </c>
      <c r="R3076" t="s">
        <v>53</v>
      </c>
      <c r="S3076">
        <v>4</v>
      </c>
      <c r="T3076">
        <v>1</v>
      </c>
      <c r="U3076">
        <v>5</v>
      </c>
      <c r="V3076">
        <v>710</v>
      </c>
      <c r="W3076" t="s">
        <v>54</v>
      </c>
      <c r="X3076" t="s">
        <v>16049</v>
      </c>
      <c r="Y3076" t="s">
        <v>65</v>
      </c>
      <c r="Z3076" s="1">
        <v>44852</v>
      </c>
      <c r="AA3076" s="2">
        <v>0.47060185185185183</v>
      </c>
      <c r="AB3076" s="2">
        <v>0.16365740740740739</v>
      </c>
      <c r="AC3076" t="s">
        <v>45</v>
      </c>
      <c r="AD3076" t="s">
        <v>45</v>
      </c>
      <c r="AE3076" t="s">
        <v>45</v>
      </c>
      <c r="AF3076">
        <v>142</v>
      </c>
    </row>
    <row r="3077" spans="1:32">
      <c r="A3077">
        <v>4847</v>
      </c>
      <c r="B3077">
        <v>3947</v>
      </c>
      <c r="C3077" t="s">
        <v>229</v>
      </c>
      <c r="D3077" t="s">
        <v>16050</v>
      </c>
      <c r="E3077" t="s">
        <v>48</v>
      </c>
      <c r="F3077" t="s">
        <v>16051</v>
      </c>
      <c r="G3077" t="s">
        <v>16052</v>
      </c>
      <c r="H3077" t="s">
        <v>272</v>
      </c>
      <c r="I3077" s="1">
        <v>25415</v>
      </c>
      <c r="J3077" t="s">
        <v>16053</v>
      </c>
      <c r="K3077" t="s">
        <v>16054</v>
      </c>
      <c r="L3077">
        <v>22389</v>
      </c>
      <c r="M3077" t="s">
        <v>272</v>
      </c>
      <c r="N3077" s="1">
        <v>44727</v>
      </c>
      <c r="O3077" s="1">
        <v>44730</v>
      </c>
      <c r="P3077">
        <v>82</v>
      </c>
      <c r="Q3077">
        <v>4</v>
      </c>
      <c r="R3077" t="s">
        <v>53</v>
      </c>
      <c r="S3077">
        <v>4</v>
      </c>
      <c r="T3077">
        <v>1</v>
      </c>
      <c r="U3077">
        <v>3</v>
      </c>
      <c r="V3077">
        <v>366</v>
      </c>
      <c r="W3077" t="s">
        <v>41</v>
      </c>
      <c r="X3077" t="s">
        <v>16055</v>
      </c>
      <c r="Y3077" t="s">
        <v>6</v>
      </c>
      <c r="Z3077" s="1">
        <v>44698</v>
      </c>
      <c r="AA3077" s="2">
        <v>0.66261574074074081</v>
      </c>
      <c r="AB3077" s="2">
        <v>0.51898148148148149</v>
      </c>
      <c r="AC3077" t="s">
        <v>44</v>
      </c>
      <c r="AD3077" t="s">
        <v>44</v>
      </c>
      <c r="AE3077" t="s">
        <v>44</v>
      </c>
      <c r="AF3077">
        <v>122</v>
      </c>
    </row>
    <row r="3078" spans="1:32">
      <c r="A3078">
        <v>4851</v>
      </c>
      <c r="B3078">
        <v>3951</v>
      </c>
      <c r="C3078" t="s">
        <v>168</v>
      </c>
      <c r="D3078" t="s">
        <v>909</v>
      </c>
      <c r="E3078" t="s">
        <v>48</v>
      </c>
      <c r="F3078" t="s">
        <v>16056</v>
      </c>
      <c r="G3078" t="s">
        <v>16057</v>
      </c>
      <c r="H3078" t="s">
        <v>330</v>
      </c>
      <c r="I3078" s="1">
        <v>18391</v>
      </c>
      <c r="J3078" t="s">
        <v>16058</v>
      </c>
      <c r="K3078" t="s">
        <v>16059</v>
      </c>
      <c r="L3078">
        <v>52762</v>
      </c>
      <c r="M3078" t="s">
        <v>330</v>
      </c>
      <c r="N3078" s="1">
        <v>44837</v>
      </c>
      <c r="O3078" s="1">
        <v>44841</v>
      </c>
      <c r="P3078">
        <v>3</v>
      </c>
      <c r="Q3078">
        <v>1</v>
      </c>
      <c r="R3078" t="s">
        <v>40</v>
      </c>
      <c r="S3078">
        <v>4</v>
      </c>
      <c r="T3078">
        <v>0</v>
      </c>
      <c r="U3078">
        <v>4</v>
      </c>
      <c r="V3078">
        <v>924</v>
      </c>
      <c r="W3078" t="s">
        <v>54</v>
      </c>
      <c r="X3078" t="s">
        <v>16060</v>
      </c>
      <c r="Y3078" t="s">
        <v>43</v>
      </c>
      <c r="Z3078" s="1">
        <v>44809</v>
      </c>
      <c r="AA3078" s="2">
        <v>0.13162037037037036</v>
      </c>
      <c r="AB3078" s="2">
        <v>0.54385416666666664</v>
      </c>
      <c r="AC3078" t="s">
        <v>45</v>
      </c>
      <c r="AD3078" t="s">
        <v>44</v>
      </c>
      <c r="AE3078" t="s">
        <v>44</v>
      </c>
      <c r="AF3078">
        <v>231</v>
      </c>
    </row>
    <row r="3079" spans="1:32">
      <c r="A3079">
        <v>4852</v>
      </c>
      <c r="B3079">
        <v>3952</v>
      </c>
      <c r="C3079" t="s">
        <v>881</v>
      </c>
      <c r="D3079" t="s">
        <v>57</v>
      </c>
      <c r="E3079" t="s">
        <v>48</v>
      </c>
      <c r="F3079" t="s">
        <v>16061</v>
      </c>
      <c r="G3079" t="s">
        <v>16062</v>
      </c>
      <c r="H3079" t="s">
        <v>60</v>
      </c>
      <c r="I3079" s="1">
        <v>15751</v>
      </c>
      <c r="J3079" t="s">
        <v>16063</v>
      </c>
      <c r="K3079" t="s">
        <v>16064</v>
      </c>
      <c r="L3079">
        <v>68079</v>
      </c>
      <c r="M3079" t="s">
        <v>60</v>
      </c>
      <c r="N3079" s="1">
        <v>44600</v>
      </c>
      <c r="O3079" s="1">
        <v>44604</v>
      </c>
      <c r="P3079">
        <v>46</v>
      </c>
      <c r="Q3079">
        <v>2</v>
      </c>
      <c r="R3079" t="s">
        <v>53</v>
      </c>
      <c r="S3079">
        <v>3</v>
      </c>
      <c r="T3079">
        <v>2</v>
      </c>
      <c r="U3079">
        <v>4</v>
      </c>
      <c r="V3079">
        <v>496</v>
      </c>
      <c r="W3079" t="s">
        <v>54</v>
      </c>
      <c r="X3079" t="s">
        <v>16065</v>
      </c>
      <c r="Y3079" t="s">
        <v>43</v>
      </c>
      <c r="Z3079" s="1">
        <v>44595</v>
      </c>
      <c r="AA3079" s="2">
        <v>0.83699074074074076</v>
      </c>
      <c r="AB3079" s="2">
        <v>0.24972222222222221</v>
      </c>
      <c r="AC3079" t="s">
        <v>45</v>
      </c>
      <c r="AD3079" t="s">
        <v>45</v>
      </c>
      <c r="AE3079" t="s">
        <v>44</v>
      </c>
      <c r="AF3079">
        <v>124</v>
      </c>
    </row>
    <row r="3080" spans="1:32">
      <c r="A3080">
        <v>4853</v>
      </c>
      <c r="B3080">
        <v>3953</v>
      </c>
      <c r="C3080" t="s">
        <v>1759</v>
      </c>
      <c r="D3080" t="s">
        <v>745</v>
      </c>
      <c r="E3080" t="s">
        <v>34</v>
      </c>
      <c r="F3080" t="s">
        <v>16066</v>
      </c>
      <c r="G3080" t="s">
        <v>16067</v>
      </c>
      <c r="H3080" t="s">
        <v>201</v>
      </c>
      <c r="I3080" s="1">
        <v>27419</v>
      </c>
      <c r="J3080" t="s">
        <v>16068</v>
      </c>
      <c r="K3080" t="s">
        <v>16069</v>
      </c>
      <c r="L3080">
        <v>77410</v>
      </c>
      <c r="M3080" t="s">
        <v>201</v>
      </c>
      <c r="N3080" s="1">
        <v>44815</v>
      </c>
      <c r="O3080" s="1">
        <v>44819</v>
      </c>
      <c r="P3080">
        <v>84</v>
      </c>
      <c r="Q3080">
        <v>4</v>
      </c>
      <c r="R3080" t="s">
        <v>40</v>
      </c>
      <c r="S3080">
        <v>2</v>
      </c>
      <c r="T3080">
        <v>2</v>
      </c>
      <c r="U3080">
        <v>4</v>
      </c>
      <c r="V3080">
        <v>884</v>
      </c>
      <c r="W3080" t="s">
        <v>41</v>
      </c>
      <c r="X3080" t="s">
        <v>16070</v>
      </c>
      <c r="Y3080" t="s">
        <v>6</v>
      </c>
      <c r="Z3080" s="1">
        <v>44795</v>
      </c>
      <c r="AA3080" s="2">
        <v>0.19658564814814816</v>
      </c>
      <c r="AB3080" s="2">
        <v>0.36390046296296297</v>
      </c>
      <c r="AC3080" t="s">
        <v>44</v>
      </c>
      <c r="AD3080" t="s">
        <v>45</v>
      </c>
      <c r="AE3080" t="s">
        <v>45</v>
      </c>
      <c r="AF3080">
        <v>221</v>
      </c>
    </row>
    <row r="3081" spans="1:32">
      <c r="A3081">
        <v>4855</v>
      </c>
      <c r="B3081">
        <v>3955</v>
      </c>
      <c r="C3081" t="s">
        <v>3322</v>
      </c>
      <c r="D3081" t="s">
        <v>67</v>
      </c>
      <c r="E3081" t="s">
        <v>34</v>
      </c>
      <c r="F3081" t="s">
        <v>16071</v>
      </c>
      <c r="G3081">
        <v>8672181849</v>
      </c>
      <c r="H3081" t="s">
        <v>122</v>
      </c>
      <c r="I3081" s="1">
        <v>15971</v>
      </c>
      <c r="J3081" t="s">
        <v>16072</v>
      </c>
      <c r="K3081" t="s">
        <v>16073</v>
      </c>
      <c r="L3081">
        <v>14622</v>
      </c>
      <c r="M3081" t="s">
        <v>122</v>
      </c>
      <c r="N3081" s="1">
        <v>44615</v>
      </c>
      <c r="O3081" s="1">
        <v>44619</v>
      </c>
      <c r="P3081">
        <v>64</v>
      </c>
      <c r="Q3081">
        <v>3</v>
      </c>
      <c r="R3081" t="s">
        <v>53</v>
      </c>
      <c r="S3081">
        <v>1</v>
      </c>
      <c r="T3081">
        <v>2</v>
      </c>
      <c r="U3081">
        <v>4</v>
      </c>
      <c r="V3081">
        <v>488</v>
      </c>
      <c r="W3081" t="s">
        <v>41</v>
      </c>
      <c r="X3081" t="s">
        <v>16074</v>
      </c>
      <c r="Y3081" t="s">
        <v>81</v>
      </c>
      <c r="Z3081" s="1">
        <v>44600</v>
      </c>
      <c r="AA3081" s="2">
        <v>0.72701388888888896</v>
      </c>
      <c r="AB3081" s="2">
        <v>0.62263888888888885</v>
      </c>
      <c r="AC3081" t="s">
        <v>45</v>
      </c>
      <c r="AD3081" t="s">
        <v>45</v>
      </c>
      <c r="AE3081" t="s">
        <v>45</v>
      </c>
      <c r="AF3081">
        <v>122</v>
      </c>
    </row>
    <row r="3082" spans="1:32">
      <c r="A3082">
        <v>4856</v>
      </c>
      <c r="B3082">
        <v>3956</v>
      </c>
      <c r="C3082" t="s">
        <v>5481</v>
      </c>
      <c r="D3082" t="s">
        <v>4451</v>
      </c>
      <c r="E3082" t="s">
        <v>48</v>
      </c>
      <c r="F3082" t="s">
        <v>16075</v>
      </c>
      <c r="G3082" t="s">
        <v>16076</v>
      </c>
      <c r="H3082" t="s">
        <v>179</v>
      </c>
      <c r="I3082" s="1">
        <v>23514</v>
      </c>
      <c r="J3082" t="s">
        <v>16077</v>
      </c>
      <c r="K3082" t="s">
        <v>16078</v>
      </c>
      <c r="L3082">
        <v>84250</v>
      </c>
      <c r="M3082" t="s">
        <v>179</v>
      </c>
      <c r="N3082" s="1">
        <v>44890</v>
      </c>
      <c r="O3082" s="1">
        <v>44892</v>
      </c>
      <c r="P3082">
        <v>62</v>
      </c>
      <c r="Q3082">
        <v>3</v>
      </c>
      <c r="R3082" t="s">
        <v>63</v>
      </c>
      <c r="S3082">
        <v>1</v>
      </c>
      <c r="T3082">
        <v>0</v>
      </c>
      <c r="U3082">
        <v>2</v>
      </c>
      <c r="V3082">
        <v>120</v>
      </c>
      <c r="W3082" t="s">
        <v>54</v>
      </c>
      <c r="X3082" t="s">
        <v>16079</v>
      </c>
      <c r="Y3082" t="s">
        <v>81</v>
      </c>
      <c r="Z3082" s="1">
        <v>44870</v>
      </c>
      <c r="AA3082" s="2">
        <v>0.2492361111111111</v>
      </c>
      <c r="AB3082" s="2">
        <v>0.24071759259259259</v>
      </c>
      <c r="AC3082" t="s">
        <v>45</v>
      </c>
      <c r="AD3082" t="s">
        <v>44</v>
      </c>
      <c r="AE3082" t="s">
        <v>44</v>
      </c>
      <c r="AF3082">
        <v>60</v>
      </c>
    </row>
    <row r="3083" spans="1:32">
      <c r="A3083">
        <v>4860</v>
      </c>
      <c r="B3083">
        <v>3960</v>
      </c>
      <c r="C3083" t="s">
        <v>1039</v>
      </c>
      <c r="D3083" t="s">
        <v>5168</v>
      </c>
      <c r="E3083" t="s">
        <v>48</v>
      </c>
      <c r="F3083" t="s">
        <v>16080</v>
      </c>
      <c r="G3083" t="s">
        <v>16081</v>
      </c>
      <c r="H3083" t="s">
        <v>60</v>
      </c>
      <c r="I3083" s="1">
        <v>30765</v>
      </c>
      <c r="J3083" t="s">
        <v>16082</v>
      </c>
      <c r="K3083" t="s">
        <v>16083</v>
      </c>
      <c r="L3083">
        <v>97987</v>
      </c>
      <c r="M3083" t="s">
        <v>60</v>
      </c>
      <c r="N3083" s="1">
        <v>44937</v>
      </c>
      <c r="O3083" s="1">
        <v>44942</v>
      </c>
      <c r="P3083">
        <v>99</v>
      </c>
      <c r="Q3083">
        <v>4</v>
      </c>
      <c r="R3083" t="s">
        <v>40</v>
      </c>
      <c r="S3083">
        <v>2</v>
      </c>
      <c r="T3083">
        <v>0</v>
      </c>
      <c r="U3083">
        <v>5</v>
      </c>
      <c r="V3083">
        <v>1105</v>
      </c>
      <c r="W3083" t="s">
        <v>41</v>
      </c>
      <c r="X3083" t="s">
        <v>16084</v>
      </c>
      <c r="Y3083" t="s">
        <v>65</v>
      </c>
      <c r="Z3083" s="1">
        <v>44912</v>
      </c>
      <c r="AA3083" s="2">
        <v>0.4488078703703704</v>
      </c>
      <c r="AB3083" s="2">
        <v>0.23315972222222223</v>
      </c>
      <c r="AC3083" t="s">
        <v>44</v>
      </c>
      <c r="AD3083" t="s">
        <v>45</v>
      </c>
      <c r="AE3083" t="s">
        <v>44</v>
      </c>
      <c r="AF3083">
        <v>221</v>
      </c>
    </row>
    <row r="3084" spans="1:32">
      <c r="A3084">
        <v>4861</v>
      </c>
      <c r="B3084">
        <v>3961</v>
      </c>
      <c r="C3084" t="s">
        <v>3540</v>
      </c>
      <c r="D3084" t="s">
        <v>5331</v>
      </c>
      <c r="E3084" t="s">
        <v>48</v>
      </c>
      <c r="F3084" t="s">
        <v>16085</v>
      </c>
      <c r="G3084" t="s">
        <v>16086</v>
      </c>
      <c r="H3084" t="s">
        <v>537</v>
      </c>
      <c r="I3084" s="1">
        <v>27625</v>
      </c>
      <c r="J3084" t="s">
        <v>16087</v>
      </c>
      <c r="K3084" t="s">
        <v>16088</v>
      </c>
      <c r="L3084">
        <v>38548</v>
      </c>
      <c r="M3084" t="s">
        <v>537</v>
      </c>
      <c r="N3084" s="1">
        <v>44929</v>
      </c>
      <c r="O3084" s="1">
        <v>44931</v>
      </c>
      <c r="P3084">
        <v>78</v>
      </c>
      <c r="Q3084">
        <v>4</v>
      </c>
      <c r="R3084" t="s">
        <v>40</v>
      </c>
      <c r="S3084">
        <v>2</v>
      </c>
      <c r="T3084">
        <v>1</v>
      </c>
      <c r="U3084">
        <v>2</v>
      </c>
      <c r="V3084">
        <v>444</v>
      </c>
      <c r="W3084" t="s">
        <v>54</v>
      </c>
      <c r="X3084" t="s">
        <v>16089</v>
      </c>
      <c r="Y3084" t="s">
        <v>81</v>
      </c>
      <c r="Z3084" s="1">
        <v>44904</v>
      </c>
      <c r="AA3084" s="2">
        <v>0.7828587962962964</v>
      </c>
      <c r="AB3084" s="2">
        <v>0.24118055555555554</v>
      </c>
      <c r="AC3084" t="s">
        <v>44</v>
      </c>
      <c r="AD3084" t="s">
        <v>44</v>
      </c>
      <c r="AE3084" t="s">
        <v>44</v>
      </c>
      <c r="AF3084">
        <v>222</v>
      </c>
    </row>
    <row r="3085" spans="1:32">
      <c r="A3085">
        <v>4862</v>
      </c>
      <c r="B3085">
        <v>3962</v>
      </c>
      <c r="C3085" t="s">
        <v>119</v>
      </c>
      <c r="D3085" t="s">
        <v>385</v>
      </c>
      <c r="E3085" t="s">
        <v>34</v>
      </c>
      <c r="F3085" t="s">
        <v>16090</v>
      </c>
      <c r="G3085">
        <v>4019827711</v>
      </c>
      <c r="H3085" t="s">
        <v>280</v>
      </c>
      <c r="I3085" s="1">
        <v>21761</v>
      </c>
      <c r="J3085" t="s">
        <v>16091</v>
      </c>
      <c r="K3085" t="s">
        <v>13142</v>
      </c>
      <c r="L3085">
        <v>50184</v>
      </c>
      <c r="M3085" t="s">
        <v>280</v>
      </c>
      <c r="N3085" s="1">
        <v>44780</v>
      </c>
      <c r="O3085" s="1">
        <v>44782</v>
      </c>
      <c r="P3085">
        <v>14</v>
      </c>
      <c r="Q3085">
        <v>1</v>
      </c>
      <c r="R3085" t="s">
        <v>63</v>
      </c>
      <c r="S3085">
        <v>2</v>
      </c>
      <c r="T3085">
        <v>1</v>
      </c>
      <c r="U3085">
        <v>2</v>
      </c>
      <c r="V3085">
        <v>150</v>
      </c>
      <c r="W3085" t="s">
        <v>41</v>
      </c>
      <c r="X3085" t="s">
        <v>16092</v>
      </c>
      <c r="Y3085" t="s">
        <v>6</v>
      </c>
      <c r="Z3085" s="1">
        <v>44766</v>
      </c>
      <c r="AA3085" s="2">
        <v>3.6157407407407409E-2</v>
      </c>
      <c r="AB3085" s="2">
        <v>0.20846064814814813</v>
      </c>
      <c r="AC3085" t="s">
        <v>44</v>
      </c>
      <c r="AD3085" t="s">
        <v>45</v>
      </c>
      <c r="AE3085" t="s">
        <v>45</v>
      </c>
      <c r="AF3085">
        <v>75</v>
      </c>
    </row>
    <row r="3086" spans="1:32">
      <c r="A3086">
        <v>4863</v>
      </c>
      <c r="B3086">
        <v>3963</v>
      </c>
      <c r="C3086" t="s">
        <v>1386</v>
      </c>
      <c r="D3086" t="s">
        <v>9724</v>
      </c>
      <c r="E3086" t="s">
        <v>34</v>
      </c>
      <c r="F3086" t="s">
        <v>12225</v>
      </c>
      <c r="G3086" t="s">
        <v>16093</v>
      </c>
      <c r="H3086" t="s">
        <v>530</v>
      </c>
      <c r="I3086" s="1">
        <v>38413</v>
      </c>
      <c r="J3086" t="s">
        <v>16094</v>
      </c>
      <c r="K3086" t="s">
        <v>16095</v>
      </c>
      <c r="L3086">
        <v>63632</v>
      </c>
      <c r="M3086" t="s">
        <v>530</v>
      </c>
      <c r="N3086" s="1">
        <v>44862</v>
      </c>
      <c r="O3086" s="1">
        <v>44867</v>
      </c>
      <c r="P3086">
        <v>5</v>
      </c>
      <c r="Q3086">
        <v>1</v>
      </c>
      <c r="R3086" t="s">
        <v>63</v>
      </c>
      <c r="S3086">
        <v>3</v>
      </c>
      <c r="T3086">
        <v>1</v>
      </c>
      <c r="U3086">
        <v>5</v>
      </c>
      <c r="V3086">
        <v>395</v>
      </c>
      <c r="W3086" t="s">
        <v>41</v>
      </c>
      <c r="X3086" t="s">
        <v>16096</v>
      </c>
      <c r="Y3086" t="s">
        <v>65</v>
      </c>
      <c r="Z3086" s="1">
        <v>44852</v>
      </c>
      <c r="AA3086" s="2">
        <v>0.44057870370370367</v>
      </c>
      <c r="AB3086" s="2">
        <v>0.70854166666666663</v>
      </c>
      <c r="AC3086" t="s">
        <v>45</v>
      </c>
      <c r="AD3086" t="s">
        <v>45</v>
      </c>
      <c r="AE3086" t="s">
        <v>45</v>
      </c>
      <c r="AF3086">
        <v>79</v>
      </c>
    </row>
    <row r="3087" spans="1:32">
      <c r="A3087">
        <v>4865</v>
      </c>
      <c r="B3087">
        <v>3965</v>
      </c>
      <c r="C3087" t="s">
        <v>3540</v>
      </c>
      <c r="D3087" t="s">
        <v>83</v>
      </c>
      <c r="E3087" t="s">
        <v>34</v>
      </c>
      <c r="F3087" t="s">
        <v>16097</v>
      </c>
      <c r="G3087" t="s">
        <v>16098</v>
      </c>
      <c r="H3087" t="s">
        <v>201</v>
      </c>
      <c r="I3087" s="1">
        <v>16011</v>
      </c>
      <c r="J3087" t="s">
        <v>16099</v>
      </c>
      <c r="K3087" t="s">
        <v>16100</v>
      </c>
      <c r="L3087">
        <v>76989</v>
      </c>
      <c r="M3087" t="s">
        <v>201</v>
      </c>
      <c r="N3087" s="1">
        <v>44774</v>
      </c>
      <c r="O3087" s="1">
        <v>44779</v>
      </c>
      <c r="P3087">
        <v>82</v>
      </c>
      <c r="Q3087">
        <v>4</v>
      </c>
      <c r="R3087" t="s">
        <v>53</v>
      </c>
      <c r="S3087">
        <v>3</v>
      </c>
      <c r="T3087">
        <v>1</v>
      </c>
      <c r="U3087">
        <v>5</v>
      </c>
      <c r="V3087">
        <v>700</v>
      </c>
      <c r="W3087" t="s">
        <v>41</v>
      </c>
      <c r="X3087" t="s">
        <v>16101</v>
      </c>
      <c r="Y3087" t="s">
        <v>6</v>
      </c>
      <c r="Z3087" s="1">
        <v>44755</v>
      </c>
      <c r="AA3087" s="2">
        <v>0.36135416666666664</v>
      </c>
      <c r="AB3087" s="2">
        <v>0.58548611111111104</v>
      </c>
      <c r="AC3087" t="s">
        <v>45</v>
      </c>
      <c r="AD3087" t="s">
        <v>44</v>
      </c>
      <c r="AE3087" t="s">
        <v>44</v>
      </c>
      <c r="AF3087">
        <v>140</v>
      </c>
    </row>
    <row r="3088" spans="1:32">
      <c r="A3088">
        <v>4870</v>
      </c>
      <c r="B3088">
        <v>3970</v>
      </c>
      <c r="C3088" t="s">
        <v>434</v>
      </c>
      <c r="D3088" t="s">
        <v>1815</v>
      </c>
      <c r="E3088" t="s">
        <v>34</v>
      </c>
      <c r="F3088" t="s">
        <v>16102</v>
      </c>
      <c r="G3088" t="s">
        <v>16103</v>
      </c>
      <c r="H3088" t="s">
        <v>272</v>
      </c>
      <c r="I3088" s="1">
        <v>20253</v>
      </c>
      <c r="J3088" t="s">
        <v>16104</v>
      </c>
      <c r="K3088" t="s">
        <v>16105</v>
      </c>
      <c r="L3088">
        <v>25722</v>
      </c>
      <c r="M3088" t="s">
        <v>272</v>
      </c>
      <c r="N3088" s="1">
        <v>44640</v>
      </c>
      <c r="O3088" s="1">
        <v>44641</v>
      </c>
      <c r="P3088">
        <v>41</v>
      </c>
      <c r="Q3088">
        <v>2</v>
      </c>
      <c r="R3088" t="s">
        <v>63</v>
      </c>
      <c r="S3088">
        <v>4</v>
      </c>
      <c r="T3088">
        <v>2</v>
      </c>
      <c r="U3088">
        <v>1</v>
      </c>
      <c r="V3088">
        <v>85</v>
      </c>
      <c r="W3088" t="s">
        <v>41</v>
      </c>
      <c r="X3088" t="s">
        <v>16106</v>
      </c>
      <c r="Y3088" t="s">
        <v>43</v>
      </c>
      <c r="Z3088" s="1">
        <v>44622</v>
      </c>
      <c r="AA3088" s="2">
        <v>0.3946412037037037</v>
      </c>
      <c r="AB3088" s="2">
        <v>0.18785879629629632</v>
      </c>
      <c r="AC3088" t="s">
        <v>44</v>
      </c>
      <c r="AD3088" t="s">
        <v>44</v>
      </c>
      <c r="AE3088" t="s">
        <v>45</v>
      </c>
      <c r="AF3088">
        <v>85</v>
      </c>
    </row>
    <row r="3089" spans="1:32">
      <c r="A3089">
        <v>4871</v>
      </c>
      <c r="B3089">
        <v>3971</v>
      </c>
      <c r="C3089" t="s">
        <v>908</v>
      </c>
      <c r="D3089" t="s">
        <v>16107</v>
      </c>
      <c r="E3089" t="s">
        <v>48</v>
      </c>
      <c r="F3089" t="s">
        <v>16108</v>
      </c>
      <c r="G3089">
        <v>3515757677</v>
      </c>
      <c r="H3089" t="s">
        <v>109</v>
      </c>
      <c r="I3089" s="1">
        <v>32767</v>
      </c>
      <c r="J3089" t="s">
        <v>16109</v>
      </c>
      <c r="K3089" t="s">
        <v>16110</v>
      </c>
      <c r="L3089">
        <v>13010</v>
      </c>
      <c r="M3089" t="s">
        <v>109</v>
      </c>
      <c r="N3089" s="1">
        <v>44823</v>
      </c>
      <c r="O3089" s="1">
        <v>44828</v>
      </c>
      <c r="P3089">
        <v>80</v>
      </c>
      <c r="Q3089">
        <v>4</v>
      </c>
      <c r="R3089" t="s">
        <v>63</v>
      </c>
      <c r="S3089">
        <v>1</v>
      </c>
      <c r="T3089">
        <v>0</v>
      </c>
      <c r="U3089">
        <v>5</v>
      </c>
      <c r="V3089">
        <v>410</v>
      </c>
      <c r="W3089" t="s">
        <v>41</v>
      </c>
      <c r="X3089" t="s">
        <v>16111</v>
      </c>
      <c r="Y3089" t="s">
        <v>81</v>
      </c>
      <c r="Z3089" s="1">
        <v>44794</v>
      </c>
      <c r="AA3089" s="2">
        <v>0.48443287037037036</v>
      </c>
      <c r="AB3089" s="2">
        <v>0.81662037037037039</v>
      </c>
      <c r="AC3089" t="s">
        <v>45</v>
      </c>
      <c r="AD3089" t="s">
        <v>44</v>
      </c>
      <c r="AE3089" t="s">
        <v>44</v>
      </c>
      <c r="AF3089">
        <v>82</v>
      </c>
    </row>
    <row r="3090" spans="1:32">
      <c r="A3090">
        <v>4873</v>
      </c>
      <c r="B3090">
        <v>3973</v>
      </c>
      <c r="C3090" t="s">
        <v>1050</v>
      </c>
      <c r="D3090" t="s">
        <v>7906</v>
      </c>
      <c r="E3090" t="s">
        <v>48</v>
      </c>
      <c r="F3090" t="s">
        <v>16112</v>
      </c>
      <c r="G3090">
        <v>4086383470</v>
      </c>
      <c r="H3090" t="s">
        <v>272</v>
      </c>
      <c r="I3090" s="1">
        <v>21758</v>
      </c>
      <c r="J3090" t="s">
        <v>16113</v>
      </c>
      <c r="K3090" t="s">
        <v>16114</v>
      </c>
      <c r="L3090">
        <v>86152</v>
      </c>
      <c r="M3090" t="s">
        <v>272</v>
      </c>
      <c r="N3090" s="1">
        <v>44593</v>
      </c>
      <c r="O3090" s="1">
        <v>44594</v>
      </c>
      <c r="P3090">
        <v>42</v>
      </c>
      <c r="Q3090">
        <v>2</v>
      </c>
      <c r="R3090" t="s">
        <v>40</v>
      </c>
      <c r="S3090">
        <v>4</v>
      </c>
      <c r="T3090">
        <v>2</v>
      </c>
      <c r="U3090">
        <v>1</v>
      </c>
      <c r="V3090">
        <v>225</v>
      </c>
      <c r="W3090" t="s">
        <v>54</v>
      </c>
      <c r="X3090" t="s">
        <v>16115</v>
      </c>
      <c r="Y3090" t="s">
        <v>65</v>
      </c>
      <c r="Z3090" s="1">
        <v>44562</v>
      </c>
      <c r="AA3090" s="2">
        <v>5.2662037037037035E-2</v>
      </c>
      <c r="AB3090" s="2">
        <v>0.97464120370370377</v>
      </c>
      <c r="AC3090" t="s">
        <v>44</v>
      </c>
      <c r="AD3090" t="s">
        <v>45</v>
      </c>
      <c r="AE3090" t="s">
        <v>45</v>
      </c>
      <c r="AF3090">
        <v>225</v>
      </c>
    </row>
    <row r="3091" spans="1:32">
      <c r="A3091">
        <v>4874</v>
      </c>
      <c r="B3091">
        <v>3974</v>
      </c>
      <c r="C3091" t="s">
        <v>10507</v>
      </c>
      <c r="D3091" t="s">
        <v>696</v>
      </c>
      <c r="E3091" t="s">
        <v>48</v>
      </c>
      <c r="F3091" t="s">
        <v>16116</v>
      </c>
      <c r="G3091" t="s">
        <v>16117</v>
      </c>
      <c r="H3091" t="s">
        <v>60</v>
      </c>
      <c r="I3091" s="1">
        <v>26866</v>
      </c>
      <c r="J3091" t="s">
        <v>16118</v>
      </c>
      <c r="K3091" t="s">
        <v>16119</v>
      </c>
      <c r="L3091">
        <v>10514</v>
      </c>
      <c r="M3091" t="s">
        <v>60</v>
      </c>
      <c r="N3091" s="1">
        <v>44776</v>
      </c>
      <c r="O3091" s="1">
        <v>44777</v>
      </c>
      <c r="P3091">
        <v>56</v>
      </c>
      <c r="Q3091">
        <v>3</v>
      </c>
      <c r="R3091" t="s">
        <v>63</v>
      </c>
      <c r="S3091">
        <v>2</v>
      </c>
      <c r="T3091">
        <v>0</v>
      </c>
      <c r="U3091">
        <v>1</v>
      </c>
      <c r="V3091">
        <v>75</v>
      </c>
      <c r="W3091" t="s">
        <v>41</v>
      </c>
      <c r="X3091" t="s">
        <v>16120</v>
      </c>
      <c r="Y3091" t="s">
        <v>65</v>
      </c>
      <c r="Z3091" s="1">
        <v>44749</v>
      </c>
      <c r="AA3091" s="2">
        <v>0.41098379629629633</v>
      </c>
      <c r="AB3091" s="2">
        <v>0.82899305555555547</v>
      </c>
      <c r="AC3091" t="s">
        <v>44</v>
      </c>
      <c r="AD3091" t="s">
        <v>44</v>
      </c>
      <c r="AE3091" t="s">
        <v>45</v>
      </c>
      <c r="AF3091">
        <v>75</v>
      </c>
    </row>
    <row r="3092" spans="1:32">
      <c r="A3092">
        <v>4875</v>
      </c>
      <c r="B3092">
        <v>3975</v>
      </c>
      <c r="C3092" t="s">
        <v>229</v>
      </c>
      <c r="D3092" t="s">
        <v>7026</v>
      </c>
      <c r="E3092" t="s">
        <v>34</v>
      </c>
      <c r="F3092" t="s">
        <v>16121</v>
      </c>
      <c r="G3092">
        <v>5518174769</v>
      </c>
      <c r="H3092" t="s">
        <v>171</v>
      </c>
      <c r="I3092" s="1">
        <v>36631</v>
      </c>
      <c r="J3092" t="s">
        <v>16122</v>
      </c>
      <c r="K3092" t="s">
        <v>16123</v>
      </c>
      <c r="L3092">
        <v>85693</v>
      </c>
      <c r="M3092" t="s">
        <v>171</v>
      </c>
      <c r="N3092" s="1">
        <v>44580</v>
      </c>
      <c r="O3092" s="1">
        <v>44583</v>
      </c>
      <c r="P3092">
        <v>65</v>
      </c>
      <c r="Q3092">
        <v>3</v>
      </c>
      <c r="R3092" t="s">
        <v>63</v>
      </c>
      <c r="S3092">
        <v>3</v>
      </c>
      <c r="T3092">
        <v>1</v>
      </c>
      <c r="U3092">
        <v>3</v>
      </c>
      <c r="V3092">
        <v>198</v>
      </c>
      <c r="W3092" t="s">
        <v>41</v>
      </c>
      <c r="X3092" t="s">
        <v>16124</v>
      </c>
      <c r="Y3092" t="s">
        <v>81</v>
      </c>
      <c r="Z3092" s="1">
        <v>44573</v>
      </c>
      <c r="AA3092" s="2">
        <v>0.94568287037037047</v>
      </c>
      <c r="AB3092" s="2">
        <v>0.21864583333333332</v>
      </c>
      <c r="AC3092" t="s">
        <v>44</v>
      </c>
      <c r="AD3092" t="s">
        <v>44</v>
      </c>
      <c r="AE3092" t="s">
        <v>44</v>
      </c>
      <c r="AF3092">
        <v>66</v>
      </c>
    </row>
    <row r="3093" spans="1:32">
      <c r="A3093">
        <v>4876</v>
      </c>
      <c r="B3093">
        <v>3976</v>
      </c>
      <c r="C3093" t="s">
        <v>133</v>
      </c>
      <c r="D3093" t="s">
        <v>1433</v>
      </c>
      <c r="E3093" t="s">
        <v>34</v>
      </c>
      <c r="F3093" t="s">
        <v>16125</v>
      </c>
      <c r="G3093" t="s">
        <v>16126</v>
      </c>
      <c r="H3093" t="s">
        <v>457</v>
      </c>
      <c r="I3093" s="1">
        <v>35944</v>
      </c>
      <c r="J3093" t="s">
        <v>16127</v>
      </c>
      <c r="K3093" t="s">
        <v>16128</v>
      </c>
      <c r="L3093">
        <v>50225</v>
      </c>
      <c r="M3093" t="s">
        <v>457</v>
      </c>
      <c r="N3093" s="1">
        <v>44700</v>
      </c>
      <c r="O3093" s="1">
        <v>44705</v>
      </c>
      <c r="P3093">
        <v>14</v>
      </c>
      <c r="Q3093">
        <v>1</v>
      </c>
      <c r="R3093" t="s">
        <v>63</v>
      </c>
      <c r="S3093">
        <v>1</v>
      </c>
      <c r="T3093">
        <v>2</v>
      </c>
      <c r="U3093">
        <v>5</v>
      </c>
      <c r="V3093">
        <v>320</v>
      </c>
      <c r="W3093" t="s">
        <v>54</v>
      </c>
      <c r="X3093" t="s">
        <v>16129</v>
      </c>
      <c r="Y3093" t="s">
        <v>81</v>
      </c>
      <c r="Z3093" s="1">
        <v>44690</v>
      </c>
      <c r="AA3093" s="2">
        <v>0.49104166666666665</v>
      </c>
      <c r="AB3093" s="2">
        <v>0.41953703703703704</v>
      </c>
      <c r="AC3093" t="s">
        <v>45</v>
      </c>
      <c r="AD3093" t="s">
        <v>45</v>
      </c>
      <c r="AE3093" t="s">
        <v>44</v>
      </c>
      <c r="AF3093">
        <v>64</v>
      </c>
    </row>
    <row r="3094" spans="1:32">
      <c r="A3094">
        <v>4879</v>
      </c>
      <c r="B3094">
        <v>3979</v>
      </c>
      <c r="C3094" t="s">
        <v>16130</v>
      </c>
      <c r="D3094" t="s">
        <v>768</v>
      </c>
      <c r="E3094" t="s">
        <v>48</v>
      </c>
      <c r="F3094" t="s">
        <v>16131</v>
      </c>
      <c r="G3094" t="s">
        <v>16132</v>
      </c>
      <c r="H3094" t="s">
        <v>692</v>
      </c>
      <c r="I3094" s="1">
        <v>17349</v>
      </c>
      <c r="J3094" t="s">
        <v>16133</v>
      </c>
      <c r="K3094" t="s">
        <v>16134</v>
      </c>
      <c r="L3094">
        <v>63039</v>
      </c>
      <c r="M3094" t="s">
        <v>692</v>
      </c>
      <c r="N3094" s="1">
        <v>44799</v>
      </c>
      <c r="O3094" s="1">
        <v>44802</v>
      </c>
      <c r="P3094">
        <v>28</v>
      </c>
      <c r="Q3094">
        <v>2</v>
      </c>
      <c r="R3094" t="s">
        <v>53</v>
      </c>
      <c r="S3094">
        <v>3</v>
      </c>
      <c r="T3094">
        <v>2</v>
      </c>
      <c r="U3094">
        <v>3</v>
      </c>
      <c r="V3094">
        <v>363</v>
      </c>
      <c r="W3094" t="s">
        <v>41</v>
      </c>
      <c r="X3094" t="s">
        <v>16135</v>
      </c>
      <c r="Y3094" t="s">
        <v>65</v>
      </c>
      <c r="Z3094" s="1">
        <v>44772</v>
      </c>
      <c r="AA3094" s="2">
        <v>7.2453703703703701E-2</v>
      </c>
      <c r="AB3094" s="2">
        <v>0.23593749999999999</v>
      </c>
      <c r="AC3094" t="s">
        <v>44</v>
      </c>
      <c r="AD3094" t="s">
        <v>44</v>
      </c>
      <c r="AE3094" t="s">
        <v>45</v>
      </c>
      <c r="AF3094">
        <v>121</v>
      </c>
    </row>
    <row r="3095" spans="1:32">
      <c r="A3095">
        <v>4880</v>
      </c>
      <c r="B3095">
        <v>3980</v>
      </c>
      <c r="C3095" t="s">
        <v>1347</v>
      </c>
      <c r="D3095" t="s">
        <v>3477</v>
      </c>
      <c r="E3095" t="s">
        <v>48</v>
      </c>
      <c r="F3095" t="s">
        <v>16136</v>
      </c>
      <c r="G3095" t="s">
        <v>16137</v>
      </c>
      <c r="H3095" t="s">
        <v>122</v>
      </c>
      <c r="I3095" s="1">
        <v>16585</v>
      </c>
      <c r="J3095" t="s">
        <v>16138</v>
      </c>
      <c r="K3095" t="s">
        <v>16139</v>
      </c>
      <c r="L3095">
        <v>14341</v>
      </c>
      <c r="M3095" t="s">
        <v>122</v>
      </c>
      <c r="N3095" s="1">
        <v>44908</v>
      </c>
      <c r="O3095" s="1">
        <v>44909</v>
      </c>
      <c r="P3095">
        <v>98</v>
      </c>
      <c r="Q3095">
        <v>4</v>
      </c>
      <c r="R3095" t="s">
        <v>63</v>
      </c>
      <c r="S3095">
        <v>4</v>
      </c>
      <c r="T3095">
        <v>2</v>
      </c>
      <c r="U3095">
        <v>1</v>
      </c>
      <c r="V3095">
        <v>83</v>
      </c>
      <c r="W3095" t="s">
        <v>54</v>
      </c>
      <c r="X3095" t="s">
        <v>16140</v>
      </c>
      <c r="Y3095" t="s">
        <v>81</v>
      </c>
      <c r="Z3095" s="1">
        <v>44874</v>
      </c>
      <c r="AA3095" s="2">
        <v>0.21505787037037039</v>
      </c>
      <c r="AB3095" s="2">
        <v>0.45538194444444446</v>
      </c>
      <c r="AC3095" t="s">
        <v>44</v>
      </c>
      <c r="AD3095" t="s">
        <v>44</v>
      </c>
      <c r="AE3095" t="s">
        <v>44</v>
      </c>
      <c r="AF3095">
        <v>83</v>
      </c>
    </row>
    <row r="3096" spans="1:32">
      <c r="A3096">
        <v>4881</v>
      </c>
      <c r="B3096">
        <v>3981</v>
      </c>
      <c r="C3096" t="s">
        <v>410</v>
      </c>
      <c r="D3096" t="s">
        <v>12048</v>
      </c>
      <c r="E3096" t="s">
        <v>34</v>
      </c>
      <c r="F3096" t="s">
        <v>16141</v>
      </c>
      <c r="G3096">
        <v>9509639973</v>
      </c>
      <c r="H3096" t="s">
        <v>37</v>
      </c>
      <c r="I3096" s="1">
        <v>38367</v>
      </c>
      <c r="J3096" t="s">
        <v>16142</v>
      </c>
      <c r="K3096" t="s">
        <v>5289</v>
      </c>
      <c r="L3096">
        <v>61420</v>
      </c>
      <c r="M3096" t="s">
        <v>37</v>
      </c>
      <c r="N3096" s="1">
        <v>44576</v>
      </c>
      <c r="O3096" s="1">
        <v>44581</v>
      </c>
      <c r="P3096">
        <v>91</v>
      </c>
      <c r="Q3096">
        <v>4</v>
      </c>
      <c r="R3096" t="s">
        <v>53</v>
      </c>
      <c r="S3096">
        <v>4</v>
      </c>
      <c r="T3096">
        <v>1</v>
      </c>
      <c r="U3096">
        <v>5</v>
      </c>
      <c r="V3096">
        <v>660</v>
      </c>
      <c r="W3096" t="s">
        <v>41</v>
      </c>
      <c r="X3096" t="s">
        <v>16143</v>
      </c>
      <c r="Y3096" t="s">
        <v>43</v>
      </c>
      <c r="Z3096" s="1">
        <v>44568</v>
      </c>
      <c r="AA3096" s="2">
        <v>0.84893518518518529</v>
      </c>
      <c r="AB3096" s="2">
        <v>9.9560185185185182E-2</v>
      </c>
      <c r="AC3096" t="s">
        <v>44</v>
      </c>
      <c r="AD3096" t="s">
        <v>44</v>
      </c>
      <c r="AE3096" t="s">
        <v>45</v>
      </c>
      <c r="AF3096">
        <v>132</v>
      </c>
    </row>
    <row r="3097" spans="1:32">
      <c r="A3097">
        <v>4883</v>
      </c>
      <c r="B3097">
        <v>3983</v>
      </c>
      <c r="C3097" t="s">
        <v>828</v>
      </c>
      <c r="D3097" t="s">
        <v>768</v>
      </c>
      <c r="E3097" t="s">
        <v>48</v>
      </c>
      <c r="F3097" t="s">
        <v>16144</v>
      </c>
      <c r="G3097" t="s">
        <v>16145</v>
      </c>
      <c r="H3097" t="s">
        <v>77</v>
      </c>
      <c r="I3097" s="1">
        <v>30632</v>
      </c>
      <c r="J3097" t="s">
        <v>16146</v>
      </c>
      <c r="K3097" t="s">
        <v>16147</v>
      </c>
      <c r="L3097">
        <v>24388</v>
      </c>
      <c r="M3097" t="s">
        <v>77</v>
      </c>
      <c r="N3097" s="1">
        <v>44822</v>
      </c>
      <c r="O3097" s="1">
        <v>44826</v>
      </c>
      <c r="P3097">
        <v>81</v>
      </c>
      <c r="Q3097">
        <v>4</v>
      </c>
      <c r="R3097" t="s">
        <v>40</v>
      </c>
      <c r="S3097">
        <v>4</v>
      </c>
      <c r="T3097">
        <v>2</v>
      </c>
      <c r="U3097">
        <v>4</v>
      </c>
      <c r="V3097">
        <v>820</v>
      </c>
      <c r="W3097" t="s">
        <v>41</v>
      </c>
      <c r="X3097" t="s">
        <v>16148</v>
      </c>
      <c r="Y3097" t="s">
        <v>6</v>
      </c>
      <c r="Z3097" s="1">
        <v>44785</v>
      </c>
      <c r="AA3097" s="2">
        <v>0.90648148148148155</v>
      </c>
      <c r="AB3097" s="2">
        <v>0.72031250000000002</v>
      </c>
      <c r="AC3097" t="s">
        <v>44</v>
      </c>
      <c r="AD3097" t="s">
        <v>44</v>
      </c>
      <c r="AE3097" t="s">
        <v>45</v>
      </c>
      <c r="AF3097">
        <v>205</v>
      </c>
    </row>
    <row r="3098" spans="1:32">
      <c r="A3098">
        <v>4887</v>
      </c>
      <c r="B3098">
        <v>3987</v>
      </c>
      <c r="C3098" t="s">
        <v>1379</v>
      </c>
      <c r="D3098" t="s">
        <v>16149</v>
      </c>
      <c r="E3098" t="s">
        <v>48</v>
      </c>
      <c r="F3098" t="s">
        <v>16150</v>
      </c>
      <c r="G3098" t="s">
        <v>16151</v>
      </c>
      <c r="H3098" t="s">
        <v>135</v>
      </c>
      <c r="I3098" s="1">
        <v>30404</v>
      </c>
      <c r="J3098" t="s">
        <v>16152</v>
      </c>
      <c r="K3098" t="s">
        <v>16153</v>
      </c>
      <c r="L3098">
        <v>10583</v>
      </c>
      <c r="M3098" t="s">
        <v>135</v>
      </c>
      <c r="N3098" s="1">
        <v>44858</v>
      </c>
      <c r="O3098" s="1">
        <v>44860</v>
      </c>
      <c r="P3098">
        <v>59</v>
      </c>
      <c r="Q3098">
        <v>3</v>
      </c>
      <c r="R3098" t="s">
        <v>63</v>
      </c>
      <c r="S3098">
        <v>1</v>
      </c>
      <c r="T3098">
        <v>0</v>
      </c>
      <c r="U3098">
        <v>2</v>
      </c>
      <c r="V3098">
        <v>168</v>
      </c>
      <c r="W3098" t="s">
        <v>41</v>
      </c>
      <c r="X3098" t="s">
        <v>16154</v>
      </c>
      <c r="Y3098" t="s">
        <v>65</v>
      </c>
      <c r="Z3098" s="1">
        <v>44847</v>
      </c>
      <c r="AA3098" s="2">
        <v>0.23953703703703702</v>
      </c>
      <c r="AB3098" s="2">
        <v>0.99384259259259267</v>
      </c>
      <c r="AC3098" t="s">
        <v>44</v>
      </c>
      <c r="AD3098" t="s">
        <v>45</v>
      </c>
      <c r="AE3098" t="s">
        <v>44</v>
      </c>
      <c r="AF3098">
        <v>84</v>
      </c>
    </row>
    <row r="3099" spans="1:32">
      <c r="A3099">
        <v>4888</v>
      </c>
      <c r="B3099">
        <v>3988</v>
      </c>
      <c r="C3099" t="s">
        <v>1481</v>
      </c>
      <c r="D3099" t="s">
        <v>3477</v>
      </c>
      <c r="E3099" t="s">
        <v>34</v>
      </c>
      <c r="F3099" t="s">
        <v>16155</v>
      </c>
      <c r="G3099" t="s">
        <v>16156</v>
      </c>
      <c r="H3099" t="s">
        <v>217</v>
      </c>
      <c r="I3099" s="1">
        <v>32659</v>
      </c>
      <c r="J3099" t="s">
        <v>16157</v>
      </c>
      <c r="K3099" t="s">
        <v>16158</v>
      </c>
      <c r="L3099">
        <v>5544</v>
      </c>
      <c r="M3099" t="s">
        <v>217</v>
      </c>
      <c r="N3099" s="1">
        <v>44642</v>
      </c>
      <c r="O3099" s="1">
        <v>44643</v>
      </c>
      <c r="P3099">
        <v>99</v>
      </c>
      <c r="Q3099">
        <v>4</v>
      </c>
      <c r="R3099" t="s">
        <v>40</v>
      </c>
      <c r="S3099">
        <v>1</v>
      </c>
      <c r="T3099">
        <v>1</v>
      </c>
      <c r="U3099">
        <v>1</v>
      </c>
      <c r="V3099">
        <v>250</v>
      </c>
      <c r="W3099" t="s">
        <v>54</v>
      </c>
      <c r="X3099" t="s">
        <v>16159</v>
      </c>
      <c r="Y3099" t="s">
        <v>6</v>
      </c>
      <c r="Z3099" s="1">
        <v>44632</v>
      </c>
      <c r="AA3099" s="2">
        <v>0.19813657407407406</v>
      </c>
      <c r="AB3099" s="2">
        <v>0.77568287037037031</v>
      </c>
      <c r="AC3099" t="s">
        <v>45</v>
      </c>
      <c r="AD3099" t="s">
        <v>44</v>
      </c>
      <c r="AE3099" t="s">
        <v>44</v>
      </c>
      <c r="AF3099">
        <v>250</v>
      </c>
    </row>
    <row r="3100" spans="1:32">
      <c r="A3100">
        <v>4889</v>
      </c>
      <c r="B3100">
        <v>3989</v>
      </c>
      <c r="C3100" t="s">
        <v>139</v>
      </c>
      <c r="D3100" t="s">
        <v>1167</v>
      </c>
      <c r="E3100" t="s">
        <v>48</v>
      </c>
      <c r="F3100" t="s">
        <v>16160</v>
      </c>
      <c r="G3100" t="s">
        <v>16161</v>
      </c>
      <c r="H3100" t="s">
        <v>50</v>
      </c>
      <c r="I3100" s="1">
        <v>30056</v>
      </c>
      <c r="J3100" t="s">
        <v>16162</v>
      </c>
      <c r="K3100" t="s">
        <v>16163</v>
      </c>
      <c r="L3100">
        <v>39464</v>
      </c>
      <c r="M3100" t="s">
        <v>50</v>
      </c>
      <c r="N3100" s="1">
        <v>44791</v>
      </c>
      <c r="O3100" s="1">
        <v>44792</v>
      </c>
      <c r="P3100">
        <v>89</v>
      </c>
      <c r="Q3100">
        <v>4</v>
      </c>
      <c r="R3100" t="s">
        <v>63</v>
      </c>
      <c r="S3100">
        <v>3</v>
      </c>
      <c r="T3100">
        <v>1</v>
      </c>
      <c r="U3100">
        <v>1</v>
      </c>
      <c r="V3100">
        <v>66</v>
      </c>
      <c r="W3100" t="s">
        <v>54</v>
      </c>
      <c r="X3100" t="s">
        <v>16164</v>
      </c>
      <c r="Y3100" t="s">
        <v>65</v>
      </c>
      <c r="Z3100" s="1">
        <v>44780</v>
      </c>
      <c r="AA3100" s="2">
        <v>4.3784722222222218E-2</v>
      </c>
      <c r="AB3100" s="2">
        <v>0.25217592592592591</v>
      </c>
      <c r="AC3100" t="s">
        <v>45</v>
      </c>
      <c r="AD3100" t="s">
        <v>44</v>
      </c>
      <c r="AE3100" t="s">
        <v>44</v>
      </c>
      <c r="AF3100">
        <v>66</v>
      </c>
    </row>
    <row r="3101" spans="1:32">
      <c r="A3101">
        <v>4890</v>
      </c>
      <c r="B3101">
        <v>3990</v>
      </c>
      <c r="C3101" t="s">
        <v>112</v>
      </c>
      <c r="D3101" t="s">
        <v>9501</v>
      </c>
      <c r="E3101" t="s">
        <v>48</v>
      </c>
      <c r="F3101" t="s">
        <v>16165</v>
      </c>
      <c r="G3101" t="s">
        <v>16166</v>
      </c>
      <c r="H3101" t="s">
        <v>60</v>
      </c>
      <c r="I3101" s="1">
        <v>18779</v>
      </c>
      <c r="J3101" t="s">
        <v>16167</v>
      </c>
      <c r="K3101" t="s">
        <v>16168</v>
      </c>
      <c r="L3101">
        <v>14998</v>
      </c>
      <c r="M3101" t="s">
        <v>60</v>
      </c>
      <c r="N3101" s="1">
        <v>44666</v>
      </c>
      <c r="O3101" s="1">
        <v>44668</v>
      </c>
      <c r="P3101">
        <v>31</v>
      </c>
      <c r="Q3101">
        <v>2</v>
      </c>
      <c r="R3101" t="s">
        <v>53</v>
      </c>
      <c r="S3101">
        <v>4</v>
      </c>
      <c r="T3101">
        <v>0</v>
      </c>
      <c r="U3101">
        <v>2</v>
      </c>
      <c r="V3101">
        <v>288</v>
      </c>
      <c r="W3101" t="s">
        <v>54</v>
      </c>
      <c r="X3101" t="s">
        <v>16169</v>
      </c>
      <c r="Y3101" t="s">
        <v>43</v>
      </c>
      <c r="Z3101" s="1">
        <v>44653</v>
      </c>
      <c r="AA3101" s="2">
        <v>0.6508680555555556</v>
      </c>
      <c r="AB3101" s="2">
        <v>0.21431712962962965</v>
      </c>
      <c r="AC3101" t="s">
        <v>45</v>
      </c>
      <c r="AD3101" t="s">
        <v>44</v>
      </c>
      <c r="AE3101" t="s">
        <v>45</v>
      </c>
      <c r="AF3101">
        <v>144</v>
      </c>
    </row>
    <row r="3102" spans="1:32">
      <c r="A3102">
        <v>4891</v>
      </c>
      <c r="B3102">
        <v>3991</v>
      </c>
      <c r="C3102" t="s">
        <v>391</v>
      </c>
      <c r="D3102" t="s">
        <v>3066</v>
      </c>
      <c r="E3102" t="s">
        <v>34</v>
      </c>
      <c r="F3102" t="s">
        <v>16170</v>
      </c>
      <c r="G3102" t="s">
        <v>16171</v>
      </c>
      <c r="H3102" t="s">
        <v>280</v>
      </c>
      <c r="I3102" s="1">
        <v>28159</v>
      </c>
      <c r="J3102" t="s">
        <v>16172</v>
      </c>
      <c r="K3102" t="s">
        <v>8734</v>
      </c>
      <c r="L3102">
        <v>85600</v>
      </c>
      <c r="M3102" t="s">
        <v>280</v>
      </c>
      <c r="N3102" s="1">
        <v>44922</v>
      </c>
      <c r="O3102" s="1">
        <v>44925</v>
      </c>
      <c r="P3102">
        <v>13</v>
      </c>
      <c r="Q3102">
        <v>1</v>
      </c>
      <c r="R3102" t="s">
        <v>53</v>
      </c>
      <c r="S3102">
        <v>3</v>
      </c>
      <c r="T3102">
        <v>2</v>
      </c>
      <c r="U3102">
        <v>3</v>
      </c>
      <c r="V3102">
        <v>372</v>
      </c>
      <c r="W3102" t="s">
        <v>41</v>
      </c>
      <c r="X3102" t="s">
        <v>16173</v>
      </c>
      <c r="Y3102" t="s">
        <v>6</v>
      </c>
      <c r="Z3102" s="1">
        <v>44909</v>
      </c>
      <c r="AA3102" s="2">
        <v>0.10833333333333334</v>
      </c>
      <c r="AB3102" s="2">
        <v>0.82173611111111111</v>
      </c>
      <c r="AC3102" t="s">
        <v>45</v>
      </c>
      <c r="AD3102" t="s">
        <v>44</v>
      </c>
      <c r="AE3102" t="s">
        <v>45</v>
      </c>
      <c r="AF3102">
        <v>124</v>
      </c>
    </row>
    <row r="3103" spans="1:32">
      <c r="A3103">
        <v>4895</v>
      </c>
      <c r="B3103">
        <v>3995</v>
      </c>
      <c r="C3103" t="s">
        <v>229</v>
      </c>
      <c r="D3103" t="s">
        <v>4275</v>
      </c>
      <c r="E3103" t="s">
        <v>34</v>
      </c>
      <c r="F3103" t="s">
        <v>16174</v>
      </c>
      <c r="G3103" t="s">
        <v>16175</v>
      </c>
      <c r="H3103" t="s">
        <v>209</v>
      </c>
      <c r="I3103" s="1">
        <v>29964</v>
      </c>
      <c r="J3103" t="s">
        <v>16176</v>
      </c>
      <c r="K3103" t="s">
        <v>16177</v>
      </c>
      <c r="L3103">
        <v>64420</v>
      </c>
      <c r="M3103" t="s">
        <v>209</v>
      </c>
      <c r="N3103" s="1">
        <v>44642</v>
      </c>
      <c r="O3103" s="1">
        <v>44645</v>
      </c>
      <c r="P3103">
        <v>61</v>
      </c>
      <c r="Q3103">
        <v>3</v>
      </c>
      <c r="R3103" t="s">
        <v>53</v>
      </c>
      <c r="S3103">
        <v>2</v>
      </c>
      <c r="T3103">
        <v>1</v>
      </c>
      <c r="U3103">
        <v>3</v>
      </c>
      <c r="V3103">
        <v>363</v>
      </c>
      <c r="W3103" t="s">
        <v>54</v>
      </c>
      <c r="X3103" t="s">
        <v>16178</v>
      </c>
      <c r="Y3103" t="s">
        <v>65</v>
      </c>
      <c r="Z3103" s="1">
        <v>44633</v>
      </c>
      <c r="AA3103" s="2">
        <v>0.19128472222222223</v>
      </c>
      <c r="AB3103" s="2">
        <v>0.12568287037037038</v>
      </c>
      <c r="AC3103" t="s">
        <v>45</v>
      </c>
      <c r="AD3103" t="s">
        <v>45</v>
      </c>
      <c r="AE3103" t="s">
        <v>45</v>
      </c>
      <c r="AF3103">
        <v>121</v>
      </c>
    </row>
    <row r="3104" spans="1:32">
      <c r="A3104">
        <v>4896</v>
      </c>
      <c r="B3104">
        <v>3996</v>
      </c>
      <c r="C3104" t="s">
        <v>1895</v>
      </c>
      <c r="D3104" t="s">
        <v>6675</v>
      </c>
      <c r="E3104" t="s">
        <v>48</v>
      </c>
      <c r="F3104" t="s">
        <v>16179</v>
      </c>
      <c r="G3104" t="s">
        <v>16180</v>
      </c>
      <c r="H3104" t="s">
        <v>530</v>
      </c>
      <c r="I3104" s="1">
        <v>20610</v>
      </c>
      <c r="J3104" t="s">
        <v>16181</v>
      </c>
      <c r="K3104" t="s">
        <v>16182</v>
      </c>
      <c r="L3104">
        <v>13011</v>
      </c>
      <c r="M3104" t="s">
        <v>530</v>
      </c>
      <c r="N3104" s="1">
        <v>44727</v>
      </c>
      <c r="O3104" s="1">
        <v>44729</v>
      </c>
      <c r="P3104">
        <v>64</v>
      </c>
      <c r="Q3104">
        <v>3</v>
      </c>
      <c r="R3104" t="s">
        <v>53</v>
      </c>
      <c r="S3104">
        <v>2</v>
      </c>
      <c r="T3104">
        <v>2</v>
      </c>
      <c r="U3104">
        <v>2</v>
      </c>
      <c r="V3104">
        <v>250</v>
      </c>
      <c r="W3104" t="s">
        <v>54</v>
      </c>
      <c r="X3104" t="s">
        <v>16183</v>
      </c>
      <c r="Y3104" t="s">
        <v>65</v>
      </c>
      <c r="Z3104" s="1">
        <v>44688</v>
      </c>
      <c r="AA3104" s="2">
        <v>0.69282407407407398</v>
      </c>
      <c r="AB3104" s="2">
        <v>0.20482638888888891</v>
      </c>
      <c r="AC3104" t="s">
        <v>45</v>
      </c>
      <c r="AD3104" t="s">
        <v>45</v>
      </c>
      <c r="AE3104" t="s">
        <v>45</v>
      </c>
      <c r="AF3104">
        <v>125</v>
      </c>
    </row>
    <row r="3105" spans="1:32">
      <c r="A3105">
        <v>4897</v>
      </c>
      <c r="B3105">
        <v>3997</v>
      </c>
      <c r="C3105" t="s">
        <v>1966</v>
      </c>
      <c r="D3105" t="s">
        <v>527</v>
      </c>
      <c r="E3105" t="s">
        <v>48</v>
      </c>
      <c r="F3105" t="s">
        <v>16184</v>
      </c>
      <c r="G3105" t="s">
        <v>16185</v>
      </c>
      <c r="H3105" t="s">
        <v>457</v>
      </c>
      <c r="I3105" s="1">
        <v>27573</v>
      </c>
      <c r="J3105" t="s">
        <v>16186</v>
      </c>
      <c r="K3105" t="s">
        <v>7699</v>
      </c>
      <c r="L3105">
        <v>67749</v>
      </c>
      <c r="M3105" t="s">
        <v>457</v>
      </c>
      <c r="N3105" s="1">
        <v>44726</v>
      </c>
      <c r="O3105" s="1">
        <v>44729</v>
      </c>
      <c r="P3105">
        <v>75</v>
      </c>
      <c r="Q3105">
        <v>3</v>
      </c>
      <c r="R3105" t="s">
        <v>40</v>
      </c>
      <c r="S3105">
        <v>2</v>
      </c>
      <c r="T3105">
        <v>0</v>
      </c>
      <c r="U3105">
        <v>3</v>
      </c>
      <c r="V3105">
        <v>678</v>
      </c>
      <c r="W3105" t="s">
        <v>41</v>
      </c>
      <c r="X3105" t="s">
        <v>16187</v>
      </c>
      <c r="Y3105" t="s">
        <v>81</v>
      </c>
      <c r="Z3105" s="1">
        <v>44710</v>
      </c>
      <c r="AA3105" s="2">
        <v>0.2086226851851852</v>
      </c>
      <c r="AB3105" s="2">
        <v>0.47141203703703699</v>
      </c>
      <c r="AC3105" t="s">
        <v>44</v>
      </c>
      <c r="AD3105" t="s">
        <v>44</v>
      </c>
      <c r="AE3105" t="s">
        <v>44</v>
      </c>
      <c r="AF3105">
        <v>226</v>
      </c>
    </row>
    <row r="3106" spans="1:32">
      <c r="A3106">
        <v>4898</v>
      </c>
      <c r="B3106">
        <v>3998</v>
      </c>
      <c r="C3106" t="s">
        <v>13275</v>
      </c>
      <c r="D3106" t="s">
        <v>3343</v>
      </c>
      <c r="E3106" t="s">
        <v>34</v>
      </c>
      <c r="F3106" t="s">
        <v>16188</v>
      </c>
      <c r="G3106">
        <v>2172520949</v>
      </c>
      <c r="H3106" t="s">
        <v>217</v>
      </c>
      <c r="I3106" s="1">
        <v>37058</v>
      </c>
      <c r="J3106" t="s">
        <v>16189</v>
      </c>
      <c r="K3106" t="s">
        <v>16190</v>
      </c>
      <c r="L3106">
        <v>67312</v>
      </c>
      <c r="M3106" t="s">
        <v>217</v>
      </c>
      <c r="N3106" s="1">
        <v>44739</v>
      </c>
      <c r="O3106" s="1">
        <v>44741</v>
      </c>
      <c r="P3106">
        <v>63</v>
      </c>
      <c r="Q3106">
        <v>3</v>
      </c>
      <c r="R3106" t="s">
        <v>40</v>
      </c>
      <c r="S3106">
        <v>1</v>
      </c>
      <c r="T3106">
        <v>1</v>
      </c>
      <c r="U3106">
        <v>2</v>
      </c>
      <c r="V3106">
        <v>476</v>
      </c>
      <c r="W3106" t="s">
        <v>54</v>
      </c>
      <c r="X3106" t="s">
        <v>16191</v>
      </c>
      <c r="Y3106" t="s">
        <v>81</v>
      </c>
      <c r="Z3106" s="1">
        <v>44707</v>
      </c>
      <c r="AA3106" s="2">
        <v>0.26599537037037035</v>
      </c>
      <c r="AB3106" s="2">
        <v>0.35087962962962965</v>
      </c>
      <c r="AC3106" t="s">
        <v>45</v>
      </c>
      <c r="AD3106" t="s">
        <v>45</v>
      </c>
      <c r="AE3106" t="s">
        <v>45</v>
      </c>
      <c r="AF3106">
        <v>238</v>
      </c>
    </row>
    <row r="3107" spans="1:32">
      <c r="A3107">
        <v>4900</v>
      </c>
      <c r="B3107">
        <v>4000</v>
      </c>
      <c r="C3107" t="s">
        <v>139</v>
      </c>
      <c r="D3107" t="s">
        <v>546</v>
      </c>
      <c r="E3107" t="s">
        <v>34</v>
      </c>
      <c r="F3107" t="s">
        <v>16192</v>
      </c>
      <c r="G3107" t="s">
        <v>16193</v>
      </c>
      <c r="H3107" t="s">
        <v>171</v>
      </c>
      <c r="I3107" s="1">
        <v>17001</v>
      </c>
      <c r="J3107" t="s">
        <v>16194</v>
      </c>
      <c r="K3107" t="s">
        <v>11843</v>
      </c>
      <c r="L3107">
        <v>26477</v>
      </c>
      <c r="M3107" t="s">
        <v>171</v>
      </c>
      <c r="N3107" s="1">
        <v>44913</v>
      </c>
      <c r="O3107" s="1">
        <v>44914</v>
      </c>
      <c r="P3107">
        <v>20</v>
      </c>
      <c r="Q3107">
        <v>1</v>
      </c>
      <c r="R3107" t="s">
        <v>63</v>
      </c>
      <c r="S3107">
        <v>1</v>
      </c>
      <c r="T3107">
        <v>2</v>
      </c>
      <c r="U3107">
        <v>1</v>
      </c>
      <c r="V3107">
        <v>86</v>
      </c>
      <c r="W3107" t="s">
        <v>54</v>
      </c>
      <c r="X3107" t="s">
        <v>16195</v>
      </c>
      <c r="Y3107" t="s">
        <v>6</v>
      </c>
      <c r="Z3107" s="1">
        <v>44904</v>
      </c>
      <c r="AA3107" s="2">
        <v>0.60807870370370376</v>
      </c>
      <c r="AB3107" s="2">
        <v>0.84212962962962967</v>
      </c>
      <c r="AC3107" t="s">
        <v>44</v>
      </c>
      <c r="AD3107" t="s">
        <v>45</v>
      </c>
      <c r="AE3107" t="s">
        <v>44</v>
      </c>
      <c r="AF3107">
        <v>86</v>
      </c>
    </row>
    <row r="3108" spans="1:32">
      <c r="A3108">
        <v>4902</v>
      </c>
      <c r="B3108">
        <v>4002</v>
      </c>
      <c r="C3108" t="s">
        <v>14043</v>
      </c>
      <c r="D3108" t="s">
        <v>681</v>
      </c>
      <c r="E3108" t="s">
        <v>48</v>
      </c>
      <c r="F3108" t="s">
        <v>16196</v>
      </c>
      <c r="G3108" t="s">
        <v>16197</v>
      </c>
      <c r="H3108" t="s">
        <v>317</v>
      </c>
      <c r="I3108" s="1">
        <v>36375</v>
      </c>
      <c r="J3108" t="s">
        <v>16198</v>
      </c>
      <c r="K3108" t="s">
        <v>16199</v>
      </c>
      <c r="L3108">
        <v>21867</v>
      </c>
      <c r="M3108" t="s">
        <v>317</v>
      </c>
      <c r="N3108" s="1">
        <v>44869</v>
      </c>
      <c r="O3108" s="1">
        <v>44871</v>
      </c>
      <c r="P3108">
        <v>95</v>
      </c>
      <c r="Q3108">
        <v>4</v>
      </c>
      <c r="R3108" t="s">
        <v>63</v>
      </c>
      <c r="S3108">
        <v>2</v>
      </c>
      <c r="T3108">
        <v>1</v>
      </c>
      <c r="U3108">
        <v>2</v>
      </c>
      <c r="V3108">
        <v>140</v>
      </c>
      <c r="W3108" t="s">
        <v>41</v>
      </c>
      <c r="X3108" t="s">
        <v>16200</v>
      </c>
      <c r="Y3108" t="s">
        <v>65</v>
      </c>
      <c r="Z3108" s="1">
        <v>44852</v>
      </c>
      <c r="AA3108" s="2">
        <v>0.70743055555555545</v>
      </c>
      <c r="AB3108" s="2">
        <v>0.86484953703703704</v>
      </c>
      <c r="AC3108" t="s">
        <v>44</v>
      </c>
      <c r="AD3108" t="s">
        <v>44</v>
      </c>
      <c r="AE3108" t="s">
        <v>45</v>
      </c>
      <c r="AF3108">
        <v>70</v>
      </c>
    </row>
    <row r="3109" spans="1:32">
      <c r="A3109">
        <v>4903</v>
      </c>
      <c r="B3109">
        <v>4003</v>
      </c>
      <c r="C3109" t="s">
        <v>326</v>
      </c>
      <c r="D3109" t="s">
        <v>57</v>
      </c>
      <c r="E3109" t="s">
        <v>34</v>
      </c>
      <c r="F3109" t="s">
        <v>16201</v>
      </c>
      <c r="G3109" t="s">
        <v>16202</v>
      </c>
      <c r="H3109" t="s">
        <v>201</v>
      </c>
      <c r="I3109" s="1">
        <v>19649</v>
      </c>
      <c r="J3109" t="s">
        <v>16203</v>
      </c>
      <c r="K3109" t="s">
        <v>16204</v>
      </c>
      <c r="L3109">
        <v>16166</v>
      </c>
      <c r="M3109" t="s">
        <v>201</v>
      </c>
      <c r="N3109" s="1">
        <v>44747</v>
      </c>
      <c r="O3109" s="1">
        <v>44748</v>
      </c>
      <c r="P3109">
        <v>6</v>
      </c>
      <c r="Q3109">
        <v>1</v>
      </c>
      <c r="R3109" t="s">
        <v>40</v>
      </c>
      <c r="S3109">
        <v>3</v>
      </c>
      <c r="T3109">
        <v>0</v>
      </c>
      <c r="U3109">
        <v>1</v>
      </c>
      <c r="V3109">
        <v>215</v>
      </c>
      <c r="W3109" t="s">
        <v>41</v>
      </c>
      <c r="X3109" t="s">
        <v>16205</v>
      </c>
      <c r="Y3109" t="s">
        <v>43</v>
      </c>
      <c r="Z3109" s="1">
        <v>44727</v>
      </c>
      <c r="AA3109" s="2">
        <v>0.58416666666666661</v>
      </c>
      <c r="AB3109" s="2">
        <v>0.17866898148148147</v>
      </c>
      <c r="AC3109" t="s">
        <v>44</v>
      </c>
      <c r="AD3109" t="s">
        <v>44</v>
      </c>
      <c r="AE3109" t="s">
        <v>44</v>
      </c>
      <c r="AF3109">
        <v>215</v>
      </c>
    </row>
    <row r="3110" spans="1:32">
      <c r="A3110">
        <v>4905</v>
      </c>
      <c r="B3110">
        <v>4005</v>
      </c>
      <c r="C3110" t="s">
        <v>15485</v>
      </c>
      <c r="D3110" t="s">
        <v>780</v>
      </c>
      <c r="E3110" t="s">
        <v>48</v>
      </c>
      <c r="F3110" t="s">
        <v>16206</v>
      </c>
      <c r="G3110" t="s">
        <v>16207</v>
      </c>
      <c r="H3110" t="s">
        <v>530</v>
      </c>
      <c r="I3110" s="1">
        <v>34370</v>
      </c>
      <c r="J3110" t="s">
        <v>16208</v>
      </c>
      <c r="K3110" t="s">
        <v>16209</v>
      </c>
      <c r="L3110">
        <v>95681</v>
      </c>
      <c r="M3110" t="s">
        <v>530</v>
      </c>
      <c r="N3110" s="1">
        <v>44703</v>
      </c>
      <c r="O3110" s="1">
        <v>44705</v>
      </c>
      <c r="P3110">
        <v>27</v>
      </c>
      <c r="Q3110">
        <v>2</v>
      </c>
      <c r="R3110" t="s">
        <v>40</v>
      </c>
      <c r="S3110">
        <v>1</v>
      </c>
      <c r="T3110">
        <v>0</v>
      </c>
      <c r="U3110">
        <v>2</v>
      </c>
      <c r="V3110">
        <v>420</v>
      </c>
      <c r="W3110" t="s">
        <v>54</v>
      </c>
      <c r="X3110" t="s">
        <v>16210</v>
      </c>
      <c r="Y3110" t="s">
        <v>81</v>
      </c>
      <c r="Z3110" s="1">
        <v>44670</v>
      </c>
      <c r="AA3110" s="2">
        <v>0.69086805555555564</v>
      </c>
      <c r="AB3110" s="2">
        <v>8.6168981481481485E-2</v>
      </c>
      <c r="AC3110" t="s">
        <v>45</v>
      </c>
      <c r="AD3110" t="s">
        <v>45</v>
      </c>
      <c r="AE3110" t="s">
        <v>45</v>
      </c>
      <c r="AF3110">
        <v>210</v>
      </c>
    </row>
    <row r="3111" spans="1:32">
      <c r="A3111">
        <v>4907</v>
      </c>
      <c r="B3111">
        <v>4007</v>
      </c>
      <c r="C3111" t="s">
        <v>1527</v>
      </c>
      <c r="D3111" t="s">
        <v>1122</v>
      </c>
      <c r="E3111" t="s">
        <v>34</v>
      </c>
      <c r="F3111" t="s">
        <v>16211</v>
      </c>
      <c r="G3111">
        <f>1-996-304-3435</f>
        <v>-4734</v>
      </c>
      <c r="H3111" t="s">
        <v>904</v>
      </c>
      <c r="I3111" s="1">
        <v>33803</v>
      </c>
      <c r="J3111" t="s">
        <v>16212</v>
      </c>
      <c r="K3111" t="s">
        <v>16213</v>
      </c>
      <c r="L3111">
        <v>48334</v>
      </c>
      <c r="M3111" t="s">
        <v>904</v>
      </c>
      <c r="N3111" s="1">
        <v>44946</v>
      </c>
      <c r="O3111" s="1">
        <v>44948</v>
      </c>
      <c r="P3111">
        <v>38</v>
      </c>
      <c r="Q3111">
        <v>2</v>
      </c>
      <c r="R3111" t="s">
        <v>63</v>
      </c>
      <c r="S3111">
        <v>2</v>
      </c>
      <c r="T3111">
        <v>1</v>
      </c>
      <c r="U3111">
        <v>2</v>
      </c>
      <c r="V3111">
        <v>176</v>
      </c>
      <c r="W3111" t="s">
        <v>41</v>
      </c>
      <c r="X3111" t="s">
        <v>16214</v>
      </c>
      <c r="Y3111" t="s">
        <v>65</v>
      </c>
      <c r="Z3111" s="1">
        <v>44921</v>
      </c>
      <c r="AA3111" s="2">
        <v>0.93906250000000002</v>
      </c>
      <c r="AB3111" s="2">
        <v>0.62693287037037038</v>
      </c>
      <c r="AC3111" t="s">
        <v>44</v>
      </c>
      <c r="AD3111" t="s">
        <v>44</v>
      </c>
      <c r="AE3111" t="s">
        <v>45</v>
      </c>
      <c r="AF3111">
        <v>88</v>
      </c>
    </row>
    <row r="3112" spans="1:32">
      <c r="A3112">
        <v>4910</v>
      </c>
      <c r="B3112">
        <v>4010</v>
      </c>
      <c r="C3112" t="s">
        <v>229</v>
      </c>
      <c r="D3112" t="s">
        <v>2587</v>
      </c>
      <c r="E3112" t="s">
        <v>34</v>
      </c>
      <c r="F3112" t="s">
        <v>16215</v>
      </c>
      <c r="G3112" t="s">
        <v>16216</v>
      </c>
      <c r="H3112" t="s">
        <v>317</v>
      </c>
      <c r="I3112" s="1">
        <v>31385</v>
      </c>
      <c r="J3112" t="s">
        <v>16217</v>
      </c>
      <c r="K3112" t="s">
        <v>16218</v>
      </c>
      <c r="L3112">
        <v>12678</v>
      </c>
      <c r="M3112" t="s">
        <v>317</v>
      </c>
      <c r="N3112" s="1">
        <v>44786</v>
      </c>
      <c r="O3112" s="1">
        <v>44787</v>
      </c>
      <c r="P3112">
        <v>78</v>
      </c>
      <c r="Q3112">
        <v>4</v>
      </c>
      <c r="R3112" t="s">
        <v>40</v>
      </c>
      <c r="S3112">
        <v>2</v>
      </c>
      <c r="T3112">
        <v>2</v>
      </c>
      <c r="U3112">
        <v>1</v>
      </c>
      <c r="V3112">
        <v>213</v>
      </c>
      <c r="W3112" t="s">
        <v>41</v>
      </c>
      <c r="X3112" t="s">
        <v>16219</v>
      </c>
      <c r="Y3112" t="s">
        <v>81</v>
      </c>
      <c r="Z3112" s="1">
        <v>44780</v>
      </c>
      <c r="AA3112" s="2">
        <v>0.82452546296296303</v>
      </c>
      <c r="AB3112" s="2">
        <v>0.67179398148148151</v>
      </c>
      <c r="AC3112" t="s">
        <v>44</v>
      </c>
      <c r="AD3112" t="s">
        <v>45</v>
      </c>
      <c r="AE3112" t="s">
        <v>45</v>
      </c>
      <c r="AF3112">
        <v>213</v>
      </c>
    </row>
    <row r="3113" spans="1:32">
      <c r="A3113">
        <v>4912</v>
      </c>
      <c r="B3113">
        <v>4012</v>
      </c>
      <c r="C3113" t="s">
        <v>16220</v>
      </c>
      <c r="D3113" t="s">
        <v>1368</v>
      </c>
      <c r="E3113" t="s">
        <v>48</v>
      </c>
      <c r="F3113" t="s">
        <v>16221</v>
      </c>
      <c r="G3113" t="s">
        <v>16222</v>
      </c>
      <c r="H3113" t="s">
        <v>295</v>
      </c>
      <c r="I3113" s="1">
        <v>34909</v>
      </c>
      <c r="J3113" t="s">
        <v>16223</v>
      </c>
      <c r="K3113" t="s">
        <v>16224</v>
      </c>
      <c r="L3113">
        <v>70338</v>
      </c>
      <c r="M3113" t="s">
        <v>295</v>
      </c>
      <c r="N3113" s="1">
        <v>44677</v>
      </c>
      <c r="O3113" s="1">
        <v>44681</v>
      </c>
      <c r="P3113">
        <v>56</v>
      </c>
      <c r="Q3113">
        <v>3</v>
      </c>
      <c r="R3113" t="s">
        <v>63</v>
      </c>
      <c r="S3113">
        <v>4</v>
      </c>
      <c r="T3113">
        <v>2</v>
      </c>
      <c r="U3113">
        <v>4</v>
      </c>
      <c r="V3113">
        <v>276</v>
      </c>
      <c r="W3113" t="s">
        <v>54</v>
      </c>
      <c r="X3113" t="s">
        <v>16225</v>
      </c>
      <c r="Y3113" t="s">
        <v>43</v>
      </c>
      <c r="Z3113" s="1">
        <v>44669</v>
      </c>
      <c r="AA3113" s="2">
        <v>0.92049768518518515</v>
      </c>
      <c r="AB3113" s="2">
        <v>0.24680555555555558</v>
      </c>
      <c r="AC3113" t="s">
        <v>44</v>
      </c>
      <c r="AD3113" t="s">
        <v>44</v>
      </c>
      <c r="AE3113" t="s">
        <v>45</v>
      </c>
      <c r="AF3113">
        <v>69</v>
      </c>
    </row>
    <row r="3114" spans="1:32">
      <c r="A3114">
        <v>4913</v>
      </c>
      <c r="B3114">
        <v>4013</v>
      </c>
      <c r="C3114" t="s">
        <v>221</v>
      </c>
      <c r="D3114" t="s">
        <v>57</v>
      </c>
      <c r="E3114" t="s">
        <v>34</v>
      </c>
      <c r="F3114" t="s">
        <v>16226</v>
      </c>
      <c r="G3114">
        <f>1-481-207-8643</f>
        <v>-9330</v>
      </c>
      <c r="H3114" t="s">
        <v>1442</v>
      </c>
      <c r="I3114" s="1">
        <v>32312</v>
      </c>
      <c r="J3114" t="s">
        <v>16227</v>
      </c>
      <c r="K3114" t="s">
        <v>362</v>
      </c>
      <c r="L3114">
        <v>51035</v>
      </c>
      <c r="M3114" t="s">
        <v>1442</v>
      </c>
      <c r="N3114" s="1">
        <v>44767</v>
      </c>
      <c r="O3114" s="1">
        <v>44771</v>
      </c>
      <c r="P3114">
        <v>39</v>
      </c>
      <c r="Q3114">
        <v>2</v>
      </c>
      <c r="R3114" t="s">
        <v>40</v>
      </c>
      <c r="S3114">
        <v>2</v>
      </c>
      <c r="T3114">
        <v>2</v>
      </c>
      <c r="U3114">
        <v>4</v>
      </c>
      <c r="V3114">
        <v>984</v>
      </c>
      <c r="W3114" t="s">
        <v>41</v>
      </c>
      <c r="X3114" t="s">
        <v>16228</v>
      </c>
      <c r="Y3114" t="s">
        <v>6</v>
      </c>
      <c r="Z3114" s="1">
        <v>44741</v>
      </c>
      <c r="AA3114" s="2">
        <v>0.93685185185185194</v>
      </c>
      <c r="AB3114" s="2">
        <v>0.55180555555555555</v>
      </c>
      <c r="AC3114" t="s">
        <v>44</v>
      </c>
      <c r="AD3114" t="s">
        <v>44</v>
      </c>
      <c r="AE3114" t="s">
        <v>45</v>
      </c>
      <c r="AF3114">
        <v>246</v>
      </c>
    </row>
    <row r="3115" spans="1:32">
      <c r="A3115">
        <v>4914</v>
      </c>
      <c r="B3115">
        <v>4014</v>
      </c>
      <c r="C3115" t="s">
        <v>16229</v>
      </c>
      <c r="D3115" t="s">
        <v>508</v>
      </c>
      <c r="E3115" t="s">
        <v>34</v>
      </c>
      <c r="F3115" t="s">
        <v>16230</v>
      </c>
      <c r="G3115" t="s">
        <v>16231</v>
      </c>
      <c r="H3115" t="s">
        <v>115</v>
      </c>
      <c r="I3115" s="1">
        <v>21216</v>
      </c>
      <c r="J3115" t="s">
        <v>16232</v>
      </c>
      <c r="K3115" t="s">
        <v>16233</v>
      </c>
      <c r="L3115">
        <v>75892</v>
      </c>
      <c r="M3115" t="s">
        <v>115</v>
      </c>
      <c r="N3115" s="1">
        <v>44944</v>
      </c>
      <c r="O3115" s="1">
        <v>44945</v>
      </c>
      <c r="P3115">
        <v>24</v>
      </c>
      <c r="Q3115">
        <v>1</v>
      </c>
      <c r="R3115" t="s">
        <v>40</v>
      </c>
      <c r="S3115">
        <v>1</v>
      </c>
      <c r="T3115">
        <v>2</v>
      </c>
      <c r="U3115">
        <v>1</v>
      </c>
      <c r="V3115">
        <v>230</v>
      </c>
      <c r="W3115" t="s">
        <v>54</v>
      </c>
      <c r="X3115" t="s">
        <v>16234</v>
      </c>
      <c r="Y3115" t="s">
        <v>81</v>
      </c>
      <c r="Z3115" s="1">
        <v>44906</v>
      </c>
      <c r="AA3115" s="2">
        <v>0.59016203703703707</v>
      </c>
      <c r="AB3115" s="2">
        <v>0.1870138888888889</v>
      </c>
      <c r="AC3115" t="s">
        <v>45</v>
      </c>
      <c r="AD3115" t="s">
        <v>45</v>
      </c>
      <c r="AE3115" t="s">
        <v>45</v>
      </c>
      <c r="AF3115">
        <v>230</v>
      </c>
    </row>
    <row r="3116" spans="1:32">
      <c r="A3116">
        <v>4919</v>
      </c>
      <c r="B3116">
        <v>4019</v>
      </c>
      <c r="C3116" t="s">
        <v>757</v>
      </c>
      <c r="D3116" t="s">
        <v>16235</v>
      </c>
      <c r="E3116" t="s">
        <v>48</v>
      </c>
      <c r="F3116" t="s">
        <v>16236</v>
      </c>
      <c r="G3116" t="s">
        <v>16237</v>
      </c>
      <c r="H3116" t="s">
        <v>60</v>
      </c>
      <c r="I3116" s="1">
        <v>28279</v>
      </c>
      <c r="J3116" t="s">
        <v>16238</v>
      </c>
      <c r="K3116" t="s">
        <v>16239</v>
      </c>
      <c r="L3116">
        <v>74781</v>
      </c>
      <c r="M3116" t="s">
        <v>60</v>
      </c>
      <c r="N3116" s="1">
        <v>44706</v>
      </c>
      <c r="O3116" s="1">
        <v>44711</v>
      </c>
      <c r="P3116">
        <v>65</v>
      </c>
      <c r="Q3116">
        <v>3</v>
      </c>
      <c r="R3116" t="s">
        <v>63</v>
      </c>
      <c r="S3116">
        <v>2</v>
      </c>
      <c r="T3116">
        <v>0</v>
      </c>
      <c r="U3116">
        <v>5</v>
      </c>
      <c r="V3116">
        <v>360</v>
      </c>
      <c r="W3116" t="s">
        <v>54</v>
      </c>
      <c r="X3116" t="s">
        <v>16240</v>
      </c>
      <c r="Y3116" t="s">
        <v>6</v>
      </c>
      <c r="Z3116" s="1">
        <v>44688</v>
      </c>
      <c r="AA3116" s="2">
        <v>0.63520833333333326</v>
      </c>
      <c r="AB3116" s="2">
        <v>0.34155092592592595</v>
      </c>
      <c r="AC3116" t="s">
        <v>44</v>
      </c>
      <c r="AD3116" t="s">
        <v>44</v>
      </c>
      <c r="AE3116" t="s">
        <v>44</v>
      </c>
      <c r="AF3116">
        <v>72</v>
      </c>
    </row>
    <row r="3117" spans="1:32">
      <c r="A3117">
        <v>4921</v>
      </c>
      <c r="B3117">
        <v>4021</v>
      </c>
      <c r="C3117" t="s">
        <v>583</v>
      </c>
      <c r="D3117" t="s">
        <v>57</v>
      </c>
      <c r="E3117" t="s">
        <v>48</v>
      </c>
      <c r="F3117" t="s">
        <v>16241</v>
      </c>
      <c r="G3117" t="s">
        <v>16242</v>
      </c>
      <c r="H3117" t="s">
        <v>457</v>
      </c>
      <c r="I3117" s="1">
        <v>38124</v>
      </c>
      <c r="J3117" t="s">
        <v>16243</v>
      </c>
      <c r="K3117" t="s">
        <v>16244</v>
      </c>
      <c r="L3117">
        <v>12270</v>
      </c>
      <c r="M3117" t="s">
        <v>457</v>
      </c>
      <c r="N3117" s="1">
        <v>44694</v>
      </c>
      <c r="O3117" s="1">
        <v>44696</v>
      </c>
      <c r="P3117">
        <v>61</v>
      </c>
      <c r="Q3117">
        <v>3</v>
      </c>
      <c r="R3117" t="s">
        <v>53</v>
      </c>
      <c r="S3117">
        <v>4</v>
      </c>
      <c r="T3117">
        <v>0</v>
      </c>
      <c r="U3117">
        <v>2</v>
      </c>
      <c r="V3117">
        <v>240</v>
      </c>
      <c r="W3117" t="s">
        <v>41</v>
      </c>
      <c r="X3117" t="s">
        <v>16245</v>
      </c>
      <c r="Y3117" t="s">
        <v>43</v>
      </c>
      <c r="Z3117" s="1">
        <v>44684</v>
      </c>
      <c r="AA3117" s="2">
        <v>0.51656250000000004</v>
      </c>
      <c r="AB3117" s="2">
        <v>0.30442129629629627</v>
      </c>
      <c r="AC3117" t="s">
        <v>44</v>
      </c>
      <c r="AD3117" t="s">
        <v>44</v>
      </c>
      <c r="AE3117" t="s">
        <v>44</v>
      </c>
      <c r="AF3117">
        <v>120</v>
      </c>
    </row>
    <row r="3118" spans="1:32">
      <c r="A3118">
        <v>4924</v>
      </c>
      <c r="B3118">
        <v>4024</v>
      </c>
      <c r="C3118" t="s">
        <v>11741</v>
      </c>
      <c r="D3118" t="s">
        <v>13535</v>
      </c>
      <c r="E3118" t="s">
        <v>34</v>
      </c>
      <c r="F3118" t="s">
        <v>16246</v>
      </c>
      <c r="G3118" t="s">
        <v>16247</v>
      </c>
      <c r="H3118" t="s">
        <v>50</v>
      </c>
      <c r="I3118" s="1">
        <v>35415</v>
      </c>
      <c r="J3118" t="s">
        <v>16248</v>
      </c>
      <c r="K3118" t="s">
        <v>16249</v>
      </c>
      <c r="L3118">
        <v>10234</v>
      </c>
      <c r="M3118" t="s">
        <v>50</v>
      </c>
      <c r="N3118" s="1">
        <v>44921</v>
      </c>
      <c r="O3118" s="1">
        <v>44926</v>
      </c>
      <c r="P3118">
        <v>24</v>
      </c>
      <c r="Q3118">
        <v>1</v>
      </c>
      <c r="R3118" t="s">
        <v>40</v>
      </c>
      <c r="S3118">
        <v>1</v>
      </c>
      <c r="T3118">
        <v>1</v>
      </c>
      <c r="U3118">
        <v>5</v>
      </c>
      <c r="V3118">
        <v>1040</v>
      </c>
      <c r="W3118" t="s">
        <v>41</v>
      </c>
      <c r="X3118" t="s">
        <v>16250</v>
      </c>
      <c r="Y3118" t="s">
        <v>65</v>
      </c>
      <c r="Z3118" s="1">
        <v>44885</v>
      </c>
      <c r="AA3118" s="2">
        <v>0.56656249999999997</v>
      </c>
      <c r="AB3118" s="2">
        <v>0.3410069444444444</v>
      </c>
      <c r="AC3118" t="s">
        <v>44</v>
      </c>
      <c r="AD3118" t="s">
        <v>44</v>
      </c>
      <c r="AE3118" t="s">
        <v>45</v>
      </c>
      <c r="AF3118">
        <v>208</v>
      </c>
    </row>
    <row r="3119" spans="1:32">
      <c r="A3119">
        <v>4925</v>
      </c>
      <c r="B3119">
        <v>4025</v>
      </c>
      <c r="C3119" t="s">
        <v>803</v>
      </c>
      <c r="D3119" t="s">
        <v>1790</v>
      </c>
      <c r="E3119" t="s">
        <v>48</v>
      </c>
      <c r="F3119" t="s">
        <v>16251</v>
      </c>
      <c r="G3119" t="s">
        <v>16252</v>
      </c>
      <c r="H3119" t="s">
        <v>77</v>
      </c>
      <c r="I3119" s="1">
        <v>36980</v>
      </c>
      <c r="J3119" t="s">
        <v>16253</v>
      </c>
      <c r="K3119" t="s">
        <v>16254</v>
      </c>
      <c r="L3119">
        <v>92798</v>
      </c>
      <c r="M3119" t="s">
        <v>77</v>
      </c>
      <c r="N3119" s="1">
        <v>44959</v>
      </c>
      <c r="O3119" s="1">
        <v>44961</v>
      </c>
      <c r="P3119">
        <v>63</v>
      </c>
      <c r="Q3119">
        <v>3</v>
      </c>
      <c r="R3119" t="s">
        <v>40</v>
      </c>
      <c r="S3119">
        <v>4</v>
      </c>
      <c r="T3119">
        <v>1</v>
      </c>
      <c r="U3119">
        <v>2</v>
      </c>
      <c r="V3119">
        <v>442</v>
      </c>
      <c r="W3119" t="s">
        <v>54</v>
      </c>
      <c r="X3119" t="s">
        <v>16255</v>
      </c>
      <c r="Y3119" t="s">
        <v>43</v>
      </c>
      <c r="Z3119" s="1">
        <v>44925</v>
      </c>
      <c r="AA3119" s="2">
        <v>0.46832175925925923</v>
      </c>
      <c r="AB3119" s="2">
        <v>0.10947916666666667</v>
      </c>
      <c r="AC3119" t="s">
        <v>44</v>
      </c>
      <c r="AD3119" t="s">
        <v>44</v>
      </c>
      <c r="AE3119" t="s">
        <v>44</v>
      </c>
      <c r="AF3119">
        <v>221</v>
      </c>
    </row>
    <row r="3120" spans="1:32">
      <c r="A3120">
        <v>4926</v>
      </c>
      <c r="B3120">
        <v>4026</v>
      </c>
      <c r="C3120" t="s">
        <v>16256</v>
      </c>
      <c r="D3120" t="s">
        <v>4372</v>
      </c>
      <c r="E3120" t="s">
        <v>48</v>
      </c>
      <c r="F3120" t="s">
        <v>16257</v>
      </c>
      <c r="G3120" t="s">
        <v>16258</v>
      </c>
      <c r="H3120" t="s">
        <v>537</v>
      </c>
      <c r="I3120" s="1">
        <v>17517</v>
      </c>
      <c r="J3120" t="s">
        <v>16259</v>
      </c>
      <c r="K3120" t="s">
        <v>16260</v>
      </c>
      <c r="L3120">
        <v>87447</v>
      </c>
      <c r="M3120" t="s">
        <v>537</v>
      </c>
      <c r="N3120" s="1">
        <v>44884</v>
      </c>
      <c r="O3120" s="1">
        <v>44885</v>
      </c>
      <c r="P3120">
        <v>49</v>
      </c>
      <c r="Q3120">
        <v>2</v>
      </c>
      <c r="R3120" t="s">
        <v>53</v>
      </c>
      <c r="S3120">
        <v>4</v>
      </c>
      <c r="T3120">
        <v>0</v>
      </c>
      <c r="U3120">
        <v>1</v>
      </c>
      <c r="V3120">
        <v>149</v>
      </c>
      <c r="W3120" t="s">
        <v>41</v>
      </c>
      <c r="X3120" t="s">
        <v>16261</v>
      </c>
      <c r="Y3120" t="s">
        <v>43</v>
      </c>
      <c r="Z3120" s="1">
        <v>44865</v>
      </c>
      <c r="AA3120" s="2">
        <v>0.45356481481481481</v>
      </c>
      <c r="AB3120" s="2">
        <v>0.23269675925925926</v>
      </c>
      <c r="AC3120" t="s">
        <v>44</v>
      </c>
      <c r="AD3120" t="s">
        <v>44</v>
      </c>
      <c r="AE3120" t="s">
        <v>45</v>
      </c>
      <c r="AF3120">
        <v>149</v>
      </c>
    </row>
    <row r="3121" spans="1:32">
      <c r="A3121">
        <v>4927</v>
      </c>
      <c r="B3121">
        <v>4027</v>
      </c>
      <c r="C3121" t="s">
        <v>3906</v>
      </c>
      <c r="D3121" t="s">
        <v>1809</v>
      </c>
      <c r="E3121" t="s">
        <v>48</v>
      </c>
      <c r="F3121" t="s">
        <v>16262</v>
      </c>
      <c r="G3121" t="s">
        <v>16263</v>
      </c>
      <c r="H3121" t="s">
        <v>77</v>
      </c>
      <c r="I3121" s="1">
        <v>24711</v>
      </c>
      <c r="J3121" t="s">
        <v>16264</v>
      </c>
      <c r="K3121" t="s">
        <v>3401</v>
      </c>
      <c r="L3121">
        <v>25463</v>
      </c>
      <c r="M3121" t="s">
        <v>77</v>
      </c>
      <c r="N3121" s="1">
        <v>44778</v>
      </c>
      <c r="O3121" s="1">
        <v>44783</v>
      </c>
      <c r="P3121">
        <v>77</v>
      </c>
      <c r="Q3121">
        <v>4</v>
      </c>
      <c r="R3121" t="s">
        <v>63</v>
      </c>
      <c r="S3121">
        <v>1</v>
      </c>
      <c r="T3121">
        <v>2</v>
      </c>
      <c r="U3121">
        <v>5</v>
      </c>
      <c r="V3121">
        <v>440</v>
      </c>
      <c r="W3121" t="s">
        <v>41</v>
      </c>
      <c r="X3121" t="s">
        <v>16265</v>
      </c>
      <c r="Y3121" t="s">
        <v>43</v>
      </c>
      <c r="Z3121" s="1">
        <v>44740</v>
      </c>
      <c r="AA3121" s="2">
        <v>0.52872685185185186</v>
      </c>
      <c r="AB3121" s="2">
        <v>0.89952546296296287</v>
      </c>
      <c r="AC3121" t="s">
        <v>45</v>
      </c>
      <c r="AD3121" t="s">
        <v>44</v>
      </c>
      <c r="AE3121" t="s">
        <v>45</v>
      </c>
      <c r="AF3121">
        <v>88</v>
      </c>
    </row>
    <row r="3122" spans="1:32">
      <c r="A3122">
        <v>4928</v>
      </c>
      <c r="B3122">
        <v>4028</v>
      </c>
      <c r="C3122" t="s">
        <v>2622</v>
      </c>
      <c r="D3122" t="s">
        <v>10055</v>
      </c>
      <c r="E3122" t="s">
        <v>48</v>
      </c>
      <c r="F3122" t="s">
        <v>16266</v>
      </c>
      <c r="G3122" t="s">
        <v>16267</v>
      </c>
      <c r="H3122" t="s">
        <v>171</v>
      </c>
      <c r="I3122" s="1">
        <v>35266</v>
      </c>
      <c r="J3122" t="s">
        <v>16268</v>
      </c>
      <c r="K3122" t="s">
        <v>16269</v>
      </c>
      <c r="L3122">
        <v>31602</v>
      </c>
      <c r="M3122" t="s">
        <v>171</v>
      </c>
      <c r="N3122" s="1">
        <v>44607</v>
      </c>
      <c r="O3122" s="1">
        <v>44612</v>
      </c>
      <c r="P3122">
        <v>48</v>
      </c>
      <c r="Q3122">
        <v>2</v>
      </c>
      <c r="R3122" t="s">
        <v>40</v>
      </c>
      <c r="S3122">
        <v>2</v>
      </c>
      <c r="T3122">
        <v>0</v>
      </c>
      <c r="U3122">
        <v>5</v>
      </c>
      <c r="V3122">
        <v>1025</v>
      </c>
      <c r="W3122" t="s">
        <v>41</v>
      </c>
      <c r="X3122" t="s">
        <v>16270</v>
      </c>
      <c r="Y3122" t="s">
        <v>6</v>
      </c>
      <c r="Z3122" s="1">
        <v>44578</v>
      </c>
      <c r="AA3122" s="2">
        <v>5.4537037037037044E-2</v>
      </c>
      <c r="AB3122" s="2">
        <v>0.49915509259259255</v>
      </c>
      <c r="AC3122" t="s">
        <v>44</v>
      </c>
      <c r="AD3122" t="s">
        <v>44</v>
      </c>
      <c r="AE3122" t="s">
        <v>45</v>
      </c>
      <c r="AF3122">
        <v>205</v>
      </c>
    </row>
    <row r="3123" spans="1:32">
      <c r="A3123">
        <v>4930</v>
      </c>
      <c r="B3123">
        <v>4030</v>
      </c>
      <c r="C3123" t="s">
        <v>1155</v>
      </c>
      <c r="D3123" t="s">
        <v>154</v>
      </c>
      <c r="E3123" t="s">
        <v>48</v>
      </c>
      <c r="F3123" t="s">
        <v>16271</v>
      </c>
      <c r="G3123" t="s">
        <v>16272</v>
      </c>
      <c r="H3123" t="s">
        <v>423</v>
      </c>
      <c r="I3123" s="1">
        <v>32018</v>
      </c>
      <c r="J3123" t="s">
        <v>16273</v>
      </c>
      <c r="K3123" t="s">
        <v>16274</v>
      </c>
      <c r="L3123">
        <v>63399</v>
      </c>
      <c r="M3123" t="s">
        <v>423</v>
      </c>
      <c r="N3123" s="1">
        <v>44589</v>
      </c>
      <c r="O3123" s="1">
        <v>44590</v>
      </c>
      <c r="P3123">
        <v>28</v>
      </c>
      <c r="Q3123">
        <v>2</v>
      </c>
      <c r="R3123" t="s">
        <v>53</v>
      </c>
      <c r="S3123">
        <v>3</v>
      </c>
      <c r="T3123">
        <v>0</v>
      </c>
      <c r="U3123">
        <v>1</v>
      </c>
      <c r="V3123">
        <v>150</v>
      </c>
      <c r="W3123" t="s">
        <v>41</v>
      </c>
      <c r="X3123" t="s">
        <v>16275</v>
      </c>
      <c r="Y3123" t="s">
        <v>65</v>
      </c>
      <c r="Z3123" s="1">
        <v>44568</v>
      </c>
      <c r="AA3123" s="2">
        <v>0.625462962962963</v>
      </c>
      <c r="AB3123" s="2">
        <v>0.41657407407407404</v>
      </c>
      <c r="AC3123" t="s">
        <v>44</v>
      </c>
      <c r="AD3123" t="s">
        <v>45</v>
      </c>
      <c r="AE3123" t="s">
        <v>44</v>
      </c>
      <c r="AF3123">
        <v>150</v>
      </c>
    </row>
    <row r="3124" spans="1:32">
      <c r="A3124">
        <v>4931</v>
      </c>
      <c r="B3124">
        <v>4031</v>
      </c>
      <c r="C3124" t="s">
        <v>571</v>
      </c>
      <c r="D3124" t="s">
        <v>768</v>
      </c>
      <c r="E3124" t="s">
        <v>34</v>
      </c>
      <c r="F3124" t="s">
        <v>16276</v>
      </c>
      <c r="G3124" t="s">
        <v>16277</v>
      </c>
      <c r="H3124" t="s">
        <v>280</v>
      </c>
      <c r="I3124" s="1">
        <v>38485</v>
      </c>
      <c r="J3124" t="s">
        <v>16278</v>
      </c>
      <c r="K3124" t="s">
        <v>16279</v>
      </c>
      <c r="L3124">
        <v>42364</v>
      </c>
      <c r="M3124" t="s">
        <v>280</v>
      </c>
      <c r="N3124" s="1">
        <v>44616</v>
      </c>
      <c r="O3124" s="1">
        <v>44621</v>
      </c>
      <c r="P3124">
        <v>65</v>
      </c>
      <c r="Q3124">
        <v>3</v>
      </c>
      <c r="R3124" t="s">
        <v>63</v>
      </c>
      <c r="S3124">
        <v>3</v>
      </c>
      <c r="T3124">
        <v>2</v>
      </c>
      <c r="U3124">
        <v>5</v>
      </c>
      <c r="V3124">
        <v>380</v>
      </c>
      <c r="W3124" t="s">
        <v>41</v>
      </c>
      <c r="X3124" t="s">
        <v>16280</v>
      </c>
      <c r="Y3124" t="s">
        <v>43</v>
      </c>
      <c r="Z3124" s="1">
        <v>44587</v>
      </c>
      <c r="AA3124" s="2">
        <v>0.71001157407407411</v>
      </c>
      <c r="AB3124" s="2">
        <v>0.62100694444444449</v>
      </c>
      <c r="AC3124" t="s">
        <v>44</v>
      </c>
      <c r="AD3124" t="s">
        <v>45</v>
      </c>
      <c r="AE3124" t="s">
        <v>44</v>
      </c>
      <c r="AF3124">
        <v>76</v>
      </c>
    </row>
    <row r="3125" spans="1:32">
      <c r="A3125">
        <v>4933</v>
      </c>
      <c r="B3125">
        <v>4033</v>
      </c>
      <c r="C3125" t="s">
        <v>32</v>
      </c>
      <c r="D3125" t="s">
        <v>75</v>
      </c>
      <c r="E3125" t="s">
        <v>34</v>
      </c>
      <c r="F3125" t="s">
        <v>16281</v>
      </c>
      <c r="G3125" t="s">
        <v>16282</v>
      </c>
      <c r="H3125" t="s">
        <v>317</v>
      </c>
      <c r="I3125" s="1">
        <v>27312</v>
      </c>
      <c r="J3125" t="s">
        <v>16283</v>
      </c>
      <c r="K3125" t="s">
        <v>4869</v>
      </c>
      <c r="L3125">
        <v>61990</v>
      </c>
      <c r="M3125" t="s">
        <v>317</v>
      </c>
      <c r="N3125" s="1">
        <v>44892</v>
      </c>
      <c r="O3125" s="1">
        <v>44893</v>
      </c>
      <c r="P3125">
        <v>48</v>
      </c>
      <c r="Q3125">
        <v>2</v>
      </c>
      <c r="R3125" t="s">
        <v>40</v>
      </c>
      <c r="S3125">
        <v>4</v>
      </c>
      <c r="T3125">
        <v>2</v>
      </c>
      <c r="U3125">
        <v>1</v>
      </c>
      <c r="V3125">
        <v>206</v>
      </c>
      <c r="W3125" t="s">
        <v>41</v>
      </c>
      <c r="X3125" t="s">
        <v>16284</v>
      </c>
      <c r="Y3125" t="s">
        <v>43</v>
      </c>
      <c r="Z3125" s="1">
        <v>44860</v>
      </c>
      <c r="AA3125" s="2">
        <v>0.52413194444444444</v>
      </c>
      <c r="AB3125" s="2">
        <v>0.45462962962962966</v>
      </c>
      <c r="AC3125" t="s">
        <v>44</v>
      </c>
      <c r="AD3125" t="s">
        <v>45</v>
      </c>
      <c r="AE3125" t="s">
        <v>44</v>
      </c>
      <c r="AF3125">
        <v>206</v>
      </c>
    </row>
    <row r="3126" spans="1:32">
      <c r="A3126">
        <v>4935</v>
      </c>
      <c r="B3126">
        <v>4035</v>
      </c>
      <c r="C3126" t="s">
        <v>15435</v>
      </c>
      <c r="D3126" t="s">
        <v>16285</v>
      </c>
      <c r="E3126" t="s">
        <v>48</v>
      </c>
      <c r="F3126" t="s">
        <v>16286</v>
      </c>
      <c r="G3126" t="s">
        <v>16287</v>
      </c>
      <c r="H3126" t="s">
        <v>330</v>
      </c>
      <c r="I3126" s="1">
        <v>33865</v>
      </c>
      <c r="J3126" t="s">
        <v>16288</v>
      </c>
      <c r="K3126" t="s">
        <v>16289</v>
      </c>
      <c r="L3126">
        <v>78682</v>
      </c>
      <c r="M3126" t="s">
        <v>330</v>
      </c>
      <c r="N3126" s="1">
        <v>44758</v>
      </c>
      <c r="O3126" s="1">
        <v>44763</v>
      </c>
      <c r="P3126">
        <v>55</v>
      </c>
      <c r="Q3126">
        <v>3</v>
      </c>
      <c r="R3126" t="s">
        <v>53</v>
      </c>
      <c r="S3126">
        <v>2</v>
      </c>
      <c r="T3126">
        <v>0</v>
      </c>
      <c r="U3126">
        <v>5</v>
      </c>
      <c r="V3126">
        <v>650</v>
      </c>
      <c r="W3126" t="s">
        <v>41</v>
      </c>
      <c r="X3126" t="s">
        <v>16290</v>
      </c>
      <c r="Y3126" t="s">
        <v>43</v>
      </c>
      <c r="Z3126" s="1">
        <v>44741</v>
      </c>
      <c r="AA3126" s="2">
        <v>5.5196759259259265E-2</v>
      </c>
      <c r="AB3126" s="2">
        <v>0.56820601851851849</v>
      </c>
      <c r="AC3126" t="s">
        <v>45</v>
      </c>
      <c r="AD3126" t="s">
        <v>44</v>
      </c>
      <c r="AE3126" t="s">
        <v>45</v>
      </c>
      <c r="AF3126">
        <v>130</v>
      </c>
    </row>
    <row r="3127" spans="1:32">
      <c r="A3127">
        <v>4936</v>
      </c>
      <c r="B3127">
        <v>4036</v>
      </c>
      <c r="C3127" t="s">
        <v>347</v>
      </c>
      <c r="D3127" t="s">
        <v>1368</v>
      </c>
      <c r="E3127" t="s">
        <v>34</v>
      </c>
      <c r="F3127" t="s">
        <v>16291</v>
      </c>
      <c r="G3127" t="s">
        <v>16292</v>
      </c>
      <c r="H3127" t="s">
        <v>423</v>
      </c>
      <c r="I3127" s="1">
        <v>23353</v>
      </c>
      <c r="J3127" t="s">
        <v>16293</v>
      </c>
      <c r="K3127" t="s">
        <v>3847</v>
      </c>
      <c r="L3127">
        <v>84624</v>
      </c>
      <c r="M3127" t="s">
        <v>423</v>
      </c>
      <c r="N3127" s="1">
        <v>44608</v>
      </c>
      <c r="O3127" s="1">
        <v>44611</v>
      </c>
      <c r="P3127">
        <v>93</v>
      </c>
      <c r="Q3127">
        <v>4</v>
      </c>
      <c r="R3127" t="s">
        <v>40</v>
      </c>
      <c r="S3127">
        <v>3</v>
      </c>
      <c r="T3127">
        <v>2</v>
      </c>
      <c r="U3127">
        <v>3</v>
      </c>
      <c r="V3127">
        <v>648</v>
      </c>
      <c r="W3127" t="s">
        <v>54</v>
      </c>
      <c r="X3127" t="s">
        <v>16294</v>
      </c>
      <c r="Y3127" t="s">
        <v>81</v>
      </c>
      <c r="Z3127" s="1">
        <v>44572</v>
      </c>
      <c r="AA3127" s="2">
        <v>0.22778935185185187</v>
      </c>
      <c r="AB3127" s="2">
        <v>0.75275462962962969</v>
      </c>
      <c r="AC3127" t="s">
        <v>44</v>
      </c>
      <c r="AD3127" t="s">
        <v>44</v>
      </c>
      <c r="AE3127" t="s">
        <v>45</v>
      </c>
      <c r="AF3127">
        <v>216</v>
      </c>
    </row>
    <row r="3128" spans="1:32">
      <c r="A3128">
        <v>4937</v>
      </c>
      <c r="B3128">
        <v>4037</v>
      </c>
      <c r="C3128" t="s">
        <v>6740</v>
      </c>
      <c r="D3128" t="s">
        <v>635</v>
      </c>
      <c r="E3128" t="s">
        <v>34</v>
      </c>
      <c r="F3128" t="s">
        <v>16295</v>
      </c>
      <c r="G3128" t="s">
        <v>16296</v>
      </c>
      <c r="H3128" t="s">
        <v>941</v>
      </c>
      <c r="I3128" s="1">
        <v>28045</v>
      </c>
      <c r="J3128" t="s">
        <v>16297</v>
      </c>
      <c r="K3128" t="s">
        <v>16298</v>
      </c>
      <c r="L3128">
        <v>6230</v>
      </c>
      <c r="M3128" t="s">
        <v>941</v>
      </c>
      <c r="N3128" s="1">
        <v>44806</v>
      </c>
      <c r="O3128" s="1">
        <v>44807</v>
      </c>
      <c r="P3128">
        <v>62</v>
      </c>
      <c r="Q3128">
        <v>3</v>
      </c>
      <c r="R3128" t="s">
        <v>63</v>
      </c>
      <c r="S3128">
        <v>4</v>
      </c>
      <c r="T3128">
        <v>0</v>
      </c>
      <c r="U3128">
        <v>1</v>
      </c>
      <c r="V3128">
        <v>72</v>
      </c>
      <c r="W3128" t="s">
        <v>54</v>
      </c>
      <c r="X3128" t="s">
        <v>16299</v>
      </c>
      <c r="Y3128" t="s">
        <v>6</v>
      </c>
      <c r="Z3128" s="1">
        <v>44793</v>
      </c>
      <c r="AA3128" s="2">
        <v>0.38548611111111114</v>
      </c>
      <c r="AB3128" s="2">
        <v>0.14497685185185186</v>
      </c>
      <c r="AC3128" t="s">
        <v>44</v>
      </c>
      <c r="AD3128" t="s">
        <v>44</v>
      </c>
      <c r="AE3128" t="s">
        <v>44</v>
      </c>
      <c r="AF3128">
        <v>72</v>
      </c>
    </row>
    <row r="3129" spans="1:32">
      <c r="A3129">
        <v>4939</v>
      </c>
      <c r="B3129">
        <v>4039</v>
      </c>
      <c r="C3129" t="s">
        <v>6780</v>
      </c>
      <c r="D3129" t="s">
        <v>4286</v>
      </c>
      <c r="E3129" t="s">
        <v>34</v>
      </c>
      <c r="F3129" t="s">
        <v>16300</v>
      </c>
      <c r="G3129" t="s">
        <v>16301</v>
      </c>
      <c r="H3129" t="s">
        <v>692</v>
      </c>
      <c r="I3129" s="1">
        <v>33130</v>
      </c>
      <c r="J3129" t="s">
        <v>16302</v>
      </c>
      <c r="K3129" t="s">
        <v>16303</v>
      </c>
      <c r="L3129">
        <v>25919</v>
      </c>
      <c r="M3129" t="s">
        <v>692</v>
      </c>
      <c r="N3129" s="1">
        <v>44615</v>
      </c>
      <c r="O3129" s="1">
        <v>44616</v>
      </c>
      <c r="P3129">
        <v>4</v>
      </c>
      <c r="Q3129">
        <v>1</v>
      </c>
      <c r="R3129" t="s">
        <v>53</v>
      </c>
      <c r="S3129">
        <v>1</v>
      </c>
      <c r="T3129">
        <v>2</v>
      </c>
      <c r="U3129">
        <v>1</v>
      </c>
      <c r="V3129">
        <v>138</v>
      </c>
      <c r="W3129" t="s">
        <v>54</v>
      </c>
      <c r="X3129" t="s">
        <v>16304</v>
      </c>
      <c r="Y3129" t="s">
        <v>6</v>
      </c>
      <c r="Z3129" s="1">
        <v>44610</v>
      </c>
      <c r="AA3129" s="2">
        <v>0.85179398148148155</v>
      </c>
      <c r="AB3129" s="2">
        <v>3.3611111111111112E-2</v>
      </c>
      <c r="AC3129" t="s">
        <v>44</v>
      </c>
      <c r="AD3129" t="s">
        <v>45</v>
      </c>
      <c r="AE3129" t="s">
        <v>45</v>
      </c>
      <c r="AF3129">
        <v>138</v>
      </c>
    </row>
    <row r="3130" spans="1:32">
      <c r="A3130">
        <v>4940</v>
      </c>
      <c r="B3130">
        <v>4040</v>
      </c>
      <c r="C3130" t="s">
        <v>13275</v>
      </c>
      <c r="D3130" t="s">
        <v>3767</v>
      </c>
      <c r="E3130" t="s">
        <v>34</v>
      </c>
      <c r="F3130" t="s">
        <v>16305</v>
      </c>
      <c r="G3130" t="s">
        <v>16306</v>
      </c>
      <c r="H3130" t="s">
        <v>457</v>
      </c>
      <c r="I3130" s="1">
        <v>22817</v>
      </c>
      <c r="J3130" t="s">
        <v>16307</v>
      </c>
      <c r="K3130" t="s">
        <v>16308</v>
      </c>
      <c r="L3130">
        <v>10628</v>
      </c>
      <c r="M3130" t="s">
        <v>457</v>
      </c>
      <c r="N3130" s="1">
        <v>44697</v>
      </c>
      <c r="O3130" s="1">
        <v>44700</v>
      </c>
      <c r="P3130">
        <v>92</v>
      </c>
      <c r="Q3130">
        <v>4</v>
      </c>
      <c r="R3130" t="s">
        <v>63</v>
      </c>
      <c r="S3130">
        <v>3</v>
      </c>
      <c r="T3130">
        <v>1</v>
      </c>
      <c r="U3130">
        <v>3</v>
      </c>
      <c r="V3130">
        <v>258</v>
      </c>
      <c r="W3130" t="s">
        <v>41</v>
      </c>
      <c r="X3130" t="s">
        <v>16309</v>
      </c>
      <c r="Y3130" t="s">
        <v>81</v>
      </c>
      <c r="Z3130" s="1">
        <v>44684</v>
      </c>
      <c r="AA3130" s="2">
        <v>0.54826388888888888</v>
      </c>
      <c r="AB3130" s="2">
        <v>0.10153935185185185</v>
      </c>
      <c r="AC3130" t="s">
        <v>44</v>
      </c>
      <c r="AD3130" t="s">
        <v>45</v>
      </c>
      <c r="AE3130" t="s">
        <v>44</v>
      </c>
      <c r="AF3130">
        <v>86</v>
      </c>
    </row>
    <row r="3131" spans="1:32">
      <c r="A3131">
        <v>4941</v>
      </c>
      <c r="B3131">
        <v>4041</v>
      </c>
      <c r="C3131" t="s">
        <v>16310</v>
      </c>
      <c r="D3131" t="s">
        <v>2019</v>
      </c>
      <c r="E3131" t="s">
        <v>48</v>
      </c>
      <c r="F3131" t="s">
        <v>16311</v>
      </c>
      <c r="G3131" t="s">
        <v>16312</v>
      </c>
      <c r="H3131" t="s">
        <v>280</v>
      </c>
      <c r="I3131" s="1">
        <v>36716</v>
      </c>
      <c r="J3131" t="s">
        <v>16313</v>
      </c>
      <c r="K3131" t="s">
        <v>16314</v>
      </c>
      <c r="L3131">
        <v>93378</v>
      </c>
      <c r="M3131" t="s">
        <v>280</v>
      </c>
      <c r="N3131" s="1">
        <v>44860</v>
      </c>
      <c r="O3131" s="1">
        <v>44865</v>
      </c>
      <c r="P3131">
        <v>56</v>
      </c>
      <c r="Q3131">
        <v>3</v>
      </c>
      <c r="R3131" t="s">
        <v>63</v>
      </c>
      <c r="S3131">
        <v>4</v>
      </c>
      <c r="T3131">
        <v>2</v>
      </c>
      <c r="U3131">
        <v>5</v>
      </c>
      <c r="V3131">
        <v>415</v>
      </c>
      <c r="W3131" t="s">
        <v>41</v>
      </c>
      <c r="X3131" t="s">
        <v>16315</v>
      </c>
      <c r="Y3131" t="s">
        <v>43</v>
      </c>
      <c r="Z3131" s="1">
        <v>44826</v>
      </c>
      <c r="AA3131" s="2">
        <v>0.40915509259259258</v>
      </c>
      <c r="AB3131" s="2">
        <v>0.19887731481481483</v>
      </c>
      <c r="AC3131" t="s">
        <v>44</v>
      </c>
      <c r="AD3131" t="s">
        <v>45</v>
      </c>
      <c r="AE3131" t="s">
        <v>45</v>
      </c>
      <c r="AF3131">
        <v>83</v>
      </c>
    </row>
    <row r="3132" spans="1:32">
      <c r="A3132">
        <v>4942</v>
      </c>
      <c r="B3132">
        <v>4042</v>
      </c>
      <c r="C3132" t="s">
        <v>1155</v>
      </c>
      <c r="D3132" t="s">
        <v>16316</v>
      </c>
      <c r="E3132" t="s">
        <v>48</v>
      </c>
      <c r="F3132" t="s">
        <v>16317</v>
      </c>
      <c r="G3132" t="s">
        <v>16318</v>
      </c>
      <c r="H3132" t="s">
        <v>86</v>
      </c>
      <c r="I3132" s="1">
        <v>36434</v>
      </c>
      <c r="J3132" t="s">
        <v>16319</v>
      </c>
      <c r="K3132" t="s">
        <v>16320</v>
      </c>
      <c r="L3132">
        <v>7651</v>
      </c>
      <c r="M3132" t="s">
        <v>86</v>
      </c>
      <c r="N3132" s="1">
        <v>44781</v>
      </c>
      <c r="O3132" s="1">
        <v>44783</v>
      </c>
      <c r="P3132">
        <v>57</v>
      </c>
      <c r="Q3132">
        <v>3</v>
      </c>
      <c r="R3132" t="s">
        <v>40</v>
      </c>
      <c r="S3132">
        <v>1</v>
      </c>
      <c r="T3132">
        <v>1</v>
      </c>
      <c r="U3132">
        <v>2</v>
      </c>
      <c r="V3132">
        <v>400</v>
      </c>
      <c r="W3132" t="s">
        <v>41</v>
      </c>
      <c r="X3132" t="s">
        <v>16321</v>
      </c>
      <c r="Y3132" t="s">
        <v>81</v>
      </c>
      <c r="Z3132" s="1">
        <v>44749</v>
      </c>
      <c r="AA3132" s="2">
        <v>0.50449074074074074</v>
      </c>
      <c r="AB3132" s="2">
        <v>0.38909722222222221</v>
      </c>
      <c r="AC3132" t="s">
        <v>44</v>
      </c>
      <c r="AD3132" t="s">
        <v>45</v>
      </c>
      <c r="AE3132" t="s">
        <v>45</v>
      </c>
      <c r="AF3132">
        <v>200</v>
      </c>
    </row>
    <row r="3133" spans="1:32">
      <c r="A3133">
        <v>4944</v>
      </c>
      <c r="B3133">
        <v>4044</v>
      </c>
      <c r="C3133" t="s">
        <v>139</v>
      </c>
      <c r="D3133" t="s">
        <v>7588</v>
      </c>
      <c r="E3133" t="s">
        <v>48</v>
      </c>
      <c r="F3133" t="s">
        <v>16322</v>
      </c>
      <c r="G3133" t="s">
        <v>16323</v>
      </c>
      <c r="H3133" t="s">
        <v>272</v>
      </c>
      <c r="I3133" s="1">
        <v>38444</v>
      </c>
      <c r="J3133" t="s">
        <v>16324</v>
      </c>
      <c r="K3133" t="s">
        <v>16325</v>
      </c>
      <c r="L3133">
        <v>8171</v>
      </c>
      <c r="M3133" t="s">
        <v>272</v>
      </c>
      <c r="N3133" s="1">
        <v>44638</v>
      </c>
      <c r="O3133" s="1">
        <v>44639</v>
      </c>
      <c r="P3133">
        <v>29</v>
      </c>
      <c r="Q3133">
        <v>2</v>
      </c>
      <c r="R3133" t="s">
        <v>63</v>
      </c>
      <c r="S3133">
        <v>3</v>
      </c>
      <c r="T3133">
        <v>2</v>
      </c>
      <c r="U3133">
        <v>1</v>
      </c>
      <c r="V3133">
        <v>63</v>
      </c>
      <c r="W3133" t="s">
        <v>41</v>
      </c>
      <c r="X3133" t="s">
        <v>16326</v>
      </c>
      <c r="Y3133" t="s">
        <v>65</v>
      </c>
      <c r="Z3133" s="1">
        <v>44614</v>
      </c>
      <c r="AA3133" s="2">
        <v>0.93743055555555566</v>
      </c>
      <c r="AB3133" s="2">
        <v>9.898148148148149E-2</v>
      </c>
      <c r="AC3133" t="s">
        <v>45</v>
      </c>
      <c r="AD3133" t="s">
        <v>44</v>
      </c>
      <c r="AE3133" t="s">
        <v>44</v>
      </c>
      <c r="AF3133">
        <v>63</v>
      </c>
    </row>
    <row r="3134" spans="1:32">
      <c r="A3134">
        <v>4946</v>
      </c>
      <c r="B3134">
        <v>4046</v>
      </c>
      <c r="C3134" t="s">
        <v>828</v>
      </c>
      <c r="D3134" t="s">
        <v>716</v>
      </c>
      <c r="E3134" t="s">
        <v>34</v>
      </c>
      <c r="F3134" t="s">
        <v>16327</v>
      </c>
      <c r="G3134" t="s">
        <v>16328</v>
      </c>
      <c r="H3134" t="s">
        <v>1442</v>
      </c>
      <c r="I3134" s="1">
        <v>29674</v>
      </c>
      <c r="J3134" t="s">
        <v>16329</v>
      </c>
      <c r="K3134" t="s">
        <v>16330</v>
      </c>
      <c r="L3134">
        <v>48339</v>
      </c>
      <c r="M3134" t="s">
        <v>1442</v>
      </c>
      <c r="N3134" s="1">
        <v>44713</v>
      </c>
      <c r="O3134" s="1">
        <v>44715</v>
      </c>
      <c r="P3134">
        <v>53</v>
      </c>
      <c r="Q3134">
        <v>3</v>
      </c>
      <c r="R3134" t="s">
        <v>63</v>
      </c>
      <c r="S3134">
        <v>4</v>
      </c>
      <c r="T3134">
        <v>2</v>
      </c>
      <c r="U3134">
        <v>2</v>
      </c>
      <c r="V3134">
        <v>180</v>
      </c>
      <c r="W3134" t="s">
        <v>54</v>
      </c>
      <c r="X3134" t="s">
        <v>16331</v>
      </c>
      <c r="Y3134" t="s">
        <v>6</v>
      </c>
      <c r="Z3134" s="1">
        <v>44694</v>
      </c>
      <c r="AA3134" s="2">
        <v>0.83322916666666658</v>
      </c>
      <c r="AB3134" s="2">
        <v>0.86421296296296291</v>
      </c>
      <c r="AC3134" t="s">
        <v>45</v>
      </c>
      <c r="AD3134" t="s">
        <v>45</v>
      </c>
      <c r="AE3134" t="s">
        <v>45</v>
      </c>
      <c r="AF3134">
        <v>90</v>
      </c>
    </row>
    <row r="3135" spans="1:32">
      <c r="A3135">
        <v>4947</v>
      </c>
      <c r="B3135">
        <v>4047</v>
      </c>
      <c r="C3135" t="s">
        <v>1386</v>
      </c>
      <c r="D3135" t="s">
        <v>16332</v>
      </c>
      <c r="E3135" t="s">
        <v>34</v>
      </c>
      <c r="F3135" t="s">
        <v>16333</v>
      </c>
      <c r="G3135" t="s">
        <v>16334</v>
      </c>
      <c r="H3135" t="s">
        <v>109</v>
      </c>
      <c r="I3135" s="1">
        <v>17847</v>
      </c>
      <c r="J3135" t="s">
        <v>16335</v>
      </c>
      <c r="K3135" t="s">
        <v>16336</v>
      </c>
      <c r="L3135">
        <v>74181</v>
      </c>
      <c r="M3135" t="s">
        <v>109</v>
      </c>
      <c r="N3135" s="1">
        <v>44879</v>
      </c>
      <c r="O3135" s="1">
        <v>44881</v>
      </c>
      <c r="P3135">
        <v>89</v>
      </c>
      <c r="Q3135">
        <v>4</v>
      </c>
      <c r="R3135" t="s">
        <v>63</v>
      </c>
      <c r="S3135">
        <v>3</v>
      </c>
      <c r="T3135">
        <v>1</v>
      </c>
      <c r="U3135">
        <v>2</v>
      </c>
      <c r="V3135">
        <v>120</v>
      </c>
      <c r="W3135" t="s">
        <v>41</v>
      </c>
      <c r="X3135" t="s">
        <v>16337</v>
      </c>
      <c r="Y3135" t="s">
        <v>43</v>
      </c>
      <c r="Z3135" s="1">
        <v>44841</v>
      </c>
      <c r="AA3135" s="2">
        <v>0.97042824074074074</v>
      </c>
      <c r="AB3135" s="2">
        <v>0.41951388888888891</v>
      </c>
      <c r="AC3135" t="s">
        <v>44</v>
      </c>
      <c r="AD3135" t="s">
        <v>44</v>
      </c>
      <c r="AE3135" t="s">
        <v>44</v>
      </c>
      <c r="AF3135">
        <v>60</v>
      </c>
    </row>
    <row r="3136" spans="1:32">
      <c r="A3136">
        <v>4949</v>
      </c>
      <c r="B3136">
        <v>4049</v>
      </c>
      <c r="C3136" t="s">
        <v>13823</v>
      </c>
      <c r="D3136" t="s">
        <v>1263</v>
      </c>
      <c r="E3136" t="s">
        <v>48</v>
      </c>
      <c r="F3136" t="s">
        <v>16338</v>
      </c>
      <c r="G3136" t="s">
        <v>16339</v>
      </c>
      <c r="H3136" t="s">
        <v>135</v>
      </c>
      <c r="I3136" s="1">
        <v>27254</v>
      </c>
      <c r="J3136" t="s">
        <v>16340</v>
      </c>
      <c r="K3136" t="s">
        <v>16341</v>
      </c>
      <c r="L3136">
        <v>50217</v>
      </c>
      <c r="M3136" t="s">
        <v>135</v>
      </c>
      <c r="N3136" s="1">
        <v>44713</v>
      </c>
      <c r="O3136" s="1">
        <v>44716</v>
      </c>
      <c r="P3136">
        <v>34</v>
      </c>
      <c r="Q3136">
        <v>2</v>
      </c>
      <c r="R3136" t="s">
        <v>53</v>
      </c>
      <c r="S3136">
        <v>1</v>
      </c>
      <c r="T3136">
        <v>1</v>
      </c>
      <c r="U3136">
        <v>3</v>
      </c>
      <c r="V3136">
        <v>381</v>
      </c>
      <c r="W3136" t="s">
        <v>54</v>
      </c>
      <c r="X3136" t="s">
        <v>16342</v>
      </c>
      <c r="Y3136" t="s">
        <v>65</v>
      </c>
      <c r="Z3136" s="1">
        <v>44688</v>
      </c>
      <c r="AA3136" s="2">
        <v>0.83060185185185187</v>
      </c>
      <c r="AB3136" s="2">
        <v>0.6020833333333333</v>
      </c>
      <c r="AC3136" t="s">
        <v>44</v>
      </c>
      <c r="AD3136" t="s">
        <v>44</v>
      </c>
      <c r="AE3136" t="s">
        <v>44</v>
      </c>
      <c r="AF3136">
        <v>127</v>
      </c>
    </row>
    <row r="3137" spans="1:32">
      <c r="A3137">
        <v>4950</v>
      </c>
      <c r="B3137">
        <v>4050</v>
      </c>
      <c r="C3137" t="s">
        <v>2150</v>
      </c>
      <c r="D3137" t="s">
        <v>4087</v>
      </c>
      <c r="E3137" t="s">
        <v>34</v>
      </c>
      <c r="F3137" t="s">
        <v>16343</v>
      </c>
      <c r="G3137" t="s">
        <v>16344</v>
      </c>
      <c r="H3137" t="s">
        <v>530</v>
      </c>
      <c r="I3137" s="1">
        <v>20865</v>
      </c>
      <c r="J3137" t="s">
        <v>16345</v>
      </c>
      <c r="K3137" t="s">
        <v>16346</v>
      </c>
      <c r="L3137">
        <v>40519</v>
      </c>
      <c r="M3137" t="s">
        <v>530</v>
      </c>
      <c r="N3137" s="1">
        <v>44625</v>
      </c>
      <c r="O3137" s="1">
        <v>44626</v>
      </c>
      <c r="P3137">
        <v>94</v>
      </c>
      <c r="Q3137">
        <v>4</v>
      </c>
      <c r="R3137" t="s">
        <v>53</v>
      </c>
      <c r="S3137">
        <v>1</v>
      </c>
      <c r="T3137">
        <v>2</v>
      </c>
      <c r="U3137">
        <v>1</v>
      </c>
      <c r="V3137">
        <v>122</v>
      </c>
      <c r="W3137" t="s">
        <v>54</v>
      </c>
      <c r="X3137" t="s">
        <v>16347</v>
      </c>
      <c r="Y3137" t="s">
        <v>6</v>
      </c>
      <c r="Z3137" s="1">
        <v>44599</v>
      </c>
      <c r="AA3137" s="2">
        <v>0.86349537037037039</v>
      </c>
      <c r="AB3137" s="2">
        <v>0.14094907407407406</v>
      </c>
      <c r="AC3137" t="s">
        <v>44</v>
      </c>
      <c r="AD3137" t="s">
        <v>45</v>
      </c>
      <c r="AE3137" t="s">
        <v>45</v>
      </c>
      <c r="AF3137">
        <v>122</v>
      </c>
    </row>
    <row r="3138" spans="1:32">
      <c r="A3138">
        <v>4951</v>
      </c>
      <c r="B3138">
        <v>4051</v>
      </c>
      <c r="C3138" t="s">
        <v>15730</v>
      </c>
      <c r="D3138" t="s">
        <v>977</v>
      </c>
      <c r="E3138" t="s">
        <v>48</v>
      </c>
      <c r="F3138" t="s">
        <v>16348</v>
      </c>
      <c r="G3138" t="s">
        <v>16349</v>
      </c>
      <c r="H3138" t="s">
        <v>530</v>
      </c>
      <c r="I3138" s="1">
        <v>24491</v>
      </c>
      <c r="J3138" t="s">
        <v>16350</v>
      </c>
      <c r="K3138" t="s">
        <v>16351</v>
      </c>
      <c r="L3138">
        <v>65235</v>
      </c>
      <c r="M3138" t="s">
        <v>530</v>
      </c>
      <c r="N3138" s="1">
        <v>44910</v>
      </c>
      <c r="O3138" s="1">
        <v>44915</v>
      </c>
      <c r="P3138">
        <v>73</v>
      </c>
      <c r="Q3138">
        <v>3</v>
      </c>
      <c r="R3138" t="s">
        <v>53</v>
      </c>
      <c r="S3138">
        <v>4</v>
      </c>
      <c r="T3138">
        <v>0</v>
      </c>
      <c r="U3138">
        <v>5</v>
      </c>
      <c r="V3138">
        <v>605</v>
      </c>
      <c r="W3138" t="s">
        <v>41</v>
      </c>
      <c r="X3138" t="s">
        <v>16352</v>
      </c>
      <c r="Y3138" t="s">
        <v>43</v>
      </c>
      <c r="Z3138" s="1">
        <v>44879</v>
      </c>
      <c r="AA3138" s="2">
        <v>0.5560532407407407</v>
      </c>
      <c r="AB3138" s="2">
        <v>0.70180555555555557</v>
      </c>
      <c r="AC3138" t="s">
        <v>44</v>
      </c>
      <c r="AD3138" t="s">
        <v>45</v>
      </c>
      <c r="AE3138" t="s">
        <v>44</v>
      </c>
      <c r="AF3138">
        <v>121</v>
      </c>
    </row>
    <row r="3139" spans="1:32">
      <c r="A3139">
        <v>4953</v>
      </c>
      <c r="B3139">
        <v>4053</v>
      </c>
      <c r="C3139" t="s">
        <v>2374</v>
      </c>
      <c r="D3139" t="s">
        <v>11904</v>
      </c>
      <c r="E3139" t="s">
        <v>34</v>
      </c>
      <c r="F3139" t="s">
        <v>16353</v>
      </c>
      <c r="G3139" t="s">
        <v>16354</v>
      </c>
      <c r="H3139" t="s">
        <v>37</v>
      </c>
      <c r="I3139" s="1">
        <v>36645</v>
      </c>
      <c r="J3139" t="s">
        <v>16355</v>
      </c>
      <c r="K3139" t="s">
        <v>16356</v>
      </c>
      <c r="L3139">
        <v>89696</v>
      </c>
      <c r="M3139" t="s">
        <v>37</v>
      </c>
      <c r="N3139" s="1">
        <v>44887</v>
      </c>
      <c r="O3139" s="1">
        <v>44892</v>
      </c>
      <c r="P3139">
        <v>14</v>
      </c>
      <c r="Q3139">
        <v>1</v>
      </c>
      <c r="R3139" t="s">
        <v>63</v>
      </c>
      <c r="S3139">
        <v>4</v>
      </c>
      <c r="T3139">
        <v>1</v>
      </c>
      <c r="U3139">
        <v>5</v>
      </c>
      <c r="V3139">
        <v>365</v>
      </c>
      <c r="W3139" t="s">
        <v>54</v>
      </c>
      <c r="X3139" t="s">
        <v>16357</v>
      </c>
      <c r="Y3139" t="s">
        <v>65</v>
      </c>
      <c r="Z3139" s="1">
        <v>44871</v>
      </c>
      <c r="AA3139" s="2">
        <v>0.10364583333333333</v>
      </c>
      <c r="AB3139" s="2">
        <v>0.17937499999999998</v>
      </c>
      <c r="AC3139" t="s">
        <v>44</v>
      </c>
      <c r="AD3139" t="s">
        <v>44</v>
      </c>
      <c r="AE3139" t="s">
        <v>45</v>
      </c>
      <c r="AF3139">
        <v>73</v>
      </c>
    </row>
    <row r="3140" spans="1:32">
      <c r="A3140">
        <v>4954</v>
      </c>
      <c r="B3140">
        <v>4054</v>
      </c>
      <c r="C3140" t="s">
        <v>4490</v>
      </c>
      <c r="D3140" t="s">
        <v>462</v>
      </c>
      <c r="E3140" t="s">
        <v>34</v>
      </c>
      <c r="F3140" t="s">
        <v>10853</v>
      </c>
      <c r="G3140" t="s">
        <v>16358</v>
      </c>
      <c r="H3140" t="s">
        <v>209</v>
      </c>
      <c r="I3140" s="1">
        <v>30160</v>
      </c>
      <c r="J3140" t="s">
        <v>16359</v>
      </c>
      <c r="K3140" t="s">
        <v>16360</v>
      </c>
      <c r="L3140">
        <v>27725</v>
      </c>
      <c r="M3140" t="s">
        <v>209</v>
      </c>
      <c r="N3140" s="1">
        <v>44853</v>
      </c>
      <c r="O3140" s="1">
        <v>44854</v>
      </c>
      <c r="P3140">
        <v>18</v>
      </c>
      <c r="Q3140">
        <v>1</v>
      </c>
      <c r="R3140" t="s">
        <v>40</v>
      </c>
      <c r="S3140">
        <v>3</v>
      </c>
      <c r="T3140">
        <v>2</v>
      </c>
      <c r="U3140">
        <v>1</v>
      </c>
      <c r="V3140">
        <v>233</v>
      </c>
      <c r="W3140" t="s">
        <v>41</v>
      </c>
      <c r="X3140" t="s">
        <v>16361</v>
      </c>
      <c r="Y3140" t="s">
        <v>65</v>
      </c>
      <c r="Z3140" s="1">
        <v>44833</v>
      </c>
      <c r="AA3140" s="2">
        <v>0.71442129629629625</v>
      </c>
      <c r="AB3140" s="2">
        <v>0.38195601851851851</v>
      </c>
      <c r="AC3140" t="s">
        <v>45</v>
      </c>
      <c r="AD3140" t="s">
        <v>45</v>
      </c>
      <c r="AE3140" t="s">
        <v>45</v>
      </c>
      <c r="AF3140">
        <v>233</v>
      </c>
    </row>
    <row r="3141" spans="1:32">
      <c r="A3141">
        <v>4958</v>
      </c>
      <c r="B3141">
        <v>4058</v>
      </c>
      <c r="C3141" t="s">
        <v>6006</v>
      </c>
      <c r="D3141" t="s">
        <v>306</v>
      </c>
      <c r="E3141" t="s">
        <v>48</v>
      </c>
      <c r="F3141" t="s">
        <v>16362</v>
      </c>
      <c r="G3141" t="s">
        <v>16363</v>
      </c>
      <c r="H3141" t="s">
        <v>156</v>
      </c>
      <c r="I3141" s="1">
        <v>22840</v>
      </c>
      <c r="J3141" t="s">
        <v>16364</v>
      </c>
      <c r="K3141" t="s">
        <v>16365</v>
      </c>
      <c r="L3141">
        <v>30462</v>
      </c>
      <c r="M3141" t="s">
        <v>156</v>
      </c>
      <c r="N3141" s="1">
        <v>44886</v>
      </c>
      <c r="O3141" s="1">
        <v>44891</v>
      </c>
      <c r="P3141">
        <v>56</v>
      </c>
      <c r="Q3141">
        <v>3</v>
      </c>
      <c r="R3141" t="s">
        <v>63</v>
      </c>
      <c r="S3141">
        <v>3</v>
      </c>
      <c r="T3141">
        <v>2</v>
      </c>
      <c r="U3141">
        <v>5</v>
      </c>
      <c r="V3141">
        <v>355</v>
      </c>
      <c r="W3141" t="s">
        <v>54</v>
      </c>
      <c r="X3141" t="s">
        <v>16366</v>
      </c>
      <c r="Y3141" t="s">
        <v>65</v>
      </c>
      <c r="Z3141" s="1">
        <v>44867</v>
      </c>
      <c r="AA3141" s="2">
        <v>0.46452546296296293</v>
      </c>
      <c r="AB3141" s="2">
        <v>0.79486111111111113</v>
      </c>
      <c r="AC3141" t="s">
        <v>45</v>
      </c>
      <c r="AD3141" t="s">
        <v>45</v>
      </c>
      <c r="AE3141" t="s">
        <v>44</v>
      </c>
      <c r="AF3141">
        <v>71</v>
      </c>
    </row>
    <row r="3142" spans="1:32">
      <c r="A3142">
        <v>4959</v>
      </c>
      <c r="B3142">
        <v>4059</v>
      </c>
      <c r="C3142" t="s">
        <v>10476</v>
      </c>
      <c r="D3142" t="s">
        <v>2511</v>
      </c>
      <c r="E3142" t="s">
        <v>48</v>
      </c>
      <c r="F3142" t="s">
        <v>16367</v>
      </c>
      <c r="G3142" t="s">
        <v>16368</v>
      </c>
      <c r="H3142" t="s">
        <v>109</v>
      </c>
      <c r="I3142" s="1">
        <v>30801</v>
      </c>
      <c r="J3142" t="s">
        <v>16369</v>
      </c>
      <c r="K3142" t="s">
        <v>16370</v>
      </c>
      <c r="L3142">
        <v>80975</v>
      </c>
      <c r="M3142" t="s">
        <v>109</v>
      </c>
      <c r="N3142" s="1">
        <v>44944</v>
      </c>
      <c r="O3142" s="1">
        <v>44945</v>
      </c>
      <c r="P3142">
        <v>82</v>
      </c>
      <c r="Q3142">
        <v>4</v>
      </c>
      <c r="R3142" t="s">
        <v>53</v>
      </c>
      <c r="S3142">
        <v>1</v>
      </c>
      <c r="T3142">
        <v>1</v>
      </c>
      <c r="U3142">
        <v>1</v>
      </c>
      <c r="V3142">
        <v>126</v>
      </c>
      <c r="W3142" t="s">
        <v>41</v>
      </c>
      <c r="X3142" t="s">
        <v>16371</v>
      </c>
      <c r="Y3142" t="s">
        <v>43</v>
      </c>
      <c r="Z3142" s="1">
        <v>44911</v>
      </c>
      <c r="AA3142" s="2">
        <v>0.90109953703703705</v>
      </c>
      <c r="AB3142" s="2">
        <v>0.76266203703703705</v>
      </c>
      <c r="AC3142" t="s">
        <v>45</v>
      </c>
      <c r="AD3142" t="s">
        <v>44</v>
      </c>
      <c r="AE3142" t="s">
        <v>44</v>
      </c>
      <c r="AF3142">
        <v>126</v>
      </c>
    </row>
    <row r="3143" spans="1:32">
      <c r="A3143">
        <v>4962</v>
      </c>
      <c r="B3143">
        <v>4062</v>
      </c>
      <c r="C3143" t="s">
        <v>1966</v>
      </c>
      <c r="D3143" t="s">
        <v>2232</v>
      </c>
      <c r="E3143" t="s">
        <v>48</v>
      </c>
      <c r="F3143" t="s">
        <v>16372</v>
      </c>
      <c r="G3143" t="s">
        <v>16373</v>
      </c>
      <c r="H3143" t="s">
        <v>109</v>
      </c>
      <c r="I3143" s="1">
        <v>33426</v>
      </c>
      <c r="J3143" t="s">
        <v>16374</v>
      </c>
      <c r="K3143" t="s">
        <v>16375</v>
      </c>
      <c r="L3143">
        <v>12052</v>
      </c>
      <c r="M3143" t="s">
        <v>109</v>
      </c>
      <c r="N3143" s="1">
        <v>44670</v>
      </c>
      <c r="O3143" s="1">
        <v>44675</v>
      </c>
      <c r="P3143">
        <v>82</v>
      </c>
      <c r="Q3143">
        <v>4</v>
      </c>
      <c r="R3143" t="s">
        <v>53</v>
      </c>
      <c r="S3143">
        <v>1</v>
      </c>
      <c r="T3143">
        <v>1</v>
      </c>
      <c r="U3143">
        <v>5</v>
      </c>
      <c r="V3143">
        <v>735</v>
      </c>
      <c r="W3143" t="s">
        <v>54</v>
      </c>
      <c r="X3143" t="s">
        <v>16376</v>
      </c>
      <c r="Y3143" t="s">
        <v>43</v>
      </c>
      <c r="Z3143" s="1">
        <v>44639</v>
      </c>
      <c r="AA3143" s="2">
        <v>0.99006944444444445</v>
      </c>
      <c r="AB3143" s="2">
        <v>0.37152777777777773</v>
      </c>
      <c r="AC3143" t="s">
        <v>44</v>
      </c>
      <c r="AD3143" t="s">
        <v>44</v>
      </c>
      <c r="AE3143" t="s">
        <v>45</v>
      </c>
      <c r="AF3143">
        <v>147</v>
      </c>
    </row>
    <row r="3144" spans="1:32">
      <c r="A3144">
        <v>4963</v>
      </c>
      <c r="B3144">
        <v>4063</v>
      </c>
      <c r="C3144" t="s">
        <v>908</v>
      </c>
      <c r="D3144" t="s">
        <v>2599</v>
      </c>
      <c r="E3144" t="s">
        <v>48</v>
      </c>
      <c r="F3144" t="s">
        <v>16377</v>
      </c>
      <c r="G3144" t="s">
        <v>16378</v>
      </c>
      <c r="H3144" t="s">
        <v>217</v>
      </c>
      <c r="I3144" s="1">
        <v>34636</v>
      </c>
      <c r="J3144" t="s">
        <v>16379</v>
      </c>
      <c r="K3144" t="s">
        <v>16380</v>
      </c>
      <c r="L3144">
        <v>75866</v>
      </c>
      <c r="M3144" t="s">
        <v>217</v>
      </c>
      <c r="N3144" s="1">
        <v>44684</v>
      </c>
      <c r="O3144" s="1">
        <v>44688</v>
      </c>
      <c r="P3144">
        <v>36</v>
      </c>
      <c r="Q3144">
        <v>2</v>
      </c>
      <c r="R3144" t="s">
        <v>40</v>
      </c>
      <c r="S3144">
        <v>3</v>
      </c>
      <c r="T3144">
        <v>2</v>
      </c>
      <c r="U3144">
        <v>4</v>
      </c>
      <c r="V3144">
        <v>828</v>
      </c>
      <c r="W3144" t="s">
        <v>41</v>
      </c>
      <c r="X3144" t="s">
        <v>16381</v>
      </c>
      <c r="Y3144" t="s">
        <v>81</v>
      </c>
      <c r="Z3144" s="1">
        <v>44655</v>
      </c>
      <c r="AA3144" s="2">
        <v>0.53518518518518521</v>
      </c>
      <c r="AB3144" s="2">
        <v>0.30320601851851853</v>
      </c>
      <c r="AC3144" t="s">
        <v>45</v>
      </c>
      <c r="AD3144" t="s">
        <v>45</v>
      </c>
      <c r="AE3144" t="s">
        <v>45</v>
      </c>
      <c r="AF3144">
        <v>207</v>
      </c>
    </row>
    <row r="3145" spans="1:32">
      <c r="A3145">
        <v>4965</v>
      </c>
      <c r="B3145">
        <v>4065</v>
      </c>
      <c r="C3145" t="s">
        <v>347</v>
      </c>
      <c r="D3145" t="s">
        <v>12102</v>
      </c>
      <c r="E3145" t="s">
        <v>34</v>
      </c>
      <c r="F3145" t="s">
        <v>16382</v>
      </c>
      <c r="G3145" t="s">
        <v>16383</v>
      </c>
      <c r="H3145" t="s">
        <v>418</v>
      </c>
      <c r="I3145" s="1">
        <v>20153</v>
      </c>
      <c r="J3145" t="s">
        <v>16384</v>
      </c>
      <c r="K3145" t="s">
        <v>11339</v>
      </c>
      <c r="L3145">
        <v>62864</v>
      </c>
      <c r="M3145" t="s">
        <v>418</v>
      </c>
      <c r="N3145" s="1">
        <v>44955</v>
      </c>
      <c r="O3145" s="1">
        <v>44958</v>
      </c>
      <c r="P3145">
        <v>96</v>
      </c>
      <c r="Q3145">
        <v>4</v>
      </c>
      <c r="R3145" t="s">
        <v>40</v>
      </c>
      <c r="S3145">
        <v>4</v>
      </c>
      <c r="T3145">
        <v>0</v>
      </c>
      <c r="U3145">
        <v>3</v>
      </c>
      <c r="V3145">
        <v>669</v>
      </c>
      <c r="W3145" t="s">
        <v>54</v>
      </c>
      <c r="X3145" t="s">
        <v>16385</v>
      </c>
      <c r="Y3145" t="s">
        <v>65</v>
      </c>
      <c r="Z3145" s="1">
        <v>44920</v>
      </c>
      <c r="AA3145" s="2">
        <v>0.42335648148148147</v>
      </c>
      <c r="AB3145" s="2">
        <v>0.65249999999999997</v>
      </c>
      <c r="AC3145" t="s">
        <v>44</v>
      </c>
      <c r="AD3145" t="s">
        <v>44</v>
      </c>
      <c r="AE3145" t="s">
        <v>44</v>
      </c>
      <c r="AF3145">
        <v>223</v>
      </c>
    </row>
    <row r="3146" spans="1:32">
      <c r="A3146">
        <v>4967</v>
      </c>
      <c r="B3146">
        <v>4067</v>
      </c>
      <c r="C3146" t="s">
        <v>3645</v>
      </c>
      <c r="D3146" t="s">
        <v>9025</v>
      </c>
      <c r="E3146" t="s">
        <v>34</v>
      </c>
      <c r="F3146" t="s">
        <v>16386</v>
      </c>
      <c r="G3146" t="s">
        <v>16387</v>
      </c>
      <c r="H3146" t="s">
        <v>171</v>
      </c>
      <c r="I3146" s="1">
        <v>38295</v>
      </c>
      <c r="J3146" t="s">
        <v>16388</v>
      </c>
      <c r="K3146" t="s">
        <v>16389</v>
      </c>
      <c r="L3146">
        <v>73520</v>
      </c>
      <c r="M3146" t="s">
        <v>171</v>
      </c>
      <c r="N3146" s="1">
        <v>44646</v>
      </c>
      <c r="O3146" s="1">
        <v>44647</v>
      </c>
      <c r="P3146">
        <v>38</v>
      </c>
      <c r="Q3146">
        <v>2</v>
      </c>
      <c r="R3146" t="s">
        <v>63</v>
      </c>
      <c r="S3146">
        <v>3</v>
      </c>
      <c r="T3146">
        <v>2</v>
      </c>
      <c r="U3146">
        <v>1</v>
      </c>
      <c r="V3146">
        <v>77</v>
      </c>
      <c r="W3146" t="s">
        <v>41</v>
      </c>
      <c r="X3146" t="s">
        <v>16390</v>
      </c>
      <c r="Y3146" t="s">
        <v>43</v>
      </c>
      <c r="Z3146" s="1">
        <v>44625</v>
      </c>
      <c r="AA3146" s="2">
        <v>0.47473379629629631</v>
      </c>
      <c r="AB3146" s="2">
        <v>1.4282407407407409E-2</v>
      </c>
      <c r="AC3146" t="s">
        <v>45</v>
      </c>
      <c r="AD3146" t="s">
        <v>44</v>
      </c>
      <c r="AE3146" t="s">
        <v>44</v>
      </c>
      <c r="AF3146">
        <v>77</v>
      </c>
    </row>
    <row r="3147" spans="1:32">
      <c r="A3147">
        <v>4969</v>
      </c>
      <c r="B3147">
        <v>4069</v>
      </c>
      <c r="C3147" t="s">
        <v>1386</v>
      </c>
      <c r="D3147" t="s">
        <v>75</v>
      </c>
      <c r="E3147" t="s">
        <v>48</v>
      </c>
      <c r="F3147" t="s">
        <v>16391</v>
      </c>
      <c r="G3147" t="s">
        <v>16392</v>
      </c>
      <c r="H3147" t="s">
        <v>50</v>
      </c>
      <c r="I3147" s="1">
        <v>24942</v>
      </c>
      <c r="J3147" t="s">
        <v>16393</v>
      </c>
      <c r="K3147" t="s">
        <v>16394</v>
      </c>
      <c r="L3147">
        <v>63985</v>
      </c>
      <c r="M3147" t="s">
        <v>50</v>
      </c>
      <c r="N3147" s="1">
        <v>44938</v>
      </c>
      <c r="O3147" s="1">
        <v>44943</v>
      </c>
      <c r="P3147">
        <v>36</v>
      </c>
      <c r="Q3147">
        <v>2</v>
      </c>
      <c r="R3147" t="s">
        <v>40</v>
      </c>
      <c r="S3147">
        <v>2</v>
      </c>
      <c r="T3147">
        <v>2</v>
      </c>
      <c r="U3147">
        <v>5</v>
      </c>
      <c r="V3147">
        <v>1100</v>
      </c>
      <c r="W3147" t="s">
        <v>54</v>
      </c>
      <c r="X3147" t="s">
        <v>16395</v>
      </c>
      <c r="Y3147" t="s">
        <v>6</v>
      </c>
      <c r="Z3147" s="1">
        <v>44910</v>
      </c>
      <c r="AA3147" s="2">
        <v>9.5451388888888891E-2</v>
      </c>
      <c r="AB3147" s="2">
        <v>0.69241898148148151</v>
      </c>
      <c r="AC3147" t="s">
        <v>44</v>
      </c>
      <c r="AD3147" t="s">
        <v>45</v>
      </c>
      <c r="AE3147" t="s">
        <v>45</v>
      </c>
      <c r="AF3147">
        <v>220</v>
      </c>
    </row>
    <row r="3148" spans="1:32">
      <c r="A3148">
        <v>4970</v>
      </c>
      <c r="B3148">
        <v>4070</v>
      </c>
      <c r="C3148" t="s">
        <v>175</v>
      </c>
      <c r="D3148" t="s">
        <v>16396</v>
      </c>
      <c r="E3148" t="s">
        <v>48</v>
      </c>
      <c r="F3148" t="s">
        <v>16397</v>
      </c>
      <c r="G3148" t="s">
        <v>16398</v>
      </c>
      <c r="H3148" t="s">
        <v>122</v>
      </c>
      <c r="I3148" s="1">
        <v>35222</v>
      </c>
      <c r="J3148" t="s">
        <v>16399</v>
      </c>
      <c r="K3148" t="s">
        <v>16400</v>
      </c>
      <c r="L3148">
        <v>87342</v>
      </c>
      <c r="M3148" t="s">
        <v>122</v>
      </c>
      <c r="N3148" s="1">
        <v>44932</v>
      </c>
      <c r="O3148" s="1">
        <v>44935</v>
      </c>
      <c r="P3148">
        <v>67</v>
      </c>
      <c r="Q3148">
        <v>3</v>
      </c>
      <c r="R3148" t="s">
        <v>53</v>
      </c>
      <c r="S3148">
        <v>3</v>
      </c>
      <c r="T3148">
        <v>1</v>
      </c>
      <c r="U3148">
        <v>3</v>
      </c>
      <c r="V3148">
        <v>381</v>
      </c>
      <c r="W3148" t="s">
        <v>54</v>
      </c>
      <c r="X3148" t="s">
        <v>16401</v>
      </c>
      <c r="Y3148" t="s">
        <v>6</v>
      </c>
      <c r="Z3148" s="1">
        <v>44898</v>
      </c>
      <c r="AA3148" s="2">
        <v>0.22418981481481481</v>
      </c>
      <c r="AB3148" s="2">
        <v>0.46462962962962967</v>
      </c>
      <c r="AC3148" t="s">
        <v>45</v>
      </c>
      <c r="AD3148" t="s">
        <v>44</v>
      </c>
      <c r="AE3148" t="s">
        <v>44</v>
      </c>
      <c r="AF3148">
        <v>127</v>
      </c>
    </row>
    <row r="3149" spans="1:32">
      <c r="A3149">
        <v>4971</v>
      </c>
      <c r="B3149">
        <v>4071</v>
      </c>
      <c r="C3149" t="s">
        <v>5739</v>
      </c>
      <c r="D3149" t="s">
        <v>4087</v>
      </c>
      <c r="E3149" t="s">
        <v>48</v>
      </c>
      <c r="F3149" t="s">
        <v>16402</v>
      </c>
      <c r="G3149" t="s">
        <v>16403</v>
      </c>
      <c r="H3149" t="s">
        <v>423</v>
      </c>
      <c r="I3149" s="1">
        <v>21942</v>
      </c>
      <c r="J3149" t="s">
        <v>16404</v>
      </c>
      <c r="K3149" t="s">
        <v>16405</v>
      </c>
      <c r="L3149">
        <v>36929</v>
      </c>
      <c r="M3149" t="s">
        <v>423</v>
      </c>
      <c r="N3149" s="1">
        <v>44787</v>
      </c>
      <c r="O3149" s="1">
        <v>44791</v>
      </c>
      <c r="P3149">
        <v>4</v>
      </c>
      <c r="Q3149">
        <v>1</v>
      </c>
      <c r="R3149" t="s">
        <v>53</v>
      </c>
      <c r="S3149">
        <v>4</v>
      </c>
      <c r="T3149">
        <v>2</v>
      </c>
      <c r="U3149">
        <v>4</v>
      </c>
      <c r="V3149">
        <v>568</v>
      </c>
      <c r="W3149" t="s">
        <v>41</v>
      </c>
      <c r="X3149" t="s">
        <v>16406</v>
      </c>
      <c r="Y3149" t="s">
        <v>81</v>
      </c>
      <c r="Z3149" s="1">
        <v>44773</v>
      </c>
      <c r="AA3149" s="2">
        <v>0.539525462962963</v>
      </c>
      <c r="AB3149" s="2">
        <v>0.38196759259259255</v>
      </c>
      <c r="AC3149" t="s">
        <v>45</v>
      </c>
      <c r="AD3149" t="s">
        <v>44</v>
      </c>
      <c r="AE3149" t="s">
        <v>45</v>
      </c>
      <c r="AF3149">
        <v>142</v>
      </c>
    </row>
    <row r="3150" spans="1:32">
      <c r="A3150">
        <v>4972</v>
      </c>
      <c r="B3150">
        <v>4072</v>
      </c>
      <c r="C3150" t="s">
        <v>10882</v>
      </c>
      <c r="D3150" t="s">
        <v>16407</v>
      </c>
      <c r="E3150" t="s">
        <v>48</v>
      </c>
      <c r="F3150" t="s">
        <v>16408</v>
      </c>
      <c r="G3150" t="s">
        <v>16409</v>
      </c>
      <c r="H3150" t="s">
        <v>280</v>
      </c>
      <c r="I3150" s="1">
        <v>19018</v>
      </c>
      <c r="J3150" t="s">
        <v>16410</v>
      </c>
      <c r="K3150" t="s">
        <v>16411</v>
      </c>
      <c r="L3150">
        <v>24933</v>
      </c>
      <c r="M3150" t="s">
        <v>280</v>
      </c>
      <c r="N3150" s="1">
        <v>44597</v>
      </c>
      <c r="O3150" s="1">
        <v>44600</v>
      </c>
      <c r="P3150">
        <v>51</v>
      </c>
      <c r="Q3150">
        <v>3</v>
      </c>
      <c r="R3150" t="s">
        <v>40</v>
      </c>
      <c r="S3150">
        <v>4</v>
      </c>
      <c r="T3150">
        <v>1</v>
      </c>
      <c r="U3150">
        <v>3</v>
      </c>
      <c r="V3150">
        <v>651</v>
      </c>
      <c r="W3150" t="s">
        <v>41</v>
      </c>
      <c r="X3150" t="s">
        <v>16412</v>
      </c>
      <c r="Y3150" t="s">
        <v>81</v>
      </c>
      <c r="Z3150" s="1">
        <v>44584</v>
      </c>
      <c r="AA3150" s="2">
        <v>1.9594907407407405E-2</v>
      </c>
      <c r="AB3150" s="2">
        <v>0.93422453703703701</v>
      </c>
      <c r="AC3150" t="s">
        <v>45</v>
      </c>
      <c r="AD3150" t="s">
        <v>44</v>
      </c>
      <c r="AE3150" t="s">
        <v>45</v>
      </c>
      <c r="AF3150">
        <v>217</v>
      </c>
    </row>
    <row r="3151" spans="1:32">
      <c r="A3151">
        <v>4976</v>
      </c>
      <c r="B3151">
        <v>4076</v>
      </c>
      <c r="C3151" t="s">
        <v>175</v>
      </c>
      <c r="D3151" t="s">
        <v>6636</v>
      </c>
      <c r="E3151" t="s">
        <v>34</v>
      </c>
      <c r="F3151" t="s">
        <v>16413</v>
      </c>
      <c r="G3151" t="s">
        <v>16414</v>
      </c>
      <c r="H3151" t="s">
        <v>418</v>
      </c>
      <c r="I3151" s="1">
        <v>27847</v>
      </c>
      <c r="J3151" t="s">
        <v>16415</v>
      </c>
      <c r="K3151" t="s">
        <v>1837</v>
      </c>
      <c r="L3151">
        <v>83413</v>
      </c>
      <c r="M3151" t="s">
        <v>418</v>
      </c>
      <c r="N3151" s="1">
        <v>44799</v>
      </c>
      <c r="O3151" s="1">
        <v>44801</v>
      </c>
      <c r="P3151">
        <v>90</v>
      </c>
      <c r="Q3151">
        <v>4</v>
      </c>
      <c r="R3151" t="s">
        <v>40</v>
      </c>
      <c r="S3151">
        <v>2</v>
      </c>
      <c r="T3151">
        <v>1</v>
      </c>
      <c r="U3151">
        <v>2</v>
      </c>
      <c r="V3151">
        <v>432</v>
      </c>
      <c r="W3151" t="s">
        <v>41</v>
      </c>
      <c r="X3151" t="s">
        <v>16416</v>
      </c>
      <c r="Y3151" t="s">
        <v>81</v>
      </c>
      <c r="Z3151" s="1">
        <v>44780</v>
      </c>
      <c r="AA3151" s="2">
        <v>0.92281250000000004</v>
      </c>
      <c r="AB3151" s="2">
        <v>0.12592592592592591</v>
      </c>
      <c r="AC3151" t="s">
        <v>44</v>
      </c>
      <c r="AD3151" t="s">
        <v>44</v>
      </c>
      <c r="AE3151" t="s">
        <v>44</v>
      </c>
      <c r="AF3151">
        <v>216</v>
      </c>
    </row>
    <row r="3152" spans="1:32">
      <c r="A3152">
        <v>4977</v>
      </c>
      <c r="B3152">
        <v>4077</v>
      </c>
      <c r="C3152" t="s">
        <v>602</v>
      </c>
      <c r="D3152" t="s">
        <v>7539</v>
      </c>
      <c r="E3152" t="s">
        <v>34</v>
      </c>
      <c r="F3152" t="s">
        <v>16417</v>
      </c>
      <c r="G3152" t="s">
        <v>16418</v>
      </c>
      <c r="H3152" t="s">
        <v>225</v>
      </c>
      <c r="I3152" s="1">
        <v>26905</v>
      </c>
      <c r="J3152" t="s">
        <v>16419</v>
      </c>
      <c r="K3152" t="s">
        <v>16420</v>
      </c>
      <c r="L3152">
        <v>52425</v>
      </c>
      <c r="M3152" t="s">
        <v>225</v>
      </c>
      <c r="N3152" s="1">
        <v>44666</v>
      </c>
      <c r="O3152" s="1">
        <v>44670</v>
      </c>
      <c r="P3152">
        <v>77</v>
      </c>
      <c r="Q3152">
        <v>4</v>
      </c>
      <c r="R3152" t="s">
        <v>63</v>
      </c>
      <c r="S3152">
        <v>3</v>
      </c>
      <c r="T3152">
        <v>2</v>
      </c>
      <c r="U3152">
        <v>4</v>
      </c>
      <c r="V3152">
        <v>292</v>
      </c>
      <c r="W3152" t="s">
        <v>41</v>
      </c>
      <c r="X3152" t="s">
        <v>16421</v>
      </c>
      <c r="Y3152" t="s">
        <v>65</v>
      </c>
      <c r="Z3152" s="1">
        <v>44661</v>
      </c>
      <c r="AA3152" s="2">
        <v>0.49031249999999998</v>
      </c>
      <c r="AB3152" s="2">
        <v>0.5582407407407407</v>
      </c>
      <c r="AC3152" t="s">
        <v>44</v>
      </c>
      <c r="AD3152" t="s">
        <v>44</v>
      </c>
      <c r="AE3152" t="s">
        <v>44</v>
      </c>
      <c r="AF3152">
        <v>73</v>
      </c>
    </row>
    <row r="3153" spans="1:32">
      <c r="A3153">
        <v>4978</v>
      </c>
      <c r="B3153">
        <v>4078</v>
      </c>
      <c r="C3153" t="s">
        <v>8553</v>
      </c>
      <c r="D3153" t="s">
        <v>977</v>
      </c>
      <c r="E3153" t="s">
        <v>34</v>
      </c>
      <c r="F3153" t="s">
        <v>16422</v>
      </c>
      <c r="G3153" t="s">
        <v>16423</v>
      </c>
      <c r="H3153" t="s">
        <v>50</v>
      </c>
      <c r="I3153" s="1">
        <v>32954</v>
      </c>
      <c r="J3153" t="s">
        <v>16424</v>
      </c>
      <c r="K3153" t="s">
        <v>16425</v>
      </c>
      <c r="L3153">
        <v>22151</v>
      </c>
      <c r="M3153" t="s">
        <v>50</v>
      </c>
      <c r="N3153" s="1">
        <v>44689</v>
      </c>
      <c r="O3153" s="1">
        <v>44693</v>
      </c>
      <c r="P3153">
        <v>42</v>
      </c>
      <c r="Q3153">
        <v>2</v>
      </c>
      <c r="R3153" t="s">
        <v>40</v>
      </c>
      <c r="S3153">
        <v>4</v>
      </c>
      <c r="T3153">
        <v>1</v>
      </c>
      <c r="U3153">
        <v>4</v>
      </c>
      <c r="V3153">
        <v>940</v>
      </c>
      <c r="W3153" t="s">
        <v>54</v>
      </c>
      <c r="X3153" t="s">
        <v>16426</v>
      </c>
      <c r="Y3153" t="s">
        <v>65</v>
      </c>
      <c r="Z3153" s="1">
        <v>44669</v>
      </c>
      <c r="AA3153" s="2">
        <v>6.997685185185186E-2</v>
      </c>
      <c r="AB3153" s="2">
        <v>0.31172453703703701</v>
      </c>
      <c r="AC3153" t="s">
        <v>45</v>
      </c>
      <c r="AD3153" t="s">
        <v>45</v>
      </c>
      <c r="AE3153" t="s">
        <v>45</v>
      </c>
      <c r="AF3153">
        <v>235</v>
      </c>
    </row>
    <row r="3154" spans="1:32">
      <c r="A3154">
        <v>4979</v>
      </c>
      <c r="B3154">
        <v>4079</v>
      </c>
      <c r="C3154" t="s">
        <v>1913</v>
      </c>
      <c r="D3154" t="s">
        <v>6281</v>
      </c>
      <c r="E3154" t="s">
        <v>48</v>
      </c>
      <c r="F3154" t="s">
        <v>16427</v>
      </c>
      <c r="G3154" t="s">
        <v>16428</v>
      </c>
      <c r="H3154" t="s">
        <v>330</v>
      </c>
      <c r="I3154" s="1">
        <v>17415</v>
      </c>
      <c r="J3154" t="s">
        <v>16429</v>
      </c>
      <c r="K3154" t="s">
        <v>16430</v>
      </c>
      <c r="L3154">
        <v>79488</v>
      </c>
      <c r="M3154" t="s">
        <v>330</v>
      </c>
      <c r="N3154" s="1">
        <v>44690</v>
      </c>
      <c r="O3154" s="1">
        <v>44695</v>
      </c>
      <c r="P3154">
        <v>8</v>
      </c>
      <c r="Q3154">
        <v>1</v>
      </c>
      <c r="R3154" t="s">
        <v>63</v>
      </c>
      <c r="S3154">
        <v>3</v>
      </c>
      <c r="T3154">
        <v>0</v>
      </c>
      <c r="U3154">
        <v>5</v>
      </c>
      <c r="V3154">
        <v>450</v>
      </c>
      <c r="W3154" t="s">
        <v>41</v>
      </c>
      <c r="X3154" t="s">
        <v>16431</v>
      </c>
      <c r="Y3154" t="s">
        <v>65</v>
      </c>
      <c r="Z3154" s="1">
        <v>44677</v>
      </c>
      <c r="AA3154" s="2">
        <v>0.64299768518518519</v>
      </c>
      <c r="AB3154" s="2">
        <v>0.72094907407407405</v>
      </c>
      <c r="AC3154" t="s">
        <v>45</v>
      </c>
      <c r="AD3154" t="s">
        <v>44</v>
      </c>
      <c r="AE3154" t="s">
        <v>45</v>
      </c>
      <c r="AF3154">
        <v>90</v>
      </c>
    </row>
    <row r="3155" spans="1:32">
      <c r="A3155">
        <v>4980</v>
      </c>
      <c r="B3155">
        <v>4080</v>
      </c>
      <c r="C3155" t="s">
        <v>2481</v>
      </c>
      <c r="D3155" t="s">
        <v>348</v>
      </c>
      <c r="E3155" t="s">
        <v>48</v>
      </c>
      <c r="F3155" t="s">
        <v>16432</v>
      </c>
      <c r="G3155" t="s">
        <v>16433</v>
      </c>
      <c r="H3155" t="s">
        <v>135</v>
      </c>
      <c r="I3155" s="1">
        <v>18568</v>
      </c>
      <c r="J3155" t="s">
        <v>16434</v>
      </c>
      <c r="K3155" t="s">
        <v>16435</v>
      </c>
      <c r="L3155">
        <v>45791</v>
      </c>
      <c r="M3155" t="s">
        <v>135</v>
      </c>
      <c r="N3155" s="1">
        <v>44796</v>
      </c>
      <c r="O3155" s="1">
        <v>44801</v>
      </c>
      <c r="P3155">
        <v>24</v>
      </c>
      <c r="Q3155">
        <v>1</v>
      </c>
      <c r="R3155" t="s">
        <v>40</v>
      </c>
      <c r="S3155">
        <v>4</v>
      </c>
      <c r="T3155">
        <v>2</v>
      </c>
      <c r="U3155">
        <v>5</v>
      </c>
      <c r="V3155">
        <v>1135</v>
      </c>
      <c r="W3155" t="s">
        <v>41</v>
      </c>
      <c r="X3155" t="s">
        <v>16436</v>
      </c>
      <c r="Y3155" t="s">
        <v>6</v>
      </c>
      <c r="Z3155" s="1">
        <v>44770</v>
      </c>
      <c r="AA3155" s="2">
        <v>0.84688657407407408</v>
      </c>
      <c r="AB3155" s="2">
        <v>0.12510416666666666</v>
      </c>
      <c r="AC3155" t="s">
        <v>44</v>
      </c>
      <c r="AD3155" t="s">
        <v>44</v>
      </c>
      <c r="AE3155" t="s">
        <v>45</v>
      </c>
      <c r="AF3155">
        <v>227</v>
      </c>
    </row>
    <row r="3156" spans="1:32">
      <c r="A3156">
        <v>4984</v>
      </c>
      <c r="B3156">
        <v>4084</v>
      </c>
      <c r="C3156" t="s">
        <v>16437</v>
      </c>
      <c r="D3156" t="s">
        <v>7676</v>
      </c>
      <c r="E3156" t="s">
        <v>34</v>
      </c>
      <c r="F3156" t="s">
        <v>902</v>
      </c>
      <c r="G3156" t="s">
        <v>16438</v>
      </c>
      <c r="H3156" t="s">
        <v>37</v>
      </c>
      <c r="I3156" s="1">
        <v>26153</v>
      </c>
      <c r="J3156" t="s">
        <v>16439</v>
      </c>
      <c r="K3156" t="s">
        <v>16440</v>
      </c>
      <c r="L3156">
        <v>29088</v>
      </c>
      <c r="M3156" t="s">
        <v>37</v>
      </c>
      <c r="N3156" s="1">
        <v>44792</v>
      </c>
      <c r="O3156" s="1">
        <v>44794</v>
      </c>
      <c r="P3156">
        <v>57</v>
      </c>
      <c r="Q3156">
        <v>3</v>
      </c>
      <c r="R3156" t="s">
        <v>40</v>
      </c>
      <c r="S3156">
        <v>3</v>
      </c>
      <c r="T3156">
        <v>0</v>
      </c>
      <c r="U3156">
        <v>2</v>
      </c>
      <c r="V3156">
        <v>414</v>
      </c>
      <c r="W3156" t="s">
        <v>41</v>
      </c>
      <c r="X3156" t="s">
        <v>16441</v>
      </c>
      <c r="Y3156" t="s">
        <v>43</v>
      </c>
      <c r="Z3156" s="1">
        <v>44775</v>
      </c>
      <c r="AA3156" s="2">
        <v>0.94299768518518512</v>
      </c>
      <c r="AB3156" s="2">
        <v>5.0625000000000003E-2</v>
      </c>
      <c r="AC3156" t="s">
        <v>44</v>
      </c>
      <c r="AD3156" t="s">
        <v>44</v>
      </c>
      <c r="AE3156" t="s">
        <v>44</v>
      </c>
      <c r="AF3156">
        <v>207</v>
      </c>
    </row>
    <row r="3157" spans="1:32">
      <c r="A3157">
        <v>4985</v>
      </c>
      <c r="B3157">
        <v>4085</v>
      </c>
      <c r="C3157" t="s">
        <v>364</v>
      </c>
      <c r="D3157" t="s">
        <v>7593</v>
      </c>
      <c r="E3157" t="s">
        <v>34</v>
      </c>
      <c r="F3157" t="s">
        <v>16442</v>
      </c>
      <c r="G3157" t="s">
        <v>16443</v>
      </c>
      <c r="H3157" t="s">
        <v>94</v>
      </c>
      <c r="I3157" s="1">
        <v>38385</v>
      </c>
      <c r="J3157" t="s">
        <v>16444</v>
      </c>
      <c r="K3157" t="s">
        <v>16445</v>
      </c>
      <c r="L3157">
        <v>87227</v>
      </c>
      <c r="M3157" t="s">
        <v>94</v>
      </c>
      <c r="N3157" s="1">
        <v>44710</v>
      </c>
      <c r="O3157" s="1">
        <v>44714</v>
      </c>
      <c r="P3157">
        <v>72</v>
      </c>
      <c r="Q3157">
        <v>3</v>
      </c>
      <c r="R3157" t="s">
        <v>40</v>
      </c>
      <c r="S3157">
        <v>1</v>
      </c>
      <c r="T3157">
        <v>1</v>
      </c>
      <c r="U3157">
        <v>4</v>
      </c>
      <c r="V3157">
        <v>952</v>
      </c>
      <c r="W3157" t="s">
        <v>41</v>
      </c>
      <c r="X3157" t="s">
        <v>16446</v>
      </c>
      <c r="Y3157" t="s">
        <v>43</v>
      </c>
      <c r="Z3157" s="1">
        <v>44700</v>
      </c>
      <c r="AA3157" s="2">
        <v>0.4852893518518519</v>
      </c>
      <c r="AB3157" s="2">
        <v>0.875</v>
      </c>
      <c r="AC3157" t="s">
        <v>44</v>
      </c>
      <c r="AD3157" t="s">
        <v>44</v>
      </c>
      <c r="AE3157" t="s">
        <v>44</v>
      </c>
      <c r="AF3157">
        <v>238</v>
      </c>
    </row>
    <row r="3158" spans="1:32">
      <c r="A3158">
        <v>4986</v>
      </c>
      <c r="B3158">
        <v>4086</v>
      </c>
      <c r="C3158" t="s">
        <v>5934</v>
      </c>
      <c r="D3158" t="s">
        <v>894</v>
      </c>
      <c r="E3158" t="s">
        <v>34</v>
      </c>
      <c r="F3158" t="s">
        <v>16447</v>
      </c>
      <c r="G3158" t="s">
        <v>16448</v>
      </c>
      <c r="H3158" t="s">
        <v>317</v>
      </c>
      <c r="I3158" s="1">
        <v>18543</v>
      </c>
      <c r="J3158" t="s">
        <v>16449</v>
      </c>
      <c r="K3158" t="s">
        <v>16450</v>
      </c>
      <c r="L3158">
        <v>71138</v>
      </c>
      <c r="M3158" t="s">
        <v>317</v>
      </c>
      <c r="N3158" s="1">
        <v>44919</v>
      </c>
      <c r="O3158" s="1">
        <v>44920</v>
      </c>
      <c r="P3158">
        <v>29</v>
      </c>
      <c r="Q3158">
        <v>2</v>
      </c>
      <c r="R3158" t="s">
        <v>63</v>
      </c>
      <c r="S3158">
        <v>4</v>
      </c>
      <c r="T3158">
        <v>0</v>
      </c>
      <c r="U3158">
        <v>1</v>
      </c>
      <c r="V3158">
        <v>73</v>
      </c>
      <c r="W3158" t="s">
        <v>41</v>
      </c>
      <c r="X3158" t="s">
        <v>16451</v>
      </c>
      <c r="Y3158" t="s">
        <v>81</v>
      </c>
      <c r="Z3158" s="1">
        <v>44892</v>
      </c>
      <c r="AA3158" s="2">
        <v>0.65515046296296298</v>
      </c>
      <c r="AB3158" s="2">
        <v>0.92581018518518521</v>
      </c>
      <c r="AC3158" t="s">
        <v>44</v>
      </c>
      <c r="AD3158" t="s">
        <v>45</v>
      </c>
      <c r="AE3158" t="s">
        <v>45</v>
      </c>
      <c r="AF3158">
        <v>73</v>
      </c>
    </row>
    <row r="3159" spans="1:32">
      <c r="A3159">
        <v>4988</v>
      </c>
      <c r="B3159">
        <v>4088</v>
      </c>
      <c r="C3159" t="s">
        <v>9000</v>
      </c>
      <c r="D3159" t="s">
        <v>4473</v>
      </c>
      <c r="E3159" t="s">
        <v>34</v>
      </c>
      <c r="F3159" t="s">
        <v>16452</v>
      </c>
      <c r="G3159" t="s">
        <v>16453</v>
      </c>
      <c r="H3159" t="s">
        <v>60</v>
      </c>
      <c r="I3159" s="1">
        <v>25032</v>
      </c>
      <c r="J3159" t="s">
        <v>16454</v>
      </c>
      <c r="K3159" t="s">
        <v>16455</v>
      </c>
      <c r="L3159">
        <v>75889</v>
      </c>
      <c r="M3159" t="s">
        <v>60</v>
      </c>
      <c r="N3159" s="1">
        <v>44716</v>
      </c>
      <c r="O3159" s="1">
        <v>44718</v>
      </c>
      <c r="P3159">
        <v>63</v>
      </c>
      <c r="Q3159">
        <v>3</v>
      </c>
      <c r="R3159" t="s">
        <v>40</v>
      </c>
      <c r="S3159">
        <v>3</v>
      </c>
      <c r="T3159">
        <v>1</v>
      </c>
      <c r="U3159">
        <v>2</v>
      </c>
      <c r="V3159">
        <v>418</v>
      </c>
      <c r="W3159" t="s">
        <v>41</v>
      </c>
      <c r="X3159" t="s">
        <v>16456</v>
      </c>
      <c r="Y3159" t="s">
        <v>65</v>
      </c>
      <c r="Z3159" s="1">
        <v>44711</v>
      </c>
      <c r="AA3159" s="2">
        <v>0.39712962962962961</v>
      </c>
      <c r="AB3159" s="2">
        <v>9.2627314814814801E-2</v>
      </c>
      <c r="AC3159" t="s">
        <v>45</v>
      </c>
      <c r="AD3159" t="s">
        <v>44</v>
      </c>
      <c r="AE3159" t="s">
        <v>44</v>
      </c>
      <c r="AF3159">
        <v>209</v>
      </c>
    </row>
    <row r="3160" spans="1:32">
      <c r="A3160">
        <v>4990</v>
      </c>
      <c r="B3160">
        <v>4090</v>
      </c>
      <c r="C3160" t="s">
        <v>1392</v>
      </c>
      <c r="D3160" t="s">
        <v>126</v>
      </c>
      <c r="E3160" t="s">
        <v>48</v>
      </c>
      <c r="F3160" t="s">
        <v>16457</v>
      </c>
      <c r="G3160">
        <v>7056453257</v>
      </c>
      <c r="H3160" t="s">
        <v>156</v>
      </c>
      <c r="I3160" s="1">
        <v>22093</v>
      </c>
      <c r="J3160" t="s">
        <v>16458</v>
      </c>
      <c r="K3160" t="s">
        <v>16459</v>
      </c>
      <c r="L3160">
        <v>18582</v>
      </c>
      <c r="M3160" t="s">
        <v>156</v>
      </c>
      <c r="N3160" s="1">
        <v>44868</v>
      </c>
      <c r="O3160" s="1">
        <v>44872</v>
      </c>
      <c r="P3160">
        <v>97</v>
      </c>
      <c r="Q3160">
        <v>4</v>
      </c>
      <c r="R3160" t="s">
        <v>53</v>
      </c>
      <c r="S3160">
        <v>1</v>
      </c>
      <c r="T3160">
        <v>2</v>
      </c>
      <c r="U3160">
        <v>4</v>
      </c>
      <c r="V3160">
        <v>564</v>
      </c>
      <c r="W3160" t="s">
        <v>54</v>
      </c>
      <c r="X3160" t="s">
        <v>16460</v>
      </c>
      <c r="Y3160" t="s">
        <v>81</v>
      </c>
      <c r="Z3160" s="1">
        <v>44854</v>
      </c>
      <c r="AA3160" s="2">
        <v>8.0219907407407406E-2</v>
      </c>
      <c r="AB3160" s="2">
        <v>0.97223379629629625</v>
      </c>
      <c r="AC3160" t="s">
        <v>44</v>
      </c>
      <c r="AD3160" t="s">
        <v>44</v>
      </c>
      <c r="AE3160" t="s">
        <v>44</v>
      </c>
      <c r="AF3160">
        <v>141</v>
      </c>
    </row>
    <row r="3161" spans="1:32">
      <c r="A3161">
        <v>4992</v>
      </c>
      <c r="B3161">
        <v>4092</v>
      </c>
      <c r="C3161" t="s">
        <v>552</v>
      </c>
      <c r="D3161" t="s">
        <v>6636</v>
      </c>
      <c r="E3161" t="s">
        <v>34</v>
      </c>
      <c r="F3161" t="s">
        <v>16461</v>
      </c>
      <c r="G3161" t="s">
        <v>16462</v>
      </c>
      <c r="H3161" t="s">
        <v>309</v>
      </c>
      <c r="I3161" s="1">
        <v>36178</v>
      </c>
      <c r="J3161" t="s">
        <v>16463</v>
      </c>
      <c r="K3161" t="s">
        <v>16464</v>
      </c>
      <c r="L3161">
        <v>87511</v>
      </c>
      <c r="M3161" t="s">
        <v>309</v>
      </c>
      <c r="N3161" s="1">
        <v>44617</v>
      </c>
      <c r="O3161" s="1">
        <v>44618</v>
      </c>
      <c r="P3161">
        <v>99</v>
      </c>
      <c r="Q3161">
        <v>4</v>
      </c>
      <c r="R3161" t="s">
        <v>40</v>
      </c>
      <c r="S3161">
        <v>3</v>
      </c>
      <c r="T3161">
        <v>0</v>
      </c>
      <c r="U3161">
        <v>1</v>
      </c>
      <c r="V3161">
        <v>237</v>
      </c>
      <c r="W3161" t="s">
        <v>41</v>
      </c>
      <c r="X3161" t="s">
        <v>16465</v>
      </c>
      <c r="Y3161" t="s">
        <v>43</v>
      </c>
      <c r="Z3161" s="1">
        <v>44580</v>
      </c>
      <c r="AA3161" s="2">
        <v>0.92140046296296296</v>
      </c>
      <c r="AB3161" s="2">
        <v>0.75858796296296294</v>
      </c>
      <c r="AC3161" t="s">
        <v>44</v>
      </c>
      <c r="AD3161" t="s">
        <v>44</v>
      </c>
      <c r="AE3161" t="s">
        <v>45</v>
      </c>
      <c r="AF3161">
        <v>237</v>
      </c>
    </row>
    <row r="3162" spans="1:32">
      <c r="A3162">
        <v>4996</v>
      </c>
      <c r="B3162">
        <v>4096</v>
      </c>
      <c r="C3162" t="s">
        <v>908</v>
      </c>
      <c r="D3162" t="s">
        <v>11522</v>
      </c>
      <c r="E3162" t="s">
        <v>48</v>
      </c>
      <c r="F3162" t="s">
        <v>16466</v>
      </c>
      <c r="G3162" t="s">
        <v>16467</v>
      </c>
      <c r="H3162" t="s">
        <v>77</v>
      </c>
      <c r="I3162" s="1">
        <v>27121</v>
      </c>
      <c r="J3162" t="s">
        <v>16468</v>
      </c>
      <c r="K3162" t="s">
        <v>16469</v>
      </c>
      <c r="L3162">
        <v>89335</v>
      </c>
      <c r="M3162" t="s">
        <v>77</v>
      </c>
      <c r="N3162" s="1">
        <v>44610</v>
      </c>
      <c r="O3162" s="1">
        <v>44615</v>
      </c>
      <c r="P3162">
        <v>18</v>
      </c>
      <c r="Q3162">
        <v>1</v>
      </c>
      <c r="R3162" t="s">
        <v>40</v>
      </c>
      <c r="S3162">
        <v>1</v>
      </c>
      <c r="T3162">
        <v>2</v>
      </c>
      <c r="U3162">
        <v>5</v>
      </c>
      <c r="V3162">
        <v>1125</v>
      </c>
      <c r="W3162" t="s">
        <v>41</v>
      </c>
      <c r="X3162" t="s">
        <v>16470</v>
      </c>
      <c r="Y3162" t="s">
        <v>81</v>
      </c>
      <c r="Z3162" s="1">
        <v>44599</v>
      </c>
      <c r="AA3162" s="2">
        <v>7.5289351851851857E-2</v>
      </c>
      <c r="AB3162" s="2">
        <v>0.82667824074074081</v>
      </c>
      <c r="AC3162" t="s">
        <v>45</v>
      </c>
      <c r="AD3162" t="s">
        <v>44</v>
      </c>
      <c r="AE3162" t="s">
        <v>45</v>
      </c>
      <c r="AF3162">
        <v>225</v>
      </c>
    </row>
    <row r="3163" spans="1:32">
      <c r="A3163">
        <v>4997</v>
      </c>
      <c r="B3163">
        <v>4097</v>
      </c>
      <c r="C3163" t="s">
        <v>6248</v>
      </c>
      <c r="D3163" t="s">
        <v>15339</v>
      </c>
      <c r="E3163" t="s">
        <v>34</v>
      </c>
      <c r="F3163" t="s">
        <v>16471</v>
      </c>
      <c r="G3163" t="s">
        <v>16472</v>
      </c>
      <c r="H3163" t="s">
        <v>537</v>
      </c>
      <c r="I3163" s="1">
        <v>36747</v>
      </c>
      <c r="J3163" t="s">
        <v>16473</v>
      </c>
      <c r="K3163" t="s">
        <v>16474</v>
      </c>
      <c r="L3163">
        <v>35200</v>
      </c>
      <c r="M3163" t="s">
        <v>537</v>
      </c>
      <c r="N3163" s="1">
        <v>44719</v>
      </c>
      <c r="O3163" s="1">
        <v>44721</v>
      </c>
      <c r="P3163">
        <v>14</v>
      </c>
      <c r="Q3163">
        <v>1</v>
      </c>
      <c r="R3163" t="s">
        <v>63</v>
      </c>
      <c r="S3163">
        <v>1</v>
      </c>
      <c r="T3163">
        <v>2</v>
      </c>
      <c r="U3163">
        <v>2</v>
      </c>
      <c r="V3163">
        <v>148</v>
      </c>
      <c r="W3163" t="s">
        <v>54</v>
      </c>
      <c r="X3163" t="s">
        <v>16475</v>
      </c>
      <c r="Y3163" t="s">
        <v>81</v>
      </c>
      <c r="Z3163" s="1">
        <v>44713</v>
      </c>
      <c r="AA3163" s="2">
        <v>0.82939814814814816</v>
      </c>
      <c r="AB3163" s="2">
        <v>0.48155092592592591</v>
      </c>
      <c r="AC3163" t="s">
        <v>45</v>
      </c>
      <c r="AD3163" t="s">
        <v>45</v>
      </c>
      <c r="AE3163" t="s">
        <v>45</v>
      </c>
      <c r="AF3163">
        <v>74</v>
      </c>
    </row>
    <row r="3164" spans="1:32">
      <c r="A3164">
        <v>4998</v>
      </c>
      <c r="B3164">
        <v>4098</v>
      </c>
      <c r="C3164" t="s">
        <v>4962</v>
      </c>
      <c r="D3164" t="s">
        <v>14372</v>
      </c>
      <c r="E3164" t="s">
        <v>34</v>
      </c>
      <c r="F3164" t="s">
        <v>16476</v>
      </c>
      <c r="G3164">
        <f>1-952-213-8532</f>
        <v>-9696</v>
      </c>
      <c r="H3164" t="s">
        <v>135</v>
      </c>
      <c r="I3164" s="1">
        <v>24619</v>
      </c>
      <c r="J3164" t="s">
        <v>16477</v>
      </c>
      <c r="K3164" t="s">
        <v>16478</v>
      </c>
      <c r="L3164">
        <v>60798</v>
      </c>
      <c r="M3164" t="s">
        <v>135</v>
      </c>
      <c r="N3164" s="1">
        <v>44630</v>
      </c>
      <c r="O3164" s="1">
        <v>44633</v>
      </c>
      <c r="P3164">
        <v>87</v>
      </c>
      <c r="Q3164">
        <v>4</v>
      </c>
      <c r="R3164" t="s">
        <v>40</v>
      </c>
      <c r="S3164">
        <v>4</v>
      </c>
      <c r="T3164">
        <v>0</v>
      </c>
      <c r="U3164">
        <v>3</v>
      </c>
      <c r="V3164">
        <v>651</v>
      </c>
      <c r="W3164" t="s">
        <v>54</v>
      </c>
      <c r="X3164" t="s">
        <v>16479</v>
      </c>
      <c r="Y3164" t="s">
        <v>65</v>
      </c>
      <c r="Z3164" s="1">
        <v>44620</v>
      </c>
      <c r="AA3164" s="2">
        <v>0.22657407407407407</v>
      </c>
      <c r="AB3164" s="2">
        <v>0.87741898148148145</v>
      </c>
      <c r="AC3164" t="s">
        <v>45</v>
      </c>
      <c r="AD3164" t="s">
        <v>45</v>
      </c>
      <c r="AE3164" t="s">
        <v>44</v>
      </c>
      <c r="AF3164">
        <v>217</v>
      </c>
    </row>
    <row r="3165" spans="1:32">
      <c r="A3165">
        <v>5000</v>
      </c>
      <c r="B3165">
        <v>4100</v>
      </c>
      <c r="C3165" t="s">
        <v>12176</v>
      </c>
      <c r="D3165" t="s">
        <v>2788</v>
      </c>
      <c r="E3165" t="s">
        <v>34</v>
      </c>
      <c r="F3165" t="s">
        <v>16480</v>
      </c>
      <c r="G3165" t="s">
        <v>16481</v>
      </c>
      <c r="H3165" t="s">
        <v>77</v>
      </c>
      <c r="I3165" s="1">
        <v>29847</v>
      </c>
      <c r="J3165" t="s">
        <v>16482</v>
      </c>
      <c r="K3165" t="s">
        <v>16483</v>
      </c>
      <c r="L3165">
        <v>65813</v>
      </c>
      <c r="M3165" t="s">
        <v>77</v>
      </c>
      <c r="N3165" s="1">
        <v>44670</v>
      </c>
      <c r="O3165" s="1">
        <v>44674</v>
      </c>
      <c r="P3165">
        <v>16</v>
      </c>
      <c r="Q3165">
        <v>1</v>
      </c>
      <c r="R3165" t="s">
        <v>53</v>
      </c>
      <c r="S3165">
        <v>4</v>
      </c>
      <c r="T3165">
        <v>0</v>
      </c>
      <c r="U3165">
        <v>4</v>
      </c>
      <c r="V3165">
        <v>576</v>
      </c>
      <c r="W3165" t="s">
        <v>41</v>
      </c>
      <c r="X3165" t="s">
        <v>16484</v>
      </c>
      <c r="Y3165" t="s">
        <v>43</v>
      </c>
      <c r="Z3165" s="1">
        <v>44651</v>
      </c>
      <c r="AA3165" s="2">
        <v>0.32075231481481481</v>
      </c>
      <c r="AB3165" s="2">
        <v>0.75069444444444444</v>
      </c>
      <c r="AC3165" t="s">
        <v>44</v>
      </c>
      <c r="AD3165" t="s">
        <v>44</v>
      </c>
      <c r="AE3165" t="s">
        <v>44</v>
      </c>
      <c r="AF3165">
        <v>144</v>
      </c>
    </row>
    <row r="3166" spans="1:32">
      <c r="A3166">
        <v>5001</v>
      </c>
      <c r="B3166">
        <v>4101</v>
      </c>
      <c r="C3166" t="s">
        <v>284</v>
      </c>
      <c r="D3166" t="s">
        <v>14590</v>
      </c>
      <c r="E3166" t="s">
        <v>34</v>
      </c>
      <c r="F3166" t="s">
        <v>16485</v>
      </c>
      <c r="G3166" t="s">
        <v>16486</v>
      </c>
      <c r="H3166" t="s">
        <v>77</v>
      </c>
      <c r="I3166" s="1">
        <v>38638</v>
      </c>
      <c r="J3166" t="s">
        <v>16487</v>
      </c>
      <c r="K3166" t="s">
        <v>16488</v>
      </c>
      <c r="L3166">
        <v>55989</v>
      </c>
      <c r="M3166" t="s">
        <v>77</v>
      </c>
      <c r="N3166" s="1">
        <v>44864</v>
      </c>
      <c r="O3166" s="1">
        <v>44868</v>
      </c>
      <c r="P3166">
        <v>89</v>
      </c>
      <c r="Q3166">
        <v>4</v>
      </c>
      <c r="R3166" t="s">
        <v>63</v>
      </c>
      <c r="S3166">
        <v>3</v>
      </c>
      <c r="T3166">
        <v>1</v>
      </c>
      <c r="U3166">
        <v>4</v>
      </c>
      <c r="V3166">
        <v>288</v>
      </c>
      <c r="W3166" t="s">
        <v>41</v>
      </c>
      <c r="X3166" t="s">
        <v>16489</v>
      </c>
      <c r="Y3166" t="s">
        <v>6</v>
      </c>
      <c r="Z3166" s="1">
        <v>44828</v>
      </c>
      <c r="AA3166" s="2">
        <v>0.15156250000000002</v>
      </c>
      <c r="AB3166" s="2">
        <v>0.40311342592592592</v>
      </c>
      <c r="AC3166" t="s">
        <v>44</v>
      </c>
      <c r="AD3166" t="s">
        <v>45</v>
      </c>
      <c r="AE3166" t="s">
        <v>45</v>
      </c>
      <c r="AF3166">
        <v>72</v>
      </c>
    </row>
    <row r="3167" spans="1:32">
      <c r="A3167">
        <v>5003</v>
      </c>
      <c r="B3167">
        <v>4103</v>
      </c>
      <c r="C3167" t="s">
        <v>384</v>
      </c>
      <c r="D3167" t="s">
        <v>649</v>
      </c>
      <c r="E3167" t="s">
        <v>34</v>
      </c>
      <c r="F3167" t="s">
        <v>16490</v>
      </c>
      <c r="G3167" t="s">
        <v>16491</v>
      </c>
      <c r="H3167" t="s">
        <v>60</v>
      </c>
      <c r="I3167" s="1">
        <v>20750</v>
      </c>
      <c r="J3167" t="s">
        <v>16492</v>
      </c>
      <c r="K3167" t="s">
        <v>3764</v>
      </c>
      <c r="L3167">
        <v>97836</v>
      </c>
      <c r="M3167" t="s">
        <v>60</v>
      </c>
      <c r="N3167" s="1">
        <v>44939</v>
      </c>
      <c r="O3167" s="1">
        <v>44942</v>
      </c>
      <c r="P3167">
        <v>91</v>
      </c>
      <c r="Q3167">
        <v>4</v>
      </c>
      <c r="R3167" t="s">
        <v>53</v>
      </c>
      <c r="S3167">
        <v>2</v>
      </c>
      <c r="T3167">
        <v>1</v>
      </c>
      <c r="U3167">
        <v>3</v>
      </c>
      <c r="V3167">
        <v>366</v>
      </c>
      <c r="W3167" t="s">
        <v>41</v>
      </c>
      <c r="X3167" t="s">
        <v>16493</v>
      </c>
      <c r="Y3167" t="s">
        <v>65</v>
      </c>
      <c r="Z3167" s="1">
        <v>44912</v>
      </c>
      <c r="AA3167" s="2">
        <v>0.60190972222222217</v>
      </c>
      <c r="AB3167" s="2">
        <v>0.9406944444444445</v>
      </c>
      <c r="AC3167" t="s">
        <v>45</v>
      </c>
      <c r="AD3167" t="s">
        <v>44</v>
      </c>
      <c r="AE3167" t="s">
        <v>45</v>
      </c>
      <c r="AF3167">
        <v>122</v>
      </c>
    </row>
    <row r="3168" spans="1:32">
      <c r="A3168">
        <v>5007</v>
      </c>
      <c r="B3168">
        <v>4107</v>
      </c>
      <c r="C3168" t="s">
        <v>1360</v>
      </c>
      <c r="D3168" t="s">
        <v>4523</v>
      </c>
      <c r="E3168" t="s">
        <v>34</v>
      </c>
      <c r="F3168" t="s">
        <v>16494</v>
      </c>
      <c r="G3168">
        <v>9569709718</v>
      </c>
      <c r="H3168" t="s">
        <v>171</v>
      </c>
      <c r="I3168" s="1">
        <v>34745</v>
      </c>
      <c r="J3168" t="s">
        <v>16495</v>
      </c>
      <c r="K3168" t="s">
        <v>16496</v>
      </c>
      <c r="L3168">
        <v>20498</v>
      </c>
      <c r="M3168" t="s">
        <v>171</v>
      </c>
      <c r="N3168" s="1">
        <v>44863</v>
      </c>
      <c r="O3168" s="1">
        <v>44865</v>
      </c>
      <c r="P3168">
        <v>90</v>
      </c>
      <c r="Q3168">
        <v>4</v>
      </c>
      <c r="R3168" t="s">
        <v>40</v>
      </c>
      <c r="S3168">
        <v>1</v>
      </c>
      <c r="T3168">
        <v>2</v>
      </c>
      <c r="U3168">
        <v>2</v>
      </c>
      <c r="V3168">
        <v>404</v>
      </c>
      <c r="W3168" t="s">
        <v>41</v>
      </c>
      <c r="X3168" t="s">
        <v>16497</v>
      </c>
      <c r="Y3168" t="s">
        <v>6</v>
      </c>
      <c r="Z3168" s="1">
        <v>44839</v>
      </c>
      <c r="AA3168" s="2">
        <v>0.91473379629629636</v>
      </c>
      <c r="AB3168" s="2">
        <v>0.36121527777777779</v>
      </c>
      <c r="AC3168" t="s">
        <v>44</v>
      </c>
      <c r="AD3168" t="s">
        <v>44</v>
      </c>
      <c r="AE3168" t="s">
        <v>45</v>
      </c>
      <c r="AF3168">
        <v>202</v>
      </c>
    </row>
    <row r="3169" spans="1:32">
      <c r="A3169">
        <v>5008</v>
      </c>
      <c r="B3169">
        <v>4108</v>
      </c>
      <c r="C3169" t="s">
        <v>90</v>
      </c>
      <c r="D3169" t="s">
        <v>1936</v>
      </c>
      <c r="E3169" t="s">
        <v>34</v>
      </c>
      <c r="F3169" t="s">
        <v>16498</v>
      </c>
      <c r="G3169" t="s">
        <v>16499</v>
      </c>
      <c r="H3169" t="s">
        <v>94</v>
      </c>
      <c r="I3169" s="1">
        <v>34189</v>
      </c>
      <c r="J3169" t="s">
        <v>16500</v>
      </c>
      <c r="K3169" t="s">
        <v>16501</v>
      </c>
      <c r="L3169">
        <v>17355</v>
      </c>
      <c r="M3169" t="s">
        <v>94</v>
      </c>
      <c r="N3169" s="1">
        <v>44880</v>
      </c>
      <c r="O3169" s="1">
        <v>44881</v>
      </c>
      <c r="P3169">
        <v>14</v>
      </c>
      <c r="Q3169">
        <v>1</v>
      </c>
      <c r="R3169" t="s">
        <v>63</v>
      </c>
      <c r="S3169">
        <v>2</v>
      </c>
      <c r="T3169">
        <v>0</v>
      </c>
      <c r="U3169">
        <v>1</v>
      </c>
      <c r="V3169">
        <v>80</v>
      </c>
      <c r="W3169" t="s">
        <v>54</v>
      </c>
      <c r="X3169" t="s">
        <v>16502</v>
      </c>
      <c r="Y3169" t="s">
        <v>81</v>
      </c>
      <c r="Z3169" s="1">
        <v>44846</v>
      </c>
      <c r="AA3169" s="2">
        <v>0.4208796296296296</v>
      </c>
      <c r="AB3169" s="2">
        <v>0.86364583333333333</v>
      </c>
      <c r="AC3169" t="s">
        <v>44</v>
      </c>
      <c r="AD3169" t="s">
        <v>45</v>
      </c>
      <c r="AE3169" t="s">
        <v>45</v>
      </c>
      <c r="AF3169">
        <v>80</v>
      </c>
    </row>
    <row r="3170" spans="1:32">
      <c r="A3170">
        <v>5011</v>
      </c>
      <c r="B3170">
        <v>4111</v>
      </c>
      <c r="C3170" t="s">
        <v>908</v>
      </c>
      <c r="D3170" t="s">
        <v>2593</v>
      </c>
      <c r="E3170" t="s">
        <v>34</v>
      </c>
      <c r="F3170" t="s">
        <v>16503</v>
      </c>
      <c r="G3170" t="s">
        <v>16504</v>
      </c>
      <c r="H3170" t="s">
        <v>115</v>
      </c>
      <c r="I3170" s="1">
        <v>16953</v>
      </c>
      <c r="J3170" t="s">
        <v>16505</v>
      </c>
      <c r="K3170" t="s">
        <v>6831</v>
      </c>
      <c r="L3170">
        <v>11994</v>
      </c>
      <c r="M3170" t="s">
        <v>115</v>
      </c>
      <c r="N3170" s="1">
        <v>44915</v>
      </c>
      <c r="O3170" s="1">
        <v>44916</v>
      </c>
      <c r="P3170">
        <v>26</v>
      </c>
      <c r="Q3170">
        <v>2</v>
      </c>
      <c r="R3170" t="s">
        <v>63</v>
      </c>
      <c r="S3170">
        <v>2</v>
      </c>
      <c r="T3170">
        <v>1</v>
      </c>
      <c r="U3170">
        <v>1</v>
      </c>
      <c r="V3170">
        <v>61</v>
      </c>
      <c r="W3170" t="s">
        <v>41</v>
      </c>
      <c r="X3170" t="s">
        <v>16506</v>
      </c>
      <c r="Y3170" t="s">
        <v>81</v>
      </c>
      <c r="Z3170" s="1">
        <v>44886</v>
      </c>
      <c r="AA3170" s="2">
        <v>0.64435185185185184</v>
      </c>
      <c r="AB3170" s="2">
        <v>0.39311342592592591</v>
      </c>
      <c r="AC3170" t="s">
        <v>44</v>
      </c>
      <c r="AD3170" t="s">
        <v>45</v>
      </c>
      <c r="AE3170" t="s">
        <v>44</v>
      </c>
      <c r="AF3170">
        <v>61</v>
      </c>
    </row>
    <row r="3171" spans="1:32">
      <c r="A3171">
        <v>5012</v>
      </c>
      <c r="B3171">
        <v>4112</v>
      </c>
      <c r="C3171" t="s">
        <v>4434</v>
      </c>
      <c r="D3171" t="s">
        <v>1368</v>
      </c>
      <c r="E3171" t="s">
        <v>34</v>
      </c>
      <c r="F3171" t="s">
        <v>16507</v>
      </c>
      <c r="G3171" t="s">
        <v>16508</v>
      </c>
      <c r="H3171" t="s">
        <v>330</v>
      </c>
      <c r="I3171" s="1">
        <v>32276</v>
      </c>
      <c r="J3171" t="s">
        <v>16509</v>
      </c>
      <c r="K3171" t="s">
        <v>16510</v>
      </c>
      <c r="L3171">
        <v>32716</v>
      </c>
      <c r="M3171" t="s">
        <v>330</v>
      </c>
      <c r="N3171" s="1">
        <v>44596</v>
      </c>
      <c r="O3171" s="1">
        <v>44600</v>
      </c>
      <c r="P3171">
        <v>34</v>
      </c>
      <c r="Q3171">
        <v>2</v>
      </c>
      <c r="R3171" t="s">
        <v>53</v>
      </c>
      <c r="S3171">
        <v>2</v>
      </c>
      <c r="T3171">
        <v>0</v>
      </c>
      <c r="U3171">
        <v>4</v>
      </c>
      <c r="V3171">
        <v>576</v>
      </c>
      <c r="W3171" t="s">
        <v>41</v>
      </c>
      <c r="X3171" t="s">
        <v>16511</v>
      </c>
      <c r="Y3171" t="s">
        <v>65</v>
      </c>
      <c r="Z3171" s="1">
        <v>44578</v>
      </c>
      <c r="AA3171" s="2">
        <v>0.89140046296296294</v>
      </c>
      <c r="AB3171" s="2">
        <v>0.37017361111111113</v>
      </c>
      <c r="AC3171" t="s">
        <v>45</v>
      </c>
      <c r="AD3171" t="s">
        <v>45</v>
      </c>
      <c r="AE3171" t="s">
        <v>45</v>
      </c>
      <c r="AF3171">
        <v>144</v>
      </c>
    </row>
    <row r="3172" spans="1:32">
      <c r="A3172">
        <v>5015</v>
      </c>
      <c r="B3172">
        <v>4115</v>
      </c>
      <c r="C3172" t="s">
        <v>391</v>
      </c>
      <c r="D3172" t="s">
        <v>12441</v>
      </c>
      <c r="E3172" t="s">
        <v>48</v>
      </c>
      <c r="F3172" t="s">
        <v>16512</v>
      </c>
      <c r="G3172" t="s">
        <v>16513</v>
      </c>
      <c r="H3172" t="s">
        <v>209</v>
      </c>
      <c r="I3172" s="1">
        <v>37761</v>
      </c>
      <c r="J3172" t="s">
        <v>16514</v>
      </c>
      <c r="K3172" t="s">
        <v>16515</v>
      </c>
      <c r="L3172">
        <v>74971</v>
      </c>
      <c r="M3172" t="s">
        <v>209</v>
      </c>
      <c r="N3172" s="1">
        <v>44623</v>
      </c>
      <c r="O3172" s="1">
        <v>44625</v>
      </c>
      <c r="P3172">
        <v>68</v>
      </c>
      <c r="Q3172">
        <v>3</v>
      </c>
      <c r="R3172" t="s">
        <v>63</v>
      </c>
      <c r="S3172">
        <v>4</v>
      </c>
      <c r="T3172">
        <v>1</v>
      </c>
      <c r="U3172">
        <v>2</v>
      </c>
      <c r="V3172">
        <v>160</v>
      </c>
      <c r="W3172" t="s">
        <v>41</v>
      </c>
      <c r="X3172" t="s">
        <v>16516</v>
      </c>
      <c r="Y3172" t="s">
        <v>65</v>
      </c>
      <c r="Z3172" s="1">
        <v>44586</v>
      </c>
      <c r="AA3172" s="2">
        <v>0.37395833333333334</v>
      </c>
      <c r="AB3172" s="2">
        <v>3.2962962962962965E-2</v>
      </c>
      <c r="AC3172" t="s">
        <v>44</v>
      </c>
      <c r="AD3172" t="s">
        <v>44</v>
      </c>
      <c r="AE3172" t="s">
        <v>44</v>
      </c>
      <c r="AF3172">
        <v>80</v>
      </c>
    </row>
    <row r="3173" spans="1:32">
      <c r="A3173">
        <v>5017</v>
      </c>
      <c r="B3173">
        <v>4117</v>
      </c>
      <c r="C3173" t="s">
        <v>988</v>
      </c>
      <c r="D3173" t="s">
        <v>2593</v>
      </c>
      <c r="E3173" t="s">
        <v>48</v>
      </c>
      <c r="F3173" t="s">
        <v>16517</v>
      </c>
      <c r="G3173" t="s">
        <v>16518</v>
      </c>
      <c r="H3173" t="s">
        <v>725</v>
      </c>
      <c r="I3173" s="1">
        <v>17046</v>
      </c>
      <c r="J3173" t="s">
        <v>16519</v>
      </c>
      <c r="K3173" t="s">
        <v>16520</v>
      </c>
      <c r="L3173">
        <v>66253</v>
      </c>
      <c r="M3173" t="s">
        <v>725</v>
      </c>
      <c r="N3173" s="1">
        <v>44654</v>
      </c>
      <c r="O3173" s="1">
        <v>44656</v>
      </c>
      <c r="P3173">
        <v>54</v>
      </c>
      <c r="Q3173">
        <v>3</v>
      </c>
      <c r="R3173" t="s">
        <v>40</v>
      </c>
      <c r="S3173">
        <v>4</v>
      </c>
      <c r="T3173">
        <v>0</v>
      </c>
      <c r="U3173">
        <v>2</v>
      </c>
      <c r="V3173">
        <v>470</v>
      </c>
      <c r="W3173" t="s">
        <v>41</v>
      </c>
      <c r="X3173" t="s">
        <v>16521</v>
      </c>
      <c r="Y3173" t="s">
        <v>6</v>
      </c>
      <c r="Z3173" s="1">
        <v>44625</v>
      </c>
      <c r="AA3173" s="2">
        <v>0.78767361111111101</v>
      </c>
      <c r="AB3173" s="2">
        <v>0.66057870370370375</v>
      </c>
      <c r="AC3173" t="s">
        <v>45</v>
      </c>
      <c r="AD3173" t="s">
        <v>45</v>
      </c>
      <c r="AE3173" t="s">
        <v>45</v>
      </c>
      <c r="AF3173">
        <v>235</v>
      </c>
    </row>
    <row r="3174" spans="1:32">
      <c r="A3174">
        <v>5018</v>
      </c>
      <c r="B3174">
        <v>4118</v>
      </c>
      <c r="C3174" t="s">
        <v>1367</v>
      </c>
      <c r="D3174" t="s">
        <v>4028</v>
      </c>
      <c r="E3174" t="s">
        <v>34</v>
      </c>
      <c r="F3174" t="s">
        <v>16522</v>
      </c>
      <c r="G3174" t="s">
        <v>16523</v>
      </c>
      <c r="H3174" t="s">
        <v>1251</v>
      </c>
      <c r="I3174" s="1">
        <v>30334</v>
      </c>
      <c r="J3174" t="s">
        <v>16524</v>
      </c>
      <c r="K3174" t="s">
        <v>6454</v>
      </c>
      <c r="L3174">
        <v>80583</v>
      </c>
      <c r="M3174" t="s">
        <v>1251</v>
      </c>
      <c r="N3174" s="1">
        <v>44644</v>
      </c>
      <c r="O3174" s="1">
        <v>44647</v>
      </c>
      <c r="P3174">
        <v>29</v>
      </c>
      <c r="Q3174">
        <v>2</v>
      </c>
      <c r="R3174" t="s">
        <v>63</v>
      </c>
      <c r="S3174">
        <v>3</v>
      </c>
      <c r="T3174">
        <v>2</v>
      </c>
      <c r="U3174">
        <v>3</v>
      </c>
      <c r="V3174">
        <v>243</v>
      </c>
      <c r="W3174" t="s">
        <v>54</v>
      </c>
      <c r="X3174" t="s">
        <v>16525</v>
      </c>
      <c r="Y3174" t="s">
        <v>6</v>
      </c>
      <c r="Z3174" s="1">
        <v>44614</v>
      </c>
      <c r="AA3174" s="2">
        <v>0.73379629629629628</v>
      </c>
      <c r="AB3174" s="2">
        <v>0.6017824074074074</v>
      </c>
      <c r="AC3174" t="s">
        <v>45</v>
      </c>
      <c r="AD3174" t="s">
        <v>45</v>
      </c>
      <c r="AE3174" t="s">
        <v>45</v>
      </c>
      <c r="AF3174">
        <v>81</v>
      </c>
    </row>
    <row r="3175" spans="1:32">
      <c r="A3175">
        <v>5019</v>
      </c>
      <c r="B3175">
        <v>4119</v>
      </c>
      <c r="C3175" t="s">
        <v>434</v>
      </c>
      <c r="D3175" t="s">
        <v>16526</v>
      </c>
      <c r="E3175" t="s">
        <v>48</v>
      </c>
      <c r="F3175" t="s">
        <v>16527</v>
      </c>
      <c r="G3175" t="s">
        <v>16528</v>
      </c>
      <c r="H3175" t="s">
        <v>280</v>
      </c>
      <c r="I3175" s="1">
        <v>23127</v>
      </c>
      <c r="J3175" t="s">
        <v>16529</v>
      </c>
      <c r="K3175" t="s">
        <v>16530</v>
      </c>
      <c r="L3175">
        <v>81142</v>
      </c>
      <c r="M3175" t="s">
        <v>280</v>
      </c>
      <c r="N3175" s="1">
        <v>44774</v>
      </c>
      <c r="O3175" s="1">
        <v>44775</v>
      </c>
      <c r="P3175">
        <v>83</v>
      </c>
      <c r="Q3175">
        <v>4</v>
      </c>
      <c r="R3175" t="s">
        <v>63</v>
      </c>
      <c r="S3175">
        <v>3</v>
      </c>
      <c r="T3175">
        <v>1</v>
      </c>
      <c r="U3175">
        <v>1</v>
      </c>
      <c r="V3175">
        <v>90</v>
      </c>
      <c r="W3175" t="s">
        <v>41</v>
      </c>
      <c r="X3175" t="s">
        <v>16531</v>
      </c>
      <c r="Y3175" t="s">
        <v>81</v>
      </c>
      <c r="Z3175" s="1">
        <v>44759</v>
      </c>
      <c r="AA3175" s="2">
        <v>0.12946759259259258</v>
      </c>
      <c r="AB3175" s="2">
        <v>0.27870370370370373</v>
      </c>
      <c r="AC3175" t="s">
        <v>44</v>
      </c>
      <c r="AD3175" t="s">
        <v>45</v>
      </c>
      <c r="AE3175" t="s">
        <v>45</v>
      </c>
      <c r="AF3175">
        <v>90</v>
      </c>
    </row>
    <row r="3176" spans="1:32">
      <c r="A3176">
        <v>5021</v>
      </c>
      <c r="B3176">
        <v>4121</v>
      </c>
      <c r="C3176" t="s">
        <v>482</v>
      </c>
      <c r="D3176" t="s">
        <v>1509</v>
      </c>
      <c r="E3176" t="s">
        <v>34</v>
      </c>
      <c r="F3176" t="s">
        <v>16532</v>
      </c>
      <c r="G3176" t="s">
        <v>16533</v>
      </c>
      <c r="H3176" t="s">
        <v>1301</v>
      </c>
      <c r="I3176" s="1">
        <v>31860</v>
      </c>
      <c r="J3176" t="s">
        <v>16534</v>
      </c>
      <c r="K3176" t="s">
        <v>16535</v>
      </c>
      <c r="L3176">
        <v>72819</v>
      </c>
      <c r="M3176" t="s">
        <v>1301</v>
      </c>
      <c r="N3176" s="1">
        <v>44889</v>
      </c>
      <c r="O3176" s="1">
        <v>44890</v>
      </c>
      <c r="P3176">
        <v>16</v>
      </c>
      <c r="Q3176">
        <v>1</v>
      </c>
      <c r="R3176" t="s">
        <v>53</v>
      </c>
      <c r="S3176">
        <v>1</v>
      </c>
      <c r="T3176">
        <v>0</v>
      </c>
      <c r="U3176">
        <v>1</v>
      </c>
      <c r="V3176">
        <v>139</v>
      </c>
      <c r="W3176" t="s">
        <v>54</v>
      </c>
      <c r="X3176" t="s">
        <v>16536</v>
      </c>
      <c r="Y3176" t="s">
        <v>6</v>
      </c>
      <c r="Z3176" s="1">
        <v>44854</v>
      </c>
      <c r="AA3176" s="2">
        <v>0.95281249999999995</v>
      </c>
      <c r="AB3176" s="2">
        <v>0.69747685185185182</v>
      </c>
      <c r="AC3176" t="s">
        <v>44</v>
      </c>
      <c r="AD3176" t="s">
        <v>45</v>
      </c>
      <c r="AE3176" t="s">
        <v>44</v>
      </c>
      <c r="AF3176">
        <v>139</v>
      </c>
    </row>
    <row r="3177" spans="1:32">
      <c r="A3177">
        <v>5022</v>
      </c>
      <c r="B3177">
        <v>4122</v>
      </c>
      <c r="C3177" t="s">
        <v>1392</v>
      </c>
      <c r="D3177" t="s">
        <v>977</v>
      </c>
      <c r="E3177" t="s">
        <v>48</v>
      </c>
      <c r="F3177" t="s">
        <v>16537</v>
      </c>
      <c r="G3177">
        <v>3124563981</v>
      </c>
      <c r="H3177" t="s">
        <v>122</v>
      </c>
      <c r="I3177" s="1">
        <v>15825</v>
      </c>
      <c r="J3177" t="s">
        <v>16538</v>
      </c>
      <c r="K3177" t="s">
        <v>16539</v>
      </c>
      <c r="L3177">
        <v>53699</v>
      </c>
      <c r="M3177" t="s">
        <v>122</v>
      </c>
      <c r="N3177" s="1">
        <v>44781</v>
      </c>
      <c r="O3177" s="1">
        <v>44786</v>
      </c>
      <c r="P3177">
        <v>73</v>
      </c>
      <c r="Q3177">
        <v>3</v>
      </c>
      <c r="R3177" t="s">
        <v>53</v>
      </c>
      <c r="S3177">
        <v>1</v>
      </c>
      <c r="T3177">
        <v>2</v>
      </c>
      <c r="U3177">
        <v>5</v>
      </c>
      <c r="V3177">
        <v>735</v>
      </c>
      <c r="W3177" t="s">
        <v>54</v>
      </c>
      <c r="X3177" t="s">
        <v>16540</v>
      </c>
      <c r="Y3177" t="s">
        <v>43</v>
      </c>
      <c r="Z3177" s="1">
        <v>44743</v>
      </c>
      <c r="AA3177" s="2">
        <v>0.84715277777777775</v>
      </c>
      <c r="AB3177" s="2">
        <v>0.4522106481481481</v>
      </c>
      <c r="AC3177" t="s">
        <v>45</v>
      </c>
      <c r="AD3177" t="s">
        <v>44</v>
      </c>
      <c r="AE3177" t="s">
        <v>45</v>
      </c>
      <c r="AF3177">
        <v>147</v>
      </c>
    </row>
    <row r="3178" spans="1:32">
      <c r="A3178">
        <v>5024</v>
      </c>
      <c r="B3178">
        <v>4124</v>
      </c>
      <c r="C3178" t="s">
        <v>988</v>
      </c>
      <c r="D3178" t="s">
        <v>977</v>
      </c>
      <c r="E3178" t="s">
        <v>48</v>
      </c>
      <c r="F3178" t="s">
        <v>16541</v>
      </c>
      <c r="G3178" t="s">
        <v>16542</v>
      </c>
      <c r="H3178" t="s">
        <v>1442</v>
      </c>
      <c r="I3178" s="1">
        <v>31879</v>
      </c>
      <c r="J3178" t="s">
        <v>16543</v>
      </c>
      <c r="K3178" t="s">
        <v>16544</v>
      </c>
      <c r="L3178">
        <v>52622</v>
      </c>
      <c r="M3178" t="s">
        <v>1442</v>
      </c>
      <c r="N3178" s="1">
        <v>44850</v>
      </c>
      <c r="O3178" s="1">
        <v>44854</v>
      </c>
      <c r="P3178">
        <v>49</v>
      </c>
      <c r="Q3178">
        <v>2</v>
      </c>
      <c r="R3178" t="s">
        <v>53</v>
      </c>
      <c r="S3178">
        <v>1</v>
      </c>
      <c r="T3178">
        <v>2</v>
      </c>
      <c r="U3178">
        <v>4</v>
      </c>
      <c r="V3178">
        <v>556</v>
      </c>
      <c r="W3178" t="s">
        <v>54</v>
      </c>
      <c r="X3178" t="s">
        <v>16545</v>
      </c>
      <c r="Y3178" t="s">
        <v>65</v>
      </c>
      <c r="Z3178" s="1">
        <v>44819</v>
      </c>
      <c r="AA3178" s="2">
        <v>0.91304398148148147</v>
      </c>
      <c r="AB3178" s="2">
        <v>0.32128472222222221</v>
      </c>
      <c r="AC3178" t="s">
        <v>44</v>
      </c>
      <c r="AD3178" t="s">
        <v>45</v>
      </c>
      <c r="AE3178" t="s">
        <v>45</v>
      </c>
      <c r="AF3178">
        <v>139</v>
      </c>
    </row>
    <row r="3179" spans="1:32">
      <c r="A3179">
        <v>5025</v>
      </c>
      <c r="B3179">
        <v>4125</v>
      </c>
      <c r="C3179" t="s">
        <v>1022</v>
      </c>
      <c r="D3179" t="s">
        <v>1783</v>
      </c>
      <c r="E3179" t="s">
        <v>34</v>
      </c>
      <c r="F3179" t="s">
        <v>16546</v>
      </c>
      <c r="G3179" t="s">
        <v>16547</v>
      </c>
      <c r="H3179" t="s">
        <v>109</v>
      </c>
      <c r="I3179" s="1">
        <v>34570</v>
      </c>
      <c r="J3179" t="s">
        <v>16548</v>
      </c>
      <c r="K3179" t="s">
        <v>16549</v>
      </c>
      <c r="L3179">
        <v>68556</v>
      </c>
      <c r="M3179" t="s">
        <v>109</v>
      </c>
      <c r="N3179" s="1">
        <v>44665</v>
      </c>
      <c r="O3179" s="1">
        <v>44669</v>
      </c>
      <c r="P3179">
        <v>21</v>
      </c>
      <c r="Q3179">
        <v>1</v>
      </c>
      <c r="R3179" t="s">
        <v>40</v>
      </c>
      <c r="S3179">
        <v>3</v>
      </c>
      <c r="T3179">
        <v>2</v>
      </c>
      <c r="U3179">
        <v>4</v>
      </c>
      <c r="V3179">
        <v>888</v>
      </c>
      <c r="W3179" t="s">
        <v>41</v>
      </c>
      <c r="X3179" t="s">
        <v>16550</v>
      </c>
      <c r="Y3179" t="s">
        <v>81</v>
      </c>
      <c r="Z3179" s="1">
        <v>44652</v>
      </c>
      <c r="AA3179" s="2">
        <v>0.55789351851851854</v>
      </c>
      <c r="AB3179" s="2">
        <v>0.26913194444444444</v>
      </c>
      <c r="AC3179" t="s">
        <v>45</v>
      </c>
      <c r="AD3179" t="s">
        <v>45</v>
      </c>
      <c r="AE3179" t="s">
        <v>45</v>
      </c>
      <c r="AF3179">
        <v>222</v>
      </c>
    </row>
    <row r="3180" spans="1:32">
      <c r="A3180">
        <v>5027</v>
      </c>
      <c r="B3180">
        <v>4127</v>
      </c>
      <c r="C3180" t="s">
        <v>139</v>
      </c>
      <c r="D3180" t="s">
        <v>716</v>
      </c>
      <c r="E3180" t="s">
        <v>48</v>
      </c>
      <c r="F3180" t="s">
        <v>16551</v>
      </c>
      <c r="G3180">
        <v>3837282623</v>
      </c>
      <c r="H3180" t="s">
        <v>171</v>
      </c>
      <c r="I3180" s="1">
        <v>33063</v>
      </c>
      <c r="J3180" t="s">
        <v>16552</v>
      </c>
      <c r="K3180" t="s">
        <v>16553</v>
      </c>
      <c r="L3180">
        <v>14769</v>
      </c>
      <c r="M3180" t="s">
        <v>171</v>
      </c>
      <c r="N3180" s="1">
        <v>44856</v>
      </c>
      <c r="O3180" s="1">
        <v>44858</v>
      </c>
      <c r="P3180">
        <v>90</v>
      </c>
      <c r="Q3180">
        <v>4</v>
      </c>
      <c r="R3180" t="s">
        <v>40</v>
      </c>
      <c r="S3180">
        <v>3</v>
      </c>
      <c r="T3180">
        <v>1</v>
      </c>
      <c r="U3180">
        <v>2</v>
      </c>
      <c r="V3180">
        <v>442</v>
      </c>
      <c r="W3180" t="s">
        <v>41</v>
      </c>
      <c r="X3180" t="s">
        <v>16554</v>
      </c>
      <c r="Y3180" t="s">
        <v>6</v>
      </c>
      <c r="Z3180" s="1">
        <v>44827</v>
      </c>
      <c r="AA3180" s="2">
        <v>0.51803240740740741</v>
      </c>
      <c r="AB3180" s="2">
        <v>0.29106481481481478</v>
      </c>
      <c r="AC3180" t="s">
        <v>45</v>
      </c>
      <c r="AD3180" t="s">
        <v>44</v>
      </c>
      <c r="AE3180" t="s">
        <v>44</v>
      </c>
      <c r="AF3180">
        <v>221</v>
      </c>
    </row>
    <row r="3181" spans="1:32">
      <c r="A3181">
        <v>5028</v>
      </c>
      <c r="B3181">
        <v>4128</v>
      </c>
      <c r="C3181" t="s">
        <v>90</v>
      </c>
      <c r="D3181" t="s">
        <v>3066</v>
      </c>
      <c r="E3181" t="s">
        <v>34</v>
      </c>
      <c r="F3181" t="s">
        <v>16555</v>
      </c>
      <c r="G3181" t="s">
        <v>16556</v>
      </c>
      <c r="H3181" t="s">
        <v>179</v>
      </c>
      <c r="I3181" s="1">
        <v>23484</v>
      </c>
      <c r="J3181" t="s">
        <v>16557</v>
      </c>
      <c r="K3181" t="s">
        <v>16558</v>
      </c>
      <c r="L3181">
        <v>75785</v>
      </c>
      <c r="M3181" t="s">
        <v>179</v>
      </c>
      <c r="N3181" s="1">
        <v>44614</v>
      </c>
      <c r="O3181" s="1">
        <v>44616</v>
      </c>
      <c r="P3181">
        <v>2</v>
      </c>
      <c r="Q3181">
        <v>1</v>
      </c>
      <c r="R3181" t="s">
        <v>63</v>
      </c>
      <c r="S3181">
        <v>1</v>
      </c>
      <c r="T3181">
        <v>0</v>
      </c>
      <c r="U3181">
        <v>2</v>
      </c>
      <c r="V3181">
        <v>142</v>
      </c>
      <c r="W3181" t="s">
        <v>54</v>
      </c>
      <c r="X3181" t="s">
        <v>16559</v>
      </c>
      <c r="Y3181" t="s">
        <v>43</v>
      </c>
      <c r="Z3181" s="1">
        <v>44608</v>
      </c>
      <c r="AA3181" s="2">
        <v>0.36487268518518517</v>
      </c>
      <c r="AB3181" s="2">
        <v>0.73795138888888889</v>
      </c>
      <c r="AC3181" t="s">
        <v>44</v>
      </c>
      <c r="AD3181" t="s">
        <v>44</v>
      </c>
      <c r="AE3181" t="s">
        <v>44</v>
      </c>
      <c r="AF3181">
        <v>71</v>
      </c>
    </row>
    <row r="3182" spans="1:32">
      <c r="A3182">
        <v>5030</v>
      </c>
      <c r="B3182">
        <v>4130</v>
      </c>
      <c r="C3182" t="s">
        <v>410</v>
      </c>
      <c r="D3182" t="s">
        <v>2587</v>
      </c>
      <c r="E3182" t="s">
        <v>48</v>
      </c>
      <c r="F3182" t="s">
        <v>16560</v>
      </c>
      <c r="G3182" t="s">
        <v>16561</v>
      </c>
      <c r="H3182" t="s">
        <v>109</v>
      </c>
      <c r="I3182" s="1">
        <v>32108</v>
      </c>
      <c r="J3182" t="s">
        <v>16562</v>
      </c>
      <c r="K3182" t="s">
        <v>16563</v>
      </c>
      <c r="L3182">
        <v>25134</v>
      </c>
      <c r="M3182" t="s">
        <v>109</v>
      </c>
      <c r="N3182" s="1">
        <v>44752</v>
      </c>
      <c r="O3182" s="1">
        <v>44753</v>
      </c>
      <c r="P3182">
        <v>86</v>
      </c>
      <c r="Q3182">
        <v>4</v>
      </c>
      <c r="R3182" t="s">
        <v>63</v>
      </c>
      <c r="S3182">
        <v>1</v>
      </c>
      <c r="T3182">
        <v>1</v>
      </c>
      <c r="U3182">
        <v>1</v>
      </c>
      <c r="V3182">
        <v>85</v>
      </c>
      <c r="W3182" t="s">
        <v>41</v>
      </c>
      <c r="X3182" t="s">
        <v>16564</v>
      </c>
      <c r="Y3182" t="s">
        <v>81</v>
      </c>
      <c r="Z3182" s="1">
        <v>44739</v>
      </c>
      <c r="AA3182" s="2">
        <v>0.49836805555555558</v>
      </c>
      <c r="AB3182" s="2">
        <v>0.50232638888888892</v>
      </c>
      <c r="AC3182" t="s">
        <v>45</v>
      </c>
      <c r="AD3182" t="s">
        <v>44</v>
      </c>
      <c r="AE3182" t="s">
        <v>45</v>
      </c>
      <c r="AF3182">
        <v>85</v>
      </c>
    </row>
    <row r="3183" spans="1:32">
      <c r="A3183">
        <v>5032</v>
      </c>
      <c r="B3183">
        <v>4132</v>
      </c>
      <c r="C3183" t="s">
        <v>5083</v>
      </c>
      <c r="D3183" t="s">
        <v>514</v>
      </c>
      <c r="E3183" t="s">
        <v>34</v>
      </c>
      <c r="F3183" t="s">
        <v>16565</v>
      </c>
      <c r="G3183" t="s">
        <v>16566</v>
      </c>
      <c r="H3183" t="s">
        <v>418</v>
      </c>
      <c r="I3183" s="1">
        <v>33629</v>
      </c>
      <c r="J3183" t="s">
        <v>16567</v>
      </c>
      <c r="K3183" t="s">
        <v>4470</v>
      </c>
      <c r="L3183">
        <v>62213</v>
      </c>
      <c r="M3183" t="s">
        <v>418</v>
      </c>
      <c r="N3183" s="1">
        <v>44831</v>
      </c>
      <c r="O3183" s="1">
        <v>44836</v>
      </c>
      <c r="P3183">
        <v>2</v>
      </c>
      <c r="Q3183">
        <v>1</v>
      </c>
      <c r="R3183" t="s">
        <v>63</v>
      </c>
      <c r="S3183">
        <v>1</v>
      </c>
      <c r="T3183">
        <v>1</v>
      </c>
      <c r="U3183">
        <v>5</v>
      </c>
      <c r="V3183">
        <v>305</v>
      </c>
      <c r="W3183" t="s">
        <v>41</v>
      </c>
      <c r="X3183" t="s">
        <v>16568</v>
      </c>
      <c r="Y3183" t="s">
        <v>6</v>
      </c>
      <c r="Z3183" s="1">
        <v>44796</v>
      </c>
      <c r="AA3183" s="2">
        <v>0.46858796296296296</v>
      </c>
      <c r="AB3183" s="2">
        <v>0.96165509259259263</v>
      </c>
      <c r="AC3183" t="s">
        <v>45</v>
      </c>
      <c r="AD3183" t="s">
        <v>44</v>
      </c>
      <c r="AE3183" t="s">
        <v>45</v>
      </c>
      <c r="AF3183">
        <v>61</v>
      </c>
    </row>
    <row r="3184" spans="1:32">
      <c r="A3184">
        <v>5033</v>
      </c>
      <c r="B3184">
        <v>4133</v>
      </c>
      <c r="C3184" t="s">
        <v>385</v>
      </c>
      <c r="D3184" t="s">
        <v>1528</v>
      </c>
      <c r="E3184" t="s">
        <v>48</v>
      </c>
      <c r="F3184" t="s">
        <v>16569</v>
      </c>
      <c r="G3184" t="s">
        <v>16570</v>
      </c>
      <c r="H3184" t="s">
        <v>904</v>
      </c>
      <c r="I3184" s="1">
        <v>22203</v>
      </c>
      <c r="J3184" t="s">
        <v>16571</v>
      </c>
      <c r="K3184" t="s">
        <v>16572</v>
      </c>
      <c r="L3184">
        <v>23975</v>
      </c>
      <c r="M3184" t="s">
        <v>904</v>
      </c>
      <c r="N3184" s="1">
        <v>44650</v>
      </c>
      <c r="O3184" s="1">
        <v>44653</v>
      </c>
      <c r="P3184">
        <v>40</v>
      </c>
      <c r="Q3184">
        <v>2</v>
      </c>
      <c r="R3184" t="s">
        <v>53</v>
      </c>
      <c r="S3184">
        <v>3</v>
      </c>
      <c r="T3184">
        <v>0</v>
      </c>
      <c r="U3184">
        <v>3</v>
      </c>
      <c r="V3184">
        <v>417</v>
      </c>
      <c r="W3184" t="s">
        <v>54</v>
      </c>
      <c r="X3184" t="s">
        <v>16573</v>
      </c>
      <c r="Y3184" t="s">
        <v>65</v>
      </c>
      <c r="Z3184" s="1">
        <v>44614</v>
      </c>
      <c r="AA3184" s="2">
        <v>3.3333333333333335E-3</v>
      </c>
      <c r="AB3184" s="2">
        <v>0.17950231481481482</v>
      </c>
      <c r="AC3184" t="s">
        <v>45</v>
      </c>
      <c r="AD3184" t="s">
        <v>44</v>
      </c>
      <c r="AE3184" t="s">
        <v>45</v>
      </c>
      <c r="AF3184">
        <v>139</v>
      </c>
    </row>
    <row r="3185" spans="1:32">
      <c r="A3185">
        <v>5034</v>
      </c>
      <c r="B3185">
        <v>4134</v>
      </c>
      <c r="C3185" t="s">
        <v>1771</v>
      </c>
      <c r="D3185" t="s">
        <v>4697</v>
      </c>
      <c r="E3185" t="s">
        <v>34</v>
      </c>
      <c r="F3185" t="s">
        <v>16574</v>
      </c>
      <c r="G3185" t="s">
        <v>16575</v>
      </c>
      <c r="H3185" t="s">
        <v>164</v>
      </c>
      <c r="I3185" s="1">
        <v>16089</v>
      </c>
      <c r="J3185" t="s">
        <v>16576</v>
      </c>
      <c r="K3185" t="s">
        <v>16577</v>
      </c>
      <c r="L3185">
        <v>44826</v>
      </c>
      <c r="M3185" t="s">
        <v>164</v>
      </c>
      <c r="N3185" s="1">
        <v>44722</v>
      </c>
      <c r="O3185" s="1">
        <v>44725</v>
      </c>
      <c r="P3185">
        <v>95</v>
      </c>
      <c r="Q3185">
        <v>4</v>
      </c>
      <c r="R3185" t="s">
        <v>63</v>
      </c>
      <c r="S3185">
        <v>1</v>
      </c>
      <c r="T3185">
        <v>0</v>
      </c>
      <c r="U3185">
        <v>3</v>
      </c>
      <c r="V3185">
        <v>255</v>
      </c>
      <c r="W3185" t="s">
        <v>54</v>
      </c>
      <c r="X3185" t="s">
        <v>16578</v>
      </c>
      <c r="Y3185" t="s">
        <v>6</v>
      </c>
      <c r="Z3185" s="1">
        <v>44699</v>
      </c>
      <c r="AA3185" s="2">
        <v>2.3958333333333336E-3</v>
      </c>
      <c r="AB3185" s="2">
        <v>0.13469907407407408</v>
      </c>
      <c r="AC3185" t="s">
        <v>44</v>
      </c>
      <c r="AD3185" t="s">
        <v>44</v>
      </c>
      <c r="AE3185" t="s">
        <v>45</v>
      </c>
      <c r="AF3185">
        <v>85</v>
      </c>
    </row>
    <row r="3186" spans="1:32">
      <c r="A3186">
        <v>5036</v>
      </c>
      <c r="B3186">
        <v>4136</v>
      </c>
      <c r="C3186" t="s">
        <v>1328</v>
      </c>
      <c r="D3186" t="s">
        <v>591</v>
      </c>
      <c r="E3186" t="s">
        <v>48</v>
      </c>
      <c r="F3186" t="s">
        <v>16579</v>
      </c>
      <c r="G3186">
        <f>1-882-317-5847</f>
        <v>-7045</v>
      </c>
      <c r="H3186" t="s">
        <v>405</v>
      </c>
      <c r="I3186" s="1">
        <v>34807</v>
      </c>
      <c r="J3186" t="s">
        <v>16580</v>
      </c>
      <c r="K3186" t="s">
        <v>16581</v>
      </c>
      <c r="L3186">
        <v>11365</v>
      </c>
      <c r="M3186" t="s">
        <v>405</v>
      </c>
      <c r="N3186" s="1">
        <v>44901</v>
      </c>
      <c r="O3186" s="1">
        <v>44906</v>
      </c>
      <c r="P3186">
        <v>55</v>
      </c>
      <c r="Q3186">
        <v>3</v>
      </c>
      <c r="R3186" t="s">
        <v>53</v>
      </c>
      <c r="S3186">
        <v>4</v>
      </c>
      <c r="T3186">
        <v>1</v>
      </c>
      <c r="U3186">
        <v>5</v>
      </c>
      <c r="V3186">
        <v>715</v>
      </c>
      <c r="W3186" t="s">
        <v>54</v>
      </c>
      <c r="X3186" t="s">
        <v>16582</v>
      </c>
      <c r="Y3186" t="s">
        <v>6</v>
      </c>
      <c r="Z3186" s="1">
        <v>44888</v>
      </c>
      <c r="AA3186" s="2">
        <v>0.17065972222222223</v>
      </c>
      <c r="AB3186" s="2">
        <v>0.68258101851851849</v>
      </c>
      <c r="AC3186" t="s">
        <v>44</v>
      </c>
      <c r="AD3186" t="s">
        <v>44</v>
      </c>
      <c r="AE3186" t="s">
        <v>45</v>
      </c>
      <c r="AF3186">
        <v>143</v>
      </c>
    </row>
    <row r="3187" spans="1:32">
      <c r="A3187">
        <v>5037</v>
      </c>
      <c r="B3187">
        <v>4137</v>
      </c>
      <c r="C3187" t="s">
        <v>175</v>
      </c>
      <c r="D3187" t="s">
        <v>15339</v>
      </c>
      <c r="E3187" t="s">
        <v>48</v>
      </c>
      <c r="F3187" t="s">
        <v>16583</v>
      </c>
      <c r="G3187">
        <f>1-408-402-647</f>
        <v>-1456</v>
      </c>
      <c r="H3187" t="s">
        <v>129</v>
      </c>
      <c r="I3187" s="1">
        <v>17315</v>
      </c>
      <c r="J3187" t="s">
        <v>16584</v>
      </c>
      <c r="K3187" t="s">
        <v>16585</v>
      </c>
      <c r="L3187">
        <v>86753</v>
      </c>
      <c r="M3187" t="s">
        <v>129</v>
      </c>
      <c r="N3187" s="1">
        <v>44732</v>
      </c>
      <c r="O3187" s="1">
        <v>44735</v>
      </c>
      <c r="P3187">
        <v>10</v>
      </c>
      <c r="Q3187">
        <v>1</v>
      </c>
      <c r="R3187" t="s">
        <v>53</v>
      </c>
      <c r="S3187">
        <v>2</v>
      </c>
      <c r="T3187">
        <v>1</v>
      </c>
      <c r="U3187">
        <v>3</v>
      </c>
      <c r="V3187">
        <v>441</v>
      </c>
      <c r="W3187" t="s">
        <v>54</v>
      </c>
      <c r="X3187" t="s">
        <v>16586</v>
      </c>
      <c r="Y3187" t="s">
        <v>43</v>
      </c>
      <c r="Z3187" s="1">
        <v>44693</v>
      </c>
      <c r="AA3187" s="2">
        <v>0.48843750000000002</v>
      </c>
      <c r="AB3187" s="2">
        <v>0.4123148148148148</v>
      </c>
      <c r="AC3187" t="s">
        <v>44</v>
      </c>
      <c r="AD3187" t="s">
        <v>44</v>
      </c>
      <c r="AE3187" t="s">
        <v>45</v>
      </c>
      <c r="AF3187">
        <v>147</v>
      </c>
    </row>
    <row r="3188" spans="1:32">
      <c r="A3188">
        <v>5038</v>
      </c>
      <c r="B3188">
        <v>4138</v>
      </c>
      <c r="C3188" t="s">
        <v>2202</v>
      </c>
      <c r="D3188" t="s">
        <v>977</v>
      </c>
      <c r="E3188" t="s">
        <v>34</v>
      </c>
      <c r="F3188" t="s">
        <v>16587</v>
      </c>
      <c r="G3188" t="s">
        <v>16588</v>
      </c>
      <c r="H3188" t="s">
        <v>225</v>
      </c>
      <c r="I3188" s="1">
        <v>24580</v>
      </c>
      <c r="J3188" t="s">
        <v>16589</v>
      </c>
      <c r="K3188" t="s">
        <v>16590</v>
      </c>
      <c r="L3188">
        <v>6567</v>
      </c>
      <c r="M3188" t="s">
        <v>225</v>
      </c>
      <c r="N3188" s="1">
        <v>44693</v>
      </c>
      <c r="O3188" s="1">
        <v>44696</v>
      </c>
      <c r="P3188">
        <v>14</v>
      </c>
      <c r="Q3188">
        <v>1</v>
      </c>
      <c r="R3188" t="s">
        <v>63</v>
      </c>
      <c r="S3188">
        <v>2</v>
      </c>
      <c r="T3188">
        <v>2</v>
      </c>
      <c r="U3188">
        <v>3</v>
      </c>
      <c r="V3188">
        <v>219</v>
      </c>
      <c r="W3188" t="s">
        <v>41</v>
      </c>
      <c r="X3188" t="s">
        <v>16591</v>
      </c>
      <c r="Y3188" t="s">
        <v>43</v>
      </c>
      <c r="Z3188" s="1">
        <v>44672</v>
      </c>
      <c r="AA3188" s="2">
        <v>0.95918981481481491</v>
      </c>
      <c r="AB3188" s="2">
        <v>0.80300925925925926</v>
      </c>
      <c r="AC3188" t="s">
        <v>45</v>
      </c>
      <c r="AD3188" t="s">
        <v>44</v>
      </c>
      <c r="AE3188" t="s">
        <v>45</v>
      </c>
      <c r="AF3188">
        <v>73</v>
      </c>
    </row>
    <row r="3189" spans="1:32">
      <c r="A3189">
        <v>5039</v>
      </c>
      <c r="B3189">
        <v>4139</v>
      </c>
      <c r="C3189" t="s">
        <v>1913</v>
      </c>
      <c r="D3189" t="s">
        <v>675</v>
      </c>
      <c r="E3189" t="s">
        <v>48</v>
      </c>
      <c r="F3189" t="s">
        <v>16592</v>
      </c>
      <c r="G3189" t="s">
        <v>16593</v>
      </c>
      <c r="H3189" t="s">
        <v>171</v>
      </c>
      <c r="I3189" s="1">
        <v>22789</v>
      </c>
      <c r="J3189" t="s">
        <v>16594</v>
      </c>
      <c r="K3189" t="s">
        <v>16595</v>
      </c>
      <c r="L3189">
        <v>71146</v>
      </c>
      <c r="M3189" t="s">
        <v>171</v>
      </c>
      <c r="N3189" s="1">
        <v>44661</v>
      </c>
      <c r="O3189" s="1">
        <v>44664</v>
      </c>
      <c r="P3189">
        <v>25</v>
      </c>
      <c r="Q3189">
        <v>1</v>
      </c>
      <c r="R3189" t="s">
        <v>53</v>
      </c>
      <c r="S3189">
        <v>3</v>
      </c>
      <c r="T3189">
        <v>0</v>
      </c>
      <c r="U3189">
        <v>3</v>
      </c>
      <c r="V3189">
        <v>420</v>
      </c>
      <c r="W3189" t="s">
        <v>41</v>
      </c>
      <c r="X3189" t="s">
        <v>16596</v>
      </c>
      <c r="Y3189" t="s">
        <v>6</v>
      </c>
      <c r="Z3189" s="1">
        <v>44622</v>
      </c>
      <c r="AA3189" s="2">
        <v>0.89891203703703704</v>
      </c>
      <c r="AB3189" s="2">
        <v>0.75034722222222217</v>
      </c>
      <c r="AC3189" t="s">
        <v>45</v>
      </c>
      <c r="AD3189" t="s">
        <v>44</v>
      </c>
      <c r="AE3189" t="s">
        <v>44</v>
      </c>
      <c r="AF3189">
        <v>140</v>
      </c>
    </row>
    <row r="3190" spans="1:32">
      <c r="A3190">
        <v>5040</v>
      </c>
      <c r="B3190">
        <v>4140</v>
      </c>
      <c r="C3190" t="s">
        <v>160</v>
      </c>
      <c r="D3190" t="s">
        <v>5779</v>
      </c>
      <c r="E3190" t="s">
        <v>34</v>
      </c>
      <c r="F3190" t="s">
        <v>16597</v>
      </c>
      <c r="G3190" t="s">
        <v>16598</v>
      </c>
      <c r="H3190" t="s">
        <v>295</v>
      </c>
      <c r="I3190" s="1">
        <v>18622</v>
      </c>
      <c r="J3190" t="s">
        <v>16599</v>
      </c>
      <c r="K3190" t="s">
        <v>16600</v>
      </c>
      <c r="L3190">
        <v>42258</v>
      </c>
      <c r="M3190" t="s">
        <v>295</v>
      </c>
      <c r="N3190" s="1">
        <v>44670</v>
      </c>
      <c r="O3190" s="1">
        <v>44671</v>
      </c>
      <c r="P3190">
        <v>91</v>
      </c>
      <c r="Q3190">
        <v>4</v>
      </c>
      <c r="R3190" t="s">
        <v>53</v>
      </c>
      <c r="S3190">
        <v>4</v>
      </c>
      <c r="T3190">
        <v>1</v>
      </c>
      <c r="U3190">
        <v>1</v>
      </c>
      <c r="V3190">
        <v>139</v>
      </c>
      <c r="W3190" t="s">
        <v>54</v>
      </c>
      <c r="X3190" t="s">
        <v>16601</v>
      </c>
      <c r="Y3190" t="s">
        <v>65</v>
      </c>
      <c r="Z3190" s="1">
        <v>44661</v>
      </c>
      <c r="AA3190" s="2">
        <v>0.81826388888888879</v>
      </c>
      <c r="AB3190" s="2">
        <v>0.42420138888888892</v>
      </c>
      <c r="AC3190" t="s">
        <v>45</v>
      </c>
      <c r="AD3190" t="s">
        <v>45</v>
      </c>
      <c r="AE3190" t="s">
        <v>44</v>
      </c>
      <c r="AF3190">
        <v>139</v>
      </c>
    </row>
    <row r="3191" spans="1:32">
      <c r="A3191">
        <v>5041</v>
      </c>
      <c r="B3191">
        <v>4141</v>
      </c>
      <c r="C3191" t="s">
        <v>1802</v>
      </c>
      <c r="D3191" t="s">
        <v>3584</v>
      </c>
      <c r="E3191" t="s">
        <v>34</v>
      </c>
      <c r="F3191" t="s">
        <v>16602</v>
      </c>
      <c r="G3191" t="s">
        <v>16603</v>
      </c>
      <c r="H3191" t="s">
        <v>725</v>
      </c>
      <c r="I3191" s="1">
        <v>33362</v>
      </c>
      <c r="J3191" t="s">
        <v>16604</v>
      </c>
      <c r="K3191" t="s">
        <v>16605</v>
      </c>
      <c r="L3191">
        <v>57327</v>
      </c>
      <c r="M3191" t="s">
        <v>725</v>
      </c>
      <c r="N3191" s="1">
        <v>44883</v>
      </c>
      <c r="O3191" s="1">
        <v>44888</v>
      </c>
      <c r="P3191">
        <v>29</v>
      </c>
      <c r="Q3191">
        <v>2</v>
      </c>
      <c r="R3191" t="s">
        <v>63</v>
      </c>
      <c r="S3191">
        <v>1</v>
      </c>
      <c r="T3191">
        <v>1</v>
      </c>
      <c r="U3191">
        <v>5</v>
      </c>
      <c r="V3191">
        <v>305</v>
      </c>
      <c r="W3191" t="s">
        <v>41</v>
      </c>
      <c r="X3191" t="s">
        <v>16606</v>
      </c>
      <c r="Y3191" t="s">
        <v>6</v>
      </c>
      <c r="Z3191" s="1">
        <v>44852</v>
      </c>
      <c r="AA3191" s="2">
        <v>0.32027777777777777</v>
      </c>
      <c r="AB3191" s="2">
        <v>0.2810185185185185</v>
      </c>
      <c r="AC3191" t="s">
        <v>45</v>
      </c>
      <c r="AD3191" t="s">
        <v>44</v>
      </c>
      <c r="AE3191" t="s">
        <v>44</v>
      </c>
      <c r="AF3191">
        <v>61</v>
      </c>
    </row>
    <row r="3192" spans="1:32">
      <c r="A3192">
        <v>5042</v>
      </c>
      <c r="B3192">
        <v>4142</v>
      </c>
      <c r="C3192" t="s">
        <v>1050</v>
      </c>
      <c r="D3192" t="s">
        <v>5481</v>
      </c>
      <c r="E3192" t="s">
        <v>34</v>
      </c>
      <c r="F3192" t="s">
        <v>16607</v>
      </c>
      <c r="G3192" t="s">
        <v>16608</v>
      </c>
      <c r="H3192" t="s">
        <v>171</v>
      </c>
      <c r="I3192" s="1">
        <v>34428</v>
      </c>
      <c r="J3192" t="s">
        <v>16609</v>
      </c>
      <c r="K3192" t="s">
        <v>16610</v>
      </c>
      <c r="L3192">
        <v>19473</v>
      </c>
      <c r="M3192" t="s">
        <v>171</v>
      </c>
      <c r="N3192" s="1">
        <v>44779</v>
      </c>
      <c r="O3192" s="1">
        <v>44780</v>
      </c>
      <c r="P3192">
        <v>68</v>
      </c>
      <c r="Q3192">
        <v>3</v>
      </c>
      <c r="R3192" t="s">
        <v>63</v>
      </c>
      <c r="S3192">
        <v>4</v>
      </c>
      <c r="T3192">
        <v>0</v>
      </c>
      <c r="U3192">
        <v>1</v>
      </c>
      <c r="V3192">
        <v>67</v>
      </c>
      <c r="W3192" t="s">
        <v>54</v>
      </c>
      <c r="X3192" t="s">
        <v>16611</v>
      </c>
      <c r="Y3192" t="s">
        <v>43</v>
      </c>
      <c r="Z3192" s="1">
        <v>44753</v>
      </c>
      <c r="AA3192" s="2">
        <v>0.28127314814814813</v>
      </c>
      <c r="AB3192" s="2">
        <v>0.90601851851851845</v>
      </c>
      <c r="AC3192" t="s">
        <v>45</v>
      </c>
      <c r="AD3192" t="s">
        <v>44</v>
      </c>
      <c r="AE3192" t="s">
        <v>44</v>
      </c>
      <c r="AF3192">
        <v>67</v>
      </c>
    </row>
    <row r="3193" spans="1:32">
      <c r="A3193">
        <v>5044</v>
      </c>
      <c r="B3193">
        <v>4144</v>
      </c>
      <c r="C3193" t="s">
        <v>229</v>
      </c>
      <c r="D3193" t="s">
        <v>385</v>
      </c>
      <c r="E3193" t="s">
        <v>34</v>
      </c>
      <c r="F3193" t="s">
        <v>16612</v>
      </c>
      <c r="G3193" t="s">
        <v>16613</v>
      </c>
      <c r="H3193" t="s">
        <v>941</v>
      </c>
      <c r="I3193" s="1">
        <v>26337</v>
      </c>
      <c r="J3193" t="s">
        <v>16614</v>
      </c>
      <c r="K3193" t="s">
        <v>16615</v>
      </c>
      <c r="L3193">
        <v>25468</v>
      </c>
      <c r="M3193" t="s">
        <v>941</v>
      </c>
      <c r="N3193" s="1">
        <v>44846</v>
      </c>
      <c r="O3193" s="1">
        <v>44851</v>
      </c>
      <c r="P3193">
        <v>54</v>
      </c>
      <c r="Q3193">
        <v>3</v>
      </c>
      <c r="R3193" t="s">
        <v>40</v>
      </c>
      <c r="S3193">
        <v>1</v>
      </c>
      <c r="T3193">
        <v>2</v>
      </c>
      <c r="U3193">
        <v>5</v>
      </c>
      <c r="V3193">
        <v>1090</v>
      </c>
      <c r="W3193" t="s">
        <v>54</v>
      </c>
      <c r="X3193" t="s">
        <v>16616</v>
      </c>
      <c r="Y3193" t="s">
        <v>6</v>
      </c>
      <c r="Z3193" s="1">
        <v>44813</v>
      </c>
      <c r="AA3193" s="2">
        <v>0.79693287037037042</v>
      </c>
      <c r="AB3193" s="2">
        <v>8.5069444444444434E-2</v>
      </c>
      <c r="AC3193" t="s">
        <v>44</v>
      </c>
      <c r="AD3193" t="s">
        <v>45</v>
      </c>
      <c r="AE3193" t="s">
        <v>45</v>
      </c>
      <c r="AF3193">
        <v>218</v>
      </c>
    </row>
    <row r="3194" spans="1:32">
      <c r="A3194">
        <v>5046</v>
      </c>
      <c r="B3194">
        <v>4146</v>
      </c>
      <c r="C3194" t="s">
        <v>2481</v>
      </c>
      <c r="D3194" t="s">
        <v>5030</v>
      </c>
      <c r="E3194" t="s">
        <v>48</v>
      </c>
      <c r="F3194" t="s">
        <v>16617</v>
      </c>
      <c r="G3194" t="s">
        <v>16618</v>
      </c>
      <c r="H3194" t="s">
        <v>725</v>
      </c>
      <c r="I3194" s="1">
        <v>21003</v>
      </c>
      <c r="J3194" t="s">
        <v>16619</v>
      </c>
      <c r="K3194" t="s">
        <v>16620</v>
      </c>
      <c r="L3194">
        <v>15837</v>
      </c>
      <c r="M3194" t="s">
        <v>725</v>
      </c>
      <c r="N3194" s="1">
        <v>44818</v>
      </c>
      <c r="O3194" s="1">
        <v>44823</v>
      </c>
      <c r="P3194">
        <v>68</v>
      </c>
      <c r="Q3194">
        <v>3</v>
      </c>
      <c r="R3194" t="s">
        <v>63</v>
      </c>
      <c r="S3194">
        <v>4</v>
      </c>
      <c r="T3194">
        <v>2</v>
      </c>
      <c r="U3194">
        <v>5</v>
      </c>
      <c r="V3194">
        <v>430</v>
      </c>
      <c r="W3194" t="s">
        <v>54</v>
      </c>
      <c r="X3194" t="s">
        <v>16621</v>
      </c>
      <c r="Y3194" t="s">
        <v>81</v>
      </c>
      <c r="Z3194" s="1">
        <v>44813</v>
      </c>
      <c r="AA3194" s="2">
        <v>0.86296296296296304</v>
      </c>
      <c r="AB3194" s="2">
        <v>0.16453703703703704</v>
      </c>
      <c r="AC3194" t="s">
        <v>45</v>
      </c>
      <c r="AD3194" t="s">
        <v>44</v>
      </c>
      <c r="AE3194" t="s">
        <v>44</v>
      </c>
      <c r="AF3194">
        <v>86</v>
      </c>
    </row>
    <row r="3195" spans="1:32">
      <c r="A3195">
        <v>5047</v>
      </c>
      <c r="B3195">
        <v>4147</v>
      </c>
      <c r="C3195" t="s">
        <v>16622</v>
      </c>
      <c r="D3195" t="s">
        <v>435</v>
      </c>
      <c r="E3195" t="s">
        <v>48</v>
      </c>
      <c r="F3195" t="s">
        <v>16623</v>
      </c>
      <c r="G3195" t="s">
        <v>16624</v>
      </c>
      <c r="H3195" t="s">
        <v>1301</v>
      </c>
      <c r="I3195" s="1">
        <v>25052</v>
      </c>
      <c r="J3195" t="s">
        <v>16625</v>
      </c>
      <c r="K3195" t="s">
        <v>16626</v>
      </c>
      <c r="L3195">
        <v>69113</v>
      </c>
      <c r="M3195" t="s">
        <v>1301</v>
      </c>
      <c r="N3195" s="1">
        <v>44634</v>
      </c>
      <c r="O3195" s="1">
        <v>44635</v>
      </c>
      <c r="P3195">
        <v>22</v>
      </c>
      <c r="Q3195">
        <v>1</v>
      </c>
      <c r="R3195" t="s">
        <v>53</v>
      </c>
      <c r="S3195">
        <v>2</v>
      </c>
      <c r="T3195">
        <v>2</v>
      </c>
      <c r="U3195">
        <v>1</v>
      </c>
      <c r="V3195">
        <v>134</v>
      </c>
      <c r="W3195" t="s">
        <v>54</v>
      </c>
      <c r="X3195" t="s">
        <v>16627</v>
      </c>
      <c r="Y3195" t="s">
        <v>6</v>
      </c>
      <c r="Z3195" s="1">
        <v>44609</v>
      </c>
      <c r="AA3195" s="2">
        <v>6.7430555555555563E-2</v>
      </c>
      <c r="AB3195" s="2">
        <v>0.51193287037037039</v>
      </c>
      <c r="AC3195" t="s">
        <v>44</v>
      </c>
      <c r="AD3195" t="s">
        <v>44</v>
      </c>
      <c r="AE3195" t="s">
        <v>44</v>
      </c>
      <c r="AF3195">
        <v>134</v>
      </c>
    </row>
    <row r="3196" spans="1:32">
      <c r="A3196">
        <v>5049</v>
      </c>
      <c r="B3196">
        <v>4149</v>
      </c>
      <c r="C3196" t="s">
        <v>2522</v>
      </c>
      <c r="D3196" t="s">
        <v>469</v>
      </c>
      <c r="E3196" t="s">
        <v>34</v>
      </c>
      <c r="F3196" t="s">
        <v>16628</v>
      </c>
      <c r="G3196" t="s">
        <v>16629</v>
      </c>
      <c r="H3196" t="s">
        <v>94</v>
      </c>
      <c r="I3196" s="1">
        <v>26961</v>
      </c>
      <c r="J3196" t="s">
        <v>16630</v>
      </c>
      <c r="K3196" t="s">
        <v>16631</v>
      </c>
      <c r="L3196">
        <v>59562</v>
      </c>
      <c r="M3196" t="s">
        <v>94</v>
      </c>
      <c r="N3196" s="1">
        <v>44599</v>
      </c>
      <c r="O3196" s="1">
        <v>44604</v>
      </c>
      <c r="P3196">
        <v>50</v>
      </c>
      <c r="Q3196">
        <v>2</v>
      </c>
      <c r="R3196" t="s">
        <v>63</v>
      </c>
      <c r="S3196">
        <v>1</v>
      </c>
      <c r="T3196">
        <v>1</v>
      </c>
      <c r="U3196">
        <v>5</v>
      </c>
      <c r="V3196">
        <v>390</v>
      </c>
      <c r="W3196" t="s">
        <v>54</v>
      </c>
      <c r="X3196" t="s">
        <v>16632</v>
      </c>
      <c r="Y3196" t="s">
        <v>65</v>
      </c>
      <c r="Z3196" s="1">
        <v>44563</v>
      </c>
      <c r="AA3196" s="2">
        <v>0.45898148148148149</v>
      </c>
      <c r="AB3196" s="2">
        <v>0.9431018518518518</v>
      </c>
      <c r="AC3196" t="s">
        <v>45</v>
      </c>
      <c r="AD3196" t="s">
        <v>44</v>
      </c>
      <c r="AE3196" t="s">
        <v>44</v>
      </c>
      <c r="AF3196">
        <v>78</v>
      </c>
    </row>
    <row r="3197" spans="1:32">
      <c r="A3197">
        <v>5050</v>
      </c>
      <c r="B3197">
        <v>4150</v>
      </c>
      <c r="C3197" t="s">
        <v>881</v>
      </c>
      <c r="D3197" t="s">
        <v>16633</v>
      </c>
      <c r="E3197" t="s">
        <v>48</v>
      </c>
      <c r="F3197" t="s">
        <v>16634</v>
      </c>
      <c r="G3197" t="s">
        <v>16635</v>
      </c>
      <c r="H3197" t="s">
        <v>295</v>
      </c>
      <c r="I3197" s="1">
        <v>16648</v>
      </c>
      <c r="J3197" t="s">
        <v>16636</v>
      </c>
      <c r="K3197" t="s">
        <v>16637</v>
      </c>
      <c r="L3197">
        <v>46567</v>
      </c>
      <c r="M3197" t="s">
        <v>295</v>
      </c>
      <c r="N3197" s="1">
        <v>44943</v>
      </c>
      <c r="O3197" s="1">
        <v>44947</v>
      </c>
      <c r="P3197">
        <v>8</v>
      </c>
      <c r="Q3197">
        <v>1</v>
      </c>
      <c r="R3197" t="s">
        <v>63</v>
      </c>
      <c r="S3197">
        <v>4</v>
      </c>
      <c r="T3197">
        <v>1</v>
      </c>
      <c r="U3197">
        <v>4</v>
      </c>
      <c r="V3197">
        <v>304</v>
      </c>
      <c r="W3197" t="s">
        <v>41</v>
      </c>
      <c r="X3197" t="s">
        <v>16638</v>
      </c>
      <c r="Y3197" t="s">
        <v>65</v>
      </c>
      <c r="Z3197" s="1">
        <v>44918</v>
      </c>
      <c r="AA3197" s="2">
        <v>0.10240740740740741</v>
      </c>
      <c r="AB3197" s="2">
        <v>0.6893055555555555</v>
      </c>
      <c r="AC3197" t="s">
        <v>45</v>
      </c>
      <c r="AD3197" t="s">
        <v>44</v>
      </c>
      <c r="AE3197" t="s">
        <v>44</v>
      </c>
      <c r="AF3197">
        <v>76</v>
      </c>
    </row>
    <row r="3198" spans="1:32">
      <c r="A3198">
        <v>5051</v>
      </c>
      <c r="B3198">
        <v>4151</v>
      </c>
      <c r="C3198" t="s">
        <v>119</v>
      </c>
      <c r="D3198" t="s">
        <v>2788</v>
      </c>
      <c r="E3198" t="s">
        <v>48</v>
      </c>
      <c r="F3198" t="s">
        <v>16639</v>
      </c>
      <c r="G3198" t="s">
        <v>16640</v>
      </c>
      <c r="H3198" t="s">
        <v>457</v>
      </c>
      <c r="I3198" s="1">
        <v>32807</v>
      </c>
      <c r="J3198" t="s">
        <v>16641</v>
      </c>
      <c r="K3198" t="s">
        <v>16642</v>
      </c>
      <c r="L3198">
        <v>13681</v>
      </c>
      <c r="M3198" t="s">
        <v>457</v>
      </c>
      <c r="N3198" s="1">
        <v>44807</v>
      </c>
      <c r="O3198" s="1">
        <v>44809</v>
      </c>
      <c r="P3198">
        <v>92</v>
      </c>
      <c r="Q3198">
        <v>4</v>
      </c>
      <c r="R3198" t="s">
        <v>63</v>
      </c>
      <c r="S3198">
        <v>1</v>
      </c>
      <c r="T3198">
        <v>1</v>
      </c>
      <c r="U3198">
        <v>2</v>
      </c>
      <c r="V3198">
        <v>146</v>
      </c>
      <c r="W3198" t="s">
        <v>54</v>
      </c>
      <c r="X3198" t="s">
        <v>16643</v>
      </c>
      <c r="Y3198" t="s">
        <v>43</v>
      </c>
      <c r="Z3198" s="1">
        <v>44769</v>
      </c>
      <c r="AA3198" s="2">
        <v>0.16828703703703704</v>
      </c>
      <c r="AB3198" s="2">
        <v>4.9375000000000002E-2</v>
      </c>
      <c r="AC3198" t="s">
        <v>44</v>
      </c>
      <c r="AD3198" t="s">
        <v>45</v>
      </c>
      <c r="AE3198" t="s">
        <v>45</v>
      </c>
      <c r="AF3198">
        <v>73</v>
      </c>
    </row>
    <row r="3199" spans="1:32">
      <c r="A3199">
        <v>5052</v>
      </c>
      <c r="B3199">
        <v>4152</v>
      </c>
      <c r="C3199" t="s">
        <v>2415</v>
      </c>
      <c r="D3199" t="s">
        <v>3668</v>
      </c>
      <c r="E3199" t="s">
        <v>48</v>
      </c>
      <c r="F3199" t="s">
        <v>16644</v>
      </c>
      <c r="G3199" t="s">
        <v>16645</v>
      </c>
      <c r="H3199" t="s">
        <v>86</v>
      </c>
      <c r="I3199" s="1">
        <v>16597</v>
      </c>
      <c r="J3199" t="s">
        <v>16646</v>
      </c>
      <c r="K3199" t="s">
        <v>16647</v>
      </c>
      <c r="L3199">
        <v>18881</v>
      </c>
      <c r="M3199" t="s">
        <v>86</v>
      </c>
      <c r="N3199" s="1">
        <v>44651</v>
      </c>
      <c r="O3199" s="1">
        <v>44653</v>
      </c>
      <c r="P3199">
        <v>69</v>
      </c>
      <c r="Q3199">
        <v>3</v>
      </c>
      <c r="R3199" t="s">
        <v>40</v>
      </c>
      <c r="S3199">
        <v>1</v>
      </c>
      <c r="T3199">
        <v>1</v>
      </c>
      <c r="U3199">
        <v>2</v>
      </c>
      <c r="V3199">
        <v>472</v>
      </c>
      <c r="W3199" t="s">
        <v>41</v>
      </c>
      <c r="X3199" t="s">
        <v>16648</v>
      </c>
      <c r="Y3199" t="s">
        <v>81</v>
      </c>
      <c r="Z3199" s="1">
        <v>44617</v>
      </c>
      <c r="AA3199" s="2">
        <v>0.58748842592592598</v>
      </c>
      <c r="AB3199" s="2">
        <v>0.37332175925925926</v>
      </c>
      <c r="AC3199" t="s">
        <v>44</v>
      </c>
      <c r="AD3199" t="s">
        <v>44</v>
      </c>
      <c r="AE3199" t="s">
        <v>44</v>
      </c>
      <c r="AF3199">
        <v>236</v>
      </c>
    </row>
    <row r="3200" spans="1:32">
      <c r="A3200">
        <v>5054</v>
      </c>
      <c r="B3200">
        <v>4154</v>
      </c>
      <c r="C3200" t="s">
        <v>1759</v>
      </c>
      <c r="D3200" t="s">
        <v>1298</v>
      </c>
      <c r="E3200" t="s">
        <v>34</v>
      </c>
      <c r="F3200" t="s">
        <v>16649</v>
      </c>
      <c r="G3200" t="s">
        <v>16650</v>
      </c>
      <c r="H3200" t="s">
        <v>272</v>
      </c>
      <c r="I3200" s="1">
        <v>22086</v>
      </c>
      <c r="J3200" t="s">
        <v>16651</v>
      </c>
      <c r="K3200" t="s">
        <v>16652</v>
      </c>
      <c r="L3200">
        <v>21141</v>
      </c>
      <c r="M3200" t="s">
        <v>272</v>
      </c>
      <c r="N3200" s="1">
        <v>44920</v>
      </c>
      <c r="O3200" s="1">
        <v>44924</v>
      </c>
      <c r="P3200">
        <v>82</v>
      </c>
      <c r="Q3200">
        <v>4</v>
      </c>
      <c r="R3200" t="s">
        <v>53</v>
      </c>
      <c r="S3200">
        <v>4</v>
      </c>
      <c r="T3200">
        <v>2</v>
      </c>
      <c r="U3200">
        <v>4</v>
      </c>
      <c r="V3200">
        <v>532</v>
      </c>
      <c r="W3200" t="s">
        <v>41</v>
      </c>
      <c r="X3200" t="s">
        <v>16653</v>
      </c>
      <c r="Y3200" t="s">
        <v>43</v>
      </c>
      <c r="Z3200" s="1">
        <v>44910</v>
      </c>
      <c r="AA3200" s="2">
        <v>0.72994212962962957</v>
      </c>
      <c r="AB3200" s="2">
        <v>0.90138888888888891</v>
      </c>
      <c r="AC3200" t="s">
        <v>44</v>
      </c>
      <c r="AD3200" t="s">
        <v>44</v>
      </c>
      <c r="AE3200" t="s">
        <v>45</v>
      </c>
      <c r="AF3200">
        <v>133</v>
      </c>
    </row>
    <row r="3201" spans="1:32">
      <c r="A3201">
        <v>5055</v>
      </c>
      <c r="B3201">
        <v>4155</v>
      </c>
      <c r="C3201" t="s">
        <v>6078</v>
      </c>
      <c r="D3201" t="s">
        <v>3912</v>
      </c>
      <c r="E3201" t="s">
        <v>48</v>
      </c>
      <c r="F3201" t="s">
        <v>16654</v>
      </c>
      <c r="G3201" t="s">
        <v>16655</v>
      </c>
      <c r="H3201" t="s">
        <v>692</v>
      </c>
      <c r="I3201" s="1">
        <v>26092</v>
      </c>
      <c r="J3201" t="s">
        <v>16656</v>
      </c>
      <c r="K3201" t="s">
        <v>16657</v>
      </c>
      <c r="L3201">
        <v>4681</v>
      </c>
      <c r="M3201" t="s">
        <v>692</v>
      </c>
      <c r="N3201" s="1">
        <v>44758</v>
      </c>
      <c r="O3201" s="1">
        <v>44759</v>
      </c>
      <c r="P3201">
        <v>56</v>
      </c>
      <c r="Q3201">
        <v>3</v>
      </c>
      <c r="R3201" t="s">
        <v>63</v>
      </c>
      <c r="S3201">
        <v>3</v>
      </c>
      <c r="T3201">
        <v>2</v>
      </c>
      <c r="U3201">
        <v>1</v>
      </c>
      <c r="V3201">
        <v>64</v>
      </c>
      <c r="W3201" t="s">
        <v>41</v>
      </c>
      <c r="X3201" t="s">
        <v>16658</v>
      </c>
      <c r="Y3201" t="s">
        <v>43</v>
      </c>
      <c r="Z3201" s="1">
        <v>44730</v>
      </c>
      <c r="AA3201" s="2">
        <v>0.72506944444444443</v>
      </c>
      <c r="AB3201" s="2">
        <v>0.19347222222222224</v>
      </c>
      <c r="AC3201" t="s">
        <v>45</v>
      </c>
      <c r="AD3201" t="s">
        <v>45</v>
      </c>
      <c r="AE3201" t="s">
        <v>44</v>
      </c>
      <c r="AF3201">
        <v>64</v>
      </c>
    </row>
    <row r="3202" spans="1:32">
      <c r="A3202">
        <v>5056</v>
      </c>
      <c r="B3202">
        <v>4156</v>
      </c>
      <c r="C3202" t="s">
        <v>6248</v>
      </c>
      <c r="D3202" t="s">
        <v>12489</v>
      </c>
      <c r="E3202" t="s">
        <v>34</v>
      </c>
      <c r="F3202" t="s">
        <v>16659</v>
      </c>
      <c r="G3202" t="s">
        <v>16660</v>
      </c>
      <c r="H3202" t="s">
        <v>1251</v>
      </c>
      <c r="I3202" s="1">
        <v>35524</v>
      </c>
      <c r="J3202" t="s">
        <v>16661</v>
      </c>
      <c r="K3202" t="s">
        <v>16662</v>
      </c>
      <c r="L3202">
        <v>85267</v>
      </c>
      <c r="M3202" t="s">
        <v>1251</v>
      </c>
      <c r="N3202" s="1">
        <v>44783</v>
      </c>
      <c r="O3202" s="1">
        <v>44785</v>
      </c>
      <c r="P3202">
        <v>90</v>
      </c>
      <c r="Q3202">
        <v>4</v>
      </c>
      <c r="R3202" t="s">
        <v>40</v>
      </c>
      <c r="S3202">
        <v>3</v>
      </c>
      <c r="T3202">
        <v>1</v>
      </c>
      <c r="U3202">
        <v>2</v>
      </c>
      <c r="V3202">
        <v>484</v>
      </c>
      <c r="W3202" t="s">
        <v>54</v>
      </c>
      <c r="X3202" t="s">
        <v>16663</v>
      </c>
      <c r="Y3202" t="s">
        <v>43</v>
      </c>
      <c r="Z3202" s="1">
        <v>44761</v>
      </c>
      <c r="AA3202" s="2">
        <v>0.27881944444444445</v>
      </c>
      <c r="AB3202" s="2">
        <v>0.55670138888888887</v>
      </c>
      <c r="AC3202" t="s">
        <v>45</v>
      </c>
      <c r="AD3202" t="s">
        <v>45</v>
      </c>
      <c r="AE3202" t="s">
        <v>44</v>
      </c>
      <c r="AF3202">
        <v>242</v>
      </c>
    </row>
    <row r="3203" spans="1:32">
      <c r="A3203">
        <v>5057</v>
      </c>
      <c r="B3203">
        <v>4157</v>
      </c>
      <c r="C3203" t="s">
        <v>1895</v>
      </c>
      <c r="D3203" t="s">
        <v>57</v>
      </c>
      <c r="E3203" t="s">
        <v>34</v>
      </c>
      <c r="F3203" t="s">
        <v>16664</v>
      </c>
      <c r="G3203" t="s">
        <v>16665</v>
      </c>
      <c r="H3203" t="s">
        <v>295</v>
      </c>
      <c r="I3203" s="1">
        <v>30447</v>
      </c>
      <c r="J3203" t="s">
        <v>16666</v>
      </c>
      <c r="K3203" t="s">
        <v>16667</v>
      </c>
      <c r="L3203">
        <v>16392</v>
      </c>
      <c r="M3203" t="s">
        <v>295</v>
      </c>
      <c r="N3203" s="1">
        <v>44833</v>
      </c>
      <c r="O3203" s="1">
        <v>44834</v>
      </c>
      <c r="P3203">
        <v>100</v>
      </c>
      <c r="Q3203">
        <v>4</v>
      </c>
      <c r="R3203" t="s">
        <v>53</v>
      </c>
      <c r="S3203">
        <v>4</v>
      </c>
      <c r="T3203">
        <v>1</v>
      </c>
      <c r="U3203">
        <v>1</v>
      </c>
      <c r="V3203">
        <v>148</v>
      </c>
      <c r="W3203" t="s">
        <v>41</v>
      </c>
      <c r="X3203" t="s">
        <v>16668</v>
      </c>
      <c r="Y3203" t="s">
        <v>81</v>
      </c>
      <c r="Z3203" s="1">
        <v>44812</v>
      </c>
      <c r="AA3203" s="2">
        <v>0.12859953703703705</v>
      </c>
      <c r="AB3203" s="2">
        <v>0.26234953703703706</v>
      </c>
      <c r="AC3203" t="s">
        <v>45</v>
      </c>
      <c r="AD3203" t="s">
        <v>44</v>
      </c>
      <c r="AE3203" t="s">
        <v>45</v>
      </c>
      <c r="AF3203">
        <v>148</v>
      </c>
    </row>
    <row r="3204" spans="1:32">
      <c r="A3204">
        <v>5059</v>
      </c>
      <c r="B3204">
        <v>4159</v>
      </c>
      <c r="C3204" t="s">
        <v>5587</v>
      </c>
      <c r="D3204" t="s">
        <v>4451</v>
      </c>
      <c r="E3204" t="s">
        <v>48</v>
      </c>
      <c r="F3204" t="s">
        <v>16669</v>
      </c>
      <c r="G3204" t="s">
        <v>16670</v>
      </c>
      <c r="H3204" t="s">
        <v>122</v>
      </c>
      <c r="I3204" s="1">
        <v>24005</v>
      </c>
      <c r="J3204" t="s">
        <v>16671</v>
      </c>
      <c r="K3204" t="s">
        <v>16672</v>
      </c>
      <c r="L3204">
        <v>64378</v>
      </c>
      <c r="M3204" t="s">
        <v>122</v>
      </c>
      <c r="N3204" s="1">
        <v>44855</v>
      </c>
      <c r="O3204" s="1">
        <v>44860</v>
      </c>
      <c r="P3204">
        <v>82</v>
      </c>
      <c r="Q3204">
        <v>4</v>
      </c>
      <c r="R3204" t="s">
        <v>53</v>
      </c>
      <c r="S3204">
        <v>1</v>
      </c>
      <c r="T3204">
        <v>0</v>
      </c>
      <c r="U3204">
        <v>5</v>
      </c>
      <c r="V3204">
        <v>665</v>
      </c>
      <c r="W3204" t="s">
        <v>54</v>
      </c>
      <c r="X3204" t="s">
        <v>16673</v>
      </c>
      <c r="Y3204" t="s">
        <v>65</v>
      </c>
      <c r="Z3204" s="1">
        <v>44818</v>
      </c>
      <c r="AA3204" s="2">
        <v>0.25526620370370373</v>
      </c>
      <c r="AB3204" s="2">
        <v>0.85112268518518519</v>
      </c>
      <c r="AC3204" t="s">
        <v>44</v>
      </c>
      <c r="AD3204" t="s">
        <v>45</v>
      </c>
      <c r="AE3204" t="s">
        <v>45</v>
      </c>
      <c r="AF3204">
        <v>133</v>
      </c>
    </row>
    <row r="3205" spans="1:32">
      <c r="A3205">
        <v>5060</v>
      </c>
      <c r="B3205">
        <v>4160</v>
      </c>
      <c r="C3205" t="s">
        <v>602</v>
      </c>
      <c r="D3205" t="s">
        <v>2111</v>
      </c>
      <c r="E3205" t="s">
        <v>48</v>
      </c>
      <c r="F3205" t="s">
        <v>13228</v>
      </c>
      <c r="G3205" t="s">
        <v>16674</v>
      </c>
      <c r="H3205" t="s">
        <v>1301</v>
      </c>
      <c r="I3205" s="1">
        <v>38681</v>
      </c>
      <c r="J3205" t="s">
        <v>16675</v>
      </c>
      <c r="K3205" t="s">
        <v>16676</v>
      </c>
      <c r="L3205">
        <v>71759</v>
      </c>
      <c r="M3205" t="s">
        <v>1301</v>
      </c>
      <c r="N3205" s="1">
        <v>44857</v>
      </c>
      <c r="O3205" s="1">
        <v>44858</v>
      </c>
      <c r="P3205">
        <v>60</v>
      </c>
      <c r="Q3205">
        <v>3</v>
      </c>
      <c r="R3205" t="s">
        <v>40</v>
      </c>
      <c r="S3205">
        <v>3</v>
      </c>
      <c r="T3205">
        <v>2</v>
      </c>
      <c r="U3205">
        <v>1</v>
      </c>
      <c r="V3205">
        <v>205</v>
      </c>
      <c r="W3205" t="s">
        <v>41</v>
      </c>
      <c r="X3205" t="s">
        <v>16677</v>
      </c>
      <c r="Y3205" t="s">
        <v>65</v>
      </c>
      <c r="Z3205" s="1">
        <v>44824</v>
      </c>
      <c r="AA3205" s="2">
        <v>6.2222222222222227E-2</v>
      </c>
      <c r="AB3205" s="2">
        <v>0.35711805555555554</v>
      </c>
      <c r="AC3205" t="s">
        <v>45</v>
      </c>
      <c r="AD3205" t="s">
        <v>44</v>
      </c>
      <c r="AE3205" t="s">
        <v>45</v>
      </c>
      <c r="AF3205">
        <v>205</v>
      </c>
    </row>
    <row r="3206" spans="1:32">
      <c r="A3206">
        <v>5063</v>
      </c>
      <c r="B3206">
        <v>4163</v>
      </c>
      <c r="C3206" t="s">
        <v>15420</v>
      </c>
      <c r="D3206" t="s">
        <v>2369</v>
      </c>
      <c r="E3206" t="s">
        <v>34</v>
      </c>
      <c r="F3206" t="s">
        <v>16678</v>
      </c>
      <c r="G3206" t="s">
        <v>16679</v>
      </c>
      <c r="H3206" t="s">
        <v>537</v>
      </c>
      <c r="I3206" s="1">
        <v>30454</v>
      </c>
      <c r="J3206" t="s">
        <v>16680</v>
      </c>
      <c r="K3206" t="s">
        <v>16681</v>
      </c>
      <c r="L3206">
        <v>1139</v>
      </c>
      <c r="M3206" t="s">
        <v>537</v>
      </c>
      <c r="N3206" s="1">
        <v>44732</v>
      </c>
      <c r="O3206" s="1">
        <v>44737</v>
      </c>
      <c r="P3206">
        <v>28</v>
      </c>
      <c r="Q3206">
        <v>2</v>
      </c>
      <c r="R3206" t="s">
        <v>53</v>
      </c>
      <c r="S3206">
        <v>3</v>
      </c>
      <c r="T3206">
        <v>1</v>
      </c>
      <c r="U3206">
        <v>5</v>
      </c>
      <c r="V3206">
        <v>720</v>
      </c>
      <c r="W3206" t="s">
        <v>54</v>
      </c>
      <c r="X3206" t="s">
        <v>16682</v>
      </c>
      <c r="Y3206" t="s">
        <v>6</v>
      </c>
      <c r="Z3206" s="1">
        <v>44696</v>
      </c>
      <c r="AA3206" s="2">
        <v>0.19231481481481483</v>
      </c>
      <c r="AB3206" s="2">
        <v>0.5255671296296297</v>
      </c>
      <c r="AC3206" t="s">
        <v>44</v>
      </c>
      <c r="AD3206" t="s">
        <v>44</v>
      </c>
      <c r="AE3206" t="s">
        <v>45</v>
      </c>
      <c r="AF3206">
        <v>144</v>
      </c>
    </row>
    <row r="3207" spans="1:32">
      <c r="A3207">
        <v>5064</v>
      </c>
      <c r="B3207">
        <v>4164</v>
      </c>
      <c r="C3207" t="s">
        <v>16683</v>
      </c>
      <c r="D3207" t="s">
        <v>2213</v>
      </c>
      <c r="E3207" t="s">
        <v>48</v>
      </c>
      <c r="F3207" t="s">
        <v>16684</v>
      </c>
      <c r="G3207" t="s">
        <v>16685</v>
      </c>
      <c r="H3207" t="s">
        <v>330</v>
      </c>
      <c r="I3207" s="1">
        <v>36533</v>
      </c>
      <c r="J3207" t="s">
        <v>16686</v>
      </c>
      <c r="K3207" t="s">
        <v>16687</v>
      </c>
      <c r="L3207">
        <v>45472</v>
      </c>
      <c r="M3207" t="s">
        <v>330</v>
      </c>
      <c r="N3207" s="1">
        <v>44922</v>
      </c>
      <c r="O3207" s="1">
        <v>44927</v>
      </c>
      <c r="P3207">
        <v>52</v>
      </c>
      <c r="Q3207">
        <v>3</v>
      </c>
      <c r="R3207" t="s">
        <v>53</v>
      </c>
      <c r="S3207">
        <v>3</v>
      </c>
      <c r="T3207">
        <v>2</v>
      </c>
      <c r="U3207">
        <v>5</v>
      </c>
      <c r="V3207">
        <v>675</v>
      </c>
      <c r="W3207" t="s">
        <v>54</v>
      </c>
      <c r="X3207" t="s">
        <v>16688</v>
      </c>
      <c r="Y3207" t="s">
        <v>65</v>
      </c>
      <c r="Z3207" s="1">
        <v>44894</v>
      </c>
      <c r="AA3207" s="2">
        <v>0.63715277777777779</v>
      </c>
      <c r="AB3207" s="2">
        <v>0.83546296296296296</v>
      </c>
      <c r="AC3207" t="s">
        <v>44</v>
      </c>
      <c r="AD3207" t="s">
        <v>45</v>
      </c>
      <c r="AE3207" t="s">
        <v>44</v>
      </c>
      <c r="AF3207">
        <v>135</v>
      </c>
    </row>
    <row r="3208" spans="1:32">
      <c r="A3208">
        <v>5068</v>
      </c>
      <c r="B3208">
        <v>4168</v>
      </c>
      <c r="C3208" t="s">
        <v>46</v>
      </c>
      <c r="D3208" t="s">
        <v>9501</v>
      </c>
      <c r="E3208" t="s">
        <v>48</v>
      </c>
      <c r="F3208" t="s">
        <v>16689</v>
      </c>
      <c r="G3208" t="s">
        <v>16690</v>
      </c>
      <c r="H3208" t="s">
        <v>129</v>
      </c>
      <c r="I3208" s="1">
        <v>24245</v>
      </c>
      <c r="J3208" t="s">
        <v>16691</v>
      </c>
      <c r="K3208" t="s">
        <v>16692</v>
      </c>
      <c r="L3208">
        <v>16503</v>
      </c>
      <c r="M3208" t="s">
        <v>129</v>
      </c>
      <c r="N3208" s="1">
        <v>44606</v>
      </c>
      <c r="O3208" s="1">
        <v>44609</v>
      </c>
      <c r="P3208">
        <v>22</v>
      </c>
      <c r="Q3208">
        <v>1</v>
      </c>
      <c r="R3208" t="s">
        <v>53</v>
      </c>
      <c r="S3208">
        <v>2</v>
      </c>
      <c r="T3208">
        <v>2</v>
      </c>
      <c r="U3208">
        <v>3</v>
      </c>
      <c r="V3208">
        <v>429</v>
      </c>
      <c r="W3208" t="s">
        <v>54</v>
      </c>
      <c r="X3208" t="s">
        <v>16693</v>
      </c>
      <c r="Y3208" t="s">
        <v>6</v>
      </c>
      <c r="Z3208" s="1">
        <v>44587</v>
      </c>
      <c r="AA3208" s="2">
        <v>0.89060185185185192</v>
      </c>
      <c r="AB3208" s="2">
        <v>0.6764930555555555</v>
      </c>
      <c r="AC3208" t="s">
        <v>45</v>
      </c>
      <c r="AD3208" t="s">
        <v>45</v>
      </c>
      <c r="AE3208" t="s">
        <v>44</v>
      </c>
      <c r="AF3208">
        <v>143</v>
      </c>
    </row>
    <row r="3209" spans="1:32">
      <c r="A3209">
        <v>5069</v>
      </c>
      <c r="B3209">
        <v>4169</v>
      </c>
      <c r="C3209" t="s">
        <v>9609</v>
      </c>
      <c r="D3209" t="s">
        <v>140</v>
      </c>
      <c r="E3209" t="s">
        <v>34</v>
      </c>
      <c r="F3209" t="s">
        <v>16694</v>
      </c>
      <c r="G3209" t="s">
        <v>16695</v>
      </c>
      <c r="H3209" t="s">
        <v>295</v>
      </c>
      <c r="I3209" s="1">
        <v>27609</v>
      </c>
      <c r="J3209" t="s">
        <v>16696</v>
      </c>
      <c r="K3209" t="s">
        <v>16697</v>
      </c>
      <c r="L3209">
        <v>43732</v>
      </c>
      <c r="M3209" t="s">
        <v>295</v>
      </c>
      <c r="N3209" s="1">
        <v>44599</v>
      </c>
      <c r="O3209" s="1">
        <v>44601</v>
      </c>
      <c r="P3209">
        <v>71</v>
      </c>
      <c r="Q3209">
        <v>3</v>
      </c>
      <c r="R3209" t="s">
        <v>63</v>
      </c>
      <c r="S3209">
        <v>1</v>
      </c>
      <c r="T3209">
        <v>1</v>
      </c>
      <c r="U3209">
        <v>2</v>
      </c>
      <c r="V3209">
        <v>132</v>
      </c>
      <c r="W3209" t="s">
        <v>54</v>
      </c>
      <c r="X3209" t="s">
        <v>16698</v>
      </c>
      <c r="Y3209" t="s">
        <v>6</v>
      </c>
      <c r="Z3209" s="1">
        <v>44575</v>
      </c>
      <c r="AA3209" s="2">
        <v>0.10166666666666667</v>
      </c>
      <c r="AB3209" s="2">
        <v>0.94063657407407408</v>
      </c>
      <c r="AC3209" t="s">
        <v>45</v>
      </c>
      <c r="AD3209" t="s">
        <v>44</v>
      </c>
      <c r="AE3209" t="s">
        <v>45</v>
      </c>
      <c r="AF3209">
        <v>66</v>
      </c>
    </row>
    <row r="3210" spans="1:32">
      <c r="A3210">
        <v>5070</v>
      </c>
      <c r="B3210">
        <v>4170</v>
      </c>
      <c r="C3210" t="s">
        <v>9271</v>
      </c>
      <c r="D3210" t="s">
        <v>13905</v>
      </c>
      <c r="E3210" t="s">
        <v>34</v>
      </c>
      <c r="F3210" t="s">
        <v>16699</v>
      </c>
      <c r="G3210" t="s">
        <v>16700</v>
      </c>
      <c r="H3210" t="s">
        <v>317</v>
      </c>
      <c r="I3210" s="1">
        <v>17192</v>
      </c>
      <c r="J3210" t="s">
        <v>16701</v>
      </c>
      <c r="K3210" t="s">
        <v>16702</v>
      </c>
      <c r="L3210">
        <v>68034</v>
      </c>
      <c r="M3210" t="s">
        <v>317</v>
      </c>
      <c r="N3210" s="1">
        <v>44617</v>
      </c>
      <c r="O3210" s="1">
        <v>44618</v>
      </c>
      <c r="P3210">
        <v>67</v>
      </c>
      <c r="Q3210">
        <v>3</v>
      </c>
      <c r="R3210" t="s">
        <v>53</v>
      </c>
      <c r="S3210">
        <v>4</v>
      </c>
      <c r="T3210">
        <v>1</v>
      </c>
      <c r="U3210">
        <v>1</v>
      </c>
      <c r="V3210">
        <v>142</v>
      </c>
      <c r="W3210" t="s">
        <v>41</v>
      </c>
      <c r="X3210" t="s">
        <v>16703</v>
      </c>
      <c r="Y3210" t="s">
        <v>65</v>
      </c>
      <c r="Z3210" s="1">
        <v>44601</v>
      </c>
      <c r="AA3210" s="2">
        <v>0.15481481481481482</v>
      </c>
      <c r="AB3210" s="2">
        <v>9.8645833333333335E-2</v>
      </c>
      <c r="AC3210" t="s">
        <v>45</v>
      </c>
      <c r="AD3210" t="s">
        <v>44</v>
      </c>
      <c r="AE3210" t="s">
        <v>44</v>
      </c>
      <c r="AF3210">
        <v>142</v>
      </c>
    </row>
    <row r="3211" spans="1:32">
      <c r="A3211">
        <v>5071</v>
      </c>
      <c r="B3211">
        <v>4171</v>
      </c>
      <c r="C3211" t="s">
        <v>3766</v>
      </c>
      <c r="D3211" t="s">
        <v>9265</v>
      </c>
      <c r="E3211" t="s">
        <v>48</v>
      </c>
      <c r="F3211" t="s">
        <v>2370</v>
      </c>
      <c r="G3211" t="s">
        <v>16704</v>
      </c>
      <c r="H3211" t="s">
        <v>171</v>
      </c>
      <c r="I3211" s="1">
        <v>33845</v>
      </c>
      <c r="J3211" t="s">
        <v>16705</v>
      </c>
      <c r="K3211" t="s">
        <v>16706</v>
      </c>
      <c r="L3211">
        <v>61343</v>
      </c>
      <c r="M3211" t="s">
        <v>171</v>
      </c>
      <c r="N3211" s="1">
        <v>44951</v>
      </c>
      <c r="O3211" s="1">
        <v>44952</v>
      </c>
      <c r="P3211">
        <v>99</v>
      </c>
      <c r="Q3211">
        <v>4</v>
      </c>
      <c r="R3211" t="s">
        <v>40</v>
      </c>
      <c r="S3211">
        <v>4</v>
      </c>
      <c r="T3211">
        <v>1</v>
      </c>
      <c r="U3211">
        <v>1</v>
      </c>
      <c r="V3211">
        <v>243</v>
      </c>
      <c r="W3211" t="s">
        <v>54</v>
      </c>
      <c r="X3211" t="s">
        <v>16707</v>
      </c>
      <c r="Y3211" t="s">
        <v>6</v>
      </c>
      <c r="Z3211" s="1">
        <v>44922</v>
      </c>
      <c r="AA3211" s="2">
        <v>0.18097222222222223</v>
      </c>
      <c r="AB3211" s="2">
        <v>0.36520833333333336</v>
      </c>
      <c r="AC3211" t="s">
        <v>44</v>
      </c>
      <c r="AD3211" t="s">
        <v>45</v>
      </c>
      <c r="AE3211" t="s">
        <v>44</v>
      </c>
      <c r="AF3211">
        <v>243</v>
      </c>
    </row>
    <row r="3212" spans="1:32">
      <c r="A3212">
        <v>5072</v>
      </c>
      <c r="B3212">
        <v>4172</v>
      </c>
      <c r="C3212" t="s">
        <v>183</v>
      </c>
      <c r="D3212" t="s">
        <v>2844</v>
      </c>
      <c r="E3212" t="s">
        <v>48</v>
      </c>
      <c r="F3212" t="s">
        <v>16708</v>
      </c>
      <c r="G3212" t="s">
        <v>16709</v>
      </c>
      <c r="H3212" t="s">
        <v>122</v>
      </c>
      <c r="I3212" s="1">
        <v>35735</v>
      </c>
      <c r="J3212" t="s">
        <v>16710</v>
      </c>
      <c r="K3212" t="s">
        <v>16711</v>
      </c>
      <c r="L3212">
        <v>90169</v>
      </c>
      <c r="M3212" t="s">
        <v>122</v>
      </c>
      <c r="N3212" s="1">
        <v>44644</v>
      </c>
      <c r="O3212" s="1">
        <v>44645</v>
      </c>
      <c r="P3212">
        <v>17</v>
      </c>
      <c r="Q3212">
        <v>1</v>
      </c>
      <c r="R3212" t="s">
        <v>63</v>
      </c>
      <c r="S3212">
        <v>3</v>
      </c>
      <c r="T3212">
        <v>0</v>
      </c>
      <c r="U3212">
        <v>1</v>
      </c>
      <c r="V3212">
        <v>72</v>
      </c>
      <c r="W3212" t="s">
        <v>41</v>
      </c>
      <c r="X3212" t="s">
        <v>16712</v>
      </c>
      <c r="Y3212" t="s">
        <v>6</v>
      </c>
      <c r="Z3212" s="1">
        <v>44615</v>
      </c>
      <c r="AA3212" s="2">
        <v>2.238425925925926E-2</v>
      </c>
      <c r="AB3212" s="2">
        <v>0.89849537037037042</v>
      </c>
      <c r="AC3212" t="s">
        <v>44</v>
      </c>
      <c r="AD3212" t="s">
        <v>45</v>
      </c>
      <c r="AE3212" t="s">
        <v>44</v>
      </c>
      <c r="AF3212">
        <v>72</v>
      </c>
    </row>
    <row r="3213" spans="1:32">
      <c r="A3213">
        <v>5073</v>
      </c>
      <c r="B3213">
        <v>4173</v>
      </c>
      <c r="C3213" t="s">
        <v>183</v>
      </c>
      <c r="D3213" t="s">
        <v>609</v>
      </c>
      <c r="E3213" t="s">
        <v>48</v>
      </c>
      <c r="F3213" t="s">
        <v>16713</v>
      </c>
      <c r="G3213" t="s">
        <v>16714</v>
      </c>
      <c r="H3213" t="s">
        <v>101</v>
      </c>
      <c r="I3213" s="1">
        <v>26705</v>
      </c>
      <c r="J3213" t="s">
        <v>16715</v>
      </c>
      <c r="K3213" t="s">
        <v>16716</v>
      </c>
      <c r="L3213">
        <v>14900</v>
      </c>
      <c r="M3213" t="s">
        <v>101</v>
      </c>
      <c r="N3213" s="1">
        <v>44918</v>
      </c>
      <c r="O3213" s="1">
        <v>44922</v>
      </c>
      <c r="P3213">
        <v>97</v>
      </c>
      <c r="Q3213">
        <v>4</v>
      </c>
      <c r="R3213" t="s">
        <v>53</v>
      </c>
      <c r="S3213">
        <v>3</v>
      </c>
      <c r="T3213">
        <v>0</v>
      </c>
      <c r="U3213">
        <v>4</v>
      </c>
      <c r="V3213">
        <v>588</v>
      </c>
      <c r="W3213" t="s">
        <v>54</v>
      </c>
      <c r="X3213" t="s">
        <v>16717</v>
      </c>
      <c r="Y3213" t="s">
        <v>81</v>
      </c>
      <c r="Z3213" s="1">
        <v>44899</v>
      </c>
      <c r="AA3213" s="2">
        <v>0.71149305555555553</v>
      </c>
      <c r="AB3213" s="2">
        <v>0.1512037037037037</v>
      </c>
      <c r="AC3213" t="s">
        <v>44</v>
      </c>
      <c r="AD3213" t="s">
        <v>44</v>
      </c>
      <c r="AE3213" t="s">
        <v>44</v>
      </c>
      <c r="AF3213">
        <v>147</v>
      </c>
    </row>
    <row r="3214" spans="1:32">
      <c r="A3214">
        <v>5074</v>
      </c>
      <c r="B3214">
        <v>4174</v>
      </c>
      <c r="C3214" t="s">
        <v>2046</v>
      </c>
      <c r="D3214" t="s">
        <v>10189</v>
      </c>
      <c r="E3214" t="s">
        <v>48</v>
      </c>
      <c r="F3214" t="s">
        <v>16718</v>
      </c>
      <c r="G3214" t="s">
        <v>16719</v>
      </c>
      <c r="H3214" t="s">
        <v>330</v>
      </c>
      <c r="I3214" s="1">
        <v>20970</v>
      </c>
      <c r="J3214" t="s">
        <v>16720</v>
      </c>
      <c r="K3214" t="s">
        <v>16721</v>
      </c>
      <c r="L3214">
        <v>1901</v>
      </c>
      <c r="M3214" t="s">
        <v>330</v>
      </c>
      <c r="N3214" s="1">
        <v>44854</v>
      </c>
      <c r="O3214" s="1">
        <v>44857</v>
      </c>
      <c r="P3214">
        <v>80</v>
      </c>
      <c r="Q3214">
        <v>4</v>
      </c>
      <c r="R3214" t="s">
        <v>63</v>
      </c>
      <c r="S3214">
        <v>1</v>
      </c>
      <c r="T3214">
        <v>0</v>
      </c>
      <c r="U3214">
        <v>3</v>
      </c>
      <c r="V3214">
        <v>240</v>
      </c>
      <c r="W3214" t="s">
        <v>41</v>
      </c>
      <c r="X3214" t="s">
        <v>16722</v>
      </c>
      <c r="Y3214" t="s">
        <v>43</v>
      </c>
      <c r="Z3214" s="1">
        <v>44816</v>
      </c>
      <c r="AA3214" s="2">
        <v>0.31484953703703705</v>
      </c>
      <c r="AB3214" s="2">
        <v>0.48134259259259254</v>
      </c>
      <c r="AC3214" t="s">
        <v>45</v>
      </c>
      <c r="AD3214" t="s">
        <v>45</v>
      </c>
      <c r="AE3214" t="s">
        <v>45</v>
      </c>
      <c r="AF3214">
        <v>80</v>
      </c>
    </row>
    <row r="3215" spans="1:32">
      <c r="A3215">
        <v>5075</v>
      </c>
      <c r="B3215">
        <v>4175</v>
      </c>
      <c r="C3215" t="s">
        <v>6259</v>
      </c>
      <c r="D3215" t="s">
        <v>4152</v>
      </c>
      <c r="E3215" t="s">
        <v>48</v>
      </c>
      <c r="F3215" t="s">
        <v>16723</v>
      </c>
      <c r="G3215" t="s">
        <v>16724</v>
      </c>
      <c r="H3215" t="s">
        <v>537</v>
      </c>
      <c r="I3215" s="1">
        <v>38375</v>
      </c>
      <c r="J3215" t="s">
        <v>16725</v>
      </c>
      <c r="K3215" t="s">
        <v>13365</v>
      </c>
      <c r="L3215">
        <v>63809</v>
      </c>
      <c r="M3215" t="s">
        <v>537</v>
      </c>
      <c r="N3215" s="1">
        <v>44824</v>
      </c>
      <c r="O3215" s="1">
        <v>44825</v>
      </c>
      <c r="P3215">
        <v>26</v>
      </c>
      <c r="Q3215">
        <v>2</v>
      </c>
      <c r="R3215" t="s">
        <v>63</v>
      </c>
      <c r="S3215">
        <v>3</v>
      </c>
      <c r="T3215">
        <v>2</v>
      </c>
      <c r="U3215">
        <v>1</v>
      </c>
      <c r="V3215">
        <v>77</v>
      </c>
      <c r="W3215" t="s">
        <v>41</v>
      </c>
      <c r="X3215" t="s">
        <v>16726</v>
      </c>
      <c r="Y3215" t="s">
        <v>65</v>
      </c>
      <c r="Z3215" s="1">
        <v>44797</v>
      </c>
      <c r="AA3215" s="2">
        <v>0.75255787037037036</v>
      </c>
      <c r="AB3215" s="2">
        <v>0.16640046296296296</v>
      </c>
      <c r="AC3215" t="s">
        <v>44</v>
      </c>
      <c r="AD3215" t="s">
        <v>44</v>
      </c>
      <c r="AE3215" t="s">
        <v>45</v>
      </c>
      <c r="AF3215">
        <v>77</v>
      </c>
    </row>
    <row r="3216" spans="1:32">
      <c r="A3216">
        <v>5076</v>
      </c>
      <c r="B3216">
        <v>4176</v>
      </c>
      <c r="C3216" t="s">
        <v>583</v>
      </c>
      <c r="D3216" t="s">
        <v>83</v>
      </c>
      <c r="E3216" t="s">
        <v>48</v>
      </c>
      <c r="F3216" t="s">
        <v>16727</v>
      </c>
      <c r="G3216" t="s">
        <v>16728</v>
      </c>
      <c r="H3216" t="s">
        <v>295</v>
      </c>
      <c r="I3216" s="1">
        <v>28244</v>
      </c>
      <c r="J3216" t="s">
        <v>16729</v>
      </c>
      <c r="K3216" t="s">
        <v>16730</v>
      </c>
      <c r="L3216">
        <v>47908</v>
      </c>
      <c r="M3216" t="s">
        <v>295</v>
      </c>
      <c r="N3216" s="1">
        <v>44741</v>
      </c>
      <c r="O3216" s="1">
        <v>44742</v>
      </c>
      <c r="P3216">
        <v>5</v>
      </c>
      <c r="Q3216">
        <v>1</v>
      </c>
      <c r="R3216" t="s">
        <v>63</v>
      </c>
      <c r="S3216">
        <v>3</v>
      </c>
      <c r="T3216">
        <v>1</v>
      </c>
      <c r="U3216">
        <v>1</v>
      </c>
      <c r="V3216">
        <v>84</v>
      </c>
      <c r="W3216" t="s">
        <v>54</v>
      </c>
      <c r="X3216" t="s">
        <v>16731</v>
      </c>
      <c r="Y3216" t="s">
        <v>6</v>
      </c>
      <c r="Z3216" s="1">
        <v>44716</v>
      </c>
      <c r="AA3216" s="2">
        <v>0.15787037037037036</v>
      </c>
      <c r="AB3216" s="2">
        <v>0.65234953703703702</v>
      </c>
      <c r="AC3216" t="s">
        <v>45</v>
      </c>
      <c r="AD3216" t="s">
        <v>45</v>
      </c>
      <c r="AE3216" t="s">
        <v>44</v>
      </c>
      <c r="AF3216">
        <v>84</v>
      </c>
    </row>
    <row r="3217" spans="1:32">
      <c r="A3217">
        <v>5080</v>
      </c>
      <c r="B3217">
        <v>4180</v>
      </c>
      <c r="C3217" t="s">
        <v>1255</v>
      </c>
      <c r="D3217" t="s">
        <v>696</v>
      </c>
      <c r="E3217" t="s">
        <v>34</v>
      </c>
      <c r="F3217" t="s">
        <v>16732</v>
      </c>
      <c r="G3217" t="s">
        <v>16733</v>
      </c>
      <c r="H3217" t="s">
        <v>317</v>
      </c>
      <c r="I3217" s="1">
        <v>33062</v>
      </c>
      <c r="J3217" t="s">
        <v>16734</v>
      </c>
      <c r="K3217" t="s">
        <v>16735</v>
      </c>
      <c r="L3217">
        <v>30751</v>
      </c>
      <c r="M3217" t="s">
        <v>317</v>
      </c>
      <c r="N3217" s="1">
        <v>44941</v>
      </c>
      <c r="O3217" s="1">
        <v>44943</v>
      </c>
      <c r="P3217">
        <v>7</v>
      </c>
      <c r="Q3217">
        <v>1</v>
      </c>
      <c r="R3217" t="s">
        <v>53</v>
      </c>
      <c r="S3217">
        <v>4</v>
      </c>
      <c r="T3217">
        <v>0</v>
      </c>
      <c r="U3217">
        <v>2</v>
      </c>
      <c r="V3217">
        <v>294</v>
      </c>
      <c r="W3217" t="s">
        <v>54</v>
      </c>
      <c r="X3217" t="s">
        <v>16736</v>
      </c>
      <c r="Y3217" t="s">
        <v>43</v>
      </c>
      <c r="Z3217" s="1">
        <v>44921</v>
      </c>
      <c r="AA3217" s="2">
        <v>0.87111111111111106</v>
      </c>
      <c r="AB3217" s="2">
        <v>0.45777777777777778</v>
      </c>
      <c r="AC3217" t="s">
        <v>45</v>
      </c>
      <c r="AD3217" t="s">
        <v>44</v>
      </c>
      <c r="AE3217" t="s">
        <v>45</v>
      </c>
      <c r="AF3217">
        <v>147</v>
      </c>
    </row>
    <row r="3218" spans="1:32">
      <c r="A3218">
        <v>5081</v>
      </c>
      <c r="B3218">
        <v>4181</v>
      </c>
      <c r="C3218" t="s">
        <v>751</v>
      </c>
      <c r="D3218" t="s">
        <v>1433</v>
      </c>
      <c r="E3218" t="s">
        <v>48</v>
      </c>
      <c r="F3218" t="s">
        <v>16737</v>
      </c>
      <c r="G3218" t="s">
        <v>16738</v>
      </c>
      <c r="H3218" t="s">
        <v>457</v>
      </c>
      <c r="I3218" s="1">
        <v>25128</v>
      </c>
      <c r="J3218" t="s">
        <v>16739</v>
      </c>
      <c r="K3218" t="s">
        <v>2997</v>
      </c>
      <c r="L3218">
        <v>73966</v>
      </c>
      <c r="M3218" t="s">
        <v>457</v>
      </c>
      <c r="N3218" s="1">
        <v>44884</v>
      </c>
      <c r="O3218" s="1">
        <v>44886</v>
      </c>
      <c r="P3218">
        <v>40</v>
      </c>
      <c r="Q3218">
        <v>2</v>
      </c>
      <c r="R3218" t="s">
        <v>53</v>
      </c>
      <c r="S3218">
        <v>4</v>
      </c>
      <c r="T3218">
        <v>0</v>
      </c>
      <c r="U3218">
        <v>2</v>
      </c>
      <c r="V3218">
        <v>264</v>
      </c>
      <c r="W3218" t="s">
        <v>41</v>
      </c>
      <c r="X3218" t="s">
        <v>16740</v>
      </c>
      <c r="Y3218" t="s">
        <v>81</v>
      </c>
      <c r="Z3218" s="1">
        <v>44850</v>
      </c>
      <c r="AA3218" s="2">
        <v>0.94</v>
      </c>
      <c r="AB3218" s="2">
        <v>0.74471064814814814</v>
      </c>
      <c r="AC3218" t="s">
        <v>44</v>
      </c>
      <c r="AD3218" t="s">
        <v>45</v>
      </c>
      <c r="AE3218" t="s">
        <v>45</v>
      </c>
      <c r="AF3218">
        <v>132</v>
      </c>
    </row>
    <row r="3219" spans="1:32">
      <c r="A3219">
        <v>5084</v>
      </c>
      <c r="B3219">
        <v>4184</v>
      </c>
      <c r="C3219" t="s">
        <v>5703</v>
      </c>
      <c r="D3219" t="s">
        <v>1209</v>
      </c>
      <c r="E3219" t="s">
        <v>34</v>
      </c>
      <c r="F3219" t="s">
        <v>16741</v>
      </c>
      <c r="G3219" t="s">
        <v>16742</v>
      </c>
      <c r="H3219" t="s">
        <v>692</v>
      </c>
      <c r="I3219" s="1">
        <v>26408</v>
      </c>
      <c r="J3219" t="s">
        <v>16743</v>
      </c>
      <c r="K3219" t="s">
        <v>16744</v>
      </c>
      <c r="L3219">
        <v>27508</v>
      </c>
      <c r="M3219" t="s">
        <v>692</v>
      </c>
      <c r="N3219" s="1">
        <v>44670</v>
      </c>
      <c r="O3219" s="1">
        <v>44672</v>
      </c>
      <c r="P3219">
        <v>45</v>
      </c>
      <c r="Q3219">
        <v>2</v>
      </c>
      <c r="R3219" t="s">
        <v>40</v>
      </c>
      <c r="S3219">
        <v>3</v>
      </c>
      <c r="T3219">
        <v>0</v>
      </c>
      <c r="U3219">
        <v>2</v>
      </c>
      <c r="V3219">
        <v>498</v>
      </c>
      <c r="W3219" t="s">
        <v>54</v>
      </c>
      <c r="X3219" t="s">
        <v>16745</v>
      </c>
      <c r="Y3219" t="s">
        <v>81</v>
      </c>
      <c r="Z3219" s="1">
        <v>44641</v>
      </c>
      <c r="AA3219" s="2">
        <v>0.74481481481481471</v>
      </c>
      <c r="AB3219" s="2">
        <v>0.9037384259259259</v>
      </c>
      <c r="AC3219" t="s">
        <v>45</v>
      </c>
      <c r="AD3219" t="s">
        <v>44</v>
      </c>
      <c r="AE3219" t="s">
        <v>44</v>
      </c>
      <c r="AF3219">
        <v>249</v>
      </c>
    </row>
    <row r="3220" spans="1:32">
      <c r="A3220">
        <v>5085</v>
      </c>
      <c r="B3220">
        <v>4185</v>
      </c>
      <c r="C3220" t="s">
        <v>602</v>
      </c>
      <c r="D3220" t="s">
        <v>6046</v>
      </c>
      <c r="E3220" t="s">
        <v>34</v>
      </c>
      <c r="F3220" t="s">
        <v>16746</v>
      </c>
      <c r="G3220" t="s">
        <v>16747</v>
      </c>
      <c r="H3220" t="s">
        <v>904</v>
      </c>
      <c r="I3220" s="1">
        <v>31352</v>
      </c>
      <c r="J3220" t="s">
        <v>16748</v>
      </c>
      <c r="K3220" t="s">
        <v>16749</v>
      </c>
      <c r="L3220">
        <v>33965</v>
      </c>
      <c r="M3220" t="s">
        <v>904</v>
      </c>
      <c r="N3220" s="1">
        <v>44635</v>
      </c>
      <c r="O3220" s="1">
        <v>44637</v>
      </c>
      <c r="P3220">
        <v>83</v>
      </c>
      <c r="Q3220">
        <v>4</v>
      </c>
      <c r="R3220" t="s">
        <v>63</v>
      </c>
      <c r="S3220">
        <v>2</v>
      </c>
      <c r="T3220">
        <v>1</v>
      </c>
      <c r="U3220">
        <v>2</v>
      </c>
      <c r="V3220">
        <v>164</v>
      </c>
      <c r="W3220" t="s">
        <v>41</v>
      </c>
      <c r="X3220" t="s">
        <v>16750</v>
      </c>
      <c r="Y3220" t="s">
        <v>81</v>
      </c>
      <c r="Z3220" s="1">
        <v>44604</v>
      </c>
      <c r="AA3220" s="2">
        <v>0.82390046296296304</v>
      </c>
      <c r="AB3220" s="2">
        <v>0.51611111111111108</v>
      </c>
      <c r="AC3220" t="s">
        <v>45</v>
      </c>
      <c r="AD3220" t="s">
        <v>45</v>
      </c>
      <c r="AE3220" t="s">
        <v>44</v>
      </c>
      <c r="AF3220">
        <v>82</v>
      </c>
    </row>
    <row r="3221" spans="1:32">
      <c r="A3221">
        <v>5086</v>
      </c>
      <c r="B3221">
        <v>4186</v>
      </c>
      <c r="C3221" t="s">
        <v>822</v>
      </c>
      <c r="D3221" t="s">
        <v>8484</v>
      </c>
      <c r="E3221" t="s">
        <v>34</v>
      </c>
      <c r="F3221" t="s">
        <v>16751</v>
      </c>
      <c r="G3221" t="s">
        <v>16752</v>
      </c>
      <c r="H3221" t="s">
        <v>280</v>
      </c>
      <c r="I3221" s="1">
        <v>19265</v>
      </c>
      <c r="J3221" t="s">
        <v>16753</v>
      </c>
      <c r="K3221" t="s">
        <v>16754</v>
      </c>
      <c r="L3221">
        <v>52858</v>
      </c>
      <c r="M3221" t="s">
        <v>280</v>
      </c>
      <c r="N3221" s="1">
        <v>44946</v>
      </c>
      <c r="O3221" s="1">
        <v>44948</v>
      </c>
      <c r="P3221">
        <v>10</v>
      </c>
      <c r="Q3221">
        <v>1</v>
      </c>
      <c r="R3221" t="s">
        <v>53</v>
      </c>
      <c r="S3221">
        <v>4</v>
      </c>
      <c r="T3221">
        <v>0</v>
      </c>
      <c r="U3221">
        <v>2</v>
      </c>
      <c r="V3221">
        <v>274</v>
      </c>
      <c r="W3221" t="s">
        <v>54</v>
      </c>
      <c r="X3221" t="s">
        <v>16755</v>
      </c>
      <c r="Y3221" t="s">
        <v>6</v>
      </c>
      <c r="Z3221" s="1">
        <v>44923</v>
      </c>
      <c r="AA3221" s="2">
        <v>0.82616898148148143</v>
      </c>
      <c r="AB3221" s="2">
        <v>0.98509259259259263</v>
      </c>
      <c r="AC3221" t="s">
        <v>44</v>
      </c>
      <c r="AD3221" t="s">
        <v>45</v>
      </c>
      <c r="AE3221" t="s">
        <v>45</v>
      </c>
      <c r="AF3221">
        <v>137</v>
      </c>
    </row>
    <row r="3222" spans="1:32">
      <c r="A3222">
        <v>5087</v>
      </c>
      <c r="B3222">
        <v>4187</v>
      </c>
      <c r="C3222" t="s">
        <v>284</v>
      </c>
      <c r="D3222" t="s">
        <v>3805</v>
      </c>
      <c r="E3222" t="s">
        <v>48</v>
      </c>
      <c r="F3222" t="s">
        <v>16756</v>
      </c>
      <c r="G3222">
        <v>9868775305</v>
      </c>
      <c r="H3222" t="s">
        <v>50</v>
      </c>
      <c r="I3222" s="1">
        <v>24540</v>
      </c>
      <c r="J3222" t="s">
        <v>16757</v>
      </c>
      <c r="K3222" t="s">
        <v>16330</v>
      </c>
      <c r="L3222">
        <v>82489</v>
      </c>
      <c r="M3222" t="s">
        <v>50</v>
      </c>
      <c r="N3222" s="1">
        <v>44636</v>
      </c>
      <c r="O3222" s="1">
        <v>44639</v>
      </c>
      <c r="P3222">
        <v>42</v>
      </c>
      <c r="Q3222">
        <v>2</v>
      </c>
      <c r="R3222" t="s">
        <v>40</v>
      </c>
      <c r="S3222">
        <v>1</v>
      </c>
      <c r="T3222">
        <v>1</v>
      </c>
      <c r="U3222">
        <v>3</v>
      </c>
      <c r="V3222">
        <v>663</v>
      </c>
      <c r="W3222" t="s">
        <v>41</v>
      </c>
      <c r="X3222" t="s">
        <v>16758</v>
      </c>
      <c r="Y3222" t="s">
        <v>43</v>
      </c>
      <c r="Z3222" s="1">
        <v>44618</v>
      </c>
      <c r="AA3222" s="2">
        <v>0.18339120370370368</v>
      </c>
      <c r="AB3222" s="2">
        <v>0.97550925925925924</v>
      </c>
      <c r="AC3222" t="s">
        <v>45</v>
      </c>
      <c r="AD3222" t="s">
        <v>45</v>
      </c>
      <c r="AE3222" t="s">
        <v>44</v>
      </c>
      <c r="AF3222">
        <v>221</v>
      </c>
    </row>
    <row r="3223" spans="1:32">
      <c r="A3223">
        <v>5088</v>
      </c>
      <c r="B3223">
        <v>4188</v>
      </c>
      <c r="C3223" t="s">
        <v>1044</v>
      </c>
      <c r="D3223" t="s">
        <v>191</v>
      </c>
      <c r="E3223" t="s">
        <v>34</v>
      </c>
      <c r="F3223" t="s">
        <v>16759</v>
      </c>
      <c r="G3223" t="s">
        <v>16760</v>
      </c>
      <c r="H3223" t="s">
        <v>179</v>
      </c>
      <c r="I3223" s="1">
        <v>27562</v>
      </c>
      <c r="J3223" t="s">
        <v>16761</v>
      </c>
      <c r="K3223" t="s">
        <v>16762</v>
      </c>
      <c r="L3223">
        <v>73275</v>
      </c>
      <c r="M3223" t="s">
        <v>179</v>
      </c>
      <c r="N3223" s="1">
        <v>44883</v>
      </c>
      <c r="O3223" s="1">
        <v>44888</v>
      </c>
      <c r="P3223">
        <v>60</v>
      </c>
      <c r="Q3223">
        <v>3</v>
      </c>
      <c r="R3223" t="s">
        <v>40</v>
      </c>
      <c r="S3223">
        <v>1</v>
      </c>
      <c r="T3223">
        <v>1</v>
      </c>
      <c r="U3223">
        <v>5</v>
      </c>
      <c r="V3223">
        <v>1150</v>
      </c>
      <c r="W3223" t="s">
        <v>54</v>
      </c>
      <c r="X3223" t="s">
        <v>16763</v>
      </c>
      <c r="Y3223" t="s">
        <v>65</v>
      </c>
      <c r="Z3223" s="1">
        <v>44856</v>
      </c>
      <c r="AA3223" s="2">
        <v>0.52115740740740735</v>
      </c>
      <c r="AB3223" s="2">
        <v>0.82774305555555561</v>
      </c>
      <c r="AC3223" t="s">
        <v>45</v>
      </c>
      <c r="AD3223" t="s">
        <v>45</v>
      </c>
      <c r="AE3223" t="s">
        <v>44</v>
      </c>
      <c r="AF3223">
        <v>230</v>
      </c>
    </row>
    <row r="3224" spans="1:32">
      <c r="A3224">
        <v>5090</v>
      </c>
      <c r="B3224">
        <v>4190</v>
      </c>
      <c r="C3224" t="s">
        <v>5254</v>
      </c>
      <c r="D3224" t="s">
        <v>16764</v>
      </c>
      <c r="E3224" t="s">
        <v>48</v>
      </c>
      <c r="F3224" t="s">
        <v>16765</v>
      </c>
      <c r="G3224">
        <v>7892222658</v>
      </c>
      <c r="H3224" t="s">
        <v>156</v>
      </c>
      <c r="I3224" s="1">
        <v>34105</v>
      </c>
      <c r="J3224" t="s">
        <v>16766</v>
      </c>
      <c r="K3224" t="s">
        <v>16767</v>
      </c>
      <c r="L3224">
        <v>12784</v>
      </c>
      <c r="M3224" t="s">
        <v>156</v>
      </c>
      <c r="N3224" s="1">
        <v>44869</v>
      </c>
      <c r="O3224" s="1">
        <v>44872</v>
      </c>
      <c r="P3224">
        <v>5</v>
      </c>
      <c r="Q3224">
        <v>1</v>
      </c>
      <c r="R3224" t="s">
        <v>63</v>
      </c>
      <c r="S3224">
        <v>1</v>
      </c>
      <c r="T3224">
        <v>0</v>
      </c>
      <c r="U3224">
        <v>3</v>
      </c>
      <c r="V3224">
        <v>198</v>
      </c>
      <c r="W3224" t="s">
        <v>54</v>
      </c>
      <c r="X3224" t="s">
        <v>16768</v>
      </c>
      <c r="Y3224" t="s">
        <v>43</v>
      </c>
      <c r="Z3224" s="1">
        <v>44834</v>
      </c>
      <c r="AA3224" s="2">
        <v>0.61841435185185178</v>
      </c>
      <c r="AB3224" s="2">
        <v>0.20614583333333333</v>
      </c>
      <c r="AC3224" t="s">
        <v>44</v>
      </c>
      <c r="AD3224" t="s">
        <v>44</v>
      </c>
      <c r="AE3224" t="s">
        <v>45</v>
      </c>
      <c r="AF3224">
        <v>66</v>
      </c>
    </row>
    <row r="3225" spans="1:32">
      <c r="A3225">
        <v>5092</v>
      </c>
      <c r="B3225">
        <v>4192</v>
      </c>
      <c r="C3225" t="s">
        <v>822</v>
      </c>
      <c r="D3225" t="s">
        <v>2381</v>
      </c>
      <c r="E3225" t="s">
        <v>48</v>
      </c>
      <c r="F3225" t="s">
        <v>16769</v>
      </c>
      <c r="G3225" t="s">
        <v>16770</v>
      </c>
      <c r="H3225" t="s">
        <v>418</v>
      </c>
      <c r="I3225" s="1">
        <v>17494</v>
      </c>
      <c r="J3225" t="s">
        <v>16771</v>
      </c>
      <c r="K3225" t="s">
        <v>16772</v>
      </c>
      <c r="L3225">
        <v>92057</v>
      </c>
      <c r="M3225" t="s">
        <v>418</v>
      </c>
      <c r="N3225" s="1">
        <v>44575</v>
      </c>
      <c r="O3225" s="1">
        <v>44580</v>
      </c>
      <c r="P3225">
        <v>31</v>
      </c>
      <c r="Q3225">
        <v>2</v>
      </c>
      <c r="R3225" t="s">
        <v>53</v>
      </c>
      <c r="S3225">
        <v>2</v>
      </c>
      <c r="T3225">
        <v>1</v>
      </c>
      <c r="U3225">
        <v>5</v>
      </c>
      <c r="V3225">
        <v>725</v>
      </c>
      <c r="W3225" t="s">
        <v>54</v>
      </c>
      <c r="X3225" t="s">
        <v>16773</v>
      </c>
      <c r="Y3225" t="s">
        <v>81</v>
      </c>
      <c r="Z3225" s="1">
        <v>44569</v>
      </c>
      <c r="AA3225" s="2">
        <v>0.59261574074074075</v>
      </c>
      <c r="AB3225" s="2">
        <v>0.43583333333333335</v>
      </c>
      <c r="AC3225" t="s">
        <v>44</v>
      </c>
      <c r="AD3225" t="s">
        <v>45</v>
      </c>
      <c r="AE3225" t="s">
        <v>45</v>
      </c>
      <c r="AF3225">
        <v>145</v>
      </c>
    </row>
    <row r="3226" spans="1:32">
      <c r="A3226">
        <v>5095</v>
      </c>
      <c r="B3226">
        <v>4195</v>
      </c>
      <c r="C3226" t="s">
        <v>1360</v>
      </c>
      <c r="D3226" t="s">
        <v>1361</v>
      </c>
      <c r="E3226" t="s">
        <v>34</v>
      </c>
      <c r="F3226" t="s">
        <v>16774</v>
      </c>
      <c r="G3226" t="s">
        <v>16775</v>
      </c>
      <c r="H3226" t="s">
        <v>405</v>
      </c>
      <c r="I3226" s="1">
        <v>24091</v>
      </c>
      <c r="J3226" t="s">
        <v>16776</v>
      </c>
      <c r="K3226" t="s">
        <v>16777</v>
      </c>
      <c r="L3226">
        <v>21185</v>
      </c>
      <c r="M3226" t="s">
        <v>405</v>
      </c>
      <c r="N3226" s="1">
        <v>44847</v>
      </c>
      <c r="O3226" s="1">
        <v>44848</v>
      </c>
      <c r="P3226">
        <v>48</v>
      </c>
      <c r="Q3226">
        <v>2</v>
      </c>
      <c r="R3226" t="s">
        <v>40</v>
      </c>
      <c r="S3226">
        <v>3</v>
      </c>
      <c r="T3226">
        <v>1</v>
      </c>
      <c r="U3226">
        <v>1</v>
      </c>
      <c r="V3226">
        <v>202</v>
      </c>
      <c r="W3226" t="s">
        <v>54</v>
      </c>
      <c r="X3226" t="s">
        <v>16778</v>
      </c>
      <c r="Y3226" t="s">
        <v>43</v>
      </c>
      <c r="Z3226" s="1">
        <v>44839</v>
      </c>
      <c r="AA3226" s="2">
        <v>0.57406250000000003</v>
      </c>
      <c r="AB3226" s="2">
        <v>0.42679398148148145</v>
      </c>
      <c r="AC3226" t="s">
        <v>44</v>
      </c>
      <c r="AD3226" t="s">
        <v>44</v>
      </c>
      <c r="AE3226" t="s">
        <v>45</v>
      </c>
      <c r="AF3226">
        <v>202</v>
      </c>
    </row>
    <row r="3227" spans="1:32">
      <c r="A3227">
        <v>5096</v>
      </c>
      <c r="B3227">
        <v>4196</v>
      </c>
      <c r="C3227" t="s">
        <v>2167</v>
      </c>
      <c r="D3227" t="s">
        <v>2856</v>
      </c>
      <c r="E3227" t="s">
        <v>34</v>
      </c>
      <c r="F3227" t="s">
        <v>16779</v>
      </c>
      <c r="G3227" t="s">
        <v>16780</v>
      </c>
      <c r="H3227" t="s">
        <v>171</v>
      </c>
      <c r="I3227" s="1">
        <v>35071</v>
      </c>
      <c r="J3227" t="s">
        <v>16781</v>
      </c>
      <c r="K3227" t="s">
        <v>16782</v>
      </c>
      <c r="L3227">
        <v>26321</v>
      </c>
      <c r="M3227" t="s">
        <v>171</v>
      </c>
      <c r="N3227" s="1">
        <v>44671</v>
      </c>
      <c r="O3227" s="1">
        <v>44674</v>
      </c>
      <c r="P3227">
        <v>46</v>
      </c>
      <c r="Q3227">
        <v>2</v>
      </c>
      <c r="R3227" t="s">
        <v>53</v>
      </c>
      <c r="S3227">
        <v>4</v>
      </c>
      <c r="T3227">
        <v>2</v>
      </c>
      <c r="U3227">
        <v>3</v>
      </c>
      <c r="V3227">
        <v>399</v>
      </c>
      <c r="W3227" t="s">
        <v>54</v>
      </c>
      <c r="X3227" t="s">
        <v>16783</v>
      </c>
      <c r="Y3227" t="s">
        <v>65</v>
      </c>
      <c r="Z3227" s="1">
        <v>44653</v>
      </c>
      <c r="AA3227" s="2">
        <v>0.50915509259259262</v>
      </c>
      <c r="AB3227" s="2">
        <v>0.18465277777777778</v>
      </c>
      <c r="AC3227" t="s">
        <v>45</v>
      </c>
      <c r="AD3227" t="s">
        <v>45</v>
      </c>
      <c r="AE3227" t="s">
        <v>44</v>
      </c>
      <c r="AF3227">
        <v>133</v>
      </c>
    </row>
    <row r="3228" spans="1:32">
      <c r="A3228">
        <v>5097</v>
      </c>
      <c r="B3228">
        <v>4197</v>
      </c>
      <c r="C3228" t="s">
        <v>66</v>
      </c>
      <c r="D3228" t="s">
        <v>12694</v>
      </c>
      <c r="E3228" t="s">
        <v>34</v>
      </c>
      <c r="F3228" t="s">
        <v>16784</v>
      </c>
      <c r="G3228" t="s">
        <v>16785</v>
      </c>
      <c r="H3228" t="s">
        <v>418</v>
      </c>
      <c r="I3228" s="1">
        <v>33864</v>
      </c>
      <c r="J3228" t="s">
        <v>16786</v>
      </c>
      <c r="K3228" t="s">
        <v>10352</v>
      </c>
      <c r="L3228">
        <v>86152</v>
      </c>
      <c r="M3228" t="s">
        <v>418</v>
      </c>
      <c r="N3228" s="1">
        <v>44805</v>
      </c>
      <c r="O3228" s="1">
        <v>44806</v>
      </c>
      <c r="P3228">
        <v>49</v>
      </c>
      <c r="Q3228">
        <v>2</v>
      </c>
      <c r="R3228" t="s">
        <v>53</v>
      </c>
      <c r="S3228">
        <v>3</v>
      </c>
      <c r="T3228">
        <v>1</v>
      </c>
      <c r="U3228">
        <v>1</v>
      </c>
      <c r="V3228">
        <v>135</v>
      </c>
      <c r="W3228" t="s">
        <v>54</v>
      </c>
      <c r="X3228" t="s">
        <v>16787</v>
      </c>
      <c r="Y3228" t="s">
        <v>65</v>
      </c>
      <c r="Z3228" s="1">
        <v>44768</v>
      </c>
      <c r="AA3228" s="2">
        <v>0.85248842592592589</v>
      </c>
      <c r="AB3228" s="2">
        <v>0.61010416666666667</v>
      </c>
      <c r="AC3228" t="s">
        <v>45</v>
      </c>
      <c r="AD3228" t="s">
        <v>44</v>
      </c>
      <c r="AE3228" t="s">
        <v>44</v>
      </c>
      <c r="AF3228">
        <v>135</v>
      </c>
    </row>
    <row r="3229" spans="1:32">
      <c r="A3229">
        <v>5098</v>
      </c>
      <c r="B3229">
        <v>4198</v>
      </c>
      <c r="C3229" t="s">
        <v>1725</v>
      </c>
      <c r="D3229" t="s">
        <v>2962</v>
      </c>
      <c r="E3229" t="s">
        <v>34</v>
      </c>
      <c r="F3229" t="s">
        <v>16788</v>
      </c>
      <c r="G3229" t="s">
        <v>16789</v>
      </c>
      <c r="H3229" t="s">
        <v>725</v>
      </c>
      <c r="I3229" s="1">
        <v>34310</v>
      </c>
      <c r="J3229" t="s">
        <v>16790</v>
      </c>
      <c r="K3229" t="s">
        <v>16425</v>
      </c>
      <c r="L3229">
        <v>67538</v>
      </c>
      <c r="M3229" t="s">
        <v>725</v>
      </c>
      <c r="N3229" s="1">
        <v>44634</v>
      </c>
      <c r="O3229" s="1">
        <v>44636</v>
      </c>
      <c r="P3229">
        <v>84</v>
      </c>
      <c r="Q3229">
        <v>4</v>
      </c>
      <c r="R3229" t="s">
        <v>40</v>
      </c>
      <c r="S3229">
        <v>2</v>
      </c>
      <c r="T3229">
        <v>2</v>
      </c>
      <c r="U3229">
        <v>2</v>
      </c>
      <c r="V3229">
        <v>480</v>
      </c>
      <c r="W3229" t="s">
        <v>54</v>
      </c>
      <c r="X3229" t="s">
        <v>16791</v>
      </c>
      <c r="Y3229" t="s">
        <v>81</v>
      </c>
      <c r="Z3229" s="1">
        <v>44597</v>
      </c>
      <c r="AA3229" s="2">
        <v>0.16398148148148148</v>
      </c>
      <c r="AB3229" s="2">
        <v>0.51163194444444449</v>
      </c>
      <c r="AC3229" t="s">
        <v>44</v>
      </c>
      <c r="AD3229" t="s">
        <v>44</v>
      </c>
      <c r="AE3229" t="s">
        <v>44</v>
      </c>
      <c r="AF3229">
        <v>240</v>
      </c>
    </row>
    <row r="3230" spans="1:32">
      <c r="A3230">
        <v>5099</v>
      </c>
      <c r="B3230">
        <v>4199</v>
      </c>
      <c r="C3230" t="s">
        <v>15987</v>
      </c>
      <c r="D3230" t="s">
        <v>7066</v>
      </c>
      <c r="E3230" t="s">
        <v>48</v>
      </c>
      <c r="F3230" t="s">
        <v>16792</v>
      </c>
      <c r="G3230" t="s">
        <v>16793</v>
      </c>
      <c r="H3230" t="s">
        <v>692</v>
      </c>
      <c r="I3230" s="1">
        <v>32384</v>
      </c>
      <c r="J3230" t="s">
        <v>16794</v>
      </c>
      <c r="K3230" t="s">
        <v>16795</v>
      </c>
      <c r="L3230">
        <v>83847</v>
      </c>
      <c r="M3230" t="s">
        <v>692</v>
      </c>
      <c r="N3230" s="1">
        <v>44938</v>
      </c>
      <c r="O3230" s="1">
        <v>44942</v>
      </c>
      <c r="P3230">
        <v>28</v>
      </c>
      <c r="Q3230">
        <v>2</v>
      </c>
      <c r="R3230" t="s">
        <v>53</v>
      </c>
      <c r="S3230">
        <v>1</v>
      </c>
      <c r="T3230">
        <v>0</v>
      </c>
      <c r="U3230">
        <v>4</v>
      </c>
      <c r="V3230">
        <v>484</v>
      </c>
      <c r="W3230" t="s">
        <v>54</v>
      </c>
      <c r="X3230" t="s">
        <v>16796</v>
      </c>
      <c r="Y3230" t="s">
        <v>43</v>
      </c>
      <c r="Z3230" s="1">
        <v>44900</v>
      </c>
      <c r="AA3230" s="2">
        <v>7.3530092592592591E-2</v>
      </c>
      <c r="AB3230" s="2">
        <v>0.11394675925925928</v>
      </c>
      <c r="AC3230" t="s">
        <v>44</v>
      </c>
      <c r="AD3230" t="s">
        <v>45</v>
      </c>
      <c r="AE3230" t="s">
        <v>44</v>
      </c>
      <c r="AF3230">
        <v>121</v>
      </c>
    </row>
    <row r="3231" spans="1:32">
      <c r="A3231">
        <v>5100</v>
      </c>
      <c r="B3231">
        <v>4200</v>
      </c>
      <c r="C3231" t="s">
        <v>1966</v>
      </c>
      <c r="D3231" t="s">
        <v>448</v>
      </c>
      <c r="E3231" t="s">
        <v>34</v>
      </c>
      <c r="F3231" t="s">
        <v>16797</v>
      </c>
      <c r="G3231" t="s">
        <v>16798</v>
      </c>
      <c r="H3231" t="s">
        <v>37</v>
      </c>
      <c r="I3231" s="1">
        <v>35071</v>
      </c>
      <c r="J3231" t="s">
        <v>16799</v>
      </c>
      <c r="K3231" t="s">
        <v>16800</v>
      </c>
      <c r="L3231">
        <v>4735</v>
      </c>
      <c r="M3231" t="s">
        <v>37</v>
      </c>
      <c r="N3231" s="1">
        <v>44872</v>
      </c>
      <c r="O3231" s="1">
        <v>44875</v>
      </c>
      <c r="P3231">
        <v>5</v>
      </c>
      <c r="Q3231">
        <v>1</v>
      </c>
      <c r="R3231" t="s">
        <v>63</v>
      </c>
      <c r="S3231">
        <v>1</v>
      </c>
      <c r="T3231">
        <v>1</v>
      </c>
      <c r="U3231">
        <v>3</v>
      </c>
      <c r="V3231">
        <v>240</v>
      </c>
      <c r="W3231" t="s">
        <v>54</v>
      </c>
      <c r="X3231" t="s">
        <v>16801</v>
      </c>
      <c r="Y3231" t="s">
        <v>81</v>
      </c>
      <c r="Z3231" s="1">
        <v>44865</v>
      </c>
      <c r="AA3231" s="2">
        <v>0.72409722222222228</v>
      </c>
      <c r="AB3231" s="2">
        <v>0.53020833333333328</v>
      </c>
      <c r="AC3231" t="s">
        <v>44</v>
      </c>
      <c r="AD3231" t="s">
        <v>44</v>
      </c>
      <c r="AE3231" t="s">
        <v>45</v>
      </c>
      <c r="AF3231">
        <v>80</v>
      </c>
    </row>
    <row r="3232" spans="1:32">
      <c r="A3232">
        <v>5102</v>
      </c>
      <c r="B3232">
        <v>4202</v>
      </c>
      <c r="C3232" t="s">
        <v>119</v>
      </c>
      <c r="D3232" t="s">
        <v>4028</v>
      </c>
      <c r="E3232" t="s">
        <v>34</v>
      </c>
      <c r="F3232" t="s">
        <v>16802</v>
      </c>
      <c r="G3232" t="s">
        <v>16803</v>
      </c>
      <c r="H3232" t="s">
        <v>122</v>
      </c>
      <c r="I3232" s="1">
        <v>27878</v>
      </c>
      <c r="J3232" t="s">
        <v>16804</v>
      </c>
      <c r="K3232" t="s">
        <v>16805</v>
      </c>
      <c r="L3232">
        <v>79172</v>
      </c>
      <c r="M3232" t="s">
        <v>122</v>
      </c>
      <c r="N3232" s="1">
        <v>44655</v>
      </c>
      <c r="O3232" s="1">
        <v>44657</v>
      </c>
      <c r="P3232">
        <v>40</v>
      </c>
      <c r="Q3232">
        <v>2</v>
      </c>
      <c r="R3232" t="s">
        <v>53</v>
      </c>
      <c r="S3232">
        <v>1</v>
      </c>
      <c r="T3232">
        <v>2</v>
      </c>
      <c r="U3232">
        <v>2</v>
      </c>
      <c r="V3232">
        <v>246</v>
      </c>
      <c r="W3232" t="s">
        <v>41</v>
      </c>
      <c r="X3232" t="s">
        <v>16806</v>
      </c>
      <c r="Y3232" t="s">
        <v>81</v>
      </c>
      <c r="Z3232" s="1">
        <v>44641</v>
      </c>
      <c r="AA3232" s="2">
        <v>0.71337962962962964</v>
      </c>
      <c r="AB3232" s="2">
        <v>0.66638888888888892</v>
      </c>
      <c r="AC3232" t="s">
        <v>44</v>
      </c>
      <c r="AD3232" t="s">
        <v>44</v>
      </c>
      <c r="AE3232" t="s">
        <v>45</v>
      </c>
      <c r="AF3232">
        <v>123</v>
      </c>
    </row>
    <row r="3233" spans="1:32">
      <c r="A3233">
        <v>5103</v>
      </c>
      <c r="B3233">
        <v>4203</v>
      </c>
      <c r="C3233" t="s">
        <v>461</v>
      </c>
      <c r="D3233" t="s">
        <v>214</v>
      </c>
      <c r="E3233" t="s">
        <v>48</v>
      </c>
      <c r="F3233" t="s">
        <v>16807</v>
      </c>
      <c r="G3233" t="s">
        <v>16808</v>
      </c>
      <c r="H3233" t="s">
        <v>405</v>
      </c>
      <c r="I3233" s="1">
        <v>35398</v>
      </c>
      <c r="J3233" t="s">
        <v>16809</v>
      </c>
      <c r="K3233" t="s">
        <v>16810</v>
      </c>
      <c r="L3233">
        <v>77958</v>
      </c>
      <c r="M3233" t="s">
        <v>405</v>
      </c>
      <c r="N3233" s="1">
        <v>44847</v>
      </c>
      <c r="O3233" s="1">
        <v>44850</v>
      </c>
      <c r="P3233">
        <v>58</v>
      </c>
      <c r="Q3233">
        <v>3</v>
      </c>
      <c r="R3233" t="s">
        <v>53</v>
      </c>
      <c r="S3233">
        <v>3</v>
      </c>
      <c r="T3233">
        <v>1</v>
      </c>
      <c r="U3233">
        <v>3</v>
      </c>
      <c r="V3233">
        <v>411</v>
      </c>
      <c r="W3233" t="s">
        <v>54</v>
      </c>
      <c r="X3233" t="s">
        <v>16811</v>
      </c>
      <c r="Y3233" t="s">
        <v>6</v>
      </c>
      <c r="Z3233" s="1">
        <v>44831</v>
      </c>
      <c r="AA3233" s="2">
        <v>0.35741898148148149</v>
      </c>
      <c r="AB3233" s="2">
        <v>0.75310185185185186</v>
      </c>
      <c r="AC3233" t="s">
        <v>45</v>
      </c>
      <c r="AD3233" t="s">
        <v>45</v>
      </c>
      <c r="AE3233" t="s">
        <v>45</v>
      </c>
      <c r="AF3233">
        <v>137</v>
      </c>
    </row>
    <row r="3234" spans="1:32">
      <c r="A3234">
        <v>5104</v>
      </c>
      <c r="B3234">
        <v>4204</v>
      </c>
      <c r="C3234" t="s">
        <v>2333</v>
      </c>
      <c r="D3234" t="s">
        <v>1228</v>
      </c>
      <c r="E3234" t="s">
        <v>48</v>
      </c>
      <c r="F3234" t="s">
        <v>16812</v>
      </c>
      <c r="G3234" t="s">
        <v>16813</v>
      </c>
      <c r="H3234" t="s">
        <v>295</v>
      </c>
      <c r="I3234" s="1">
        <v>22092</v>
      </c>
      <c r="J3234" t="s">
        <v>16814</v>
      </c>
      <c r="K3234" t="s">
        <v>16815</v>
      </c>
      <c r="L3234">
        <v>76893</v>
      </c>
      <c r="M3234" t="s">
        <v>295</v>
      </c>
      <c r="N3234" s="1">
        <v>44911</v>
      </c>
      <c r="O3234" s="1">
        <v>44912</v>
      </c>
      <c r="P3234">
        <v>16</v>
      </c>
      <c r="Q3234">
        <v>1</v>
      </c>
      <c r="R3234" t="s">
        <v>53</v>
      </c>
      <c r="S3234">
        <v>3</v>
      </c>
      <c r="T3234">
        <v>0</v>
      </c>
      <c r="U3234">
        <v>1</v>
      </c>
      <c r="V3234">
        <v>131</v>
      </c>
      <c r="W3234" t="s">
        <v>41</v>
      </c>
      <c r="X3234" t="s">
        <v>16816</v>
      </c>
      <c r="Y3234" t="s">
        <v>81</v>
      </c>
      <c r="Z3234" s="1">
        <v>44903</v>
      </c>
      <c r="AA3234" s="2">
        <v>0.79847222222222225</v>
      </c>
      <c r="AB3234" s="2">
        <v>0.18240740740740743</v>
      </c>
      <c r="AC3234" t="s">
        <v>45</v>
      </c>
      <c r="AD3234" t="s">
        <v>45</v>
      </c>
      <c r="AE3234" t="s">
        <v>45</v>
      </c>
      <c r="AF3234">
        <v>131</v>
      </c>
    </row>
    <row r="3235" spans="1:32">
      <c r="A3235">
        <v>5105</v>
      </c>
      <c r="B3235">
        <v>4205</v>
      </c>
      <c r="C3235" t="s">
        <v>364</v>
      </c>
      <c r="D3235" t="s">
        <v>13045</v>
      </c>
      <c r="E3235" t="s">
        <v>48</v>
      </c>
      <c r="F3235" t="s">
        <v>3579</v>
      </c>
      <c r="G3235" t="s">
        <v>16817</v>
      </c>
      <c r="H3235" t="s">
        <v>280</v>
      </c>
      <c r="I3235" s="1">
        <v>26857</v>
      </c>
      <c r="J3235" t="s">
        <v>16818</v>
      </c>
      <c r="K3235" t="s">
        <v>16819</v>
      </c>
      <c r="L3235">
        <v>26189</v>
      </c>
      <c r="M3235" t="s">
        <v>280</v>
      </c>
      <c r="N3235" s="1">
        <v>44809</v>
      </c>
      <c r="O3235" s="1">
        <v>44811</v>
      </c>
      <c r="P3235">
        <v>2</v>
      </c>
      <c r="Q3235">
        <v>1</v>
      </c>
      <c r="R3235" t="s">
        <v>63</v>
      </c>
      <c r="S3235">
        <v>2</v>
      </c>
      <c r="T3235">
        <v>2</v>
      </c>
      <c r="U3235">
        <v>2</v>
      </c>
      <c r="V3235">
        <v>130</v>
      </c>
      <c r="W3235" t="s">
        <v>54</v>
      </c>
      <c r="X3235" t="s">
        <v>16820</v>
      </c>
      <c r="Y3235" t="s">
        <v>81</v>
      </c>
      <c r="Z3235" s="1">
        <v>44792</v>
      </c>
      <c r="AA3235" s="2">
        <v>4.1064814814814811E-2</v>
      </c>
      <c r="AB3235" s="2">
        <v>7.5694444444444439E-2</v>
      </c>
      <c r="AC3235" t="s">
        <v>45</v>
      </c>
      <c r="AD3235" t="s">
        <v>44</v>
      </c>
      <c r="AE3235" t="s">
        <v>45</v>
      </c>
      <c r="AF3235">
        <v>65</v>
      </c>
    </row>
    <row r="3236" spans="1:32">
      <c r="A3236">
        <v>5107</v>
      </c>
      <c r="B3236">
        <v>4207</v>
      </c>
      <c r="C3236" t="s">
        <v>1913</v>
      </c>
      <c r="D3236" t="s">
        <v>14590</v>
      </c>
      <c r="E3236" t="s">
        <v>34</v>
      </c>
      <c r="F3236" t="s">
        <v>16821</v>
      </c>
      <c r="G3236" t="s">
        <v>16822</v>
      </c>
      <c r="H3236" t="s">
        <v>280</v>
      </c>
      <c r="I3236" s="1">
        <v>25071</v>
      </c>
      <c r="J3236" t="s">
        <v>16823</v>
      </c>
      <c r="K3236" t="s">
        <v>5072</v>
      </c>
      <c r="L3236">
        <v>94288</v>
      </c>
      <c r="M3236" t="s">
        <v>280</v>
      </c>
      <c r="N3236" s="1">
        <v>44955</v>
      </c>
      <c r="O3236" s="1">
        <v>44959</v>
      </c>
      <c r="P3236">
        <v>100</v>
      </c>
      <c r="Q3236">
        <v>4</v>
      </c>
      <c r="R3236" t="s">
        <v>53</v>
      </c>
      <c r="S3236">
        <v>2</v>
      </c>
      <c r="T3236">
        <v>1</v>
      </c>
      <c r="U3236">
        <v>4</v>
      </c>
      <c r="V3236">
        <v>504</v>
      </c>
      <c r="W3236" t="s">
        <v>41</v>
      </c>
      <c r="X3236" t="s">
        <v>16824</v>
      </c>
      <c r="Y3236" t="s">
        <v>81</v>
      </c>
      <c r="Z3236" s="1">
        <v>44925</v>
      </c>
      <c r="AA3236" s="2">
        <v>0.65096064814814814</v>
      </c>
      <c r="AB3236" s="2">
        <v>0.67586805555555562</v>
      </c>
      <c r="AC3236" t="s">
        <v>44</v>
      </c>
      <c r="AD3236" t="s">
        <v>44</v>
      </c>
      <c r="AE3236" t="s">
        <v>45</v>
      </c>
      <c r="AF3236">
        <v>126</v>
      </c>
    </row>
    <row r="3237" spans="1:32">
      <c r="A3237">
        <v>5108</v>
      </c>
      <c r="B3237">
        <v>4208</v>
      </c>
      <c r="C3237" t="s">
        <v>501</v>
      </c>
      <c r="D3237" t="s">
        <v>106</v>
      </c>
      <c r="E3237" t="s">
        <v>48</v>
      </c>
      <c r="F3237" t="s">
        <v>16825</v>
      </c>
      <c r="G3237" t="s">
        <v>16826</v>
      </c>
      <c r="H3237" t="s">
        <v>101</v>
      </c>
      <c r="I3237" s="1">
        <v>26792</v>
      </c>
      <c r="J3237" t="s">
        <v>16827</v>
      </c>
      <c r="K3237" t="s">
        <v>16828</v>
      </c>
      <c r="L3237">
        <v>70561</v>
      </c>
      <c r="M3237" t="s">
        <v>101</v>
      </c>
      <c r="N3237" s="1">
        <v>44921</v>
      </c>
      <c r="O3237" s="1">
        <v>44923</v>
      </c>
      <c r="P3237">
        <v>28</v>
      </c>
      <c r="Q3237">
        <v>2</v>
      </c>
      <c r="R3237" t="s">
        <v>53</v>
      </c>
      <c r="S3237">
        <v>1</v>
      </c>
      <c r="T3237">
        <v>0</v>
      </c>
      <c r="U3237">
        <v>2</v>
      </c>
      <c r="V3237">
        <v>256</v>
      </c>
      <c r="W3237" t="s">
        <v>41</v>
      </c>
      <c r="X3237" t="s">
        <v>16829</v>
      </c>
      <c r="Y3237" t="s">
        <v>81</v>
      </c>
      <c r="Z3237" s="1">
        <v>44883</v>
      </c>
      <c r="AA3237" s="2">
        <v>0.81618055555555558</v>
      </c>
      <c r="AB3237" s="2">
        <v>0.1637962962962963</v>
      </c>
      <c r="AC3237" t="s">
        <v>44</v>
      </c>
      <c r="AD3237" t="s">
        <v>45</v>
      </c>
      <c r="AE3237" t="s">
        <v>45</v>
      </c>
      <c r="AF3237">
        <v>128</v>
      </c>
    </row>
    <row r="3238" spans="1:32">
      <c r="A3238">
        <v>5109</v>
      </c>
      <c r="B3238">
        <v>4209</v>
      </c>
      <c r="C3238" t="s">
        <v>9000</v>
      </c>
      <c r="D3238" t="s">
        <v>12204</v>
      </c>
      <c r="E3238" t="s">
        <v>34</v>
      </c>
      <c r="F3238" t="s">
        <v>16830</v>
      </c>
      <c r="G3238" t="s">
        <v>16831</v>
      </c>
      <c r="H3238" t="s">
        <v>50</v>
      </c>
      <c r="I3238" s="1">
        <v>29718</v>
      </c>
      <c r="J3238" t="s">
        <v>16832</v>
      </c>
      <c r="K3238" t="s">
        <v>52</v>
      </c>
      <c r="L3238">
        <v>98102</v>
      </c>
      <c r="M3238" t="s">
        <v>50</v>
      </c>
      <c r="N3238" s="1">
        <v>44678</v>
      </c>
      <c r="O3238" s="1">
        <v>44682</v>
      </c>
      <c r="P3238">
        <v>23</v>
      </c>
      <c r="Q3238">
        <v>1</v>
      </c>
      <c r="R3238" t="s">
        <v>63</v>
      </c>
      <c r="S3238">
        <v>2</v>
      </c>
      <c r="T3238">
        <v>2</v>
      </c>
      <c r="U3238">
        <v>4</v>
      </c>
      <c r="V3238">
        <v>264</v>
      </c>
      <c r="W3238" t="s">
        <v>54</v>
      </c>
      <c r="X3238" t="s">
        <v>16833</v>
      </c>
      <c r="Y3238" t="s">
        <v>6</v>
      </c>
      <c r="Z3238" s="1">
        <v>44650</v>
      </c>
      <c r="AA3238" s="2">
        <v>0.82650462962962967</v>
      </c>
      <c r="AB3238" s="2">
        <v>0.59107638888888892</v>
      </c>
      <c r="AC3238" t="s">
        <v>45</v>
      </c>
      <c r="AD3238" t="s">
        <v>45</v>
      </c>
      <c r="AE3238" t="s">
        <v>45</v>
      </c>
      <c r="AF3238">
        <v>66</v>
      </c>
    </row>
    <row r="3239" spans="1:32">
      <c r="A3239">
        <v>5111</v>
      </c>
      <c r="B3239">
        <v>4211</v>
      </c>
      <c r="C3239" t="s">
        <v>409</v>
      </c>
      <c r="D3239" t="s">
        <v>8614</v>
      </c>
      <c r="E3239" t="s">
        <v>48</v>
      </c>
      <c r="F3239" t="s">
        <v>16834</v>
      </c>
      <c r="G3239" t="s">
        <v>16835</v>
      </c>
      <c r="H3239" t="s">
        <v>692</v>
      </c>
      <c r="I3239" s="1">
        <v>27218</v>
      </c>
      <c r="J3239" t="s">
        <v>16836</v>
      </c>
      <c r="K3239" t="s">
        <v>16837</v>
      </c>
      <c r="L3239">
        <v>9724</v>
      </c>
      <c r="M3239" t="s">
        <v>692</v>
      </c>
      <c r="N3239" s="1">
        <v>44616</v>
      </c>
      <c r="O3239" s="1">
        <v>44619</v>
      </c>
      <c r="P3239">
        <v>46</v>
      </c>
      <c r="Q3239">
        <v>2</v>
      </c>
      <c r="R3239" t="s">
        <v>53</v>
      </c>
      <c r="S3239">
        <v>2</v>
      </c>
      <c r="T3239">
        <v>0</v>
      </c>
      <c r="U3239">
        <v>3</v>
      </c>
      <c r="V3239">
        <v>387</v>
      </c>
      <c r="W3239" t="s">
        <v>41</v>
      </c>
      <c r="X3239" t="s">
        <v>16838</v>
      </c>
      <c r="Y3239" t="s">
        <v>6</v>
      </c>
      <c r="Z3239" s="1">
        <v>44598</v>
      </c>
      <c r="AA3239" s="2">
        <v>0.58511574074074069</v>
      </c>
      <c r="AB3239" s="2">
        <v>0.24656250000000002</v>
      </c>
      <c r="AC3239" t="s">
        <v>45</v>
      </c>
      <c r="AD3239" t="s">
        <v>44</v>
      </c>
      <c r="AE3239" t="s">
        <v>45</v>
      </c>
      <c r="AF3239">
        <v>129</v>
      </c>
    </row>
    <row r="3240" spans="1:32">
      <c r="A3240">
        <v>5113</v>
      </c>
      <c r="B3240">
        <v>4213</v>
      </c>
      <c r="C3240" t="s">
        <v>139</v>
      </c>
      <c r="D3240" t="s">
        <v>4523</v>
      </c>
      <c r="E3240" t="s">
        <v>48</v>
      </c>
      <c r="F3240" t="s">
        <v>16839</v>
      </c>
      <c r="G3240" t="s">
        <v>16840</v>
      </c>
      <c r="H3240" t="s">
        <v>77</v>
      </c>
      <c r="I3240" s="1">
        <v>37984</v>
      </c>
      <c r="J3240" t="s">
        <v>16841</v>
      </c>
      <c r="K3240" t="s">
        <v>3367</v>
      </c>
      <c r="L3240">
        <v>66365</v>
      </c>
      <c r="M3240" t="s">
        <v>77</v>
      </c>
      <c r="N3240" s="1">
        <v>44666</v>
      </c>
      <c r="O3240" s="1">
        <v>44667</v>
      </c>
      <c r="P3240">
        <v>14</v>
      </c>
      <c r="Q3240">
        <v>1</v>
      </c>
      <c r="R3240" t="s">
        <v>63</v>
      </c>
      <c r="S3240">
        <v>2</v>
      </c>
      <c r="T3240">
        <v>0</v>
      </c>
      <c r="U3240">
        <v>1</v>
      </c>
      <c r="V3240">
        <v>88</v>
      </c>
      <c r="W3240" t="s">
        <v>41</v>
      </c>
      <c r="X3240" t="s">
        <v>16842</v>
      </c>
      <c r="Y3240" t="s">
        <v>65</v>
      </c>
      <c r="Z3240" s="1">
        <v>44650</v>
      </c>
      <c r="AA3240" s="2">
        <v>0.36704861111111109</v>
      </c>
      <c r="AB3240" s="2">
        <v>0.38756944444444441</v>
      </c>
      <c r="AC3240" t="s">
        <v>44</v>
      </c>
      <c r="AD3240" t="s">
        <v>45</v>
      </c>
      <c r="AE3240" t="s">
        <v>44</v>
      </c>
      <c r="AF3240">
        <v>88</v>
      </c>
    </row>
    <row r="3241" spans="1:32">
      <c r="A3241">
        <v>5114</v>
      </c>
      <c r="B3241">
        <v>4214</v>
      </c>
      <c r="C3241" t="s">
        <v>213</v>
      </c>
      <c r="D3241" t="s">
        <v>16843</v>
      </c>
      <c r="E3241" t="s">
        <v>34</v>
      </c>
      <c r="F3241" t="s">
        <v>16844</v>
      </c>
      <c r="G3241" t="s">
        <v>16845</v>
      </c>
      <c r="H3241" t="s">
        <v>904</v>
      </c>
      <c r="I3241" s="1">
        <v>26013</v>
      </c>
      <c r="J3241" t="s">
        <v>16846</v>
      </c>
      <c r="K3241" t="s">
        <v>16847</v>
      </c>
      <c r="L3241">
        <v>62807</v>
      </c>
      <c r="M3241" t="s">
        <v>904</v>
      </c>
      <c r="N3241" s="1">
        <v>44736</v>
      </c>
      <c r="O3241" s="1">
        <v>44738</v>
      </c>
      <c r="P3241">
        <v>82</v>
      </c>
      <c r="Q3241">
        <v>4</v>
      </c>
      <c r="R3241" t="s">
        <v>53</v>
      </c>
      <c r="S3241">
        <v>1</v>
      </c>
      <c r="T3241">
        <v>2</v>
      </c>
      <c r="U3241">
        <v>2</v>
      </c>
      <c r="V3241">
        <v>290</v>
      </c>
      <c r="W3241" t="s">
        <v>54</v>
      </c>
      <c r="X3241" t="s">
        <v>16848</v>
      </c>
      <c r="Y3241" t="s">
        <v>6</v>
      </c>
      <c r="Z3241" s="1">
        <v>44700</v>
      </c>
      <c r="AA3241" s="2">
        <v>0.72112268518518519</v>
      </c>
      <c r="AB3241" s="2">
        <v>2.7256944444444445E-2</v>
      </c>
      <c r="AC3241" t="s">
        <v>45</v>
      </c>
      <c r="AD3241" t="s">
        <v>44</v>
      </c>
      <c r="AE3241" t="s">
        <v>45</v>
      </c>
      <c r="AF3241">
        <v>145</v>
      </c>
    </row>
    <row r="3242" spans="1:32">
      <c r="A3242">
        <v>5117</v>
      </c>
      <c r="B3242">
        <v>4217</v>
      </c>
      <c r="C3242" t="s">
        <v>822</v>
      </c>
      <c r="D3242" t="s">
        <v>2002</v>
      </c>
      <c r="E3242" t="s">
        <v>34</v>
      </c>
      <c r="F3242" t="s">
        <v>16849</v>
      </c>
      <c r="G3242" t="s">
        <v>16850</v>
      </c>
      <c r="H3242" t="s">
        <v>295</v>
      </c>
      <c r="I3242" s="1">
        <v>37664</v>
      </c>
      <c r="J3242" t="s">
        <v>16851</v>
      </c>
      <c r="K3242" t="s">
        <v>16852</v>
      </c>
      <c r="L3242">
        <v>83888</v>
      </c>
      <c r="M3242" t="s">
        <v>295</v>
      </c>
      <c r="N3242" s="1">
        <v>44899</v>
      </c>
      <c r="O3242" s="1">
        <v>44904</v>
      </c>
      <c r="P3242">
        <v>10</v>
      </c>
      <c r="Q3242">
        <v>1</v>
      </c>
      <c r="R3242" t="s">
        <v>53</v>
      </c>
      <c r="S3242">
        <v>2</v>
      </c>
      <c r="T3242">
        <v>1</v>
      </c>
      <c r="U3242">
        <v>5</v>
      </c>
      <c r="V3242">
        <v>645</v>
      </c>
      <c r="W3242" t="s">
        <v>41</v>
      </c>
      <c r="X3242" t="s">
        <v>16853</v>
      </c>
      <c r="Y3242" t="s">
        <v>65</v>
      </c>
      <c r="Z3242" s="1">
        <v>44886</v>
      </c>
      <c r="AA3242" s="2">
        <v>0.48462962962962958</v>
      </c>
      <c r="AB3242" s="2">
        <v>0.82781249999999995</v>
      </c>
      <c r="AC3242" t="s">
        <v>45</v>
      </c>
      <c r="AD3242" t="s">
        <v>45</v>
      </c>
      <c r="AE3242" t="s">
        <v>44</v>
      </c>
      <c r="AF3242">
        <v>129</v>
      </c>
    </row>
    <row r="3243" spans="1:32">
      <c r="A3243">
        <v>5118</v>
      </c>
      <c r="B3243">
        <v>4218</v>
      </c>
      <c r="C3243" t="s">
        <v>197</v>
      </c>
      <c r="D3243" t="s">
        <v>1269</v>
      </c>
      <c r="E3243" t="s">
        <v>48</v>
      </c>
      <c r="F3243" t="s">
        <v>16854</v>
      </c>
      <c r="G3243" t="s">
        <v>16855</v>
      </c>
      <c r="H3243" t="s">
        <v>37</v>
      </c>
      <c r="I3243" s="1">
        <v>16927</v>
      </c>
      <c r="J3243" t="s">
        <v>16856</v>
      </c>
      <c r="K3243" t="s">
        <v>16857</v>
      </c>
      <c r="L3243">
        <v>28938</v>
      </c>
      <c r="M3243" t="s">
        <v>37</v>
      </c>
      <c r="N3243" s="1">
        <v>44693</v>
      </c>
      <c r="O3243" s="1">
        <v>44694</v>
      </c>
      <c r="P3243">
        <v>5</v>
      </c>
      <c r="Q3243">
        <v>1</v>
      </c>
      <c r="R3243" t="s">
        <v>63</v>
      </c>
      <c r="S3243">
        <v>1</v>
      </c>
      <c r="T3243">
        <v>1</v>
      </c>
      <c r="U3243">
        <v>1</v>
      </c>
      <c r="V3243">
        <v>75</v>
      </c>
      <c r="W3243" t="s">
        <v>54</v>
      </c>
      <c r="X3243" t="s">
        <v>16858</v>
      </c>
      <c r="Y3243" t="s">
        <v>81</v>
      </c>
      <c r="Z3243" s="1">
        <v>44687</v>
      </c>
      <c r="AA3243" s="2">
        <v>0.11549768518518518</v>
      </c>
      <c r="AB3243" s="2">
        <v>0.33361111111111108</v>
      </c>
      <c r="AC3243" t="s">
        <v>44</v>
      </c>
      <c r="AD3243" t="s">
        <v>44</v>
      </c>
      <c r="AE3243" t="s">
        <v>44</v>
      </c>
      <c r="AF3243">
        <v>75</v>
      </c>
    </row>
    <row r="3244" spans="1:32">
      <c r="A3244">
        <v>5120</v>
      </c>
      <c r="B3244">
        <v>4220</v>
      </c>
      <c r="C3244" t="s">
        <v>988</v>
      </c>
      <c r="D3244" t="s">
        <v>3066</v>
      </c>
      <c r="E3244" t="s">
        <v>34</v>
      </c>
      <c r="F3244" t="s">
        <v>16859</v>
      </c>
      <c r="G3244" t="s">
        <v>16860</v>
      </c>
      <c r="H3244" t="s">
        <v>171</v>
      </c>
      <c r="I3244" s="1">
        <v>34325</v>
      </c>
      <c r="J3244" t="s">
        <v>16861</v>
      </c>
      <c r="K3244" t="s">
        <v>16862</v>
      </c>
      <c r="L3244">
        <v>5066</v>
      </c>
      <c r="M3244" t="s">
        <v>171</v>
      </c>
      <c r="N3244" s="1">
        <v>44600</v>
      </c>
      <c r="O3244" s="1">
        <v>44605</v>
      </c>
      <c r="P3244">
        <v>88</v>
      </c>
      <c r="Q3244">
        <v>4</v>
      </c>
      <c r="R3244" t="s">
        <v>53</v>
      </c>
      <c r="S3244">
        <v>4</v>
      </c>
      <c r="T3244">
        <v>1</v>
      </c>
      <c r="U3244">
        <v>5</v>
      </c>
      <c r="V3244">
        <v>690</v>
      </c>
      <c r="W3244" t="s">
        <v>54</v>
      </c>
      <c r="X3244" t="s">
        <v>16863</v>
      </c>
      <c r="Y3244" t="s">
        <v>81</v>
      </c>
      <c r="Z3244" s="1">
        <v>44577</v>
      </c>
      <c r="AA3244" s="2">
        <v>0.52378472222222217</v>
      </c>
      <c r="AB3244" s="2">
        <v>0.16093749999999998</v>
      </c>
      <c r="AC3244" t="s">
        <v>44</v>
      </c>
      <c r="AD3244" t="s">
        <v>45</v>
      </c>
      <c r="AE3244" t="s">
        <v>44</v>
      </c>
      <c r="AF3244">
        <v>138</v>
      </c>
    </row>
    <row r="3245" spans="1:32">
      <c r="A3245">
        <v>5121</v>
      </c>
      <c r="B3245">
        <v>4221</v>
      </c>
      <c r="C3245" t="s">
        <v>3322</v>
      </c>
      <c r="D3245" t="s">
        <v>5481</v>
      </c>
      <c r="E3245" t="s">
        <v>48</v>
      </c>
      <c r="F3245" t="s">
        <v>16864</v>
      </c>
      <c r="G3245" t="s">
        <v>16865</v>
      </c>
      <c r="H3245" t="s">
        <v>1301</v>
      </c>
      <c r="I3245" s="1">
        <v>17252</v>
      </c>
      <c r="J3245" t="s">
        <v>16866</v>
      </c>
      <c r="K3245" t="s">
        <v>16867</v>
      </c>
      <c r="L3245">
        <v>61344</v>
      </c>
      <c r="M3245" t="s">
        <v>1301</v>
      </c>
      <c r="N3245" s="1">
        <v>44754</v>
      </c>
      <c r="O3245" s="1">
        <v>44758</v>
      </c>
      <c r="P3245">
        <v>41</v>
      </c>
      <c r="Q3245">
        <v>2</v>
      </c>
      <c r="R3245" t="s">
        <v>63</v>
      </c>
      <c r="S3245">
        <v>3</v>
      </c>
      <c r="T3245">
        <v>1</v>
      </c>
      <c r="U3245">
        <v>4</v>
      </c>
      <c r="V3245">
        <v>332</v>
      </c>
      <c r="W3245" t="s">
        <v>41</v>
      </c>
      <c r="X3245" t="s">
        <v>16868</v>
      </c>
      <c r="Y3245" t="s">
        <v>81</v>
      </c>
      <c r="Z3245" s="1">
        <v>44726</v>
      </c>
      <c r="AA3245" s="2">
        <v>0.71879629629629627</v>
      </c>
      <c r="AB3245" s="2">
        <v>0.30796296296296294</v>
      </c>
      <c r="AC3245" t="s">
        <v>45</v>
      </c>
      <c r="AD3245" t="s">
        <v>44</v>
      </c>
      <c r="AE3245" t="s">
        <v>44</v>
      </c>
      <c r="AF3245">
        <v>83</v>
      </c>
    </row>
    <row r="3246" spans="1:32">
      <c r="A3246">
        <v>5122</v>
      </c>
      <c r="B3246">
        <v>4222</v>
      </c>
      <c r="C3246" t="s">
        <v>1310</v>
      </c>
      <c r="D3246" t="s">
        <v>4758</v>
      </c>
      <c r="E3246" t="s">
        <v>48</v>
      </c>
      <c r="F3246" t="s">
        <v>16869</v>
      </c>
      <c r="G3246" t="s">
        <v>16870</v>
      </c>
      <c r="H3246" t="s">
        <v>725</v>
      </c>
      <c r="I3246" s="1">
        <v>20275</v>
      </c>
      <c r="J3246" t="s">
        <v>16871</v>
      </c>
      <c r="K3246" t="s">
        <v>16872</v>
      </c>
      <c r="L3246">
        <v>5004</v>
      </c>
      <c r="M3246" t="s">
        <v>725</v>
      </c>
      <c r="N3246" s="1">
        <v>44916</v>
      </c>
      <c r="O3246" s="1">
        <v>44919</v>
      </c>
      <c r="P3246">
        <v>83</v>
      </c>
      <c r="Q3246">
        <v>4</v>
      </c>
      <c r="R3246" t="s">
        <v>63</v>
      </c>
      <c r="S3246">
        <v>4</v>
      </c>
      <c r="T3246">
        <v>2</v>
      </c>
      <c r="U3246">
        <v>3</v>
      </c>
      <c r="V3246">
        <v>252</v>
      </c>
      <c r="W3246" t="s">
        <v>41</v>
      </c>
      <c r="X3246" t="s">
        <v>16873</v>
      </c>
      <c r="Y3246" t="s">
        <v>43</v>
      </c>
      <c r="Z3246" s="1">
        <v>44885</v>
      </c>
      <c r="AA3246" s="2">
        <v>0.5950347222222222</v>
      </c>
      <c r="AB3246" s="2">
        <v>0.60457175925925932</v>
      </c>
      <c r="AC3246" t="s">
        <v>44</v>
      </c>
      <c r="AD3246" t="s">
        <v>45</v>
      </c>
      <c r="AE3246" t="s">
        <v>45</v>
      </c>
      <c r="AF3246">
        <v>84</v>
      </c>
    </row>
    <row r="3247" spans="1:32">
      <c r="A3247">
        <v>5123</v>
      </c>
      <c r="B3247">
        <v>4223</v>
      </c>
      <c r="C3247" t="s">
        <v>371</v>
      </c>
      <c r="D3247" t="s">
        <v>10431</v>
      </c>
      <c r="E3247" t="s">
        <v>48</v>
      </c>
      <c r="F3247" t="s">
        <v>16874</v>
      </c>
      <c r="G3247" t="s">
        <v>16875</v>
      </c>
      <c r="H3247" t="s">
        <v>295</v>
      </c>
      <c r="I3247" s="1">
        <v>29607</v>
      </c>
      <c r="J3247" t="s">
        <v>16876</v>
      </c>
      <c r="K3247" t="s">
        <v>6199</v>
      </c>
      <c r="L3247">
        <v>10003</v>
      </c>
      <c r="M3247" t="s">
        <v>295</v>
      </c>
      <c r="N3247" s="1">
        <v>44924</v>
      </c>
      <c r="O3247" s="1">
        <v>44925</v>
      </c>
      <c r="P3247">
        <v>98</v>
      </c>
      <c r="Q3247">
        <v>4</v>
      </c>
      <c r="R3247" t="s">
        <v>63</v>
      </c>
      <c r="S3247">
        <v>4</v>
      </c>
      <c r="T3247">
        <v>0</v>
      </c>
      <c r="U3247">
        <v>1</v>
      </c>
      <c r="V3247">
        <v>60</v>
      </c>
      <c r="W3247" t="s">
        <v>41</v>
      </c>
      <c r="X3247" t="s">
        <v>16877</v>
      </c>
      <c r="Y3247" t="s">
        <v>43</v>
      </c>
      <c r="Z3247" s="1">
        <v>44913</v>
      </c>
      <c r="AA3247" s="2">
        <v>0.63734953703703701</v>
      </c>
      <c r="AB3247" s="2">
        <v>0.91707175925925932</v>
      </c>
      <c r="AC3247" t="s">
        <v>45</v>
      </c>
      <c r="AD3247" t="s">
        <v>44</v>
      </c>
      <c r="AE3247" t="s">
        <v>44</v>
      </c>
      <c r="AF3247">
        <v>60</v>
      </c>
    </row>
    <row r="3248" spans="1:32">
      <c r="A3248">
        <v>5124</v>
      </c>
      <c r="B3248">
        <v>4224</v>
      </c>
      <c r="C3248" t="s">
        <v>963</v>
      </c>
      <c r="D3248" t="s">
        <v>126</v>
      </c>
      <c r="E3248" t="s">
        <v>34</v>
      </c>
      <c r="F3248" t="s">
        <v>16878</v>
      </c>
      <c r="G3248" t="s">
        <v>16879</v>
      </c>
      <c r="H3248" t="s">
        <v>295</v>
      </c>
      <c r="I3248" s="1">
        <v>31954</v>
      </c>
      <c r="J3248" t="s">
        <v>16880</v>
      </c>
      <c r="K3248" t="s">
        <v>4794</v>
      </c>
      <c r="L3248">
        <v>46178</v>
      </c>
      <c r="M3248" t="s">
        <v>295</v>
      </c>
      <c r="N3248" s="1">
        <v>44658</v>
      </c>
      <c r="O3248" s="1">
        <v>44661</v>
      </c>
      <c r="P3248">
        <v>52</v>
      </c>
      <c r="Q3248">
        <v>3</v>
      </c>
      <c r="R3248" t="s">
        <v>53</v>
      </c>
      <c r="S3248">
        <v>1</v>
      </c>
      <c r="T3248">
        <v>0</v>
      </c>
      <c r="U3248">
        <v>3</v>
      </c>
      <c r="V3248">
        <v>378</v>
      </c>
      <c r="W3248" t="s">
        <v>41</v>
      </c>
      <c r="X3248" t="s">
        <v>16881</v>
      </c>
      <c r="Y3248" t="s">
        <v>43</v>
      </c>
      <c r="Z3248" s="1">
        <v>44625</v>
      </c>
      <c r="AA3248" s="2">
        <v>0.84085648148148151</v>
      </c>
      <c r="AB3248" s="2">
        <v>0.47469907407407402</v>
      </c>
      <c r="AC3248" t="s">
        <v>45</v>
      </c>
      <c r="AD3248" t="s">
        <v>44</v>
      </c>
      <c r="AE3248" t="s">
        <v>44</v>
      </c>
      <c r="AF3248">
        <v>126</v>
      </c>
    </row>
    <row r="3249" spans="1:32">
      <c r="A3249">
        <v>5125</v>
      </c>
      <c r="B3249">
        <v>4225</v>
      </c>
      <c r="C3249" t="s">
        <v>590</v>
      </c>
      <c r="D3249" t="s">
        <v>829</v>
      </c>
      <c r="E3249" t="s">
        <v>34</v>
      </c>
      <c r="F3249" t="s">
        <v>16882</v>
      </c>
      <c r="G3249" t="s">
        <v>16883</v>
      </c>
      <c r="H3249" t="s">
        <v>77</v>
      </c>
      <c r="I3249" s="1">
        <v>34840</v>
      </c>
      <c r="J3249" t="s">
        <v>16884</v>
      </c>
      <c r="K3249" t="s">
        <v>16885</v>
      </c>
      <c r="L3249">
        <v>19214</v>
      </c>
      <c r="M3249" t="s">
        <v>77</v>
      </c>
      <c r="N3249" s="1">
        <v>44725</v>
      </c>
      <c r="O3249" s="1">
        <v>44727</v>
      </c>
      <c r="P3249">
        <v>1</v>
      </c>
      <c r="Q3249">
        <v>1</v>
      </c>
      <c r="R3249" t="s">
        <v>53</v>
      </c>
      <c r="S3249">
        <v>2</v>
      </c>
      <c r="T3249">
        <v>0</v>
      </c>
      <c r="U3249">
        <v>2</v>
      </c>
      <c r="V3249">
        <v>260</v>
      </c>
      <c r="W3249" t="s">
        <v>41</v>
      </c>
      <c r="X3249" t="s">
        <v>16886</v>
      </c>
      <c r="Y3249" t="s">
        <v>65</v>
      </c>
      <c r="Z3249" s="1">
        <v>44694</v>
      </c>
      <c r="AA3249" s="2">
        <v>0.75728009259259255</v>
      </c>
      <c r="AB3249" s="2">
        <v>2.5798611111111109E-2</v>
      </c>
      <c r="AC3249" t="s">
        <v>44</v>
      </c>
      <c r="AD3249" t="s">
        <v>45</v>
      </c>
      <c r="AE3249" t="s">
        <v>45</v>
      </c>
      <c r="AF3249">
        <v>130</v>
      </c>
    </row>
    <row r="3250" spans="1:32">
      <c r="A3250">
        <v>5126</v>
      </c>
      <c r="B3250">
        <v>4226</v>
      </c>
      <c r="C3250" t="s">
        <v>249</v>
      </c>
      <c r="D3250" t="s">
        <v>16887</v>
      </c>
      <c r="E3250" t="s">
        <v>48</v>
      </c>
      <c r="F3250" t="s">
        <v>16888</v>
      </c>
      <c r="G3250">
        <v>5169001143</v>
      </c>
      <c r="H3250" t="s">
        <v>272</v>
      </c>
      <c r="I3250" s="1">
        <v>28721</v>
      </c>
      <c r="J3250" t="s">
        <v>16889</v>
      </c>
      <c r="K3250" t="s">
        <v>13162</v>
      </c>
      <c r="L3250">
        <v>25250</v>
      </c>
      <c r="M3250" t="s">
        <v>272</v>
      </c>
      <c r="N3250" s="1">
        <v>44822</v>
      </c>
      <c r="O3250" s="1">
        <v>44824</v>
      </c>
      <c r="P3250">
        <v>23</v>
      </c>
      <c r="Q3250">
        <v>1</v>
      </c>
      <c r="R3250" t="s">
        <v>63</v>
      </c>
      <c r="S3250">
        <v>4</v>
      </c>
      <c r="T3250">
        <v>1</v>
      </c>
      <c r="U3250">
        <v>2</v>
      </c>
      <c r="V3250">
        <v>152</v>
      </c>
      <c r="W3250" t="s">
        <v>41</v>
      </c>
      <c r="X3250" t="s">
        <v>16890</v>
      </c>
      <c r="Y3250" t="s">
        <v>6</v>
      </c>
      <c r="Z3250" s="1">
        <v>44817</v>
      </c>
      <c r="AA3250" s="2">
        <v>0.74234953703703699</v>
      </c>
      <c r="AB3250" s="2">
        <v>0.27201388888888889</v>
      </c>
      <c r="AC3250" t="s">
        <v>45</v>
      </c>
      <c r="AD3250" t="s">
        <v>45</v>
      </c>
      <c r="AE3250" t="s">
        <v>45</v>
      </c>
      <c r="AF3250">
        <v>76</v>
      </c>
    </row>
    <row r="3251" spans="1:32">
      <c r="A3251">
        <v>5129</v>
      </c>
      <c r="B3251">
        <v>4229</v>
      </c>
      <c r="C3251" t="s">
        <v>371</v>
      </c>
      <c r="D3251" t="s">
        <v>16891</v>
      </c>
      <c r="E3251" t="s">
        <v>34</v>
      </c>
      <c r="F3251" t="s">
        <v>16892</v>
      </c>
      <c r="G3251" t="s">
        <v>16893</v>
      </c>
      <c r="H3251" t="s">
        <v>530</v>
      </c>
      <c r="I3251" s="1">
        <v>33323</v>
      </c>
      <c r="J3251" t="s">
        <v>16894</v>
      </c>
      <c r="K3251" t="s">
        <v>12835</v>
      </c>
      <c r="L3251">
        <v>17922</v>
      </c>
      <c r="M3251" t="s">
        <v>530</v>
      </c>
      <c r="N3251" s="1">
        <v>44696</v>
      </c>
      <c r="O3251" s="1">
        <v>44700</v>
      </c>
      <c r="P3251">
        <v>59</v>
      </c>
      <c r="Q3251">
        <v>3</v>
      </c>
      <c r="R3251" t="s">
        <v>63</v>
      </c>
      <c r="S3251">
        <v>4</v>
      </c>
      <c r="T3251">
        <v>0</v>
      </c>
      <c r="U3251">
        <v>4</v>
      </c>
      <c r="V3251">
        <v>324</v>
      </c>
      <c r="W3251" t="s">
        <v>54</v>
      </c>
      <c r="X3251" t="s">
        <v>16895</v>
      </c>
      <c r="Y3251" t="s">
        <v>43</v>
      </c>
      <c r="Z3251" s="1">
        <v>44689</v>
      </c>
      <c r="AA3251" s="2">
        <v>8.6550925925925934E-2</v>
      </c>
      <c r="AB3251" s="2">
        <v>4.0636574074074075E-2</v>
      </c>
      <c r="AC3251" t="s">
        <v>45</v>
      </c>
      <c r="AD3251" t="s">
        <v>44</v>
      </c>
      <c r="AE3251" t="s">
        <v>44</v>
      </c>
      <c r="AF3251">
        <v>81</v>
      </c>
    </row>
    <row r="3252" spans="1:32">
      <c r="A3252">
        <v>5130</v>
      </c>
      <c r="B3252">
        <v>4230</v>
      </c>
      <c r="C3252" t="s">
        <v>409</v>
      </c>
      <c r="D3252" t="s">
        <v>2213</v>
      </c>
      <c r="E3252" t="s">
        <v>34</v>
      </c>
      <c r="F3252" t="s">
        <v>16896</v>
      </c>
      <c r="G3252" t="s">
        <v>16897</v>
      </c>
      <c r="H3252" t="s">
        <v>692</v>
      </c>
      <c r="I3252" s="1">
        <v>27234</v>
      </c>
      <c r="J3252" t="s">
        <v>16898</v>
      </c>
      <c r="K3252" t="s">
        <v>16899</v>
      </c>
      <c r="L3252">
        <v>12430</v>
      </c>
      <c r="M3252" t="s">
        <v>692</v>
      </c>
      <c r="N3252" s="1">
        <v>44714</v>
      </c>
      <c r="O3252" s="1">
        <v>44717</v>
      </c>
      <c r="P3252">
        <v>38</v>
      </c>
      <c r="Q3252">
        <v>2</v>
      </c>
      <c r="R3252" t="s">
        <v>63</v>
      </c>
      <c r="S3252">
        <v>4</v>
      </c>
      <c r="T3252">
        <v>2</v>
      </c>
      <c r="U3252">
        <v>3</v>
      </c>
      <c r="V3252">
        <v>255</v>
      </c>
      <c r="W3252" t="s">
        <v>54</v>
      </c>
      <c r="X3252" t="s">
        <v>16900</v>
      </c>
      <c r="Y3252" t="s">
        <v>6</v>
      </c>
      <c r="Z3252" s="1">
        <v>44704</v>
      </c>
      <c r="AA3252" s="2">
        <v>0.48961805555555554</v>
      </c>
      <c r="AB3252" s="2">
        <v>0.82594907407407403</v>
      </c>
      <c r="AC3252" t="s">
        <v>45</v>
      </c>
      <c r="AD3252" t="s">
        <v>45</v>
      </c>
      <c r="AE3252" t="s">
        <v>45</v>
      </c>
      <c r="AF3252">
        <v>85</v>
      </c>
    </row>
    <row r="3253" spans="1:32">
      <c r="A3253">
        <v>5132</v>
      </c>
      <c r="B3253">
        <v>4232</v>
      </c>
      <c r="C3253" t="s">
        <v>2344</v>
      </c>
      <c r="D3253" t="s">
        <v>462</v>
      </c>
      <c r="E3253" t="s">
        <v>34</v>
      </c>
      <c r="F3253" t="s">
        <v>16901</v>
      </c>
      <c r="G3253" t="s">
        <v>16902</v>
      </c>
      <c r="H3253" t="s">
        <v>405</v>
      </c>
      <c r="I3253" s="1">
        <v>33614</v>
      </c>
      <c r="J3253" t="s">
        <v>16903</v>
      </c>
      <c r="K3253" t="s">
        <v>16904</v>
      </c>
      <c r="L3253">
        <v>31272</v>
      </c>
      <c r="M3253" t="s">
        <v>405</v>
      </c>
      <c r="N3253" s="1">
        <v>44851</v>
      </c>
      <c r="O3253" s="1">
        <v>44852</v>
      </c>
      <c r="P3253">
        <v>12</v>
      </c>
      <c r="Q3253">
        <v>1</v>
      </c>
      <c r="R3253" t="s">
        <v>40</v>
      </c>
      <c r="S3253">
        <v>1</v>
      </c>
      <c r="T3253">
        <v>2</v>
      </c>
      <c r="U3253">
        <v>1</v>
      </c>
      <c r="V3253">
        <v>220</v>
      </c>
      <c r="W3253" t="s">
        <v>54</v>
      </c>
      <c r="X3253" t="s">
        <v>16905</v>
      </c>
      <c r="Y3253" t="s">
        <v>81</v>
      </c>
      <c r="Z3253" s="1">
        <v>44840</v>
      </c>
      <c r="AA3253" s="2">
        <v>0.20394675925925929</v>
      </c>
      <c r="AB3253" s="2">
        <v>7.2418981481481473E-2</v>
      </c>
      <c r="AC3253" t="s">
        <v>45</v>
      </c>
      <c r="AD3253" t="s">
        <v>44</v>
      </c>
      <c r="AE3253" t="s">
        <v>44</v>
      </c>
      <c r="AF3253">
        <v>220</v>
      </c>
    </row>
    <row r="3254" spans="1:32">
      <c r="A3254">
        <v>5133</v>
      </c>
      <c r="B3254">
        <v>4233</v>
      </c>
      <c r="C3254" t="s">
        <v>1913</v>
      </c>
      <c r="D3254" t="s">
        <v>2634</v>
      </c>
      <c r="E3254" t="s">
        <v>48</v>
      </c>
      <c r="F3254" t="s">
        <v>16906</v>
      </c>
      <c r="G3254" t="s">
        <v>16907</v>
      </c>
      <c r="H3254" t="s">
        <v>280</v>
      </c>
      <c r="I3254" s="1">
        <v>31432</v>
      </c>
      <c r="J3254" t="s">
        <v>16908</v>
      </c>
      <c r="K3254" t="s">
        <v>16909</v>
      </c>
      <c r="L3254">
        <v>84468</v>
      </c>
      <c r="M3254" t="s">
        <v>280</v>
      </c>
      <c r="N3254" s="1">
        <v>44821</v>
      </c>
      <c r="O3254" s="1">
        <v>44824</v>
      </c>
      <c r="P3254">
        <v>46</v>
      </c>
      <c r="Q3254">
        <v>2</v>
      </c>
      <c r="R3254" t="s">
        <v>53</v>
      </c>
      <c r="S3254">
        <v>4</v>
      </c>
      <c r="T3254">
        <v>0</v>
      </c>
      <c r="U3254">
        <v>3</v>
      </c>
      <c r="V3254">
        <v>399</v>
      </c>
      <c r="W3254" t="s">
        <v>54</v>
      </c>
      <c r="X3254" t="s">
        <v>16910</v>
      </c>
      <c r="Y3254" t="s">
        <v>43</v>
      </c>
      <c r="Z3254" s="1">
        <v>44785</v>
      </c>
      <c r="AA3254" s="2">
        <v>0.325625</v>
      </c>
      <c r="AB3254" s="2">
        <v>0.97164351851851849</v>
      </c>
      <c r="AC3254" t="s">
        <v>45</v>
      </c>
      <c r="AD3254" t="s">
        <v>45</v>
      </c>
      <c r="AE3254" t="s">
        <v>44</v>
      </c>
      <c r="AF3254">
        <v>133</v>
      </c>
    </row>
    <row r="3255" spans="1:32">
      <c r="A3255">
        <v>5135</v>
      </c>
      <c r="B3255">
        <v>4235</v>
      </c>
      <c r="C3255" t="s">
        <v>2202</v>
      </c>
      <c r="D3255" t="s">
        <v>2943</v>
      </c>
      <c r="E3255" t="s">
        <v>34</v>
      </c>
      <c r="F3255" t="s">
        <v>16911</v>
      </c>
      <c r="G3255" t="s">
        <v>16912</v>
      </c>
      <c r="H3255" t="s">
        <v>109</v>
      </c>
      <c r="I3255" s="1">
        <v>25733</v>
      </c>
      <c r="J3255" t="s">
        <v>16913</v>
      </c>
      <c r="K3255" t="s">
        <v>16914</v>
      </c>
      <c r="L3255">
        <v>19769</v>
      </c>
      <c r="M3255" t="s">
        <v>109</v>
      </c>
      <c r="N3255" s="1">
        <v>44823</v>
      </c>
      <c r="O3255" s="1">
        <v>44826</v>
      </c>
      <c r="P3255">
        <v>45</v>
      </c>
      <c r="Q3255">
        <v>2</v>
      </c>
      <c r="R3255" t="s">
        <v>40</v>
      </c>
      <c r="S3255">
        <v>1</v>
      </c>
      <c r="T3255">
        <v>1</v>
      </c>
      <c r="U3255">
        <v>3</v>
      </c>
      <c r="V3255">
        <v>747</v>
      </c>
      <c r="W3255" t="s">
        <v>41</v>
      </c>
      <c r="X3255" t="s">
        <v>16915</v>
      </c>
      <c r="Y3255" t="s">
        <v>6</v>
      </c>
      <c r="Z3255" s="1">
        <v>44810</v>
      </c>
      <c r="AA3255" s="2">
        <v>9.5023148148148159E-3</v>
      </c>
      <c r="AB3255" s="2">
        <v>0.86940972222222224</v>
      </c>
      <c r="AC3255" t="s">
        <v>45</v>
      </c>
      <c r="AD3255" t="s">
        <v>44</v>
      </c>
      <c r="AE3255" t="s">
        <v>45</v>
      </c>
      <c r="AF3255">
        <v>249</v>
      </c>
    </row>
    <row r="3256" spans="1:32">
      <c r="A3256">
        <v>5136</v>
      </c>
      <c r="B3256">
        <v>4236</v>
      </c>
      <c r="C3256" t="s">
        <v>2013</v>
      </c>
      <c r="D3256" t="s">
        <v>521</v>
      </c>
      <c r="E3256" t="s">
        <v>34</v>
      </c>
      <c r="F3256" t="s">
        <v>16916</v>
      </c>
      <c r="G3256">
        <v>7709293000</v>
      </c>
      <c r="H3256" t="s">
        <v>295</v>
      </c>
      <c r="I3256" s="1">
        <v>15872</v>
      </c>
      <c r="J3256" t="s">
        <v>16917</v>
      </c>
      <c r="K3256" t="s">
        <v>16918</v>
      </c>
      <c r="L3256">
        <v>60050</v>
      </c>
      <c r="M3256" t="s">
        <v>295</v>
      </c>
      <c r="N3256" s="1">
        <v>44867</v>
      </c>
      <c r="O3256" s="1">
        <v>44870</v>
      </c>
      <c r="P3256">
        <v>98</v>
      </c>
      <c r="Q3256">
        <v>4</v>
      </c>
      <c r="R3256" t="s">
        <v>63</v>
      </c>
      <c r="S3256">
        <v>3</v>
      </c>
      <c r="T3256">
        <v>1</v>
      </c>
      <c r="U3256">
        <v>3</v>
      </c>
      <c r="V3256">
        <v>207</v>
      </c>
      <c r="W3256" t="s">
        <v>41</v>
      </c>
      <c r="X3256" t="s">
        <v>16919</v>
      </c>
      <c r="Y3256" t="s">
        <v>6</v>
      </c>
      <c r="Z3256" s="1">
        <v>44838</v>
      </c>
      <c r="AA3256" s="2">
        <v>0.71377314814814818</v>
      </c>
      <c r="AB3256" s="2">
        <v>0.72546296296296298</v>
      </c>
      <c r="AC3256" t="s">
        <v>44</v>
      </c>
      <c r="AD3256" t="s">
        <v>45</v>
      </c>
      <c r="AE3256" t="s">
        <v>44</v>
      </c>
      <c r="AF3256">
        <v>69</v>
      </c>
    </row>
    <row r="3257" spans="1:32">
      <c r="A3257">
        <v>5137</v>
      </c>
      <c r="B3257">
        <v>4237</v>
      </c>
      <c r="C3257" t="s">
        <v>1044</v>
      </c>
      <c r="D3257" t="s">
        <v>9271</v>
      </c>
      <c r="E3257" t="s">
        <v>34</v>
      </c>
      <c r="F3257" t="s">
        <v>16920</v>
      </c>
      <c r="G3257" t="s">
        <v>16921</v>
      </c>
      <c r="H3257" t="s">
        <v>692</v>
      </c>
      <c r="I3257" s="1">
        <v>31817</v>
      </c>
      <c r="J3257" t="s">
        <v>16922</v>
      </c>
      <c r="K3257" t="s">
        <v>16923</v>
      </c>
      <c r="L3257">
        <v>83415</v>
      </c>
      <c r="M3257" t="s">
        <v>692</v>
      </c>
      <c r="N3257" s="1">
        <v>44619</v>
      </c>
      <c r="O3257" s="1">
        <v>44621</v>
      </c>
      <c r="P3257">
        <v>40</v>
      </c>
      <c r="Q3257">
        <v>2</v>
      </c>
      <c r="R3257" t="s">
        <v>53</v>
      </c>
      <c r="S3257">
        <v>2</v>
      </c>
      <c r="T3257">
        <v>0</v>
      </c>
      <c r="U3257">
        <v>2</v>
      </c>
      <c r="V3257">
        <v>300</v>
      </c>
      <c r="W3257" t="s">
        <v>54</v>
      </c>
      <c r="X3257" t="s">
        <v>16924</v>
      </c>
      <c r="Y3257" t="s">
        <v>65</v>
      </c>
      <c r="Z3257" s="1">
        <v>44607</v>
      </c>
      <c r="AA3257" s="2">
        <v>0.24559027777777778</v>
      </c>
      <c r="AB3257" s="2">
        <v>0.67914351851851851</v>
      </c>
      <c r="AC3257" t="s">
        <v>44</v>
      </c>
      <c r="AD3257" t="s">
        <v>44</v>
      </c>
      <c r="AE3257" t="s">
        <v>44</v>
      </c>
      <c r="AF3257">
        <v>150</v>
      </c>
    </row>
    <row r="3258" spans="1:32">
      <c r="A3258">
        <v>5138</v>
      </c>
      <c r="B3258">
        <v>4238</v>
      </c>
      <c r="C3258" t="s">
        <v>6989</v>
      </c>
      <c r="D3258" t="s">
        <v>1228</v>
      </c>
      <c r="E3258" t="s">
        <v>34</v>
      </c>
      <c r="F3258" t="s">
        <v>16925</v>
      </c>
      <c r="G3258" t="s">
        <v>16926</v>
      </c>
      <c r="H3258" t="s">
        <v>537</v>
      </c>
      <c r="I3258" s="1">
        <v>35049</v>
      </c>
      <c r="J3258" t="s">
        <v>16927</v>
      </c>
      <c r="K3258" t="s">
        <v>16928</v>
      </c>
      <c r="L3258">
        <v>44680</v>
      </c>
      <c r="M3258" t="s">
        <v>537</v>
      </c>
      <c r="N3258" s="1">
        <v>44742</v>
      </c>
      <c r="O3258" s="1">
        <v>44747</v>
      </c>
      <c r="P3258">
        <v>79</v>
      </c>
      <c r="Q3258">
        <v>4</v>
      </c>
      <c r="R3258" t="s">
        <v>53</v>
      </c>
      <c r="S3258">
        <v>3</v>
      </c>
      <c r="T3258">
        <v>0</v>
      </c>
      <c r="U3258">
        <v>5</v>
      </c>
      <c r="V3258">
        <v>645</v>
      </c>
      <c r="W3258" t="s">
        <v>54</v>
      </c>
      <c r="X3258" t="s">
        <v>16929</v>
      </c>
      <c r="Y3258" t="s">
        <v>65</v>
      </c>
      <c r="Z3258" s="1">
        <v>44707</v>
      </c>
      <c r="AA3258" s="2">
        <v>0.61935185185185182</v>
      </c>
      <c r="AB3258" s="2">
        <v>0.73938657407407404</v>
      </c>
      <c r="AC3258" t="s">
        <v>44</v>
      </c>
      <c r="AD3258" t="s">
        <v>44</v>
      </c>
      <c r="AE3258" t="s">
        <v>44</v>
      </c>
      <c r="AF3258">
        <v>129</v>
      </c>
    </row>
    <row r="3259" spans="1:32">
      <c r="A3259">
        <v>5141</v>
      </c>
      <c r="B3259">
        <v>4241</v>
      </c>
      <c r="C3259" t="s">
        <v>9064</v>
      </c>
      <c r="D3259" t="s">
        <v>12113</v>
      </c>
      <c r="E3259" t="s">
        <v>48</v>
      </c>
      <c r="F3259" t="s">
        <v>16930</v>
      </c>
      <c r="G3259" t="s">
        <v>16931</v>
      </c>
      <c r="H3259" t="s">
        <v>330</v>
      </c>
      <c r="I3259" s="1">
        <v>20718</v>
      </c>
      <c r="J3259" t="s">
        <v>16932</v>
      </c>
      <c r="K3259" t="s">
        <v>16933</v>
      </c>
      <c r="L3259">
        <v>68454</v>
      </c>
      <c r="M3259" t="s">
        <v>330</v>
      </c>
      <c r="N3259" s="1">
        <v>44917</v>
      </c>
      <c r="O3259" s="1">
        <v>44921</v>
      </c>
      <c r="P3259">
        <v>8</v>
      </c>
      <c r="Q3259">
        <v>1</v>
      </c>
      <c r="R3259" t="s">
        <v>63</v>
      </c>
      <c r="S3259">
        <v>4</v>
      </c>
      <c r="T3259">
        <v>0</v>
      </c>
      <c r="U3259">
        <v>4</v>
      </c>
      <c r="V3259">
        <v>328</v>
      </c>
      <c r="W3259" t="s">
        <v>41</v>
      </c>
      <c r="X3259" t="s">
        <v>16934</v>
      </c>
      <c r="Y3259" t="s">
        <v>81</v>
      </c>
      <c r="Z3259" s="1">
        <v>44888</v>
      </c>
      <c r="AA3259" s="2">
        <v>0.68624999999999992</v>
      </c>
      <c r="AB3259" s="2">
        <v>0.93497685185185186</v>
      </c>
      <c r="AC3259" t="s">
        <v>45</v>
      </c>
      <c r="AD3259" t="s">
        <v>44</v>
      </c>
      <c r="AE3259" t="s">
        <v>45</v>
      </c>
      <c r="AF3259">
        <v>82</v>
      </c>
    </row>
    <row r="3260" spans="1:32">
      <c r="A3260">
        <v>5144</v>
      </c>
      <c r="B3260">
        <v>4244</v>
      </c>
      <c r="C3260" t="s">
        <v>722</v>
      </c>
      <c r="D3260" t="s">
        <v>5432</v>
      </c>
      <c r="E3260" t="s">
        <v>34</v>
      </c>
      <c r="F3260" t="s">
        <v>4563</v>
      </c>
      <c r="G3260" t="s">
        <v>16935</v>
      </c>
      <c r="H3260" t="s">
        <v>692</v>
      </c>
      <c r="I3260" s="1">
        <v>32820</v>
      </c>
      <c r="J3260" t="s">
        <v>16936</v>
      </c>
      <c r="K3260" t="s">
        <v>16937</v>
      </c>
      <c r="L3260">
        <v>52922</v>
      </c>
      <c r="M3260" t="s">
        <v>692</v>
      </c>
      <c r="N3260" s="1">
        <v>44628</v>
      </c>
      <c r="O3260" s="1">
        <v>44630</v>
      </c>
      <c r="P3260">
        <v>84</v>
      </c>
      <c r="Q3260">
        <v>4</v>
      </c>
      <c r="R3260" t="s">
        <v>40</v>
      </c>
      <c r="S3260">
        <v>1</v>
      </c>
      <c r="T3260">
        <v>2</v>
      </c>
      <c r="U3260">
        <v>2</v>
      </c>
      <c r="V3260">
        <v>490</v>
      </c>
      <c r="W3260" t="s">
        <v>41</v>
      </c>
      <c r="X3260" t="s">
        <v>16938</v>
      </c>
      <c r="Y3260" t="s">
        <v>65</v>
      </c>
      <c r="Z3260" s="1">
        <v>44615</v>
      </c>
      <c r="AA3260" s="2">
        <v>0.9027546296296296</v>
      </c>
      <c r="AB3260" s="2">
        <v>0.59321759259259255</v>
      </c>
      <c r="AC3260" t="s">
        <v>44</v>
      </c>
      <c r="AD3260" t="s">
        <v>44</v>
      </c>
      <c r="AE3260" t="s">
        <v>45</v>
      </c>
      <c r="AF3260">
        <v>245</v>
      </c>
    </row>
    <row r="3261" spans="1:32">
      <c r="A3261">
        <v>5145</v>
      </c>
      <c r="B3261">
        <v>4245</v>
      </c>
      <c r="C3261" t="s">
        <v>410</v>
      </c>
      <c r="D3261" t="s">
        <v>140</v>
      </c>
      <c r="E3261" t="s">
        <v>48</v>
      </c>
      <c r="F3261" t="s">
        <v>16939</v>
      </c>
      <c r="G3261" t="s">
        <v>16940</v>
      </c>
      <c r="H3261" t="s">
        <v>941</v>
      </c>
      <c r="I3261" s="1">
        <v>23270</v>
      </c>
      <c r="J3261" t="s">
        <v>16941</v>
      </c>
      <c r="K3261" t="s">
        <v>16942</v>
      </c>
      <c r="L3261">
        <v>99295</v>
      </c>
      <c r="M3261" t="s">
        <v>941</v>
      </c>
      <c r="N3261" s="1">
        <v>44762</v>
      </c>
      <c r="O3261" s="1">
        <v>44764</v>
      </c>
      <c r="P3261">
        <v>16</v>
      </c>
      <c r="Q3261">
        <v>1</v>
      </c>
      <c r="R3261" t="s">
        <v>53</v>
      </c>
      <c r="S3261">
        <v>3</v>
      </c>
      <c r="T3261">
        <v>1</v>
      </c>
      <c r="U3261">
        <v>2</v>
      </c>
      <c r="V3261">
        <v>264</v>
      </c>
      <c r="W3261" t="s">
        <v>41</v>
      </c>
      <c r="X3261" t="s">
        <v>16943</v>
      </c>
      <c r="Y3261" t="s">
        <v>65</v>
      </c>
      <c r="Z3261" s="1">
        <v>44727</v>
      </c>
      <c r="AA3261" s="2">
        <v>0.35645833333333332</v>
      </c>
      <c r="AB3261" s="2">
        <v>0.5486805555555555</v>
      </c>
      <c r="AC3261" t="s">
        <v>45</v>
      </c>
      <c r="AD3261" t="s">
        <v>44</v>
      </c>
      <c r="AE3261" t="s">
        <v>44</v>
      </c>
      <c r="AF3261">
        <v>132</v>
      </c>
    </row>
    <row r="3262" spans="1:32">
      <c r="A3262">
        <v>5146</v>
      </c>
      <c r="B3262">
        <v>4246</v>
      </c>
      <c r="C3262" t="s">
        <v>1527</v>
      </c>
      <c r="D3262" t="s">
        <v>4046</v>
      </c>
      <c r="E3262" t="s">
        <v>48</v>
      </c>
      <c r="F3262" t="s">
        <v>16944</v>
      </c>
      <c r="G3262" t="s">
        <v>16945</v>
      </c>
      <c r="H3262" t="s">
        <v>60</v>
      </c>
      <c r="I3262" s="1">
        <v>34693</v>
      </c>
      <c r="J3262" t="s">
        <v>16946</v>
      </c>
      <c r="K3262" t="s">
        <v>6110</v>
      </c>
      <c r="L3262">
        <v>96696</v>
      </c>
      <c r="M3262" t="s">
        <v>60</v>
      </c>
      <c r="N3262" s="1">
        <v>44906</v>
      </c>
      <c r="O3262" s="1">
        <v>44910</v>
      </c>
      <c r="P3262">
        <v>34</v>
      </c>
      <c r="Q3262">
        <v>2</v>
      </c>
      <c r="R3262" t="s">
        <v>53</v>
      </c>
      <c r="S3262">
        <v>3</v>
      </c>
      <c r="T3262">
        <v>2</v>
      </c>
      <c r="U3262">
        <v>4</v>
      </c>
      <c r="V3262">
        <v>584</v>
      </c>
      <c r="W3262" t="s">
        <v>54</v>
      </c>
      <c r="X3262" t="s">
        <v>16947</v>
      </c>
      <c r="Y3262" t="s">
        <v>43</v>
      </c>
      <c r="Z3262" s="1">
        <v>44893</v>
      </c>
      <c r="AA3262" s="2">
        <v>1.9143518518518518E-2</v>
      </c>
      <c r="AB3262" s="2">
        <v>0.59765046296296298</v>
      </c>
      <c r="AC3262" t="s">
        <v>45</v>
      </c>
      <c r="AD3262" t="s">
        <v>44</v>
      </c>
      <c r="AE3262" t="s">
        <v>45</v>
      </c>
      <c r="AF3262">
        <v>146</v>
      </c>
    </row>
    <row r="3263" spans="1:32">
      <c r="A3263">
        <v>5147</v>
      </c>
      <c r="B3263">
        <v>4247</v>
      </c>
      <c r="C3263" t="s">
        <v>3183</v>
      </c>
      <c r="D3263" t="s">
        <v>3611</v>
      </c>
      <c r="E3263" t="s">
        <v>48</v>
      </c>
      <c r="F3263" t="s">
        <v>16948</v>
      </c>
      <c r="G3263" t="s">
        <v>16949</v>
      </c>
      <c r="H3263" t="s">
        <v>94</v>
      </c>
      <c r="I3263" s="1">
        <v>18218</v>
      </c>
      <c r="J3263" t="s">
        <v>16950</v>
      </c>
      <c r="K3263" t="s">
        <v>16951</v>
      </c>
      <c r="L3263">
        <v>47962</v>
      </c>
      <c r="M3263" t="s">
        <v>94</v>
      </c>
      <c r="N3263" s="1">
        <v>44835</v>
      </c>
      <c r="O3263" s="1">
        <v>44836</v>
      </c>
      <c r="P3263">
        <v>19</v>
      </c>
      <c r="Q3263">
        <v>1</v>
      </c>
      <c r="R3263" t="s">
        <v>53</v>
      </c>
      <c r="S3263">
        <v>3</v>
      </c>
      <c r="T3263">
        <v>2</v>
      </c>
      <c r="U3263">
        <v>1</v>
      </c>
      <c r="V3263">
        <v>142</v>
      </c>
      <c r="W3263" t="s">
        <v>41</v>
      </c>
      <c r="X3263" t="s">
        <v>16952</v>
      </c>
      <c r="Y3263" t="s">
        <v>43</v>
      </c>
      <c r="Z3263" s="1">
        <v>44827</v>
      </c>
      <c r="AA3263" s="2">
        <v>0.35975694444444445</v>
      </c>
      <c r="AB3263" s="2">
        <v>0.69456018518518514</v>
      </c>
      <c r="AC3263" t="s">
        <v>45</v>
      </c>
      <c r="AD3263" t="s">
        <v>45</v>
      </c>
      <c r="AE3263" t="s">
        <v>45</v>
      </c>
      <c r="AF3263">
        <v>142</v>
      </c>
    </row>
    <row r="3264" spans="1:32">
      <c r="A3264">
        <v>5149</v>
      </c>
      <c r="B3264">
        <v>4249</v>
      </c>
      <c r="C3264" t="s">
        <v>1015</v>
      </c>
      <c r="D3264" t="s">
        <v>3461</v>
      </c>
      <c r="E3264" t="s">
        <v>48</v>
      </c>
      <c r="F3264" t="s">
        <v>16953</v>
      </c>
      <c r="G3264" t="s">
        <v>16954</v>
      </c>
      <c r="H3264" t="s">
        <v>109</v>
      </c>
      <c r="I3264" s="1">
        <v>19405</v>
      </c>
      <c r="J3264" t="s">
        <v>16955</v>
      </c>
      <c r="K3264" t="s">
        <v>1285</v>
      </c>
      <c r="L3264">
        <v>69128</v>
      </c>
      <c r="M3264" t="s">
        <v>109</v>
      </c>
      <c r="N3264" s="1">
        <v>44842</v>
      </c>
      <c r="O3264" s="1">
        <v>44844</v>
      </c>
      <c r="P3264">
        <v>57</v>
      </c>
      <c r="Q3264">
        <v>3</v>
      </c>
      <c r="R3264" t="s">
        <v>40</v>
      </c>
      <c r="S3264">
        <v>1</v>
      </c>
      <c r="T3264">
        <v>1</v>
      </c>
      <c r="U3264">
        <v>2</v>
      </c>
      <c r="V3264">
        <v>442</v>
      </c>
      <c r="W3264" t="s">
        <v>41</v>
      </c>
      <c r="X3264" t="s">
        <v>16956</v>
      </c>
      <c r="Y3264" t="s">
        <v>43</v>
      </c>
      <c r="Z3264" s="1">
        <v>44825</v>
      </c>
      <c r="AA3264" s="2">
        <v>0.29847222222222219</v>
      </c>
      <c r="AB3264" s="2">
        <v>0.52532407407407411</v>
      </c>
      <c r="AC3264" t="s">
        <v>44</v>
      </c>
      <c r="AD3264" t="s">
        <v>45</v>
      </c>
      <c r="AE3264" t="s">
        <v>44</v>
      </c>
      <c r="AF3264">
        <v>221</v>
      </c>
    </row>
    <row r="3265" spans="1:32">
      <c r="A3265">
        <v>5150</v>
      </c>
      <c r="B3265">
        <v>4250</v>
      </c>
      <c r="C3265" t="s">
        <v>205</v>
      </c>
      <c r="D3265" t="s">
        <v>1009</v>
      </c>
      <c r="E3265" t="s">
        <v>48</v>
      </c>
      <c r="F3265" t="s">
        <v>16957</v>
      </c>
      <c r="G3265" t="s">
        <v>16958</v>
      </c>
      <c r="H3265" t="s">
        <v>904</v>
      </c>
      <c r="I3265" s="1">
        <v>27835</v>
      </c>
      <c r="J3265" t="s">
        <v>16959</v>
      </c>
      <c r="K3265" t="s">
        <v>5280</v>
      </c>
      <c r="L3265">
        <v>83617</v>
      </c>
      <c r="M3265" t="s">
        <v>904</v>
      </c>
      <c r="N3265" s="1">
        <v>44651</v>
      </c>
      <c r="O3265" s="1">
        <v>44656</v>
      </c>
      <c r="P3265">
        <v>78</v>
      </c>
      <c r="Q3265">
        <v>4</v>
      </c>
      <c r="R3265" t="s">
        <v>40</v>
      </c>
      <c r="S3265">
        <v>4</v>
      </c>
      <c r="T3265">
        <v>0</v>
      </c>
      <c r="U3265">
        <v>5</v>
      </c>
      <c r="V3265">
        <v>1190</v>
      </c>
      <c r="W3265" t="s">
        <v>54</v>
      </c>
      <c r="X3265" t="s">
        <v>16960</v>
      </c>
      <c r="Y3265" t="s">
        <v>6</v>
      </c>
      <c r="Z3265" s="1">
        <v>44639</v>
      </c>
      <c r="AA3265" s="2">
        <v>0.40563657407407411</v>
      </c>
      <c r="AB3265" s="2">
        <v>0.35413194444444446</v>
      </c>
      <c r="AC3265" t="s">
        <v>45</v>
      </c>
      <c r="AD3265" t="s">
        <v>45</v>
      </c>
      <c r="AE3265" t="s">
        <v>45</v>
      </c>
      <c r="AF3265">
        <v>238</v>
      </c>
    </row>
    <row r="3266" spans="1:32">
      <c r="A3266">
        <v>5151</v>
      </c>
      <c r="B3266">
        <v>4251</v>
      </c>
      <c r="C3266" t="s">
        <v>12152</v>
      </c>
      <c r="D3266" t="s">
        <v>2019</v>
      </c>
      <c r="E3266" t="s">
        <v>34</v>
      </c>
      <c r="F3266" t="s">
        <v>16961</v>
      </c>
      <c r="G3266" t="s">
        <v>16962</v>
      </c>
      <c r="H3266" t="s">
        <v>70</v>
      </c>
      <c r="I3266" s="1">
        <v>34768</v>
      </c>
      <c r="J3266" t="s">
        <v>16963</v>
      </c>
      <c r="K3266" t="s">
        <v>16964</v>
      </c>
      <c r="L3266">
        <v>98804</v>
      </c>
      <c r="M3266" t="s">
        <v>70</v>
      </c>
      <c r="N3266" s="1">
        <v>44950</v>
      </c>
      <c r="O3266" s="1">
        <v>44955</v>
      </c>
      <c r="P3266">
        <v>27</v>
      </c>
      <c r="Q3266">
        <v>2</v>
      </c>
      <c r="R3266" t="s">
        <v>40</v>
      </c>
      <c r="S3266">
        <v>1</v>
      </c>
      <c r="T3266">
        <v>0</v>
      </c>
      <c r="U3266">
        <v>5</v>
      </c>
      <c r="V3266">
        <v>1140</v>
      </c>
      <c r="W3266" t="s">
        <v>41</v>
      </c>
      <c r="X3266" t="s">
        <v>16965</v>
      </c>
      <c r="Y3266" t="s">
        <v>6</v>
      </c>
      <c r="Z3266" s="1">
        <v>44915</v>
      </c>
      <c r="AA3266" s="2">
        <v>0.75471064814814814</v>
      </c>
      <c r="AB3266" s="2">
        <v>0.16938657407407409</v>
      </c>
      <c r="AC3266" t="s">
        <v>44</v>
      </c>
      <c r="AD3266" t="s">
        <v>44</v>
      </c>
      <c r="AE3266" t="s">
        <v>45</v>
      </c>
      <c r="AF3266">
        <v>228</v>
      </c>
    </row>
    <row r="3267" spans="1:32">
      <c r="A3267">
        <v>5154</v>
      </c>
      <c r="B3267">
        <v>4254</v>
      </c>
      <c r="C3267" t="s">
        <v>590</v>
      </c>
      <c r="D3267" t="s">
        <v>454</v>
      </c>
      <c r="E3267" t="s">
        <v>34</v>
      </c>
      <c r="F3267" t="s">
        <v>16966</v>
      </c>
      <c r="G3267" t="s">
        <v>16967</v>
      </c>
      <c r="H3267" t="s">
        <v>904</v>
      </c>
      <c r="I3267" s="1">
        <v>21082</v>
      </c>
      <c r="J3267" t="s">
        <v>16968</v>
      </c>
      <c r="K3267" t="s">
        <v>16969</v>
      </c>
      <c r="L3267">
        <v>20041</v>
      </c>
      <c r="M3267" t="s">
        <v>904</v>
      </c>
      <c r="N3267" s="1">
        <v>44605</v>
      </c>
      <c r="O3267" s="1">
        <v>44608</v>
      </c>
      <c r="P3267">
        <v>89</v>
      </c>
      <c r="Q3267">
        <v>4</v>
      </c>
      <c r="R3267" t="s">
        <v>63</v>
      </c>
      <c r="S3267">
        <v>2</v>
      </c>
      <c r="T3267">
        <v>0</v>
      </c>
      <c r="U3267">
        <v>3</v>
      </c>
      <c r="V3267">
        <v>249</v>
      </c>
      <c r="W3267" t="s">
        <v>54</v>
      </c>
      <c r="X3267" t="s">
        <v>16970</v>
      </c>
      <c r="Y3267" t="s">
        <v>6</v>
      </c>
      <c r="Z3267" s="1">
        <v>44600</v>
      </c>
      <c r="AA3267" s="2">
        <v>0.78983796296296294</v>
      </c>
      <c r="AB3267" s="2">
        <v>0.6151388888888889</v>
      </c>
      <c r="AC3267" t="s">
        <v>45</v>
      </c>
      <c r="AD3267" t="s">
        <v>44</v>
      </c>
      <c r="AE3267" t="s">
        <v>45</v>
      </c>
      <c r="AF3267">
        <v>83</v>
      </c>
    </row>
    <row r="3268" spans="1:32">
      <c r="A3268">
        <v>5157</v>
      </c>
      <c r="B3268">
        <v>4257</v>
      </c>
      <c r="C3268" t="s">
        <v>2202</v>
      </c>
      <c r="D3268" t="s">
        <v>4785</v>
      </c>
      <c r="E3268" t="s">
        <v>48</v>
      </c>
      <c r="F3268" t="s">
        <v>16971</v>
      </c>
      <c r="G3268">
        <v>7223488682</v>
      </c>
      <c r="H3268" t="s">
        <v>201</v>
      </c>
      <c r="I3268" s="1">
        <v>23998</v>
      </c>
      <c r="J3268" t="s">
        <v>16972</v>
      </c>
      <c r="K3268" t="s">
        <v>11561</v>
      </c>
      <c r="L3268">
        <v>70267</v>
      </c>
      <c r="M3268" t="s">
        <v>201</v>
      </c>
      <c r="N3268" s="1">
        <v>44883</v>
      </c>
      <c r="O3268" s="1">
        <v>44887</v>
      </c>
      <c r="P3268">
        <v>89</v>
      </c>
      <c r="Q3268">
        <v>4</v>
      </c>
      <c r="R3268" t="s">
        <v>63</v>
      </c>
      <c r="S3268">
        <v>3</v>
      </c>
      <c r="T3268">
        <v>1</v>
      </c>
      <c r="U3268">
        <v>4</v>
      </c>
      <c r="V3268">
        <v>276</v>
      </c>
      <c r="W3268" t="s">
        <v>54</v>
      </c>
      <c r="X3268" t="s">
        <v>16973</v>
      </c>
      <c r="Y3268" t="s">
        <v>43</v>
      </c>
      <c r="Z3268" s="1">
        <v>44845</v>
      </c>
      <c r="AA3268" s="2">
        <v>0.87055555555555564</v>
      </c>
      <c r="AB3268" s="2">
        <v>0.15609953703703702</v>
      </c>
      <c r="AC3268" t="s">
        <v>45</v>
      </c>
      <c r="AD3268" t="s">
        <v>45</v>
      </c>
      <c r="AE3268" t="s">
        <v>45</v>
      </c>
      <c r="AF3268">
        <v>69</v>
      </c>
    </row>
    <row r="3269" spans="1:32">
      <c r="A3269">
        <v>5159</v>
      </c>
      <c r="B3269">
        <v>4259</v>
      </c>
      <c r="C3269" t="s">
        <v>662</v>
      </c>
      <c r="D3269" t="s">
        <v>709</v>
      </c>
      <c r="E3269" t="s">
        <v>48</v>
      </c>
      <c r="F3269" t="s">
        <v>16974</v>
      </c>
      <c r="G3269" t="s">
        <v>16975</v>
      </c>
      <c r="H3269" t="s">
        <v>109</v>
      </c>
      <c r="I3269" s="1">
        <v>30536</v>
      </c>
      <c r="J3269" t="s">
        <v>16976</v>
      </c>
      <c r="K3269" t="s">
        <v>16977</v>
      </c>
      <c r="L3269">
        <v>96788</v>
      </c>
      <c r="M3269" t="s">
        <v>109</v>
      </c>
      <c r="N3269" s="1">
        <v>44600</v>
      </c>
      <c r="O3269" s="1">
        <v>44601</v>
      </c>
      <c r="P3269">
        <v>37</v>
      </c>
      <c r="Q3269">
        <v>2</v>
      </c>
      <c r="R3269" t="s">
        <v>53</v>
      </c>
      <c r="S3269">
        <v>4</v>
      </c>
      <c r="T3269">
        <v>1</v>
      </c>
      <c r="U3269">
        <v>1</v>
      </c>
      <c r="V3269">
        <v>129</v>
      </c>
      <c r="W3269" t="s">
        <v>54</v>
      </c>
      <c r="X3269" t="s">
        <v>16978</v>
      </c>
      <c r="Y3269" t="s">
        <v>81</v>
      </c>
      <c r="Z3269" s="1">
        <v>44564</v>
      </c>
      <c r="AA3269" s="2">
        <v>0.58848379629629632</v>
      </c>
      <c r="AB3269" s="2">
        <v>0.56170138888888888</v>
      </c>
      <c r="AC3269" t="s">
        <v>45</v>
      </c>
      <c r="AD3269" t="s">
        <v>45</v>
      </c>
      <c r="AE3269" t="s">
        <v>44</v>
      </c>
      <c r="AF3269">
        <v>129</v>
      </c>
    </row>
    <row r="3270" spans="1:32">
      <c r="A3270">
        <v>5160</v>
      </c>
      <c r="B3270">
        <v>4260</v>
      </c>
      <c r="C3270" t="s">
        <v>1386</v>
      </c>
      <c r="D3270" t="s">
        <v>1311</v>
      </c>
      <c r="E3270" t="s">
        <v>34</v>
      </c>
      <c r="F3270" t="s">
        <v>16979</v>
      </c>
      <c r="G3270" t="s">
        <v>16980</v>
      </c>
      <c r="H3270" t="s">
        <v>37</v>
      </c>
      <c r="I3270" s="1">
        <v>22288</v>
      </c>
      <c r="J3270" t="s">
        <v>16981</v>
      </c>
      <c r="K3270" t="s">
        <v>16982</v>
      </c>
      <c r="L3270">
        <v>67578</v>
      </c>
      <c r="M3270" t="s">
        <v>37</v>
      </c>
      <c r="N3270" s="1">
        <v>44718</v>
      </c>
      <c r="O3270" s="1">
        <v>44719</v>
      </c>
      <c r="P3270">
        <v>30</v>
      </c>
      <c r="Q3270">
        <v>2</v>
      </c>
      <c r="R3270" t="s">
        <v>40</v>
      </c>
      <c r="S3270">
        <v>2</v>
      </c>
      <c r="T3270">
        <v>1</v>
      </c>
      <c r="U3270">
        <v>1</v>
      </c>
      <c r="V3270">
        <v>235</v>
      </c>
      <c r="W3270" t="s">
        <v>54</v>
      </c>
      <c r="X3270" t="s">
        <v>16983</v>
      </c>
      <c r="Y3270" t="s">
        <v>43</v>
      </c>
      <c r="Z3270" s="1">
        <v>44709</v>
      </c>
      <c r="AA3270" s="2">
        <v>0.58343749999999994</v>
      </c>
      <c r="AB3270" s="2">
        <v>0.3762962962962963</v>
      </c>
      <c r="AC3270" t="s">
        <v>44</v>
      </c>
      <c r="AD3270" t="s">
        <v>44</v>
      </c>
      <c r="AE3270" t="s">
        <v>45</v>
      </c>
      <c r="AF3270">
        <v>235</v>
      </c>
    </row>
    <row r="3271" spans="1:32">
      <c r="A3271">
        <v>5162</v>
      </c>
      <c r="B3271">
        <v>4262</v>
      </c>
      <c r="C3271" t="s">
        <v>648</v>
      </c>
      <c r="D3271" t="s">
        <v>2593</v>
      </c>
      <c r="E3271" t="s">
        <v>48</v>
      </c>
      <c r="F3271" t="s">
        <v>16984</v>
      </c>
      <c r="G3271" t="s">
        <v>16985</v>
      </c>
      <c r="H3271" t="s">
        <v>164</v>
      </c>
      <c r="I3271" s="1">
        <v>30582</v>
      </c>
      <c r="J3271" t="s">
        <v>16986</v>
      </c>
      <c r="K3271" t="s">
        <v>16987</v>
      </c>
      <c r="L3271">
        <v>71419</v>
      </c>
      <c r="M3271" t="s">
        <v>164</v>
      </c>
      <c r="N3271" s="1">
        <v>44636</v>
      </c>
      <c r="O3271" s="1">
        <v>44641</v>
      </c>
      <c r="P3271">
        <v>80</v>
      </c>
      <c r="Q3271">
        <v>4</v>
      </c>
      <c r="R3271" t="s">
        <v>63</v>
      </c>
      <c r="S3271">
        <v>3</v>
      </c>
      <c r="T3271">
        <v>2</v>
      </c>
      <c r="U3271">
        <v>5</v>
      </c>
      <c r="V3271">
        <v>300</v>
      </c>
      <c r="W3271" t="s">
        <v>54</v>
      </c>
      <c r="X3271" t="s">
        <v>16988</v>
      </c>
      <c r="Y3271" t="s">
        <v>6</v>
      </c>
      <c r="Z3271" s="1">
        <v>44621</v>
      </c>
      <c r="AA3271" s="2">
        <v>0.27687499999999998</v>
      </c>
      <c r="AB3271" s="2">
        <v>0.92353009259259267</v>
      </c>
      <c r="AC3271" t="s">
        <v>44</v>
      </c>
      <c r="AD3271" t="s">
        <v>44</v>
      </c>
      <c r="AE3271" t="s">
        <v>45</v>
      </c>
      <c r="AF3271">
        <v>60</v>
      </c>
    </row>
    <row r="3272" spans="1:32">
      <c r="A3272">
        <v>5163</v>
      </c>
      <c r="B3272">
        <v>4263</v>
      </c>
      <c r="C3272" t="s">
        <v>1022</v>
      </c>
      <c r="D3272" t="s">
        <v>584</v>
      </c>
      <c r="E3272" t="s">
        <v>34</v>
      </c>
      <c r="F3272" t="s">
        <v>16989</v>
      </c>
      <c r="G3272" t="s">
        <v>16990</v>
      </c>
      <c r="H3272" t="s">
        <v>272</v>
      </c>
      <c r="I3272" s="1">
        <v>21235</v>
      </c>
      <c r="J3272" t="s">
        <v>16991</v>
      </c>
      <c r="K3272" t="s">
        <v>14417</v>
      </c>
      <c r="L3272">
        <v>49234</v>
      </c>
      <c r="M3272" t="s">
        <v>272</v>
      </c>
      <c r="N3272" s="1">
        <v>44907</v>
      </c>
      <c r="O3272" s="1">
        <v>44909</v>
      </c>
      <c r="P3272">
        <v>97</v>
      </c>
      <c r="Q3272">
        <v>4</v>
      </c>
      <c r="R3272" t="s">
        <v>53</v>
      </c>
      <c r="S3272">
        <v>4</v>
      </c>
      <c r="T3272">
        <v>0</v>
      </c>
      <c r="U3272">
        <v>2</v>
      </c>
      <c r="V3272">
        <v>254</v>
      </c>
      <c r="W3272" t="s">
        <v>41</v>
      </c>
      <c r="X3272" t="s">
        <v>16992</v>
      </c>
      <c r="Y3272" t="s">
        <v>43</v>
      </c>
      <c r="Z3272" s="1">
        <v>44883</v>
      </c>
      <c r="AA3272" s="2">
        <v>0.7139699074074074</v>
      </c>
      <c r="AB3272" s="2">
        <v>0.44325231481481481</v>
      </c>
      <c r="AC3272" t="s">
        <v>45</v>
      </c>
      <c r="AD3272" t="s">
        <v>45</v>
      </c>
      <c r="AE3272" t="s">
        <v>45</v>
      </c>
      <c r="AF3272">
        <v>127</v>
      </c>
    </row>
    <row r="3273" spans="1:32">
      <c r="A3273">
        <v>5164</v>
      </c>
      <c r="B3273">
        <v>4264</v>
      </c>
      <c r="C3273" t="s">
        <v>1639</v>
      </c>
      <c r="D3273" t="s">
        <v>508</v>
      </c>
      <c r="E3273" t="s">
        <v>48</v>
      </c>
      <c r="F3273" t="s">
        <v>16993</v>
      </c>
      <c r="G3273" t="s">
        <v>16994</v>
      </c>
      <c r="H3273" t="s">
        <v>295</v>
      </c>
      <c r="I3273" s="1">
        <v>30849</v>
      </c>
      <c r="J3273" t="s">
        <v>16995</v>
      </c>
      <c r="K3273" t="s">
        <v>16996</v>
      </c>
      <c r="L3273">
        <v>26726</v>
      </c>
      <c r="M3273" t="s">
        <v>295</v>
      </c>
      <c r="N3273" s="1">
        <v>44783</v>
      </c>
      <c r="O3273" s="1">
        <v>44784</v>
      </c>
      <c r="P3273">
        <v>10</v>
      </c>
      <c r="Q3273">
        <v>1</v>
      </c>
      <c r="R3273" t="s">
        <v>53</v>
      </c>
      <c r="S3273">
        <v>1</v>
      </c>
      <c r="T3273">
        <v>0</v>
      </c>
      <c r="U3273">
        <v>1</v>
      </c>
      <c r="V3273">
        <v>121</v>
      </c>
      <c r="W3273" t="s">
        <v>54</v>
      </c>
      <c r="X3273" t="s">
        <v>16997</v>
      </c>
      <c r="Y3273" t="s">
        <v>81</v>
      </c>
      <c r="Z3273" s="1">
        <v>44758</v>
      </c>
      <c r="AA3273" s="2">
        <v>0.78775462962962972</v>
      </c>
      <c r="AB3273" s="2">
        <v>0.3915393518518519</v>
      </c>
      <c r="AC3273" t="s">
        <v>45</v>
      </c>
      <c r="AD3273" t="s">
        <v>45</v>
      </c>
      <c r="AE3273" t="s">
        <v>45</v>
      </c>
      <c r="AF3273">
        <v>121</v>
      </c>
    </row>
    <row r="3274" spans="1:32">
      <c r="A3274">
        <v>5166</v>
      </c>
      <c r="B3274">
        <v>4266</v>
      </c>
      <c r="C3274" t="s">
        <v>139</v>
      </c>
      <c r="D3274" t="s">
        <v>16407</v>
      </c>
      <c r="E3274" t="s">
        <v>34</v>
      </c>
      <c r="F3274" t="s">
        <v>16998</v>
      </c>
      <c r="G3274" t="s">
        <v>16999</v>
      </c>
      <c r="H3274" t="s">
        <v>86</v>
      </c>
      <c r="I3274" s="1">
        <v>35931</v>
      </c>
      <c r="J3274" t="s">
        <v>17000</v>
      </c>
      <c r="K3274" t="s">
        <v>17001</v>
      </c>
      <c r="L3274">
        <v>70779</v>
      </c>
      <c r="M3274" t="s">
        <v>86</v>
      </c>
      <c r="N3274" s="1">
        <v>44822</v>
      </c>
      <c r="O3274" s="1">
        <v>44826</v>
      </c>
      <c r="P3274">
        <v>29</v>
      </c>
      <c r="Q3274">
        <v>2</v>
      </c>
      <c r="R3274" t="s">
        <v>63</v>
      </c>
      <c r="S3274">
        <v>4</v>
      </c>
      <c r="T3274">
        <v>1</v>
      </c>
      <c r="U3274">
        <v>4</v>
      </c>
      <c r="V3274">
        <v>360</v>
      </c>
      <c r="W3274" t="s">
        <v>41</v>
      </c>
      <c r="X3274" t="s">
        <v>17002</v>
      </c>
      <c r="Y3274" t="s">
        <v>65</v>
      </c>
      <c r="Z3274" s="1">
        <v>44803</v>
      </c>
      <c r="AA3274" s="2">
        <v>8.8437500000000002E-2</v>
      </c>
      <c r="AB3274" s="2">
        <v>0.54298611111111106</v>
      </c>
      <c r="AC3274" t="s">
        <v>45</v>
      </c>
      <c r="AD3274" t="s">
        <v>44</v>
      </c>
      <c r="AE3274" t="s">
        <v>45</v>
      </c>
      <c r="AF3274">
        <v>90</v>
      </c>
    </row>
    <row r="3275" spans="1:32">
      <c r="A3275">
        <v>5167</v>
      </c>
      <c r="B3275">
        <v>4267</v>
      </c>
      <c r="C3275" t="s">
        <v>1588</v>
      </c>
      <c r="D3275" t="s">
        <v>6781</v>
      </c>
      <c r="E3275" t="s">
        <v>34</v>
      </c>
      <c r="F3275" t="s">
        <v>17003</v>
      </c>
      <c r="G3275" t="s">
        <v>17004</v>
      </c>
      <c r="H3275" t="s">
        <v>50</v>
      </c>
      <c r="I3275" s="1">
        <v>27050</v>
      </c>
      <c r="J3275" t="s">
        <v>17005</v>
      </c>
      <c r="K3275" t="s">
        <v>17006</v>
      </c>
      <c r="L3275">
        <v>49045</v>
      </c>
      <c r="M3275" t="s">
        <v>50</v>
      </c>
      <c r="N3275" s="1">
        <v>44871</v>
      </c>
      <c r="O3275" s="1">
        <v>44876</v>
      </c>
      <c r="P3275">
        <v>23</v>
      </c>
      <c r="Q3275">
        <v>1</v>
      </c>
      <c r="R3275" t="s">
        <v>63</v>
      </c>
      <c r="S3275">
        <v>3</v>
      </c>
      <c r="T3275">
        <v>0</v>
      </c>
      <c r="U3275">
        <v>5</v>
      </c>
      <c r="V3275">
        <v>400</v>
      </c>
      <c r="W3275" t="s">
        <v>54</v>
      </c>
      <c r="X3275" t="s">
        <v>17007</v>
      </c>
      <c r="Y3275" t="s">
        <v>6</v>
      </c>
      <c r="Z3275" s="1">
        <v>44843</v>
      </c>
      <c r="AA3275" s="2">
        <v>0.92344907407407406</v>
      </c>
      <c r="AB3275" s="2">
        <v>0.40870370370370374</v>
      </c>
      <c r="AC3275" t="s">
        <v>45</v>
      </c>
      <c r="AD3275" t="s">
        <v>45</v>
      </c>
      <c r="AE3275" t="s">
        <v>45</v>
      </c>
      <c r="AF3275">
        <v>80</v>
      </c>
    </row>
    <row r="3276" spans="1:32">
      <c r="A3276">
        <v>5168</v>
      </c>
      <c r="B3276">
        <v>4268</v>
      </c>
      <c r="C3276" t="s">
        <v>1233</v>
      </c>
      <c r="D3276" t="s">
        <v>8182</v>
      </c>
      <c r="E3276" t="s">
        <v>48</v>
      </c>
      <c r="F3276" t="s">
        <v>17008</v>
      </c>
      <c r="G3276" t="s">
        <v>17009</v>
      </c>
      <c r="H3276" t="s">
        <v>537</v>
      </c>
      <c r="I3276" s="1">
        <v>23418</v>
      </c>
      <c r="J3276" t="s">
        <v>17010</v>
      </c>
      <c r="K3276" t="s">
        <v>17011</v>
      </c>
      <c r="L3276">
        <v>1365</v>
      </c>
      <c r="M3276" t="s">
        <v>537</v>
      </c>
      <c r="N3276" s="1">
        <v>44676</v>
      </c>
      <c r="O3276" s="1">
        <v>44678</v>
      </c>
      <c r="P3276">
        <v>6</v>
      </c>
      <c r="Q3276">
        <v>1</v>
      </c>
      <c r="R3276" t="s">
        <v>40</v>
      </c>
      <c r="S3276">
        <v>4</v>
      </c>
      <c r="T3276">
        <v>2</v>
      </c>
      <c r="U3276">
        <v>2</v>
      </c>
      <c r="V3276">
        <v>412</v>
      </c>
      <c r="W3276" t="s">
        <v>41</v>
      </c>
      <c r="X3276" t="s">
        <v>17012</v>
      </c>
      <c r="Y3276" t="s">
        <v>43</v>
      </c>
      <c r="Z3276" s="1">
        <v>44642</v>
      </c>
      <c r="AA3276" s="2">
        <v>0.83634259259259258</v>
      </c>
      <c r="AB3276" s="2">
        <v>0.44767361111111109</v>
      </c>
      <c r="AC3276" t="s">
        <v>45</v>
      </c>
      <c r="AD3276" t="s">
        <v>44</v>
      </c>
      <c r="AE3276" t="s">
        <v>44</v>
      </c>
      <c r="AF3276">
        <v>206</v>
      </c>
    </row>
    <row r="3277" spans="1:32">
      <c r="A3277">
        <v>5169</v>
      </c>
      <c r="B3277">
        <v>4269</v>
      </c>
      <c r="C3277" t="s">
        <v>722</v>
      </c>
      <c r="D3277" t="s">
        <v>847</v>
      </c>
      <c r="E3277" t="s">
        <v>48</v>
      </c>
      <c r="F3277" t="s">
        <v>17013</v>
      </c>
      <c r="G3277" t="s">
        <v>17014</v>
      </c>
      <c r="H3277" t="s">
        <v>171</v>
      </c>
      <c r="I3277" s="1">
        <v>20156</v>
      </c>
      <c r="J3277" t="s">
        <v>17015</v>
      </c>
      <c r="K3277" t="s">
        <v>17016</v>
      </c>
      <c r="L3277">
        <v>59571</v>
      </c>
      <c r="M3277" t="s">
        <v>171</v>
      </c>
      <c r="N3277" s="1">
        <v>44874</v>
      </c>
      <c r="O3277" s="1">
        <v>44876</v>
      </c>
      <c r="P3277">
        <v>3</v>
      </c>
      <c r="Q3277">
        <v>1</v>
      </c>
      <c r="R3277" t="s">
        <v>40</v>
      </c>
      <c r="S3277">
        <v>3</v>
      </c>
      <c r="T3277">
        <v>2</v>
      </c>
      <c r="U3277">
        <v>2</v>
      </c>
      <c r="V3277">
        <v>462</v>
      </c>
      <c r="W3277" t="s">
        <v>54</v>
      </c>
      <c r="X3277" t="s">
        <v>17017</v>
      </c>
      <c r="Y3277" t="s">
        <v>81</v>
      </c>
      <c r="Z3277" s="1">
        <v>44862</v>
      </c>
      <c r="AA3277" s="2">
        <v>0.46561342592592592</v>
      </c>
      <c r="AB3277" s="2">
        <v>0.10249999999999999</v>
      </c>
      <c r="AC3277" t="s">
        <v>44</v>
      </c>
      <c r="AD3277" t="s">
        <v>45</v>
      </c>
      <c r="AE3277" t="s">
        <v>44</v>
      </c>
      <c r="AF3277">
        <v>231</v>
      </c>
    </row>
    <row r="3278" spans="1:32">
      <c r="A3278">
        <v>5170</v>
      </c>
      <c r="B3278">
        <v>4270</v>
      </c>
      <c r="C3278" t="s">
        <v>3610</v>
      </c>
      <c r="D3278" t="s">
        <v>10765</v>
      </c>
      <c r="E3278" t="s">
        <v>34</v>
      </c>
      <c r="F3278" t="s">
        <v>17018</v>
      </c>
      <c r="G3278" t="s">
        <v>17019</v>
      </c>
      <c r="H3278" t="s">
        <v>423</v>
      </c>
      <c r="I3278" s="1">
        <v>33136</v>
      </c>
      <c r="J3278" t="s">
        <v>17020</v>
      </c>
      <c r="K3278" t="s">
        <v>3991</v>
      </c>
      <c r="L3278">
        <v>57295</v>
      </c>
      <c r="M3278" t="s">
        <v>423</v>
      </c>
      <c r="N3278" s="1">
        <v>44939</v>
      </c>
      <c r="O3278" s="1">
        <v>44941</v>
      </c>
      <c r="P3278">
        <v>84</v>
      </c>
      <c r="Q3278">
        <v>4</v>
      </c>
      <c r="R3278" t="s">
        <v>40</v>
      </c>
      <c r="S3278">
        <v>2</v>
      </c>
      <c r="T3278">
        <v>2</v>
      </c>
      <c r="U3278">
        <v>2</v>
      </c>
      <c r="V3278">
        <v>468</v>
      </c>
      <c r="W3278" t="s">
        <v>41</v>
      </c>
      <c r="X3278" t="s">
        <v>17021</v>
      </c>
      <c r="Y3278" t="s">
        <v>6</v>
      </c>
      <c r="Z3278" s="1">
        <v>44917</v>
      </c>
      <c r="AA3278" s="2">
        <v>0.55958333333333332</v>
      </c>
      <c r="AB3278" s="2">
        <v>0.72733796296296294</v>
      </c>
      <c r="AC3278" t="s">
        <v>44</v>
      </c>
      <c r="AD3278" t="s">
        <v>45</v>
      </c>
      <c r="AE3278" t="s">
        <v>45</v>
      </c>
      <c r="AF3278">
        <v>234</v>
      </c>
    </row>
    <row r="3279" spans="1:32">
      <c r="A3279">
        <v>5175</v>
      </c>
      <c r="B3279">
        <v>4275</v>
      </c>
      <c r="C3279" t="s">
        <v>12037</v>
      </c>
      <c r="D3279" t="s">
        <v>17022</v>
      </c>
      <c r="E3279" t="s">
        <v>34</v>
      </c>
      <c r="F3279" t="s">
        <v>17023</v>
      </c>
      <c r="G3279" t="s">
        <v>17024</v>
      </c>
      <c r="H3279" t="s">
        <v>179</v>
      </c>
      <c r="I3279" s="1">
        <v>23978</v>
      </c>
      <c r="J3279" t="s">
        <v>17025</v>
      </c>
      <c r="K3279" t="s">
        <v>8923</v>
      </c>
      <c r="L3279">
        <v>22122</v>
      </c>
      <c r="M3279" t="s">
        <v>179</v>
      </c>
      <c r="N3279" s="1">
        <v>44809</v>
      </c>
      <c r="O3279" s="1">
        <v>44810</v>
      </c>
      <c r="P3279">
        <v>72</v>
      </c>
      <c r="Q3279">
        <v>3</v>
      </c>
      <c r="R3279" t="s">
        <v>40</v>
      </c>
      <c r="S3279">
        <v>1</v>
      </c>
      <c r="T3279">
        <v>1</v>
      </c>
      <c r="U3279">
        <v>1</v>
      </c>
      <c r="V3279">
        <v>202</v>
      </c>
      <c r="W3279" t="s">
        <v>41</v>
      </c>
      <c r="X3279" t="s">
        <v>17026</v>
      </c>
      <c r="Y3279" t="s">
        <v>65</v>
      </c>
      <c r="Z3279" s="1">
        <v>44776</v>
      </c>
      <c r="AA3279" s="2">
        <v>5.258101851851852E-2</v>
      </c>
      <c r="AB3279" s="2">
        <v>0.90267361111111111</v>
      </c>
      <c r="AC3279" t="s">
        <v>45</v>
      </c>
      <c r="AD3279" t="s">
        <v>44</v>
      </c>
      <c r="AE3279" t="s">
        <v>45</v>
      </c>
      <c r="AF3279">
        <v>202</v>
      </c>
    </row>
    <row r="3280" spans="1:32">
      <c r="A3280">
        <v>5176</v>
      </c>
      <c r="B3280">
        <v>4276</v>
      </c>
      <c r="C3280" t="s">
        <v>221</v>
      </c>
      <c r="D3280" t="s">
        <v>8398</v>
      </c>
      <c r="E3280" t="s">
        <v>34</v>
      </c>
      <c r="F3280" t="s">
        <v>17027</v>
      </c>
      <c r="G3280" t="s">
        <v>17028</v>
      </c>
      <c r="H3280" t="s">
        <v>171</v>
      </c>
      <c r="I3280" s="1">
        <v>37056</v>
      </c>
      <c r="J3280" t="s">
        <v>17029</v>
      </c>
      <c r="K3280" t="s">
        <v>17030</v>
      </c>
      <c r="L3280">
        <v>31320</v>
      </c>
      <c r="M3280" t="s">
        <v>171</v>
      </c>
      <c r="N3280" s="1">
        <v>44835</v>
      </c>
      <c r="O3280" s="1">
        <v>44839</v>
      </c>
      <c r="P3280">
        <v>90</v>
      </c>
      <c r="Q3280">
        <v>4</v>
      </c>
      <c r="R3280" t="s">
        <v>40</v>
      </c>
      <c r="S3280">
        <v>4</v>
      </c>
      <c r="T3280">
        <v>0</v>
      </c>
      <c r="U3280">
        <v>4</v>
      </c>
      <c r="V3280">
        <v>984</v>
      </c>
      <c r="W3280" t="s">
        <v>41</v>
      </c>
      <c r="X3280" t="s">
        <v>17031</v>
      </c>
      <c r="Y3280" t="s">
        <v>81</v>
      </c>
      <c r="Z3280" s="1">
        <v>44800</v>
      </c>
      <c r="AA3280" s="2">
        <v>0.98039351851851853</v>
      </c>
      <c r="AB3280" s="2">
        <v>0.95953703703703708</v>
      </c>
      <c r="AC3280" t="s">
        <v>44</v>
      </c>
      <c r="AD3280" t="s">
        <v>44</v>
      </c>
      <c r="AE3280" t="s">
        <v>45</v>
      </c>
      <c r="AF3280">
        <v>246</v>
      </c>
    </row>
    <row r="3281" spans="1:32">
      <c r="A3281">
        <v>5177</v>
      </c>
      <c r="B3281">
        <v>4277</v>
      </c>
      <c r="C3281" t="s">
        <v>440</v>
      </c>
      <c r="D3281" t="s">
        <v>2679</v>
      </c>
      <c r="E3281" t="s">
        <v>48</v>
      </c>
      <c r="F3281" t="s">
        <v>17032</v>
      </c>
      <c r="G3281" t="s">
        <v>17033</v>
      </c>
      <c r="H3281" t="s">
        <v>86</v>
      </c>
      <c r="I3281" s="1">
        <v>36404</v>
      </c>
      <c r="J3281" t="s">
        <v>17034</v>
      </c>
      <c r="K3281" t="s">
        <v>6173</v>
      </c>
      <c r="L3281">
        <v>46648</v>
      </c>
      <c r="M3281" t="s">
        <v>86</v>
      </c>
      <c r="N3281" s="1">
        <v>44757</v>
      </c>
      <c r="O3281" s="1">
        <v>44762</v>
      </c>
      <c r="P3281">
        <v>53</v>
      </c>
      <c r="Q3281">
        <v>3</v>
      </c>
      <c r="R3281" t="s">
        <v>63</v>
      </c>
      <c r="S3281">
        <v>3</v>
      </c>
      <c r="T3281">
        <v>2</v>
      </c>
      <c r="U3281">
        <v>5</v>
      </c>
      <c r="V3281">
        <v>370</v>
      </c>
      <c r="W3281" t="s">
        <v>54</v>
      </c>
      <c r="X3281" t="s">
        <v>17035</v>
      </c>
      <c r="Y3281" t="s">
        <v>6</v>
      </c>
      <c r="Z3281" s="1">
        <v>44736</v>
      </c>
      <c r="AA3281" s="2">
        <v>0.24981481481481482</v>
      </c>
      <c r="AB3281" s="2">
        <v>0.17408564814814817</v>
      </c>
      <c r="AC3281" t="s">
        <v>45</v>
      </c>
      <c r="AD3281" t="s">
        <v>45</v>
      </c>
      <c r="AE3281" t="s">
        <v>45</v>
      </c>
      <c r="AF3281">
        <v>74</v>
      </c>
    </row>
    <row r="3282" spans="1:32">
      <c r="A3282">
        <v>5180</v>
      </c>
      <c r="B3282">
        <v>4280</v>
      </c>
      <c r="C3282" t="s">
        <v>4434</v>
      </c>
      <c r="D3282" t="s">
        <v>14075</v>
      </c>
      <c r="E3282" t="s">
        <v>34</v>
      </c>
      <c r="F3282" t="s">
        <v>17036</v>
      </c>
      <c r="G3282" t="s">
        <v>17037</v>
      </c>
      <c r="H3282" t="s">
        <v>171</v>
      </c>
      <c r="I3282" s="1">
        <v>33870</v>
      </c>
      <c r="J3282" t="s">
        <v>17038</v>
      </c>
      <c r="K3282" t="s">
        <v>17039</v>
      </c>
      <c r="L3282">
        <v>42579</v>
      </c>
      <c r="M3282" t="s">
        <v>171</v>
      </c>
      <c r="N3282" s="1">
        <v>44851</v>
      </c>
      <c r="O3282" s="1">
        <v>44853</v>
      </c>
      <c r="P3282">
        <v>50</v>
      </c>
      <c r="Q3282">
        <v>2</v>
      </c>
      <c r="R3282" t="s">
        <v>63</v>
      </c>
      <c r="S3282">
        <v>1</v>
      </c>
      <c r="T3282">
        <v>0</v>
      </c>
      <c r="U3282">
        <v>2</v>
      </c>
      <c r="V3282">
        <v>144</v>
      </c>
      <c r="W3282" t="s">
        <v>54</v>
      </c>
      <c r="X3282" t="s">
        <v>17040</v>
      </c>
      <c r="Y3282" t="s">
        <v>43</v>
      </c>
      <c r="Z3282" s="1">
        <v>44826</v>
      </c>
      <c r="AA3282" s="2">
        <v>0.91769675925925931</v>
      </c>
      <c r="AB3282" s="2">
        <v>3.3194444444444443E-2</v>
      </c>
      <c r="AC3282" t="s">
        <v>44</v>
      </c>
      <c r="AD3282" t="s">
        <v>44</v>
      </c>
      <c r="AE3282" t="s">
        <v>44</v>
      </c>
      <c r="AF3282">
        <v>72</v>
      </c>
    </row>
    <row r="3283" spans="1:32">
      <c r="A3283">
        <v>5181</v>
      </c>
      <c r="B3283">
        <v>4281</v>
      </c>
      <c r="C3283" t="s">
        <v>3145</v>
      </c>
      <c r="D3283" t="s">
        <v>584</v>
      </c>
      <c r="E3283" t="s">
        <v>48</v>
      </c>
      <c r="F3283" t="s">
        <v>17041</v>
      </c>
      <c r="G3283" t="s">
        <v>17042</v>
      </c>
      <c r="H3283" t="s">
        <v>122</v>
      </c>
      <c r="I3283" s="1">
        <v>19947</v>
      </c>
      <c r="J3283" t="s">
        <v>17043</v>
      </c>
      <c r="K3283" t="s">
        <v>17044</v>
      </c>
      <c r="L3283">
        <v>52325</v>
      </c>
      <c r="M3283" t="s">
        <v>122</v>
      </c>
      <c r="N3283" s="1">
        <v>44741</v>
      </c>
      <c r="O3283" s="1">
        <v>44744</v>
      </c>
      <c r="P3283">
        <v>61</v>
      </c>
      <c r="Q3283">
        <v>3</v>
      </c>
      <c r="R3283" t="s">
        <v>53</v>
      </c>
      <c r="S3283">
        <v>3</v>
      </c>
      <c r="T3283">
        <v>1</v>
      </c>
      <c r="U3283">
        <v>3</v>
      </c>
      <c r="V3283">
        <v>405</v>
      </c>
      <c r="W3283" t="s">
        <v>54</v>
      </c>
      <c r="X3283" t="s">
        <v>17045</v>
      </c>
      <c r="Y3283" t="s">
        <v>65</v>
      </c>
      <c r="Z3283" s="1">
        <v>44724</v>
      </c>
      <c r="AA3283" s="2">
        <v>0.8884953703703703</v>
      </c>
      <c r="AB3283" s="2">
        <v>0.73895833333333327</v>
      </c>
      <c r="AC3283" t="s">
        <v>44</v>
      </c>
      <c r="AD3283" t="s">
        <v>45</v>
      </c>
      <c r="AE3283" t="s">
        <v>44</v>
      </c>
      <c r="AF3283">
        <v>135</v>
      </c>
    </row>
    <row r="3284" spans="1:32">
      <c r="A3284">
        <v>5182</v>
      </c>
      <c r="B3284">
        <v>4282</v>
      </c>
      <c r="C3284" t="s">
        <v>583</v>
      </c>
      <c r="D3284" t="s">
        <v>6298</v>
      </c>
      <c r="E3284" t="s">
        <v>34</v>
      </c>
      <c r="F3284" t="s">
        <v>17046</v>
      </c>
      <c r="G3284" t="s">
        <v>17047</v>
      </c>
      <c r="H3284" t="s">
        <v>77</v>
      </c>
      <c r="I3284" s="1">
        <v>36583</v>
      </c>
      <c r="J3284" t="s">
        <v>17048</v>
      </c>
      <c r="K3284" t="s">
        <v>17049</v>
      </c>
      <c r="L3284">
        <v>38394</v>
      </c>
      <c r="M3284" t="s">
        <v>77</v>
      </c>
      <c r="N3284" s="1">
        <v>44828</v>
      </c>
      <c r="O3284" s="1">
        <v>44830</v>
      </c>
      <c r="P3284">
        <v>4</v>
      </c>
      <c r="Q3284">
        <v>1</v>
      </c>
      <c r="R3284" t="s">
        <v>53</v>
      </c>
      <c r="S3284">
        <v>4</v>
      </c>
      <c r="T3284">
        <v>1</v>
      </c>
      <c r="U3284">
        <v>2</v>
      </c>
      <c r="V3284">
        <v>254</v>
      </c>
      <c r="W3284" t="s">
        <v>54</v>
      </c>
      <c r="X3284" t="s">
        <v>17050</v>
      </c>
      <c r="Y3284" t="s">
        <v>81</v>
      </c>
      <c r="Z3284" s="1">
        <v>44792</v>
      </c>
      <c r="AA3284" s="2">
        <v>1.8576388888888889E-2</v>
      </c>
      <c r="AB3284" s="2">
        <v>0.43194444444444446</v>
      </c>
      <c r="AC3284" t="s">
        <v>45</v>
      </c>
      <c r="AD3284" t="s">
        <v>44</v>
      </c>
      <c r="AE3284" t="s">
        <v>44</v>
      </c>
      <c r="AF3284">
        <v>127</v>
      </c>
    </row>
    <row r="3285" spans="1:32">
      <c r="A3285">
        <v>5183</v>
      </c>
      <c r="B3285">
        <v>4283</v>
      </c>
      <c r="C3285" t="s">
        <v>5380</v>
      </c>
      <c r="D3285" t="s">
        <v>14585</v>
      </c>
      <c r="E3285" t="s">
        <v>48</v>
      </c>
      <c r="F3285" t="s">
        <v>17051</v>
      </c>
      <c r="G3285">
        <v>2944904711</v>
      </c>
      <c r="H3285" t="s">
        <v>725</v>
      </c>
      <c r="I3285" s="1">
        <v>37890</v>
      </c>
      <c r="J3285" t="s">
        <v>17052</v>
      </c>
      <c r="K3285" t="s">
        <v>17053</v>
      </c>
      <c r="L3285">
        <v>21541</v>
      </c>
      <c r="M3285" t="s">
        <v>725</v>
      </c>
      <c r="N3285" s="1">
        <v>44789</v>
      </c>
      <c r="O3285" s="1">
        <v>44793</v>
      </c>
      <c r="P3285">
        <v>51</v>
      </c>
      <c r="Q3285">
        <v>3</v>
      </c>
      <c r="R3285" t="s">
        <v>40</v>
      </c>
      <c r="S3285">
        <v>1</v>
      </c>
      <c r="T3285">
        <v>1</v>
      </c>
      <c r="U3285">
        <v>4</v>
      </c>
      <c r="V3285">
        <v>872</v>
      </c>
      <c r="W3285" t="s">
        <v>41</v>
      </c>
      <c r="X3285" t="s">
        <v>17054</v>
      </c>
      <c r="Y3285" t="s">
        <v>65</v>
      </c>
      <c r="Z3285" s="1">
        <v>44776</v>
      </c>
      <c r="AA3285" s="2">
        <v>0.53797453703703701</v>
      </c>
      <c r="AB3285" s="2">
        <v>0.63376157407407407</v>
      </c>
      <c r="AC3285" t="s">
        <v>44</v>
      </c>
      <c r="AD3285" t="s">
        <v>45</v>
      </c>
      <c r="AE3285" t="s">
        <v>45</v>
      </c>
      <c r="AF3285">
        <v>218</v>
      </c>
    </row>
    <row r="3286" spans="1:32">
      <c r="A3286">
        <v>5184</v>
      </c>
      <c r="B3286">
        <v>4284</v>
      </c>
      <c r="C3286" t="s">
        <v>1802</v>
      </c>
      <c r="D3286" t="s">
        <v>6201</v>
      </c>
      <c r="E3286" t="s">
        <v>48</v>
      </c>
      <c r="F3286" t="s">
        <v>17055</v>
      </c>
      <c r="G3286">
        <v>5514801153</v>
      </c>
      <c r="H3286" t="s">
        <v>405</v>
      </c>
      <c r="I3286" s="1">
        <v>37098</v>
      </c>
      <c r="J3286" t="s">
        <v>17056</v>
      </c>
      <c r="K3286" t="s">
        <v>17057</v>
      </c>
      <c r="L3286">
        <v>47022</v>
      </c>
      <c r="M3286" t="s">
        <v>405</v>
      </c>
      <c r="N3286" s="1">
        <v>44662</v>
      </c>
      <c r="O3286" s="1">
        <v>44664</v>
      </c>
      <c r="P3286">
        <v>96</v>
      </c>
      <c r="Q3286">
        <v>4</v>
      </c>
      <c r="R3286" t="s">
        <v>40</v>
      </c>
      <c r="S3286">
        <v>2</v>
      </c>
      <c r="T3286">
        <v>1</v>
      </c>
      <c r="U3286">
        <v>2</v>
      </c>
      <c r="V3286">
        <v>404</v>
      </c>
      <c r="W3286" t="s">
        <v>54</v>
      </c>
      <c r="X3286" t="s">
        <v>17058</v>
      </c>
      <c r="Y3286" t="s">
        <v>81</v>
      </c>
      <c r="Z3286" s="1">
        <v>44654</v>
      </c>
      <c r="AA3286" s="2">
        <v>0.18414351851851851</v>
      </c>
      <c r="AB3286" s="2">
        <v>0.29443287037037036</v>
      </c>
      <c r="AC3286" t="s">
        <v>45</v>
      </c>
      <c r="AD3286" t="s">
        <v>45</v>
      </c>
      <c r="AE3286" t="s">
        <v>45</v>
      </c>
      <c r="AF3286">
        <v>202</v>
      </c>
    </row>
    <row r="3287" spans="1:32">
      <c r="A3287">
        <v>5185</v>
      </c>
      <c r="B3287">
        <v>4285</v>
      </c>
      <c r="C3287" t="s">
        <v>489</v>
      </c>
      <c r="D3287" t="s">
        <v>591</v>
      </c>
      <c r="E3287" t="s">
        <v>48</v>
      </c>
      <c r="F3287" t="s">
        <v>17059</v>
      </c>
      <c r="G3287" t="s">
        <v>17060</v>
      </c>
      <c r="H3287" t="s">
        <v>272</v>
      </c>
      <c r="I3287" s="1">
        <v>37491</v>
      </c>
      <c r="J3287" t="s">
        <v>17061</v>
      </c>
      <c r="K3287" t="s">
        <v>17062</v>
      </c>
      <c r="L3287">
        <v>86426</v>
      </c>
      <c r="M3287" t="s">
        <v>272</v>
      </c>
      <c r="N3287" s="1">
        <v>44813</v>
      </c>
      <c r="O3287" s="1">
        <v>44814</v>
      </c>
      <c r="P3287">
        <v>51</v>
      </c>
      <c r="Q3287">
        <v>3</v>
      </c>
      <c r="R3287" t="s">
        <v>40</v>
      </c>
      <c r="S3287">
        <v>1</v>
      </c>
      <c r="T3287">
        <v>0</v>
      </c>
      <c r="U3287">
        <v>1</v>
      </c>
      <c r="V3287">
        <v>234</v>
      </c>
      <c r="W3287" t="s">
        <v>41</v>
      </c>
      <c r="X3287" t="s">
        <v>17063</v>
      </c>
      <c r="Y3287" t="s">
        <v>81</v>
      </c>
      <c r="Z3287" s="1">
        <v>44792</v>
      </c>
      <c r="AA3287" s="2">
        <v>0.91377314814814825</v>
      </c>
      <c r="AB3287" s="2">
        <v>0.16733796296296297</v>
      </c>
      <c r="AC3287" t="s">
        <v>45</v>
      </c>
      <c r="AD3287" t="s">
        <v>44</v>
      </c>
      <c r="AE3287" t="s">
        <v>45</v>
      </c>
      <c r="AF3287">
        <v>234</v>
      </c>
    </row>
    <row r="3288" spans="1:32">
      <c r="A3288">
        <v>5187</v>
      </c>
      <c r="B3288">
        <v>4287</v>
      </c>
      <c r="C3288" t="s">
        <v>2993</v>
      </c>
      <c r="D3288" t="s">
        <v>4017</v>
      </c>
      <c r="E3288" t="s">
        <v>34</v>
      </c>
      <c r="F3288" t="s">
        <v>16372</v>
      </c>
      <c r="G3288" t="s">
        <v>17064</v>
      </c>
      <c r="H3288" t="s">
        <v>272</v>
      </c>
      <c r="I3288" s="1">
        <v>23257</v>
      </c>
      <c r="J3288" t="s">
        <v>17065</v>
      </c>
      <c r="K3288" t="s">
        <v>17066</v>
      </c>
      <c r="L3288">
        <v>26760</v>
      </c>
      <c r="M3288" t="s">
        <v>272</v>
      </c>
      <c r="N3288" s="1">
        <v>44785</v>
      </c>
      <c r="O3288" s="1">
        <v>44790</v>
      </c>
      <c r="P3288">
        <v>64</v>
      </c>
      <c r="Q3288">
        <v>3</v>
      </c>
      <c r="R3288" t="s">
        <v>53</v>
      </c>
      <c r="S3288">
        <v>3</v>
      </c>
      <c r="T3288">
        <v>2</v>
      </c>
      <c r="U3288">
        <v>5</v>
      </c>
      <c r="V3288">
        <v>670</v>
      </c>
      <c r="W3288" t="s">
        <v>54</v>
      </c>
      <c r="X3288" t="s">
        <v>17067</v>
      </c>
      <c r="Y3288" t="s">
        <v>43</v>
      </c>
      <c r="Z3288" s="1">
        <v>44761</v>
      </c>
      <c r="AA3288" s="2">
        <v>0.37861111111111106</v>
      </c>
      <c r="AB3288" s="2">
        <v>0.95792824074074068</v>
      </c>
      <c r="AC3288" t="s">
        <v>45</v>
      </c>
      <c r="AD3288" t="s">
        <v>45</v>
      </c>
      <c r="AE3288" t="s">
        <v>44</v>
      </c>
      <c r="AF3288">
        <v>134</v>
      </c>
    </row>
    <row r="3289" spans="1:32">
      <c r="A3289">
        <v>5188</v>
      </c>
      <c r="B3289">
        <v>4288</v>
      </c>
      <c r="C3289" t="s">
        <v>1015</v>
      </c>
      <c r="D3289" t="s">
        <v>1228</v>
      </c>
      <c r="E3289" t="s">
        <v>34</v>
      </c>
      <c r="F3289" t="s">
        <v>17068</v>
      </c>
      <c r="G3289" t="s">
        <v>17069</v>
      </c>
      <c r="H3289" t="s">
        <v>423</v>
      </c>
      <c r="I3289" s="1">
        <v>37054</v>
      </c>
      <c r="J3289" t="s">
        <v>17070</v>
      </c>
      <c r="K3289" t="s">
        <v>17071</v>
      </c>
      <c r="L3289">
        <v>85764</v>
      </c>
      <c r="M3289" t="s">
        <v>423</v>
      </c>
      <c r="N3289" s="1">
        <v>44681</v>
      </c>
      <c r="O3289" s="1">
        <v>44686</v>
      </c>
      <c r="P3289">
        <v>16</v>
      </c>
      <c r="Q3289">
        <v>1</v>
      </c>
      <c r="R3289" t="s">
        <v>53</v>
      </c>
      <c r="S3289">
        <v>4</v>
      </c>
      <c r="T3289">
        <v>2</v>
      </c>
      <c r="U3289">
        <v>5</v>
      </c>
      <c r="V3289">
        <v>740</v>
      </c>
      <c r="W3289" t="s">
        <v>54</v>
      </c>
      <c r="X3289" t="s">
        <v>17072</v>
      </c>
      <c r="Y3289" t="s">
        <v>81</v>
      </c>
      <c r="Z3289" s="1">
        <v>44644</v>
      </c>
      <c r="AA3289" s="2">
        <v>0.99604166666666671</v>
      </c>
      <c r="AB3289" s="2">
        <v>0.67679398148148151</v>
      </c>
      <c r="AC3289" t="s">
        <v>44</v>
      </c>
      <c r="AD3289" t="s">
        <v>44</v>
      </c>
      <c r="AE3289" t="s">
        <v>45</v>
      </c>
      <c r="AF3289">
        <v>148</v>
      </c>
    </row>
    <row r="3290" spans="1:32">
      <c r="A3290">
        <v>5192</v>
      </c>
      <c r="B3290">
        <v>4292</v>
      </c>
      <c r="C3290" t="s">
        <v>2046</v>
      </c>
      <c r="D3290" t="s">
        <v>1173</v>
      </c>
      <c r="E3290" t="s">
        <v>34</v>
      </c>
      <c r="F3290" t="s">
        <v>17073</v>
      </c>
      <c r="G3290" t="s">
        <v>17074</v>
      </c>
      <c r="H3290" t="s">
        <v>179</v>
      </c>
      <c r="I3290" s="1">
        <v>28689</v>
      </c>
      <c r="J3290" t="s">
        <v>17075</v>
      </c>
      <c r="K3290" t="s">
        <v>17076</v>
      </c>
      <c r="L3290">
        <v>54997</v>
      </c>
      <c r="M3290" t="s">
        <v>179</v>
      </c>
      <c r="N3290" s="1">
        <v>44767</v>
      </c>
      <c r="O3290" s="1">
        <v>44772</v>
      </c>
      <c r="P3290">
        <v>85</v>
      </c>
      <c r="Q3290">
        <v>4</v>
      </c>
      <c r="R3290" t="s">
        <v>53</v>
      </c>
      <c r="S3290">
        <v>4</v>
      </c>
      <c r="T3290">
        <v>1</v>
      </c>
      <c r="U3290">
        <v>5</v>
      </c>
      <c r="V3290">
        <v>620</v>
      </c>
      <c r="W3290" t="s">
        <v>41</v>
      </c>
      <c r="X3290" t="s">
        <v>17077</v>
      </c>
      <c r="Y3290" t="s">
        <v>43</v>
      </c>
      <c r="Z3290" s="1">
        <v>44747</v>
      </c>
      <c r="AA3290" s="2">
        <v>0.58031250000000001</v>
      </c>
      <c r="AB3290" s="2">
        <v>0.55687500000000001</v>
      </c>
      <c r="AC3290" t="s">
        <v>45</v>
      </c>
      <c r="AD3290" t="s">
        <v>44</v>
      </c>
      <c r="AE3290" t="s">
        <v>44</v>
      </c>
      <c r="AF3290">
        <v>124</v>
      </c>
    </row>
    <row r="3291" spans="1:32">
      <c r="A3291">
        <v>5193</v>
      </c>
      <c r="B3291">
        <v>4293</v>
      </c>
      <c r="C3291" t="s">
        <v>236</v>
      </c>
      <c r="D3291" t="s">
        <v>945</v>
      </c>
      <c r="E3291" t="s">
        <v>48</v>
      </c>
      <c r="F3291" t="s">
        <v>17078</v>
      </c>
      <c r="G3291" t="s">
        <v>17079</v>
      </c>
      <c r="H3291" t="s">
        <v>164</v>
      </c>
      <c r="I3291" s="1">
        <v>33913</v>
      </c>
      <c r="J3291" t="s">
        <v>17080</v>
      </c>
      <c r="K3291" t="s">
        <v>17081</v>
      </c>
      <c r="L3291">
        <v>5362</v>
      </c>
      <c r="M3291" t="s">
        <v>164</v>
      </c>
      <c r="N3291" s="1">
        <v>44937</v>
      </c>
      <c r="O3291" s="1">
        <v>44939</v>
      </c>
      <c r="P3291">
        <v>34</v>
      </c>
      <c r="Q3291">
        <v>2</v>
      </c>
      <c r="R3291" t="s">
        <v>53</v>
      </c>
      <c r="S3291">
        <v>2</v>
      </c>
      <c r="T3291">
        <v>0</v>
      </c>
      <c r="U3291">
        <v>2</v>
      </c>
      <c r="V3291">
        <v>296</v>
      </c>
      <c r="W3291" t="s">
        <v>41</v>
      </c>
      <c r="X3291" t="s">
        <v>17082</v>
      </c>
      <c r="Y3291" t="s">
        <v>43</v>
      </c>
      <c r="Z3291" s="1">
        <v>44914</v>
      </c>
      <c r="AA3291" s="2">
        <v>0.14184027777777777</v>
      </c>
      <c r="AB3291" s="2">
        <v>0.36261574074074071</v>
      </c>
      <c r="AC3291" t="s">
        <v>45</v>
      </c>
      <c r="AD3291" t="s">
        <v>44</v>
      </c>
      <c r="AE3291" t="s">
        <v>45</v>
      </c>
      <c r="AF3291">
        <v>148</v>
      </c>
    </row>
    <row r="3292" spans="1:32">
      <c r="A3292">
        <v>5194</v>
      </c>
      <c r="B3292">
        <v>4294</v>
      </c>
      <c r="C3292" t="s">
        <v>17083</v>
      </c>
      <c r="D3292" t="s">
        <v>16332</v>
      </c>
      <c r="E3292" t="s">
        <v>34</v>
      </c>
      <c r="F3292" t="s">
        <v>17084</v>
      </c>
      <c r="G3292" t="s">
        <v>17085</v>
      </c>
      <c r="H3292" t="s">
        <v>1301</v>
      </c>
      <c r="I3292" s="1">
        <v>24549</v>
      </c>
      <c r="J3292" t="s">
        <v>17086</v>
      </c>
      <c r="K3292" t="s">
        <v>17087</v>
      </c>
      <c r="L3292">
        <v>6618</v>
      </c>
      <c r="M3292" t="s">
        <v>1301</v>
      </c>
      <c r="N3292" s="1">
        <v>44708</v>
      </c>
      <c r="O3292" s="1">
        <v>44710</v>
      </c>
      <c r="P3292">
        <v>43</v>
      </c>
      <c r="Q3292">
        <v>2</v>
      </c>
      <c r="R3292" t="s">
        <v>53</v>
      </c>
      <c r="S3292">
        <v>3</v>
      </c>
      <c r="T3292">
        <v>0</v>
      </c>
      <c r="U3292">
        <v>2</v>
      </c>
      <c r="V3292">
        <v>284</v>
      </c>
      <c r="W3292" t="s">
        <v>54</v>
      </c>
      <c r="X3292" t="s">
        <v>17088</v>
      </c>
      <c r="Y3292" t="s">
        <v>65</v>
      </c>
      <c r="Z3292" s="1">
        <v>44680</v>
      </c>
      <c r="AA3292" s="2">
        <v>0.85177083333333325</v>
      </c>
      <c r="AB3292" s="2">
        <v>0.70605324074074083</v>
      </c>
      <c r="AC3292" t="s">
        <v>45</v>
      </c>
      <c r="AD3292" t="s">
        <v>45</v>
      </c>
      <c r="AE3292" t="s">
        <v>45</v>
      </c>
      <c r="AF3292">
        <v>142</v>
      </c>
    </row>
    <row r="3293" spans="1:32">
      <c r="A3293">
        <v>5196</v>
      </c>
      <c r="B3293">
        <v>4296</v>
      </c>
      <c r="C3293" t="s">
        <v>1555</v>
      </c>
      <c r="D3293" t="s">
        <v>3860</v>
      </c>
      <c r="E3293" t="s">
        <v>34</v>
      </c>
      <c r="F3293" t="s">
        <v>17089</v>
      </c>
      <c r="G3293" t="s">
        <v>17090</v>
      </c>
      <c r="H3293" t="s">
        <v>164</v>
      </c>
      <c r="I3293" s="1">
        <v>32594</v>
      </c>
      <c r="J3293" t="s">
        <v>17091</v>
      </c>
      <c r="K3293" t="s">
        <v>17092</v>
      </c>
      <c r="L3293">
        <v>63607</v>
      </c>
      <c r="M3293" t="s">
        <v>164</v>
      </c>
      <c r="N3293" s="1">
        <v>44607</v>
      </c>
      <c r="O3293" s="1">
        <v>44608</v>
      </c>
      <c r="P3293">
        <v>37</v>
      </c>
      <c r="Q3293">
        <v>2</v>
      </c>
      <c r="R3293" t="s">
        <v>53</v>
      </c>
      <c r="S3293">
        <v>3</v>
      </c>
      <c r="T3293">
        <v>1</v>
      </c>
      <c r="U3293">
        <v>1</v>
      </c>
      <c r="V3293">
        <v>145</v>
      </c>
      <c r="W3293" t="s">
        <v>54</v>
      </c>
      <c r="X3293" t="s">
        <v>17093</v>
      </c>
      <c r="Y3293" t="s">
        <v>65</v>
      </c>
      <c r="Z3293" s="1">
        <v>44582</v>
      </c>
      <c r="AA3293" s="2">
        <v>8.863425925925926E-2</v>
      </c>
      <c r="AB3293" s="2">
        <v>6.986111111111111E-2</v>
      </c>
      <c r="AC3293" t="s">
        <v>44</v>
      </c>
      <c r="AD3293" t="s">
        <v>45</v>
      </c>
      <c r="AE3293" t="s">
        <v>44</v>
      </c>
      <c r="AF3293">
        <v>145</v>
      </c>
    </row>
    <row r="3294" spans="1:32">
      <c r="A3294">
        <v>5197</v>
      </c>
      <c r="B3294">
        <v>4297</v>
      </c>
      <c r="C3294" t="s">
        <v>1857</v>
      </c>
      <c r="D3294" t="s">
        <v>1368</v>
      </c>
      <c r="E3294" t="s">
        <v>34</v>
      </c>
      <c r="F3294" t="s">
        <v>17094</v>
      </c>
      <c r="G3294" t="s">
        <v>17095</v>
      </c>
      <c r="H3294" t="s">
        <v>941</v>
      </c>
      <c r="I3294" s="1">
        <v>17549</v>
      </c>
      <c r="J3294" t="s">
        <v>17096</v>
      </c>
      <c r="K3294" t="s">
        <v>5220</v>
      </c>
      <c r="L3294">
        <v>9752</v>
      </c>
      <c r="M3294" t="s">
        <v>941</v>
      </c>
      <c r="N3294" s="1">
        <v>44608</v>
      </c>
      <c r="O3294" s="1">
        <v>44611</v>
      </c>
      <c r="P3294">
        <v>19</v>
      </c>
      <c r="Q3294">
        <v>1</v>
      </c>
      <c r="R3294" t="s">
        <v>53</v>
      </c>
      <c r="S3294">
        <v>3</v>
      </c>
      <c r="T3294">
        <v>2</v>
      </c>
      <c r="U3294">
        <v>3</v>
      </c>
      <c r="V3294">
        <v>408</v>
      </c>
      <c r="W3294" t="s">
        <v>54</v>
      </c>
      <c r="X3294" t="s">
        <v>17097</v>
      </c>
      <c r="Y3294" t="s">
        <v>81</v>
      </c>
      <c r="Z3294" s="1">
        <v>44570</v>
      </c>
      <c r="AA3294" s="2">
        <v>0.6473726851851852</v>
      </c>
      <c r="AB3294" s="2">
        <v>0.83908564814814823</v>
      </c>
      <c r="AC3294" t="s">
        <v>44</v>
      </c>
      <c r="AD3294" t="s">
        <v>44</v>
      </c>
      <c r="AE3294" t="s">
        <v>44</v>
      </c>
      <c r="AF3294">
        <v>136</v>
      </c>
    </row>
    <row r="3295" spans="1:32">
      <c r="A3295">
        <v>5205</v>
      </c>
      <c r="B3295">
        <v>4305</v>
      </c>
      <c r="C3295" t="s">
        <v>881</v>
      </c>
      <c r="D3295" t="s">
        <v>4251</v>
      </c>
      <c r="E3295" t="s">
        <v>34</v>
      </c>
      <c r="F3295" t="s">
        <v>17098</v>
      </c>
      <c r="G3295" t="s">
        <v>17099</v>
      </c>
      <c r="H3295" t="s">
        <v>457</v>
      </c>
      <c r="I3295" s="1">
        <v>27285</v>
      </c>
      <c r="J3295" t="s">
        <v>17100</v>
      </c>
      <c r="K3295" t="s">
        <v>17101</v>
      </c>
      <c r="L3295">
        <v>38925</v>
      </c>
      <c r="M3295" t="s">
        <v>457</v>
      </c>
      <c r="N3295" s="1">
        <v>44737</v>
      </c>
      <c r="O3295" s="1">
        <v>44742</v>
      </c>
      <c r="P3295">
        <v>79</v>
      </c>
      <c r="Q3295">
        <v>4</v>
      </c>
      <c r="R3295" t="s">
        <v>53</v>
      </c>
      <c r="S3295">
        <v>1</v>
      </c>
      <c r="T3295">
        <v>0</v>
      </c>
      <c r="U3295">
        <v>5</v>
      </c>
      <c r="V3295">
        <v>640</v>
      </c>
      <c r="W3295" t="s">
        <v>54</v>
      </c>
      <c r="X3295" t="s">
        <v>17102</v>
      </c>
      <c r="Y3295" t="s">
        <v>65</v>
      </c>
      <c r="Z3295" s="1">
        <v>44720</v>
      </c>
      <c r="AA3295" s="2">
        <v>0.76384259259259257</v>
      </c>
      <c r="AB3295" s="2">
        <v>0.51709490740740738</v>
      </c>
      <c r="AC3295" t="s">
        <v>44</v>
      </c>
      <c r="AD3295" t="s">
        <v>45</v>
      </c>
      <c r="AE3295" t="s">
        <v>44</v>
      </c>
      <c r="AF3295">
        <v>128</v>
      </c>
    </row>
    <row r="3296" spans="1:32">
      <c r="A3296">
        <v>5206</v>
      </c>
      <c r="B3296">
        <v>4306</v>
      </c>
      <c r="C3296" t="s">
        <v>1771</v>
      </c>
      <c r="D3296" t="s">
        <v>696</v>
      </c>
      <c r="E3296" t="s">
        <v>34</v>
      </c>
      <c r="F3296" t="s">
        <v>17103</v>
      </c>
      <c r="G3296" t="s">
        <v>17104</v>
      </c>
      <c r="H3296" t="s">
        <v>941</v>
      </c>
      <c r="I3296" s="1">
        <v>38046</v>
      </c>
      <c r="J3296" t="s">
        <v>17105</v>
      </c>
      <c r="K3296" t="s">
        <v>3904</v>
      </c>
      <c r="L3296">
        <v>24180</v>
      </c>
      <c r="M3296" t="s">
        <v>941</v>
      </c>
      <c r="N3296" s="1">
        <v>44646</v>
      </c>
      <c r="O3296" s="1">
        <v>44649</v>
      </c>
      <c r="P3296">
        <v>64</v>
      </c>
      <c r="Q3296">
        <v>3</v>
      </c>
      <c r="R3296" t="s">
        <v>53</v>
      </c>
      <c r="S3296">
        <v>4</v>
      </c>
      <c r="T3296">
        <v>1</v>
      </c>
      <c r="U3296">
        <v>3</v>
      </c>
      <c r="V3296">
        <v>375</v>
      </c>
      <c r="W3296" t="s">
        <v>41</v>
      </c>
      <c r="X3296" t="s">
        <v>17106</v>
      </c>
      <c r="Y3296" t="s">
        <v>81</v>
      </c>
      <c r="Z3296" s="1">
        <v>44637</v>
      </c>
      <c r="AA3296" s="2">
        <v>0.87291666666666667</v>
      </c>
      <c r="AB3296" s="2">
        <v>0.44010416666666669</v>
      </c>
      <c r="AC3296" t="s">
        <v>45</v>
      </c>
      <c r="AD3296" t="s">
        <v>45</v>
      </c>
      <c r="AE3296" t="s">
        <v>45</v>
      </c>
      <c r="AF3296">
        <v>125</v>
      </c>
    </row>
    <row r="3297" spans="1:32">
      <c r="A3297">
        <v>5210</v>
      </c>
      <c r="B3297">
        <v>4310</v>
      </c>
      <c r="C3297" t="s">
        <v>1555</v>
      </c>
      <c r="D3297" t="s">
        <v>4087</v>
      </c>
      <c r="E3297" t="s">
        <v>48</v>
      </c>
      <c r="F3297" t="s">
        <v>17107</v>
      </c>
      <c r="G3297" t="s">
        <v>17108</v>
      </c>
      <c r="H3297" t="s">
        <v>70</v>
      </c>
      <c r="I3297" s="1">
        <v>38325</v>
      </c>
      <c r="J3297" t="s">
        <v>17109</v>
      </c>
      <c r="K3297" t="s">
        <v>17110</v>
      </c>
      <c r="L3297">
        <v>35115</v>
      </c>
      <c r="M3297" t="s">
        <v>70</v>
      </c>
      <c r="N3297" s="1">
        <v>44957</v>
      </c>
      <c r="O3297" s="1">
        <v>44958</v>
      </c>
      <c r="P3297">
        <v>66</v>
      </c>
      <c r="Q3297">
        <v>3</v>
      </c>
      <c r="R3297" t="s">
        <v>40</v>
      </c>
      <c r="S3297">
        <v>1</v>
      </c>
      <c r="T3297">
        <v>0</v>
      </c>
      <c r="U3297">
        <v>1</v>
      </c>
      <c r="V3297">
        <v>238</v>
      </c>
      <c r="W3297" t="s">
        <v>54</v>
      </c>
      <c r="X3297" t="s">
        <v>17111</v>
      </c>
      <c r="Y3297" t="s">
        <v>6</v>
      </c>
      <c r="Z3297" s="1">
        <v>44918</v>
      </c>
      <c r="AA3297" s="2">
        <v>0.73252314814814812</v>
      </c>
      <c r="AB3297" s="2">
        <v>0.15700231481481483</v>
      </c>
      <c r="AC3297" t="s">
        <v>45</v>
      </c>
      <c r="AD3297" t="s">
        <v>45</v>
      </c>
      <c r="AE3297" t="s">
        <v>44</v>
      </c>
      <c r="AF3297">
        <v>238</v>
      </c>
    </row>
    <row r="3298" spans="1:32">
      <c r="A3298">
        <v>5213</v>
      </c>
      <c r="B3298">
        <v>4313</v>
      </c>
      <c r="C3298" t="s">
        <v>4490</v>
      </c>
      <c r="D3298" t="s">
        <v>2593</v>
      </c>
      <c r="E3298" t="s">
        <v>34</v>
      </c>
      <c r="F3298" t="s">
        <v>17112</v>
      </c>
      <c r="G3298" t="s">
        <v>17113</v>
      </c>
      <c r="H3298" t="s">
        <v>37</v>
      </c>
      <c r="I3298" s="1">
        <v>20700</v>
      </c>
      <c r="J3298" t="s">
        <v>17114</v>
      </c>
      <c r="K3298" t="s">
        <v>17115</v>
      </c>
      <c r="L3298">
        <v>24059</v>
      </c>
      <c r="M3298" t="s">
        <v>37</v>
      </c>
      <c r="N3298" s="1">
        <v>44858</v>
      </c>
      <c r="O3298" s="1">
        <v>44862</v>
      </c>
      <c r="P3298">
        <v>20</v>
      </c>
      <c r="Q3298">
        <v>1</v>
      </c>
      <c r="R3298" t="s">
        <v>63</v>
      </c>
      <c r="S3298">
        <v>1</v>
      </c>
      <c r="T3298">
        <v>1</v>
      </c>
      <c r="U3298">
        <v>4</v>
      </c>
      <c r="V3298">
        <v>260</v>
      </c>
      <c r="W3298" t="s">
        <v>54</v>
      </c>
      <c r="X3298" t="s">
        <v>17116</v>
      </c>
      <c r="Y3298" t="s">
        <v>65</v>
      </c>
      <c r="Z3298" s="1">
        <v>44825</v>
      </c>
      <c r="AA3298" s="2">
        <v>7.9907407407407413E-2</v>
      </c>
      <c r="AB3298" s="2">
        <v>0.25246527777777777</v>
      </c>
      <c r="AC3298" t="s">
        <v>45</v>
      </c>
      <c r="AD3298" t="s">
        <v>45</v>
      </c>
      <c r="AE3298" t="s">
        <v>45</v>
      </c>
      <c r="AF3298">
        <v>65</v>
      </c>
    </row>
    <row r="3299" spans="1:32">
      <c r="A3299">
        <v>5215</v>
      </c>
      <c r="B3299">
        <v>4315</v>
      </c>
      <c r="C3299" t="s">
        <v>1379</v>
      </c>
      <c r="D3299" t="s">
        <v>8935</v>
      </c>
      <c r="E3299" t="s">
        <v>34</v>
      </c>
      <c r="F3299" t="s">
        <v>17117</v>
      </c>
      <c r="G3299" t="s">
        <v>17118</v>
      </c>
      <c r="H3299" t="s">
        <v>225</v>
      </c>
      <c r="I3299" s="1">
        <v>33378</v>
      </c>
      <c r="J3299" t="s">
        <v>17119</v>
      </c>
      <c r="K3299" t="s">
        <v>17120</v>
      </c>
      <c r="L3299">
        <v>66053</v>
      </c>
      <c r="M3299" t="s">
        <v>225</v>
      </c>
      <c r="N3299" s="1">
        <v>44844</v>
      </c>
      <c r="O3299" s="1">
        <v>44847</v>
      </c>
      <c r="P3299">
        <v>24</v>
      </c>
      <c r="Q3299">
        <v>1</v>
      </c>
      <c r="R3299" t="s">
        <v>40</v>
      </c>
      <c r="S3299">
        <v>1</v>
      </c>
      <c r="T3299">
        <v>0</v>
      </c>
      <c r="U3299">
        <v>3</v>
      </c>
      <c r="V3299">
        <v>600</v>
      </c>
      <c r="W3299" t="s">
        <v>54</v>
      </c>
      <c r="X3299" t="s">
        <v>17121</v>
      </c>
      <c r="Y3299" t="s">
        <v>43</v>
      </c>
      <c r="Z3299" s="1">
        <v>44809</v>
      </c>
      <c r="AA3299" s="2">
        <v>1.9976851851851853E-2</v>
      </c>
      <c r="AB3299" s="2">
        <v>8.7719907407407413E-2</v>
      </c>
      <c r="AC3299" t="s">
        <v>45</v>
      </c>
      <c r="AD3299" t="s">
        <v>45</v>
      </c>
      <c r="AE3299" t="s">
        <v>45</v>
      </c>
      <c r="AF3299">
        <v>200</v>
      </c>
    </row>
    <row r="3300" spans="1:32">
      <c r="A3300">
        <v>5216</v>
      </c>
      <c r="B3300">
        <v>4316</v>
      </c>
      <c r="C3300" t="s">
        <v>347</v>
      </c>
      <c r="D3300" t="s">
        <v>768</v>
      </c>
      <c r="E3300" t="s">
        <v>34</v>
      </c>
      <c r="F3300" t="s">
        <v>17122</v>
      </c>
      <c r="G3300" t="s">
        <v>17123</v>
      </c>
      <c r="H3300" t="s">
        <v>405</v>
      </c>
      <c r="I3300" s="1">
        <v>31332</v>
      </c>
      <c r="J3300" t="s">
        <v>17124</v>
      </c>
      <c r="K3300" t="s">
        <v>17125</v>
      </c>
      <c r="L3300">
        <v>45896</v>
      </c>
      <c r="M3300" t="s">
        <v>405</v>
      </c>
      <c r="N3300" s="1">
        <v>44694</v>
      </c>
      <c r="O3300" s="1">
        <v>44698</v>
      </c>
      <c r="P3300">
        <v>32</v>
      </c>
      <c r="Q3300">
        <v>2</v>
      </c>
      <c r="R3300" t="s">
        <v>63</v>
      </c>
      <c r="S3300">
        <v>4</v>
      </c>
      <c r="T3300">
        <v>2</v>
      </c>
      <c r="U3300">
        <v>4</v>
      </c>
      <c r="V3300">
        <v>300</v>
      </c>
      <c r="W3300" t="s">
        <v>54</v>
      </c>
      <c r="X3300" t="s">
        <v>17126</v>
      </c>
      <c r="Y3300" t="s">
        <v>65</v>
      </c>
      <c r="Z3300" s="1">
        <v>44687</v>
      </c>
      <c r="AA3300" s="2">
        <v>0.44166666666666665</v>
      </c>
      <c r="AB3300" s="2">
        <v>0.53366898148148145</v>
      </c>
      <c r="AC3300" t="s">
        <v>45</v>
      </c>
      <c r="AD3300" t="s">
        <v>44</v>
      </c>
      <c r="AE3300" t="s">
        <v>45</v>
      </c>
      <c r="AF3300">
        <v>75</v>
      </c>
    </row>
    <row r="3301" spans="1:32">
      <c r="A3301">
        <v>5217</v>
      </c>
      <c r="B3301">
        <v>4317</v>
      </c>
      <c r="C3301" t="s">
        <v>1622</v>
      </c>
      <c r="D3301" t="s">
        <v>8344</v>
      </c>
      <c r="E3301" t="s">
        <v>34</v>
      </c>
      <c r="F3301" t="s">
        <v>17127</v>
      </c>
      <c r="G3301">
        <v>5245777982</v>
      </c>
      <c r="H3301" t="s">
        <v>405</v>
      </c>
      <c r="I3301" s="1">
        <v>37965</v>
      </c>
      <c r="J3301" t="s">
        <v>17128</v>
      </c>
      <c r="K3301" t="s">
        <v>17129</v>
      </c>
      <c r="L3301">
        <v>71389</v>
      </c>
      <c r="M3301" t="s">
        <v>405</v>
      </c>
      <c r="N3301" s="1">
        <v>44949</v>
      </c>
      <c r="O3301" s="1">
        <v>44950</v>
      </c>
      <c r="P3301">
        <v>77</v>
      </c>
      <c r="Q3301">
        <v>4</v>
      </c>
      <c r="R3301" t="s">
        <v>63</v>
      </c>
      <c r="S3301">
        <v>3</v>
      </c>
      <c r="T3301">
        <v>0</v>
      </c>
      <c r="U3301">
        <v>1</v>
      </c>
      <c r="V3301">
        <v>61</v>
      </c>
      <c r="W3301" t="s">
        <v>41</v>
      </c>
      <c r="X3301" t="s">
        <v>17130</v>
      </c>
      <c r="Y3301" t="s">
        <v>65</v>
      </c>
      <c r="Z3301" s="1">
        <v>44923</v>
      </c>
      <c r="AA3301" s="2">
        <v>0.74774305555555554</v>
      </c>
      <c r="AB3301" s="2">
        <v>0.21942129629629628</v>
      </c>
      <c r="AC3301" t="s">
        <v>44</v>
      </c>
      <c r="AD3301" t="s">
        <v>45</v>
      </c>
      <c r="AE3301" t="s">
        <v>44</v>
      </c>
      <c r="AF3301">
        <v>61</v>
      </c>
    </row>
    <row r="3302" spans="1:32">
      <c r="A3302">
        <v>5220</v>
      </c>
      <c r="B3302">
        <v>4320</v>
      </c>
      <c r="C3302" t="s">
        <v>6248</v>
      </c>
      <c r="D3302" t="s">
        <v>1361</v>
      </c>
      <c r="E3302" t="s">
        <v>48</v>
      </c>
      <c r="F3302" t="s">
        <v>17131</v>
      </c>
      <c r="G3302" t="s">
        <v>17132</v>
      </c>
      <c r="H3302" t="s">
        <v>904</v>
      </c>
      <c r="I3302" s="1">
        <v>38418</v>
      </c>
      <c r="J3302" t="s">
        <v>17133</v>
      </c>
      <c r="K3302" t="s">
        <v>17134</v>
      </c>
      <c r="L3302">
        <v>81087</v>
      </c>
      <c r="M3302" t="s">
        <v>904</v>
      </c>
      <c r="N3302" s="1">
        <v>44615</v>
      </c>
      <c r="O3302" s="1">
        <v>44618</v>
      </c>
      <c r="P3302">
        <v>17</v>
      </c>
      <c r="Q3302">
        <v>1</v>
      </c>
      <c r="R3302" t="s">
        <v>63</v>
      </c>
      <c r="S3302">
        <v>3</v>
      </c>
      <c r="T3302">
        <v>0</v>
      </c>
      <c r="U3302">
        <v>3</v>
      </c>
      <c r="V3302">
        <v>216</v>
      </c>
      <c r="W3302" t="s">
        <v>54</v>
      </c>
      <c r="X3302" t="s">
        <v>17135</v>
      </c>
      <c r="Y3302" t="s">
        <v>65</v>
      </c>
      <c r="Z3302" s="1">
        <v>44610</v>
      </c>
      <c r="AA3302" s="2">
        <v>3.0081018518518521E-2</v>
      </c>
      <c r="AB3302" s="2">
        <v>0.30819444444444444</v>
      </c>
      <c r="AC3302" t="s">
        <v>44</v>
      </c>
      <c r="AD3302" t="s">
        <v>45</v>
      </c>
      <c r="AE3302" t="s">
        <v>44</v>
      </c>
      <c r="AF3302">
        <v>72</v>
      </c>
    </row>
    <row r="3303" spans="1:32">
      <c r="A3303">
        <v>5221</v>
      </c>
      <c r="B3303">
        <v>4321</v>
      </c>
      <c r="C3303" t="s">
        <v>822</v>
      </c>
      <c r="D3303" t="s">
        <v>12552</v>
      </c>
      <c r="E3303" t="s">
        <v>34</v>
      </c>
      <c r="F3303" t="s">
        <v>17136</v>
      </c>
      <c r="G3303" t="s">
        <v>17137</v>
      </c>
      <c r="H3303" t="s">
        <v>418</v>
      </c>
      <c r="I3303" s="1">
        <v>18148</v>
      </c>
      <c r="J3303" t="s">
        <v>17138</v>
      </c>
      <c r="K3303" t="s">
        <v>17139</v>
      </c>
      <c r="L3303">
        <v>39148</v>
      </c>
      <c r="M3303" t="s">
        <v>418</v>
      </c>
      <c r="N3303" s="1">
        <v>44641</v>
      </c>
      <c r="O3303" s="1">
        <v>44644</v>
      </c>
      <c r="P3303">
        <v>54</v>
      </c>
      <c r="Q3303">
        <v>3</v>
      </c>
      <c r="R3303" t="s">
        <v>40</v>
      </c>
      <c r="S3303">
        <v>4</v>
      </c>
      <c r="T3303">
        <v>0</v>
      </c>
      <c r="U3303">
        <v>3</v>
      </c>
      <c r="V3303">
        <v>642</v>
      </c>
      <c r="W3303" t="s">
        <v>54</v>
      </c>
      <c r="X3303" t="s">
        <v>17140</v>
      </c>
      <c r="Y3303" t="s">
        <v>65</v>
      </c>
      <c r="Z3303" s="1">
        <v>44631</v>
      </c>
      <c r="AA3303" s="2">
        <v>0.4977314814814815</v>
      </c>
      <c r="AB3303" s="2">
        <v>0.83689814814814811</v>
      </c>
      <c r="AC3303" t="s">
        <v>44</v>
      </c>
      <c r="AD3303" t="s">
        <v>44</v>
      </c>
      <c r="AE3303" t="s">
        <v>44</v>
      </c>
      <c r="AF3303">
        <v>214</v>
      </c>
    </row>
    <row r="3304" spans="1:32">
      <c r="A3304">
        <v>5222</v>
      </c>
      <c r="B3304">
        <v>4322</v>
      </c>
      <c r="C3304" t="s">
        <v>2762</v>
      </c>
      <c r="D3304" t="s">
        <v>6072</v>
      </c>
      <c r="E3304" t="s">
        <v>48</v>
      </c>
      <c r="F3304" t="s">
        <v>17141</v>
      </c>
      <c r="G3304" t="s">
        <v>17142</v>
      </c>
      <c r="H3304" t="s">
        <v>537</v>
      </c>
      <c r="I3304" s="1">
        <v>35361</v>
      </c>
      <c r="J3304" t="s">
        <v>17143</v>
      </c>
      <c r="K3304" t="s">
        <v>17144</v>
      </c>
      <c r="L3304">
        <v>96445</v>
      </c>
      <c r="M3304" t="s">
        <v>537</v>
      </c>
      <c r="N3304" s="1">
        <v>44790</v>
      </c>
      <c r="O3304" s="1">
        <v>44794</v>
      </c>
      <c r="P3304">
        <v>37</v>
      </c>
      <c r="Q3304">
        <v>2</v>
      </c>
      <c r="R3304" t="s">
        <v>53</v>
      </c>
      <c r="S3304">
        <v>2</v>
      </c>
      <c r="T3304">
        <v>1</v>
      </c>
      <c r="U3304">
        <v>4</v>
      </c>
      <c r="V3304">
        <v>520</v>
      </c>
      <c r="W3304" t="s">
        <v>41</v>
      </c>
      <c r="X3304" t="s">
        <v>17145</v>
      </c>
      <c r="Y3304" t="s">
        <v>6</v>
      </c>
      <c r="Z3304" s="1">
        <v>44759</v>
      </c>
      <c r="AA3304" s="2">
        <v>8.3414351851851851E-2</v>
      </c>
      <c r="AB3304" s="2">
        <v>0.32695601851851852</v>
      </c>
      <c r="AC3304" t="s">
        <v>44</v>
      </c>
      <c r="AD3304" t="s">
        <v>44</v>
      </c>
      <c r="AE3304" t="s">
        <v>44</v>
      </c>
      <c r="AF3304">
        <v>130</v>
      </c>
    </row>
    <row r="3305" spans="1:32">
      <c r="A3305">
        <v>5223</v>
      </c>
      <c r="B3305">
        <v>4323</v>
      </c>
      <c r="C3305" t="s">
        <v>8161</v>
      </c>
      <c r="D3305" t="s">
        <v>2616</v>
      </c>
      <c r="E3305" t="s">
        <v>34</v>
      </c>
      <c r="F3305" t="s">
        <v>17146</v>
      </c>
      <c r="G3305" t="s">
        <v>17147</v>
      </c>
      <c r="H3305" t="s">
        <v>122</v>
      </c>
      <c r="I3305" s="1">
        <v>30214</v>
      </c>
      <c r="J3305" t="s">
        <v>17148</v>
      </c>
      <c r="K3305" t="s">
        <v>17149</v>
      </c>
      <c r="L3305">
        <v>24696</v>
      </c>
      <c r="M3305" t="s">
        <v>122</v>
      </c>
      <c r="N3305" s="1">
        <v>44892</v>
      </c>
      <c r="O3305" s="1">
        <v>44894</v>
      </c>
      <c r="P3305">
        <v>54</v>
      </c>
      <c r="Q3305">
        <v>3</v>
      </c>
      <c r="R3305" t="s">
        <v>40</v>
      </c>
      <c r="S3305">
        <v>4</v>
      </c>
      <c r="T3305">
        <v>0</v>
      </c>
      <c r="U3305">
        <v>2</v>
      </c>
      <c r="V3305">
        <v>488</v>
      </c>
      <c r="W3305" t="s">
        <v>54</v>
      </c>
      <c r="X3305" t="s">
        <v>17150</v>
      </c>
      <c r="Y3305" t="s">
        <v>43</v>
      </c>
      <c r="Z3305" s="1">
        <v>44869</v>
      </c>
      <c r="AA3305" s="2">
        <v>0.7351388888888889</v>
      </c>
      <c r="AB3305" s="2">
        <v>0.99682870370370369</v>
      </c>
      <c r="AC3305" t="s">
        <v>44</v>
      </c>
      <c r="AD3305" t="s">
        <v>44</v>
      </c>
      <c r="AE3305" t="s">
        <v>45</v>
      </c>
      <c r="AF3305">
        <v>244</v>
      </c>
    </row>
    <row r="3306" spans="1:32">
      <c r="A3306">
        <v>5225</v>
      </c>
      <c r="B3306">
        <v>4325</v>
      </c>
      <c r="C3306" t="s">
        <v>1771</v>
      </c>
      <c r="D3306" t="s">
        <v>1016</v>
      </c>
      <c r="E3306" t="s">
        <v>34</v>
      </c>
      <c r="F3306" t="s">
        <v>17151</v>
      </c>
      <c r="G3306" t="s">
        <v>17152</v>
      </c>
      <c r="H3306" t="s">
        <v>692</v>
      </c>
      <c r="I3306" s="1">
        <v>30569</v>
      </c>
      <c r="J3306" t="s">
        <v>17153</v>
      </c>
      <c r="K3306" t="s">
        <v>17154</v>
      </c>
      <c r="L3306">
        <v>71946</v>
      </c>
      <c r="M3306" t="s">
        <v>692</v>
      </c>
      <c r="N3306" s="1">
        <v>44609</v>
      </c>
      <c r="O3306" s="1">
        <v>44610</v>
      </c>
      <c r="P3306">
        <v>65</v>
      </c>
      <c r="Q3306">
        <v>3</v>
      </c>
      <c r="R3306" t="s">
        <v>63</v>
      </c>
      <c r="S3306">
        <v>1</v>
      </c>
      <c r="T3306">
        <v>1</v>
      </c>
      <c r="U3306">
        <v>1</v>
      </c>
      <c r="V3306">
        <v>63</v>
      </c>
      <c r="W3306" t="s">
        <v>41</v>
      </c>
      <c r="X3306" t="s">
        <v>17155</v>
      </c>
      <c r="Y3306" t="s">
        <v>43</v>
      </c>
      <c r="Z3306" s="1">
        <v>44593</v>
      </c>
      <c r="AA3306" s="2">
        <v>0.65923611111111113</v>
      </c>
      <c r="AB3306" s="2">
        <v>0.99608796296296298</v>
      </c>
      <c r="AC3306" t="s">
        <v>44</v>
      </c>
      <c r="AD3306" t="s">
        <v>44</v>
      </c>
      <c r="AE3306" t="s">
        <v>44</v>
      </c>
      <c r="AF3306">
        <v>63</v>
      </c>
    </row>
    <row r="3307" spans="1:32">
      <c r="A3307">
        <v>5227</v>
      </c>
      <c r="B3307">
        <v>4327</v>
      </c>
      <c r="C3307" t="s">
        <v>945</v>
      </c>
      <c r="D3307" t="s">
        <v>1228</v>
      </c>
      <c r="E3307" t="s">
        <v>34</v>
      </c>
      <c r="F3307" t="s">
        <v>17156</v>
      </c>
      <c r="G3307" t="s">
        <v>17157</v>
      </c>
      <c r="H3307" t="s">
        <v>171</v>
      </c>
      <c r="I3307" s="1">
        <v>37506</v>
      </c>
      <c r="J3307" t="s">
        <v>17158</v>
      </c>
      <c r="K3307" t="s">
        <v>17159</v>
      </c>
      <c r="L3307">
        <v>10911</v>
      </c>
      <c r="M3307" t="s">
        <v>171</v>
      </c>
      <c r="N3307" s="1">
        <v>44863</v>
      </c>
      <c r="O3307" s="1">
        <v>44864</v>
      </c>
      <c r="P3307">
        <v>59</v>
      </c>
      <c r="Q3307">
        <v>3</v>
      </c>
      <c r="R3307" t="s">
        <v>63</v>
      </c>
      <c r="S3307">
        <v>3</v>
      </c>
      <c r="T3307">
        <v>1</v>
      </c>
      <c r="U3307">
        <v>1</v>
      </c>
      <c r="V3307">
        <v>64</v>
      </c>
      <c r="W3307" t="s">
        <v>41</v>
      </c>
      <c r="X3307" t="s">
        <v>17160</v>
      </c>
      <c r="Y3307" t="s">
        <v>43</v>
      </c>
      <c r="Z3307" s="1">
        <v>44837</v>
      </c>
      <c r="AA3307" s="2">
        <v>0.17938657407407407</v>
      </c>
      <c r="AB3307" s="2">
        <v>0.13130787037037037</v>
      </c>
      <c r="AC3307" t="s">
        <v>45</v>
      </c>
      <c r="AD3307" t="s">
        <v>45</v>
      </c>
      <c r="AE3307" t="s">
        <v>44</v>
      </c>
      <c r="AF3307">
        <v>64</v>
      </c>
    </row>
    <row r="3308" spans="1:32">
      <c r="A3308">
        <v>5228</v>
      </c>
      <c r="B3308">
        <v>4328</v>
      </c>
      <c r="C3308" t="s">
        <v>1392</v>
      </c>
      <c r="D3308" t="s">
        <v>475</v>
      </c>
      <c r="E3308" t="s">
        <v>34</v>
      </c>
      <c r="F3308" t="s">
        <v>17161</v>
      </c>
      <c r="G3308" t="s">
        <v>17162</v>
      </c>
      <c r="H3308" t="s">
        <v>77</v>
      </c>
      <c r="I3308" s="1">
        <v>15792</v>
      </c>
      <c r="J3308" t="s">
        <v>17163</v>
      </c>
      <c r="K3308" t="s">
        <v>17164</v>
      </c>
      <c r="L3308">
        <v>38206</v>
      </c>
      <c r="M3308" t="s">
        <v>77</v>
      </c>
      <c r="N3308" s="1">
        <v>44930</v>
      </c>
      <c r="O3308" s="1">
        <v>44933</v>
      </c>
      <c r="P3308">
        <v>16</v>
      </c>
      <c r="Q3308">
        <v>1</v>
      </c>
      <c r="R3308" t="s">
        <v>53</v>
      </c>
      <c r="S3308">
        <v>3</v>
      </c>
      <c r="T3308">
        <v>1</v>
      </c>
      <c r="U3308">
        <v>3</v>
      </c>
      <c r="V3308">
        <v>405</v>
      </c>
      <c r="W3308" t="s">
        <v>54</v>
      </c>
      <c r="X3308" t="s">
        <v>17165</v>
      </c>
      <c r="Y3308" t="s">
        <v>6</v>
      </c>
      <c r="Z3308" s="1">
        <v>44892</v>
      </c>
      <c r="AA3308" s="2">
        <v>0.44792824074074072</v>
      </c>
      <c r="AB3308" s="2">
        <v>0.87527777777777782</v>
      </c>
      <c r="AC3308" t="s">
        <v>44</v>
      </c>
      <c r="AD3308" t="s">
        <v>44</v>
      </c>
      <c r="AE3308" t="s">
        <v>45</v>
      </c>
      <c r="AF3308">
        <v>135</v>
      </c>
    </row>
    <row r="3309" spans="1:32">
      <c r="A3309">
        <v>5229</v>
      </c>
      <c r="B3309">
        <v>4329</v>
      </c>
      <c r="C3309" t="s">
        <v>391</v>
      </c>
      <c r="D3309" t="s">
        <v>13085</v>
      </c>
      <c r="E3309" t="s">
        <v>34</v>
      </c>
      <c r="F3309" t="s">
        <v>17166</v>
      </c>
      <c r="G3309" t="s">
        <v>17167</v>
      </c>
      <c r="H3309" t="s">
        <v>201</v>
      </c>
      <c r="I3309" s="1">
        <v>35377</v>
      </c>
      <c r="J3309" t="s">
        <v>17168</v>
      </c>
      <c r="K3309" t="s">
        <v>17169</v>
      </c>
      <c r="L3309">
        <v>53131</v>
      </c>
      <c r="M3309" t="s">
        <v>201</v>
      </c>
      <c r="N3309" s="1">
        <v>44657</v>
      </c>
      <c r="O3309" s="1">
        <v>44659</v>
      </c>
      <c r="P3309">
        <v>58</v>
      </c>
      <c r="Q3309">
        <v>3</v>
      </c>
      <c r="R3309" t="s">
        <v>53</v>
      </c>
      <c r="S3309">
        <v>2</v>
      </c>
      <c r="T3309">
        <v>2</v>
      </c>
      <c r="U3309">
        <v>2</v>
      </c>
      <c r="V3309">
        <v>256</v>
      </c>
      <c r="W3309" t="s">
        <v>41</v>
      </c>
      <c r="X3309" t="s">
        <v>17170</v>
      </c>
      <c r="Y3309" t="s">
        <v>65</v>
      </c>
      <c r="Z3309" s="1">
        <v>44638</v>
      </c>
      <c r="AA3309" s="2">
        <v>0.99976851851851845</v>
      </c>
      <c r="AB3309" s="2">
        <v>0.78293981481481489</v>
      </c>
      <c r="AC3309" t="s">
        <v>44</v>
      </c>
      <c r="AD3309" t="s">
        <v>45</v>
      </c>
      <c r="AE3309" t="s">
        <v>45</v>
      </c>
      <c r="AF3309">
        <v>128</v>
      </c>
    </row>
    <row r="3310" spans="1:32">
      <c r="A3310">
        <v>5230</v>
      </c>
      <c r="B3310">
        <v>4330</v>
      </c>
      <c r="C3310" t="s">
        <v>2116</v>
      </c>
      <c r="D3310" t="s">
        <v>12102</v>
      </c>
      <c r="E3310" t="s">
        <v>34</v>
      </c>
      <c r="F3310" t="s">
        <v>17171</v>
      </c>
      <c r="G3310" t="s">
        <v>17172</v>
      </c>
      <c r="H3310" t="s">
        <v>86</v>
      </c>
      <c r="I3310" s="1">
        <v>19504</v>
      </c>
      <c r="J3310" t="s">
        <v>17173</v>
      </c>
      <c r="K3310" t="s">
        <v>17174</v>
      </c>
      <c r="L3310">
        <v>30605</v>
      </c>
      <c r="M3310" t="s">
        <v>86</v>
      </c>
      <c r="N3310" s="1">
        <v>44654</v>
      </c>
      <c r="O3310" s="1">
        <v>44655</v>
      </c>
      <c r="P3310">
        <v>57</v>
      </c>
      <c r="Q3310">
        <v>3</v>
      </c>
      <c r="R3310" t="s">
        <v>40</v>
      </c>
      <c r="S3310">
        <v>4</v>
      </c>
      <c r="T3310">
        <v>0</v>
      </c>
      <c r="U3310">
        <v>1</v>
      </c>
      <c r="V3310">
        <v>241</v>
      </c>
      <c r="W3310" t="s">
        <v>54</v>
      </c>
      <c r="X3310" t="s">
        <v>17175</v>
      </c>
      <c r="Y3310" t="s">
        <v>81</v>
      </c>
      <c r="Z3310" s="1">
        <v>44627</v>
      </c>
      <c r="AA3310" s="2">
        <v>0.30041666666666667</v>
      </c>
      <c r="AB3310" s="2">
        <v>1.951388888888889E-2</v>
      </c>
      <c r="AC3310" t="s">
        <v>44</v>
      </c>
      <c r="AD3310" t="s">
        <v>45</v>
      </c>
      <c r="AE3310" t="s">
        <v>45</v>
      </c>
      <c r="AF3310">
        <v>241</v>
      </c>
    </row>
    <row r="3311" spans="1:32">
      <c r="A3311">
        <v>5231</v>
      </c>
      <c r="B3311">
        <v>4331</v>
      </c>
      <c r="C3311" t="s">
        <v>17176</v>
      </c>
      <c r="D3311" t="s">
        <v>889</v>
      </c>
      <c r="E3311" t="s">
        <v>34</v>
      </c>
      <c r="F3311" t="s">
        <v>17177</v>
      </c>
      <c r="G3311" t="s">
        <v>17178</v>
      </c>
      <c r="H3311" t="s">
        <v>94</v>
      </c>
      <c r="I3311" s="1">
        <v>34604</v>
      </c>
      <c r="J3311" t="s">
        <v>17179</v>
      </c>
      <c r="K3311" t="s">
        <v>12713</v>
      </c>
      <c r="L3311">
        <v>53610</v>
      </c>
      <c r="M3311" t="s">
        <v>94</v>
      </c>
      <c r="N3311" s="1">
        <v>44904</v>
      </c>
      <c r="O3311" s="1">
        <v>44906</v>
      </c>
      <c r="P3311">
        <v>56</v>
      </c>
      <c r="Q3311">
        <v>3</v>
      </c>
      <c r="R3311" t="s">
        <v>63</v>
      </c>
      <c r="S3311">
        <v>3</v>
      </c>
      <c r="T3311">
        <v>0</v>
      </c>
      <c r="U3311">
        <v>2</v>
      </c>
      <c r="V3311">
        <v>140</v>
      </c>
      <c r="W3311" t="s">
        <v>41</v>
      </c>
      <c r="X3311" t="s">
        <v>17180</v>
      </c>
      <c r="Y3311" t="s">
        <v>81</v>
      </c>
      <c r="Z3311" s="1">
        <v>44880</v>
      </c>
      <c r="AA3311" s="2">
        <v>0.30854166666666666</v>
      </c>
      <c r="AB3311" s="2">
        <v>0.80950231481481483</v>
      </c>
      <c r="AC3311" t="s">
        <v>45</v>
      </c>
      <c r="AD3311" t="s">
        <v>44</v>
      </c>
      <c r="AE3311" t="s">
        <v>44</v>
      </c>
      <c r="AF3311">
        <v>70</v>
      </c>
    </row>
    <row r="3312" spans="1:32">
      <c r="A3312">
        <v>5232</v>
      </c>
      <c r="B3312">
        <v>4332</v>
      </c>
      <c r="C3312" t="s">
        <v>963</v>
      </c>
      <c r="D3312" t="s">
        <v>47</v>
      </c>
      <c r="E3312" t="s">
        <v>34</v>
      </c>
      <c r="F3312" t="s">
        <v>17181</v>
      </c>
      <c r="G3312" t="s">
        <v>17182</v>
      </c>
      <c r="H3312" t="s">
        <v>418</v>
      </c>
      <c r="I3312" s="1">
        <v>22143</v>
      </c>
      <c r="J3312" t="s">
        <v>17183</v>
      </c>
      <c r="K3312" t="s">
        <v>17184</v>
      </c>
      <c r="L3312">
        <v>97238</v>
      </c>
      <c r="M3312" t="s">
        <v>418</v>
      </c>
      <c r="N3312" s="1">
        <v>44795</v>
      </c>
      <c r="O3312" s="1">
        <v>44798</v>
      </c>
      <c r="P3312">
        <v>73</v>
      </c>
      <c r="Q3312">
        <v>3</v>
      </c>
      <c r="R3312" t="s">
        <v>53</v>
      </c>
      <c r="S3312">
        <v>1</v>
      </c>
      <c r="T3312">
        <v>0</v>
      </c>
      <c r="U3312">
        <v>3</v>
      </c>
      <c r="V3312">
        <v>396</v>
      </c>
      <c r="W3312" t="s">
        <v>54</v>
      </c>
      <c r="X3312" t="s">
        <v>17185</v>
      </c>
      <c r="Y3312" t="s">
        <v>65</v>
      </c>
      <c r="Z3312" s="1">
        <v>44761</v>
      </c>
      <c r="AA3312" s="2">
        <v>0.15667824074074074</v>
      </c>
      <c r="AB3312" s="2">
        <v>0.90657407407407409</v>
      </c>
      <c r="AC3312" t="s">
        <v>45</v>
      </c>
      <c r="AD3312" t="s">
        <v>45</v>
      </c>
      <c r="AE3312" t="s">
        <v>44</v>
      </c>
      <c r="AF3312">
        <v>132</v>
      </c>
    </row>
    <row r="3313" spans="1:32">
      <c r="A3313">
        <v>5234</v>
      </c>
      <c r="B3313">
        <v>4334</v>
      </c>
      <c r="C3313" t="s">
        <v>1195</v>
      </c>
      <c r="D3313" t="s">
        <v>10607</v>
      </c>
      <c r="E3313" t="s">
        <v>48</v>
      </c>
      <c r="F3313" t="s">
        <v>17186</v>
      </c>
      <c r="G3313" t="s">
        <v>17187</v>
      </c>
      <c r="H3313" t="s">
        <v>904</v>
      </c>
      <c r="I3313" s="1">
        <v>25273</v>
      </c>
      <c r="J3313" t="s">
        <v>17188</v>
      </c>
      <c r="K3313" t="s">
        <v>17189</v>
      </c>
      <c r="L3313">
        <v>66069</v>
      </c>
      <c r="M3313" t="s">
        <v>904</v>
      </c>
      <c r="N3313" s="1">
        <v>44850</v>
      </c>
      <c r="O3313" s="1">
        <v>44853</v>
      </c>
      <c r="P3313">
        <v>81</v>
      </c>
      <c r="Q3313">
        <v>4</v>
      </c>
      <c r="R3313" t="s">
        <v>40</v>
      </c>
      <c r="S3313">
        <v>3</v>
      </c>
      <c r="T3313">
        <v>0</v>
      </c>
      <c r="U3313">
        <v>3</v>
      </c>
      <c r="V3313">
        <v>651</v>
      </c>
      <c r="W3313" t="s">
        <v>54</v>
      </c>
      <c r="X3313" t="s">
        <v>17190</v>
      </c>
      <c r="Y3313" t="s">
        <v>81</v>
      </c>
      <c r="Z3313" s="1">
        <v>44816</v>
      </c>
      <c r="AA3313" s="2">
        <v>0.24491898148148147</v>
      </c>
      <c r="AB3313" s="2">
        <v>0.68069444444444438</v>
      </c>
      <c r="AC3313" t="s">
        <v>44</v>
      </c>
      <c r="AD3313" t="s">
        <v>44</v>
      </c>
      <c r="AE3313" t="s">
        <v>44</v>
      </c>
      <c r="AF3313">
        <v>217</v>
      </c>
    </row>
    <row r="3314" spans="1:32">
      <c r="A3314">
        <v>5235</v>
      </c>
      <c r="B3314">
        <v>4335</v>
      </c>
      <c r="C3314" t="s">
        <v>56</v>
      </c>
      <c r="D3314" t="s">
        <v>359</v>
      </c>
      <c r="E3314" t="s">
        <v>48</v>
      </c>
      <c r="F3314" t="s">
        <v>16669</v>
      </c>
      <c r="G3314" t="s">
        <v>17191</v>
      </c>
      <c r="H3314" t="s">
        <v>115</v>
      </c>
      <c r="I3314" s="1">
        <v>31731</v>
      </c>
      <c r="J3314" t="s">
        <v>17192</v>
      </c>
      <c r="K3314" t="s">
        <v>17193</v>
      </c>
      <c r="L3314">
        <v>71408</v>
      </c>
      <c r="M3314" t="s">
        <v>115</v>
      </c>
      <c r="N3314" s="1">
        <v>44605</v>
      </c>
      <c r="O3314" s="1">
        <v>44610</v>
      </c>
      <c r="P3314">
        <v>58</v>
      </c>
      <c r="Q3314">
        <v>3</v>
      </c>
      <c r="R3314" t="s">
        <v>53</v>
      </c>
      <c r="S3314">
        <v>2</v>
      </c>
      <c r="T3314">
        <v>2</v>
      </c>
      <c r="U3314">
        <v>5</v>
      </c>
      <c r="V3314">
        <v>635</v>
      </c>
      <c r="W3314" t="s">
        <v>41</v>
      </c>
      <c r="X3314" t="s">
        <v>17194</v>
      </c>
      <c r="Y3314" t="s">
        <v>81</v>
      </c>
      <c r="Z3314" s="1">
        <v>44576</v>
      </c>
      <c r="AA3314" s="2">
        <v>0.18795138888888888</v>
      </c>
      <c r="AB3314" s="2">
        <v>0.64792824074074074</v>
      </c>
      <c r="AC3314" t="s">
        <v>44</v>
      </c>
      <c r="AD3314" t="s">
        <v>45</v>
      </c>
      <c r="AE3314" t="s">
        <v>44</v>
      </c>
      <c r="AF3314">
        <v>127</v>
      </c>
    </row>
    <row r="3315" spans="1:32">
      <c r="A3315">
        <v>5236</v>
      </c>
      <c r="B3315">
        <v>4336</v>
      </c>
      <c r="C3315" t="s">
        <v>229</v>
      </c>
      <c r="D3315" t="s">
        <v>2943</v>
      </c>
      <c r="E3315" t="s">
        <v>34</v>
      </c>
      <c r="F3315" t="s">
        <v>17195</v>
      </c>
      <c r="G3315" t="s">
        <v>17196</v>
      </c>
      <c r="H3315" t="s">
        <v>60</v>
      </c>
      <c r="I3315" s="1">
        <v>27824</v>
      </c>
      <c r="J3315" t="s">
        <v>17197</v>
      </c>
      <c r="K3315" t="s">
        <v>17198</v>
      </c>
      <c r="L3315">
        <v>98732</v>
      </c>
      <c r="M3315" t="s">
        <v>60</v>
      </c>
      <c r="N3315" s="1">
        <v>44709</v>
      </c>
      <c r="O3315" s="1">
        <v>44713</v>
      </c>
      <c r="P3315">
        <v>12</v>
      </c>
      <c r="Q3315">
        <v>1</v>
      </c>
      <c r="R3315" t="s">
        <v>40</v>
      </c>
      <c r="S3315">
        <v>2</v>
      </c>
      <c r="T3315">
        <v>1</v>
      </c>
      <c r="U3315">
        <v>4</v>
      </c>
      <c r="V3315">
        <v>844</v>
      </c>
      <c r="W3315" t="s">
        <v>54</v>
      </c>
      <c r="X3315" t="s">
        <v>17199</v>
      </c>
      <c r="Y3315" t="s">
        <v>81</v>
      </c>
      <c r="Z3315" s="1">
        <v>44681</v>
      </c>
      <c r="AA3315" s="2">
        <v>5.4976851851851853E-3</v>
      </c>
      <c r="AB3315" s="2">
        <v>0.64943287037037034</v>
      </c>
      <c r="AC3315" t="s">
        <v>45</v>
      </c>
      <c r="AD3315" t="s">
        <v>45</v>
      </c>
      <c r="AE3315" t="s">
        <v>45</v>
      </c>
      <c r="AF3315">
        <v>211</v>
      </c>
    </row>
    <row r="3316" spans="1:32">
      <c r="A3316">
        <v>5237</v>
      </c>
      <c r="B3316">
        <v>4337</v>
      </c>
      <c r="C3316" t="s">
        <v>3540</v>
      </c>
      <c r="D3316" t="s">
        <v>2828</v>
      </c>
      <c r="E3316" t="s">
        <v>48</v>
      </c>
      <c r="F3316" t="s">
        <v>17200</v>
      </c>
      <c r="G3316" t="s">
        <v>17201</v>
      </c>
      <c r="H3316" t="s">
        <v>1301</v>
      </c>
      <c r="I3316" s="1">
        <v>16137</v>
      </c>
      <c r="J3316" t="s">
        <v>17202</v>
      </c>
      <c r="K3316" t="s">
        <v>17203</v>
      </c>
      <c r="L3316">
        <v>9552</v>
      </c>
      <c r="M3316" t="s">
        <v>1301</v>
      </c>
      <c r="N3316" s="1">
        <v>44667</v>
      </c>
      <c r="O3316" s="1">
        <v>44668</v>
      </c>
      <c r="P3316">
        <v>18</v>
      </c>
      <c r="Q3316">
        <v>1</v>
      </c>
      <c r="R3316" t="s">
        <v>40</v>
      </c>
      <c r="S3316">
        <v>2</v>
      </c>
      <c r="T3316">
        <v>2</v>
      </c>
      <c r="U3316">
        <v>1</v>
      </c>
      <c r="V3316">
        <v>202</v>
      </c>
      <c r="W3316" t="s">
        <v>41</v>
      </c>
      <c r="X3316" t="s">
        <v>17204</v>
      </c>
      <c r="Y3316" t="s">
        <v>65</v>
      </c>
      <c r="Z3316" s="1">
        <v>44654</v>
      </c>
      <c r="AA3316" s="2">
        <v>0.4980324074074074</v>
      </c>
      <c r="AB3316" s="2">
        <v>0.47291666666666665</v>
      </c>
      <c r="AC3316" t="s">
        <v>44</v>
      </c>
      <c r="AD3316" t="s">
        <v>45</v>
      </c>
      <c r="AE3316" t="s">
        <v>45</v>
      </c>
      <c r="AF3316">
        <v>202</v>
      </c>
    </row>
    <row r="3317" spans="1:32">
      <c r="A3317">
        <v>5241</v>
      </c>
      <c r="B3317">
        <v>4341</v>
      </c>
      <c r="C3317" t="s">
        <v>2762</v>
      </c>
      <c r="D3317" t="s">
        <v>1222</v>
      </c>
      <c r="E3317" t="s">
        <v>34</v>
      </c>
      <c r="F3317" t="s">
        <v>17205</v>
      </c>
      <c r="G3317" t="s">
        <v>17206</v>
      </c>
      <c r="H3317" t="s">
        <v>317</v>
      </c>
      <c r="I3317" s="1">
        <v>31443</v>
      </c>
      <c r="J3317" t="s">
        <v>17207</v>
      </c>
      <c r="K3317" t="s">
        <v>17208</v>
      </c>
      <c r="L3317">
        <v>26746</v>
      </c>
      <c r="M3317" t="s">
        <v>317</v>
      </c>
      <c r="N3317" s="1">
        <v>44907</v>
      </c>
      <c r="O3317" s="1">
        <v>44908</v>
      </c>
      <c r="P3317">
        <v>35</v>
      </c>
      <c r="Q3317">
        <v>2</v>
      </c>
      <c r="R3317" t="s">
        <v>63</v>
      </c>
      <c r="S3317">
        <v>1</v>
      </c>
      <c r="T3317">
        <v>1</v>
      </c>
      <c r="U3317">
        <v>1</v>
      </c>
      <c r="V3317">
        <v>70</v>
      </c>
      <c r="W3317" t="s">
        <v>54</v>
      </c>
      <c r="X3317" t="s">
        <v>17209</v>
      </c>
      <c r="Y3317" t="s">
        <v>65</v>
      </c>
      <c r="Z3317" s="1">
        <v>44872</v>
      </c>
      <c r="AA3317" s="2">
        <v>5.7418981481481481E-2</v>
      </c>
      <c r="AB3317" s="2">
        <v>0.30364583333333334</v>
      </c>
      <c r="AC3317" t="s">
        <v>44</v>
      </c>
      <c r="AD3317" t="s">
        <v>44</v>
      </c>
      <c r="AE3317" t="s">
        <v>45</v>
      </c>
      <c r="AF3317">
        <v>70</v>
      </c>
    </row>
    <row r="3318" spans="1:32">
      <c r="A3318">
        <v>5243</v>
      </c>
      <c r="B3318">
        <v>4343</v>
      </c>
      <c r="C3318" t="s">
        <v>1913</v>
      </c>
      <c r="D3318" t="s">
        <v>2369</v>
      </c>
      <c r="E3318" t="s">
        <v>48</v>
      </c>
      <c r="F3318" t="s">
        <v>17210</v>
      </c>
      <c r="G3318" t="s">
        <v>17211</v>
      </c>
      <c r="H3318" t="s">
        <v>423</v>
      </c>
      <c r="I3318" s="1">
        <v>37071</v>
      </c>
      <c r="J3318" t="s">
        <v>17212</v>
      </c>
      <c r="K3318" t="s">
        <v>17213</v>
      </c>
      <c r="L3318">
        <v>81195</v>
      </c>
      <c r="M3318" t="s">
        <v>423</v>
      </c>
      <c r="N3318" s="1">
        <v>44597</v>
      </c>
      <c r="O3318" s="1">
        <v>44600</v>
      </c>
      <c r="P3318">
        <v>17</v>
      </c>
      <c r="Q3318">
        <v>1</v>
      </c>
      <c r="R3318" t="s">
        <v>63</v>
      </c>
      <c r="S3318">
        <v>2</v>
      </c>
      <c r="T3318">
        <v>2</v>
      </c>
      <c r="U3318">
        <v>3</v>
      </c>
      <c r="V3318">
        <v>231</v>
      </c>
      <c r="W3318" t="s">
        <v>54</v>
      </c>
      <c r="X3318" t="s">
        <v>17214</v>
      </c>
      <c r="Y3318" t="s">
        <v>65</v>
      </c>
      <c r="Z3318" s="1">
        <v>44579</v>
      </c>
      <c r="AA3318" s="2">
        <v>0.31467592592592591</v>
      </c>
      <c r="AB3318" s="2">
        <v>0.95328703703703699</v>
      </c>
      <c r="AC3318" t="s">
        <v>45</v>
      </c>
      <c r="AD3318" t="s">
        <v>44</v>
      </c>
      <c r="AE3318" t="s">
        <v>45</v>
      </c>
      <c r="AF3318">
        <v>77</v>
      </c>
    </row>
    <row r="3319" spans="1:32">
      <c r="A3319">
        <v>5246</v>
      </c>
      <c r="B3319">
        <v>4346</v>
      </c>
      <c r="C3319" t="s">
        <v>4071</v>
      </c>
      <c r="D3319" t="s">
        <v>4610</v>
      </c>
      <c r="E3319" t="s">
        <v>48</v>
      </c>
      <c r="F3319" t="s">
        <v>17215</v>
      </c>
      <c r="G3319" t="s">
        <v>17216</v>
      </c>
      <c r="H3319" t="s">
        <v>1442</v>
      </c>
      <c r="I3319" s="1">
        <v>26709</v>
      </c>
      <c r="J3319" t="s">
        <v>17217</v>
      </c>
      <c r="K3319" t="s">
        <v>17218</v>
      </c>
      <c r="L3319">
        <v>30888</v>
      </c>
      <c r="M3319" t="s">
        <v>1442</v>
      </c>
      <c r="N3319" s="1">
        <v>44677</v>
      </c>
      <c r="O3319" s="1">
        <v>44678</v>
      </c>
      <c r="P3319">
        <v>77</v>
      </c>
      <c r="Q3319">
        <v>4</v>
      </c>
      <c r="R3319" t="s">
        <v>63</v>
      </c>
      <c r="S3319">
        <v>2</v>
      </c>
      <c r="T3319">
        <v>1</v>
      </c>
      <c r="U3319">
        <v>1</v>
      </c>
      <c r="V3319">
        <v>60</v>
      </c>
      <c r="W3319" t="s">
        <v>54</v>
      </c>
      <c r="X3319" t="s">
        <v>17219</v>
      </c>
      <c r="Y3319" t="s">
        <v>65</v>
      </c>
      <c r="Z3319" s="1">
        <v>44672</v>
      </c>
      <c r="AA3319" s="2">
        <v>0.23348379629629631</v>
      </c>
      <c r="AB3319" s="2">
        <v>0.62888888888888894</v>
      </c>
      <c r="AC3319" t="s">
        <v>44</v>
      </c>
      <c r="AD3319" t="s">
        <v>45</v>
      </c>
      <c r="AE3319" t="s">
        <v>44</v>
      </c>
      <c r="AF3319">
        <v>60</v>
      </c>
    </row>
    <row r="3320" spans="1:32">
      <c r="A3320">
        <v>5248</v>
      </c>
      <c r="B3320">
        <v>4348</v>
      </c>
      <c r="C3320" t="s">
        <v>1155</v>
      </c>
      <c r="D3320" t="s">
        <v>4639</v>
      </c>
      <c r="E3320" t="s">
        <v>34</v>
      </c>
      <c r="F3320" t="s">
        <v>17220</v>
      </c>
      <c r="G3320">
        <f>1-683-390-4113</f>
        <v>-5185</v>
      </c>
      <c r="H3320" t="s">
        <v>60</v>
      </c>
      <c r="I3320" s="1">
        <v>17116</v>
      </c>
      <c r="J3320" t="s">
        <v>17221</v>
      </c>
      <c r="K3320" t="s">
        <v>17222</v>
      </c>
      <c r="L3320">
        <v>42914</v>
      </c>
      <c r="M3320" t="s">
        <v>60</v>
      </c>
      <c r="N3320" s="1">
        <v>44900</v>
      </c>
      <c r="O3320" s="1">
        <v>44902</v>
      </c>
      <c r="P3320">
        <v>73</v>
      </c>
      <c r="Q3320">
        <v>3</v>
      </c>
      <c r="R3320" t="s">
        <v>53</v>
      </c>
      <c r="S3320">
        <v>2</v>
      </c>
      <c r="T3320">
        <v>1</v>
      </c>
      <c r="U3320">
        <v>2</v>
      </c>
      <c r="V3320">
        <v>278</v>
      </c>
      <c r="W3320" t="s">
        <v>41</v>
      </c>
      <c r="X3320" t="s">
        <v>17223</v>
      </c>
      <c r="Y3320" t="s">
        <v>6</v>
      </c>
      <c r="Z3320" s="1">
        <v>44883</v>
      </c>
      <c r="AA3320" s="2">
        <v>0.21567129629629631</v>
      </c>
      <c r="AB3320" s="2">
        <v>0.30416666666666664</v>
      </c>
      <c r="AC3320" t="s">
        <v>44</v>
      </c>
      <c r="AD3320" t="s">
        <v>44</v>
      </c>
      <c r="AE3320" t="s">
        <v>44</v>
      </c>
      <c r="AF3320">
        <v>139</v>
      </c>
    </row>
    <row r="3321" spans="1:32">
      <c r="A3321">
        <v>5251</v>
      </c>
      <c r="B3321">
        <v>4351</v>
      </c>
      <c r="C3321" t="s">
        <v>602</v>
      </c>
      <c r="D3321" t="s">
        <v>83</v>
      </c>
      <c r="E3321" t="s">
        <v>34</v>
      </c>
      <c r="F3321" t="s">
        <v>17224</v>
      </c>
      <c r="G3321" t="s">
        <v>17225</v>
      </c>
      <c r="H3321" t="s">
        <v>156</v>
      </c>
      <c r="I3321" s="1">
        <v>36214</v>
      </c>
      <c r="J3321" t="s">
        <v>17226</v>
      </c>
      <c r="K3321" t="s">
        <v>17227</v>
      </c>
      <c r="L3321">
        <v>52947</v>
      </c>
      <c r="M3321" t="s">
        <v>156</v>
      </c>
      <c r="N3321" s="1">
        <v>44657</v>
      </c>
      <c r="O3321" s="1">
        <v>44660</v>
      </c>
      <c r="P3321">
        <v>92</v>
      </c>
      <c r="Q3321">
        <v>4</v>
      </c>
      <c r="R3321" t="s">
        <v>63</v>
      </c>
      <c r="S3321">
        <v>2</v>
      </c>
      <c r="T3321">
        <v>0</v>
      </c>
      <c r="U3321">
        <v>3</v>
      </c>
      <c r="V3321">
        <v>210</v>
      </c>
      <c r="W3321" t="s">
        <v>54</v>
      </c>
      <c r="X3321" t="s">
        <v>17228</v>
      </c>
      <c r="Y3321" t="s">
        <v>81</v>
      </c>
      <c r="Z3321" s="1">
        <v>44621</v>
      </c>
      <c r="AA3321" s="2">
        <v>0.67534722222222221</v>
      </c>
      <c r="AB3321" s="2">
        <v>0.30915509259259261</v>
      </c>
      <c r="AC3321" t="s">
        <v>45</v>
      </c>
      <c r="AD3321" t="s">
        <v>44</v>
      </c>
      <c r="AE3321" t="s">
        <v>44</v>
      </c>
      <c r="AF3321">
        <v>70</v>
      </c>
    </row>
    <row r="3322" spans="1:32">
      <c r="A3322">
        <v>5252</v>
      </c>
      <c r="B3322">
        <v>4352</v>
      </c>
      <c r="C3322" t="s">
        <v>602</v>
      </c>
      <c r="D3322" t="s">
        <v>5974</v>
      </c>
      <c r="E3322" t="s">
        <v>34</v>
      </c>
      <c r="F3322" t="s">
        <v>17229</v>
      </c>
      <c r="G3322" t="s">
        <v>17230</v>
      </c>
      <c r="H3322" t="s">
        <v>201</v>
      </c>
      <c r="I3322" s="1">
        <v>24610</v>
      </c>
      <c r="J3322" t="s">
        <v>17231</v>
      </c>
      <c r="K3322" t="s">
        <v>17232</v>
      </c>
      <c r="L3322">
        <v>15991</v>
      </c>
      <c r="M3322" t="s">
        <v>201</v>
      </c>
      <c r="N3322" s="1">
        <v>44702</v>
      </c>
      <c r="O3322" s="1">
        <v>44707</v>
      </c>
      <c r="P3322">
        <v>21</v>
      </c>
      <c r="Q3322">
        <v>1</v>
      </c>
      <c r="R3322" t="s">
        <v>40</v>
      </c>
      <c r="S3322">
        <v>1</v>
      </c>
      <c r="T3322">
        <v>2</v>
      </c>
      <c r="U3322">
        <v>5</v>
      </c>
      <c r="V3322">
        <v>1010</v>
      </c>
      <c r="W3322" t="s">
        <v>41</v>
      </c>
      <c r="X3322" t="s">
        <v>17233</v>
      </c>
      <c r="Y3322" t="s">
        <v>43</v>
      </c>
      <c r="Z3322" s="1">
        <v>44696</v>
      </c>
      <c r="AA3322" s="2">
        <v>0.70937499999999998</v>
      </c>
      <c r="AB3322" s="2">
        <v>0.5581828703703704</v>
      </c>
      <c r="AC3322" t="s">
        <v>44</v>
      </c>
      <c r="AD3322" t="s">
        <v>44</v>
      </c>
      <c r="AE3322" t="s">
        <v>45</v>
      </c>
      <c r="AF3322">
        <v>202</v>
      </c>
    </row>
    <row r="3323" spans="1:32">
      <c r="A3323">
        <v>5254</v>
      </c>
      <c r="B3323">
        <v>4354</v>
      </c>
      <c r="C3323" t="s">
        <v>803</v>
      </c>
      <c r="D3323" t="s">
        <v>1453</v>
      </c>
      <c r="E3323" t="s">
        <v>34</v>
      </c>
      <c r="F3323" t="s">
        <v>17234</v>
      </c>
      <c r="G3323" t="s">
        <v>17235</v>
      </c>
      <c r="H3323" t="s">
        <v>101</v>
      </c>
      <c r="I3323" s="1">
        <v>24872</v>
      </c>
      <c r="J3323" t="s">
        <v>17236</v>
      </c>
      <c r="K3323" t="s">
        <v>17237</v>
      </c>
      <c r="L3323">
        <v>68794</v>
      </c>
      <c r="M3323" t="s">
        <v>101</v>
      </c>
      <c r="N3323" s="1">
        <v>44829</v>
      </c>
      <c r="O3323" s="1">
        <v>44832</v>
      </c>
      <c r="P3323">
        <v>21</v>
      </c>
      <c r="Q3323">
        <v>1</v>
      </c>
      <c r="R3323" t="s">
        <v>40</v>
      </c>
      <c r="S3323">
        <v>1</v>
      </c>
      <c r="T3323">
        <v>0</v>
      </c>
      <c r="U3323">
        <v>3</v>
      </c>
      <c r="V3323">
        <v>615</v>
      </c>
      <c r="W3323" t="s">
        <v>41</v>
      </c>
      <c r="X3323" t="s">
        <v>17238</v>
      </c>
      <c r="Y3323" t="s">
        <v>81</v>
      </c>
      <c r="Z3323" s="1">
        <v>44810</v>
      </c>
      <c r="AA3323" s="2">
        <v>0.47932870370370373</v>
      </c>
      <c r="AB3323" s="2">
        <v>0.45859953703703704</v>
      </c>
      <c r="AC3323" t="s">
        <v>44</v>
      </c>
      <c r="AD3323" t="s">
        <v>45</v>
      </c>
      <c r="AE3323" t="s">
        <v>45</v>
      </c>
      <c r="AF3323">
        <v>205</v>
      </c>
    </row>
    <row r="3324" spans="1:32">
      <c r="A3324">
        <v>5255</v>
      </c>
      <c r="B3324">
        <v>4355</v>
      </c>
      <c r="C3324" t="s">
        <v>1789</v>
      </c>
      <c r="D3324" t="s">
        <v>5571</v>
      </c>
      <c r="E3324" t="s">
        <v>34</v>
      </c>
      <c r="F3324" t="s">
        <v>17239</v>
      </c>
      <c r="G3324">
        <v>2778935131</v>
      </c>
      <c r="H3324" t="s">
        <v>135</v>
      </c>
      <c r="I3324" s="1">
        <v>38599</v>
      </c>
      <c r="J3324" t="s">
        <v>17240</v>
      </c>
      <c r="K3324" t="s">
        <v>17241</v>
      </c>
      <c r="L3324">
        <v>72336</v>
      </c>
      <c r="M3324" t="s">
        <v>135</v>
      </c>
      <c r="N3324" s="1">
        <v>44655</v>
      </c>
      <c r="O3324" s="1">
        <v>44657</v>
      </c>
      <c r="P3324">
        <v>4</v>
      </c>
      <c r="Q3324">
        <v>1</v>
      </c>
      <c r="R3324" t="s">
        <v>53</v>
      </c>
      <c r="S3324">
        <v>2</v>
      </c>
      <c r="T3324">
        <v>2</v>
      </c>
      <c r="U3324">
        <v>2</v>
      </c>
      <c r="V3324">
        <v>258</v>
      </c>
      <c r="W3324" t="s">
        <v>41</v>
      </c>
      <c r="X3324" t="s">
        <v>17242</v>
      </c>
      <c r="Y3324" t="s">
        <v>43</v>
      </c>
      <c r="Z3324" s="1">
        <v>44644</v>
      </c>
      <c r="AA3324" s="2">
        <v>0.30355324074074075</v>
      </c>
      <c r="AB3324" s="2">
        <v>0.80200231481481488</v>
      </c>
      <c r="AC3324" t="s">
        <v>45</v>
      </c>
      <c r="AD3324" t="s">
        <v>44</v>
      </c>
      <c r="AE3324" t="s">
        <v>45</v>
      </c>
      <c r="AF3324">
        <v>129</v>
      </c>
    </row>
    <row r="3325" spans="1:32">
      <c r="A3325">
        <v>5256</v>
      </c>
      <c r="B3325">
        <v>4356</v>
      </c>
      <c r="C3325" t="s">
        <v>5202</v>
      </c>
      <c r="D3325" t="s">
        <v>3541</v>
      </c>
      <c r="E3325" t="s">
        <v>48</v>
      </c>
      <c r="F3325" t="s">
        <v>17243</v>
      </c>
      <c r="G3325" t="s">
        <v>17244</v>
      </c>
      <c r="H3325" t="s">
        <v>272</v>
      </c>
      <c r="I3325" s="1">
        <v>25928</v>
      </c>
      <c r="J3325" t="s">
        <v>17245</v>
      </c>
      <c r="K3325" t="s">
        <v>17246</v>
      </c>
      <c r="L3325">
        <v>92558</v>
      </c>
      <c r="M3325" t="s">
        <v>272</v>
      </c>
      <c r="N3325" s="1">
        <v>44879</v>
      </c>
      <c r="O3325" s="1">
        <v>44882</v>
      </c>
      <c r="P3325">
        <v>67</v>
      </c>
      <c r="Q3325">
        <v>3</v>
      </c>
      <c r="R3325" t="s">
        <v>53</v>
      </c>
      <c r="S3325">
        <v>4</v>
      </c>
      <c r="T3325">
        <v>0</v>
      </c>
      <c r="U3325">
        <v>3</v>
      </c>
      <c r="V3325">
        <v>429</v>
      </c>
      <c r="W3325" t="s">
        <v>41</v>
      </c>
      <c r="X3325" t="s">
        <v>17247</v>
      </c>
      <c r="Y3325" t="s">
        <v>65</v>
      </c>
      <c r="Z3325" s="1">
        <v>44848</v>
      </c>
      <c r="AA3325" s="2">
        <v>0.27101851851851849</v>
      </c>
      <c r="AB3325" s="2">
        <v>0.81381944444444443</v>
      </c>
      <c r="AC3325" t="s">
        <v>44</v>
      </c>
      <c r="AD3325" t="s">
        <v>44</v>
      </c>
      <c r="AE3325" t="s">
        <v>44</v>
      </c>
      <c r="AF3325">
        <v>143</v>
      </c>
    </row>
    <row r="3326" spans="1:32">
      <c r="A3326">
        <v>5257</v>
      </c>
      <c r="B3326">
        <v>4357</v>
      </c>
      <c r="C3326" t="s">
        <v>6740</v>
      </c>
      <c r="D3326" t="s">
        <v>1368</v>
      </c>
      <c r="E3326" t="s">
        <v>34</v>
      </c>
      <c r="F3326" t="s">
        <v>17248</v>
      </c>
      <c r="G3326" t="s">
        <v>17249</v>
      </c>
      <c r="H3326" t="s">
        <v>115</v>
      </c>
      <c r="I3326" s="1">
        <v>21251</v>
      </c>
      <c r="J3326" t="s">
        <v>17250</v>
      </c>
      <c r="K3326" t="s">
        <v>17251</v>
      </c>
      <c r="L3326">
        <v>62295</v>
      </c>
      <c r="M3326" t="s">
        <v>115</v>
      </c>
      <c r="N3326" s="1">
        <v>44744</v>
      </c>
      <c r="O3326" s="1">
        <v>44749</v>
      </c>
      <c r="P3326">
        <v>76</v>
      </c>
      <c r="Q3326">
        <v>4</v>
      </c>
      <c r="R3326" t="s">
        <v>53</v>
      </c>
      <c r="S3326">
        <v>2</v>
      </c>
      <c r="T3326">
        <v>1</v>
      </c>
      <c r="U3326">
        <v>5</v>
      </c>
      <c r="V3326">
        <v>620</v>
      </c>
      <c r="W3326" t="s">
        <v>41</v>
      </c>
      <c r="X3326" t="s">
        <v>17252</v>
      </c>
      <c r="Y3326" t="s">
        <v>81</v>
      </c>
      <c r="Z3326" s="1">
        <v>44730</v>
      </c>
      <c r="AA3326" s="2">
        <v>0.3863773148148148</v>
      </c>
      <c r="AB3326" s="2">
        <v>0.21303240740740739</v>
      </c>
      <c r="AC3326" t="s">
        <v>44</v>
      </c>
      <c r="AD3326" t="s">
        <v>45</v>
      </c>
      <c r="AE3326" t="s">
        <v>44</v>
      </c>
      <c r="AF3326">
        <v>124</v>
      </c>
    </row>
    <row r="3327" spans="1:32">
      <c r="A3327">
        <v>5261</v>
      </c>
      <c r="B3327">
        <v>4361</v>
      </c>
      <c r="C3327" t="s">
        <v>1392</v>
      </c>
      <c r="D3327" t="s">
        <v>1925</v>
      </c>
      <c r="E3327" t="s">
        <v>34</v>
      </c>
      <c r="F3327" t="s">
        <v>17253</v>
      </c>
      <c r="G3327" t="s">
        <v>17254</v>
      </c>
      <c r="H3327" t="s">
        <v>457</v>
      </c>
      <c r="I3327" s="1">
        <v>29046</v>
      </c>
      <c r="J3327" t="s">
        <v>17255</v>
      </c>
      <c r="K3327" t="s">
        <v>10552</v>
      </c>
      <c r="L3327">
        <v>42587</v>
      </c>
      <c r="M3327" t="s">
        <v>457</v>
      </c>
      <c r="N3327" s="1">
        <v>44849</v>
      </c>
      <c r="O3327" s="1">
        <v>44850</v>
      </c>
      <c r="P3327">
        <v>17</v>
      </c>
      <c r="Q3327">
        <v>1</v>
      </c>
      <c r="R3327" t="s">
        <v>63</v>
      </c>
      <c r="S3327">
        <v>1</v>
      </c>
      <c r="T3327">
        <v>1</v>
      </c>
      <c r="U3327">
        <v>1</v>
      </c>
      <c r="V3327">
        <v>85</v>
      </c>
      <c r="W3327" t="s">
        <v>54</v>
      </c>
      <c r="X3327" t="s">
        <v>17256</v>
      </c>
      <c r="Y3327" t="s">
        <v>65</v>
      </c>
      <c r="Z3327" s="1">
        <v>44816</v>
      </c>
      <c r="AA3327" s="2">
        <v>0.25653935185185184</v>
      </c>
      <c r="AB3327" s="2">
        <v>0.92562500000000003</v>
      </c>
      <c r="AC3327" t="s">
        <v>45</v>
      </c>
      <c r="AD3327" t="s">
        <v>44</v>
      </c>
      <c r="AE3327" t="s">
        <v>45</v>
      </c>
      <c r="AF3327">
        <v>85</v>
      </c>
    </row>
    <row r="3328" spans="1:32">
      <c r="A3328">
        <v>5267</v>
      </c>
      <c r="B3328">
        <v>4367</v>
      </c>
      <c r="C3328" t="s">
        <v>105</v>
      </c>
      <c r="D3328" t="s">
        <v>1298</v>
      </c>
      <c r="E3328" t="s">
        <v>34</v>
      </c>
      <c r="F3328" t="s">
        <v>17257</v>
      </c>
      <c r="G3328" t="s">
        <v>17258</v>
      </c>
      <c r="H3328" t="s">
        <v>50</v>
      </c>
      <c r="I3328" s="1">
        <v>23188</v>
      </c>
      <c r="J3328" t="s">
        <v>17259</v>
      </c>
      <c r="K3328" t="s">
        <v>17260</v>
      </c>
      <c r="L3328">
        <v>92733</v>
      </c>
      <c r="M3328" t="s">
        <v>50</v>
      </c>
      <c r="N3328" s="1">
        <v>44608</v>
      </c>
      <c r="O3328" s="1">
        <v>44610</v>
      </c>
      <c r="P3328">
        <v>51</v>
      </c>
      <c r="Q3328">
        <v>3</v>
      </c>
      <c r="R3328" t="s">
        <v>40</v>
      </c>
      <c r="S3328">
        <v>2</v>
      </c>
      <c r="T3328">
        <v>2</v>
      </c>
      <c r="U3328">
        <v>2</v>
      </c>
      <c r="V3328">
        <v>414</v>
      </c>
      <c r="W3328" t="s">
        <v>41</v>
      </c>
      <c r="X3328" t="s">
        <v>17261</v>
      </c>
      <c r="Y3328" t="s">
        <v>6</v>
      </c>
      <c r="Z3328" s="1">
        <v>44596</v>
      </c>
      <c r="AA3328" s="2">
        <v>0.5406481481481481</v>
      </c>
      <c r="AB3328" s="2">
        <v>0.87905092592592593</v>
      </c>
      <c r="AC3328" t="s">
        <v>44</v>
      </c>
      <c r="AD3328" t="s">
        <v>44</v>
      </c>
      <c r="AE3328" t="s">
        <v>44</v>
      </c>
      <c r="AF3328">
        <v>207</v>
      </c>
    </row>
    <row r="3329" spans="1:32">
      <c r="A3329">
        <v>5268</v>
      </c>
      <c r="B3329">
        <v>4368</v>
      </c>
      <c r="C3329" t="s">
        <v>4178</v>
      </c>
      <c r="D3329" t="s">
        <v>57</v>
      </c>
      <c r="E3329" t="s">
        <v>34</v>
      </c>
      <c r="F3329" t="s">
        <v>17262</v>
      </c>
      <c r="G3329">
        <v>7263222264</v>
      </c>
      <c r="H3329" t="s">
        <v>295</v>
      </c>
      <c r="I3329" s="1">
        <v>17067</v>
      </c>
      <c r="J3329" t="s">
        <v>17263</v>
      </c>
      <c r="K3329" t="s">
        <v>17264</v>
      </c>
      <c r="L3329">
        <v>99938</v>
      </c>
      <c r="M3329" t="s">
        <v>295</v>
      </c>
      <c r="N3329" s="1">
        <v>44785</v>
      </c>
      <c r="O3329" s="1">
        <v>44787</v>
      </c>
      <c r="P3329">
        <v>10</v>
      </c>
      <c r="Q3329">
        <v>1</v>
      </c>
      <c r="R3329" t="s">
        <v>53</v>
      </c>
      <c r="S3329">
        <v>1</v>
      </c>
      <c r="T3329">
        <v>2</v>
      </c>
      <c r="U3329">
        <v>2</v>
      </c>
      <c r="V3329">
        <v>280</v>
      </c>
      <c r="W3329" t="s">
        <v>41</v>
      </c>
      <c r="X3329" t="s">
        <v>17265</v>
      </c>
      <c r="Y3329" t="s">
        <v>6</v>
      </c>
      <c r="Z3329" s="1">
        <v>44766</v>
      </c>
      <c r="AA3329" s="2">
        <v>0.9089814814814815</v>
      </c>
      <c r="AB3329" s="2">
        <v>0.35673611111111114</v>
      </c>
      <c r="AC3329" t="s">
        <v>44</v>
      </c>
      <c r="AD3329" t="s">
        <v>44</v>
      </c>
      <c r="AE3329" t="s">
        <v>44</v>
      </c>
      <c r="AF3329">
        <v>140</v>
      </c>
    </row>
    <row r="3330" spans="1:32">
      <c r="A3330">
        <v>5270</v>
      </c>
      <c r="B3330">
        <v>4370</v>
      </c>
      <c r="C3330" t="s">
        <v>371</v>
      </c>
      <c r="D3330" t="s">
        <v>649</v>
      </c>
      <c r="E3330" t="s">
        <v>48</v>
      </c>
      <c r="F3330" t="s">
        <v>17266</v>
      </c>
      <c r="G3330" t="s">
        <v>17267</v>
      </c>
      <c r="H3330" t="s">
        <v>1251</v>
      </c>
      <c r="I3330" s="1">
        <v>25889</v>
      </c>
      <c r="J3330" t="s">
        <v>17268</v>
      </c>
      <c r="K3330" t="s">
        <v>10028</v>
      </c>
      <c r="L3330">
        <v>14000</v>
      </c>
      <c r="M3330" t="s">
        <v>1251</v>
      </c>
      <c r="N3330" s="1">
        <v>44820</v>
      </c>
      <c r="O3330" s="1">
        <v>44822</v>
      </c>
      <c r="P3330">
        <v>3</v>
      </c>
      <c r="Q3330">
        <v>1</v>
      </c>
      <c r="R3330" t="s">
        <v>40</v>
      </c>
      <c r="S3330">
        <v>1</v>
      </c>
      <c r="T3330">
        <v>0</v>
      </c>
      <c r="U3330">
        <v>2</v>
      </c>
      <c r="V3330">
        <v>410</v>
      </c>
      <c r="W3330" t="s">
        <v>41</v>
      </c>
      <c r="X3330" t="s">
        <v>17269</v>
      </c>
      <c r="Y3330" t="s">
        <v>81</v>
      </c>
      <c r="Z3330" s="1">
        <v>44804</v>
      </c>
      <c r="AA3330" s="2">
        <v>0.26310185185185186</v>
      </c>
      <c r="AB3330" s="2">
        <v>0.14722222222222223</v>
      </c>
      <c r="AC3330" t="s">
        <v>45</v>
      </c>
      <c r="AD3330" t="s">
        <v>44</v>
      </c>
      <c r="AE3330" t="s">
        <v>45</v>
      </c>
      <c r="AF3330">
        <v>205</v>
      </c>
    </row>
    <row r="3331" spans="1:32">
      <c r="A3331">
        <v>5271</v>
      </c>
      <c r="B3331">
        <v>4371</v>
      </c>
      <c r="C3331" t="s">
        <v>1801</v>
      </c>
      <c r="D3331" t="s">
        <v>2788</v>
      </c>
      <c r="E3331" t="s">
        <v>48</v>
      </c>
      <c r="F3331" t="s">
        <v>17270</v>
      </c>
      <c r="G3331" t="s">
        <v>17271</v>
      </c>
      <c r="H3331" t="s">
        <v>77</v>
      </c>
      <c r="I3331" s="1">
        <v>29498</v>
      </c>
      <c r="J3331" t="s">
        <v>17272</v>
      </c>
      <c r="K3331" t="s">
        <v>11150</v>
      </c>
      <c r="L3331">
        <v>3221</v>
      </c>
      <c r="M3331" t="s">
        <v>77</v>
      </c>
      <c r="N3331" s="1">
        <v>44697</v>
      </c>
      <c r="O3331" s="1">
        <v>44699</v>
      </c>
      <c r="P3331">
        <v>82</v>
      </c>
      <c r="Q3331">
        <v>4</v>
      </c>
      <c r="R3331" t="s">
        <v>53</v>
      </c>
      <c r="S3331">
        <v>1</v>
      </c>
      <c r="T3331">
        <v>2</v>
      </c>
      <c r="U3331">
        <v>2</v>
      </c>
      <c r="V3331">
        <v>300</v>
      </c>
      <c r="W3331" t="s">
        <v>41</v>
      </c>
      <c r="X3331" t="s">
        <v>17273</v>
      </c>
      <c r="Y3331" t="s">
        <v>6</v>
      </c>
      <c r="Z3331" s="1">
        <v>44683</v>
      </c>
      <c r="AA3331" s="2">
        <v>0.14466435185185186</v>
      </c>
      <c r="AB3331" s="2">
        <v>0.98491898148148149</v>
      </c>
      <c r="AC3331" t="s">
        <v>45</v>
      </c>
      <c r="AD3331" t="s">
        <v>44</v>
      </c>
      <c r="AE3331" t="s">
        <v>45</v>
      </c>
      <c r="AF3331">
        <v>150</v>
      </c>
    </row>
    <row r="3332" spans="1:32">
      <c r="A3332">
        <v>5272</v>
      </c>
      <c r="B3332">
        <v>4372</v>
      </c>
      <c r="C3332" t="s">
        <v>963</v>
      </c>
      <c r="D3332" t="s">
        <v>2560</v>
      </c>
      <c r="E3332" t="s">
        <v>48</v>
      </c>
      <c r="F3332" t="s">
        <v>17274</v>
      </c>
      <c r="G3332" t="s">
        <v>17275</v>
      </c>
      <c r="H3332" t="s">
        <v>530</v>
      </c>
      <c r="I3332" s="1">
        <v>31884</v>
      </c>
      <c r="J3332" t="s">
        <v>17276</v>
      </c>
      <c r="K3332" t="s">
        <v>17277</v>
      </c>
      <c r="L3332">
        <v>78031</v>
      </c>
      <c r="M3332" t="s">
        <v>530</v>
      </c>
      <c r="N3332" s="1">
        <v>44693</v>
      </c>
      <c r="O3332" s="1">
        <v>44696</v>
      </c>
      <c r="P3332">
        <v>19</v>
      </c>
      <c r="Q3332">
        <v>1</v>
      </c>
      <c r="R3332" t="s">
        <v>53</v>
      </c>
      <c r="S3332">
        <v>2</v>
      </c>
      <c r="T3332">
        <v>0</v>
      </c>
      <c r="U3332">
        <v>3</v>
      </c>
      <c r="V3332">
        <v>396</v>
      </c>
      <c r="W3332" t="s">
        <v>54</v>
      </c>
      <c r="X3332" t="s">
        <v>17278</v>
      </c>
      <c r="Y3332" t="s">
        <v>6</v>
      </c>
      <c r="Z3332" s="1">
        <v>44670</v>
      </c>
      <c r="AA3332" s="2">
        <v>0.4412152777777778</v>
      </c>
      <c r="AB3332" s="2">
        <v>0.10983796296296296</v>
      </c>
      <c r="AC3332" t="s">
        <v>44</v>
      </c>
      <c r="AD3332" t="s">
        <v>44</v>
      </c>
      <c r="AE3332" t="s">
        <v>44</v>
      </c>
      <c r="AF3332">
        <v>132</v>
      </c>
    </row>
    <row r="3333" spans="1:32">
      <c r="A3333">
        <v>5274</v>
      </c>
      <c r="B3333">
        <v>4374</v>
      </c>
      <c r="C3333" t="s">
        <v>963</v>
      </c>
      <c r="D3333" t="s">
        <v>1896</v>
      </c>
      <c r="E3333" t="s">
        <v>34</v>
      </c>
      <c r="F3333" t="s">
        <v>17279</v>
      </c>
      <c r="G3333" t="s">
        <v>17280</v>
      </c>
      <c r="H3333" t="s">
        <v>309</v>
      </c>
      <c r="I3333" s="1">
        <v>20094</v>
      </c>
      <c r="J3333" t="s">
        <v>17281</v>
      </c>
      <c r="K3333" t="s">
        <v>17282</v>
      </c>
      <c r="L3333">
        <v>9406</v>
      </c>
      <c r="M3333" t="s">
        <v>309</v>
      </c>
      <c r="N3333" s="1">
        <v>44929</v>
      </c>
      <c r="O3333" s="1">
        <v>44931</v>
      </c>
      <c r="P3333">
        <v>40</v>
      </c>
      <c r="Q3333">
        <v>2</v>
      </c>
      <c r="R3333" t="s">
        <v>53</v>
      </c>
      <c r="S3333">
        <v>3</v>
      </c>
      <c r="T3333">
        <v>2</v>
      </c>
      <c r="U3333">
        <v>2</v>
      </c>
      <c r="V3333">
        <v>264</v>
      </c>
      <c r="W3333" t="s">
        <v>41</v>
      </c>
      <c r="X3333" t="s">
        <v>17283</v>
      </c>
      <c r="Y3333" t="s">
        <v>6</v>
      </c>
      <c r="Z3333" s="1">
        <v>44903</v>
      </c>
      <c r="AA3333" s="2">
        <v>0.43405092592592592</v>
      </c>
      <c r="AB3333" s="2">
        <v>0.20855324074074075</v>
      </c>
      <c r="AC3333" t="s">
        <v>44</v>
      </c>
      <c r="AD3333" t="s">
        <v>45</v>
      </c>
      <c r="AE3333" t="s">
        <v>44</v>
      </c>
      <c r="AF3333">
        <v>132</v>
      </c>
    </row>
    <row r="3334" spans="1:32">
      <c r="A3334">
        <v>5276</v>
      </c>
      <c r="B3334">
        <v>4376</v>
      </c>
      <c r="C3334" t="s">
        <v>371</v>
      </c>
      <c r="D3334" t="s">
        <v>3973</v>
      </c>
      <c r="E3334" t="s">
        <v>34</v>
      </c>
      <c r="F3334" t="s">
        <v>17284</v>
      </c>
      <c r="G3334">
        <f>1-824-485-871</f>
        <v>-2179</v>
      </c>
      <c r="H3334" t="s">
        <v>537</v>
      </c>
      <c r="I3334" s="1">
        <v>24378</v>
      </c>
      <c r="J3334" t="s">
        <v>17285</v>
      </c>
      <c r="K3334" t="s">
        <v>17286</v>
      </c>
      <c r="L3334">
        <v>30734</v>
      </c>
      <c r="M3334" t="s">
        <v>537</v>
      </c>
      <c r="N3334" s="1">
        <v>44576</v>
      </c>
      <c r="O3334" s="1">
        <v>44578</v>
      </c>
      <c r="P3334">
        <v>59</v>
      </c>
      <c r="Q3334">
        <v>3</v>
      </c>
      <c r="R3334" t="s">
        <v>63</v>
      </c>
      <c r="S3334">
        <v>3</v>
      </c>
      <c r="T3334">
        <v>0</v>
      </c>
      <c r="U3334">
        <v>2</v>
      </c>
      <c r="V3334">
        <v>146</v>
      </c>
      <c r="W3334" t="s">
        <v>54</v>
      </c>
      <c r="X3334" t="s">
        <v>17287</v>
      </c>
      <c r="Y3334" t="s">
        <v>81</v>
      </c>
      <c r="Z3334" s="1">
        <v>44565</v>
      </c>
      <c r="AA3334" s="2">
        <v>1.0208333333333333E-2</v>
      </c>
      <c r="AB3334" s="2">
        <v>0.56670138888888888</v>
      </c>
      <c r="AC3334" t="s">
        <v>44</v>
      </c>
      <c r="AD3334" t="s">
        <v>45</v>
      </c>
      <c r="AE3334" t="s">
        <v>44</v>
      </c>
      <c r="AF3334">
        <v>73</v>
      </c>
    </row>
    <row r="3335" spans="1:32">
      <c r="A3335">
        <v>5277</v>
      </c>
      <c r="B3335">
        <v>4377</v>
      </c>
      <c r="C3335" t="s">
        <v>2706</v>
      </c>
      <c r="D3335" t="s">
        <v>17288</v>
      </c>
      <c r="E3335" t="s">
        <v>34</v>
      </c>
      <c r="F3335" t="s">
        <v>17289</v>
      </c>
      <c r="G3335" t="s">
        <v>17290</v>
      </c>
      <c r="H3335" t="s">
        <v>37</v>
      </c>
      <c r="I3335" s="1">
        <v>21355</v>
      </c>
      <c r="J3335" t="s">
        <v>17291</v>
      </c>
      <c r="K3335" t="s">
        <v>17292</v>
      </c>
      <c r="L3335">
        <v>36897</v>
      </c>
      <c r="M3335" t="s">
        <v>37</v>
      </c>
      <c r="N3335" s="1">
        <v>44774</v>
      </c>
      <c r="O3335" s="1">
        <v>44777</v>
      </c>
      <c r="P3335">
        <v>92</v>
      </c>
      <c r="Q3335">
        <v>4</v>
      </c>
      <c r="R3335" t="s">
        <v>63</v>
      </c>
      <c r="S3335">
        <v>1</v>
      </c>
      <c r="T3335">
        <v>2</v>
      </c>
      <c r="U3335">
        <v>3</v>
      </c>
      <c r="V3335">
        <v>189</v>
      </c>
      <c r="W3335" t="s">
        <v>54</v>
      </c>
      <c r="X3335" t="s">
        <v>17293</v>
      </c>
      <c r="Y3335" t="s">
        <v>81</v>
      </c>
      <c r="Z3335" s="1">
        <v>44767</v>
      </c>
      <c r="AA3335" s="2">
        <v>0.41649305555555555</v>
      </c>
      <c r="AB3335" s="2">
        <v>0.25525462962962964</v>
      </c>
      <c r="AC3335" t="s">
        <v>45</v>
      </c>
      <c r="AD3335" t="s">
        <v>44</v>
      </c>
      <c r="AE3335" t="s">
        <v>45</v>
      </c>
      <c r="AF3335">
        <v>63</v>
      </c>
    </row>
    <row r="3336" spans="1:32">
      <c r="A3336">
        <v>5278</v>
      </c>
      <c r="B3336">
        <v>4378</v>
      </c>
      <c r="C3336" t="s">
        <v>3134</v>
      </c>
      <c r="D3336" t="s">
        <v>2283</v>
      </c>
      <c r="E3336" t="s">
        <v>34</v>
      </c>
      <c r="F3336" t="s">
        <v>17294</v>
      </c>
      <c r="G3336" t="s">
        <v>17295</v>
      </c>
      <c r="H3336" t="s">
        <v>330</v>
      </c>
      <c r="I3336" s="1">
        <v>37016</v>
      </c>
      <c r="J3336" t="s">
        <v>17296</v>
      </c>
      <c r="K3336" t="s">
        <v>17297</v>
      </c>
      <c r="L3336">
        <v>49211</v>
      </c>
      <c r="M3336" t="s">
        <v>330</v>
      </c>
      <c r="N3336" s="1">
        <v>44766</v>
      </c>
      <c r="O3336" s="1">
        <v>44767</v>
      </c>
      <c r="P3336">
        <v>8</v>
      </c>
      <c r="Q3336">
        <v>1</v>
      </c>
      <c r="R3336" t="s">
        <v>63</v>
      </c>
      <c r="S3336">
        <v>4</v>
      </c>
      <c r="T3336">
        <v>1</v>
      </c>
      <c r="U3336">
        <v>1</v>
      </c>
      <c r="V3336">
        <v>84</v>
      </c>
      <c r="W3336" t="s">
        <v>41</v>
      </c>
      <c r="X3336" t="s">
        <v>17298</v>
      </c>
      <c r="Y3336" t="s">
        <v>43</v>
      </c>
      <c r="Z3336" s="1">
        <v>44728</v>
      </c>
      <c r="AA3336" s="2">
        <v>7.2835648148148149E-2</v>
      </c>
      <c r="AB3336" s="2">
        <v>0.70870370370370372</v>
      </c>
      <c r="AC3336" t="s">
        <v>44</v>
      </c>
      <c r="AD3336" t="s">
        <v>45</v>
      </c>
      <c r="AE3336" t="s">
        <v>45</v>
      </c>
      <c r="AF3336">
        <v>84</v>
      </c>
    </row>
    <row r="3337" spans="1:32">
      <c r="A3337">
        <v>5281</v>
      </c>
      <c r="B3337">
        <v>4381</v>
      </c>
      <c r="C3337" t="s">
        <v>32</v>
      </c>
      <c r="D3337" t="s">
        <v>1953</v>
      </c>
      <c r="E3337" t="s">
        <v>48</v>
      </c>
      <c r="F3337" t="s">
        <v>17299</v>
      </c>
      <c r="G3337" t="s">
        <v>17300</v>
      </c>
      <c r="H3337" t="s">
        <v>135</v>
      </c>
      <c r="I3337" s="1">
        <v>18167</v>
      </c>
      <c r="J3337" t="s">
        <v>17301</v>
      </c>
      <c r="K3337" t="s">
        <v>15595</v>
      </c>
      <c r="L3337">
        <v>57459</v>
      </c>
      <c r="M3337" t="s">
        <v>135</v>
      </c>
      <c r="N3337" s="1">
        <v>44843</v>
      </c>
      <c r="O3337" s="1">
        <v>44845</v>
      </c>
      <c r="P3337">
        <v>73</v>
      </c>
      <c r="Q3337">
        <v>3</v>
      </c>
      <c r="R3337" t="s">
        <v>53</v>
      </c>
      <c r="S3337">
        <v>3</v>
      </c>
      <c r="T3337">
        <v>2</v>
      </c>
      <c r="U3337">
        <v>2</v>
      </c>
      <c r="V3337">
        <v>274</v>
      </c>
      <c r="W3337" t="s">
        <v>54</v>
      </c>
      <c r="X3337" t="s">
        <v>17302</v>
      </c>
      <c r="Y3337" t="s">
        <v>6</v>
      </c>
      <c r="Z3337" s="1">
        <v>44805</v>
      </c>
      <c r="AA3337" s="2">
        <v>0.54295138888888894</v>
      </c>
      <c r="AB3337" s="2">
        <v>0.77114583333333331</v>
      </c>
      <c r="AC3337" t="s">
        <v>44</v>
      </c>
      <c r="AD3337" t="s">
        <v>44</v>
      </c>
      <c r="AE3337" t="s">
        <v>45</v>
      </c>
      <c r="AF3337">
        <v>137</v>
      </c>
    </row>
    <row r="3338" spans="1:32">
      <c r="A3338">
        <v>5282</v>
      </c>
      <c r="B3338">
        <v>4382</v>
      </c>
      <c r="C3338" t="s">
        <v>501</v>
      </c>
      <c r="D3338" t="s">
        <v>6396</v>
      </c>
      <c r="E3338" t="s">
        <v>34</v>
      </c>
      <c r="F3338" t="s">
        <v>13342</v>
      </c>
      <c r="G3338" t="s">
        <v>17303</v>
      </c>
      <c r="H3338" t="s">
        <v>309</v>
      </c>
      <c r="I3338" s="1">
        <v>25470</v>
      </c>
      <c r="J3338" t="s">
        <v>17304</v>
      </c>
      <c r="K3338" t="s">
        <v>10347</v>
      </c>
      <c r="L3338">
        <v>22409</v>
      </c>
      <c r="M3338" t="s">
        <v>309</v>
      </c>
      <c r="N3338" s="1">
        <v>44687</v>
      </c>
      <c r="O3338" s="1">
        <v>44688</v>
      </c>
      <c r="P3338">
        <v>37</v>
      </c>
      <c r="Q3338">
        <v>2</v>
      </c>
      <c r="R3338" t="s">
        <v>53</v>
      </c>
      <c r="S3338">
        <v>3</v>
      </c>
      <c r="T3338">
        <v>0</v>
      </c>
      <c r="U3338">
        <v>1</v>
      </c>
      <c r="V3338">
        <v>138</v>
      </c>
      <c r="W3338" t="s">
        <v>41</v>
      </c>
      <c r="X3338" t="s">
        <v>17305</v>
      </c>
      <c r="Y3338" t="s">
        <v>6</v>
      </c>
      <c r="Z3338" s="1">
        <v>44677</v>
      </c>
      <c r="AA3338" s="2">
        <v>0.29846064814814816</v>
      </c>
      <c r="AB3338" s="2">
        <v>0.63723379629629628</v>
      </c>
      <c r="AC3338" t="s">
        <v>45</v>
      </c>
      <c r="AD3338" t="s">
        <v>45</v>
      </c>
      <c r="AE3338" t="s">
        <v>44</v>
      </c>
      <c r="AF3338">
        <v>138</v>
      </c>
    </row>
    <row r="3339" spans="1:32">
      <c r="A3339">
        <v>5283</v>
      </c>
      <c r="B3339">
        <v>4383</v>
      </c>
      <c r="C3339" t="s">
        <v>341</v>
      </c>
      <c r="D3339" t="s">
        <v>792</v>
      </c>
      <c r="E3339" t="s">
        <v>34</v>
      </c>
      <c r="F3339" t="s">
        <v>17306</v>
      </c>
      <c r="G3339" t="s">
        <v>17307</v>
      </c>
      <c r="H3339" t="s">
        <v>70</v>
      </c>
      <c r="I3339" s="1">
        <v>19163</v>
      </c>
      <c r="J3339" t="s">
        <v>17308</v>
      </c>
      <c r="K3339" t="s">
        <v>17309</v>
      </c>
      <c r="L3339">
        <v>68485</v>
      </c>
      <c r="M3339" t="s">
        <v>70</v>
      </c>
      <c r="N3339" s="1">
        <v>44788</v>
      </c>
      <c r="O3339" s="1">
        <v>44789</v>
      </c>
      <c r="P3339">
        <v>31</v>
      </c>
      <c r="Q3339">
        <v>2</v>
      </c>
      <c r="R3339" t="s">
        <v>53</v>
      </c>
      <c r="S3339">
        <v>1</v>
      </c>
      <c r="T3339">
        <v>0</v>
      </c>
      <c r="U3339">
        <v>1</v>
      </c>
      <c r="V3339">
        <v>145</v>
      </c>
      <c r="W3339" t="s">
        <v>54</v>
      </c>
      <c r="X3339" t="s">
        <v>17310</v>
      </c>
      <c r="Y3339" t="s">
        <v>43</v>
      </c>
      <c r="Z3339" s="1">
        <v>44770</v>
      </c>
      <c r="AA3339" s="2">
        <v>0.31299768518518517</v>
      </c>
      <c r="AB3339" s="2">
        <v>0.87761574074074078</v>
      </c>
      <c r="AC3339" t="s">
        <v>44</v>
      </c>
      <c r="AD3339" t="s">
        <v>45</v>
      </c>
      <c r="AE3339" t="s">
        <v>44</v>
      </c>
      <c r="AF3339">
        <v>145</v>
      </c>
    </row>
    <row r="3340" spans="1:32">
      <c r="A3340">
        <v>5285</v>
      </c>
      <c r="B3340">
        <v>4385</v>
      </c>
      <c r="C3340" t="s">
        <v>16310</v>
      </c>
      <c r="D3340" t="s">
        <v>703</v>
      </c>
      <c r="E3340" t="s">
        <v>34</v>
      </c>
      <c r="F3340" t="s">
        <v>17311</v>
      </c>
      <c r="G3340" t="s">
        <v>17312</v>
      </c>
      <c r="H3340" t="s">
        <v>115</v>
      </c>
      <c r="I3340" s="1">
        <v>34874</v>
      </c>
      <c r="J3340" t="s">
        <v>17313</v>
      </c>
      <c r="K3340" t="s">
        <v>17314</v>
      </c>
      <c r="L3340">
        <v>50730</v>
      </c>
      <c r="M3340" t="s">
        <v>115</v>
      </c>
      <c r="N3340" s="1">
        <v>44797</v>
      </c>
      <c r="O3340" s="1">
        <v>44799</v>
      </c>
      <c r="P3340">
        <v>69</v>
      </c>
      <c r="Q3340">
        <v>3</v>
      </c>
      <c r="R3340" t="s">
        <v>40</v>
      </c>
      <c r="S3340">
        <v>3</v>
      </c>
      <c r="T3340">
        <v>2</v>
      </c>
      <c r="U3340">
        <v>2</v>
      </c>
      <c r="V3340">
        <v>484</v>
      </c>
      <c r="W3340" t="s">
        <v>54</v>
      </c>
      <c r="X3340" t="s">
        <v>17315</v>
      </c>
      <c r="Y3340" t="s">
        <v>81</v>
      </c>
      <c r="Z3340" s="1">
        <v>44760</v>
      </c>
      <c r="AA3340" s="2">
        <v>0.35825231481481484</v>
      </c>
      <c r="AB3340" s="2">
        <v>9.1689814814814807E-2</v>
      </c>
      <c r="AC3340" t="s">
        <v>45</v>
      </c>
      <c r="AD3340" t="s">
        <v>44</v>
      </c>
      <c r="AE3340" t="s">
        <v>45</v>
      </c>
      <c r="AF3340">
        <v>242</v>
      </c>
    </row>
    <row r="3341" spans="1:32">
      <c r="A3341">
        <v>5290</v>
      </c>
      <c r="B3341">
        <v>4390</v>
      </c>
      <c r="C3341" t="s">
        <v>702</v>
      </c>
      <c r="D3341" t="s">
        <v>14372</v>
      </c>
      <c r="E3341" t="s">
        <v>48</v>
      </c>
      <c r="F3341" t="s">
        <v>17316</v>
      </c>
      <c r="G3341" t="s">
        <v>17317</v>
      </c>
      <c r="H3341" t="s">
        <v>201</v>
      </c>
      <c r="I3341" s="1">
        <v>28529</v>
      </c>
      <c r="J3341" t="s">
        <v>17318</v>
      </c>
      <c r="K3341" t="s">
        <v>17319</v>
      </c>
      <c r="L3341">
        <v>92275</v>
      </c>
      <c r="M3341" t="s">
        <v>201</v>
      </c>
      <c r="N3341" s="1">
        <v>44574</v>
      </c>
      <c r="O3341" s="1">
        <v>44575</v>
      </c>
      <c r="P3341">
        <v>28</v>
      </c>
      <c r="Q3341">
        <v>2</v>
      </c>
      <c r="R3341" t="s">
        <v>53</v>
      </c>
      <c r="S3341">
        <v>4</v>
      </c>
      <c r="T3341">
        <v>2</v>
      </c>
      <c r="U3341">
        <v>1</v>
      </c>
      <c r="V3341">
        <v>137</v>
      </c>
      <c r="W3341" t="s">
        <v>54</v>
      </c>
      <c r="X3341" t="s">
        <v>17320</v>
      </c>
      <c r="Y3341" t="s">
        <v>81</v>
      </c>
      <c r="Z3341" s="1">
        <v>44567</v>
      </c>
      <c r="AA3341" s="2">
        <v>4.5868055555555558E-2</v>
      </c>
      <c r="AB3341" s="2">
        <v>7.694444444444444E-2</v>
      </c>
      <c r="AC3341" t="s">
        <v>45</v>
      </c>
      <c r="AD3341" t="s">
        <v>44</v>
      </c>
      <c r="AE3341" t="s">
        <v>44</v>
      </c>
      <c r="AF3341">
        <v>137</v>
      </c>
    </row>
    <row r="3342" spans="1:32">
      <c r="A3342">
        <v>5291</v>
      </c>
      <c r="B3342">
        <v>4391</v>
      </c>
      <c r="C3342" t="s">
        <v>475</v>
      </c>
      <c r="D3342" t="s">
        <v>475</v>
      </c>
      <c r="E3342" t="s">
        <v>34</v>
      </c>
      <c r="F3342" t="s">
        <v>17321</v>
      </c>
      <c r="G3342" t="s">
        <v>17322</v>
      </c>
      <c r="H3342" t="s">
        <v>295</v>
      </c>
      <c r="I3342" s="1">
        <v>17990</v>
      </c>
      <c r="J3342" t="s">
        <v>17323</v>
      </c>
      <c r="K3342" t="s">
        <v>17324</v>
      </c>
      <c r="L3342">
        <v>46112</v>
      </c>
      <c r="M3342" t="s">
        <v>295</v>
      </c>
      <c r="N3342" s="1">
        <v>44843</v>
      </c>
      <c r="O3342" s="1">
        <v>44844</v>
      </c>
      <c r="P3342">
        <v>99</v>
      </c>
      <c r="Q3342">
        <v>4</v>
      </c>
      <c r="R3342" t="s">
        <v>40</v>
      </c>
      <c r="S3342">
        <v>3</v>
      </c>
      <c r="T3342">
        <v>1</v>
      </c>
      <c r="U3342">
        <v>1</v>
      </c>
      <c r="V3342">
        <v>222</v>
      </c>
      <c r="W3342" t="s">
        <v>41</v>
      </c>
      <c r="X3342" t="s">
        <v>17325</v>
      </c>
      <c r="Y3342" t="s">
        <v>81</v>
      </c>
      <c r="Z3342" s="1">
        <v>44834</v>
      </c>
      <c r="AA3342" s="2">
        <v>0.67221064814814813</v>
      </c>
      <c r="AB3342" s="2">
        <v>0.6834837962962963</v>
      </c>
      <c r="AC3342" t="s">
        <v>45</v>
      </c>
      <c r="AD3342" t="s">
        <v>44</v>
      </c>
      <c r="AE3342" t="s">
        <v>45</v>
      </c>
      <c r="AF3342">
        <v>222</v>
      </c>
    </row>
    <row r="3343" spans="1:32">
      <c r="A3343">
        <v>5292</v>
      </c>
      <c r="B3343">
        <v>4392</v>
      </c>
      <c r="C3343" t="s">
        <v>221</v>
      </c>
      <c r="D3343" t="s">
        <v>2470</v>
      </c>
      <c r="E3343" t="s">
        <v>34</v>
      </c>
      <c r="F3343" t="s">
        <v>17326</v>
      </c>
      <c r="G3343" t="s">
        <v>17327</v>
      </c>
      <c r="H3343" t="s">
        <v>225</v>
      </c>
      <c r="I3343" s="1">
        <v>26370</v>
      </c>
      <c r="J3343" t="s">
        <v>17328</v>
      </c>
      <c r="K3343" t="s">
        <v>17329</v>
      </c>
      <c r="L3343">
        <v>80663</v>
      </c>
      <c r="M3343" t="s">
        <v>225</v>
      </c>
      <c r="N3343" s="1">
        <v>44832</v>
      </c>
      <c r="O3343" s="1">
        <v>44837</v>
      </c>
      <c r="P3343">
        <v>54</v>
      </c>
      <c r="Q3343">
        <v>3</v>
      </c>
      <c r="R3343" t="s">
        <v>40</v>
      </c>
      <c r="S3343">
        <v>2</v>
      </c>
      <c r="T3343">
        <v>0</v>
      </c>
      <c r="U3343">
        <v>5</v>
      </c>
      <c r="V3343">
        <v>1035</v>
      </c>
      <c r="W3343" t="s">
        <v>54</v>
      </c>
      <c r="X3343" t="s">
        <v>17330</v>
      </c>
      <c r="Y3343" t="s">
        <v>6</v>
      </c>
      <c r="Z3343" s="1">
        <v>44822</v>
      </c>
      <c r="AA3343" s="2">
        <v>7.1967592592592597E-2</v>
      </c>
      <c r="AB3343" s="2">
        <v>0.94260416666666658</v>
      </c>
      <c r="AC3343" t="s">
        <v>44</v>
      </c>
      <c r="AD3343" t="s">
        <v>44</v>
      </c>
      <c r="AE3343" t="s">
        <v>44</v>
      </c>
      <c r="AF3343">
        <v>207</v>
      </c>
    </row>
    <row r="3344" spans="1:32">
      <c r="A3344">
        <v>5294</v>
      </c>
      <c r="B3344">
        <v>4394</v>
      </c>
      <c r="C3344" t="s">
        <v>602</v>
      </c>
      <c r="D3344" t="s">
        <v>2470</v>
      </c>
      <c r="E3344" t="s">
        <v>48</v>
      </c>
      <c r="F3344" t="s">
        <v>17331</v>
      </c>
      <c r="G3344" t="s">
        <v>17332</v>
      </c>
      <c r="H3344" t="s">
        <v>295</v>
      </c>
      <c r="I3344" s="1">
        <v>35579</v>
      </c>
      <c r="J3344" t="s">
        <v>17333</v>
      </c>
      <c r="K3344" t="s">
        <v>17334</v>
      </c>
      <c r="L3344">
        <v>2974</v>
      </c>
      <c r="M3344" t="s">
        <v>295</v>
      </c>
      <c r="N3344" s="1">
        <v>44729</v>
      </c>
      <c r="O3344" s="1">
        <v>44734</v>
      </c>
      <c r="P3344">
        <v>23</v>
      </c>
      <c r="Q3344">
        <v>1</v>
      </c>
      <c r="R3344" t="s">
        <v>63</v>
      </c>
      <c r="S3344">
        <v>2</v>
      </c>
      <c r="T3344">
        <v>1</v>
      </c>
      <c r="U3344">
        <v>5</v>
      </c>
      <c r="V3344">
        <v>305</v>
      </c>
      <c r="W3344" t="s">
        <v>54</v>
      </c>
      <c r="X3344" t="s">
        <v>17335</v>
      </c>
      <c r="Y3344" t="s">
        <v>43</v>
      </c>
      <c r="Z3344" s="1">
        <v>44716</v>
      </c>
      <c r="AA3344" s="2">
        <v>0.64012731481481489</v>
      </c>
      <c r="AB3344" s="2">
        <v>0.64309027777777772</v>
      </c>
      <c r="AC3344" t="s">
        <v>44</v>
      </c>
      <c r="AD3344" t="s">
        <v>44</v>
      </c>
      <c r="AE3344" t="s">
        <v>45</v>
      </c>
      <c r="AF3344">
        <v>61</v>
      </c>
    </row>
    <row r="3345" spans="1:32">
      <c r="A3345">
        <v>5298</v>
      </c>
      <c r="B3345">
        <v>4398</v>
      </c>
      <c r="C3345" t="s">
        <v>662</v>
      </c>
      <c r="D3345" t="s">
        <v>1421</v>
      </c>
      <c r="E3345" t="s">
        <v>48</v>
      </c>
      <c r="F3345" t="s">
        <v>17336</v>
      </c>
      <c r="G3345" t="s">
        <v>17337</v>
      </c>
      <c r="H3345" t="s">
        <v>179</v>
      </c>
      <c r="I3345" s="1">
        <v>20866</v>
      </c>
      <c r="J3345" t="s">
        <v>17338</v>
      </c>
      <c r="K3345" t="s">
        <v>17339</v>
      </c>
      <c r="L3345">
        <v>24921</v>
      </c>
      <c r="M3345" t="s">
        <v>179</v>
      </c>
      <c r="N3345" s="1">
        <v>44660</v>
      </c>
      <c r="O3345" s="1">
        <v>44661</v>
      </c>
      <c r="P3345">
        <v>23</v>
      </c>
      <c r="Q3345">
        <v>1</v>
      </c>
      <c r="R3345" t="s">
        <v>63</v>
      </c>
      <c r="S3345">
        <v>4</v>
      </c>
      <c r="T3345">
        <v>0</v>
      </c>
      <c r="U3345">
        <v>1</v>
      </c>
      <c r="V3345">
        <v>70</v>
      </c>
      <c r="W3345" t="s">
        <v>54</v>
      </c>
      <c r="X3345" t="s">
        <v>17340</v>
      </c>
      <c r="Y3345" t="s">
        <v>43</v>
      </c>
      <c r="Z3345" s="1">
        <v>44626</v>
      </c>
      <c r="AA3345" s="2">
        <v>0.14688657407407407</v>
      </c>
      <c r="AB3345" s="2">
        <v>0.76670138888888895</v>
      </c>
      <c r="AC3345" t="s">
        <v>45</v>
      </c>
      <c r="AD3345" t="s">
        <v>44</v>
      </c>
      <c r="AE3345" t="s">
        <v>44</v>
      </c>
      <c r="AF3345">
        <v>70</v>
      </c>
    </row>
    <row r="3346" spans="1:32">
      <c r="A3346">
        <v>5299</v>
      </c>
      <c r="B3346">
        <v>4399</v>
      </c>
      <c r="C3346" t="s">
        <v>628</v>
      </c>
      <c r="D3346" t="s">
        <v>7539</v>
      </c>
      <c r="E3346" t="s">
        <v>34</v>
      </c>
      <c r="F3346" t="s">
        <v>17341</v>
      </c>
      <c r="G3346" t="s">
        <v>17342</v>
      </c>
      <c r="H3346" t="s">
        <v>280</v>
      </c>
      <c r="I3346" s="1">
        <v>38300</v>
      </c>
      <c r="J3346" t="s">
        <v>17343</v>
      </c>
      <c r="K3346" t="s">
        <v>17344</v>
      </c>
      <c r="L3346">
        <v>82224</v>
      </c>
      <c r="M3346" t="s">
        <v>280</v>
      </c>
      <c r="N3346" s="1">
        <v>44718</v>
      </c>
      <c r="O3346" s="1">
        <v>44722</v>
      </c>
      <c r="P3346">
        <v>22</v>
      </c>
      <c r="Q3346">
        <v>1</v>
      </c>
      <c r="R3346" t="s">
        <v>53</v>
      </c>
      <c r="S3346">
        <v>4</v>
      </c>
      <c r="T3346">
        <v>0</v>
      </c>
      <c r="U3346">
        <v>4</v>
      </c>
      <c r="V3346">
        <v>592</v>
      </c>
      <c r="W3346" t="s">
        <v>54</v>
      </c>
      <c r="X3346" t="s">
        <v>17345</v>
      </c>
      <c r="Y3346" t="s">
        <v>6</v>
      </c>
      <c r="Z3346" s="1">
        <v>44693</v>
      </c>
      <c r="AA3346" s="2">
        <v>0.48212962962962963</v>
      </c>
      <c r="AB3346" s="2">
        <v>0.1527199074074074</v>
      </c>
      <c r="AC3346" t="s">
        <v>44</v>
      </c>
      <c r="AD3346" t="s">
        <v>44</v>
      </c>
      <c r="AE3346" t="s">
        <v>45</v>
      </c>
      <c r="AF3346">
        <v>148</v>
      </c>
    </row>
    <row r="3347" spans="1:32">
      <c r="A3347">
        <v>5304</v>
      </c>
      <c r="B3347">
        <v>4404</v>
      </c>
      <c r="C3347" t="s">
        <v>447</v>
      </c>
      <c r="D3347" t="s">
        <v>1298</v>
      </c>
      <c r="E3347" t="s">
        <v>34</v>
      </c>
      <c r="F3347" t="s">
        <v>17346</v>
      </c>
      <c r="G3347" t="s">
        <v>17347</v>
      </c>
      <c r="H3347" t="s">
        <v>692</v>
      </c>
      <c r="I3347" s="1">
        <v>16309</v>
      </c>
      <c r="J3347" t="s">
        <v>17348</v>
      </c>
      <c r="K3347" t="s">
        <v>3884</v>
      </c>
      <c r="L3347">
        <v>57069</v>
      </c>
      <c r="M3347" t="s">
        <v>692</v>
      </c>
      <c r="N3347" s="1">
        <v>44719</v>
      </c>
      <c r="O3347" s="1">
        <v>44720</v>
      </c>
      <c r="P3347">
        <v>99</v>
      </c>
      <c r="Q3347">
        <v>4</v>
      </c>
      <c r="R3347" t="s">
        <v>40</v>
      </c>
      <c r="S3347">
        <v>2</v>
      </c>
      <c r="T3347">
        <v>2</v>
      </c>
      <c r="U3347">
        <v>1</v>
      </c>
      <c r="V3347">
        <v>226</v>
      </c>
      <c r="W3347" t="s">
        <v>54</v>
      </c>
      <c r="X3347" t="s">
        <v>17349</v>
      </c>
      <c r="Y3347" t="s">
        <v>6</v>
      </c>
      <c r="Z3347" s="1">
        <v>44700</v>
      </c>
      <c r="AA3347" s="2">
        <v>0.11604166666666667</v>
      </c>
      <c r="AB3347" s="2">
        <v>0.81195601851851851</v>
      </c>
      <c r="AC3347" t="s">
        <v>44</v>
      </c>
      <c r="AD3347" t="s">
        <v>44</v>
      </c>
      <c r="AE3347" t="s">
        <v>44</v>
      </c>
      <c r="AF3347">
        <v>226</v>
      </c>
    </row>
    <row r="3348" spans="1:32">
      <c r="A3348">
        <v>5305</v>
      </c>
      <c r="B3348">
        <v>4405</v>
      </c>
      <c r="C3348" t="s">
        <v>11258</v>
      </c>
      <c r="D3348" t="s">
        <v>6270</v>
      </c>
      <c r="E3348" t="s">
        <v>48</v>
      </c>
      <c r="F3348" t="s">
        <v>17350</v>
      </c>
      <c r="G3348" t="s">
        <v>17351</v>
      </c>
      <c r="H3348" t="s">
        <v>171</v>
      </c>
      <c r="I3348" s="1">
        <v>38146</v>
      </c>
      <c r="J3348" t="s">
        <v>17352</v>
      </c>
      <c r="K3348" t="s">
        <v>17353</v>
      </c>
      <c r="L3348">
        <v>37833</v>
      </c>
      <c r="M3348" t="s">
        <v>171</v>
      </c>
      <c r="N3348" s="1">
        <v>44664</v>
      </c>
      <c r="O3348" s="1">
        <v>44665</v>
      </c>
      <c r="P3348">
        <v>76</v>
      </c>
      <c r="Q3348">
        <v>4</v>
      </c>
      <c r="R3348" t="s">
        <v>53</v>
      </c>
      <c r="S3348">
        <v>4</v>
      </c>
      <c r="T3348">
        <v>1</v>
      </c>
      <c r="U3348">
        <v>1</v>
      </c>
      <c r="V3348">
        <v>127</v>
      </c>
      <c r="W3348" t="s">
        <v>41</v>
      </c>
      <c r="X3348" t="s">
        <v>17354</v>
      </c>
      <c r="Y3348" t="s">
        <v>43</v>
      </c>
      <c r="Z3348" s="1">
        <v>44659</v>
      </c>
      <c r="AA3348" s="2">
        <v>0.8631712962962963</v>
      </c>
      <c r="AB3348" s="2">
        <v>0.27326388888888892</v>
      </c>
      <c r="AC3348" t="s">
        <v>44</v>
      </c>
      <c r="AD3348" t="s">
        <v>44</v>
      </c>
      <c r="AE3348" t="s">
        <v>45</v>
      </c>
      <c r="AF3348">
        <v>127</v>
      </c>
    </row>
    <row r="3349" spans="1:32">
      <c r="A3349">
        <v>5306</v>
      </c>
      <c r="B3349">
        <v>4406</v>
      </c>
      <c r="C3349" t="s">
        <v>1732</v>
      </c>
      <c r="D3349" t="s">
        <v>402</v>
      </c>
      <c r="E3349" t="s">
        <v>34</v>
      </c>
      <c r="F3349" t="s">
        <v>17355</v>
      </c>
      <c r="G3349" t="s">
        <v>17356</v>
      </c>
      <c r="H3349" t="s">
        <v>418</v>
      </c>
      <c r="I3349" s="1">
        <v>23555</v>
      </c>
      <c r="J3349" t="s">
        <v>17357</v>
      </c>
      <c r="K3349" t="s">
        <v>17358</v>
      </c>
      <c r="L3349">
        <v>43668</v>
      </c>
      <c r="M3349" t="s">
        <v>418</v>
      </c>
      <c r="N3349" s="1">
        <v>44713</v>
      </c>
      <c r="O3349" s="1">
        <v>44717</v>
      </c>
      <c r="P3349">
        <v>3</v>
      </c>
      <c r="Q3349">
        <v>1</v>
      </c>
      <c r="R3349" t="s">
        <v>40</v>
      </c>
      <c r="S3349">
        <v>1</v>
      </c>
      <c r="T3349">
        <v>2</v>
      </c>
      <c r="U3349">
        <v>4</v>
      </c>
      <c r="V3349">
        <v>940</v>
      </c>
      <c r="W3349" t="s">
        <v>54</v>
      </c>
      <c r="X3349" t="s">
        <v>17359</v>
      </c>
      <c r="Y3349" t="s">
        <v>6</v>
      </c>
      <c r="Z3349" s="1">
        <v>44693</v>
      </c>
      <c r="AA3349" s="2">
        <v>0.71769675925925924</v>
      </c>
      <c r="AB3349" s="2">
        <v>0.35971064814814818</v>
      </c>
      <c r="AC3349" t="s">
        <v>45</v>
      </c>
      <c r="AD3349" t="s">
        <v>44</v>
      </c>
      <c r="AE3349" t="s">
        <v>44</v>
      </c>
      <c r="AF3349">
        <v>235</v>
      </c>
    </row>
    <row r="3350" spans="1:32">
      <c r="A3350">
        <v>5307</v>
      </c>
      <c r="B3350">
        <v>4407</v>
      </c>
      <c r="C3350" t="s">
        <v>945</v>
      </c>
      <c r="D3350" t="s">
        <v>1028</v>
      </c>
      <c r="E3350" t="s">
        <v>48</v>
      </c>
      <c r="F3350" t="s">
        <v>15647</v>
      </c>
      <c r="G3350" t="s">
        <v>17360</v>
      </c>
      <c r="H3350" t="s">
        <v>280</v>
      </c>
      <c r="I3350" s="1">
        <v>28737</v>
      </c>
      <c r="J3350" t="s">
        <v>17361</v>
      </c>
      <c r="K3350" t="s">
        <v>4993</v>
      </c>
      <c r="L3350">
        <v>10932</v>
      </c>
      <c r="M3350" t="s">
        <v>280</v>
      </c>
      <c r="N3350" s="1">
        <v>44723</v>
      </c>
      <c r="O3350" s="1">
        <v>44727</v>
      </c>
      <c r="P3350">
        <v>17</v>
      </c>
      <c r="Q3350">
        <v>1</v>
      </c>
      <c r="R3350" t="s">
        <v>63</v>
      </c>
      <c r="S3350">
        <v>3</v>
      </c>
      <c r="T3350">
        <v>1</v>
      </c>
      <c r="U3350">
        <v>4</v>
      </c>
      <c r="V3350">
        <v>268</v>
      </c>
      <c r="W3350" t="s">
        <v>54</v>
      </c>
      <c r="X3350" t="s">
        <v>17362</v>
      </c>
      <c r="Y3350" t="s">
        <v>43</v>
      </c>
      <c r="Z3350" s="1">
        <v>44689</v>
      </c>
      <c r="AA3350" s="2">
        <v>0.17101851851851854</v>
      </c>
      <c r="AB3350" s="2">
        <v>0.33756944444444442</v>
      </c>
      <c r="AC3350" t="s">
        <v>45</v>
      </c>
      <c r="AD3350" t="s">
        <v>45</v>
      </c>
      <c r="AE3350" t="s">
        <v>44</v>
      </c>
      <c r="AF3350">
        <v>67</v>
      </c>
    </row>
    <row r="3351" spans="1:32">
      <c r="A3351">
        <v>5308</v>
      </c>
      <c r="B3351">
        <v>4408</v>
      </c>
      <c r="C3351" t="s">
        <v>1392</v>
      </c>
      <c r="D3351" t="s">
        <v>3262</v>
      </c>
      <c r="E3351" t="s">
        <v>48</v>
      </c>
      <c r="F3351" t="s">
        <v>17363</v>
      </c>
      <c r="G3351" t="s">
        <v>17364</v>
      </c>
      <c r="H3351" t="s">
        <v>77</v>
      </c>
      <c r="I3351" s="1">
        <v>33538</v>
      </c>
      <c r="J3351" t="s">
        <v>17365</v>
      </c>
      <c r="K3351" t="s">
        <v>17366</v>
      </c>
      <c r="L3351">
        <v>69103</v>
      </c>
      <c r="M3351" t="s">
        <v>77</v>
      </c>
      <c r="N3351" s="1">
        <v>44703</v>
      </c>
      <c r="O3351" s="1">
        <v>44707</v>
      </c>
      <c r="P3351">
        <v>39</v>
      </c>
      <c r="Q3351">
        <v>2</v>
      </c>
      <c r="R3351" t="s">
        <v>40</v>
      </c>
      <c r="S3351">
        <v>3</v>
      </c>
      <c r="T3351">
        <v>2</v>
      </c>
      <c r="U3351">
        <v>4</v>
      </c>
      <c r="V3351">
        <v>984</v>
      </c>
      <c r="W3351" t="s">
        <v>54</v>
      </c>
      <c r="X3351" t="s">
        <v>17367</v>
      </c>
      <c r="Y3351" t="s">
        <v>43</v>
      </c>
      <c r="Z3351" s="1">
        <v>44665</v>
      </c>
      <c r="AA3351" s="2">
        <v>0.97037037037037033</v>
      </c>
      <c r="AB3351" s="2">
        <v>0.30157407407407405</v>
      </c>
      <c r="AC3351" t="s">
        <v>44</v>
      </c>
      <c r="AD3351" t="s">
        <v>45</v>
      </c>
      <c r="AE3351" t="s">
        <v>44</v>
      </c>
      <c r="AF3351">
        <v>246</v>
      </c>
    </row>
    <row r="3352" spans="1:32">
      <c r="A3352">
        <v>5309</v>
      </c>
      <c r="B3352">
        <v>4409</v>
      </c>
      <c r="C3352" t="s">
        <v>1555</v>
      </c>
      <c r="D3352" t="s">
        <v>3611</v>
      </c>
      <c r="E3352" t="s">
        <v>48</v>
      </c>
      <c r="F3352" t="s">
        <v>17368</v>
      </c>
      <c r="G3352" t="s">
        <v>17369</v>
      </c>
      <c r="H3352" t="s">
        <v>164</v>
      </c>
      <c r="I3352" s="1">
        <v>23546</v>
      </c>
      <c r="J3352" t="s">
        <v>17370</v>
      </c>
      <c r="K3352" t="s">
        <v>17371</v>
      </c>
      <c r="L3352">
        <v>65937</v>
      </c>
      <c r="M3352" t="s">
        <v>164</v>
      </c>
      <c r="N3352" s="1">
        <v>44783</v>
      </c>
      <c r="O3352" s="1">
        <v>44784</v>
      </c>
      <c r="P3352">
        <v>50</v>
      </c>
      <c r="Q3352">
        <v>2</v>
      </c>
      <c r="R3352" t="s">
        <v>63</v>
      </c>
      <c r="S3352">
        <v>1</v>
      </c>
      <c r="T3352">
        <v>0</v>
      </c>
      <c r="U3352">
        <v>1</v>
      </c>
      <c r="V3352">
        <v>67</v>
      </c>
      <c r="W3352" t="s">
        <v>54</v>
      </c>
      <c r="X3352" t="s">
        <v>17372</v>
      </c>
      <c r="Y3352" t="s">
        <v>6</v>
      </c>
      <c r="Z3352" s="1">
        <v>44765</v>
      </c>
      <c r="AA3352" s="2">
        <v>0.23377314814814812</v>
      </c>
      <c r="AB3352" s="2">
        <v>0.68744212962962958</v>
      </c>
      <c r="AC3352" t="s">
        <v>44</v>
      </c>
      <c r="AD3352" t="s">
        <v>45</v>
      </c>
      <c r="AE3352" t="s">
        <v>44</v>
      </c>
      <c r="AF3352">
        <v>67</v>
      </c>
    </row>
    <row r="3353" spans="1:32">
      <c r="A3353">
        <v>5311</v>
      </c>
      <c r="B3353">
        <v>4411</v>
      </c>
      <c r="C3353" t="s">
        <v>5892</v>
      </c>
      <c r="D3353" t="s">
        <v>91</v>
      </c>
      <c r="E3353" t="s">
        <v>34</v>
      </c>
      <c r="F3353" t="s">
        <v>17373</v>
      </c>
      <c r="G3353" t="s">
        <v>17374</v>
      </c>
      <c r="H3353" t="s">
        <v>1301</v>
      </c>
      <c r="I3353" s="1">
        <v>30250</v>
      </c>
      <c r="J3353" t="s">
        <v>17375</v>
      </c>
      <c r="K3353" t="s">
        <v>14807</v>
      </c>
      <c r="L3353">
        <v>90159</v>
      </c>
      <c r="M3353" t="s">
        <v>1301</v>
      </c>
      <c r="N3353" s="1">
        <v>44831</v>
      </c>
      <c r="O3353" s="1">
        <v>44835</v>
      </c>
      <c r="P3353">
        <v>41</v>
      </c>
      <c r="Q3353">
        <v>2</v>
      </c>
      <c r="R3353" t="s">
        <v>63</v>
      </c>
      <c r="S3353">
        <v>2</v>
      </c>
      <c r="T3353">
        <v>1</v>
      </c>
      <c r="U3353">
        <v>4</v>
      </c>
      <c r="V3353">
        <v>348</v>
      </c>
      <c r="W3353" t="s">
        <v>41</v>
      </c>
      <c r="X3353" t="s">
        <v>17376</v>
      </c>
      <c r="Y3353" t="s">
        <v>81</v>
      </c>
      <c r="Z3353" s="1">
        <v>44801</v>
      </c>
      <c r="AA3353" s="2">
        <v>0.9827893518518519</v>
      </c>
      <c r="AB3353" s="2">
        <v>0.96857638888888886</v>
      </c>
      <c r="AC3353" t="s">
        <v>45</v>
      </c>
      <c r="AD3353" t="s">
        <v>44</v>
      </c>
      <c r="AE3353" t="s">
        <v>45</v>
      </c>
      <c r="AF3353">
        <v>87</v>
      </c>
    </row>
    <row r="3354" spans="1:32">
      <c r="A3354">
        <v>5312</v>
      </c>
      <c r="B3354">
        <v>4412</v>
      </c>
      <c r="C3354" t="s">
        <v>1959</v>
      </c>
      <c r="D3354" t="s">
        <v>9220</v>
      </c>
      <c r="E3354" t="s">
        <v>48</v>
      </c>
      <c r="F3354" t="s">
        <v>17377</v>
      </c>
      <c r="G3354" t="s">
        <v>17378</v>
      </c>
      <c r="H3354" t="s">
        <v>1301</v>
      </c>
      <c r="I3354" s="1">
        <v>37552</v>
      </c>
      <c r="J3354" t="s">
        <v>17379</v>
      </c>
      <c r="K3354" t="s">
        <v>9233</v>
      </c>
      <c r="L3354">
        <v>85418</v>
      </c>
      <c r="M3354" t="s">
        <v>1301</v>
      </c>
      <c r="N3354" s="1">
        <v>44944</v>
      </c>
      <c r="O3354" s="1">
        <v>44945</v>
      </c>
      <c r="P3354">
        <v>97</v>
      </c>
      <c r="Q3354">
        <v>4</v>
      </c>
      <c r="R3354" t="s">
        <v>53</v>
      </c>
      <c r="S3354">
        <v>4</v>
      </c>
      <c r="T3354">
        <v>2</v>
      </c>
      <c r="U3354">
        <v>1</v>
      </c>
      <c r="V3354">
        <v>147</v>
      </c>
      <c r="W3354" t="s">
        <v>54</v>
      </c>
      <c r="X3354" t="s">
        <v>17380</v>
      </c>
      <c r="Y3354" t="s">
        <v>43</v>
      </c>
      <c r="Z3354" s="1">
        <v>44911</v>
      </c>
      <c r="AA3354" s="2">
        <v>0.13893518518518519</v>
      </c>
      <c r="AB3354" s="2">
        <v>0.27446759259259262</v>
      </c>
      <c r="AC3354" t="s">
        <v>44</v>
      </c>
      <c r="AD3354" t="s">
        <v>44</v>
      </c>
      <c r="AE3354" t="s">
        <v>44</v>
      </c>
      <c r="AF3354">
        <v>147</v>
      </c>
    </row>
    <row r="3355" spans="1:32">
      <c r="A3355">
        <v>5313</v>
      </c>
      <c r="B3355">
        <v>4413</v>
      </c>
      <c r="C3355" t="s">
        <v>583</v>
      </c>
      <c r="D3355" t="s">
        <v>1263</v>
      </c>
      <c r="E3355" t="s">
        <v>34</v>
      </c>
      <c r="F3355" t="s">
        <v>17381</v>
      </c>
      <c r="G3355" t="s">
        <v>17382</v>
      </c>
      <c r="H3355" t="s">
        <v>86</v>
      </c>
      <c r="I3355" s="1">
        <v>38700</v>
      </c>
      <c r="J3355" t="s">
        <v>17383</v>
      </c>
      <c r="K3355" t="s">
        <v>17384</v>
      </c>
      <c r="L3355">
        <v>90708</v>
      </c>
      <c r="M3355" t="s">
        <v>86</v>
      </c>
      <c r="N3355" s="1">
        <v>44803</v>
      </c>
      <c r="O3355" s="1">
        <v>44805</v>
      </c>
      <c r="P3355">
        <v>62</v>
      </c>
      <c r="Q3355">
        <v>3</v>
      </c>
      <c r="R3355" t="s">
        <v>63</v>
      </c>
      <c r="S3355">
        <v>2</v>
      </c>
      <c r="T3355">
        <v>1</v>
      </c>
      <c r="U3355">
        <v>2</v>
      </c>
      <c r="V3355">
        <v>152</v>
      </c>
      <c r="W3355" t="s">
        <v>41</v>
      </c>
      <c r="X3355" t="s">
        <v>17385</v>
      </c>
      <c r="Y3355" t="s">
        <v>43</v>
      </c>
      <c r="Z3355" s="1">
        <v>44764</v>
      </c>
      <c r="AA3355" s="2">
        <v>0.59995370370370371</v>
      </c>
      <c r="AB3355" s="2">
        <v>0.66718749999999993</v>
      </c>
      <c r="AC3355" t="s">
        <v>45</v>
      </c>
      <c r="AD3355" t="s">
        <v>44</v>
      </c>
      <c r="AE3355" t="s">
        <v>45</v>
      </c>
      <c r="AF3355">
        <v>76</v>
      </c>
    </row>
    <row r="3356" spans="1:32">
      <c r="A3356">
        <v>5315</v>
      </c>
      <c r="B3356">
        <v>4415</v>
      </c>
      <c r="C3356" t="s">
        <v>9064</v>
      </c>
      <c r="D3356" t="s">
        <v>1092</v>
      </c>
      <c r="E3356" t="s">
        <v>34</v>
      </c>
      <c r="F3356" t="s">
        <v>17386</v>
      </c>
      <c r="G3356" t="s">
        <v>17387</v>
      </c>
      <c r="H3356" t="s">
        <v>135</v>
      </c>
      <c r="I3356" s="1">
        <v>26164</v>
      </c>
      <c r="J3356" t="s">
        <v>17388</v>
      </c>
      <c r="K3356" t="s">
        <v>17389</v>
      </c>
      <c r="L3356">
        <v>11907</v>
      </c>
      <c r="M3356" t="s">
        <v>135</v>
      </c>
      <c r="N3356" s="1">
        <v>44677</v>
      </c>
      <c r="O3356" s="1">
        <v>44678</v>
      </c>
      <c r="P3356">
        <v>16</v>
      </c>
      <c r="Q3356">
        <v>1</v>
      </c>
      <c r="R3356" t="s">
        <v>53</v>
      </c>
      <c r="S3356">
        <v>3</v>
      </c>
      <c r="T3356">
        <v>2</v>
      </c>
      <c r="U3356">
        <v>1</v>
      </c>
      <c r="V3356">
        <v>150</v>
      </c>
      <c r="W3356" t="s">
        <v>54</v>
      </c>
      <c r="X3356" t="s">
        <v>17390</v>
      </c>
      <c r="Y3356" t="s">
        <v>65</v>
      </c>
      <c r="Z3356" s="1">
        <v>44650</v>
      </c>
      <c r="AA3356" s="2">
        <v>0.70759259259259266</v>
      </c>
      <c r="AB3356" s="2">
        <v>0.71840277777777783</v>
      </c>
      <c r="AC3356" t="s">
        <v>45</v>
      </c>
      <c r="AD3356" t="s">
        <v>45</v>
      </c>
      <c r="AE3356" t="s">
        <v>45</v>
      </c>
      <c r="AF3356">
        <v>150</v>
      </c>
    </row>
    <row r="3357" spans="1:32">
      <c r="A3357">
        <v>5317</v>
      </c>
      <c r="B3357">
        <v>4417</v>
      </c>
      <c r="C3357" t="s">
        <v>1588</v>
      </c>
      <c r="D3357" t="s">
        <v>7551</v>
      </c>
      <c r="E3357" t="s">
        <v>48</v>
      </c>
      <c r="F3357" t="s">
        <v>17391</v>
      </c>
      <c r="G3357" t="s">
        <v>17392</v>
      </c>
      <c r="H3357" t="s">
        <v>171</v>
      </c>
      <c r="I3357" s="1">
        <v>33828</v>
      </c>
      <c r="J3357" t="s">
        <v>17393</v>
      </c>
      <c r="K3357" t="s">
        <v>17394</v>
      </c>
      <c r="L3357">
        <v>32304</v>
      </c>
      <c r="M3357" t="s">
        <v>171</v>
      </c>
      <c r="N3357" s="1">
        <v>44619</v>
      </c>
      <c r="O3357" s="1">
        <v>44622</v>
      </c>
      <c r="P3357">
        <v>78</v>
      </c>
      <c r="Q3357">
        <v>4</v>
      </c>
      <c r="R3357" t="s">
        <v>40</v>
      </c>
      <c r="S3357">
        <v>3</v>
      </c>
      <c r="T3357">
        <v>1</v>
      </c>
      <c r="U3357">
        <v>3</v>
      </c>
      <c r="V3357">
        <v>672</v>
      </c>
      <c r="W3357" t="s">
        <v>54</v>
      </c>
      <c r="X3357" t="s">
        <v>17395</v>
      </c>
      <c r="Y3357" t="s">
        <v>81</v>
      </c>
      <c r="Z3357" s="1">
        <v>44600</v>
      </c>
      <c r="AA3357" s="2">
        <v>0.30685185185185188</v>
      </c>
      <c r="AB3357" s="2">
        <v>0.31964120370370369</v>
      </c>
      <c r="AC3357" t="s">
        <v>45</v>
      </c>
      <c r="AD3357" t="s">
        <v>45</v>
      </c>
      <c r="AE3357" t="s">
        <v>44</v>
      </c>
      <c r="AF3357">
        <v>224</v>
      </c>
    </row>
    <row r="3358" spans="1:32">
      <c r="A3358">
        <v>5319</v>
      </c>
      <c r="B3358">
        <v>4419</v>
      </c>
      <c r="C3358" t="s">
        <v>3145</v>
      </c>
      <c r="D3358" t="s">
        <v>83</v>
      </c>
      <c r="E3358" t="s">
        <v>48</v>
      </c>
      <c r="F3358" t="s">
        <v>17396</v>
      </c>
      <c r="G3358" t="s">
        <v>17397</v>
      </c>
      <c r="H3358" t="s">
        <v>423</v>
      </c>
      <c r="I3358" s="1">
        <v>17596</v>
      </c>
      <c r="J3358" t="s">
        <v>17398</v>
      </c>
      <c r="K3358" t="s">
        <v>17399</v>
      </c>
      <c r="L3358">
        <v>76981</v>
      </c>
      <c r="M3358" t="s">
        <v>423</v>
      </c>
      <c r="N3358" s="1">
        <v>44663</v>
      </c>
      <c r="O3358" s="1">
        <v>44665</v>
      </c>
      <c r="P3358">
        <v>60</v>
      </c>
      <c r="Q3358">
        <v>3</v>
      </c>
      <c r="R3358" t="s">
        <v>40</v>
      </c>
      <c r="S3358">
        <v>1</v>
      </c>
      <c r="T3358">
        <v>2</v>
      </c>
      <c r="U3358">
        <v>2</v>
      </c>
      <c r="V3358">
        <v>450</v>
      </c>
      <c r="W3358" t="s">
        <v>54</v>
      </c>
      <c r="X3358" t="s">
        <v>17400</v>
      </c>
      <c r="Y3358" t="s">
        <v>43</v>
      </c>
      <c r="Z3358" s="1">
        <v>44627</v>
      </c>
      <c r="AA3358" s="2">
        <v>0.54956018518518512</v>
      </c>
      <c r="AB3358" s="2">
        <v>0.28296296296296297</v>
      </c>
      <c r="AC3358" t="s">
        <v>45</v>
      </c>
      <c r="AD3358" t="s">
        <v>44</v>
      </c>
      <c r="AE3358" t="s">
        <v>44</v>
      </c>
      <c r="AF3358">
        <v>225</v>
      </c>
    </row>
    <row r="3359" spans="1:32">
      <c r="A3359">
        <v>5321</v>
      </c>
      <c r="B3359">
        <v>4421</v>
      </c>
      <c r="C3359" t="s">
        <v>6248</v>
      </c>
      <c r="D3359" t="s">
        <v>2788</v>
      </c>
      <c r="E3359" t="s">
        <v>34</v>
      </c>
      <c r="F3359" t="s">
        <v>17401</v>
      </c>
      <c r="G3359" t="s">
        <v>17402</v>
      </c>
      <c r="H3359" t="s">
        <v>171</v>
      </c>
      <c r="I3359" s="1">
        <v>21468</v>
      </c>
      <c r="J3359" t="s">
        <v>17403</v>
      </c>
      <c r="K3359" t="s">
        <v>17404</v>
      </c>
      <c r="L3359">
        <v>6817</v>
      </c>
      <c r="M3359" t="s">
        <v>171</v>
      </c>
      <c r="N3359" s="1">
        <v>44939</v>
      </c>
      <c r="O3359" s="1">
        <v>44940</v>
      </c>
      <c r="P3359">
        <v>3</v>
      </c>
      <c r="Q3359">
        <v>1</v>
      </c>
      <c r="R3359" t="s">
        <v>40</v>
      </c>
      <c r="S3359">
        <v>1</v>
      </c>
      <c r="T3359">
        <v>2</v>
      </c>
      <c r="U3359">
        <v>1</v>
      </c>
      <c r="V3359">
        <v>206</v>
      </c>
      <c r="W3359" t="s">
        <v>41</v>
      </c>
      <c r="X3359" t="s">
        <v>17405</v>
      </c>
      <c r="Y3359" t="s">
        <v>65</v>
      </c>
      <c r="Z3359" s="1">
        <v>44914</v>
      </c>
      <c r="AA3359" s="2">
        <v>4.7233796296296295E-2</v>
      </c>
      <c r="AB3359" s="2">
        <v>0.33342592592592596</v>
      </c>
      <c r="AC3359" t="s">
        <v>45</v>
      </c>
      <c r="AD3359" t="s">
        <v>45</v>
      </c>
      <c r="AE3359" t="s">
        <v>44</v>
      </c>
      <c r="AF3359">
        <v>206</v>
      </c>
    </row>
    <row r="3360" spans="1:32">
      <c r="A3360">
        <v>5323</v>
      </c>
      <c r="B3360">
        <v>4423</v>
      </c>
      <c r="C3360" t="s">
        <v>722</v>
      </c>
      <c r="D3360" t="s">
        <v>191</v>
      </c>
      <c r="E3360" t="s">
        <v>48</v>
      </c>
      <c r="F3360" t="s">
        <v>17406</v>
      </c>
      <c r="G3360">
        <v>2059477886</v>
      </c>
      <c r="H3360" t="s">
        <v>201</v>
      </c>
      <c r="I3360" s="1">
        <v>30386</v>
      </c>
      <c r="J3360" t="s">
        <v>17407</v>
      </c>
      <c r="K3360" t="s">
        <v>17408</v>
      </c>
      <c r="L3360">
        <v>9583</v>
      </c>
      <c r="M3360" t="s">
        <v>201</v>
      </c>
      <c r="N3360" s="1">
        <v>44822</v>
      </c>
      <c r="O3360" s="1">
        <v>44826</v>
      </c>
      <c r="P3360">
        <v>36</v>
      </c>
      <c r="Q3360">
        <v>2</v>
      </c>
      <c r="R3360" t="s">
        <v>40</v>
      </c>
      <c r="S3360">
        <v>1</v>
      </c>
      <c r="T3360">
        <v>1</v>
      </c>
      <c r="U3360">
        <v>4</v>
      </c>
      <c r="V3360">
        <v>972</v>
      </c>
      <c r="W3360" t="s">
        <v>54</v>
      </c>
      <c r="X3360" t="s">
        <v>17409</v>
      </c>
      <c r="Y3360" t="s">
        <v>43</v>
      </c>
      <c r="Z3360" s="1">
        <v>44808</v>
      </c>
      <c r="AA3360" s="2">
        <v>0.13344907407407408</v>
      </c>
      <c r="AB3360" s="2">
        <v>0.35706018518518517</v>
      </c>
      <c r="AC3360" t="s">
        <v>44</v>
      </c>
      <c r="AD3360" t="s">
        <v>45</v>
      </c>
      <c r="AE3360" t="s">
        <v>45</v>
      </c>
      <c r="AF3360">
        <v>243</v>
      </c>
    </row>
    <row r="3361" spans="1:32">
      <c r="A3361">
        <v>5324</v>
      </c>
      <c r="B3361">
        <v>4424</v>
      </c>
      <c r="C3361" t="s">
        <v>1015</v>
      </c>
      <c r="D3361" t="s">
        <v>67</v>
      </c>
      <c r="E3361" t="s">
        <v>48</v>
      </c>
      <c r="F3361" t="s">
        <v>17410</v>
      </c>
      <c r="G3361">
        <v>3606020041</v>
      </c>
      <c r="H3361" t="s">
        <v>156</v>
      </c>
      <c r="I3361" s="1">
        <v>34441</v>
      </c>
      <c r="J3361" t="s">
        <v>17411</v>
      </c>
      <c r="K3361" t="s">
        <v>17412</v>
      </c>
      <c r="L3361">
        <v>95502</v>
      </c>
      <c r="M3361" t="s">
        <v>156</v>
      </c>
      <c r="N3361" s="1">
        <v>44696</v>
      </c>
      <c r="O3361" s="1">
        <v>44701</v>
      </c>
      <c r="P3361">
        <v>54</v>
      </c>
      <c r="Q3361">
        <v>3</v>
      </c>
      <c r="R3361" t="s">
        <v>40</v>
      </c>
      <c r="S3361">
        <v>3</v>
      </c>
      <c r="T3361">
        <v>0</v>
      </c>
      <c r="U3361">
        <v>5</v>
      </c>
      <c r="V3361">
        <v>1155</v>
      </c>
      <c r="W3361" t="s">
        <v>41</v>
      </c>
      <c r="X3361" t="s">
        <v>17413</v>
      </c>
      <c r="Y3361" t="s">
        <v>6</v>
      </c>
      <c r="Z3361" s="1">
        <v>44657</v>
      </c>
      <c r="AA3361" s="2">
        <v>0.52407407407407403</v>
      </c>
      <c r="AB3361" s="2">
        <v>0.64956018518518521</v>
      </c>
      <c r="AC3361" t="s">
        <v>45</v>
      </c>
      <c r="AD3361" t="s">
        <v>45</v>
      </c>
      <c r="AE3361" t="s">
        <v>45</v>
      </c>
      <c r="AF3361">
        <v>231</v>
      </c>
    </row>
    <row r="3362" spans="1:32">
      <c r="A3362">
        <v>5325</v>
      </c>
      <c r="B3362">
        <v>4425</v>
      </c>
      <c r="C3362" t="s">
        <v>221</v>
      </c>
      <c r="D3362" t="s">
        <v>263</v>
      </c>
      <c r="E3362" t="s">
        <v>48</v>
      </c>
      <c r="F3362" t="s">
        <v>17414</v>
      </c>
      <c r="G3362" t="s">
        <v>17415</v>
      </c>
      <c r="H3362" t="s">
        <v>295</v>
      </c>
      <c r="I3362" s="1">
        <v>36479</v>
      </c>
      <c r="J3362" t="s">
        <v>17416</v>
      </c>
      <c r="K3362" t="s">
        <v>17417</v>
      </c>
      <c r="L3362">
        <v>80835</v>
      </c>
      <c r="M3362" t="s">
        <v>295</v>
      </c>
      <c r="N3362" s="1">
        <v>44631</v>
      </c>
      <c r="O3362" s="1">
        <v>44635</v>
      </c>
      <c r="P3362">
        <v>36</v>
      </c>
      <c r="Q3362">
        <v>2</v>
      </c>
      <c r="R3362" t="s">
        <v>40</v>
      </c>
      <c r="S3362">
        <v>4</v>
      </c>
      <c r="T3362">
        <v>0</v>
      </c>
      <c r="U3362">
        <v>4</v>
      </c>
      <c r="V3362">
        <v>876</v>
      </c>
      <c r="W3362" t="s">
        <v>54</v>
      </c>
      <c r="X3362" t="s">
        <v>17418</v>
      </c>
      <c r="Y3362" t="s">
        <v>6</v>
      </c>
      <c r="Z3362" s="1">
        <v>44600</v>
      </c>
      <c r="AA3362" s="2">
        <v>0.89405092592592583</v>
      </c>
      <c r="AB3362" s="2">
        <v>0.70809027777777767</v>
      </c>
      <c r="AC3362" t="s">
        <v>45</v>
      </c>
      <c r="AD3362" t="s">
        <v>45</v>
      </c>
      <c r="AE3362" t="s">
        <v>44</v>
      </c>
      <c r="AF3362">
        <v>219</v>
      </c>
    </row>
    <row r="3363" spans="1:32">
      <c r="A3363">
        <v>5326</v>
      </c>
      <c r="B3363">
        <v>4426</v>
      </c>
      <c r="C3363" t="s">
        <v>1759</v>
      </c>
      <c r="D3363" t="s">
        <v>609</v>
      </c>
      <c r="E3363" t="s">
        <v>34</v>
      </c>
      <c r="F3363" t="s">
        <v>17419</v>
      </c>
      <c r="G3363" t="s">
        <v>17420</v>
      </c>
      <c r="H3363" t="s">
        <v>171</v>
      </c>
      <c r="I3363" s="1">
        <v>27885</v>
      </c>
      <c r="J3363" t="s">
        <v>17421</v>
      </c>
      <c r="K3363" t="s">
        <v>17422</v>
      </c>
      <c r="L3363">
        <v>37673</v>
      </c>
      <c r="M3363" t="s">
        <v>171</v>
      </c>
      <c r="N3363" s="1">
        <v>44651</v>
      </c>
      <c r="O3363" s="1">
        <v>44652</v>
      </c>
      <c r="P3363">
        <v>63</v>
      </c>
      <c r="Q3363">
        <v>3</v>
      </c>
      <c r="R3363" t="s">
        <v>40</v>
      </c>
      <c r="S3363">
        <v>4</v>
      </c>
      <c r="T3363">
        <v>0</v>
      </c>
      <c r="U3363">
        <v>1</v>
      </c>
      <c r="V3363">
        <v>220</v>
      </c>
      <c r="W3363" t="s">
        <v>54</v>
      </c>
      <c r="X3363" t="s">
        <v>17423</v>
      </c>
      <c r="Y3363" t="s">
        <v>43</v>
      </c>
      <c r="Z3363" s="1">
        <v>44635</v>
      </c>
      <c r="AA3363" s="2">
        <v>0.63041666666666674</v>
      </c>
      <c r="AB3363" s="2">
        <v>0.88809027777777771</v>
      </c>
      <c r="AC3363" t="s">
        <v>44</v>
      </c>
      <c r="AD3363" t="s">
        <v>44</v>
      </c>
      <c r="AE3363" t="s">
        <v>45</v>
      </c>
      <c r="AF3363">
        <v>220</v>
      </c>
    </row>
    <row r="3364" spans="1:32">
      <c r="A3364">
        <v>5329</v>
      </c>
      <c r="B3364">
        <v>4429</v>
      </c>
      <c r="C3364" t="s">
        <v>1139</v>
      </c>
      <c r="D3364" t="s">
        <v>6817</v>
      </c>
      <c r="E3364" t="s">
        <v>48</v>
      </c>
      <c r="F3364" t="s">
        <v>17424</v>
      </c>
      <c r="G3364" t="s">
        <v>17425</v>
      </c>
      <c r="H3364" t="s">
        <v>272</v>
      </c>
      <c r="I3364" s="1">
        <v>38340</v>
      </c>
      <c r="J3364" t="s">
        <v>17426</v>
      </c>
      <c r="K3364" t="s">
        <v>17427</v>
      </c>
      <c r="L3364">
        <v>37171</v>
      </c>
      <c r="M3364" t="s">
        <v>272</v>
      </c>
      <c r="N3364" s="1">
        <v>44899</v>
      </c>
      <c r="O3364" s="1">
        <v>44900</v>
      </c>
      <c r="P3364">
        <v>8</v>
      </c>
      <c r="Q3364">
        <v>1</v>
      </c>
      <c r="R3364" t="s">
        <v>63</v>
      </c>
      <c r="S3364">
        <v>2</v>
      </c>
      <c r="T3364">
        <v>0</v>
      </c>
      <c r="U3364">
        <v>1</v>
      </c>
      <c r="V3364">
        <v>84</v>
      </c>
      <c r="W3364" t="s">
        <v>41</v>
      </c>
      <c r="X3364" t="s">
        <v>17428</v>
      </c>
      <c r="Y3364" t="s">
        <v>81</v>
      </c>
      <c r="Z3364" s="1">
        <v>44879</v>
      </c>
      <c r="AA3364" s="2">
        <v>0.81768518518518529</v>
      </c>
      <c r="AB3364" s="2">
        <v>0.5581828703703704</v>
      </c>
      <c r="AC3364" t="s">
        <v>44</v>
      </c>
      <c r="AD3364" t="s">
        <v>45</v>
      </c>
      <c r="AE3364" t="s">
        <v>44</v>
      </c>
      <c r="AF3364">
        <v>84</v>
      </c>
    </row>
    <row r="3365" spans="1:32">
      <c r="A3365">
        <v>5332</v>
      </c>
      <c r="B3365">
        <v>4432</v>
      </c>
      <c r="C3365" t="s">
        <v>1328</v>
      </c>
      <c r="D3365" t="s">
        <v>1896</v>
      </c>
      <c r="E3365" t="s">
        <v>48</v>
      </c>
      <c r="F3365" t="s">
        <v>17429</v>
      </c>
      <c r="G3365" t="s">
        <v>17430</v>
      </c>
      <c r="H3365" t="s">
        <v>115</v>
      </c>
      <c r="I3365" s="1">
        <v>21467</v>
      </c>
      <c r="J3365" t="s">
        <v>17431</v>
      </c>
      <c r="K3365" t="s">
        <v>17432</v>
      </c>
      <c r="L3365">
        <v>94506</v>
      </c>
      <c r="M3365" t="s">
        <v>115</v>
      </c>
      <c r="N3365" s="1">
        <v>44851</v>
      </c>
      <c r="O3365" s="1">
        <v>44856</v>
      </c>
      <c r="P3365">
        <v>24</v>
      </c>
      <c r="Q3365">
        <v>1</v>
      </c>
      <c r="R3365" t="s">
        <v>40</v>
      </c>
      <c r="S3365">
        <v>2</v>
      </c>
      <c r="T3365">
        <v>1</v>
      </c>
      <c r="U3365">
        <v>5</v>
      </c>
      <c r="V3365">
        <v>1105</v>
      </c>
      <c r="W3365" t="s">
        <v>54</v>
      </c>
      <c r="X3365" t="s">
        <v>17433</v>
      </c>
      <c r="Y3365" t="s">
        <v>6</v>
      </c>
      <c r="Z3365" s="1">
        <v>44841</v>
      </c>
      <c r="AA3365" s="2">
        <v>0.27451388888888889</v>
      </c>
      <c r="AB3365" s="2">
        <v>0.51949074074074075</v>
      </c>
      <c r="AC3365" t="s">
        <v>45</v>
      </c>
      <c r="AD3365" t="s">
        <v>45</v>
      </c>
      <c r="AE3365" t="s">
        <v>45</v>
      </c>
      <c r="AF3365">
        <v>221</v>
      </c>
    </row>
    <row r="3366" spans="1:32">
      <c r="A3366">
        <v>5334</v>
      </c>
      <c r="B3366">
        <v>4434</v>
      </c>
      <c r="C3366" t="s">
        <v>881</v>
      </c>
      <c r="D3366" t="s">
        <v>496</v>
      </c>
      <c r="E3366" t="s">
        <v>48</v>
      </c>
      <c r="F3366" t="s">
        <v>17434</v>
      </c>
      <c r="G3366">
        <v>6387175741</v>
      </c>
      <c r="H3366" t="s">
        <v>225</v>
      </c>
      <c r="I3366" s="1">
        <v>36849</v>
      </c>
      <c r="J3366" t="s">
        <v>17435</v>
      </c>
      <c r="K3366" t="s">
        <v>17436</v>
      </c>
      <c r="L3366">
        <v>8020</v>
      </c>
      <c r="M3366" t="s">
        <v>225</v>
      </c>
      <c r="N3366" s="1">
        <v>44851</v>
      </c>
      <c r="O3366" s="1">
        <v>44853</v>
      </c>
      <c r="P3366">
        <v>90</v>
      </c>
      <c r="Q3366">
        <v>4</v>
      </c>
      <c r="R3366" t="s">
        <v>40</v>
      </c>
      <c r="S3366">
        <v>2</v>
      </c>
      <c r="T3366">
        <v>2</v>
      </c>
      <c r="U3366">
        <v>2</v>
      </c>
      <c r="V3366">
        <v>456</v>
      </c>
      <c r="W3366" t="s">
        <v>54</v>
      </c>
      <c r="X3366" t="s">
        <v>17437</v>
      </c>
      <c r="Y3366" t="s">
        <v>65</v>
      </c>
      <c r="Z3366" s="1">
        <v>44823</v>
      </c>
      <c r="AA3366" s="2">
        <v>0.76736111111111116</v>
      </c>
      <c r="AB3366" s="2">
        <v>0.25372685185185184</v>
      </c>
      <c r="AC3366" t="s">
        <v>44</v>
      </c>
      <c r="AD3366" t="s">
        <v>44</v>
      </c>
      <c r="AE3366" t="s">
        <v>44</v>
      </c>
      <c r="AF3366">
        <v>228</v>
      </c>
    </row>
    <row r="3367" spans="1:32">
      <c r="A3367">
        <v>5336</v>
      </c>
      <c r="B3367">
        <v>4436</v>
      </c>
      <c r="C3367" t="s">
        <v>66</v>
      </c>
      <c r="D3367" t="s">
        <v>7440</v>
      </c>
      <c r="E3367" t="s">
        <v>34</v>
      </c>
      <c r="F3367" t="s">
        <v>17438</v>
      </c>
      <c r="G3367" t="s">
        <v>17439</v>
      </c>
      <c r="H3367" t="s">
        <v>109</v>
      </c>
      <c r="I3367" s="1">
        <v>34477</v>
      </c>
      <c r="J3367" t="s">
        <v>17440</v>
      </c>
      <c r="K3367" t="s">
        <v>17441</v>
      </c>
      <c r="L3367">
        <v>7207</v>
      </c>
      <c r="M3367" t="s">
        <v>109</v>
      </c>
      <c r="N3367" s="1">
        <v>44790</v>
      </c>
      <c r="O3367" s="1">
        <v>44792</v>
      </c>
      <c r="P3367">
        <v>18</v>
      </c>
      <c r="Q3367">
        <v>1</v>
      </c>
      <c r="R3367" t="s">
        <v>40</v>
      </c>
      <c r="S3367">
        <v>3</v>
      </c>
      <c r="T3367">
        <v>0</v>
      </c>
      <c r="U3367">
        <v>2</v>
      </c>
      <c r="V3367">
        <v>458</v>
      </c>
      <c r="W3367" t="s">
        <v>41</v>
      </c>
      <c r="X3367" t="s">
        <v>17442</v>
      </c>
      <c r="Y3367" t="s">
        <v>43</v>
      </c>
      <c r="Z3367" s="1">
        <v>44754</v>
      </c>
      <c r="AA3367" s="2">
        <v>0.59962962962962962</v>
      </c>
      <c r="AB3367" s="2">
        <v>0.45581018518518518</v>
      </c>
      <c r="AC3367" t="s">
        <v>44</v>
      </c>
      <c r="AD3367" t="s">
        <v>45</v>
      </c>
      <c r="AE3367" t="s">
        <v>45</v>
      </c>
      <c r="AF3367">
        <v>229</v>
      </c>
    </row>
    <row r="3368" spans="1:32">
      <c r="A3368">
        <v>5339</v>
      </c>
      <c r="B3368">
        <v>4439</v>
      </c>
      <c r="C3368" t="s">
        <v>2679</v>
      </c>
      <c r="D3368" t="s">
        <v>11774</v>
      </c>
      <c r="E3368" t="s">
        <v>34</v>
      </c>
      <c r="F3368" t="s">
        <v>17443</v>
      </c>
      <c r="G3368" t="s">
        <v>17444</v>
      </c>
      <c r="H3368" t="s">
        <v>122</v>
      </c>
      <c r="I3368" s="1">
        <v>22696</v>
      </c>
      <c r="J3368" t="s">
        <v>17445</v>
      </c>
      <c r="K3368" t="s">
        <v>17446</v>
      </c>
      <c r="L3368">
        <v>44580</v>
      </c>
      <c r="M3368" t="s">
        <v>122</v>
      </c>
      <c r="N3368" s="1">
        <v>44570</v>
      </c>
      <c r="O3368" s="1">
        <v>44572</v>
      </c>
      <c r="P3368">
        <v>58</v>
      </c>
      <c r="Q3368">
        <v>3</v>
      </c>
      <c r="R3368" t="s">
        <v>53</v>
      </c>
      <c r="S3368">
        <v>4</v>
      </c>
      <c r="T3368">
        <v>2</v>
      </c>
      <c r="U3368">
        <v>2</v>
      </c>
      <c r="V3368">
        <v>276</v>
      </c>
      <c r="W3368" t="s">
        <v>54</v>
      </c>
      <c r="X3368" t="s">
        <v>17447</v>
      </c>
      <c r="Y3368" t="s">
        <v>65</v>
      </c>
      <c r="Z3368" s="1">
        <v>44564</v>
      </c>
      <c r="AA3368" s="2">
        <v>0.92254629629629636</v>
      </c>
      <c r="AB3368" s="2">
        <v>0.26127314814814812</v>
      </c>
      <c r="AC3368" t="s">
        <v>45</v>
      </c>
      <c r="AD3368" t="s">
        <v>45</v>
      </c>
      <c r="AE3368" t="s">
        <v>44</v>
      </c>
      <c r="AF3368">
        <v>138</v>
      </c>
    </row>
    <row r="3369" spans="1:32">
      <c r="A3369">
        <v>5340</v>
      </c>
      <c r="B3369">
        <v>4440</v>
      </c>
      <c r="C3369" t="s">
        <v>15183</v>
      </c>
      <c r="D3369" t="s">
        <v>359</v>
      </c>
      <c r="E3369" t="s">
        <v>34</v>
      </c>
      <c r="F3369" t="s">
        <v>17448</v>
      </c>
      <c r="G3369" t="s">
        <v>17449</v>
      </c>
      <c r="H3369" t="s">
        <v>109</v>
      </c>
      <c r="I3369" s="1">
        <v>20568</v>
      </c>
      <c r="J3369" t="s">
        <v>17450</v>
      </c>
      <c r="K3369" t="s">
        <v>17451</v>
      </c>
      <c r="L3369">
        <v>96789</v>
      </c>
      <c r="M3369" t="s">
        <v>109</v>
      </c>
      <c r="N3369" s="1">
        <v>44812</v>
      </c>
      <c r="O3369" s="1">
        <v>44815</v>
      </c>
      <c r="P3369">
        <v>57</v>
      </c>
      <c r="Q3369">
        <v>3</v>
      </c>
      <c r="R3369" t="s">
        <v>40</v>
      </c>
      <c r="S3369">
        <v>1</v>
      </c>
      <c r="T3369">
        <v>2</v>
      </c>
      <c r="U3369">
        <v>3</v>
      </c>
      <c r="V3369">
        <v>654</v>
      </c>
      <c r="W3369" t="s">
        <v>41</v>
      </c>
      <c r="X3369" t="s">
        <v>17452</v>
      </c>
      <c r="Y3369" t="s">
        <v>81</v>
      </c>
      <c r="Z3369" s="1">
        <v>44784</v>
      </c>
      <c r="AA3369" s="2">
        <v>0.31310185185185185</v>
      </c>
      <c r="AB3369" s="2">
        <v>0.48753472222222222</v>
      </c>
      <c r="AC3369" t="s">
        <v>45</v>
      </c>
      <c r="AD3369" t="s">
        <v>44</v>
      </c>
      <c r="AE3369" t="s">
        <v>44</v>
      </c>
      <c r="AF3369">
        <v>218</v>
      </c>
    </row>
    <row r="3370" spans="1:32">
      <c r="A3370">
        <v>5341</v>
      </c>
      <c r="B3370">
        <v>4441</v>
      </c>
      <c r="C3370" t="s">
        <v>1001</v>
      </c>
      <c r="D3370" t="s">
        <v>4507</v>
      </c>
      <c r="E3370" t="s">
        <v>48</v>
      </c>
      <c r="F3370" t="s">
        <v>17453</v>
      </c>
      <c r="G3370" t="s">
        <v>17454</v>
      </c>
      <c r="H3370" t="s">
        <v>423</v>
      </c>
      <c r="I3370" s="1">
        <v>36477</v>
      </c>
      <c r="J3370" t="s">
        <v>17455</v>
      </c>
      <c r="K3370" t="s">
        <v>17456</v>
      </c>
      <c r="L3370">
        <v>72808</v>
      </c>
      <c r="M3370" t="s">
        <v>423</v>
      </c>
      <c r="N3370" s="1">
        <v>44751</v>
      </c>
      <c r="O3370" s="1">
        <v>44753</v>
      </c>
      <c r="P3370">
        <v>22</v>
      </c>
      <c r="Q3370">
        <v>1</v>
      </c>
      <c r="R3370" t="s">
        <v>53</v>
      </c>
      <c r="S3370">
        <v>1</v>
      </c>
      <c r="T3370">
        <v>2</v>
      </c>
      <c r="U3370">
        <v>2</v>
      </c>
      <c r="V3370">
        <v>240</v>
      </c>
      <c r="W3370" t="s">
        <v>41</v>
      </c>
      <c r="X3370" t="s">
        <v>17457</v>
      </c>
      <c r="Y3370" t="s">
        <v>6</v>
      </c>
      <c r="Z3370" s="1">
        <v>44715</v>
      </c>
      <c r="AA3370" s="2">
        <v>0.31364583333333335</v>
      </c>
      <c r="AB3370" s="2">
        <v>0.37376157407407407</v>
      </c>
      <c r="AC3370" t="s">
        <v>44</v>
      </c>
      <c r="AD3370" t="s">
        <v>44</v>
      </c>
      <c r="AE3370" t="s">
        <v>44</v>
      </c>
      <c r="AF3370">
        <v>120</v>
      </c>
    </row>
    <row r="3371" spans="1:32">
      <c r="A3371">
        <v>5344</v>
      </c>
      <c r="B3371">
        <v>4444</v>
      </c>
      <c r="C3371" t="s">
        <v>15140</v>
      </c>
      <c r="D3371" t="s">
        <v>11962</v>
      </c>
      <c r="E3371" t="s">
        <v>34</v>
      </c>
      <c r="F3371" t="s">
        <v>17458</v>
      </c>
      <c r="G3371" t="s">
        <v>17459</v>
      </c>
      <c r="H3371" t="s">
        <v>418</v>
      </c>
      <c r="I3371" s="1">
        <v>33586</v>
      </c>
      <c r="J3371" t="s">
        <v>17460</v>
      </c>
      <c r="K3371" t="s">
        <v>17461</v>
      </c>
      <c r="L3371">
        <v>78030</v>
      </c>
      <c r="M3371" t="s">
        <v>418</v>
      </c>
      <c r="N3371" s="1">
        <v>44818</v>
      </c>
      <c r="O3371" s="1">
        <v>44820</v>
      </c>
      <c r="P3371">
        <v>80</v>
      </c>
      <c r="Q3371">
        <v>4</v>
      </c>
      <c r="R3371" t="s">
        <v>63</v>
      </c>
      <c r="S3371">
        <v>1</v>
      </c>
      <c r="T3371">
        <v>1</v>
      </c>
      <c r="U3371">
        <v>2</v>
      </c>
      <c r="V3371">
        <v>122</v>
      </c>
      <c r="W3371" t="s">
        <v>54</v>
      </c>
      <c r="X3371" t="s">
        <v>17462</v>
      </c>
      <c r="Y3371" t="s">
        <v>43</v>
      </c>
      <c r="Z3371" s="1">
        <v>44807</v>
      </c>
      <c r="AA3371" s="2">
        <v>0.92379629629629623</v>
      </c>
      <c r="AB3371" s="2">
        <v>0.31243055555555554</v>
      </c>
      <c r="AC3371" t="s">
        <v>44</v>
      </c>
      <c r="AD3371" t="s">
        <v>44</v>
      </c>
      <c r="AE3371" t="s">
        <v>44</v>
      </c>
      <c r="AF3371">
        <v>61</v>
      </c>
    </row>
    <row r="3372" spans="1:32">
      <c r="A3372">
        <v>5345</v>
      </c>
      <c r="B3372">
        <v>4445</v>
      </c>
      <c r="C3372" t="s">
        <v>7928</v>
      </c>
      <c r="D3372" t="s">
        <v>3767</v>
      </c>
      <c r="E3372" t="s">
        <v>48</v>
      </c>
      <c r="F3372" t="s">
        <v>17463</v>
      </c>
      <c r="G3372" t="s">
        <v>17464</v>
      </c>
      <c r="H3372" t="s">
        <v>171</v>
      </c>
      <c r="I3372" s="1">
        <v>28145</v>
      </c>
      <c r="J3372" t="s">
        <v>17465</v>
      </c>
      <c r="K3372" t="s">
        <v>17466</v>
      </c>
      <c r="L3372">
        <v>56198</v>
      </c>
      <c r="M3372" t="s">
        <v>171</v>
      </c>
      <c r="N3372" s="1">
        <v>44663</v>
      </c>
      <c r="O3372" s="1">
        <v>44664</v>
      </c>
      <c r="P3372">
        <v>68</v>
      </c>
      <c r="Q3372">
        <v>3</v>
      </c>
      <c r="R3372" t="s">
        <v>63</v>
      </c>
      <c r="S3372">
        <v>1</v>
      </c>
      <c r="T3372">
        <v>0</v>
      </c>
      <c r="U3372">
        <v>1</v>
      </c>
      <c r="V3372">
        <v>68</v>
      </c>
      <c r="W3372" t="s">
        <v>41</v>
      </c>
      <c r="X3372" t="s">
        <v>17467</v>
      </c>
      <c r="Y3372" t="s">
        <v>43</v>
      </c>
      <c r="Z3372" s="1">
        <v>44650</v>
      </c>
      <c r="AA3372" s="2">
        <v>0.18266203703703701</v>
      </c>
      <c r="AB3372" s="2">
        <v>0.7471875</v>
      </c>
      <c r="AC3372" t="s">
        <v>45</v>
      </c>
      <c r="AD3372" t="s">
        <v>44</v>
      </c>
      <c r="AE3372" t="s">
        <v>45</v>
      </c>
      <c r="AF3372">
        <v>68</v>
      </c>
    </row>
    <row r="3373" spans="1:32">
      <c r="A3373">
        <v>5346</v>
      </c>
      <c r="B3373">
        <v>4446</v>
      </c>
      <c r="C3373" t="s">
        <v>908</v>
      </c>
      <c r="D3373" t="s">
        <v>105</v>
      </c>
      <c r="E3373" t="s">
        <v>34</v>
      </c>
      <c r="F3373" t="s">
        <v>17468</v>
      </c>
      <c r="G3373" t="s">
        <v>17469</v>
      </c>
      <c r="H3373" t="s">
        <v>272</v>
      </c>
      <c r="I3373" s="1">
        <v>24473</v>
      </c>
      <c r="J3373" t="s">
        <v>17470</v>
      </c>
      <c r="K3373" t="s">
        <v>17471</v>
      </c>
      <c r="L3373">
        <v>28090</v>
      </c>
      <c r="M3373" t="s">
        <v>272</v>
      </c>
      <c r="N3373" s="1">
        <v>44734</v>
      </c>
      <c r="O3373" s="1">
        <v>44739</v>
      </c>
      <c r="P3373">
        <v>91</v>
      </c>
      <c r="Q3373">
        <v>4</v>
      </c>
      <c r="R3373" t="s">
        <v>53</v>
      </c>
      <c r="S3373">
        <v>3</v>
      </c>
      <c r="T3373">
        <v>2</v>
      </c>
      <c r="U3373">
        <v>5</v>
      </c>
      <c r="V3373">
        <v>650</v>
      </c>
      <c r="W3373" t="s">
        <v>41</v>
      </c>
      <c r="X3373" t="s">
        <v>17472</v>
      </c>
      <c r="Y3373" t="s">
        <v>6</v>
      </c>
      <c r="Z3373" s="1">
        <v>44725</v>
      </c>
      <c r="AA3373" s="2">
        <v>0.35280092592592593</v>
      </c>
      <c r="AB3373" s="2">
        <v>0.33081018518518518</v>
      </c>
      <c r="AC3373" t="s">
        <v>44</v>
      </c>
      <c r="AD3373" t="s">
        <v>45</v>
      </c>
      <c r="AE3373" t="s">
        <v>45</v>
      </c>
      <c r="AF3373">
        <v>130</v>
      </c>
    </row>
    <row r="3374" spans="1:32">
      <c r="A3374">
        <v>5347</v>
      </c>
      <c r="B3374">
        <v>4447</v>
      </c>
      <c r="C3374" t="s">
        <v>602</v>
      </c>
      <c r="D3374" t="s">
        <v>2616</v>
      </c>
      <c r="E3374" t="s">
        <v>34</v>
      </c>
      <c r="F3374" t="s">
        <v>17473</v>
      </c>
      <c r="G3374" t="s">
        <v>17474</v>
      </c>
      <c r="H3374" t="s">
        <v>537</v>
      </c>
      <c r="I3374" s="1">
        <v>32934</v>
      </c>
      <c r="J3374" t="s">
        <v>17475</v>
      </c>
      <c r="K3374" t="s">
        <v>254</v>
      </c>
      <c r="L3374">
        <v>82859</v>
      </c>
      <c r="M3374" t="s">
        <v>537</v>
      </c>
      <c r="N3374" s="1">
        <v>44927</v>
      </c>
      <c r="O3374" s="1">
        <v>44929</v>
      </c>
      <c r="P3374">
        <v>44</v>
      </c>
      <c r="Q3374">
        <v>2</v>
      </c>
      <c r="R3374" t="s">
        <v>63</v>
      </c>
      <c r="S3374">
        <v>3</v>
      </c>
      <c r="T3374">
        <v>0</v>
      </c>
      <c r="U3374">
        <v>2</v>
      </c>
      <c r="V3374">
        <v>170</v>
      </c>
      <c r="W3374" t="s">
        <v>54</v>
      </c>
      <c r="X3374" t="s">
        <v>17476</v>
      </c>
      <c r="Y3374" t="s">
        <v>81</v>
      </c>
      <c r="Z3374" s="1">
        <v>44892</v>
      </c>
      <c r="AA3374" s="2">
        <v>0.66758101851851848</v>
      </c>
      <c r="AB3374" s="2">
        <v>0.89240740740740743</v>
      </c>
      <c r="AC3374" t="s">
        <v>44</v>
      </c>
      <c r="AD3374" t="s">
        <v>45</v>
      </c>
      <c r="AE3374" t="s">
        <v>44</v>
      </c>
      <c r="AF3374">
        <v>85</v>
      </c>
    </row>
    <row r="3375" spans="1:32">
      <c r="A3375">
        <v>5349</v>
      </c>
      <c r="B3375">
        <v>4449</v>
      </c>
      <c r="C3375" t="s">
        <v>17477</v>
      </c>
      <c r="D3375" t="s">
        <v>3849</v>
      </c>
      <c r="E3375" t="s">
        <v>34</v>
      </c>
      <c r="F3375" t="s">
        <v>17478</v>
      </c>
      <c r="G3375" t="s">
        <v>17479</v>
      </c>
      <c r="H3375" t="s">
        <v>129</v>
      </c>
      <c r="I3375" s="1">
        <v>23983</v>
      </c>
      <c r="J3375" t="s">
        <v>17480</v>
      </c>
      <c r="K3375" t="s">
        <v>17481</v>
      </c>
      <c r="L3375">
        <v>65353</v>
      </c>
      <c r="M3375" t="s">
        <v>129</v>
      </c>
      <c r="N3375" s="1">
        <v>44826</v>
      </c>
      <c r="O3375" s="1">
        <v>44830</v>
      </c>
      <c r="P3375">
        <v>57</v>
      </c>
      <c r="Q3375">
        <v>3</v>
      </c>
      <c r="R3375" t="s">
        <v>40</v>
      </c>
      <c r="S3375">
        <v>4</v>
      </c>
      <c r="T3375">
        <v>0</v>
      </c>
      <c r="U3375">
        <v>4</v>
      </c>
      <c r="V3375">
        <v>856</v>
      </c>
      <c r="W3375" t="s">
        <v>41</v>
      </c>
      <c r="X3375" t="s">
        <v>17482</v>
      </c>
      <c r="Y3375" t="s">
        <v>81</v>
      </c>
      <c r="Z3375" s="1">
        <v>44818</v>
      </c>
      <c r="AA3375" s="2">
        <v>0.37439814814814815</v>
      </c>
      <c r="AB3375" s="2">
        <v>0.89290509259259254</v>
      </c>
      <c r="AC3375" t="s">
        <v>45</v>
      </c>
      <c r="AD3375" t="s">
        <v>44</v>
      </c>
      <c r="AE3375" t="s">
        <v>44</v>
      </c>
      <c r="AF3375">
        <v>214</v>
      </c>
    </row>
    <row r="3376" spans="1:32">
      <c r="A3376">
        <v>5353</v>
      </c>
      <c r="B3376">
        <v>4453</v>
      </c>
      <c r="C3376" t="s">
        <v>2202</v>
      </c>
      <c r="D3376" t="s">
        <v>4292</v>
      </c>
      <c r="E3376" t="s">
        <v>48</v>
      </c>
      <c r="F3376" t="s">
        <v>17483</v>
      </c>
      <c r="G3376" t="s">
        <v>17484</v>
      </c>
      <c r="H3376" t="s">
        <v>423</v>
      </c>
      <c r="I3376" s="1">
        <v>37290</v>
      </c>
      <c r="J3376" t="s">
        <v>17485</v>
      </c>
      <c r="K3376" t="s">
        <v>17486</v>
      </c>
      <c r="L3376">
        <v>38847</v>
      </c>
      <c r="M3376" t="s">
        <v>423</v>
      </c>
      <c r="N3376" s="1">
        <v>44747</v>
      </c>
      <c r="O3376" s="1">
        <v>44752</v>
      </c>
      <c r="P3376">
        <v>79</v>
      </c>
      <c r="Q3376">
        <v>4</v>
      </c>
      <c r="R3376" t="s">
        <v>53</v>
      </c>
      <c r="S3376">
        <v>4</v>
      </c>
      <c r="T3376">
        <v>0</v>
      </c>
      <c r="U3376">
        <v>5</v>
      </c>
      <c r="V3376">
        <v>750</v>
      </c>
      <c r="W3376" t="s">
        <v>41</v>
      </c>
      <c r="X3376" t="s">
        <v>17487</v>
      </c>
      <c r="Y3376" t="s">
        <v>6</v>
      </c>
      <c r="Z3376" s="1">
        <v>44711</v>
      </c>
      <c r="AA3376" s="2">
        <v>4.5196759259259256E-2</v>
      </c>
      <c r="AB3376" s="2">
        <v>0.60167824074074072</v>
      </c>
      <c r="AC3376" t="s">
        <v>44</v>
      </c>
      <c r="AD3376" t="s">
        <v>45</v>
      </c>
      <c r="AE3376" t="s">
        <v>44</v>
      </c>
      <c r="AF3376">
        <v>150</v>
      </c>
    </row>
    <row r="3377" spans="1:32">
      <c r="A3377">
        <v>5355</v>
      </c>
      <c r="B3377">
        <v>4455</v>
      </c>
      <c r="C3377" t="s">
        <v>1262</v>
      </c>
      <c r="D3377" t="s">
        <v>334</v>
      </c>
      <c r="E3377" t="s">
        <v>48</v>
      </c>
      <c r="F3377" t="s">
        <v>17488</v>
      </c>
      <c r="G3377" t="s">
        <v>17489</v>
      </c>
      <c r="H3377" t="s">
        <v>171</v>
      </c>
      <c r="I3377" s="1">
        <v>35733</v>
      </c>
      <c r="J3377" t="s">
        <v>17490</v>
      </c>
      <c r="K3377" t="s">
        <v>17491</v>
      </c>
      <c r="L3377">
        <v>35689</v>
      </c>
      <c r="M3377" t="s">
        <v>171</v>
      </c>
      <c r="N3377" s="1">
        <v>44583</v>
      </c>
      <c r="O3377" s="1">
        <v>44585</v>
      </c>
      <c r="P3377">
        <v>26</v>
      </c>
      <c r="Q3377">
        <v>2</v>
      </c>
      <c r="R3377" t="s">
        <v>63</v>
      </c>
      <c r="S3377">
        <v>1</v>
      </c>
      <c r="T3377">
        <v>2</v>
      </c>
      <c r="U3377">
        <v>2</v>
      </c>
      <c r="V3377">
        <v>156</v>
      </c>
      <c r="W3377" t="s">
        <v>41</v>
      </c>
      <c r="X3377" t="s">
        <v>17492</v>
      </c>
      <c r="Y3377" t="s">
        <v>81</v>
      </c>
      <c r="Z3377" s="1">
        <v>44562</v>
      </c>
      <c r="AA3377" s="2">
        <v>0.75024305555555548</v>
      </c>
      <c r="AB3377" s="2">
        <v>0.25953703703703707</v>
      </c>
      <c r="AC3377" t="s">
        <v>44</v>
      </c>
      <c r="AD3377" t="s">
        <v>45</v>
      </c>
      <c r="AE3377" t="s">
        <v>44</v>
      </c>
      <c r="AF3377">
        <v>78</v>
      </c>
    </row>
    <row r="3378" spans="1:32">
      <c r="A3378">
        <v>5359</v>
      </c>
      <c r="B3378">
        <v>4459</v>
      </c>
      <c r="C3378" t="s">
        <v>105</v>
      </c>
      <c r="D3378" t="s">
        <v>14282</v>
      </c>
      <c r="E3378" t="s">
        <v>34</v>
      </c>
      <c r="F3378" t="s">
        <v>17493</v>
      </c>
      <c r="G3378" t="s">
        <v>17494</v>
      </c>
      <c r="H3378" t="s">
        <v>692</v>
      </c>
      <c r="I3378" s="1">
        <v>36667</v>
      </c>
      <c r="J3378" t="s">
        <v>17495</v>
      </c>
      <c r="K3378" t="s">
        <v>17496</v>
      </c>
      <c r="L3378">
        <v>23880</v>
      </c>
      <c r="M3378" t="s">
        <v>692</v>
      </c>
      <c r="N3378" s="1">
        <v>44684</v>
      </c>
      <c r="O3378" s="1">
        <v>44689</v>
      </c>
      <c r="P3378">
        <v>76</v>
      </c>
      <c r="Q3378">
        <v>4</v>
      </c>
      <c r="R3378" t="s">
        <v>53</v>
      </c>
      <c r="S3378">
        <v>2</v>
      </c>
      <c r="T3378">
        <v>1</v>
      </c>
      <c r="U3378">
        <v>5</v>
      </c>
      <c r="V3378">
        <v>690</v>
      </c>
      <c r="W3378" t="s">
        <v>54</v>
      </c>
      <c r="X3378" t="s">
        <v>17497</v>
      </c>
      <c r="Y3378" t="s">
        <v>6</v>
      </c>
      <c r="Z3378" s="1">
        <v>44649</v>
      </c>
      <c r="AA3378" s="2">
        <v>0.72643518518518524</v>
      </c>
      <c r="AB3378" s="2">
        <v>0.37766203703703699</v>
      </c>
      <c r="AC3378" t="s">
        <v>45</v>
      </c>
      <c r="AD3378" t="s">
        <v>44</v>
      </c>
      <c r="AE3378" t="s">
        <v>45</v>
      </c>
      <c r="AF3378">
        <v>138</v>
      </c>
    </row>
    <row r="3379" spans="1:32">
      <c r="A3379">
        <v>5360</v>
      </c>
      <c r="B3379">
        <v>4460</v>
      </c>
      <c r="C3379" t="s">
        <v>197</v>
      </c>
      <c r="D3379" t="s">
        <v>83</v>
      </c>
      <c r="E3379" t="s">
        <v>34</v>
      </c>
      <c r="F3379" t="s">
        <v>17498</v>
      </c>
      <c r="G3379">
        <f>1-364-685-2889</f>
        <v>-3937</v>
      </c>
      <c r="H3379" t="s">
        <v>1251</v>
      </c>
      <c r="I3379" s="1">
        <v>25523</v>
      </c>
      <c r="J3379" t="s">
        <v>17499</v>
      </c>
      <c r="K3379" t="s">
        <v>17500</v>
      </c>
      <c r="L3379">
        <v>97455</v>
      </c>
      <c r="M3379" t="s">
        <v>1251</v>
      </c>
      <c r="N3379" s="1">
        <v>44839</v>
      </c>
      <c r="O3379" s="1">
        <v>44843</v>
      </c>
      <c r="P3379">
        <v>18</v>
      </c>
      <c r="Q3379">
        <v>1</v>
      </c>
      <c r="R3379" t="s">
        <v>40</v>
      </c>
      <c r="S3379">
        <v>1</v>
      </c>
      <c r="T3379">
        <v>2</v>
      </c>
      <c r="U3379">
        <v>4</v>
      </c>
      <c r="V3379">
        <v>876</v>
      </c>
      <c r="W3379" t="s">
        <v>41</v>
      </c>
      <c r="X3379" t="s">
        <v>17501</v>
      </c>
      <c r="Y3379" t="s">
        <v>81</v>
      </c>
      <c r="Z3379" s="1">
        <v>44832</v>
      </c>
      <c r="AA3379" s="2">
        <v>0.81737268518518524</v>
      </c>
      <c r="AB3379" s="2">
        <v>0.78857638888888892</v>
      </c>
      <c r="AC3379" t="s">
        <v>44</v>
      </c>
      <c r="AD3379" t="s">
        <v>44</v>
      </c>
      <c r="AE3379" t="s">
        <v>45</v>
      </c>
      <c r="AF3379">
        <v>219</v>
      </c>
    </row>
    <row r="3380" spans="1:32">
      <c r="A3380">
        <v>5361</v>
      </c>
      <c r="B3380">
        <v>4461</v>
      </c>
      <c r="C3380" t="s">
        <v>915</v>
      </c>
      <c r="D3380" t="s">
        <v>1732</v>
      </c>
      <c r="E3380" t="s">
        <v>34</v>
      </c>
      <c r="F3380" t="s">
        <v>17502</v>
      </c>
      <c r="G3380" t="s">
        <v>17503</v>
      </c>
      <c r="H3380" t="s">
        <v>135</v>
      </c>
      <c r="I3380" s="1">
        <v>16215</v>
      </c>
      <c r="J3380" t="s">
        <v>17504</v>
      </c>
      <c r="K3380" t="s">
        <v>17505</v>
      </c>
      <c r="L3380">
        <v>18672</v>
      </c>
      <c r="M3380" t="s">
        <v>135</v>
      </c>
      <c r="N3380" s="1">
        <v>44853</v>
      </c>
      <c r="O3380" s="1">
        <v>44856</v>
      </c>
      <c r="P3380">
        <v>70</v>
      </c>
      <c r="Q3380">
        <v>3</v>
      </c>
      <c r="R3380" t="s">
        <v>53</v>
      </c>
      <c r="S3380">
        <v>1</v>
      </c>
      <c r="T3380">
        <v>0</v>
      </c>
      <c r="U3380">
        <v>3</v>
      </c>
      <c r="V3380">
        <v>432</v>
      </c>
      <c r="W3380" t="s">
        <v>54</v>
      </c>
      <c r="X3380" t="s">
        <v>17506</v>
      </c>
      <c r="Y3380" t="s">
        <v>43</v>
      </c>
      <c r="Z3380" s="1">
        <v>44821</v>
      </c>
      <c r="AA3380" s="2">
        <v>0.40167824074074071</v>
      </c>
      <c r="AB3380" s="2">
        <v>0.77135416666666667</v>
      </c>
      <c r="AC3380" t="s">
        <v>45</v>
      </c>
      <c r="AD3380" t="s">
        <v>45</v>
      </c>
      <c r="AE3380" t="s">
        <v>45</v>
      </c>
      <c r="AF3380">
        <v>144</v>
      </c>
    </row>
    <row r="3381" spans="1:32">
      <c r="A3381">
        <v>5362</v>
      </c>
      <c r="B3381">
        <v>4462</v>
      </c>
      <c r="C3381" t="s">
        <v>1481</v>
      </c>
      <c r="D3381" t="s">
        <v>847</v>
      </c>
      <c r="E3381" t="s">
        <v>48</v>
      </c>
      <c r="F3381" t="s">
        <v>17507</v>
      </c>
      <c r="G3381" t="s">
        <v>17508</v>
      </c>
      <c r="H3381" t="s">
        <v>317</v>
      </c>
      <c r="I3381" s="1">
        <v>20361</v>
      </c>
      <c r="J3381" t="s">
        <v>17509</v>
      </c>
      <c r="K3381" t="s">
        <v>17510</v>
      </c>
      <c r="L3381">
        <v>50157</v>
      </c>
      <c r="M3381" t="s">
        <v>317</v>
      </c>
      <c r="N3381" s="1">
        <v>44931</v>
      </c>
      <c r="O3381" s="1">
        <v>44934</v>
      </c>
      <c r="P3381">
        <v>9</v>
      </c>
      <c r="Q3381">
        <v>1</v>
      </c>
      <c r="R3381" t="s">
        <v>40</v>
      </c>
      <c r="S3381">
        <v>3</v>
      </c>
      <c r="T3381">
        <v>0</v>
      </c>
      <c r="U3381">
        <v>3</v>
      </c>
      <c r="V3381">
        <v>669</v>
      </c>
      <c r="W3381" t="s">
        <v>54</v>
      </c>
      <c r="X3381" t="s">
        <v>17511</v>
      </c>
      <c r="Y3381" t="s">
        <v>65</v>
      </c>
      <c r="Z3381" s="1">
        <v>44907</v>
      </c>
      <c r="AA3381" s="2">
        <v>0.57391203703703708</v>
      </c>
      <c r="AB3381" s="2">
        <v>0.94914351851851853</v>
      </c>
      <c r="AC3381" t="s">
        <v>45</v>
      </c>
      <c r="AD3381" t="s">
        <v>44</v>
      </c>
      <c r="AE3381" t="s">
        <v>45</v>
      </c>
      <c r="AF3381">
        <v>223</v>
      </c>
    </row>
    <row r="3382" spans="1:32">
      <c r="A3382">
        <v>5363</v>
      </c>
      <c r="B3382">
        <v>4463</v>
      </c>
      <c r="C3382" t="s">
        <v>1367</v>
      </c>
      <c r="D3382" t="s">
        <v>2492</v>
      </c>
      <c r="E3382" t="s">
        <v>48</v>
      </c>
      <c r="F3382" t="s">
        <v>17512</v>
      </c>
      <c r="G3382" t="s">
        <v>17513</v>
      </c>
      <c r="H3382" t="s">
        <v>941</v>
      </c>
      <c r="I3382" s="1">
        <v>30709</v>
      </c>
      <c r="J3382" t="s">
        <v>17514</v>
      </c>
      <c r="K3382" t="s">
        <v>17515</v>
      </c>
      <c r="L3382">
        <v>43404</v>
      </c>
      <c r="M3382" t="s">
        <v>941</v>
      </c>
      <c r="N3382" s="1">
        <v>44637</v>
      </c>
      <c r="O3382" s="1">
        <v>44638</v>
      </c>
      <c r="P3382">
        <v>86</v>
      </c>
      <c r="Q3382">
        <v>4</v>
      </c>
      <c r="R3382" t="s">
        <v>63</v>
      </c>
      <c r="S3382">
        <v>2</v>
      </c>
      <c r="T3382">
        <v>2</v>
      </c>
      <c r="U3382">
        <v>1</v>
      </c>
      <c r="V3382">
        <v>88</v>
      </c>
      <c r="W3382" t="s">
        <v>41</v>
      </c>
      <c r="X3382" t="s">
        <v>17516</v>
      </c>
      <c r="Y3382" t="s">
        <v>65</v>
      </c>
      <c r="Z3382" s="1">
        <v>44625</v>
      </c>
      <c r="AA3382" s="2">
        <v>0.94063657407407408</v>
      </c>
      <c r="AB3382" s="2">
        <v>0.53847222222222224</v>
      </c>
      <c r="AC3382" t="s">
        <v>44</v>
      </c>
      <c r="AD3382" t="s">
        <v>45</v>
      </c>
      <c r="AE3382" t="s">
        <v>44</v>
      </c>
      <c r="AF3382">
        <v>88</v>
      </c>
    </row>
    <row r="3383" spans="1:32">
      <c r="A3383">
        <v>5364</v>
      </c>
      <c r="B3383">
        <v>4464</v>
      </c>
      <c r="C3383" t="s">
        <v>105</v>
      </c>
      <c r="D3383" t="s">
        <v>8414</v>
      </c>
      <c r="E3383" t="s">
        <v>48</v>
      </c>
      <c r="F3383" t="s">
        <v>17517</v>
      </c>
      <c r="G3383">
        <f>1-913-727-8445</f>
        <v>-10084</v>
      </c>
      <c r="H3383" t="s">
        <v>171</v>
      </c>
      <c r="I3383" s="1">
        <v>33632</v>
      </c>
      <c r="J3383" t="s">
        <v>17518</v>
      </c>
      <c r="K3383" t="s">
        <v>17519</v>
      </c>
      <c r="L3383">
        <v>88645</v>
      </c>
      <c r="M3383" t="s">
        <v>171</v>
      </c>
      <c r="N3383" s="1">
        <v>44621</v>
      </c>
      <c r="O3383" s="1">
        <v>44626</v>
      </c>
      <c r="P3383">
        <v>77</v>
      </c>
      <c r="Q3383">
        <v>4</v>
      </c>
      <c r="R3383" t="s">
        <v>63</v>
      </c>
      <c r="S3383">
        <v>1</v>
      </c>
      <c r="T3383">
        <v>2</v>
      </c>
      <c r="U3383">
        <v>5</v>
      </c>
      <c r="V3383">
        <v>325</v>
      </c>
      <c r="W3383" t="s">
        <v>54</v>
      </c>
      <c r="X3383" t="s">
        <v>17520</v>
      </c>
      <c r="Y3383" t="s">
        <v>65</v>
      </c>
      <c r="Z3383" s="1">
        <v>44587</v>
      </c>
      <c r="AA3383" s="2">
        <v>0.29244212962962962</v>
      </c>
      <c r="AB3383" s="2">
        <v>6.5057870370370363E-2</v>
      </c>
      <c r="AC3383" t="s">
        <v>45</v>
      </c>
      <c r="AD3383" t="s">
        <v>45</v>
      </c>
      <c r="AE3383" t="s">
        <v>45</v>
      </c>
      <c r="AF3383">
        <v>65</v>
      </c>
    </row>
    <row r="3384" spans="1:32">
      <c r="A3384">
        <v>5367</v>
      </c>
      <c r="B3384">
        <v>4467</v>
      </c>
      <c r="C3384" t="s">
        <v>963</v>
      </c>
      <c r="D3384" t="s">
        <v>10523</v>
      </c>
      <c r="E3384" t="s">
        <v>48</v>
      </c>
      <c r="F3384" t="s">
        <v>17521</v>
      </c>
      <c r="G3384" t="s">
        <v>17522</v>
      </c>
      <c r="H3384" t="s">
        <v>70</v>
      </c>
      <c r="I3384" s="1">
        <v>37309</v>
      </c>
      <c r="J3384" t="s">
        <v>17523</v>
      </c>
      <c r="K3384" t="s">
        <v>5792</v>
      </c>
      <c r="L3384">
        <v>85480</v>
      </c>
      <c r="M3384" t="s">
        <v>70</v>
      </c>
      <c r="N3384" s="1">
        <v>44925</v>
      </c>
      <c r="O3384" s="1">
        <v>44929</v>
      </c>
      <c r="P3384">
        <v>99</v>
      </c>
      <c r="Q3384">
        <v>4</v>
      </c>
      <c r="R3384" t="s">
        <v>40</v>
      </c>
      <c r="S3384">
        <v>1</v>
      </c>
      <c r="T3384">
        <v>0</v>
      </c>
      <c r="U3384">
        <v>4</v>
      </c>
      <c r="V3384">
        <v>836</v>
      </c>
      <c r="W3384" t="s">
        <v>41</v>
      </c>
      <c r="X3384" t="s">
        <v>17524</v>
      </c>
      <c r="Y3384" t="s">
        <v>43</v>
      </c>
      <c r="Z3384" s="1">
        <v>44912</v>
      </c>
      <c r="AA3384" s="2">
        <v>8.8773148148148143E-2</v>
      </c>
      <c r="AB3384" s="2">
        <v>0.15797453703703704</v>
      </c>
      <c r="AC3384" t="s">
        <v>45</v>
      </c>
      <c r="AD3384" t="s">
        <v>44</v>
      </c>
      <c r="AE3384" t="s">
        <v>44</v>
      </c>
      <c r="AF3384">
        <v>209</v>
      </c>
    </row>
    <row r="3385" spans="1:32">
      <c r="A3385">
        <v>5369</v>
      </c>
      <c r="B3385">
        <v>4469</v>
      </c>
      <c r="C3385" t="s">
        <v>391</v>
      </c>
      <c r="D3385" t="s">
        <v>7144</v>
      </c>
      <c r="E3385" t="s">
        <v>34</v>
      </c>
      <c r="F3385" t="s">
        <v>17525</v>
      </c>
      <c r="G3385">
        <v>2079615939</v>
      </c>
      <c r="H3385" t="s">
        <v>904</v>
      </c>
      <c r="I3385" s="1">
        <v>22310</v>
      </c>
      <c r="J3385" t="s">
        <v>17526</v>
      </c>
      <c r="K3385" t="s">
        <v>17527</v>
      </c>
      <c r="L3385">
        <v>60546</v>
      </c>
      <c r="M3385" t="s">
        <v>904</v>
      </c>
      <c r="N3385" s="1">
        <v>44892</v>
      </c>
      <c r="O3385" s="1">
        <v>44893</v>
      </c>
      <c r="P3385">
        <v>29</v>
      </c>
      <c r="Q3385">
        <v>2</v>
      </c>
      <c r="R3385" t="s">
        <v>63</v>
      </c>
      <c r="S3385">
        <v>1</v>
      </c>
      <c r="T3385">
        <v>2</v>
      </c>
      <c r="U3385">
        <v>1</v>
      </c>
      <c r="V3385">
        <v>63</v>
      </c>
      <c r="W3385" t="s">
        <v>54</v>
      </c>
      <c r="X3385" t="s">
        <v>17528</v>
      </c>
      <c r="Y3385" t="s">
        <v>81</v>
      </c>
      <c r="Z3385" s="1">
        <v>44861</v>
      </c>
      <c r="AA3385" s="2">
        <v>0.48174768518518518</v>
      </c>
      <c r="AB3385" s="2">
        <v>1.0902777777777777E-2</v>
      </c>
      <c r="AC3385" t="s">
        <v>45</v>
      </c>
      <c r="AD3385" t="s">
        <v>44</v>
      </c>
      <c r="AE3385" t="s">
        <v>45</v>
      </c>
      <c r="AF3385">
        <v>63</v>
      </c>
    </row>
    <row r="3386" spans="1:32">
      <c r="A3386">
        <v>5372</v>
      </c>
      <c r="B3386">
        <v>4472</v>
      </c>
      <c r="C3386" t="s">
        <v>1681</v>
      </c>
      <c r="D3386" t="s">
        <v>4410</v>
      </c>
      <c r="E3386" t="s">
        <v>34</v>
      </c>
      <c r="F3386" t="s">
        <v>17529</v>
      </c>
      <c r="G3386" t="s">
        <v>17530</v>
      </c>
      <c r="H3386" t="s">
        <v>457</v>
      </c>
      <c r="I3386" s="1">
        <v>18343</v>
      </c>
      <c r="J3386" t="s">
        <v>17531</v>
      </c>
      <c r="K3386" t="s">
        <v>5116</v>
      </c>
      <c r="L3386">
        <v>56529</v>
      </c>
      <c r="M3386" t="s">
        <v>457</v>
      </c>
      <c r="N3386" s="1">
        <v>44730</v>
      </c>
      <c r="O3386" s="1">
        <v>44731</v>
      </c>
      <c r="P3386">
        <v>31</v>
      </c>
      <c r="Q3386">
        <v>2</v>
      </c>
      <c r="R3386" t="s">
        <v>53</v>
      </c>
      <c r="S3386">
        <v>4</v>
      </c>
      <c r="T3386">
        <v>1</v>
      </c>
      <c r="U3386">
        <v>1</v>
      </c>
      <c r="V3386">
        <v>129</v>
      </c>
      <c r="W3386" t="s">
        <v>41</v>
      </c>
      <c r="X3386" t="s">
        <v>17532</v>
      </c>
      <c r="Y3386" t="s">
        <v>6</v>
      </c>
      <c r="Z3386" s="1">
        <v>44693</v>
      </c>
      <c r="AA3386" s="2">
        <v>0.55070601851851853</v>
      </c>
      <c r="AB3386" s="2">
        <v>0.13545138888888889</v>
      </c>
      <c r="AC3386" t="s">
        <v>45</v>
      </c>
      <c r="AD3386" t="s">
        <v>45</v>
      </c>
      <c r="AE3386" t="s">
        <v>44</v>
      </c>
      <c r="AF3386">
        <v>129</v>
      </c>
    </row>
    <row r="3387" spans="1:32">
      <c r="A3387">
        <v>5374</v>
      </c>
      <c r="B3387">
        <v>4474</v>
      </c>
      <c r="C3387" t="s">
        <v>628</v>
      </c>
      <c r="D3387" t="s">
        <v>970</v>
      </c>
      <c r="E3387" t="s">
        <v>34</v>
      </c>
      <c r="F3387" t="s">
        <v>17533</v>
      </c>
      <c r="G3387" t="s">
        <v>17534</v>
      </c>
      <c r="H3387" t="s">
        <v>1301</v>
      </c>
      <c r="I3387" s="1">
        <v>27560</v>
      </c>
      <c r="J3387" t="s">
        <v>17535</v>
      </c>
      <c r="K3387" t="s">
        <v>13053</v>
      </c>
      <c r="L3387">
        <v>50401</v>
      </c>
      <c r="M3387" t="s">
        <v>1301</v>
      </c>
      <c r="N3387" s="1">
        <v>44748</v>
      </c>
      <c r="O3387" s="1">
        <v>44749</v>
      </c>
      <c r="P3387">
        <v>78</v>
      </c>
      <c r="Q3387">
        <v>4</v>
      </c>
      <c r="R3387" t="s">
        <v>40</v>
      </c>
      <c r="S3387">
        <v>2</v>
      </c>
      <c r="T3387">
        <v>0</v>
      </c>
      <c r="U3387">
        <v>1</v>
      </c>
      <c r="V3387">
        <v>201</v>
      </c>
      <c r="W3387" t="s">
        <v>54</v>
      </c>
      <c r="X3387" t="s">
        <v>17536</v>
      </c>
      <c r="Y3387" t="s">
        <v>6</v>
      </c>
      <c r="Z3387" s="1">
        <v>44721</v>
      </c>
      <c r="AA3387" s="2">
        <v>0.63900462962962956</v>
      </c>
      <c r="AB3387" s="2">
        <v>0.47256944444444443</v>
      </c>
      <c r="AC3387" t="s">
        <v>45</v>
      </c>
      <c r="AD3387" t="s">
        <v>45</v>
      </c>
      <c r="AE3387" t="s">
        <v>44</v>
      </c>
      <c r="AF3387">
        <v>201</v>
      </c>
    </row>
    <row r="3388" spans="1:32">
      <c r="A3388">
        <v>5377</v>
      </c>
      <c r="B3388">
        <v>4477</v>
      </c>
      <c r="C3388" t="s">
        <v>364</v>
      </c>
      <c r="D3388" t="s">
        <v>83</v>
      </c>
      <c r="E3388" t="s">
        <v>48</v>
      </c>
      <c r="F3388" t="s">
        <v>17537</v>
      </c>
      <c r="G3388" t="s">
        <v>17538</v>
      </c>
      <c r="H3388" t="s">
        <v>94</v>
      </c>
      <c r="I3388" s="1">
        <v>37378</v>
      </c>
      <c r="J3388" t="s">
        <v>17539</v>
      </c>
      <c r="K3388" t="s">
        <v>17540</v>
      </c>
      <c r="L3388">
        <v>57574</v>
      </c>
      <c r="M3388" t="s">
        <v>94</v>
      </c>
      <c r="N3388" s="1">
        <v>44700</v>
      </c>
      <c r="O3388" s="1">
        <v>44702</v>
      </c>
      <c r="P3388">
        <v>46</v>
      </c>
      <c r="Q3388">
        <v>2</v>
      </c>
      <c r="R3388" t="s">
        <v>53</v>
      </c>
      <c r="S3388">
        <v>1</v>
      </c>
      <c r="T3388">
        <v>2</v>
      </c>
      <c r="U3388">
        <v>2</v>
      </c>
      <c r="V3388">
        <v>278</v>
      </c>
      <c r="W3388" t="s">
        <v>54</v>
      </c>
      <c r="X3388" t="s">
        <v>17541</v>
      </c>
      <c r="Y3388" t="s">
        <v>43</v>
      </c>
      <c r="Z3388" s="1">
        <v>44692</v>
      </c>
      <c r="AA3388" s="2">
        <v>0.66953703703703704</v>
      </c>
      <c r="AB3388" s="2">
        <v>0.36449074074074073</v>
      </c>
      <c r="AC3388" t="s">
        <v>45</v>
      </c>
      <c r="AD3388" t="s">
        <v>44</v>
      </c>
      <c r="AE3388" t="s">
        <v>44</v>
      </c>
      <c r="AF3388">
        <v>139</v>
      </c>
    </row>
    <row r="3389" spans="1:32">
      <c r="A3389">
        <v>5378</v>
      </c>
      <c r="B3389">
        <v>4478</v>
      </c>
      <c r="C3389" t="s">
        <v>371</v>
      </c>
      <c r="D3389" t="s">
        <v>768</v>
      </c>
      <c r="E3389" t="s">
        <v>48</v>
      </c>
      <c r="F3389" t="s">
        <v>17542</v>
      </c>
      <c r="G3389" t="s">
        <v>17543</v>
      </c>
      <c r="H3389" t="s">
        <v>272</v>
      </c>
      <c r="I3389" s="1">
        <v>29683</v>
      </c>
      <c r="J3389" t="s">
        <v>17544</v>
      </c>
      <c r="K3389" t="s">
        <v>17545</v>
      </c>
      <c r="L3389">
        <v>84098</v>
      </c>
      <c r="M3389" t="s">
        <v>272</v>
      </c>
      <c r="N3389" s="1">
        <v>44728</v>
      </c>
      <c r="O3389" s="1">
        <v>44731</v>
      </c>
      <c r="P3389">
        <v>68</v>
      </c>
      <c r="Q3389">
        <v>3</v>
      </c>
      <c r="R3389" t="s">
        <v>63</v>
      </c>
      <c r="S3389">
        <v>4</v>
      </c>
      <c r="T3389">
        <v>2</v>
      </c>
      <c r="U3389">
        <v>3</v>
      </c>
      <c r="V3389">
        <v>255</v>
      </c>
      <c r="W3389" t="s">
        <v>54</v>
      </c>
      <c r="X3389" t="s">
        <v>17546</v>
      </c>
      <c r="Y3389" t="s">
        <v>6</v>
      </c>
      <c r="Z3389" s="1">
        <v>44721</v>
      </c>
      <c r="AA3389" s="2">
        <v>0.16702546296296295</v>
      </c>
      <c r="AB3389" s="2">
        <v>1.894675925925926E-2</v>
      </c>
      <c r="AC3389" t="s">
        <v>45</v>
      </c>
      <c r="AD3389" t="s">
        <v>44</v>
      </c>
      <c r="AE3389" t="s">
        <v>45</v>
      </c>
      <c r="AF3389">
        <v>85</v>
      </c>
    </row>
    <row r="3390" spans="1:32">
      <c r="A3390">
        <v>5380</v>
      </c>
      <c r="B3390">
        <v>4480</v>
      </c>
      <c r="C3390" t="s">
        <v>602</v>
      </c>
      <c r="D3390" t="s">
        <v>8800</v>
      </c>
      <c r="E3390" t="s">
        <v>34</v>
      </c>
      <c r="F3390" t="s">
        <v>17547</v>
      </c>
      <c r="G3390" t="s">
        <v>17548</v>
      </c>
      <c r="H3390" t="s">
        <v>457</v>
      </c>
      <c r="I3390" s="1">
        <v>22252</v>
      </c>
      <c r="J3390" t="s">
        <v>17549</v>
      </c>
      <c r="K3390" t="s">
        <v>17550</v>
      </c>
      <c r="L3390">
        <v>23023</v>
      </c>
      <c r="M3390" t="s">
        <v>457</v>
      </c>
      <c r="N3390" s="1">
        <v>44887</v>
      </c>
      <c r="O3390" s="1">
        <v>44889</v>
      </c>
      <c r="P3390">
        <v>78</v>
      </c>
      <c r="Q3390">
        <v>4</v>
      </c>
      <c r="R3390" t="s">
        <v>40</v>
      </c>
      <c r="S3390">
        <v>1</v>
      </c>
      <c r="T3390">
        <v>2</v>
      </c>
      <c r="U3390">
        <v>2</v>
      </c>
      <c r="V3390">
        <v>490</v>
      </c>
      <c r="W3390" t="s">
        <v>41</v>
      </c>
      <c r="X3390" t="s">
        <v>17551</v>
      </c>
      <c r="Y3390" t="s">
        <v>6</v>
      </c>
      <c r="Z3390" s="1">
        <v>44877</v>
      </c>
      <c r="AA3390" s="2">
        <v>0.4840740740740741</v>
      </c>
      <c r="AB3390" s="2">
        <v>0.77423611111111112</v>
      </c>
      <c r="AC3390" t="s">
        <v>44</v>
      </c>
      <c r="AD3390" t="s">
        <v>44</v>
      </c>
      <c r="AE3390" t="s">
        <v>45</v>
      </c>
      <c r="AF3390">
        <v>245</v>
      </c>
    </row>
    <row r="3391" spans="1:32">
      <c r="A3391">
        <v>5383</v>
      </c>
      <c r="B3391">
        <v>4483</v>
      </c>
      <c r="C3391" t="s">
        <v>1503</v>
      </c>
      <c r="D3391" t="s">
        <v>348</v>
      </c>
      <c r="E3391" t="s">
        <v>34</v>
      </c>
      <c r="F3391" t="s">
        <v>17552</v>
      </c>
      <c r="G3391" t="s">
        <v>17553</v>
      </c>
      <c r="H3391" t="s">
        <v>330</v>
      </c>
      <c r="I3391" s="1">
        <v>16879</v>
      </c>
      <c r="J3391" t="s">
        <v>17554</v>
      </c>
      <c r="K3391" t="s">
        <v>17555</v>
      </c>
      <c r="L3391">
        <v>84061</v>
      </c>
      <c r="M3391" t="s">
        <v>330</v>
      </c>
      <c r="N3391" s="1">
        <v>44644</v>
      </c>
      <c r="O3391" s="1">
        <v>44649</v>
      </c>
      <c r="P3391">
        <v>57</v>
      </c>
      <c r="Q3391">
        <v>3</v>
      </c>
      <c r="R3391" t="s">
        <v>40</v>
      </c>
      <c r="S3391">
        <v>2</v>
      </c>
      <c r="T3391">
        <v>1</v>
      </c>
      <c r="U3391">
        <v>5</v>
      </c>
      <c r="V3391">
        <v>1170</v>
      </c>
      <c r="W3391" t="s">
        <v>41</v>
      </c>
      <c r="X3391" t="s">
        <v>17556</v>
      </c>
      <c r="Y3391" t="s">
        <v>81</v>
      </c>
      <c r="Z3391" s="1">
        <v>44636</v>
      </c>
      <c r="AA3391" s="2">
        <v>0.90501157407407407</v>
      </c>
      <c r="AB3391" s="2">
        <v>0.58123842592592589</v>
      </c>
      <c r="AC3391" t="s">
        <v>45</v>
      </c>
      <c r="AD3391" t="s">
        <v>45</v>
      </c>
      <c r="AE3391" t="s">
        <v>45</v>
      </c>
      <c r="AF3391">
        <v>234</v>
      </c>
    </row>
    <row r="3392" spans="1:32">
      <c r="A3392">
        <v>5385</v>
      </c>
      <c r="B3392">
        <v>4485</v>
      </c>
      <c r="C3392" t="s">
        <v>6557</v>
      </c>
      <c r="D3392" t="s">
        <v>7593</v>
      </c>
      <c r="E3392" t="s">
        <v>48</v>
      </c>
      <c r="F3392" t="s">
        <v>17557</v>
      </c>
      <c r="G3392">
        <v>8538076979</v>
      </c>
      <c r="H3392" t="s">
        <v>171</v>
      </c>
      <c r="I3392" s="1">
        <v>27200</v>
      </c>
      <c r="J3392" t="s">
        <v>17558</v>
      </c>
      <c r="K3392" t="s">
        <v>17559</v>
      </c>
      <c r="L3392">
        <v>66695</v>
      </c>
      <c r="M3392" t="s">
        <v>171</v>
      </c>
      <c r="N3392" s="1">
        <v>44637</v>
      </c>
      <c r="O3392" s="1">
        <v>44639</v>
      </c>
      <c r="P3392">
        <v>84</v>
      </c>
      <c r="Q3392">
        <v>4</v>
      </c>
      <c r="R3392" t="s">
        <v>40</v>
      </c>
      <c r="S3392">
        <v>2</v>
      </c>
      <c r="T3392">
        <v>2</v>
      </c>
      <c r="U3392">
        <v>2</v>
      </c>
      <c r="V3392">
        <v>490</v>
      </c>
      <c r="W3392" t="s">
        <v>41</v>
      </c>
      <c r="X3392" t="s">
        <v>17560</v>
      </c>
      <c r="Y3392" t="s">
        <v>81</v>
      </c>
      <c r="Z3392" s="1">
        <v>44632</v>
      </c>
      <c r="AA3392" s="2">
        <v>0.70480324074074074</v>
      </c>
      <c r="AB3392" s="2">
        <v>0.99458333333333337</v>
      </c>
      <c r="AC3392" t="s">
        <v>44</v>
      </c>
      <c r="AD3392" t="s">
        <v>44</v>
      </c>
      <c r="AE3392" t="s">
        <v>45</v>
      </c>
      <c r="AF3392">
        <v>245</v>
      </c>
    </row>
    <row r="3393" spans="1:32">
      <c r="A3393">
        <v>5386</v>
      </c>
      <c r="B3393">
        <v>4486</v>
      </c>
      <c r="C3393" t="s">
        <v>7413</v>
      </c>
      <c r="D3393" t="s">
        <v>977</v>
      </c>
      <c r="E3393" t="s">
        <v>48</v>
      </c>
      <c r="F3393" t="s">
        <v>17561</v>
      </c>
      <c r="G3393" t="s">
        <v>17562</v>
      </c>
      <c r="H3393" t="s">
        <v>164</v>
      </c>
      <c r="I3393" s="1">
        <v>27366</v>
      </c>
      <c r="J3393" t="s">
        <v>17563</v>
      </c>
      <c r="K3393" t="s">
        <v>17564</v>
      </c>
      <c r="L3393">
        <v>72410</v>
      </c>
      <c r="M3393" t="s">
        <v>164</v>
      </c>
      <c r="N3393" s="1">
        <v>44726</v>
      </c>
      <c r="O3393" s="1">
        <v>44730</v>
      </c>
      <c r="P3393">
        <v>48</v>
      </c>
      <c r="Q3393">
        <v>2</v>
      </c>
      <c r="R3393" t="s">
        <v>40</v>
      </c>
      <c r="S3393">
        <v>2</v>
      </c>
      <c r="T3393">
        <v>2</v>
      </c>
      <c r="U3393">
        <v>4</v>
      </c>
      <c r="V3393">
        <v>856</v>
      </c>
      <c r="W3393" t="s">
        <v>41</v>
      </c>
      <c r="X3393" t="s">
        <v>17565</v>
      </c>
      <c r="Y3393" t="s">
        <v>6</v>
      </c>
      <c r="Z3393" s="1">
        <v>44689</v>
      </c>
      <c r="AA3393" s="2">
        <v>0.75736111111111104</v>
      </c>
      <c r="AB3393" s="2">
        <v>0.23341435185185186</v>
      </c>
      <c r="AC3393" t="s">
        <v>44</v>
      </c>
      <c r="AD3393" t="s">
        <v>44</v>
      </c>
      <c r="AE3393" t="s">
        <v>44</v>
      </c>
      <c r="AF3393">
        <v>214</v>
      </c>
    </row>
    <row r="3394" spans="1:32">
      <c r="A3394">
        <v>5387</v>
      </c>
      <c r="B3394">
        <v>4487</v>
      </c>
      <c r="C3394" t="s">
        <v>3521</v>
      </c>
      <c r="D3394" t="s">
        <v>99</v>
      </c>
      <c r="E3394" t="s">
        <v>48</v>
      </c>
      <c r="F3394" t="s">
        <v>17566</v>
      </c>
      <c r="G3394" t="s">
        <v>17567</v>
      </c>
      <c r="H3394" t="s">
        <v>171</v>
      </c>
      <c r="I3394" s="1">
        <v>16921</v>
      </c>
      <c r="J3394" t="s">
        <v>17568</v>
      </c>
      <c r="K3394" t="s">
        <v>17569</v>
      </c>
      <c r="L3394">
        <v>96650</v>
      </c>
      <c r="M3394" t="s">
        <v>171</v>
      </c>
      <c r="N3394" s="1">
        <v>44912</v>
      </c>
      <c r="O3394" s="1">
        <v>44917</v>
      </c>
      <c r="P3394">
        <v>47</v>
      </c>
      <c r="Q3394">
        <v>2</v>
      </c>
      <c r="R3394" t="s">
        <v>63</v>
      </c>
      <c r="S3394">
        <v>3</v>
      </c>
      <c r="T3394">
        <v>2</v>
      </c>
      <c r="U3394">
        <v>5</v>
      </c>
      <c r="V3394">
        <v>305</v>
      </c>
      <c r="W3394" t="s">
        <v>41</v>
      </c>
      <c r="X3394" t="s">
        <v>17570</v>
      </c>
      <c r="Y3394" t="s">
        <v>6</v>
      </c>
      <c r="Z3394" s="1">
        <v>44879</v>
      </c>
      <c r="AA3394" s="2">
        <v>0.86591435185185184</v>
      </c>
      <c r="AB3394" s="2">
        <v>0.40736111111111112</v>
      </c>
      <c r="AC3394" t="s">
        <v>45</v>
      </c>
      <c r="AD3394" t="s">
        <v>45</v>
      </c>
      <c r="AE3394" t="s">
        <v>44</v>
      </c>
      <c r="AF3394">
        <v>61</v>
      </c>
    </row>
    <row r="3395" spans="1:32">
      <c r="A3395">
        <v>5389</v>
      </c>
      <c r="B3395">
        <v>4489</v>
      </c>
      <c r="C3395" t="s">
        <v>1796</v>
      </c>
      <c r="D3395" t="s">
        <v>75</v>
      </c>
      <c r="E3395" t="s">
        <v>48</v>
      </c>
      <c r="F3395" t="s">
        <v>17571</v>
      </c>
      <c r="G3395" t="s">
        <v>17572</v>
      </c>
      <c r="H3395" t="s">
        <v>217</v>
      </c>
      <c r="I3395" s="1">
        <v>21163</v>
      </c>
      <c r="J3395" t="s">
        <v>17573</v>
      </c>
      <c r="K3395" t="s">
        <v>5818</v>
      </c>
      <c r="L3395">
        <v>85258</v>
      </c>
      <c r="M3395" t="s">
        <v>217</v>
      </c>
      <c r="N3395" s="1">
        <v>44595</v>
      </c>
      <c r="O3395" s="1">
        <v>44597</v>
      </c>
      <c r="P3395">
        <v>32</v>
      </c>
      <c r="Q3395">
        <v>2</v>
      </c>
      <c r="R3395" t="s">
        <v>63</v>
      </c>
      <c r="S3395">
        <v>4</v>
      </c>
      <c r="T3395">
        <v>0</v>
      </c>
      <c r="U3395">
        <v>2</v>
      </c>
      <c r="V3395">
        <v>124</v>
      </c>
      <c r="W3395" t="s">
        <v>41</v>
      </c>
      <c r="X3395" t="s">
        <v>17574</v>
      </c>
      <c r="Y3395" t="s">
        <v>81</v>
      </c>
      <c r="Z3395" s="1">
        <v>44585</v>
      </c>
      <c r="AA3395" s="2">
        <v>4.2453703703703709E-2</v>
      </c>
      <c r="AB3395" s="2">
        <v>0.4629861111111111</v>
      </c>
      <c r="AC3395" t="s">
        <v>44</v>
      </c>
      <c r="AD3395" t="s">
        <v>44</v>
      </c>
      <c r="AE3395" t="s">
        <v>45</v>
      </c>
      <c r="AF3395">
        <v>62</v>
      </c>
    </row>
    <row r="3396" spans="1:32">
      <c r="A3396">
        <v>5390</v>
      </c>
      <c r="B3396">
        <v>4490</v>
      </c>
      <c r="C3396" t="s">
        <v>6674</v>
      </c>
      <c r="D3396" t="s">
        <v>7299</v>
      </c>
      <c r="E3396" t="s">
        <v>34</v>
      </c>
      <c r="F3396" t="s">
        <v>17575</v>
      </c>
      <c r="G3396" t="s">
        <v>17576</v>
      </c>
      <c r="H3396" t="s">
        <v>201</v>
      </c>
      <c r="I3396" s="1">
        <v>17737</v>
      </c>
      <c r="J3396" t="s">
        <v>17577</v>
      </c>
      <c r="K3396" t="s">
        <v>10826</v>
      </c>
      <c r="L3396">
        <v>64938</v>
      </c>
      <c r="M3396" t="s">
        <v>201</v>
      </c>
      <c r="N3396" s="1">
        <v>44605</v>
      </c>
      <c r="O3396" s="1">
        <v>44609</v>
      </c>
      <c r="P3396">
        <v>83</v>
      </c>
      <c r="Q3396">
        <v>4</v>
      </c>
      <c r="R3396" t="s">
        <v>63</v>
      </c>
      <c r="S3396">
        <v>3</v>
      </c>
      <c r="T3396">
        <v>1</v>
      </c>
      <c r="U3396">
        <v>4</v>
      </c>
      <c r="V3396">
        <v>292</v>
      </c>
      <c r="W3396" t="s">
        <v>41</v>
      </c>
      <c r="X3396" t="s">
        <v>17578</v>
      </c>
      <c r="Y3396" t="s">
        <v>43</v>
      </c>
      <c r="Z3396" s="1">
        <v>44569</v>
      </c>
      <c r="AA3396" s="2">
        <v>0.50997685185185182</v>
      </c>
      <c r="AB3396" s="2">
        <v>0.26480324074074074</v>
      </c>
      <c r="AC3396" t="s">
        <v>45</v>
      </c>
      <c r="AD3396" t="s">
        <v>45</v>
      </c>
      <c r="AE3396" t="s">
        <v>44</v>
      </c>
      <c r="AF3396">
        <v>73</v>
      </c>
    </row>
    <row r="3397" spans="1:32">
      <c r="A3397">
        <v>5391</v>
      </c>
      <c r="B3397">
        <v>4491</v>
      </c>
      <c r="C3397" t="s">
        <v>602</v>
      </c>
      <c r="D3397" t="s">
        <v>8800</v>
      </c>
      <c r="E3397" t="s">
        <v>48</v>
      </c>
      <c r="F3397" t="s">
        <v>17579</v>
      </c>
      <c r="G3397" t="s">
        <v>17580</v>
      </c>
      <c r="H3397" t="s">
        <v>37</v>
      </c>
      <c r="I3397" s="1">
        <v>37610</v>
      </c>
      <c r="J3397" t="s">
        <v>17581</v>
      </c>
      <c r="K3397" t="s">
        <v>11589</v>
      </c>
      <c r="L3397">
        <v>69960</v>
      </c>
      <c r="M3397" t="s">
        <v>37</v>
      </c>
      <c r="N3397" s="1">
        <v>44870</v>
      </c>
      <c r="O3397" s="1">
        <v>44872</v>
      </c>
      <c r="P3397">
        <v>85</v>
      </c>
      <c r="Q3397">
        <v>4</v>
      </c>
      <c r="R3397" t="s">
        <v>53</v>
      </c>
      <c r="S3397">
        <v>1</v>
      </c>
      <c r="T3397">
        <v>2</v>
      </c>
      <c r="U3397">
        <v>2</v>
      </c>
      <c r="V3397">
        <v>240</v>
      </c>
      <c r="W3397" t="s">
        <v>54</v>
      </c>
      <c r="X3397" t="s">
        <v>17582</v>
      </c>
      <c r="Y3397" t="s">
        <v>81</v>
      </c>
      <c r="Z3397" s="1">
        <v>44835</v>
      </c>
      <c r="AA3397" s="2">
        <v>0.1091550925925926</v>
      </c>
      <c r="AB3397" s="2">
        <v>0.2911111111111111</v>
      </c>
      <c r="AC3397" t="s">
        <v>44</v>
      </c>
      <c r="AD3397" t="s">
        <v>44</v>
      </c>
      <c r="AE3397" t="s">
        <v>44</v>
      </c>
      <c r="AF3397">
        <v>120</v>
      </c>
    </row>
    <row r="3398" spans="1:32">
      <c r="A3398">
        <v>5392</v>
      </c>
      <c r="B3398">
        <v>4492</v>
      </c>
      <c r="C3398" t="s">
        <v>305</v>
      </c>
      <c r="D3398" t="s">
        <v>3431</v>
      </c>
      <c r="E3398" t="s">
        <v>34</v>
      </c>
      <c r="F3398" t="s">
        <v>17583</v>
      </c>
      <c r="G3398" t="s">
        <v>17584</v>
      </c>
      <c r="H3398" t="s">
        <v>1301</v>
      </c>
      <c r="I3398" s="1">
        <v>29677</v>
      </c>
      <c r="J3398" t="s">
        <v>17585</v>
      </c>
      <c r="K3398" t="s">
        <v>17586</v>
      </c>
      <c r="L3398">
        <v>64703</v>
      </c>
      <c r="M3398" t="s">
        <v>1301</v>
      </c>
      <c r="N3398" s="1">
        <v>44888</v>
      </c>
      <c r="O3398" s="1">
        <v>44889</v>
      </c>
      <c r="P3398">
        <v>21</v>
      </c>
      <c r="Q3398">
        <v>1</v>
      </c>
      <c r="R3398" t="s">
        <v>40</v>
      </c>
      <c r="S3398">
        <v>2</v>
      </c>
      <c r="T3398">
        <v>0</v>
      </c>
      <c r="U3398">
        <v>1</v>
      </c>
      <c r="V3398">
        <v>237</v>
      </c>
      <c r="W3398" t="s">
        <v>54</v>
      </c>
      <c r="X3398" t="s">
        <v>17587</v>
      </c>
      <c r="Y3398" t="s">
        <v>43</v>
      </c>
      <c r="Z3398" s="1">
        <v>44865</v>
      </c>
      <c r="AA3398" s="2">
        <v>0.51935185185185184</v>
      </c>
      <c r="AB3398" s="2">
        <v>6.1342592592592594E-2</v>
      </c>
      <c r="AC3398" t="s">
        <v>45</v>
      </c>
      <c r="AD3398" t="s">
        <v>45</v>
      </c>
      <c r="AE3398" t="s">
        <v>45</v>
      </c>
      <c r="AF3398">
        <v>237</v>
      </c>
    </row>
    <row r="3399" spans="1:32">
      <c r="A3399">
        <v>5394</v>
      </c>
      <c r="B3399">
        <v>4494</v>
      </c>
      <c r="C3399" t="s">
        <v>4774</v>
      </c>
      <c r="D3399" t="s">
        <v>105</v>
      </c>
      <c r="E3399" t="s">
        <v>48</v>
      </c>
      <c r="F3399" t="s">
        <v>17588</v>
      </c>
      <c r="G3399" t="s">
        <v>17589</v>
      </c>
      <c r="H3399" t="s">
        <v>418</v>
      </c>
      <c r="I3399" s="1">
        <v>18001</v>
      </c>
      <c r="J3399" t="s">
        <v>17590</v>
      </c>
      <c r="K3399" t="s">
        <v>17591</v>
      </c>
      <c r="L3399">
        <v>36595</v>
      </c>
      <c r="M3399" t="s">
        <v>418</v>
      </c>
      <c r="N3399" s="1">
        <v>44756</v>
      </c>
      <c r="O3399" s="1">
        <v>44757</v>
      </c>
      <c r="P3399">
        <v>40</v>
      </c>
      <c r="Q3399">
        <v>2</v>
      </c>
      <c r="R3399" t="s">
        <v>53</v>
      </c>
      <c r="S3399">
        <v>3</v>
      </c>
      <c r="T3399">
        <v>2</v>
      </c>
      <c r="U3399">
        <v>1</v>
      </c>
      <c r="V3399">
        <v>125</v>
      </c>
      <c r="W3399" t="s">
        <v>54</v>
      </c>
      <c r="X3399" t="s">
        <v>17592</v>
      </c>
      <c r="Y3399" t="s">
        <v>65</v>
      </c>
      <c r="Z3399" s="1">
        <v>44720</v>
      </c>
      <c r="AA3399" s="2">
        <v>0.13870370370370369</v>
      </c>
      <c r="AB3399" s="2">
        <v>0.31156250000000002</v>
      </c>
      <c r="AC3399" t="s">
        <v>44</v>
      </c>
      <c r="AD3399" t="s">
        <v>45</v>
      </c>
      <c r="AE3399" t="s">
        <v>45</v>
      </c>
      <c r="AF3399">
        <v>125</v>
      </c>
    </row>
    <row r="3400" spans="1:32">
      <c r="A3400">
        <v>5395</v>
      </c>
      <c r="B3400">
        <v>4495</v>
      </c>
      <c r="C3400" t="s">
        <v>175</v>
      </c>
      <c r="D3400" t="s">
        <v>2587</v>
      </c>
      <c r="E3400" t="s">
        <v>48</v>
      </c>
      <c r="F3400" t="s">
        <v>17593</v>
      </c>
      <c r="G3400" t="s">
        <v>17594</v>
      </c>
      <c r="H3400" t="s">
        <v>317</v>
      </c>
      <c r="I3400" s="1">
        <v>29051</v>
      </c>
      <c r="J3400" t="s">
        <v>17595</v>
      </c>
      <c r="K3400" t="s">
        <v>17596</v>
      </c>
      <c r="L3400">
        <v>22430</v>
      </c>
      <c r="M3400" t="s">
        <v>317</v>
      </c>
      <c r="N3400" s="1">
        <v>44768</v>
      </c>
      <c r="O3400" s="1">
        <v>44771</v>
      </c>
      <c r="P3400">
        <v>24</v>
      </c>
      <c r="Q3400">
        <v>1</v>
      </c>
      <c r="R3400" t="s">
        <v>40</v>
      </c>
      <c r="S3400">
        <v>4</v>
      </c>
      <c r="T3400">
        <v>0</v>
      </c>
      <c r="U3400">
        <v>3</v>
      </c>
      <c r="V3400">
        <v>744</v>
      </c>
      <c r="W3400" t="s">
        <v>54</v>
      </c>
      <c r="X3400" t="s">
        <v>17597</v>
      </c>
      <c r="Y3400" t="s">
        <v>81</v>
      </c>
      <c r="Z3400" s="1">
        <v>44741</v>
      </c>
      <c r="AA3400" s="2">
        <v>0.9651967592592593</v>
      </c>
      <c r="AB3400" s="2">
        <v>0.10180555555555555</v>
      </c>
      <c r="AC3400" t="s">
        <v>44</v>
      </c>
      <c r="AD3400" t="s">
        <v>45</v>
      </c>
      <c r="AE3400" t="s">
        <v>44</v>
      </c>
      <c r="AF3400">
        <v>248</v>
      </c>
    </row>
    <row r="3401" spans="1:32">
      <c r="A3401">
        <v>5396</v>
      </c>
      <c r="B3401">
        <v>4496</v>
      </c>
      <c r="C3401" t="s">
        <v>828</v>
      </c>
      <c r="D3401" t="s">
        <v>3211</v>
      </c>
      <c r="E3401" t="s">
        <v>48</v>
      </c>
      <c r="F3401" t="s">
        <v>17598</v>
      </c>
      <c r="G3401" t="s">
        <v>17599</v>
      </c>
      <c r="H3401" t="s">
        <v>272</v>
      </c>
      <c r="I3401" s="1">
        <v>26561</v>
      </c>
      <c r="J3401" t="s">
        <v>17600</v>
      </c>
      <c r="K3401" t="s">
        <v>17601</v>
      </c>
      <c r="L3401">
        <v>20927</v>
      </c>
      <c r="M3401" t="s">
        <v>272</v>
      </c>
      <c r="N3401" s="1">
        <v>44928</v>
      </c>
      <c r="O3401" s="1">
        <v>44933</v>
      </c>
      <c r="P3401">
        <v>65</v>
      </c>
      <c r="Q3401">
        <v>3</v>
      </c>
      <c r="R3401" t="s">
        <v>63</v>
      </c>
      <c r="S3401">
        <v>4</v>
      </c>
      <c r="T3401">
        <v>0</v>
      </c>
      <c r="U3401">
        <v>5</v>
      </c>
      <c r="V3401">
        <v>450</v>
      </c>
      <c r="W3401" t="s">
        <v>54</v>
      </c>
      <c r="X3401" t="s">
        <v>17602</v>
      </c>
      <c r="Y3401" t="s">
        <v>81</v>
      </c>
      <c r="Z3401" s="1">
        <v>44899</v>
      </c>
      <c r="AA3401" s="2">
        <v>0.95863425925925927</v>
      </c>
      <c r="AB3401" s="2">
        <v>0.99877314814814822</v>
      </c>
      <c r="AC3401" t="s">
        <v>44</v>
      </c>
      <c r="AD3401" t="s">
        <v>45</v>
      </c>
      <c r="AE3401" t="s">
        <v>44</v>
      </c>
      <c r="AF3401">
        <v>90</v>
      </c>
    </row>
    <row r="3402" spans="1:32">
      <c r="A3402">
        <v>5397</v>
      </c>
      <c r="B3402">
        <v>4497</v>
      </c>
      <c r="C3402" t="s">
        <v>416</v>
      </c>
      <c r="D3402" t="s">
        <v>1368</v>
      </c>
      <c r="E3402" t="s">
        <v>34</v>
      </c>
      <c r="F3402" t="s">
        <v>17603</v>
      </c>
      <c r="G3402" t="s">
        <v>17604</v>
      </c>
      <c r="H3402" t="s">
        <v>37</v>
      </c>
      <c r="I3402" s="1">
        <v>15859</v>
      </c>
      <c r="J3402" t="s">
        <v>17605</v>
      </c>
      <c r="K3402" t="s">
        <v>17606</v>
      </c>
      <c r="L3402">
        <v>59742</v>
      </c>
      <c r="M3402" t="s">
        <v>37</v>
      </c>
      <c r="N3402" s="1">
        <v>44621</v>
      </c>
      <c r="O3402" s="1">
        <v>44624</v>
      </c>
      <c r="P3402">
        <v>87</v>
      </c>
      <c r="Q3402">
        <v>4</v>
      </c>
      <c r="R3402" t="s">
        <v>40</v>
      </c>
      <c r="S3402">
        <v>2</v>
      </c>
      <c r="T3402">
        <v>0</v>
      </c>
      <c r="U3402">
        <v>3</v>
      </c>
      <c r="V3402">
        <v>738</v>
      </c>
      <c r="W3402" t="s">
        <v>54</v>
      </c>
      <c r="X3402" t="s">
        <v>17607</v>
      </c>
      <c r="Y3402" t="s">
        <v>43</v>
      </c>
      <c r="Z3402" s="1">
        <v>44587</v>
      </c>
      <c r="AA3402" s="2">
        <v>0.38761574074074073</v>
      </c>
      <c r="AB3402" s="2">
        <v>0.62413194444444442</v>
      </c>
      <c r="AC3402" t="s">
        <v>44</v>
      </c>
      <c r="AD3402" t="s">
        <v>45</v>
      </c>
      <c r="AE3402" t="s">
        <v>44</v>
      </c>
      <c r="AF3402">
        <v>246</v>
      </c>
    </row>
    <row r="3403" spans="1:32">
      <c r="A3403">
        <v>5398</v>
      </c>
      <c r="B3403">
        <v>4498</v>
      </c>
      <c r="C3403" t="s">
        <v>409</v>
      </c>
      <c r="D3403" t="s">
        <v>2757</v>
      </c>
      <c r="E3403" t="s">
        <v>34</v>
      </c>
      <c r="F3403" t="s">
        <v>17608</v>
      </c>
      <c r="G3403" t="s">
        <v>17609</v>
      </c>
      <c r="H3403" t="s">
        <v>405</v>
      </c>
      <c r="I3403" s="1">
        <v>29109</v>
      </c>
      <c r="J3403" t="s">
        <v>17610</v>
      </c>
      <c r="K3403" t="s">
        <v>17611</v>
      </c>
      <c r="L3403">
        <v>75013</v>
      </c>
      <c r="M3403" t="s">
        <v>405</v>
      </c>
      <c r="N3403" s="1">
        <v>44633</v>
      </c>
      <c r="O3403" s="1">
        <v>44637</v>
      </c>
      <c r="P3403">
        <v>75</v>
      </c>
      <c r="Q3403">
        <v>3</v>
      </c>
      <c r="R3403" t="s">
        <v>40</v>
      </c>
      <c r="S3403">
        <v>4</v>
      </c>
      <c r="T3403">
        <v>0</v>
      </c>
      <c r="U3403">
        <v>4</v>
      </c>
      <c r="V3403">
        <v>968</v>
      </c>
      <c r="W3403" t="s">
        <v>54</v>
      </c>
      <c r="X3403" t="s">
        <v>17612</v>
      </c>
      <c r="Y3403" t="s">
        <v>43</v>
      </c>
      <c r="Z3403" s="1">
        <v>44615</v>
      </c>
      <c r="AA3403" s="2">
        <v>2.327546296296296E-2</v>
      </c>
      <c r="AB3403" s="2">
        <v>0.51263888888888887</v>
      </c>
      <c r="AC3403" t="s">
        <v>45</v>
      </c>
      <c r="AD3403" t="s">
        <v>44</v>
      </c>
      <c r="AE3403" t="s">
        <v>44</v>
      </c>
      <c r="AF3403">
        <v>242</v>
      </c>
    </row>
    <row r="3404" spans="1:32">
      <c r="A3404">
        <v>5401</v>
      </c>
      <c r="B3404">
        <v>4501</v>
      </c>
      <c r="C3404" t="s">
        <v>5955</v>
      </c>
      <c r="D3404" t="s">
        <v>3701</v>
      </c>
      <c r="E3404" t="s">
        <v>48</v>
      </c>
      <c r="F3404" t="s">
        <v>17613</v>
      </c>
      <c r="G3404">
        <v>8777214900</v>
      </c>
      <c r="H3404" t="s">
        <v>405</v>
      </c>
      <c r="I3404" s="1">
        <v>34585</v>
      </c>
      <c r="J3404" t="s">
        <v>17614</v>
      </c>
      <c r="K3404" t="s">
        <v>17615</v>
      </c>
      <c r="L3404">
        <v>97998</v>
      </c>
      <c r="M3404" t="s">
        <v>405</v>
      </c>
      <c r="N3404" s="1">
        <v>44662</v>
      </c>
      <c r="O3404" s="1">
        <v>44666</v>
      </c>
      <c r="P3404">
        <v>80</v>
      </c>
      <c r="Q3404">
        <v>4</v>
      </c>
      <c r="R3404" t="s">
        <v>63</v>
      </c>
      <c r="S3404">
        <v>2</v>
      </c>
      <c r="T3404">
        <v>2</v>
      </c>
      <c r="U3404">
        <v>4</v>
      </c>
      <c r="V3404">
        <v>252</v>
      </c>
      <c r="W3404" t="s">
        <v>41</v>
      </c>
      <c r="X3404" t="s">
        <v>17616</v>
      </c>
      <c r="Y3404" t="s">
        <v>81</v>
      </c>
      <c r="Z3404" s="1">
        <v>44636</v>
      </c>
      <c r="AA3404" s="2">
        <v>0.97446759259259252</v>
      </c>
      <c r="AB3404" s="2">
        <v>0.39855324074074078</v>
      </c>
      <c r="AC3404" t="s">
        <v>44</v>
      </c>
      <c r="AD3404" t="s">
        <v>44</v>
      </c>
      <c r="AE3404" t="s">
        <v>45</v>
      </c>
      <c r="AF3404">
        <v>63</v>
      </c>
    </row>
    <row r="3405" spans="1:32">
      <c r="A3405">
        <v>5403</v>
      </c>
      <c r="B3405">
        <v>4503</v>
      </c>
      <c r="C3405" t="s">
        <v>995</v>
      </c>
      <c r="D3405" t="s">
        <v>10303</v>
      </c>
      <c r="E3405" t="s">
        <v>34</v>
      </c>
      <c r="F3405" t="s">
        <v>17617</v>
      </c>
      <c r="G3405" t="s">
        <v>17618</v>
      </c>
      <c r="H3405" t="s">
        <v>122</v>
      </c>
      <c r="I3405" s="1">
        <v>35429</v>
      </c>
      <c r="J3405" t="s">
        <v>17619</v>
      </c>
      <c r="K3405" t="s">
        <v>17620</v>
      </c>
      <c r="L3405">
        <v>4131</v>
      </c>
      <c r="M3405" t="s">
        <v>122</v>
      </c>
      <c r="N3405" s="1">
        <v>44636</v>
      </c>
      <c r="O3405" s="1">
        <v>44637</v>
      </c>
      <c r="P3405">
        <v>97</v>
      </c>
      <c r="Q3405">
        <v>4</v>
      </c>
      <c r="R3405" t="s">
        <v>53</v>
      </c>
      <c r="S3405">
        <v>4</v>
      </c>
      <c r="T3405">
        <v>2</v>
      </c>
      <c r="U3405">
        <v>1</v>
      </c>
      <c r="V3405">
        <v>129</v>
      </c>
      <c r="W3405" t="s">
        <v>41</v>
      </c>
      <c r="X3405" t="s">
        <v>17621</v>
      </c>
      <c r="Y3405" t="s">
        <v>65</v>
      </c>
      <c r="Z3405" s="1">
        <v>44615</v>
      </c>
      <c r="AA3405" s="2">
        <v>0.41747685185185185</v>
      </c>
      <c r="AB3405" s="2">
        <v>0.74896990740740732</v>
      </c>
      <c r="AC3405" t="s">
        <v>44</v>
      </c>
      <c r="AD3405" t="s">
        <v>45</v>
      </c>
      <c r="AE3405" t="s">
        <v>45</v>
      </c>
      <c r="AF3405">
        <v>129</v>
      </c>
    </row>
    <row r="3406" spans="1:32">
      <c r="A3406">
        <v>5404</v>
      </c>
      <c r="B3406">
        <v>4504</v>
      </c>
      <c r="C3406" t="s">
        <v>3590</v>
      </c>
      <c r="D3406" t="s">
        <v>12746</v>
      </c>
      <c r="E3406" t="s">
        <v>48</v>
      </c>
      <c r="F3406" t="s">
        <v>17622</v>
      </c>
      <c r="G3406">
        <v>8977333480</v>
      </c>
      <c r="H3406" t="s">
        <v>60</v>
      </c>
      <c r="I3406" s="1">
        <v>36671</v>
      </c>
      <c r="J3406" t="s">
        <v>17623</v>
      </c>
      <c r="K3406" t="s">
        <v>17624</v>
      </c>
      <c r="L3406">
        <v>56287</v>
      </c>
      <c r="M3406" t="s">
        <v>60</v>
      </c>
      <c r="N3406" s="1">
        <v>44656</v>
      </c>
      <c r="O3406" s="1">
        <v>44661</v>
      </c>
      <c r="P3406">
        <v>18</v>
      </c>
      <c r="Q3406">
        <v>1</v>
      </c>
      <c r="R3406" t="s">
        <v>40</v>
      </c>
      <c r="S3406">
        <v>3</v>
      </c>
      <c r="T3406">
        <v>0</v>
      </c>
      <c r="U3406">
        <v>5</v>
      </c>
      <c r="V3406">
        <v>1160</v>
      </c>
      <c r="W3406" t="s">
        <v>41</v>
      </c>
      <c r="X3406" t="s">
        <v>17625</v>
      </c>
      <c r="Y3406" t="s">
        <v>65</v>
      </c>
      <c r="Z3406" s="1">
        <v>44631</v>
      </c>
      <c r="AA3406" s="2">
        <v>0.744074074074074</v>
      </c>
      <c r="AB3406" s="2">
        <v>0.97759259259259268</v>
      </c>
      <c r="AC3406" t="s">
        <v>45</v>
      </c>
      <c r="AD3406" t="s">
        <v>45</v>
      </c>
      <c r="AE3406" t="s">
        <v>44</v>
      </c>
      <c r="AF3406">
        <v>232</v>
      </c>
    </row>
    <row r="3407" spans="1:32">
      <c r="A3407">
        <v>5405</v>
      </c>
      <c r="B3407">
        <v>4505</v>
      </c>
      <c r="C3407" t="s">
        <v>112</v>
      </c>
      <c r="D3407" t="s">
        <v>11381</v>
      </c>
      <c r="E3407" t="s">
        <v>48</v>
      </c>
      <c r="F3407" t="s">
        <v>17626</v>
      </c>
      <c r="G3407">
        <f>1-925-389-9935</f>
        <v>-11248</v>
      </c>
      <c r="H3407" t="s">
        <v>225</v>
      </c>
      <c r="I3407" s="1">
        <v>35167</v>
      </c>
      <c r="J3407" t="s">
        <v>17627</v>
      </c>
      <c r="K3407" t="s">
        <v>17628</v>
      </c>
      <c r="L3407">
        <v>54898</v>
      </c>
      <c r="M3407" t="s">
        <v>225</v>
      </c>
      <c r="N3407" s="1">
        <v>44612</v>
      </c>
      <c r="O3407" s="1">
        <v>44615</v>
      </c>
      <c r="P3407">
        <v>13</v>
      </c>
      <c r="Q3407">
        <v>1</v>
      </c>
      <c r="R3407" t="s">
        <v>53</v>
      </c>
      <c r="S3407">
        <v>4</v>
      </c>
      <c r="T3407">
        <v>2</v>
      </c>
      <c r="U3407">
        <v>3</v>
      </c>
      <c r="V3407">
        <v>414</v>
      </c>
      <c r="W3407" t="s">
        <v>41</v>
      </c>
      <c r="X3407" t="s">
        <v>17629</v>
      </c>
      <c r="Y3407" t="s">
        <v>65</v>
      </c>
      <c r="Z3407" s="1">
        <v>44587</v>
      </c>
      <c r="AA3407" s="2">
        <v>0.30431712962962965</v>
      </c>
      <c r="AB3407" s="2">
        <v>0.2880787037037037</v>
      </c>
      <c r="AC3407" t="s">
        <v>44</v>
      </c>
      <c r="AD3407" t="s">
        <v>45</v>
      </c>
      <c r="AE3407" t="s">
        <v>44</v>
      </c>
      <c r="AF3407">
        <v>138</v>
      </c>
    </row>
    <row r="3408" spans="1:32">
      <c r="A3408">
        <v>5406</v>
      </c>
      <c r="B3408">
        <v>4506</v>
      </c>
      <c r="C3408" t="s">
        <v>229</v>
      </c>
      <c r="D3408" t="s">
        <v>1877</v>
      </c>
      <c r="E3408" t="s">
        <v>34</v>
      </c>
      <c r="F3408" t="s">
        <v>17630</v>
      </c>
      <c r="G3408" t="s">
        <v>17631</v>
      </c>
      <c r="H3408" t="s">
        <v>164</v>
      </c>
      <c r="I3408" s="1">
        <v>17491</v>
      </c>
      <c r="J3408" t="s">
        <v>17632</v>
      </c>
      <c r="K3408" t="s">
        <v>17633</v>
      </c>
      <c r="L3408">
        <v>45746</v>
      </c>
      <c r="M3408" t="s">
        <v>164</v>
      </c>
      <c r="N3408" s="1">
        <v>44589</v>
      </c>
      <c r="O3408" s="1">
        <v>44590</v>
      </c>
      <c r="P3408">
        <v>96</v>
      </c>
      <c r="Q3408">
        <v>4</v>
      </c>
      <c r="R3408" t="s">
        <v>40</v>
      </c>
      <c r="S3408">
        <v>2</v>
      </c>
      <c r="T3408">
        <v>1</v>
      </c>
      <c r="U3408">
        <v>1</v>
      </c>
      <c r="V3408">
        <v>241</v>
      </c>
      <c r="W3408" t="s">
        <v>41</v>
      </c>
      <c r="X3408" t="s">
        <v>17634</v>
      </c>
      <c r="Y3408" t="s">
        <v>81</v>
      </c>
      <c r="Z3408" s="1">
        <v>44583</v>
      </c>
      <c r="AA3408" s="2">
        <v>0.76549768518518524</v>
      </c>
      <c r="AB3408" s="2">
        <v>0.28688657407407409</v>
      </c>
      <c r="AC3408" t="s">
        <v>45</v>
      </c>
      <c r="AD3408" t="s">
        <v>45</v>
      </c>
      <c r="AE3408" t="s">
        <v>44</v>
      </c>
      <c r="AF3408">
        <v>241</v>
      </c>
    </row>
    <row r="3409" spans="1:32">
      <c r="A3409">
        <v>5407</v>
      </c>
      <c r="B3409">
        <v>4507</v>
      </c>
      <c r="C3409" t="s">
        <v>229</v>
      </c>
      <c r="D3409" t="s">
        <v>2002</v>
      </c>
      <c r="E3409" t="s">
        <v>34</v>
      </c>
      <c r="F3409" t="s">
        <v>17635</v>
      </c>
      <c r="G3409" t="s">
        <v>17636</v>
      </c>
      <c r="H3409" t="s">
        <v>309</v>
      </c>
      <c r="I3409" s="1">
        <v>26691</v>
      </c>
      <c r="J3409" t="s">
        <v>17637</v>
      </c>
      <c r="K3409" t="s">
        <v>17638</v>
      </c>
      <c r="L3409">
        <v>9380</v>
      </c>
      <c r="M3409" t="s">
        <v>309</v>
      </c>
      <c r="N3409" s="1">
        <v>44618</v>
      </c>
      <c r="O3409" s="1">
        <v>44619</v>
      </c>
      <c r="P3409">
        <v>66</v>
      </c>
      <c r="Q3409">
        <v>3</v>
      </c>
      <c r="R3409" t="s">
        <v>40</v>
      </c>
      <c r="S3409">
        <v>1</v>
      </c>
      <c r="T3409">
        <v>1</v>
      </c>
      <c r="U3409">
        <v>1</v>
      </c>
      <c r="V3409">
        <v>211</v>
      </c>
      <c r="W3409" t="s">
        <v>41</v>
      </c>
      <c r="X3409" t="s">
        <v>17639</v>
      </c>
      <c r="Y3409" t="s">
        <v>81</v>
      </c>
      <c r="Z3409" s="1">
        <v>44582</v>
      </c>
      <c r="AA3409" s="2">
        <v>0.67038194444444443</v>
      </c>
      <c r="AB3409" s="2">
        <v>9.4560185185185178E-2</v>
      </c>
      <c r="AC3409" t="s">
        <v>44</v>
      </c>
      <c r="AD3409" t="s">
        <v>45</v>
      </c>
      <c r="AE3409" t="s">
        <v>45</v>
      </c>
      <c r="AF3409">
        <v>211</v>
      </c>
    </row>
    <row r="3410" spans="1:32">
      <c r="A3410">
        <v>5408</v>
      </c>
      <c r="B3410">
        <v>4508</v>
      </c>
      <c r="C3410" t="s">
        <v>385</v>
      </c>
      <c r="D3410" t="s">
        <v>277</v>
      </c>
      <c r="E3410" t="s">
        <v>48</v>
      </c>
      <c r="F3410" t="s">
        <v>17640</v>
      </c>
      <c r="G3410" t="s">
        <v>17641</v>
      </c>
      <c r="H3410" t="s">
        <v>904</v>
      </c>
      <c r="I3410" s="1">
        <v>27933</v>
      </c>
      <c r="J3410" t="s">
        <v>17642</v>
      </c>
      <c r="K3410" t="s">
        <v>7887</v>
      </c>
      <c r="L3410">
        <v>34786</v>
      </c>
      <c r="M3410" t="s">
        <v>904</v>
      </c>
      <c r="N3410" s="1">
        <v>44808</v>
      </c>
      <c r="O3410" s="1">
        <v>44813</v>
      </c>
      <c r="P3410">
        <v>91</v>
      </c>
      <c r="Q3410">
        <v>4</v>
      </c>
      <c r="R3410" t="s">
        <v>53</v>
      </c>
      <c r="S3410">
        <v>1</v>
      </c>
      <c r="T3410">
        <v>0</v>
      </c>
      <c r="U3410">
        <v>5</v>
      </c>
      <c r="V3410">
        <v>620</v>
      </c>
      <c r="W3410" t="s">
        <v>41</v>
      </c>
      <c r="X3410" t="s">
        <v>17643</v>
      </c>
      <c r="Y3410" t="s">
        <v>43</v>
      </c>
      <c r="Z3410" s="1">
        <v>44772</v>
      </c>
      <c r="AA3410" s="2">
        <v>0.10629629629629629</v>
      </c>
      <c r="AB3410" s="2">
        <v>0.49879629629629635</v>
      </c>
      <c r="AC3410" t="s">
        <v>44</v>
      </c>
      <c r="AD3410" t="s">
        <v>45</v>
      </c>
      <c r="AE3410" t="s">
        <v>44</v>
      </c>
      <c r="AF3410">
        <v>124</v>
      </c>
    </row>
    <row r="3411" spans="1:32">
      <c r="A3411">
        <v>5409</v>
      </c>
      <c r="B3411">
        <v>4509</v>
      </c>
      <c r="C3411" t="s">
        <v>2616</v>
      </c>
      <c r="D3411" t="s">
        <v>4269</v>
      </c>
      <c r="E3411" t="s">
        <v>48</v>
      </c>
      <c r="F3411" t="s">
        <v>17644</v>
      </c>
      <c r="G3411" t="s">
        <v>17645</v>
      </c>
      <c r="H3411" t="s">
        <v>86</v>
      </c>
      <c r="I3411" s="1">
        <v>17537</v>
      </c>
      <c r="J3411" t="s">
        <v>17646</v>
      </c>
      <c r="K3411" t="s">
        <v>17647</v>
      </c>
      <c r="L3411">
        <v>10905</v>
      </c>
      <c r="M3411" t="s">
        <v>86</v>
      </c>
      <c r="N3411" s="1">
        <v>44870</v>
      </c>
      <c r="O3411" s="1">
        <v>44873</v>
      </c>
      <c r="P3411">
        <v>22</v>
      </c>
      <c r="Q3411">
        <v>1</v>
      </c>
      <c r="R3411" t="s">
        <v>53</v>
      </c>
      <c r="S3411">
        <v>3</v>
      </c>
      <c r="T3411">
        <v>1</v>
      </c>
      <c r="U3411">
        <v>3</v>
      </c>
      <c r="V3411">
        <v>420</v>
      </c>
      <c r="W3411" t="s">
        <v>54</v>
      </c>
      <c r="X3411" t="s">
        <v>17648</v>
      </c>
      <c r="Y3411" t="s">
        <v>43</v>
      </c>
      <c r="Z3411" s="1">
        <v>44846</v>
      </c>
      <c r="AA3411" s="2">
        <v>0.18167824074074077</v>
      </c>
      <c r="AB3411" s="2">
        <v>0.23208333333333334</v>
      </c>
      <c r="AC3411" t="s">
        <v>44</v>
      </c>
      <c r="AD3411" t="s">
        <v>45</v>
      </c>
      <c r="AE3411" t="s">
        <v>44</v>
      </c>
      <c r="AF3411">
        <v>140</v>
      </c>
    </row>
    <row r="3412" spans="1:32">
      <c r="A3412">
        <v>5414</v>
      </c>
      <c r="B3412">
        <v>4514</v>
      </c>
      <c r="C3412" t="s">
        <v>2219</v>
      </c>
      <c r="D3412" t="s">
        <v>402</v>
      </c>
      <c r="E3412" t="s">
        <v>34</v>
      </c>
      <c r="F3412" t="s">
        <v>17649</v>
      </c>
      <c r="G3412">
        <v>9163577056</v>
      </c>
      <c r="H3412" t="s">
        <v>457</v>
      </c>
      <c r="I3412" s="1">
        <v>25235</v>
      </c>
      <c r="J3412" t="s">
        <v>17650</v>
      </c>
      <c r="K3412" t="s">
        <v>17651</v>
      </c>
      <c r="L3412">
        <v>58047</v>
      </c>
      <c r="M3412" t="s">
        <v>457</v>
      </c>
      <c r="N3412" s="1">
        <v>44720</v>
      </c>
      <c r="O3412" s="1">
        <v>44725</v>
      </c>
      <c r="P3412">
        <v>77</v>
      </c>
      <c r="Q3412">
        <v>4</v>
      </c>
      <c r="R3412" t="s">
        <v>63</v>
      </c>
      <c r="S3412">
        <v>1</v>
      </c>
      <c r="T3412">
        <v>2</v>
      </c>
      <c r="U3412">
        <v>5</v>
      </c>
      <c r="V3412">
        <v>420</v>
      </c>
      <c r="W3412" t="s">
        <v>41</v>
      </c>
      <c r="X3412" t="s">
        <v>17652</v>
      </c>
      <c r="Y3412" t="s">
        <v>6</v>
      </c>
      <c r="Z3412" s="1">
        <v>44699</v>
      </c>
      <c r="AA3412" s="2">
        <v>0.66856481481481478</v>
      </c>
      <c r="AB3412" s="2">
        <v>0.40032407407407411</v>
      </c>
      <c r="AC3412" t="s">
        <v>45</v>
      </c>
      <c r="AD3412" t="s">
        <v>44</v>
      </c>
      <c r="AE3412" t="s">
        <v>45</v>
      </c>
      <c r="AF3412">
        <v>84</v>
      </c>
    </row>
    <row r="3413" spans="1:32">
      <c r="A3413">
        <v>5415</v>
      </c>
      <c r="B3413">
        <v>4515</v>
      </c>
      <c r="C3413" t="s">
        <v>1681</v>
      </c>
      <c r="D3413" t="s">
        <v>83</v>
      </c>
      <c r="E3413" t="s">
        <v>34</v>
      </c>
      <c r="F3413" t="s">
        <v>17653</v>
      </c>
      <c r="G3413" t="s">
        <v>17654</v>
      </c>
      <c r="H3413" t="s">
        <v>60</v>
      </c>
      <c r="I3413" s="1">
        <v>17587</v>
      </c>
      <c r="J3413" t="s">
        <v>17655</v>
      </c>
      <c r="K3413" t="s">
        <v>17656</v>
      </c>
      <c r="L3413">
        <v>88129</v>
      </c>
      <c r="M3413" t="s">
        <v>60</v>
      </c>
      <c r="N3413" s="1">
        <v>44642</v>
      </c>
      <c r="O3413" s="1">
        <v>44646</v>
      </c>
      <c r="P3413">
        <v>64</v>
      </c>
      <c r="Q3413">
        <v>3</v>
      </c>
      <c r="R3413" t="s">
        <v>53</v>
      </c>
      <c r="S3413">
        <v>4</v>
      </c>
      <c r="T3413">
        <v>0</v>
      </c>
      <c r="U3413">
        <v>4</v>
      </c>
      <c r="V3413">
        <v>600</v>
      </c>
      <c r="W3413" t="s">
        <v>54</v>
      </c>
      <c r="X3413" t="s">
        <v>17657</v>
      </c>
      <c r="Y3413" t="s">
        <v>81</v>
      </c>
      <c r="Z3413" s="1">
        <v>44634</v>
      </c>
      <c r="AA3413" s="2">
        <v>0.76575231481481476</v>
      </c>
      <c r="AB3413" s="2">
        <v>0.27328703703703705</v>
      </c>
      <c r="AC3413" t="s">
        <v>45</v>
      </c>
      <c r="AD3413" t="s">
        <v>45</v>
      </c>
      <c r="AE3413" t="s">
        <v>44</v>
      </c>
      <c r="AF3413">
        <v>150</v>
      </c>
    </row>
    <row r="3414" spans="1:32">
      <c r="A3414">
        <v>5417</v>
      </c>
      <c r="B3414">
        <v>4517</v>
      </c>
      <c r="C3414" t="s">
        <v>183</v>
      </c>
      <c r="D3414" t="s">
        <v>5985</v>
      </c>
      <c r="E3414" t="s">
        <v>34</v>
      </c>
      <c r="F3414" t="s">
        <v>17658</v>
      </c>
      <c r="G3414" t="s">
        <v>17659</v>
      </c>
      <c r="H3414" t="s">
        <v>330</v>
      </c>
      <c r="I3414" s="1">
        <v>29822</v>
      </c>
      <c r="J3414" t="s">
        <v>17660</v>
      </c>
      <c r="K3414" t="s">
        <v>17661</v>
      </c>
      <c r="L3414">
        <v>58446</v>
      </c>
      <c r="M3414" t="s">
        <v>330</v>
      </c>
      <c r="N3414" s="1">
        <v>44721</v>
      </c>
      <c r="O3414" s="1">
        <v>44722</v>
      </c>
      <c r="P3414">
        <v>6</v>
      </c>
      <c r="Q3414">
        <v>1</v>
      </c>
      <c r="R3414" t="s">
        <v>40</v>
      </c>
      <c r="S3414">
        <v>4</v>
      </c>
      <c r="T3414">
        <v>0</v>
      </c>
      <c r="U3414">
        <v>1</v>
      </c>
      <c r="V3414">
        <v>238</v>
      </c>
      <c r="W3414" t="s">
        <v>41</v>
      </c>
      <c r="X3414" t="s">
        <v>17662</v>
      </c>
      <c r="Y3414" t="s">
        <v>6</v>
      </c>
      <c r="Z3414" s="1">
        <v>44699</v>
      </c>
      <c r="AA3414" s="2">
        <v>0.74634259259259261</v>
      </c>
      <c r="AB3414" s="2">
        <v>0.40181712962962962</v>
      </c>
      <c r="AC3414" t="s">
        <v>45</v>
      </c>
      <c r="AD3414" t="s">
        <v>44</v>
      </c>
      <c r="AE3414" t="s">
        <v>44</v>
      </c>
      <c r="AF3414">
        <v>238</v>
      </c>
    </row>
    <row r="3415" spans="1:32">
      <c r="A3415">
        <v>5419</v>
      </c>
      <c r="B3415">
        <v>4519</v>
      </c>
      <c r="C3415" t="s">
        <v>4428</v>
      </c>
      <c r="D3415" t="s">
        <v>8220</v>
      </c>
      <c r="E3415" t="s">
        <v>48</v>
      </c>
      <c r="F3415" t="s">
        <v>17663</v>
      </c>
      <c r="G3415" t="s">
        <v>17664</v>
      </c>
      <c r="H3415" t="s">
        <v>272</v>
      </c>
      <c r="I3415" s="1">
        <v>30575</v>
      </c>
      <c r="J3415" t="s">
        <v>17665</v>
      </c>
      <c r="K3415" t="s">
        <v>13332</v>
      </c>
      <c r="L3415">
        <v>68309</v>
      </c>
      <c r="M3415" t="s">
        <v>272</v>
      </c>
      <c r="N3415" s="1">
        <v>44605</v>
      </c>
      <c r="O3415" s="1">
        <v>44606</v>
      </c>
      <c r="P3415">
        <v>87</v>
      </c>
      <c r="Q3415">
        <v>4</v>
      </c>
      <c r="R3415" t="s">
        <v>40</v>
      </c>
      <c r="S3415">
        <v>2</v>
      </c>
      <c r="T3415">
        <v>1</v>
      </c>
      <c r="U3415">
        <v>1</v>
      </c>
      <c r="V3415">
        <v>213</v>
      </c>
      <c r="W3415" t="s">
        <v>54</v>
      </c>
      <c r="X3415" t="s">
        <v>17666</v>
      </c>
      <c r="Y3415" t="s">
        <v>81</v>
      </c>
      <c r="Z3415" s="1">
        <v>44566</v>
      </c>
      <c r="AA3415" s="2">
        <v>0.1683449074074074</v>
      </c>
      <c r="AB3415" s="2">
        <v>0.27185185185185184</v>
      </c>
      <c r="AC3415" t="s">
        <v>45</v>
      </c>
      <c r="AD3415" t="s">
        <v>44</v>
      </c>
      <c r="AE3415" t="s">
        <v>45</v>
      </c>
      <c r="AF3415">
        <v>213</v>
      </c>
    </row>
    <row r="3416" spans="1:32">
      <c r="A3416">
        <v>5421</v>
      </c>
      <c r="B3416">
        <v>4521</v>
      </c>
      <c r="C3416" t="s">
        <v>1275</v>
      </c>
      <c r="D3416" t="s">
        <v>191</v>
      </c>
      <c r="E3416" t="s">
        <v>48</v>
      </c>
      <c r="F3416" t="s">
        <v>17667</v>
      </c>
      <c r="G3416" t="s">
        <v>17668</v>
      </c>
      <c r="H3416" t="s">
        <v>1301</v>
      </c>
      <c r="I3416" s="1">
        <v>19861</v>
      </c>
      <c r="J3416" t="s">
        <v>17669</v>
      </c>
      <c r="K3416" t="s">
        <v>17670</v>
      </c>
      <c r="L3416">
        <v>92610</v>
      </c>
      <c r="M3416" t="s">
        <v>1301</v>
      </c>
      <c r="N3416" s="1">
        <v>44585</v>
      </c>
      <c r="O3416" s="1">
        <v>44589</v>
      </c>
      <c r="P3416">
        <v>18</v>
      </c>
      <c r="Q3416">
        <v>1</v>
      </c>
      <c r="R3416" t="s">
        <v>40</v>
      </c>
      <c r="S3416">
        <v>3</v>
      </c>
      <c r="T3416">
        <v>0</v>
      </c>
      <c r="U3416">
        <v>4</v>
      </c>
      <c r="V3416">
        <v>980</v>
      </c>
      <c r="W3416" t="s">
        <v>54</v>
      </c>
      <c r="X3416" t="s">
        <v>17671</v>
      </c>
      <c r="Y3416" t="s">
        <v>65</v>
      </c>
      <c r="Z3416" s="1">
        <v>44575</v>
      </c>
      <c r="AA3416" s="2">
        <v>0.29946759259259259</v>
      </c>
      <c r="AB3416" s="2">
        <v>0.40039351851851851</v>
      </c>
      <c r="AC3416" t="s">
        <v>44</v>
      </c>
      <c r="AD3416" t="s">
        <v>44</v>
      </c>
      <c r="AE3416" t="s">
        <v>45</v>
      </c>
      <c r="AF3416">
        <v>245</v>
      </c>
    </row>
    <row r="3417" spans="1:32">
      <c r="A3417">
        <v>5422</v>
      </c>
      <c r="B3417">
        <v>4522</v>
      </c>
      <c r="C3417" t="s">
        <v>10507</v>
      </c>
      <c r="D3417" t="s">
        <v>3838</v>
      </c>
      <c r="E3417" t="s">
        <v>48</v>
      </c>
      <c r="F3417" t="s">
        <v>17672</v>
      </c>
      <c r="G3417" t="s">
        <v>17673</v>
      </c>
      <c r="H3417" t="s">
        <v>1301</v>
      </c>
      <c r="I3417" s="1">
        <v>37441</v>
      </c>
      <c r="J3417" t="s">
        <v>17674</v>
      </c>
      <c r="K3417" t="s">
        <v>17675</v>
      </c>
      <c r="L3417">
        <v>91435</v>
      </c>
      <c r="M3417" t="s">
        <v>1301</v>
      </c>
      <c r="N3417" s="1">
        <v>44672</v>
      </c>
      <c r="O3417" s="1">
        <v>44677</v>
      </c>
      <c r="P3417">
        <v>68</v>
      </c>
      <c r="Q3417">
        <v>3</v>
      </c>
      <c r="R3417" t="s">
        <v>63</v>
      </c>
      <c r="S3417">
        <v>1</v>
      </c>
      <c r="T3417">
        <v>0</v>
      </c>
      <c r="U3417">
        <v>5</v>
      </c>
      <c r="V3417">
        <v>325</v>
      </c>
      <c r="W3417" t="s">
        <v>54</v>
      </c>
      <c r="X3417" t="s">
        <v>17676</v>
      </c>
      <c r="Y3417" t="s">
        <v>81</v>
      </c>
      <c r="Z3417" s="1">
        <v>44641</v>
      </c>
      <c r="AA3417" s="2">
        <v>0.1846875</v>
      </c>
      <c r="AB3417" s="2">
        <v>0.49317129629629625</v>
      </c>
      <c r="AC3417" t="s">
        <v>45</v>
      </c>
      <c r="AD3417" t="s">
        <v>45</v>
      </c>
      <c r="AE3417" t="s">
        <v>45</v>
      </c>
      <c r="AF3417">
        <v>65</v>
      </c>
    </row>
    <row r="3418" spans="1:32">
      <c r="A3418">
        <v>5423</v>
      </c>
      <c r="B3418">
        <v>4523</v>
      </c>
      <c r="C3418" t="s">
        <v>1681</v>
      </c>
      <c r="D3418" t="s">
        <v>4152</v>
      </c>
      <c r="E3418" t="s">
        <v>48</v>
      </c>
      <c r="F3418" t="s">
        <v>17677</v>
      </c>
      <c r="G3418" t="s">
        <v>17678</v>
      </c>
      <c r="H3418" t="s">
        <v>725</v>
      </c>
      <c r="I3418" s="1">
        <v>18678</v>
      </c>
      <c r="J3418" t="s">
        <v>17679</v>
      </c>
      <c r="K3418" t="s">
        <v>17680</v>
      </c>
      <c r="L3418">
        <v>94121</v>
      </c>
      <c r="M3418" t="s">
        <v>725</v>
      </c>
      <c r="N3418" s="1">
        <v>44668</v>
      </c>
      <c r="O3418" s="1">
        <v>44673</v>
      </c>
      <c r="P3418">
        <v>29</v>
      </c>
      <c r="Q3418">
        <v>2</v>
      </c>
      <c r="R3418" t="s">
        <v>63</v>
      </c>
      <c r="S3418">
        <v>1</v>
      </c>
      <c r="T3418">
        <v>2</v>
      </c>
      <c r="U3418">
        <v>5</v>
      </c>
      <c r="V3418">
        <v>395</v>
      </c>
      <c r="W3418" t="s">
        <v>41</v>
      </c>
      <c r="X3418" t="s">
        <v>17681</v>
      </c>
      <c r="Y3418" t="s">
        <v>81</v>
      </c>
      <c r="Z3418" s="1">
        <v>44657</v>
      </c>
      <c r="AA3418" s="2">
        <v>4.9907407407407407E-2</v>
      </c>
      <c r="AB3418" s="2">
        <v>0.62432870370370364</v>
      </c>
      <c r="AC3418" t="s">
        <v>45</v>
      </c>
      <c r="AD3418" t="s">
        <v>44</v>
      </c>
      <c r="AE3418" t="s">
        <v>45</v>
      </c>
      <c r="AF3418">
        <v>79</v>
      </c>
    </row>
    <row r="3419" spans="1:32">
      <c r="A3419">
        <v>5424</v>
      </c>
      <c r="B3419">
        <v>4524</v>
      </c>
      <c r="C3419" t="s">
        <v>803</v>
      </c>
      <c r="D3419" t="s">
        <v>7551</v>
      </c>
      <c r="E3419" t="s">
        <v>48</v>
      </c>
      <c r="F3419" t="s">
        <v>17682</v>
      </c>
      <c r="G3419" t="s">
        <v>17683</v>
      </c>
      <c r="H3419" t="s">
        <v>171</v>
      </c>
      <c r="I3419" s="1">
        <v>36828</v>
      </c>
      <c r="J3419" t="s">
        <v>17684</v>
      </c>
      <c r="K3419" t="s">
        <v>17685</v>
      </c>
      <c r="L3419">
        <v>40838</v>
      </c>
      <c r="M3419" t="s">
        <v>171</v>
      </c>
      <c r="N3419" s="1">
        <v>44936</v>
      </c>
      <c r="O3419" s="1">
        <v>44940</v>
      </c>
      <c r="P3419">
        <v>24</v>
      </c>
      <c r="Q3419">
        <v>1</v>
      </c>
      <c r="R3419" t="s">
        <v>40</v>
      </c>
      <c r="S3419">
        <v>4</v>
      </c>
      <c r="T3419">
        <v>1</v>
      </c>
      <c r="U3419">
        <v>4</v>
      </c>
      <c r="V3419">
        <v>804</v>
      </c>
      <c r="W3419" t="s">
        <v>41</v>
      </c>
      <c r="X3419" t="s">
        <v>17686</v>
      </c>
      <c r="Y3419" t="s">
        <v>65</v>
      </c>
      <c r="Z3419" s="1">
        <v>44898</v>
      </c>
      <c r="AA3419" s="2">
        <v>0.41172453703703704</v>
      </c>
      <c r="AB3419" s="2">
        <v>0.77844907407407404</v>
      </c>
      <c r="AC3419" t="s">
        <v>44</v>
      </c>
      <c r="AD3419" t="s">
        <v>45</v>
      </c>
      <c r="AE3419" t="s">
        <v>44</v>
      </c>
      <c r="AF3419">
        <v>201</v>
      </c>
    </row>
    <row r="3420" spans="1:32">
      <c r="A3420">
        <v>5425</v>
      </c>
      <c r="B3420">
        <v>4525</v>
      </c>
      <c r="C3420" t="s">
        <v>98</v>
      </c>
      <c r="D3420" t="s">
        <v>57</v>
      </c>
      <c r="E3420" t="s">
        <v>48</v>
      </c>
      <c r="F3420" t="s">
        <v>17687</v>
      </c>
      <c r="G3420" t="s">
        <v>17688</v>
      </c>
      <c r="H3420" t="s">
        <v>457</v>
      </c>
      <c r="I3420" s="1">
        <v>26483</v>
      </c>
      <c r="J3420" t="s">
        <v>17689</v>
      </c>
      <c r="K3420" t="s">
        <v>17690</v>
      </c>
      <c r="L3420">
        <v>43102</v>
      </c>
      <c r="M3420" t="s">
        <v>457</v>
      </c>
      <c r="N3420" s="1">
        <v>44944</v>
      </c>
      <c r="O3420" s="1">
        <v>44947</v>
      </c>
      <c r="P3420">
        <v>18</v>
      </c>
      <c r="Q3420">
        <v>1</v>
      </c>
      <c r="R3420" t="s">
        <v>40</v>
      </c>
      <c r="S3420">
        <v>4</v>
      </c>
      <c r="T3420">
        <v>1</v>
      </c>
      <c r="U3420">
        <v>3</v>
      </c>
      <c r="V3420">
        <v>669</v>
      </c>
      <c r="W3420" t="s">
        <v>54</v>
      </c>
      <c r="X3420" t="s">
        <v>17691</v>
      </c>
      <c r="Y3420" t="s">
        <v>43</v>
      </c>
      <c r="Z3420" s="1">
        <v>44906</v>
      </c>
      <c r="AA3420" s="2">
        <v>0.45195601851851852</v>
      </c>
      <c r="AB3420" s="2">
        <v>0.53984953703703698</v>
      </c>
      <c r="AC3420" t="s">
        <v>44</v>
      </c>
      <c r="AD3420" t="s">
        <v>44</v>
      </c>
      <c r="AE3420" t="s">
        <v>45</v>
      </c>
      <c r="AF3420">
        <v>223</v>
      </c>
    </row>
    <row r="3421" spans="1:32">
      <c r="A3421">
        <v>5428</v>
      </c>
      <c r="B3421">
        <v>4528</v>
      </c>
      <c r="C3421" t="s">
        <v>1732</v>
      </c>
      <c r="D3421" t="s">
        <v>4152</v>
      </c>
      <c r="E3421" t="s">
        <v>34</v>
      </c>
      <c r="F3421" t="s">
        <v>17692</v>
      </c>
      <c r="G3421" t="s">
        <v>17693</v>
      </c>
      <c r="H3421" t="s">
        <v>309</v>
      </c>
      <c r="I3421" s="1">
        <v>27438</v>
      </c>
      <c r="J3421" t="s">
        <v>17694</v>
      </c>
      <c r="K3421" t="s">
        <v>17695</v>
      </c>
      <c r="L3421">
        <v>88624</v>
      </c>
      <c r="M3421" t="s">
        <v>309</v>
      </c>
      <c r="N3421" s="1">
        <v>44694</v>
      </c>
      <c r="O3421" s="1">
        <v>44695</v>
      </c>
      <c r="P3421">
        <v>39</v>
      </c>
      <c r="Q3421">
        <v>2</v>
      </c>
      <c r="R3421" t="s">
        <v>40</v>
      </c>
      <c r="S3421">
        <v>1</v>
      </c>
      <c r="T3421">
        <v>2</v>
      </c>
      <c r="U3421">
        <v>1</v>
      </c>
      <c r="V3421">
        <v>246</v>
      </c>
      <c r="W3421" t="s">
        <v>41</v>
      </c>
      <c r="X3421" t="s">
        <v>17696</v>
      </c>
      <c r="Y3421" t="s">
        <v>65</v>
      </c>
      <c r="Z3421" s="1">
        <v>44673</v>
      </c>
      <c r="AA3421" s="2">
        <v>0.45682870370370371</v>
      </c>
      <c r="AB3421" s="2">
        <v>0.53184027777777776</v>
      </c>
      <c r="AC3421" t="s">
        <v>45</v>
      </c>
      <c r="AD3421" t="s">
        <v>45</v>
      </c>
      <c r="AE3421" t="s">
        <v>44</v>
      </c>
      <c r="AF3421">
        <v>246</v>
      </c>
    </row>
    <row r="3422" spans="1:32">
      <c r="A3422">
        <v>5429</v>
      </c>
      <c r="B3422">
        <v>4529</v>
      </c>
      <c r="C3422" t="s">
        <v>17697</v>
      </c>
      <c r="D3422" t="s">
        <v>13905</v>
      </c>
      <c r="E3422" t="s">
        <v>34</v>
      </c>
      <c r="F3422" t="s">
        <v>17698</v>
      </c>
      <c r="G3422" t="s">
        <v>17699</v>
      </c>
      <c r="H3422" t="s">
        <v>171</v>
      </c>
      <c r="I3422" s="1">
        <v>22046</v>
      </c>
      <c r="J3422" t="s">
        <v>17700</v>
      </c>
      <c r="K3422" t="s">
        <v>17701</v>
      </c>
      <c r="L3422">
        <v>74176</v>
      </c>
      <c r="M3422" t="s">
        <v>171</v>
      </c>
      <c r="N3422" s="1">
        <v>44617</v>
      </c>
      <c r="O3422" s="1">
        <v>44621</v>
      </c>
      <c r="P3422">
        <v>59</v>
      </c>
      <c r="Q3422">
        <v>3</v>
      </c>
      <c r="R3422" t="s">
        <v>63</v>
      </c>
      <c r="S3422">
        <v>4</v>
      </c>
      <c r="T3422">
        <v>0</v>
      </c>
      <c r="U3422">
        <v>4</v>
      </c>
      <c r="V3422">
        <v>276</v>
      </c>
      <c r="W3422" t="s">
        <v>41</v>
      </c>
      <c r="X3422" t="s">
        <v>17702</v>
      </c>
      <c r="Y3422" t="s">
        <v>43</v>
      </c>
      <c r="Z3422" s="1">
        <v>44611</v>
      </c>
      <c r="AA3422" s="2">
        <v>0.83520833333333344</v>
      </c>
      <c r="AB3422" s="2">
        <v>0.49783564814814812</v>
      </c>
      <c r="AC3422" t="s">
        <v>44</v>
      </c>
      <c r="AD3422" t="s">
        <v>45</v>
      </c>
      <c r="AE3422" t="s">
        <v>45</v>
      </c>
      <c r="AF3422">
        <v>69</v>
      </c>
    </row>
    <row r="3423" spans="1:32">
      <c r="A3423">
        <v>5430</v>
      </c>
      <c r="B3423">
        <v>4530</v>
      </c>
      <c r="C3423" t="s">
        <v>340</v>
      </c>
      <c r="D3423" t="s">
        <v>11381</v>
      </c>
      <c r="E3423" t="s">
        <v>34</v>
      </c>
      <c r="F3423" t="s">
        <v>17703</v>
      </c>
      <c r="G3423" t="s">
        <v>17704</v>
      </c>
      <c r="H3423" t="s">
        <v>122</v>
      </c>
      <c r="I3423" s="1">
        <v>26587</v>
      </c>
      <c r="J3423" t="s">
        <v>17705</v>
      </c>
      <c r="K3423" t="s">
        <v>17706</v>
      </c>
      <c r="L3423">
        <v>76223</v>
      </c>
      <c r="M3423" t="s">
        <v>122</v>
      </c>
      <c r="N3423" s="1">
        <v>44675</v>
      </c>
      <c r="O3423" s="1">
        <v>44677</v>
      </c>
      <c r="P3423">
        <v>20</v>
      </c>
      <c r="Q3423">
        <v>1</v>
      </c>
      <c r="R3423" t="s">
        <v>63</v>
      </c>
      <c r="S3423">
        <v>3</v>
      </c>
      <c r="T3423">
        <v>1</v>
      </c>
      <c r="U3423">
        <v>2</v>
      </c>
      <c r="V3423">
        <v>148</v>
      </c>
      <c r="W3423" t="s">
        <v>41</v>
      </c>
      <c r="X3423" t="s">
        <v>17707</v>
      </c>
      <c r="Y3423" t="s">
        <v>65</v>
      </c>
      <c r="Z3423" s="1">
        <v>44640</v>
      </c>
      <c r="AA3423" s="2">
        <v>0.80589120370370371</v>
      </c>
      <c r="AB3423" s="2">
        <v>0.89576388888888892</v>
      </c>
      <c r="AC3423" t="s">
        <v>45</v>
      </c>
      <c r="AD3423" t="s">
        <v>44</v>
      </c>
      <c r="AE3423" t="s">
        <v>44</v>
      </c>
      <c r="AF3423">
        <v>74</v>
      </c>
    </row>
    <row r="3424" spans="1:32">
      <c r="A3424">
        <v>5431</v>
      </c>
      <c r="B3424">
        <v>4531</v>
      </c>
      <c r="C3424" t="s">
        <v>469</v>
      </c>
      <c r="D3424" t="s">
        <v>768</v>
      </c>
      <c r="E3424" t="s">
        <v>48</v>
      </c>
      <c r="F3424" t="s">
        <v>17708</v>
      </c>
      <c r="G3424" t="s">
        <v>17709</v>
      </c>
      <c r="H3424" t="s">
        <v>129</v>
      </c>
      <c r="I3424" s="1">
        <v>30925</v>
      </c>
      <c r="J3424" t="s">
        <v>17710</v>
      </c>
      <c r="K3424" t="s">
        <v>17711</v>
      </c>
      <c r="L3424">
        <v>56641</v>
      </c>
      <c r="M3424" t="s">
        <v>129</v>
      </c>
      <c r="N3424" s="1">
        <v>44889</v>
      </c>
      <c r="O3424" s="1">
        <v>44892</v>
      </c>
      <c r="P3424">
        <v>69</v>
      </c>
      <c r="Q3424">
        <v>3</v>
      </c>
      <c r="R3424" t="s">
        <v>40</v>
      </c>
      <c r="S3424">
        <v>2</v>
      </c>
      <c r="T3424">
        <v>0</v>
      </c>
      <c r="U3424">
        <v>3</v>
      </c>
      <c r="V3424">
        <v>645</v>
      </c>
      <c r="W3424" t="s">
        <v>41</v>
      </c>
      <c r="X3424" t="s">
        <v>17712</v>
      </c>
      <c r="Y3424" t="s">
        <v>43</v>
      </c>
      <c r="Z3424" s="1">
        <v>44876</v>
      </c>
      <c r="AA3424" s="2">
        <v>0.15259259259259259</v>
      </c>
      <c r="AB3424" s="2">
        <v>0.44917824074074075</v>
      </c>
      <c r="AC3424" t="s">
        <v>44</v>
      </c>
      <c r="AD3424" t="s">
        <v>45</v>
      </c>
      <c r="AE3424" t="s">
        <v>44</v>
      </c>
      <c r="AF3424">
        <v>215</v>
      </c>
    </row>
    <row r="3425" spans="1:32">
      <c r="A3425">
        <v>5432</v>
      </c>
      <c r="B3425">
        <v>4532</v>
      </c>
      <c r="C3425" t="s">
        <v>17713</v>
      </c>
      <c r="D3425" t="s">
        <v>8603</v>
      </c>
      <c r="E3425" t="s">
        <v>34</v>
      </c>
      <c r="F3425" t="s">
        <v>17714</v>
      </c>
      <c r="G3425" t="s">
        <v>17715</v>
      </c>
      <c r="H3425" t="s">
        <v>423</v>
      </c>
      <c r="I3425" s="1">
        <v>32675</v>
      </c>
      <c r="J3425" t="s">
        <v>17716</v>
      </c>
      <c r="K3425" t="s">
        <v>17717</v>
      </c>
      <c r="L3425">
        <v>13993</v>
      </c>
      <c r="M3425" t="s">
        <v>423</v>
      </c>
      <c r="N3425" s="1">
        <v>44633</v>
      </c>
      <c r="O3425" s="1">
        <v>44637</v>
      </c>
      <c r="P3425">
        <v>64</v>
      </c>
      <c r="Q3425">
        <v>3</v>
      </c>
      <c r="R3425" t="s">
        <v>53</v>
      </c>
      <c r="S3425">
        <v>1</v>
      </c>
      <c r="T3425">
        <v>0</v>
      </c>
      <c r="U3425">
        <v>4</v>
      </c>
      <c r="V3425">
        <v>560</v>
      </c>
      <c r="W3425" t="s">
        <v>41</v>
      </c>
      <c r="X3425" t="s">
        <v>17718</v>
      </c>
      <c r="Y3425" t="s">
        <v>65</v>
      </c>
      <c r="Z3425" s="1">
        <v>44617</v>
      </c>
      <c r="AA3425" s="2">
        <v>0.59623842592592591</v>
      </c>
      <c r="AB3425" s="2">
        <v>9.9282407407407403E-2</v>
      </c>
      <c r="AC3425" t="s">
        <v>45</v>
      </c>
      <c r="AD3425" t="s">
        <v>44</v>
      </c>
      <c r="AE3425" t="s">
        <v>44</v>
      </c>
      <c r="AF3425">
        <v>140</v>
      </c>
    </row>
    <row r="3426" spans="1:32">
      <c r="A3426">
        <v>5434</v>
      </c>
      <c r="B3426">
        <v>4534</v>
      </c>
      <c r="C3426" t="s">
        <v>461</v>
      </c>
      <c r="D3426" t="s">
        <v>91</v>
      </c>
      <c r="E3426" t="s">
        <v>48</v>
      </c>
      <c r="F3426" t="s">
        <v>17719</v>
      </c>
      <c r="G3426" t="s">
        <v>17720</v>
      </c>
      <c r="H3426" t="s">
        <v>129</v>
      </c>
      <c r="I3426" s="1">
        <v>36707</v>
      </c>
      <c r="J3426" t="s">
        <v>17721</v>
      </c>
      <c r="K3426" t="s">
        <v>17722</v>
      </c>
      <c r="L3426">
        <v>16274</v>
      </c>
      <c r="M3426" t="s">
        <v>129</v>
      </c>
      <c r="N3426" s="1">
        <v>44810</v>
      </c>
      <c r="O3426" s="1">
        <v>44815</v>
      </c>
      <c r="P3426">
        <v>72</v>
      </c>
      <c r="Q3426">
        <v>3</v>
      </c>
      <c r="R3426" t="s">
        <v>40</v>
      </c>
      <c r="S3426">
        <v>4</v>
      </c>
      <c r="T3426">
        <v>1</v>
      </c>
      <c r="U3426">
        <v>5</v>
      </c>
      <c r="V3426">
        <v>1070</v>
      </c>
      <c r="W3426" t="s">
        <v>54</v>
      </c>
      <c r="X3426" t="s">
        <v>17723</v>
      </c>
      <c r="Y3426" t="s">
        <v>65</v>
      </c>
      <c r="Z3426" s="1">
        <v>44805</v>
      </c>
      <c r="AA3426" s="2">
        <v>0.81534722222222233</v>
      </c>
      <c r="AB3426" s="2">
        <v>6.8726851851851858E-2</v>
      </c>
      <c r="AC3426" t="s">
        <v>44</v>
      </c>
      <c r="AD3426" t="s">
        <v>44</v>
      </c>
      <c r="AE3426" t="s">
        <v>45</v>
      </c>
      <c r="AF3426">
        <v>214</v>
      </c>
    </row>
    <row r="3427" spans="1:32">
      <c r="A3427">
        <v>5436</v>
      </c>
      <c r="B3427">
        <v>4536</v>
      </c>
      <c r="C3427" t="s">
        <v>5304</v>
      </c>
      <c r="D3427" t="s">
        <v>10189</v>
      </c>
      <c r="E3427" t="s">
        <v>34</v>
      </c>
      <c r="F3427" t="s">
        <v>17724</v>
      </c>
      <c r="G3427" t="s">
        <v>17725</v>
      </c>
      <c r="H3427" t="s">
        <v>179</v>
      </c>
      <c r="I3427" s="1">
        <v>20101</v>
      </c>
      <c r="J3427" t="s">
        <v>17726</v>
      </c>
      <c r="K3427" t="s">
        <v>17727</v>
      </c>
      <c r="L3427">
        <v>2059</v>
      </c>
      <c r="M3427" t="s">
        <v>179</v>
      </c>
      <c r="N3427" s="1">
        <v>44600</v>
      </c>
      <c r="O3427" s="1">
        <v>44602</v>
      </c>
      <c r="P3427">
        <v>40</v>
      </c>
      <c r="Q3427">
        <v>2</v>
      </c>
      <c r="R3427" t="s">
        <v>53</v>
      </c>
      <c r="S3427">
        <v>2</v>
      </c>
      <c r="T3427">
        <v>2</v>
      </c>
      <c r="U3427">
        <v>2</v>
      </c>
      <c r="V3427">
        <v>300</v>
      </c>
      <c r="W3427" t="s">
        <v>54</v>
      </c>
      <c r="X3427" t="s">
        <v>17728</v>
      </c>
      <c r="Y3427" t="s">
        <v>65</v>
      </c>
      <c r="Z3427" s="1">
        <v>44580</v>
      </c>
      <c r="AA3427" s="2">
        <v>9.6180555555555561E-2</v>
      </c>
      <c r="AB3427" s="2">
        <v>0.50784722222222223</v>
      </c>
      <c r="AC3427" t="s">
        <v>44</v>
      </c>
      <c r="AD3427" t="s">
        <v>44</v>
      </c>
      <c r="AE3427" t="s">
        <v>45</v>
      </c>
      <c r="AF3427">
        <v>150</v>
      </c>
    </row>
    <row r="3428" spans="1:32">
      <c r="A3428">
        <v>5437</v>
      </c>
      <c r="B3428">
        <v>4537</v>
      </c>
      <c r="C3428" t="s">
        <v>2444</v>
      </c>
      <c r="D3428" t="s">
        <v>1709</v>
      </c>
      <c r="E3428" t="s">
        <v>34</v>
      </c>
      <c r="F3428" t="s">
        <v>17729</v>
      </c>
      <c r="G3428" t="s">
        <v>17730</v>
      </c>
      <c r="H3428" t="s">
        <v>115</v>
      </c>
      <c r="I3428" s="1">
        <v>26157</v>
      </c>
      <c r="J3428" t="s">
        <v>17731</v>
      </c>
      <c r="K3428" t="s">
        <v>8239</v>
      </c>
      <c r="L3428">
        <v>75831</v>
      </c>
      <c r="M3428" t="s">
        <v>115</v>
      </c>
      <c r="N3428" s="1">
        <v>44584</v>
      </c>
      <c r="O3428" s="1">
        <v>44589</v>
      </c>
      <c r="P3428">
        <v>39</v>
      </c>
      <c r="Q3428">
        <v>2</v>
      </c>
      <c r="R3428" t="s">
        <v>40</v>
      </c>
      <c r="S3428">
        <v>4</v>
      </c>
      <c r="T3428">
        <v>1</v>
      </c>
      <c r="U3428">
        <v>5</v>
      </c>
      <c r="V3428">
        <v>1125</v>
      </c>
      <c r="W3428" t="s">
        <v>41</v>
      </c>
      <c r="X3428" t="s">
        <v>17732</v>
      </c>
      <c r="Y3428" t="s">
        <v>43</v>
      </c>
      <c r="Z3428" s="1">
        <v>44569</v>
      </c>
      <c r="AA3428" s="2">
        <v>0.64153935185185185</v>
      </c>
      <c r="AB3428" s="2">
        <v>0.55795138888888884</v>
      </c>
      <c r="AC3428" t="s">
        <v>45</v>
      </c>
      <c r="AD3428" t="s">
        <v>45</v>
      </c>
      <c r="AE3428" t="s">
        <v>45</v>
      </c>
      <c r="AF3428">
        <v>225</v>
      </c>
    </row>
    <row r="3429" spans="1:32">
      <c r="A3429">
        <v>5438</v>
      </c>
      <c r="B3429">
        <v>4538</v>
      </c>
      <c r="C3429" t="s">
        <v>5955</v>
      </c>
      <c r="D3429" t="s">
        <v>1234</v>
      </c>
      <c r="E3429" t="s">
        <v>34</v>
      </c>
      <c r="F3429" t="s">
        <v>17733</v>
      </c>
      <c r="G3429" t="s">
        <v>17734</v>
      </c>
      <c r="H3429" t="s">
        <v>280</v>
      </c>
      <c r="I3429" s="1">
        <v>33870</v>
      </c>
      <c r="J3429" t="s">
        <v>17735</v>
      </c>
      <c r="K3429" t="s">
        <v>17736</v>
      </c>
      <c r="L3429">
        <v>30758</v>
      </c>
      <c r="M3429" t="s">
        <v>280</v>
      </c>
      <c r="N3429" s="1">
        <v>44625</v>
      </c>
      <c r="O3429" s="1">
        <v>44630</v>
      </c>
      <c r="P3429">
        <v>53</v>
      </c>
      <c r="Q3429">
        <v>3</v>
      </c>
      <c r="R3429" t="s">
        <v>63</v>
      </c>
      <c r="S3429">
        <v>3</v>
      </c>
      <c r="T3429">
        <v>1</v>
      </c>
      <c r="U3429">
        <v>5</v>
      </c>
      <c r="V3429">
        <v>345</v>
      </c>
      <c r="W3429" t="s">
        <v>41</v>
      </c>
      <c r="X3429" t="s">
        <v>17737</v>
      </c>
      <c r="Y3429" t="s">
        <v>6</v>
      </c>
      <c r="Z3429" s="1">
        <v>44615</v>
      </c>
      <c r="AA3429" s="2">
        <v>0.35827546296296298</v>
      </c>
      <c r="AB3429" s="2">
        <v>0.37287037037037035</v>
      </c>
      <c r="AC3429" t="s">
        <v>44</v>
      </c>
      <c r="AD3429" t="s">
        <v>45</v>
      </c>
      <c r="AE3429" t="s">
        <v>44</v>
      </c>
      <c r="AF3429">
        <v>69</v>
      </c>
    </row>
    <row r="3430" spans="1:32">
      <c r="A3430">
        <v>5441</v>
      </c>
      <c r="B3430">
        <v>4541</v>
      </c>
      <c r="C3430" t="s">
        <v>9356</v>
      </c>
      <c r="D3430" t="s">
        <v>768</v>
      </c>
      <c r="E3430" t="s">
        <v>34</v>
      </c>
      <c r="F3430" t="s">
        <v>17738</v>
      </c>
      <c r="G3430" t="s">
        <v>17739</v>
      </c>
      <c r="H3430" t="s">
        <v>217</v>
      </c>
      <c r="I3430" s="1">
        <v>18972</v>
      </c>
      <c r="J3430" t="s">
        <v>17740</v>
      </c>
      <c r="K3430" t="s">
        <v>17741</v>
      </c>
      <c r="L3430">
        <v>8598</v>
      </c>
      <c r="M3430" t="s">
        <v>217</v>
      </c>
      <c r="N3430" s="1">
        <v>44892</v>
      </c>
      <c r="O3430" s="1">
        <v>44896</v>
      </c>
      <c r="P3430">
        <v>100</v>
      </c>
      <c r="Q3430">
        <v>4</v>
      </c>
      <c r="R3430" t="s">
        <v>53</v>
      </c>
      <c r="S3430">
        <v>1</v>
      </c>
      <c r="T3430">
        <v>0</v>
      </c>
      <c r="U3430">
        <v>4</v>
      </c>
      <c r="V3430">
        <v>512</v>
      </c>
      <c r="W3430" t="s">
        <v>54</v>
      </c>
      <c r="X3430" t="s">
        <v>17742</v>
      </c>
      <c r="Y3430" t="s">
        <v>81</v>
      </c>
      <c r="Z3430" s="1">
        <v>44884</v>
      </c>
      <c r="AA3430" s="2">
        <v>0.97572916666666665</v>
      </c>
      <c r="AB3430" s="2">
        <v>0.29451388888888891</v>
      </c>
      <c r="AC3430" t="s">
        <v>44</v>
      </c>
      <c r="AD3430" t="s">
        <v>45</v>
      </c>
      <c r="AE3430" t="s">
        <v>45</v>
      </c>
      <c r="AF3430">
        <v>128</v>
      </c>
    </row>
    <row r="3431" spans="1:32">
      <c r="A3431">
        <v>5442</v>
      </c>
      <c r="B3431">
        <v>4542</v>
      </c>
      <c r="C3431" t="s">
        <v>475</v>
      </c>
      <c r="D3431" t="s">
        <v>1914</v>
      </c>
      <c r="E3431" t="s">
        <v>48</v>
      </c>
      <c r="F3431" t="s">
        <v>17743</v>
      </c>
      <c r="G3431" t="s">
        <v>17744</v>
      </c>
      <c r="H3431" t="s">
        <v>457</v>
      </c>
      <c r="I3431" s="1">
        <v>20455</v>
      </c>
      <c r="J3431" t="s">
        <v>17745</v>
      </c>
      <c r="K3431" t="s">
        <v>17746</v>
      </c>
      <c r="L3431">
        <v>95872</v>
      </c>
      <c r="M3431" t="s">
        <v>457</v>
      </c>
      <c r="N3431" s="1">
        <v>44718</v>
      </c>
      <c r="O3431" s="1">
        <v>44719</v>
      </c>
      <c r="P3431">
        <v>87</v>
      </c>
      <c r="Q3431">
        <v>4</v>
      </c>
      <c r="R3431" t="s">
        <v>40</v>
      </c>
      <c r="S3431">
        <v>2</v>
      </c>
      <c r="T3431">
        <v>0</v>
      </c>
      <c r="U3431">
        <v>1</v>
      </c>
      <c r="V3431">
        <v>202</v>
      </c>
      <c r="W3431" t="s">
        <v>54</v>
      </c>
      <c r="X3431" t="s">
        <v>17747</v>
      </c>
      <c r="Y3431" t="s">
        <v>6</v>
      </c>
      <c r="Z3431" s="1">
        <v>44695</v>
      </c>
      <c r="AA3431" s="2">
        <v>0.31979166666666664</v>
      </c>
      <c r="AB3431" s="2">
        <v>0.51491898148148152</v>
      </c>
      <c r="AC3431" t="s">
        <v>45</v>
      </c>
      <c r="AD3431" t="s">
        <v>45</v>
      </c>
      <c r="AE3431" t="s">
        <v>44</v>
      </c>
      <c r="AF3431">
        <v>202</v>
      </c>
    </row>
    <row r="3432" spans="1:32">
      <c r="A3432">
        <v>5443</v>
      </c>
      <c r="B3432">
        <v>4543</v>
      </c>
      <c r="C3432" t="s">
        <v>1857</v>
      </c>
      <c r="D3432" t="s">
        <v>1509</v>
      </c>
      <c r="E3432" t="s">
        <v>34</v>
      </c>
      <c r="F3432" t="s">
        <v>17748</v>
      </c>
      <c r="G3432" t="s">
        <v>17749</v>
      </c>
      <c r="H3432" t="s">
        <v>171</v>
      </c>
      <c r="I3432" s="1">
        <v>22318</v>
      </c>
      <c r="J3432" t="s">
        <v>17750</v>
      </c>
      <c r="K3432" t="s">
        <v>17751</v>
      </c>
      <c r="L3432">
        <v>35709</v>
      </c>
      <c r="M3432" t="s">
        <v>171</v>
      </c>
      <c r="N3432" s="1">
        <v>44926</v>
      </c>
      <c r="O3432" s="1">
        <v>44927</v>
      </c>
      <c r="P3432">
        <v>73</v>
      </c>
      <c r="Q3432">
        <v>3</v>
      </c>
      <c r="R3432" t="s">
        <v>53</v>
      </c>
      <c r="S3432">
        <v>1</v>
      </c>
      <c r="T3432">
        <v>1</v>
      </c>
      <c r="U3432">
        <v>1</v>
      </c>
      <c r="V3432">
        <v>124</v>
      </c>
      <c r="W3432" t="s">
        <v>54</v>
      </c>
      <c r="X3432" t="s">
        <v>17752</v>
      </c>
      <c r="Y3432" t="s">
        <v>6</v>
      </c>
      <c r="Z3432" s="1">
        <v>44900</v>
      </c>
      <c r="AA3432" s="2">
        <v>0.45679398148148148</v>
      </c>
      <c r="AB3432" s="2">
        <v>0.65597222222222229</v>
      </c>
      <c r="AC3432" t="s">
        <v>44</v>
      </c>
      <c r="AD3432" t="s">
        <v>44</v>
      </c>
      <c r="AE3432" t="s">
        <v>45</v>
      </c>
      <c r="AF3432">
        <v>124</v>
      </c>
    </row>
    <row r="3433" spans="1:32">
      <c r="A3433">
        <v>5444</v>
      </c>
      <c r="B3433">
        <v>4544</v>
      </c>
      <c r="C3433" t="s">
        <v>2316</v>
      </c>
      <c r="D3433" t="s">
        <v>2511</v>
      </c>
      <c r="E3433" t="s">
        <v>34</v>
      </c>
      <c r="F3433" t="s">
        <v>17753</v>
      </c>
      <c r="G3433">
        <f>1-293-962-7385</f>
        <v>-8639</v>
      </c>
      <c r="H3433" t="s">
        <v>317</v>
      </c>
      <c r="I3433" s="1">
        <v>21504</v>
      </c>
      <c r="J3433" t="s">
        <v>17754</v>
      </c>
      <c r="K3433" t="s">
        <v>17755</v>
      </c>
      <c r="L3433">
        <v>41127</v>
      </c>
      <c r="M3433" t="s">
        <v>317</v>
      </c>
      <c r="N3433" s="1">
        <v>44924</v>
      </c>
      <c r="O3433" s="1">
        <v>44927</v>
      </c>
      <c r="P3433">
        <v>54</v>
      </c>
      <c r="Q3433">
        <v>3</v>
      </c>
      <c r="R3433" t="s">
        <v>40</v>
      </c>
      <c r="S3433">
        <v>1</v>
      </c>
      <c r="T3433">
        <v>0</v>
      </c>
      <c r="U3433">
        <v>3</v>
      </c>
      <c r="V3433">
        <v>702</v>
      </c>
      <c r="W3433" t="s">
        <v>54</v>
      </c>
      <c r="X3433" t="s">
        <v>17756</v>
      </c>
      <c r="Y3433" t="s">
        <v>65</v>
      </c>
      <c r="Z3433" s="1">
        <v>44896</v>
      </c>
      <c r="AA3433" s="2">
        <v>0.43689814814814815</v>
      </c>
      <c r="AB3433" s="2">
        <v>6.0706018518518513E-2</v>
      </c>
      <c r="AC3433" t="s">
        <v>45</v>
      </c>
      <c r="AD3433" t="s">
        <v>45</v>
      </c>
      <c r="AE3433" t="s">
        <v>44</v>
      </c>
      <c r="AF3433">
        <v>234</v>
      </c>
    </row>
    <row r="3434" spans="1:32">
      <c r="A3434">
        <v>5446</v>
      </c>
      <c r="B3434">
        <v>4546</v>
      </c>
      <c r="C3434" t="s">
        <v>602</v>
      </c>
      <c r="D3434" t="s">
        <v>2268</v>
      </c>
      <c r="E3434" t="s">
        <v>34</v>
      </c>
      <c r="F3434" t="s">
        <v>17757</v>
      </c>
      <c r="G3434" t="s">
        <v>17758</v>
      </c>
      <c r="H3434" t="s">
        <v>70</v>
      </c>
      <c r="I3434" s="1">
        <v>34606</v>
      </c>
      <c r="J3434" t="s">
        <v>17759</v>
      </c>
      <c r="K3434" t="s">
        <v>2256</v>
      </c>
      <c r="L3434">
        <v>30552</v>
      </c>
      <c r="M3434" t="s">
        <v>70</v>
      </c>
      <c r="N3434" s="1">
        <v>44947</v>
      </c>
      <c r="O3434" s="1">
        <v>44949</v>
      </c>
      <c r="P3434">
        <v>6</v>
      </c>
      <c r="Q3434">
        <v>1</v>
      </c>
      <c r="R3434" t="s">
        <v>40</v>
      </c>
      <c r="S3434">
        <v>4</v>
      </c>
      <c r="T3434">
        <v>2</v>
      </c>
      <c r="U3434">
        <v>2</v>
      </c>
      <c r="V3434">
        <v>440</v>
      </c>
      <c r="W3434" t="s">
        <v>41</v>
      </c>
      <c r="X3434" t="s">
        <v>17760</v>
      </c>
      <c r="Y3434" t="s">
        <v>65</v>
      </c>
      <c r="Z3434" s="1">
        <v>44925</v>
      </c>
      <c r="AA3434" s="2">
        <v>0.47425925925925921</v>
      </c>
      <c r="AB3434" s="2">
        <v>0.4070023148148148</v>
      </c>
      <c r="AC3434" t="s">
        <v>44</v>
      </c>
      <c r="AD3434" t="s">
        <v>44</v>
      </c>
      <c r="AE3434" t="s">
        <v>44</v>
      </c>
      <c r="AF3434">
        <v>220</v>
      </c>
    </row>
    <row r="3435" spans="1:32">
      <c r="A3435">
        <v>5447</v>
      </c>
      <c r="B3435">
        <v>4547</v>
      </c>
      <c r="C3435" t="s">
        <v>6006</v>
      </c>
      <c r="D3435" t="s">
        <v>3924</v>
      </c>
      <c r="E3435" t="s">
        <v>48</v>
      </c>
      <c r="F3435" t="s">
        <v>17761</v>
      </c>
      <c r="G3435" t="s">
        <v>17762</v>
      </c>
      <c r="H3435" t="s">
        <v>179</v>
      </c>
      <c r="I3435" s="1">
        <v>21960</v>
      </c>
      <c r="J3435" t="s">
        <v>17763</v>
      </c>
      <c r="K3435" t="s">
        <v>17764</v>
      </c>
      <c r="L3435">
        <v>43872</v>
      </c>
      <c r="M3435" t="s">
        <v>179</v>
      </c>
      <c r="N3435" s="1">
        <v>44878</v>
      </c>
      <c r="O3435" s="1">
        <v>44882</v>
      </c>
      <c r="P3435">
        <v>59</v>
      </c>
      <c r="Q3435">
        <v>3</v>
      </c>
      <c r="R3435" t="s">
        <v>63</v>
      </c>
      <c r="S3435">
        <v>1</v>
      </c>
      <c r="T3435">
        <v>2</v>
      </c>
      <c r="U3435">
        <v>4</v>
      </c>
      <c r="V3435">
        <v>264</v>
      </c>
      <c r="W3435" t="s">
        <v>41</v>
      </c>
      <c r="X3435" t="s">
        <v>17765</v>
      </c>
      <c r="Y3435" t="s">
        <v>65</v>
      </c>
      <c r="Z3435" s="1">
        <v>44854</v>
      </c>
      <c r="AA3435" s="2">
        <v>0.40806712962962965</v>
      </c>
      <c r="AB3435" s="2">
        <v>0.93137731481481489</v>
      </c>
      <c r="AC3435" t="s">
        <v>44</v>
      </c>
      <c r="AD3435" t="s">
        <v>44</v>
      </c>
      <c r="AE3435" t="s">
        <v>45</v>
      </c>
      <c r="AF3435">
        <v>66</v>
      </c>
    </row>
    <row r="3436" spans="1:32">
      <c r="A3436">
        <v>5448</v>
      </c>
      <c r="B3436">
        <v>4548</v>
      </c>
      <c r="C3436" t="s">
        <v>90</v>
      </c>
      <c r="D3436" t="s">
        <v>977</v>
      </c>
      <c r="E3436" t="s">
        <v>48</v>
      </c>
      <c r="F3436" t="s">
        <v>17766</v>
      </c>
      <c r="G3436" t="s">
        <v>17767</v>
      </c>
      <c r="H3436" t="s">
        <v>115</v>
      </c>
      <c r="I3436" s="1">
        <v>32313</v>
      </c>
      <c r="J3436" t="s">
        <v>17768</v>
      </c>
      <c r="K3436" t="s">
        <v>17769</v>
      </c>
      <c r="L3436">
        <v>91387</v>
      </c>
      <c r="M3436" t="s">
        <v>115</v>
      </c>
      <c r="N3436" s="1">
        <v>44730</v>
      </c>
      <c r="O3436" s="1">
        <v>44735</v>
      </c>
      <c r="P3436">
        <v>73</v>
      </c>
      <c r="Q3436">
        <v>3</v>
      </c>
      <c r="R3436" t="s">
        <v>53</v>
      </c>
      <c r="S3436">
        <v>4</v>
      </c>
      <c r="T3436">
        <v>0</v>
      </c>
      <c r="U3436">
        <v>5</v>
      </c>
      <c r="V3436">
        <v>705</v>
      </c>
      <c r="W3436" t="s">
        <v>41</v>
      </c>
      <c r="X3436" t="s">
        <v>17770</v>
      </c>
      <c r="Y3436" t="s">
        <v>81</v>
      </c>
      <c r="Z3436" s="1">
        <v>44697</v>
      </c>
      <c r="AA3436" s="2">
        <v>0.83598379629629627</v>
      </c>
      <c r="AB3436" s="2">
        <v>0.61946759259259265</v>
      </c>
      <c r="AC3436" t="s">
        <v>45</v>
      </c>
      <c r="AD3436" t="s">
        <v>44</v>
      </c>
      <c r="AE3436" t="s">
        <v>45</v>
      </c>
      <c r="AF3436">
        <v>141</v>
      </c>
    </row>
    <row r="3437" spans="1:32">
      <c r="A3437">
        <v>5449</v>
      </c>
      <c r="B3437">
        <v>4549</v>
      </c>
      <c r="C3437" t="s">
        <v>17771</v>
      </c>
      <c r="D3437" t="s">
        <v>3066</v>
      </c>
      <c r="E3437" t="s">
        <v>34</v>
      </c>
      <c r="F3437" t="s">
        <v>17772</v>
      </c>
      <c r="G3437" t="s">
        <v>17773</v>
      </c>
      <c r="H3437" t="s">
        <v>129</v>
      </c>
      <c r="I3437" s="1">
        <v>17432</v>
      </c>
      <c r="J3437" t="s">
        <v>17774</v>
      </c>
      <c r="K3437" t="s">
        <v>17775</v>
      </c>
      <c r="L3437">
        <v>87016</v>
      </c>
      <c r="M3437" t="s">
        <v>129</v>
      </c>
      <c r="N3437" s="1">
        <v>44912</v>
      </c>
      <c r="O3437" s="1">
        <v>44913</v>
      </c>
      <c r="P3437">
        <v>1</v>
      </c>
      <c r="Q3437">
        <v>1</v>
      </c>
      <c r="R3437" t="s">
        <v>53</v>
      </c>
      <c r="S3437">
        <v>2</v>
      </c>
      <c r="T3437">
        <v>2</v>
      </c>
      <c r="U3437">
        <v>1</v>
      </c>
      <c r="V3437">
        <v>144</v>
      </c>
      <c r="W3437" t="s">
        <v>54</v>
      </c>
      <c r="X3437" t="s">
        <v>17776</v>
      </c>
      <c r="Y3437" t="s">
        <v>43</v>
      </c>
      <c r="Z3437" s="1">
        <v>44894</v>
      </c>
      <c r="AA3437" s="2">
        <v>0.89377314814814823</v>
      </c>
      <c r="AB3437" s="2">
        <v>0.65304398148148146</v>
      </c>
      <c r="AC3437" t="s">
        <v>45</v>
      </c>
      <c r="AD3437" t="s">
        <v>45</v>
      </c>
      <c r="AE3437" t="s">
        <v>45</v>
      </c>
      <c r="AF3437">
        <v>144</v>
      </c>
    </row>
    <row r="3438" spans="1:32">
      <c r="A3438">
        <v>5451</v>
      </c>
      <c r="B3438">
        <v>4551</v>
      </c>
      <c r="C3438" t="s">
        <v>590</v>
      </c>
      <c r="D3438" t="s">
        <v>5539</v>
      </c>
      <c r="E3438" t="s">
        <v>48</v>
      </c>
      <c r="F3438" t="s">
        <v>17777</v>
      </c>
      <c r="G3438" t="s">
        <v>17778</v>
      </c>
      <c r="H3438" t="s">
        <v>122</v>
      </c>
      <c r="I3438" s="1">
        <v>22254</v>
      </c>
      <c r="J3438" t="s">
        <v>17779</v>
      </c>
      <c r="K3438" t="s">
        <v>11744</v>
      </c>
      <c r="L3438">
        <v>39620</v>
      </c>
      <c r="M3438" t="s">
        <v>122</v>
      </c>
      <c r="N3438" s="1">
        <v>44681</v>
      </c>
      <c r="O3438" s="1">
        <v>44683</v>
      </c>
      <c r="P3438">
        <v>94</v>
      </c>
      <c r="Q3438">
        <v>4</v>
      </c>
      <c r="R3438" t="s">
        <v>53</v>
      </c>
      <c r="S3438">
        <v>1</v>
      </c>
      <c r="T3438">
        <v>2</v>
      </c>
      <c r="U3438">
        <v>2</v>
      </c>
      <c r="V3438">
        <v>272</v>
      </c>
      <c r="W3438" t="s">
        <v>41</v>
      </c>
      <c r="X3438" t="s">
        <v>17780</v>
      </c>
      <c r="Y3438" t="s">
        <v>6</v>
      </c>
      <c r="Z3438" s="1">
        <v>44643</v>
      </c>
      <c r="AA3438" s="2">
        <v>0.13076388888888887</v>
      </c>
      <c r="AB3438" s="2">
        <v>0.73115740740740742</v>
      </c>
      <c r="AC3438" t="s">
        <v>44</v>
      </c>
      <c r="AD3438" t="s">
        <v>44</v>
      </c>
      <c r="AE3438" t="s">
        <v>45</v>
      </c>
      <c r="AF3438">
        <v>136</v>
      </c>
    </row>
    <row r="3439" spans="1:32">
      <c r="A3439">
        <v>5452</v>
      </c>
      <c r="B3439">
        <v>4552</v>
      </c>
      <c r="C3439" t="s">
        <v>1201</v>
      </c>
      <c r="D3439" t="s">
        <v>1368</v>
      </c>
      <c r="E3439" t="s">
        <v>34</v>
      </c>
      <c r="F3439" t="s">
        <v>17781</v>
      </c>
      <c r="G3439" t="s">
        <v>17782</v>
      </c>
      <c r="H3439" t="s">
        <v>272</v>
      </c>
      <c r="I3439" s="1">
        <v>33383</v>
      </c>
      <c r="J3439" t="s">
        <v>17783</v>
      </c>
      <c r="K3439" t="s">
        <v>17784</v>
      </c>
      <c r="L3439">
        <v>69766</v>
      </c>
      <c r="M3439" t="s">
        <v>272</v>
      </c>
      <c r="N3439" s="1">
        <v>44792</v>
      </c>
      <c r="O3439" s="1">
        <v>44796</v>
      </c>
      <c r="P3439">
        <v>67</v>
      </c>
      <c r="Q3439">
        <v>3</v>
      </c>
      <c r="R3439" t="s">
        <v>53</v>
      </c>
      <c r="S3439">
        <v>2</v>
      </c>
      <c r="T3439">
        <v>0</v>
      </c>
      <c r="U3439">
        <v>4</v>
      </c>
      <c r="V3439">
        <v>536</v>
      </c>
      <c r="W3439" t="s">
        <v>41</v>
      </c>
      <c r="X3439" t="s">
        <v>17785</v>
      </c>
      <c r="Y3439" t="s">
        <v>6</v>
      </c>
      <c r="Z3439" s="1">
        <v>44778</v>
      </c>
      <c r="AA3439" s="2">
        <v>0.1196875</v>
      </c>
      <c r="AB3439" s="2">
        <v>9.6168981481481494E-2</v>
      </c>
      <c r="AC3439" t="s">
        <v>45</v>
      </c>
      <c r="AD3439" t="s">
        <v>44</v>
      </c>
      <c r="AE3439" t="s">
        <v>45</v>
      </c>
      <c r="AF3439">
        <v>134</v>
      </c>
    </row>
    <row r="3440" spans="1:32">
      <c r="A3440">
        <v>5454</v>
      </c>
      <c r="B3440">
        <v>4554</v>
      </c>
      <c r="C3440" t="s">
        <v>1201</v>
      </c>
      <c r="D3440" t="s">
        <v>16235</v>
      </c>
      <c r="E3440" t="s">
        <v>34</v>
      </c>
      <c r="F3440" t="s">
        <v>17786</v>
      </c>
      <c r="G3440" t="s">
        <v>17787</v>
      </c>
      <c r="H3440" t="s">
        <v>423</v>
      </c>
      <c r="I3440" s="1">
        <v>35138</v>
      </c>
      <c r="J3440" t="s">
        <v>17788</v>
      </c>
      <c r="K3440" t="s">
        <v>15066</v>
      </c>
      <c r="L3440">
        <v>7209</v>
      </c>
      <c r="M3440" t="s">
        <v>423</v>
      </c>
      <c r="N3440" s="1">
        <v>44904</v>
      </c>
      <c r="O3440" s="1">
        <v>44909</v>
      </c>
      <c r="P3440">
        <v>36</v>
      </c>
      <c r="Q3440">
        <v>2</v>
      </c>
      <c r="R3440" t="s">
        <v>40</v>
      </c>
      <c r="S3440">
        <v>4</v>
      </c>
      <c r="T3440">
        <v>1</v>
      </c>
      <c r="U3440">
        <v>5</v>
      </c>
      <c r="V3440">
        <v>1045</v>
      </c>
      <c r="W3440" t="s">
        <v>41</v>
      </c>
      <c r="X3440" t="s">
        <v>17789</v>
      </c>
      <c r="Y3440" t="s">
        <v>43</v>
      </c>
      <c r="Z3440" s="1">
        <v>44879</v>
      </c>
      <c r="AA3440" s="2">
        <v>6.3657407407407399E-2</v>
      </c>
      <c r="AB3440" s="2">
        <v>0.86832175925925925</v>
      </c>
      <c r="AC3440" t="s">
        <v>44</v>
      </c>
      <c r="AD3440" t="s">
        <v>44</v>
      </c>
      <c r="AE3440" t="s">
        <v>45</v>
      </c>
      <c r="AF3440">
        <v>209</v>
      </c>
    </row>
    <row r="3441" spans="1:32">
      <c r="A3441">
        <v>5455</v>
      </c>
      <c r="B3441">
        <v>4555</v>
      </c>
      <c r="C3441" t="s">
        <v>112</v>
      </c>
      <c r="D3441" t="s">
        <v>2213</v>
      </c>
      <c r="E3441" t="s">
        <v>48</v>
      </c>
      <c r="F3441" t="s">
        <v>17790</v>
      </c>
      <c r="G3441" t="s">
        <v>17791</v>
      </c>
      <c r="H3441" t="s">
        <v>70</v>
      </c>
      <c r="I3441" s="1">
        <v>31666</v>
      </c>
      <c r="J3441" t="s">
        <v>17792</v>
      </c>
      <c r="K3441" t="s">
        <v>17793</v>
      </c>
      <c r="L3441">
        <v>89626</v>
      </c>
      <c r="M3441" t="s">
        <v>70</v>
      </c>
      <c r="N3441" s="1">
        <v>44570</v>
      </c>
      <c r="O3441" s="1">
        <v>44573</v>
      </c>
      <c r="P3441">
        <v>97</v>
      </c>
      <c r="Q3441">
        <v>4</v>
      </c>
      <c r="R3441" t="s">
        <v>53</v>
      </c>
      <c r="S3441">
        <v>1</v>
      </c>
      <c r="T3441">
        <v>0</v>
      </c>
      <c r="U3441">
        <v>3</v>
      </c>
      <c r="V3441">
        <v>432</v>
      </c>
      <c r="W3441" t="s">
        <v>54</v>
      </c>
      <c r="X3441" t="s">
        <v>17794</v>
      </c>
      <c r="Y3441" t="s">
        <v>6</v>
      </c>
      <c r="Z3441" s="1">
        <v>44564</v>
      </c>
      <c r="AA3441" s="2">
        <v>0.19641203703703702</v>
      </c>
      <c r="AB3441" s="2">
        <v>0.85518518518518516</v>
      </c>
      <c r="AC3441" t="s">
        <v>45</v>
      </c>
      <c r="AD3441" t="s">
        <v>44</v>
      </c>
      <c r="AE3441" t="s">
        <v>45</v>
      </c>
      <c r="AF3441">
        <v>144</v>
      </c>
    </row>
    <row r="3442" spans="1:32">
      <c r="A3442">
        <v>5456</v>
      </c>
      <c r="B3442">
        <v>4556</v>
      </c>
      <c r="C3442" t="s">
        <v>197</v>
      </c>
      <c r="D3442" t="s">
        <v>17795</v>
      </c>
      <c r="E3442" t="s">
        <v>34</v>
      </c>
      <c r="F3442" t="s">
        <v>17796</v>
      </c>
      <c r="G3442" t="s">
        <v>17797</v>
      </c>
      <c r="H3442" t="s">
        <v>129</v>
      </c>
      <c r="I3442" s="1">
        <v>33443</v>
      </c>
      <c r="J3442" t="s">
        <v>17798</v>
      </c>
      <c r="K3442" t="s">
        <v>2298</v>
      </c>
      <c r="L3442">
        <v>92309</v>
      </c>
      <c r="M3442" t="s">
        <v>129</v>
      </c>
      <c r="N3442" s="1">
        <v>44805</v>
      </c>
      <c r="O3442" s="1">
        <v>44806</v>
      </c>
      <c r="P3442">
        <v>25</v>
      </c>
      <c r="Q3442">
        <v>1</v>
      </c>
      <c r="R3442" t="s">
        <v>53</v>
      </c>
      <c r="S3442">
        <v>4</v>
      </c>
      <c r="T3442">
        <v>1</v>
      </c>
      <c r="U3442">
        <v>1</v>
      </c>
      <c r="V3442">
        <v>147</v>
      </c>
      <c r="W3442" t="s">
        <v>41</v>
      </c>
      <c r="X3442" t="s">
        <v>17799</v>
      </c>
      <c r="Y3442" t="s">
        <v>6</v>
      </c>
      <c r="Z3442" s="1">
        <v>44769</v>
      </c>
      <c r="AA3442" s="2">
        <v>0.10019675925925926</v>
      </c>
      <c r="AB3442" s="2">
        <v>0.953125</v>
      </c>
      <c r="AC3442" t="s">
        <v>45</v>
      </c>
      <c r="AD3442" t="s">
        <v>45</v>
      </c>
      <c r="AE3442" t="s">
        <v>45</v>
      </c>
      <c r="AF3442">
        <v>147</v>
      </c>
    </row>
    <row r="3443" spans="1:32">
      <c r="A3443">
        <v>5457</v>
      </c>
      <c r="B3443">
        <v>4557</v>
      </c>
      <c r="C3443" t="s">
        <v>112</v>
      </c>
      <c r="D3443" t="s">
        <v>14585</v>
      </c>
      <c r="E3443" t="s">
        <v>34</v>
      </c>
      <c r="F3443" t="s">
        <v>17800</v>
      </c>
      <c r="G3443" t="s">
        <v>17801</v>
      </c>
      <c r="H3443" t="s">
        <v>457</v>
      </c>
      <c r="I3443" s="1">
        <v>23564</v>
      </c>
      <c r="J3443" t="s">
        <v>17802</v>
      </c>
      <c r="K3443" t="s">
        <v>17803</v>
      </c>
      <c r="L3443">
        <v>4251</v>
      </c>
      <c r="M3443" t="s">
        <v>457</v>
      </c>
      <c r="N3443" s="1">
        <v>44626</v>
      </c>
      <c r="O3443" s="1">
        <v>44630</v>
      </c>
      <c r="P3443">
        <v>73</v>
      </c>
      <c r="Q3443">
        <v>3</v>
      </c>
      <c r="R3443" t="s">
        <v>53</v>
      </c>
      <c r="S3443">
        <v>2</v>
      </c>
      <c r="T3443">
        <v>2</v>
      </c>
      <c r="U3443">
        <v>4</v>
      </c>
      <c r="V3443">
        <v>516</v>
      </c>
      <c r="W3443" t="s">
        <v>41</v>
      </c>
      <c r="X3443" t="s">
        <v>17804</v>
      </c>
      <c r="Y3443" t="s">
        <v>65</v>
      </c>
      <c r="Z3443" s="1">
        <v>44620</v>
      </c>
      <c r="AA3443" s="2">
        <v>0.34192129629629631</v>
      </c>
      <c r="AB3443" s="2">
        <v>0.5441435185185185</v>
      </c>
      <c r="AC3443" t="s">
        <v>45</v>
      </c>
      <c r="AD3443" t="s">
        <v>45</v>
      </c>
      <c r="AE3443" t="s">
        <v>45</v>
      </c>
      <c r="AF3443">
        <v>129</v>
      </c>
    </row>
    <row r="3444" spans="1:32">
      <c r="A3444">
        <v>5459</v>
      </c>
      <c r="B3444">
        <v>4559</v>
      </c>
      <c r="C3444" t="s">
        <v>327</v>
      </c>
      <c r="D3444" t="s">
        <v>17805</v>
      </c>
      <c r="E3444" t="s">
        <v>34</v>
      </c>
      <c r="F3444" t="s">
        <v>17806</v>
      </c>
      <c r="G3444" t="s">
        <v>17807</v>
      </c>
      <c r="H3444" t="s">
        <v>317</v>
      </c>
      <c r="I3444" s="1">
        <v>36541</v>
      </c>
      <c r="J3444" t="s">
        <v>17808</v>
      </c>
      <c r="K3444" t="s">
        <v>17809</v>
      </c>
      <c r="L3444">
        <v>85924</v>
      </c>
      <c r="M3444" t="s">
        <v>317</v>
      </c>
      <c r="N3444" s="1">
        <v>44646</v>
      </c>
      <c r="O3444" s="1">
        <v>44651</v>
      </c>
      <c r="P3444">
        <v>37</v>
      </c>
      <c r="Q3444">
        <v>2</v>
      </c>
      <c r="R3444" t="s">
        <v>53</v>
      </c>
      <c r="S3444">
        <v>3</v>
      </c>
      <c r="T3444">
        <v>2</v>
      </c>
      <c r="U3444">
        <v>5</v>
      </c>
      <c r="V3444">
        <v>675</v>
      </c>
      <c r="W3444" t="s">
        <v>54</v>
      </c>
      <c r="X3444" t="s">
        <v>17810</v>
      </c>
      <c r="Y3444" t="s">
        <v>6</v>
      </c>
      <c r="Z3444" s="1">
        <v>44616</v>
      </c>
      <c r="AA3444" s="2">
        <v>0.38884259259259263</v>
      </c>
      <c r="AB3444" s="2">
        <v>0.30111111111111111</v>
      </c>
      <c r="AC3444" t="s">
        <v>45</v>
      </c>
      <c r="AD3444" t="s">
        <v>45</v>
      </c>
      <c r="AE3444" t="s">
        <v>45</v>
      </c>
      <c r="AF3444">
        <v>135</v>
      </c>
    </row>
    <row r="3445" spans="1:32">
      <c r="A3445">
        <v>5460</v>
      </c>
      <c r="B3445">
        <v>4560</v>
      </c>
      <c r="C3445" t="s">
        <v>963</v>
      </c>
      <c r="D3445" t="s">
        <v>6723</v>
      </c>
      <c r="E3445" t="s">
        <v>34</v>
      </c>
      <c r="F3445" t="s">
        <v>17811</v>
      </c>
      <c r="G3445" t="s">
        <v>17812</v>
      </c>
      <c r="H3445" t="s">
        <v>317</v>
      </c>
      <c r="I3445" s="1">
        <v>36598</v>
      </c>
      <c r="J3445" t="s">
        <v>17813</v>
      </c>
      <c r="K3445" t="s">
        <v>17814</v>
      </c>
      <c r="L3445">
        <v>99256</v>
      </c>
      <c r="M3445" t="s">
        <v>317</v>
      </c>
      <c r="N3445" s="1">
        <v>44843</v>
      </c>
      <c r="O3445" s="1">
        <v>44847</v>
      </c>
      <c r="P3445">
        <v>53</v>
      </c>
      <c r="Q3445">
        <v>3</v>
      </c>
      <c r="R3445" t="s">
        <v>63</v>
      </c>
      <c r="S3445">
        <v>3</v>
      </c>
      <c r="T3445">
        <v>1</v>
      </c>
      <c r="U3445">
        <v>4</v>
      </c>
      <c r="V3445">
        <v>284</v>
      </c>
      <c r="W3445" t="s">
        <v>41</v>
      </c>
      <c r="X3445" t="s">
        <v>17815</v>
      </c>
      <c r="Y3445" t="s">
        <v>43</v>
      </c>
      <c r="Z3445" s="1">
        <v>44815</v>
      </c>
      <c r="AA3445" s="2">
        <v>0.60238425925925931</v>
      </c>
      <c r="AB3445" s="2">
        <v>0.31232638888888892</v>
      </c>
      <c r="AC3445" t="s">
        <v>44</v>
      </c>
      <c r="AD3445" t="s">
        <v>44</v>
      </c>
      <c r="AE3445" t="s">
        <v>44</v>
      </c>
      <c r="AF3445">
        <v>71</v>
      </c>
    </row>
    <row r="3446" spans="1:32">
      <c r="A3446">
        <v>5461</v>
      </c>
      <c r="B3446">
        <v>4561</v>
      </c>
      <c r="C3446" t="s">
        <v>90</v>
      </c>
      <c r="D3446" t="s">
        <v>3066</v>
      </c>
      <c r="E3446" t="s">
        <v>34</v>
      </c>
      <c r="F3446" t="s">
        <v>17816</v>
      </c>
      <c r="G3446" t="s">
        <v>17817</v>
      </c>
      <c r="H3446" t="s">
        <v>70</v>
      </c>
      <c r="I3446" s="1">
        <v>25161</v>
      </c>
      <c r="J3446" t="s">
        <v>17818</v>
      </c>
      <c r="K3446" t="s">
        <v>17819</v>
      </c>
      <c r="L3446">
        <v>80204</v>
      </c>
      <c r="M3446" t="s">
        <v>70</v>
      </c>
      <c r="N3446" s="1">
        <v>44755</v>
      </c>
      <c r="O3446" s="1">
        <v>44759</v>
      </c>
      <c r="P3446">
        <v>37</v>
      </c>
      <c r="Q3446">
        <v>2</v>
      </c>
      <c r="R3446" t="s">
        <v>53</v>
      </c>
      <c r="S3446">
        <v>3</v>
      </c>
      <c r="T3446">
        <v>1</v>
      </c>
      <c r="U3446">
        <v>4</v>
      </c>
      <c r="V3446">
        <v>600</v>
      </c>
      <c r="W3446" t="s">
        <v>41</v>
      </c>
      <c r="X3446" t="s">
        <v>17820</v>
      </c>
      <c r="Y3446" t="s">
        <v>6</v>
      </c>
      <c r="Z3446" s="1">
        <v>44723</v>
      </c>
      <c r="AA3446" s="2">
        <v>0.79347222222222225</v>
      </c>
      <c r="AB3446" s="2">
        <v>0.60290509259259262</v>
      </c>
      <c r="AC3446" t="s">
        <v>45</v>
      </c>
      <c r="AD3446" t="s">
        <v>44</v>
      </c>
      <c r="AE3446" t="s">
        <v>44</v>
      </c>
      <c r="AF3446">
        <v>150</v>
      </c>
    </row>
    <row r="3447" spans="1:32">
      <c r="A3447">
        <v>5462</v>
      </c>
      <c r="B3447">
        <v>4562</v>
      </c>
      <c r="C3447" t="s">
        <v>327</v>
      </c>
      <c r="D3447" t="s">
        <v>306</v>
      </c>
      <c r="E3447" t="s">
        <v>34</v>
      </c>
      <c r="F3447" t="s">
        <v>17821</v>
      </c>
      <c r="G3447" t="s">
        <v>17822</v>
      </c>
      <c r="H3447" t="s">
        <v>309</v>
      </c>
      <c r="I3447" s="1">
        <v>24006</v>
      </c>
      <c r="J3447" t="s">
        <v>17823</v>
      </c>
      <c r="K3447" t="s">
        <v>17824</v>
      </c>
      <c r="L3447">
        <v>60341</v>
      </c>
      <c r="M3447" t="s">
        <v>309</v>
      </c>
      <c r="N3447" s="1">
        <v>44946</v>
      </c>
      <c r="O3447" s="1">
        <v>44951</v>
      </c>
      <c r="P3447">
        <v>57</v>
      </c>
      <c r="Q3447">
        <v>3</v>
      </c>
      <c r="R3447" t="s">
        <v>40</v>
      </c>
      <c r="S3447">
        <v>1</v>
      </c>
      <c r="T3447">
        <v>0</v>
      </c>
      <c r="U3447">
        <v>5</v>
      </c>
      <c r="V3447">
        <v>1150</v>
      </c>
      <c r="W3447" t="s">
        <v>41</v>
      </c>
      <c r="X3447" t="s">
        <v>17825</v>
      </c>
      <c r="Y3447" t="s">
        <v>65</v>
      </c>
      <c r="Z3447" s="1">
        <v>44914</v>
      </c>
      <c r="AA3447" s="2">
        <v>0.74268518518518523</v>
      </c>
      <c r="AB3447" s="2">
        <v>0.72560185185185189</v>
      </c>
      <c r="AC3447" t="s">
        <v>45</v>
      </c>
      <c r="AD3447" t="s">
        <v>44</v>
      </c>
      <c r="AE3447" t="s">
        <v>45</v>
      </c>
      <c r="AF3447">
        <v>230</v>
      </c>
    </row>
    <row r="3448" spans="1:32">
      <c r="A3448">
        <v>5463</v>
      </c>
      <c r="B3448">
        <v>4563</v>
      </c>
      <c r="C3448" t="s">
        <v>364</v>
      </c>
      <c r="D3448" t="s">
        <v>3005</v>
      </c>
      <c r="E3448" t="s">
        <v>48</v>
      </c>
      <c r="F3448" t="s">
        <v>17826</v>
      </c>
      <c r="G3448" t="s">
        <v>17827</v>
      </c>
      <c r="H3448" t="s">
        <v>280</v>
      </c>
      <c r="I3448" s="1">
        <v>21377</v>
      </c>
      <c r="J3448" t="s">
        <v>17828</v>
      </c>
      <c r="K3448" t="s">
        <v>17829</v>
      </c>
      <c r="L3448">
        <v>98548</v>
      </c>
      <c r="M3448" t="s">
        <v>280</v>
      </c>
      <c r="N3448" s="1">
        <v>44756</v>
      </c>
      <c r="O3448" s="1">
        <v>44759</v>
      </c>
      <c r="P3448">
        <v>21</v>
      </c>
      <c r="Q3448">
        <v>1</v>
      </c>
      <c r="R3448" t="s">
        <v>40</v>
      </c>
      <c r="S3448">
        <v>1</v>
      </c>
      <c r="T3448">
        <v>0</v>
      </c>
      <c r="U3448">
        <v>3</v>
      </c>
      <c r="V3448">
        <v>672</v>
      </c>
      <c r="W3448" t="s">
        <v>41</v>
      </c>
      <c r="X3448" t="s">
        <v>17830</v>
      </c>
      <c r="Y3448" t="s">
        <v>65</v>
      </c>
      <c r="Z3448" s="1">
        <v>44727</v>
      </c>
      <c r="AA3448" s="2">
        <v>0.17175925925925925</v>
      </c>
      <c r="AB3448" s="2">
        <v>0.70848379629629632</v>
      </c>
      <c r="AC3448" t="s">
        <v>45</v>
      </c>
      <c r="AD3448" t="s">
        <v>45</v>
      </c>
      <c r="AE3448" t="s">
        <v>45</v>
      </c>
      <c r="AF3448">
        <v>224</v>
      </c>
    </row>
    <row r="3449" spans="1:32">
      <c r="A3449">
        <v>5464</v>
      </c>
      <c r="B3449">
        <v>4564</v>
      </c>
      <c r="C3449" t="s">
        <v>12573</v>
      </c>
      <c r="D3449" t="s">
        <v>1322</v>
      </c>
      <c r="E3449" t="s">
        <v>34</v>
      </c>
      <c r="F3449" t="s">
        <v>17831</v>
      </c>
      <c r="G3449" t="s">
        <v>17832</v>
      </c>
      <c r="H3449" t="s">
        <v>280</v>
      </c>
      <c r="I3449" s="1">
        <v>28560</v>
      </c>
      <c r="J3449" t="s">
        <v>17833</v>
      </c>
      <c r="K3449" t="s">
        <v>17834</v>
      </c>
      <c r="L3449">
        <v>18740</v>
      </c>
      <c r="M3449" t="s">
        <v>280</v>
      </c>
      <c r="N3449" s="1">
        <v>44917</v>
      </c>
      <c r="O3449" s="1">
        <v>44921</v>
      </c>
      <c r="P3449">
        <v>27</v>
      </c>
      <c r="Q3449">
        <v>2</v>
      </c>
      <c r="R3449" t="s">
        <v>40</v>
      </c>
      <c r="S3449">
        <v>4</v>
      </c>
      <c r="T3449">
        <v>2</v>
      </c>
      <c r="U3449">
        <v>4</v>
      </c>
      <c r="V3449">
        <v>952</v>
      </c>
      <c r="W3449" t="s">
        <v>54</v>
      </c>
      <c r="X3449" t="s">
        <v>17835</v>
      </c>
      <c r="Y3449" t="s">
        <v>6</v>
      </c>
      <c r="Z3449" s="1">
        <v>44902</v>
      </c>
      <c r="AA3449" s="2">
        <v>0.67003472222222227</v>
      </c>
      <c r="AB3449" s="2">
        <v>0.38681712962962966</v>
      </c>
      <c r="AC3449" t="s">
        <v>44</v>
      </c>
      <c r="AD3449" t="s">
        <v>45</v>
      </c>
      <c r="AE3449" t="s">
        <v>45</v>
      </c>
      <c r="AF3449">
        <v>238</v>
      </c>
    </row>
    <row r="3450" spans="1:32">
      <c r="A3450">
        <v>5465</v>
      </c>
      <c r="B3450">
        <v>4565</v>
      </c>
      <c r="C3450" t="s">
        <v>2673</v>
      </c>
      <c r="D3450" t="s">
        <v>1896</v>
      </c>
      <c r="E3450" t="s">
        <v>48</v>
      </c>
      <c r="F3450" t="s">
        <v>17836</v>
      </c>
      <c r="G3450" t="s">
        <v>17837</v>
      </c>
      <c r="H3450" t="s">
        <v>330</v>
      </c>
      <c r="I3450" s="1">
        <v>21636</v>
      </c>
      <c r="J3450" t="s">
        <v>17838</v>
      </c>
      <c r="K3450" t="s">
        <v>17839</v>
      </c>
      <c r="L3450">
        <v>87581</v>
      </c>
      <c r="M3450" t="s">
        <v>330</v>
      </c>
      <c r="N3450" s="1">
        <v>44906</v>
      </c>
      <c r="O3450" s="1">
        <v>44911</v>
      </c>
      <c r="P3450">
        <v>5</v>
      </c>
      <c r="Q3450">
        <v>1</v>
      </c>
      <c r="R3450" t="s">
        <v>63</v>
      </c>
      <c r="S3450">
        <v>3</v>
      </c>
      <c r="T3450">
        <v>1</v>
      </c>
      <c r="U3450">
        <v>5</v>
      </c>
      <c r="V3450">
        <v>440</v>
      </c>
      <c r="W3450" t="s">
        <v>41</v>
      </c>
      <c r="X3450" t="s">
        <v>17840</v>
      </c>
      <c r="Y3450" t="s">
        <v>65</v>
      </c>
      <c r="Z3450" s="1">
        <v>44898</v>
      </c>
      <c r="AA3450" s="2">
        <v>0.24976851851851853</v>
      </c>
      <c r="AB3450" s="2">
        <v>3.0162037037037032E-2</v>
      </c>
      <c r="AC3450" t="s">
        <v>44</v>
      </c>
      <c r="AD3450" t="s">
        <v>44</v>
      </c>
      <c r="AE3450" t="s">
        <v>44</v>
      </c>
      <c r="AF3450">
        <v>88</v>
      </c>
    </row>
    <row r="3451" spans="1:32">
      <c r="A3451">
        <v>5469</v>
      </c>
      <c r="B3451">
        <v>4569</v>
      </c>
      <c r="C3451" t="s">
        <v>15461</v>
      </c>
      <c r="D3451" t="s">
        <v>4496</v>
      </c>
      <c r="E3451" t="s">
        <v>48</v>
      </c>
      <c r="F3451" t="s">
        <v>17841</v>
      </c>
      <c r="G3451">
        <f>1-605-309-6179</f>
        <v>-7092</v>
      </c>
      <c r="H3451" t="s">
        <v>405</v>
      </c>
      <c r="I3451" s="1">
        <v>31362</v>
      </c>
      <c r="J3451" t="s">
        <v>17842</v>
      </c>
      <c r="K3451" t="s">
        <v>17843</v>
      </c>
      <c r="L3451">
        <v>10940</v>
      </c>
      <c r="M3451" t="s">
        <v>405</v>
      </c>
      <c r="N3451" s="1">
        <v>44949</v>
      </c>
      <c r="O3451" s="1">
        <v>44954</v>
      </c>
      <c r="P3451">
        <v>84</v>
      </c>
      <c r="Q3451">
        <v>4</v>
      </c>
      <c r="R3451" t="s">
        <v>40</v>
      </c>
      <c r="S3451">
        <v>4</v>
      </c>
      <c r="T3451">
        <v>1</v>
      </c>
      <c r="U3451">
        <v>5</v>
      </c>
      <c r="V3451">
        <v>1070</v>
      </c>
      <c r="W3451" t="s">
        <v>41</v>
      </c>
      <c r="X3451" t="s">
        <v>17844</v>
      </c>
      <c r="Y3451" t="s">
        <v>6</v>
      </c>
      <c r="Z3451" s="1">
        <v>44910</v>
      </c>
      <c r="AA3451" s="2">
        <v>0.92773148148148143</v>
      </c>
      <c r="AB3451" s="2">
        <v>7.2453703703703701E-2</v>
      </c>
      <c r="AC3451" t="s">
        <v>45</v>
      </c>
      <c r="AD3451" t="s">
        <v>44</v>
      </c>
      <c r="AE3451" t="s">
        <v>45</v>
      </c>
      <c r="AF3451">
        <v>214</v>
      </c>
    </row>
    <row r="3452" spans="1:32">
      <c r="A3452">
        <v>5471</v>
      </c>
      <c r="B3452">
        <v>4571</v>
      </c>
      <c r="C3452" t="s">
        <v>1732</v>
      </c>
      <c r="D3452" t="s">
        <v>3387</v>
      </c>
      <c r="E3452" t="s">
        <v>34</v>
      </c>
      <c r="F3452" t="s">
        <v>17845</v>
      </c>
      <c r="G3452" t="s">
        <v>17846</v>
      </c>
      <c r="H3452" t="s">
        <v>225</v>
      </c>
      <c r="I3452" s="1">
        <v>38211</v>
      </c>
      <c r="J3452" t="s">
        <v>17847</v>
      </c>
      <c r="K3452" t="s">
        <v>17848</v>
      </c>
      <c r="L3452">
        <v>33053</v>
      </c>
      <c r="M3452" t="s">
        <v>225</v>
      </c>
      <c r="N3452" s="1">
        <v>44895</v>
      </c>
      <c r="O3452" s="1">
        <v>44896</v>
      </c>
      <c r="P3452">
        <v>33</v>
      </c>
      <c r="Q3452">
        <v>2</v>
      </c>
      <c r="R3452" t="s">
        <v>40</v>
      </c>
      <c r="S3452">
        <v>3</v>
      </c>
      <c r="T3452">
        <v>0</v>
      </c>
      <c r="U3452">
        <v>1</v>
      </c>
      <c r="V3452">
        <v>220</v>
      </c>
      <c r="W3452" t="s">
        <v>41</v>
      </c>
      <c r="X3452" t="s">
        <v>17849</v>
      </c>
      <c r="Y3452" t="s">
        <v>6</v>
      </c>
      <c r="Z3452" s="1">
        <v>44887</v>
      </c>
      <c r="AA3452" s="2">
        <v>0.66347222222222224</v>
      </c>
      <c r="AB3452" s="2">
        <v>0.69885416666666667</v>
      </c>
      <c r="AC3452" t="s">
        <v>45</v>
      </c>
      <c r="AD3452" t="s">
        <v>45</v>
      </c>
      <c r="AE3452" t="s">
        <v>44</v>
      </c>
      <c r="AF3452">
        <v>220</v>
      </c>
    </row>
    <row r="3453" spans="1:32">
      <c r="A3453">
        <v>5473</v>
      </c>
      <c r="B3453">
        <v>4573</v>
      </c>
      <c r="C3453" t="s">
        <v>4158</v>
      </c>
      <c r="D3453" t="s">
        <v>1404</v>
      </c>
      <c r="E3453" t="s">
        <v>48</v>
      </c>
      <c r="F3453" t="s">
        <v>17850</v>
      </c>
      <c r="G3453">
        <f>1-576-310-2026</f>
        <v>-2911</v>
      </c>
      <c r="H3453" t="s">
        <v>457</v>
      </c>
      <c r="I3453" s="1">
        <v>32968</v>
      </c>
      <c r="J3453" t="s">
        <v>17851</v>
      </c>
      <c r="K3453" t="s">
        <v>17852</v>
      </c>
      <c r="L3453">
        <v>81008</v>
      </c>
      <c r="M3453" t="s">
        <v>457</v>
      </c>
      <c r="N3453" s="1">
        <v>44590</v>
      </c>
      <c r="O3453" s="1">
        <v>44595</v>
      </c>
      <c r="P3453">
        <v>75</v>
      </c>
      <c r="Q3453">
        <v>3</v>
      </c>
      <c r="R3453" t="s">
        <v>40</v>
      </c>
      <c r="S3453">
        <v>3</v>
      </c>
      <c r="T3453">
        <v>2</v>
      </c>
      <c r="U3453">
        <v>5</v>
      </c>
      <c r="V3453">
        <v>1215</v>
      </c>
      <c r="W3453" t="s">
        <v>54</v>
      </c>
      <c r="X3453" t="s">
        <v>17853</v>
      </c>
      <c r="Y3453" t="s">
        <v>43</v>
      </c>
      <c r="Z3453" s="1">
        <v>44581</v>
      </c>
      <c r="AA3453" s="2">
        <v>0.78013888888888883</v>
      </c>
      <c r="AB3453" s="2">
        <v>0.58824074074074073</v>
      </c>
      <c r="AC3453" t="s">
        <v>45</v>
      </c>
      <c r="AD3453" t="s">
        <v>45</v>
      </c>
      <c r="AE3453" t="s">
        <v>44</v>
      </c>
      <c r="AF3453">
        <v>243</v>
      </c>
    </row>
    <row r="3454" spans="1:32">
      <c r="A3454">
        <v>5474</v>
      </c>
      <c r="B3454">
        <v>4574</v>
      </c>
      <c r="C3454" t="s">
        <v>409</v>
      </c>
      <c r="D3454" t="s">
        <v>6569</v>
      </c>
      <c r="E3454" t="s">
        <v>34</v>
      </c>
      <c r="F3454" t="s">
        <v>17854</v>
      </c>
      <c r="G3454" t="s">
        <v>17855</v>
      </c>
      <c r="H3454" t="s">
        <v>692</v>
      </c>
      <c r="I3454" s="1">
        <v>37268</v>
      </c>
      <c r="J3454" t="s">
        <v>17856</v>
      </c>
      <c r="K3454" t="s">
        <v>17857</v>
      </c>
      <c r="L3454">
        <v>28428</v>
      </c>
      <c r="M3454" t="s">
        <v>692</v>
      </c>
      <c r="N3454" s="1">
        <v>44866</v>
      </c>
      <c r="O3454" s="1">
        <v>44868</v>
      </c>
      <c r="P3454">
        <v>75</v>
      </c>
      <c r="Q3454">
        <v>3</v>
      </c>
      <c r="R3454" t="s">
        <v>40</v>
      </c>
      <c r="S3454">
        <v>2</v>
      </c>
      <c r="T3454">
        <v>2</v>
      </c>
      <c r="U3454">
        <v>2</v>
      </c>
      <c r="V3454">
        <v>456</v>
      </c>
      <c r="W3454" t="s">
        <v>54</v>
      </c>
      <c r="X3454" t="s">
        <v>17858</v>
      </c>
      <c r="Y3454" t="s">
        <v>65</v>
      </c>
      <c r="Z3454" s="1">
        <v>44827</v>
      </c>
      <c r="AA3454" s="2">
        <v>0.3364699074074074</v>
      </c>
      <c r="AB3454" s="2">
        <v>0.16319444444444445</v>
      </c>
      <c r="AC3454" t="s">
        <v>45</v>
      </c>
      <c r="AD3454" t="s">
        <v>45</v>
      </c>
      <c r="AE3454" t="s">
        <v>44</v>
      </c>
      <c r="AF3454">
        <v>228</v>
      </c>
    </row>
    <row r="3455" spans="1:32">
      <c r="A3455">
        <v>5476</v>
      </c>
      <c r="B3455">
        <v>4576</v>
      </c>
      <c r="C3455" t="s">
        <v>1588</v>
      </c>
      <c r="D3455" t="s">
        <v>1759</v>
      </c>
      <c r="E3455" t="s">
        <v>34</v>
      </c>
      <c r="F3455" t="s">
        <v>17859</v>
      </c>
      <c r="G3455" t="s">
        <v>17860</v>
      </c>
      <c r="H3455" t="s">
        <v>60</v>
      </c>
      <c r="I3455" s="1">
        <v>26482</v>
      </c>
      <c r="J3455" t="s">
        <v>17861</v>
      </c>
      <c r="K3455" t="s">
        <v>17862</v>
      </c>
      <c r="L3455">
        <v>55654</v>
      </c>
      <c r="M3455" t="s">
        <v>60</v>
      </c>
      <c r="N3455" s="1">
        <v>44954</v>
      </c>
      <c r="O3455" s="1">
        <v>44959</v>
      </c>
      <c r="P3455">
        <v>42</v>
      </c>
      <c r="Q3455">
        <v>2</v>
      </c>
      <c r="R3455" t="s">
        <v>40</v>
      </c>
      <c r="S3455">
        <v>4</v>
      </c>
      <c r="T3455">
        <v>1</v>
      </c>
      <c r="U3455">
        <v>5</v>
      </c>
      <c r="V3455">
        <v>1085</v>
      </c>
      <c r="W3455" t="s">
        <v>41</v>
      </c>
      <c r="X3455" t="s">
        <v>17863</v>
      </c>
      <c r="Y3455" t="s">
        <v>65</v>
      </c>
      <c r="Z3455" s="1">
        <v>44919</v>
      </c>
      <c r="AA3455" s="2">
        <v>0.24225694444444446</v>
      </c>
      <c r="AB3455" s="2">
        <v>0.62462962962962965</v>
      </c>
      <c r="AC3455" t="s">
        <v>44</v>
      </c>
      <c r="AD3455" t="s">
        <v>44</v>
      </c>
      <c r="AE3455" t="s">
        <v>44</v>
      </c>
      <c r="AF3455">
        <v>217</v>
      </c>
    </row>
    <row r="3456" spans="1:32">
      <c r="A3456">
        <v>5478</v>
      </c>
      <c r="B3456">
        <v>4578</v>
      </c>
      <c r="C3456" t="s">
        <v>4071</v>
      </c>
      <c r="D3456" t="s">
        <v>83</v>
      </c>
      <c r="E3456" t="s">
        <v>34</v>
      </c>
      <c r="F3456" t="s">
        <v>17864</v>
      </c>
      <c r="G3456" t="s">
        <v>17865</v>
      </c>
      <c r="H3456" t="s">
        <v>156</v>
      </c>
      <c r="I3456" s="1">
        <v>17861</v>
      </c>
      <c r="J3456" t="s">
        <v>17866</v>
      </c>
      <c r="K3456" t="s">
        <v>17867</v>
      </c>
      <c r="L3456">
        <v>81534</v>
      </c>
      <c r="M3456" t="s">
        <v>156</v>
      </c>
      <c r="N3456" s="1">
        <v>44765</v>
      </c>
      <c r="O3456" s="1">
        <v>44769</v>
      </c>
      <c r="P3456">
        <v>35</v>
      </c>
      <c r="Q3456">
        <v>2</v>
      </c>
      <c r="R3456" t="s">
        <v>63</v>
      </c>
      <c r="S3456">
        <v>4</v>
      </c>
      <c r="T3456">
        <v>0</v>
      </c>
      <c r="U3456">
        <v>4</v>
      </c>
      <c r="V3456">
        <v>288</v>
      </c>
      <c r="W3456" t="s">
        <v>41</v>
      </c>
      <c r="X3456" t="s">
        <v>17868</v>
      </c>
      <c r="Y3456" t="s">
        <v>65</v>
      </c>
      <c r="Z3456" s="1">
        <v>44728</v>
      </c>
      <c r="AA3456" s="2">
        <v>0.24127314814814815</v>
      </c>
      <c r="AB3456" s="2">
        <v>0.66236111111111107</v>
      </c>
      <c r="AC3456" t="s">
        <v>44</v>
      </c>
      <c r="AD3456" t="s">
        <v>44</v>
      </c>
      <c r="AE3456" t="s">
        <v>44</v>
      </c>
      <c r="AF3456">
        <v>72</v>
      </c>
    </row>
    <row r="3457" spans="1:32">
      <c r="A3457">
        <v>5479</v>
      </c>
      <c r="B3457">
        <v>4579</v>
      </c>
      <c r="C3457" t="s">
        <v>11637</v>
      </c>
      <c r="D3457" t="s">
        <v>2593</v>
      </c>
      <c r="E3457" t="s">
        <v>48</v>
      </c>
      <c r="F3457" t="s">
        <v>17869</v>
      </c>
      <c r="G3457" t="s">
        <v>17870</v>
      </c>
      <c r="H3457" t="s">
        <v>272</v>
      </c>
      <c r="I3457" s="1">
        <v>31059</v>
      </c>
      <c r="J3457" t="s">
        <v>17871</v>
      </c>
      <c r="K3457" t="s">
        <v>17872</v>
      </c>
      <c r="L3457">
        <v>38609</v>
      </c>
      <c r="M3457" t="s">
        <v>272</v>
      </c>
      <c r="N3457" s="1">
        <v>44651</v>
      </c>
      <c r="O3457" s="1">
        <v>44654</v>
      </c>
      <c r="P3457">
        <v>10</v>
      </c>
      <c r="Q3457">
        <v>1</v>
      </c>
      <c r="R3457" t="s">
        <v>53</v>
      </c>
      <c r="S3457">
        <v>4</v>
      </c>
      <c r="T3457">
        <v>0</v>
      </c>
      <c r="U3457">
        <v>3</v>
      </c>
      <c r="V3457">
        <v>369</v>
      </c>
      <c r="W3457" t="s">
        <v>41</v>
      </c>
      <c r="X3457" t="s">
        <v>17873</v>
      </c>
      <c r="Y3457" t="s">
        <v>43</v>
      </c>
      <c r="Z3457" s="1">
        <v>44636</v>
      </c>
      <c r="AA3457" s="2">
        <v>0.11099537037037037</v>
      </c>
      <c r="AB3457" s="2">
        <v>0.53427083333333336</v>
      </c>
      <c r="AC3457" t="s">
        <v>45</v>
      </c>
      <c r="AD3457" t="s">
        <v>45</v>
      </c>
      <c r="AE3457" t="s">
        <v>45</v>
      </c>
      <c r="AF3457">
        <v>123</v>
      </c>
    </row>
    <row r="3458" spans="1:32">
      <c r="A3458">
        <v>5482</v>
      </c>
      <c r="B3458">
        <v>4582</v>
      </c>
      <c r="C3458" t="s">
        <v>2912</v>
      </c>
      <c r="D3458" t="s">
        <v>9845</v>
      </c>
      <c r="E3458" t="s">
        <v>34</v>
      </c>
      <c r="F3458" t="s">
        <v>17874</v>
      </c>
      <c r="G3458" t="s">
        <v>17875</v>
      </c>
      <c r="H3458" t="s">
        <v>77</v>
      </c>
      <c r="I3458" s="1">
        <v>18158</v>
      </c>
      <c r="J3458" t="s">
        <v>17876</v>
      </c>
      <c r="K3458" t="s">
        <v>17877</v>
      </c>
      <c r="L3458">
        <v>92185</v>
      </c>
      <c r="M3458" t="s">
        <v>77</v>
      </c>
      <c r="N3458" s="1">
        <v>44803</v>
      </c>
      <c r="O3458" s="1">
        <v>44805</v>
      </c>
      <c r="P3458">
        <v>40</v>
      </c>
      <c r="Q3458">
        <v>2</v>
      </c>
      <c r="R3458" t="s">
        <v>53</v>
      </c>
      <c r="S3458">
        <v>2</v>
      </c>
      <c r="T3458">
        <v>1</v>
      </c>
      <c r="U3458">
        <v>2</v>
      </c>
      <c r="V3458">
        <v>242</v>
      </c>
      <c r="W3458" t="s">
        <v>41</v>
      </c>
      <c r="X3458" t="s">
        <v>17878</v>
      </c>
      <c r="Y3458" t="s">
        <v>81</v>
      </c>
      <c r="Z3458" s="1">
        <v>44787</v>
      </c>
      <c r="AA3458" s="2">
        <v>0.3062037037037037</v>
      </c>
      <c r="AB3458" s="2">
        <v>0.72681712962962963</v>
      </c>
      <c r="AC3458" t="s">
        <v>45</v>
      </c>
      <c r="AD3458" t="s">
        <v>45</v>
      </c>
      <c r="AE3458" t="s">
        <v>44</v>
      </c>
      <c r="AF3458">
        <v>121</v>
      </c>
    </row>
    <row r="3459" spans="1:32">
      <c r="A3459">
        <v>5484</v>
      </c>
      <c r="B3459">
        <v>4584</v>
      </c>
      <c r="C3459" t="s">
        <v>3022</v>
      </c>
      <c r="D3459" t="s">
        <v>17879</v>
      </c>
      <c r="E3459" t="s">
        <v>48</v>
      </c>
      <c r="F3459" t="s">
        <v>17880</v>
      </c>
      <c r="G3459" t="s">
        <v>17881</v>
      </c>
      <c r="H3459" t="s">
        <v>209</v>
      </c>
      <c r="I3459" s="1">
        <v>17928</v>
      </c>
      <c r="J3459" t="s">
        <v>17882</v>
      </c>
      <c r="K3459" t="s">
        <v>17883</v>
      </c>
      <c r="L3459">
        <v>6681</v>
      </c>
      <c r="M3459" t="s">
        <v>209</v>
      </c>
      <c r="N3459" s="1">
        <v>44646</v>
      </c>
      <c r="O3459" s="1">
        <v>44650</v>
      </c>
      <c r="P3459">
        <v>35</v>
      </c>
      <c r="Q3459">
        <v>2</v>
      </c>
      <c r="R3459" t="s">
        <v>63</v>
      </c>
      <c r="S3459">
        <v>2</v>
      </c>
      <c r="T3459">
        <v>2</v>
      </c>
      <c r="U3459">
        <v>4</v>
      </c>
      <c r="V3459">
        <v>280</v>
      </c>
      <c r="W3459" t="s">
        <v>41</v>
      </c>
      <c r="X3459" t="s">
        <v>17884</v>
      </c>
      <c r="Y3459" t="s">
        <v>65</v>
      </c>
      <c r="Z3459" s="1">
        <v>44633</v>
      </c>
      <c r="AA3459" s="2">
        <v>0.63023148148148145</v>
      </c>
      <c r="AB3459" s="2">
        <v>1.4826388888888889E-2</v>
      </c>
      <c r="AC3459" t="s">
        <v>45</v>
      </c>
      <c r="AD3459" t="s">
        <v>44</v>
      </c>
      <c r="AE3459" t="s">
        <v>45</v>
      </c>
      <c r="AF3459">
        <v>70</v>
      </c>
    </row>
    <row r="3460" spans="1:32">
      <c r="A3460">
        <v>5486</v>
      </c>
      <c r="B3460">
        <v>4586</v>
      </c>
      <c r="C3460" t="s">
        <v>4774</v>
      </c>
      <c r="D3460" t="s">
        <v>15848</v>
      </c>
      <c r="E3460" t="s">
        <v>48</v>
      </c>
      <c r="F3460" t="s">
        <v>17885</v>
      </c>
      <c r="G3460" t="s">
        <v>17886</v>
      </c>
      <c r="H3460" t="s">
        <v>295</v>
      </c>
      <c r="I3460" s="1">
        <v>29709</v>
      </c>
      <c r="J3460" t="s">
        <v>17887</v>
      </c>
      <c r="K3460" t="s">
        <v>17888</v>
      </c>
      <c r="L3460">
        <v>83892</v>
      </c>
      <c r="M3460" t="s">
        <v>295</v>
      </c>
      <c r="N3460" s="1">
        <v>44720</v>
      </c>
      <c r="O3460" s="1">
        <v>44722</v>
      </c>
      <c r="P3460">
        <v>59</v>
      </c>
      <c r="Q3460">
        <v>3</v>
      </c>
      <c r="R3460" t="s">
        <v>63</v>
      </c>
      <c r="S3460">
        <v>2</v>
      </c>
      <c r="T3460">
        <v>0</v>
      </c>
      <c r="U3460">
        <v>2</v>
      </c>
      <c r="V3460">
        <v>128</v>
      </c>
      <c r="W3460" t="s">
        <v>54</v>
      </c>
      <c r="X3460" t="s">
        <v>17889</v>
      </c>
      <c r="Y3460" t="s">
        <v>81</v>
      </c>
      <c r="Z3460" s="1">
        <v>44708</v>
      </c>
      <c r="AA3460" s="2">
        <v>0.58131944444444439</v>
      </c>
      <c r="AB3460" s="2">
        <v>0.55078703703703702</v>
      </c>
      <c r="AC3460" t="s">
        <v>45</v>
      </c>
      <c r="AD3460" t="s">
        <v>45</v>
      </c>
      <c r="AE3460" t="s">
        <v>45</v>
      </c>
      <c r="AF3460">
        <v>64</v>
      </c>
    </row>
    <row r="3461" spans="1:32">
      <c r="A3461">
        <v>5487</v>
      </c>
      <c r="B3461">
        <v>4587</v>
      </c>
      <c r="C3461" t="s">
        <v>6117</v>
      </c>
      <c r="D3461" t="s">
        <v>2369</v>
      </c>
      <c r="E3461" t="s">
        <v>34</v>
      </c>
      <c r="F3461" t="s">
        <v>17890</v>
      </c>
      <c r="G3461" t="s">
        <v>17891</v>
      </c>
      <c r="H3461" t="s">
        <v>109</v>
      </c>
      <c r="I3461" s="1">
        <v>21220</v>
      </c>
      <c r="J3461" t="s">
        <v>17892</v>
      </c>
      <c r="K3461" t="s">
        <v>13355</v>
      </c>
      <c r="L3461">
        <v>82254</v>
      </c>
      <c r="M3461" t="s">
        <v>109</v>
      </c>
      <c r="N3461" s="1">
        <v>44692</v>
      </c>
      <c r="O3461" s="1">
        <v>44694</v>
      </c>
      <c r="P3461">
        <v>30</v>
      </c>
      <c r="Q3461">
        <v>2</v>
      </c>
      <c r="R3461" t="s">
        <v>40</v>
      </c>
      <c r="S3461">
        <v>2</v>
      </c>
      <c r="T3461">
        <v>1</v>
      </c>
      <c r="U3461">
        <v>2</v>
      </c>
      <c r="V3461">
        <v>500</v>
      </c>
      <c r="W3461" t="s">
        <v>54</v>
      </c>
      <c r="X3461" t="s">
        <v>17893</v>
      </c>
      <c r="Y3461" t="s">
        <v>65</v>
      </c>
      <c r="Z3461" s="1">
        <v>44683</v>
      </c>
      <c r="AA3461" s="2">
        <v>0.57217592592592592</v>
      </c>
      <c r="AB3461" s="2">
        <v>0.77260416666666665</v>
      </c>
      <c r="AC3461" t="s">
        <v>45</v>
      </c>
      <c r="AD3461" t="s">
        <v>44</v>
      </c>
      <c r="AE3461" t="s">
        <v>44</v>
      </c>
      <c r="AF3461">
        <v>250</v>
      </c>
    </row>
    <row r="3462" spans="1:32">
      <c r="A3462">
        <v>5489</v>
      </c>
      <c r="B3462">
        <v>4589</v>
      </c>
      <c r="C3462" t="s">
        <v>1310</v>
      </c>
      <c r="D3462" t="s">
        <v>527</v>
      </c>
      <c r="E3462" t="s">
        <v>34</v>
      </c>
      <c r="F3462" t="s">
        <v>17894</v>
      </c>
      <c r="G3462" t="s">
        <v>17895</v>
      </c>
      <c r="H3462" t="s">
        <v>60</v>
      </c>
      <c r="I3462" s="1">
        <v>27180</v>
      </c>
      <c r="J3462" t="s">
        <v>17896</v>
      </c>
      <c r="K3462" t="s">
        <v>17897</v>
      </c>
      <c r="L3462">
        <v>99739</v>
      </c>
      <c r="M3462" t="s">
        <v>60</v>
      </c>
      <c r="N3462" s="1">
        <v>44602</v>
      </c>
      <c r="O3462" s="1">
        <v>44606</v>
      </c>
      <c r="P3462">
        <v>29</v>
      </c>
      <c r="Q3462">
        <v>2</v>
      </c>
      <c r="R3462" t="s">
        <v>63</v>
      </c>
      <c r="S3462">
        <v>1</v>
      </c>
      <c r="T3462">
        <v>0</v>
      </c>
      <c r="U3462">
        <v>4</v>
      </c>
      <c r="V3462">
        <v>296</v>
      </c>
      <c r="W3462" t="s">
        <v>54</v>
      </c>
      <c r="X3462" t="s">
        <v>17898</v>
      </c>
      <c r="Y3462" t="s">
        <v>65</v>
      </c>
      <c r="Z3462" s="1">
        <v>44563</v>
      </c>
      <c r="AA3462" s="2">
        <v>0.30621527777777779</v>
      </c>
      <c r="AB3462" s="2">
        <v>2.1539351851851851E-2</v>
      </c>
      <c r="AC3462" t="s">
        <v>45</v>
      </c>
      <c r="AD3462" t="s">
        <v>44</v>
      </c>
      <c r="AE3462" t="s">
        <v>45</v>
      </c>
      <c r="AF3462">
        <v>74</v>
      </c>
    </row>
    <row r="3463" spans="1:32">
      <c r="A3463">
        <v>5493</v>
      </c>
      <c r="B3463">
        <v>4593</v>
      </c>
      <c r="C3463" t="s">
        <v>197</v>
      </c>
      <c r="D3463" t="s">
        <v>428</v>
      </c>
      <c r="E3463" t="s">
        <v>48</v>
      </c>
      <c r="F3463" t="s">
        <v>17899</v>
      </c>
      <c r="G3463" t="s">
        <v>17900</v>
      </c>
      <c r="H3463" t="s">
        <v>171</v>
      </c>
      <c r="I3463" s="1">
        <v>26796</v>
      </c>
      <c r="J3463" t="s">
        <v>17901</v>
      </c>
      <c r="K3463" t="s">
        <v>17902</v>
      </c>
      <c r="L3463">
        <v>21212</v>
      </c>
      <c r="M3463" t="s">
        <v>171</v>
      </c>
      <c r="N3463" s="1">
        <v>44876</v>
      </c>
      <c r="O3463" s="1">
        <v>44878</v>
      </c>
      <c r="P3463">
        <v>5</v>
      </c>
      <c r="Q3463">
        <v>1</v>
      </c>
      <c r="R3463" t="s">
        <v>63</v>
      </c>
      <c r="S3463">
        <v>4</v>
      </c>
      <c r="T3463">
        <v>1</v>
      </c>
      <c r="U3463">
        <v>2</v>
      </c>
      <c r="V3463">
        <v>150</v>
      </c>
      <c r="W3463" t="s">
        <v>41</v>
      </c>
      <c r="X3463" t="s">
        <v>17903</v>
      </c>
      <c r="Y3463" t="s">
        <v>43</v>
      </c>
      <c r="Z3463" s="1">
        <v>44864</v>
      </c>
      <c r="AA3463" s="2">
        <v>0.77725694444444438</v>
      </c>
      <c r="AB3463" s="2">
        <v>0.35188657407407403</v>
      </c>
      <c r="AC3463" t="s">
        <v>44</v>
      </c>
      <c r="AD3463" t="s">
        <v>44</v>
      </c>
      <c r="AE3463" t="s">
        <v>44</v>
      </c>
      <c r="AF3463">
        <v>75</v>
      </c>
    </row>
    <row r="3464" spans="1:32">
      <c r="A3464">
        <v>5494</v>
      </c>
      <c r="B3464">
        <v>4594</v>
      </c>
      <c r="C3464" t="s">
        <v>371</v>
      </c>
      <c r="D3464" t="s">
        <v>4189</v>
      </c>
      <c r="E3464" t="s">
        <v>34</v>
      </c>
      <c r="F3464" t="s">
        <v>17904</v>
      </c>
      <c r="G3464" t="s">
        <v>17905</v>
      </c>
      <c r="H3464" t="s">
        <v>1301</v>
      </c>
      <c r="I3464" s="1">
        <v>25463</v>
      </c>
      <c r="J3464" t="s">
        <v>17906</v>
      </c>
      <c r="K3464" t="s">
        <v>17907</v>
      </c>
      <c r="L3464">
        <v>45568</v>
      </c>
      <c r="M3464" t="s">
        <v>1301</v>
      </c>
      <c r="N3464" s="1">
        <v>44931</v>
      </c>
      <c r="O3464" s="1">
        <v>44933</v>
      </c>
      <c r="P3464">
        <v>58</v>
      </c>
      <c r="Q3464">
        <v>3</v>
      </c>
      <c r="R3464" t="s">
        <v>53</v>
      </c>
      <c r="S3464">
        <v>1</v>
      </c>
      <c r="T3464">
        <v>2</v>
      </c>
      <c r="U3464">
        <v>2</v>
      </c>
      <c r="V3464">
        <v>266</v>
      </c>
      <c r="W3464" t="s">
        <v>54</v>
      </c>
      <c r="X3464" t="s">
        <v>17908</v>
      </c>
      <c r="Y3464" t="s">
        <v>81</v>
      </c>
      <c r="Z3464" s="1">
        <v>44896</v>
      </c>
      <c r="AA3464" s="2">
        <v>0.82707175925925924</v>
      </c>
      <c r="AB3464" s="2">
        <v>8.6423611111111118E-2</v>
      </c>
      <c r="AC3464" t="s">
        <v>44</v>
      </c>
      <c r="AD3464" t="s">
        <v>45</v>
      </c>
      <c r="AE3464" t="s">
        <v>44</v>
      </c>
      <c r="AF3464">
        <v>133</v>
      </c>
    </row>
    <row r="3465" spans="1:32">
      <c r="A3465">
        <v>5495</v>
      </c>
      <c r="B3465">
        <v>4595</v>
      </c>
      <c r="C3465" t="s">
        <v>908</v>
      </c>
      <c r="D3465" t="s">
        <v>1651</v>
      </c>
      <c r="E3465" t="s">
        <v>48</v>
      </c>
      <c r="F3465" t="s">
        <v>17909</v>
      </c>
      <c r="G3465" t="s">
        <v>17910</v>
      </c>
      <c r="H3465" t="s">
        <v>77</v>
      </c>
      <c r="I3465" s="1">
        <v>37654</v>
      </c>
      <c r="J3465" t="s">
        <v>17911</v>
      </c>
      <c r="K3465" t="s">
        <v>17912</v>
      </c>
      <c r="L3465">
        <v>56764</v>
      </c>
      <c r="M3465" t="s">
        <v>77</v>
      </c>
      <c r="N3465" s="1">
        <v>44847</v>
      </c>
      <c r="O3465" s="1">
        <v>44849</v>
      </c>
      <c r="P3465">
        <v>74</v>
      </c>
      <c r="Q3465">
        <v>3</v>
      </c>
      <c r="R3465" t="s">
        <v>63</v>
      </c>
      <c r="S3465">
        <v>4</v>
      </c>
      <c r="T3465">
        <v>2</v>
      </c>
      <c r="U3465">
        <v>2</v>
      </c>
      <c r="V3465">
        <v>132</v>
      </c>
      <c r="W3465" t="s">
        <v>41</v>
      </c>
      <c r="X3465" t="s">
        <v>17913</v>
      </c>
      <c r="Y3465" t="s">
        <v>81</v>
      </c>
      <c r="Z3465" s="1">
        <v>44839</v>
      </c>
      <c r="AA3465" s="2">
        <v>7.0462962962962963E-2</v>
      </c>
      <c r="AB3465" s="2">
        <v>0.81453703703703706</v>
      </c>
      <c r="AC3465" t="s">
        <v>45</v>
      </c>
      <c r="AD3465" t="s">
        <v>45</v>
      </c>
      <c r="AE3465" t="s">
        <v>45</v>
      </c>
      <c r="AF3465">
        <v>66</v>
      </c>
    </row>
    <row r="3466" spans="1:32">
      <c r="A3466">
        <v>5496</v>
      </c>
      <c r="B3466">
        <v>4596</v>
      </c>
      <c r="C3466" t="s">
        <v>2189</v>
      </c>
      <c r="D3466" t="s">
        <v>8140</v>
      </c>
      <c r="E3466" t="s">
        <v>48</v>
      </c>
      <c r="F3466" t="s">
        <v>17914</v>
      </c>
      <c r="G3466" t="s">
        <v>17915</v>
      </c>
      <c r="H3466" t="s">
        <v>225</v>
      </c>
      <c r="I3466" s="1">
        <v>28952</v>
      </c>
      <c r="J3466" t="s">
        <v>17916</v>
      </c>
      <c r="K3466" t="s">
        <v>17917</v>
      </c>
      <c r="L3466">
        <v>95971</v>
      </c>
      <c r="M3466" t="s">
        <v>225</v>
      </c>
      <c r="N3466" s="1">
        <v>44734</v>
      </c>
      <c r="O3466" s="1">
        <v>44739</v>
      </c>
      <c r="P3466">
        <v>99</v>
      </c>
      <c r="Q3466">
        <v>4</v>
      </c>
      <c r="R3466" t="s">
        <v>40</v>
      </c>
      <c r="S3466">
        <v>3</v>
      </c>
      <c r="T3466">
        <v>0</v>
      </c>
      <c r="U3466">
        <v>5</v>
      </c>
      <c r="V3466">
        <v>1225</v>
      </c>
      <c r="W3466" t="s">
        <v>41</v>
      </c>
      <c r="X3466" t="s">
        <v>17918</v>
      </c>
      <c r="Y3466" t="s">
        <v>81</v>
      </c>
      <c r="Z3466" s="1">
        <v>44721</v>
      </c>
      <c r="AA3466" s="2">
        <v>0.64500000000000002</v>
      </c>
      <c r="AB3466" s="2">
        <v>0.64018518518518519</v>
      </c>
      <c r="AC3466" t="s">
        <v>44</v>
      </c>
      <c r="AD3466" t="s">
        <v>45</v>
      </c>
      <c r="AE3466" t="s">
        <v>45</v>
      </c>
      <c r="AF3466">
        <v>245</v>
      </c>
    </row>
    <row r="3467" spans="1:32">
      <c r="A3467">
        <v>5497</v>
      </c>
      <c r="B3467">
        <v>4597</v>
      </c>
      <c r="C3467" t="s">
        <v>32</v>
      </c>
      <c r="D3467" t="s">
        <v>816</v>
      </c>
      <c r="E3467" t="s">
        <v>34</v>
      </c>
      <c r="F3467" t="s">
        <v>17919</v>
      </c>
      <c r="G3467" t="s">
        <v>17920</v>
      </c>
      <c r="H3467" t="s">
        <v>209</v>
      </c>
      <c r="I3467" s="1">
        <v>25210</v>
      </c>
      <c r="J3467" t="s">
        <v>17921</v>
      </c>
      <c r="K3467" t="s">
        <v>6454</v>
      </c>
      <c r="L3467">
        <v>21549</v>
      </c>
      <c r="M3467" t="s">
        <v>209</v>
      </c>
      <c r="N3467" s="1">
        <v>44766</v>
      </c>
      <c r="O3467" s="1">
        <v>44767</v>
      </c>
      <c r="P3467">
        <v>100</v>
      </c>
      <c r="Q3467">
        <v>4</v>
      </c>
      <c r="R3467" t="s">
        <v>53</v>
      </c>
      <c r="S3467">
        <v>1</v>
      </c>
      <c r="T3467">
        <v>1</v>
      </c>
      <c r="U3467">
        <v>1</v>
      </c>
      <c r="V3467">
        <v>143</v>
      </c>
      <c r="W3467" t="s">
        <v>41</v>
      </c>
      <c r="X3467" t="s">
        <v>17922</v>
      </c>
      <c r="Y3467" t="s">
        <v>43</v>
      </c>
      <c r="Z3467" s="1">
        <v>44732</v>
      </c>
      <c r="AA3467" s="2">
        <v>0.13548611111111111</v>
      </c>
      <c r="AB3467" s="2">
        <v>0.41532407407407407</v>
      </c>
      <c r="AC3467" t="s">
        <v>45</v>
      </c>
      <c r="AD3467" t="s">
        <v>44</v>
      </c>
      <c r="AE3467" t="s">
        <v>44</v>
      </c>
      <c r="AF3467">
        <v>143</v>
      </c>
    </row>
    <row r="3468" spans="1:32">
      <c r="A3468">
        <v>5501</v>
      </c>
      <c r="B3468">
        <v>4601</v>
      </c>
      <c r="C3468" t="s">
        <v>469</v>
      </c>
      <c r="D3468" t="s">
        <v>1783</v>
      </c>
      <c r="E3468" t="s">
        <v>34</v>
      </c>
      <c r="F3468" t="s">
        <v>17923</v>
      </c>
      <c r="G3468" t="s">
        <v>17924</v>
      </c>
      <c r="H3468" t="s">
        <v>164</v>
      </c>
      <c r="I3468" s="1">
        <v>16082</v>
      </c>
      <c r="J3468" t="s">
        <v>17925</v>
      </c>
      <c r="K3468" t="s">
        <v>17926</v>
      </c>
      <c r="L3468">
        <v>26299</v>
      </c>
      <c r="M3468" t="s">
        <v>164</v>
      </c>
      <c r="N3468" s="1">
        <v>44904</v>
      </c>
      <c r="O3468" s="1">
        <v>44908</v>
      </c>
      <c r="P3468">
        <v>21</v>
      </c>
      <c r="Q3468">
        <v>1</v>
      </c>
      <c r="R3468" t="s">
        <v>40</v>
      </c>
      <c r="S3468">
        <v>1</v>
      </c>
      <c r="T3468">
        <v>0</v>
      </c>
      <c r="U3468">
        <v>4</v>
      </c>
      <c r="V3468">
        <v>824</v>
      </c>
      <c r="W3468" t="s">
        <v>54</v>
      </c>
      <c r="X3468" t="s">
        <v>17927</v>
      </c>
      <c r="Y3468" t="s">
        <v>43</v>
      </c>
      <c r="Z3468" s="1">
        <v>44865</v>
      </c>
      <c r="AA3468" s="2">
        <v>0.86134259259259249</v>
      </c>
      <c r="AB3468" s="2">
        <v>0.37201388888888887</v>
      </c>
      <c r="AC3468" t="s">
        <v>44</v>
      </c>
      <c r="AD3468" t="s">
        <v>44</v>
      </c>
      <c r="AE3468" t="s">
        <v>45</v>
      </c>
      <c r="AF3468">
        <v>206</v>
      </c>
    </row>
    <row r="3469" spans="1:32">
      <c r="A3469">
        <v>5502</v>
      </c>
      <c r="B3469">
        <v>4602</v>
      </c>
      <c r="C3469" t="s">
        <v>881</v>
      </c>
      <c r="D3469" t="s">
        <v>359</v>
      </c>
      <c r="E3469" t="s">
        <v>48</v>
      </c>
      <c r="F3469" t="s">
        <v>17928</v>
      </c>
      <c r="G3469" t="s">
        <v>17929</v>
      </c>
      <c r="H3469" t="s">
        <v>280</v>
      </c>
      <c r="I3469" s="1">
        <v>38633</v>
      </c>
      <c r="J3469" t="s">
        <v>17930</v>
      </c>
      <c r="K3469" t="s">
        <v>10490</v>
      </c>
      <c r="L3469">
        <v>78436</v>
      </c>
      <c r="M3469" t="s">
        <v>280</v>
      </c>
      <c r="N3469" s="1">
        <v>44894</v>
      </c>
      <c r="O3469" s="1">
        <v>44896</v>
      </c>
      <c r="P3469">
        <v>85</v>
      </c>
      <c r="Q3469">
        <v>4</v>
      </c>
      <c r="R3469" t="s">
        <v>53</v>
      </c>
      <c r="S3469">
        <v>2</v>
      </c>
      <c r="T3469">
        <v>1</v>
      </c>
      <c r="U3469">
        <v>2</v>
      </c>
      <c r="V3469">
        <v>258</v>
      </c>
      <c r="W3469" t="s">
        <v>54</v>
      </c>
      <c r="X3469" t="s">
        <v>17931</v>
      </c>
      <c r="Y3469" t="s">
        <v>43</v>
      </c>
      <c r="Z3469" s="1">
        <v>44864</v>
      </c>
      <c r="AA3469" s="2">
        <v>0.17935185185185185</v>
      </c>
      <c r="AB3469" s="2">
        <v>0.1585648148148148</v>
      </c>
      <c r="AC3469" t="s">
        <v>44</v>
      </c>
      <c r="AD3469" t="s">
        <v>44</v>
      </c>
      <c r="AE3469" t="s">
        <v>44</v>
      </c>
      <c r="AF3469">
        <v>129</v>
      </c>
    </row>
    <row r="3470" spans="1:32">
      <c r="A3470">
        <v>5504</v>
      </c>
      <c r="B3470">
        <v>4604</v>
      </c>
      <c r="C3470" t="s">
        <v>1328</v>
      </c>
      <c r="D3470" t="s">
        <v>1914</v>
      </c>
      <c r="E3470" t="s">
        <v>48</v>
      </c>
      <c r="F3470" t="s">
        <v>17932</v>
      </c>
      <c r="G3470" t="s">
        <v>17933</v>
      </c>
      <c r="H3470" t="s">
        <v>122</v>
      </c>
      <c r="I3470" s="1">
        <v>18054</v>
      </c>
      <c r="J3470" t="s">
        <v>17934</v>
      </c>
      <c r="K3470" t="s">
        <v>17935</v>
      </c>
      <c r="L3470">
        <v>70389</v>
      </c>
      <c r="M3470" t="s">
        <v>122</v>
      </c>
      <c r="N3470" s="1">
        <v>44658</v>
      </c>
      <c r="O3470" s="1">
        <v>44662</v>
      </c>
      <c r="P3470">
        <v>78</v>
      </c>
      <c r="Q3470">
        <v>4</v>
      </c>
      <c r="R3470" t="s">
        <v>40</v>
      </c>
      <c r="S3470">
        <v>3</v>
      </c>
      <c r="T3470">
        <v>1</v>
      </c>
      <c r="U3470">
        <v>4</v>
      </c>
      <c r="V3470">
        <v>876</v>
      </c>
      <c r="W3470" t="s">
        <v>54</v>
      </c>
      <c r="X3470" t="s">
        <v>17936</v>
      </c>
      <c r="Y3470" t="s">
        <v>6</v>
      </c>
      <c r="Z3470" s="1">
        <v>44636</v>
      </c>
      <c r="AA3470" s="2">
        <v>0.25253472222222223</v>
      </c>
      <c r="AB3470" s="2">
        <v>0.8505787037037037</v>
      </c>
      <c r="AC3470" t="s">
        <v>45</v>
      </c>
      <c r="AD3470" t="s">
        <v>45</v>
      </c>
      <c r="AE3470" t="s">
        <v>45</v>
      </c>
      <c r="AF3470">
        <v>219</v>
      </c>
    </row>
    <row r="3471" spans="1:32">
      <c r="A3471">
        <v>5505</v>
      </c>
      <c r="B3471">
        <v>4605</v>
      </c>
      <c r="C3471" t="s">
        <v>1966</v>
      </c>
      <c r="D3471" t="s">
        <v>5703</v>
      </c>
      <c r="E3471" t="s">
        <v>48</v>
      </c>
      <c r="F3471" t="s">
        <v>3579</v>
      </c>
      <c r="G3471" t="s">
        <v>17937</v>
      </c>
      <c r="H3471" t="s">
        <v>1301</v>
      </c>
      <c r="I3471" s="1">
        <v>19079</v>
      </c>
      <c r="J3471" t="s">
        <v>17938</v>
      </c>
      <c r="K3471" t="s">
        <v>17939</v>
      </c>
      <c r="L3471">
        <v>50959</v>
      </c>
      <c r="M3471" t="s">
        <v>1301</v>
      </c>
      <c r="N3471" s="1">
        <v>44622</v>
      </c>
      <c r="O3471" s="1">
        <v>44627</v>
      </c>
      <c r="P3471">
        <v>15</v>
      </c>
      <c r="Q3471">
        <v>1</v>
      </c>
      <c r="R3471" t="s">
        <v>40</v>
      </c>
      <c r="S3471">
        <v>4</v>
      </c>
      <c r="T3471">
        <v>1</v>
      </c>
      <c r="U3471">
        <v>5</v>
      </c>
      <c r="V3471">
        <v>1200</v>
      </c>
      <c r="W3471" t="s">
        <v>41</v>
      </c>
      <c r="X3471" t="s">
        <v>17940</v>
      </c>
      <c r="Y3471" t="s">
        <v>43</v>
      </c>
      <c r="Z3471" s="1">
        <v>44585</v>
      </c>
      <c r="AA3471" s="2">
        <v>0.25696759259259261</v>
      </c>
      <c r="AB3471" s="2">
        <v>0.42930555555555555</v>
      </c>
      <c r="AC3471" t="s">
        <v>45</v>
      </c>
      <c r="AD3471" t="s">
        <v>45</v>
      </c>
      <c r="AE3471" t="s">
        <v>44</v>
      </c>
      <c r="AF3471">
        <v>240</v>
      </c>
    </row>
    <row r="3472" spans="1:32">
      <c r="A3472">
        <v>5506</v>
      </c>
      <c r="B3472">
        <v>4606</v>
      </c>
      <c r="C3472" t="s">
        <v>908</v>
      </c>
      <c r="D3472" t="s">
        <v>4496</v>
      </c>
      <c r="E3472" t="s">
        <v>48</v>
      </c>
      <c r="F3472" t="s">
        <v>17941</v>
      </c>
      <c r="G3472" t="s">
        <v>17942</v>
      </c>
      <c r="H3472" t="s">
        <v>537</v>
      </c>
      <c r="I3472" s="1">
        <v>33310</v>
      </c>
      <c r="J3472" t="s">
        <v>17943</v>
      </c>
      <c r="K3472" t="s">
        <v>17944</v>
      </c>
      <c r="L3472">
        <v>24865</v>
      </c>
      <c r="M3472" t="s">
        <v>537</v>
      </c>
      <c r="N3472" s="1">
        <v>44749</v>
      </c>
      <c r="O3472" s="1">
        <v>44752</v>
      </c>
      <c r="P3472">
        <v>47</v>
      </c>
      <c r="Q3472">
        <v>2</v>
      </c>
      <c r="R3472" t="s">
        <v>63</v>
      </c>
      <c r="S3472">
        <v>1</v>
      </c>
      <c r="T3472">
        <v>1</v>
      </c>
      <c r="U3472">
        <v>3</v>
      </c>
      <c r="V3472">
        <v>267</v>
      </c>
      <c r="W3472" t="s">
        <v>54</v>
      </c>
      <c r="X3472" t="s">
        <v>17945</v>
      </c>
      <c r="Y3472" t="s">
        <v>6</v>
      </c>
      <c r="Z3472" s="1">
        <v>44734</v>
      </c>
      <c r="AA3472" s="2">
        <v>0.60491898148148149</v>
      </c>
      <c r="AB3472" s="2">
        <v>0.93329861111111112</v>
      </c>
      <c r="AC3472" t="s">
        <v>45</v>
      </c>
      <c r="AD3472" t="s">
        <v>44</v>
      </c>
      <c r="AE3472" t="s">
        <v>44</v>
      </c>
      <c r="AF3472">
        <v>89</v>
      </c>
    </row>
    <row r="3473" spans="1:32">
      <c r="A3473">
        <v>5509</v>
      </c>
      <c r="B3473">
        <v>4609</v>
      </c>
      <c r="C3473" t="s">
        <v>915</v>
      </c>
      <c r="D3473" t="s">
        <v>11962</v>
      </c>
      <c r="E3473" t="s">
        <v>48</v>
      </c>
      <c r="F3473" t="s">
        <v>17946</v>
      </c>
      <c r="G3473" t="s">
        <v>17947</v>
      </c>
      <c r="H3473" t="s">
        <v>86</v>
      </c>
      <c r="I3473" s="1">
        <v>24992</v>
      </c>
      <c r="J3473" t="s">
        <v>17948</v>
      </c>
      <c r="K3473" t="s">
        <v>17949</v>
      </c>
      <c r="L3473">
        <v>49349</v>
      </c>
      <c r="M3473" t="s">
        <v>86</v>
      </c>
      <c r="N3473" s="1">
        <v>44749</v>
      </c>
      <c r="O3473" s="1">
        <v>44752</v>
      </c>
      <c r="P3473">
        <v>66</v>
      </c>
      <c r="Q3473">
        <v>3</v>
      </c>
      <c r="R3473" t="s">
        <v>40</v>
      </c>
      <c r="S3473">
        <v>4</v>
      </c>
      <c r="T3473">
        <v>0</v>
      </c>
      <c r="U3473">
        <v>3</v>
      </c>
      <c r="V3473">
        <v>630</v>
      </c>
      <c r="W3473" t="s">
        <v>41</v>
      </c>
      <c r="X3473" t="s">
        <v>17950</v>
      </c>
      <c r="Y3473" t="s">
        <v>43</v>
      </c>
      <c r="Z3473" s="1">
        <v>44711</v>
      </c>
      <c r="AA3473" s="2">
        <v>0.28907407407407409</v>
      </c>
      <c r="AB3473" s="2">
        <v>0.67738425925925927</v>
      </c>
      <c r="AC3473" t="s">
        <v>44</v>
      </c>
      <c r="AD3473" t="s">
        <v>44</v>
      </c>
      <c r="AE3473" t="s">
        <v>44</v>
      </c>
      <c r="AF3473">
        <v>210</v>
      </c>
    </row>
    <row r="3474" spans="1:32">
      <c r="A3474">
        <v>5511</v>
      </c>
      <c r="B3474">
        <v>4611</v>
      </c>
      <c r="C3474" t="s">
        <v>722</v>
      </c>
      <c r="D3474" t="s">
        <v>2679</v>
      </c>
      <c r="E3474" t="s">
        <v>34</v>
      </c>
      <c r="F3474" t="s">
        <v>17951</v>
      </c>
      <c r="G3474" t="s">
        <v>17952</v>
      </c>
      <c r="H3474" t="s">
        <v>457</v>
      </c>
      <c r="I3474" s="1">
        <v>29777</v>
      </c>
      <c r="J3474" t="s">
        <v>17953</v>
      </c>
      <c r="K3474" t="s">
        <v>17954</v>
      </c>
      <c r="L3474">
        <v>13641</v>
      </c>
      <c r="M3474" t="s">
        <v>457</v>
      </c>
      <c r="N3474" s="1">
        <v>44648</v>
      </c>
      <c r="O3474" s="1">
        <v>44650</v>
      </c>
      <c r="P3474">
        <v>74</v>
      </c>
      <c r="Q3474">
        <v>3</v>
      </c>
      <c r="R3474" t="s">
        <v>63</v>
      </c>
      <c r="S3474">
        <v>4</v>
      </c>
      <c r="T3474">
        <v>1</v>
      </c>
      <c r="U3474">
        <v>2</v>
      </c>
      <c r="V3474">
        <v>180</v>
      </c>
      <c r="W3474" t="s">
        <v>41</v>
      </c>
      <c r="X3474" t="s">
        <v>17955</v>
      </c>
      <c r="Y3474" t="s">
        <v>43</v>
      </c>
      <c r="Z3474" s="1">
        <v>44626</v>
      </c>
      <c r="AA3474" s="2">
        <v>0.28846064814814815</v>
      </c>
      <c r="AB3474" s="2">
        <v>0.15733796296296296</v>
      </c>
      <c r="AC3474" t="s">
        <v>44</v>
      </c>
      <c r="AD3474" t="s">
        <v>44</v>
      </c>
      <c r="AE3474" t="s">
        <v>45</v>
      </c>
      <c r="AF3474">
        <v>90</v>
      </c>
    </row>
    <row r="3475" spans="1:32">
      <c r="A3475">
        <v>5512</v>
      </c>
      <c r="B3475">
        <v>4612</v>
      </c>
      <c r="C3475" t="s">
        <v>119</v>
      </c>
      <c r="D3475" t="s">
        <v>5089</v>
      </c>
      <c r="E3475" t="s">
        <v>34</v>
      </c>
      <c r="F3475" t="s">
        <v>17956</v>
      </c>
      <c r="G3475" t="s">
        <v>17957</v>
      </c>
      <c r="H3475" t="s">
        <v>129</v>
      </c>
      <c r="I3475" s="1">
        <v>28701</v>
      </c>
      <c r="J3475" t="s">
        <v>17958</v>
      </c>
      <c r="K3475" t="s">
        <v>17959</v>
      </c>
      <c r="L3475">
        <v>44319</v>
      </c>
      <c r="M3475" t="s">
        <v>129</v>
      </c>
      <c r="N3475" s="1">
        <v>44948</v>
      </c>
      <c r="O3475" s="1">
        <v>44949</v>
      </c>
      <c r="P3475">
        <v>85</v>
      </c>
      <c r="Q3475">
        <v>4</v>
      </c>
      <c r="R3475" t="s">
        <v>53</v>
      </c>
      <c r="S3475">
        <v>2</v>
      </c>
      <c r="T3475">
        <v>0</v>
      </c>
      <c r="U3475">
        <v>1</v>
      </c>
      <c r="V3475">
        <v>149</v>
      </c>
      <c r="W3475" t="s">
        <v>41</v>
      </c>
      <c r="X3475" t="s">
        <v>17960</v>
      </c>
      <c r="Y3475" t="s">
        <v>81</v>
      </c>
      <c r="Z3475" s="1">
        <v>44912</v>
      </c>
      <c r="AA3475" s="2">
        <v>0.36034722222222221</v>
      </c>
      <c r="AB3475" s="2">
        <v>0.96682870370370377</v>
      </c>
      <c r="AC3475" t="s">
        <v>44</v>
      </c>
      <c r="AD3475" t="s">
        <v>44</v>
      </c>
      <c r="AE3475" t="s">
        <v>45</v>
      </c>
      <c r="AF3475">
        <v>149</v>
      </c>
    </row>
    <row r="3476" spans="1:32">
      <c r="A3476">
        <v>5513</v>
      </c>
      <c r="B3476">
        <v>4613</v>
      </c>
      <c r="C3476" t="s">
        <v>662</v>
      </c>
      <c r="D3476" t="s">
        <v>14585</v>
      </c>
      <c r="E3476" t="s">
        <v>34</v>
      </c>
      <c r="F3476" t="s">
        <v>17961</v>
      </c>
      <c r="G3476" t="s">
        <v>17962</v>
      </c>
      <c r="H3476" t="s">
        <v>129</v>
      </c>
      <c r="I3476" s="1">
        <v>23133</v>
      </c>
      <c r="J3476" t="s">
        <v>17963</v>
      </c>
      <c r="K3476" t="s">
        <v>17964</v>
      </c>
      <c r="L3476">
        <v>10399</v>
      </c>
      <c r="M3476" t="s">
        <v>129</v>
      </c>
      <c r="N3476" s="1">
        <v>44945</v>
      </c>
      <c r="O3476" s="1">
        <v>44946</v>
      </c>
      <c r="P3476">
        <v>67</v>
      </c>
      <c r="Q3476">
        <v>3</v>
      </c>
      <c r="R3476" t="s">
        <v>53</v>
      </c>
      <c r="S3476">
        <v>2</v>
      </c>
      <c r="T3476">
        <v>1</v>
      </c>
      <c r="U3476">
        <v>1</v>
      </c>
      <c r="V3476">
        <v>125</v>
      </c>
      <c r="W3476" t="s">
        <v>54</v>
      </c>
      <c r="X3476" t="s">
        <v>17965</v>
      </c>
      <c r="Y3476" t="s">
        <v>43</v>
      </c>
      <c r="Z3476" s="1">
        <v>44910</v>
      </c>
      <c r="AA3476" s="2">
        <v>0.1894675925925926</v>
      </c>
      <c r="AB3476" s="2">
        <v>0.37839120370370366</v>
      </c>
      <c r="AC3476" t="s">
        <v>44</v>
      </c>
      <c r="AD3476" t="s">
        <v>44</v>
      </c>
      <c r="AE3476" t="s">
        <v>45</v>
      </c>
      <c r="AF3476">
        <v>125</v>
      </c>
    </row>
    <row r="3477" spans="1:32">
      <c r="A3477">
        <v>5515</v>
      </c>
      <c r="B3477">
        <v>4615</v>
      </c>
      <c r="C3477" t="s">
        <v>702</v>
      </c>
      <c r="D3477" t="s">
        <v>1433</v>
      </c>
      <c r="E3477" t="s">
        <v>48</v>
      </c>
      <c r="F3477" t="s">
        <v>17966</v>
      </c>
      <c r="G3477" t="s">
        <v>17967</v>
      </c>
      <c r="H3477" t="s">
        <v>60</v>
      </c>
      <c r="I3477" s="1">
        <v>29473</v>
      </c>
      <c r="J3477" t="s">
        <v>17968</v>
      </c>
      <c r="K3477" t="s">
        <v>17969</v>
      </c>
      <c r="L3477">
        <v>38505</v>
      </c>
      <c r="M3477" t="s">
        <v>60</v>
      </c>
      <c r="N3477" s="1">
        <v>44838</v>
      </c>
      <c r="O3477" s="1">
        <v>44843</v>
      </c>
      <c r="P3477">
        <v>25</v>
      </c>
      <c r="Q3477">
        <v>1</v>
      </c>
      <c r="R3477" t="s">
        <v>53</v>
      </c>
      <c r="S3477">
        <v>4</v>
      </c>
      <c r="T3477">
        <v>0</v>
      </c>
      <c r="U3477">
        <v>5</v>
      </c>
      <c r="V3477">
        <v>670</v>
      </c>
      <c r="W3477" t="s">
        <v>41</v>
      </c>
      <c r="X3477" t="s">
        <v>17970</v>
      </c>
      <c r="Y3477" t="s">
        <v>65</v>
      </c>
      <c r="Z3477" s="1">
        <v>44804</v>
      </c>
      <c r="AA3477" s="2">
        <v>0.45631944444444444</v>
      </c>
      <c r="AB3477" s="2">
        <v>0.60516203703703708</v>
      </c>
      <c r="AC3477" t="s">
        <v>45</v>
      </c>
      <c r="AD3477" t="s">
        <v>44</v>
      </c>
      <c r="AE3477" t="s">
        <v>45</v>
      </c>
      <c r="AF3477">
        <v>134</v>
      </c>
    </row>
    <row r="3478" spans="1:32">
      <c r="A3478">
        <v>5518</v>
      </c>
      <c r="B3478">
        <v>4618</v>
      </c>
      <c r="C3478" t="s">
        <v>263</v>
      </c>
      <c r="D3478" t="s">
        <v>2019</v>
      </c>
      <c r="E3478" t="s">
        <v>48</v>
      </c>
      <c r="F3478" t="s">
        <v>17971</v>
      </c>
      <c r="G3478" t="s">
        <v>17972</v>
      </c>
      <c r="H3478" t="s">
        <v>330</v>
      </c>
      <c r="I3478" s="1">
        <v>20838</v>
      </c>
      <c r="J3478" t="s">
        <v>17973</v>
      </c>
      <c r="K3478" t="s">
        <v>17974</v>
      </c>
      <c r="L3478">
        <v>9805</v>
      </c>
      <c r="M3478" t="s">
        <v>330</v>
      </c>
      <c r="N3478" s="1">
        <v>44606</v>
      </c>
      <c r="O3478" s="1">
        <v>44609</v>
      </c>
      <c r="P3478">
        <v>26</v>
      </c>
      <c r="Q3478">
        <v>2</v>
      </c>
      <c r="R3478" t="s">
        <v>63</v>
      </c>
      <c r="S3478">
        <v>2</v>
      </c>
      <c r="T3478">
        <v>2</v>
      </c>
      <c r="U3478">
        <v>3</v>
      </c>
      <c r="V3478">
        <v>255</v>
      </c>
      <c r="W3478" t="s">
        <v>41</v>
      </c>
      <c r="X3478" t="s">
        <v>17975</v>
      </c>
      <c r="Y3478" t="s">
        <v>6</v>
      </c>
      <c r="Z3478" s="1">
        <v>44584</v>
      </c>
      <c r="AA3478" s="2">
        <v>0.22688657407407409</v>
      </c>
      <c r="AB3478" s="2">
        <v>0.14127314814814815</v>
      </c>
      <c r="AC3478" t="s">
        <v>45</v>
      </c>
      <c r="AD3478" t="s">
        <v>45</v>
      </c>
      <c r="AE3478" t="s">
        <v>45</v>
      </c>
      <c r="AF3478">
        <v>85</v>
      </c>
    </row>
    <row r="3479" spans="1:32">
      <c r="A3479">
        <v>5519</v>
      </c>
      <c r="B3479">
        <v>4619</v>
      </c>
      <c r="C3479" t="s">
        <v>5236</v>
      </c>
      <c r="D3479" t="s">
        <v>2762</v>
      </c>
      <c r="E3479" t="s">
        <v>34</v>
      </c>
      <c r="F3479" t="s">
        <v>17976</v>
      </c>
      <c r="G3479" t="s">
        <v>17977</v>
      </c>
      <c r="H3479" t="s">
        <v>156</v>
      </c>
      <c r="I3479" s="1">
        <v>17566</v>
      </c>
      <c r="J3479" t="s">
        <v>17978</v>
      </c>
      <c r="K3479" t="s">
        <v>17979</v>
      </c>
      <c r="L3479">
        <v>62293</v>
      </c>
      <c r="M3479" t="s">
        <v>156</v>
      </c>
      <c r="N3479" s="1">
        <v>44854</v>
      </c>
      <c r="O3479" s="1">
        <v>44855</v>
      </c>
      <c r="P3479">
        <v>65</v>
      </c>
      <c r="Q3479">
        <v>3</v>
      </c>
      <c r="R3479" t="s">
        <v>63</v>
      </c>
      <c r="S3479">
        <v>3</v>
      </c>
      <c r="T3479">
        <v>1</v>
      </c>
      <c r="U3479">
        <v>1</v>
      </c>
      <c r="V3479">
        <v>68</v>
      </c>
      <c r="W3479" t="s">
        <v>54</v>
      </c>
      <c r="X3479" t="s">
        <v>17980</v>
      </c>
      <c r="Y3479" t="s">
        <v>6</v>
      </c>
      <c r="Z3479" s="1">
        <v>44826</v>
      </c>
      <c r="AA3479" s="2">
        <v>0.58046296296296296</v>
      </c>
      <c r="AB3479" s="2">
        <v>0.97849537037037038</v>
      </c>
      <c r="AC3479" t="s">
        <v>44</v>
      </c>
      <c r="AD3479" t="s">
        <v>44</v>
      </c>
      <c r="AE3479" t="s">
        <v>44</v>
      </c>
      <c r="AF3479">
        <v>68</v>
      </c>
    </row>
    <row r="3480" spans="1:32">
      <c r="A3480">
        <v>5520</v>
      </c>
      <c r="B3480">
        <v>4620</v>
      </c>
      <c r="C3480" t="s">
        <v>3552</v>
      </c>
      <c r="D3480" t="s">
        <v>14926</v>
      </c>
      <c r="E3480" t="s">
        <v>34</v>
      </c>
      <c r="F3480" t="s">
        <v>17981</v>
      </c>
      <c r="G3480" t="s">
        <v>17982</v>
      </c>
      <c r="H3480" t="s">
        <v>692</v>
      </c>
      <c r="I3480" s="1">
        <v>20971</v>
      </c>
      <c r="J3480" t="s">
        <v>17983</v>
      </c>
      <c r="K3480" t="s">
        <v>8718</v>
      </c>
      <c r="L3480">
        <v>34599</v>
      </c>
      <c r="M3480" t="s">
        <v>692</v>
      </c>
      <c r="N3480" s="1">
        <v>44935</v>
      </c>
      <c r="O3480" s="1">
        <v>44938</v>
      </c>
      <c r="P3480">
        <v>33</v>
      </c>
      <c r="Q3480">
        <v>2</v>
      </c>
      <c r="R3480" t="s">
        <v>40</v>
      </c>
      <c r="S3480">
        <v>2</v>
      </c>
      <c r="T3480">
        <v>2</v>
      </c>
      <c r="U3480">
        <v>3</v>
      </c>
      <c r="V3480">
        <v>600</v>
      </c>
      <c r="W3480" t="s">
        <v>54</v>
      </c>
      <c r="X3480" t="s">
        <v>17984</v>
      </c>
      <c r="Y3480" t="s">
        <v>43</v>
      </c>
      <c r="Z3480" s="1">
        <v>44911</v>
      </c>
      <c r="AA3480" s="2">
        <v>0.65738425925925925</v>
      </c>
      <c r="AB3480" s="2">
        <v>0.2558449074074074</v>
      </c>
      <c r="AC3480" t="s">
        <v>45</v>
      </c>
      <c r="AD3480" t="s">
        <v>44</v>
      </c>
      <c r="AE3480" t="s">
        <v>44</v>
      </c>
      <c r="AF3480">
        <v>200</v>
      </c>
    </row>
    <row r="3481" spans="1:32">
      <c r="A3481">
        <v>5521</v>
      </c>
      <c r="B3481">
        <v>4621</v>
      </c>
      <c r="C3481" t="s">
        <v>9609</v>
      </c>
      <c r="D3481" t="s">
        <v>6396</v>
      </c>
      <c r="E3481" t="s">
        <v>48</v>
      </c>
      <c r="F3481" t="s">
        <v>17985</v>
      </c>
      <c r="G3481" t="s">
        <v>17986</v>
      </c>
      <c r="H3481" t="s">
        <v>1301</v>
      </c>
      <c r="I3481" s="1">
        <v>29486</v>
      </c>
      <c r="J3481" t="s">
        <v>17987</v>
      </c>
      <c r="K3481" t="s">
        <v>17988</v>
      </c>
      <c r="L3481">
        <v>82690</v>
      </c>
      <c r="M3481" t="s">
        <v>1301</v>
      </c>
      <c r="N3481" s="1">
        <v>44787</v>
      </c>
      <c r="O3481" s="1">
        <v>44789</v>
      </c>
      <c r="P3481">
        <v>94</v>
      </c>
      <c r="Q3481">
        <v>4</v>
      </c>
      <c r="R3481" t="s">
        <v>53</v>
      </c>
      <c r="S3481">
        <v>1</v>
      </c>
      <c r="T3481">
        <v>1</v>
      </c>
      <c r="U3481">
        <v>2</v>
      </c>
      <c r="V3481">
        <v>252</v>
      </c>
      <c r="W3481" t="s">
        <v>41</v>
      </c>
      <c r="X3481" t="s">
        <v>17989</v>
      </c>
      <c r="Y3481" t="s">
        <v>43</v>
      </c>
      <c r="Z3481" s="1">
        <v>44773</v>
      </c>
      <c r="AA3481" s="2">
        <v>0.27946759259259263</v>
      </c>
      <c r="AB3481" s="2">
        <v>0.63366898148148143</v>
      </c>
      <c r="AC3481" t="s">
        <v>45</v>
      </c>
      <c r="AD3481" t="s">
        <v>44</v>
      </c>
      <c r="AE3481" t="s">
        <v>44</v>
      </c>
      <c r="AF3481">
        <v>126</v>
      </c>
    </row>
    <row r="3482" spans="1:32">
      <c r="A3482">
        <v>5523</v>
      </c>
      <c r="B3482">
        <v>4623</v>
      </c>
      <c r="C3482" t="s">
        <v>1392</v>
      </c>
      <c r="D3482" t="s">
        <v>9724</v>
      </c>
      <c r="E3482" t="s">
        <v>34</v>
      </c>
      <c r="F3482" t="s">
        <v>17990</v>
      </c>
      <c r="G3482" t="s">
        <v>17991</v>
      </c>
      <c r="H3482" t="s">
        <v>60</v>
      </c>
      <c r="I3482" s="1">
        <v>27924</v>
      </c>
      <c r="J3482" t="s">
        <v>17992</v>
      </c>
      <c r="K3482" t="s">
        <v>17993</v>
      </c>
      <c r="L3482">
        <v>43178</v>
      </c>
      <c r="M3482" t="s">
        <v>60</v>
      </c>
      <c r="N3482" s="1">
        <v>44928</v>
      </c>
      <c r="O3482" s="1">
        <v>44931</v>
      </c>
      <c r="P3482">
        <v>37</v>
      </c>
      <c r="Q3482">
        <v>2</v>
      </c>
      <c r="R3482" t="s">
        <v>53</v>
      </c>
      <c r="S3482">
        <v>4</v>
      </c>
      <c r="T3482">
        <v>2</v>
      </c>
      <c r="U3482">
        <v>3</v>
      </c>
      <c r="V3482">
        <v>411</v>
      </c>
      <c r="W3482" t="s">
        <v>54</v>
      </c>
      <c r="X3482" t="s">
        <v>17994</v>
      </c>
      <c r="Y3482" t="s">
        <v>65</v>
      </c>
      <c r="Z3482" s="1">
        <v>44905</v>
      </c>
      <c r="AA3482" s="2">
        <v>0.75843749999999999</v>
      </c>
      <c r="AB3482" s="2">
        <v>0.45391203703703703</v>
      </c>
      <c r="AC3482" t="s">
        <v>44</v>
      </c>
      <c r="AD3482" t="s">
        <v>44</v>
      </c>
      <c r="AE3482" t="s">
        <v>45</v>
      </c>
      <c r="AF3482">
        <v>137</v>
      </c>
    </row>
    <row r="3483" spans="1:32">
      <c r="A3483">
        <v>5526</v>
      </c>
      <c r="B3483">
        <v>4626</v>
      </c>
      <c r="C3483" t="s">
        <v>590</v>
      </c>
      <c r="D3483" t="s">
        <v>359</v>
      </c>
      <c r="E3483" t="s">
        <v>48</v>
      </c>
      <c r="F3483" t="s">
        <v>17995</v>
      </c>
      <c r="G3483" t="s">
        <v>17996</v>
      </c>
      <c r="H3483" t="s">
        <v>171</v>
      </c>
      <c r="I3483" s="1">
        <v>34302</v>
      </c>
      <c r="J3483" t="s">
        <v>17997</v>
      </c>
      <c r="K3483" t="s">
        <v>17998</v>
      </c>
      <c r="L3483">
        <v>65724</v>
      </c>
      <c r="M3483" t="s">
        <v>171</v>
      </c>
      <c r="N3483" s="1">
        <v>44664</v>
      </c>
      <c r="O3483" s="1">
        <v>44665</v>
      </c>
      <c r="P3483">
        <v>1</v>
      </c>
      <c r="Q3483">
        <v>1</v>
      </c>
      <c r="R3483" t="s">
        <v>53</v>
      </c>
      <c r="S3483">
        <v>4</v>
      </c>
      <c r="T3483">
        <v>1</v>
      </c>
      <c r="U3483">
        <v>1</v>
      </c>
      <c r="V3483">
        <v>129</v>
      </c>
      <c r="W3483" t="s">
        <v>41</v>
      </c>
      <c r="X3483" t="s">
        <v>17999</v>
      </c>
      <c r="Y3483" t="s">
        <v>81</v>
      </c>
      <c r="Z3483" s="1">
        <v>44638</v>
      </c>
      <c r="AA3483" s="2">
        <v>0.93789351851851854</v>
      </c>
      <c r="AB3483" s="2">
        <v>0.41554398148148147</v>
      </c>
      <c r="AC3483" t="s">
        <v>44</v>
      </c>
      <c r="AD3483" t="s">
        <v>44</v>
      </c>
      <c r="AE3483" t="s">
        <v>44</v>
      </c>
      <c r="AF3483">
        <v>129</v>
      </c>
    </row>
    <row r="3484" spans="1:32">
      <c r="A3484">
        <v>5527</v>
      </c>
      <c r="B3484">
        <v>4627</v>
      </c>
      <c r="C3484" t="s">
        <v>945</v>
      </c>
      <c r="D3484" t="s">
        <v>5539</v>
      </c>
      <c r="E3484" t="s">
        <v>48</v>
      </c>
      <c r="F3484" t="s">
        <v>18000</v>
      </c>
      <c r="G3484" t="s">
        <v>18001</v>
      </c>
      <c r="H3484" t="s">
        <v>280</v>
      </c>
      <c r="I3484" s="1">
        <v>31674</v>
      </c>
      <c r="J3484" t="s">
        <v>18002</v>
      </c>
      <c r="K3484" t="s">
        <v>7674</v>
      </c>
      <c r="L3484">
        <v>23070</v>
      </c>
      <c r="M3484" t="s">
        <v>280</v>
      </c>
      <c r="N3484" s="1">
        <v>44697</v>
      </c>
      <c r="O3484" s="1">
        <v>44701</v>
      </c>
      <c r="P3484">
        <v>78</v>
      </c>
      <c r="Q3484">
        <v>4</v>
      </c>
      <c r="R3484" t="s">
        <v>40</v>
      </c>
      <c r="S3484">
        <v>3</v>
      </c>
      <c r="T3484">
        <v>2</v>
      </c>
      <c r="U3484">
        <v>4</v>
      </c>
      <c r="V3484">
        <v>876</v>
      </c>
      <c r="W3484" t="s">
        <v>54</v>
      </c>
      <c r="X3484" t="s">
        <v>18003</v>
      </c>
      <c r="Y3484" t="s">
        <v>81</v>
      </c>
      <c r="Z3484" s="1">
        <v>44679</v>
      </c>
      <c r="AA3484" s="2">
        <v>0.37108796296296293</v>
      </c>
      <c r="AB3484" s="2">
        <v>0.70111111111111113</v>
      </c>
      <c r="AC3484" t="s">
        <v>45</v>
      </c>
      <c r="AD3484" t="s">
        <v>44</v>
      </c>
      <c r="AE3484" t="s">
        <v>44</v>
      </c>
      <c r="AF3484">
        <v>219</v>
      </c>
    </row>
    <row r="3485" spans="1:32">
      <c r="A3485">
        <v>5529</v>
      </c>
      <c r="B3485">
        <v>4629</v>
      </c>
      <c r="C3485" t="s">
        <v>6729</v>
      </c>
      <c r="D3485" t="s">
        <v>8338</v>
      </c>
      <c r="E3485" t="s">
        <v>48</v>
      </c>
      <c r="F3485" t="s">
        <v>18004</v>
      </c>
      <c r="G3485" t="s">
        <v>18005</v>
      </c>
      <c r="H3485" t="s">
        <v>135</v>
      </c>
      <c r="I3485" s="1">
        <v>30078</v>
      </c>
      <c r="J3485" t="s">
        <v>18006</v>
      </c>
      <c r="K3485" t="s">
        <v>18007</v>
      </c>
      <c r="L3485">
        <v>60810</v>
      </c>
      <c r="M3485" t="s">
        <v>135</v>
      </c>
      <c r="N3485" s="1">
        <v>44813</v>
      </c>
      <c r="O3485" s="1">
        <v>44818</v>
      </c>
      <c r="P3485">
        <v>69</v>
      </c>
      <c r="Q3485">
        <v>3</v>
      </c>
      <c r="R3485" t="s">
        <v>40</v>
      </c>
      <c r="S3485">
        <v>2</v>
      </c>
      <c r="T3485">
        <v>2</v>
      </c>
      <c r="U3485">
        <v>5</v>
      </c>
      <c r="V3485">
        <v>1090</v>
      </c>
      <c r="W3485" t="s">
        <v>41</v>
      </c>
      <c r="X3485" t="s">
        <v>18008</v>
      </c>
      <c r="Y3485" t="s">
        <v>6</v>
      </c>
      <c r="Z3485" s="1">
        <v>44800</v>
      </c>
      <c r="AA3485" s="2">
        <v>0.19215277777777776</v>
      </c>
      <c r="AB3485" s="2">
        <v>0.57474537037037032</v>
      </c>
      <c r="AC3485" t="s">
        <v>45</v>
      </c>
      <c r="AD3485" t="s">
        <v>45</v>
      </c>
      <c r="AE3485" t="s">
        <v>44</v>
      </c>
      <c r="AF3485">
        <v>218</v>
      </c>
    </row>
    <row r="3486" spans="1:32">
      <c r="A3486">
        <v>5530</v>
      </c>
      <c r="B3486">
        <v>4630</v>
      </c>
      <c r="C3486" t="s">
        <v>364</v>
      </c>
      <c r="D3486" t="s">
        <v>527</v>
      </c>
      <c r="E3486" t="s">
        <v>34</v>
      </c>
      <c r="F3486" t="s">
        <v>18009</v>
      </c>
      <c r="G3486" t="s">
        <v>18010</v>
      </c>
      <c r="H3486" t="s">
        <v>330</v>
      </c>
      <c r="I3486" s="1">
        <v>37942</v>
      </c>
      <c r="J3486" t="s">
        <v>18011</v>
      </c>
      <c r="K3486" t="s">
        <v>18012</v>
      </c>
      <c r="L3486">
        <v>13443</v>
      </c>
      <c r="M3486" t="s">
        <v>330</v>
      </c>
      <c r="N3486" s="1">
        <v>44725</v>
      </c>
      <c r="O3486" s="1">
        <v>44728</v>
      </c>
      <c r="P3486">
        <v>23</v>
      </c>
      <c r="Q3486">
        <v>1</v>
      </c>
      <c r="R3486" t="s">
        <v>63</v>
      </c>
      <c r="S3486">
        <v>3</v>
      </c>
      <c r="T3486">
        <v>2</v>
      </c>
      <c r="U3486">
        <v>3</v>
      </c>
      <c r="V3486">
        <v>219</v>
      </c>
      <c r="W3486" t="s">
        <v>54</v>
      </c>
      <c r="X3486" t="s">
        <v>18013</v>
      </c>
      <c r="Y3486" t="s">
        <v>65</v>
      </c>
      <c r="Z3486" s="1">
        <v>44717</v>
      </c>
      <c r="AA3486" s="2">
        <v>0.99105324074074075</v>
      </c>
      <c r="AB3486" s="2">
        <v>0.3825115740740741</v>
      </c>
      <c r="AC3486" t="s">
        <v>44</v>
      </c>
      <c r="AD3486" t="s">
        <v>44</v>
      </c>
      <c r="AE3486" t="s">
        <v>45</v>
      </c>
      <c r="AF3486">
        <v>73</v>
      </c>
    </row>
    <row r="3487" spans="1:32">
      <c r="A3487">
        <v>5531</v>
      </c>
      <c r="B3487">
        <v>4631</v>
      </c>
      <c r="C3487" t="s">
        <v>4061</v>
      </c>
      <c r="D3487" t="s">
        <v>8640</v>
      </c>
      <c r="E3487" t="s">
        <v>48</v>
      </c>
      <c r="F3487" t="s">
        <v>18014</v>
      </c>
      <c r="G3487" t="s">
        <v>18015</v>
      </c>
      <c r="H3487" t="s">
        <v>179</v>
      </c>
      <c r="I3487" s="1">
        <v>19231</v>
      </c>
      <c r="J3487" t="s">
        <v>18016</v>
      </c>
      <c r="K3487" t="s">
        <v>18017</v>
      </c>
      <c r="L3487">
        <v>51728</v>
      </c>
      <c r="M3487" t="s">
        <v>179</v>
      </c>
      <c r="N3487" s="1">
        <v>44909</v>
      </c>
      <c r="O3487" s="1">
        <v>44910</v>
      </c>
      <c r="P3487">
        <v>29</v>
      </c>
      <c r="Q3487">
        <v>2</v>
      </c>
      <c r="R3487" t="s">
        <v>63</v>
      </c>
      <c r="S3487">
        <v>4</v>
      </c>
      <c r="T3487">
        <v>1</v>
      </c>
      <c r="U3487">
        <v>1</v>
      </c>
      <c r="V3487">
        <v>61</v>
      </c>
      <c r="W3487" t="s">
        <v>41</v>
      </c>
      <c r="X3487" t="s">
        <v>18018</v>
      </c>
      <c r="Y3487" t="s">
        <v>43</v>
      </c>
      <c r="Z3487" s="1">
        <v>44872</v>
      </c>
      <c r="AA3487" s="2">
        <v>0.57997685185185188</v>
      </c>
      <c r="AB3487" s="2">
        <v>0.42980324074074078</v>
      </c>
      <c r="AC3487" t="s">
        <v>44</v>
      </c>
      <c r="AD3487" t="s">
        <v>45</v>
      </c>
      <c r="AE3487" t="s">
        <v>45</v>
      </c>
      <c r="AF3487">
        <v>61</v>
      </c>
    </row>
    <row r="3488" spans="1:32">
      <c r="A3488">
        <v>5532</v>
      </c>
      <c r="B3488">
        <v>4632</v>
      </c>
      <c r="C3488" t="s">
        <v>12322</v>
      </c>
      <c r="D3488" t="s">
        <v>18019</v>
      </c>
      <c r="E3488" t="s">
        <v>34</v>
      </c>
      <c r="F3488" t="s">
        <v>18020</v>
      </c>
      <c r="G3488" t="s">
        <v>18021</v>
      </c>
      <c r="H3488" t="s">
        <v>530</v>
      </c>
      <c r="I3488" s="1">
        <v>25548</v>
      </c>
      <c r="J3488" t="s">
        <v>18022</v>
      </c>
      <c r="K3488" t="s">
        <v>17292</v>
      </c>
      <c r="L3488">
        <v>18371</v>
      </c>
      <c r="M3488" t="s">
        <v>530</v>
      </c>
      <c r="N3488" s="1">
        <v>44625</v>
      </c>
      <c r="O3488" s="1">
        <v>44628</v>
      </c>
      <c r="P3488">
        <v>84</v>
      </c>
      <c r="Q3488">
        <v>4</v>
      </c>
      <c r="R3488" t="s">
        <v>40</v>
      </c>
      <c r="S3488">
        <v>1</v>
      </c>
      <c r="T3488">
        <v>1</v>
      </c>
      <c r="U3488">
        <v>3</v>
      </c>
      <c r="V3488">
        <v>720</v>
      </c>
      <c r="W3488" t="s">
        <v>54</v>
      </c>
      <c r="X3488" t="s">
        <v>18023</v>
      </c>
      <c r="Y3488" t="s">
        <v>43</v>
      </c>
      <c r="Z3488" s="1">
        <v>44610</v>
      </c>
      <c r="AA3488" s="2">
        <v>0.82731481481481473</v>
      </c>
      <c r="AB3488" s="2">
        <v>0.97313657407407417</v>
      </c>
      <c r="AC3488" t="s">
        <v>45</v>
      </c>
      <c r="AD3488" t="s">
        <v>45</v>
      </c>
      <c r="AE3488" t="s">
        <v>45</v>
      </c>
      <c r="AF3488">
        <v>240</v>
      </c>
    </row>
    <row r="3489" spans="1:32">
      <c r="A3489">
        <v>5535</v>
      </c>
      <c r="B3489">
        <v>4635</v>
      </c>
      <c r="C3489" t="s">
        <v>409</v>
      </c>
      <c r="D3489" t="s">
        <v>1298</v>
      </c>
      <c r="E3489" t="s">
        <v>34</v>
      </c>
      <c r="F3489" t="s">
        <v>18024</v>
      </c>
      <c r="G3489" t="s">
        <v>18025</v>
      </c>
      <c r="H3489" t="s">
        <v>94</v>
      </c>
      <c r="I3489" s="1">
        <v>20036</v>
      </c>
      <c r="J3489" t="s">
        <v>18026</v>
      </c>
      <c r="K3489" t="s">
        <v>18027</v>
      </c>
      <c r="L3489">
        <v>16250</v>
      </c>
      <c r="M3489" t="s">
        <v>94</v>
      </c>
      <c r="N3489" s="1">
        <v>44821</v>
      </c>
      <c r="O3489" s="1">
        <v>44824</v>
      </c>
      <c r="P3489">
        <v>22</v>
      </c>
      <c r="Q3489">
        <v>1</v>
      </c>
      <c r="R3489" t="s">
        <v>53</v>
      </c>
      <c r="S3489">
        <v>2</v>
      </c>
      <c r="T3489">
        <v>0</v>
      </c>
      <c r="U3489">
        <v>3</v>
      </c>
      <c r="V3489">
        <v>432</v>
      </c>
      <c r="W3489" t="s">
        <v>54</v>
      </c>
      <c r="X3489" t="s">
        <v>18028</v>
      </c>
      <c r="Y3489" t="s">
        <v>65</v>
      </c>
      <c r="Z3489" s="1">
        <v>44793</v>
      </c>
      <c r="AA3489" s="2">
        <v>0.96206018518518521</v>
      </c>
      <c r="AB3489" s="2">
        <v>0.86856481481481485</v>
      </c>
      <c r="AC3489" t="s">
        <v>44</v>
      </c>
      <c r="AD3489" t="s">
        <v>44</v>
      </c>
      <c r="AE3489" t="s">
        <v>44</v>
      </c>
      <c r="AF3489">
        <v>144</v>
      </c>
    </row>
    <row r="3490" spans="1:32">
      <c r="A3490">
        <v>5536</v>
      </c>
      <c r="B3490">
        <v>4636</v>
      </c>
      <c r="C3490" t="s">
        <v>1155</v>
      </c>
      <c r="D3490" t="s">
        <v>2828</v>
      </c>
      <c r="E3490" t="s">
        <v>34</v>
      </c>
      <c r="F3490" t="s">
        <v>18029</v>
      </c>
      <c r="G3490" t="s">
        <v>18030</v>
      </c>
      <c r="H3490" t="s">
        <v>904</v>
      </c>
      <c r="I3490" s="1">
        <v>30398</v>
      </c>
      <c r="J3490" t="s">
        <v>18031</v>
      </c>
      <c r="K3490" t="s">
        <v>5045</v>
      </c>
      <c r="L3490">
        <v>64879</v>
      </c>
      <c r="M3490" t="s">
        <v>904</v>
      </c>
      <c r="N3490" s="1">
        <v>44792</v>
      </c>
      <c r="O3490" s="1">
        <v>44793</v>
      </c>
      <c r="P3490">
        <v>56</v>
      </c>
      <c r="Q3490">
        <v>3</v>
      </c>
      <c r="R3490" t="s">
        <v>63</v>
      </c>
      <c r="S3490">
        <v>1</v>
      </c>
      <c r="T3490">
        <v>2</v>
      </c>
      <c r="U3490">
        <v>1</v>
      </c>
      <c r="V3490">
        <v>81</v>
      </c>
      <c r="W3490" t="s">
        <v>54</v>
      </c>
      <c r="X3490" t="s">
        <v>18032</v>
      </c>
      <c r="Y3490" t="s">
        <v>81</v>
      </c>
      <c r="Z3490" s="1">
        <v>44764</v>
      </c>
      <c r="AA3490" s="2">
        <v>0.75482638888888898</v>
      </c>
      <c r="AB3490" s="2">
        <v>0.11761574074074073</v>
      </c>
      <c r="AC3490" t="s">
        <v>44</v>
      </c>
      <c r="AD3490" t="s">
        <v>44</v>
      </c>
      <c r="AE3490" t="s">
        <v>45</v>
      </c>
      <c r="AF3490">
        <v>81</v>
      </c>
    </row>
    <row r="3491" spans="1:32">
      <c r="A3491">
        <v>5538</v>
      </c>
      <c r="B3491">
        <v>4638</v>
      </c>
      <c r="C3491" t="s">
        <v>391</v>
      </c>
      <c r="D3491" t="s">
        <v>57</v>
      </c>
      <c r="E3491" t="s">
        <v>48</v>
      </c>
      <c r="F3491" t="s">
        <v>18033</v>
      </c>
      <c r="G3491" t="s">
        <v>18034</v>
      </c>
      <c r="H3491" t="s">
        <v>171</v>
      </c>
      <c r="I3491" s="1">
        <v>27039</v>
      </c>
      <c r="J3491" t="s">
        <v>18035</v>
      </c>
      <c r="K3491" t="s">
        <v>18036</v>
      </c>
      <c r="L3491">
        <v>66145</v>
      </c>
      <c r="M3491" t="s">
        <v>171</v>
      </c>
      <c r="N3491" s="1">
        <v>44676</v>
      </c>
      <c r="O3491" s="1">
        <v>44678</v>
      </c>
      <c r="P3491">
        <v>37</v>
      </c>
      <c r="Q3491">
        <v>2</v>
      </c>
      <c r="R3491" t="s">
        <v>53</v>
      </c>
      <c r="S3491">
        <v>3</v>
      </c>
      <c r="T3491">
        <v>1</v>
      </c>
      <c r="U3491">
        <v>2</v>
      </c>
      <c r="V3491">
        <v>248</v>
      </c>
      <c r="W3491" t="s">
        <v>41</v>
      </c>
      <c r="X3491" t="s">
        <v>18037</v>
      </c>
      <c r="Y3491" t="s">
        <v>81</v>
      </c>
      <c r="Z3491" s="1">
        <v>44664</v>
      </c>
      <c r="AA3491" s="2">
        <v>0.72131944444444451</v>
      </c>
      <c r="AB3491" s="2">
        <v>0.2587962962962963</v>
      </c>
      <c r="AC3491" t="s">
        <v>44</v>
      </c>
      <c r="AD3491" t="s">
        <v>45</v>
      </c>
      <c r="AE3491" t="s">
        <v>44</v>
      </c>
      <c r="AF3491">
        <v>124</v>
      </c>
    </row>
    <row r="3492" spans="1:32">
      <c r="A3492">
        <v>5539</v>
      </c>
      <c r="B3492">
        <v>4639</v>
      </c>
      <c r="C3492" t="s">
        <v>583</v>
      </c>
      <c r="D3492" t="s">
        <v>18038</v>
      </c>
      <c r="E3492" t="s">
        <v>34</v>
      </c>
      <c r="F3492" t="s">
        <v>18039</v>
      </c>
      <c r="G3492" t="s">
        <v>18040</v>
      </c>
      <c r="H3492" t="s">
        <v>171</v>
      </c>
      <c r="I3492" s="1">
        <v>20257</v>
      </c>
      <c r="J3492" t="s">
        <v>18041</v>
      </c>
      <c r="K3492" t="s">
        <v>18042</v>
      </c>
      <c r="L3492">
        <v>42775</v>
      </c>
      <c r="M3492" t="s">
        <v>171</v>
      </c>
      <c r="N3492" s="1">
        <v>44575</v>
      </c>
      <c r="O3492" s="1">
        <v>44580</v>
      </c>
      <c r="P3492">
        <v>26</v>
      </c>
      <c r="Q3492">
        <v>2</v>
      </c>
      <c r="R3492" t="s">
        <v>63</v>
      </c>
      <c r="S3492">
        <v>2</v>
      </c>
      <c r="T3492">
        <v>2</v>
      </c>
      <c r="U3492">
        <v>5</v>
      </c>
      <c r="V3492">
        <v>385</v>
      </c>
      <c r="W3492" t="s">
        <v>41</v>
      </c>
      <c r="X3492" t="s">
        <v>18043</v>
      </c>
      <c r="Y3492" t="s">
        <v>81</v>
      </c>
      <c r="Z3492" s="1">
        <v>44566</v>
      </c>
      <c r="AA3492" s="2">
        <v>0.13641203703703705</v>
      </c>
      <c r="AB3492" s="2">
        <v>0.27877314814814813</v>
      </c>
      <c r="AC3492" t="s">
        <v>44</v>
      </c>
      <c r="AD3492" t="s">
        <v>45</v>
      </c>
      <c r="AE3492" t="s">
        <v>44</v>
      </c>
      <c r="AF3492">
        <v>77</v>
      </c>
    </row>
    <row r="3493" spans="1:32">
      <c r="A3493">
        <v>5540</v>
      </c>
      <c r="B3493">
        <v>4640</v>
      </c>
      <c r="C3493" t="s">
        <v>119</v>
      </c>
      <c r="D3493" t="s">
        <v>198</v>
      </c>
      <c r="E3493" t="s">
        <v>48</v>
      </c>
      <c r="F3493" t="s">
        <v>18044</v>
      </c>
      <c r="G3493" t="s">
        <v>18045</v>
      </c>
      <c r="H3493" t="s">
        <v>317</v>
      </c>
      <c r="I3493" s="1">
        <v>23129</v>
      </c>
      <c r="J3493" t="s">
        <v>18046</v>
      </c>
      <c r="K3493" t="s">
        <v>18047</v>
      </c>
      <c r="L3493">
        <v>73635</v>
      </c>
      <c r="M3493" t="s">
        <v>317</v>
      </c>
      <c r="N3493" s="1">
        <v>44880</v>
      </c>
      <c r="O3493" s="1">
        <v>44884</v>
      </c>
      <c r="P3493">
        <v>8</v>
      </c>
      <c r="Q3493">
        <v>1</v>
      </c>
      <c r="R3493" t="s">
        <v>63</v>
      </c>
      <c r="S3493">
        <v>3</v>
      </c>
      <c r="T3493">
        <v>1</v>
      </c>
      <c r="U3493">
        <v>4</v>
      </c>
      <c r="V3493">
        <v>324</v>
      </c>
      <c r="W3493" t="s">
        <v>54</v>
      </c>
      <c r="X3493" t="s">
        <v>18048</v>
      </c>
      <c r="Y3493" t="s">
        <v>65</v>
      </c>
      <c r="Z3493" s="1">
        <v>44843</v>
      </c>
      <c r="AA3493" s="2">
        <v>0.59408564814814813</v>
      </c>
      <c r="AB3493" s="2">
        <v>0.14710648148148148</v>
      </c>
      <c r="AC3493" t="s">
        <v>44</v>
      </c>
      <c r="AD3493" t="s">
        <v>44</v>
      </c>
      <c r="AE3493" t="s">
        <v>44</v>
      </c>
      <c r="AF3493">
        <v>81</v>
      </c>
    </row>
    <row r="3494" spans="1:32">
      <c r="A3494">
        <v>5541</v>
      </c>
      <c r="B3494">
        <v>4641</v>
      </c>
      <c r="C3494" t="s">
        <v>583</v>
      </c>
      <c r="D3494" t="s">
        <v>12771</v>
      </c>
      <c r="E3494" t="s">
        <v>48</v>
      </c>
      <c r="F3494" t="s">
        <v>18049</v>
      </c>
      <c r="G3494" t="s">
        <v>18050</v>
      </c>
      <c r="H3494" t="s">
        <v>725</v>
      </c>
      <c r="I3494" s="1">
        <v>29533</v>
      </c>
      <c r="J3494" t="s">
        <v>18051</v>
      </c>
      <c r="K3494" t="s">
        <v>18052</v>
      </c>
      <c r="L3494">
        <v>66023</v>
      </c>
      <c r="M3494" t="s">
        <v>725</v>
      </c>
      <c r="N3494" s="1">
        <v>44863</v>
      </c>
      <c r="O3494" s="1">
        <v>44864</v>
      </c>
      <c r="P3494">
        <v>60</v>
      </c>
      <c r="Q3494">
        <v>3</v>
      </c>
      <c r="R3494" t="s">
        <v>40</v>
      </c>
      <c r="S3494">
        <v>4</v>
      </c>
      <c r="T3494">
        <v>0</v>
      </c>
      <c r="U3494">
        <v>1</v>
      </c>
      <c r="V3494">
        <v>232</v>
      </c>
      <c r="W3494" t="s">
        <v>41</v>
      </c>
      <c r="X3494" t="s">
        <v>18053</v>
      </c>
      <c r="Y3494" t="s">
        <v>65</v>
      </c>
      <c r="Z3494" s="1">
        <v>44857</v>
      </c>
      <c r="AA3494" s="2">
        <v>0.69650462962962967</v>
      </c>
      <c r="AB3494" s="2">
        <v>0.24056712962962964</v>
      </c>
      <c r="AC3494" t="s">
        <v>45</v>
      </c>
      <c r="AD3494" t="s">
        <v>45</v>
      </c>
      <c r="AE3494" t="s">
        <v>45</v>
      </c>
      <c r="AF3494">
        <v>232</v>
      </c>
    </row>
    <row r="3495" spans="1:32">
      <c r="A3495">
        <v>5544</v>
      </c>
      <c r="B3495">
        <v>4644</v>
      </c>
      <c r="C3495" t="s">
        <v>4655</v>
      </c>
      <c r="D3495" t="s">
        <v>2289</v>
      </c>
      <c r="E3495" t="s">
        <v>48</v>
      </c>
      <c r="F3495" t="s">
        <v>18054</v>
      </c>
      <c r="G3495">
        <v>7344067722</v>
      </c>
      <c r="H3495" t="s">
        <v>295</v>
      </c>
      <c r="I3495" s="1">
        <v>38102</v>
      </c>
      <c r="J3495" t="s">
        <v>18055</v>
      </c>
      <c r="K3495" t="s">
        <v>15621</v>
      </c>
      <c r="L3495">
        <v>32310</v>
      </c>
      <c r="M3495" t="s">
        <v>295</v>
      </c>
      <c r="N3495" s="1">
        <v>44633</v>
      </c>
      <c r="O3495" s="1">
        <v>44636</v>
      </c>
      <c r="P3495">
        <v>28</v>
      </c>
      <c r="Q3495">
        <v>2</v>
      </c>
      <c r="R3495" t="s">
        <v>53</v>
      </c>
      <c r="S3495">
        <v>3</v>
      </c>
      <c r="T3495">
        <v>1</v>
      </c>
      <c r="U3495">
        <v>3</v>
      </c>
      <c r="V3495">
        <v>396</v>
      </c>
      <c r="W3495" t="s">
        <v>54</v>
      </c>
      <c r="X3495" t="s">
        <v>18056</v>
      </c>
      <c r="Y3495" t="s">
        <v>6</v>
      </c>
      <c r="Z3495" s="1">
        <v>44609</v>
      </c>
      <c r="AA3495" s="2">
        <v>0.6430555555555556</v>
      </c>
      <c r="AB3495" s="2">
        <v>0.8778125</v>
      </c>
      <c r="AC3495" t="s">
        <v>44</v>
      </c>
      <c r="AD3495" t="s">
        <v>44</v>
      </c>
      <c r="AE3495" t="s">
        <v>45</v>
      </c>
      <c r="AF3495">
        <v>132</v>
      </c>
    </row>
    <row r="3496" spans="1:32">
      <c r="A3496">
        <v>5546</v>
      </c>
      <c r="B3496">
        <v>4646</v>
      </c>
      <c r="C3496" t="s">
        <v>391</v>
      </c>
      <c r="D3496" t="s">
        <v>2117</v>
      </c>
      <c r="E3496" t="s">
        <v>34</v>
      </c>
      <c r="F3496" t="s">
        <v>18057</v>
      </c>
      <c r="G3496">
        <v>6769723073</v>
      </c>
      <c r="H3496" t="s">
        <v>171</v>
      </c>
      <c r="I3496" s="1">
        <v>21623</v>
      </c>
      <c r="J3496" t="s">
        <v>18058</v>
      </c>
      <c r="K3496" t="s">
        <v>12801</v>
      </c>
      <c r="L3496">
        <v>28975</v>
      </c>
      <c r="M3496" t="s">
        <v>171</v>
      </c>
      <c r="N3496" s="1">
        <v>44648</v>
      </c>
      <c r="O3496" s="1">
        <v>44653</v>
      </c>
      <c r="P3496">
        <v>83</v>
      </c>
      <c r="Q3496">
        <v>4</v>
      </c>
      <c r="R3496" t="s">
        <v>63</v>
      </c>
      <c r="S3496">
        <v>4</v>
      </c>
      <c r="T3496">
        <v>1</v>
      </c>
      <c r="U3496">
        <v>5</v>
      </c>
      <c r="V3496">
        <v>355</v>
      </c>
      <c r="W3496" t="s">
        <v>54</v>
      </c>
      <c r="X3496" t="s">
        <v>18059</v>
      </c>
      <c r="Y3496" t="s">
        <v>65</v>
      </c>
      <c r="Z3496" s="1">
        <v>44643</v>
      </c>
      <c r="AA3496" s="2">
        <v>0.26667824074074076</v>
      </c>
      <c r="AB3496" s="2">
        <v>0.84925925925925927</v>
      </c>
      <c r="AC3496" t="s">
        <v>44</v>
      </c>
      <c r="AD3496" t="s">
        <v>44</v>
      </c>
      <c r="AE3496" t="s">
        <v>45</v>
      </c>
      <c r="AF3496">
        <v>71</v>
      </c>
    </row>
    <row r="3497" spans="1:32">
      <c r="A3497">
        <v>5547</v>
      </c>
      <c r="B3497">
        <v>4647</v>
      </c>
      <c r="C3497" t="s">
        <v>1015</v>
      </c>
      <c r="D3497" t="s">
        <v>682</v>
      </c>
      <c r="E3497" t="s">
        <v>34</v>
      </c>
      <c r="F3497" t="s">
        <v>18060</v>
      </c>
      <c r="G3497" t="s">
        <v>18061</v>
      </c>
      <c r="H3497" t="s">
        <v>115</v>
      </c>
      <c r="I3497" s="1">
        <v>26476</v>
      </c>
      <c r="J3497" t="s">
        <v>18062</v>
      </c>
      <c r="K3497" t="s">
        <v>18063</v>
      </c>
      <c r="L3497">
        <v>21499</v>
      </c>
      <c r="M3497" t="s">
        <v>115</v>
      </c>
      <c r="N3497" s="1">
        <v>44801</v>
      </c>
      <c r="O3497" s="1">
        <v>44806</v>
      </c>
      <c r="P3497">
        <v>45</v>
      </c>
      <c r="Q3497">
        <v>2</v>
      </c>
      <c r="R3497" t="s">
        <v>40</v>
      </c>
      <c r="S3497">
        <v>4</v>
      </c>
      <c r="T3497">
        <v>0</v>
      </c>
      <c r="U3497">
        <v>5</v>
      </c>
      <c r="V3497">
        <v>1250</v>
      </c>
      <c r="W3497" t="s">
        <v>41</v>
      </c>
      <c r="X3497" t="s">
        <v>18064</v>
      </c>
      <c r="Y3497" t="s">
        <v>43</v>
      </c>
      <c r="Z3497" s="1">
        <v>44796</v>
      </c>
      <c r="AA3497" s="2">
        <v>0.8600578703703704</v>
      </c>
      <c r="AB3497" s="2">
        <v>0.63458333333333339</v>
      </c>
      <c r="AC3497" t="s">
        <v>45</v>
      </c>
      <c r="AD3497" t="s">
        <v>45</v>
      </c>
      <c r="AE3497" t="s">
        <v>45</v>
      </c>
      <c r="AF3497">
        <v>250</v>
      </c>
    </row>
    <row r="3498" spans="1:32">
      <c r="A3498">
        <v>5548</v>
      </c>
      <c r="B3498">
        <v>4648</v>
      </c>
      <c r="C3498" t="s">
        <v>1857</v>
      </c>
      <c r="D3498" t="s">
        <v>83</v>
      </c>
      <c r="E3498" t="s">
        <v>34</v>
      </c>
      <c r="F3498" t="s">
        <v>18065</v>
      </c>
      <c r="G3498" t="s">
        <v>18066</v>
      </c>
      <c r="H3498" t="s">
        <v>60</v>
      </c>
      <c r="I3498" s="1">
        <v>20425</v>
      </c>
      <c r="J3498" t="s">
        <v>18067</v>
      </c>
      <c r="K3498" t="s">
        <v>9621</v>
      </c>
      <c r="L3498">
        <v>2146</v>
      </c>
      <c r="M3498" t="s">
        <v>60</v>
      </c>
      <c r="N3498" s="1">
        <v>44862</v>
      </c>
      <c r="O3498" s="1">
        <v>44864</v>
      </c>
      <c r="P3498">
        <v>47</v>
      </c>
      <c r="Q3498">
        <v>2</v>
      </c>
      <c r="R3498" t="s">
        <v>63</v>
      </c>
      <c r="S3498">
        <v>1</v>
      </c>
      <c r="T3498">
        <v>2</v>
      </c>
      <c r="U3498">
        <v>2</v>
      </c>
      <c r="V3498">
        <v>146</v>
      </c>
      <c r="W3498" t="s">
        <v>54</v>
      </c>
      <c r="X3498" t="s">
        <v>18068</v>
      </c>
      <c r="Y3498" t="s">
        <v>65</v>
      </c>
      <c r="Z3498" s="1">
        <v>44857</v>
      </c>
      <c r="AA3498" s="2">
        <v>0.62660879629629629</v>
      </c>
      <c r="AB3498" s="2">
        <v>0.11192129629629628</v>
      </c>
      <c r="AC3498" t="s">
        <v>44</v>
      </c>
      <c r="AD3498" t="s">
        <v>44</v>
      </c>
      <c r="AE3498" t="s">
        <v>44</v>
      </c>
      <c r="AF3498">
        <v>73</v>
      </c>
    </row>
    <row r="3499" spans="1:32">
      <c r="A3499">
        <v>5549</v>
      </c>
      <c r="B3499">
        <v>4649</v>
      </c>
      <c r="C3499" t="s">
        <v>8161</v>
      </c>
      <c r="D3499" t="s">
        <v>4530</v>
      </c>
      <c r="E3499" t="s">
        <v>34</v>
      </c>
      <c r="F3499" t="s">
        <v>18069</v>
      </c>
      <c r="G3499" t="s">
        <v>18070</v>
      </c>
      <c r="H3499" t="s">
        <v>418</v>
      </c>
      <c r="I3499" s="1">
        <v>33695</v>
      </c>
      <c r="J3499" t="s">
        <v>18071</v>
      </c>
      <c r="K3499" t="s">
        <v>18072</v>
      </c>
      <c r="L3499">
        <v>4476</v>
      </c>
      <c r="M3499" t="s">
        <v>418</v>
      </c>
      <c r="N3499" s="1">
        <v>44865</v>
      </c>
      <c r="O3499" s="1">
        <v>44868</v>
      </c>
      <c r="P3499">
        <v>79</v>
      </c>
      <c r="Q3499">
        <v>4</v>
      </c>
      <c r="R3499" t="s">
        <v>53</v>
      </c>
      <c r="S3499">
        <v>4</v>
      </c>
      <c r="T3499">
        <v>0</v>
      </c>
      <c r="U3499">
        <v>3</v>
      </c>
      <c r="V3499">
        <v>360</v>
      </c>
      <c r="W3499" t="s">
        <v>54</v>
      </c>
      <c r="X3499" t="s">
        <v>18073</v>
      </c>
      <c r="Y3499" t="s">
        <v>81</v>
      </c>
      <c r="Z3499" s="1">
        <v>44856</v>
      </c>
      <c r="AA3499" s="2">
        <v>0.55318287037037039</v>
      </c>
      <c r="AB3499" s="2">
        <v>0.13193287037037035</v>
      </c>
      <c r="AC3499" t="s">
        <v>44</v>
      </c>
      <c r="AD3499" t="s">
        <v>45</v>
      </c>
      <c r="AE3499" t="s">
        <v>45</v>
      </c>
      <c r="AF3499">
        <v>120</v>
      </c>
    </row>
    <row r="3500" spans="1:32">
      <c r="A3500">
        <v>5550</v>
      </c>
      <c r="B3500">
        <v>4650</v>
      </c>
      <c r="C3500" t="s">
        <v>2202</v>
      </c>
      <c r="D3500" t="s">
        <v>2268</v>
      </c>
      <c r="E3500" t="s">
        <v>34</v>
      </c>
      <c r="F3500" t="s">
        <v>18074</v>
      </c>
      <c r="G3500" t="s">
        <v>18075</v>
      </c>
      <c r="H3500" t="s">
        <v>1442</v>
      </c>
      <c r="I3500" s="1">
        <v>35959</v>
      </c>
      <c r="J3500" t="s">
        <v>18076</v>
      </c>
      <c r="K3500" t="s">
        <v>18077</v>
      </c>
      <c r="L3500">
        <v>62057</v>
      </c>
      <c r="M3500" t="s">
        <v>1442</v>
      </c>
      <c r="N3500" s="1">
        <v>44889</v>
      </c>
      <c r="O3500" s="1">
        <v>44892</v>
      </c>
      <c r="P3500">
        <v>7</v>
      </c>
      <c r="Q3500">
        <v>1</v>
      </c>
      <c r="R3500" t="s">
        <v>53</v>
      </c>
      <c r="S3500">
        <v>1</v>
      </c>
      <c r="T3500">
        <v>1</v>
      </c>
      <c r="U3500">
        <v>3</v>
      </c>
      <c r="V3500">
        <v>423</v>
      </c>
      <c r="W3500" t="s">
        <v>54</v>
      </c>
      <c r="X3500" t="s">
        <v>18078</v>
      </c>
      <c r="Y3500" t="s">
        <v>65</v>
      </c>
      <c r="Z3500" s="1">
        <v>44882</v>
      </c>
      <c r="AA3500" s="2">
        <v>2.4525462962962968E-2</v>
      </c>
      <c r="AB3500" s="2">
        <v>0.58258101851851851</v>
      </c>
      <c r="AC3500" t="s">
        <v>44</v>
      </c>
      <c r="AD3500" t="s">
        <v>45</v>
      </c>
      <c r="AE3500" t="s">
        <v>44</v>
      </c>
      <c r="AF3500">
        <v>141</v>
      </c>
    </row>
    <row r="3501" spans="1:32">
      <c r="A3501">
        <v>5551</v>
      </c>
      <c r="B3501">
        <v>4651</v>
      </c>
      <c r="C3501" t="s">
        <v>2150</v>
      </c>
      <c r="D3501" t="s">
        <v>1298</v>
      </c>
      <c r="E3501" t="s">
        <v>34</v>
      </c>
      <c r="F3501" t="s">
        <v>18079</v>
      </c>
      <c r="G3501" t="s">
        <v>18080</v>
      </c>
      <c r="H3501" t="s">
        <v>115</v>
      </c>
      <c r="I3501" s="1">
        <v>25166</v>
      </c>
      <c r="J3501" t="s">
        <v>18081</v>
      </c>
      <c r="K3501" t="s">
        <v>3373</v>
      </c>
      <c r="L3501">
        <v>21370</v>
      </c>
      <c r="M3501" t="s">
        <v>115</v>
      </c>
      <c r="N3501" s="1">
        <v>44627</v>
      </c>
      <c r="O3501" s="1">
        <v>44631</v>
      </c>
      <c r="P3501">
        <v>74</v>
      </c>
      <c r="Q3501">
        <v>3</v>
      </c>
      <c r="R3501" t="s">
        <v>63</v>
      </c>
      <c r="S3501">
        <v>2</v>
      </c>
      <c r="T3501">
        <v>0</v>
      </c>
      <c r="U3501">
        <v>4</v>
      </c>
      <c r="V3501">
        <v>240</v>
      </c>
      <c r="W3501" t="s">
        <v>41</v>
      </c>
      <c r="X3501" t="s">
        <v>18082</v>
      </c>
      <c r="Y3501" t="s">
        <v>65</v>
      </c>
      <c r="Z3501" s="1">
        <v>44590</v>
      </c>
      <c r="AA3501" s="2">
        <v>0.79549768518518515</v>
      </c>
      <c r="AB3501" s="2">
        <v>0.25582175925925926</v>
      </c>
      <c r="AC3501" t="s">
        <v>45</v>
      </c>
      <c r="AD3501" t="s">
        <v>44</v>
      </c>
      <c r="AE3501" t="s">
        <v>45</v>
      </c>
      <c r="AF3501">
        <v>60</v>
      </c>
    </row>
    <row r="3502" spans="1:32">
      <c r="A3502">
        <v>5554</v>
      </c>
      <c r="B3502">
        <v>4654</v>
      </c>
      <c r="C3502" t="s">
        <v>2144</v>
      </c>
      <c r="D3502" t="s">
        <v>184</v>
      </c>
      <c r="E3502" t="s">
        <v>34</v>
      </c>
      <c r="F3502" t="s">
        <v>18083</v>
      </c>
      <c r="G3502" t="s">
        <v>18084</v>
      </c>
      <c r="H3502" t="s">
        <v>179</v>
      </c>
      <c r="I3502" s="1">
        <v>25513</v>
      </c>
      <c r="J3502" t="s">
        <v>18085</v>
      </c>
      <c r="K3502" t="s">
        <v>18086</v>
      </c>
      <c r="L3502">
        <v>51647</v>
      </c>
      <c r="M3502" t="s">
        <v>179</v>
      </c>
      <c r="N3502" s="1">
        <v>44890</v>
      </c>
      <c r="O3502" s="1">
        <v>44893</v>
      </c>
      <c r="P3502">
        <v>67</v>
      </c>
      <c r="Q3502">
        <v>3</v>
      </c>
      <c r="R3502" t="s">
        <v>53</v>
      </c>
      <c r="S3502">
        <v>1</v>
      </c>
      <c r="T3502">
        <v>1</v>
      </c>
      <c r="U3502">
        <v>3</v>
      </c>
      <c r="V3502">
        <v>408</v>
      </c>
      <c r="W3502" t="s">
        <v>54</v>
      </c>
      <c r="X3502" t="s">
        <v>18087</v>
      </c>
      <c r="Y3502" t="s">
        <v>6</v>
      </c>
      <c r="Z3502" s="1">
        <v>44852</v>
      </c>
      <c r="AA3502" s="2">
        <v>0.96494212962962955</v>
      </c>
      <c r="AB3502" s="2">
        <v>0.25700231481481478</v>
      </c>
      <c r="AC3502" t="s">
        <v>45</v>
      </c>
      <c r="AD3502" t="s">
        <v>45</v>
      </c>
      <c r="AE3502" t="s">
        <v>45</v>
      </c>
      <c r="AF3502">
        <v>136</v>
      </c>
    </row>
    <row r="3503" spans="1:32">
      <c r="A3503">
        <v>5555</v>
      </c>
      <c r="B3503">
        <v>4655</v>
      </c>
      <c r="C3503" t="s">
        <v>364</v>
      </c>
      <c r="D3503" t="s">
        <v>4189</v>
      </c>
      <c r="E3503" t="s">
        <v>48</v>
      </c>
      <c r="F3503" t="s">
        <v>18088</v>
      </c>
      <c r="G3503" t="s">
        <v>18089</v>
      </c>
      <c r="H3503" t="s">
        <v>135</v>
      </c>
      <c r="I3503" s="1">
        <v>19277</v>
      </c>
      <c r="J3503" t="s">
        <v>18090</v>
      </c>
      <c r="K3503" t="s">
        <v>18091</v>
      </c>
      <c r="L3503">
        <v>75876</v>
      </c>
      <c r="M3503" t="s">
        <v>135</v>
      </c>
      <c r="N3503" s="1">
        <v>44803</v>
      </c>
      <c r="O3503" s="1">
        <v>44808</v>
      </c>
      <c r="P3503">
        <v>30</v>
      </c>
      <c r="Q3503">
        <v>2</v>
      </c>
      <c r="R3503" t="s">
        <v>40</v>
      </c>
      <c r="S3503">
        <v>3</v>
      </c>
      <c r="T3503">
        <v>2</v>
      </c>
      <c r="U3503">
        <v>5</v>
      </c>
      <c r="V3503">
        <v>1170</v>
      </c>
      <c r="W3503" t="s">
        <v>54</v>
      </c>
      <c r="X3503" t="s">
        <v>18092</v>
      </c>
      <c r="Y3503" t="s">
        <v>6</v>
      </c>
      <c r="Z3503" s="1">
        <v>44773</v>
      </c>
      <c r="AA3503" s="2">
        <v>3.4386574074074076E-2</v>
      </c>
      <c r="AB3503" s="2">
        <v>0.93890046296296292</v>
      </c>
      <c r="AC3503" t="s">
        <v>45</v>
      </c>
      <c r="AD3503" t="s">
        <v>44</v>
      </c>
      <c r="AE3503" t="s">
        <v>44</v>
      </c>
      <c r="AF3503">
        <v>234</v>
      </c>
    </row>
    <row r="3504" spans="1:32">
      <c r="A3504">
        <v>5557</v>
      </c>
      <c r="B3504">
        <v>4657</v>
      </c>
      <c r="C3504" t="s">
        <v>2167</v>
      </c>
      <c r="D3504" t="s">
        <v>1772</v>
      </c>
      <c r="E3504" t="s">
        <v>48</v>
      </c>
      <c r="F3504" t="s">
        <v>18093</v>
      </c>
      <c r="G3504" t="s">
        <v>18094</v>
      </c>
      <c r="H3504" t="s">
        <v>171</v>
      </c>
      <c r="I3504" s="1">
        <v>18751</v>
      </c>
      <c r="J3504" t="s">
        <v>18095</v>
      </c>
      <c r="K3504" t="s">
        <v>18096</v>
      </c>
      <c r="L3504">
        <v>23807</v>
      </c>
      <c r="M3504" t="s">
        <v>171</v>
      </c>
      <c r="N3504" s="1">
        <v>44809</v>
      </c>
      <c r="O3504" s="1">
        <v>44814</v>
      </c>
      <c r="P3504">
        <v>28</v>
      </c>
      <c r="Q3504">
        <v>2</v>
      </c>
      <c r="R3504" t="s">
        <v>53</v>
      </c>
      <c r="S3504">
        <v>4</v>
      </c>
      <c r="T3504">
        <v>1</v>
      </c>
      <c r="U3504">
        <v>5</v>
      </c>
      <c r="V3504">
        <v>735</v>
      </c>
      <c r="W3504" t="s">
        <v>54</v>
      </c>
      <c r="X3504" t="s">
        <v>18097</v>
      </c>
      <c r="Y3504" t="s">
        <v>81</v>
      </c>
      <c r="Z3504" s="1">
        <v>44783</v>
      </c>
      <c r="AA3504" s="2">
        <v>0.82010416666666675</v>
      </c>
      <c r="AB3504" s="2">
        <v>0.32866898148148149</v>
      </c>
      <c r="AC3504" t="s">
        <v>45</v>
      </c>
      <c r="AD3504" t="s">
        <v>45</v>
      </c>
      <c r="AE3504" t="s">
        <v>44</v>
      </c>
      <c r="AF3504">
        <v>147</v>
      </c>
    </row>
    <row r="3505" spans="1:32">
      <c r="A3505">
        <v>5558</v>
      </c>
      <c r="B3505">
        <v>4658</v>
      </c>
      <c r="C3505" t="s">
        <v>1681</v>
      </c>
      <c r="D3505" t="s">
        <v>1322</v>
      </c>
      <c r="E3505" t="s">
        <v>34</v>
      </c>
      <c r="F3505" t="s">
        <v>18098</v>
      </c>
      <c r="G3505" t="s">
        <v>18099</v>
      </c>
      <c r="H3505" t="s">
        <v>171</v>
      </c>
      <c r="I3505" s="1">
        <v>16875</v>
      </c>
      <c r="J3505" t="s">
        <v>18100</v>
      </c>
      <c r="K3505" t="s">
        <v>18101</v>
      </c>
      <c r="L3505">
        <v>38632</v>
      </c>
      <c r="M3505" t="s">
        <v>171</v>
      </c>
      <c r="N3505" s="1">
        <v>44704</v>
      </c>
      <c r="O3505" s="1">
        <v>44706</v>
      </c>
      <c r="P3505">
        <v>30</v>
      </c>
      <c r="Q3505">
        <v>2</v>
      </c>
      <c r="R3505" t="s">
        <v>40</v>
      </c>
      <c r="S3505">
        <v>3</v>
      </c>
      <c r="T3505">
        <v>1</v>
      </c>
      <c r="U3505">
        <v>2</v>
      </c>
      <c r="V3505">
        <v>468</v>
      </c>
      <c r="W3505" t="s">
        <v>41</v>
      </c>
      <c r="X3505" t="s">
        <v>18102</v>
      </c>
      <c r="Y3505" t="s">
        <v>6</v>
      </c>
      <c r="Z3505" s="1">
        <v>44681</v>
      </c>
      <c r="AA3505" s="2">
        <v>0.7446990740740741</v>
      </c>
      <c r="AB3505" s="2">
        <v>3.4050925925925922E-2</v>
      </c>
      <c r="AC3505" t="s">
        <v>45</v>
      </c>
      <c r="AD3505" t="s">
        <v>45</v>
      </c>
      <c r="AE3505" t="s">
        <v>45</v>
      </c>
      <c r="AF3505">
        <v>234</v>
      </c>
    </row>
    <row r="3506" spans="1:32">
      <c r="A3506">
        <v>5562</v>
      </c>
      <c r="B3506">
        <v>4662</v>
      </c>
      <c r="C3506" t="s">
        <v>489</v>
      </c>
      <c r="D3506" t="s">
        <v>14449</v>
      </c>
      <c r="E3506" t="s">
        <v>34</v>
      </c>
      <c r="F3506" t="s">
        <v>18103</v>
      </c>
      <c r="G3506" t="s">
        <v>18104</v>
      </c>
      <c r="H3506" t="s">
        <v>280</v>
      </c>
      <c r="I3506" s="1">
        <v>23674</v>
      </c>
      <c r="J3506" t="s">
        <v>18105</v>
      </c>
      <c r="K3506" t="s">
        <v>18106</v>
      </c>
      <c r="L3506">
        <v>49686</v>
      </c>
      <c r="M3506" t="s">
        <v>280</v>
      </c>
      <c r="N3506" s="1">
        <v>44622</v>
      </c>
      <c r="O3506" s="1">
        <v>44625</v>
      </c>
      <c r="P3506">
        <v>4</v>
      </c>
      <c r="Q3506">
        <v>1</v>
      </c>
      <c r="R3506" t="s">
        <v>53</v>
      </c>
      <c r="S3506">
        <v>3</v>
      </c>
      <c r="T3506">
        <v>2</v>
      </c>
      <c r="U3506">
        <v>3</v>
      </c>
      <c r="V3506">
        <v>438</v>
      </c>
      <c r="W3506" t="s">
        <v>54</v>
      </c>
      <c r="X3506" t="s">
        <v>18107</v>
      </c>
      <c r="Y3506" t="s">
        <v>6</v>
      </c>
      <c r="Z3506" s="1">
        <v>44602</v>
      </c>
      <c r="AA3506" s="2">
        <v>0.77265046296296302</v>
      </c>
      <c r="AB3506" s="2">
        <v>0.64751157407407411</v>
      </c>
      <c r="AC3506" t="s">
        <v>45</v>
      </c>
      <c r="AD3506" t="s">
        <v>44</v>
      </c>
      <c r="AE3506" t="s">
        <v>45</v>
      </c>
      <c r="AF3506">
        <v>146</v>
      </c>
    </row>
    <row r="3507" spans="1:32">
      <c r="A3507">
        <v>5563</v>
      </c>
      <c r="B3507">
        <v>4663</v>
      </c>
      <c r="C3507" t="s">
        <v>881</v>
      </c>
      <c r="D3507" t="s">
        <v>10987</v>
      </c>
      <c r="E3507" t="s">
        <v>48</v>
      </c>
      <c r="F3507" t="s">
        <v>18108</v>
      </c>
      <c r="G3507" t="s">
        <v>18109</v>
      </c>
      <c r="H3507" t="s">
        <v>330</v>
      </c>
      <c r="I3507" s="1">
        <v>23383</v>
      </c>
      <c r="J3507" t="s">
        <v>18110</v>
      </c>
      <c r="K3507" t="s">
        <v>18111</v>
      </c>
      <c r="L3507">
        <v>40276</v>
      </c>
      <c r="M3507" t="s">
        <v>330</v>
      </c>
      <c r="N3507" s="1">
        <v>44895</v>
      </c>
      <c r="O3507" s="1">
        <v>44900</v>
      </c>
      <c r="P3507">
        <v>58</v>
      </c>
      <c r="Q3507">
        <v>3</v>
      </c>
      <c r="R3507" t="s">
        <v>53</v>
      </c>
      <c r="S3507">
        <v>3</v>
      </c>
      <c r="T3507">
        <v>0</v>
      </c>
      <c r="U3507">
        <v>5</v>
      </c>
      <c r="V3507">
        <v>740</v>
      </c>
      <c r="W3507" t="s">
        <v>54</v>
      </c>
      <c r="X3507" t="s">
        <v>18112</v>
      </c>
      <c r="Y3507" t="s">
        <v>65</v>
      </c>
      <c r="Z3507" s="1">
        <v>44865</v>
      </c>
      <c r="AA3507" s="2">
        <v>0.93709490740740742</v>
      </c>
      <c r="AB3507" s="2">
        <v>0.61402777777777773</v>
      </c>
      <c r="AC3507" t="s">
        <v>44</v>
      </c>
      <c r="AD3507" t="s">
        <v>45</v>
      </c>
      <c r="AE3507" t="s">
        <v>45</v>
      </c>
      <c r="AF3507">
        <v>148</v>
      </c>
    </row>
    <row r="3508" spans="1:32">
      <c r="A3508">
        <v>5565</v>
      </c>
      <c r="B3508">
        <v>4665</v>
      </c>
      <c r="C3508" t="s">
        <v>82</v>
      </c>
      <c r="D3508" t="s">
        <v>6865</v>
      </c>
      <c r="E3508" t="s">
        <v>34</v>
      </c>
      <c r="F3508" t="s">
        <v>18113</v>
      </c>
      <c r="G3508" t="s">
        <v>18114</v>
      </c>
      <c r="H3508" t="s">
        <v>225</v>
      </c>
      <c r="I3508" s="1">
        <v>28314</v>
      </c>
      <c r="J3508" t="s">
        <v>18115</v>
      </c>
      <c r="K3508" t="s">
        <v>16762</v>
      </c>
      <c r="L3508">
        <v>27925</v>
      </c>
      <c r="M3508" t="s">
        <v>225</v>
      </c>
      <c r="N3508" s="1">
        <v>44920</v>
      </c>
      <c r="O3508" s="1">
        <v>44922</v>
      </c>
      <c r="P3508">
        <v>31</v>
      </c>
      <c r="Q3508">
        <v>2</v>
      </c>
      <c r="R3508" t="s">
        <v>53</v>
      </c>
      <c r="S3508">
        <v>2</v>
      </c>
      <c r="T3508">
        <v>1</v>
      </c>
      <c r="U3508">
        <v>2</v>
      </c>
      <c r="V3508">
        <v>292</v>
      </c>
      <c r="W3508" t="s">
        <v>54</v>
      </c>
      <c r="X3508" t="s">
        <v>18116</v>
      </c>
      <c r="Y3508" t="s">
        <v>81</v>
      </c>
      <c r="Z3508" s="1">
        <v>44911</v>
      </c>
      <c r="AA3508" s="2">
        <v>4.5173611111111116E-2</v>
      </c>
      <c r="AB3508" s="2">
        <v>0.72171296296296295</v>
      </c>
      <c r="AC3508" t="s">
        <v>44</v>
      </c>
      <c r="AD3508" t="s">
        <v>45</v>
      </c>
      <c r="AE3508" t="s">
        <v>44</v>
      </c>
      <c r="AF3508">
        <v>146</v>
      </c>
    </row>
    <row r="3509" spans="1:32">
      <c r="A3509">
        <v>5567</v>
      </c>
      <c r="B3509">
        <v>4667</v>
      </c>
      <c r="C3509" t="s">
        <v>190</v>
      </c>
      <c r="D3509" t="s">
        <v>3832</v>
      </c>
      <c r="E3509" t="s">
        <v>48</v>
      </c>
      <c r="F3509" t="s">
        <v>18117</v>
      </c>
      <c r="G3509" t="s">
        <v>18118</v>
      </c>
      <c r="H3509" t="s">
        <v>295</v>
      </c>
      <c r="I3509" s="1">
        <v>29902</v>
      </c>
      <c r="J3509" t="s">
        <v>18119</v>
      </c>
      <c r="K3509" t="s">
        <v>18120</v>
      </c>
      <c r="L3509">
        <v>2169</v>
      </c>
      <c r="M3509" t="s">
        <v>295</v>
      </c>
      <c r="N3509" s="1">
        <v>44640</v>
      </c>
      <c r="O3509" s="1">
        <v>44645</v>
      </c>
      <c r="P3509">
        <v>74</v>
      </c>
      <c r="Q3509">
        <v>3</v>
      </c>
      <c r="R3509" t="s">
        <v>63</v>
      </c>
      <c r="S3509">
        <v>2</v>
      </c>
      <c r="T3509">
        <v>0</v>
      </c>
      <c r="U3509">
        <v>5</v>
      </c>
      <c r="V3509">
        <v>320</v>
      </c>
      <c r="W3509" t="s">
        <v>41</v>
      </c>
      <c r="X3509" t="s">
        <v>18121</v>
      </c>
      <c r="Y3509" t="s">
        <v>65</v>
      </c>
      <c r="Z3509" s="1">
        <v>44629</v>
      </c>
      <c r="AA3509" s="2">
        <v>0.70504629629629623</v>
      </c>
      <c r="AB3509" s="2">
        <v>0.10503472222222222</v>
      </c>
      <c r="AC3509" t="s">
        <v>45</v>
      </c>
      <c r="AD3509" t="s">
        <v>44</v>
      </c>
      <c r="AE3509" t="s">
        <v>45</v>
      </c>
      <c r="AF3509">
        <v>64</v>
      </c>
    </row>
    <row r="3510" spans="1:32">
      <c r="A3510">
        <v>5571</v>
      </c>
      <c r="B3510">
        <v>4671</v>
      </c>
      <c r="C3510" t="s">
        <v>1870</v>
      </c>
      <c r="D3510" t="s">
        <v>12316</v>
      </c>
      <c r="E3510" t="s">
        <v>34</v>
      </c>
      <c r="F3510" t="s">
        <v>18122</v>
      </c>
      <c r="G3510" t="s">
        <v>18123</v>
      </c>
      <c r="H3510" t="s">
        <v>217</v>
      </c>
      <c r="I3510" s="1">
        <v>25701</v>
      </c>
      <c r="J3510" t="s">
        <v>18124</v>
      </c>
      <c r="K3510" t="s">
        <v>18125</v>
      </c>
      <c r="L3510">
        <v>74750</v>
      </c>
      <c r="M3510" t="s">
        <v>217</v>
      </c>
      <c r="N3510" s="1">
        <v>44683</v>
      </c>
      <c r="O3510" s="1">
        <v>44686</v>
      </c>
      <c r="P3510">
        <v>81</v>
      </c>
      <c r="Q3510">
        <v>4</v>
      </c>
      <c r="R3510" t="s">
        <v>40</v>
      </c>
      <c r="S3510">
        <v>2</v>
      </c>
      <c r="T3510">
        <v>2</v>
      </c>
      <c r="U3510">
        <v>3</v>
      </c>
      <c r="V3510">
        <v>627</v>
      </c>
      <c r="W3510" t="s">
        <v>54</v>
      </c>
      <c r="X3510" t="s">
        <v>18126</v>
      </c>
      <c r="Y3510" t="s">
        <v>81</v>
      </c>
      <c r="Z3510" s="1">
        <v>44649</v>
      </c>
      <c r="AA3510" s="2">
        <v>0.18383101851851849</v>
      </c>
      <c r="AB3510" s="2">
        <v>0.1106712962962963</v>
      </c>
      <c r="AC3510" t="s">
        <v>45</v>
      </c>
      <c r="AD3510" t="s">
        <v>45</v>
      </c>
      <c r="AE3510" t="s">
        <v>45</v>
      </c>
      <c r="AF3510">
        <v>209</v>
      </c>
    </row>
    <row r="3511" spans="1:32">
      <c r="A3511">
        <v>5572</v>
      </c>
      <c r="B3511">
        <v>4672</v>
      </c>
      <c r="C3511" t="s">
        <v>1555</v>
      </c>
      <c r="D3511" t="s">
        <v>716</v>
      </c>
      <c r="E3511" t="s">
        <v>48</v>
      </c>
      <c r="F3511" t="s">
        <v>18127</v>
      </c>
      <c r="G3511" t="s">
        <v>18128</v>
      </c>
      <c r="H3511" t="s">
        <v>295</v>
      </c>
      <c r="I3511" s="1">
        <v>22842</v>
      </c>
      <c r="J3511" t="s">
        <v>18129</v>
      </c>
      <c r="K3511" t="s">
        <v>18130</v>
      </c>
      <c r="L3511">
        <v>42580</v>
      </c>
      <c r="M3511" t="s">
        <v>295</v>
      </c>
      <c r="N3511" s="1">
        <v>44746</v>
      </c>
      <c r="O3511" s="1">
        <v>44748</v>
      </c>
      <c r="P3511">
        <v>26</v>
      </c>
      <c r="Q3511">
        <v>2</v>
      </c>
      <c r="R3511" t="s">
        <v>63</v>
      </c>
      <c r="S3511">
        <v>1</v>
      </c>
      <c r="T3511">
        <v>2</v>
      </c>
      <c r="U3511">
        <v>2</v>
      </c>
      <c r="V3511">
        <v>150</v>
      </c>
      <c r="W3511" t="s">
        <v>41</v>
      </c>
      <c r="X3511" t="s">
        <v>18131</v>
      </c>
      <c r="Y3511" t="s">
        <v>43</v>
      </c>
      <c r="Z3511" s="1">
        <v>44713</v>
      </c>
      <c r="AA3511" s="2">
        <v>0.37905092592592587</v>
      </c>
      <c r="AB3511" s="2">
        <v>0.68315972222222221</v>
      </c>
      <c r="AC3511" t="s">
        <v>45</v>
      </c>
      <c r="AD3511" t="s">
        <v>45</v>
      </c>
      <c r="AE3511" t="s">
        <v>45</v>
      </c>
      <c r="AF3511">
        <v>75</v>
      </c>
    </row>
    <row r="3512" spans="1:32">
      <c r="A3512">
        <v>5574</v>
      </c>
      <c r="B3512">
        <v>4674</v>
      </c>
      <c r="C3512" t="s">
        <v>881</v>
      </c>
      <c r="D3512" t="s">
        <v>4046</v>
      </c>
      <c r="E3512" t="s">
        <v>48</v>
      </c>
      <c r="F3512" t="s">
        <v>18132</v>
      </c>
      <c r="G3512" t="s">
        <v>18133</v>
      </c>
      <c r="H3512" t="s">
        <v>272</v>
      </c>
      <c r="I3512" s="1">
        <v>25383</v>
      </c>
      <c r="J3512" t="s">
        <v>18134</v>
      </c>
      <c r="K3512" t="s">
        <v>10490</v>
      </c>
      <c r="L3512">
        <v>65528</v>
      </c>
      <c r="M3512" t="s">
        <v>272</v>
      </c>
      <c r="N3512" s="1">
        <v>44766</v>
      </c>
      <c r="O3512" s="1">
        <v>44767</v>
      </c>
      <c r="P3512">
        <v>42</v>
      </c>
      <c r="Q3512">
        <v>2</v>
      </c>
      <c r="R3512" t="s">
        <v>40</v>
      </c>
      <c r="S3512">
        <v>3</v>
      </c>
      <c r="T3512">
        <v>0</v>
      </c>
      <c r="U3512">
        <v>1</v>
      </c>
      <c r="V3512">
        <v>237</v>
      </c>
      <c r="W3512" t="s">
        <v>54</v>
      </c>
      <c r="X3512" t="s">
        <v>18135</v>
      </c>
      <c r="Y3512" t="s">
        <v>81</v>
      </c>
      <c r="Z3512" s="1">
        <v>44731</v>
      </c>
      <c r="AA3512" s="2">
        <v>0.93635416666666671</v>
      </c>
      <c r="AB3512" s="2">
        <v>0.22746527777777778</v>
      </c>
      <c r="AC3512" t="s">
        <v>45</v>
      </c>
      <c r="AD3512" t="s">
        <v>45</v>
      </c>
      <c r="AE3512" t="s">
        <v>45</v>
      </c>
      <c r="AF3512">
        <v>237</v>
      </c>
    </row>
    <row r="3513" spans="1:32">
      <c r="A3513">
        <v>5576</v>
      </c>
      <c r="B3513">
        <v>4676</v>
      </c>
      <c r="C3513" t="s">
        <v>284</v>
      </c>
      <c r="D3513" t="s">
        <v>8730</v>
      </c>
      <c r="E3513" t="s">
        <v>34</v>
      </c>
      <c r="F3513" t="s">
        <v>18136</v>
      </c>
      <c r="G3513">
        <v>4267873971</v>
      </c>
      <c r="H3513" t="s">
        <v>171</v>
      </c>
      <c r="I3513" s="1">
        <v>35114</v>
      </c>
      <c r="J3513" t="s">
        <v>18137</v>
      </c>
      <c r="K3513" t="s">
        <v>18138</v>
      </c>
      <c r="L3513">
        <v>65265</v>
      </c>
      <c r="M3513" t="s">
        <v>171</v>
      </c>
      <c r="N3513" s="1">
        <v>44850</v>
      </c>
      <c r="O3513" s="1">
        <v>44852</v>
      </c>
      <c r="P3513">
        <v>64</v>
      </c>
      <c r="Q3513">
        <v>3</v>
      </c>
      <c r="R3513" t="s">
        <v>53</v>
      </c>
      <c r="S3513">
        <v>2</v>
      </c>
      <c r="T3513">
        <v>2</v>
      </c>
      <c r="U3513">
        <v>2</v>
      </c>
      <c r="V3513">
        <v>278</v>
      </c>
      <c r="W3513" t="s">
        <v>41</v>
      </c>
      <c r="X3513" t="s">
        <v>18139</v>
      </c>
      <c r="Y3513" t="s">
        <v>6</v>
      </c>
      <c r="Z3513" s="1">
        <v>44831</v>
      </c>
      <c r="AA3513" s="2">
        <v>0.64535879629629633</v>
      </c>
      <c r="AB3513" s="2">
        <v>0.42769675925925926</v>
      </c>
      <c r="AC3513" t="s">
        <v>44</v>
      </c>
      <c r="AD3513" t="s">
        <v>44</v>
      </c>
      <c r="AE3513" t="s">
        <v>45</v>
      </c>
      <c r="AF3513">
        <v>139</v>
      </c>
    </row>
    <row r="3514" spans="1:32">
      <c r="A3514">
        <v>5578</v>
      </c>
      <c r="B3514">
        <v>4678</v>
      </c>
      <c r="C3514" t="s">
        <v>256</v>
      </c>
      <c r="D3514" t="s">
        <v>6569</v>
      </c>
      <c r="E3514" t="s">
        <v>48</v>
      </c>
      <c r="F3514" t="s">
        <v>18140</v>
      </c>
      <c r="G3514">
        <f>1-600-937-6333</f>
        <v>-7869</v>
      </c>
      <c r="H3514" t="s">
        <v>86</v>
      </c>
      <c r="I3514" s="1">
        <v>17152</v>
      </c>
      <c r="J3514" t="s">
        <v>18141</v>
      </c>
      <c r="K3514" t="s">
        <v>18142</v>
      </c>
      <c r="L3514">
        <v>46856</v>
      </c>
      <c r="M3514" t="s">
        <v>86</v>
      </c>
      <c r="N3514" s="1">
        <v>44927</v>
      </c>
      <c r="O3514" s="1">
        <v>44929</v>
      </c>
      <c r="P3514">
        <v>100</v>
      </c>
      <c r="Q3514">
        <v>4</v>
      </c>
      <c r="R3514" t="s">
        <v>53</v>
      </c>
      <c r="S3514">
        <v>1</v>
      </c>
      <c r="T3514">
        <v>2</v>
      </c>
      <c r="U3514">
        <v>2</v>
      </c>
      <c r="V3514">
        <v>280</v>
      </c>
      <c r="W3514" t="s">
        <v>54</v>
      </c>
      <c r="X3514" t="s">
        <v>18143</v>
      </c>
      <c r="Y3514" t="s">
        <v>6</v>
      </c>
      <c r="Z3514" s="1">
        <v>44898</v>
      </c>
      <c r="AA3514" s="2">
        <v>0.37594907407407407</v>
      </c>
      <c r="AB3514" s="2">
        <v>0.74798611111111113</v>
      </c>
      <c r="AC3514" t="s">
        <v>45</v>
      </c>
      <c r="AD3514" t="s">
        <v>45</v>
      </c>
      <c r="AE3514" t="s">
        <v>44</v>
      </c>
      <c r="AF3514">
        <v>140</v>
      </c>
    </row>
    <row r="3515" spans="1:32">
      <c r="A3515">
        <v>5581</v>
      </c>
      <c r="B3515">
        <v>4681</v>
      </c>
      <c r="C3515" t="s">
        <v>75</v>
      </c>
      <c r="D3515" t="s">
        <v>15848</v>
      </c>
      <c r="E3515" t="s">
        <v>34</v>
      </c>
      <c r="F3515" t="s">
        <v>18144</v>
      </c>
      <c r="G3515" t="s">
        <v>18145</v>
      </c>
      <c r="H3515" t="s">
        <v>86</v>
      </c>
      <c r="I3515" s="1">
        <v>29267</v>
      </c>
      <c r="J3515" t="s">
        <v>18146</v>
      </c>
      <c r="K3515" t="s">
        <v>18147</v>
      </c>
      <c r="L3515">
        <v>86483</v>
      </c>
      <c r="M3515" t="s">
        <v>86</v>
      </c>
      <c r="N3515" s="1">
        <v>44728</v>
      </c>
      <c r="O3515" s="1">
        <v>44729</v>
      </c>
      <c r="P3515">
        <v>87</v>
      </c>
      <c r="Q3515">
        <v>4</v>
      </c>
      <c r="R3515" t="s">
        <v>40</v>
      </c>
      <c r="S3515">
        <v>1</v>
      </c>
      <c r="T3515">
        <v>2</v>
      </c>
      <c r="U3515">
        <v>1</v>
      </c>
      <c r="V3515">
        <v>244</v>
      </c>
      <c r="W3515" t="s">
        <v>54</v>
      </c>
      <c r="X3515" t="s">
        <v>18148</v>
      </c>
      <c r="Y3515" t="s">
        <v>65</v>
      </c>
      <c r="Z3515" s="1">
        <v>44712</v>
      </c>
      <c r="AA3515" s="2">
        <v>0.69960648148148152</v>
      </c>
      <c r="AB3515" s="2">
        <v>0.41565972222222225</v>
      </c>
      <c r="AC3515" t="s">
        <v>45</v>
      </c>
      <c r="AD3515" t="s">
        <v>45</v>
      </c>
      <c r="AE3515" t="s">
        <v>45</v>
      </c>
      <c r="AF3515">
        <v>244</v>
      </c>
    </row>
    <row r="3516" spans="1:32">
      <c r="A3516">
        <v>5582</v>
      </c>
      <c r="B3516">
        <v>4682</v>
      </c>
      <c r="C3516" t="s">
        <v>1379</v>
      </c>
      <c r="D3516" t="s">
        <v>327</v>
      </c>
      <c r="E3516" t="s">
        <v>48</v>
      </c>
      <c r="F3516" t="s">
        <v>18149</v>
      </c>
      <c r="G3516" t="s">
        <v>18150</v>
      </c>
      <c r="H3516" t="s">
        <v>164</v>
      </c>
      <c r="I3516" s="1">
        <v>26681</v>
      </c>
      <c r="J3516" t="s">
        <v>18151</v>
      </c>
      <c r="K3516" t="s">
        <v>18152</v>
      </c>
      <c r="L3516">
        <v>53909</v>
      </c>
      <c r="M3516" t="s">
        <v>164</v>
      </c>
      <c r="N3516" s="1">
        <v>44928</v>
      </c>
      <c r="O3516" s="1">
        <v>44929</v>
      </c>
      <c r="P3516">
        <v>46</v>
      </c>
      <c r="Q3516">
        <v>2</v>
      </c>
      <c r="R3516" t="s">
        <v>53</v>
      </c>
      <c r="S3516">
        <v>1</v>
      </c>
      <c r="T3516">
        <v>0</v>
      </c>
      <c r="U3516">
        <v>1</v>
      </c>
      <c r="V3516">
        <v>150</v>
      </c>
      <c r="W3516" t="s">
        <v>41</v>
      </c>
      <c r="X3516" t="s">
        <v>18153</v>
      </c>
      <c r="Y3516" t="s">
        <v>43</v>
      </c>
      <c r="Z3516" s="1">
        <v>44908</v>
      </c>
      <c r="AA3516" s="2">
        <v>0.6011805555555555</v>
      </c>
      <c r="AB3516" s="2">
        <v>0.79019675925925925</v>
      </c>
      <c r="AC3516" t="s">
        <v>44</v>
      </c>
      <c r="AD3516" t="s">
        <v>45</v>
      </c>
      <c r="AE3516" t="s">
        <v>44</v>
      </c>
      <c r="AF3516">
        <v>150</v>
      </c>
    </row>
    <row r="3517" spans="1:32">
      <c r="A3517">
        <v>5584</v>
      </c>
      <c r="B3517">
        <v>4684</v>
      </c>
      <c r="C3517" t="s">
        <v>434</v>
      </c>
      <c r="D3517" t="s">
        <v>4496</v>
      </c>
      <c r="E3517" t="s">
        <v>48</v>
      </c>
      <c r="F3517" t="s">
        <v>18154</v>
      </c>
      <c r="G3517" t="s">
        <v>18155</v>
      </c>
      <c r="H3517" t="s">
        <v>418</v>
      </c>
      <c r="I3517" s="1">
        <v>32364</v>
      </c>
      <c r="J3517" t="s">
        <v>18156</v>
      </c>
      <c r="K3517" t="s">
        <v>18157</v>
      </c>
      <c r="L3517">
        <v>24481</v>
      </c>
      <c r="M3517" t="s">
        <v>418</v>
      </c>
      <c r="N3517" s="1">
        <v>44866</v>
      </c>
      <c r="O3517" s="1">
        <v>44867</v>
      </c>
      <c r="P3517">
        <v>13</v>
      </c>
      <c r="Q3517">
        <v>1</v>
      </c>
      <c r="R3517" t="s">
        <v>53</v>
      </c>
      <c r="S3517">
        <v>2</v>
      </c>
      <c r="T3517">
        <v>1</v>
      </c>
      <c r="U3517">
        <v>1</v>
      </c>
      <c r="V3517">
        <v>121</v>
      </c>
      <c r="W3517" t="s">
        <v>41</v>
      </c>
      <c r="X3517" t="s">
        <v>18158</v>
      </c>
      <c r="Y3517" t="s">
        <v>81</v>
      </c>
      <c r="Z3517" s="1">
        <v>44848</v>
      </c>
      <c r="AA3517" s="2">
        <v>0.87195601851851856</v>
      </c>
      <c r="AB3517" s="2">
        <v>0.68931712962962965</v>
      </c>
      <c r="AC3517" t="s">
        <v>45</v>
      </c>
      <c r="AD3517" t="s">
        <v>45</v>
      </c>
      <c r="AE3517" t="s">
        <v>45</v>
      </c>
      <c r="AF3517">
        <v>121</v>
      </c>
    </row>
    <row r="3518" spans="1:32">
      <c r="A3518">
        <v>5585</v>
      </c>
      <c r="B3518">
        <v>4685</v>
      </c>
      <c r="C3518" t="s">
        <v>3145</v>
      </c>
      <c r="D3518" t="s">
        <v>1354</v>
      </c>
      <c r="E3518" t="s">
        <v>48</v>
      </c>
      <c r="F3518" t="s">
        <v>18159</v>
      </c>
      <c r="G3518" t="s">
        <v>18160</v>
      </c>
      <c r="H3518" t="s">
        <v>280</v>
      </c>
      <c r="I3518" s="1">
        <v>35161</v>
      </c>
      <c r="J3518" t="s">
        <v>18161</v>
      </c>
      <c r="K3518" t="s">
        <v>18162</v>
      </c>
      <c r="L3518">
        <v>89659</v>
      </c>
      <c r="M3518" t="s">
        <v>280</v>
      </c>
      <c r="N3518" s="1">
        <v>44808</v>
      </c>
      <c r="O3518" s="1">
        <v>44810</v>
      </c>
      <c r="P3518">
        <v>10</v>
      </c>
      <c r="Q3518">
        <v>1</v>
      </c>
      <c r="R3518" t="s">
        <v>53</v>
      </c>
      <c r="S3518">
        <v>3</v>
      </c>
      <c r="T3518">
        <v>1</v>
      </c>
      <c r="U3518">
        <v>2</v>
      </c>
      <c r="V3518">
        <v>250</v>
      </c>
      <c r="W3518" t="s">
        <v>41</v>
      </c>
      <c r="X3518" t="s">
        <v>18163</v>
      </c>
      <c r="Y3518" t="s">
        <v>81</v>
      </c>
      <c r="Z3518" s="1">
        <v>44802</v>
      </c>
      <c r="AA3518" s="2">
        <v>0.32524305555555555</v>
      </c>
      <c r="AB3518" s="2">
        <v>0.74506944444444445</v>
      </c>
      <c r="AC3518" t="s">
        <v>44</v>
      </c>
      <c r="AD3518" t="s">
        <v>45</v>
      </c>
      <c r="AE3518" t="s">
        <v>45</v>
      </c>
      <c r="AF3518">
        <v>125</v>
      </c>
    </row>
    <row r="3519" spans="1:32">
      <c r="A3519">
        <v>5586</v>
      </c>
      <c r="B3519">
        <v>4686</v>
      </c>
      <c r="C3519" t="s">
        <v>8746</v>
      </c>
      <c r="D3519" t="s">
        <v>14590</v>
      </c>
      <c r="E3519" t="s">
        <v>48</v>
      </c>
      <c r="F3519" t="s">
        <v>18164</v>
      </c>
      <c r="G3519">
        <f>1-723-925-1384</f>
        <v>-3031</v>
      </c>
      <c r="H3519" t="s">
        <v>457</v>
      </c>
      <c r="I3519" s="1">
        <v>30193</v>
      </c>
      <c r="J3519" t="s">
        <v>18165</v>
      </c>
      <c r="K3519" t="s">
        <v>18166</v>
      </c>
      <c r="L3519">
        <v>3937</v>
      </c>
      <c r="M3519" t="s">
        <v>457</v>
      </c>
      <c r="N3519" s="1">
        <v>44931</v>
      </c>
      <c r="O3519" s="1">
        <v>44935</v>
      </c>
      <c r="P3519">
        <v>47</v>
      </c>
      <c r="Q3519">
        <v>2</v>
      </c>
      <c r="R3519" t="s">
        <v>63</v>
      </c>
      <c r="S3519">
        <v>1</v>
      </c>
      <c r="T3519">
        <v>0</v>
      </c>
      <c r="U3519">
        <v>4</v>
      </c>
      <c r="V3519">
        <v>260</v>
      </c>
      <c r="W3519" t="s">
        <v>54</v>
      </c>
      <c r="X3519" t="s">
        <v>18167</v>
      </c>
      <c r="Y3519" t="s">
        <v>6</v>
      </c>
      <c r="Z3519" s="1">
        <v>44923</v>
      </c>
      <c r="AA3519" s="2">
        <v>0.29822916666666666</v>
      </c>
      <c r="AB3519" s="2">
        <v>0.39498842592592592</v>
      </c>
      <c r="AC3519" t="s">
        <v>44</v>
      </c>
      <c r="AD3519" t="s">
        <v>44</v>
      </c>
      <c r="AE3519" t="s">
        <v>44</v>
      </c>
      <c r="AF3519">
        <v>65</v>
      </c>
    </row>
    <row r="3520" spans="1:32">
      <c r="A3520">
        <v>5587</v>
      </c>
      <c r="B3520">
        <v>4687</v>
      </c>
      <c r="C3520" t="s">
        <v>8388</v>
      </c>
      <c r="D3520" t="s">
        <v>448</v>
      </c>
      <c r="E3520" t="s">
        <v>34</v>
      </c>
      <c r="F3520" t="s">
        <v>18168</v>
      </c>
      <c r="G3520" t="s">
        <v>18169</v>
      </c>
      <c r="H3520" t="s">
        <v>280</v>
      </c>
      <c r="I3520" s="1">
        <v>38386</v>
      </c>
      <c r="J3520" t="s">
        <v>18170</v>
      </c>
      <c r="K3520" t="s">
        <v>18171</v>
      </c>
      <c r="L3520">
        <v>72054</v>
      </c>
      <c r="M3520" t="s">
        <v>280</v>
      </c>
      <c r="N3520" s="1">
        <v>44771</v>
      </c>
      <c r="O3520" s="1">
        <v>44775</v>
      </c>
      <c r="P3520">
        <v>48</v>
      </c>
      <c r="Q3520">
        <v>2</v>
      </c>
      <c r="R3520" t="s">
        <v>40</v>
      </c>
      <c r="S3520">
        <v>2</v>
      </c>
      <c r="T3520">
        <v>2</v>
      </c>
      <c r="U3520">
        <v>4</v>
      </c>
      <c r="V3520">
        <v>908</v>
      </c>
      <c r="W3520" t="s">
        <v>41</v>
      </c>
      <c r="X3520" t="s">
        <v>18172</v>
      </c>
      <c r="Y3520" t="s">
        <v>6</v>
      </c>
      <c r="Z3520" s="1">
        <v>44758</v>
      </c>
      <c r="AA3520" s="2">
        <v>0.82281249999999995</v>
      </c>
      <c r="AB3520" s="2">
        <v>5.7280092592592591E-2</v>
      </c>
      <c r="AC3520" t="s">
        <v>44</v>
      </c>
      <c r="AD3520" t="s">
        <v>44</v>
      </c>
      <c r="AE3520" t="s">
        <v>44</v>
      </c>
      <c r="AF3520">
        <v>227</v>
      </c>
    </row>
    <row r="3521" spans="1:32">
      <c r="A3521">
        <v>5589</v>
      </c>
      <c r="B3521">
        <v>4689</v>
      </c>
      <c r="C3521" t="s">
        <v>1857</v>
      </c>
      <c r="D3521" t="s">
        <v>18173</v>
      </c>
      <c r="E3521" t="s">
        <v>48</v>
      </c>
      <c r="F3521" t="s">
        <v>18174</v>
      </c>
      <c r="G3521">
        <v>7904086280</v>
      </c>
      <c r="H3521" t="s">
        <v>86</v>
      </c>
      <c r="I3521" s="1">
        <v>36238</v>
      </c>
      <c r="J3521" t="s">
        <v>18175</v>
      </c>
      <c r="K3521" t="s">
        <v>17569</v>
      </c>
      <c r="L3521">
        <v>1393</v>
      </c>
      <c r="M3521" t="s">
        <v>86</v>
      </c>
      <c r="N3521" s="1">
        <v>44750</v>
      </c>
      <c r="O3521" s="1">
        <v>44751</v>
      </c>
      <c r="P3521">
        <v>48</v>
      </c>
      <c r="Q3521">
        <v>2</v>
      </c>
      <c r="R3521" t="s">
        <v>40</v>
      </c>
      <c r="S3521">
        <v>2</v>
      </c>
      <c r="T3521">
        <v>0</v>
      </c>
      <c r="U3521">
        <v>1</v>
      </c>
      <c r="V3521">
        <v>236</v>
      </c>
      <c r="W3521" t="s">
        <v>54</v>
      </c>
      <c r="X3521" t="s">
        <v>18176</v>
      </c>
      <c r="Y3521" t="s">
        <v>6</v>
      </c>
      <c r="Z3521" s="1">
        <v>44742</v>
      </c>
      <c r="AA3521" s="2">
        <v>0.40767361111111106</v>
      </c>
      <c r="AB3521" s="2">
        <v>0.94336805555555558</v>
      </c>
      <c r="AC3521" t="s">
        <v>45</v>
      </c>
      <c r="AD3521" t="s">
        <v>44</v>
      </c>
      <c r="AE3521" t="s">
        <v>45</v>
      </c>
      <c r="AF3521">
        <v>236</v>
      </c>
    </row>
    <row r="3522" spans="1:32">
      <c r="A3522">
        <v>5592</v>
      </c>
      <c r="B3522">
        <v>4692</v>
      </c>
      <c r="C3522" t="s">
        <v>276</v>
      </c>
      <c r="D3522" t="s">
        <v>4404</v>
      </c>
      <c r="E3522" t="s">
        <v>48</v>
      </c>
      <c r="F3522" t="s">
        <v>18177</v>
      </c>
      <c r="G3522" t="s">
        <v>18178</v>
      </c>
      <c r="H3522" t="s">
        <v>423</v>
      </c>
      <c r="I3522" s="1">
        <v>36825</v>
      </c>
      <c r="J3522" t="s">
        <v>18179</v>
      </c>
      <c r="K3522" t="s">
        <v>18180</v>
      </c>
      <c r="L3522">
        <v>1839</v>
      </c>
      <c r="M3522" t="s">
        <v>423</v>
      </c>
      <c r="N3522" s="1">
        <v>44912</v>
      </c>
      <c r="O3522" s="1">
        <v>44913</v>
      </c>
      <c r="P3522">
        <v>65</v>
      </c>
      <c r="Q3522">
        <v>3</v>
      </c>
      <c r="R3522" t="s">
        <v>63</v>
      </c>
      <c r="S3522">
        <v>2</v>
      </c>
      <c r="T3522">
        <v>1</v>
      </c>
      <c r="U3522">
        <v>1</v>
      </c>
      <c r="V3522">
        <v>66</v>
      </c>
      <c r="W3522" t="s">
        <v>41</v>
      </c>
      <c r="X3522" t="s">
        <v>18181</v>
      </c>
      <c r="Y3522" t="s">
        <v>65</v>
      </c>
      <c r="Z3522" s="1">
        <v>44889</v>
      </c>
      <c r="AA3522" s="2">
        <v>0.20476851851851852</v>
      </c>
      <c r="AB3522" s="2">
        <v>0.92246527777777787</v>
      </c>
      <c r="AC3522" t="s">
        <v>45</v>
      </c>
      <c r="AD3522" t="s">
        <v>45</v>
      </c>
      <c r="AE3522" t="s">
        <v>45</v>
      </c>
      <c r="AF3522">
        <v>66</v>
      </c>
    </row>
    <row r="3523" spans="1:32">
      <c r="A3523">
        <v>5593</v>
      </c>
      <c r="B3523">
        <v>4693</v>
      </c>
      <c r="C3523" t="s">
        <v>1328</v>
      </c>
      <c r="D3523" t="s">
        <v>2856</v>
      </c>
      <c r="E3523" t="s">
        <v>48</v>
      </c>
      <c r="F3523" t="s">
        <v>18182</v>
      </c>
      <c r="G3523" t="s">
        <v>18183</v>
      </c>
      <c r="H3523" t="s">
        <v>171</v>
      </c>
      <c r="I3523" s="1">
        <v>35658</v>
      </c>
      <c r="J3523" t="s">
        <v>18184</v>
      </c>
      <c r="K3523" t="s">
        <v>18185</v>
      </c>
      <c r="L3523">
        <v>83559</v>
      </c>
      <c r="M3523" t="s">
        <v>171</v>
      </c>
      <c r="N3523" s="1">
        <v>44702</v>
      </c>
      <c r="O3523" s="1">
        <v>44704</v>
      </c>
      <c r="P3523">
        <v>97</v>
      </c>
      <c r="Q3523">
        <v>4</v>
      </c>
      <c r="R3523" t="s">
        <v>53</v>
      </c>
      <c r="S3523">
        <v>4</v>
      </c>
      <c r="T3523">
        <v>2</v>
      </c>
      <c r="U3523">
        <v>2</v>
      </c>
      <c r="V3523">
        <v>258</v>
      </c>
      <c r="W3523" t="s">
        <v>54</v>
      </c>
      <c r="X3523" t="s">
        <v>18186</v>
      </c>
      <c r="Y3523" t="s">
        <v>6</v>
      </c>
      <c r="Z3523" s="1">
        <v>44665</v>
      </c>
      <c r="AA3523" s="2">
        <v>0.80287037037037035</v>
      </c>
      <c r="AB3523" s="2">
        <v>0.74306712962962962</v>
      </c>
      <c r="AC3523" t="s">
        <v>45</v>
      </c>
      <c r="AD3523" t="s">
        <v>45</v>
      </c>
      <c r="AE3523" t="s">
        <v>44</v>
      </c>
      <c r="AF3523">
        <v>129</v>
      </c>
    </row>
    <row r="3524" spans="1:32">
      <c r="A3524">
        <v>5594</v>
      </c>
      <c r="B3524">
        <v>4694</v>
      </c>
      <c r="C3524" t="s">
        <v>6740</v>
      </c>
      <c r="D3524" t="s">
        <v>10765</v>
      </c>
      <c r="E3524" t="s">
        <v>48</v>
      </c>
      <c r="F3524" t="s">
        <v>18187</v>
      </c>
      <c r="G3524" t="s">
        <v>18188</v>
      </c>
      <c r="H3524" t="s">
        <v>77</v>
      </c>
      <c r="I3524" s="1">
        <v>36104</v>
      </c>
      <c r="J3524" t="s">
        <v>18189</v>
      </c>
      <c r="K3524" t="s">
        <v>4419</v>
      </c>
      <c r="L3524">
        <v>44792</v>
      </c>
      <c r="M3524" t="s">
        <v>77</v>
      </c>
      <c r="N3524" s="1">
        <v>44826</v>
      </c>
      <c r="O3524" s="1">
        <v>44829</v>
      </c>
      <c r="P3524">
        <v>86</v>
      </c>
      <c r="Q3524">
        <v>4</v>
      </c>
      <c r="R3524" t="s">
        <v>63</v>
      </c>
      <c r="S3524">
        <v>2</v>
      </c>
      <c r="T3524">
        <v>2</v>
      </c>
      <c r="U3524">
        <v>3</v>
      </c>
      <c r="V3524">
        <v>228</v>
      </c>
      <c r="W3524" t="s">
        <v>54</v>
      </c>
      <c r="X3524" t="s">
        <v>18190</v>
      </c>
      <c r="Y3524" t="s">
        <v>65</v>
      </c>
      <c r="Z3524" s="1">
        <v>44817</v>
      </c>
      <c r="AA3524" s="2">
        <v>0.65664351851851854</v>
      </c>
      <c r="AB3524" s="2">
        <v>0.20510416666666667</v>
      </c>
      <c r="AC3524" t="s">
        <v>44</v>
      </c>
      <c r="AD3524" t="s">
        <v>45</v>
      </c>
      <c r="AE3524" t="s">
        <v>45</v>
      </c>
      <c r="AF3524">
        <v>76</v>
      </c>
    </row>
    <row r="3525" spans="1:32">
      <c r="A3525">
        <v>5595</v>
      </c>
      <c r="B3525">
        <v>4695</v>
      </c>
      <c r="C3525" t="s">
        <v>1155</v>
      </c>
      <c r="D3525" t="s">
        <v>11474</v>
      </c>
      <c r="E3525" t="s">
        <v>48</v>
      </c>
      <c r="F3525" t="s">
        <v>18191</v>
      </c>
      <c r="G3525" t="s">
        <v>18192</v>
      </c>
      <c r="H3525" t="s">
        <v>37</v>
      </c>
      <c r="I3525" s="1">
        <v>36922</v>
      </c>
      <c r="J3525" t="s">
        <v>18193</v>
      </c>
      <c r="K3525" t="s">
        <v>18194</v>
      </c>
      <c r="L3525">
        <v>2455</v>
      </c>
      <c r="M3525" t="s">
        <v>37</v>
      </c>
      <c r="N3525" s="1">
        <v>44836</v>
      </c>
      <c r="O3525" s="1">
        <v>44838</v>
      </c>
      <c r="P3525">
        <v>75</v>
      </c>
      <c r="Q3525">
        <v>3</v>
      </c>
      <c r="R3525" t="s">
        <v>40</v>
      </c>
      <c r="S3525">
        <v>3</v>
      </c>
      <c r="T3525">
        <v>0</v>
      </c>
      <c r="U3525">
        <v>2</v>
      </c>
      <c r="V3525">
        <v>466</v>
      </c>
      <c r="W3525" t="s">
        <v>41</v>
      </c>
      <c r="X3525" t="s">
        <v>18195</v>
      </c>
      <c r="Y3525" t="s">
        <v>65</v>
      </c>
      <c r="Z3525" s="1">
        <v>44820</v>
      </c>
      <c r="AA3525" s="2">
        <v>0.69789351851851855</v>
      </c>
      <c r="AB3525" s="2">
        <v>0.39431712962962967</v>
      </c>
      <c r="AC3525" t="s">
        <v>44</v>
      </c>
      <c r="AD3525" t="s">
        <v>45</v>
      </c>
      <c r="AE3525" t="s">
        <v>44</v>
      </c>
      <c r="AF3525">
        <v>233</v>
      </c>
    </row>
    <row r="3526" spans="1:32">
      <c r="A3526">
        <v>5597</v>
      </c>
      <c r="B3526">
        <v>4697</v>
      </c>
      <c r="C3526" t="s">
        <v>1328</v>
      </c>
      <c r="D3526" t="s">
        <v>359</v>
      </c>
      <c r="E3526" t="s">
        <v>34</v>
      </c>
      <c r="F3526" t="s">
        <v>18196</v>
      </c>
      <c r="G3526">
        <v>8258431714</v>
      </c>
      <c r="H3526" t="s">
        <v>164</v>
      </c>
      <c r="I3526" s="1">
        <v>36399</v>
      </c>
      <c r="J3526" t="s">
        <v>18197</v>
      </c>
      <c r="K3526" t="s">
        <v>15050</v>
      </c>
      <c r="L3526">
        <v>69649</v>
      </c>
      <c r="M3526" t="s">
        <v>164</v>
      </c>
      <c r="N3526" s="1">
        <v>44726</v>
      </c>
      <c r="O3526" s="1">
        <v>44729</v>
      </c>
      <c r="P3526">
        <v>52</v>
      </c>
      <c r="Q3526">
        <v>3</v>
      </c>
      <c r="R3526" t="s">
        <v>53</v>
      </c>
      <c r="S3526">
        <v>1</v>
      </c>
      <c r="T3526">
        <v>0</v>
      </c>
      <c r="U3526">
        <v>3</v>
      </c>
      <c r="V3526">
        <v>381</v>
      </c>
      <c r="W3526" t="s">
        <v>54</v>
      </c>
      <c r="X3526" t="s">
        <v>18198</v>
      </c>
      <c r="Y3526" t="s">
        <v>43</v>
      </c>
      <c r="Z3526" s="1">
        <v>44688</v>
      </c>
      <c r="AA3526" s="2">
        <v>0.69951388888888888</v>
      </c>
      <c r="AB3526" s="2">
        <v>0.45475694444444442</v>
      </c>
      <c r="AC3526" t="s">
        <v>45</v>
      </c>
      <c r="AD3526" t="s">
        <v>44</v>
      </c>
      <c r="AE3526" t="s">
        <v>45</v>
      </c>
      <c r="AF3526">
        <v>127</v>
      </c>
    </row>
    <row r="3527" spans="1:32">
      <c r="A3527">
        <v>5599</v>
      </c>
      <c r="B3527">
        <v>4699</v>
      </c>
      <c r="C3527" t="s">
        <v>112</v>
      </c>
      <c r="D3527" t="s">
        <v>1522</v>
      </c>
      <c r="E3527" t="s">
        <v>34</v>
      </c>
      <c r="F3527" t="s">
        <v>18199</v>
      </c>
      <c r="G3527" t="s">
        <v>18200</v>
      </c>
      <c r="H3527" t="s">
        <v>418</v>
      </c>
      <c r="I3527" s="1">
        <v>28839</v>
      </c>
      <c r="J3527" t="s">
        <v>18201</v>
      </c>
      <c r="K3527" t="s">
        <v>18202</v>
      </c>
      <c r="L3527">
        <v>57517</v>
      </c>
      <c r="M3527" t="s">
        <v>418</v>
      </c>
      <c r="N3527" s="1">
        <v>44687</v>
      </c>
      <c r="O3527" s="1">
        <v>44689</v>
      </c>
      <c r="P3527">
        <v>75</v>
      </c>
      <c r="Q3527">
        <v>3</v>
      </c>
      <c r="R3527" t="s">
        <v>40</v>
      </c>
      <c r="S3527">
        <v>1</v>
      </c>
      <c r="T3527">
        <v>0</v>
      </c>
      <c r="U3527">
        <v>2</v>
      </c>
      <c r="V3527">
        <v>416</v>
      </c>
      <c r="W3527" t="s">
        <v>54</v>
      </c>
      <c r="X3527" t="s">
        <v>18203</v>
      </c>
      <c r="Y3527" t="s">
        <v>43</v>
      </c>
      <c r="Z3527" s="1">
        <v>44674</v>
      </c>
      <c r="AA3527" s="2">
        <v>0.1158101851851852</v>
      </c>
      <c r="AB3527" s="2">
        <v>0.42451388888888886</v>
      </c>
      <c r="AC3527" t="s">
        <v>45</v>
      </c>
      <c r="AD3527" t="s">
        <v>45</v>
      </c>
      <c r="AE3527" t="s">
        <v>44</v>
      </c>
      <c r="AF3527">
        <v>208</v>
      </c>
    </row>
    <row r="3528" spans="1:32">
      <c r="A3528">
        <v>5601</v>
      </c>
      <c r="B3528">
        <v>4701</v>
      </c>
      <c r="C3528" t="s">
        <v>6945</v>
      </c>
      <c r="D3528" t="s">
        <v>1902</v>
      </c>
      <c r="E3528" t="s">
        <v>48</v>
      </c>
      <c r="F3528" t="s">
        <v>18204</v>
      </c>
      <c r="G3528" t="s">
        <v>18205</v>
      </c>
      <c r="H3528" t="s">
        <v>70</v>
      </c>
      <c r="I3528" s="1">
        <v>34532</v>
      </c>
      <c r="J3528" t="s">
        <v>18206</v>
      </c>
      <c r="K3528" t="s">
        <v>18207</v>
      </c>
      <c r="L3528">
        <v>32389</v>
      </c>
      <c r="M3528" t="s">
        <v>70</v>
      </c>
      <c r="N3528" s="1">
        <v>44618</v>
      </c>
      <c r="O3528" s="1">
        <v>44621</v>
      </c>
      <c r="P3528">
        <v>82</v>
      </c>
      <c r="Q3528">
        <v>4</v>
      </c>
      <c r="R3528" t="s">
        <v>53</v>
      </c>
      <c r="S3528">
        <v>4</v>
      </c>
      <c r="T3528">
        <v>2</v>
      </c>
      <c r="U3528">
        <v>3</v>
      </c>
      <c r="V3528">
        <v>369</v>
      </c>
      <c r="W3528" t="s">
        <v>41</v>
      </c>
      <c r="X3528" t="s">
        <v>18208</v>
      </c>
      <c r="Y3528" t="s">
        <v>81</v>
      </c>
      <c r="Z3528" s="1">
        <v>44581</v>
      </c>
      <c r="AA3528" s="2">
        <v>0.41490740740740745</v>
      </c>
      <c r="AB3528" s="2">
        <v>0.78179398148148149</v>
      </c>
      <c r="AC3528" t="s">
        <v>45</v>
      </c>
      <c r="AD3528" t="s">
        <v>44</v>
      </c>
      <c r="AE3528" t="s">
        <v>44</v>
      </c>
      <c r="AF3528">
        <v>123</v>
      </c>
    </row>
    <row r="3529" spans="1:32">
      <c r="A3529">
        <v>5602</v>
      </c>
      <c r="B3529">
        <v>4702</v>
      </c>
      <c r="C3529" t="s">
        <v>1870</v>
      </c>
      <c r="D3529" t="s">
        <v>584</v>
      </c>
      <c r="E3529" t="s">
        <v>48</v>
      </c>
      <c r="F3529" t="s">
        <v>18209</v>
      </c>
      <c r="G3529" t="s">
        <v>18210</v>
      </c>
      <c r="H3529" t="s">
        <v>37</v>
      </c>
      <c r="I3529" s="1">
        <v>33255</v>
      </c>
      <c r="J3529" t="s">
        <v>18211</v>
      </c>
      <c r="K3529" t="s">
        <v>18212</v>
      </c>
      <c r="L3529">
        <v>36141</v>
      </c>
      <c r="M3529" t="s">
        <v>37</v>
      </c>
      <c r="N3529" s="1">
        <v>44919</v>
      </c>
      <c r="O3529" s="1">
        <v>44921</v>
      </c>
      <c r="P3529">
        <v>9</v>
      </c>
      <c r="Q3529">
        <v>1</v>
      </c>
      <c r="R3529" t="s">
        <v>40</v>
      </c>
      <c r="S3529">
        <v>3</v>
      </c>
      <c r="T3529">
        <v>1</v>
      </c>
      <c r="U3529">
        <v>2</v>
      </c>
      <c r="V3529">
        <v>454</v>
      </c>
      <c r="W3529" t="s">
        <v>41</v>
      </c>
      <c r="X3529" t="s">
        <v>18213</v>
      </c>
      <c r="Y3529" t="s">
        <v>6</v>
      </c>
      <c r="Z3529" s="1">
        <v>44885</v>
      </c>
      <c r="AA3529" s="2">
        <v>0.34027777777777773</v>
      </c>
      <c r="AB3529" s="2">
        <v>0.85916666666666675</v>
      </c>
      <c r="AC3529" t="s">
        <v>45</v>
      </c>
      <c r="AD3529" t="s">
        <v>44</v>
      </c>
      <c r="AE3529" t="s">
        <v>44</v>
      </c>
      <c r="AF3529">
        <v>227</v>
      </c>
    </row>
    <row r="3530" spans="1:32">
      <c r="A3530">
        <v>5603</v>
      </c>
      <c r="B3530">
        <v>4703</v>
      </c>
      <c r="C3530" t="s">
        <v>501</v>
      </c>
      <c r="D3530" t="s">
        <v>829</v>
      </c>
      <c r="E3530" t="s">
        <v>34</v>
      </c>
      <c r="F3530" t="s">
        <v>18214</v>
      </c>
      <c r="G3530" t="s">
        <v>18215</v>
      </c>
      <c r="H3530" t="s">
        <v>330</v>
      </c>
      <c r="I3530" s="1">
        <v>18720</v>
      </c>
      <c r="J3530" t="s">
        <v>18216</v>
      </c>
      <c r="K3530" t="s">
        <v>9429</v>
      </c>
      <c r="L3530">
        <v>27804</v>
      </c>
      <c r="M3530" t="s">
        <v>330</v>
      </c>
      <c r="N3530" s="1">
        <v>44930</v>
      </c>
      <c r="O3530" s="1">
        <v>44931</v>
      </c>
      <c r="P3530">
        <v>71</v>
      </c>
      <c r="Q3530">
        <v>3</v>
      </c>
      <c r="R3530" t="s">
        <v>63</v>
      </c>
      <c r="S3530">
        <v>4</v>
      </c>
      <c r="T3530">
        <v>2</v>
      </c>
      <c r="U3530">
        <v>1</v>
      </c>
      <c r="V3530">
        <v>75</v>
      </c>
      <c r="W3530" t="s">
        <v>54</v>
      </c>
      <c r="X3530" t="s">
        <v>18217</v>
      </c>
      <c r="Y3530" t="s">
        <v>65</v>
      </c>
      <c r="Z3530" s="1">
        <v>44897</v>
      </c>
      <c r="AA3530" s="2">
        <v>0.78111111111111109</v>
      </c>
      <c r="AB3530" s="2">
        <v>0.5224537037037037</v>
      </c>
      <c r="AC3530" t="s">
        <v>44</v>
      </c>
      <c r="AD3530" t="s">
        <v>45</v>
      </c>
      <c r="AE3530" t="s">
        <v>44</v>
      </c>
      <c r="AF3530">
        <v>75</v>
      </c>
    </row>
    <row r="3531" spans="1:32">
      <c r="A3531">
        <v>5604</v>
      </c>
      <c r="B3531">
        <v>4704</v>
      </c>
      <c r="C3531" t="s">
        <v>602</v>
      </c>
      <c r="D3531" t="s">
        <v>527</v>
      </c>
      <c r="E3531" t="s">
        <v>34</v>
      </c>
      <c r="F3531" t="s">
        <v>18218</v>
      </c>
      <c r="G3531" t="s">
        <v>18219</v>
      </c>
      <c r="H3531" t="s">
        <v>164</v>
      </c>
      <c r="I3531" s="1">
        <v>37796</v>
      </c>
      <c r="J3531" t="s">
        <v>18220</v>
      </c>
      <c r="K3531" t="s">
        <v>18221</v>
      </c>
      <c r="L3531">
        <v>8053</v>
      </c>
      <c r="M3531" t="s">
        <v>164</v>
      </c>
      <c r="N3531" s="1">
        <v>44680</v>
      </c>
      <c r="O3531" s="1">
        <v>44682</v>
      </c>
      <c r="P3531">
        <v>46</v>
      </c>
      <c r="Q3531">
        <v>2</v>
      </c>
      <c r="R3531" t="s">
        <v>53</v>
      </c>
      <c r="S3531">
        <v>1</v>
      </c>
      <c r="T3531">
        <v>2</v>
      </c>
      <c r="U3531">
        <v>2</v>
      </c>
      <c r="V3531">
        <v>282</v>
      </c>
      <c r="W3531" t="s">
        <v>41</v>
      </c>
      <c r="X3531" t="s">
        <v>18222</v>
      </c>
      <c r="Y3531" t="s">
        <v>81</v>
      </c>
      <c r="Z3531" s="1">
        <v>44667</v>
      </c>
      <c r="AA3531" s="2">
        <v>0.94732638888888887</v>
      </c>
      <c r="AB3531" s="2">
        <v>0.99957175925925934</v>
      </c>
      <c r="AC3531" t="s">
        <v>45</v>
      </c>
      <c r="AD3531" t="s">
        <v>45</v>
      </c>
      <c r="AE3531" t="s">
        <v>45</v>
      </c>
      <c r="AF3531">
        <v>141</v>
      </c>
    </row>
    <row r="3532" spans="1:32">
      <c r="A3532">
        <v>5614</v>
      </c>
      <c r="B3532">
        <v>4714</v>
      </c>
      <c r="C3532" t="s">
        <v>2046</v>
      </c>
      <c r="D3532" t="s">
        <v>7222</v>
      </c>
      <c r="E3532" t="s">
        <v>34</v>
      </c>
      <c r="F3532" t="s">
        <v>18223</v>
      </c>
      <c r="G3532" t="s">
        <v>18224</v>
      </c>
      <c r="H3532" t="s">
        <v>530</v>
      </c>
      <c r="I3532" s="1">
        <v>25601</v>
      </c>
      <c r="J3532" t="s">
        <v>18225</v>
      </c>
      <c r="K3532" t="s">
        <v>18226</v>
      </c>
      <c r="L3532">
        <v>93731</v>
      </c>
      <c r="M3532" t="s">
        <v>530</v>
      </c>
      <c r="N3532" s="1">
        <v>44687</v>
      </c>
      <c r="O3532" s="1">
        <v>44688</v>
      </c>
      <c r="P3532">
        <v>72</v>
      </c>
      <c r="Q3532">
        <v>3</v>
      </c>
      <c r="R3532" t="s">
        <v>40</v>
      </c>
      <c r="S3532">
        <v>3</v>
      </c>
      <c r="T3532">
        <v>0</v>
      </c>
      <c r="U3532">
        <v>1</v>
      </c>
      <c r="V3532">
        <v>231</v>
      </c>
      <c r="W3532" t="s">
        <v>41</v>
      </c>
      <c r="X3532" t="s">
        <v>18227</v>
      </c>
      <c r="Y3532" t="s">
        <v>6</v>
      </c>
      <c r="Z3532" s="1">
        <v>44659</v>
      </c>
      <c r="AA3532" s="2">
        <v>0.12653935185185186</v>
      </c>
      <c r="AB3532" s="2">
        <v>0.35584490740740743</v>
      </c>
      <c r="AC3532" t="s">
        <v>44</v>
      </c>
      <c r="AD3532" t="s">
        <v>45</v>
      </c>
      <c r="AE3532" t="s">
        <v>44</v>
      </c>
      <c r="AF3532">
        <v>231</v>
      </c>
    </row>
    <row r="3533" spans="1:32">
      <c r="A3533">
        <v>5615</v>
      </c>
      <c r="B3533">
        <v>4715</v>
      </c>
      <c r="C3533" t="s">
        <v>8220</v>
      </c>
      <c r="D3533" t="s">
        <v>989</v>
      </c>
      <c r="E3533" t="s">
        <v>48</v>
      </c>
      <c r="F3533" t="s">
        <v>18228</v>
      </c>
      <c r="G3533" t="s">
        <v>18229</v>
      </c>
      <c r="H3533" t="s">
        <v>904</v>
      </c>
      <c r="I3533" s="1">
        <v>21929</v>
      </c>
      <c r="J3533" t="s">
        <v>18230</v>
      </c>
      <c r="K3533" t="s">
        <v>4187</v>
      </c>
      <c r="L3533">
        <v>18799</v>
      </c>
      <c r="M3533" t="s">
        <v>904</v>
      </c>
      <c r="N3533" s="1">
        <v>44843</v>
      </c>
      <c r="O3533" s="1">
        <v>44844</v>
      </c>
      <c r="P3533">
        <v>87</v>
      </c>
      <c r="Q3533">
        <v>4</v>
      </c>
      <c r="R3533" t="s">
        <v>40</v>
      </c>
      <c r="S3533">
        <v>1</v>
      </c>
      <c r="T3533">
        <v>2</v>
      </c>
      <c r="U3533">
        <v>1</v>
      </c>
      <c r="V3533">
        <v>248</v>
      </c>
      <c r="W3533" t="s">
        <v>41</v>
      </c>
      <c r="X3533" t="s">
        <v>18231</v>
      </c>
      <c r="Y3533" t="s">
        <v>81</v>
      </c>
      <c r="Z3533" s="1">
        <v>44809</v>
      </c>
      <c r="AA3533" s="2">
        <v>0.22652777777777777</v>
      </c>
      <c r="AB3533" s="2">
        <v>0.92918981481481477</v>
      </c>
      <c r="AC3533" t="s">
        <v>44</v>
      </c>
      <c r="AD3533" t="s">
        <v>44</v>
      </c>
      <c r="AE3533" t="s">
        <v>44</v>
      </c>
      <c r="AF3533">
        <v>248</v>
      </c>
    </row>
    <row r="3534" spans="1:32">
      <c r="A3534">
        <v>5616</v>
      </c>
      <c r="B3534">
        <v>4716</v>
      </c>
      <c r="C3534" t="s">
        <v>681</v>
      </c>
      <c r="D3534" t="s">
        <v>12489</v>
      </c>
      <c r="E3534" t="s">
        <v>34</v>
      </c>
      <c r="F3534" t="s">
        <v>18232</v>
      </c>
      <c r="G3534" t="s">
        <v>18233</v>
      </c>
      <c r="H3534" t="s">
        <v>217</v>
      </c>
      <c r="I3534" s="1">
        <v>19139</v>
      </c>
      <c r="J3534" t="s">
        <v>18234</v>
      </c>
      <c r="K3534" t="s">
        <v>9375</v>
      </c>
      <c r="L3534">
        <v>17828</v>
      </c>
      <c r="M3534" t="s">
        <v>217</v>
      </c>
      <c r="N3534" s="1">
        <v>44629</v>
      </c>
      <c r="O3534" s="1">
        <v>44630</v>
      </c>
      <c r="P3534">
        <v>37</v>
      </c>
      <c r="Q3534">
        <v>2</v>
      </c>
      <c r="R3534" t="s">
        <v>53</v>
      </c>
      <c r="S3534">
        <v>3</v>
      </c>
      <c r="T3534">
        <v>2</v>
      </c>
      <c r="U3534">
        <v>1</v>
      </c>
      <c r="V3534">
        <v>122</v>
      </c>
      <c r="W3534" t="s">
        <v>41</v>
      </c>
      <c r="X3534" t="s">
        <v>18235</v>
      </c>
      <c r="Y3534" t="s">
        <v>65</v>
      </c>
      <c r="Z3534" s="1">
        <v>44609</v>
      </c>
      <c r="AA3534" s="2">
        <v>0.72321759259259266</v>
      </c>
      <c r="AB3534" s="2">
        <v>0.89598379629629632</v>
      </c>
      <c r="AC3534" t="s">
        <v>44</v>
      </c>
      <c r="AD3534" t="s">
        <v>45</v>
      </c>
      <c r="AE3534" t="s">
        <v>44</v>
      </c>
      <c r="AF3534">
        <v>122</v>
      </c>
    </row>
    <row r="3535" spans="1:32">
      <c r="A3535">
        <v>5618</v>
      </c>
      <c r="B3535">
        <v>4718</v>
      </c>
      <c r="C3535" t="s">
        <v>1588</v>
      </c>
      <c r="D3535" t="s">
        <v>7138</v>
      </c>
      <c r="E3535" t="s">
        <v>34</v>
      </c>
      <c r="F3535" t="s">
        <v>18236</v>
      </c>
      <c r="G3535" t="s">
        <v>18237</v>
      </c>
      <c r="H3535" t="s">
        <v>37</v>
      </c>
      <c r="I3535" s="1">
        <v>20525</v>
      </c>
      <c r="J3535" t="s">
        <v>18238</v>
      </c>
      <c r="K3535" t="s">
        <v>18239</v>
      </c>
      <c r="L3535">
        <v>21975</v>
      </c>
      <c r="M3535" t="s">
        <v>37</v>
      </c>
      <c r="N3535" s="1">
        <v>44883</v>
      </c>
      <c r="O3535" s="1">
        <v>44887</v>
      </c>
      <c r="P3535">
        <v>4</v>
      </c>
      <c r="Q3535">
        <v>1</v>
      </c>
      <c r="R3535" t="s">
        <v>53</v>
      </c>
      <c r="S3535">
        <v>4</v>
      </c>
      <c r="T3535">
        <v>1</v>
      </c>
      <c r="U3535">
        <v>4</v>
      </c>
      <c r="V3535">
        <v>560</v>
      </c>
      <c r="W3535" t="s">
        <v>54</v>
      </c>
      <c r="X3535" t="s">
        <v>18240</v>
      </c>
      <c r="Y3535" t="s">
        <v>43</v>
      </c>
      <c r="Z3535" s="1">
        <v>44874</v>
      </c>
      <c r="AA3535" s="2">
        <v>0.48504629629629631</v>
      </c>
      <c r="AB3535" s="2">
        <v>0.24408564814814815</v>
      </c>
      <c r="AC3535" t="s">
        <v>45</v>
      </c>
      <c r="AD3535" t="s">
        <v>44</v>
      </c>
      <c r="AE3535" t="s">
        <v>44</v>
      </c>
      <c r="AF3535">
        <v>140</v>
      </c>
    </row>
    <row r="3536" spans="1:32">
      <c r="A3536">
        <v>5619</v>
      </c>
      <c r="B3536">
        <v>4719</v>
      </c>
      <c r="C3536" t="s">
        <v>1857</v>
      </c>
      <c r="D3536" t="s">
        <v>1914</v>
      </c>
      <c r="E3536" t="s">
        <v>34</v>
      </c>
      <c r="F3536" t="s">
        <v>18241</v>
      </c>
      <c r="G3536" t="s">
        <v>18242</v>
      </c>
      <c r="H3536" t="s">
        <v>692</v>
      </c>
      <c r="I3536" s="1">
        <v>29451</v>
      </c>
      <c r="J3536" t="s">
        <v>18243</v>
      </c>
      <c r="K3536" t="s">
        <v>18244</v>
      </c>
      <c r="L3536">
        <v>33244</v>
      </c>
      <c r="M3536" t="s">
        <v>692</v>
      </c>
      <c r="N3536" s="1">
        <v>44752</v>
      </c>
      <c r="O3536" s="1">
        <v>44755</v>
      </c>
      <c r="P3536">
        <v>11</v>
      </c>
      <c r="Q3536">
        <v>1</v>
      </c>
      <c r="R3536" t="s">
        <v>63</v>
      </c>
      <c r="S3536">
        <v>4</v>
      </c>
      <c r="T3536">
        <v>0</v>
      </c>
      <c r="U3536">
        <v>3</v>
      </c>
      <c r="V3536">
        <v>249</v>
      </c>
      <c r="W3536" t="s">
        <v>54</v>
      </c>
      <c r="X3536" t="s">
        <v>18245</v>
      </c>
      <c r="Y3536" t="s">
        <v>81</v>
      </c>
      <c r="Z3536" s="1">
        <v>44724</v>
      </c>
      <c r="AA3536" s="2">
        <v>0.23820601851851853</v>
      </c>
      <c r="AB3536" s="2">
        <v>0.28513888888888889</v>
      </c>
      <c r="AC3536" t="s">
        <v>45</v>
      </c>
      <c r="AD3536" t="s">
        <v>44</v>
      </c>
      <c r="AE3536" t="s">
        <v>45</v>
      </c>
      <c r="AF3536">
        <v>83</v>
      </c>
    </row>
    <row r="3537" spans="1:32">
      <c r="A3537">
        <v>5620</v>
      </c>
      <c r="B3537">
        <v>4720</v>
      </c>
      <c r="C3537" t="s">
        <v>263</v>
      </c>
      <c r="D3537" t="s">
        <v>99</v>
      </c>
      <c r="E3537" t="s">
        <v>34</v>
      </c>
      <c r="F3537" t="s">
        <v>18246</v>
      </c>
      <c r="G3537" t="s">
        <v>18247</v>
      </c>
      <c r="H3537" t="s">
        <v>129</v>
      </c>
      <c r="I3537" s="1">
        <v>27066</v>
      </c>
      <c r="J3537" t="s">
        <v>18248</v>
      </c>
      <c r="K3537" t="s">
        <v>18249</v>
      </c>
      <c r="L3537">
        <v>72263</v>
      </c>
      <c r="M3537" t="s">
        <v>129</v>
      </c>
      <c r="N3537" s="1">
        <v>44808</v>
      </c>
      <c r="O3537" s="1">
        <v>44811</v>
      </c>
      <c r="P3537">
        <v>95</v>
      </c>
      <c r="Q3537">
        <v>4</v>
      </c>
      <c r="R3537" t="s">
        <v>63</v>
      </c>
      <c r="S3537">
        <v>4</v>
      </c>
      <c r="T3537">
        <v>1</v>
      </c>
      <c r="U3537">
        <v>3</v>
      </c>
      <c r="V3537">
        <v>246</v>
      </c>
      <c r="W3537" t="s">
        <v>54</v>
      </c>
      <c r="X3537" t="s">
        <v>18250</v>
      </c>
      <c r="Y3537" t="s">
        <v>81</v>
      </c>
      <c r="Z3537" s="1">
        <v>44778</v>
      </c>
      <c r="AA3537" s="2">
        <v>0.19256944444444443</v>
      </c>
      <c r="AB3537" s="2">
        <v>0.70420138888888895</v>
      </c>
      <c r="AC3537" t="s">
        <v>45</v>
      </c>
      <c r="AD3537" t="s">
        <v>44</v>
      </c>
      <c r="AE3537" t="s">
        <v>45</v>
      </c>
      <c r="AF3537">
        <v>82</v>
      </c>
    </row>
    <row r="3538" spans="1:32">
      <c r="A3538">
        <v>5623</v>
      </c>
      <c r="B3538">
        <v>4723</v>
      </c>
      <c r="C3538" t="s">
        <v>305</v>
      </c>
      <c r="D3538" t="s">
        <v>359</v>
      </c>
      <c r="E3538" t="s">
        <v>48</v>
      </c>
      <c r="F3538" t="s">
        <v>18251</v>
      </c>
      <c r="G3538">
        <v>5595112648</v>
      </c>
      <c r="H3538" t="s">
        <v>135</v>
      </c>
      <c r="I3538" s="1">
        <v>20992</v>
      </c>
      <c r="J3538" t="s">
        <v>18252</v>
      </c>
      <c r="K3538" t="s">
        <v>18253</v>
      </c>
      <c r="L3538">
        <v>30378</v>
      </c>
      <c r="M3538" t="s">
        <v>135</v>
      </c>
      <c r="N3538" s="1">
        <v>44712</v>
      </c>
      <c r="O3538" s="1">
        <v>44715</v>
      </c>
      <c r="P3538">
        <v>40</v>
      </c>
      <c r="Q3538">
        <v>2</v>
      </c>
      <c r="R3538" t="s">
        <v>53</v>
      </c>
      <c r="S3538">
        <v>2</v>
      </c>
      <c r="T3538">
        <v>1</v>
      </c>
      <c r="U3538">
        <v>3</v>
      </c>
      <c r="V3538">
        <v>360</v>
      </c>
      <c r="W3538" t="s">
        <v>54</v>
      </c>
      <c r="X3538" t="s">
        <v>18254</v>
      </c>
      <c r="Y3538" t="s">
        <v>81</v>
      </c>
      <c r="Z3538" s="1">
        <v>44689</v>
      </c>
      <c r="AA3538" s="2">
        <v>0.71226851851851858</v>
      </c>
      <c r="AB3538" s="2">
        <v>0.61841435185185178</v>
      </c>
      <c r="AC3538" t="s">
        <v>44</v>
      </c>
      <c r="AD3538" t="s">
        <v>45</v>
      </c>
      <c r="AE3538" t="s">
        <v>44</v>
      </c>
      <c r="AF3538">
        <v>120</v>
      </c>
    </row>
    <row r="3539" spans="1:32">
      <c r="A3539">
        <v>5624</v>
      </c>
      <c r="B3539">
        <v>4724</v>
      </c>
      <c r="C3539" t="s">
        <v>1328</v>
      </c>
      <c r="D3539" t="s">
        <v>57</v>
      </c>
      <c r="E3539" t="s">
        <v>34</v>
      </c>
      <c r="F3539" t="s">
        <v>18255</v>
      </c>
      <c r="G3539" t="s">
        <v>18256</v>
      </c>
      <c r="H3539" t="s">
        <v>280</v>
      </c>
      <c r="I3539" s="1">
        <v>18705</v>
      </c>
      <c r="J3539" t="s">
        <v>18257</v>
      </c>
      <c r="K3539" t="s">
        <v>18258</v>
      </c>
      <c r="L3539">
        <v>82448</v>
      </c>
      <c r="M3539" t="s">
        <v>280</v>
      </c>
      <c r="N3539" s="1">
        <v>44881</v>
      </c>
      <c r="O3539" s="1">
        <v>44883</v>
      </c>
      <c r="P3539">
        <v>6</v>
      </c>
      <c r="Q3539">
        <v>1</v>
      </c>
      <c r="R3539" t="s">
        <v>40</v>
      </c>
      <c r="S3539">
        <v>1</v>
      </c>
      <c r="T3539">
        <v>2</v>
      </c>
      <c r="U3539">
        <v>2</v>
      </c>
      <c r="V3539">
        <v>452</v>
      </c>
      <c r="W3539" t="s">
        <v>41</v>
      </c>
      <c r="X3539" t="s">
        <v>18259</v>
      </c>
      <c r="Y3539" t="s">
        <v>65</v>
      </c>
      <c r="Z3539" s="1">
        <v>44856</v>
      </c>
      <c r="AA3539" s="2">
        <v>0.17967592592592593</v>
      </c>
      <c r="AB3539" s="2">
        <v>0.66623842592592586</v>
      </c>
      <c r="AC3539" t="s">
        <v>45</v>
      </c>
      <c r="AD3539" t="s">
        <v>44</v>
      </c>
      <c r="AE3539" t="s">
        <v>45</v>
      </c>
      <c r="AF3539">
        <v>226</v>
      </c>
    </row>
    <row r="3540" spans="1:32">
      <c r="A3540">
        <v>5625</v>
      </c>
      <c r="B3540">
        <v>4725</v>
      </c>
      <c r="C3540" t="s">
        <v>1240</v>
      </c>
      <c r="D3540" t="s">
        <v>7750</v>
      </c>
      <c r="E3540" t="s">
        <v>34</v>
      </c>
      <c r="F3540" t="s">
        <v>18260</v>
      </c>
      <c r="G3540">
        <f>1-249-819-5482</f>
        <v>-6549</v>
      </c>
      <c r="H3540" t="s">
        <v>50</v>
      </c>
      <c r="I3540" s="1">
        <v>31143</v>
      </c>
      <c r="J3540" t="s">
        <v>18261</v>
      </c>
      <c r="K3540" t="s">
        <v>18262</v>
      </c>
      <c r="L3540">
        <v>7624</v>
      </c>
      <c r="M3540" t="s">
        <v>50</v>
      </c>
      <c r="N3540" s="1">
        <v>44766</v>
      </c>
      <c r="O3540" s="1">
        <v>44771</v>
      </c>
      <c r="P3540">
        <v>81</v>
      </c>
      <c r="Q3540">
        <v>4</v>
      </c>
      <c r="R3540" t="s">
        <v>40</v>
      </c>
      <c r="S3540">
        <v>1</v>
      </c>
      <c r="T3540">
        <v>2</v>
      </c>
      <c r="U3540">
        <v>5</v>
      </c>
      <c r="V3540">
        <v>1050</v>
      </c>
      <c r="W3540" t="s">
        <v>54</v>
      </c>
      <c r="X3540" t="s">
        <v>18263</v>
      </c>
      <c r="Y3540" t="s">
        <v>81</v>
      </c>
      <c r="Z3540" s="1">
        <v>44741</v>
      </c>
      <c r="AA3540" s="2">
        <v>0.29201388888888891</v>
      </c>
      <c r="AB3540" s="2">
        <v>0.17300925925925925</v>
      </c>
      <c r="AC3540" t="s">
        <v>44</v>
      </c>
      <c r="AD3540" t="s">
        <v>44</v>
      </c>
      <c r="AE3540" t="s">
        <v>44</v>
      </c>
      <c r="AF3540">
        <v>210</v>
      </c>
    </row>
    <row r="3541" spans="1:32">
      <c r="A3541">
        <v>5629</v>
      </c>
      <c r="B3541">
        <v>4729</v>
      </c>
      <c r="C3541" t="s">
        <v>1335</v>
      </c>
      <c r="D3541" t="s">
        <v>12316</v>
      </c>
      <c r="E3541" t="s">
        <v>34</v>
      </c>
      <c r="F3541" t="s">
        <v>18264</v>
      </c>
      <c r="G3541" t="s">
        <v>18265</v>
      </c>
      <c r="H3541" t="s">
        <v>50</v>
      </c>
      <c r="I3541" s="1">
        <v>36846</v>
      </c>
      <c r="J3541" t="s">
        <v>18266</v>
      </c>
      <c r="K3541" t="s">
        <v>18267</v>
      </c>
      <c r="L3541">
        <v>19894</v>
      </c>
      <c r="M3541" t="s">
        <v>50</v>
      </c>
      <c r="N3541" s="1">
        <v>44696</v>
      </c>
      <c r="O3541" s="1">
        <v>44700</v>
      </c>
      <c r="P3541">
        <v>56</v>
      </c>
      <c r="Q3541">
        <v>3</v>
      </c>
      <c r="R3541" t="s">
        <v>63</v>
      </c>
      <c r="S3541">
        <v>2</v>
      </c>
      <c r="T3541">
        <v>0</v>
      </c>
      <c r="U3541">
        <v>4</v>
      </c>
      <c r="V3541">
        <v>268</v>
      </c>
      <c r="W3541" t="s">
        <v>41</v>
      </c>
      <c r="X3541" t="s">
        <v>18268</v>
      </c>
      <c r="Y3541" t="s">
        <v>65</v>
      </c>
      <c r="Z3541" s="1">
        <v>44687</v>
      </c>
      <c r="AA3541" s="2">
        <v>0.3368518518518519</v>
      </c>
      <c r="AB3541" s="2">
        <v>0.99349537037037028</v>
      </c>
      <c r="AC3541" t="s">
        <v>44</v>
      </c>
      <c r="AD3541" t="s">
        <v>45</v>
      </c>
      <c r="AE3541" t="s">
        <v>45</v>
      </c>
      <c r="AF3541">
        <v>67</v>
      </c>
    </row>
    <row r="3542" spans="1:32">
      <c r="A3542">
        <v>5630</v>
      </c>
      <c r="B3542">
        <v>4730</v>
      </c>
      <c r="C3542" t="s">
        <v>221</v>
      </c>
      <c r="D3542" t="s">
        <v>9220</v>
      </c>
      <c r="E3542" t="s">
        <v>34</v>
      </c>
      <c r="F3542" t="s">
        <v>18269</v>
      </c>
      <c r="G3542" t="s">
        <v>18270</v>
      </c>
      <c r="H3542" t="s">
        <v>309</v>
      </c>
      <c r="I3542" s="1">
        <v>35080</v>
      </c>
      <c r="J3542" t="s">
        <v>18271</v>
      </c>
      <c r="K3542" t="s">
        <v>18272</v>
      </c>
      <c r="L3542">
        <v>2931</v>
      </c>
      <c r="M3542" t="s">
        <v>309</v>
      </c>
      <c r="N3542" s="1">
        <v>44855</v>
      </c>
      <c r="O3542" s="1">
        <v>44860</v>
      </c>
      <c r="P3542">
        <v>86</v>
      </c>
      <c r="Q3542">
        <v>4</v>
      </c>
      <c r="R3542" t="s">
        <v>63</v>
      </c>
      <c r="S3542">
        <v>2</v>
      </c>
      <c r="T3542">
        <v>0</v>
      </c>
      <c r="U3542">
        <v>5</v>
      </c>
      <c r="V3542">
        <v>400</v>
      </c>
      <c r="W3542" t="s">
        <v>54</v>
      </c>
      <c r="X3542" t="s">
        <v>18273</v>
      </c>
      <c r="Y3542" t="s">
        <v>6</v>
      </c>
      <c r="Z3542" s="1">
        <v>44830</v>
      </c>
      <c r="AA3542" s="2">
        <v>0.77546296296296291</v>
      </c>
      <c r="AB3542" s="2">
        <v>0.5252430555555555</v>
      </c>
      <c r="AC3542" t="s">
        <v>44</v>
      </c>
      <c r="AD3542" t="s">
        <v>44</v>
      </c>
      <c r="AE3542" t="s">
        <v>45</v>
      </c>
      <c r="AF3542">
        <v>80</v>
      </c>
    </row>
    <row r="3543" spans="1:32">
      <c r="A3543">
        <v>5633</v>
      </c>
      <c r="B3543">
        <v>4733</v>
      </c>
      <c r="C3543" t="s">
        <v>2622</v>
      </c>
      <c r="D3543" t="s">
        <v>1765</v>
      </c>
      <c r="E3543" t="s">
        <v>48</v>
      </c>
      <c r="F3543" t="s">
        <v>18274</v>
      </c>
      <c r="G3543" t="s">
        <v>18275</v>
      </c>
      <c r="H3543" t="s">
        <v>904</v>
      </c>
      <c r="I3543" s="1">
        <v>25936</v>
      </c>
      <c r="J3543" t="s">
        <v>18276</v>
      </c>
      <c r="K3543" t="s">
        <v>4625</v>
      </c>
      <c r="L3543">
        <v>47520</v>
      </c>
      <c r="M3543" t="s">
        <v>904</v>
      </c>
      <c r="N3543" s="1">
        <v>44582</v>
      </c>
      <c r="O3543" s="1">
        <v>44587</v>
      </c>
      <c r="P3543">
        <v>11</v>
      </c>
      <c r="Q3543">
        <v>1</v>
      </c>
      <c r="R3543" t="s">
        <v>63</v>
      </c>
      <c r="S3543">
        <v>3</v>
      </c>
      <c r="T3543">
        <v>0</v>
      </c>
      <c r="U3543">
        <v>5</v>
      </c>
      <c r="V3543">
        <v>350</v>
      </c>
      <c r="W3543" t="s">
        <v>54</v>
      </c>
      <c r="X3543" t="s">
        <v>18277</v>
      </c>
      <c r="Y3543" t="s">
        <v>6</v>
      </c>
      <c r="Z3543" s="1">
        <v>44572</v>
      </c>
      <c r="AA3543" s="2">
        <v>0.87677083333333339</v>
      </c>
      <c r="AB3543" s="2">
        <v>0.59637731481481482</v>
      </c>
      <c r="AC3543" t="s">
        <v>45</v>
      </c>
      <c r="AD3543" t="s">
        <v>45</v>
      </c>
      <c r="AE3543" t="s">
        <v>44</v>
      </c>
      <c r="AF3543">
        <v>70</v>
      </c>
    </row>
    <row r="3544" spans="1:32">
      <c r="A3544">
        <v>5635</v>
      </c>
      <c r="B3544">
        <v>4735</v>
      </c>
      <c r="C3544" t="s">
        <v>662</v>
      </c>
      <c r="D3544" t="s">
        <v>1404</v>
      </c>
      <c r="E3544" t="s">
        <v>34</v>
      </c>
      <c r="F3544" t="s">
        <v>18278</v>
      </c>
      <c r="G3544" t="s">
        <v>18279</v>
      </c>
      <c r="H3544" t="s">
        <v>70</v>
      </c>
      <c r="I3544" s="1">
        <v>22137</v>
      </c>
      <c r="J3544" t="s">
        <v>18280</v>
      </c>
      <c r="K3544" t="s">
        <v>18281</v>
      </c>
      <c r="L3544">
        <v>72937</v>
      </c>
      <c r="M3544" t="s">
        <v>70</v>
      </c>
      <c r="N3544" s="1">
        <v>44621</v>
      </c>
      <c r="O3544" s="1">
        <v>44625</v>
      </c>
      <c r="P3544">
        <v>27</v>
      </c>
      <c r="Q3544">
        <v>2</v>
      </c>
      <c r="R3544" t="s">
        <v>40</v>
      </c>
      <c r="S3544">
        <v>3</v>
      </c>
      <c r="T3544">
        <v>1</v>
      </c>
      <c r="U3544">
        <v>4</v>
      </c>
      <c r="V3544">
        <v>840</v>
      </c>
      <c r="W3544" t="s">
        <v>54</v>
      </c>
      <c r="X3544" t="s">
        <v>18282</v>
      </c>
      <c r="Y3544" t="s">
        <v>43</v>
      </c>
      <c r="Z3544" s="1">
        <v>44593</v>
      </c>
      <c r="AA3544" s="2">
        <v>0.60960648148148155</v>
      </c>
      <c r="AB3544" s="2">
        <v>0.3028703703703704</v>
      </c>
      <c r="AC3544" t="s">
        <v>44</v>
      </c>
      <c r="AD3544" t="s">
        <v>44</v>
      </c>
      <c r="AE3544" t="s">
        <v>44</v>
      </c>
      <c r="AF3544">
        <v>210</v>
      </c>
    </row>
    <row r="3545" spans="1:32">
      <c r="A3545">
        <v>5636</v>
      </c>
      <c r="B3545">
        <v>4736</v>
      </c>
      <c r="C3545" t="s">
        <v>371</v>
      </c>
      <c r="D3545" t="s">
        <v>8398</v>
      </c>
      <c r="E3545" t="s">
        <v>34</v>
      </c>
      <c r="F3545" t="s">
        <v>18283</v>
      </c>
      <c r="G3545" t="s">
        <v>18284</v>
      </c>
      <c r="H3545" t="s">
        <v>423</v>
      </c>
      <c r="I3545" s="1">
        <v>28560</v>
      </c>
      <c r="J3545" t="s">
        <v>18285</v>
      </c>
      <c r="K3545" t="s">
        <v>18286</v>
      </c>
      <c r="L3545">
        <v>17902</v>
      </c>
      <c r="M3545" t="s">
        <v>423</v>
      </c>
      <c r="N3545" s="1">
        <v>44835</v>
      </c>
      <c r="O3545" s="1">
        <v>44837</v>
      </c>
      <c r="P3545">
        <v>67</v>
      </c>
      <c r="Q3545">
        <v>3</v>
      </c>
      <c r="R3545" t="s">
        <v>53</v>
      </c>
      <c r="S3545">
        <v>3</v>
      </c>
      <c r="T3545">
        <v>1</v>
      </c>
      <c r="U3545">
        <v>2</v>
      </c>
      <c r="V3545">
        <v>300</v>
      </c>
      <c r="W3545" t="s">
        <v>41</v>
      </c>
      <c r="X3545" t="s">
        <v>18287</v>
      </c>
      <c r="Y3545" t="s">
        <v>65</v>
      </c>
      <c r="Z3545" s="1">
        <v>44824</v>
      </c>
      <c r="AA3545" s="2">
        <v>0.63568287037037041</v>
      </c>
      <c r="AB3545" s="2">
        <v>0.15018518518518517</v>
      </c>
      <c r="AC3545" t="s">
        <v>44</v>
      </c>
      <c r="AD3545" t="s">
        <v>45</v>
      </c>
      <c r="AE3545" t="s">
        <v>45</v>
      </c>
      <c r="AF3545">
        <v>150</v>
      </c>
    </row>
    <row r="3546" spans="1:32">
      <c r="A3546">
        <v>5637</v>
      </c>
      <c r="B3546">
        <v>4737</v>
      </c>
      <c r="C3546" t="s">
        <v>932</v>
      </c>
      <c r="D3546" t="s">
        <v>1167</v>
      </c>
      <c r="E3546" t="s">
        <v>48</v>
      </c>
      <c r="F3546" t="s">
        <v>18288</v>
      </c>
      <c r="G3546" t="s">
        <v>18289</v>
      </c>
      <c r="H3546" t="s">
        <v>418</v>
      </c>
      <c r="I3546" s="1">
        <v>34263</v>
      </c>
      <c r="J3546" t="s">
        <v>18290</v>
      </c>
      <c r="K3546" t="s">
        <v>18291</v>
      </c>
      <c r="L3546">
        <v>90301</v>
      </c>
      <c r="M3546" t="s">
        <v>418</v>
      </c>
      <c r="N3546" s="1">
        <v>44951</v>
      </c>
      <c r="O3546" s="1">
        <v>44955</v>
      </c>
      <c r="P3546">
        <v>73</v>
      </c>
      <c r="Q3546">
        <v>3</v>
      </c>
      <c r="R3546" t="s">
        <v>53</v>
      </c>
      <c r="S3546">
        <v>1</v>
      </c>
      <c r="T3546">
        <v>1</v>
      </c>
      <c r="U3546">
        <v>4</v>
      </c>
      <c r="V3546">
        <v>500</v>
      </c>
      <c r="W3546" t="s">
        <v>54</v>
      </c>
      <c r="X3546" t="s">
        <v>18292</v>
      </c>
      <c r="Y3546" t="s">
        <v>65</v>
      </c>
      <c r="Z3546" s="1">
        <v>44912</v>
      </c>
      <c r="AA3546" s="2">
        <v>0.95607638888888891</v>
      </c>
      <c r="AB3546" s="2">
        <v>0.83486111111111105</v>
      </c>
      <c r="AC3546" t="s">
        <v>44</v>
      </c>
      <c r="AD3546" t="s">
        <v>45</v>
      </c>
      <c r="AE3546" t="s">
        <v>44</v>
      </c>
      <c r="AF3546">
        <v>125</v>
      </c>
    </row>
    <row r="3547" spans="1:32">
      <c r="A3547">
        <v>5640</v>
      </c>
      <c r="B3547">
        <v>4740</v>
      </c>
      <c r="C3547" t="s">
        <v>2105</v>
      </c>
      <c r="D3547" t="s">
        <v>3961</v>
      </c>
      <c r="E3547" t="s">
        <v>48</v>
      </c>
      <c r="F3547" t="s">
        <v>18293</v>
      </c>
      <c r="G3547" t="s">
        <v>18294</v>
      </c>
      <c r="H3547" t="s">
        <v>77</v>
      </c>
      <c r="I3547" s="1">
        <v>23056</v>
      </c>
      <c r="J3547" t="s">
        <v>18295</v>
      </c>
      <c r="K3547" t="s">
        <v>18296</v>
      </c>
      <c r="L3547">
        <v>92121</v>
      </c>
      <c r="M3547" t="s">
        <v>77</v>
      </c>
      <c r="N3547" s="1">
        <v>44780</v>
      </c>
      <c r="O3547" s="1">
        <v>44785</v>
      </c>
      <c r="P3547">
        <v>70</v>
      </c>
      <c r="Q3547">
        <v>3</v>
      </c>
      <c r="R3547" t="s">
        <v>53</v>
      </c>
      <c r="S3547">
        <v>1</v>
      </c>
      <c r="T3547">
        <v>1</v>
      </c>
      <c r="U3547">
        <v>5</v>
      </c>
      <c r="V3547">
        <v>650</v>
      </c>
      <c r="W3547" t="s">
        <v>41</v>
      </c>
      <c r="X3547" t="s">
        <v>18297</v>
      </c>
      <c r="Y3547" t="s">
        <v>43</v>
      </c>
      <c r="Z3547" s="1">
        <v>44753</v>
      </c>
      <c r="AA3547" s="2">
        <v>0.12133101851851852</v>
      </c>
      <c r="AB3547" s="2">
        <v>0.65896990740740746</v>
      </c>
      <c r="AC3547" t="s">
        <v>45</v>
      </c>
      <c r="AD3547" t="s">
        <v>45</v>
      </c>
      <c r="AE3547" t="s">
        <v>45</v>
      </c>
      <c r="AF3547">
        <v>130</v>
      </c>
    </row>
    <row r="3548" spans="1:32">
      <c r="A3548">
        <v>5641</v>
      </c>
      <c r="B3548">
        <v>4741</v>
      </c>
      <c r="C3548" t="s">
        <v>11662</v>
      </c>
      <c r="D3548" t="s">
        <v>12694</v>
      </c>
      <c r="E3548" t="s">
        <v>34</v>
      </c>
      <c r="F3548" t="s">
        <v>18298</v>
      </c>
      <c r="G3548" t="s">
        <v>18299</v>
      </c>
      <c r="H3548" t="s">
        <v>209</v>
      </c>
      <c r="I3548" s="1">
        <v>37607</v>
      </c>
      <c r="J3548" t="s">
        <v>18300</v>
      </c>
      <c r="K3548" t="s">
        <v>18301</v>
      </c>
      <c r="L3548">
        <v>6635</v>
      </c>
      <c r="M3548" t="s">
        <v>209</v>
      </c>
      <c r="N3548" s="1">
        <v>44830</v>
      </c>
      <c r="O3548" s="1">
        <v>44831</v>
      </c>
      <c r="P3548">
        <v>62</v>
      </c>
      <c r="Q3548">
        <v>3</v>
      </c>
      <c r="R3548" t="s">
        <v>63</v>
      </c>
      <c r="S3548">
        <v>4</v>
      </c>
      <c r="T3548">
        <v>0</v>
      </c>
      <c r="U3548">
        <v>1</v>
      </c>
      <c r="V3548">
        <v>80</v>
      </c>
      <c r="W3548" t="s">
        <v>54</v>
      </c>
      <c r="X3548" t="s">
        <v>18302</v>
      </c>
      <c r="Y3548" t="s">
        <v>43</v>
      </c>
      <c r="Z3548" s="1">
        <v>44822</v>
      </c>
      <c r="AA3548" s="2">
        <v>0.59231481481481485</v>
      </c>
      <c r="AB3548" s="2">
        <v>0.97925925925925927</v>
      </c>
      <c r="AC3548" t="s">
        <v>45</v>
      </c>
      <c r="AD3548" t="s">
        <v>45</v>
      </c>
      <c r="AE3548" t="s">
        <v>44</v>
      </c>
      <c r="AF3548">
        <v>80</v>
      </c>
    </row>
    <row r="3549" spans="1:32">
      <c r="A3549">
        <v>5646</v>
      </c>
      <c r="B3549">
        <v>4746</v>
      </c>
      <c r="C3549" t="s">
        <v>859</v>
      </c>
      <c r="D3549" t="s">
        <v>2581</v>
      </c>
      <c r="E3549" t="s">
        <v>48</v>
      </c>
      <c r="F3549" t="s">
        <v>18303</v>
      </c>
      <c r="G3549" t="s">
        <v>18304</v>
      </c>
      <c r="H3549" t="s">
        <v>70</v>
      </c>
      <c r="I3549" s="1">
        <v>21235</v>
      </c>
      <c r="J3549" t="s">
        <v>18305</v>
      </c>
      <c r="K3549" t="s">
        <v>18306</v>
      </c>
      <c r="L3549">
        <v>43013</v>
      </c>
      <c r="M3549" t="s">
        <v>70</v>
      </c>
      <c r="N3549" s="1">
        <v>44711</v>
      </c>
      <c r="O3549" s="1">
        <v>44713</v>
      </c>
      <c r="P3549">
        <v>20</v>
      </c>
      <c r="Q3549">
        <v>1</v>
      </c>
      <c r="R3549" t="s">
        <v>63</v>
      </c>
      <c r="S3549">
        <v>3</v>
      </c>
      <c r="T3549">
        <v>0</v>
      </c>
      <c r="U3549">
        <v>2</v>
      </c>
      <c r="V3549">
        <v>128</v>
      </c>
      <c r="W3549" t="s">
        <v>54</v>
      </c>
      <c r="X3549" t="s">
        <v>18307</v>
      </c>
      <c r="Y3549" t="s">
        <v>65</v>
      </c>
      <c r="Z3549" s="1">
        <v>44698</v>
      </c>
      <c r="AA3549" s="2">
        <v>7.137731481481481E-2</v>
      </c>
      <c r="AB3549" s="2">
        <v>0.38763888888888887</v>
      </c>
      <c r="AC3549" t="s">
        <v>45</v>
      </c>
      <c r="AD3549" t="s">
        <v>45</v>
      </c>
      <c r="AE3549" t="s">
        <v>44</v>
      </c>
      <c r="AF3549">
        <v>64</v>
      </c>
    </row>
    <row r="3550" spans="1:32">
      <c r="A3550">
        <v>5648</v>
      </c>
      <c r="B3550">
        <v>4748</v>
      </c>
      <c r="C3550" t="s">
        <v>18308</v>
      </c>
      <c r="D3550" t="s">
        <v>1802</v>
      </c>
      <c r="E3550" t="s">
        <v>48</v>
      </c>
      <c r="F3550" t="s">
        <v>18309</v>
      </c>
      <c r="G3550" t="s">
        <v>18310</v>
      </c>
      <c r="H3550" t="s">
        <v>330</v>
      </c>
      <c r="I3550" s="1">
        <v>20208</v>
      </c>
      <c r="J3550" t="s">
        <v>18311</v>
      </c>
      <c r="K3550" t="s">
        <v>12912</v>
      </c>
      <c r="L3550">
        <v>76098</v>
      </c>
      <c r="M3550" t="s">
        <v>330</v>
      </c>
      <c r="N3550" s="1">
        <v>44845</v>
      </c>
      <c r="O3550" s="1">
        <v>44848</v>
      </c>
      <c r="P3550">
        <v>19</v>
      </c>
      <c r="Q3550">
        <v>1</v>
      </c>
      <c r="R3550" t="s">
        <v>53</v>
      </c>
      <c r="S3550">
        <v>1</v>
      </c>
      <c r="T3550">
        <v>2</v>
      </c>
      <c r="U3550">
        <v>3</v>
      </c>
      <c r="V3550">
        <v>378</v>
      </c>
      <c r="W3550" t="s">
        <v>41</v>
      </c>
      <c r="X3550" t="s">
        <v>18312</v>
      </c>
      <c r="Y3550" t="s">
        <v>43</v>
      </c>
      <c r="Z3550" s="1">
        <v>44813</v>
      </c>
      <c r="AA3550" s="2">
        <v>0.19105324074074073</v>
      </c>
      <c r="AB3550" s="2">
        <v>1.0231481481481482E-2</v>
      </c>
      <c r="AC3550" t="s">
        <v>45</v>
      </c>
      <c r="AD3550" t="s">
        <v>44</v>
      </c>
      <c r="AE3550" t="s">
        <v>45</v>
      </c>
      <c r="AF3550">
        <v>126</v>
      </c>
    </row>
    <row r="3551" spans="1:32">
      <c r="A3551">
        <v>5649</v>
      </c>
      <c r="B3551">
        <v>4749</v>
      </c>
      <c r="C3551" t="s">
        <v>396</v>
      </c>
      <c r="D3551" t="s">
        <v>1092</v>
      </c>
      <c r="E3551" t="s">
        <v>34</v>
      </c>
      <c r="F3551" t="s">
        <v>18313</v>
      </c>
      <c r="G3551">
        <v>4788837177</v>
      </c>
      <c r="H3551" t="s">
        <v>129</v>
      </c>
      <c r="I3551" s="1">
        <v>28411</v>
      </c>
      <c r="J3551" t="s">
        <v>18314</v>
      </c>
      <c r="K3551" t="s">
        <v>18315</v>
      </c>
      <c r="L3551">
        <v>73324</v>
      </c>
      <c r="M3551" t="s">
        <v>129</v>
      </c>
      <c r="N3551" s="1">
        <v>44752</v>
      </c>
      <c r="O3551" s="1">
        <v>44753</v>
      </c>
      <c r="P3551">
        <v>38</v>
      </c>
      <c r="Q3551">
        <v>2</v>
      </c>
      <c r="R3551" t="s">
        <v>63</v>
      </c>
      <c r="S3551">
        <v>4</v>
      </c>
      <c r="T3551">
        <v>2</v>
      </c>
      <c r="U3551">
        <v>1</v>
      </c>
      <c r="V3551">
        <v>88</v>
      </c>
      <c r="W3551" t="s">
        <v>41</v>
      </c>
      <c r="X3551" t="s">
        <v>18316</v>
      </c>
      <c r="Y3551" t="s">
        <v>65</v>
      </c>
      <c r="Z3551" s="1">
        <v>44733</v>
      </c>
      <c r="AA3551" s="2">
        <v>0.51256944444444441</v>
      </c>
      <c r="AB3551" s="2">
        <v>0.21150462962962965</v>
      </c>
      <c r="AC3551" t="s">
        <v>45</v>
      </c>
      <c r="AD3551" t="s">
        <v>45</v>
      </c>
      <c r="AE3551" t="s">
        <v>45</v>
      </c>
      <c r="AF3551">
        <v>88</v>
      </c>
    </row>
    <row r="3552" spans="1:32">
      <c r="A3552">
        <v>5651</v>
      </c>
      <c r="B3552">
        <v>4751</v>
      </c>
      <c r="C3552" t="s">
        <v>2013</v>
      </c>
      <c r="D3552" t="s">
        <v>10523</v>
      </c>
      <c r="E3552" t="s">
        <v>48</v>
      </c>
      <c r="F3552" t="s">
        <v>18317</v>
      </c>
      <c r="G3552">
        <v>8772128586</v>
      </c>
      <c r="H3552" t="s">
        <v>418</v>
      </c>
      <c r="I3552" s="1">
        <v>20117</v>
      </c>
      <c r="J3552" t="s">
        <v>18318</v>
      </c>
      <c r="K3552" t="s">
        <v>18319</v>
      </c>
      <c r="L3552">
        <v>10621</v>
      </c>
      <c r="M3552" t="s">
        <v>418</v>
      </c>
      <c r="N3552" s="1">
        <v>44870</v>
      </c>
      <c r="O3552" s="1">
        <v>44875</v>
      </c>
      <c r="P3552">
        <v>69</v>
      </c>
      <c r="Q3552">
        <v>3</v>
      </c>
      <c r="R3552" t="s">
        <v>40</v>
      </c>
      <c r="S3552">
        <v>2</v>
      </c>
      <c r="T3552">
        <v>0</v>
      </c>
      <c r="U3552">
        <v>5</v>
      </c>
      <c r="V3552">
        <v>1025</v>
      </c>
      <c r="W3552" t="s">
        <v>54</v>
      </c>
      <c r="X3552" t="s">
        <v>18320</v>
      </c>
      <c r="Y3552" t="s">
        <v>81</v>
      </c>
      <c r="Z3552" s="1">
        <v>44848</v>
      </c>
      <c r="AA3552" s="2">
        <v>0.39334490740740741</v>
      </c>
      <c r="AB3552" s="2">
        <v>0.32670138888888889</v>
      </c>
      <c r="AC3552" t="s">
        <v>44</v>
      </c>
      <c r="AD3552" t="s">
        <v>45</v>
      </c>
      <c r="AE3552" t="s">
        <v>44</v>
      </c>
      <c r="AF3552">
        <v>205</v>
      </c>
    </row>
    <row r="3553" spans="1:32">
      <c r="A3553">
        <v>5652</v>
      </c>
      <c r="B3553">
        <v>4752</v>
      </c>
      <c r="C3553" t="s">
        <v>722</v>
      </c>
      <c r="D3553" t="s">
        <v>2019</v>
      </c>
      <c r="E3553" t="s">
        <v>34</v>
      </c>
      <c r="F3553" t="s">
        <v>18321</v>
      </c>
      <c r="G3553" t="s">
        <v>18322</v>
      </c>
      <c r="H3553" t="s">
        <v>692</v>
      </c>
      <c r="I3553" s="1">
        <v>36802</v>
      </c>
      <c r="J3553" t="s">
        <v>18323</v>
      </c>
      <c r="K3553" t="s">
        <v>18324</v>
      </c>
      <c r="L3553">
        <v>85850</v>
      </c>
      <c r="M3553" t="s">
        <v>692</v>
      </c>
      <c r="N3553" s="1">
        <v>44859</v>
      </c>
      <c r="O3553" s="1">
        <v>44862</v>
      </c>
      <c r="P3553">
        <v>52</v>
      </c>
      <c r="Q3553">
        <v>3</v>
      </c>
      <c r="R3553" t="s">
        <v>53</v>
      </c>
      <c r="S3553">
        <v>2</v>
      </c>
      <c r="T3553">
        <v>2</v>
      </c>
      <c r="U3553">
        <v>3</v>
      </c>
      <c r="V3553">
        <v>450</v>
      </c>
      <c r="W3553" t="s">
        <v>54</v>
      </c>
      <c r="X3553" t="s">
        <v>18325</v>
      </c>
      <c r="Y3553" t="s">
        <v>43</v>
      </c>
      <c r="Z3553" s="1">
        <v>44833</v>
      </c>
      <c r="AA3553" s="2">
        <v>0.82870370370370372</v>
      </c>
      <c r="AB3553" s="2">
        <v>0.1898148148148148</v>
      </c>
      <c r="AC3553" t="s">
        <v>44</v>
      </c>
      <c r="AD3553" t="s">
        <v>45</v>
      </c>
      <c r="AE3553" t="s">
        <v>45</v>
      </c>
      <c r="AF3553">
        <v>150</v>
      </c>
    </row>
    <row r="3554" spans="1:32">
      <c r="A3554">
        <v>5653</v>
      </c>
      <c r="B3554">
        <v>4753</v>
      </c>
      <c r="C3554" t="s">
        <v>1481</v>
      </c>
      <c r="D3554" t="s">
        <v>18326</v>
      </c>
      <c r="E3554" t="s">
        <v>34</v>
      </c>
      <c r="F3554" t="s">
        <v>18327</v>
      </c>
      <c r="G3554" t="s">
        <v>18328</v>
      </c>
      <c r="H3554" t="s">
        <v>171</v>
      </c>
      <c r="I3554" s="1">
        <v>20349</v>
      </c>
      <c r="J3554" t="s">
        <v>18329</v>
      </c>
      <c r="K3554" t="s">
        <v>18330</v>
      </c>
      <c r="L3554">
        <v>35497</v>
      </c>
      <c r="M3554" t="s">
        <v>171</v>
      </c>
      <c r="N3554" s="1">
        <v>44841</v>
      </c>
      <c r="O3554" s="1">
        <v>44843</v>
      </c>
      <c r="P3554">
        <v>29</v>
      </c>
      <c r="Q3554">
        <v>2</v>
      </c>
      <c r="R3554" t="s">
        <v>63</v>
      </c>
      <c r="S3554">
        <v>3</v>
      </c>
      <c r="T3554">
        <v>0</v>
      </c>
      <c r="U3554">
        <v>2</v>
      </c>
      <c r="V3554">
        <v>134</v>
      </c>
      <c r="W3554" t="s">
        <v>41</v>
      </c>
      <c r="X3554" t="s">
        <v>18331</v>
      </c>
      <c r="Y3554" t="s">
        <v>81</v>
      </c>
      <c r="Z3554" s="1">
        <v>44829</v>
      </c>
      <c r="AA3554" s="2">
        <v>7.5335648148148152E-2</v>
      </c>
      <c r="AB3554" s="2">
        <v>0.89693287037037039</v>
      </c>
      <c r="AC3554" t="s">
        <v>44</v>
      </c>
      <c r="AD3554" t="s">
        <v>45</v>
      </c>
      <c r="AE3554" t="s">
        <v>44</v>
      </c>
      <c r="AF3554">
        <v>67</v>
      </c>
    </row>
    <row r="3555" spans="1:32">
      <c r="A3555">
        <v>5654</v>
      </c>
      <c r="B3555">
        <v>4754</v>
      </c>
      <c r="C3555" t="s">
        <v>1913</v>
      </c>
      <c r="D3555" t="s">
        <v>1404</v>
      </c>
      <c r="E3555" t="s">
        <v>34</v>
      </c>
      <c r="F3555" t="s">
        <v>18332</v>
      </c>
      <c r="G3555" t="s">
        <v>18333</v>
      </c>
      <c r="H3555" t="s">
        <v>109</v>
      </c>
      <c r="I3555" s="1">
        <v>18069</v>
      </c>
      <c r="J3555" t="s">
        <v>18334</v>
      </c>
      <c r="K3555" t="s">
        <v>18335</v>
      </c>
      <c r="L3555">
        <v>1039</v>
      </c>
      <c r="M3555" t="s">
        <v>109</v>
      </c>
      <c r="N3555" s="1">
        <v>44670</v>
      </c>
      <c r="O3555" s="1">
        <v>44673</v>
      </c>
      <c r="P3555">
        <v>20</v>
      </c>
      <c r="Q3555">
        <v>1</v>
      </c>
      <c r="R3555" t="s">
        <v>63</v>
      </c>
      <c r="S3555">
        <v>2</v>
      </c>
      <c r="T3555">
        <v>1</v>
      </c>
      <c r="U3555">
        <v>3</v>
      </c>
      <c r="V3555">
        <v>255</v>
      </c>
      <c r="W3555" t="s">
        <v>54</v>
      </c>
      <c r="X3555" t="s">
        <v>18336</v>
      </c>
      <c r="Y3555" t="s">
        <v>65</v>
      </c>
      <c r="Z3555" s="1">
        <v>44636</v>
      </c>
      <c r="AA3555" s="2">
        <v>0.93630787037037033</v>
      </c>
      <c r="AB3555" s="2">
        <v>0.2588078703703704</v>
      </c>
      <c r="AC3555" t="s">
        <v>44</v>
      </c>
      <c r="AD3555" t="s">
        <v>44</v>
      </c>
      <c r="AE3555" t="s">
        <v>45</v>
      </c>
      <c r="AF3555">
        <v>85</v>
      </c>
    </row>
    <row r="3556" spans="1:32">
      <c r="A3556">
        <v>5655</v>
      </c>
      <c r="B3556">
        <v>4755</v>
      </c>
      <c r="C3556" t="s">
        <v>6945</v>
      </c>
      <c r="D3556" t="s">
        <v>2850</v>
      </c>
      <c r="E3556" t="s">
        <v>48</v>
      </c>
      <c r="F3556" t="s">
        <v>18337</v>
      </c>
      <c r="G3556" t="s">
        <v>18338</v>
      </c>
      <c r="H3556" t="s">
        <v>317</v>
      </c>
      <c r="I3556" s="1">
        <v>22600</v>
      </c>
      <c r="J3556" t="s">
        <v>18339</v>
      </c>
      <c r="K3556" t="s">
        <v>18340</v>
      </c>
      <c r="L3556">
        <v>18173</v>
      </c>
      <c r="M3556" t="s">
        <v>317</v>
      </c>
      <c r="N3556" s="1">
        <v>44624</v>
      </c>
      <c r="O3556" s="1">
        <v>44626</v>
      </c>
      <c r="P3556">
        <v>2</v>
      </c>
      <c r="Q3556">
        <v>1</v>
      </c>
      <c r="R3556" t="s">
        <v>63</v>
      </c>
      <c r="S3556">
        <v>3</v>
      </c>
      <c r="T3556">
        <v>1</v>
      </c>
      <c r="U3556">
        <v>2</v>
      </c>
      <c r="V3556">
        <v>136</v>
      </c>
      <c r="W3556" t="s">
        <v>54</v>
      </c>
      <c r="X3556" t="s">
        <v>18341</v>
      </c>
      <c r="Y3556" t="s">
        <v>65</v>
      </c>
      <c r="Z3556" s="1">
        <v>44590</v>
      </c>
      <c r="AA3556" s="2">
        <v>0.32071759259259258</v>
      </c>
      <c r="AB3556" s="2">
        <v>0.27542824074074074</v>
      </c>
      <c r="AC3556" t="s">
        <v>45</v>
      </c>
      <c r="AD3556" t="s">
        <v>45</v>
      </c>
      <c r="AE3556" t="s">
        <v>44</v>
      </c>
      <c r="AF3556">
        <v>68</v>
      </c>
    </row>
    <row r="3557" spans="1:32">
      <c r="A3557">
        <v>5657</v>
      </c>
      <c r="B3557">
        <v>4757</v>
      </c>
      <c r="C3557" t="s">
        <v>1452</v>
      </c>
      <c r="D3557" t="s">
        <v>1074</v>
      </c>
      <c r="E3557" t="s">
        <v>48</v>
      </c>
      <c r="F3557" t="s">
        <v>18342</v>
      </c>
      <c r="G3557" t="s">
        <v>18343</v>
      </c>
      <c r="H3557" t="s">
        <v>70</v>
      </c>
      <c r="I3557" s="1">
        <v>27725</v>
      </c>
      <c r="J3557" t="s">
        <v>18344</v>
      </c>
      <c r="K3557" t="s">
        <v>18345</v>
      </c>
      <c r="L3557">
        <v>57137</v>
      </c>
      <c r="M3557" t="s">
        <v>70</v>
      </c>
      <c r="N3557" s="1">
        <v>44926</v>
      </c>
      <c r="O3557" s="1">
        <v>44931</v>
      </c>
      <c r="P3557">
        <v>92</v>
      </c>
      <c r="Q3557">
        <v>4</v>
      </c>
      <c r="R3557" t="s">
        <v>63</v>
      </c>
      <c r="S3557">
        <v>4</v>
      </c>
      <c r="T3557">
        <v>2</v>
      </c>
      <c r="U3557">
        <v>5</v>
      </c>
      <c r="V3557">
        <v>375</v>
      </c>
      <c r="W3557" t="s">
        <v>41</v>
      </c>
      <c r="X3557" t="s">
        <v>18346</v>
      </c>
      <c r="Y3557" t="s">
        <v>43</v>
      </c>
      <c r="Z3557" s="1">
        <v>44896</v>
      </c>
      <c r="AA3557" s="2">
        <v>0.1317939814814815</v>
      </c>
      <c r="AB3557" s="2">
        <v>0.62591435185185185</v>
      </c>
      <c r="AC3557" t="s">
        <v>45</v>
      </c>
      <c r="AD3557" t="s">
        <v>44</v>
      </c>
      <c r="AE3557" t="s">
        <v>45</v>
      </c>
      <c r="AF3557">
        <v>75</v>
      </c>
    </row>
    <row r="3558" spans="1:32">
      <c r="A3558">
        <v>5658</v>
      </c>
      <c r="B3558">
        <v>4758</v>
      </c>
      <c r="C3558" t="s">
        <v>3189</v>
      </c>
      <c r="D3558" t="s">
        <v>768</v>
      </c>
      <c r="E3558" t="s">
        <v>48</v>
      </c>
      <c r="F3558" t="s">
        <v>18347</v>
      </c>
      <c r="G3558" t="s">
        <v>18348</v>
      </c>
      <c r="H3558" t="s">
        <v>295</v>
      </c>
      <c r="I3558" s="1">
        <v>24358</v>
      </c>
      <c r="J3558" t="s">
        <v>18349</v>
      </c>
      <c r="K3558" t="s">
        <v>15024</v>
      </c>
      <c r="L3558">
        <v>24440</v>
      </c>
      <c r="M3558" t="s">
        <v>295</v>
      </c>
      <c r="N3558" s="1">
        <v>44889</v>
      </c>
      <c r="O3558" s="1">
        <v>44893</v>
      </c>
      <c r="P3558">
        <v>11</v>
      </c>
      <c r="Q3558">
        <v>1</v>
      </c>
      <c r="R3558" t="s">
        <v>63</v>
      </c>
      <c r="S3558">
        <v>1</v>
      </c>
      <c r="T3558">
        <v>2</v>
      </c>
      <c r="U3558">
        <v>4</v>
      </c>
      <c r="V3558">
        <v>296</v>
      </c>
      <c r="W3558" t="s">
        <v>41</v>
      </c>
      <c r="X3558" t="s">
        <v>18350</v>
      </c>
      <c r="Y3558" t="s">
        <v>81</v>
      </c>
      <c r="Z3558" s="1">
        <v>44878</v>
      </c>
      <c r="AA3558" s="2">
        <v>0.31163194444444448</v>
      </c>
      <c r="AB3558" s="2">
        <v>6.0659722222222219E-2</v>
      </c>
      <c r="AC3558" t="s">
        <v>44</v>
      </c>
      <c r="AD3558" t="s">
        <v>45</v>
      </c>
      <c r="AE3558" t="s">
        <v>45</v>
      </c>
      <c r="AF3558">
        <v>74</v>
      </c>
    </row>
    <row r="3559" spans="1:32">
      <c r="A3559">
        <v>5659</v>
      </c>
      <c r="B3559">
        <v>4759</v>
      </c>
      <c r="C3559" t="s">
        <v>1527</v>
      </c>
      <c r="D3559" t="s">
        <v>2111</v>
      </c>
      <c r="E3559" t="s">
        <v>34</v>
      </c>
      <c r="F3559" t="s">
        <v>18351</v>
      </c>
      <c r="G3559" t="s">
        <v>18352</v>
      </c>
      <c r="H3559" t="s">
        <v>171</v>
      </c>
      <c r="I3559" s="1">
        <v>27725</v>
      </c>
      <c r="J3559" t="s">
        <v>18353</v>
      </c>
      <c r="K3559" t="s">
        <v>18354</v>
      </c>
      <c r="L3559">
        <v>14419</v>
      </c>
      <c r="M3559" t="s">
        <v>171</v>
      </c>
      <c r="N3559" s="1">
        <v>44652</v>
      </c>
      <c r="O3559" s="1">
        <v>44656</v>
      </c>
      <c r="P3559">
        <v>8</v>
      </c>
      <c r="Q3559">
        <v>1</v>
      </c>
      <c r="R3559" t="s">
        <v>63</v>
      </c>
      <c r="S3559">
        <v>1</v>
      </c>
      <c r="T3559">
        <v>0</v>
      </c>
      <c r="U3559">
        <v>4</v>
      </c>
      <c r="V3559">
        <v>260</v>
      </c>
      <c r="W3559" t="s">
        <v>54</v>
      </c>
      <c r="X3559" t="s">
        <v>18355</v>
      </c>
      <c r="Y3559" t="s">
        <v>43</v>
      </c>
      <c r="Z3559" s="1">
        <v>44626</v>
      </c>
      <c r="AA3559" s="2">
        <v>0.16628472222222221</v>
      </c>
      <c r="AB3559" s="2">
        <v>7.7349537037037036E-2</v>
      </c>
      <c r="AC3559" t="s">
        <v>45</v>
      </c>
      <c r="AD3559" t="s">
        <v>45</v>
      </c>
      <c r="AE3559" t="s">
        <v>44</v>
      </c>
      <c r="AF3559">
        <v>65</v>
      </c>
    </row>
    <row r="3560" spans="1:32">
      <c r="A3560">
        <v>5661</v>
      </c>
      <c r="B3560">
        <v>4761</v>
      </c>
      <c r="C3560" t="s">
        <v>688</v>
      </c>
      <c r="D3560" t="s">
        <v>3993</v>
      </c>
      <c r="E3560" t="s">
        <v>48</v>
      </c>
      <c r="F3560" t="s">
        <v>18356</v>
      </c>
      <c r="G3560" t="s">
        <v>18357</v>
      </c>
      <c r="H3560" t="s">
        <v>70</v>
      </c>
      <c r="I3560" s="1">
        <v>36261</v>
      </c>
      <c r="J3560" t="s">
        <v>18358</v>
      </c>
      <c r="K3560" t="s">
        <v>18359</v>
      </c>
      <c r="L3560">
        <v>40375</v>
      </c>
      <c r="M3560" t="s">
        <v>70</v>
      </c>
      <c r="N3560" s="1">
        <v>44750</v>
      </c>
      <c r="O3560" s="1">
        <v>44752</v>
      </c>
      <c r="P3560">
        <v>20</v>
      </c>
      <c r="Q3560">
        <v>1</v>
      </c>
      <c r="R3560" t="s">
        <v>63</v>
      </c>
      <c r="S3560">
        <v>3</v>
      </c>
      <c r="T3560">
        <v>2</v>
      </c>
      <c r="U3560">
        <v>2</v>
      </c>
      <c r="V3560">
        <v>156</v>
      </c>
      <c r="W3560" t="s">
        <v>41</v>
      </c>
      <c r="X3560" t="s">
        <v>18360</v>
      </c>
      <c r="Y3560" t="s">
        <v>43</v>
      </c>
      <c r="Z3560" s="1">
        <v>44743</v>
      </c>
      <c r="AA3560" s="2">
        <v>0.95261574074074085</v>
      </c>
      <c r="AB3560" s="2">
        <v>0.93520833333333331</v>
      </c>
      <c r="AC3560" t="s">
        <v>44</v>
      </c>
      <c r="AD3560" t="s">
        <v>45</v>
      </c>
      <c r="AE3560" t="s">
        <v>44</v>
      </c>
      <c r="AF3560">
        <v>78</v>
      </c>
    </row>
    <row r="3561" spans="1:32">
      <c r="A3561">
        <v>5662</v>
      </c>
      <c r="B3561">
        <v>4762</v>
      </c>
      <c r="C3561" t="s">
        <v>1379</v>
      </c>
      <c r="D3561" t="s">
        <v>18361</v>
      </c>
      <c r="E3561" t="s">
        <v>34</v>
      </c>
      <c r="F3561" t="s">
        <v>18362</v>
      </c>
      <c r="G3561" t="s">
        <v>18363</v>
      </c>
      <c r="H3561" t="s">
        <v>330</v>
      </c>
      <c r="I3561" s="1">
        <v>17613</v>
      </c>
      <c r="J3561" t="s">
        <v>18364</v>
      </c>
      <c r="K3561" t="s">
        <v>18365</v>
      </c>
      <c r="L3561">
        <v>19293</v>
      </c>
      <c r="M3561" t="s">
        <v>330</v>
      </c>
      <c r="N3561" s="1">
        <v>44795</v>
      </c>
      <c r="O3561" s="1">
        <v>44799</v>
      </c>
      <c r="P3561">
        <v>42</v>
      </c>
      <c r="Q3561">
        <v>2</v>
      </c>
      <c r="R3561" t="s">
        <v>40</v>
      </c>
      <c r="S3561">
        <v>2</v>
      </c>
      <c r="T3561">
        <v>0</v>
      </c>
      <c r="U3561">
        <v>4</v>
      </c>
      <c r="V3561">
        <v>820</v>
      </c>
      <c r="W3561" t="s">
        <v>41</v>
      </c>
      <c r="X3561" t="s">
        <v>18366</v>
      </c>
      <c r="Y3561" t="s">
        <v>6</v>
      </c>
      <c r="Z3561" s="1">
        <v>44773</v>
      </c>
      <c r="AA3561" s="2">
        <v>0.11078703703703703</v>
      </c>
      <c r="AB3561" s="2">
        <v>0.57660879629629636</v>
      </c>
      <c r="AC3561" t="s">
        <v>44</v>
      </c>
      <c r="AD3561" t="s">
        <v>44</v>
      </c>
      <c r="AE3561" t="s">
        <v>45</v>
      </c>
      <c r="AF3561">
        <v>205</v>
      </c>
    </row>
    <row r="3562" spans="1:32">
      <c r="A3562">
        <v>5664</v>
      </c>
      <c r="B3562">
        <v>4764</v>
      </c>
      <c r="C3562" t="s">
        <v>1208</v>
      </c>
      <c r="D3562" t="s">
        <v>5755</v>
      </c>
      <c r="E3562" t="s">
        <v>48</v>
      </c>
      <c r="F3562" t="s">
        <v>18367</v>
      </c>
      <c r="G3562" t="s">
        <v>18368</v>
      </c>
      <c r="H3562" t="s">
        <v>60</v>
      </c>
      <c r="I3562" s="1">
        <v>23212</v>
      </c>
      <c r="J3562" t="s">
        <v>18369</v>
      </c>
      <c r="K3562" t="s">
        <v>10586</v>
      </c>
      <c r="L3562">
        <v>37871</v>
      </c>
      <c r="M3562" t="s">
        <v>60</v>
      </c>
      <c r="N3562" s="1">
        <v>44576</v>
      </c>
      <c r="O3562" s="1">
        <v>44577</v>
      </c>
      <c r="P3562">
        <v>44</v>
      </c>
      <c r="Q3562">
        <v>2</v>
      </c>
      <c r="R3562" t="s">
        <v>63</v>
      </c>
      <c r="S3562">
        <v>3</v>
      </c>
      <c r="T3562">
        <v>1</v>
      </c>
      <c r="U3562">
        <v>1</v>
      </c>
      <c r="V3562">
        <v>89</v>
      </c>
      <c r="W3562" t="s">
        <v>54</v>
      </c>
      <c r="X3562" t="s">
        <v>18370</v>
      </c>
      <c r="Y3562" t="s">
        <v>43</v>
      </c>
      <c r="Z3562" s="1">
        <v>44566</v>
      </c>
      <c r="AA3562" s="2">
        <v>0.58156249999999998</v>
      </c>
      <c r="AB3562" s="2">
        <v>0.45604166666666668</v>
      </c>
      <c r="AC3562" t="s">
        <v>44</v>
      </c>
      <c r="AD3562" t="s">
        <v>44</v>
      </c>
      <c r="AE3562" t="s">
        <v>44</v>
      </c>
      <c r="AF3562">
        <v>89</v>
      </c>
    </row>
    <row r="3563" spans="1:32">
      <c r="A3563">
        <v>5665</v>
      </c>
      <c r="B3563">
        <v>4765</v>
      </c>
      <c r="C3563" t="s">
        <v>236</v>
      </c>
      <c r="D3563" t="s">
        <v>1404</v>
      </c>
      <c r="E3563" t="s">
        <v>48</v>
      </c>
      <c r="F3563" t="s">
        <v>18371</v>
      </c>
      <c r="G3563" t="s">
        <v>18372</v>
      </c>
      <c r="H3563" t="s">
        <v>115</v>
      </c>
      <c r="I3563" s="1">
        <v>17516</v>
      </c>
      <c r="J3563" t="s">
        <v>18373</v>
      </c>
      <c r="K3563" t="s">
        <v>18374</v>
      </c>
      <c r="L3563">
        <v>36960</v>
      </c>
      <c r="M3563" t="s">
        <v>115</v>
      </c>
      <c r="N3563" s="1">
        <v>44799</v>
      </c>
      <c r="O3563" s="1">
        <v>44803</v>
      </c>
      <c r="P3563">
        <v>59</v>
      </c>
      <c r="Q3563">
        <v>3</v>
      </c>
      <c r="R3563" t="s">
        <v>63</v>
      </c>
      <c r="S3563">
        <v>3</v>
      </c>
      <c r="T3563">
        <v>2</v>
      </c>
      <c r="U3563">
        <v>4</v>
      </c>
      <c r="V3563">
        <v>332</v>
      </c>
      <c r="W3563" t="s">
        <v>41</v>
      </c>
      <c r="X3563" t="s">
        <v>18375</v>
      </c>
      <c r="Y3563" t="s">
        <v>43</v>
      </c>
      <c r="Z3563" s="1">
        <v>44781</v>
      </c>
      <c r="AA3563" s="2">
        <v>0.19873842592592594</v>
      </c>
      <c r="AB3563" s="2">
        <v>0.70512731481481483</v>
      </c>
      <c r="AC3563" t="s">
        <v>45</v>
      </c>
      <c r="AD3563" t="s">
        <v>45</v>
      </c>
      <c r="AE3563" t="s">
        <v>44</v>
      </c>
      <c r="AF3563">
        <v>83</v>
      </c>
    </row>
    <row r="3564" spans="1:32">
      <c r="A3564">
        <v>5666</v>
      </c>
      <c r="B3564">
        <v>4766</v>
      </c>
      <c r="C3564" t="s">
        <v>1392</v>
      </c>
      <c r="D3564" t="s">
        <v>4275</v>
      </c>
      <c r="E3564" t="s">
        <v>34</v>
      </c>
      <c r="F3564" t="s">
        <v>18376</v>
      </c>
      <c r="G3564" t="s">
        <v>18377</v>
      </c>
      <c r="H3564" t="s">
        <v>418</v>
      </c>
      <c r="I3564" s="1">
        <v>37337</v>
      </c>
      <c r="J3564" t="s">
        <v>18378</v>
      </c>
      <c r="K3564" t="s">
        <v>18379</v>
      </c>
      <c r="L3564">
        <v>75158</v>
      </c>
      <c r="M3564" t="s">
        <v>418</v>
      </c>
      <c r="N3564" s="1">
        <v>44741</v>
      </c>
      <c r="O3564" s="1">
        <v>44746</v>
      </c>
      <c r="P3564">
        <v>58</v>
      </c>
      <c r="Q3564">
        <v>3</v>
      </c>
      <c r="R3564" t="s">
        <v>53</v>
      </c>
      <c r="S3564">
        <v>4</v>
      </c>
      <c r="T3564">
        <v>2</v>
      </c>
      <c r="U3564">
        <v>5</v>
      </c>
      <c r="V3564">
        <v>690</v>
      </c>
      <c r="W3564" t="s">
        <v>54</v>
      </c>
      <c r="X3564" t="s">
        <v>18380</v>
      </c>
      <c r="Y3564" t="s">
        <v>65</v>
      </c>
      <c r="Z3564" s="1">
        <v>44718</v>
      </c>
      <c r="AA3564" s="2">
        <v>0.18144675925925927</v>
      </c>
      <c r="AB3564" s="2">
        <v>0.75607638888888884</v>
      </c>
      <c r="AC3564" t="s">
        <v>45</v>
      </c>
      <c r="AD3564" t="s">
        <v>45</v>
      </c>
      <c r="AE3564" t="s">
        <v>44</v>
      </c>
      <c r="AF3564">
        <v>138</v>
      </c>
    </row>
    <row r="3565" spans="1:32">
      <c r="A3565">
        <v>5667</v>
      </c>
      <c r="B3565">
        <v>4767</v>
      </c>
      <c r="C3565" t="s">
        <v>326</v>
      </c>
      <c r="D3565" t="s">
        <v>3066</v>
      </c>
      <c r="E3565" t="s">
        <v>34</v>
      </c>
      <c r="F3565" t="s">
        <v>18381</v>
      </c>
      <c r="G3565" t="s">
        <v>18382</v>
      </c>
      <c r="H3565" t="s">
        <v>280</v>
      </c>
      <c r="I3565" s="1">
        <v>25862</v>
      </c>
      <c r="J3565" t="s">
        <v>18383</v>
      </c>
      <c r="K3565" t="s">
        <v>18384</v>
      </c>
      <c r="L3565">
        <v>13568</v>
      </c>
      <c r="M3565" t="s">
        <v>280</v>
      </c>
      <c r="N3565" s="1">
        <v>44695</v>
      </c>
      <c r="O3565" s="1">
        <v>44699</v>
      </c>
      <c r="P3565">
        <v>4</v>
      </c>
      <c r="Q3565">
        <v>1</v>
      </c>
      <c r="R3565" t="s">
        <v>53</v>
      </c>
      <c r="S3565">
        <v>2</v>
      </c>
      <c r="T3565">
        <v>2</v>
      </c>
      <c r="U3565">
        <v>4</v>
      </c>
      <c r="V3565">
        <v>496</v>
      </c>
      <c r="W3565" t="s">
        <v>41</v>
      </c>
      <c r="X3565" t="s">
        <v>18385</v>
      </c>
      <c r="Y3565" t="s">
        <v>81</v>
      </c>
      <c r="Z3565" s="1">
        <v>44662</v>
      </c>
      <c r="AA3565" s="2">
        <v>0.44037037037037036</v>
      </c>
      <c r="AB3565" s="2">
        <v>0.86836805555555552</v>
      </c>
      <c r="AC3565" t="s">
        <v>44</v>
      </c>
      <c r="AD3565" t="s">
        <v>44</v>
      </c>
      <c r="AE3565" t="s">
        <v>45</v>
      </c>
      <c r="AF3565">
        <v>124</v>
      </c>
    </row>
    <row r="3566" spans="1:32">
      <c r="A3566">
        <v>5668</v>
      </c>
      <c r="B3566">
        <v>4768</v>
      </c>
      <c r="C3566" t="s">
        <v>75</v>
      </c>
      <c r="D3566" t="s">
        <v>5842</v>
      </c>
      <c r="E3566" t="s">
        <v>34</v>
      </c>
      <c r="F3566" t="s">
        <v>18386</v>
      </c>
      <c r="G3566" t="s">
        <v>18387</v>
      </c>
      <c r="H3566" t="s">
        <v>280</v>
      </c>
      <c r="I3566" s="1">
        <v>29733</v>
      </c>
      <c r="J3566" t="s">
        <v>18388</v>
      </c>
      <c r="K3566" t="s">
        <v>18389</v>
      </c>
      <c r="L3566">
        <v>34224</v>
      </c>
      <c r="M3566" t="s">
        <v>280</v>
      </c>
      <c r="N3566" s="1">
        <v>44917</v>
      </c>
      <c r="O3566" s="1">
        <v>44922</v>
      </c>
      <c r="P3566">
        <v>62</v>
      </c>
      <c r="Q3566">
        <v>3</v>
      </c>
      <c r="R3566" t="s">
        <v>63</v>
      </c>
      <c r="S3566">
        <v>2</v>
      </c>
      <c r="T3566">
        <v>2</v>
      </c>
      <c r="U3566">
        <v>5</v>
      </c>
      <c r="V3566">
        <v>360</v>
      </c>
      <c r="W3566" t="s">
        <v>41</v>
      </c>
      <c r="X3566" t="s">
        <v>18390</v>
      </c>
      <c r="Y3566" t="s">
        <v>65</v>
      </c>
      <c r="Z3566" s="1">
        <v>44889</v>
      </c>
      <c r="AA3566" s="2">
        <v>0.33590277777777783</v>
      </c>
      <c r="AB3566" s="2">
        <v>0.17600694444444445</v>
      </c>
      <c r="AC3566" t="s">
        <v>44</v>
      </c>
      <c r="AD3566" t="s">
        <v>45</v>
      </c>
      <c r="AE3566" t="s">
        <v>45</v>
      </c>
      <c r="AF3566">
        <v>72</v>
      </c>
    </row>
    <row r="3567" spans="1:32">
      <c r="A3567">
        <v>5673</v>
      </c>
      <c r="B3567">
        <v>4773</v>
      </c>
      <c r="C3567" t="s">
        <v>1913</v>
      </c>
      <c r="D3567" t="s">
        <v>4251</v>
      </c>
      <c r="E3567" t="s">
        <v>34</v>
      </c>
      <c r="F3567" t="s">
        <v>18391</v>
      </c>
      <c r="G3567" t="s">
        <v>18392</v>
      </c>
      <c r="H3567" t="s">
        <v>179</v>
      </c>
      <c r="I3567" s="1">
        <v>18941</v>
      </c>
      <c r="J3567" t="s">
        <v>18393</v>
      </c>
      <c r="K3567" t="s">
        <v>7024</v>
      </c>
      <c r="L3567">
        <v>19337</v>
      </c>
      <c r="M3567" t="s">
        <v>179</v>
      </c>
      <c r="N3567" s="1">
        <v>44819</v>
      </c>
      <c r="O3567" s="1">
        <v>44822</v>
      </c>
      <c r="P3567">
        <v>33</v>
      </c>
      <c r="Q3567">
        <v>2</v>
      </c>
      <c r="R3567" t="s">
        <v>40</v>
      </c>
      <c r="S3567">
        <v>4</v>
      </c>
      <c r="T3567">
        <v>0</v>
      </c>
      <c r="U3567">
        <v>3</v>
      </c>
      <c r="V3567">
        <v>687</v>
      </c>
      <c r="W3567" t="s">
        <v>54</v>
      </c>
      <c r="X3567" t="s">
        <v>18394</v>
      </c>
      <c r="Y3567" t="s">
        <v>81</v>
      </c>
      <c r="Z3567" s="1">
        <v>44789</v>
      </c>
      <c r="AA3567" s="2">
        <v>0.98643518518518514</v>
      </c>
      <c r="AB3567" s="2">
        <v>0.30760416666666668</v>
      </c>
      <c r="AC3567" t="s">
        <v>45</v>
      </c>
      <c r="AD3567" t="s">
        <v>45</v>
      </c>
      <c r="AE3567" t="s">
        <v>44</v>
      </c>
      <c r="AF3567">
        <v>229</v>
      </c>
    </row>
    <row r="3568" spans="1:32">
      <c r="A3568">
        <v>5674</v>
      </c>
      <c r="B3568">
        <v>4774</v>
      </c>
      <c r="C3568" t="s">
        <v>702</v>
      </c>
      <c r="D3568" t="s">
        <v>2587</v>
      </c>
      <c r="E3568" t="s">
        <v>34</v>
      </c>
      <c r="F3568" t="s">
        <v>18395</v>
      </c>
      <c r="G3568" t="s">
        <v>18396</v>
      </c>
      <c r="H3568" t="s">
        <v>77</v>
      </c>
      <c r="I3568" s="1">
        <v>36337</v>
      </c>
      <c r="J3568" t="s">
        <v>18397</v>
      </c>
      <c r="K3568" t="s">
        <v>808</v>
      </c>
      <c r="L3568">
        <v>52649</v>
      </c>
      <c r="M3568" t="s">
        <v>77</v>
      </c>
      <c r="N3568" s="1">
        <v>44888</v>
      </c>
      <c r="O3568" s="1">
        <v>44891</v>
      </c>
      <c r="P3568">
        <v>93</v>
      </c>
      <c r="Q3568">
        <v>4</v>
      </c>
      <c r="R3568" t="s">
        <v>40</v>
      </c>
      <c r="S3568">
        <v>1</v>
      </c>
      <c r="T3568">
        <v>2</v>
      </c>
      <c r="U3568">
        <v>3</v>
      </c>
      <c r="V3568">
        <v>669</v>
      </c>
      <c r="W3568" t="s">
        <v>54</v>
      </c>
      <c r="X3568" t="s">
        <v>18398</v>
      </c>
      <c r="Y3568" t="s">
        <v>65</v>
      </c>
      <c r="Z3568" s="1">
        <v>44851</v>
      </c>
      <c r="AA3568" s="2">
        <v>0.9094444444444445</v>
      </c>
      <c r="AB3568" s="2">
        <v>0.26763888888888887</v>
      </c>
      <c r="AC3568" t="s">
        <v>44</v>
      </c>
      <c r="AD3568" t="s">
        <v>44</v>
      </c>
      <c r="AE3568" t="s">
        <v>44</v>
      </c>
      <c r="AF3568">
        <v>223</v>
      </c>
    </row>
    <row r="3569" spans="1:32">
      <c r="A3569">
        <v>5675</v>
      </c>
      <c r="B3569">
        <v>4775</v>
      </c>
      <c r="C3569" t="s">
        <v>602</v>
      </c>
      <c r="D3569" t="s">
        <v>83</v>
      </c>
      <c r="E3569" t="s">
        <v>34</v>
      </c>
      <c r="F3569" t="s">
        <v>18399</v>
      </c>
      <c r="G3569" t="s">
        <v>18400</v>
      </c>
      <c r="H3569" t="s">
        <v>330</v>
      </c>
      <c r="I3569" s="1">
        <v>18593</v>
      </c>
      <c r="J3569" t="s">
        <v>18401</v>
      </c>
      <c r="K3569" t="s">
        <v>18402</v>
      </c>
      <c r="L3569">
        <v>34098</v>
      </c>
      <c r="M3569" t="s">
        <v>330</v>
      </c>
      <c r="N3569" s="1">
        <v>44722</v>
      </c>
      <c r="O3569" s="1">
        <v>44724</v>
      </c>
      <c r="P3569">
        <v>21</v>
      </c>
      <c r="Q3569">
        <v>1</v>
      </c>
      <c r="R3569" t="s">
        <v>40</v>
      </c>
      <c r="S3569">
        <v>3</v>
      </c>
      <c r="T3569">
        <v>1</v>
      </c>
      <c r="U3569">
        <v>2</v>
      </c>
      <c r="V3569">
        <v>438</v>
      </c>
      <c r="W3569" t="s">
        <v>41</v>
      </c>
      <c r="X3569" t="s">
        <v>18403</v>
      </c>
      <c r="Y3569" t="s">
        <v>81</v>
      </c>
      <c r="Z3569" s="1">
        <v>44710</v>
      </c>
      <c r="AA3569" s="2">
        <v>0.54362268518518519</v>
      </c>
      <c r="AB3569" s="2">
        <v>3.9467592592592592E-3</v>
      </c>
      <c r="AC3569" t="s">
        <v>45</v>
      </c>
      <c r="AD3569" t="s">
        <v>45</v>
      </c>
      <c r="AE3569" t="s">
        <v>45</v>
      </c>
      <c r="AF3569">
        <v>219</v>
      </c>
    </row>
    <row r="3570" spans="1:32">
      <c r="A3570">
        <v>5676</v>
      </c>
      <c r="B3570">
        <v>4776</v>
      </c>
      <c r="C3570" t="s">
        <v>1008</v>
      </c>
      <c r="D3570" t="s">
        <v>977</v>
      </c>
      <c r="E3570" t="s">
        <v>34</v>
      </c>
      <c r="F3570" t="s">
        <v>18404</v>
      </c>
      <c r="G3570" t="s">
        <v>18405</v>
      </c>
      <c r="H3570" t="s">
        <v>50</v>
      </c>
      <c r="I3570" s="1">
        <v>20513</v>
      </c>
      <c r="J3570" t="s">
        <v>18406</v>
      </c>
      <c r="K3570" t="s">
        <v>18407</v>
      </c>
      <c r="L3570">
        <v>11254</v>
      </c>
      <c r="M3570" t="s">
        <v>50</v>
      </c>
      <c r="N3570" s="1">
        <v>44842</v>
      </c>
      <c r="O3570" s="1">
        <v>44845</v>
      </c>
      <c r="P3570">
        <v>32</v>
      </c>
      <c r="Q3570">
        <v>2</v>
      </c>
      <c r="R3570" t="s">
        <v>63</v>
      </c>
      <c r="S3570">
        <v>2</v>
      </c>
      <c r="T3570">
        <v>2</v>
      </c>
      <c r="U3570">
        <v>3</v>
      </c>
      <c r="V3570">
        <v>225</v>
      </c>
      <c r="W3570" t="s">
        <v>54</v>
      </c>
      <c r="X3570" t="s">
        <v>18408</v>
      </c>
      <c r="Y3570" t="s">
        <v>6</v>
      </c>
      <c r="Z3570" s="1">
        <v>44832</v>
      </c>
      <c r="AA3570" s="2">
        <v>0.20106481481481484</v>
      </c>
      <c r="AB3570" s="2">
        <v>1.9791666666666668E-3</v>
      </c>
      <c r="AC3570" t="s">
        <v>45</v>
      </c>
      <c r="AD3570" t="s">
        <v>44</v>
      </c>
      <c r="AE3570" t="s">
        <v>44</v>
      </c>
      <c r="AF3570">
        <v>75</v>
      </c>
    </row>
    <row r="3571" spans="1:32">
      <c r="A3571">
        <v>5678</v>
      </c>
      <c r="B3571">
        <v>4778</v>
      </c>
      <c r="C3571" t="s">
        <v>1857</v>
      </c>
      <c r="D3571" t="s">
        <v>3461</v>
      </c>
      <c r="E3571" t="s">
        <v>34</v>
      </c>
      <c r="F3571" t="s">
        <v>18409</v>
      </c>
      <c r="G3571" t="s">
        <v>18410</v>
      </c>
      <c r="H3571" t="s">
        <v>171</v>
      </c>
      <c r="I3571" s="1">
        <v>35803</v>
      </c>
      <c r="J3571" t="s">
        <v>18411</v>
      </c>
      <c r="K3571" t="s">
        <v>18412</v>
      </c>
      <c r="L3571">
        <v>77528</v>
      </c>
      <c r="M3571" t="s">
        <v>171</v>
      </c>
      <c r="N3571" s="1">
        <v>44877</v>
      </c>
      <c r="O3571" s="1">
        <v>44880</v>
      </c>
      <c r="P3571">
        <v>25</v>
      </c>
      <c r="Q3571">
        <v>1</v>
      </c>
      <c r="R3571" t="s">
        <v>53</v>
      </c>
      <c r="S3571">
        <v>1</v>
      </c>
      <c r="T3571">
        <v>1</v>
      </c>
      <c r="U3571">
        <v>3</v>
      </c>
      <c r="V3571">
        <v>390</v>
      </c>
      <c r="W3571" t="s">
        <v>54</v>
      </c>
      <c r="X3571" t="s">
        <v>18413</v>
      </c>
      <c r="Y3571" t="s">
        <v>65</v>
      </c>
      <c r="Z3571" s="1">
        <v>44868</v>
      </c>
      <c r="AA3571" s="2">
        <v>0.44258101851851855</v>
      </c>
      <c r="AB3571" s="2">
        <v>0.80252314814814818</v>
      </c>
      <c r="AC3571" t="s">
        <v>45</v>
      </c>
      <c r="AD3571" t="s">
        <v>45</v>
      </c>
      <c r="AE3571" t="s">
        <v>44</v>
      </c>
      <c r="AF3571">
        <v>130</v>
      </c>
    </row>
    <row r="3572" spans="1:32">
      <c r="A3572">
        <v>5679</v>
      </c>
      <c r="B3572">
        <v>4779</v>
      </c>
      <c r="C3572" t="s">
        <v>4434</v>
      </c>
      <c r="D3572" t="s">
        <v>75</v>
      </c>
      <c r="E3572" t="s">
        <v>34</v>
      </c>
      <c r="F3572" t="s">
        <v>18414</v>
      </c>
      <c r="G3572" t="s">
        <v>18415</v>
      </c>
      <c r="H3572" t="s">
        <v>86</v>
      </c>
      <c r="I3572" s="1">
        <v>25118</v>
      </c>
      <c r="J3572" t="s">
        <v>18416</v>
      </c>
      <c r="K3572" t="s">
        <v>18417</v>
      </c>
      <c r="L3572">
        <v>53554</v>
      </c>
      <c r="M3572" t="s">
        <v>86</v>
      </c>
      <c r="N3572" s="1">
        <v>44931</v>
      </c>
      <c r="O3572" s="1">
        <v>44932</v>
      </c>
      <c r="P3572">
        <v>50</v>
      </c>
      <c r="Q3572">
        <v>2</v>
      </c>
      <c r="R3572" t="s">
        <v>63</v>
      </c>
      <c r="S3572">
        <v>2</v>
      </c>
      <c r="T3572">
        <v>2</v>
      </c>
      <c r="U3572">
        <v>1</v>
      </c>
      <c r="V3572">
        <v>64</v>
      </c>
      <c r="W3572" t="s">
        <v>54</v>
      </c>
      <c r="X3572" t="s">
        <v>18418</v>
      </c>
      <c r="Y3572" t="s">
        <v>81</v>
      </c>
      <c r="Z3572" s="1">
        <v>44910</v>
      </c>
      <c r="AA3572" s="2">
        <v>0.51167824074074075</v>
      </c>
      <c r="AB3572" s="2">
        <v>0.72771990740740744</v>
      </c>
      <c r="AC3572" t="s">
        <v>45</v>
      </c>
      <c r="AD3572" t="s">
        <v>45</v>
      </c>
      <c r="AE3572" t="s">
        <v>45</v>
      </c>
      <c r="AF3572">
        <v>64</v>
      </c>
    </row>
    <row r="3573" spans="1:32">
      <c r="A3573">
        <v>5680</v>
      </c>
      <c r="B3573">
        <v>4780</v>
      </c>
      <c r="C3573" t="s">
        <v>881</v>
      </c>
      <c r="D3573" t="s">
        <v>277</v>
      </c>
      <c r="E3573" t="s">
        <v>34</v>
      </c>
      <c r="F3573" t="s">
        <v>18419</v>
      </c>
      <c r="G3573" t="s">
        <v>18420</v>
      </c>
      <c r="H3573" t="s">
        <v>217</v>
      </c>
      <c r="I3573" s="1">
        <v>27368</v>
      </c>
      <c r="J3573" t="s">
        <v>18421</v>
      </c>
      <c r="K3573" t="s">
        <v>2916</v>
      </c>
      <c r="L3573">
        <v>22486</v>
      </c>
      <c r="M3573" t="s">
        <v>217</v>
      </c>
      <c r="N3573" s="1">
        <v>44886</v>
      </c>
      <c r="O3573" s="1">
        <v>44889</v>
      </c>
      <c r="P3573">
        <v>22</v>
      </c>
      <c r="Q3573">
        <v>1</v>
      </c>
      <c r="R3573" t="s">
        <v>53</v>
      </c>
      <c r="S3573">
        <v>3</v>
      </c>
      <c r="T3573">
        <v>1</v>
      </c>
      <c r="U3573">
        <v>3</v>
      </c>
      <c r="V3573">
        <v>405</v>
      </c>
      <c r="W3573" t="s">
        <v>54</v>
      </c>
      <c r="X3573" t="s">
        <v>18422</v>
      </c>
      <c r="Y3573" t="s">
        <v>65</v>
      </c>
      <c r="Z3573" s="1">
        <v>44865</v>
      </c>
      <c r="AA3573" s="2">
        <v>0.72236111111111112</v>
      </c>
      <c r="AB3573" s="2">
        <v>0.26133101851851853</v>
      </c>
      <c r="AC3573" t="s">
        <v>44</v>
      </c>
      <c r="AD3573" t="s">
        <v>44</v>
      </c>
      <c r="AE3573" t="s">
        <v>44</v>
      </c>
      <c r="AF3573">
        <v>135</v>
      </c>
    </row>
    <row r="3574" spans="1:32">
      <c r="A3574">
        <v>5681</v>
      </c>
      <c r="B3574">
        <v>4781</v>
      </c>
      <c r="C3574" t="s">
        <v>1050</v>
      </c>
      <c r="D3574" t="s">
        <v>5779</v>
      </c>
      <c r="E3574" t="s">
        <v>34</v>
      </c>
      <c r="F3574" t="s">
        <v>18423</v>
      </c>
      <c r="G3574" t="s">
        <v>18424</v>
      </c>
      <c r="H3574" t="s">
        <v>171</v>
      </c>
      <c r="I3574" s="1">
        <v>24326</v>
      </c>
      <c r="J3574" t="s">
        <v>18425</v>
      </c>
      <c r="K3574" t="s">
        <v>1291</v>
      </c>
      <c r="L3574">
        <v>34322</v>
      </c>
      <c r="M3574" t="s">
        <v>171</v>
      </c>
      <c r="N3574" s="1">
        <v>44913</v>
      </c>
      <c r="O3574" s="1">
        <v>44916</v>
      </c>
      <c r="P3574">
        <v>22</v>
      </c>
      <c r="Q3574">
        <v>1</v>
      </c>
      <c r="R3574" t="s">
        <v>53</v>
      </c>
      <c r="S3574">
        <v>1</v>
      </c>
      <c r="T3574">
        <v>2</v>
      </c>
      <c r="U3574">
        <v>3</v>
      </c>
      <c r="V3574">
        <v>393</v>
      </c>
      <c r="W3574" t="s">
        <v>54</v>
      </c>
      <c r="X3574" t="s">
        <v>18426</v>
      </c>
      <c r="Y3574" t="s">
        <v>6</v>
      </c>
      <c r="Z3574" s="1">
        <v>44897</v>
      </c>
      <c r="AA3574" s="2">
        <v>0.83468749999999992</v>
      </c>
      <c r="AB3574" s="2">
        <v>0.66873842592592592</v>
      </c>
      <c r="AC3574" t="s">
        <v>45</v>
      </c>
      <c r="AD3574" t="s">
        <v>44</v>
      </c>
      <c r="AE3574" t="s">
        <v>44</v>
      </c>
      <c r="AF3574">
        <v>131</v>
      </c>
    </row>
    <row r="3575" spans="1:32">
      <c r="A3575">
        <v>5683</v>
      </c>
      <c r="B3575">
        <v>4783</v>
      </c>
      <c r="C3575" t="s">
        <v>571</v>
      </c>
      <c r="D3575" t="s">
        <v>2369</v>
      </c>
      <c r="E3575" t="s">
        <v>34</v>
      </c>
      <c r="F3575" t="s">
        <v>18427</v>
      </c>
      <c r="G3575">
        <f>1-474-997-1636</f>
        <v>-3106</v>
      </c>
      <c r="H3575" t="s">
        <v>115</v>
      </c>
      <c r="I3575" s="1">
        <v>31782</v>
      </c>
      <c r="J3575" t="s">
        <v>18428</v>
      </c>
      <c r="K3575" t="s">
        <v>18429</v>
      </c>
      <c r="L3575">
        <v>77340</v>
      </c>
      <c r="M3575" t="s">
        <v>115</v>
      </c>
      <c r="N3575" s="1">
        <v>44921</v>
      </c>
      <c r="O3575" s="1">
        <v>44924</v>
      </c>
      <c r="P3575">
        <v>14</v>
      </c>
      <c r="Q3575">
        <v>1</v>
      </c>
      <c r="R3575" t="s">
        <v>63</v>
      </c>
      <c r="S3575">
        <v>2</v>
      </c>
      <c r="T3575">
        <v>2</v>
      </c>
      <c r="U3575">
        <v>3</v>
      </c>
      <c r="V3575">
        <v>201</v>
      </c>
      <c r="W3575" t="s">
        <v>41</v>
      </c>
      <c r="X3575" t="s">
        <v>18430</v>
      </c>
      <c r="Y3575" t="s">
        <v>81</v>
      </c>
      <c r="Z3575" s="1">
        <v>44897</v>
      </c>
      <c r="AA3575" s="2">
        <v>0.12174768518518519</v>
      </c>
      <c r="AB3575" s="2">
        <v>4.0439814814814817E-2</v>
      </c>
      <c r="AC3575" t="s">
        <v>44</v>
      </c>
      <c r="AD3575" t="s">
        <v>44</v>
      </c>
      <c r="AE3575" t="s">
        <v>44</v>
      </c>
      <c r="AF3575">
        <v>67</v>
      </c>
    </row>
    <row r="3576" spans="1:32">
      <c r="A3576">
        <v>5685</v>
      </c>
      <c r="B3576">
        <v>4785</v>
      </c>
      <c r="C3576" t="s">
        <v>18431</v>
      </c>
      <c r="D3576" t="s">
        <v>90</v>
      </c>
      <c r="E3576" t="s">
        <v>34</v>
      </c>
      <c r="F3576" t="s">
        <v>18432</v>
      </c>
      <c r="G3576" t="s">
        <v>18433</v>
      </c>
      <c r="H3576" t="s">
        <v>1442</v>
      </c>
      <c r="I3576" s="1">
        <v>17703</v>
      </c>
      <c r="J3576" t="s">
        <v>18434</v>
      </c>
      <c r="K3576" t="s">
        <v>18435</v>
      </c>
      <c r="L3576">
        <v>92253</v>
      </c>
      <c r="M3576" t="s">
        <v>1442</v>
      </c>
      <c r="N3576" s="1">
        <v>44781</v>
      </c>
      <c r="O3576" s="1">
        <v>44783</v>
      </c>
      <c r="P3576">
        <v>39</v>
      </c>
      <c r="Q3576">
        <v>2</v>
      </c>
      <c r="R3576" t="s">
        <v>40</v>
      </c>
      <c r="S3576">
        <v>1</v>
      </c>
      <c r="T3576">
        <v>1</v>
      </c>
      <c r="U3576">
        <v>2</v>
      </c>
      <c r="V3576">
        <v>436</v>
      </c>
      <c r="W3576" t="s">
        <v>41</v>
      </c>
      <c r="X3576" t="s">
        <v>18436</v>
      </c>
      <c r="Y3576" t="s">
        <v>65</v>
      </c>
      <c r="Z3576" s="1">
        <v>44754</v>
      </c>
      <c r="AA3576" s="2">
        <v>0.32848379629629632</v>
      </c>
      <c r="AB3576" s="2">
        <v>0.31346064814814817</v>
      </c>
      <c r="AC3576" t="s">
        <v>45</v>
      </c>
      <c r="AD3576" t="s">
        <v>45</v>
      </c>
      <c r="AE3576" t="s">
        <v>45</v>
      </c>
      <c r="AF3576">
        <v>218</v>
      </c>
    </row>
    <row r="3577" spans="1:32">
      <c r="A3577">
        <v>5687</v>
      </c>
      <c r="B3577">
        <v>4787</v>
      </c>
      <c r="C3577" t="s">
        <v>1681</v>
      </c>
      <c r="D3577" t="s">
        <v>9025</v>
      </c>
      <c r="E3577" t="s">
        <v>34</v>
      </c>
      <c r="F3577" t="s">
        <v>18437</v>
      </c>
      <c r="G3577" t="s">
        <v>18438</v>
      </c>
      <c r="H3577" t="s">
        <v>171</v>
      </c>
      <c r="I3577" s="1">
        <v>33591</v>
      </c>
      <c r="J3577" t="s">
        <v>18439</v>
      </c>
      <c r="K3577" t="s">
        <v>18440</v>
      </c>
      <c r="L3577">
        <v>42484</v>
      </c>
      <c r="M3577" t="s">
        <v>171</v>
      </c>
      <c r="N3577" s="1">
        <v>44780</v>
      </c>
      <c r="O3577" s="1">
        <v>44784</v>
      </c>
      <c r="P3577">
        <v>74</v>
      </c>
      <c r="Q3577">
        <v>3</v>
      </c>
      <c r="R3577" t="s">
        <v>63</v>
      </c>
      <c r="S3577">
        <v>4</v>
      </c>
      <c r="T3577">
        <v>0</v>
      </c>
      <c r="U3577">
        <v>4</v>
      </c>
      <c r="V3577">
        <v>348</v>
      </c>
      <c r="W3577" t="s">
        <v>41</v>
      </c>
      <c r="X3577" t="s">
        <v>18441</v>
      </c>
      <c r="Y3577" t="s">
        <v>81</v>
      </c>
      <c r="Z3577" s="1">
        <v>44761</v>
      </c>
      <c r="AA3577" s="2">
        <v>0.69214120370370369</v>
      </c>
      <c r="AB3577" s="2">
        <v>0.73982638888888896</v>
      </c>
      <c r="AC3577" t="s">
        <v>44</v>
      </c>
      <c r="AD3577" t="s">
        <v>44</v>
      </c>
      <c r="AE3577" t="s">
        <v>45</v>
      </c>
      <c r="AF3577">
        <v>87</v>
      </c>
    </row>
    <row r="3578" spans="1:32">
      <c r="A3578">
        <v>5689</v>
      </c>
      <c r="B3578">
        <v>4789</v>
      </c>
      <c r="C3578" t="s">
        <v>354</v>
      </c>
      <c r="D3578" t="s">
        <v>441</v>
      </c>
      <c r="E3578" t="s">
        <v>34</v>
      </c>
      <c r="F3578" t="s">
        <v>18442</v>
      </c>
      <c r="G3578" t="s">
        <v>18443</v>
      </c>
      <c r="H3578" t="s">
        <v>280</v>
      </c>
      <c r="I3578" s="1">
        <v>30167</v>
      </c>
      <c r="J3578" t="s">
        <v>18444</v>
      </c>
      <c r="K3578" t="s">
        <v>18445</v>
      </c>
      <c r="L3578">
        <v>64371</v>
      </c>
      <c r="M3578" t="s">
        <v>280</v>
      </c>
      <c r="N3578" s="1">
        <v>44942</v>
      </c>
      <c r="O3578" s="1">
        <v>44943</v>
      </c>
      <c r="P3578">
        <v>78</v>
      </c>
      <c r="Q3578">
        <v>4</v>
      </c>
      <c r="R3578" t="s">
        <v>40</v>
      </c>
      <c r="S3578">
        <v>4</v>
      </c>
      <c r="T3578">
        <v>1</v>
      </c>
      <c r="U3578">
        <v>1</v>
      </c>
      <c r="V3578">
        <v>250</v>
      </c>
      <c r="W3578" t="s">
        <v>41</v>
      </c>
      <c r="X3578" t="s">
        <v>18446</v>
      </c>
      <c r="Y3578" t="s">
        <v>81</v>
      </c>
      <c r="Z3578" s="1">
        <v>44911</v>
      </c>
      <c r="AA3578" s="2">
        <v>0.6509490740740741</v>
      </c>
      <c r="AB3578" s="2">
        <v>0.65184027777777775</v>
      </c>
      <c r="AC3578" t="s">
        <v>44</v>
      </c>
      <c r="AD3578" t="s">
        <v>44</v>
      </c>
      <c r="AE3578" t="s">
        <v>44</v>
      </c>
      <c r="AF3578">
        <v>250</v>
      </c>
    </row>
    <row r="3579" spans="1:32">
      <c r="A3579">
        <v>5691</v>
      </c>
      <c r="B3579">
        <v>4791</v>
      </c>
      <c r="C3579" t="s">
        <v>1139</v>
      </c>
      <c r="D3579" t="s">
        <v>454</v>
      </c>
      <c r="E3579" t="s">
        <v>34</v>
      </c>
      <c r="F3579" t="s">
        <v>18447</v>
      </c>
      <c r="G3579" t="s">
        <v>18448</v>
      </c>
      <c r="H3579" t="s">
        <v>70</v>
      </c>
      <c r="I3579" s="1">
        <v>18418</v>
      </c>
      <c r="J3579" t="s">
        <v>18449</v>
      </c>
      <c r="K3579" t="s">
        <v>18450</v>
      </c>
      <c r="L3579">
        <v>46041</v>
      </c>
      <c r="M3579" t="s">
        <v>70</v>
      </c>
      <c r="N3579" s="1">
        <v>44924</v>
      </c>
      <c r="O3579" s="1">
        <v>44928</v>
      </c>
      <c r="P3579">
        <v>70</v>
      </c>
      <c r="Q3579">
        <v>3</v>
      </c>
      <c r="R3579" t="s">
        <v>53</v>
      </c>
      <c r="S3579">
        <v>1</v>
      </c>
      <c r="T3579">
        <v>1</v>
      </c>
      <c r="U3579">
        <v>4</v>
      </c>
      <c r="V3579">
        <v>484</v>
      </c>
      <c r="W3579" t="s">
        <v>54</v>
      </c>
      <c r="X3579" t="s">
        <v>18451</v>
      </c>
      <c r="Y3579" t="s">
        <v>65</v>
      </c>
      <c r="Z3579" s="1">
        <v>44886</v>
      </c>
      <c r="AA3579" s="2">
        <v>0.27094907407407409</v>
      </c>
      <c r="AB3579" s="2">
        <v>0.8793981481481481</v>
      </c>
      <c r="AC3579" t="s">
        <v>45</v>
      </c>
      <c r="AD3579" t="s">
        <v>45</v>
      </c>
      <c r="AE3579" t="s">
        <v>44</v>
      </c>
      <c r="AF3579">
        <v>121</v>
      </c>
    </row>
    <row r="3580" spans="1:32">
      <c r="A3580">
        <v>5692</v>
      </c>
      <c r="B3580">
        <v>4792</v>
      </c>
      <c r="C3580" t="s">
        <v>13259</v>
      </c>
      <c r="D3580" t="s">
        <v>553</v>
      </c>
      <c r="E3580" t="s">
        <v>48</v>
      </c>
      <c r="F3580" t="s">
        <v>18452</v>
      </c>
      <c r="G3580" t="s">
        <v>18453</v>
      </c>
      <c r="H3580" t="s">
        <v>50</v>
      </c>
      <c r="I3580" s="1">
        <v>33890</v>
      </c>
      <c r="J3580" t="s">
        <v>18454</v>
      </c>
      <c r="K3580" t="s">
        <v>18455</v>
      </c>
      <c r="L3580">
        <v>15108</v>
      </c>
      <c r="M3580" t="s">
        <v>50</v>
      </c>
      <c r="N3580" s="1">
        <v>44890</v>
      </c>
      <c r="O3580" s="1">
        <v>44891</v>
      </c>
      <c r="P3580">
        <v>12</v>
      </c>
      <c r="Q3580">
        <v>1</v>
      </c>
      <c r="R3580" t="s">
        <v>40</v>
      </c>
      <c r="S3580">
        <v>2</v>
      </c>
      <c r="T3580">
        <v>0</v>
      </c>
      <c r="U3580">
        <v>1</v>
      </c>
      <c r="V3580">
        <v>228</v>
      </c>
      <c r="W3580" t="s">
        <v>54</v>
      </c>
      <c r="X3580" t="s">
        <v>18456</v>
      </c>
      <c r="Y3580" t="s">
        <v>43</v>
      </c>
      <c r="Z3580" s="1">
        <v>44880</v>
      </c>
      <c r="AA3580" s="2">
        <v>0.41086805555555556</v>
      </c>
      <c r="AB3580" s="2">
        <v>0.65133101851851849</v>
      </c>
      <c r="AC3580" t="s">
        <v>44</v>
      </c>
      <c r="AD3580" t="s">
        <v>44</v>
      </c>
      <c r="AE3580" t="s">
        <v>44</v>
      </c>
      <c r="AF3580">
        <v>228</v>
      </c>
    </row>
    <row r="3581" spans="1:32">
      <c r="A3581">
        <v>5693</v>
      </c>
      <c r="B3581">
        <v>4793</v>
      </c>
      <c r="C3581" t="s">
        <v>18457</v>
      </c>
      <c r="D3581" t="s">
        <v>2593</v>
      </c>
      <c r="E3581" t="s">
        <v>34</v>
      </c>
      <c r="F3581" t="s">
        <v>18458</v>
      </c>
      <c r="G3581" t="s">
        <v>18459</v>
      </c>
      <c r="H3581" t="s">
        <v>692</v>
      </c>
      <c r="I3581" s="1">
        <v>22514</v>
      </c>
      <c r="J3581" t="s">
        <v>18460</v>
      </c>
      <c r="K3581" t="s">
        <v>18461</v>
      </c>
      <c r="L3581">
        <v>29528</v>
      </c>
      <c r="M3581" t="s">
        <v>692</v>
      </c>
      <c r="N3581" s="1">
        <v>44713</v>
      </c>
      <c r="O3581" s="1">
        <v>44714</v>
      </c>
      <c r="P3581">
        <v>5</v>
      </c>
      <c r="Q3581">
        <v>1</v>
      </c>
      <c r="R3581" t="s">
        <v>63</v>
      </c>
      <c r="S3581">
        <v>3</v>
      </c>
      <c r="T3581">
        <v>0</v>
      </c>
      <c r="U3581">
        <v>1</v>
      </c>
      <c r="V3581">
        <v>90</v>
      </c>
      <c r="W3581" t="s">
        <v>54</v>
      </c>
      <c r="X3581" t="s">
        <v>18462</v>
      </c>
      <c r="Y3581" t="s">
        <v>43</v>
      </c>
      <c r="Z3581" s="1">
        <v>44685</v>
      </c>
      <c r="AA3581" s="2">
        <v>0.39378472222222222</v>
      </c>
      <c r="AB3581" s="2">
        <v>0.29135416666666664</v>
      </c>
      <c r="AC3581" t="s">
        <v>45</v>
      </c>
      <c r="AD3581" t="s">
        <v>45</v>
      </c>
      <c r="AE3581" t="s">
        <v>45</v>
      </c>
      <c r="AF3581">
        <v>90</v>
      </c>
    </row>
    <row r="3582" spans="1:32">
      <c r="A3582">
        <v>5694</v>
      </c>
      <c r="B3582">
        <v>4794</v>
      </c>
      <c r="C3582" t="s">
        <v>32</v>
      </c>
      <c r="D3582" t="s">
        <v>696</v>
      </c>
      <c r="E3582" t="s">
        <v>48</v>
      </c>
      <c r="F3582" t="s">
        <v>18463</v>
      </c>
      <c r="G3582">
        <v>3487179948</v>
      </c>
      <c r="H3582" t="s">
        <v>941</v>
      </c>
      <c r="I3582" s="1">
        <v>38021</v>
      </c>
      <c r="J3582" t="s">
        <v>18464</v>
      </c>
      <c r="K3582" t="s">
        <v>5009</v>
      </c>
      <c r="L3582">
        <v>67189</v>
      </c>
      <c r="M3582" t="s">
        <v>941</v>
      </c>
      <c r="N3582" s="1">
        <v>44726</v>
      </c>
      <c r="O3582" s="1">
        <v>44727</v>
      </c>
      <c r="P3582">
        <v>54</v>
      </c>
      <c r="Q3582">
        <v>3</v>
      </c>
      <c r="R3582" t="s">
        <v>40</v>
      </c>
      <c r="S3582">
        <v>4</v>
      </c>
      <c r="T3582">
        <v>0</v>
      </c>
      <c r="U3582">
        <v>1</v>
      </c>
      <c r="V3582">
        <v>228</v>
      </c>
      <c r="W3582" t="s">
        <v>54</v>
      </c>
      <c r="X3582" t="s">
        <v>18465</v>
      </c>
      <c r="Y3582" t="s">
        <v>65</v>
      </c>
      <c r="Z3582" s="1">
        <v>44714</v>
      </c>
      <c r="AA3582" s="2">
        <v>0.6471527777777778</v>
      </c>
      <c r="AB3582" s="2">
        <v>0.89438657407407407</v>
      </c>
      <c r="AC3582" t="s">
        <v>45</v>
      </c>
      <c r="AD3582" t="s">
        <v>44</v>
      </c>
      <c r="AE3582" t="s">
        <v>44</v>
      </c>
      <c r="AF3582">
        <v>228</v>
      </c>
    </row>
    <row r="3583" spans="1:32">
      <c r="A3583">
        <v>5696</v>
      </c>
      <c r="B3583">
        <v>4796</v>
      </c>
      <c r="C3583" t="s">
        <v>6440</v>
      </c>
      <c r="D3583" t="s">
        <v>977</v>
      </c>
      <c r="E3583" t="s">
        <v>48</v>
      </c>
      <c r="F3583" t="s">
        <v>18466</v>
      </c>
      <c r="G3583" t="s">
        <v>18467</v>
      </c>
      <c r="H3583" t="s">
        <v>725</v>
      </c>
      <c r="I3583" s="1">
        <v>31328</v>
      </c>
      <c r="J3583" t="s">
        <v>18468</v>
      </c>
      <c r="K3583" t="s">
        <v>2910</v>
      </c>
      <c r="L3583">
        <v>54451</v>
      </c>
      <c r="M3583" t="s">
        <v>725</v>
      </c>
      <c r="N3583" s="1">
        <v>44878</v>
      </c>
      <c r="O3583" s="1">
        <v>44880</v>
      </c>
      <c r="P3583">
        <v>73</v>
      </c>
      <c r="Q3583">
        <v>3</v>
      </c>
      <c r="R3583" t="s">
        <v>53</v>
      </c>
      <c r="S3583">
        <v>2</v>
      </c>
      <c r="T3583">
        <v>1</v>
      </c>
      <c r="U3583">
        <v>2</v>
      </c>
      <c r="V3583">
        <v>272</v>
      </c>
      <c r="W3583" t="s">
        <v>54</v>
      </c>
      <c r="X3583" t="s">
        <v>18469</v>
      </c>
      <c r="Y3583" t="s">
        <v>65</v>
      </c>
      <c r="Z3583" s="1">
        <v>44840</v>
      </c>
      <c r="AA3583" s="2">
        <v>0.86782407407407414</v>
      </c>
      <c r="AB3583" s="2">
        <v>0.34962962962962968</v>
      </c>
      <c r="AC3583" t="s">
        <v>45</v>
      </c>
      <c r="AD3583" t="s">
        <v>45</v>
      </c>
      <c r="AE3583" t="s">
        <v>44</v>
      </c>
      <c r="AF3583">
        <v>136</v>
      </c>
    </row>
    <row r="3584" spans="1:32">
      <c r="A3584">
        <v>5697</v>
      </c>
      <c r="B3584">
        <v>4797</v>
      </c>
      <c r="C3584" t="s">
        <v>347</v>
      </c>
      <c r="D3584" t="s">
        <v>5513</v>
      </c>
      <c r="E3584" t="s">
        <v>48</v>
      </c>
      <c r="F3584" t="s">
        <v>18470</v>
      </c>
      <c r="G3584" t="s">
        <v>18471</v>
      </c>
      <c r="H3584" t="s">
        <v>171</v>
      </c>
      <c r="I3584" s="1">
        <v>28687</v>
      </c>
      <c r="J3584" t="s">
        <v>18472</v>
      </c>
      <c r="K3584" t="s">
        <v>18473</v>
      </c>
      <c r="L3584">
        <v>10676</v>
      </c>
      <c r="M3584" t="s">
        <v>171</v>
      </c>
      <c r="N3584" s="1">
        <v>44831</v>
      </c>
      <c r="O3584" s="1">
        <v>44833</v>
      </c>
      <c r="P3584">
        <v>100</v>
      </c>
      <c r="Q3584">
        <v>4</v>
      </c>
      <c r="R3584" t="s">
        <v>53</v>
      </c>
      <c r="S3584">
        <v>2</v>
      </c>
      <c r="T3584">
        <v>2</v>
      </c>
      <c r="U3584">
        <v>2</v>
      </c>
      <c r="V3584">
        <v>274</v>
      </c>
      <c r="W3584" t="s">
        <v>41</v>
      </c>
      <c r="X3584" t="s">
        <v>18474</v>
      </c>
      <c r="Y3584" t="s">
        <v>6</v>
      </c>
      <c r="Z3584" s="1">
        <v>44798</v>
      </c>
      <c r="AA3584" s="2">
        <v>0.70925925925925926</v>
      </c>
      <c r="AB3584" s="2">
        <v>0.7077430555555555</v>
      </c>
      <c r="AC3584" t="s">
        <v>44</v>
      </c>
      <c r="AD3584" t="s">
        <v>45</v>
      </c>
      <c r="AE3584" t="s">
        <v>44</v>
      </c>
      <c r="AF3584">
        <v>137</v>
      </c>
    </row>
    <row r="3585" spans="1:32">
      <c r="A3585">
        <v>5698</v>
      </c>
      <c r="B3585">
        <v>4798</v>
      </c>
      <c r="C3585" t="s">
        <v>5955</v>
      </c>
      <c r="D3585" t="s">
        <v>768</v>
      </c>
      <c r="E3585" t="s">
        <v>34</v>
      </c>
      <c r="F3585" t="s">
        <v>18475</v>
      </c>
      <c r="G3585" t="s">
        <v>18476</v>
      </c>
      <c r="H3585" t="s">
        <v>280</v>
      </c>
      <c r="I3585" s="1">
        <v>32293</v>
      </c>
      <c r="J3585" t="s">
        <v>18477</v>
      </c>
      <c r="K3585" t="s">
        <v>4187</v>
      </c>
      <c r="L3585">
        <v>83754</v>
      </c>
      <c r="M3585" t="s">
        <v>280</v>
      </c>
      <c r="N3585" s="1">
        <v>44674</v>
      </c>
      <c r="O3585" s="1">
        <v>44677</v>
      </c>
      <c r="P3585">
        <v>61</v>
      </c>
      <c r="Q3585">
        <v>3</v>
      </c>
      <c r="R3585" t="s">
        <v>53</v>
      </c>
      <c r="S3585">
        <v>3</v>
      </c>
      <c r="T3585">
        <v>0</v>
      </c>
      <c r="U3585">
        <v>3</v>
      </c>
      <c r="V3585">
        <v>366</v>
      </c>
      <c r="W3585" t="s">
        <v>41</v>
      </c>
      <c r="X3585" t="s">
        <v>18478</v>
      </c>
      <c r="Y3585" t="s">
        <v>6</v>
      </c>
      <c r="Z3585" s="1">
        <v>44662</v>
      </c>
      <c r="AA3585" s="2">
        <v>0.88555555555555554</v>
      </c>
      <c r="AB3585" s="2">
        <v>0.79737268518518523</v>
      </c>
      <c r="AC3585" t="s">
        <v>44</v>
      </c>
      <c r="AD3585" t="s">
        <v>44</v>
      </c>
      <c r="AE3585" t="s">
        <v>44</v>
      </c>
      <c r="AF3585">
        <v>122</v>
      </c>
    </row>
    <row r="3586" spans="1:32">
      <c r="A3586">
        <v>5701</v>
      </c>
      <c r="B3586">
        <v>4801</v>
      </c>
      <c r="C3586" t="s">
        <v>628</v>
      </c>
      <c r="D3586" t="s">
        <v>1651</v>
      </c>
      <c r="E3586" t="s">
        <v>34</v>
      </c>
      <c r="F3586" t="s">
        <v>18479</v>
      </c>
      <c r="G3586" t="s">
        <v>18480</v>
      </c>
      <c r="H3586" t="s">
        <v>115</v>
      </c>
      <c r="I3586" s="1">
        <v>33663</v>
      </c>
      <c r="J3586" t="s">
        <v>18481</v>
      </c>
      <c r="K3586" t="s">
        <v>18482</v>
      </c>
      <c r="L3586">
        <v>33945</v>
      </c>
      <c r="M3586" t="s">
        <v>115</v>
      </c>
      <c r="N3586" s="1">
        <v>44776</v>
      </c>
      <c r="O3586" s="1">
        <v>44777</v>
      </c>
      <c r="P3586">
        <v>19</v>
      </c>
      <c r="Q3586">
        <v>1</v>
      </c>
      <c r="R3586" t="s">
        <v>53</v>
      </c>
      <c r="S3586">
        <v>2</v>
      </c>
      <c r="T3586">
        <v>2</v>
      </c>
      <c r="U3586">
        <v>1</v>
      </c>
      <c r="V3586">
        <v>127</v>
      </c>
      <c r="W3586" t="s">
        <v>54</v>
      </c>
      <c r="X3586" t="s">
        <v>18483</v>
      </c>
      <c r="Y3586" t="s">
        <v>6</v>
      </c>
      <c r="Z3586" s="1">
        <v>44737</v>
      </c>
      <c r="AA3586" s="2">
        <v>0.70489583333333339</v>
      </c>
      <c r="AB3586" s="2">
        <v>0.59337962962962965</v>
      </c>
      <c r="AC3586" t="s">
        <v>44</v>
      </c>
      <c r="AD3586" t="s">
        <v>44</v>
      </c>
      <c r="AE3586" t="s">
        <v>45</v>
      </c>
      <c r="AF3586">
        <v>127</v>
      </c>
    </row>
    <row r="3587" spans="1:32">
      <c r="A3587">
        <v>5702</v>
      </c>
      <c r="B3587">
        <v>4802</v>
      </c>
      <c r="C3587" t="s">
        <v>13843</v>
      </c>
      <c r="D3587" t="s">
        <v>18484</v>
      </c>
      <c r="E3587" t="s">
        <v>48</v>
      </c>
      <c r="F3587" t="s">
        <v>18485</v>
      </c>
      <c r="G3587" t="s">
        <v>18486</v>
      </c>
      <c r="H3587" t="s">
        <v>201</v>
      </c>
      <c r="I3587" s="1">
        <v>28251</v>
      </c>
      <c r="J3587" t="s">
        <v>18487</v>
      </c>
      <c r="K3587" t="s">
        <v>18488</v>
      </c>
      <c r="L3587">
        <v>97173</v>
      </c>
      <c r="M3587" t="s">
        <v>201</v>
      </c>
      <c r="N3587" s="1">
        <v>44880</v>
      </c>
      <c r="O3587" s="1">
        <v>44883</v>
      </c>
      <c r="P3587">
        <v>60</v>
      </c>
      <c r="Q3587">
        <v>3</v>
      </c>
      <c r="R3587" t="s">
        <v>40</v>
      </c>
      <c r="S3587">
        <v>2</v>
      </c>
      <c r="T3587">
        <v>0</v>
      </c>
      <c r="U3587">
        <v>3</v>
      </c>
      <c r="V3587">
        <v>621</v>
      </c>
      <c r="W3587" t="s">
        <v>54</v>
      </c>
      <c r="X3587" t="s">
        <v>18489</v>
      </c>
      <c r="Y3587" t="s">
        <v>43</v>
      </c>
      <c r="Z3587" s="1">
        <v>44870</v>
      </c>
      <c r="AA3587" s="2">
        <v>0.41598379629629628</v>
      </c>
      <c r="AB3587" s="2">
        <v>0.51371527777777781</v>
      </c>
      <c r="AC3587" t="s">
        <v>45</v>
      </c>
      <c r="AD3587" t="s">
        <v>45</v>
      </c>
      <c r="AE3587" t="s">
        <v>44</v>
      </c>
      <c r="AF3587">
        <v>207</v>
      </c>
    </row>
    <row r="3588" spans="1:32">
      <c r="A3588">
        <v>5703</v>
      </c>
      <c r="B3588">
        <v>4803</v>
      </c>
      <c r="C3588" t="s">
        <v>1913</v>
      </c>
      <c r="D3588" t="s">
        <v>546</v>
      </c>
      <c r="E3588" t="s">
        <v>34</v>
      </c>
      <c r="F3588" t="s">
        <v>18490</v>
      </c>
      <c r="G3588" t="s">
        <v>18491</v>
      </c>
      <c r="H3588" t="s">
        <v>295</v>
      </c>
      <c r="I3588" s="1">
        <v>19733</v>
      </c>
      <c r="J3588" t="s">
        <v>18492</v>
      </c>
      <c r="K3588" t="s">
        <v>18493</v>
      </c>
      <c r="L3588">
        <v>82521</v>
      </c>
      <c r="M3588" t="s">
        <v>295</v>
      </c>
      <c r="N3588" s="1">
        <v>44883</v>
      </c>
      <c r="O3588" s="1">
        <v>44888</v>
      </c>
      <c r="P3588">
        <v>25</v>
      </c>
      <c r="Q3588">
        <v>1</v>
      </c>
      <c r="R3588" t="s">
        <v>53</v>
      </c>
      <c r="S3588">
        <v>1</v>
      </c>
      <c r="T3588">
        <v>0</v>
      </c>
      <c r="U3588">
        <v>5</v>
      </c>
      <c r="V3588">
        <v>630</v>
      </c>
      <c r="W3588" t="s">
        <v>54</v>
      </c>
      <c r="X3588" t="s">
        <v>18494</v>
      </c>
      <c r="Y3588" t="s">
        <v>6</v>
      </c>
      <c r="Z3588" s="1">
        <v>44854</v>
      </c>
      <c r="AA3588" s="2">
        <v>0.8636921296296296</v>
      </c>
      <c r="AB3588" s="2">
        <v>0.24942129629629628</v>
      </c>
      <c r="AC3588" t="s">
        <v>45</v>
      </c>
      <c r="AD3588" t="s">
        <v>44</v>
      </c>
      <c r="AE3588" t="s">
        <v>45</v>
      </c>
      <c r="AF3588">
        <v>126</v>
      </c>
    </row>
    <row r="3589" spans="1:32">
      <c r="A3589">
        <v>5705</v>
      </c>
      <c r="B3589">
        <v>4805</v>
      </c>
      <c r="C3589" t="s">
        <v>3038</v>
      </c>
      <c r="D3589" t="s">
        <v>3708</v>
      </c>
      <c r="E3589" t="s">
        <v>34</v>
      </c>
      <c r="F3589" t="s">
        <v>18495</v>
      </c>
      <c r="G3589" t="s">
        <v>18496</v>
      </c>
      <c r="H3589" t="s">
        <v>101</v>
      </c>
      <c r="I3589" s="1">
        <v>29853</v>
      </c>
      <c r="J3589" t="s">
        <v>18497</v>
      </c>
      <c r="K3589" t="s">
        <v>18498</v>
      </c>
      <c r="L3589">
        <v>16117</v>
      </c>
      <c r="M3589" t="s">
        <v>101</v>
      </c>
      <c r="N3589" s="1">
        <v>44724</v>
      </c>
      <c r="O3589" s="1">
        <v>44729</v>
      </c>
      <c r="P3589">
        <v>99</v>
      </c>
      <c r="Q3589">
        <v>4</v>
      </c>
      <c r="R3589" t="s">
        <v>40</v>
      </c>
      <c r="S3589">
        <v>1</v>
      </c>
      <c r="T3589">
        <v>2</v>
      </c>
      <c r="U3589">
        <v>5</v>
      </c>
      <c r="V3589">
        <v>1180</v>
      </c>
      <c r="W3589" t="s">
        <v>54</v>
      </c>
      <c r="X3589" t="s">
        <v>18499</v>
      </c>
      <c r="Y3589" t="s">
        <v>43</v>
      </c>
      <c r="Z3589" s="1">
        <v>44707</v>
      </c>
      <c r="AA3589" s="2">
        <v>8.8645833333333326E-2</v>
      </c>
      <c r="AB3589" s="2">
        <v>0.94042824074074083</v>
      </c>
      <c r="AC3589" t="s">
        <v>44</v>
      </c>
      <c r="AD3589" t="s">
        <v>44</v>
      </c>
      <c r="AE3589" t="s">
        <v>45</v>
      </c>
      <c r="AF3589">
        <v>236</v>
      </c>
    </row>
    <row r="3590" spans="1:32">
      <c r="A3590">
        <v>5708</v>
      </c>
      <c r="B3590">
        <v>4808</v>
      </c>
      <c r="C3590" t="s">
        <v>615</v>
      </c>
      <c r="D3590" t="s">
        <v>2268</v>
      </c>
      <c r="E3590" t="s">
        <v>34</v>
      </c>
      <c r="F3590" t="s">
        <v>18500</v>
      </c>
      <c r="G3590" t="s">
        <v>18501</v>
      </c>
      <c r="H3590" t="s">
        <v>171</v>
      </c>
      <c r="I3590" s="1">
        <v>16222</v>
      </c>
      <c r="J3590" t="s">
        <v>18502</v>
      </c>
      <c r="K3590" t="s">
        <v>18503</v>
      </c>
      <c r="L3590">
        <v>90603</v>
      </c>
      <c r="M3590" t="s">
        <v>171</v>
      </c>
      <c r="N3590" s="1">
        <v>44734</v>
      </c>
      <c r="O3590" s="1">
        <v>44736</v>
      </c>
      <c r="P3590">
        <v>38</v>
      </c>
      <c r="Q3590">
        <v>2</v>
      </c>
      <c r="R3590" t="s">
        <v>63</v>
      </c>
      <c r="S3590">
        <v>1</v>
      </c>
      <c r="T3590">
        <v>1</v>
      </c>
      <c r="U3590">
        <v>2</v>
      </c>
      <c r="V3590">
        <v>132</v>
      </c>
      <c r="W3590" t="s">
        <v>54</v>
      </c>
      <c r="X3590" t="s">
        <v>18504</v>
      </c>
      <c r="Y3590" t="s">
        <v>81</v>
      </c>
      <c r="Z3590" s="1">
        <v>44695</v>
      </c>
      <c r="AA3590" s="2">
        <v>0.99813657407407408</v>
      </c>
      <c r="AB3590" s="2">
        <v>0.96422453703703714</v>
      </c>
      <c r="AC3590" t="s">
        <v>44</v>
      </c>
      <c r="AD3590" t="s">
        <v>45</v>
      </c>
      <c r="AE3590" t="s">
        <v>44</v>
      </c>
      <c r="AF3590">
        <v>66</v>
      </c>
    </row>
    <row r="3591" spans="1:32">
      <c r="A3591">
        <v>5709</v>
      </c>
      <c r="B3591">
        <v>4809</v>
      </c>
      <c r="C3591" t="s">
        <v>7814</v>
      </c>
      <c r="D3591" t="s">
        <v>5089</v>
      </c>
      <c r="E3591" t="s">
        <v>34</v>
      </c>
      <c r="F3591" t="s">
        <v>18505</v>
      </c>
      <c r="G3591">
        <f>1-526-892-3599</f>
        <v>-5016</v>
      </c>
      <c r="H3591" t="s">
        <v>171</v>
      </c>
      <c r="I3591" s="1">
        <v>30037</v>
      </c>
      <c r="J3591" t="s">
        <v>18506</v>
      </c>
      <c r="K3591" t="s">
        <v>18507</v>
      </c>
      <c r="L3591">
        <v>17211</v>
      </c>
      <c r="M3591" t="s">
        <v>171</v>
      </c>
      <c r="N3591" s="1">
        <v>44668</v>
      </c>
      <c r="O3591" s="1">
        <v>44670</v>
      </c>
      <c r="P3591">
        <v>56</v>
      </c>
      <c r="Q3591">
        <v>3</v>
      </c>
      <c r="R3591" t="s">
        <v>63</v>
      </c>
      <c r="S3591">
        <v>1</v>
      </c>
      <c r="T3591">
        <v>1</v>
      </c>
      <c r="U3591">
        <v>2</v>
      </c>
      <c r="V3591">
        <v>150</v>
      </c>
      <c r="W3591" t="s">
        <v>41</v>
      </c>
      <c r="X3591" t="s">
        <v>18508</v>
      </c>
      <c r="Y3591" t="s">
        <v>65</v>
      </c>
      <c r="Z3591" s="1">
        <v>44640</v>
      </c>
      <c r="AA3591" s="2">
        <v>0.11627314814814815</v>
      </c>
      <c r="AB3591" s="2">
        <v>0.6378125</v>
      </c>
      <c r="AC3591" t="s">
        <v>44</v>
      </c>
      <c r="AD3591" t="s">
        <v>45</v>
      </c>
      <c r="AE3591" t="s">
        <v>44</v>
      </c>
      <c r="AF3591">
        <v>75</v>
      </c>
    </row>
    <row r="3592" spans="1:32">
      <c r="A3592">
        <v>5710</v>
      </c>
      <c r="B3592">
        <v>4810</v>
      </c>
      <c r="C3592" t="s">
        <v>391</v>
      </c>
      <c r="D3592" t="s">
        <v>3784</v>
      </c>
      <c r="E3592" t="s">
        <v>34</v>
      </c>
      <c r="F3592" t="s">
        <v>18509</v>
      </c>
      <c r="G3592" t="s">
        <v>18510</v>
      </c>
      <c r="H3592" t="s">
        <v>280</v>
      </c>
      <c r="I3592" s="1">
        <v>28788</v>
      </c>
      <c r="J3592" t="s">
        <v>18511</v>
      </c>
      <c r="K3592" t="s">
        <v>18512</v>
      </c>
      <c r="L3592">
        <v>52040</v>
      </c>
      <c r="M3592" t="s">
        <v>280</v>
      </c>
      <c r="N3592" s="1">
        <v>44739</v>
      </c>
      <c r="O3592" s="1">
        <v>44740</v>
      </c>
      <c r="P3592">
        <v>71</v>
      </c>
      <c r="Q3592">
        <v>3</v>
      </c>
      <c r="R3592" t="s">
        <v>63</v>
      </c>
      <c r="S3592">
        <v>1</v>
      </c>
      <c r="T3592">
        <v>1</v>
      </c>
      <c r="U3592">
        <v>1</v>
      </c>
      <c r="V3592">
        <v>74</v>
      </c>
      <c r="W3592" t="s">
        <v>54</v>
      </c>
      <c r="X3592" t="s">
        <v>18513</v>
      </c>
      <c r="Y3592" t="s">
        <v>6</v>
      </c>
      <c r="Z3592" s="1">
        <v>44730</v>
      </c>
      <c r="AA3592" s="2">
        <v>0.23218749999999999</v>
      </c>
      <c r="AB3592" s="2">
        <v>0.88769675925925917</v>
      </c>
      <c r="AC3592" t="s">
        <v>44</v>
      </c>
      <c r="AD3592" t="s">
        <v>45</v>
      </c>
      <c r="AE3592" t="s">
        <v>45</v>
      </c>
      <c r="AF3592">
        <v>74</v>
      </c>
    </row>
    <row r="3593" spans="1:32">
      <c r="A3593">
        <v>5711</v>
      </c>
      <c r="B3593">
        <v>4811</v>
      </c>
      <c r="C3593" t="s">
        <v>5029</v>
      </c>
      <c r="D3593" t="s">
        <v>703</v>
      </c>
      <c r="E3593" t="s">
        <v>34</v>
      </c>
      <c r="F3593" t="s">
        <v>18514</v>
      </c>
      <c r="G3593" t="s">
        <v>18515</v>
      </c>
      <c r="H3593" t="s">
        <v>50</v>
      </c>
      <c r="I3593" s="1">
        <v>23542</v>
      </c>
      <c r="J3593" t="s">
        <v>18516</v>
      </c>
      <c r="K3593" t="s">
        <v>18517</v>
      </c>
      <c r="L3593">
        <v>14781</v>
      </c>
      <c r="M3593" t="s">
        <v>50</v>
      </c>
      <c r="N3593" s="1">
        <v>44653</v>
      </c>
      <c r="O3593" s="1">
        <v>44658</v>
      </c>
      <c r="P3593">
        <v>95</v>
      </c>
      <c r="Q3593">
        <v>4</v>
      </c>
      <c r="R3593" t="s">
        <v>63</v>
      </c>
      <c r="S3593">
        <v>1</v>
      </c>
      <c r="T3593">
        <v>1</v>
      </c>
      <c r="U3593">
        <v>5</v>
      </c>
      <c r="V3593">
        <v>360</v>
      </c>
      <c r="W3593" t="s">
        <v>54</v>
      </c>
      <c r="X3593" t="s">
        <v>18518</v>
      </c>
      <c r="Y3593" t="s">
        <v>43</v>
      </c>
      <c r="Z3593" s="1">
        <v>44624</v>
      </c>
      <c r="AA3593" s="2">
        <v>0.24912037037037038</v>
      </c>
      <c r="AB3593" s="2">
        <v>0.12346064814814815</v>
      </c>
      <c r="AC3593" t="s">
        <v>45</v>
      </c>
      <c r="AD3593" t="s">
        <v>45</v>
      </c>
      <c r="AE3593" t="s">
        <v>45</v>
      </c>
      <c r="AF3593">
        <v>72</v>
      </c>
    </row>
    <row r="3594" spans="1:32">
      <c r="A3594">
        <v>5712</v>
      </c>
      <c r="B3594">
        <v>4812</v>
      </c>
      <c r="C3594" t="s">
        <v>1360</v>
      </c>
      <c r="D3594" t="s">
        <v>847</v>
      </c>
      <c r="E3594" t="s">
        <v>34</v>
      </c>
      <c r="F3594" t="s">
        <v>18519</v>
      </c>
      <c r="G3594" t="s">
        <v>18520</v>
      </c>
      <c r="H3594" t="s">
        <v>272</v>
      </c>
      <c r="I3594" s="1">
        <v>18220</v>
      </c>
      <c r="J3594" t="s">
        <v>18521</v>
      </c>
      <c r="K3594" t="s">
        <v>5687</v>
      </c>
      <c r="L3594">
        <v>55792</v>
      </c>
      <c r="M3594" t="s">
        <v>272</v>
      </c>
      <c r="N3594" s="1">
        <v>44635</v>
      </c>
      <c r="O3594" s="1">
        <v>44640</v>
      </c>
      <c r="P3594">
        <v>49</v>
      </c>
      <c r="Q3594">
        <v>2</v>
      </c>
      <c r="R3594" t="s">
        <v>53</v>
      </c>
      <c r="S3594">
        <v>2</v>
      </c>
      <c r="T3594">
        <v>1</v>
      </c>
      <c r="U3594">
        <v>5</v>
      </c>
      <c r="V3594">
        <v>745</v>
      </c>
      <c r="W3594" t="s">
        <v>54</v>
      </c>
      <c r="X3594" t="s">
        <v>18522</v>
      </c>
      <c r="Y3594" t="s">
        <v>43</v>
      </c>
      <c r="Z3594" s="1">
        <v>44598</v>
      </c>
      <c r="AA3594" s="2">
        <v>0.26655092592592594</v>
      </c>
      <c r="AB3594" s="2">
        <v>0.87250000000000005</v>
      </c>
      <c r="AC3594" t="s">
        <v>44</v>
      </c>
      <c r="AD3594" t="s">
        <v>45</v>
      </c>
      <c r="AE3594" t="s">
        <v>45</v>
      </c>
      <c r="AF3594">
        <v>149</v>
      </c>
    </row>
    <row r="3595" spans="1:32">
      <c r="A3595">
        <v>5713</v>
      </c>
      <c r="B3595">
        <v>4813</v>
      </c>
      <c r="C3595" t="s">
        <v>105</v>
      </c>
      <c r="D3595" t="s">
        <v>1298</v>
      </c>
      <c r="E3595" t="s">
        <v>34</v>
      </c>
      <c r="F3595" t="s">
        <v>18523</v>
      </c>
      <c r="G3595" t="s">
        <v>18524</v>
      </c>
      <c r="H3595" t="s">
        <v>280</v>
      </c>
      <c r="I3595" s="1">
        <v>30305</v>
      </c>
      <c r="J3595" t="s">
        <v>18525</v>
      </c>
      <c r="K3595" t="s">
        <v>18526</v>
      </c>
      <c r="L3595">
        <v>73957</v>
      </c>
      <c r="M3595" t="s">
        <v>280</v>
      </c>
      <c r="N3595" s="1">
        <v>44771</v>
      </c>
      <c r="O3595" s="1">
        <v>44773</v>
      </c>
      <c r="P3595">
        <v>76</v>
      </c>
      <c r="Q3595">
        <v>4</v>
      </c>
      <c r="R3595" t="s">
        <v>53</v>
      </c>
      <c r="S3595">
        <v>4</v>
      </c>
      <c r="T3595">
        <v>0</v>
      </c>
      <c r="U3595">
        <v>2</v>
      </c>
      <c r="V3595">
        <v>276</v>
      </c>
      <c r="W3595" t="s">
        <v>54</v>
      </c>
      <c r="X3595" t="s">
        <v>18527</v>
      </c>
      <c r="Y3595" t="s">
        <v>6</v>
      </c>
      <c r="Z3595" s="1">
        <v>44754</v>
      </c>
      <c r="AA3595" s="2">
        <v>0.75927083333333334</v>
      </c>
      <c r="AB3595" s="2">
        <v>0.95077546296296289</v>
      </c>
      <c r="AC3595" t="s">
        <v>44</v>
      </c>
      <c r="AD3595" t="s">
        <v>45</v>
      </c>
      <c r="AE3595" t="s">
        <v>44</v>
      </c>
      <c r="AF3595">
        <v>138</v>
      </c>
    </row>
    <row r="3596" spans="1:32">
      <c r="A3596">
        <v>5715</v>
      </c>
      <c r="B3596">
        <v>4815</v>
      </c>
      <c r="C3596" t="s">
        <v>75</v>
      </c>
      <c r="D3596" t="s">
        <v>4005</v>
      </c>
      <c r="E3596" t="s">
        <v>48</v>
      </c>
      <c r="F3596" t="s">
        <v>18528</v>
      </c>
      <c r="G3596" t="s">
        <v>18529</v>
      </c>
      <c r="H3596" t="s">
        <v>50</v>
      </c>
      <c r="I3596" s="1">
        <v>38494</v>
      </c>
      <c r="J3596" t="s">
        <v>18530</v>
      </c>
      <c r="K3596" t="s">
        <v>18531</v>
      </c>
      <c r="L3596">
        <v>5715</v>
      </c>
      <c r="M3596" t="s">
        <v>50</v>
      </c>
      <c r="N3596" s="1">
        <v>44670</v>
      </c>
      <c r="O3596" s="1">
        <v>44674</v>
      </c>
      <c r="P3596">
        <v>32</v>
      </c>
      <c r="Q3596">
        <v>2</v>
      </c>
      <c r="R3596" t="s">
        <v>63</v>
      </c>
      <c r="S3596">
        <v>1</v>
      </c>
      <c r="T3596">
        <v>2</v>
      </c>
      <c r="U3596">
        <v>4</v>
      </c>
      <c r="V3596">
        <v>240</v>
      </c>
      <c r="W3596" t="s">
        <v>54</v>
      </c>
      <c r="X3596" t="s">
        <v>18532</v>
      </c>
      <c r="Y3596" t="s">
        <v>6</v>
      </c>
      <c r="Z3596" s="1">
        <v>44650</v>
      </c>
      <c r="AA3596" s="2">
        <v>6.5567129629629628E-2</v>
      </c>
      <c r="AB3596" s="2">
        <v>0.41582175925925924</v>
      </c>
      <c r="AC3596" t="s">
        <v>44</v>
      </c>
      <c r="AD3596" t="s">
        <v>44</v>
      </c>
      <c r="AE3596" t="s">
        <v>44</v>
      </c>
      <c r="AF3596">
        <v>60</v>
      </c>
    </row>
    <row r="3597" spans="1:32">
      <c r="A3597">
        <v>5717</v>
      </c>
      <c r="B3597">
        <v>4817</v>
      </c>
      <c r="C3597" t="s">
        <v>908</v>
      </c>
      <c r="D3597" t="s">
        <v>6781</v>
      </c>
      <c r="E3597" t="s">
        <v>48</v>
      </c>
      <c r="F3597" t="s">
        <v>18533</v>
      </c>
      <c r="G3597" t="s">
        <v>18534</v>
      </c>
      <c r="H3597" t="s">
        <v>179</v>
      </c>
      <c r="I3597" s="1">
        <v>22954</v>
      </c>
      <c r="J3597" t="s">
        <v>18535</v>
      </c>
      <c r="K3597" t="s">
        <v>18536</v>
      </c>
      <c r="L3597">
        <v>35646</v>
      </c>
      <c r="M3597" t="s">
        <v>179</v>
      </c>
      <c r="N3597" s="1">
        <v>44606</v>
      </c>
      <c r="O3597" s="1">
        <v>44611</v>
      </c>
      <c r="P3597">
        <v>25</v>
      </c>
      <c r="Q3597">
        <v>1</v>
      </c>
      <c r="R3597" t="s">
        <v>53</v>
      </c>
      <c r="S3597">
        <v>4</v>
      </c>
      <c r="T3597">
        <v>2</v>
      </c>
      <c r="U3597">
        <v>5</v>
      </c>
      <c r="V3597">
        <v>625</v>
      </c>
      <c r="W3597" t="s">
        <v>54</v>
      </c>
      <c r="X3597" t="s">
        <v>18537</v>
      </c>
      <c r="Y3597" t="s">
        <v>65</v>
      </c>
      <c r="Z3597" s="1">
        <v>44580</v>
      </c>
      <c r="AA3597" s="2">
        <v>0.21452546296296296</v>
      </c>
      <c r="AB3597" s="2">
        <v>0.17462962962962961</v>
      </c>
      <c r="AC3597" t="s">
        <v>45</v>
      </c>
      <c r="AD3597" t="s">
        <v>44</v>
      </c>
      <c r="AE3597" t="s">
        <v>45</v>
      </c>
      <c r="AF3597">
        <v>125</v>
      </c>
    </row>
    <row r="3598" spans="1:32">
      <c r="A3598">
        <v>5720</v>
      </c>
      <c r="B3598">
        <v>4820</v>
      </c>
      <c r="C3598" t="s">
        <v>321</v>
      </c>
      <c r="D3598" t="s">
        <v>2616</v>
      </c>
      <c r="E3598" t="s">
        <v>48</v>
      </c>
      <c r="F3598" t="s">
        <v>18538</v>
      </c>
      <c r="G3598" t="s">
        <v>18539</v>
      </c>
      <c r="H3598" t="s">
        <v>209</v>
      </c>
      <c r="I3598" s="1">
        <v>17625</v>
      </c>
      <c r="J3598" t="s">
        <v>18540</v>
      </c>
      <c r="K3598" t="s">
        <v>18541</v>
      </c>
      <c r="L3598">
        <v>42961</v>
      </c>
      <c r="M3598" t="s">
        <v>209</v>
      </c>
      <c r="N3598" s="1">
        <v>44681</v>
      </c>
      <c r="O3598" s="1">
        <v>44682</v>
      </c>
      <c r="P3598">
        <v>97</v>
      </c>
      <c r="Q3598">
        <v>4</v>
      </c>
      <c r="R3598" t="s">
        <v>53</v>
      </c>
      <c r="S3598">
        <v>2</v>
      </c>
      <c r="T3598">
        <v>0</v>
      </c>
      <c r="U3598">
        <v>1</v>
      </c>
      <c r="V3598">
        <v>120</v>
      </c>
      <c r="W3598" t="s">
        <v>54</v>
      </c>
      <c r="X3598" t="s">
        <v>18542</v>
      </c>
      <c r="Y3598" t="s">
        <v>6</v>
      </c>
      <c r="Z3598" s="1">
        <v>44674</v>
      </c>
      <c r="AA3598" s="2">
        <v>0.9434837962962962</v>
      </c>
      <c r="AB3598" s="2">
        <v>0.53981481481481486</v>
      </c>
      <c r="AC3598" t="s">
        <v>44</v>
      </c>
      <c r="AD3598" t="s">
        <v>44</v>
      </c>
      <c r="AE3598" t="s">
        <v>44</v>
      </c>
      <c r="AF3598">
        <v>120</v>
      </c>
    </row>
    <row r="3599" spans="1:32">
      <c r="A3599">
        <v>5722</v>
      </c>
      <c r="B3599">
        <v>4822</v>
      </c>
      <c r="C3599" t="s">
        <v>1392</v>
      </c>
      <c r="D3599" t="s">
        <v>2019</v>
      </c>
      <c r="E3599" t="s">
        <v>48</v>
      </c>
      <c r="F3599" t="s">
        <v>18543</v>
      </c>
      <c r="G3599" t="s">
        <v>18544</v>
      </c>
      <c r="H3599" t="s">
        <v>725</v>
      </c>
      <c r="I3599" s="1">
        <v>29311</v>
      </c>
      <c r="J3599" t="s">
        <v>18545</v>
      </c>
      <c r="K3599" t="s">
        <v>18012</v>
      </c>
      <c r="L3599">
        <v>46857</v>
      </c>
      <c r="M3599" t="s">
        <v>725</v>
      </c>
      <c r="N3599" s="1">
        <v>44722</v>
      </c>
      <c r="O3599" s="1">
        <v>44726</v>
      </c>
      <c r="P3599">
        <v>66</v>
      </c>
      <c r="Q3599">
        <v>3</v>
      </c>
      <c r="R3599" t="s">
        <v>40</v>
      </c>
      <c r="S3599">
        <v>1</v>
      </c>
      <c r="T3599">
        <v>1</v>
      </c>
      <c r="U3599">
        <v>4</v>
      </c>
      <c r="V3599">
        <v>956</v>
      </c>
      <c r="W3599" t="s">
        <v>54</v>
      </c>
      <c r="X3599" t="s">
        <v>18546</v>
      </c>
      <c r="Y3599" t="s">
        <v>43</v>
      </c>
      <c r="Z3599" s="1">
        <v>44686</v>
      </c>
      <c r="AA3599" s="2">
        <v>0.23413194444444443</v>
      </c>
      <c r="AB3599" s="2">
        <v>0.89848379629629627</v>
      </c>
      <c r="AC3599" t="s">
        <v>44</v>
      </c>
      <c r="AD3599" t="s">
        <v>45</v>
      </c>
      <c r="AE3599" t="s">
        <v>44</v>
      </c>
      <c r="AF3599">
        <v>239</v>
      </c>
    </row>
    <row r="3600" spans="1:32">
      <c r="A3600">
        <v>5723</v>
      </c>
      <c r="B3600">
        <v>4823</v>
      </c>
      <c r="C3600" t="s">
        <v>1801</v>
      </c>
      <c r="D3600" t="s">
        <v>2220</v>
      </c>
      <c r="E3600" t="s">
        <v>34</v>
      </c>
      <c r="F3600" t="s">
        <v>18547</v>
      </c>
      <c r="G3600" t="s">
        <v>18548</v>
      </c>
      <c r="H3600" t="s">
        <v>164</v>
      </c>
      <c r="I3600" s="1">
        <v>29087</v>
      </c>
      <c r="J3600" t="s">
        <v>18549</v>
      </c>
      <c r="K3600" t="s">
        <v>18550</v>
      </c>
      <c r="L3600">
        <v>47410</v>
      </c>
      <c r="M3600" t="s">
        <v>164</v>
      </c>
      <c r="N3600" s="1">
        <v>44825</v>
      </c>
      <c r="O3600" s="1">
        <v>44830</v>
      </c>
      <c r="P3600">
        <v>34</v>
      </c>
      <c r="Q3600">
        <v>2</v>
      </c>
      <c r="R3600" t="s">
        <v>53</v>
      </c>
      <c r="S3600">
        <v>1</v>
      </c>
      <c r="T3600">
        <v>2</v>
      </c>
      <c r="U3600">
        <v>5</v>
      </c>
      <c r="V3600">
        <v>750</v>
      </c>
      <c r="W3600" t="s">
        <v>54</v>
      </c>
      <c r="X3600" t="s">
        <v>18551</v>
      </c>
      <c r="Y3600" t="s">
        <v>65</v>
      </c>
      <c r="Z3600" s="1">
        <v>44803</v>
      </c>
      <c r="AA3600" s="2">
        <v>0.60376157407407405</v>
      </c>
      <c r="AB3600" s="2">
        <v>0.70408564814814811</v>
      </c>
      <c r="AC3600" t="s">
        <v>45</v>
      </c>
      <c r="AD3600" t="s">
        <v>44</v>
      </c>
      <c r="AE3600" t="s">
        <v>44</v>
      </c>
      <c r="AF3600">
        <v>150</v>
      </c>
    </row>
    <row r="3601" spans="1:32">
      <c r="A3601">
        <v>5724</v>
      </c>
      <c r="B3601">
        <v>4824</v>
      </c>
      <c r="C3601" t="s">
        <v>4158</v>
      </c>
      <c r="D3601" t="s">
        <v>977</v>
      </c>
      <c r="E3601" t="s">
        <v>34</v>
      </c>
      <c r="F3601" t="s">
        <v>18552</v>
      </c>
      <c r="G3601" t="s">
        <v>18553</v>
      </c>
      <c r="H3601" t="s">
        <v>115</v>
      </c>
      <c r="I3601" s="1">
        <v>34561</v>
      </c>
      <c r="J3601" t="s">
        <v>18554</v>
      </c>
      <c r="K3601" t="s">
        <v>18555</v>
      </c>
      <c r="L3601">
        <v>26447</v>
      </c>
      <c r="M3601" t="s">
        <v>115</v>
      </c>
      <c r="N3601" s="1">
        <v>44608</v>
      </c>
      <c r="O3601" s="1">
        <v>44610</v>
      </c>
      <c r="P3601">
        <v>53</v>
      </c>
      <c r="Q3601">
        <v>3</v>
      </c>
      <c r="R3601" t="s">
        <v>63</v>
      </c>
      <c r="S3601">
        <v>4</v>
      </c>
      <c r="T3601">
        <v>2</v>
      </c>
      <c r="U3601">
        <v>2</v>
      </c>
      <c r="V3601">
        <v>164</v>
      </c>
      <c r="W3601" t="s">
        <v>54</v>
      </c>
      <c r="X3601" t="s">
        <v>18556</v>
      </c>
      <c r="Y3601" t="s">
        <v>81</v>
      </c>
      <c r="Z3601" s="1">
        <v>44598</v>
      </c>
      <c r="AA3601" s="2">
        <v>0.30803240740740739</v>
      </c>
      <c r="AB3601" s="2">
        <v>0.34193287037037035</v>
      </c>
      <c r="AC3601" t="s">
        <v>45</v>
      </c>
      <c r="AD3601" t="s">
        <v>44</v>
      </c>
      <c r="AE3601" t="s">
        <v>44</v>
      </c>
      <c r="AF3601">
        <v>82</v>
      </c>
    </row>
    <row r="3602" spans="1:32">
      <c r="A3602">
        <v>5725</v>
      </c>
      <c r="B3602">
        <v>4825</v>
      </c>
      <c r="C3602" t="s">
        <v>995</v>
      </c>
      <c r="D3602" t="s">
        <v>18557</v>
      </c>
      <c r="E3602" t="s">
        <v>48</v>
      </c>
      <c r="F3602" t="s">
        <v>18558</v>
      </c>
      <c r="G3602" t="s">
        <v>18559</v>
      </c>
      <c r="H3602" t="s">
        <v>77</v>
      </c>
      <c r="I3602" s="1">
        <v>33757</v>
      </c>
      <c r="J3602" t="s">
        <v>18560</v>
      </c>
      <c r="K3602" t="s">
        <v>18561</v>
      </c>
      <c r="L3602">
        <v>86158</v>
      </c>
      <c r="M3602" t="s">
        <v>77</v>
      </c>
      <c r="N3602" s="1">
        <v>44600</v>
      </c>
      <c r="O3602" s="1">
        <v>44602</v>
      </c>
      <c r="P3602">
        <v>91</v>
      </c>
      <c r="Q3602">
        <v>4</v>
      </c>
      <c r="R3602" t="s">
        <v>53</v>
      </c>
      <c r="S3602">
        <v>3</v>
      </c>
      <c r="T3602">
        <v>0</v>
      </c>
      <c r="U3602">
        <v>2</v>
      </c>
      <c r="V3602">
        <v>300</v>
      </c>
      <c r="W3602" t="s">
        <v>41</v>
      </c>
      <c r="X3602" t="s">
        <v>18562</v>
      </c>
      <c r="Y3602" t="s">
        <v>81</v>
      </c>
      <c r="Z3602" s="1">
        <v>44590</v>
      </c>
      <c r="AA3602" s="2">
        <v>0.948125</v>
      </c>
      <c r="AB3602" s="2">
        <v>0.54659722222222229</v>
      </c>
      <c r="AC3602" t="s">
        <v>45</v>
      </c>
      <c r="AD3602" t="s">
        <v>44</v>
      </c>
      <c r="AE3602" t="s">
        <v>44</v>
      </c>
      <c r="AF3602">
        <v>150</v>
      </c>
    </row>
    <row r="3603" spans="1:32">
      <c r="A3603">
        <v>5728</v>
      </c>
      <c r="B3603">
        <v>4828</v>
      </c>
      <c r="C3603" t="s">
        <v>722</v>
      </c>
      <c r="D3603" t="s">
        <v>2189</v>
      </c>
      <c r="E3603" t="s">
        <v>48</v>
      </c>
      <c r="F3603" t="s">
        <v>18563</v>
      </c>
      <c r="G3603" t="s">
        <v>18564</v>
      </c>
      <c r="H3603" t="s">
        <v>171</v>
      </c>
      <c r="I3603" s="1">
        <v>33695</v>
      </c>
      <c r="J3603" t="s">
        <v>18565</v>
      </c>
      <c r="K3603" t="s">
        <v>18566</v>
      </c>
      <c r="L3603">
        <v>82113</v>
      </c>
      <c r="M3603" t="s">
        <v>171</v>
      </c>
      <c r="N3603" s="1">
        <v>44926</v>
      </c>
      <c r="O3603" s="1">
        <v>44928</v>
      </c>
      <c r="P3603">
        <v>84</v>
      </c>
      <c r="Q3603">
        <v>4</v>
      </c>
      <c r="R3603" t="s">
        <v>40</v>
      </c>
      <c r="S3603">
        <v>4</v>
      </c>
      <c r="T3603">
        <v>1</v>
      </c>
      <c r="U3603">
        <v>2</v>
      </c>
      <c r="V3603">
        <v>464</v>
      </c>
      <c r="W3603" t="s">
        <v>41</v>
      </c>
      <c r="X3603" t="s">
        <v>18567</v>
      </c>
      <c r="Y3603" t="s">
        <v>65</v>
      </c>
      <c r="Z3603" s="1">
        <v>44921</v>
      </c>
      <c r="AA3603" s="2">
        <v>0.12512731481481482</v>
      </c>
      <c r="AB3603" s="2">
        <v>0.41564814814814816</v>
      </c>
      <c r="AC3603" t="s">
        <v>44</v>
      </c>
      <c r="AD3603" t="s">
        <v>45</v>
      </c>
      <c r="AE3603" t="s">
        <v>45</v>
      </c>
      <c r="AF3603">
        <v>232</v>
      </c>
    </row>
    <row r="3604" spans="1:32">
      <c r="A3604">
        <v>5730</v>
      </c>
      <c r="B3604">
        <v>4830</v>
      </c>
      <c r="C3604" t="s">
        <v>1139</v>
      </c>
      <c r="D3604" t="s">
        <v>18568</v>
      </c>
      <c r="E3604" t="s">
        <v>48</v>
      </c>
      <c r="F3604" t="s">
        <v>18569</v>
      </c>
      <c r="G3604" t="s">
        <v>18570</v>
      </c>
      <c r="H3604" t="s">
        <v>201</v>
      </c>
      <c r="I3604" s="1">
        <v>23553</v>
      </c>
      <c r="J3604" t="s">
        <v>18571</v>
      </c>
      <c r="K3604" t="s">
        <v>18572</v>
      </c>
      <c r="L3604">
        <v>28673</v>
      </c>
      <c r="M3604" t="s">
        <v>201</v>
      </c>
      <c r="N3604" s="1">
        <v>44934</v>
      </c>
      <c r="O3604" s="1">
        <v>44937</v>
      </c>
      <c r="P3604">
        <v>56</v>
      </c>
      <c r="Q3604">
        <v>3</v>
      </c>
      <c r="R3604" t="s">
        <v>63</v>
      </c>
      <c r="S3604">
        <v>4</v>
      </c>
      <c r="T3604">
        <v>2</v>
      </c>
      <c r="U3604">
        <v>3</v>
      </c>
      <c r="V3604">
        <v>180</v>
      </c>
      <c r="W3604" t="s">
        <v>41</v>
      </c>
      <c r="X3604" t="s">
        <v>18573</v>
      </c>
      <c r="Y3604" t="s">
        <v>6</v>
      </c>
      <c r="Z3604" s="1">
        <v>44902</v>
      </c>
      <c r="AA3604" s="2">
        <v>0.80212962962962964</v>
      </c>
      <c r="AB3604" s="2">
        <v>0.6521527777777778</v>
      </c>
      <c r="AC3604" t="s">
        <v>44</v>
      </c>
      <c r="AD3604" t="s">
        <v>45</v>
      </c>
      <c r="AE3604" t="s">
        <v>44</v>
      </c>
      <c r="AF3604">
        <v>60</v>
      </c>
    </row>
    <row r="3605" spans="1:32">
      <c r="A3605">
        <v>5731</v>
      </c>
      <c r="B3605">
        <v>4831</v>
      </c>
      <c r="C3605" t="s">
        <v>932</v>
      </c>
      <c r="D3605" t="s">
        <v>1864</v>
      </c>
      <c r="E3605" t="s">
        <v>34</v>
      </c>
      <c r="F3605" t="s">
        <v>18574</v>
      </c>
      <c r="G3605" t="s">
        <v>18575</v>
      </c>
      <c r="H3605" t="s">
        <v>280</v>
      </c>
      <c r="I3605" s="1">
        <v>28656</v>
      </c>
      <c r="J3605" t="s">
        <v>18576</v>
      </c>
      <c r="K3605" t="s">
        <v>18577</v>
      </c>
      <c r="L3605">
        <v>5814</v>
      </c>
      <c r="M3605" t="s">
        <v>280</v>
      </c>
      <c r="N3605" s="1">
        <v>44653</v>
      </c>
      <c r="O3605" s="1">
        <v>44658</v>
      </c>
      <c r="P3605">
        <v>7</v>
      </c>
      <c r="Q3605">
        <v>1</v>
      </c>
      <c r="R3605" t="s">
        <v>53</v>
      </c>
      <c r="S3605">
        <v>2</v>
      </c>
      <c r="T3605">
        <v>1</v>
      </c>
      <c r="U3605">
        <v>5</v>
      </c>
      <c r="V3605">
        <v>690</v>
      </c>
      <c r="W3605" t="s">
        <v>41</v>
      </c>
      <c r="X3605" t="s">
        <v>18578</v>
      </c>
      <c r="Y3605" t="s">
        <v>65</v>
      </c>
      <c r="Z3605" s="1">
        <v>44637</v>
      </c>
      <c r="AA3605" s="2">
        <v>0.55399305555555556</v>
      </c>
      <c r="AB3605" s="2">
        <v>0.98774305555555564</v>
      </c>
      <c r="AC3605" t="s">
        <v>45</v>
      </c>
      <c r="AD3605" t="s">
        <v>45</v>
      </c>
      <c r="AE3605" t="s">
        <v>44</v>
      </c>
      <c r="AF3605">
        <v>138</v>
      </c>
    </row>
    <row r="3606" spans="1:32">
      <c r="A3606">
        <v>5732</v>
      </c>
      <c r="B3606">
        <v>4832</v>
      </c>
      <c r="C3606" t="s">
        <v>1392</v>
      </c>
      <c r="D3606" t="s">
        <v>8614</v>
      </c>
      <c r="E3606" t="s">
        <v>34</v>
      </c>
      <c r="F3606" t="s">
        <v>18579</v>
      </c>
      <c r="G3606" t="s">
        <v>18580</v>
      </c>
      <c r="H3606" t="s">
        <v>164</v>
      </c>
      <c r="I3606" s="1">
        <v>18100</v>
      </c>
      <c r="J3606" t="s">
        <v>18581</v>
      </c>
      <c r="K3606" t="s">
        <v>18582</v>
      </c>
      <c r="L3606">
        <v>772</v>
      </c>
      <c r="M3606" t="s">
        <v>164</v>
      </c>
      <c r="N3606" s="1">
        <v>44945</v>
      </c>
      <c r="O3606" s="1">
        <v>44946</v>
      </c>
      <c r="P3606">
        <v>55</v>
      </c>
      <c r="Q3606">
        <v>3</v>
      </c>
      <c r="R3606" t="s">
        <v>53</v>
      </c>
      <c r="S3606">
        <v>2</v>
      </c>
      <c r="T3606">
        <v>1</v>
      </c>
      <c r="U3606">
        <v>1</v>
      </c>
      <c r="V3606">
        <v>125</v>
      </c>
      <c r="W3606" t="s">
        <v>41</v>
      </c>
      <c r="X3606" t="s">
        <v>18583</v>
      </c>
      <c r="Y3606" t="s">
        <v>65</v>
      </c>
      <c r="Z3606" s="1">
        <v>44919</v>
      </c>
      <c r="AA3606" s="2">
        <v>2.8043981481481479E-2</v>
      </c>
      <c r="AB3606" s="2">
        <v>0.3659722222222222</v>
      </c>
      <c r="AC3606" t="s">
        <v>45</v>
      </c>
      <c r="AD3606" t="s">
        <v>44</v>
      </c>
      <c r="AE3606" t="s">
        <v>44</v>
      </c>
      <c r="AF3606">
        <v>125</v>
      </c>
    </row>
    <row r="3607" spans="1:32">
      <c r="A3607">
        <v>5734</v>
      </c>
      <c r="B3607">
        <v>4834</v>
      </c>
      <c r="C3607" t="s">
        <v>1155</v>
      </c>
      <c r="D3607" t="s">
        <v>4530</v>
      </c>
      <c r="E3607" t="s">
        <v>48</v>
      </c>
      <c r="F3607" t="s">
        <v>18584</v>
      </c>
      <c r="G3607" t="s">
        <v>18585</v>
      </c>
      <c r="H3607" t="s">
        <v>1442</v>
      </c>
      <c r="I3607" s="1">
        <v>33510</v>
      </c>
      <c r="J3607" t="s">
        <v>18586</v>
      </c>
      <c r="K3607" t="s">
        <v>14647</v>
      </c>
      <c r="L3607">
        <v>38774</v>
      </c>
      <c r="M3607" t="s">
        <v>1442</v>
      </c>
      <c r="N3607" s="1">
        <v>44896</v>
      </c>
      <c r="O3607" s="1">
        <v>44898</v>
      </c>
      <c r="P3607">
        <v>30</v>
      </c>
      <c r="Q3607">
        <v>2</v>
      </c>
      <c r="R3607" t="s">
        <v>40</v>
      </c>
      <c r="S3607">
        <v>2</v>
      </c>
      <c r="T3607">
        <v>1</v>
      </c>
      <c r="U3607">
        <v>2</v>
      </c>
      <c r="V3607">
        <v>450</v>
      </c>
      <c r="W3607" t="s">
        <v>41</v>
      </c>
      <c r="X3607" t="s">
        <v>18587</v>
      </c>
      <c r="Y3607" t="s">
        <v>43</v>
      </c>
      <c r="Z3607" s="1">
        <v>44884</v>
      </c>
      <c r="AA3607" s="2">
        <v>0.43474537037037037</v>
      </c>
      <c r="AB3607" s="2">
        <v>0.79215277777777782</v>
      </c>
      <c r="AC3607" t="s">
        <v>45</v>
      </c>
      <c r="AD3607" t="s">
        <v>44</v>
      </c>
      <c r="AE3607" t="s">
        <v>44</v>
      </c>
      <c r="AF3607">
        <v>225</v>
      </c>
    </row>
    <row r="3608" spans="1:32">
      <c r="A3608">
        <v>5736</v>
      </c>
      <c r="B3608">
        <v>4836</v>
      </c>
      <c r="C3608" t="s">
        <v>2397</v>
      </c>
      <c r="D3608" t="s">
        <v>4087</v>
      </c>
      <c r="E3608" t="s">
        <v>34</v>
      </c>
      <c r="F3608" t="s">
        <v>18588</v>
      </c>
      <c r="G3608" t="s">
        <v>18589</v>
      </c>
      <c r="H3608" t="s">
        <v>122</v>
      </c>
      <c r="I3608" s="1">
        <v>19270</v>
      </c>
      <c r="J3608" t="s">
        <v>18590</v>
      </c>
      <c r="K3608" t="s">
        <v>18591</v>
      </c>
      <c r="L3608">
        <v>33698</v>
      </c>
      <c r="M3608" t="s">
        <v>122</v>
      </c>
      <c r="N3608" s="1">
        <v>44656</v>
      </c>
      <c r="O3608" s="1">
        <v>44661</v>
      </c>
      <c r="P3608">
        <v>63</v>
      </c>
      <c r="Q3608">
        <v>3</v>
      </c>
      <c r="R3608" t="s">
        <v>40</v>
      </c>
      <c r="S3608">
        <v>3</v>
      </c>
      <c r="T3608">
        <v>1</v>
      </c>
      <c r="U3608">
        <v>5</v>
      </c>
      <c r="V3608">
        <v>1135</v>
      </c>
      <c r="W3608" t="s">
        <v>54</v>
      </c>
      <c r="X3608" t="s">
        <v>18592</v>
      </c>
      <c r="Y3608" t="s">
        <v>43</v>
      </c>
      <c r="Z3608" s="1">
        <v>44629</v>
      </c>
      <c r="AA3608" s="2">
        <v>0.48021990740740739</v>
      </c>
      <c r="AB3608" s="2">
        <v>0.41810185185185184</v>
      </c>
      <c r="AC3608" t="s">
        <v>45</v>
      </c>
      <c r="AD3608" t="s">
        <v>44</v>
      </c>
      <c r="AE3608" t="s">
        <v>44</v>
      </c>
      <c r="AF3608">
        <v>227</v>
      </c>
    </row>
    <row r="3609" spans="1:32">
      <c r="A3609">
        <v>5738</v>
      </c>
      <c r="B3609">
        <v>4838</v>
      </c>
      <c r="C3609" t="s">
        <v>501</v>
      </c>
      <c r="D3609" t="s">
        <v>6512</v>
      </c>
      <c r="E3609" t="s">
        <v>48</v>
      </c>
      <c r="F3609" t="s">
        <v>18593</v>
      </c>
      <c r="G3609">
        <v>8595861019</v>
      </c>
      <c r="H3609" t="s">
        <v>156</v>
      </c>
      <c r="I3609" s="1">
        <v>20326</v>
      </c>
      <c r="J3609" t="s">
        <v>18594</v>
      </c>
      <c r="K3609" t="s">
        <v>18595</v>
      </c>
      <c r="L3609">
        <v>38721</v>
      </c>
      <c r="M3609" t="s">
        <v>156</v>
      </c>
      <c r="N3609" s="1">
        <v>44852</v>
      </c>
      <c r="O3609" s="1">
        <v>44855</v>
      </c>
      <c r="P3609">
        <v>87</v>
      </c>
      <c r="Q3609">
        <v>4</v>
      </c>
      <c r="R3609" t="s">
        <v>40</v>
      </c>
      <c r="S3609">
        <v>3</v>
      </c>
      <c r="T3609">
        <v>1</v>
      </c>
      <c r="U3609">
        <v>3</v>
      </c>
      <c r="V3609">
        <v>696</v>
      </c>
      <c r="W3609" t="s">
        <v>54</v>
      </c>
      <c r="X3609" t="s">
        <v>18596</v>
      </c>
      <c r="Y3609" t="s">
        <v>81</v>
      </c>
      <c r="Z3609" s="1">
        <v>44819</v>
      </c>
      <c r="AA3609" s="2">
        <v>0.20319444444444446</v>
      </c>
      <c r="AB3609" s="2">
        <v>0.82685185185185184</v>
      </c>
      <c r="AC3609" t="s">
        <v>44</v>
      </c>
      <c r="AD3609" t="s">
        <v>44</v>
      </c>
      <c r="AE3609" t="s">
        <v>44</v>
      </c>
      <c r="AF3609">
        <v>232</v>
      </c>
    </row>
    <row r="3610" spans="1:32">
      <c r="A3610">
        <v>5740</v>
      </c>
      <c r="B3610">
        <v>4840</v>
      </c>
      <c r="C3610" t="s">
        <v>602</v>
      </c>
      <c r="D3610" t="s">
        <v>3066</v>
      </c>
      <c r="E3610" t="s">
        <v>34</v>
      </c>
      <c r="F3610" t="s">
        <v>18597</v>
      </c>
      <c r="G3610" t="s">
        <v>18598</v>
      </c>
      <c r="H3610" t="s">
        <v>941</v>
      </c>
      <c r="I3610" s="1">
        <v>33407</v>
      </c>
      <c r="J3610" t="s">
        <v>18599</v>
      </c>
      <c r="K3610" t="s">
        <v>18600</v>
      </c>
      <c r="L3610">
        <v>18744</v>
      </c>
      <c r="M3610" t="s">
        <v>941</v>
      </c>
      <c r="N3610" s="1">
        <v>44597</v>
      </c>
      <c r="O3610" s="1">
        <v>44600</v>
      </c>
      <c r="P3610">
        <v>46</v>
      </c>
      <c r="Q3610">
        <v>2</v>
      </c>
      <c r="R3610" t="s">
        <v>53</v>
      </c>
      <c r="S3610">
        <v>2</v>
      </c>
      <c r="T3610">
        <v>1</v>
      </c>
      <c r="U3610">
        <v>3</v>
      </c>
      <c r="V3610">
        <v>423</v>
      </c>
      <c r="W3610" t="s">
        <v>54</v>
      </c>
      <c r="X3610" t="s">
        <v>18601</v>
      </c>
      <c r="Y3610" t="s">
        <v>81</v>
      </c>
      <c r="Z3610" s="1">
        <v>44581</v>
      </c>
      <c r="AA3610" s="2">
        <v>0.41317129629629629</v>
      </c>
      <c r="AB3610" s="2">
        <v>0.77197916666666666</v>
      </c>
      <c r="AC3610" t="s">
        <v>45</v>
      </c>
      <c r="AD3610" t="s">
        <v>44</v>
      </c>
      <c r="AE3610" t="s">
        <v>44</v>
      </c>
      <c r="AF3610">
        <v>141</v>
      </c>
    </row>
    <row r="3611" spans="1:32">
      <c r="A3611">
        <v>5741</v>
      </c>
      <c r="B3611">
        <v>4841</v>
      </c>
      <c r="C3611" t="s">
        <v>1255</v>
      </c>
      <c r="D3611" t="s">
        <v>9220</v>
      </c>
      <c r="E3611" t="s">
        <v>34</v>
      </c>
      <c r="F3611" t="s">
        <v>18602</v>
      </c>
      <c r="G3611" t="s">
        <v>18603</v>
      </c>
      <c r="H3611" t="s">
        <v>423</v>
      </c>
      <c r="I3611" s="1">
        <v>18421</v>
      </c>
      <c r="J3611" t="s">
        <v>18604</v>
      </c>
      <c r="K3611" t="s">
        <v>18605</v>
      </c>
      <c r="L3611">
        <v>77954</v>
      </c>
      <c r="M3611" t="s">
        <v>423</v>
      </c>
      <c r="N3611" s="1">
        <v>44704</v>
      </c>
      <c r="O3611" s="1">
        <v>44705</v>
      </c>
      <c r="P3611">
        <v>76</v>
      </c>
      <c r="Q3611">
        <v>4</v>
      </c>
      <c r="R3611" t="s">
        <v>53</v>
      </c>
      <c r="S3611">
        <v>2</v>
      </c>
      <c r="T3611">
        <v>1</v>
      </c>
      <c r="U3611">
        <v>1</v>
      </c>
      <c r="V3611">
        <v>123</v>
      </c>
      <c r="W3611" t="s">
        <v>54</v>
      </c>
      <c r="X3611" t="s">
        <v>18606</v>
      </c>
      <c r="Y3611" t="s">
        <v>65</v>
      </c>
      <c r="Z3611" s="1">
        <v>44683</v>
      </c>
      <c r="AA3611" s="2">
        <v>0.54483796296296294</v>
      </c>
      <c r="AB3611" s="2">
        <v>0.70723379629629635</v>
      </c>
      <c r="AC3611" t="s">
        <v>45</v>
      </c>
      <c r="AD3611" t="s">
        <v>44</v>
      </c>
      <c r="AE3611" t="s">
        <v>45</v>
      </c>
      <c r="AF3611">
        <v>123</v>
      </c>
    </row>
    <row r="3612" spans="1:32">
      <c r="A3612">
        <v>5744</v>
      </c>
      <c r="B3612">
        <v>4844</v>
      </c>
      <c r="C3612" t="s">
        <v>2150</v>
      </c>
      <c r="D3612" t="s">
        <v>140</v>
      </c>
      <c r="E3612" t="s">
        <v>48</v>
      </c>
      <c r="F3612" t="s">
        <v>18607</v>
      </c>
      <c r="G3612" t="s">
        <v>18608</v>
      </c>
      <c r="H3612" t="s">
        <v>50</v>
      </c>
      <c r="I3612" s="1">
        <v>28129</v>
      </c>
      <c r="J3612" t="s">
        <v>18609</v>
      </c>
      <c r="K3612" t="s">
        <v>18610</v>
      </c>
      <c r="L3612">
        <v>50390</v>
      </c>
      <c r="M3612" t="s">
        <v>50</v>
      </c>
      <c r="N3612" s="1">
        <v>44864</v>
      </c>
      <c r="O3612" s="1">
        <v>44866</v>
      </c>
      <c r="P3612">
        <v>21</v>
      </c>
      <c r="Q3612">
        <v>1</v>
      </c>
      <c r="R3612" t="s">
        <v>40</v>
      </c>
      <c r="S3612">
        <v>4</v>
      </c>
      <c r="T3612">
        <v>0</v>
      </c>
      <c r="U3612">
        <v>2</v>
      </c>
      <c r="V3612">
        <v>402</v>
      </c>
      <c r="W3612" t="s">
        <v>54</v>
      </c>
      <c r="X3612" t="s">
        <v>18611</v>
      </c>
      <c r="Y3612" t="s">
        <v>65</v>
      </c>
      <c r="Z3612" s="1">
        <v>44842</v>
      </c>
      <c r="AA3612" s="2">
        <v>0.11039351851851853</v>
      </c>
      <c r="AB3612" s="2">
        <v>0.19050925925925924</v>
      </c>
      <c r="AC3612" t="s">
        <v>45</v>
      </c>
      <c r="AD3612" t="s">
        <v>44</v>
      </c>
      <c r="AE3612" t="s">
        <v>45</v>
      </c>
      <c r="AF3612">
        <v>201</v>
      </c>
    </row>
    <row r="3613" spans="1:32">
      <c r="A3613">
        <v>5745</v>
      </c>
      <c r="B3613">
        <v>4845</v>
      </c>
      <c r="C3613" t="s">
        <v>932</v>
      </c>
      <c r="D3613" t="s">
        <v>8072</v>
      </c>
      <c r="E3613" t="s">
        <v>34</v>
      </c>
      <c r="F3613" t="s">
        <v>18612</v>
      </c>
      <c r="G3613" t="s">
        <v>18613</v>
      </c>
      <c r="H3613" t="s">
        <v>156</v>
      </c>
      <c r="I3613" s="1">
        <v>33723</v>
      </c>
      <c r="J3613" t="s">
        <v>18614</v>
      </c>
      <c r="K3613" t="s">
        <v>18615</v>
      </c>
      <c r="L3613">
        <v>96769</v>
      </c>
      <c r="M3613" t="s">
        <v>156</v>
      </c>
      <c r="N3613" s="1">
        <v>44866</v>
      </c>
      <c r="O3613" s="1">
        <v>44870</v>
      </c>
      <c r="P3613">
        <v>33</v>
      </c>
      <c r="Q3613">
        <v>2</v>
      </c>
      <c r="R3613" t="s">
        <v>40</v>
      </c>
      <c r="S3613">
        <v>2</v>
      </c>
      <c r="T3613">
        <v>0</v>
      </c>
      <c r="U3613">
        <v>4</v>
      </c>
      <c r="V3613">
        <v>972</v>
      </c>
      <c r="W3613" t="s">
        <v>41</v>
      </c>
      <c r="X3613" t="s">
        <v>18616</v>
      </c>
      <c r="Y3613" t="s">
        <v>81</v>
      </c>
      <c r="Z3613" s="1">
        <v>44848</v>
      </c>
      <c r="AA3613" s="2">
        <v>0.29725694444444445</v>
      </c>
      <c r="AB3613" s="2">
        <v>0.4775578703703704</v>
      </c>
      <c r="AC3613" t="s">
        <v>44</v>
      </c>
      <c r="AD3613" t="s">
        <v>44</v>
      </c>
      <c r="AE3613" t="s">
        <v>45</v>
      </c>
      <c r="AF3613">
        <v>243</v>
      </c>
    </row>
    <row r="3614" spans="1:32">
      <c r="A3614">
        <v>5746</v>
      </c>
      <c r="B3614">
        <v>4846</v>
      </c>
      <c r="C3614" t="s">
        <v>1573</v>
      </c>
      <c r="D3614" t="s">
        <v>1128</v>
      </c>
      <c r="E3614" t="s">
        <v>48</v>
      </c>
      <c r="F3614" t="s">
        <v>18617</v>
      </c>
      <c r="G3614" t="s">
        <v>18618</v>
      </c>
      <c r="H3614" t="s">
        <v>225</v>
      </c>
      <c r="I3614" s="1">
        <v>35641</v>
      </c>
      <c r="J3614" t="s">
        <v>18619</v>
      </c>
      <c r="K3614" t="s">
        <v>18620</v>
      </c>
      <c r="L3614">
        <v>45948</v>
      </c>
      <c r="M3614" t="s">
        <v>225</v>
      </c>
      <c r="N3614" s="1">
        <v>44620</v>
      </c>
      <c r="O3614" s="1">
        <v>44624</v>
      </c>
      <c r="P3614">
        <v>11</v>
      </c>
      <c r="Q3614">
        <v>1</v>
      </c>
      <c r="R3614" t="s">
        <v>63</v>
      </c>
      <c r="S3614">
        <v>3</v>
      </c>
      <c r="T3614">
        <v>2</v>
      </c>
      <c r="U3614">
        <v>4</v>
      </c>
      <c r="V3614">
        <v>240</v>
      </c>
      <c r="W3614" t="s">
        <v>54</v>
      </c>
      <c r="X3614" t="s">
        <v>18621</v>
      </c>
      <c r="Y3614" t="s">
        <v>43</v>
      </c>
      <c r="Z3614" s="1">
        <v>44599</v>
      </c>
      <c r="AA3614" s="2">
        <v>0.66118055555555555</v>
      </c>
      <c r="AB3614" s="2">
        <v>5.2638888888888895E-2</v>
      </c>
      <c r="AC3614" t="s">
        <v>44</v>
      </c>
      <c r="AD3614" t="s">
        <v>45</v>
      </c>
      <c r="AE3614" t="s">
        <v>45</v>
      </c>
      <c r="AF3614">
        <v>60</v>
      </c>
    </row>
    <row r="3615" spans="1:32">
      <c r="A3615">
        <v>5747</v>
      </c>
      <c r="B3615">
        <v>4847</v>
      </c>
      <c r="C3615" t="s">
        <v>4627</v>
      </c>
      <c r="D3615" t="s">
        <v>10765</v>
      </c>
      <c r="E3615" t="s">
        <v>48</v>
      </c>
      <c r="F3615" t="s">
        <v>18622</v>
      </c>
      <c r="G3615" t="s">
        <v>18623</v>
      </c>
      <c r="H3615" t="s">
        <v>135</v>
      </c>
      <c r="I3615" s="1">
        <v>22804</v>
      </c>
      <c r="J3615" t="s">
        <v>18624</v>
      </c>
      <c r="K3615" t="s">
        <v>18625</v>
      </c>
      <c r="L3615">
        <v>81485</v>
      </c>
      <c r="M3615" t="s">
        <v>135</v>
      </c>
      <c r="N3615" s="1">
        <v>44797</v>
      </c>
      <c r="O3615" s="1">
        <v>44798</v>
      </c>
      <c r="P3615">
        <v>50</v>
      </c>
      <c r="Q3615">
        <v>2</v>
      </c>
      <c r="R3615" t="s">
        <v>63</v>
      </c>
      <c r="S3615">
        <v>2</v>
      </c>
      <c r="T3615">
        <v>0</v>
      </c>
      <c r="U3615">
        <v>1</v>
      </c>
      <c r="V3615">
        <v>67</v>
      </c>
      <c r="W3615" t="s">
        <v>54</v>
      </c>
      <c r="X3615" t="s">
        <v>18626</v>
      </c>
      <c r="Y3615" t="s">
        <v>6</v>
      </c>
      <c r="Z3615" s="1">
        <v>44778</v>
      </c>
      <c r="AA3615" s="2">
        <v>0.84862268518518524</v>
      </c>
      <c r="AB3615" s="2">
        <v>0.53508101851851853</v>
      </c>
      <c r="AC3615" t="s">
        <v>45</v>
      </c>
      <c r="AD3615" t="s">
        <v>45</v>
      </c>
      <c r="AE3615" t="s">
        <v>45</v>
      </c>
      <c r="AF3615">
        <v>67</v>
      </c>
    </row>
    <row r="3616" spans="1:32">
      <c r="A3616">
        <v>5748</v>
      </c>
      <c r="B3616">
        <v>4848</v>
      </c>
      <c r="C3616" t="s">
        <v>1015</v>
      </c>
      <c r="D3616" t="s">
        <v>964</v>
      </c>
      <c r="E3616" t="s">
        <v>34</v>
      </c>
      <c r="F3616" t="s">
        <v>18627</v>
      </c>
      <c r="G3616" t="s">
        <v>18628</v>
      </c>
      <c r="H3616" t="s">
        <v>37</v>
      </c>
      <c r="I3616" s="1">
        <v>33740</v>
      </c>
      <c r="J3616" t="s">
        <v>18629</v>
      </c>
      <c r="K3616" t="s">
        <v>18630</v>
      </c>
      <c r="L3616">
        <v>30986</v>
      </c>
      <c r="M3616" t="s">
        <v>37</v>
      </c>
      <c r="N3616" s="1">
        <v>44942</v>
      </c>
      <c r="O3616" s="1">
        <v>44945</v>
      </c>
      <c r="P3616">
        <v>19</v>
      </c>
      <c r="Q3616">
        <v>1</v>
      </c>
      <c r="R3616" t="s">
        <v>53</v>
      </c>
      <c r="S3616">
        <v>4</v>
      </c>
      <c r="T3616">
        <v>0</v>
      </c>
      <c r="U3616">
        <v>3</v>
      </c>
      <c r="V3616">
        <v>426</v>
      </c>
      <c r="W3616" t="s">
        <v>41</v>
      </c>
      <c r="X3616" t="s">
        <v>18631</v>
      </c>
      <c r="Y3616" t="s">
        <v>65</v>
      </c>
      <c r="Z3616" s="1">
        <v>44916</v>
      </c>
      <c r="AA3616" s="2">
        <v>0.80457175925925928</v>
      </c>
      <c r="AB3616" s="2">
        <v>0.16214120370370369</v>
      </c>
      <c r="AC3616" t="s">
        <v>45</v>
      </c>
      <c r="AD3616" t="s">
        <v>44</v>
      </c>
      <c r="AE3616" t="s">
        <v>44</v>
      </c>
      <c r="AF3616">
        <v>142</v>
      </c>
    </row>
    <row r="3617" spans="1:32">
      <c r="A3617">
        <v>5749</v>
      </c>
      <c r="B3617">
        <v>4849</v>
      </c>
      <c r="C3617" t="s">
        <v>5202</v>
      </c>
      <c r="D3617" t="s">
        <v>4995</v>
      </c>
      <c r="E3617" t="s">
        <v>34</v>
      </c>
      <c r="F3617" t="s">
        <v>18632</v>
      </c>
      <c r="G3617" t="s">
        <v>18633</v>
      </c>
      <c r="H3617" t="s">
        <v>692</v>
      </c>
      <c r="I3617" s="1">
        <v>23250</v>
      </c>
      <c r="J3617" t="s">
        <v>18634</v>
      </c>
      <c r="K3617" t="s">
        <v>18635</v>
      </c>
      <c r="L3617">
        <v>97704</v>
      </c>
      <c r="M3617" t="s">
        <v>692</v>
      </c>
      <c r="N3617" s="1">
        <v>44916</v>
      </c>
      <c r="O3617" s="1">
        <v>44917</v>
      </c>
      <c r="P3617">
        <v>8</v>
      </c>
      <c r="Q3617">
        <v>1</v>
      </c>
      <c r="R3617" t="s">
        <v>63</v>
      </c>
      <c r="S3617">
        <v>2</v>
      </c>
      <c r="T3617">
        <v>2</v>
      </c>
      <c r="U3617">
        <v>1</v>
      </c>
      <c r="V3617">
        <v>64</v>
      </c>
      <c r="W3617" t="s">
        <v>54</v>
      </c>
      <c r="X3617" t="s">
        <v>18636</v>
      </c>
      <c r="Y3617" t="s">
        <v>81</v>
      </c>
      <c r="Z3617" s="1">
        <v>44894</v>
      </c>
      <c r="AA3617" s="2">
        <v>0.89557870370370374</v>
      </c>
      <c r="AB3617" s="2">
        <v>0.74559027777777775</v>
      </c>
      <c r="AC3617" t="s">
        <v>45</v>
      </c>
      <c r="AD3617" t="s">
        <v>44</v>
      </c>
      <c r="AE3617" t="s">
        <v>44</v>
      </c>
      <c r="AF3617">
        <v>64</v>
      </c>
    </row>
    <row r="3618" spans="1:32">
      <c r="A3618">
        <v>5752</v>
      </c>
      <c r="B3618">
        <v>4852</v>
      </c>
      <c r="C3618" t="s">
        <v>2961</v>
      </c>
      <c r="D3618" t="s">
        <v>483</v>
      </c>
      <c r="E3618" t="s">
        <v>48</v>
      </c>
      <c r="F3618" t="s">
        <v>18637</v>
      </c>
      <c r="G3618" t="s">
        <v>18638</v>
      </c>
      <c r="H3618" t="s">
        <v>330</v>
      </c>
      <c r="I3618" s="1">
        <v>24266</v>
      </c>
      <c r="J3618" t="s">
        <v>18639</v>
      </c>
      <c r="K3618" t="s">
        <v>18640</v>
      </c>
      <c r="L3618">
        <v>23649</v>
      </c>
      <c r="M3618" t="s">
        <v>330</v>
      </c>
      <c r="N3618" s="1">
        <v>44844</v>
      </c>
      <c r="O3618" s="1">
        <v>44849</v>
      </c>
      <c r="P3618">
        <v>64</v>
      </c>
      <c r="Q3618">
        <v>3</v>
      </c>
      <c r="R3618" t="s">
        <v>53</v>
      </c>
      <c r="S3618">
        <v>4</v>
      </c>
      <c r="T3618">
        <v>2</v>
      </c>
      <c r="U3618">
        <v>5</v>
      </c>
      <c r="V3618">
        <v>715</v>
      </c>
      <c r="W3618" t="s">
        <v>41</v>
      </c>
      <c r="X3618" t="s">
        <v>18641</v>
      </c>
      <c r="Y3618" t="s">
        <v>65</v>
      </c>
      <c r="Z3618" s="1">
        <v>44809</v>
      </c>
      <c r="AA3618" s="2">
        <v>0.99133101851851846</v>
      </c>
      <c r="AB3618" s="2">
        <v>0.76378472222222227</v>
      </c>
      <c r="AC3618" t="s">
        <v>44</v>
      </c>
      <c r="AD3618" t="s">
        <v>45</v>
      </c>
      <c r="AE3618" t="s">
        <v>45</v>
      </c>
      <c r="AF3618">
        <v>143</v>
      </c>
    </row>
    <row r="3619" spans="1:32">
      <c r="A3619">
        <v>5754</v>
      </c>
      <c r="B3619">
        <v>4854</v>
      </c>
      <c r="C3619" t="s">
        <v>3267</v>
      </c>
      <c r="D3619" t="s">
        <v>4251</v>
      </c>
      <c r="E3619" t="s">
        <v>34</v>
      </c>
      <c r="F3619" t="s">
        <v>18642</v>
      </c>
      <c r="G3619" t="s">
        <v>18643</v>
      </c>
      <c r="H3619" t="s">
        <v>457</v>
      </c>
      <c r="I3619" s="1">
        <v>36242</v>
      </c>
      <c r="J3619" t="s">
        <v>18644</v>
      </c>
      <c r="K3619" t="s">
        <v>18645</v>
      </c>
      <c r="L3619">
        <v>42185</v>
      </c>
      <c r="M3619" t="s">
        <v>457</v>
      </c>
      <c r="N3619" s="1">
        <v>44953</v>
      </c>
      <c r="O3619" s="1">
        <v>44956</v>
      </c>
      <c r="P3619">
        <v>53</v>
      </c>
      <c r="Q3619">
        <v>3</v>
      </c>
      <c r="R3619" t="s">
        <v>63</v>
      </c>
      <c r="S3619">
        <v>2</v>
      </c>
      <c r="T3619">
        <v>2</v>
      </c>
      <c r="U3619">
        <v>3</v>
      </c>
      <c r="V3619">
        <v>207</v>
      </c>
      <c r="W3619" t="s">
        <v>54</v>
      </c>
      <c r="X3619" t="s">
        <v>18646</v>
      </c>
      <c r="Y3619" t="s">
        <v>81</v>
      </c>
      <c r="Z3619" s="1">
        <v>44915</v>
      </c>
      <c r="AA3619" s="2">
        <v>0.56010416666666674</v>
      </c>
      <c r="AB3619" s="2">
        <v>0.22439814814814815</v>
      </c>
      <c r="AC3619" t="s">
        <v>44</v>
      </c>
      <c r="AD3619" t="s">
        <v>44</v>
      </c>
      <c r="AE3619" t="s">
        <v>45</v>
      </c>
      <c r="AF3619">
        <v>69</v>
      </c>
    </row>
    <row r="3620" spans="1:32">
      <c r="A3620">
        <v>5755</v>
      </c>
      <c r="B3620">
        <v>4855</v>
      </c>
      <c r="C3620" t="s">
        <v>2137</v>
      </c>
      <c r="D3620" t="s">
        <v>16332</v>
      </c>
      <c r="E3620" t="s">
        <v>48</v>
      </c>
      <c r="F3620" t="s">
        <v>18647</v>
      </c>
      <c r="G3620" t="s">
        <v>18648</v>
      </c>
      <c r="H3620" t="s">
        <v>171</v>
      </c>
      <c r="I3620" s="1">
        <v>33592</v>
      </c>
      <c r="J3620" t="s">
        <v>18649</v>
      </c>
      <c r="K3620" t="s">
        <v>18650</v>
      </c>
      <c r="L3620">
        <v>85765</v>
      </c>
      <c r="M3620" t="s">
        <v>171</v>
      </c>
      <c r="N3620" s="1">
        <v>44885</v>
      </c>
      <c r="O3620" s="1">
        <v>44887</v>
      </c>
      <c r="P3620">
        <v>2</v>
      </c>
      <c r="Q3620">
        <v>1</v>
      </c>
      <c r="R3620" t="s">
        <v>63</v>
      </c>
      <c r="S3620">
        <v>3</v>
      </c>
      <c r="T3620">
        <v>0</v>
      </c>
      <c r="U3620">
        <v>2</v>
      </c>
      <c r="V3620">
        <v>170</v>
      </c>
      <c r="W3620" t="s">
        <v>54</v>
      </c>
      <c r="X3620" t="s">
        <v>18651</v>
      </c>
      <c r="Y3620" t="s">
        <v>65</v>
      </c>
      <c r="Z3620" s="1">
        <v>44864</v>
      </c>
      <c r="AA3620" s="2">
        <v>4.8935185185185186E-2</v>
      </c>
      <c r="AB3620" s="2">
        <v>0.22494212962962964</v>
      </c>
      <c r="AC3620" t="s">
        <v>45</v>
      </c>
      <c r="AD3620" t="s">
        <v>45</v>
      </c>
      <c r="AE3620" t="s">
        <v>45</v>
      </c>
      <c r="AF3620">
        <v>85</v>
      </c>
    </row>
    <row r="3621" spans="1:32">
      <c r="A3621">
        <v>5757</v>
      </c>
      <c r="B3621">
        <v>4857</v>
      </c>
      <c r="C3621" t="s">
        <v>133</v>
      </c>
      <c r="D3621" t="s">
        <v>1404</v>
      </c>
      <c r="E3621" t="s">
        <v>34</v>
      </c>
      <c r="F3621" t="s">
        <v>18652</v>
      </c>
      <c r="G3621" t="s">
        <v>18653</v>
      </c>
      <c r="H3621" t="s">
        <v>94</v>
      </c>
      <c r="I3621" s="1">
        <v>24353</v>
      </c>
      <c r="J3621" t="s">
        <v>18654</v>
      </c>
      <c r="K3621" t="s">
        <v>18655</v>
      </c>
      <c r="L3621">
        <v>86614</v>
      </c>
      <c r="M3621" t="s">
        <v>94</v>
      </c>
      <c r="N3621" s="1">
        <v>44861</v>
      </c>
      <c r="O3621" s="1">
        <v>44864</v>
      </c>
      <c r="P3621">
        <v>32</v>
      </c>
      <c r="Q3621">
        <v>2</v>
      </c>
      <c r="R3621" t="s">
        <v>63</v>
      </c>
      <c r="S3621">
        <v>4</v>
      </c>
      <c r="T3621">
        <v>1</v>
      </c>
      <c r="U3621">
        <v>3</v>
      </c>
      <c r="V3621">
        <v>189</v>
      </c>
      <c r="W3621" t="s">
        <v>41</v>
      </c>
      <c r="X3621" t="s">
        <v>18656</v>
      </c>
      <c r="Y3621" t="s">
        <v>6</v>
      </c>
      <c r="Z3621" s="1">
        <v>44839</v>
      </c>
      <c r="AA3621" s="2">
        <v>0.18243055555555554</v>
      </c>
      <c r="AB3621" s="2">
        <v>0.22078703703703703</v>
      </c>
      <c r="AC3621" t="s">
        <v>44</v>
      </c>
      <c r="AD3621" t="s">
        <v>44</v>
      </c>
      <c r="AE3621" t="s">
        <v>44</v>
      </c>
      <c r="AF3621">
        <v>63</v>
      </c>
    </row>
    <row r="3622" spans="1:32">
      <c r="A3622">
        <v>5759</v>
      </c>
      <c r="B3622">
        <v>4859</v>
      </c>
      <c r="C3622" t="s">
        <v>489</v>
      </c>
      <c r="D3622" t="s">
        <v>609</v>
      </c>
      <c r="E3622" t="s">
        <v>48</v>
      </c>
      <c r="F3622" t="s">
        <v>18657</v>
      </c>
      <c r="G3622" t="s">
        <v>18658</v>
      </c>
      <c r="H3622" t="s">
        <v>122</v>
      </c>
      <c r="I3622" s="1">
        <v>31958</v>
      </c>
      <c r="J3622" t="s">
        <v>18659</v>
      </c>
      <c r="K3622" t="s">
        <v>18660</v>
      </c>
      <c r="L3622">
        <v>97886</v>
      </c>
      <c r="M3622" t="s">
        <v>122</v>
      </c>
      <c r="N3622" s="1">
        <v>44752</v>
      </c>
      <c r="O3622" s="1">
        <v>44753</v>
      </c>
      <c r="P3622">
        <v>68</v>
      </c>
      <c r="Q3622">
        <v>3</v>
      </c>
      <c r="R3622" t="s">
        <v>63</v>
      </c>
      <c r="S3622">
        <v>4</v>
      </c>
      <c r="T3622">
        <v>1</v>
      </c>
      <c r="U3622">
        <v>1</v>
      </c>
      <c r="V3622">
        <v>60</v>
      </c>
      <c r="W3622" t="s">
        <v>54</v>
      </c>
      <c r="X3622" t="s">
        <v>18661</v>
      </c>
      <c r="Y3622" t="s">
        <v>65</v>
      </c>
      <c r="Z3622" s="1">
        <v>44747</v>
      </c>
      <c r="AA3622" s="2">
        <v>0.22729166666666667</v>
      </c>
      <c r="AB3622" s="2">
        <v>0.21211805555555555</v>
      </c>
      <c r="AC3622" t="s">
        <v>44</v>
      </c>
      <c r="AD3622" t="s">
        <v>44</v>
      </c>
      <c r="AE3622" t="s">
        <v>45</v>
      </c>
      <c r="AF3622">
        <v>60</v>
      </c>
    </row>
    <row r="3623" spans="1:32">
      <c r="A3623">
        <v>5761</v>
      </c>
      <c r="B3623">
        <v>4861</v>
      </c>
      <c r="C3623" t="s">
        <v>90</v>
      </c>
      <c r="D3623" t="s">
        <v>1092</v>
      </c>
      <c r="E3623" t="s">
        <v>34</v>
      </c>
      <c r="F3623" t="s">
        <v>18662</v>
      </c>
      <c r="G3623" t="s">
        <v>18663</v>
      </c>
      <c r="H3623" t="s">
        <v>330</v>
      </c>
      <c r="I3623" s="1">
        <v>15787</v>
      </c>
      <c r="J3623" t="s">
        <v>18664</v>
      </c>
      <c r="K3623" t="s">
        <v>18665</v>
      </c>
      <c r="L3623">
        <v>62245</v>
      </c>
      <c r="M3623" t="s">
        <v>330</v>
      </c>
      <c r="N3623" s="1">
        <v>44655</v>
      </c>
      <c r="O3623" s="1">
        <v>44659</v>
      </c>
      <c r="P3623">
        <v>43</v>
      </c>
      <c r="Q3623">
        <v>2</v>
      </c>
      <c r="R3623" t="s">
        <v>53</v>
      </c>
      <c r="S3623">
        <v>3</v>
      </c>
      <c r="T3623">
        <v>2</v>
      </c>
      <c r="U3623">
        <v>4</v>
      </c>
      <c r="V3623">
        <v>512</v>
      </c>
      <c r="W3623" t="s">
        <v>41</v>
      </c>
      <c r="X3623" t="s">
        <v>18666</v>
      </c>
      <c r="Y3623" t="s">
        <v>43</v>
      </c>
      <c r="Z3623" s="1">
        <v>44631</v>
      </c>
      <c r="AA3623" s="2">
        <v>0.5923842592592593</v>
      </c>
      <c r="AB3623" s="2">
        <v>0.7440972222222223</v>
      </c>
      <c r="AC3623" t="s">
        <v>45</v>
      </c>
      <c r="AD3623" t="s">
        <v>45</v>
      </c>
      <c r="AE3623" t="s">
        <v>45</v>
      </c>
      <c r="AF3623">
        <v>128</v>
      </c>
    </row>
    <row r="3624" spans="1:32">
      <c r="A3624">
        <v>5762</v>
      </c>
      <c r="B3624">
        <v>4862</v>
      </c>
      <c r="C3624" t="s">
        <v>18667</v>
      </c>
      <c r="D3624" t="s">
        <v>18668</v>
      </c>
      <c r="E3624" t="s">
        <v>48</v>
      </c>
      <c r="F3624" t="s">
        <v>18669</v>
      </c>
      <c r="G3624" t="s">
        <v>18670</v>
      </c>
      <c r="H3624" t="s">
        <v>423</v>
      </c>
      <c r="I3624" s="1">
        <v>31358</v>
      </c>
      <c r="J3624" t="s">
        <v>18671</v>
      </c>
      <c r="K3624" t="s">
        <v>18672</v>
      </c>
      <c r="L3624">
        <v>78519</v>
      </c>
      <c r="M3624" t="s">
        <v>423</v>
      </c>
      <c r="N3624" s="1">
        <v>44824</v>
      </c>
      <c r="O3624" s="1">
        <v>44825</v>
      </c>
      <c r="P3624">
        <v>87</v>
      </c>
      <c r="Q3624">
        <v>4</v>
      </c>
      <c r="R3624" t="s">
        <v>40</v>
      </c>
      <c r="S3624">
        <v>1</v>
      </c>
      <c r="T3624">
        <v>1</v>
      </c>
      <c r="U3624">
        <v>1</v>
      </c>
      <c r="V3624">
        <v>230</v>
      </c>
      <c r="W3624" t="s">
        <v>41</v>
      </c>
      <c r="X3624" t="s">
        <v>18673</v>
      </c>
      <c r="Y3624" t="s">
        <v>81</v>
      </c>
      <c r="Z3624" s="1">
        <v>44800</v>
      </c>
      <c r="AA3624" s="2">
        <v>0.14978009259259259</v>
      </c>
      <c r="AB3624" s="2">
        <v>0.41194444444444445</v>
      </c>
      <c r="AC3624" t="s">
        <v>45</v>
      </c>
      <c r="AD3624" t="s">
        <v>45</v>
      </c>
      <c r="AE3624" t="s">
        <v>44</v>
      </c>
      <c r="AF3624">
        <v>230</v>
      </c>
    </row>
    <row r="3625" spans="1:32">
      <c r="A3625">
        <v>5763</v>
      </c>
      <c r="B3625">
        <v>4863</v>
      </c>
      <c r="C3625" t="s">
        <v>469</v>
      </c>
      <c r="D3625" t="s">
        <v>5779</v>
      </c>
      <c r="E3625" t="s">
        <v>48</v>
      </c>
      <c r="F3625" t="s">
        <v>18674</v>
      </c>
      <c r="G3625" t="s">
        <v>18675</v>
      </c>
      <c r="H3625" t="s">
        <v>725</v>
      </c>
      <c r="I3625" s="1">
        <v>26582</v>
      </c>
      <c r="J3625" t="s">
        <v>18676</v>
      </c>
      <c r="K3625" t="s">
        <v>18677</v>
      </c>
      <c r="L3625">
        <v>67267</v>
      </c>
      <c r="M3625" t="s">
        <v>725</v>
      </c>
      <c r="N3625" s="1">
        <v>44938</v>
      </c>
      <c r="O3625" s="1">
        <v>44939</v>
      </c>
      <c r="P3625">
        <v>45</v>
      </c>
      <c r="Q3625">
        <v>2</v>
      </c>
      <c r="R3625" t="s">
        <v>40</v>
      </c>
      <c r="S3625">
        <v>3</v>
      </c>
      <c r="T3625">
        <v>0</v>
      </c>
      <c r="U3625">
        <v>1</v>
      </c>
      <c r="V3625">
        <v>212</v>
      </c>
      <c r="W3625" t="s">
        <v>41</v>
      </c>
      <c r="X3625" t="s">
        <v>18678</v>
      </c>
      <c r="Y3625" t="s">
        <v>43</v>
      </c>
      <c r="Z3625" s="1">
        <v>44905</v>
      </c>
      <c r="AA3625" s="2">
        <v>0.27530092592592592</v>
      </c>
      <c r="AB3625" s="2">
        <v>0.11760416666666666</v>
      </c>
      <c r="AC3625" t="s">
        <v>44</v>
      </c>
      <c r="AD3625" t="s">
        <v>45</v>
      </c>
      <c r="AE3625" t="s">
        <v>44</v>
      </c>
      <c r="AF3625">
        <v>212</v>
      </c>
    </row>
    <row r="3626" spans="1:32">
      <c r="A3626">
        <v>5764</v>
      </c>
      <c r="B3626">
        <v>4864</v>
      </c>
      <c r="C3626" t="s">
        <v>66</v>
      </c>
      <c r="D3626" t="s">
        <v>716</v>
      </c>
      <c r="E3626" t="s">
        <v>48</v>
      </c>
      <c r="F3626" t="s">
        <v>8376</v>
      </c>
      <c r="G3626" t="s">
        <v>18679</v>
      </c>
      <c r="H3626" t="s">
        <v>50</v>
      </c>
      <c r="I3626" s="1">
        <v>33975</v>
      </c>
      <c r="J3626" t="s">
        <v>18680</v>
      </c>
      <c r="K3626" t="s">
        <v>18681</v>
      </c>
      <c r="L3626">
        <v>80894</v>
      </c>
      <c r="M3626" t="s">
        <v>50</v>
      </c>
      <c r="N3626" s="1">
        <v>44832</v>
      </c>
      <c r="O3626" s="1">
        <v>44834</v>
      </c>
      <c r="P3626">
        <v>73</v>
      </c>
      <c r="Q3626">
        <v>3</v>
      </c>
      <c r="R3626" t="s">
        <v>53</v>
      </c>
      <c r="S3626">
        <v>4</v>
      </c>
      <c r="T3626">
        <v>2</v>
      </c>
      <c r="U3626">
        <v>2</v>
      </c>
      <c r="V3626">
        <v>254</v>
      </c>
      <c r="W3626" t="s">
        <v>41</v>
      </c>
      <c r="X3626" t="s">
        <v>18682</v>
      </c>
      <c r="Y3626" t="s">
        <v>6</v>
      </c>
      <c r="Z3626" s="1">
        <v>44807</v>
      </c>
      <c r="AA3626" s="2">
        <v>0.31886574074074076</v>
      </c>
      <c r="AB3626" s="2">
        <v>0.85986111111111108</v>
      </c>
      <c r="AC3626" t="s">
        <v>45</v>
      </c>
      <c r="AD3626" t="s">
        <v>45</v>
      </c>
      <c r="AE3626" t="s">
        <v>45</v>
      </c>
      <c r="AF3626">
        <v>127</v>
      </c>
    </row>
    <row r="3627" spans="1:32">
      <c r="A3627">
        <v>5768</v>
      </c>
      <c r="B3627">
        <v>4868</v>
      </c>
      <c r="C3627" t="s">
        <v>1681</v>
      </c>
      <c r="D3627" t="s">
        <v>1202</v>
      </c>
      <c r="E3627" t="s">
        <v>34</v>
      </c>
      <c r="F3627" t="s">
        <v>18683</v>
      </c>
      <c r="G3627">
        <f>1-735-916-6305</f>
        <v>-7955</v>
      </c>
      <c r="H3627" t="s">
        <v>225</v>
      </c>
      <c r="I3627" s="1">
        <v>16012</v>
      </c>
      <c r="J3627" t="s">
        <v>18684</v>
      </c>
      <c r="K3627" t="s">
        <v>18685</v>
      </c>
      <c r="L3627">
        <v>38281</v>
      </c>
      <c r="M3627" t="s">
        <v>225</v>
      </c>
      <c r="N3627" s="1">
        <v>44662</v>
      </c>
      <c r="O3627" s="1">
        <v>44663</v>
      </c>
      <c r="P3627">
        <v>12</v>
      </c>
      <c r="Q3627">
        <v>1</v>
      </c>
      <c r="R3627" t="s">
        <v>40</v>
      </c>
      <c r="S3627">
        <v>4</v>
      </c>
      <c r="T3627">
        <v>1</v>
      </c>
      <c r="U3627">
        <v>1</v>
      </c>
      <c r="V3627">
        <v>214</v>
      </c>
      <c r="W3627" t="s">
        <v>41</v>
      </c>
      <c r="X3627" t="s">
        <v>18686</v>
      </c>
      <c r="Y3627" t="s">
        <v>6</v>
      </c>
      <c r="Z3627" s="1">
        <v>44632</v>
      </c>
      <c r="AA3627" s="2">
        <v>0.32649305555555558</v>
      </c>
      <c r="AB3627" s="2">
        <v>1.1041666666666667E-2</v>
      </c>
      <c r="AC3627" t="s">
        <v>44</v>
      </c>
      <c r="AD3627" t="s">
        <v>44</v>
      </c>
      <c r="AE3627" t="s">
        <v>45</v>
      </c>
      <c r="AF3627">
        <v>214</v>
      </c>
    </row>
    <row r="3628" spans="1:32">
      <c r="A3628">
        <v>5769</v>
      </c>
      <c r="B3628">
        <v>4869</v>
      </c>
      <c r="C3628" t="s">
        <v>32</v>
      </c>
      <c r="D3628" t="s">
        <v>716</v>
      </c>
      <c r="E3628" t="s">
        <v>34</v>
      </c>
      <c r="F3628" t="s">
        <v>18687</v>
      </c>
      <c r="G3628" t="s">
        <v>18688</v>
      </c>
      <c r="H3628" t="s">
        <v>418</v>
      </c>
      <c r="I3628" s="1">
        <v>26891</v>
      </c>
      <c r="J3628" t="s">
        <v>18689</v>
      </c>
      <c r="K3628" t="s">
        <v>18690</v>
      </c>
      <c r="L3628">
        <v>13747</v>
      </c>
      <c r="M3628" t="s">
        <v>418</v>
      </c>
      <c r="N3628" s="1">
        <v>44655</v>
      </c>
      <c r="O3628" s="1">
        <v>44656</v>
      </c>
      <c r="P3628">
        <v>46</v>
      </c>
      <c r="Q3628">
        <v>2</v>
      </c>
      <c r="R3628" t="s">
        <v>53</v>
      </c>
      <c r="S3628">
        <v>4</v>
      </c>
      <c r="T3628">
        <v>1</v>
      </c>
      <c r="U3628">
        <v>1</v>
      </c>
      <c r="V3628">
        <v>146</v>
      </c>
      <c r="W3628" t="s">
        <v>41</v>
      </c>
      <c r="X3628" t="s">
        <v>18691</v>
      </c>
      <c r="Y3628" t="s">
        <v>6</v>
      </c>
      <c r="Z3628" s="1">
        <v>44639</v>
      </c>
      <c r="AA3628" s="2">
        <v>5.9432870370370372E-2</v>
      </c>
      <c r="AB3628" s="2">
        <v>0.36130787037037032</v>
      </c>
      <c r="AC3628" t="s">
        <v>44</v>
      </c>
      <c r="AD3628" t="s">
        <v>44</v>
      </c>
      <c r="AE3628" t="s">
        <v>45</v>
      </c>
      <c r="AF3628">
        <v>146</v>
      </c>
    </row>
    <row r="3629" spans="1:32">
      <c r="A3629">
        <v>5772</v>
      </c>
      <c r="B3629">
        <v>4872</v>
      </c>
      <c r="C3629" t="s">
        <v>2828</v>
      </c>
      <c r="D3629" t="s">
        <v>1687</v>
      </c>
      <c r="E3629" t="s">
        <v>34</v>
      </c>
      <c r="F3629" t="s">
        <v>18692</v>
      </c>
      <c r="G3629" t="s">
        <v>18693</v>
      </c>
      <c r="H3629" t="s">
        <v>1442</v>
      </c>
      <c r="I3629" s="1">
        <v>22953</v>
      </c>
      <c r="J3629" t="s">
        <v>18694</v>
      </c>
      <c r="K3629" t="s">
        <v>18695</v>
      </c>
      <c r="L3629">
        <v>28243</v>
      </c>
      <c r="M3629" t="s">
        <v>1442</v>
      </c>
      <c r="N3629" s="1">
        <v>44673</v>
      </c>
      <c r="O3629" s="1">
        <v>44674</v>
      </c>
      <c r="P3629">
        <v>94</v>
      </c>
      <c r="Q3629">
        <v>4</v>
      </c>
      <c r="R3629" t="s">
        <v>53</v>
      </c>
      <c r="S3629">
        <v>1</v>
      </c>
      <c r="T3629">
        <v>1</v>
      </c>
      <c r="U3629">
        <v>1</v>
      </c>
      <c r="V3629">
        <v>131</v>
      </c>
      <c r="W3629" t="s">
        <v>54</v>
      </c>
      <c r="X3629" t="s">
        <v>18696</v>
      </c>
      <c r="Y3629" t="s">
        <v>81</v>
      </c>
      <c r="Z3629" s="1">
        <v>44652</v>
      </c>
      <c r="AA3629" s="2">
        <v>0.55616898148148153</v>
      </c>
      <c r="AB3629" s="2">
        <v>0.47331018518518514</v>
      </c>
      <c r="AC3629" t="s">
        <v>45</v>
      </c>
      <c r="AD3629" t="s">
        <v>45</v>
      </c>
      <c r="AE3629" t="s">
        <v>44</v>
      </c>
      <c r="AF3629">
        <v>131</v>
      </c>
    </row>
    <row r="3630" spans="1:32">
      <c r="A3630">
        <v>5773</v>
      </c>
      <c r="B3630">
        <v>4873</v>
      </c>
      <c r="C3630" t="s">
        <v>461</v>
      </c>
      <c r="D3630" t="s">
        <v>7026</v>
      </c>
      <c r="E3630" t="s">
        <v>48</v>
      </c>
      <c r="F3630" t="s">
        <v>18697</v>
      </c>
      <c r="G3630" t="s">
        <v>18698</v>
      </c>
      <c r="H3630" t="s">
        <v>418</v>
      </c>
      <c r="I3630" s="1">
        <v>24804</v>
      </c>
      <c r="J3630" t="s">
        <v>18699</v>
      </c>
      <c r="K3630" t="s">
        <v>18700</v>
      </c>
      <c r="L3630">
        <v>71630</v>
      </c>
      <c r="M3630" t="s">
        <v>418</v>
      </c>
      <c r="N3630" s="1">
        <v>44822</v>
      </c>
      <c r="O3630" s="1">
        <v>44823</v>
      </c>
      <c r="P3630">
        <v>4</v>
      </c>
      <c r="Q3630">
        <v>1</v>
      </c>
      <c r="R3630" t="s">
        <v>53</v>
      </c>
      <c r="S3630">
        <v>1</v>
      </c>
      <c r="T3630">
        <v>2</v>
      </c>
      <c r="U3630">
        <v>1</v>
      </c>
      <c r="V3630">
        <v>125</v>
      </c>
      <c r="W3630" t="s">
        <v>41</v>
      </c>
      <c r="X3630" t="s">
        <v>18701</v>
      </c>
      <c r="Y3630" t="s">
        <v>65</v>
      </c>
      <c r="Z3630" s="1">
        <v>44802</v>
      </c>
      <c r="AA3630" s="2">
        <v>0.44656249999999997</v>
      </c>
      <c r="AB3630" s="2">
        <v>0.46611111111111114</v>
      </c>
      <c r="AC3630" t="s">
        <v>44</v>
      </c>
      <c r="AD3630" t="s">
        <v>45</v>
      </c>
      <c r="AE3630" t="s">
        <v>44</v>
      </c>
      <c r="AF3630">
        <v>125</v>
      </c>
    </row>
    <row r="3631" spans="1:32">
      <c r="A3631">
        <v>5774</v>
      </c>
      <c r="B3631">
        <v>4874</v>
      </c>
      <c r="C3631" t="s">
        <v>2415</v>
      </c>
      <c r="D3631" t="s">
        <v>4028</v>
      </c>
      <c r="E3631" t="s">
        <v>34</v>
      </c>
      <c r="F3631" t="s">
        <v>18702</v>
      </c>
      <c r="G3631" t="s">
        <v>18703</v>
      </c>
      <c r="H3631" t="s">
        <v>209</v>
      </c>
      <c r="I3631" s="1">
        <v>30459</v>
      </c>
      <c r="J3631" t="s">
        <v>18704</v>
      </c>
      <c r="K3631" t="s">
        <v>18705</v>
      </c>
      <c r="L3631">
        <v>1501</v>
      </c>
      <c r="M3631" t="s">
        <v>209</v>
      </c>
      <c r="N3631" s="1">
        <v>44783</v>
      </c>
      <c r="O3631" s="1">
        <v>44785</v>
      </c>
      <c r="P3631">
        <v>53</v>
      </c>
      <c r="Q3631">
        <v>3</v>
      </c>
      <c r="R3631" t="s">
        <v>63</v>
      </c>
      <c r="S3631">
        <v>3</v>
      </c>
      <c r="T3631">
        <v>2</v>
      </c>
      <c r="U3631">
        <v>2</v>
      </c>
      <c r="V3631">
        <v>170</v>
      </c>
      <c r="W3631" t="s">
        <v>41</v>
      </c>
      <c r="X3631" t="s">
        <v>18706</v>
      </c>
      <c r="Y3631" t="s">
        <v>6</v>
      </c>
      <c r="Z3631" s="1">
        <v>44775</v>
      </c>
      <c r="AA3631" s="2">
        <v>0.34090277777777778</v>
      </c>
      <c r="AB3631" s="2">
        <v>0.31489583333333332</v>
      </c>
      <c r="AC3631" t="s">
        <v>45</v>
      </c>
      <c r="AD3631" t="s">
        <v>44</v>
      </c>
      <c r="AE3631" t="s">
        <v>44</v>
      </c>
      <c r="AF3631">
        <v>85</v>
      </c>
    </row>
    <row r="3632" spans="1:32">
      <c r="A3632">
        <v>5776</v>
      </c>
      <c r="B3632">
        <v>4876</v>
      </c>
      <c r="C3632" t="s">
        <v>1555</v>
      </c>
      <c r="D3632" t="s">
        <v>829</v>
      </c>
      <c r="E3632" t="s">
        <v>48</v>
      </c>
      <c r="F3632" t="s">
        <v>18707</v>
      </c>
      <c r="G3632" t="s">
        <v>18708</v>
      </c>
      <c r="H3632" t="s">
        <v>171</v>
      </c>
      <c r="I3632" s="1">
        <v>22982</v>
      </c>
      <c r="J3632" t="s">
        <v>18709</v>
      </c>
      <c r="K3632" t="s">
        <v>18710</v>
      </c>
      <c r="L3632">
        <v>66915</v>
      </c>
      <c r="M3632" t="s">
        <v>171</v>
      </c>
      <c r="N3632" s="1">
        <v>44924</v>
      </c>
      <c r="O3632" s="1">
        <v>44929</v>
      </c>
      <c r="P3632">
        <v>12</v>
      </c>
      <c r="Q3632">
        <v>1</v>
      </c>
      <c r="R3632" t="s">
        <v>40</v>
      </c>
      <c r="S3632">
        <v>3</v>
      </c>
      <c r="T3632">
        <v>2</v>
      </c>
      <c r="U3632">
        <v>5</v>
      </c>
      <c r="V3632">
        <v>1190</v>
      </c>
      <c r="W3632" t="s">
        <v>41</v>
      </c>
      <c r="X3632" t="s">
        <v>18711</v>
      </c>
      <c r="Y3632" t="s">
        <v>6</v>
      </c>
      <c r="Z3632" s="1">
        <v>44893</v>
      </c>
      <c r="AA3632" s="2">
        <v>0.94452546296296302</v>
      </c>
      <c r="AB3632" s="2">
        <v>0.74619212962962955</v>
      </c>
      <c r="AC3632" t="s">
        <v>44</v>
      </c>
      <c r="AD3632" t="s">
        <v>45</v>
      </c>
      <c r="AE3632" t="s">
        <v>45</v>
      </c>
      <c r="AF3632">
        <v>238</v>
      </c>
    </row>
    <row r="3633" spans="1:32">
      <c r="A3633">
        <v>5777</v>
      </c>
      <c r="B3633">
        <v>4877</v>
      </c>
      <c r="C3633" t="s">
        <v>6729</v>
      </c>
      <c r="D3633" t="s">
        <v>243</v>
      </c>
      <c r="E3633" t="s">
        <v>48</v>
      </c>
      <c r="F3633" t="s">
        <v>18712</v>
      </c>
      <c r="G3633" t="s">
        <v>18713</v>
      </c>
      <c r="H3633" t="s">
        <v>692</v>
      </c>
      <c r="I3633" s="1">
        <v>27083</v>
      </c>
      <c r="J3633" t="s">
        <v>18714</v>
      </c>
      <c r="K3633" t="s">
        <v>18715</v>
      </c>
      <c r="L3633">
        <v>68906</v>
      </c>
      <c r="M3633" t="s">
        <v>692</v>
      </c>
      <c r="N3633" s="1">
        <v>44697</v>
      </c>
      <c r="O3633" s="1">
        <v>44699</v>
      </c>
      <c r="P3633">
        <v>73</v>
      </c>
      <c r="Q3633">
        <v>3</v>
      </c>
      <c r="R3633" t="s">
        <v>53</v>
      </c>
      <c r="S3633">
        <v>2</v>
      </c>
      <c r="T3633">
        <v>1</v>
      </c>
      <c r="U3633">
        <v>2</v>
      </c>
      <c r="V3633">
        <v>294</v>
      </c>
      <c r="W3633" t="s">
        <v>54</v>
      </c>
      <c r="X3633" t="s">
        <v>18716</v>
      </c>
      <c r="Y3633" t="s">
        <v>65</v>
      </c>
      <c r="Z3633" s="1">
        <v>44661</v>
      </c>
      <c r="AA3633" s="2">
        <v>0.67149305555555561</v>
      </c>
      <c r="AB3633" s="2">
        <v>0.73078703703703696</v>
      </c>
      <c r="AC3633" t="s">
        <v>44</v>
      </c>
      <c r="AD3633" t="s">
        <v>45</v>
      </c>
      <c r="AE3633" t="s">
        <v>45</v>
      </c>
      <c r="AF3633">
        <v>147</v>
      </c>
    </row>
    <row r="3634" spans="1:32">
      <c r="A3634">
        <v>5778</v>
      </c>
      <c r="B3634">
        <v>4878</v>
      </c>
      <c r="C3634" t="s">
        <v>4158</v>
      </c>
      <c r="D3634" t="s">
        <v>9099</v>
      </c>
      <c r="E3634" t="s">
        <v>34</v>
      </c>
      <c r="F3634" t="s">
        <v>18717</v>
      </c>
      <c r="G3634" t="s">
        <v>18718</v>
      </c>
      <c r="H3634" t="s">
        <v>941</v>
      </c>
      <c r="I3634" s="1">
        <v>28194</v>
      </c>
      <c r="J3634" t="s">
        <v>18719</v>
      </c>
      <c r="K3634" t="s">
        <v>18720</v>
      </c>
      <c r="L3634">
        <v>69661</v>
      </c>
      <c r="M3634" t="s">
        <v>941</v>
      </c>
      <c r="N3634" s="1">
        <v>44862</v>
      </c>
      <c r="O3634" s="1">
        <v>44865</v>
      </c>
      <c r="P3634">
        <v>77</v>
      </c>
      <c r="Q3634">
        <v>4</v>
      </c>
      <c r="R3634" t="s">
        <v>63</v>
      </c>
      <c r="S3634">
        <v>4</v>
      </c>
      <c r="T3634">
        <v>0</v>
      </c>
      <c r="U3634">
        <v>3</v>
      </c>
      <c r="V3634">
        <v>249</v>
      </c>
      <c r="W3634" t="s">
        <v>54</v>
      </c>
      <c r="X3634" t="s">
        <v>18721</v>
      </c>
      <c r="Y3634" t="s">
        <v>6</v>
      </c>
      <c r="Z3634" s="1">
        <v>44847</v>
      </c>
      <c r="AA3634" s="2">
        <v>0.89099537037037047</v>
      </c>
      <c r="AB3634" s="2">
        <v>0.24594907407407407</v>
      </c>
      <c r="AC3634" t="s">
        <v>44</v>
      </c>
      <c r="AD3634" t="s">
        <v>44</v>
      </c>
      <c r="AE3634" t="s">
        <v>44</v>
      </c>
      <c r="AF3634">
        <v>83</v>
      </c>
    </row>
    <row r="3635" spans="1:32">
      <c r="A3635">
        <v>5779</v>
      </c>
      <c r="B3635">
        <v>4879</v>
      </c>
      <c r="C3635" t="s">
        <v>1452</v>
      </c>
      <c r="D3635" t="s">
        <v>5519</v>
      </c>
      <c r="E3635" t="s">
        <v>34</v>
      </c>
      <c r="F3635" t="s">
        <v>18722</v>
      </c>
      <c r="G3635" t="s">
        <v>18723</v>
      </c>
      <c r="H3635" t="s">
        <v>272</v>
      </c>
      <c r="I3635" s="1">
        <v>28429</v>
      </c>
      <c r="J3635" t="s">
        <v>18724</v>
      </c>
      <c r="K3635" t="s">
        <v>10362</v>
      </c>
      <c r="L3635">
        <v>1637</v>
      </c>
      <c r="M3635" t="s">
        <v>272</v>
      </c>
      <c r="N3635" s="1">
        <v>44884</v>
      </c>
      <c r="O3635" s="1">
        <v>44885</v>
      </c>
      <c r="P3635">
        <v>100</v>
      </c>
      <c r="Q3635">
        <v>4</v>
      </c>
      <c r="R3635" t="s">
        <v>53</v>
      </c>
      <c r="S3635">
        <v>4</v>
      </c>
      <c r="T3635">
        <v>2</v>
      </c>
      <c r="U3635">
        <v>1</v>
      </c>
      <c r="V3635">
        <v>133</v>
      </c>
      <c r="W3635" t="s">
        <v>54</v>
      </c>
      <c r="X3635" t="s">
        <v>18725</v>
      </c>
      <c r="Y3635" t="s">
        <v>81</v>
      </c>
      <c r="Z3635" s="1">
        <v>44852</v>
      </c>
      <c r="AA3635" s="2">
        <v>0.53658564814814813</v>
      </c>
      <c r="AB3635" s="2">
        <v>0.6209027777777778</v>
      </c>
      <c r="AC3635" t="s">
        <v>45</v>
      </c>
      <c r="AD3635" t="s">
        <v>45</v>
      </c>
      <c r="AE3635" t="s">
        <v>44</v>
      </c>
      <c r="AF3635">
        <v>133</v>
      </c>
    </row>
    <row r="3636" spans="1:32">
      <c r="A3636">
        <v>5780</v>
      </c>
      <c r="B3636">
        <v>4880</v>
      </c>
      <c r="C3636" t="s">
        <v>1328</v>
      </c>
      <c r="D3636" t="s">
        <v>7222</v>
      </c>
      <c r="E3636" t="s">
        <v>34</v>
      </c>
      <c r="F3636" t="s">
        <v>18726</v>
      </c>
      <c r="G3636">
        <v>6669642423</v>
      </c>
      <c r="H3636" t="s">
        <v>725</v>
      </c>
      <c r="I3636" s="1">
        <v>33485</v>
      </c>
      <c r="J3636" t="s">
        <v>18727</v>
      </c>
      <c r="K3636" t="s">
        <v>18728</v>
      </c>
      <c r="L3636">
        <v>964</v>
      </c>
      <c r="M3636" t="s">
        <v>725</v>
      </c>
      <c r="N3636" s="1">
        <v>44671</v>
      </c>
      <c r="O3636" s="1">
        <v>44674</v>
      </c>
      <c r="P3636">
        <v>22</v>
      </c>
      <c r="Q3636">
        <v>1</v>
      </c>
      <c r="R3636" t="s">
        <v>53</v>
      </c>
      <c r="S3636">
        <v>2</v>
      </c>
      <c r="T3636">
        <v>2</v>
      </c>
      <c r="U3636">
        <v>3</v>
      </c>
      <c r="V3636">
        <v>381</v>
      </c>
      <c r="W3636" t="s">
        <v>41</v>
      </c>
      <c r="X3636" t="s">
        <v>18729</v>
      </c>
      <c r="Y3636" t="s">
        <v>65</v>
      </c>
      <c r="Z3636" s="1">
        <v>44639</v>
      </c>
      <c r="AA3636" s="2">
        <v>0.20863425925925927</v>
      </c>
      <c r="AB3636" s="2">
        <v>0.13873842592592592</v>
      </c>
      <c r="AC3636" t="s">
        <v>45</v>
      </c>
      <c r="AD3636" t="s">
        <v>45</v>
      </c>
      <c r="AE3636" t="s">
        <v>45</v>
      </c>
      <c r="AF3636">
        <v>127</v>
      </c>
    </row>
    <row r="3637" spans="1:32">
      <c r="A3637">
        <v>5781</v>
      </c>
      <c r="B3637">
        <v>4881</v>
      </c>
      <c r="C3637" t="s">
        <v>662</v>
      </c>
      <c r="D3637" t="s">
        <v>1839</v>
      </c>
      <c r="E3637" t="s">
        <v>48</v>
      </c>
      <c r="F3637" t="s">
        <v>18730</v>
      </c>
      <c r="G3637">
        <f>1-832-582-2592</f>
        <v>-4005</v>
      </c>
      <c r="H3637" t="s">
        <v>115</v>
      </c>
      <c r="I3637" s="1">
        <v>30927</v>
      </c>
      <c r="J3637" t="s">
        <v>18731</v>
      </c>
      <c r="K3637" t="s">
        <v>18732</v>
      </c>
      <c r="L3637">
        <v>84588</v>
      </c>
      <c r="M3637" t="s">
        <v>115</v>
      </c>
      <c r="N3637" s="1">
        <v>44735</v>
      </c>
      <c r="O3637" s="1">
        <v>44738</v>
      </c>
      <c r="P3637">
        <v>57</v>
      </c>
      <c r="Q3637">
        <v>3</v>
      </c>
      <c r="R3637" t="s">
        <v>40</v>
      </c>
      <c r="S3637">
        <v>4</v>
      </c>
      <c r="T3637">
        <v>0</v>
      </c>
      <c r="U3637">
        <v>3</v>
      </c>
      <c r="V3637">
        <v>681</v>
      </c>
      <c r="W3637" t="s">
        <v>54</v>
      </c>
      <c r="X3637" t="s">
        <v>18733</v>
      </c>
      <c r="Y3637" t="s">
        <v>81</v>
      </c>
      <c r="Z3637" s="1">
        <v>44698</v>
      </c>
      <c r="AA3637" s="2">
        <v>0.68511574074074078</v>
      </c>
      <c r="AB3637" s="2">
        <v>0.34560185185185183</v>
      </c>
      <c r="AC3637" t="s">
        <v>44</v>
      </c>
      <c r="AD3637" t="s">
        <v>45</v>
      </c>
      <c r="AE3637" t="s">
        <v>44</v>
      </c>
      <c r="AF3637">
        <v>227</v>
      </c>
    </row>
    <row r="3638" spans="1:32">
      <c r="A3638">
        <v>5782</v>
      </c>
      <c r="B3638">
        <v>4882</v>
      </c>
      <c r="C3638" t="s">
        <v>648</v>
      </c>
      <c r="D3638" t="s">
        <v>4686</v>
      </c>
      <c r="E3638" t="s">
        <v>34</v>
      </c>
      <c r="F3638" t="s">
        <v>18734</v>
      </c>
      <c r="G3638" t="s">
        <v>18735</v>
      </c>
      <c r="H3638" t="s">
        <v>330</v>
      </c>
      <c r="I3638" s="1">
        <v>31524</v>
      </c>
      <c r="J3638" t="s">
        <v>18736</v>
      </c>
      <c r="K3638" t="s">
        <v>6240</v>
      </c>
      <c r="L3638">
        <v>66165</v>
      </c>
      <c r="M3638" t="s">
        <v>330</v>
      </c>
      <c r="N3638" s="1">
        <v>44910</v>
      </c>
      <c r="O3638" s="1">
        <v>44911</v>
      </c>
      <c r="P3638">
        <v>66</v>
      </c>
      <c r="Q3638">
        <v>3</v>
      </c>
      <c r="R3638" t="s">
        <v>40</v>
      </c>
      <c r="S3638">
        <v>2</v>
      </c>
      <c r="T3638">
        <v>1</v>
      </c>
      <c r="U3638">
        <v>1</v>
      </c>
      <c r="V3638">
        <v>238</v>
      </c>
      <c r="W3638" t="s">
        <v>54</v>
      </c>
      <c r="X3638" t="s">
        <v>18737</v>
      </c>
      <c r="Y3638" t="s">
        <v>65</v>
      </c>
      <c r="Z3638" s="1">
        <v>44885</v>
      </c>
      <c r="AA3638" s="2">
        <v>2.8645833333333332E-2</v>
      </c>
      <c r="AB3638" s="2">
        <v>0.38947916666666665</v>
      </c>
      <c r="AC3638" t="s">
        <v>44</v>
      </c>
      <c r="AD3638" t="s">
        <v>45</v>
      </c>
      <c r="AE3638" t="s">
        <v>45</v>
      </c>
      <c r="AF3638">
        <v>238</v>
      </c>
    </row>
    <row r="3639" spans="1:32">
      <c r="A3639">
        <v>5783</v>
      </c>
      <c r="B3639">
        <v>4883</v>
      </c>
      <c r="C3639" t="s">
        <v>18738</v>
      </c>
      <c r="D3639" t="s">
        <v>1368</v>
      </c>
      <c r="E3639" t="s">
        <v>48</v>
      </c>
      <c r="F3639" t="s">
        <v>18739</v>
      </c>
      <c r="G3639" t="s">
        <v>18740</v>
      </c>
      <c r="H3639" t="s">
        <v>86</v>
      </c>
      <c r="I3639" s="1">
        <v>29783</v>
      </c>
      <c r="J3639" t="s">
        <v>18741</v>
      </c>
      <c r="K3639" t="s">
        <v>18742</v>
      </c>
      <c r="L3639">
        <v>25302</v>
      </c>
      <c r="M3639" t="s">
        <v>86</v>
      </c>
      <c r="N3639" s="1">
        <v>44667</v>
      </c>
      <c r="O3639" s="1">
        <v>44671</v>
      </c>
      <c r="P3639">
        <v>26</v>
      </c>
      <c r="Q3639">
        <v>2</v>
      </c>
      <c r="R3639" t="s">
        <v>63</v>
      </c>
      <c r="S3639">
        <v>4</v>
      </c>
      <c r="T3639">
        <v>2</v>
      </c>
      <c r="U3639">
        <v>4</v>
      </c>
      <c r="V3639">
        <v>252</v>
      </c>
      <c r="W3639" t="s">
        <v>54</v>
      </c>
      <c r="X3639" t="s">
        <v>18743</v>
      </c>
      <c r="Y3639" t="s">
        <v>81</v>
      </c>
      <c r="Z3639" s="1">
        <v>44647</v>
      </c>
      <c r="AA3639" s="2">
        <v>6.519675925925926E-2</v>
      </c>
      <c r="AB3639" s="2">
        <v>0.96354166666666663</v>
      </c>
      <c r="AC3639" t="s">
        <v>45</v>
      </c>
      <c r="AD3639" t="s">
        <v>44</v>
      </c>
      <c r="AE3639" t="s">
        <v>44</v>
      </c>
      <c r="AF3639">
        <v>63</v>
      </c>
    </row>
    <row r="3640" spans="1:32">
      <c r="A3640">
        <v>5784</v>
      </c>
      <c r="B3640">
        <v>4884</v>
      </c>
      <c r="C3640" t="s">
        <v>859</v>
      </c>
      <c r="D3640" t="s">
        <v>16633</v>
      </c>
      <c r="E3640" t="s">
        <v>48</v>
      </c>
      <c r="F3640" t="s">
        <v>18744</v>
      </c>
      <c r="G3640" t="s">
        <v>18745</v>
      </c>
      <c r="H3640" t="s">
        <v>457</v>
      </c>
      <c r="I3640" s="1">
        <v>38259</v>
      </c>
      <c r="J3640" t="s">
        <v>18746</v>
      </c>
      <c r="K3640" t="s">
        <v>18747</v>
      </c>
      <c r="L3640">
        <v>88446</v>
      </c>
      <c r="M3640" t="s">
        <v>457</v>
      </c>
      <c r="N3640" s="1">
        <v>44847</v>
      </c>
      <c r="O3640" s="1">
        <v>44848</v>
      </c>
      <c r="P3640">
        <v>77</v>
      </c>
      <c r="Q3640">
        <v>4</v>
      </c>
      <c r="R3640" t="s">
        <v>63</v>
      </c>
      <c r="S3640">
        <v>1</v>
      </c>
      <c r="T3640">
        <v>0</v>
      </c>
      <c r="U3640">
        <v>1</v>
      </c>
      <c r="V3640">
        <v>67</v>
      </c>
      <c r="W3640" t="s">
        <v>54</v>
      </c>
      <c r="X3640" t="s">
        <v>18748</v>
      </c>
      <c r="Y3640" t="s">
        <v>6</v>
      </c>
      <c r="Z3640" s="1">
        <v>44809</v>
      </c>
      <c r="AA3640" s="2">
        <v>0.75730324074074085</v>
      </c>
      <c r="AB3640" s="2">
        <v>5.2986111111111116E-2</v>
      </c>
      <c r="AC3640" t="s">
        <v>44</v>
      </c>
      <c r="AD3640" t="s">
        <v>45</v>
      </c>
      <c r="AE3640" t="s">
        <v>45</v>
      </c>
      <c r="AF3640">
        <v>67</v>
      </c>
    </row>
    <row r="3641" spans="1:32">
      <c r="A3641">
        <v>5785</v>
      </c>
      <c r="B3641">
        <v>4885</v>
      </c>
      <c r="C3641" t="s">
        <v>18749</v>
      </c>
      <c r="D3641" t="s">
        <v>3066</v>
      </c>
      <c r="E3641" t="s">
        <v>34</v>
      </c>
      <c r="F3641" t="s">
        <v>18750</v>
      </c>
      <c r="G3641">
        <f>1-916-403-8738</f>
        <v>-10056</v>
      </c>
      <c r="H3641" t="s">
        <v>164</v>
      </c>
      <c r="I3641" s="1">
        <v>26596</v>
      </c>
      <c r="J3641" t="s">
        <v>18751</v>
      </c>
      <c r="K3641" t="s">
        <v>18752</v>
      </c>
      <c r="L3641">
        <v>69511</v>
      </c>
      <c r="M3641" t="s">
        <v>164</v>
      </c>
      <c r="N3641" s="1">
        <v>44787</v>
      </c>
      <c r="O3641" s="1">
        <v>44788</v>
      </c>
      <c r="P3641">
        <v>57</v>
      </c>
      <c r="Q3641">
        <v>3</v>
      </c>
      <c r="R3641" t="s">
        <v>40</v>
      </c>
      <c r="S3641">
        <v>4</v>
      </c>
      <c r="T3641">
        <v>1</v>
      </c>
      <c r="U3641">
        <v>1</v>
      </c>
      <c r="V3641">
        <v>213</v>
      </c>
      <c r="W3641" t="s">
        <v>54</v>
      </c>
      <c r="X3641" t="s">
        <v>18753</v>
      </c>
      <c r="Y3641" t="s">
        <v>81</v>
      </c>
      <c r="Z3641" s="1">
        <v>44765</v>
      </c>
      <c r="AA3641" s="2">
        <v>0.14648148148148146</v>
      </c>
      <c r="AB3641" s="2">
        <v>6.3958333333333339E-2</v>
      </c>
      <c r="AC3641" t="s">
        <v>44</v>
      </c>
      <c r="AD3641" t="s">
        <v>44</v>
      </c>
      <c r="AE3641" t="s">
        <v>45</v>
      </c>
      <c r="AF3641">
        <v>213</v>
      </c>
    </row>
    <row r="3642" spans="1:32">
      <c r="A3642">
        <v>5786</v>
      </c>
      <c r="B3642">
        <v>4886</v>
      </c>
      <c r="C3642" t="s">
        <v>590</v>
      </c>
      <c r="D3642" t="s">
        <v>768</v>
      </c>
      <c r="E3642" t="s">
        <v>34</v>
      </c>
      <c r="F3642" t="s">
        <v>18754</v>
      </c>
      <c r="G3642" t="s">
        <v>18755</v>
      </c>
      <c r="H3642" t="s">
        <v>537</v>
      </c>
      <c r="I3642" s="1">
        <v>24022</v>
      </c>
      <c r="J3642" t="s">
        <v>18756</v>
      </c>
      <c r="K3642" t="s">
        <v>18757</v>
      </c>
      <c r="L3642">
        <v>69083</v>
      </c>
      <c r="M3642" t="s">
        <v>537</v>
      </c>
      <c r="N3642" s="1">
        <v>44753</v>
      </c>
      <c r="O3642" s="1">
        <v>44755</v>
      </c>
      <c r="P3642">
        <v>78</v>
      </c>
      <c r="Q3642">
        <v>4</v>
      </c>
      <c r="R3642" t="s">
        <v>40</v>
      </c>
      <c r="S3642">
        <v>1</v>
      </c>
      <c r="T3642">
        <v>2</v>
      </c>
      <c r="U3642">
        <v>2</v>
      </c>
      <c r="V3642">
        <v>416</v>
      </c>
      <c r="W3642" t="s">
        <v>54</v>
      </c>
      <c r="X3642" t="s">
        <v>18758</v>
      </c>
      <c r="Y3642" t="s">
        <v>43</v>
      </c>
      <c r="Z3642" s="1">
        <v>44722</v>
      </c>
      <c r="AA3642" s="2">
        <v>0.40081018518518513</v>
      </c>
      <c r="AB3642" s="2">
        <v>4.1053240740740744E-2</v>
      </c>
      <c r="AC3642" t="s">
        <v>45</v>
      </c>
      <c r="AD3642" t="s">
        <v>45</v>
      </c>
      <c r="AE3642" t="s">
        <v>44</v>
      </c>
      <c r="AF3642">
        <v>208</v>
      </c>
    </row>
    <row r="3643" spans="1:32">
      <c r="A3643">
        <v>5787</v>
      </c>
      <c r="B3643">
        <v>4887</v>
      </c>
      <c r="C3643" t="s">
        <v>5764</v>
      </c>
      <c r="D3643" t="s">
        <v>18759</v>
      </c>
      <c r="E3643" t="s">
        <v>34</v>
      </c>
      <c r="F3643" t="s">
        <v>18760</v>
      </c>
      <c r="G3643" t="s">
        <v>18761</v>
      </c>
      <c r="H3643" t="s">
        <v>122</v>
      </c>
      <c r="I3643" s="1">
        <v>22696</v>
      </c>
      <c r="J3643" t="s">
        <v>18762</v>
      </c>
      <c r="K3643" t="s">
        <v>18763</v>
      </c>
      <c r="L3643">
        <v>92571</v>
      </c>
      <c r="M3643" t="s">
        <v>122</v>
      </c>
      <c r="N3643" s="1">
        <v>44859</v>
      </c>
      <c r="O3643" s="1">
        <v>44862</v>
      </c>
      <c r="P3643">
        <v>92</v>
      </c>
      <c r="Q3643">
        <v>4</v>
      </c>
      <c r="R3643" t="s">
        <v>63</v>
      </c>
      <c r="S3643">
        <v>2</v>
      </c>
      <c r="T3643">
        <v>0</v>
      </c>
      <c r="U3643">
        <v>3</v>
      </c>
      <c r="V3643">
        <v>216</v>
      </c>
      <c r="W3643" t="s">
        <v>41</v>
      </c>
      <c r="X3643" t="s">
        <v>18764</v>
      </c>
      <c r="Y3643" t="s">
        <v>43</v>
      </c>
      <c r="Z3643" s="1">
        <v>44836</v>
      </c>
      <c r="AA3643" s="2">
        <v>0.76057870370370362</v>
      </c>
      <c r="AB3643" s="2">
        <v>0.82239583333333333</v>
      </c>
      <c r="AC3643" t="s">
        <v>44</v>
      </c>
      <c r="AD3643" t="s">
        <v>45</v>
      </c>
      <c r="AE3643" t="s">
        <v>44</v>
      </c>
      <c r="AF3643">
        <v>72</v>
      </c>
    </row>
    <row r="3644" spans="1:32">
      <c r="A3644">
        <v>5789</v>
      </c>
      <c r="B3644">
        <v>4889</v>
      </c>
      <c r="C3644" t="s">
        <v>1155</v>
      </c>
      <c r="D3644" t="s">
        <v>1222</v>
      </c>
      <c r="E3644" t="s">
        <v>48</v>
      </c>
      <c r="F3644" t="s">
        <v>18765</v>
      </c>
      <c r="G3644" t="s">
        <v>18766</v>
      </c>
      <c r="H3644" t="s">
        <v>280</v>
      </c>
      <c r="I3644" s="1">
        <v>33969</v>
      </c>
      <c r="J3644" t="s">
        <v>18767</v>
      </c>
      <c r="K3644" t="s">
        <v>18768</v>
      </c>
      <c r="L3644">
        <v>48766</v>
      </c>
      <c r="M3644" t="s">
        <v>280</v>
      </c>
      <c r="N3644" s="1">
        <v>44874</v>
      </c>
      <c r="O3644" s="1">
        <v>44875</v>
      </c>
      <c r="P3644">
        <v>79</v>
      </c>
      <c r="Q3644">
        <v>4</v>
      </c>
      <c r="R3644" t="s">
        <v>53</v>
      </c>
      <c r="S3644">
        <v>3</v>
      </c>
      <c r="T3644">
        <v>1</v>
      </c>
      <c r="U3644">
        <v>1</v>
      </c>
      <c r="V3644">
        <v>121</v>
      </c>
      <c r="W3644" t="s">
        <v>41</v>
      </c>
      <c r="X3644" t="s">
        <v>18769</v>
      </c>
      <c r="Y3644" t="s">
        <v>81</v>
      </c>
      <c r="Z3644" s="1">
        <v>44866</v>
      </c>
      <c r="AA3644" s="2">
        <v>2.1608796296296296E-2</v>
      </c>
      <c r="AB3644" s="2">
        <v>0.80508101851851854</v>
      </c>
      <c r="AC3644" t="s">
        <v>44</v>
      </c>
      <c r="AD3644" t="s">
        <v>44</v>
      </c>
      <c r="AE3644" t="s">
        <v>45</v>
      </c>
      <c r="AF3644">
        <v>121</v>
      </c>
    </row>
    <row r="3645" spans="1:32">
      <c r="A3645">
        <v>5790</v>
      </c>
      <c r="B3645">
        <v>4890</v>
      </c>
      <c r="C3645" t="s">
        <v>66</v>
      </c>
      <c r="D3645" t="s">
        <v>16107</v>
      </c>
      <c r="E3645" t="s">
        <v>48</v>
      </c>
      <c r="F3645" t="s">
        <v>18770</v>
      </c>
      <c r="G3645" t="s">
        <v>18771</v>
      </c>
      <c r="H3645" t="s">
        <v>295</v>
      </c>
      <c r="I3645" s="1">
        <v>37882</v>
      </c>
      <c r="J3645" t="s">
        <v>18772</v>
      </c>
      <c r="K3645" t="s">
        <v>18773</v>
      </c>
      <c r="L3645">
        <v>75297</v>
      </c>
      <c r="M3645" t="s">
        <v>295</v>
      </c>
      <c r="N3645" s="1">
        <v>44924</v>
      </c>
      <c r="O3645" s="1">
        <v>44927</v>
      </c>
      <c r="P3645">
        <v>34</v>
      </c>
      <c r="Q3645">
        <v>2</v>
      </c>
      <c r="R3645" t="s">
        <v>53</v>
      </c>
      <c r="S3645">
        <v>4</v>
      </c>
      <c r="T3645">
        <v>0</v>
      </c>
      <c r="U3645">
        <v>3</v>
      </c>
      <c r="V3645">
        <v>405</v>
      </c>
      <c r="W3645" t="s">
        <v>54</v>
      </c>
      <c r="X3645" t="s">
        <v>18774</v>
      </c>
      <c r="Y3645" t="s">
        <v>81</v>
      </c>
      <c r="Z3645" s="1">
        <v>44903</v>
      </c>
      <c r="AA3645" s="2">
        <v>0.73946759259259265</v>
      </c>
      <c r="AB3645" s="2">
        <v>0.29853009259259261</v>
      </c>
      <c r="AC3645" t="s">
        <v>44</v>
      </c>
      <c r="AD3645" t="s">
        <v>45</v>
      </c>
      <c r="AE3645" t="s">
        <v>45</v>
      </c>
      <c r="AF3645">
        <v>135</v>
      </c>
    </row>
    <row r="3646" spans="1:32">
      <c r="A3646">
        <v>5793</v>
      </c>
      <c r="B3646">
        <v>4893</v>
      </c>
      <c r="C3646" t="s">
        <v>1681</v>
      </c>
      <c r="D3646" t="s">
        <v>1361</v>
      </c>
      <c r="E3646" t="s">
        <v>48</v>
      </c>
      <c r="F3646" t="s">
        <v>18775</v>
      </c>
      <c r="G3646" t="s">
        <v>18776</v>
      </c>
      <c r="H3646" t="s">
        <v>179</v>
      </c>
      <c r="I3646" s="1">
        <v>32319</v>
      </c>
      <c r="J3646" t="s">
        <v>18777</v>
      </c>
      <c r="K3646" t="s">
        <v>18778</v>
      </c>
      <c r="L3646">
        <v>54437</v>
      </c>
      <c r="M3646" t="s">
        <v>179</v>
      </c>
      <c r="N3646" s="1">
        <v>44639</v>
      </c>
      <c r="O3646" s="1">
        <v>44641</v>
      </c>
      <c r="P3646">
        <v>54</v>
      </c>
      <c r="Q3646">
        <v>3</v>
      </c>
      <c r="R3646" t="s">
        <v>40</v>
      </c>
      <c r="S3646">
        <v>2</v>
      </c>
      <c r="T3646">
        <v>2</v>
      </c>
      <c r="U3646">
        <v>2</v>
      </c>
      <c r="V3646">
        <v>458</v>
      </c>
      <c r="W3646" t="s">
        <v>54</v>
      </c>
      <c r="X3646" t="s">
        <v>18779</v>
      </c>
      <c r="Y3646" t="s">
        <v>65</v>
      </c>
      <c r="Z3646" s="1">
        <v>44606</v>
      </c>
      <c r="AA3646" s="2">
        <v>0.92472222222222211</v>
      </c>
      <c r="AB3646" s="2">
        <v>0.10369212962962963</v>
      </c>
      <c r="AC3646" t="s">
        <v>44</v>
      </c>
      <c r="AD3646" t="s">
        <v>44</v>
      </c>
      <c r="AE3646" t="s">
        <v>44</v>
      </c>
      <c r="AF3646">
        <v>229</v>
      </c>
    </row>
    <row r="3647" spans="1:32">
      <c r="A3647">
        <v>5794</v>
      </c>
      <c r="B3647">
        <v>4894</v>
      </c>
      <c r="C3647" t="s">
        <v>908</v>
      </c>
      <c r="D3647" t="s">
        <v>2741</v>
      </c>
      <c r="E3647" t="s">
        <v>48</v>
      </c>
      <c r="F3647" t="s">
        <v>18780</v>
      </c>
      <c r="G3647" t="s">
        <v>18781</v>
      </c>
      <c r="H3647" t="s">
        <v>405</v>
      </c>
      <c r="I3647" s="1">
        <v>36823</v>
      </c>
      <c r="J3647" t="s">
        <v>18782</v>
      </c>
      <c r="K3647" t="s">
        <v>18783</v>
      </c>
      <c r="L3647">
        <v>26223</v>
      </c>
      <c r="M3647" t="s">
        <v>405</v>
      </c>
      <c r="N3647" s="1">
        <v>44688</v>
      </c>
      <c r="O3647" s="1">
        <v>44693</v>
      </c>
      <c r="P3647">
        <v>63</v>
      </c>
      <c r="Q3647">
        <v>3</v>
      </c>
      <c r="R3647" t="s">
        <v>40</v>
      </c>
      <c r="S3647">
        <v>4</v>
      </c>
      <c r="T3647">
        <v>1</v>
      </c>
      <c r="U3647">
        <v>5</v>
      </c>
      <c r="V3647">
        <v>1030</v>
      </c>
      <c r="W3647" t="s">
        <v>41</v>
      </c>
      <c r="X3647" t="s">
        <v>18784</v>
      </c>
      <c r="Y3647" t="s">
        <v>65</v>
      </c>
      <c r="Z3647" s="1">
        <v>44664</v>
      </c>
      <c r="AA3647" s="2">
        <v>0.59151620370370372</v>
      </c>
      <c r="AB3647" s="2">
        <v>0.82990740740740743</v>
      </c>
      <c r="AC3647" t="s">
        <v>44</v>
      </c>
      <c r="AD3647" t="s">
        <v>44</v>
      </c>
      <c r="AE3647" t="s">
        <v>45</v>
      </c>
      <c r="AF3647">
        <v>206</v>
      </c>
    </row>
    <row r="3648" spans="1:32">
      <c r="A3648">
        <v>5799</v>
      </c>
      <c r="B3648">
        <v>4899</v>
      </c>
      <c r="C3648" t="s">
        <v>1155</v>
      </c>
      <c r="D3648" t="s">
        <v>1913</v>
      </c>
      <c r="E3648" t="s">
        <v>48</v>
      </c>
      <c r="F3648" t="s">
        <v>18785</v>
      </c>
      <c r="G3648" t="s">
        <v>18786</v>
      </c>
      <c r="H3648" t="s">
        <v>725</v>
      </c>
      <c r="I3648" s="1">
        <v>19328</v>
      </c>
      <c r="J3648" t="s">
        <v>18787</v>
      </c>
      <c r="K3648" t="s">
        <v>18788</v>
      </c>
      <c r="L3648">
        <v>97877</v>
      </c>
      <c r="M3648" t="s">
        <v>725</v>
      </c>
      <c r="N3648" s="1">
        <v>44891</v>
      </c>
      <c r="O3648" s="1">
        <v>44893</v>
      </c>
      <c r="P3648">
        <v>53</v>
      </c>
      <c r="Q3648">
        <v>3</v>
      </c>
      <c r="R3648" t="s">
        <v>63</v>
      </c>
      <c r="S3648">
        <v>4</v>
      </c>
      <c r="T3648">
        <v>2</v>
      </c>
      <c r="U3648">
        <v>2</v>
      </c>
      <c r="V3648">
        <v>144</v>
      </c>
      <c r="W3648" t="s">
        <v>41</v>
      </c>
      <c r="X3648" t="s">
        <v>18789</v>
      </c>
      <c r="Y3648" t="s">
        <v>43</v>
      </c>
      <c r="Z3648" s="1">
        <v>44860</v>
      </c>
      <c r="AA3648" s="2">
        <v>0.54995370370370367</v>
      </c>
      <c r="AB3648" s="2">
        <v>0.11991898148148149</v>
      </c>
      <c r="AC3648" t="s">
        <v>44</v>
      </c>
      <c r="AD3648" t="s">
        <v>45</v>
      </c>
      <c r="AE3648" t="s">
        <v>44</v>
      </c>
      <c r="AF3648">
        <v>72</v>
      </c>
    </row>
    <row r="3649" spans="1:32">
      <c r="A3649">
        <v>5800</v>
      </c>
      <c r="B3649">
        <v>4900</v>
      </c>
      <c r="C3649" t="s">
        <v>602</v>
      </c>
      <c r="D3649" t="s">
        <v>5012</v>
      </c>
      <c r="E3649" t="s">
        <v>34</v>
      </c>
      <c r="F3649" t="s">
        <v>18790</v>
      </c>
      <c r="G3649" t="s">
        <v>18791</v>
      </c>
      <c r="H3649" t="s">
        <v>171</v>
      </c>
      <c r="I3649" s="1">
        <v>38511</v>
      </c>
      <c r="J3649" t="s">
        <v>18792</v>
      </c>
      <c r="K3649" t="s">
        <v>16847</v>
      </c>
      <c r="L3649">
        <v>76067</v>
      </c>
      <c r="M3649" t="s">
        <v>171</v>
      </c>
      <c r="N3649" s="1">
        <v>44927</v>
      </c>
      <c r="O3649" s="1">
        <v>44928</v>
      </c>
      <c r="P3649">
        <v>46</v>
      </c>
      <c r="Q3649">
        <v>2</v>
      </c>
      <c r="R3649" t="s">
        <v>53</v>
      </c>
      <c r="S3649">
        <v>3</v>
      </c>
      <c r="T3649">
        <v>0</v>
      </c>
      <c r="U3649">
        <v>1</v>
      </c>
      <c r="V3649">
        <v>129</v>
      </c>
      <c r="W3649" t="s">
        <v>41</v>
      </c>
      <c r="X3649" t="s">
        <v>18793</v>
      </c>
      <c r="Y3649" t="s">
        <v>81</v>
      </c>
      <c r="Z3649" s="1">
        <v>44891</v>
      </c>
      <c r="AA3649" s="2">
        <v>0.12385416666666667</v>
      </c>
      <c r="AB3649" s="2">
        <v>0.12373842592592592</v>
      </c>
      <c r="AC3649" t="s">
        <v>44</v>
      </c>
      <c r="AD3649" t="s">
        <v>44</v>
      </c>
      <c r="AE3649" t="s">
        <v>45</v>
      </c>
      <c r="AF3649">
        <v>129</v>
      </c>
    </row>
    <row r="3650" spans="1:32">
      <c r="A3650">
        <v>5802</v>
      </c>
      <c r="B3650">
        <v>4902</v>
      </c>
      <c r="C3650" t="s">
        <v>1139</v>
      </c>
      <c r="D3650" t="s">
        <v>5985</v>
      </c>
      <c r="E3650" t="s">
        <v>34</v>
      </c>
      <c r="F3650" t="s">
        <v>18794</v>
      </c>
      <c r="G3650">
        <f>1-269-827-5487</f>
        <v>-6582</v>
      </c>
      <c r="H3650" t="s">
        <v>530</v>
      </c>
      <c r="I3650" s="1">
        <v>17657</v>
      </c>
      <c r="J3650" t="s">
        <v>18795</v>
      </c>
      <c r="K3650" t="s">
        <v>18796</v>
      </c>
      <c r="L3650">
        <v>16169</v>
      </c>
      <c r="M3650" t="s">
        <v>530</v>
      </c>
      <c r="N3650" s="1">
        <v>44712</v>
      </c>
      <c r="O3650" s="1">
        <v>44717</v>
      </c>
      <c r="P3650">
        <v>4</v>
      </c>
      <c r="Q3650">
        <v>1</v>
      </c>
      <c r="R3650" t="s">
        <v>53</v>
      </c>
      <c r="S3650">
        <v>3</v>
      </c>
      <c r="T3650">
        <v>2</v>
      </c>
      <c r="U3650">
        <v>5</v>
      </c>
      <c r="V3650">
        <v>675</v>
      </c>
      <c r="W3650" t="s">
        <v>54</v>
      </c>
      <c r="X3650" t="s">
        <v>18797</v>
      </c>
      <c r="Y3650" t="s">
        <v>43</v>
      </c>
      <c r="Z3650" s="1">
        <v>44678</v>
      </c>
      <c r="AA3650" s="2">
        <v>0.78681712962962969</v>
      </c>
      <c r="AB3650" s="2">
        <v>0.58283564814814814</v>
      </c>
      <c r="AC3650" t="s">
        <v>44</v>
      </c>
      <c r="AD3650" t="s">
        <v>44</v>
      </c>
      <c r="AE3650" t="s">
        <v>45</v>
      </c>
      <c r="AF3650">
        <v>135</v>
      </c>
    </row>
    <row r="3651" spans="1:32">
      <c r="A3651">
        <v>5807</v>
      </c>
      <c r="B3651">
        <v>4907</v>
      </c>
      <c r="C3651" t="s">
        <v>3403</v>
      </c>
      <c r="D3651" t="s">
        <v>10471</v>
      </c>
      <c r="E3651" t="s">
        <v>34</v>
      </c>
      <c r="F3651" t="s">
        <v>18798</v>
      </c>
      <c r="G3651" t="s">
        <v>18799</v>
      </c>
      <c r="H3651" t="s">
        <v>272</v>
      </c>
      <c r="I3651" s="1">
        <v>19672</v>
      </c>
      <c r="J3651" t="s">
        <v>18800</v>
      </c>
      <c r="K3651" t="s">
        <v>18801</v>
      </c>
      <c r="L3651">
        <v>33349</v>
      </c>
      <c r="M3651" t="s">
        <v>272</v>
      </c>
      <c r="N3651" s="1">
        <v>44748</v>
      </c>
      <c r="O3651" s="1">
        <v>44752</v>
      </c>
      <c r="P3651">
        <v>97</v>
      </c>
      <c r="Q3651">
        <v>4</v>
      </c>
      <c r="R3651" t="s">
        <v>53</v>
      </c>
      <c r="S3651">
        <v>1</v>
      </c>
      <c r="T3651">
        <v>0</v>
      </c>
      <c r="U3651">
        <v>4</v>
      </c>
      <c r="V3651">
        <v>588</v>
      </c>
      <c r="W3651" t="s">
        <v>41</v>
      </c>
      <c r="X3651" t="s">
        <v>18802</v>
      </c>
      <c r="Y3651" t="s">
        <v>6</v>
      </c>
      <c r="Z3651" s="1">
        <v>44736</v>
      </c>
      <c r="AA3651" s="2">
        <v>0.48333333333333334</v>
      </c>
      <c r="AB3651" s="2">
        <v>0.10368055555555555</v>
      </c>
      <c r="AC3651" t="s">
        <v>44</v>
      </c>
      <c r="AD3651" t="s">
        <v>45</v>
      </c>
      <c r="AE3651" t="s">
        <v>45</v>
      </c>
      <c r="AF3651">
        <v>147</v>
      </c>
    </row>
    <row r="3652" spans="1:32">
      <c r="A3652">
        <v>5808</v>
      </c>
      <c r="B3652">
        <v>4908</v>
      </c>
      <c r="C3652" t="s">
        <v>988</v>
      </c>
      <c r="D3652" t="s">
        <v>8946</v>
      </c>
      <c r="E3652" t="s">
        <v>34</v>
      </c>
      <c r="F3652" t="s">
        <v>18803</v>
      </c>
      <c r="G3652" t="s">
        <v>18804</v>
      </c>
      <c r="H3652" t="s">
        <v>101</v>
      </c>
      <c r="I3652" s="1">
        <v>26939</v>
      </c>
      <c r="J3652" t="s">
        <v>18805</v>
      </c>
      <c r="K3652" t="s">
        <v>18806</v>
      </c>
      <c r="L3652">
        <v>72721</v>
      </c>
      <c r="M3652" t="s">
        <v>101</v>
      </c>
      <c r="N3652" s="1">
        <v>44669</v>
      </c>
      <c r="O3652" s="1">
        <v>44670</v>
      </c>
      <c r="P3652">
        <v>39</v>
      </c>
      <c r="Q3652">
        <v>2</v>
      </c>
      <c r="R3652" t="s">
        <v>40</v>
      </c>
      <c r="S3652">
        <v>4</v>
      </c>
      <c r="T3652">
        <v>2</v>
      </c>
      <c r="U3652">
        <v>1</v>
      </c>
      <c r="V3652">
        <v>220</v>
      </c>
      <c r="W3652" t="s">
        <v>54</v>
      </c>
      <c r="X3652" t="s">
        <v>18807</v>
      </c>
      <c r="Y3652" t="s">
        <v>65</v>
      </c>
      <c r="Z3652" s="1">
        <v>44657</v>
      </c>
      <c r="AA3652" s="2">
        <v>0.92497685185185186</v>
      </c>
      <c r="AB3652" s="2">
        <v>0.69576388888888896</v>
      </c>
      <c r="AC3652" t="s">
        <v>44</v>
      </c>
      <c r="AD3652" t="s">
        <v>44</v>
      </c>
      <c r="AE3652" t="s">
        <v>45</v>
      </c>
      <c r="AF3652">
        <v>220</v>
      </c>
    </row>
    <row r="3653" spans="1:32">
      <c r="A3653">
        <v>5809</v>
      </c>
      <c r="B3653">
        <v>4909</v>
      </c>
      <c r="C3653" t="s">
        <v>276</v>
      </c>
      <c r="D3653" t="s">
        <v>16407</v>
      </c>
      <c r="E3653" t="s">
        <v>34</v>
      </c>
      <c r="F3653" t="s">
        <v>18808</v>
      </c>
      <c r="G3653" t="s">
        <v>18809</v>
      </c>
      <c r="H3653" t="s">
        <v>164</v>
      </c>
      <c r="I3653" s="1">
        <v>27572</v>
      </c>
      <c r="J3653" t="s">
        <v>18810</v>
      </c>
      <c r="K3653" t="s">
        <v>13191</v>
      </c>
      <c r="L3653">
        <v>96394</v>
      </c>
      <c r="M3653" t="s">
        <v>164</v>
      </c>
      <c r="N3653" s="1">
        <v>44810</v>
      </c>
      <c r="O3653" s="1">
        <v>44811</v>
      </c>
      <c r="P3653">
        <v>13</v>
      </c>
      <c r="Q3653">
        <v>1</v>
      </c>
      <c r="R3653" t="s">
        <v>53</v>
      </c>
      <c r="S3653">
        <v>4</v>
      </c>
      <c r="T3653">
        <v>0</v>
      </c>
      <c r="U3653">
        <v>1</v>
      </c>
      <c r="V3653">
        <v>129</v>
      </c>
      <c r="W3653" t="s">
        <v>54</v>
      </c>
      <c r="X3653" t="s">
        <v>18811</v>
      </c>
      <c r="Y3653" t="s">
        <v>6</v>
      </c>
      <c r="Z3653" s="1">
        <v>44791</v>
      </c>
      <c r="AA3653" s="2">
        <v>0.94305555555555554</v>
      </c>
      <c r="AB3653" s="2">
        <v>9.1747685185185182E-2</v>
      </c>
      <c r="AC3653" t="s">
        <v>45</v>
      </c>
      <c r="AD3653" t="s">
        <v>45</v>
      </c>
      <c r="AE3653" t="s">
        <v>44</v>
      </c>
      <c r="AF3653">
        <v>129</v>
      </c>
    </row>
    <row r="3654" spans="1:32">
      <c r="A3654">
        <v>5811</v>
      </c>
      <c r="B3654">
        <v>4911</v>
      </c>
      <c r="C3654" t="s">
        <v>571</v>
      </c>
      <c r="D3654" t="s">
        <v>13843</v>
      </c>
      <c r="E3654" t="s">
        <v>34</v>
      </c>
      <c r="F3654" t="s">
        <v>18812</v>
      </c>
      <c r="G3654">
        <f>1-737-642-3700</f>
        <v>-5078</v>
      </c>
      <c r="H3654" t="s">
        <v>122</v>
      </c>
      <c r="I3654" s="1">
        <v>29296</v>
      </c>
      <c r="J3654" t="s">
        <v>18813</v>
      </c>
      <c r="K3654" t="s">
        <v>18814</v>
      </c>
      <c r="L3654">
        <v>78605</v>
      </c>
      <c r="M3654" t="s">
        <v>122</v>
      </c>
      <c r="N3654" s="1">
        <v>44946</v>
      </c>
      <c r="O3654" s="1">
        <v>44950</v>
      </c>
      <c r="P3654">
        <v>25</v>
      </c>
      <c r="Q3654">
        <v>1</v>
      </c>
      <c r="R3654" t="s">
        <v>53</v>
      </c>
      <c r="S3654">
        <v>4</v>
      </c>
      <c r="T3654">
        <v>1</v>
      </c>
      <c r="U3654">
        <v>4</v>
      </c>
      <c r="V3654">
        <v>596</v>
      </c>
      <c r="W3654" t="s">
        <v>54</v>
      </c>
      <c r="X3654" t="s">
        <v>18815</v>
      </c>
      <c r="Y3654" t="s">
        <v>65</v>
      </c>
      <c r="Z3654" s="1">
        <v>44909</v>
      </c>
      <c r="AA3654" s="2">
        <v>0.7247569444444445</v>
      </c>
      <c r="AB3654" s="2">
        <v>0.15547453703703704</v>
      </c>
      <c r="AC3654" t="s">
        <v>45</v>
      </c>
      <c r="AD3654" t="s">
        <v>45</v>
      </c>
      <c r="AE3654" t="s">
        <v>45</v>
      </c>
      <c r="AF3654">
        <v>149</v>
      </c>
    </row>
    <row r="3655" spans="1:32">
      <c r="A3655">
        <v>5812</v>
      </c>
      <c r="B3655">
        <v>4912</v>
      </c>
      <c r="C3655" t="s">
        <v>552</v>
      </c>
      <c r="D3655" t="s">
        <v>1433</v>
      </c>
      <c r="E3655" t="s">
        <v>34</v>
      </c>
      <c r="F3655" t="s">
        <v>18816</v>
      </c>
      <c r="G3655" t="s">
        <v>18817</v>
      </c>
      <c r="H3655" t="s">
        <v>1251</v>
      </c>
      <c r="I3655" s="1">
        <v>17306</v>
      </c>
      <c r="J3655" t="s">
        <v>18818</v>
      </c>
      <c r="K3655" t="s">
        <v>18819</v>
      </c>
      <c r="L3655">
        <v>44145</v>
      </c>
      <c r="M3655" t="s">
        <v>1251</v>
      </c>
      <c r="N3655" s="1">
        <v>44795</v>
      </c>
      <c r="O3655" s="1">
        <v>44800</v>
      </c>
      <c r="P3655">
        <v>79</v>
      </c>
      <c r="Q3655">
        <v>4</v>
      </c>
      <c r="R3655" t="s">
        <v>53</v>
      </c>
      <c r="S3655">
        <v>4</v>
      </c>
      <c r="T3655">
        <v>2</v>
      </c>
      <c r="U3655">
        <v>5</v>
      </c>
      <c r="V3655">
        <v>745</v>
      </c>
      <c r="W3655" t="s">
        <v>54</v>
      </c>
      <c r="X3655" t="s">
        <v>18820</v>
      </c>
      <c r="Y3655" t="s">
        <v>43</v>
      </c>
      <c r="Z3655" s="1">
        <v>44787</v>
      </c>
      <c r="AA3655" s="2">
        <v>0.24568287037037037</v>
      </c>
      <c r="AB3655" s="2">
        <v>0.88827546296296289</v>
      </c>
      <c r="AC3655" t="s">
        <v>45</v>
      </c>
      <c r="AD3655" t="s">
        <v>44</v>
      </c>
      <c r="AE3655" t="s">
        <v>44</v>
      </c>
      <c r="AF3655">
        <v>149</v>
      </c>
    </row>
    <row r="3656" spans="1:32">
      <c r="A3656">
        <v>5813</v>
      </c>
      <c r="B3656">
        <v>4913</v>
      </c>
      <c r="C3656" t="s">
        <v>18821</v>
      </c>
      <c r="D3656" t="s">
        <v>140</v>
      </c>
      <c r="E3656" t="s">
        <v>48</v>
      </c>
      <c r="F3656" t="s">
        <v>18822</v>
      </c>
      <c r="G3656" t="s">
        <v>18823</v>
      </c>
      <c r="H3656" t="s">
        <v>295</v>
      </c>
      <c r="I3656" s="1">
        <v>22872</v>
      </c>
      <c r="J3656" t="s">
        <v>18824</v>
      </c>
      <c r="K3656" t="s">
        <v>18825</v>
      </c>
      <c r="L3656">
        <v>44073</v>
      </c>
      <c r="M3656" t="s">
        <v>295</v>
      </c>
      <c r="N3656" s="1">
        <v>44760</v>
      </c>
      <c r="O3656" s="1">
        <v>44763</v>
      </c>
      <c r="P3656">
        <v>85</v>
      </c>
      <c r="Q3656">
        <v>4</v>
      </c>
      <c r="R3656" t="s">
        <v>53</v>
      </c>
      <c r="S3656">
        <v>1</v>
      </c>
      <c r="T3656">
        <v>1</v>
      </c>
      <c r="U3656">
        <v>3</v>
      </c>
      <c r="V3656">
        <v>417</v>
      </c>
      <c r="W3656" t="s">
        <v>41</v>
      </c>
      <c r="X3656" t="s">
        <v>18826</v>
      </c>
      <c r="Y3656" t="s">
        <v>6</v>
      </c>
      <c r="Z3656" s="1">
        <v>44728</v>
      </c>
      <c r="AA3656" s="2">
        <v>0.62253472222222228</v>
      </c>
      <c r="AB3656" s="2">
        <v>0.17368055555555553</v>
      </c>
      <c r="AC3656" t="s">
        <v>45</v>
      </c>
      <c r="AD3656" t="s">
        <v>45</v>
      </c>
      <c r="AE3656" t="s">
        <v>45</v>
      </c>
      <c r="AF3656">
        <v>139</v>
      </c>
    </row>
    <row r="3657" spans="1:32">
      <c r="A3657">
        <v>5814</v>
      </c>
      <c r="B3657">
        <v>4914</v>
      </c>
      <c r="C3657" t="s">
        <v>881</v>
      </c>
      <c r="D3657" t="s">
        <v>5513</v>
      </c>
      <c r="E3657" t="s">
        <v>34</v>
      </c>
      <c r="F3657" t="s">
        <v>18827</v>
      </c>
      <c r="G3657" t="s">
        <v>18828</v>
      </c>
      <c r="H3657" t="s">
        <v>77</v>
      </c>
      <c r="I3657" s="1">
        <v>20101</v>
      </c>
      <c r="J3657" t="s">
        <v>18829</v>
      </c>
      <c r="K3657" t="s">
        <v>18830</v>
      </c>
      <c r="L3657">
        <v>7273</v>
      </c>
      <c r="M3657" t="s">
        <v>77</v>
      </c>
      <c r="N3657" s="1">
        <v>44761</v>
      </c>
      <c r="O3657" s="1">
        <v>44766</v>
      </c>
      <c r="P3657">
        <v>90</v>
      </c>
      <c r="Q3657">
        <v>4</v>
      </c>
      <c r="R3657" t="s">
        <v>40</v>
      </c>
      <c r="S3657">
        <v>1</v>
      </c>
      <c r="T3657">
        <v>2</v>
      </c>
      <c r="U3657">
        <v>5</v>
      </c>
      <c r="V3657">
        <v>1165</v>
      </c>
      <c r="W3657" t="s">
        <v>54</v>
      </c>
      <c r="X3657" t="s">
        <v>18831</v>
      </c>
      <c r="Y3657" t="s">
        <v>65</v>
      </c>
      <c r="Z3657" s="1">
        <v>44732</v>
      </c>
      <c r="AA3657" s="2">
        <v>2.1064814814814813E-3</v>
      </c>
      <c r="AB3657" s="2">
        <v>0.25248842592592591</v>
      </c>
      <c r="AC3657" t="s">
        <v>45</v>
      </c>
      <c r="AD3657" t="s">
        <v>44</v>
      </c>
      <c r="AE3657" t="s">
        <v>45</v>
      </c>
      <c r="AF3657">
        <v>233</v>
      </c>
    </row>
    <row r="3658" spans="1:32">
      <c r="A3658">
        <v>5815</v>
      </c>
      <c r="B3658">
        <v>4915</v>
      </c>
      <c r="C3658" t="s">
        <v>11279</v>
      </c>
      <c r="D3658" t="s">
        <v>4523</v>
      </c>
      <c r="E3658" t="s">
        <v>48</v>
      </c>
      <c r="F3658" t="s">
        <v>18832</v>
      </c>
      <c r="G3658" t="s">
        <v>18833</v>
      </c>
      <c r="H3658" t="s">
        <v>692</v>
      </c>
      <c r="I3658" s="1">
        <v>33027</v>
      </c>
      <c r="J3658" t="s">
        <v>18834</v>
      </c>
      <c r="K3658" t="s">
        <v>5796</v>
      </c>
      <c r="L3658">
        <v>77868</v>
      </c>
      <c r="M3658" t="s">
        <v>692</v>
      </c>
      <c r="N3658" s="1">
        <v>44780</v>
      </c>
      <c r="O3658" s="1">
        <v>44782</v>
      </c>
      <c r="P3658">
        <v>26</v>
      </c>
      <c r="Q3658">
        <v>2</v>
      </c>
      <c r="R3658" t="s">
        <v>63</v>
      </c>
      <c r="S3658">
        <v>4</v>
      </c>
      <c r="T3658">
        <v>1</v>
      </c>
      <c r="U3658">
        <v>2</v>
      </c>
      <c r="V3658">
        <v>132</v>
      </c>
      <c r="W3658" t="s">
        <v>41</v>
      </c>
      <c r="X3658" t="s">
        <v>18835</v>
      </c>
      <c r="Y3658" t="s">
        <v>43</v>
      </c>
      <c r="Z3658" s="1">
        <v>44751</v>
      </c>
      <c r="AA3658" s="2">
        <v>0.72577546296296302</v>
      </c>
      <c r="AB3658" s="2">
        <v>0.2760185185185185</v>
      </c>
      <c r="AC3658" t="s">
        <v>44</v>
      </c>
      <c r="AD3658" t="s">
        <v>45</v>
      </c>
      <c r="AE3658" t="s">
        <v>44</v>
      </c>
      <c r="AF3658">
        <v>66</v>
      </c>
    </row>
    <row r="3659" spans="1:32">
      <c r="A3659">
        <v>5816</v>
      </c>
      <c r="B3659">
        <v>4916</v>
      </c>
      <c r="C3659" t="s">
        <v>810</v>
      </c>
      <c r="D3659" t="s">
        <v>1298</v>
      </c>
      <c r="E3659" t="s">
        <v>48</v>
      </c>
      <c r="F3659" t="s">
        <v>18836</v>
      </c>
      <c r="G3659">
        <v>9316779887</v>
      </c>
      <c r="H3659" t="s">
        <v>171</v>
      </c>
      <c r="I3659" s="1">
        <v>36580</v>
      </c>
      <c r="J3659" t="s">
        <v>18837</v>
      </c>
      <c r="K3659" t="s">
        <v>16716</v>
      </c>
      <c r="L3659">
        <v>69591</v>
      </c>
      <c r="M3659" t="s">
        <v>171</v>
      </c>
      <c r="N3659" s="1">
        <v>44813</v>
      </c>
      <c r="O3659" s="1">
        <v>44818</v>
      </c>
      <c r="P3659">
        <v>35</v>
      </c>
      <c r="Q3659">
        <v>2</v>
      </c>
      <c r="R3659" t="s">
        <v>63</v>
      </c>
      <c r="S3659">
        <v>1</v>
      </c>
      <c r="T3659">
        <v>0</v>
      </c>
      <c r="U3659">
        <v>5</v>
      </c>
      <c r="V3659">
        <v>440</v>
      </c>
      <c r="W3659" t="s">
        <v>54</v>
      </c>
      <c r="X3659" t="s">
        <v>18838</v>
      </c>
      <c r="Y3659" t="s">
        <v>43</v>
      </c>
      <c r="Z3659" s="1">
        <v>44795</v>
      </c>
      <c r="AA3659" s="2">
        <v>0.76738425925925924</v>
      </c>
      <c r="AB3659" s="2">
        <v>0.56859953703703703</v>
      </c>
      <c r="AC3659" t="s">
        <v>44</v>
      </c>
      <c r="AD3659" t="s">
        <v>44</v>
      </c>
      <c r="AE3659" t="s">
        <v>45</v>
      </c>
      <c r="AF3659">
        <v>88</v>
      </c>
    </row>
    <row r="3660" spans="1:32">
      <c r="A3660">
        <v>5817</v>
      </c>
      <c r="B3660">
        <v>4917</v>
      </c>
      <c r="C3660" t="s">
        <v>1155</v>
      </c>
      <c r="D3660" t="s">
        <v>584</v>
      </c>
      <c r="E3660" t="s">
        <v>34</v>
      </c>
      <c r="F3660" t="s">
        <v>18839</v>
      </c>
      <c r="G3660" t="s">
        <v>18840</v>
      </c>
      <c r="H3660" t="s">
        <v>225</v>
      </c>
      <c r="I3660" s="1">
        <v>31554</v>
      </c>
      <c r="J3660" t="s">
        <v>18841</v>
      </c>
      <c r="K3660" t="s">
        <v>18842</v>
      </c>
      <c r="L3660">
        <v>82418</v>
      </c>
      <c r="M3660" t="s">
        <v>225</v>
      </c>
      <c r="N3660" s="1">
        <v>44637</v>
      </c>
      <c r="O3660" s="1">
        <v>44638</v>
      </c>
      <c r="P3660">
        <v>61</v>
      </c>
      <c r="Q3660">
        <v>3</v>
      </c>
      <c r="R3660" t="s">
        <v>53</v>
      </c>
      <c r="S3660">
        <v>1</v>
      </c>
      <c r="T3660">
        <v>2</v>
      </c>
      <c r="U3660">
        <v>1</v>
      </c>
      <c r="V3660">
        <v>140</v>
      </c>
      <c r="W3660" t="s">
        <v>54</v>
      </c>
      <c r="X3660" t="s">
        <v>18843</v>
      </c>
      <c r="Y3660" t="s">
        <v>65</v>
      </c>
      <c r="Z3660" s="1">
        <v>44621</v>
      </c>
      <c r="AA3660" s="2">
        <v>0.62479166666666663</v>
      </c>
      <c r="AB3660" s="2">
        <v>0.13271990740740741</v>
      </c>
      <c r="AC3660" t="s">
        <v>45</v>
      </c>
      <c r="AD3660" t="s">
        <v>45</v>
      </c>
      <c r="AE3660" t="s">
        <v>44</v>
      </c>
      <c r="AF3660">
        <v>140</v>
      </c>
    </row>
    <row r="3661" spans="1:32">
      <c r="A3661">
        <v>5818</v>
      </c>
      <c r="B3661">
        <v>4918</v>
      </c>
      <c r="C3661" t="s">
        <v>881</v>
      </c>
      <c r="D3661" t="s">
        <v>1322</v>
      </c>
      <c r="E3661" t="s">
        <v>34</v>
      </c>
      <c r="F3661" t="s">
        <v>18844</v>
      </c>
      <c r="G3661">
        <f>1-715-829-4001</f>
        <v>-5544</v>
      </c>
      <c r="H3661" t="s">
        <v>171</v>
      </c>
      <c r="I3661" s="1">
        <v>18055</v>
      </c>
      <c r="J3661" t="s">
        <v>18845</v>
      </c>
      <c r="K3661" t="s">
        <v>18846</v>
      </c>
      <c r="L3661">
        <v>97272</v>
      </c>
      <c r="M3661" t="s">
        <v>171</v>
      </c>
      <c r="N3661" s="1">
        <v>44656</v>
      </c>
      <c r="O3661" s="1">
        <v>44657</v>
      </c>
      <c r="P3661">
        <v>17</v>
      </c>
      <c r="Q3661">
        <v>1</v>
      </c>
      <c r="R3661" t="s">
        <v>63</v>
      </c>
      <c r="S3661">
        <v>3</v>
      </c>
      <c r="T3661">
        <v>0</v>
      </c>
      <c r="U3661">
        <v>1</v>
      </c>
      <c r="V3661">
        <v>64</v>
      </c>
      <c r="W3661" t="s">
        <v>41</v>
      </c>
      <c r="X3661" t="s">
        <v>18847</v>
      </c>
      <c r="Y3661" t="s">
        <v>81</v>
      </c>
      <c r="Z3661" s="1">
        <v>44630</v>
      </c>
      <c r="AA3661" s="2">
        <v>0.25967592592592592</v>
      </c>
      <c r="AB3661" s="2">
        <v>0.56241898148148151</v>
      </c>
      <c r="AC3661" t="s">
        <v>44</v>
      </c>
      <c r="AD3661" t="s">
        <v>45</v>
      </c>
      <c r="AE3661" t="s">
        <v>44</v>
      </c>
      <c r="AF3661">
        <v>64</v>
      </c>
    </row>
    <row r="3662" spans="1:32">
      <c r="A3662">
        <v>5820</v>
      </c>
      <c r="B3662">
        <v>4920</v>
      </c>
      <c r="C3662" t="s">
        <v>1503</v>
      </c>
      <c r="D3662" t="s">
        <v>1509</v>
      </c>
      <c r="E3662" t="s">
        <v>48</v>
      </c>
      <c r="F3662" t="s">
        <v>18848</v>
      </c>
      <c r="G3662" t="s">
        <v>18849</v>
      </c>
      <c r="H3662" t="s">
        <v>330</v>
      </c>
      <c r="I3662" s="1">
        <v>21487</v>
      </c>
      <c r="J3662" t="s">
        <v>18850</v>
      </c>
      <c r="K3662" t="s">
        <v>18851</v>
      </c>
      <c r="L3662">
        <v>92653</v>
      </c>
      <c r="M3662" t="s">
        <v>330</v>
      </c>
      <c r="N3662" s="1">
        <v>44597</v>
      </c>
      <c r="O3662" s="1">
        <v>44598</v>
      </c>
      <c r="P3662">
        <v>32</v>
      </c>
      <c r="Q3662">
        <v>2</v>
      </c>
      <c r="R3662" t="s">
        <v>63</v>
      </c>
      <c r="S3662">
        <v>3</v>
      </c>
      <c r="T3662">
        <v>0</v>
      </c>
      <c r="U3662">
        <v>1</v>
      </c>
      <c r="V3662">
        <v>70</v>
      </c>
      <c r="W3662" t="s">
        <v>41</v>
      </c>
      <c r="X3662" t="s">
        <v>18852</v>
      </c>
      <c r="Y3662" t="s">
        <v>6</v>
      </c>
      <c r="Z3662" s="1">
        <v>44586</v>
      </c>
      <c r="AA3662" s="2">
        <v>0.40524305555555556</v>
      </c>
      <c r="AB3662" s="2">
        <v>5.0844907407407408E-2</v>
      </c>
      <c r="AC3662" t="s">
        <v>45</v>
      </c>
      <c r="AD3662" t="s">
        <v>45</v>
      </c>
      <c r="AE3662" t="s">
        <v>44</v>
      </c>
      <c r="AF3662">
        <v>70</v>
      </c>
    </row>
    <row r="3663" spans="1:32">
      <c r="A3663">
        <v>5821</v>
      </c>
      <c r="B3663">
        <v>4921</v>
      </c>
      <c r="C3663" t="s">
        <v>4451</v>
      </c>
      <c r="D3663" t="s">
        <v>609</v>
      </c>
      <c r="E3663" t="s">
        <v>48</v>
      </c>
      <c r="F3663" t="s">
        <v>18853</v>
      </c>
      <c r="G3663" t="s">
        <v>18854</v>
      </c>
      <c r="H3663" t="s">
        <v>77</v>
      </c>
      <c r="I3663" s="1">
        <v>28396</v>
      </c>
      <c r="J3663" t="s">
        <v>18855</v>
      </c>
      <c r="K3663" t="s">
        <v>18856</v>
      </c>
      <c r="L3663">
        <v>64885</v>
      </c>
      <c r="M3663" t="s">
        <v>77</v>
      </c>
      <c r="N3663" s="1">
        <v>44819</v>
      </c>
      <c r="O3663" s="1">
        <v>44820</v>
      </c>
      <c r="P3663">
        <v>48</v>
      </c>
      <c r="Q3663">
        <v>2</v>
      </c>
      <c r="R3663" t="s">
        <v>40</v>
      </c>
      <c r="S3663">
        <v>4</v>
      </c>
      <c r="T3663">
        <v>2</v>
      </c>
      <c r="U3663">
        <v>1</v>
      </c>
      <c r="V3663">
        <v>231</v>
      </c>
      <c r="W3663" t="s">
        <v>54</v>
      </c>
      <c r="X3663" t="s">
        <v>18857</v>
      </c>
      <c r="Y3663" t="s">
        <v>81</v>
      </c>
      <c r="Z3663" s="1">
        <v>44786</v>
      </c>
      <c r="AA3663" s="2">
        <v>0.12018518518518519</v>
      </c>
      <c r="AB3663" s="2">
        <v>0.35349537037037032</v>
      </c>
      <c r="AC3663" t="s">
        <v>45</v>
      </c>
      <c r="AD3663" t="s">
        <v>45</v>
      </c>
      <c r="AE3663" t="s">
        <v>45</v>
      </c>
      <c r="AF3663">
        <v>231</v>
      </c>
    </row>
    <row r="3664" spans="1:32">
      <c r="A3664">
        <v>5822</v>
      </c>
      <c r="B3664">
        <v>4922</v>
      </c>
      <c r="C3664" t="s">
        <v>371</v>
      </c>
      <c r="D3664" t="s">
        <v>977</v>
      </c>
      <c r="E3664" t="s">
        <v>48</v>
      </c>
      <c r="F3664" t="s">
        <v>18858</v>
      </c>
      <c r="G3664" t="s">
        <v>18859</v>
      </c>
      <c r="H3664" t="s">
        <v>295</v>
      </c>
      <c r="I3664" s="1">
        <v>38704</v>
      </c>
      <c r="J3664" t="s">
        <v>18860</v>
      </c>
      <c r="K3664" t="s">
        <v>18861</v>
      </c>
      <c r="L3664">
        <v>12297</v>
      </c>
      <c r="M3664" t="s">
        <v>295</v>
      </c>
      <c r="N3664" s="1">
        <v>44659</v>
      </c>
      <c r="O3664" s="1">
        <v>44660</v>
      </c>
      <c r="P3664">
        <v>66</v>
      </c>
      <c r="Q3664">
        <v>3</v>
      </c>
      <c r="R3664" t="s">
        <v>40</v>
      </c>
      <c r="S3664">
        <v>2</v>
      </c>
      <c r="T3664">
        <v>0</v>
      </c>
      <c r="U3664">
        <v>1</v>
      </c>
      <c r="V3664">
        <v>219</v>
      </c>
      <c r="W3664" t="s">
        <v>54</v>
      </c>
      <c r="X3664" t="s">
        <v>18862</v>
      </c>
      <c r="Y3664" t="s">
        <v>81</v>
      </c>
      <c r="Z3664" s="1">
        <v>44642</v>
      </c>
      <c r="AA3664" s="2">
        <v>0.46863425925925922</v>
      </c>
      <c r="AB3664" s="2">
        <v>0.17858796296296298</v>
      </c>
      <c r="AC3664" t="s">
        <v>44</v>
      </c>
      <c r="AD3664" t="s">
        <v>44</v>
      </c>
      <c r="AE3664" t="s">
        <v>45</v>
      </c>
      <c r="AF3664">
        <v>219</v>
      </c>
    </row>
    <row r="3665" spans="1:32">
      <c r="A3665">
        <v>5823</v>
      </c>
      <c r="B3665">
        <v>4923</v>
      </c>
      <c r="C3665" t="s">
        <v>1328</v>
      </c>
      <c r="D3665" t="s">
        <v>8360</v>
      </c>
      <c r="E3665" t="s">
        <v>34</v>
      </c>
      <c r="F3665" t="s">
        <v>18863</v>
      </c>
      <c r="G3665">
        <v>9057605617</v>
      </c>
      <c r="H3665" t="s">
        <v>280</v>
      </c>
      <c r="I3665" s="1">
        <v>24951</v>
      </c>
      <c r="J3665" t="s">
        <v>18864</v>
      </c>
      <c r="K3665" t="s">
        <v>18865</v>
      </c>
      <c r="L3665">
        <v>12898</v>
      </c>
      <c r="M3665" t="s">
        <v>280</v>
      </c>
      <c r="N3665" s="1">
        <v>44911</v>
      </c>
      <c r="O3665" s="1">
        <v>44914</v>
      </c>
      <c r="P3665">
        <v>89</v>
      </c>
      <c r="Q3665">
        <v>4</v>
      </c>
      <c r="R3665" t="s">
        <v>63</v>
      </c>
      <c r="S3665">
        <v>2</v>
      </c>
      <c r="T3665">
        <v>0</v>
      </c>
      <c r="U3665">
        <v>3</v>
      </c>
      <c r="V3665">
        <v>186</v>
      </c>
      <c r="W3665" t="s">
        <v>41</v>
      </c>
      <c r="X3665" t="s">
        <v>18866</v>
      </c>
      <c r="Y3665" t="s">
        <v>81</v>
      </c>
      <c r="Z3665" s="1">
        <v>44898</v>
      </c>
      <c r="AA3665" s="2">
        <v>0.80197916666666658</v>
      </c>
      <c r="AB3665" s="2">
        <v>0.14546296296296296</v>
      </c>
      <c r="AC3665" t="s">
        <v>45</v>
      </c>
      <c r="AD3665" t="s">
        <v>44</v>
      </c>
      <c r="AE3665" t="s">
        <v>44</v>
      </c>
      <c r="AF3665">
        <v>62</v>
      </c>
    </row>
    <row r="3666" spans="1:32">
      <c r="A3666">
        <v>5824</v>
      </c>
      <c r="B3666">
        <v>4924</v>
      </c>
      <c r="C3666" t="s">
        <v>371</v>
      </c>
      <c r="D3666" t="s">
        <v>4404</v>
      </c>
      <c r="E3666" t="s">
        <v>34</v>
      </c>
      <c r="F3666" t="s">
        <v>18867</v>
      </c>
      <c r="G3666" t="s">
        <v>18868</v>
      </c>
      <c r="H3666" t="s">
        <v>295</v>
      </c>
      <c r="I3666" s="1">
        <v>20180</v>
      </c>
      <c r="J3666" t="s">
        <v>18869</v>
      </c>
      <c r="K3666" t="s">
        <v>18870</v>
      </c>
      <c r="L3666">
        <v>92640</v>
      </c>
      <c r="M3666" t="s">
        <v>295</v>
      </c>
      <c r="N3666" s="1">
        <v>44809</v>
      </c>
      <c r="O3666" s="1">
        <v>44811</v>
      </c>
      <c r="P3666">
        <v>82</v>
      </c>
      <c r="Q3666">
        <v>4</v>
      </c>
      <c r="R3666" t="s">
        <v>53</v>
      </c>
      <c r="S3666">
        <v>3</v>
      </c>
      <c r="T3666">
        <v>0</v>
      </c>
      <c r="U3666">
        <v>2</v>
      </c>
      <c r="V3666">
        <v>284</v>
      </c>
      <c r="W3666" t="s">
        <v>54</v>
      </c>
      <c r="X3666" t="s">
        <v>18871</v>
      </c>
      <c r="Y3666" t="s">
        <v>81</v>
      </c>
      <c r="Z3666" s="1">
        <v>44787</v>
      </c>
      <c r="AA3666" s="2">
        <v>0.45916666666666667</v>
      </c>
      <c r="AB3666" s="2">
        <v>0.38434027777777779</v>
      </c>
      <c r="AC3666" t="s">
        <v>44</v>
      </c>
      <c r="AD3666" t="s">
        <v>44</v>
      </c>
      <c r="AE3666" t="s">
        <v>44</v>
      </c>
      <c r="AF3666">
        <v>142</v>
      </c>
    </row>
    <row r="3667" spans="1:32">
      <c r="A3667">
        <v>5826</v>
      </c>
      <c r="B3667">
        <v>4926</v>
      </c>
      <c r="C3667" t="s">
        <v>4250</v>
      </c>
      <c r="D3667" t="s">
        <v>1453</v>
      </c>
      <c r="E3667" t="s">
        <v>34</v>
      </c>
      <c r="F3667" t="s">
        <v>18872</v>
      </c>
      <c r="G3667" t="s">
        <v>18873</v>
      </c>
      <c r="H3667" t="s">
        <v>115</v>
      </c>
      <c r="I3667" s="1">
        <v>20686</v>
      </c>
      <c r="J3667" t="s">
        <v>18874</v>
      </c>
      <c r="K3667" t="s">
        <v>2458</v>
      </c>
      <c r="L3667">
        <v>73303</v>
      </c>
      <c r="M3667" t="s">
        <v>115</v>
      </c>
      <c r="N3667" s="1">
        <v>44673</v>
      </c>
      <c r="O3667" s="1">
        <v>44674</v>
      </c>
      <c r="P3667">
        <v>85</v>
      </c>
      <c r="Q3667">
        <v>4</v>
      </c>
      <c r="R3667" t="s">
        <v>53</v>
      </c>
      <c r="S3667">
        <v>3</v>
      </c>
      <c r="T3667">
        <v>0</v>
      </c>
      <c r="U3667">
        <v>1</v>
      </c>
      <c r="V3667">
        <v>148</v>
      </c>
      <c r="W3667" t="s">
        <v>41</v>
      </c>
      <c r="X3667" t="s">
        <v>18875</v>
      </c>
      <c r="Y3667" t="s">
        <v>6</v>
      </c>
      <c r="Z3667" s="1">
        <v>44652</v>
      </c>
      <c r="AA3667" s="2">
        <v>0.31317129629629631</v>
      </c>
      <c r="AB3667" s="2">
        <v>0.76508101851851851</v>
      </c>
      <c r="AC3667" t="s">
        <v>45</v>
      </c>
      <c r="AD3667" t="s">
        <v>44</v>
      </c>
      <c r="AE3667" t="s">
        <v>44</v>
      </c>
      <c r="AF3667">
        <v>148</v>
      </c>
    </row>
    <row r="3668" spans="1:32">
      <c r="A3668">
        <v>5827</v>
      </c>
      <c r="B3668">
        <v>4927</v>
      </c>
      <c r="C3668" t="s">
        <v>90</v>
      </c>
      <c r="D3668" t="s">
        <v>18876</v>
      </c>
      <c r="E3668" t="s">
        <v>48</v>
      </c>
      <c r="F3668" t="s">
        <v>18877</v>
      </c>
      <c r="G3668" t="s">
        <v>18878</v>
      </c>
      <c r="H3668" t="s">
        <v>60</v>
      </c>
      <c r="I3668" s="1">
        <v>35991</v>
      </c>
      <c r="J3668" t="s">
        <v>18879</v>
      </c>
      <c r="K3668" t="s">
        <v>18880</v>
      </c>
      <c r="L3668">
        <v>87434</v>
      </c>
      <c r="M3668" t="s">
        <v>60</v>
      </c>
      <c r="N3668" s="1">
        <v>44826</v>
      </c>
      <c r="O3668" s="1">
        <v>44831</v>
      </c>
      <c r="P3668">
        <v>54</v>
      </c>
      <c r="Q3668">
        <v>3</v>
      </c>
      <c r="R3668" t="s">
        <v>40</v>
      </c>
      <c r="S3668">
        <v>1</v>
      </c>
      <c r="T3668">
        <v>1</v>
      </c>
      <c r="U3668">
        <v>5</v>
      </c>
      <c r="V3668">
        <v>1135</v>
      </c>
      <c r="W3668" t="s">
        <v>54</v>
      </c>
      <c r="X3668" t="s">
        <v>18881</v>
      </c>
      <c r="Y3668" t="s">
        <v>6</v>
      </c>
      <c r="Z3668" s="1">
        <v>44818</v>
      </c>
      <c r="AA3668" s="2">
        <v>0.15952546296296297</v>
      </c>
      <c r="AB3668" s="2">
        <v>0.79756944444444444</v>
      </c>
      <c r="AC3668" t="s">
        <v>44</v>
      </c>
      <c r="AD3668" t="s">
        <v>45</v>
      </c>
      <c r="AE3668" t="s">
        <v>45</v>
      </c>
      <c r="AF3668">
        <v>227</v>
      </c>
    </row>
    <row r="3669" spans="1:32">
      <c r="A3669">
        <v>5828</v>
      </c>
      <c r="B3669">
        <v>4928</v>
      </c>
      <c r="C3669" t="s">
        <v>2046</v>
      </c>
      <c r="D3669" t="s">
        <v>10065</v>
      </c>
      <c r="E3669" t="s">
        <v>34</v>
      </c>
      <c r="F3669" t="s">
        <v>18882</v>
      </c>
      <c r="G3669" t="s">
        <v>18883</v>
      </c>
      <c r="H3669" t="s">
        <v>171</v>
      </c>
      <c r="I3669" s="1">
        <v>29947</v>
      </c>
      <c r="J3669" t="s">
        <v>18884</v>
      </c>
      <c r="K3669" t="s">
        <v>18885</v>
      </c>
      <c r="L3669">
        <v>7044</v>
      </c>
      <c r="M3669" t="s">
        <v>171</v>
      </c>
      <c r="N3669" s="1">
        <v>44719</v>
      </c>
      <c r="O3669" s="1">
        <v>44723</v>
      </c>
      <c r="P3669">
        <v>8</v>
      </c>
      <c r="Q3669">
        <v>1</v>
      </c>
      <c r="R3669" t="s">
        <v>63</v>
      </c>
      <c r="S3669">
        <v>1</v>
      </c>
      <c r="T3669">
        <v>1</v>
      </c>
      <c r="U3669">
        <v>4</v>
      </c>
      <c r="V3669">
        <v>356</v>
      </c>
      <c r="W3669" t="s">
        <v>41</v>
      </c>
      <c r="X3669" t="s">
        <v>18886</v>
      </c>
      <c r="Y3669" t="s">
        <v>43</v>
      </c>
      <c r="Z3669" s="1">
        <v>44697</v>
      </c>
      <c r="AA3669" s="2">
        <v>0.95428240740740744</v>
      </c>
      <c r="AB3669" s="2">
        <v>0.12290509259259259</v>
      </c>
      <c r="AC3669" t="s">
        <v>45</v>
      </c>
      <c r="AD3669" t="s">
        <v>45</v>
      </c>
      <c r="AE3669" t="s">
        <v>45</v>
      </c>
      <c r="AF3669">
        <v>89</v>
      </c>
    </row>
    <row r="3670" spans="1:32">
      <c r="A3670">
        <v>5830</v>
      </c>
      <c r="B3670">
        <v>4930</v>
      </c>
      <c r="C3670" t="s">
        <v>2231</v>
      </c>
      <c r="D3670" t="s">
        <v>847</v>
      </c>
      <c r="E3670" t="s">
        <v>34</v>
      </c>
      <c r="F3670" t="s">
        <v>18887</v>
      </c>
      <c r="G3670" t="s">
        <v>18888</v>
      </c>
      <c r="H3670" t="s">
        <v>179</v>
      </c>
      <c r="I3670" s="1">
        <v>34607</v>
      </c>
      <c r="J3670" t="s">
        <v>18889</v>
      </c>
      <c r="K3670" t="s">
        <v>18890</v>
      </c>
      <c r="L3670">
        <v>1969</v>
      </c>
      <c r="M3670" t="s">
        <v>179</v>
      </c>
      <c r="N3670" s="1">
        <v>44634</v>
      </c>
      <c r="O3670" s="1">
        <v>44637</v>
      </c>
      <c r="P3670">
        <v>93</v>
      </c>
      <c r="Q3670">
        <v>4</v>
      </c>
      <c r="R3670" t="s">
        <v>40</v>
      </c>
      <c r="S3670">
        <v>2</v>
      </c>
      <c r="T3670">
        <v>0</v>
      </c>
      <c r="U3670">
        <v>3</v>
      </c>
      <c r="V3670">
        <v>720</v>
      </c>
      <c r="W3670" t="s">
        <v>54</v>
      </c>
      <c r="X3670" t="s">
        <v>18891</v>
      </c>
      <c r="Y3670" t="s">
        <v>6</v>
      </c>
      <c r="Z3670" s="1">
        <v>44606</v>
      </c>
      <c r="AA3670" s="2">
        <v>0.57142361111111117</v>
      </c>
      <c r="AB3670" s="2">
        <v>0.60701388888888885</v>
      </c>
      <c r="AC3670" t="s">
        <v>44</v>
      </c>
      <c r="AD3670" t="s">
        <v>44</v>
      </c>
      <c r="AE3670" t="s">
        <v>44</v>
      </c>
      <c r="AF3670">
        <v>240</v>
      </c>
    </row>
    <row r="3671" spans="1:32">
      <c r="A3671">
        <v>5833</v>
      </c>
      <c r="B3671">
        <v>4933</v>
      </c>
      <c r="C3671" t="s">
        <v>602</v>
      </c>
      <c r="D3671" t="s">
        <v>977</v>
      </c>
      <c r="E3671" t="s">
        <v>34</v>
      </c>
      <c r="F3671" t="s">
        <v>18892</v>
      </c>
      <c r="G3671" t="s">
        <v>18893</v>
      </c>
      <c r="H3671" t="s">
        <v>101</v>
      </c>
      <c r="I3671" s="1">
        <v>23512</v>
      </c>
      <c r="J3671" t="s">
        <v>18894</v>
      </c>
      <c r="K3671" t="s">
        <v>18895</v>
      </c>
      <c r="L3671">
        <v>34335</v>
      </c>
      <c r="M3671" t="s">
        <v>101</v>
      </c>
      <c r="N3671" s="1">
        <v>44895</v>
      </c>
      <c r="O3671" s="1">
        <v>44898</v>
      </c>
      <c r="P3671">
        <v>41</v>
      </c>
      <c r="Q3671">
        <v>2</v>
      </c>
      <c r="R3671" t="s">
        <v>63</v>
      </c>
      <c r="S3671">
        <v>1</v>
      </c>
      <c r="T3671">
        <v>1</v>
      </c>
      <c r="U3671">
        <v>3</v>
      </c>
      <c r="V3671">
        <v>225</v>
      </c>
      <c r="W3671" t="s">
        <v>54</v>
      </c>
      <c r="X3671" t="s">
        <v>18896</v>
      </c>
      <c r="Y3671" t="s">
        <v>65</v>
      </c>
      <c r="Z3671" s="1">
        <v>44872</v>
      </c>
      <c r="AA3671" s="2">
        <v>0.33268518518518519</v>
      </c>
      <c r="AB3671" s="2">
        <v>0.56453703703703706</v>
      </c>
      <c r="AC3671" t="s">
        <v>45</v>
      </c>
      <c r="AD3671" t="s">
        <v>45</v>
      </c>
      <c r="AE3671" t="s">
        <v>45</v>
      </c>
      <c r="AF3671">
        <v>75</v>
      </c>
    </row>
    <row r="3672" spans="1:32">
      <c r="A3672">
        <v>5835</v>
      </c>
      <c r="B3672">
        <v>4935</v>
      </c>
      <c r="C3672" t="s">
        <v>1622</v>
      </c>
      <c r="D3672" t="s">
        <v>8941</v>
      </c>
      <c r="E3672" t="s">
        <v>48</v>
      </c>
      <c r="F3672" t="s">
        <v>18897</v>
      </c>
      <c r="G3672" t="s">
        <v>18898</v>
      </c>
      <c r="H3672" t="s">
        <v>135</v>
      </c>
      <c r="I3672" s="1">
        <v>32448</v>
      </c>
      <c r="J3672" t="s">
        <v>18899</v>
      </c>
      <c r="K3672" t="s">
        <v>18900</v>
      </c>
      <c r="L3672">
        <v>47151</v>
      </c>
      <c r="M3672" t="s">
        <v>135</v>
      </c>
      <c r="N3672" s="1">
        <v>44850</v>
      </c>
      <c r="O3672" s="1">
        <v>44853</v>
      </c>
      <c r="P3672">
        <v>20</v>
      </c>
      <c r="Q3672">
        <v>1</v>
      </c>
      <c r="R3672" t="s">
        <v>63</v>
      </c>
      <c r="S3672">
        <v>2</v>
      </c>
      <c r="T3672">
        <v>0</v>
      </c>
      <c r="U3672">
        <v>3</v>
      </c>
      <c r="V3672">
        <v>192</v>
      </c>
      <c r="W3672" t="s">
        <v>54</v>
      </c>
      <c r="X3672" t="s">
        <v>18901</v>
      </c>
      <c r="Y3672" t="s">
        <v>43</v>
      </c>
      <c r="Z3672" s="1">
        <v>44840</v>
      </c>
      <c r="AA3672" s="2">
        <v>0.27510416666666665</v>
      </c>
      <c r="AB3672" s="2">
        <v>0.4632175925925926</v>
      </c>
      <c r="AC3672" t="s">
        <v>45</v>
      </c>
      <c r="AD3672" t="s">
        <v>45</v>
      </c>
      <c r="AE3672" t="s">
        <v>45</v>
      </c>
      <c r="AF3672">
        <v>64</v>
      </c>
    </row>
    <row r="3673" spans="1:32">
      <c r="A3673">
        <v>5836</v>
      </c>
      <c r="B3673">
        <v>4936</v>
      </c>
      <c r="C3673" t="s">
        <v>5955</v>
      </c>
      <c r="D3673" t="s">
        <v>681</v>
      </c>
      <c r="E3673" t="s">
        <v>34</v>
      </c>
      <c r="F3673" t="s">
        <v>18902</v>
      </c>
      <c r="G3673" t="s">
        <v>18903</v>
      </c>
      <c r="H3673" t="s">
        <v>317</v>
      </c>
      <c r="I3673" s="1">
        <v>35949</v>
      </c>
      <c r="J3673" t="s">
        <v>18904</v>
      </c>
      <c r="K3673" t="s">
        <v>18905</v>
      </c>
      <c r="L3673">
        <v>85098</v>
      </c>
      <c r="M3673" t="s">
        <v>317</v>
      </c>
      <c r="N3673" s="1">
        <v>44681</v>
      </c>
      <c r="O3673" s="1">
        <v>44682</v>
      </c>
      <c r="P3673">
        <v>96</v>
      </c>
      <c r="Q3673">
        <v>4</v>
      </c>
      <c r="R3673" t="s">
        <v>40</v>
      </c>
      <c r="S3673">
        <v>2</v>
      </c>
      <c r="T3673">
        <v>0</v>
      </c>
      <c r="U3673">
        <v>1</v>
      </c>
      <c r="V3673">
        <v>207</v>
      </c>
      <c r="W3673" t="s">
        <v>41</v>
      </c>
      <c r="X3673" t="s">
        <v>18906</v>
      </c>
      <c r="Y3673" t="s">
        <v>81</v>
      </c>
      <c r="Z3673" s="1">
        <v>44653</v>
      </c>
      <c r="AA3673" s="2">
        <v>0.77226851851851863</v>
      </c>
      <c r="AB3673" s="2">
        <v>0.61673611111111104</v>
      </c>
      <c r="AC3673" t="s">
        <v>45</v>
      </c>
      <c r="AD3673" t="s">
        <v>45</v>
      </c>
      <c r="AE3673" t="s">
        <v>44</v>
      </c>
      <c r="AF3673">
        <v>207</v>
      </c>
    </row>
    <row r="3674" spans="1:32">
      <c r="A3674">
        <v>5837</v>
      </c>
      <c r="B3674">
        <v>4937</v>
      </c>
      <c r="C3674" t="s">
        <v>66</v>
      </c>
      <c r="D3674" t="s">
        <v>4484</v>
      </c>
      <c r="E3674" t="s">
        <v>48</v>
      </c>
      <c r="F3674" t="s">
        <v>18907</v>
      </c>
      <c r="G3674" t="s">
        <v>18908</v>
      </c>
      <c r="H3674" t="s">
        <v>904</v>
      </c>
      <c r="I3674" s="1">
        <v>30361</v>
      </c>
      <c r="J3674" t="s">
        <v>18909</v>
      </c>
      <c r="K3674" t="s">
        <v>18910</v>
      </c>
      <c r="L3674">
        <v>32165</v>
      </c>
      <c r="M3674" t="s">
        <v>904</v>
      </c>
      <c r="N3674" s="1">
        <v>44946</v>
      </c>
      <c r="O3674" s="1">
        <v>44948</v>
      </c>
      <c r="P3674">
        <v>87</v>
      </c>
      <c r="Q3674">
        <v>4</v>
      </c>
      <c r="R3674" t="s">
        <v>40</v>
      </c>
      <c r="S3674">
        <v>4</v>
      </c>
      <c r="T3674">
        <v>1</v>
      </c>
      <c r="U3674">
        <v>2</v>
      </c>
      <c r="V3674">
        <v>496</v>
      </c>
      <c r="W3674" t="s">
        <v>41</v>
      </c>
      <c r="X3674" t="s">
        <v>18911</v>
      </c>
      <c r="Y3674" t="s">
        <v>6</v>
      </c>
      <c r="Z3674" s="1">
        <v>44916</v>
      </c>
      <c r="AA3674" s="2">
        <v>0.95208333333333339</v>
      </c>
      <c r="AB3674" s="2">
        <v>0.15049768518518519</v>
      </c>
      <c r="AC3674" t="s">
        <v>45</v>
      </c>
      <c r="AD3674" t="s">
        <v>45</v>
      </c>
      <c r="AE3674" t="s">
        <v>45</v>
      </c>
      <c r="AF3674">
        <v>248</v>
      </c>
    </row>
    <row r="3675" spans="1:32">
      <c r="A3675">
        <v>5838</v>
      </c>
      <c r="B3675">
        <v>4938</v>
      </c>
      <c r="C3675" t="s">
        <v>10383</v>
      </c>
      <c r="D3675" t="s">
        <v>18912</v>
      </c>
      <c r="E3675" t="s">
        <v>48</v>
      </c>
      <c r="F3675" t="s">
        <v>18913</v>
      </c>
      <c r="G3675" t="s">
        <v>18914</v>
      </c>
      <c r="H3675" t="s">
        <v>171</v>
      </c>
      <c r="I3675" s="1">
        <v>37160</v>
      </c>
      <c r="J3675" t="s">
        <v>18915</v>
      </c>
      <c r="K3675" t="s">
        <v>9143</v>
      </c>
      <c r="L3675">
        <v>81604</v>
      </c>
      <c r="M3675" t="s">
        <v>171</v>
      </c>
      <c r="N3675" s="1">
        <v>44832</v>
      </c>
      <c r="O3675" s="1">
        <v>44837</v>
      </c>
      <c r="P3675">
        <v>16</v>
      </c>
      <c r="Q3675">
        <v>1</v>
      </c>
      <c r="R3675" t="s">
        <v>53</v>
      </c>
      <c r="S3675">
        <v>4</v>
      </c>
      <c r="T3675">
        <v>2</v>
      </c>
      <c r="U3675">
        <v>5</v>
      </c>
      <c r="V3675">
        <v>620</v>
      </c>
      <c r="W3675" t="s">
        <v>41</v>
      </c>
      <c r="X3675" t="s">
        <v>18916</v>
      </c>
      <c r="Y3675" t="s">
        <v>81</v>
      </c>
      <c r="Z3675" s="1">
        <v>44811</v>
      </c>
      <c r="AA3675" s="2">
        <v>0.33421296296296293</v>
      </c>
      <c r="AB3675" s="2">
        <v>0.31659722222222225</v>
      </c>
      <c r="AC3675" t="s">
        <v>44</v>
      </c>
      <c r="AD3675" t="s">
        <v>45</v>
      </c>
      <c r="AE3675" t="s">
        <v>45</v>
      </c>
      <c r="AF3675">
        <v>124</v>
      </c>
    </row>
    <row r="3676" spans="1:32">
      <c r="A3676">
        <v>5839</v>
      </c>
      <c r="B3676">
        <v>4939</v>
      </c>
      <c r="C3676" t="s">
        <v>112</v>
      </c>
      <c r="D3676" t="s">
        <v>546</v>
      </c>
      <c r="E3676" t="s">
        <v>34</v>
      </c>
      <c r="F3676" t="s">
        <v>18917</v>
      </c>
      <c r="G3676" t="s">
        <v>18918</v>
      </c>
      <c r="H3676" t="s">
        <v>295</v>
      </c>
      <c r="I3676" s="1">
        <v>18270</v>
      </c>
      <c r="J3676" t="s">
        <v>18919</v>
      </c>
      <c r="K3676" t="s">
        <v>18920</v>
      </c>
      <c r="L3676">
        <v>6501</v>
      </c>
      <c r="M3676" t="s">
        <v>295</v>
      </c>
      <c r="N3676" s="1">
        <v>44694</v>
      </c>
      <c r="O3676" s="1">
        <v>44695</v>
      </c>
      <c r="P3676">
        <v>5</v>
      </c>
      <c r="Q3676">
        <v>1</v>
      </c>
      <c r="R3676" t="s">
        <v>63</v>
      </c>
      <c r="S3676">
        <v>3</v>
      </c>
      <c r="T3676">
        <v>1</v>
      </c>
      <c r="U3676">
        <v>1</v>
      </c>
      <c r="V3676">
        <v>71</v>
      </c>
      <c r="W3676" t="s">
        <v>41</v>
      </c>
      <c r="X3676" t="s">
        <v>18921</v>
      </c>
      <c r="Y3676" t="s">
        <v>65</v>
      </c>
      <c r="Z3676" s="1">
        <v>44686</v>
      </c>
      <c r="AA3676" s="2">
        <v>0.43804398148148144</v>
      </c>
      <c r="AB3676" s="2">
        <v>0.94237268518518524</v>
      </c>
      <c r="AC3676" t="s">
        <v>44</v>
      </c>
      <c r="AD3676" t="s">
        <v>45</v>
      </c>
      <c r="AE3676" t="s">
        <v>44</v>
      </c>
      <c r="AF3676">
        <v>71</v>
      </c>
    </row>
    <row r="3677" spans="1:32">
      <c r="A3677">
        <v>5840</v>
      </c>
      <c r="B3677">
        <v>4940</v>
      </c>
      <c r="C3677" t="s">
        <v>4655</v>
      </c>
      <c r="D3677" t="s">
        <v>140</v>
      </c>
      <c r="E3677" t="s">
        <v>34</v>
      </c>
      <c r="F3677" t="s">
        <v>18922</v>
      </c>
      <c r="G3677" t="s">
        <v>18923</v>
      </c>
      <c r="H3677" t="s">
        <v>537</v>
      </c>
      <c r="I3677" s="1">
        <v>17918</v>
      </c>
      <c r="J3677" t="s">
        <v>18924</v>
      </c>
      <c r="K3677" t="s">
        <v>18925</v>
      </c>
      <c r="L3677">
        <v>58276</v>
      </c>
      <c r="M3677" t="s">
        <v>537</v>
      </c>
      <c r="N3677" s="1">
        <v>44692</v>
      </c>
      <c r="O3677" s="1">
        <v>44696</v>
      </c>
      <c r="P3677">
        <v>88</v>
      </c>
      <c r="Q3677">
        <v>4</v>
      </c>
      <c r="R3677" t="s">
        <v>53</v>
      </c>
      <c r="S3677">
        <v>1</v>
      </c>
      <c r="T3677">
        <v>2</v>
      </c>
      <c r="U3677">
        <v>4</v>
      </c>
      <c r="V3677">
        <v>580</v>
      </c>
      <c r="W3677" t="s">
        <v>41</v>
      </c>
      <c r="X3677" t="s">
        <v>18926</v>
      </c>
      <c r="Y3677" t="s">
        <v>65</v>
      </c>
      <c r="Z3677" s="1">
        <v>44653</v>
      </c>
      <c r="AA3677" s="2">
        <v>0.57149305555555563</v>
      </c>
      <c r="AB3677" s="2">
        <v>0.92332175925925919</v>
      </c>
      <c r="AC3677" t="s">
        <v>44</v>
      </c>
      <c r="AD3677" t="s">
        <v>44</v>
      </c>
      <c r="AE3677" t="s">
        <v>45</v>
      </c>
      <c r="AF3677">
        <v>145</v>
      </c>
    </row>
    <row r="3678" spans="1:32">
      <c r="A3678">
        <v>5843</v>
      </c>
      <c r="B3678">
        <v>4943</v>
      </c>
      <c r="C3678" t="s">
        <v>1145</v>
      </c>
      <c r="D3678" t="s">
        <v>3708</v>
      </c>
      <c r="E3678" t="s">
        <v>48</v>
      </c>
      <c r="F3678" t="s">
        <v>18927</v>
      </c>
      <c r="G3678" t="s">
        <v>18928</v>
      </c>
      <c r="H3678" t="s">
        <v>317</v>
      </c>
      <c r="I3678" s="1">
        <v>36819</v>
      </c>
      <c r="J3678" t="s">
        <v>18929</v>
      </c>
      <c r="K3678" t="s">
        <v>18930</v>
      </c>
      <c r="L3678">
        <v>27594</v>
      </c>
      <c r="M3678" t="s">
        <v>317</v>
      </c>
      <c r="N3678" s="1">
        <v>44617</v>
      </c>
      <c r="O3678" s="1">
        <v>44618</v>
      </c>
      <c r="P3678">
        <v>74</v>
      </c>
      <c r="Q3678">
        <v>3</v>
      </c>
      <c r="R3678" t="s">
        <v>63</v>
      </c>
      <c r="S3678">
        <v>1</v>
      </c>
      <c r="T3678">
        <v>0</v>
      </c>
      <c r="U3678">
        <v>1</v>
      </c>
      <c r="V3678">
        <v>75</v>
      </c>
      <c r="W3678" t="s">
        <v>54</v>
      </c>
      <c r="X3678" t="s">
        <v>18931</v>
      </c>
      <c r="Y3678" t="s">
        <v>43</v>
      </c>
      <c r="Z3678" s="1">
        <v>44604</v>
      </c>
      <c r="AA3678" s="2">
        <v>0.51222222222222225</v>
      </c>
      <c r="AB3678" s="2">
        <v>0.71556712962962965</v>
      </c>
      <c r="AC3678" t="s">
        <v>45</v>
      </c>
      <c r="AD3678" t="s">
        <v>44</v>
      </c>
      <c r="AE3678" t="s">
        <v>45</v>
      </c>
      <c r="AF3678">
        <v>75</v>
      </c>
    </row>
    <row r="3679" spans="1:32">
      <c r="A3679">
        <v>5844</v>
      </c>
      <c r="B3679">
        <v>4944</v>
      </c>
      <c r="C3679" t="s">
        <v>963</v>
      </c>
      <c r="D3679" t="s">
        <v>257</v>
      </c>
      <c r="E3679" t="s">
        <v>48</v>
      </c>
      <c r="F3679" t="s">
        <v>18932</v>
      </c>
      <c r="G3679">
        <v>5328727794</v>
      </c>
      <c r="H3679" t="s">
        <v>457</v>
      </c>
      <c r="I3679" s="1">
        <v>38230</v>
      </c>
      <c r="J3679" t="s">
        <v>18933</v>
      </c>
      <c r="K3679" t="s">
        <v>18934</v>
      </c>
      <c r="L3679">
        <v>73254</v>
      </c>
      <c r="M3679" t="s">
        <v>457</v>
      </c>
      <c r="N3679" s="1">
        <v>44739</v>
      </c>
      <c r="O3679" s="1">
        <v>44742</v>
      </c>
      <c r="P3679">
        <v>15</v>
      </c>
      <c r="Q3679">
        <v>1</v>
      </c>
      <c r="R3679" t="s">
        <v>40</v>
      </c>
      <c r="S3679">
        <v>4</v>
      </c>
      <c r="T3679">
        <v>0</v>
      </c>
      <c r="U3679">
        <v>3</v>
      </c>
      <c r="V3679">
        <v>633</v>
      </c>
      <c r="W3679" t="s">
        <v>54</v>
      </c>
      <c r="X3679" t="s">
        <v>18935</v>
      </c>
      <c r="Y3679" t="s">
        <v>6</v>
      </c>
      <c r="Z3679" s="1">
        <v>44721</v>
      </c>
      <c r="AA3679" s="2">
        <v>0.36675925925925923</v>
      </c>
      <c r="AB3679" s="2">
        <v>0.83518518518518514</v>
      </c>
      <c r="AC3679" t="s">
        <v>44</v>
      </c>
      <c r="AD3679" t="s">
        <v>44</v>
      </c>
      <c r="AE3679" t="s">
        <v>44</v>
      </c>
      <c r="AF3679">
        <v>211</v>
      </c>
    </row>
    <row r="3680" spans="1:32">
      <c r="A3680">
        <v>5847</v>
      </c>
      <c r="B3680">
        <v>4947</v>
      </c>
      <c r="C3680" t="s">
        <v>5609</v>
      </c>
      <c r="D3680" t="s">
        <v>57</v>
      </c>
      <c r="E3680" t="s">
        <v>48</v>
      </c>
      <c r="F3680" t="s">
        <v>18936</v>
      </c>
      <c r="G3680" t="s">
        <v>18937</v>
      </c>
      <c r="H3680" t="s">
        <v>122</v>
      </c>
      <c r="I3680" s="1">
        <v>34003</v>
      </c>
      <c r="J3680" t="s">
        <v>18938</v>
      </c>
      <c r="K3680" t="s">
        <v>18939</v>
      </c>
      <c r="L3680">
        <v>79848</v>
      </c>
      <c r="M3680" t="s">
        <v>122</v>
      </c>
      <c r="N3680" s="1">
        <v>44645</v>
      </c>
      <c r="O3680" s="1">
        <v>44647</v>
      </c>
      <c r="P3680">
        <v>61</v>
      </c>
      <c r="Q3680">
        <v>3</v>
      </c>
      <c r="R3680" t="s">
        <v>53</v>
      </c>
      <c r="S3680">
        <v>3</v>
      </c>
      <c r="T3680">
        <v>0</v>
      </c>
      <c r="U3680">
        <v>2</v>
      </c>
      <c r="V3680">
        <v>244</v>
      </c>
      <c r="W3680" t="s">
        <v>41</v>
      </c>
      <c r="X3680" t="s">
        <v>18940</v>
      </c>
      <c r="Y3680" t="s">
        <v>6</v>
      </c>
      <c r="Z3680" s="1">
        <v>44635</v>
      </c>
      <c r="AA3680" s="2">
        <v>0.33317129629629633</v>
      </c>
      <c r="AB3680" s="2">
        <v>0.43935185185185183</v>
      </c>
      <c r="AC3680" t="s">
        <v>44</v>
      </c>
      <c r="AD3680" t="s">
        <v>44</v>
      </c>
      <c r="AE3680" t="s">
        <v>45</v>
      </c>
      <c r="AF3680">
        <v>122</v>
      </c>
    </row>
    <row r="3681" spans="1:32">
      <c r="A3681">
        <v>5848</v>
      </c>
      <c r="B3681">
        <v>4948</v>
      </c>
      <c r="C3681" t="s">
        <v>501</v>
      </c>
      <c r="D3681" t="s">
        <v>4372</v>
      </c>
      <c r="E3681" t="s">
        <v>48</v>
      </c>
      <c r="F3681" t="s">
        <v>18941</v>
      </c>
      <c r="G3681">
        <v>9546732731</v>
      </c>
      <c r="H3681" t="s">
        <v>692</v>
      </c>
      <c r="I3681" s="1">
        <v>19223</v>
      </c>
      <c r="J3681" t="s">
        <v>18942</v>
      </c>
      <c r="K3681" t="s">
        <v>8010</v>
      </c>
      <c r="L3681">
        <v>58932</v>
      </c>
      <c r="M3681" t="s">
        <v>692</v>
      </c>
      <c r="N3681" s="1">
        <v>44730</v>
      </c>
      <c r="O3681" s="1">
        <v>44731</v>
      </c>
      <c r="P3681">
        <v>2</v>
      </c>
      <c r="Q3681">
        <v>1</v>
      </c>
      <c r="R3681" t="s">
        <v>63</v>
      </c>
      <c r="S3681">
        <v>4</v>
      </c>
      <c r="T3681">
        <v>0</v>
      </c>
      <c r="U3681">
        <v>1</v>
      </c>
      <c r="V3681">
        <v>89</v>
      </c>
      <c r="W3681" t="s">
        <v>54</v>
      </c>
      <c r="X3681" t="s">
        <v>18943</v>
      </c>
      <c r="Y3681" t="s">
        <v>6</v>
      </c>
      <c r="Z3681" s="1">
        <v>44704</v>
      </c>
      <c r="AA3681" s="2">
        <v>0.70339120370370367</v>
      </c>
      <c r="AB3681" s="2">
        <v>0.94215277777777784</v>
      </c>
      <c r="AC3681" t="s">
        <v>44</v>
      </c>
      <c r="AD3681" t="s">
        <v>44</v>
      </c>
      <c r="AE3681" t="s">
        <v>45</v>
      </c>
      <c r="AF3681">
        <v>89</v>
      </c>
    </row>
    <row r="3682" spans="1:32">
      <c r="A3682">
        <v>5849</v>
      </c>
      <c r="B3682">
        <v>4949</v>
      </c>
      <c r="C3682" t="s">
        <v>6248</v>
      </c>
      <c r="D3682" t="s">
        <v>83</v>
      </c>
      <c r="E3682" t="s">
        <v>48</v>
      </c>
      <c r="F3682" t="s">
        <v>18944</v>
      </c>
      <c r="G3682">
        <v>4799405568</v>
      </c>
      <c r="H3682" t="s">
        <v>1251</v>
      </c>
      <c r="I3682" s="1">
        <v>18111</v>
      </c>
      <c r="J3682" t="s">
        <v>18945</v>
      </c>
      <c r="K3682" t="s">
        <v>18946</v>
      </c>
      <c r="L3682">
        <v>44716</v>
      </c>
      <c r="M3682" t="s">
        <v>1251</v>
      </c>
      <c r="N3682" s="1">
        <v>44576</v>
      </c>
      <c r="O3682" s="1">
        <v>44578</v>
      </c>
      <c r="P3682">
        <v>56</v>
      </c>
      <c r="Q3682">
        <v>3</v>
      </c>
      <c r="R3682" t="s">
        <v>63</v>
      </c>
      <c r="S3682">
        <v>3</v>
      </c>
      <c r="T3682">
        <v>0</v>
      </c>
      <c r="U3682">
        <v>2</v>
      </c>
      <c r="V3682">
        <v>144</v>
      </c>
      <c r="W3682" t="s">
        <v>54</v>
      </c>
      <c r="X3682" t="s">
        <v>18947</v>
      </c>
      <c r="Y3682" t="s">
        <v>6</v>
      </c>
      <c r="Z3682" s="1">
        <v>44566</v>
      </c>
      <c r="AA3682" s="2">
        <v>0.85549768518518521</v>
      </c>
      <c r="AB3682" s="2">
        <v>0.91615740740740748</v>
      </c>
      <c r="AC3682" t="s">
        <v>45</v>
      </c>
      <c r="AD3682" t="s">
        <v>45</v>
      </c>
      <c r="AE3682" t="s">
        <v>44</v>
      </c>
      <c r="AF3682">
        <v>72</v>
      </c>
    </row>
    <row r="3683" spans="1:32">
      <c r="A3683">
        <v>5851</v>
      </c>
      <c r="B3683">
        <v>4951</v>
      </c>
      <c r="C3683" t="s">
        <v>1681</v>
      </c>
      <c r="D3683" t="s">
        <v>841</v>
      </c>
      <c r="E3683" t="s">
        <v>48</v>
      </c>
      <c r="F3683" t="s">
        <v>18948</v>
      </c>
      <c r="G3683" t="s">
        <v>18949</v>
      </c>
      <c r="H3683" t="s">
        <v>295</v>
      </c>
      <c r="I3683" s="1">
        <v>19287</v>
      </c>
      <c r="J3683" t="s">
        <v>18950</v>
      </c>
      <c r="K3683" t="s">
        <v>451</v>
      </c>
      <c r="L3683">
        <v>71316</v>
      </c>
      <c r="M3683" t="s">
        <v>295</v>
      </c>
      <c r="N3683" s="1">
        <v>44866</v>
      </c>
      <c r="O3683" s="1">
        <v>44871</v>
      </c>
      <c r="P3683">
        <v>48</v>
      </c>
      <c r="Q3683">
        <v>2</v>
      </c>
      <c r="R3683" t="s">
        <v>40</v>
      </c>
      <c r="S3683">
        <v>2</v>
      </c>
      <c r="T3683">
        <v>1</v>
      </c>
      <c r="U3683">
        <v>5</v>
      </c>
      <c r="V3683">
        <v>1185</v>
      </c>
      <c r="W3683" t="s">
        <v>54</v>
      </c>
      <c r="X3683" t="s">
        <v>18951</v>
      </c>
      <c r="Y3683" t="s">
        <v>81</v>
      </c>
      <c r="Z3683" s="1">
        <v>44834</v>
      </c>
      <c r="AA3683" s="2">
        <v>0.16523148148148148</v>
      </c>
      <c r="AB3683" s="2">
        <v>0.67859953703703713</v>
      </c>
      <c r="AC3683" t="s">
        <v>44</v>
      </c>
      <c r="AD3683" t="s">
        <v>44</v>
      </c>
      <c r="AE3683" t="s">
        <v>44</v>
      </c>
      <c r="AF3683">
        <v>237</v>
      </c>
    </row>
    <row r="3684" spans="1:32">
      <c r="A3684">
        <v>5853</v>
      </c>
      <c r="B3684">
        <v>4953</v>
      </c>
      <c r="C3684" t="s">
        <v>1379</v>
      </c>
      <c r="D3684" t="s">
        <v>3504</v>
      </c>
      <c r="E3684" t="s">
        <v>48</v>
      </c>
      <c r="F3684" t="s">
        <v>18952</v>
      </c>
      <c r="G3684" t="s">
        <v>18953</v>
      </c>
      <c r="H3684" t="s">
        <v>725</v>
      </c>
      <c r="I3684" s="1">
        <v>32585</v>
      </c>
      <c r="J3684" t="s">
        <v>18954</v>
      </c>
      <c r="K3684" t="s">
        <v>18955</v>
      </c>
      <c r="L3684">
        <v>57151</v>
      </c>
      <c r="M3684" t="s">
        <v>725</v>
      </c>
      <c r="N3684" s="1">
        <v>44709</v>
      </c>
      <c r="O3684" s="1">
        <v>44710</v>
      </c>
      <c r="P3684">
        <v>93</v>
      </c>
      <c r="Q3684">
        <v>4</v>
      </c>
      <c r="R3684" t="s">
        <v>40</v>
      </c>
      <c r="S3684">
        <v>3</v>
      </c>
      <c r="T3684">
        <v>2</v>
      </c>
      <c r="U3684">
        <v>1</v>
      </c>
      <c r="V3684">
        <v>237</v>
      </c>
      <c r="W3684" t="s">
        <v>54</v>
      </c>
      <c r="X3684" t="s">
        <v>18956</v>
      </c>
      <c r="Y3684" t="s">
        <v>81</v>
      </c>
      <c r="Z3684" s="1">
        <v>44683</v>
      </c>
      <c r="AA3684" s="2">
        <v>0.32020833333333337</v>
      </c>
      <c r="AB3684" s="2">
        <v>0.61413194444444441</v>
      </c>
      <c r="AC3684" t="s">
        <v>45</v>
      </c>
      <c r="AD3684" t="s">
        <v>44</v>
      </c>
      <c r="AE3684" t="s">
        <v>45</v>
      </c>
      <c r="AF3684">
        <v>237</v>
      </c>
    </row>
    <row r="3685" spans="1:32">
      <c r="A3685">
        <v>5855</v>
      </c>
      <c r="B3685">
        <v>4955</v>
      </c>
      <c r="C3685" t="s">
        <v>82</v>
      </c>
      <c r="D3685" t="s">
        <v>4361</v>
      </c>
      <c r="E3685" t="s">
        <v>48</v>
      </c>
      <c r="F3685" t="s">
        <v>18957</v>
      </c>
      <c r="G3685" t="s">
        <v>18958</v>
      </c>
      <c r="H3685" t="s">
        <v>457</v>
      </c>
      <c r="I3685" s="1">
        <v>16850</v>
      </c>
      <c r="J3685" t="s">
        <v>18959</v>
      </c>
      <c r="K3685" t="s">
        <v>18960</v>
      </c>
      <c r="L3685">
        <v>19812</v>
      </c>
      <c r="M3685" t="s">
        <v>457</v>
      </c>
      <c r="N3685" s="1">
        <v>44696</v>
      </c>
      <c r="O3685" s="1">
        <v>44699</v>
      </c>
      <c r="P3685">
        <v>6</v>
      </c>
      <c r="Q3685">
        <v>1</v>
      </c>
      <c r="R3685" t="s">
        <v>40</v>
      </c>
      <c r="S3685">
        <v>4</v>
      </c>
      <c r="T3685">
        <v>2</v>
      </c>
      <c r="U3685">
        <v>3</v>
      </c>
      <c r="V3685">
        <v>660</v>
      </c>
      <c r="W3685" t="s">
        <v>41</v>
      </c>
      <c r="X3685" t="s">
        <v>18961</v>
      </c>
      <c r="Y3685" t="s">
        <v>6</v>
      </c>
      <c r="Z3685" s="1">
        <v>44663</v>
      </c>
      <c r="AA3685" s="2">
        <v>0.81579861111111107</v>
      </c>
      <c r="AB3685" s="2">
        <v>0.79695601851851849</v>
      </c>
      <c r="AC3685" t="s">
        <v>45</v>
      </c>
      <c r="AD3685" t="s">
        <v>45</v>
      </c>
      <c r="AE3685" t="s">
        <v>45</v>
      </c>
      <c r="AF3685">
        <v>220</v>
      </c>
    </row>
    <row r="3686" spans="1:32">
      <c r="A3686">
        <v>5856</v>
      </c>
      <c r="B3686">
        <v>4956</v>
      </c>
      <c r="C3686" t="s">
        <v>13889</v>
      </c>
      <c r="D3686" t="s">
        <v>1404</v>
      </c>
      <c r="E3686" t="s">
        <v>48</v>
      </c>
      <c r="F3686" t="s">
        <v>18962</v>
      </c>
      <c r="G3686" t="s">
        <v>18963</v>
      </c>
      <c r="H3686" t="s">
        <v>171</v>
      </c>
      <c r="I3686" s="1">
        <v>34321</v>
      </c>
      <c r="J3686" t="s">
        <v>18964</v>
      </c>
      <c r="K3686" t="s">
        <v>18965</v>
      </c>
      <c r="L3686">
        <v>43238</v>
      </c>
      <c r="M3686" t="s">
        <v>171</v>
      </c>
      <c r="N3686" s="1">
        <v>44932</v>
      </c>
      <c r="O3686" s="1">
        <v>44935</v>
      </c>
      <c r="P3686">
        <v>54</v>
      </c>
      <c r="Q3686">
        <v>3</v>
      </c>
      <c r="R3686" t="s">
        <v>40</v>
      </c>
      <c r="S3686">
        <v>2</v>
      </c>
      <c r="T3686">
        <v>0</v>
      </c>
      <c r="U3686">
        <v>3</v>
      </c>
      <c r="V3686">
        <v>699</v>
      </c>
      <c r="W3686" t="s">
        <v>41</v>
      </c>
      <c r="X3686" t="s">
        <v>18966</v>
      </c>
      <c r="Y3686" t="s">
        <v>6</v>
      </c>
      <c r="Z3686" s="1">
        <v>44903</v>
      </c>
      <c r="AA3686" s="2">
        <v>0.18657407407407409</v>
      </c>
      <c r="AB3686" s="2">
        <v>0.80707175925925922</v>
      </c>
      <c r="AC3686" t="s">
        <v>44</v>
      </c>
      <c r="AD3686" t="s">
        <v>45</v>
      </c>
      <c r="AE3686" t="s">
        <v>44</v>
      </c>
      <c r="AF3686">
        <v>233</v>
      </c>
    </row>
    <row r="3687" spans="1:32">
      <c r="A3687">
        <v>5857</v>
      </c>
      <c r="B3687">
        <v>4957</v>
      </c>
      <c r="C3687" t="s">
        <v>263</v>
      </c>
      <c r="D3687" t="s">
        <v>3657</v>
      </c>
      <c r="E3687" t="s">
        <v>48</v>
      </c>
      <c r="F3687" t="s">
        <v>18967</v>
      </c>
      <c r="G3687" t="s">
        <v>18968</v>
      </c>
      <c r="H3687" t="s">
        <v>330</v>
      </c>
      <c r="I3687" s="1">
        <v>33688</v>
      </c>
      <c r="J3687" t="s">
        <v>18969</v>
      </c>
      <c r="K3687" t="s">
        <v>18970</v>
      </c>
      <c r="L3687">
        <v>44654</v>
      </c>
      <c r="M3687" t="s">
        <v>330</v>
      </c>
      <c r="N3687" s="1">
        <v>44778</v>
      </c>
      <c r="O3687" s="1">
        <v>44782</v>
      </c>
      <c r="P3687">
        <v>35</v>
      </c>
      <c r="Q3687">
        <v>2</v>
      </c>
      <c r="R3687" t="s">
        <v>63</v>
      </c>
      <c r="S3687">
        <v>2</v>
      </c>
      <c r="T3687">
        <v>2</v>
      </c>
      <c r="U3687">
        <v>4</v>
      </c>
      <c r="V3687">
        <v>348</v>
      </c>
      <c r="W3687" t="s">
        <v>41</v>
      </c>
      <c r="X3687" t="s">
        <v>18971</v>
      </c>
      <c r="Y3687" t="s">
        <v>6</v>
      </c>
      <c r="Z3687" s="1">
        <v>44740</v>
      </c>
      <c r="AA3687" s="2">
        <v>0.61048611111111117</v>
      </c>
      <c r="AB3687" s="2">
        <v>0.44659722222222226</v>
      </c>
      <c r="AC3687" t="s">
        <v>45</v>
      </c>
      <c r="AD3687" t="s">
        <v>44</v>
      </c>
      <c r="AE3687" t="s">
        <v>44</v>
      </c>
      <c r="AF3687">
        <v>87</v>
      </c>
    </row>
    <row r="3688" spans="1:32">
      <c r="A3688">
        <v>5859</v>
      </c>
      <c r="B3688">
        <v>4959</v>
      </c>
      <c r="C3688" t="s">
        <v>175</v>
      </c>
      <c r="D3688" t="s">
        <v>3860</v>
      </c>
      <c r="E3688" t="s">
        <v>34</v>
      </c>
      <c r="F3688" t="s">
        <v>18972</v>
      </c>
      <c r="G3688" t="s">
        <v>18973</v>
      </c>
      <c r="H3688" t="s">
        <v>457</v>
      </c>
      <c r="I3688" s="1">
        <v>36552</v>
      </c>
      <c r="J3688" t="s">
        <v>18974</v>
      </c>
      <c r="K3688" t="s">
        <v>18975</v>
      </c>
      <c r="L3688">
        <v>29317</v>
      </c>
      <c r="M3688" t="s">
        <v>457</v>
      </c>
      <c r="N3688" s="1">
        <v>44863</v>
      </c>
      <c r="O3688" s="1">
        <v>44868</v>
      </c>
      <c r="P3688">
        <v>11</v>
      </c>
      <c r="Q3688">
        <v>1</v>
      </c>
      <c r="R3688" t="s">
        <v>63</v>
      </c>
      <c r="S3688">
        <v>2</v>
      </c>
      <c r="T3688">
        <v>1</v>
      </c>
      <c r="U3688">
        <v>5</v>
      </c>
      <c r="V3688">
        <v>325</v>
      </c>
      <c r="W3688" t="s">
        <v>41</v>
      </c>
      <c r="X3688" t="s">
        <v>18976</v>
      </c>
      <c r="Y3688" t="s">
        <v>43</v>
      </c>
      <c r="Z3688" s="1">
        <v>44833</v>
      </c>
      <c r="AA3688" s="2">
        <v>0.49</v>
      </c>
      <c r="AB3688" s="2">
        <v>0.5148611111111111</v>
      </c>
      <c r="AC3688" t="s">
        <v>45</v>
      </c>
      <c r="AD3688" t="s">
        <v>44</v>
      </c>
      <c r="AE3688" t="s">
        <v>44</v>
      </c>
      <c r="AF3688">
        <v>65</v>
      </c>
    </row>
    <row r="3689" spans="1:32">
      <c r="A3689">
        <v>5860</v>
      </c>
      <c r="B3689">
        <v>4960</v>
      </c>
      <c r="C3689" t="s">
        <v>995</v>
      </c>
      <c r="D3689" t="s">
        <v>2587</v>
      </c>
      <c r="E3689" t="s">
        <v>48</v>
      </c>
      <c r="F3689" t="s">
        <v>18977</v>
      </c>
      <c r="G3689" t="s">
        <v>18978</v>
      </c>
      <c r="H3689" t="s">
        <v>156</v>
      </c>
      <c r="I3689" s="1">
        <v>35318</v>
      </c>
      <c r="J3689" t="s">
        <v>18979</v>
      </c>
      <c r="K3689" t="s">
        <v>3244</v>
      </c>
      <c r="L3689">
        <v>20420</v>
      </c>
      <c r="M3689" t="s">
        <v>156</v>
      </c>
      <c r="N3689" s="1">
        <v>44598</v>
      </c>
      <c r="O3689" s="1">
        <v>44599</v>
      </c>
      <c r="P3689">
        <v>20</v>
      </c>
      <c r="Q3689">
        <v>1</v>
      </c>
      <c r="R3689" t="s">
        <v>63</v>
      </c>
      <c r="S3689">
        <v>4</v>
      </c>
      <c r="T3689">
        <v>2</v>
      </c>
      <c r="U3689">
        <v>1</v>
      </c>
      <c r="V3689">
        <v>89</v>
      </c>
      <c r="W3689" t="s">
        <v>54</v>
      </c>
      <c r="X3689" t="s">
        <v>18980</v>
      </c>
      <c r="Y3689" t="s">
        <v>43</v>
      </c>
      <c r="Z3689" s="1">
        <v>44581</v>
      </c>
      <c r="AA3689" s="2">
        <v>2.3287037037037037E-2</v>
      </c>
      <c r="AB3689" s="2">
        <v>0.15761574074074072</v>
      </c>
      <c r="AC3689" t="s">
        <v>44</v>
      </c>
      <c r="AD3689" t="s">
        <v>45</v>
      </c>
      <c r="AE3689" t="s">
        <v>44</v>
      </c>
      <c r="AF3689">
        <v>89</v>
      </c>
    </row>
    <row r="3690" spans="1:32">
      <c r="A3690">
        <v>5861</v>
      </c>
      <c r="B3690">
        <v>4961</v>
      </c>
      <c r="C3690" t="s">
        <v>602</v>
      </c>
      <c r="D3690" t="s">
        <v>3387</v>
      </c>
      <c r="E3690" t="s">
        <v>48</v>
      </c>
      <c r="F3690" t="s">
        <v>18981</v>
      </c>
      <c r="G3690" t="s">
        <v>18982</v>
      </c>
      <c r="H3690" t="s">
        <v>530</v>
      </c>
      <c r="I3690" s="1">
        <v>23438</v>
      </c>
      <c r="J3690" t="s">
        <v>18983</v>
      </c>
      <c r="K3690" t="s">
        <v>18984</v>
      </c>
      <c r="L3690">
        <v>25855</v>
      </c>
      <c r="M3690" t="s">
        <v>530</v>
      </c>
      <c r="N3690" s="1">
        <v>44894</v>
      </c>
      <c r="O3690" s="1">
        <v>44898</v>
      </c>
      <c r="P3690">
        <v>73</v>
      </c>
      <c r="Q3690">
        <v>3</v>
      </c>
      <c r="R3690" t="s">
        <v>53</v>
      </c>
      <c r="S3690">
        <v>1</v>
      </c>
      <c r="T3690">
        <v>1</v>
      </c>
      <c r="U3690">
        <v>4</v>
      </c>
      <c r="V3690">
        <v>536</v>
      </c>
      <c r="W3690" t="s">
        <v>54</v>
      </c>
      <c r="X3690" t="s">
        <v>18985</v>
      </c>
      <c r="Y3690" t="s">
        <v>43</v>
      </c>
      <c r="Z3690" s="1">
        <v>44887</v>
      </c>
      <c r="AA3690" s="2">
        <v>0.46981481481481485</v>
      </c>
      <c r="AB3690" s="2">
        <v>0.33714120370370365</v>
      </c>
      <c r="AC3690" t="s">
        <v>44</v>
      </c>
      <c r="AD3690" t="s">
        <v>44</v>
      </c>
      <c r="AE3690" t="s">
        <v>44</v>
      </c>
      <c r="AF3690">
        <v>134</v>
      </c>
    </row>
    <row r="3691" spans="1:32">
      <c r="A3691">
        <v>5862</v>
      </c>
      <c r="B3691">
        <v>4962</v>
      </c>
      <c r="C3691" t="s">
        <v>364</v>
      </c>
      <c r="D3691" t="s">
        <v>1858</v>
      </c>
      <c r="E3691" t="s">
        <v>48</v>
      </c>
      <c r="F3691" t="s">
        <v>18986</v>
      </c>
      <c r="G3691" t="s">
        <v>18987</v>
      </c>
      <c r="H3691" t="s">
        <v>692</v>
      </c>
      <c r="I3691" s="1">
        <v>31921</v>
      </c>
      <c r="J3691" t="s">
        <v>18988</v>
      </c>
      <c r="K3691" t="s">
        <v>18989</v>
      </c>
      <c r="L3691">
        <v>49959</v>
      </c>
      <c r="M3691" t="s">
        <v>692</v>
      </c>
      <c r="N3691" s="1">
        <v>44918</v>
      </c>
      <c r="O3691" s="1">
        <v>44923</v>
      </c>
      <c r="P3691">
        <v>68</v>
      </c>
      <c r="Q3691">
        <v>3</v>
      </c>
      <c r="R3691" t="s">
        <v>63</v>
      </c>
      <c r="S3691">
        <v>3</v>
      </c>
      <c r="T3691">
        <v>1</v>
      </c>
      <c r="U3691">
        <v>5</v>
      </c>
      <c r="V3691">
        <v>355</v>
      </c>
      <c r="W3691" t="s">
        <v>41</v>
      </c>
      <c r="X3691" t="s">
        <v>18990</v>
      </c>
      <c r="Y3691" t="s">
        <v>43</v>
      </c>
      <c r="Z3691" s="1">
        <v>44906</v>
      </c>
      <c r="AA3691" s="2">
        <v>0.15804398148148149</v>
      </c>
      <c r="AB3691" s="2">
        <v>0.31716435185185182</v>
      </c>
      <c r="AC3691" t="s">
        <v>44</v>
      </c>
      <c r="AD3691" t="s">
        <v>44</v>
      </c>
      <c r="AE3691" t="s">
        <v>44</v>
      </c>
      <c r="AF3691">
        <v>71</v>
      </c>
    </row>
    <row r="3692" spans="1:32">
      <c r="A3692">
        <v>5863</v>
      </c>
      <c r="B3692">
        <v>4963</v>
      </c>
      <c r="C3692" t="s">
        <v>1555</v>
      </c>
      <c r="D3692" t="s">
        <v>1288</v>
      </c>
      <c r="E3692" t="s">
        <v>48</v>
      </c>
      <c r="F3692" t="s">
        <v>18991</v>
      </c>
      <c r="G3692" t="s">
        <v>18992</v>
      </c>
      <c r="H3692" t="s">
        <v>70</v>
      </c>
      <c r="I3692" s="1">
        <v>32155</v>
      </c>
      <c r="J3692" t="s">
        <v>18993</v>
      </c>
      <c r="K3692" t="s">
        <v>18994</v>
      </c>
      <c r="L3692">
        <v>68938</v>
      </c>
      <c r="M3692" t="s">
        <v>70</v>
      </c>
      <c r="N3692" s="1">
        <v>44572</v>
      </c>
      <c r="O3692" s="1">
        <v>44575</v>
      </c>
      <c r="P3692">
        <v>47</v>
      </c>
      <c r="Q3692">
        <v>2</v>
      </c>
      <c r="R3692" t="s">
        <v>63</v>
      </c>
      <c r="S3692">
        <v>2</v>
      </c>
      <c r="T3692">
        <v>0</v>
      </c>
      <c r="U3692">
        <v>3</v>
      </c>
      <c r="V3692">
        <v>228</v>
      </c>
      <c r="W3692" t="s">
        <v>54</v>
      </c>
      <c r="X3692" t="s">
        <v>18995</v>
      </c>
      <c r="Y3692" t="s">
        <v>43</v>
      </c>
      <c r="Z3692" s="1">
        <v>44567</v>
      </c>
      <c r="AA3692" s="2">
        <v>3.6585648148148145E-2</v>
      </c>
      <c r="AB3692" s="2">
        <v>0.46971064814814811</v>
      </c>
      <c r="AC3692" t="s">
        <v>44</v>
      </c>
      <c r="AD3692" t="s">
        <v>44</v>
      </c>
      <c r="AE3692" t="s">
        <v>44</v>
      </c>
      <c r="AF3692">
        <v>76</v>
      </c>
    </row>
    <row r="3693" spans="1:32">
      <c r="A3693">
        <v>5864</v>
      </c>
      <c r="B3693">
        <v>4964</v>
      </c>
      <c r="C3693" t="s">
        <v>590</v>
      </c>
      <c r="D3693" t="s">
        <v>6046</v>
      </c>
      <c r="E3693" t="s">
        <v>48</v>
      </c>
      <c r="F3693" t="s">
        <v>18996</v>
      </c>
      <c r="G3693" t="s">
        <v>18997</v>
      </c>
      <c r="H3693" t="s">
        <v>692</v>
      </c>
      <c r="I3693" s="1">
        <v>32208</v>
      </c>
      <c r="J3693" t="s">
        <v>18998</v>
      </c>
      <c r="K3693" t="s">
        <v>16069</v>
      </c>
      <c r="L3693">
        <v>47534</v>
      </c>
      <c r="M3693" t="s">
        <v>692</v>
      </c>
      <c r="N3693" s="1">
        <v>44578</v>
      </c>
      <c r="O3693" s="1">
        <v>44580</v>
      </c>
      <c r="P3693">
        <v>66</v>
      </c>
      <c r="Q3693">
        <v>3</v>
      </c>
      <c r="R3693" t="s">
        <v>40</v>
      </c>
      <c r="S3693">
        <v>4</v>
      </c>
      <c r="T3693">
        <v>2</v>
      </c>
      <c r="U3693">
        <v>2</v>
      </c>
      <c r="V3693">
        <v>484</v>
      </c>
      <c r="W3693" t="s">
        <v>54</v>
      </c>
      <c r="X3693" t="s">
        <v>18999</v>
      </c>
      <c r="Y3693" t="s">
        <v>65</v>
      </c>
      <c r="Z3693" s="1">
        <v>44570</v>
      </c>
      <c r="AA3693" s="2">
        <v>0.75555555555555554</v>
      </c>
      <c r="AB3693" s="2">
        <v>0.48497685185185185</v>
      </c>
      <c r="AC3693" t="s">
        <v>45</v>
      </c>
      <c r="AD3693" t="s">
        <v>45</v>
      </c>
      <c r="AE3693" t="s">
        <v>45</v>
      </c>
      <c r="AF3693">
        <v>242</v>
      </c>
    </row>
    <row r="3694" spans="1:32">
      <c r="A3694">
        <v>5866</v>
      </c>
      <c r="B3694">
        <v>4966</v>
      </c>
      <c r="C3694" t="s">
        <v>822</v>
      </c>
      <c r="D3694" t="s">
        <v>2369</v>
      </c>
      <c r="E3694" t="s">
        <v>34</v>
      </c>
      <c r="F3694" t="s">
        <v>19000</v>
      </c>
      <c r="G3694" t="s">
        <v>19001</v>
      </c>
      <c r="H3694" t="s">
        <v>129</v>
      </c>
      <c r="I3694" s="1">
        <v>35147</v>
      </c>
      <c r="J3694" t="s">
        <v>19002</v>
      </c>
      <c r="K3694" t="s">
        <v>9471</v>
      </c>
      <c r="L3694">
        <v>29773</v>
      </c>
      <c r="M3694" t="s">
        <v>129</v>
      </c>
      <c r="N3694" s="1">
        <v>44729</v>
      </c>
      <c r="O3694" s="1">
        <v>44734</v>
      </c>
      <c r="P3694">
        <v>89</v>
      </c>
      <c r="Q3694">
        <v>4</v>
      </c>
      <c r="R3694" t="s">
        <v>63</v>
      </c>
      <c r="S3694">
        <v>4</v>
      </c>
      <c r="T3694">
        <v>2</v>
      </c>
      <c r="U3694">
        <v>5</v>
      </c>
      <c r="V3694">
        <v>360</v>
      </c>
      <c r="W3694" t="s">
        <v>41</v>
      </c>
      <c r="X3694" t="s">
        <v>19003</v>
      </c>
      <c r="Y3694" t="s">
        <v>65</v>
      </c>
      <c r="Z3694" s="1">
        <v>44709</v>
      </c>
      <c r="AA3694" s="2">
        <v>0.52575231481481477</v>
      </c>
      <c r="AB3694" s="2">
        <v>0.16608796296296297</v>
      </c>
      <c r="AC3694" t="s">
        <v>45</v>
      </c>
      <c r="AD3694" t="s">
        <v>44</v>
      </c>
      <c r="AE3694" t="s">
        <v>45</v>
      </c>
      <c r="AF3694">
        <v>72</v>
      </c>
    </row>
    <row r="3695" spans="1:32">
      <c r="A3695">
        <v>5873</v>
      </c>
      <c r="B3695">
        <v>4973</v>
      </c>
      <c r="C3695" t="s">
        <v>19004</v>
      </c>
      <c r="D3695" t="s">
        <v>1709</v>
      </c>
      <c r="E3695" t="s">
        <v>48</v>
      </c>
      <c r="F3695" t="s">
        <v>19005</v>
      </c>
      <c r="G3695" t="s">
        <v>19006</v>
      </c>
      <c r="H3695" t="s">
        <v>725</v>
      </c>
      <c r="I3695" s="1">
        <v>23706</v>
      </c>
      <c r="J3695" t="s">
        <v>19007</v>
      </c>
      <c r="K3695" t="s">
        <v>19008</v>
      </c>
      <c r="L3695">
        <v>68073</v>
      </c>
      <c r="M3695" t="s">
        <v>725</v>
      </c>
      <c r="N3695" s="1">
        <v>44919</v>
      </c>
      <c r="O3695" s="1">
        <v>44920</v>
      </c>
      <c r="P3695">
        <v>28</v>
      </c>
      <c r="Q3695">
        <v>2</v>
      </c>
      <c r="R3695" t="s">
        <v>53</v>
      </c>
      <c r="S3695">
        <v>2</v>
      </c>
      <c r="T3695">
        <v>1</v>
      </c>
      <c r="U3695">
        <v>1</v>
      </c>
      <c r="V3695">
        <v>132</v>
      </c>
      <c r="W3695" t="s">
        <v>54</v>
      </c>
      <c r="X3695" t="s">
        <v>19009</v>
      </c>
      <c r="Y3695" t="s">
        <v>6</v>
      </c>
      <c r="Z3695" s="1">
        <v>44904</v>
      </c>
      <c r="AA3695" s="2">
        <v>0.30789351851851848</v>
      </c>
      <c r="AB3695" s="2">
        <v>7.6504629629629631E-3</v>
      </c>
      <c r="AC3695" t="s">
        <v>45</v>
      </c>
      <c r="AD3695" t="s">
        <v>45</v>
      </c>
      <c r="AE3695" t="s">
        <v>45</v>
      </c>
      <c r="AF3695">
        <v>132</v>
      </c>
    </row>
    <row r="3696" spans="1:32">
      <c r="A3696">
        <v>5875</v>
      </c>
      <c r="B3696">
        <v>4975</v>
      </c>
      <c r="C3696" t="s">
        <v>2167</v>
      </c>
      <c r="D3696" t="s">
        <v>277</v>
      </c>
      <c r="E3696" t="s">
        <v>34</v>
      </c>
      <c r="F3696" t="s">
        <v>19010</v>
      </c>
      <c r="G3696" t="s">
        <v>19011</v>
      </c>
      <c r="H3696" t="s">
        <v>171</v>
      </c>
      <c r="I3696" s="1">
        <v>23476</v>
      </c>
      <c r="J3696" t="s">
        <v>19012</v>
      </c>
      <c r="K3696" t="s">
        <v>19013</v>
      </c>
      <c r="L3696">
        <v>50166</v>
      </c>
      <c r="M3696" t="s">
        <v>171</v>
      </c>
      <c r="N3696" s="1">
        <v>44615</v>
      </c>
      <c r="O3696" s="1">
        <v>44617</v>
      </c>
      <c r="P3696">
        <v>73</v>
      </c>
      <c r="Q3696">
        <v>3</v>
      </c>
      <c r="R3696" t="s">
        <v>53</v>
      </c>
      <c r="S3696">
        <v>4</v>
      </c>
      <c r="T3696">
        <v>1</v>
      </c>
      <c r="U3696">
        <v>2</v>
      </c>
      <c r="V3696">
        <v>282</v>
      </c>
      <c r="W3696" t="s">
        <v>54</v>
      </c>
      <c r="X3696" t="s">
        <v>19014</v>
      </c>
      <c r="Y3696" t="s">
        <v>43</v>
      </c>
      <c r="Z3696" s="1">
        <v>44600</v>
      </c>
      <c r="AA3696" s="2">
        <v>0.95888888888888879</v>
      </c>
      <c r="AB3696" s="2">
        <v>0.90732638888888895</v>
      </c>
      <c r="AC3696" t="s">
        <v>44</v>
      </c>
      <c r="AD3696" t="s">
        <v>45</v>
      </c>
      <c r="AE3696" t="s">
        <v>45</v>
      </c>
      <c r="AF3696">
        <v>141</v>
      </c>
    </row>
    <row r="3697" spans="1:32">
      <c r="A3697">
        <v>5877</v>
      </c>
      <c r="B3697">
        <v>4977</v>
      </c>
      <c r="C3697" t="s">
        <v>139</v>
      </c>
      <c r="D3697" t="s">
        <v>841</v>
      </c>
      <c r="E3697" t="s">
        <v>48</v>
      </c>
      <c r="F3697" t="s">
        <v>19015</v>
      </c>
      <c r="G3697" t="s">
        <v>19016</v>
      </c>
      <c r="H3697" t="s">
        <v>330</v>
      </c>
      <c r="I3697" s="1">
        <v>26007</v>
      </c>
      <c r="J3697" t="s">
        <v>19017</v>
      </c>
      <c r="K3697" t="s">
        <v>19018</v>
      </c>
      <c r="L3697">
        <v>92759</v>
      </c>
      <c r="M3697" t="s">
        <v>330</v>
      </c>
      <c r="N3697" s="1">
        <v>44847</v>
      </c>
      <c r="O3697" s="1">
        <v>44848</v>
      </c>
      <c r="P3697">
        <v>29</v>
      </c>
      <c r="Q3697">
        <v>2</v>
      </c>
      <c r="R3697" t="s">
        <v>63</v>
      </c>
      <c r="S3697">
        <v>4</v>
      </c>
      <c r="T3697">
        <v>0</v>
      </c>
      <c r="U3697">
        <v>1</v>
      </c>
      <c r="V3697">
        <v>74</v>
      </c>
      <c r="W3697" t="s">
        <v>41</v>
      </c>
      <c r="X3697" t="s">
        <v>19019</v>
      </c>
      <c r="Y3697" t="s">
        <v>43</v>
      </c>
      <c r="Z3697" s="1">
        <v>44831</v>
      </c>
      <c r="AA3697" s="2">
        <v>0.5685648148148148</v>
      </c>
      <c r="AB3697" s="2">
        <v>0.46790509259259255</v>
      </c>
      <c r="AC3697" t="s">
        <v>45</v>
      </c>
      <c r="AD3697" t="s">
        <v>44</v>
      </c>
      <c r="AE3697" t="s">
        <v>44</v>
      </c>
      <c r="AF3697">
        <v>74</v>
      </c>
    </row>
    <row r="3698" spans="1:32">
      <c r="A3698">
        <v>5884</v>
      </c>
      <c r="B3698">
        <v>4984</v>
      </c>
      <c r="C3698" t="s">
        <v>229</v>
      </c>
      <c r="D3698" t="s">
        <v>1896</v>
      </c>
      <c r="E3698" t="s">
        <v>48</v>
      </c>
      <c r="F3698" t="s">
        <v>19020</v>
      </c>
      <c r="G3698">
        <v>2854160176</v>
      </c>
      <c r="H3698" t="s">
        <v>272</v>
      </c>
      <c r="I3698" s="1">
        <v>21539</v>
      </c>
      <c r="J3698" t="s">
        <v>19021</v>
      </c>
      <c r="K3698" t="s">
        <v>19022</v>
      </c>
      <c r="L3698">
        <v>39849</v>
      </c>
      <c r="M3698" t="s">
        <v>272</v>
      </c>
      <c r="N3698" s="1">
        <v>44590</v>
      </c>
      <c r="O3698" s="1">
        <v>44592</v>
      </c>
      <c r="P3698">
        <v>29</v>
      </c>
      <c r="Q3698">
        <v>2</v>
      </c>
      <c r="R3698" t="s">
        <v>63</v>
      </c>
      <c r="S3698">
        <v>1</v>
      </c>
      <c r="T3698">
        <v>2</v>
      </c>
      <c r="U3698">
        <v>2</v>
      </c>
      <c r="V3698">
        <v>130</v>
      </c>
      <c r="W3698" t="s">
        <v>41</v>
      </c>
      <c r="X3698" t="s">
        <v>19023</v>
      </c>
      <c r="Y3698" t="s">
        <v>65</v>
      </c>
      <c r="Z3698" s="1">
        <v>44562</v>
      </c>
      <c r="AA3698" s="2">
        <v>0.27728009259259262</v>
      </c>
      <c r="AB3698" s="2">
        <v>0.57956018518518515</v>
      </c>
      <c r="AC3698" t="s">
        <v>44</v>
      </c>
      <c r="AD3698" t="s">
        <v>45</v>
      </c>
      <c r="AE3698" t="s">
        <v>44</v>
      </c>
      <c r="AF3698">
        <v>65</v>
      </c>
    </row>
    <row r="3699" spans="1:32">
      <c r="A3699">
        <v>5885</v>
      </c>
      <c r="B3699">
        <v>4985</v>
      </c>
      <c r="C3699" t="s">
        <v>2144</v>
      </c>
      <c r="D3699" t="s">
        <v>3622</v>
      </c>
      <c r="E3699" t="s">
        <v>48</v>
      </c>
      <c r="F3699" t="s">
        <v>19024</v>
      </c>
      <c r="G3699" t="s">
        <v>19025</v>
      </c>
      <c r="H3699" t="s">
        <v>209</v>
      </c>
      <c r="I3699" s="1">
        <v>31644</v>
      </c>
      <c r="J3699" t="s">
        <v>19026</v>
      </c>
      <c r="K3699" t="s">
        <v>19027</v>
      </c>
      <c r="L3699">
        <v>61289</v>
      </c>
      <c r="M3699" t="s">
        <v>209</v>
      </c>
      <c r="N3699" s="1">
        <v>44889</v>
      </c>
      <c r="O3699" s="1">
        <v>44891</v>
      </c>
      <c r="P3699">
        <v>10</v>
      </c>
      <c r="Q3699">
        <v>1</v>
      </c>
      <c r="R3699" t="s">
        <v>53</v>
      </c>
      <c r="S3699">
        <v>4</v>
      </c>
      <c r="T3699">
        <v>1</v>
      </c>
      <c r="U3699">
        <v>2</v>
      </c>
      <c r="V3699">
        <v>298</v>
      </c>
      <c r="W3699" t="s">
        <v>41</v>
      </c>
      <c r="X3699" t="s">
        <v>19028</v>
      </c>
      <c r="Y3699" t="s">
        <v>65</v>
      </c>
      <c r="Z3699" s="1">
        <v>44851</v>
      </c>
      <c r="AA3699" s="2">
        <v>0.31386574074074075</v>
      </c>
      <c r="AB3699" s="2">
        <v>0.28976851851851854</v>
      </c>
      <c r="AC3699" t="s">
        <v>45</v>
      </c>
      <c r="AD3699" t="s">
        <v>45</v>
      </c>
      <c r="AE3699" t="s">
        <v>45</v>
      </c>
      <c r="AF3699">
        <v>149</v>
      </c>
    </row>
    <row r="3700" spans="1:32">
      <c r="A3700">
        <v>5886</v>
      </c>
      <c r="B3700">
        <v>4986</v>
      </c>
      <c r="C3700" t="s">
        <v>501</v>
      </c>
      <c r="D3700" t="s">
        <v>622</v>
      </c>
      <c r="E3700" t="s">
        <v>34</v>
      </c>
      <c r="F3700" t="s">
        <v>19029</v>
      </c>
      <c r="G3700" t="s">
        <v>19030</v>
      </c>
      <c r="H3700" t="s">
        <v>109</v>
      </c>
      <c r="I3700" s="1">
        <v>25996</v>
      </c>
      <c r="J3700" t="s">
        <v>19031</v>
      </c>
      <c r="K3700" t="s">
        <v>19032</v>
      </c>
      <c r="L3700">
        <v>73275</v>
      </c>
      <c r="M3700" t="s">
        <v>109</v>
      </c>
      <c r="N3700" s="1">
        <v>44859</v>
      </c>
      <c r="O3700" s="1">
        <v>44862</v>
      </c>
      <c r="P3700">
        <v>17</v>
      </c>
      <c r="Q3700">
        <v>1</v>
      </c>
      <c r="R3700" t="s">
        <v>63</v>
      </c>
      <c r="S3700">
        <v>1</v>
      </c>
      <c r="T3700">
        <v>0</v>
      </c>
      <c r="U3700">
        <v>3</v>
      </c>
      <c r="V3700">
        <v>222</v>
      </c>
      <c r="W3700" t="s">
        <v>41</v>
      </c>
      <c r="X3700" t="s">
        <v>19033</v>
      </c>
      <c r="Y3700" t="s">
        <v>43</v>
      </c>
      <c r="Z3700" s="1">
        <v>44830</v>
      </c>
      <c r="AA3700" s="2">
        <v>0.53836805555555556</v>
      </c>
      <c r="AB3700" s="2">
        <v>0.62906249999999997</v>
      </c>
      <c r="AC3700" t="s">
        <v>45</v>
      </c>
      <c r="AD3700" t="s">
        <v>44</v>
      </c>
      <c r="AE3700" t="s">
        <v>44</v>
      </c>
      <c r="AF3700">
        <v>74</v>
      </c>
    </row>
    <row r="3701" spans="1:32">
      <c r="A3701">
        <v>5887</v>
      </c>
      <c r="B3701">
        <v>4987</v>
      </c>
      <c r="C3701" t="s">
        <v>1732</v>
      </c>
      <c r="D3701" t="s">
        <v>4599</v>
      </c>
      <c r="E3701" t="s">
        <v>48</v>
      </c>
      <c r="F3701" t="s">
        <v>19034</v>
      </c>
      <c r="G3701" t="s">
        <v>19035</v>
      </c>
      <c r="H3701" t="s">
        <v>330</v>
      </c>
      <c r="I3701" s="1">
        <v>19512</v>
      </c>
      <c r="J3701" t="s">
        <v>19036</v>
      </c>
      <c r="K3701" t="s">
        <v>19037</v>
      </c>
      <c r="L3701">
        <v>73753</v>
      </c>
      <c r="M3701" t="s">
        <v>330</v>
      </c>
      <c r="N3701" s="1">
        <v>44748</v>
      </c>
      <c r="O3701" s="1">
        <v>44751</v>
      </c>
      <c r="P3701">
        <v>57</v>
      </c>
      <c r="Q3701">
        <v>3</v>
      </c>
      <c r="R3701" t="s">
        <v>40</v>
      </c>
      <c r="S3701">
        <v>2</v>
      </c>
      <c r="T3701">
        <v>0</v>
      </c>
      <c r="U3701">
        <v>3</v>
      </c>
      <c r="V3701">
        <v>654</v>
      </c>
      <c r="W3701" t="s">
        <v>41</v>
      </c>
      <c r="X3701" t="s">
        <v>19038</v>
      </c>
      <c r="Y3701" t="s">
        <v>43</v>
      </c>
      <c r="Z3701" s="1">
        <v>44724</v>
      </c>
      <c r="AA3701" s="2">
        <v>7.6863425925925918E-2</v>
      </c>
      <c r="AB3701" s="2">
        <v>0.11038194444444445</v>
      </c>
      <c r="AC3701" t="s">
        <v>44</v>
      </c>
      <c r="AD3701" t="s">
        <v>44</v>
      </c>
      <c r="AE3701" t="s">
        <v>44</v>
      </c>
      <c r="AF3701">
        <v>218</v>
      </c>
    </row>
    <row r="3702" spans="1:32">
      <c r="A3702">
        <v>5891</v>
      </c>
      <c r="B3702">
        <v>4991</v>
      </c>
      <c r="C3702" t="s">
        <v>1392</v>
      </c>
      <c r="D3702" t="s">
        <v>9099</v>
      </c>
      <c r="E3702" t="s">
        <v>48</v>
      </c>
      <c r="F3702" t="s">
        <v>19039</v>
      </c>
      <c r="G3702" t="s">
        <v>19040</v>
      </c>
      <c r="H3702" t="s">
        <v>171</v>
      </c>
      <c r="I3702" s="1">
        <v>22198</v>
      </c>
      <c r="J3702" t="s">
        <v>19041</v>
      </c>
      <c r="K3702" t="s">
        <v>19042</v>
      </c>
      <c r="L3702">
        <v>44893</v>
      </c>
      <c r="M3702" t="s">
        <v>171</v>
      </c>
      <c r="N3702" s="1">
        <v>44681</v>
      </c>
      <c r="O3702" s="1">
        <v>44682</v>
      </c>
      <c r="P3702">
        <v>58</v>
      </c>
      <c r="Q3702">
        <v>3</v>
      </c>
      <c r="R3702" t="s">
        <v>53</v>
      </c>
      <c r="S3702">
        <v>3</v>
      </c>
      <c r="T3702">
        <v>2</v>
      </c>
      <c r="U3702">
        <v>1</v>
      </c>
      <c r="V3702">
        <v>150</v>
      </c>
      <c r="W3702" t="s">
        <v>54</v>
      </c>
      <c r="X3702" t="s">
        <v>19043</v>
      </c>
      <c r="Y3702" t="s">
        <v>81</v>
      </c>
      <c r="Z3702" s="1">
        <v>44661</v>
      </c>
      <c r="AA3702" s="2">
        <v>0.77999999999999992</v>
      </c>
      <c r="AB3702" s="2">
        <v>0.42495370370370367</v>
      </c>
      <c r="AC3702" t="s">
        <v>44</v>
      </c>
      <c r="AD3702" t="s">
        <v>45</v>
      </c>
      <c r="AE3702" t="s">
        <v>44</v>
      </c>
      <c r="AF3702">
        <v>150</v>
      </c>
    </row>
    <row r="3703" spans="1:32">
      <c r="A3703">
        <v>5892</v>
      </c>
      <c r="B3703">
        <v>4992</v>
      </c>
      <c r="C3703" t="s">
        <v>18431</v>
      </c>
      <c r="D3703" t="s">
        <v>2438</v>
      </c>
      <c r="E3703" t="s">
        <v>34</v>
      </c>
      <c r="F3703" t="s">
        <v>19044</v>
      </c>
      <c r="G3703" t="s">
        <v>19045</v>
      </c>
      <c r="H3703" t="s">
        <v>60</v>
      </c>
      <c r="I3703" s="1">
        <v>25203</v>
      </c>
      <c r="J3703" t="s">
        <v>19046</v>
      </c>
      <c r="K3703" t="s">
        <v>19047</v>
      </c>
      <c r="L3703">
        <v>48433</v>
      </c>
      <c r="M3703" t="s">
        <v>60</v>
      </c>
      <c r="N3703" s="1">
        <v>44765</v>
      </c>
      <c r="O3703" s="1">
        <v>44767</v>
      </c>
      <c r="P3703">
        <v>29</v>
      </c>
      <c r="Q3703">
        <v>2</v>
      </c>
      <c r="R3703" t="s">
        <v>63</v>
      </c>
      <c r="S3703">
        <v>1</v>
      </c>
      <c r="T3703">
        <v>2</v>
      </c>
      <c r="U3703">
        <v>2</v>
      </c>
      <c r="V3703">
        <v>130</v>
      </c>
      <c r="W3703" t="s">
        <v>54</v>
      </c>
      <c r="X3703" t="s">
        <v>19048</v>
      </c>
      <c r="Y3703" t="s">
        <v>43</v>
      </c>
      <c r="Z3703" s="1">
        <v>44746</v>
      </c>
      <c r="AA3703" s="2">
        <v>0.60229166666666667</v>
      </c>
      <c r="AB3703" s="2">
        <v>0.62233796296296295</v>
      </c>
      <c r="AC3703" t="s">
        <v>45</v>
      </c>
      <c r="AD3703" t="s">
        <v>44</v>
      </c>
      <c r="AE3703" t="s">
        <v>45</v>
      </c>
      <c r="AF3703">
        <v>65</v>
      </c>
    </row>
    <row r="3704" spans="1:32">
      <c r="A3704">
        <v>5893</v>
      </c>
      <c r="B3704">
        <v>4993</v>
      </c>
      <c r="C3704" t="s">
        <v>90</v>
      </c>
      <c r="D3704" t="s">
        <v>3563</v>
      </c>
      <c r="E3704" t="s">
        <v>34</v>
      </c>
      <c r="F3704" t="s">
        <v>19049</v>
      </c>
      <c r="G3704" t="s">
        <v>19050</v>
      </c>
      <c r="H3704" t="s">
        <v>179</v>
      </c>
      <c r="I3704" s="1">
        <v>29372</v>
      </c>
      <c r="J3704" t="s">
        <v>19051</v>
      </c>
      <c r="K3704" t="s">
        <v>19052</v>
      </c>
      <c r="L3704">
        <v>43529</v>
      </c>
      <c r="M3704" t="s">
        <v>179</v>
      </c>
      <c r="N3704" s="1">
        <v>44847</v>
      </c>
      <c r="O3704" s="1">
        <v>44848</v>
      </c>
      <c r="P3704">
        <v>1</v>
      </c>
      <c r="Q3704">
        <v>1</v>
      </c>
      <c r="R3704" t="s">
        <v>53</v>
      </c>
      <c r="S3704">
        <v>1</v>
      </c>
      <c r="T3704">
        <v>2</v>
      </c>
      <c r="U3704">
        <v>1</v>
      </c>
      <c r="V3704">
        <v>138</v>
      </c>
      <c r="W3704" t="s">
        <v>41</v>
      </c>
      <c r="X3704" t="s">
        <v>19053</v>
      </c>
      <c r="Y3704" t="s">
        <v>81</v>
      </c>
      <c r="Z3704" s="1">
        <v>44820</v>
      </c>
      <c r="AA3704" s="2">
        <v>0.23302083333333334</v>
      </c>
      <c r="AB3704" s="2">
        <v>0.51993055555555556</v>
      </c>
      <c r="AC3704" t="s">
        <v>45</v>
      </c>
      <c r="AD3704" t="s">
        <v>44</v>
      </c>
      <c r="AE3704" t="s">
        <v>44</v>
      </c>
      <c r="AF3704">
        <v>138</v>
      </c>
    </row>
    <row r="3705" spans="1:32">
      <c r="A3705">
        <v>5894</v>
      </c>
      <c r="B3705">
        <v>4994</v>
      </c>
      <c r="C3705" t="s">
        <v>391</v>
      </c>
      <c r="D3705" t="s">
        <v>11727</v>
      </c>
      <c r="E3705" t="s">
        <v>34</v>
      </c>
      <c r="F3705" t="s">
        <v>19054</v>
      </c>
      <c r="G3705" t="s">
        <v>19055</v>
      </c>
      <c r="H3705" t="s">
        <v>280</v>
      </c>
      <c r="I3705" s="1">
        <v>19378</v>
      </c>
      <c r="J3705" t="s">
        <v>19056</v>
      </c>
      <c r="K3705" t="s">
        <v>19057</v>
      </c>
      <c r="L3705">
        <v>2246</v>
      </c>
      <c r="M3705" t="s">
        <v>280</v>
      </c>
      <c r="N3705" s="1">
        <v>44660</v>
      </c>
      <c r="O3705" s="1">
        <v>44662</v>
      </c>
      <c r="P3705">
        <v>4</v>
      </c>
      <c r="Q3705">
        <v>1</v>
      </c>
      <c r="R3705" t="s">
        <v>53</v>
      </c>
      <c r="S3705">
        <v>3</v>
      </c>
      <c r="T3705">
        <v>1</v>
      </c>
      <c r="U3705">
        <v>2</v>
      </c>
      <c r="V3705">
        <v>292</v>
      </c>
      <c r="W3705" t="s">
        <v>41</v>
      </c>
      <c r="X3705" t="s">
        <v>19058</v>
      </c>
      <c r="Y3705" t="s">
        <v>65</v>
      </c>
      <c r="Z3705" s="1">
        <v>44652</v>
      </c>
      <c r="AA3705" s="2">
        <v>0.3308680555555556</v>
      </c>
      <c r="AB3705" s="2">
        <v>0.30206018518518518</v>
      </c>
      <c r="AC3705" t="s">
        <v>45</v>
      </c>
      <c r="AD3705" t="s">
        <v>44</v>
      </c>
      <c r="AE3705" t="s">
        <v>45</v>
      </c>
      <c r="AF3705">
        <v>146</v>
      </c>
    </row>
    <row r="3706" spans="1:32">
      <c r="A3706">
        <v>5895</v>
      </c>
      <c r="B3706">
        <v>4995</v>
      </c>
      <c r="C3706" t="s">
        <v>2481</v>
      </c>
      <c r="D3706" t="s">
        <v>8935</v>
      </c>
      <c r="E3706" t="s">
        <v>48</v>
      </c>
      <c r="F3706" t="s">
        <v>19059</v>
      </c>
      <c r="G3706" t="s">
        <v>19060</v>
      </c>
      <c r="H3706" t="s">
        <v>280</v>
      </c>
      <c r="I3706" s="1">
        <v>35103</v>
      </c>
      <c r="J3706" t="s">
        <v>19061</v>
      </c>
      <c r="K3706" t="s">
        <v>19062</v>
      </c>
      <c r="L3706">
        <v>24440</v>
      </c>
      <c r="M3706" t="s">
        <v>280</v>
      </c>
      <c r="N3706" s="1">
        <v>44807</v>
      </c>
      <c r="O3706" s="1">
        <v>44810</v>
      </c>
      <c r="P3706">
        <v>70</v>
      </c>
      <c r="Q3706">
        <v>3</v>
      </c>
      <c r="R3706" t="s">
        <v>53</v>
      </c>
      <c r="S3706">
        <v>4</v>
      </c>
      <c r="T3706">
        <v>2</v>
      </c>
      <c r="U3706">
        <v>3</v>
      </c>
      <c r="V3706">
        <v>420</v>
      </c>
      <c r="W3706" t="s">
        <v>41</v>
      </c>
      <c r="X3706" t="s">
        <v>19063</v>
      </c>
      <c r="Y3706" t="s">
        <v>6</v>
      </c>
      <c r="Z3706" s="1">
        <v>44781</v>
      </c>
      <c r="AA3706" s="2">
        <v>0.13881944444444444</v>
      </c>
      <c r="AB3706" s="2">
        <v>0.52023148148148146</v>
      </c>
      <c r="AC3706" t="s">
        <v>44</v>
      </c>
      <c r="AD3706" t="s">
        <v>45</v>
      </c>
      <c r="AE3706" t="s">
        <v>44</v>
      </c>
      <c r="AF3706">
        <v>140</v>
      </c>
    </row>
    <row r="3707" spans="1:32">
      <c r="A3707">
        <v>5896</v>
      </c>
      <c r="B3707">
        <v>4996</v>
      </c>
      <c r="C3707" t="s">
        <v>615</v>
      </c>
      <c r="D3707" t="s">
        <v>596</v>
      </c>
      <c r="E3707" t="s">
        <v>34</v>
      </c>
      <c r="F3707" t="s">
        <v>19064</v>
      </c>
      <c r="G3707" t="s">
        <v>19065</v>
      </c>
      <c r="H3707" t="s">
        <v>457</v>
      </c>
      <c r="I3707" s="1">
        <v>18200</v>
      </c>
      <c r="J3707" t="s">
        <v>19066</v>
      </c>
      <c r="K3707" t="s">
        <v>6235</v>
      </c>
      <c r="L3707">
        <v>67514</v>
      </c>
      <c r="M3707" t="s">
        <v>457</v>
      </c>
      <c r="N3707" s="1">
        <v>44863</v>
      </c>
      <c r="O3707" s="1">
        <v>44867</v>
      </c>
      <c r="P3707">
        <v>66</v>
      </c>
      <c r="Q3707">
        <v>3</v>
      </c>
      <c r="R3707" t="s">
        <v>40</v>
      </c>
      <c r="S3707">
        <v>3</v>
      </c>
      <c r="T3707">
        <v>2</v>
      </c>
      <c r="U3707">
        <v>4</v>
      </c>
      <c r="V3707">
        <v>892</v>
      </c>
      <c r="W3707" t="s">
        <v>54</v>
      </c>
      <c r="X3707" t="s">
        <v>19067</v>
      </c>
      <c r="Y3707" t="s">
        <v>81</v>
      </c>
      <c r="Z3707" s="1">
        <v>44824</v>
      </c>
      <c r="AA3707" s="2">
        <v>0.86228009259259253</v>
      </c>
      <c r="AB3707" s="2">
        <v>0.53440972222222227</v>
      </c>
      <c r="AC3707" t="s">
        <v>44</v>
      </c>
      <c r="AD3707" t="s">
        <v>44</v>
      </c>
      <c r="AE3707" t="s">
        <v>45</v>
      </c>
      <c r="AF3707">
        <v>223</v>
      </c>
    </row>
    <row r="3708" spans="1:32">
      <c r="A3708">
        <v>5897</v>
      </c>
      <c r="B3708">
        <v>4997</v>
      </c>
      <c r="C3708" t="s">
        <v>1942</v>
      </c>
      <c r="D3708" t="s">
        <v>716</v>
      </c>
      <c r="E3708" t="s">
        <v>34</v>
      </c>
      <c r="F3708" t="s">
        <v>19068</v>
      </c>
      <c r="G3708" t="s">
        <v>19069</v>
      </c>
      <c r="H3708" t="s">
        <v>171</v>
      </c>
      <c r="I3708" s="1">
        <v>32844</v>
      </c>
      <c r="J3708" t="s">
        <v>19070</v>
      </c>
      <c r="K3708" t="s">
        <v>8939</v>
      </c>
      <c r="L3708">
        <v>5509</v>
      </c>
      <c r="M3708" t="s">
        <v>171</v>
      </c>
      <c r="N3708" s="1">
        <v>44783</v>
      </c>
      <c r="O3708" s="1">
        <v>44785</v>
      </c>
      <c r="P3708">
        <v>86</v>
      </c>
      <c r="Q3708">
        <v>4</v>
      </c>
      <c r="R3708" t="s">
        <v>63</v>
      </c>
      <c r="S3708">
        <v>2</v>
      </c>
      <c r="T3708">
        <v>2</v>
      </c>
      <c r="U3708">
        <v>2</v>
      </c>
      <c r="V3708">
        <v>146</v>
      </c>
      <c r="W3708" t="s">
        <v>41</v>
      </c>
      <c r="X3708" t="s">
        <v>19071</v>
      </c>
      <c r="Y3708" t="s">
        <v>81</v>
      </c>
      <c r="Z3708" s="1">
        <v>44762</v>
      </c>
      <c r="AA3708" s="2">
        <v>0.97068287037037038</v>
      </c>
      <c r="AB3708" s="2">
        <v>0.89978009259259262</v>
      </c>
      <c r="AC3708" t="s">
        <v>44</v>
      </c>
      <c r="AD3708" t="s">
        <v>44</v>
      </c>
      <c r="AE3708" t="s">
        <v>45</v>
      </c>
      <c r="AF3708">
        <v>73</v>
      </c>
    </row>
    <row r="3709" spans="1:32">
      <c r="A3709">
        <v>5899</v>
      </c>
      <c r="B3709">
        <v>4999</v>
      </c>
      <c r="C3709" t="s">
        <v>205</v>
      </c>
      <c r="D3709" t="s">
        <v>57</v>
      </c>
      <c r="E3709" t="s">
        <v>34</v>
      </c>
      <c r="F3709" t="s">
        <v>19072</v>
      </c>
      <c r="G3709" t="s">
        <v>19073</v>
      </c>
      <c r="H3709" t="s">
        <v>530</v>
      </c>
      <c r="I3709" s="1">
        <v>32920</v>
      </c>
      <c r="J3709" t="s">
        <v>19074</v>
      </c>
      <c r="K3709" t="s">
        <v>19075</v>
      </c>
      <c r="L3709">
        <v>72996</v>
      </c>
      <c r="M3709" t="s">
        <v>530</v>
      </c>
      <c r="N3709" s="1">
        <v>44843</v>
      </c>
      <c r="O3709" s="1">
        <v>44844</v>
      </c>
      <c r="P3709">
        <v>12</v>
      </c>
      <c r="Q3709">
        <v>1</v>
      </c>
      <c r="R3709" t="s">
        <v>40</v>
      </c>
      <c r="S3709">
        <v>3</v>
      </c>
      <c r="T3709">
        <v>1</v>
      </c>
      <c r="U3709">
        <v>1</v>
      </c>
      <c r="V3709">
        <v>227</v>
      </c>
      <c r="W3709" t="s">
        <v>54</v>
      </c>
      <c r="X3709" t="s">
        <v>19076</v>
      </c>
      <c r="Y3709" t="s">
        <v>43</v>
      </c>
      <c r="Z3709" s="1">
        <v>44825</v>
      </c>
      <c r="AA3709" s="2">
        <v>0.99133101851851846</v>
      </c>
      <c r="AB3709" s="2">
        <v>0.89526620370370369</v>
      </c>
      <c r="AC3709" t="s">
        <v>45</v>
      </c>
      <c r="AD3709" t="s">
        <v>44</v>
      </c>
      <c r="AE3709" t="s">
        <v>44</v>
      </c>
      <c r="AF3709">
        <v>227</v>
      </c>
    </row>
    <row r="3710" spans="1:32">
      <c r="A3710">
        <v>5900</v>
      </c>
      <c r="B3710">
        <v>5000</v>
      </c>
      <c r="C3710" t="s">
        <v>197</v>
      </c>
      <c r="D3710" t="s">
        <v>2213</v>
      </c>
      <c r="E3710" t="s">
        <v>34</v>
      </c>
      <c r="F3710" t="s">
        <v>19077</v>
      </c>
      <c r="G3710" t="s">
        <v>19078</v>
      </c>
      <c r="H3710" t="s">
        <v>86</v>
      </c>
      <c r="I3710" s="1">
        <v>17783</v>
      </c>
      <c r="J3710" t="s">
        <v>19079</v>
      </c>
      <c r="K3710" t="s">
        <v>19080</v>
      </c>
      <c r="L3710">
        <v>21899</v>
      </c>
      <c r="M3710" t="s">
        <v>86</v>
      </c>
      <c r="N3710" s="1">
        <v>44633</v>
      </c>
      <c r="O3710" s="1">
        <v>44634</v>
      </c>
      <c r="P3710">
        <v>1</v>
      </c>
      <c r="Q3710">
        <v>1</v>
      </c>
      <c r="R3710" t="s">
        <v>53</v>
      </c>
      <c r="S3710">
        <v>1</v>
      </c>
      <c r="T3710">
        <v>2</v>
      </c>
      <c r="U3710">
        <v>1</v>
      </c>
      <c r="V3710">
        <v>140</v>
      </c>
      <c r="W3710" t="s">
        <v>54</v>
      </c>
      <c r="X3710" t="s">
        <v>19081</v>
      </c>
      <c r="Y3710" t="s">
        <v>65</v>
      </c>
      <c r="Z3710" s="1">
        <v>44628</v>
      </c>
      <c r="AA3710" s="2">
        <v>0.50050925925925926</v>
      </c>
      <c r="AB3710" s="2">
        <v>0.77427083333333335</v>
      </c>
      <c r="AC3710" t="s">
        <v>44</v>
      </c>
      <c r="AD3710" t="s">
        <v>44</v>
      </c>
      <c r="AE3710" t="s">
        <v>45</v>
      </c>
      <c r="AF3710">
        <v>140</v>
      </c>
    </row>
    <row r="3711" spans="1:32">
      <c r="A3711">
        <v>5901</v>
      </c>
      <c r="B3711">
        <v>5001</v>
      </c>
      <c r="C3711" t="s">
        <v>19082</v>
      </c>
      <c r="D3711" t="s">
        <v>441</v>
      </c>
      <c r="E3711" t="s">
        <v>34</v>
      </c>
      <c r="F3711" t="s">
        <v>19083</v>
      </c>
      <c r="G3711" t="s">
        <v>19084</v>
      </c>
      <c r="H3711" t="s">
        <v>309</v>
      </c>
      <c r="I3711" s="1">
        <v>33588</v>
      </c>
      <c r="J3711" t="s">
        <v>19085</v>
      </c>
      <c r="K3711" t="s">
        <v>19086</v>
      </c>
      <c r="L3711">
        <v>64710</v>
      </c>
      <c r="M3711" t="s">
        <v>309</v>
      </c>
      <c r="N3711" s="1">
        <v>44924</v>
      </c>
      <c r="O3711" s="1">
        <v>44927</v>
      </c>
      <c r="P3711">
        <v>43</v>
      </c>
      <c r="Q3711">
        <v>2</v>
      </c>
      <c r="R3711" t="s">
        <v>53</v>
      </c>
      <c r="S3711">
        <v>4</v>
      </c>
      <c r="T3711">
        <v>2</v>
      </c>
      <c r="U3711">
        <v>3</v>
      </c>
      <c r="V3711">
        <v>435</v>
      </c>
      <c r="W3711" t="s">
        <v>41</v>
      </c>
      <c r="X3711" t="s">
        <v>19087</v>
      </c>
      <c r="Y3711" t="s">
        <v>65</v>
      </c>
      <c r="Z3711" s="1">
        <v>44915</v>
      </c>
      <c r="AA3711" s="2">
        <v>0.41270833333333329</v>
      </c>
      <c r="AB3711" s="2">
        <v>0.85978009259259258</v>
      </c>
      <c r="AC3711" t="s">
        <v>44</v>
      </c>
      <c r="AD3711" t="s">
        <v>44</v>
      </c>
      <c r="AE3711" t="s">
        <v>44</v>
      </c>
      <c r="AF3711">
        <v>145</v>
      </c>
    </row>
    <row r="3712" spans="1:32">
      <c r="A3712">
        <v>5902</v>
      </c>
      <c r="B3712">
        <v>5002</v>
      </c>
      <c r="C3712" t="s">
        <v>2961</v>
      </c>
      <c r="D3712" t="s">
        <v>126</v>
      </c>
      <c r="E3712" t="s">
        <v>34</v>
      </c>
      <c r="F3712" t="s">
        <v>19088</v>
      </c>
      <c r="G3712" t="s">
        <v>19089</v>
      </c>
      <c r="H3712" t="s">
        <v>86</v>
      </c>
      <c r="I3712" s="1">
        <v>27515</v>
      </c>
      <c r="J3712" t="s">
        <v>19090</v>
      </c>
      <c r="K3712" t="s">
        <v>19091</v>
      </c>
      <c r="L3712">
        <v>18251</v>
      </c>
      <c r="M3712" t="s">
        <v>86</v>
      </c>
      <c r="N3712" s="1">
        <v>44785</v>
      </c>
      <c r="O3712" s="1">
        <v>44786</v>
      </c>
      <c r="P3712">
        <v>25</v>
      </c>
      <c r="Q3712">
        <v>1</v>
      </c>
      <c r="R3712" t="s">
        <v>53</v>
      </c>
      <c r="S3712">
        <v>2</v>
      </c>
      <c r="T3712">
        <v>0</v>
      </c>
      <c r="U3712">
        <v>1</v>
      </c>
      <c r="V3712">
        <v>148</v>
      </c>
      <c r="W3712" t="s">
        <v>54</v>
      </c>
      <c r="X3712" t="s">
        <v>19092</v>
      </c>
      <c r="Y3712" t="s">
        <v>81</v>
      </c>
      <c r="Z3712" s="1">
        <v>44763</v>
      </c>
      <c r="AA3712" s="2">
        <v>9.6180555555555561E-2</v>
      </c>
      <c r="AB3712" s="2">
        <v>0.6272685185185185</v>
      </c>
      <c r="AC3712" t="s">
        <v>45</v>
      </c>
      <c r="AD3712" t="s">
        <v>45</v>
      </c>
      <c r="AE3712" t="s">
        <v>45</v>
      </c>
      <c r="AF3712">
        <v>148</v>
      </c>
    </row>
    <row r="3713" spans="1:32">
      <c r="A3713">
        <v>5903</v>
      </c>
      <c r="B3713">
        <v>5003</v>
      </c>
      <c r="C3713" t="s">
        <v>391</v>
      </c>
      <c r="D3713" t="s">
        <v>2111</v>
      </c>
      <c r="E3713" t="s">
        <v>34</v>
      </c>
      <c r="F3713" t="s">
        <v>19093</v>
      </c>
      <c r="G3713" t="s">
        <v>19094</v>
      </c>
      <c r="H3713" t="s">
        <v>904</v>
      </c>
      <c r="I3713" s="1">
        <v>27434</v>
      </c>
      <c r="J3713" t="s">
        <v>19095</v>
      </c>
      <c r="K3713" t="s">
        <v>16847</v>
      </c>
      <c r="L3713">
        <v>95564</v>
      </c>
      <c r="M3713" t="s">
        <v>904</v>
      </c>
      <c r="N3713" s="1">
        <v>44820</v>
      </c>
      <c r="O3713" s="1">
        <v>44825</v>
      </c>
      <c r="P3713">
        <v>38</v>
      </c>
      <c r="Q3713">
        <v>2</v>
      </c>
      <c r="R3713" t="s">
        <v>63</v>
      </c>
      <c r="S3713">
        <v>4</v>
      </c>
      <c r="T3713">
        <v>0</v>
      </c>
      <c r="U3713">
        <v>5</v>
      </c>
      <c r="V3713">
        <v>430</v>
      </c>
      <c r="W3713" t="s">
        <v>41</v>
      </c>
      <c r="X3713" t="s">
        <v>19096</v>
      </c>
      <c r="Y3713" t="s">
        <v>81</v>
      </c>
      <c r="Z3713" s="1">
        <v>44814</v>
      </c>
      <c r="AA3713" s="2">
        <v>0.434537037037037</v>
      </c>
      <c r="AB3713" s="2">
        <v>0.57702546296296298</v>
      </c>
      <c r="AC3713" t="s">
        <v>45</v>
      </c>
      <c r="AD3713" t="s">
        <v>45</v>
      </c>
      <c r="AE3713" t="s">
        <v>44</v>
      </c>
      <c r="AF3713">
        <v>86</v>
      </c>
    </row>
    <row r="3714" spans="1:32">
      <c r="A3714">
        <v>5905</v>
      </c>
      <c r="B3714">
        <v>5005</v>
      </c>
      <c r="C3714" t="s">
        <v>229</v>
      </c>
      <c r="D3714" t="s">
        <v>3415</v>
      </c>
      <c r="E3714" t="s">
        <v>48</v>
      </c>
      <c r="F3714" t="s">
        <v>19097</v>
      </c>
      <c r="G3714" t="s">
        <v>19098</v>
      </c>
      <c r="H3714" t="s">
        <v>295</v>
      </c>
      <c r="I3714" s="1">
        <v>20658</v>
      </c>
      <c r="J3714" t="s">
        <v>19099</v>
      </c>
      <c r="K3714" t="s">
        <v>19100</v>
      </c>
      <c r="L3714">
        <v>12745</v>
      </c>
      <c r="M3714" t="s">
        <v>295</v>
      </c>
      <c r="N3714" s="1">
        <v>44798</v>
      </c>
      <c r="O3714" s="1">
        <v>44802</v>
      </c>
      <c r="P3714">
        <v>70</v>
      </c>
      <c r="Q3714">
        <v>3</v>
      </c>
      <c r="R3714" t="s">
        <v>53</v>
      </c>
      <c r="S3714">
        <v>2</v>
      </c>
      <c r="T3714">
        <v>2</v>
      </c>
      <c r="U3714">
        <v>4</v>
      </c>
      <c r="V3714">
        <v>504</v>
      </c>
      <c r="W3714" t="s">
        <v>54</v>
      </c>
      <c r="X3714" t="s">
        <v>19101</v>
      </c>
      <c r="Y3714" t="s">
        <v>43</v>
      </c>
      <c r="Z3714" s="1">
        <v>44789</v>
      </c>
      <c r="AA3714" s="2">
        <v>0.34342592592592597</v>
      </c>
      <c r="AB3714" s="2">
        <v>0.58570601851851845</v>
      </c>
      <c r="AC3714" t="s">
        <v>44</v>
      </c>
      <c r="AD3714" t="s">
        <v>44</v>
      </c>
      <c r="AE3714" t="s">
        <v>45</v>
      </c>
      <c r="AF3714">
        <v>126</v>
      </c>
    </row>
    <row r="3715" spans="1:32">
      <c r="A3715">
        <v>5906</v>
      </c>
      <c r="B3715">
        <v>5006</v>
      </c>
      <c r="C3715" t="s">
        <v>1104</v>
      </c>
      <c r="D3715" t="s">
        <v>3005</v>
      </c>
      <c r="E3715" t="s">
        <v>48</v>
      </c>
      <c r="F3715" t="s">
        <v>19102</v>
      </c>
      <c r="G3715">
        <v>5205326739</v>
      </c>
      <c r="H3715" t="s">
        <v>309</v>
      </c>
      <c r="I3715" s="1">
        <v>19939</v>
      </c>
      <c r="J3715" t="s">
        <v>19103</v>
      </c>
      <c r="K3715" t="s">
        <v>19104</v>
      </c>
      <c r="L3715">
        <v>11552</v>
      </c>
      <c r="M3715" t="s">
        <v>309</v>
      </c>
      <c r="N3715" s="1">
        <v>44894</v>
      </c>
      <c r="O3715" s="1">
        <v>44899</v>
      </c>
      <c r="P3715">
        <v>67</v>
      </c>
      <c r="Q3715">
        <v>3</v>
      </c>
      <c r="R3715" t="s">
        <v>53</v>
      </c>
      <c r="S3715">
        <v>1</v>
      </c>
      <c r="T3715">
        <v>1</v>
      </c>
      <c r="U3715">
        <v>5</v>
      </c>
      <c r="V3715">
        <v>690</v>
      </c>
      <c r="W3715" t="s">
        <v>54</v>
      </c>
      <c r="X3715" t="s">
        <v>19105</v>
      </c>
      <c r="Y3715" t="s">
        <v>43</v>
      </c>
      <c r="Z3715" s="1">
        <v>44885</v>
      </c>
      <c r="AA3715" s="2">
        <v>8.4236111111111109E-2</v>
      </c>
      <c r="AB3715" s="2">
        <v>4.1539351851851855E-2</v>
      </c>
      <c r="AC3715" t="s">
        <v>44</v>
      </c>
      <c r="AD3715" t="s">
        <v>45</v>
      </c>
      <c r="AE3715" t="s">
        <v>44</v>
      </c>
      <c r="AF3715">
        <v>138</v>
      </c>
    </row>
    <row r="3716" spans="1:32">
      <c r="A3716">
        <v>5907</v>
      </c>
      <c r="B3716">
        <v>5007</v>
      </c>
      <c r="C3716" t="s">
        <v>291</v>
      </c>
      <c r="D3716" t="s">
        <v>2616</v>
      </c>
      <c r="E3716" t="s">
        <v>34</v>
      </c>
      <c r="F3716" t="s">
        <v>19106</v>
      </c>
      <c r="G3716" t="s">
        <v>19107</v>
      </c>
      <c r="H3716" t="s">
        <v>70</v>
      </c>
      <c r="I3716" s="1">
        <v>16960</v>
      </c>
      <c r="J3716" t="s">
        <v>19108</v>
      </c>
      <c r="K3716" t="s">
        <v>19109</v>
      </c>
      <c r="L3716">
        <v>33959</v>
      </c>
      <c r="M3716" t="s">
        <v>70</v>
      </c>
      <c r="N3716" s="1">
        <v>44691</v>
      </c>
      <c r="O3716" s="1">
        <v>44692</v>
      </c>
      <c r="P3716">
        <v>49</v>
      </c>
      <c r="Q3716">
        <v>2</v>
      </c>
      <c r="R3716" t="s">
        <v>53</v>
      </c>
      <c r="S3716">
        <v>1</v>
      </c>
      <c r="T3716">
        <v>0</v>
      </c>
      <c r="U3716">
        <v>1</v>
      </c>
      <c r="V3716">
        <v>130</v>
      </c>
      <c r="W3716" t="s">
        <v>54</v>
      </c>
      <c r="X3716" t="s">
        <v>19110</v>
      </c>
      <c r="Y3716" t="s">
        <v>6</v>
      </c>
      <c r="Z3716" s="1">
        <v>44654</v>
      </c>
      <c r="AA3716" s="2">
        <v>0.99074074074074081</v>
      </c>
      <c r="AB3716" s="2">
        <v>2.1574074074074075E-2</v>
      </c>
      <c r="AC3716" t="s">
        <v>44</v>
      </c>
      <c r="AD3716" t="s">
        <v>44</v>
      </c>
      <c r="AE3716" t="s">
        <v>45</v>
      </c>
      <c r="AF3716">
        <v>130</v>
      </c>
    </row>
    <row r="3717" spans="1:32">
      <c r="A3717">
        <v>5908</v>
      </c>
      <c r="B3717">
        <v>5008</v>
      </c>
      <c r="C3717" t="s">
        <v>1316</v>
      </c>
      <c r="D3717" t="s">
        <v>19111</v>
      </c>
      <c r="E3717" t="s">
        <v>34</v>
      </c>
      <c r="F3717" t="s">
        <v>19112</v>
      </c>
      <c r="G3717" t="s">
        <v>19113</v>
      </c>
      <c r="H3717" t="s">
        <v>70</v>
      </c>
      <c r="I3717" s="1">
        <v>24844</v>
      </c>
      <c r="J3717" t="s">
        <v>19114</v>
      </c>
      <c r="K3717" t="s">
        <v>789</v>
      </c>
      <c r="L3717">
        <v>95442</v>
      </c>
      <c r="M3717" t="s">
        <v>70</v>
      </c>
      <c r="N3717" s="1">
        <v>44690</v>
      </c>
      <c r="O3717" s="1">
        <v>44691</v>
      </c>
      <c r="P3717">
        <v>30</v>
      </c>
      <c r="Q3717">
        <v>2</v>
      </c>
      <c r="R3717" t="s">
        <v>40</v>
      </c>
      <c r="S3717">
        <v>1</v>
      </c>
      <c r="T3717">
        <v>0</v>
      </c>
      <c r="U3717">
        <v>1</v>
      </c>
      <c r="V3717">
        <v>204</v>
      </c>
      <c r="W3717" t="s">
        <v>41</v>
      </c>
      <c r="X3717" t="s">
        <v>19115</v>
      </c>
      <c r="Y3717" t="s">
        <v>6</v>
      </c>
      <c r="Z3717" s="1">
        <v>44672</v>
      </c>
      <c r="AA3717" s="2">
        <v>0.59234953703703697</v>
      </c>
      <c r="AB3717" s="2">
        <v>9.9652777777777778E-3</v>
      </c>
      <c r="AC3717" t="s">
        <v>45</v>
      </c>
      <c r="AD3717" t="s">
        <v>44</v>
      </c>
      <c r="AE3717" t="s">
        <v>45</v>
      </c>
      <c r="AF3717">
        <v>204</v>
      </c>
    </row>
    <row r="3718" spans="1:32">
      <c r="A3718">
        <v>5909</v>
      </c>
      <c r="B3718">
        <v>5009</v>
      </c>
      <c r="C3718" t="s">
        <v>1471</v>
      </c>
      <c r="D3718" t="s">
        <v>977</v>
      </c>
      <c r="E3718" t="s">
        <v>34</v>
      </c>
      <c r="F3718" t="s">
        <v>19116</v>
      </c>
      <c r="G3718" t="s">
        <v>19117</v>
      </c>
      <c r="H3718" t="s">
        <v>86</v>
      </c>
      <c r="I3718" s="1">
        <v>24856</v>
      </c>
      <c r="J3718" t="s">
        <v>19118</v>
      </c>
      <c r="K3718" t="s">
        <v>12481</v>
      </c>
      <c r="L3718">
        <v>15617</v>
      </c>
      <c r="M3718" t="s">
        <v>86</v>
      </c>
      <c r="N3718" s="1">
        <v>44790</v>
      </c>
      <c r="O3718" s="1">
        <v>44791</v>
      </c>
      <c r="P3718">
        <v>9</v>
      </c>
      <c r="Q3718">
        <v>1</v>
      </c>
      <c r="R3718" t="s">
        <v>40</v>
      </c>
      <c r="S3718">
        <v>1</v>
      </c>
      <c r="T3718">
        <v>1</v>
      </c>
      <c r="U3718">
        <v>1</v>
      </c>
      <c r="V3718">
        <v>225</v>
      </c>
      <c r="W3718" t="s">
        <v>41</v>
      </c>
      <c r="X3718" t="s">
        <v>19119</v>
      </c>
      <c r="Y3718" t="s">
        <v>81</v>
      </c>
      <c r="Z3718" s="1">
        <v>44773</v>
      </c>
      <c r="AA3718" s="2">
        <v>0.20471064814814813</v>
      </c>
      <c r="AB3718" s="2">
        <v>0.72023148148148142</v>
      </c>
      <c r="AC3718" t="s">
        <v>44</v>
      </c>
      <c r="AD3718" t="s">
        <v>44</v>
      </c>
      <c r="AE3718" t="s">
        <v>45</v>
      </c>
      <c r="AF3718">
        <v>225</v>
      </c>
    </row>
    <row r="3719" spans="1:32">
      <c r="A3719">
        <v>5910</v>
      </c>
      <c r="B3719">
        <v>5010</v>
      </c>
      <c r="C3719" t="s">
        <v>1201</v>
      </c>
      <c r="D3719" t="s">
        <v>2203</v>
      </c>
      <c r="E3719" t="s">
        <v>48</v>
      </c>
      <c r="F3719" t="s">
        <v>19120</v>
      </c>
      <c r="G3719" t="s">
        <v>19121</v>
      </c>
      <c r="H3719" t="s">
        <v>171</v>
      </c>
      <c r="I3719" s="1">
        <v>31115</v>
      </c>
      <c r="J3719" t="s">
        <v>19122</v>
      </c>
      <c r="K3719" t="s">
        <v>19123</v>
      </c>
      <c r="L3719">
        <v>27256</v>
      </c>
      <c r="M3719" t="s">
        <v>171</v>
      </c>
      <c r="N3719" s="1">
        <v>44737</v>
      </c>
      <c r="O3719" s="1">
        <v>44741</v>
      </c>
      <c r="P3719">
        <v>89</v>
      </c>
      <c r="Q3719">
        <v>4</v>
      </c>
      <c r="R3719" t="s">
        <v>63</v>
      </c>
      <c r="S3719">
        <v>4</v>
      </c>
      <c r="T3719">
        <v>0</v>
      </c>
      <c r="U3719">
        <v>4</v>
      </c>
      <c r="V3719">
        <v>280</v>
      </c>
      <c r="W3719" t="s">
        <v>54</v>
      </c>
      <c r="X3719" t="s">
        <v>19124</v>
      </c>
      <c r="Y3719" t="s">
        <v>6</v>
      </c>
      <c r="Z3719" s="1">
        <v>44706</v>
      </c>
      <c r="AA3719" s="2">
        <v>0.66204861111111113</v>
      </c>
      <c r="AB3719" s="2">
        <v>1.2037037037037035E-2</v>
      </c>
      <c r="AC3719" t="s">
        <v>45</v>
      </c>
      <c r="AD3719" t="s">
        <v>44</v>
      </c>
      <c r="AE3719" t="s">
        <v>44</v>
      </c>
      <c r="AF3719">
        <v>70</v>
      </c>
    </row>
    <row r="3720" spans="1:32">
      <c r="A3720">
        <v>5912</v>
      </c>
      <c r="B3720">
        <v>5012</v>
      </c>
      <c r="C3720" t="s">
        <v>190</v>
      </c>
      <c r="D3720" t="s">
        <v>1509</v>
      </c>
      <c r="E3720" t="s">
        <v>34</v>
      </c>
      <c r="F3720" t="s">
        <v>19125</v>
      </c>
      <c r="G3720" t="s">
        <v>19126</v>
      </c>
      <c r="H3720" t="s">
        <v>537</v>
      </c>
      <c r="I3720" s="1">
        <v>36897</v>
      </c>
      <c r="J3720" t="s">
        <v>19127</v>
      </c>
      <c r="K3720" t="s">
        <v>13162</v>
      </c>
      <c r="L3720">
        <v>97354</v>
      </c>
      <c r="M3720" t="s">
        <v>537</v>
      </c>
      <c r="N3720" s="1">
        <v>44850</v>
      </c>
      <c r="O3720" s="1">
        <v>44852</v>
      </c>
      <c r="P3720">
        <v>51</v>
      </c>
      <c r="Q3720">
        <v>3</v>
      </c>
      <c r="R3720" t="s">
        <v>40</v>
      </c>
      <c r="S3720">
        <v>1</v>
      </c>
      <c r="T3720">
        <v>0</v>
      </c>
      <c r="U3720">
        <v>2</v>
      </c>
      <c r="V3720">
        <v>420</v>
      </c>
      <c r="W3720" t="s">
        <v>41</v>
      </c>
      <c r="X3720" t="s">
        <v>19128</v>
      </c>
      <c r="Y3720" t="s">
        <v>43</v>
      </c>
      <c r="Z3720" s="1">
        <v>44838</v>
      </c>
      <c r="AA3720" s="2">
        <v>0.17163194444444443</v>
      </c>
      <c r="AB3720" s="2">
        <v>0.56693287037037032</v>
      </c>
      <c r="AC3720" t="s">
        <v>44</v>
      </c>
      <c r="AD3720" t="s">
        <v>45</v>
      </c>
      <c r="AE3720" t="s">
        <v>44</v>
      </c>
      <c r="AF3720">
        <v>210</v>
      </c>
    </row>
    <row r="3721" spans="1:32">
      <c r="A3721">
        <v>5915</v>
      </c>
      <c r="B3721">
        <v>5015</v>
      </c>
      <c r="C3721" t="s">
        <v>6248</v>
      </c>
      <c r="D3721" t="s">
        <v>3973</v>
      </c>
      <c r="E3721" t="s">
        <v>34</v>
      </c>
      <c r="F3721" t="s">
        <v>19129</v>
      </c>
      <c r="G3721">
        <v>4257585635</v>
      </c>
      <c r="H3721" t="s">
        <v>692</v>
      </c>
      <c r="I3721" s="1">
        <v>29558</v>
      </c>
      <c r="J3721" t="s">
        <v>19130</v>
      </c>
      <c r="K3721" t="s">
        <v>9838</v>
      </c>
      <c r="L3721">
        <v>39240</v>
      </c>
      <c r="M3721" t="s">
        <v>692</v>
      </c>
      <c r="N3721" s="1">
        <v>44870</v>
      </c>
      <c r="O3721" s="1">
        <v>44875</v>
      </c>
      <c r="P3721">
        <v>2</v>
      </c>
      <c r="Q3721">
        <v>1</v>
      </c>
      <c r="R3721" t="s">
        <v>63</v>
      </c>
      <c r="S3721">
        <v>1</v>
      </c>
      <c r="T3721">
        <v>1</v>
      </c>
      <c r="U3721">
        <v>5</v>
      </c>
      <c r="V3721">
        <v>410</v>
      </c>
      <c r="W3721" t="s">
        <v>54</v>
      </c>
      <c r="X3721" t="s">
        <v>19131</v>
      </c>
      <c r="Y3721" t="s">
        <v>65</v>
      </c>
      <c r="Z3721" s="1">
        <v>44856</v>
      </c>
      <c r="AA3721" s="2">
        <v>0.97024305555555557</v>
      </c>
      <c r="AB3721" s="2">
        <v>0.76876157407407408</v>
      </c>
      <c r="AC3721" t="s">
        <v>44</v>
      </c>
      <c r="AD3721" t="s">
        <v>45</v>
      </c>
      <c r="AE3721" t="s">
        <v>44</v>
      </c>
      <c r="AF3721">
        <v>82</v>
      </c>
    </row>
    <row r="3722" spans="1:32">
      <c r="A3722">
        <v>5917</v>
      </c>
      <c r="B3722">
        <v>5017</v>
      </c>
      <c r="C3722" t="s">
        <v>90</v>
      </c>
      <c r="D3722" t="s">
        <v>4785</v>
      </c>
      <c r="E3722" t="s">
        <v>48</v>
      </c>
      <c r="F3722" t="s">
        <v>19132</v>
      </c>
      <c r="G3722" t="s">
        <v>19133</v>
      </c>
      <c r="H3722" t="s">
        <v>201</v>
      </c>
      <c r="I3722" s="1">
        <v>26489</v>
      </c>
      <c r="J3722" t="s">
        <v>19134</v>
      </c>
      <c r="K3722" t="s">
        <v>19135</v>
      </c>
      <c r="L3722">
        <v>95528</v>
      </c>
      <c r="M3722" t="s">
        <v>201</v>
      </c>
      <c r="N3722" s="1">
        <v>44657</v>
      </c>
      <c r="O3722" s="1">
        <v>44659</v>
      </c>
      <c r="P3722">
        <v>73</v>
      </c>
      <c r="Q3722">
        <v>3</v>
      </c>
      <c r="R3722" t="s">
        <v>53</v>
      </c>
      <c r="S3722">
        <v>3</v>
      </c>
      <c r="T3722">
        <v>1</v>
      </c>
      <c r="U3722">
        <v>2</v>
      </c>
      <c r="V3722">
        <v>260</v>
      </c>
      <c r="W3722" t="s">
        <v>41</v>
      </c>
      <c r="X3722" t="s">
        <v>19136</v>
      </c>
      <c r="Y3722" t="s">
        <v>81</v>
      </c>
      <c r="Z3722" s="1">
        <v>44627</v>
      </c>
      <c r="AA3722" s="2">
        <v>0.79533564814814817</v>
      </c>
      <c r="AB3722" s="2">
        <v>0.7244328703703703</v>
      </c>
      <c r="AC3722" t="s">
        <v>44</v>
      </c>
      <c r="AD3722" t="s">
        <v>44</v>
      </c>
      <c r="AE3722" t="s">
        <v>45</v>
      </c>
      <c r="AF3722">
        <v>130</v>
      </c>
    </row>
    <row r="3723" spans="1:32">
      <c r="A3723">
        <v>5918</v>
      </c>
      <c r="B3723">
        <v>5018</v>
      </c>
      <c r="C3723" t="s">
        <v>4627</v>
      </c>
      <c r="D3723" t="s">
        <v>19137</v>
      </c>
      <c r="E3723" t="s">
        <v>48</v>
      </c>
      <c r="F3723" t="s">
        <v>19138</v>
      </c>
      <c r="G3723" t="s">
        <v>19139</v>
      </c>
      <c r="H3723" t="s">
        <v>272</v>
      </c>
      <c r="I3723" s="1">
        <v>18139</v>
      </c>
      <c r="J3723" t="s">
        <v>19140</v>
      </c>
      <c r="K3723" t="s">
        <v>19141</v>
      </c>
      <c r="L3723">
        <v>72065</v>
      </c>
      <c r="M3723" t="s">
        <v>272</v>
      </c>
      <c r="N3723" s="1">
        <v>44782</v>
      </c>
      <c r="O3723" s="1">
        <v>44786</v>
      </c>
      <c r="P3723">
        <v>60</v>
      </c>
      <c r="Q3723">
        <v>3</v>
      </c>
      <c r="R3723" t="s">
        <v>40</v>
      </c>
      <c r="S3723">
        <v>2</v>
      </c>
      <c r="T3723">
        <v>1</v>
      </c>
      <c r="U3723">
        <v>4</v>
      </c>
      <c r="V3723">
        <v>852</v>
      </c>
      <c r="W3723" t="s">
        <v>54</v>
      </c>
      <c r="X3723" t="s">
        <v>19142</v>
      </c>
      <c r="Y3723" t="s">
        <v>43</v>
      </c>
      <c r="Z3723" s="1">
        <v>44747</v>
      </c>
      <c r="AA3723" s="2">
        <v>0.27032407407407405</v>
      </c>
      <c r="AB3723" s="2">
        <v>0.53457175925925926</v>
      </c>
      <c r="AC3723" t="s">
        <v>45</v>
      </c>
      <c r="AD3723" t="s">
        <v>45</v>
      </c>
      <c r="AE3723" t="s">
        <v>45</v>
      </c>
      <c r="AF3723">
        <v>213</v>
      </c>
    </row>
    <row r="3724" spans="1:32">
      <c r="A3724">
        <v>5919</v>
      </c>
      <c r="B3724">
        <v>5019</v>
      </c>
      <c r="C3724" t="s">
        <v>1001</v>
      </c>
      <c r="D3724" t="s">
        <v>341</v>
      </c>
      <c r="E3724" t="s">
        <v>48</v>
      </c>
      <c r="F3724" t="s">
        <v>19143</v>
      </c>
      <c r="G3724" t="s">
        <v>19144</v>
      </c>
      <c r="H3724" t="s">
        <v>171</v>
      </c>
      <c r="I3724" s="1">
        <v>21956</v>
      </c>
      <c r="J3724" t="s">
        <v>19145</v>
      </c>
      <c r="K3724" t="s">
        <v>19146</v>
      </c>
      <c r="L3724">
        <v>32787</v>
      </c>
      <c r="M3724" t="s">
        <v>171</v>
      </c>
      <c r="N3724" s="1">
        <v>44667</v>
      </c>
      <c r="O3724" s="1">
        <v>44668</v>
      </c>
      <c r="P3724">
        <v>56</v>
      </c>
      <c r="Q3724">
        <v>3</v>
      </c>
      <c r="R3724" t="s">
        <v>63</v>
      </c>
      <c r="S3724">
        <v>2</v>
      </c>
      <c r="T3724">
        <v>0</v>
      </c>
      <c r="U3724">
        <v>1</v>
      </c>
      <c r="V3724">
        <v>90</v>
      </c>
      <c r="W3724" t="s">
        <v>41</v>
      </c>
      <c r="X3724" t="s">
        <v>19147</v>
      </c>
      <c r="Y3724" t="s">
        <v>6</v>
      </c>
      <c r="Z3724" s="1">
        <v>44648</v>
      </c>
      <c r="AA3724" s="2">
        <v>0.88753472222222218</v>
      </c>
      <c r="AB3724" s="2">
        <v>0.66011574074074075</v>
      </c>
      <c r="AC3724" t="s">
        <v>45</v>
      </c>
      <c r="AD3724" t="s">
        <v>45</v>
      </c>
      <c r="AE3724" t="s">
        <v>45</v>
      </c>
      <c r="AF3724">
        <v>90</v>
      </c>
    </row>
    <row r="3725" spans="1:32">
      <c r="A3725">
        <v>5920</v>
      </c>
      <c r="B3725">
        <v>5020</v>
      </c>
      <c r="C3725" t="s">
        <v>3610</v>
      </c>
      <c r="D3725" t="s">
        <v>469</v>
      </c>
      <c r="E3725" t="s">
        <v>34</v>
      </c>
      <c r="F3725" t="s">
        <v>19148</v>
      </c>
      <c r="G3725" t="s">
        <v>19149</v>
      </c>
      <c r="H3725" t="s">
        <v>330</v>
      </c>
      <c r="I3725" s="1">
        <v>22282</v>
      </c>
      <c r="J3725" t="s">
        <v>19150</v>
      </c>
      <c r="K3725" t="s">
        <v>19151</v>
      </c>
      <c r="L3725">
        <v>55964</v>
      </c>
      <c r="M3725" t="s">
        <v>330</v>
      </c>
      <c r="N3725" s="1">
        <v>44777</v>
      </c>
      <c r="O3725" s="1">
        <v>44782</v>
      </c>
      <c r="P3725">
        <v>42</v>
      </c>
      <c r="Q3725">
        <v>2</v>
      </c>
      <c r="R3725" t="s">
        <v>40</v>
      </c>
      <c r="S3725">
        <v>1</v>
      </c>
      <c r="T3725">
        <v>2</v>
      </c>
      <c r="U3725">
        <v>5</v>
      </c>
      <c r="V3725">
        <v>1080</v>
      </c>
      <c r="W3725" t="s">
        <v>41</v>
      </c>
      <c r="X3725" t="s">
        <v>19152</v>
      </c>
      <c r="Y3725" t="s">
        <v>81</v>
      </c>
      <c r="Z3725" s="1">
        <v>44740</v>
      </c>
      <c r="AA3725" s="2">
        <v>0.62762731481481482</v>
      </c>
      <c r="AB3725" s="2">
        <v>0.13741898148148149</v>
      </c>
      <c r="AC3725" t="s">
        <v>44</v>
      </c>
      <c r="AD3725" t="s">
        <v>44</v>
      </c>
      <c r="AE3725" t="s">
        <v>44</v>
      </c>
      <c r="AF3725">
        <v>216</v>
      </c>
    </row>
    <row r="3726" spans="1:32">
      <c r="A3726">
        <v>5921</v>
      </c>
      <c r="B3726">
        <v>5021</v>
      </c>
      <c r="C3726" t="s">
        <v>66</v>
      </c>
      <c r="D3726" t="s">
        <v>1589</v>
      </c>
      <c r="E3726" t="s">
        <v>34</v>
      </c>
      <c r="F3726" t="s">
        <v>19153</v>
      </c>
      <c r="G3726" t="s">
        <v>19154</v>
      </c>
      <c r="H3726" t="s">
        <v>171</v>
      </c>
      <c r="I3726" s="1">
        <v>21395</v>
      </c>
      <c r="J3726" t="s">
        <v>19155</v>
      </c>
      <c r="K3726" t="s">
        <v>19156</v>
      </c>
      <c r="L3726">
        <v>85595</v>
      </c>
      <c r="M3726" t="s">
        <v>171</v>
      </c>
      <c r="N3726" s="1">
        <v>44757</v>
      </c>
      <c r="O3726" s="1">
        <v>44761</v>
      </c>
      <c r="P3726">
        <v>38</v>
      </c>
      <c r="Q3726">
        <v>2</v>
      </c>
      <c r="R3726" t="s">
        <v>63</v>
      </c>
      <c r="S3726">
        <v>1</v>
      </c>
      <c r="T3726">
        <v>1</v>
      </c>
      <c r="U3726">
        <v>4</v>
      </c>
      <c r="V3726">
        <v>252</v>
      </c>
      <c r="W3726" t="s">
        <v>54</v>
      </c>
      <c r="X3726" t="s">
        <v>19157</v>
      </c>
      <c r="Y3726" t="s">
        <v>65</v>
      </c>
      <c r="Z3726" s="1">
        <v>44738</v>
      </c>
      <c r="AA3726" s="2">
        <v>0.36410879629629633</v>
      </c>
      <c r="AB3726" s="2">
        <v>0.51128472222222221</v>
      </c>
      <c r="AC3726" t="s">
        <v>45</v>
      </c>
      <c r="AD3726" t="s">
        <v>44</v>
      </c>
      <c r="AE3726" t="s">
        <v>44</v>
      </c>
      <c r="AF3726">
        <v>63</v>
      </c>
    </row>
    <row r="3727" spans="1:32">
      <c r="A3727">
        <v>5922</v>
      </c>
      <c r="B3727">
        <v>5022</v>
      </c>
      <c r="C3727" t="s">
        <v>602</v>
      </c>
      <c r="D3727" t="s">
        <v>6792</v>
      </c>
      <c r="E3727" t="s">
        <v>48</v>
      </c>
      <c r="F3727" t="s">
        <v>19158</v>
      </c>
      <c r="G3727" t="s">
        <v>19159</v>
      </c>
      <c r="H3727" t="s">
        <v>225</v>
      </c>
      <c r="I3727" s="1">
        <v>27475</v>
      </c>
      <c r="J3727" t="s">
        <v>19160</v>
      </c>
      <c r="K3727" t="s">
        <v>19161</v>
      </c>
      <c r="L3727">
        <v>64290</v>
      </c>
      <c r="M3727" t="s">
        <v>225</v>
      </c>
      <c r="N3727" s="1">
        <v>44714</v>
      </c>
      <c r="O3727" s="1">
        <v>44716</v>
      </c>
      <c r="P3727">
        <v>48</v>
      </c>
      <c r="Q3727">
        <v>2</v>
      </c>
      <c r="R3727" t="s">
        <v>40</v>
      </c>
      <c r="S3727">
        <v>4</v>
      </c>
      <c r="T3727">
        <v>1</v>
      </c>
      <c r="U3727">
        <v>2</v>
      </c>
      <c r="V3727">
        <v>420</v>
      </c>
      <c r="W3727" t="s">
        <v>54</v>
      </c>
      <c r="X3727" t="s">
        <v>19162</v>
      </c>
      <c r="Y3727" t="s">
        <v>81</v>
      </c>
      <c r="Z3727" s="1">
        <v>44699</v>
      </c>
      <c r="AA3727" s="2">
        <v>0.17932870370370371</v>
      </c>
      <c r="AB3727" s="2">
        <v>0.54503472222222216</v>
      </c>
      <c r="AC3727" t="s">
        <v>44</v>
      </c>
      <c r="AD3727" t="s">
        <v>45</v>
      </c>
      <c r="AE3727" t="s">
        <v>45</v>
      </c>
      <c r="AF3727">
        <v>210</v>
      </c>
    </row>
    <row r="3728" spans="1:32">
      <c r="A3728">
        <v>5923</v>
      </c>
      <c r="B3728">
        <v>5023</v>
      </c>
      <c r="C3728" t="s">
        <v>615</v>
      </c>
      <c r="D3728" t="s">
        <v>126</v>
      </c>
      <c r="E3728" t="s">
        <v>34</v>
      </c>
      <c r="F3728" t="s">
        <v>19163</v>
      </c>
      <c r="G3728" t="s">
        <v>19164</v>
      </c>
      <c r="H3728" t="s">
        <v>280</v>
      </c>
      <c r="I3728" s="1">
        <v>24545</v>
      </c>
      <c r="J3728" t="s">
        <v>19165</v>
      </c>
      <c r="K3728" t="s">
        <v>19166</v>
      </c>
      <c r="L3728">
        <v>23683</v>
      </c>
      <c r="M3728" t="s">
        <v>280</v>
      </c>
      <c r="N3728" s="1">
        <v>44768</v>
      </c>
      <c r="O3728" s="1">
        <v>44770</v>
      </c>
      <c r="P3728">
        <v>94</v>
      </c>
      <c r="Q3728">
        <v>4</v>
      </c>
      <c r="R3728" t="s">
        <v>53</v>
      </c>
      <c r="S3728">
        <v>4</v>
      </c>
      <c r="T3728">
        <v>2</v>
      </c>
      <c r="U3728">
        <v>2</v>
      </c>
      <c r="V3728">
        <v>282</v>
      </c>
      <c r="W3728" t="s">
        <v>54</v>
      </c>
      <c r="X3728" t="s">
        <v>19167</v>
      </c>
      <c r="Y3728" t="s">
        <v>81</v>
      </c>
      <c r="Z3728" s="1">
        <v>44750</v>
      </c>
      <c r="AA3728" s="2">
        <v>0.38193287037037038</v>
      </c>
      <c r="AB3728" s="2">
        <v>0.18430555555555553</v>
      </c>
      <c r="AC3728" t="s">
        <v>45</v>
      </c>
      <c r="AD3728" t="s">
        <v>44</v>
      </c>
      <c r="AE3728" t="s">
        <v>44</v>
      </c>
      <c r="AF3728">
        <v>141</v>
      </c>
    </row>
    <row r="3729" spans="1:32">
      <c r="A3729">
        <v>5925</v>
      </c>
      <c r="B3729">
        <v>5025</v>
      </c>
      <c r="C3729" t="s">
        <v>722</v>
      </c>
      <c r="D3729" t="s">
        <v>9923</v>
      </c>
      <c r="E3729" t="s">
        <v>34</v>
      </c>
      <c r="F3729" t="s">
        <v>19168</v>
      </c>
      <c r="G3729" t="s">
        <v>19169</v>
      </c>
      <c r="H3729" t="s">
        <v>77</v>
      </c>
      <c r="I3729" s="1">
        <v>23905</v>
      </c>
      <c r="J3729" t="s">
        <v>19170</v>
      </c>
      <c r="K3729" t="s">
        <v>19171</v>
      </c>
      <c r="L3729">
        <v>95645</v>
      </c>
      <c r="M3729" t="s">
        <v>77</v>
      </c>
      <c r="N3729" s="1">
        <v>44608</v>
      </c>
      <c r="O3729" s="1">
        <v>44609</v>
      </c>
      <c r="P3729">
        <v>44</v>
      </c>
      <c r="Q3729">
        <v>2</v>
      </c>
      <c r="R3729" t="s">
        <v>63</v>
      </c>
      <c r="S3729">
        <v>4</v>
      </c>
      <c r="T3729">
        <v>1</v>
      </c>
      <c r="U3729">
        <v>1</v>
      </c>
      <c r="V3729">
        <v>90</v>
      </c>
      <c r="W3729" t="s">
        <v>41</v>
      </c>
      <c r="X3729" t="s">
        <v>19172</v>
      </c>
      <c r="Y3729" t="s">
        <v>43</v>
      </c>
      <c r="Z3729" s="1">
        <v>44594</v>
      </c>
      <c r="AA3729" s="2">
        <v>0.19444444444444445</v>
      </c>
      <c r="AB3729" s="2">
        <v>0.57776620370370368</v>
      </c>
      <c r="AC3729" t="s">
        <v>44</v>
      </c>
      <c r="AD3729" t="s">
        <v>44</v>
      </c>
      <c r="AE3729" t="s">
        <v>45</v>
      </c>
      <c r="AF3729">
        <v>90</v>
      </c>
    </row>
    <row r="3730" spans="1:32">
      <c r="A3730">
        <v>5927</v>
      </c>
      <c r="B3730">
        <v>5027</v>
      </c>
      <c r="C3730" t="s">
        <v>9064</v>
      </c>
      <c r="D3730" t="s">
        <v>13020</v>
      </c>
      <c r="E3730" t="s">
        <v>34</v>
      </c>
      <c r="F3730" t="s">
        <v>19173</v>
      </c>
      <c r="G3730" t="s">
        <v>19174</v>
      </c>
      <c r="H3730" t="s">
        <v>101</v>
      </c>
      <c r="I3730" s="1">
        <v>38601</v>
      </c>
      <c r="J3730" t="s">
        <v>19175</v>
      </c>
      <c r="K3730" t="s">
        <v>19176</v>
      </c>
      <c r="L3730">
        <v>42339</v>
      </c>
      <c r="M3730" t="s">
        <v>101</v>
      </c>
      <c r="N3730" s="1">
        <v>44787</v>
      </c>
      <c r="O3730" s="1">
        <v>44790</v>
      </c>
      <c r="P3730">
        <v>75</v>
      </c>
      <c r="Q3730">
        <v>3</v>
      </c>
      <c r="R3730" t="s">
        <v>40</v>
      </c>
      <c r="S3730">
        <v>4</v>
      </c>
      <c r="T3730">
        <v>0</v>
      </c>
      <c r="U3730">
        <v>3</v>
      </c>
      <c r="V3730">
        <v>705</v>
      </c>
      <c r="W3730" t="s">
        <v>54</v>
      </c>
      <c r="X3730" t="s">
        <v>19177</v>
      </c>
      <c r="Y3730" t="s">
        <v>43</v>
      </c>
      <c r="Z3730" s="1">
        <v>44769</v>
      </c>
      <c r="AA3730" s="2">
        <v>4.821759259259259E-2</v>
      </c>
      <c r="AB3730" s="2">
        <v>0.51799768518518519</v>
      </c>
      <c r="AC3730" t="s">
        <v>44</v>
      </c>
      <c r="AD3730" t="s">
        <v>44</v>
      </c>
      <c r="AE3730" t="s">
        <v>44</v>
      </c>
      <c r="AF3730">
        <v>235</v>
      </c>
    </row>
    <row r="3731" spans="1:32">
      <c r="A3731">
        <v>5928</v>
      </c>
      <c r="B3731">
        <v>5028</v>
      </c>
      <c r="C3731" t="s">
        <v>1201</v>
      </c>
      <c r="D3731" t="s">
        <v>1234</v>
      </c>
      <c r="E3731" t="s">
        <v>48</v>
      </c>
      <c r="F3731" t="s">
        <v>19178</v>
      </c>
      <c r="G3731" t="s">
        <v>19179</v>
      </c>
      <c r="H3731" t="s">
        <v>135</v>
      </c>
      <c r="I3731" s="1">
        <v>30380</v>
      </c>
      <c r="J3731" t="s">
        <v>19180</v>
      </c>
      <c r="K3731" t="s">
        <v>11478</v>
      </c>
      <c r="L3731">
        <v>624</v>
      </c>
      <c r="M3731" t="s">
        <v>135</v>
      </c>
      <c r="N3731" s="1">
        <v>44812</v>
      </c>
      <c r="O3731" s="1">
        <v>44815</v>
      </c>
      <c r="P3731">
        <v>80</v>
      </c>
      <c r="Q3731">
        <v>4</v>
      </c>
      <c r="R3731" t="s">
        <v>63</v>
      </c>
      <c r="S3731">
        <v>2</v>
      </c>
      <c r="T3731">
        <v>0</v>
      </c>
      <c r="U3731">
        <v>3</v>
      </c>
      <c r="V3731">
        <v>255</v>
      </c>
      <c r="W3731" t="s">
        <v>54</v>
      </c>
      <c r="X3731" t="s">
        <v>19181</v>
      </c>
      <c r="Y3731" t="s">
        <v>43</v>
      </c>
      <c r="Z3731" s="1">
        <v>44800</v>
      </c>
      <c r="AA3731" s="2">
        <v>1.3703703703703704E-2</v>
      </c>
      <c r="AB3731" s="2">
        <v>0.70218749999999996</v>
      </c>
      <c r="AC3731" t="s">
        <v>45</v>
      </c>
      <c r="AD3731" t="s">
        <v>44</v>
      </c>
      <c r="AE3731" t="s">
        <v>44</v>
      </c>
      <c r="AF3731">
        <v>85</v>
      </c>
    </row>
    <row r="3732" spans="1:32">
      <c r="A3732">
        <v>5933</v>
      </c>
      <c r="B3732">
        <v>5033</v>
      </c>
      <c r="C3732" t="s">
        <v>105</v>
      </c>
      <c r="D3732" t="s">
        <v>3563</v>
      </c>
      <c r="E3732" t="s">
        <v>48</v>
      </c>
      <c r="F3732" t="s">
        <v>19182</v>
      </c>
      <c r="G3732">
        <v>3692990282</v>
      </c>
      <c r="H3732" t="s">
        <v>122</v>
      </c>
      <c r="I3732" s="1">
        <v>36158</v>
      </c>
      <c r="J3732" t="s">
        <v>19183</v>
      </c>
      <c r="K3732" t="s">
        <v>19184</v>
      </c>
      <c r="L3732">
        <v>56226</v>
      </c>
      <c r="M3732" t="s">
        <v>122</v>
      </c>
      <c r="N3732" s="1">
        <v>44894</v>
      </c>
      <c r="O3732" s="1">
        <v>44895</v>
      </c>
      <c r="P3732">
        <v>29</v>
      </c>
      <c r="Q3732">
        <v>2</v>
      </c>
      <c r="R3732" t="s">
        <v>63</v>
      </c>
      <c r="S3732">
        <v>4</v>
      </c>
      <c r="T3732">
        <v>1</v>
      </c>
      <c r="U3732">
        <v>1</v>
      </c>
      <c r="V3732">
        <v>61</v>
      </c>
      <c r="W3732" t="s">
        <v>41</v>
      </c>
      <c r="X3732" t="s">
        <v>19185</v>
      </c>
      <c r="Y3732" t="s">
        <v>81</v>
      </c>
      <c r="Z3732" s="1">
        <v>44865</v>
      </c>
      <c r="AA3732" s="2">
        <v>0.58364583333333331</v>
      </c>
      <c r="AB3732" s="2">
        <v>0.47034722222222225</v>
      </c>
      <c r="AC3732" t="s">
        <v>45</v>
      </c>
      <c r="AD3732" t="s">
        <v>45</v>
      </c>
      <c r="AE3732" t="s">
        <v>44</v>
      </c>
      <c r="AF3732">
        <v>61</v>
      </c>
    </row>
    <row r="3733" spans="1:32">
      <c r="A3733">
        <v>5936</v>
      </c>
      <c r="B3733">
        <v>5036</v>
      </c>
      <c r="C3733" t="s">
        <v>590</v>
      </c>
      <c r="D3733" t="s">
        <v>977</v>
      </c>
      <c r="E3733" t="s">
        <v>48</v>
      </c>
      <c r="F3733" t="s">
        <v>19186</v>
      </c>
      <c r="G3733" t="s">
        <v>19187</v>
      </c>
      <c r="H3733" t="s">
        <v>70</v>
      </c>
      <c r="I3733" s="1">
        <v>26290</v>
      </c>
      <c r="J3733" t="s">
        <v>19188</v>
      </c>
      <c r="K3733" t="s">
        <v>9976</v>
      </c>
      <c r="L3733">
        <v>800</v>
      </c>
      <c r="M3733" t="s">
        <v>70</v>
      </c>
      <c r="N3733" s="1">
        <v>44799</v>
      </c>
      <c r="O3733" s="1">
        <v>44801</v>
      </c>
      <c r="P3733">
        <v>26</v>
      </c>
      <c r="Q3733">
        <v>2</v>
      </c>
      <c r="R3733" t="s">
        <v>63</v>
      </c>
      <c r="S3733">
        <v>1</v>
      </c>
      <c r="T3733">
        <v>1</v>
      </c>
      <c r="U3733">
        <v>2</v>
      </c>
      <c r="V3733">
        <v>148</v>
      </c>
      <c r="W3733" t="s">
        <v>54</v>
      </c>
      <c r="X3733" t="s">
        <v>19189</v>
      </c>
      <c r="Y3733" t="s">
        <v>65</v>
      </c>
      <c r="Z3733" s="1">
        <v>44788</v>
      </c>
      <c r="AA3733" s="2">
        <v>0.1963425925925926</v>
      </c>
      <c r="AB3733" s="2">
        <v>0.76677083333333329</v>
      </c>
      <c r="AC3733" t="s">
        <v>44</v>
      </c>
      <c r="AD3733" t="s">
        <v>45</v>
      </c>
      <c r="AE3733" t="s">
        <v>44</v>
      </c>
      <c r="AF3733">
        <v>74</v>
      </c>
    </row>
    <row r="3734" spans="1:32">
      <c r="A3734">
        <v>5937</v>
      </c>
      <c r="B3734">
        <v>5037</v>
      </c>
      <c r="C3734" t="s">
        <v>175</v>
      </c>
      <c r="D3734" t="s">
        <v>8093</v>
      </c>
      <c r="E3734" t="s">
        <v>48</v>
      </c>
      <c r="F3734" t="s">
        <v>19190</v>
      </c>
      <c r="G3734">
        <v>3546792674</v>
      </c>
      <c r="H3734" t="s">
        <v>295</v>
      </c>
      <c r="I3734" s="1">
        <v>31565</v>
      </c>
      <c r="J3734" t="s">
        <v>19191</v>
      </c>
      <c r="K3734" t="s">
        <v>19192</v>
      </c>
      <c r="L3734">
        <v>61222</v>
      </c>
      <c r="M3734" t="s">
        <v>295</v>
      </c>
      <c r="N3734" s="1">
        <v>44929</v>
      </c>
      <c r="O3734" s="1">
        <v>44931</v>
      </c>
      <c r="P3734">
        <v>93</v>
      </c>
      <c r="Q3734">
        <v>4</v>
      </c>
      <c r="R3734" t="s">
        <v>40</v>
      </c>
      <c r="S3734">
        <v>3</v>
      </c>
      <c r="T3734">
        <v>0</v>
      </c>
      <c r="U3734">
        <v>2</v>
      </c>
      <c r="V3734">
        <v>486</v>
      </c>
      <c r="W3734" t="s">
        <v>54</v>
      </c>
      <c r="X3734" t="s">
        <v>19193</v>
      </c>
      <c r="Y3734" t="s">
        <v>65</v>
      </c>
      <c r="Z3734" s="1">
        <v>44905</v>
      </c>
      <c r="AA3734" s="2">
        <v>0.57026620370370373</v>
      </c>
      <c r="AB3734" s="2">
        <v>0.53832175925925929</v>
      </c>
      <c r="AC3734" t="s">
        <v>44</v>
      </c>
      <c r="AD3734" t="s">
        <v>44</v>
      </c>
      <c r="AE3734" t="s">
        <v>45</v>
      </c>
      <c r="AF3734">
        <v>243</v>
      </c>
    </row>
    <row r="3735" spans="1:32">
      <c r="A3735">
        <v>5938</v>
      </c>
      <c r="B3735">
        <v>5038</v>
      </c>
      <c r="C3735" t="s">
        <v>2622</v>
      </c>
      <c r="D3735" t="s">
        <v>385</v>
      </c>
      <c r="E3735" t="s">
        <v>48</v>
      </c>
      <c r="F3735" t="s">
        <v>19194</v>
      </c>
      <c r="G3735" t="s">
        <v>19195</v>
      </c>
      <c r="H3735" t="s">
        <v>295</v>
      </c>
      <c r="I3735" s="1">
        <v>28296</v>
      </c>
      <c r="J3735" t="s">
        <v>19196</v>
      </c>
      <c r="K3735" t="s">
        <v>19197</v>
      </c>
      <c r="L3735">
        <v>26764</v>
      </c>
      <c r="M3735" t="s">
        <v>295</v>
      </c>
      <c r="N3735" s="1">
        <v>44771</v>
      </c>
      <c r="O3735" s="1">
        <v>44775</v>
      </c>
      <c r="P3735">
        <v>65</v>
      </c>
      <c r="Q3735">
        <v>3</v>
      </c>
      <c r="R3735" t="s">
        <v>63</v>
      </c>
      <c r="S3735">
        <v>3</v>
      </c>
      <c r="T3735">
        <v>1</v>
      </c>
      <c r="U3735">
        <v>4</v>
      </c>
      <c r="V3735">
        <v>340</v>
      </c>
      <c r="W3735" t="s">
        <v>54</v>
      </c>
      <c r="X3735" t="s">
        <v>19198</v>
      </c>
      <c r="Y3735" t="s">
        <v>65</v>
      </c>
      <c r="Z3735" s="1">
        <v>44760</v>
      </c>
      <c r="AA3735" s="2">
        <v>0.33414351851851848</v>
      </c>
      <c r="AB3735" s="2">
        <v>5.1585648148148144E-2</v>
      </c>
      <c r="AC3735" t="s">
        <v>45</v>
      </c>
      <c r="AD3735" t="s">
        <v>44</v>
      </c>
      <c r="AE3735" t="s">
        <v>45</v>
      </c>
      <c r="AF3735">
        <v>85</v>
      </c>
    </row>
    <row r="3736" spans="1:32">
      <c r="A3736">
        <v>5939</v>
      </c>
      <c r="B3736">
        <v>5039</v>
      </c>
      <c r="C3736" t="s">
        <v>1155</v>
      </c>
      <c r="D3736" t="s">
        <v>18568</v>
      </c>
      <c r="E3736" t="s">
        <v>48</v>
      </c>
      <c r="F3736" t="s">
        <v>19199</v>
      </c>
      <c r="G3736" t="s">
        <v>19200</v>
      </c>
      <c r="H3736" t="s">
        <v>179</v>
      </c>
      <c r="I3736" s="1">
        <v>19594</v>
      </c>
      <c r="J3736" t="s">
        <v>19201</v>
      </c>
      <c r="K3736" t="s">
        <v>3573</v>
      </c>
      <c r="L3736">
        <v>82380</v>
      </c>
      <c r="M3736" t="s">
        <v>179</v>
      </c>
      <c r="N3736" s="1">
        <v>44930</v>
      </c>
      <c r="O3736" s="1">
        <v>44935</v>
      </c>
      <c r="P3736">
        <v>43</v>
      </c>
      <c r="Q3736">
        <v>2</v>
      </c>
      <c r="R3736" t="s">
        <v>53</v>
      </c>
      <c r="S3736">
        <v>2</v>
      </c>
      <c r="T3736">
        <v>0</v>
      </c>
      <c r="U3736">
        <v>5</v>
      </c>
      <c r="V3736">
        <v>620</v>
      </c>
      <c r="W3736" t="s">
        <v>54</v>
      </c>
      <c r="X3736" t="s">
        <v>19202</v>
      </c>
      <c r="Y3736" t="s">
        <v>81</v>
      </c>
      <c r="Z3736" s="1">
        <v>44920</v>
      </c>
      <c r="AA3736" s="2">
        <v>0.28098379629629627</v>
      </c>
      <c r="AB3736" s="2">
        <v>5.1296296296296291E-2</v>
      </c>
      <c r="AC3736" t="s">
        <v>45</v>
      </c>
      <c r="AD3736" t="s">
        <v>45</v>
      </c>
      <c r="AE3736" t="s">
        <v>44</v>
      </c>
      <c r="AF3736">
        <v>124</v>
      </c>
    </row>
    <row r="3737" spans="1:32">
      <c r="A3737">
        <v>5941</v>
      </c>
      <c r="B3737">
        <v>5041</v>
      </c>
      <c r="C3737" t="s">
        <v>139</v>
      </c>
      <c r="D3737" t="s">
        <v>5974</v>
      </c>
      <c r="E3737" t="s">
        <v>48</v>
      </c>
      <c r="F3737" t="s">
        <v>19203</v>
      </c>
      <c r="G3737">
        <v>2948136311</v>
      </c>
      <c r="H3737" t="s">
        <v>209</v>
      </c>
      <c r="I3737" s="1">
        <v>36752</v>
      </c>
      <c r="J3737" t="s">
        <v>19204</v>
      </c>
      <c r="K3737" t="s">
        <v>19205</v>
      </c>
      <c r="L3737">
        <v>79339</v>
      </c>
      <c r="M3737" t="s">
        <v>209</v>
      </c>
      <c r="N3737" s="1">
        <v>44718</v>
      </c>
      <c r="O3737" s="1">
        <v>44723</v>
      </c>
      <c r="P3737">
        <v>90</v>
      </c>
      <c r="Q3737">
        <v>4</v>
      </c>
      <c r="R3737" t="s">
        <v>40</v>
      </c>
      <c r="S3737">
        <v>1</v>
      </c>
      <c r="T3737">
        <v>2</v>
      </c>
      <c r="U3737">
        <v>5</v>
      </c>
      <c r="V3737">
        <v>1150</v>
      </c>
      <c r="W3737" t="s">
        <v>54</v>
      </c>
      <c r="X3737" t="s">
        <v>19206</v>
      </c>
      <c r="Y3737" t="s">
        <v>6</v>
      </c>
      <c r="Z3737" s="1">
        <v>44703</v>
      </c>
      <c r="AA3737" s="2">
        <v>0.54196759259259253</v>
      </c>
      <c r="AB3737" s="2">
        <v>8.8263888888888878E-2</v>
      </c>
      <c r="AC3737" t="s">
        <v>45</v>
      </c>
      <c r="AD3737" t="s">
        <v>45</v>
      </c>
      <c r="AE3737" t="s">
        <v>44</v>
      </c>
      <c r="AF3737">
        <v>230</v>
      </c>
    </row>
    <row r="3738" spans="1:32">
      <c r="A3738">
        <v>5944</v>
      </c>
      <c r="B3738">
        <v>5044</v>
      </c>
      <c r="C3738" t="s">
        <v>6880</v>
      </c>
      <c r="D3738" t="s">
        <v>359</v>
      </c>
      <c r="E3738" t="s">
        <v>34</v>
      </c>
      <c r="F3738" t="s">
        <v>19207</v>
      </c>
      <c r="G3738" t="s">
        <v>19208</v>
      </c>
      <c r="H3738" t="s">
        <v>295</v>
      </c>
      <c r="I3738" s="1">
        <v>28228</v>
      </c>
      <c r="J3738" t="s">
        <v>19209</v>
      </c>
      <c r="K3738" t="s">
        <v>10449</v>
      </c>
      <c r="L3738">
        <v>36442</v>
      </c>
      <c r="M3738" t="s">
        <v>295</v>
      </c>
      <c r="N3738" s="1">
        <v>44812</v>
      </c>
      <c r="O3738" s="1">
        <v>44814</v>
      </c>
      <c r="P3738">
        <v>61</v>
      </c>
      <c r="Q3738">
        <v>3</v>
      </c>
      <c r="R3738" t="s">
        <v>53</v>
      </c>
      <c r="S3738">
        <v>3</v>
      </c>
      <c r="T3738">
        <v>2</v>
      </c>
      <c r="U3738">
        <v>2</v>
      </c>
      <c r="V3738">
        <v>250</v>
      </c>
      <c r="W3738" t="s">
        <v>54</v>
      </c>
      <c r="X3738" t="s">
        <v>19210</v>
      </c>
      <c r="Y3738" t="s">
        <v>65</v>
      </c>
      <c r="Z3738" s="1">
        <v>44780</v>
      </c>
      <c r="AA3738" s="2">
        <v>0.68562499999999993</v>
      </c>
      <c r="AB3738" s="2">
        <v>0.3969212962962963</v>
      </c>
      <c r="AC3738" t="s">
        <v>44</v>
      </c>
      <c r="AD3738" t="s">
        <v>45</v>
      </c>
      <c r="AE3738" t="s">
        <v>44</v>
      </c>
      <c r="AF3738">
        <v>125</v>
      </c>
    </row>
    <row r="3739" spans="1:32">
      <c r="A3739">
        <v>5946</v>
      </c>
      <c r="B3739">
        <v>5046</v>
      </c>
      <c r="C3739" t="s">
        <v>932</v>
      </c>
      <c r="D3739" t="s">
        <v>3343</v>
      </c>
      <c r="E3739" t="s">
        <v>34</v>
      </c>
      <c r="F3739" t="s">
        <v>19211</v>
      </c>
      <c r="G3739" t="s">
        <v>19212</v>
      </c>
      <c r="H3739" t="s">
        <v>280</v>
      </c>
      <c r="I3739" s="1">
        <v>28117</v>
      </c>
      <c r="J3739" t="s">
        <v>19213</v>
      </c>
      <c r="K3739" t="s">
        <v>9298</v>
      </c>
      <c r="L3739">
        <v>96848</v>
      </c>
      <c r="M3739" t="s">
        <v>280</v>
      </c>
      <c r="N3739" s="1">
        <v>44717</v>
      </c>
      <c r="O3739" s="1">
        <v>44718</v>
      </c>
      <c r="P3739">
        <v>90</v>
      </c>
      <c r="Q3739">
        <v>4</v>
      </c>
      <c r="R3739" t="s">
        <v>40</v>
      </c>
      <c r="S3739">
        <v>1</v>
      </c>
      <c r="T3739">
        <v>1</v>
      </c>
      <c r="U3739">
        <v>1</v>
      </c>
      <c r="V3739">
        <v>236</v>
      </c>
      <c r="W3739" t="s">
        <v>54</v>
      </c>
      <c r="X3739" t="s">
        <v>19214</v>
      </c>
      <c r="Y3739" t="s">
        <v>43</v>
      </c>
      <c r="Z3739" s="1">
        <v>44686</v>
      </c>
      <c r="AA3739" s="2">
        <v>0.14609953703703704</v>
      </c>
      <c r="AB3739" s="2">
        <v>0.11462962962962964</v>
      </c>
      <c r="AC3739" t="s">
        <v>44</v>
      </c>
      <c r="AD3739" t="s">
        <v>45</v>
      </c>
      <c r="AE3739" t="s">
        <v>44</v>
      </c>
      <c r="AF3739">
        <v>236</v>
      </c>
    </row>
    <row r="3740" spans="1:32">
      <c r="A3740">
        <v>5947</v>
      </c>
      <c r="B3740">
        <v>5047</v>
      </c>
      <c r="C3740" t="s">
        <v>881</v>
      </c>
      <c r="D3740" t="s">
        <v>1896</v>
      </c>
      <c r="E3740" t="s">
        <v>34</v>
      </c>
      <c r="F3740" t="s">
        <v>19215</v>
      </c>
      <c r="G3740" t="s">
        <v>19216</v>
      </c>
      <c r="H3740" t="s">
        <v>530</v>
      </c>
      <c r="I3740" s="1">
        <v>25441</v>
      </c>
      <c r="J3740" t="s">
        <v>19217</v>
      </c>
      <c r="K3740" t="s">
        <v>19218</v>
      </c>
      <c r="L3740">
        <v>60225</v>
      </c>
      <c r="M3740" t="s">
        <v>530</v>
      </c>
      <c r="N3740" s="1">
        <v>44885</v>
      </c>
      <c r="O3740" s="1">
        <v>44886</v>
      </c>
      <c r="P3740">
        <v>86</v>
      </c>
      <c r="Q3740">
        <v>4</v>
      </c>
      <c r="R3740" t="s">
        <v>63</v>
      </c>
      <c r="S3740">
        <v>1</v>
      </c>
      <c r="T3740">
        <v>2</v>
      </c>
      <c r="U3740">
        <v>1</v>
      </c>
      <c r="V3740">
        <v>85</v>
      </c>
      <c r="W3740" t="s">
        <v>41</v>
      </c>
      <c r="X3740" t="s">
        <v>19219</v>
      </c>
      <c r="Y3740" t="s">
        <v>43</v>
      </c>
      <c r="Z3740" s="1">
        <v>44848</v>
      </c>
      <c r="AA3740" s="2">
        <v>4.4247685185185182E-2</v>
      </c>
      <c r="AB3740" s="2">
        <v>8.2384259259259254E-2</v>
      </c>
      <c r="AC3740" t="s">
        <v>45</v>
      </c>
      <c r="AD3740" t="s">
        <v>45</v>
      </c>
      <c r="AE3740" t="s">
        <v>45</v>
      </c>
      <c r="AF3740">
        <v>85</v>
      </c>
    </row>
    <row r="3741" spans="1:32">
      <c r="A3741">
        <v>5950</v>
      </c>
      <c r="B3741">
        <v>5050</v>
      </c>
      <c r="C3741" t="s">
        <v>19220</v>
      </c>
      <c r="D3741" t="s">
        <v>1509</v>
      </c>
      <c r="E3741" t="s">
        <v>34</v>
      </c>
      <c r="F3741" t="s">
        <v>19221</v>
      </c>
      <c r="G3741" t="s">
        <v>19222</v>
      </c>
      <c r="H3741" t="s">
        <v>1442</v>
      </c>
      <c r="I3741" s="1">
        <v>30694</v>
      </c>
      <c r="J3741" t="s">
        <v>19223</v>
      </c>
      <c r="K3741" t="s">
        <v>19224</v>
      </c>
      <c r="L3741">
        <v>87564</v>
      </c>
      <c r="M3741" t="s">
        <v>1442</v>
      </c>
      <c r="N3741" s="1">
        <v>44706</v>
      </c>
      <c r="O3741" s="1">
        <v>44707</v>
      </c>
      <c r="P3741">
        <v>61</v>
      </c>
      <c r="Q3741">
        <v>3</v>
      </c>
      <c r="R3741" t="s">
        <v>53</v>
      </c>
      <c r="S3741">
        <v>1</v>
      </c>
      <c r="T3741">
        <v>2</v>
      </c>
      <c r="U3741">
        <v>1</v>
      </c>
      <c r="V3741">
        <v>122</v>
      </c>
      <c r="W3741" t="s">
        <v>54</v>
      </c>
      <c r="X3741" t="s">
        <v>19225</v>
      </c>
      <c r="Y3741" t="s">
        <v>6</v>
      </c>
      <c r="Z3741" s="1">
        <v>44693</v>
      </c>
      <c r="AA3741" s="2">
        <v>0.14430555555555555</v>
      </c>
      <c r="AB3741" s="2">
        <v>0.12563657407407408</v>
      </c>
      <c r="AC3741" t="s">
        <v>45</v>
      </c>
      <c r="AD3741" t="s">
        <v>45</v>
      </c>
      <c r="AE3741" t="s">
        <v>45</v>
      </c>
      <c r="AF3741">
        <v>122</v>
      </c>
    </row>
    <row r="3742" spans="1:32">
      <c r="A3742">
        <v>5954</v>
      </c>
      <c r="B3742">
        <v>5054</v>
      </c>
      <c r="C3742" t="s">
        <v>3694</v>
      </c>
      <c r="D3742" t="s">
        <v>5624</v>
      </c>
      <c r="E3742" t="s">
        <v>34</v>
      </c>
      <c r="F3742" t="s">
        <v>19226</v>
      </c>
      <c r="G3742" t="s">
        <v>19227</v>
      </c>
      <c r="H3742" t="s">
        <v>537</v>
      </c>
      <c r="I3742" s="1">
        <v>16086</v>
      </c>
      <c r="J3742" t="s">
        <v>19228</v>
      </c>
      <c r="K3742" t="s">
        <v>19229</v>
      </c>
      <c r="L3742">
        <v>8751</v>
      </c>
      <c r="M3742" t="s">
        <v>537</v>
      </c>
      <c r="N3742" s="1">
        <v>44879</v>
      </c>
      <c r="O3742" s="1">
        <v>44882</v>
      </c>
      <c r="P3742">
        <v>91</v>
      </c>
      <c r="Q3742">
        <v>4</v>
      </c>
      <c r="R3742" t="s">
        <v>53</v>
      </c>
      <c r="S3742">
        <v>2</v>
      </c>
      <c r="T3742">
        <v>1</v>
      </c>
      <c r="U3742">
        <v>3</v>
      </c>
      <c r="V3742">
        <v>447</v>
      </c>
      <c r="W3742" t="s">
        <v>41</v>
      </c>
      <c r="X3742" t="s">
        <v>19230</v>
      </c>
      <c r="Y3742" t="s">
        <v>81</v>
      </c>
      <c r="Z3742" s="1">
        <v>44862</v>
      </c>
      <c r="AA3742" s="2">
        <v>0.15606481481481482</v>
      </c>
      <c r="AB3742" s="2">
        <v>0.28489583333333335</v>
      </c>
      <c r="AC3742" t="s">
        <v>44</v>
      </c>
      <c r="AD3742" t="s">
        <v>45</v>
      </c>
      <c r="AE3742" t="s">
        <v>44</v>
      </c>
      <c r="AF3742">
        <v>149</v>
      </c>
    </row>
    <row r="3743" spans="1:32">
      <c r="A3743">
        <v>5955</v>
      </c>
      <c r="B3743">
        <v>5055</v>
      </c>
      <c r="C3743" t="s">
        <v>175</v>
      </c>
      <c r="D3743" t="s">
        <v>2196</v>
      </c>
      <c r="E3743" t="s">
        <v>48</v>
      </c>
      <c r="F3743" t="s">
        <v>19231</v>
      </c>
      <c r="G3743" t="s">
        <v>19232</v>
      </c>
      <c r="H3743" t="s">
        <v>109</v>
      </c>
      <c r="I3743" s="1">
        <v>18229</v>
      </c>
      <c r="J3743" t="s">
        <v>19233</v>
      </c>
      <c r="K3743" t="s">
        <v>6388</v>
      </c>
      <c r="L3743">
        <v>96027</v>
      </c>
      <c r="M3743" t="s">
        <v>109</v>
      </c>
      <c r="N3743" s="1">
        <v>44810</v>
      </c>
      <c r="O3743" s="1">
        <v>44815</v>
      </c>
      <c r="P3743">
        <v>6</v>
      </c>
      <c r="Q3743">
        <v>1</v>
      </c>
      <c r="R3743" t="s">
        <v>40</v>
      </c>
      <c r="S3743">
        <v>3</v>
      </c>
      <c r="T3743">
        <v>0</v>
      </c>
      <c r="U3743">
        <v>5</v>
      </c>
      <c r="V3743">
        <v>1205</v>
      </c>
      <c r="W3743" t="s">
        <v>41</v>
      </c>
      <c r="X3743" t="s">
        <v>19234</v>
      </c>
      <c r="Y3743" t="s">
        <v>6</v>
      </c>
      <c r="Z3743" s="1">
        <v>44786</v>
      </c>
      <c r="AA3743" s="2">
        <v>0.24332175925925925</v>
      </c>
      <c r="AB3743" s="2">
        <v>0.98120370370370369</v>
      </c>
      <c r="AC3743" t="s">
        <v>45</v>
      </c>
      <c r="AD3743" t="s">
        <v>45</v>
      </c>
      <c r="AE3743" t="s">
        <v>44</v>
      </c>
      <c r="AF3743">
        <v>241</v>
      </c>
    </row>
    <row r="3744" spans="1:32">
      <c r="A3744">
        <v>5956</v>
      </c>
      <c r="B3744">
        <v>5056</v>
      </c>
      <c r="C3744" t="s">
        <v>1452</v>
      </c>
      <c r="D3744" t="s">
        <v>609</v>
      </c>
      <c r="E3744" t="s">
        <v>48</v>
      </c>
      <c r="F3744" t="s">
        <v>19235</v>
      </c>
      <c r="G3744" t="s">
        <v>19236</v>
      </c>
      <c r="H3744" t="s">
        <v>904</v>
      </c>
      <c r="I3744" s="1">
        <v>24844</v>
      </c>
      <c r="J3744" t="s">
        <v>19237</v>
      </c>
      <c r="K3744" t="s">
        <v>19238</v>
      </c>
      <c r="L3744">
        <v>78809</v>
      </c>
      <c r="M3744" t="s">
        <v>904</v>
      </c>
      <c r="N3744" s="1">
        <v>44777</v>
      </c>
      <c r="O3744" s="1">
        <v>44779</v>
      </c>
      <c r="P3744">
        <v>90</v>
      </c>
      <c r="Q3744">
        <v>4</v>
      </c>
      <c r="R3744" t="s">
        <v>40</v>
      </c>
      <c r="S3744">
        <v>1</v>
      </c>
      <c r="T3744">
        <v>0</v>
      </c>
      <c r="U3744">
        <v>2</v>
      </c>
      <c r="V3744">
        <v>488</v>
      </c>
      <c r="W3744" t="s">
        <v>54</v>
      </c>
      <c r="X3744" t="s">
        <v>19239</v>
      </c>
      <c r="Y3744" t="s">
        <v>65</v>
      </c>
      <c r="Z3744" s="1">
        <v>44765</v>
      </c>
      <c r="AA3744" s="2">
        <v>9.4895833333333332E-2</v>
      </c>
      <c r="AB3744" s="2">
        <v>0.30900462962962966</v>
      </c>
      <c r="AC3744" t="s">
        <v>44</v>
      </c>
      <c r="AD3744" t="s">
        <v>44</v>
      </c>
      <c r="AE3744" t="s">
        <v>45</v>
      </c>
      <c r="AF3744">
        <v>244</v>
      </c>
    </row>
    <row r="3745" spans="1:32">
      <c r="A3745">
        <v>5960</v>
      </c>
      <c r="B3745">
        <v>5060</v>
      </c>
      <c r="C3745" t="s">
        <v>602</v>
      </c>
      <c r="D3745" t="s">
        <v>15682</v>
      </c>
      <c r="E3745" t="s">
        <v>34</v>
      </c>
      <c r="F3745" t="s">
        <v>19240</v>
      </c>
      <c r="G3745" t="s">
        <v>19241</v>
      </c>
      <c r="H3745" t="s">
        <v>272</v>
      </c>
      <c r="I3745" s="1">
        <v>27677</v>
      </c>
      <c r="J3745" t="s">
        <v>19242</v>
      </c>
      <c r="K3745" t="s">
        <v>19243</v>
      </c>
      <c r="L3745">
        <v>71494</v>
      </c>
      <c r="M3745" t="s">
        <v>272</v>
      </c>
      <c r="N3745" s="1">
        <v>44825</v>
      </c>
      <c r="O3745" s="1">
        <v>44830</v>
      </c>
      <c r="P3745">
        <v>43</v>
      </c>
      <c r="Q3745">
        <v>2</v>
      </c>
      <c r="R3745" t="s">
        <v>53</v>
      </c>
      <c r="S3745">
        <v>1</v>
      </c>
      <c r="T3745">
        <v>0</v>
      </c>
      <c r="U3745">
        <v>5</v>
      </c>
      <c r="V3745">
        <v>705</v>
      </c>
      <c r="W3745" t="s">
        <v>41</v>
      </c>
      <c r="X3745" t="s">
        <v>19244</v>
      </c>
      <c r="Y3745" t="s">
        <v>6</v>
      </c>
      <c r="Z3745" s="1">
        <v>44803</v>
      </c>
      <c r="AA3745" s="2">
        <v>0.25939814814814816</v>
      </c>
      <c r="AB3745" s="2">
        <v>0.24638888888888888</v>
      </c>
      <c r="AC3745" t="s">
        <v>45</v>
      </c>
      <c r="AD3745" t="s">
        <v>44</v>
      </c>
      <c r="AE3745" t="s">
        <v>44</v>
      </c>
      <c r="AF3745">
        <v>141</v>
      </c>
    </row>
    <row r="3746" spans="1:32">
      <c r="A3746">
        <v>5961</v>
      </c>
      <c r="B3746">
        <v>5061</v>
      </c>
      <c r="C3746" t="s">
        <v>828</v>
      </c>
      <c r="D3746" t="s">
        <v>1298</v>
      </c>
      <c r="E3746" t="s">
        <v>34</v>
      </c>
      <c r="F3746" t="s">
        <v>19245</v>
      </c>
      <c r="G3746" t="s">
        <v>19246</v>
      </c>
      <c r="H3746" t="s">
        <v>101</v>
      </c>
      <c r="I3746" s="1">
        <v>28037</v>
      </c>
      <c r="J3746" t="s">
        <v>19247</v>
      </c>
      <c r="K3746" t="s">
        <v>19248</v>
      </c>
      <c r="L3746">
        <v>76419</v>
      </c>
      <c r="M3746" t="s">
        <v>101</v>
      </c>
      <c r="N3746" s="1">
        <v>44745</v>
      </c>
      <c r="O3746" s="1">
        <v>44747</v>
      </c>
      <c r="P3746">
        <v>33</v>
      </c>
      <c r="Q3746">
        <v>2</v>
      </c>
      <c r="R3746" t="s">
        <v>40</v>
      </c>
      <c r="S3746">
        <v>4</v>
      </c>
      <c r="T3746">
        <v>1</v>
      </c>
      <c r="U3746">
        <v>2</v>
      </c>
      <c r="V3746">
        <v>458</v>
      </c>
      <c r="W3746" t="s">
        <v>41</v>
      </c>
      <c r="X3746" t="s">
        <v>19249</v>
      </c>
      <c r="Y3746" t="s">
        <v>43</v>
      </c>
      <c r="Z3746" s="1">
        <v>44709</v>
      </c>
      <c r="AA3746" s="2">
        <v>0.29916666666666664</v>
      </c>
      <c r="AB3746" s="2">
        <v>4.5115740740740741E-2</v>
      </c>
      <c r="AC3746" t="s">
        <v>44</v>
      </c>
      <c r="AD3746" t="s">
        <v>45</v>
      </c>
      <c r="AE3746" t="s">
        <v>44</v>
      </c>
      <c r="AF3746">
        <v>229</v>
      </c>
    </row>
    <row r="3747" spans="1:32">
      <c r="A3747">
        <v>5964</v>
      </c>
      <c r="B3747">
        <v>5064</v>
      </c>
      <c r="C3747" t="s">
        <v>2013</v>
      </c>
      <c r="D3747" t="s">
        <v>546</v>
      </c>
      <c r="E3747" t="s">
        <v>34</v>
      </c>
      <c r="F3747" t="s">
        <v>19250</v>
      </c>
      <c r="G3747" t="s">
        <v>19251</v>
      </c>
      <c r="H3747" t="s">
        <v>201</v>
      </c>
      <c r="I3747" s="1">
        <v>19869</v>
      </c>
      <c r="J3747" t="s">
        <v>19252</v>
      </c>
      <c r="K3747" t="s">
        <v>2905</v>
      </c>
      <c r="L3747">
        <v>44944</v>
      </c>
      <c r="M3747" t="s">
        <v>201</v>
      </c>
      <c r="N3747" s="1">
        <v>44865</v>
      </c>
      <c r="O3747" s="1">
        <v>44869</v>
      </c>
      <c r="P3747">
        <v>19</v>
      </c>
      <c r="Q3747">
        <v>1</v>
      </c>
      <c r="R3747" t="s">
        <v>53</v>
      </c>
      <c r="S3747">
        <v>4</v>
      </c>
      <c r="T3747">
        <v>0</v>
      </c>
      <c r="U3747">
        <v>4</v>
      </c>
      <c r="V3747">
        <v>528</v>
      </c>
      <c r="W3747" t="s">
        <v>54</v>
      </c>
      <c r="X3747" t="s">
        <v>19253</v>
      </c>
      <c r="Y3747" t="s">
        <v>43</v>
      </c>
      <c r="Z3747" s="1">
        <v>44857</v>
      </c>
      <c r="AA3747" s="2">
        <v>5.541666666666667E-2</v>
      </c>
      <c r="AB3747" s="2">
        <v>0.87475694444444441</v>
      </c>
      <c r="AC3747" t="s">
        <v>45</v>
      </c>
      <c r="AD3747" t="s">
        <v>44</v>
      </c>
      <c r="AE3747" t="s">
        <v>45</v>
      </c>
      <c r="AF3747">
        <v>132</v>
      </c>
    </row>
    <row r="3748" spans="1:32">
      <c r="A3748">
        <v>5965</v>
      </c>
      <c r="B3748">
        <v>5065</v>
      </c>
      <c r="C3748" t="s">
        <v>2415</v>
      </c>
      <c r="D3748" t="s">
        <v>5539</v>
      </c>
      <c r="E3748" t="s">
        <v>48</v>
      </c>
      <c r="F3748" t="s">
        <v>19254</v>
      </c>
      <c r="G3748" t="s">
        <v>19255</v>
      </c>
      <c r="H3748" t="s">
        <v>457</v>
      </c>
      <c r="I3748" s="1">
        <v>30104</v>
      </c>
      <c r="J3748" t="s">
        <v>19256</v>
      </c>
      <c r="K3748" t="s">
        <v>18389</v>
      </c>
      <c r="L3748">
        <v>70927</v>
      </c>
      <c r="M3748" t="s">
        <v>457</v>
      </c>
      <c r="N3748" s="1">
        <v>44866</v>
      </c>
      <c r="O3748" s="1">
        <v>44867</v>
      </c>
      <c r="P3748">
        <v>41</v>
      </c>
      <c r="Q3748">
        <v>2</v>
      </c>
      <c r="R3748" t="s">
        <v>63</v>
      </c>
      <c r="S3748">
        <v>2</v>
      </c>
      <c r="T3748">
        <v>0</v>
      </c>
      <c r="U3748">
        <v>1</v>
      </c>
      <c r="V3748">
        <v>64</v>
      </c>
      <c r="W3748" t="s">
        <v>41</v>
      </c>
      <c r="X3748" t="s">
        <v>19257</v>
      </c>
      <c r="Y3748" t="s">
        <v>65</v>
      </c>
      <c r="Z3748" s="1">
        <v>44836</v>
      </c>
      <c r="AA3748" s="2">
        <v>0.29151620370370374</v>
      </c>
      <c r="AB3748" s="2">
        <v>6.2719907407407405E-2</v>
      </c>
      <c r="AC3748" t="s">
        <v>45</v>
      </c>
      <c r="AD3748" t="s">
        <v>45</v>
      </c>
      <c r="AE3748" t="s">
        <v>45</v>
      </c>
      <c r="AF3748">
        <v>64</v>
      </c>
    </row>
    <row r="3749" spans="1:32">
      <c r="A3749">
        <v>5966</v>
      </c>
      <c r="B3749">
        <v>5066</v>
      </c>
      <c r="C3749" t="s">
        <v>1208</v>
      </c>
      <c r="D3749" t="s">
        <v>1404</v>
      </c>
      <c r="E3749" t="s">
        <v>48</v>
      </c>
      <c r="F3749" t="s">
        <v>19258</v>
      </c>
      <c r="G3749" t="s">
        <v>19259</v>
      </c>
      <c r="H3749" t="s">
        <v>135</v>
      </c>
      <c r="I3749" s="1">
        <v>15994</v>
      </c>
      <c r="J3749" t="s">
        <v>19260</v>
      </c>
      <c r="K3749" t="s">
        <v>19261</v>
      </c>
      <c r="L3749">
        <v>76805</v>
      </c>
      <c r="M3749" t="s">
        <v>135</v>
      </c>
      <c r="N3749" s="1">
        <v>44933</v>
      </c>
      <c r="O3749" s="1">
        <v>44935</v>
      </c>
      <c r="P3749">
        <v>14</v>
      </c>
      <c r="Q3749">
        <v>1</v>
      </c>
      <c r="R3749" t="s">
        <v>63</v>
      </c>
      <c r="S3749">
        <v>4</v>
      </c>
      <c r="T3749">
        <v>0</v>
      </c>
      <c r="U3749">
        <v>2</v>
      </c>
      <c r="V3749">
        <v>154</v>
      </c>
      <c r="W3749" t="s">
        <v>54</v>
      </c>
      <c r="X3749" t="s">
        <v>19262</v>
      </c>
      <c r="Y3749" t="s">
        <v>81</v>
      </c>
      <c r="Z3749" s="1">
        <v>44906</v>
      </c>
      <c r="AA3749" s="2">
        <v>0.73822916666666671</v>
      </c>
      <c r="AB3749" s="2">
        <v>0.95229166666666665</v>
      </c>
      <c r="AC3749" t="s">
        <v>45</v>
      </c>
      <c r="AD3749" t="s">
        <v>44</v>
      </c>
      <c r="AE3749" t="s">
        <v>45</v>
      </c>
      <c r="AF3749">
        <v>77</v>
      </c>
    </row>
    <row r="3750" spans="1:32">
      <c r="A3750">
        <v>5968</v>
      </c>
      <c r="B3750">
        <v>5068</v>
      </c>
      <c r="C3750" t="s">
        <v>75</v>
      </c>
      <c r="D3750" t="s">
        <v>83</v>
      </c>
      <c r="E3750" t="s">
        <v>48</v>
      </c>
      <c r="F3750" t="s">
        <v>19263</v>
      </c>
      <c r="G3750" t="s">
        <v>19264</v>
      </c>
      <c r="H3750" t="s">
        <v>295</v>
      </c>
      <c r="I3750" s="1">
        <v>33641</v>
      </c>
      <c r="J3750" t="s">
        <v>19265</v>
      </c>
      <c r="K3750" t="s">
        <v>19266</v>
      </c>
      <c r="L3750">
        <v>24044</v>
      </c>
      <c r="M3750" t="s">
        <v>295</v>
      </c>
      <c r="N3750" s="1">
        <v>44915</v>
      </c>
      <c r="O3750" s="1">
        <v>44916</v>
      </c>
      <c r="P3750">
        <v>81</v>
      </c>
      <c r="Q3750">
        <v>4</v>
      </c>
      <c r="R3750" t="s">
        <v>40</v>
      </c>
      <c r="S3750">
        <v>4</v>
      </c>
      <c r="T3750">
        <v>2</v>
      </c>
      <c r="U3750">
        <v>1</v>
      </c>
      <c r="V3750">
        <v>231</v>
      </c>
      <c r="W3750" t="s">
        <v>41</v>
      </c>
      <c r="X3750" t="s">
        <v>19267</v>
      </c>
      <c r="Y3750" t="s">
        <v>65</v>
      </c>
      <c r="Z3750" s="1">
        <v>44898</v>
      </c>
      <c r="AA3750" s="2">
        <v>0.96699074074074076</v>
      </c>
      <c r="AB3750" s="2">
        <v>9.0081018518518519E-2</v>
      </c>
      <c r="AC3750" t="s">
        <v>45</v>
      </c>
      <c r="AD3750" t="s">
        <v>45</v>
      </c>
      <c r="AE3750" t="s">
        <v>45</v>
      </c>
      <c r="AF3750">
        <v>231</v>
      </c>
    </row>
    <row r="3751" spans="1:32">
      <c r="A3751">
        <v>5969</v>
      </c>
      <c r="B3751">
        <v>5069</v>
      </c>
      <c r="C3751" t="s">
        <v>1681</v>
      </c>
      <c r="D3751" t="s">
        <v>3343</v>
      </c>
      <c r="E3751" t="s">
        <v>34</v>
      </c>
      <c r="F3751" t="s">
        <v>19268</v>
      </c>
      <c r="G3751" t="s">
        <v>19269</v>
      </c>
      <c r="H3751" t="s">
        <v>201</v>
      </c>
      <c r="I3751" s="1">
        <v>37573</v>
      </c>
      <c r="J3751" t="s">
        <v>19270</v>
      </c>
      <c r="K3751" t="s">
        <v>19271</v>
      </c>
      <c r="L3751">
        <v>72098</v>
      </c>
      <c r="M3751" t="s">
        <v>201</v>
      </c>
      <c r="N3751" s="1">
        <v>44591</v>
      </c>
      <c r="O3751" s="1">
        <v>44592</v>
      </c>
      <c r="P3751">
        <v>40</v>
      </c>
      <c r="Q3751">
        <v>2</v>
      </c>
      <c r="R3751" t="s">
        <v>53</v>
      </c>
      <c r="S3751">
        <v>1</v>
      </c>
      <c r="T3751">
        <v>0</v>
      </c>
      <c r="U3751">
        <v>1</v>
      </c>
      <c r="V3751">
        <v>120</v>
      </c>
      <c r="W3751" t="s">
        <v>41</v>
      </c>
      <c r="X3751" t="s">
        <v>19272</v>
      </c>
      <c r="Y3751" t="s">
        <v>81</v>
      </c>
      <c r="Z3751" s="1">
        <v>44580</v>
      </c>
      <c r="AA3751" s="2">
        <v>0.16907407407407407</v>
      </c>
      <c r="AB3751" s="2">
        <v>0.92045138888888889</v>
      </c>
      <c r="AC3751" t="s">
        <v>44</v>
      </c>
      <c r="AD3751" t="s">
        <v>44</v>
      </c>
      <c r="AE3751" t="s">
        <v>44</v>
      </c>
      <c r="AF3751">
        <v>120</v>
      </c>
    </row>
    <row r="3752" spans="1:32">
      <c r="A3752">
        <v>5971</v>
      </c>
      <c r="B3752">
        <v>5071</v>
      </c>
      <c r="C3752" t="s">
        <v>1732</v>
      </c>
      <c r="D3752" t="s">
        <v>7477</v>
      </c>
      <c r="E3752" t="s">
        <v>34</v>
      </c>
      <c r="F3752" t="s">
        <v>19273</v>
      </c>
      <c r="G3752" t="s">
        <v>19274</v>
      </c>
      <c r="H3752" t="s">
        <v>457</v>
      </c>
      <c r="I3752" s="1">
        <v>34816</v>
      </c>
      <c r="J3752" t="s">
        <v>19275</v>
      </c>
      <c r="K3752" t="s">
        <v>19276</v>
      </c>
      <c r="L3752">
        <v>18345</v>
      </c>
      <c r="M3752" t="s">
        <v>457</v>
      </c>
      <c r="N3752" s="1">
        <v>44617</v>
      </c>
      <c r="O3752" s="1">
        <v>44618</v>
      </c>
      <c r="P3752">
        <v>1</v>
      </c>
      <c r="Q3752">
        <v>1</v>
      </c>
      <c r="R3752" t="s">
        <v>53</v>
      </c>
      <c r="S3752">
        <v>3</v>
      </c>
      <c r="T3752">
        <v>0</v>
      </c>
      <c r="U3752">
        <v>1</v>
      </c>
      <c r="V3752">
        <v>125</v>
      </c>
      <c r="W3752" t="s">
        <v>54</v>
      </c>
      <c r="X3752" t="s">
        <v>19277</v>
      </c>
      <c r="Y3752" t="s">
        <v>6</v>
      </c>
      <c r="Z3752" s="1">
        <v>44605</v>
      </c>
      <c r="AA3752" s="2">
        <v>0.37547453703703698</v>
      </c>
      <c r="AB3752" s="2">
        <v>0.32168981481481479</v>
      </c>
      <c r="AC3752" t="s">
        <v>45</v>
      </c>
      <c r="AD3752" t="s">
        <v>44</v>
      </c>
      <c r="AE3752" t="s">
        <v>45</v>
      </c>
      <c r="AF3752">
        <v>125</v>
      </c>
    </row>
    <row r="3753" spans="1:32">
      <c r="A3753">
        <v>5972</v>
      </c>
      <c r="B3753">
        <v>5072</v>
      </c>
      <c r="C3753" t="s">
        <v>197</v>
      </c>
      <c r="D3753" t="s">
        <v>696</v>
      </c>
      <c r="E3753" t="s">
        <v>48</v>
      </c>
      <c r="F3753" t="s">
        <v>19278</v>
      </c>
      <c r="G3753" t="s">
        <v>19279</v>
      </c>
      <c r="H3753" t="s">
        <v>171</v>
      </c>
      <c r="I3753" s="1">
        <v>15897</v>
      </c>
      <c r="J3753" t="s">
        <v>19280</v>
      </c>
      <c r="K3753" t="s">
        <v>19281</v>
      </c>
      <c r="L3753">
        <v>44652</v>
      </c>
      <c r="M3753" t="s">
        <v>171</v>
      </c>
      <c r="N3753" s="1">
        <v>44665</v>
      </c>
      <c r="O3753" s="1">
        <v>44667</v>
      </c>
      <c r="P3753">
        <v>91</v>
      </c>
      <c r="Q3753">
        <v>4</v>
      </c>
      <c r="R3753" t="s">
        <v>53</v>
      </c>
      <c r="S3753">
        <v>3</v>
      </c>
      <c r="T3753">
        <v>0</v>
      </c>
      <c r="U3753">
        <v>2</v>
      </c>
      <c r="V3753">
        <v>272</v>
      </c>
      <c r="W3753" t="s">
        <v>54</v>
      </c>
      <c r="X3753" t="s">
        <v>19282</v>
      </c>
      <c r="Y3753" t="s">
        <v>43</v>
      </c>
      <c r="Z3753" s="1">
        <v>44655</v>
      </c>
      <c r="AA3753" s="2">
        <v>0.27188657407407407</v>
      </c>
      <c r="AB3753" s="2">
        <v>1.8171296296296297E-2</v>
      </c>
      <c r="AC3753" t="s">
        <v>45</v>
      </c>
      <c r="AD3753" t="s">
        <v>44</v>
      </c>
      <c r="AE3753" t="s">
        <v>45</v>
      </c>
      <c r="AF3753">
        <v>136</v>
      </c>
    </row>
    <row r="3754" spans="1:32">
      <c r="A3754">
        <v>5974</v>
      </c>
      <c r="B3754">
        <v>5074</v>
      </c>
      <c r="C3754" t="s">
        <v>602</v>
      </c>
      <c r="D3754" t="s">
        <v>584</v>
      </c>
      <c r="E3754" t="s">
        <v>34</v>
      </c>
      <c r="F3754" t="s">
        <v>19283</v>
      </c>
      <c r="G3754" t="s">
        <v>19284</v>
      </c>
      <c r="H3754" t="s">
        <v>60</v>
      </c>
      <c r="I3754" s="1">
        <v>34802</v>
      </c>
      <c r="J3754" t="s">
        <v>19285</v>
      </c>
      <c r="K3754" t="s">
        <v>19286</v>
      </c>
      <c r="L3754">
        <v>10120</v>
      </c>
      <c r="M3754" t="s">
        <v>60</v>
      </c>
      <c r="N3754" s="1">
        <v>44808</v>
      </c>
      <c r="O3754" s="1">
        <v>44810</v>
      </c>
      <c r="P3754">
        <v>63</v>
      </c>
      <c r="Q3754">
        <v>3</v>
      </c>
      <c r="R3754" t="s">
        <v>40</v>
      </c>
      <c r="S3754">
        <v>3</v>
      </c>
      <c r="T3754">
        <v>0</v>
      </c>
      <c r="U3754">
        <v>2</v>
      </c>
      <c r="V3754">
        <v>438</v>
      </c>
      <c r="W3754" t="s">
        <v>41</v>
      </c>
      <c r="X3754" t="s">
        <v>19287</v>
      </c>
      <c r="Y3754" t="s">
        <v>65</v>
      </c>
      <c r="Z3754" s="1">
        <v>44787</v>
      </c>
      <c r="AA3754" s="2">
        <v>3.2499999999999994E-2</v>
      </c>
      <c r="AB3754" s="2">
        <v>0.39451388888888889</v>
      </c>
      <c r="AC3754" t="s">
        <v>45</v>
      </c>
      <c r="AD3754" t="s">
        <v>45</v>
      </c>
      <c r="AE3754" t="s">
        <v>45</v>
      </c>
      <c r="AF3754">
        <v>219</v>
      </c>
    </row>
    <row r="3755" spans="1:32">
      <c r="A3755">
        <v>5977</v>
      </c>
      <c r="B3755">
        <v>5077</v>
      </c>
      <c r="C3755" t="s">
        <v>469</v>
      </c>
      <c r="D3755" t="s">
        <v>8946</v>
      </c>
      <c r="E3755" t="s">
        <v>34</v>
      </c>
      <c r="F3755" t="s">
        <v>19288</v>
      </c>
      <c r="G3755" t="s">
        <v>19289</v>
      </c>
      <c r="H3755" t="s">
        <v>86</v>
      </c>
      <c r="I3755" s="1">
        <v>33557</v>
      </c>
      <c r="J3755" t="s">
        <v>19290</v>
      </c>
      <c r="K3755" t="s">
        <v>19291</v>
      </c>
      <c r="L3755">
        <v>33544</v>
      </c>
      <c r="M3755" t="s">
        <v>86</v>
      </c>
      <c r="N3755" s="1">
        <v>44936</v>
      </c>
      <c r="O3755" s="1">
        <v>44940</v>
      </c>
      <c r="P3755">
        <v>11</v>
      </c>
      <c r="Q3755">
        <v>1</v>
      </c>
      <c r="R3755" t="s">
        <v>63</v>
      </c>
      <c r="S3755">
        <v>2</v>
      </c>
      <c r="T3755">
        <v>0</v>
      </c>
      <c r="U3755">
        <v>4</v>
      </c>
      <c r="V3755">
        <v>240</v>
      </c>
      <c r="W3755" t="s">
        <v>54</v>
      </c>
      <c r="X3755" t="s">
        <v>19292</v>
      </c>
      <c r="Y3755" t="s">
        <v>6</v>
      </c>
      <c r="Z3755" s="1">
        <v>44923</v>
      </c>
      <c r="AA3755" s="2">
        <v>0.85688657407407398</v>
      </c>
      <c r="AB3755" s="2">
        <v>0.17574074074074075</v>
      </c>
      <c r="AC3755" t="s">
        <v>45</v>
      </c>
      <c r="AD3755" t="s">
        <v>45</v>
      </c>
      <c r="AE3755" t="s">
        <v>44</v>
      </c>
      <c r="AF3755">
        <v>60</v>
      </c>
    </row>
    <row r="3756" spans="1:32">
      <c r="A3756">
        <v>5978</v>
      </c>
      <c r="B3756">
        <v>5078</v>
      </c>
      <c r="C3756" t="s">
        <v>3783</v>
      </c>
      <c r="D3756" t="s">
        <v>696</v>
      </c>
      <c r="E3756" t="s">
        <v>48</v>
      </c>
      <c r="F3756" t="s">
        <v>19293</v>
      </c>
      <c r="G3756">
        <f>1-220-396-7499</f>
        <v>-8114</v>
      </c>
      <c r="H3756" t="s">
        <v>37</v>
      </c>
      <c r="I3756" s="1">
        <v>37743</v>
      </c>
      <c r="J3756" t="s">
        <v>19294</v>
      </c>
      <c r="K3756" t="s">
        <v>19295</v>
      </c>
      <c r="L3756">
        <v>97123</v>
      </c>
      <c r="M3756" t="s">
        <v>37</v>
      </c>
      <c r="N3756" s="1">
        <v>44636</v>
      </c>
      <c r="O3756" s="1">
        <v>44641</v>
      </c>
      <c r="P3756">
        <v>15</v>
      </c>
      <c r="Q3756">
        <v>1</v>
      </c>
      <c r="R3756" t="s">
        <v>40</v>
      </c>
      <c r="S3756">
        <v>2</v>
      </c>
      <c r="T3756">
        <v>1</v>
      </c>
      <c r="U3756">
        <v>5</v>
      </c>
      <c r="V3756">
        <v>1050</v>
      </c>
      <c r="W3756" t="s">
        <v>41</v>
      </c>
      <c r="X3756" t="s">
        <v>19296</v>
      </c>
      <c r="Y3756" t="s">
        <v>43</v>
      </c>
      <c r="Z3756" s="1">
        <v>44630</v>
      </c>
      <c r="AA3756" s="2">
        <v>0.38969907407407406</v>
      </c>
      <c r="AB3756" s="2">
        <v>0.25031249999999999</v>
      </c>
      <c r="AC3756" t="s">
        <v>44</v>
      </c>
      <c r="AD3756" t="s">
        <v>44</v>
      </c>
      <c r="AE3756" t="s">
        <v>44</v>
      </c>
      <c r="AF3756">
        <v>210</v>
      </c>
    </row>
    <row r="3757" spans="1:32">
      <c r="A3757">
        <v>5979</v>
      </c>
      <c r="B3757">
        <v>5079</v>
      </c>
      <c r="C3757" t="s">
        <v>112</v>
      </c>
      <c r="D3757" t="s">
        <v>4275</v>
      </c>
      <c r="E3757" t="s">
        <v>48</v>
      </c>
      <c r="F3757" t="s">
        <v>19297</v>
      </c>
      <c r="G3757" t="s">
        <v>19298</v>
      </c>
      <c r="H3757" t="s">
        <v>129</v>
      </c>
      <c r="I3757" s="1">
        <v>25833</v>
      </c>
      <c r="J3757" t="s">
        <v>19299</v>
      </c>
      <c r="K3757" t="s">
        <v>19300</v>
      </c>
      <c r="L3757">
        <v>78413</v>
      </c>
      <c r="M3757" t="s">
        <v>129</v>
      </c>
      <c r="N3757" s="1">
        <v>44735</v>
      </c>
      <c r="O3757" s="1">
        <v>44737</v>
      </c>
      <c r="P3757">
        <v>87</v>
      </c>
      <c r="Q3757">
        <v>4</v>
      </c>
      <c r="R3757" t="s">
        <v>40</v>
      </c>
      <c r="S3757">
        <v>2</v>
      </c>
      <c r="T3757">
        <v>1</v>
      </c>
      <c r="U3757">
        <v>2</v>
      </c>
      <c r="V3757">
        <v>404</v>
      </c>
      <c r="W3757" t="s">
        <v>54</v>
      </c>
      <c r="X3757" t="s">
        <v>19301</v>
      </c>
      <c r="Y3757" t="s">
        <v>6</v>
      </c>
      <c r="Z3757" s="1">
        <v>44701</v>
      </c>
      <c r="AA3757" s="2">
        <v>6.5763888888888886E-2</v>
      </c>
      <c r="AB3757" s="2">
        <v>0.46673611111111107</v>
      </c>
      <c r="AC3757" t="s">
        <v>44</v>
      </c>
      <c r="AD3757" t="s">
        <v>44</v>
      </c>
      <c r="AE3757" t="s">
        <v>45</v>
      </c>
      <c r="AF3757">
        <v>202</v>
      </c>
    </row>
    <row r="3758" spans="1:32">
      <c r="A3758">
        <v>5980</v>
      </c>
      <c r="B3758">
        <v>5080</v>
      </c>
      <c r="C3758" t="s">
        <v>1044</v>
      </c>
      <c r="D3758" t="s">
        <v>19302</v>
      </c>
      <c r="E3758" t="s">
        <v>48</v>
      </c>
      <c r="F3758" t="s">
        <v>19303</v>
      </c>
      <c r="G3758" t="s">
        <v>19304</v>
      </c>
      <c r="H3758" t="s">
        <v>77</v>
      </c>
      <c r="I3758" s="1">
        <v>29337</v>
      </c>
      <c r="J3758" t="s">
        <v>19305</v>
      </c>
      <c r="K3758" t="s">
        <v>19306</v>
      </c>
      <c r="L3758">
        <v>43152</v>
      </c>
      <c r="M3758" t="s">
        <v>77</v>
      </c>
      <c r="N3758" s="1">
        <v>44794</v>
      </c>
      <c r="O3758" s="1">
        <v>44796</v>
      </c>
      <c r="P3758">
        <v>62</v>
      </c>
      <c r="Q3758">
        <v>3</v>
      </c>
      <c r="R3758" t="s">
        <v>63</v>
      </c>
      <c r="S3758">
        <v>3</v>
      </c>
      <c r="T3758">
        <v>1</v>
      </c>
      <c r="U3758">
        <v>2</v>
      </c>
      <c r="V3758">
        <v>152</v>
      </c>
      <c r="W3758" t="s">
        <v>54</v>
      </c>
      <c r="X3758" t="s">
        <v>19307</v>
      </c>
      <c r="Y3758" t="s">
        <v>65</v>
      </c>
      <c r="Z3758" s="1">
        <v>44779</v>
      </c>
      <c r="AA3758" s="2">
        <v>0.28773148148148148</v>
      </c>
      <c r="AB3758" s="2">
        <v>0.53263888888888888</v>
      </c>
      <c r="AC3758" t="s">
        <v>44</v>
      </c>
      <c r="AD3758" t="s">
        <v>45</v>
      </c>
      <c r="AE3758" t="s">
        <v>45</v>
      </c>
      <c r="AF3758">
        <v>76</v>
      </c>
    </row>
    <row r="3759" spans="1:32">
      <c r="A3759">
        <v>5982</v>
      </c>
      <c r="B3759">
        <v>5082</v>
      </c>
      <c r="C3759" t="s">
        <v>590</v>
      </c>
      <c r="D3759" t="s">
        <v>6501</v>
      </c>
      <c r="E3759" t="s">
        <v>48</v>
      </c>
      <c r="F3759" t="s">
        <v>19308</v>
      </c>
      <c r="G3759">
        <v>8585904823</v>
      </c>
      <c r="H3759" t="s">
        <v>530</v>
      </c>
      <c r="I3759" s="1">
        <v>36840</v>
      </c>
      <c r="J3759" t="s">
        <v>19309</v>
      </c>
      <c r="K3759" t="s">
        <v>19310</v>
      </c>
      <c r="L3759">
        <v>58520</v>
      </c>
      <c r="M3759" t="s">
        <v>530</v>
      </c>
      <c r="N3759" s="1">
        <v>44840</v>
      </c>
      <c r="O3759" s="1">
        <v>44845</v>
      </c>
      <c r="P3759">
        <v>48</v>
      </c>
      <c r="Q3759">
        <v>2</v>
      </c>
      <c r="R3759" t="s">
        <v>40</v>
      </c>
      <c r="S3759">
        <v>1</v>
      </c>
      <c r="T3759">
        <v>0</v>
      </c>
      <c r="U3759">
        <v>5</v>
      </c>
      <c r="V3759">
        <v>1105</v>
      </c>
      <c r="W3759" t="s">
        <v>54</v>
      </c>
      <c r="X3759" t="s">
        <v>19311</v>
      </c>
      <c r="Y3759" t="s">
        <v>43</v>
      </c>
      <c r="Z3759" s="1">
        <v>44804</v>
      </c>
      <c r="AA3759" s="2">
        <v>0.40506944444444443</v>
      </c>
      <c r="AB3759" s="2">
        <v>0.91188657407407403</v>
      </c>
      <c r="AC3759" t="s">
        <v>45</v>
      </c>
      <c r="AD3759" t="s">
        <v>44</v>
      </c>
      <c r="AE3759" t="s">
        <v>45</v>
      </c>
      <c r="AF3759">
        <v>221</v>
      </c>
    </row>
    <row r="3760" spans="1:32">
      <c r="A3760">
        <v>5984</v>
      </c>
      <c r="B3760">
        <v>5084</v>
      </c>
      <c r="C3760" t="s">
        <v>305</v>
      </c>
      <c r="D3760" t="s">
        <v>3088</v>
      </c>
      <c r="E3760" t="s">
        <v>34</v>
      </c>
      <c r="F3760" t="s">
        <v>19312</v>
      </c>
      <c r="G3760" t="s">
        <v>19313</v>
      </c>
      <c r="H3760" t="s">
        <v>122</v>
      </c>
      <c r="I3760" s="1">
        <v>27370</v>
      </c>
      <c r="J3760" t="s">
        <v>19314</v>
      </c>
      <c r="K3760" t="s">
        <v>19109</v>
      </c>
      <c r="L3760">
        <v>23392</v>
      </c>
      <c r="M3760" t="s">
        <v>122</v>
      </c>
      <c r="N3760" s="1">
        <v>44737</v>
      </c>
      <c r="O3760" s="1">
        <v>44738</v>
      </c>
      <c r="P3760">
        <v>34</v>
      </c>
      <c r="Q3760">
        <v>2</v>
      </c>
      <c r="R3760" t="s">
        <v>53</v>
      </c>
      <c r="S3760">
        <v>3</v>
      </c>
      <c r="T3760">
        <v>1</v>
      </c>
      <c r="U3760">
        <v>1</v>
      </c>
      <c r="V3760">
        <v>135</v>
      </c>
      <c r="W3760" t="s">
        <v>54</v>
      </c>
      <c r="X3760" t="s">
        <v>19315</v>
      </c>
      <c r="Y3760" t="s">
        <v>43</v>
      </c>
      <c r="Z3760" s="1">
        <v>44711</v>
      </c>
      <c r="AA3760" s="2">
        <v>9.3530092592592595E-2</v>
      </c>
      <c r="AB3760" s="2">
        <v>0.97531249999999992</v>
      </c>
      <c r="AC3760" t="s">
        <v>45</v>
      </c>
      <c r="AD3760" t="s">
        <v>45</v>
      </c>
      <c r="AE3760" t="s">
        <v>44</v>
      </c>
      <c r="AF3760">
        <v>135</v>
      </c>
    </row>
    <row r="3761" spans="1:32">
      <c r="A3761">
        <v>5985</v>
      </c>
      <c r="B3761">
        <v>5085</v>
      </c>
      <c r="C3761" t="s">
        <v>8553</v>
      </c>
      <c r="D3761" t="s">
        <v>5138</v>
      </c>
      <c r="E3761" t="s">
        <v>48</v>
      </c>
      <c r="F3761" t="s">
        <v>19316</v>
      </c>
      <c r="G3761" t="s">
        <v>19317</v>
      </c>
      <c r="H3761" t="s">
        <v>37</v>
      </c>
      <c r="I3761" s="1">
        <v>33923</v>
      </c>
      <c r="J3761" t="s">
        <v>19318</v>
      </c>
      <c r="K3761" t="s">
        <v>19319</v>
      </c>
      <c r="L3761">
        <v>94257</v>
      </c>
      <c r="M3761" t="s">
        <v>37</v>
      </c>
      <c r="N3761" s="1">
        <v>44736</v>
      </c>
      <c r="O3761" s="1">
        <v>44738</v>
      </c>
      <c r="P3761">
        <v>97</v>
      </c>
      <c r="Q3761">
        <v>4</v>
      </c>
      <c r="R3761" t="s">
        <v>53</v>
      </c>
      <c r="S3761">
        <v>1</v>
      </c>
      <c r="T3761">
        <v>2</v>
      </c>
      <c r="U3761">
        <v>2</v>
      </c>
      <c r="V3761">
        <v>272</v>
      </c>
      <c r="W3761" t="s">
        <v>41</v>
      </c>
      <c r="X3761" t="s">
        <v>19320</v>
      </c>
      <c r="Y3761" t="s">
        <v>6</v>
      </c>
      <c r="Z3761" s="1">
        <v>44720</v>
      </c>
      <c r="AA3761" s="2">
        <v>0.24096064814814813</v>
      </c>
      <c r="AB3761" s="2">
        <v>0.40745370370370365</v>
      </c>
      <c r="AC3761" t="s">
        <v>44</v>
      </c>
      <c r="AD3761" t="s">
        <v>45</v>
      </c>
      <c r="AE3761" t="s">
        <v>45</v>
      </c>
      <c r="AF3761">
        <v>136</v>
      </c>
    </row>
    <row r="3762" spans="1:32">
      <c r="A3762">
        <v>5987</v>
      </c>
      <c r="B3762">
        <v>5087</v>
      </c>
      <c r="C3762" t="s">
        <v>229</v>
      </c>
      <c r="D3762" t="s">
        <v>2605</v>
      </c>
      <c r="E3762" t="s">
        <v>34</v>
      </c>
      <c r="F3762" t="s">
        <v>19321</v>
      </c>
      <c r="G3762">
        <f>1-991-349-690</f>
        <v>-2029</v>
      </c>
      <c r="H3762" t="s">
        <v>692</v>
      </c>
      <c r="I3762" s="1">
        <v>20001</v>
      </c>
      <c r="J3762" t="s">
        <v>19322</v>
      </c>
      <c r="K3762" t="s">
        <v>12474</v>
      </c>
      <c r="L3762">
        <v>79461</v>
      </c>
      <c r="M3762" t="s">
        <v>692</v>
      </c>
      <c r="N3762" s="1">
        <v>44815</v>
      </c>
      <c r="O3762" s="1">
        <v>44820</v>
      </c>
      <c r="P3762">
        <v>16</v>
      </c>
      <c r="Q3762">
        <v>1</v>
      </c>
      <c r="R3762" t="s">
        <v>53</v>
      </c>
      <c r="S3762">
        <v>3</v>
      </c>
      <c r="T3762">
        <v>1</v>
      </c>
      <c r="U3762">
        <v>5</v>
      </c>
      <c r="V3762">
        <v>740</v>
      </c>
      <c r="W3762" t="s">
        <v>54</v>
      </c>
      <c r="X3762" t="s">
        <v>19323</v>
      </c>
      <c r="Y3762" t="s">
        <v>65</v>
      </c>
      <c r="Z3762" s="1">
        <v>44797</v>
      </c>
      <c r="AA3762" s="2">
        <v>0.99493055555555554</v>
      </c>
      <c r="AB3762" s="2">
        <v>0.30912037037037038</v>
      </c>
      <c r="AC3762" t="s">
        <v>45</v>
      </c>
      <c r="AD3762" t="s">
        <v>45</v>
      </c>
      <c r="AE3762" t="s">
        <v>44</v>
      </c>
      <c r="AF3762">
        <v>148</v>
      </c>
    </row>
    <row r="3763" spans="1:32">
      <c r="A3763">
        <v>5988</v>
      </c>
      <c r="B3763">
        <v>5088</v>
      </c>
      <c r="C3763" t="s">
        <v>2481</v>
      </c>
      <c r="D3763" t="s">
        <v>1028</v>
      </c>
      <c r="E3763" t="s">
        <v>34</v>
      </c>
      <c r="F3763" t="s">
        <v>19324</v>
      </c>
      <c r="G3763" t="s">
        <v>19325</v>
      </c>
      <c r="H3763" t="s">
        <v>217</v>
      </c>
      <c r="I3763" s="1">
        <v>19782</v>
      </c>
      <c r="J3763" t="s">
        <v>19326</v>
      </c>
      <c r="K3763" t="s">
        <v>19327</v>
      </c>
      <c r="L3763">
        <v>96276</v>
      </c>
      <c r="M3763" t="s">
        <v>217</v>
      </c>
      <c r="N3763" s="1">
        <v>44758</v>
      </c>
      <c r="O3763" s="1">
        <v>44763</v>
      </c>
      <c r="P3763">
        <v>25</v>
      </c>
      <c r="Q3763">
        <v>1</v>
      </c>
      <c r="R3763" t="s">
        <v>53</v>
      </c>
      <c r="S3763">
        <v>2</v>
      </c>
      <c r="T3763">
        <v>2</v>
      </c>
      <c r="U3763">
        <v>5</v>
      </c>
      <c r="V3763">
        <v>610</v>
      </c>
      <c r="W3763" t="s">
        <v>54</v>
      </c>
      <c r="X3763" t="s">
        <v>19328</v>
      </c>
      <c r="Y3763" t="s">
        <v>81</v>
      </c>
      <c r="Z3763" s="1">
        <v>44740</v>
      </c>
      <c r="AA3763" s="2">
        <v>0.60305555555555557</v>
      </c>
      <c r="AB3763" s="2">
        <v>0.43791666666666668</v>
      </c>
      <c r="AC3763" t="s">
        <v>44</v>
      </c>
      <c r="AD3763" t="s">
        <v>45</v>
      </c>
      <c r="AE3763" t="s">
        <v>45</v>
      </c>
      <c r="AF3763">
        <v>122</v>
      </c>
    </row>
    <row r="3764" spans="1:32">
      <c r="A3764">
        <v>5989</v>
      </c>
      <c r="B3764">
        <v>5089</v>
      </c>
      <c r="C3764" t="s">
        <v>19329</v>
      </c>
      <c r="D3764" t="s">
        <v>8800</v>
      </c>
      <c r="E3764" t="s">
        <v>34</v>
      </c>
      <c r="F3764" t="s">
        <v>19330</v>
      </c>
      <c r="G3764" t="s">
        <v>19331</v>
      </c>
      <c r="H3764" t="s">
        <v>280</v>
      </c>
      <c r="I3764" s="1">
        <v>19011</v>
      </c>
      <c r="J3764" t="s">
        <v>19332</v>
      </c>
      <c r="K3764" t="s">
        <v>2947</v>
      </c>
      <c r="L3764">
        <v>26799</v>
      </c>
      <c r="M3764" t="s">
        <v>280</v>
      </c>
      <c r="N3764" s="1">
        <v>44611</v>
      </c>
      <c r="O3764" s="1">
        <v>44612</v>
      </c>
      <c r="P3764">
        <v>59</v>
      </c>
      <c r="Q3764">
        <v>3</v>
      </c>
      <c r="R3764" t="s">
        <v>63</v>
      </c>
      <c r="S3764">
        <v>4</v>
      </c>
      <c r="T3764">
        <v>1</v>
      </c>
      <c r="U3764">
        <v>1</v>
      </c>
      <c r="V3764">
        <v>70</v>
      </c>
      <c r="W3764" t="s">
        <v>54</v>
      </c>
      <c r="X3764" t="s">
        <v>19333</v>
      </c>
      <c r="Y3764" t="s">
        <v>81</v>
      </c>
      <c r="Z3764" s="1">
        <v>44597</v>
      </c>
      <c r="AA3764" s="2">
        <v>0.30857638888888889</v>
      </c>
      <c r="AB3764" s="2">
        <v>0.19385416666666666</v>
      </c>
      <c r="AC3764" t="s">
        <v>45</v>
      </c>
      <c r="AD3764" t="s">
        <v>44</v>
      </c>
      <c r="AE3764" t="s">
        <v>45</v>
      </c>
      <c r="AF3764">
        <v>70</v>
      </c>
    </row>
    <row r="3765" spans="1:32">
      <c r="A3765">
        <v>5991</v>
      </c>
      <c r="B3765">
        <v>5091</v>
      </c>
      <c r="C3765" t="s">
        <v>326</v>
      </c>
      <c r="D3765" t="s">
        <v>11142</v>
      </c>
      <c r="E3765" t="s">
        <v>34</v>
      </c>
      <c r="F3765" t="s">
        <v>19334</v>
      </c>
      <c r="G3765" t="s">
        <v>19335</v>
      </c>
      <c r="H3765" t="s">
        <v>129</v>
      </c>
      <c r="I3765" s="1">
        <v>37411</v>
      </c>
      <c r="J3765" t="s">
        <v>19336</v>
      </c>
      <c r="K3765" t="s">
        <v>13533</v>
      </c>
      <c r="L3765">
        <v>12415</v>
      </c>
      <c r="M3765" t="s">
        <v>129</v>
      </c>
      <c r="N3765" s="1">
        <v>44869</v>
      </c>
      <c r="O3765" s="1">
        <v>44872</v>
      </c>
      <c r="P3765">
        <v>61</v>
      </c>
      <c r="Q3765">
        <v>3</v>
      </c>
      <c r="R3765" t="s">
        <v>53</v>
      </c>
      <c r="S3765">
        <v>1</v>
      </c>
      <c r="T3765">
        <v>0</v>
      </c>
      <c r="U3765">
        <v>3</v>
      </c>
      <c r="V3765">
        <v>405</v>
      </c>
      <c r="W3765" t="s">
        <v>41</v>
      </c>
      <c r="X3765" t="s">
        <v>19337</v>
      </c>
      <c r="Y3765" t="s">
        <v>81</v>
      </c>
      <c r="Z3765" s="1">
        <v>44859</v>
      </c>
      <c r="AA3765" s="2">
        <v>0.18957175925925926</v>
      </c>
      <c r="AB3765" s="2">
        <v>0.12616898148148148</v>
      </c>
      <c r="AC3765" t="s">
        <v>44</v>
      </c>
      <c r="AD3765" t="s">
        <v>44</v>
      </c>
      <c r="AE3765" t="s">
        <v>44</v>
      </c>
      <c r="AF3765">
        <v>135</v>
      </c>
    </row>
    <row r="3766" spans="1:32">
      <c r="A3766">
        <v>5992</v>
      </c>
      <c r="B3766">
        <v>5092</v>
      </c>
      <c r="C3766" t="s">
        <v>371</v>
      </c>
      <c r="D3766" t="s">
        <v>8220</v>
      </c>
      <c r="E3766" t="s">
        <v>48</v>
      </c>
      <c r="F3766" t="s">
        <v>19338</v>
      </c>
      <c r="G3766" t="s">
        <v>19339</v>
      </c>
      <c r="H3766" t="s">
        <v>122</v>
      </c>
      <c r="I3766" s="1">
        <v>24118</v>
      </c>
      <c r="J3766" t="s">
        <v>19340</v>
      </c>
      <c r="K3766" t="s">
        <v>19341</v>
      </c>
      <c r="L3766">
        <v>49549</v>
      </c>
      <c r="M3766" t="s">
        <v>122</v>
      </c>
      <c r="N3766" s="1">
        <v>44790</v>
      </c>
      <c r="O3766" s="1">
        <v>44792</v>
      </c>
      <c r="P3766">
        <v>88</v>
      </c>
      <c r="Q3766">
        <v>4</v>
      </c>
      <c r="R3766" t="s">
        <v>53</v>
      </c>
      <c r="S3766">
        <v>1</v>
      </c>
      <c r="T3766">
        <v>1</v>
      </c>
      <c r="U3766">
        <v>2</v>
      </c>
      <c r="V3766">
        <v>298</v>
      </c>
      <c r="W3766" t="s">
        <v>41</v>
      </c>
      <c r="X3766" t="s">
        <v>19342</v>
      </c>
      <c r="Y3766" t="s">
        <v>6</v>
      </c>
      <c r="Z3766" s="1">
        <v>44754</v>
      </c>
      <c r="AA3766" s="2">
        <v>0.77701388888888889</v>
      </c>
      <c r="AB3766" s="2">
        <v>5.3819444444444453E-3</v>
      </c>
      <c r="AC3766" t="s">
        <v>45</v>
      </c>
      <c r="AD3766" t="s">
        <v>45</v>
      </c>
      <c r="AE3766" t="s">
        <v>45</v>
      </c>
      <c r="AF3766">
        <v>149</v>
      </c>
    </row>
    <row r="3767" spans="1:32">
      <c r="A3767">
        <v>5993</v>
      </c>
      <c r="B3767">
        <v>5093</v>
      </c>
      <c r="C3767" t="s">
        <v>197</v>
      </c>
      <c r="D3767" t="s">
        <v>2076</v>
      </c>
      <c r="E3767" t="s">
        <v>48</v>
      </c>
      <c r="F3767" t="s">
        <v>19343</v>
      </c>
      <c r="G3767" t="s">
        <v>19344</v>
      </c>
      <c r="H3767" t="s">
        <v>295</v>
      </c>
      <c r="I3767" s="1">
        <v>19162</v>
      </c>
      <c r="J3767" t="s">
        <v>19345</v>
      </c>
      <c r="K3767" t="s">
        <v>19346</v>
      </c>
      <c r="L3767">
        <v>68667</v>
      </c>
      <c r="M3767" t="s">
        <v>295</v>
      </c>
      <c r="N3767" s="1">
        <v>44745</v>
      </c>
      <c r="O3767" s="1">
        <v>44747</v>
      </c>
      <c r="P3767">
        <v>7</v>
      </c>
      <c r="Q3767">
        <v>1</v>
      </c>
      <c r="R3767" t="s">
        <v>53</v>
      </c>
      <c r="S3767">
        <v>3</v>
      </c>
      <c r="T3767">
        <v>1</v>
      </c>
      <c r="U3767">
        <v>2</v>
      </c>
      <c r="V3767">
        <v>262</v>
      </c>
      <c r="W3767" t="s">
        <v>54</v>
      </c>
      <c r="X3767" t="s">
        <v>19347</v>
      </c>
      <c r="Y3767" t="s">
        <v>6</v>
      </c>
      <c r="Z3767" s="1">
        <v>44725</v>
      </c>
      <c r="AA3767" s="2">
        <v>0.22487268518518519</v>
      </c>
      <c r="AB3767" s="2">
        <v>0.23090277777777779</v>
      </c>
      <c r="AC3767" t="s">
        <v>45</v>
      </c>
      <c r="AD3767" t="s">
        <v>44</v>
      </c>
      <c r="AE3767" t="s">
        <v>44</v>
      </c>
      <c r="AF3767">
        <v>131</v>
      </c>
    </row>
    <row r="3768" spans="1:32">
      <c r="A3768">
        <v>5994</v>
      </c>
      <c r="B3768">
        <v>5094</v>
      </c>
      <c r="C3768" t="s">
        <v>13275</v>
      </c>
      <c r="D3768" t="s">
        <v>829</v>
      </c>
      <c r="E3768" t="s">
        <v>48</v>
      </c>
      <c r="F3768" t="s">
        <v>19348</v>
      </c>
      <c r="G3768" t="s">
        <v>19349</v>
      </c>
      <c r="H3768" t="s">
        <v>60</v>
      </c>
      <c r="I3768" s="1">
        <v>20618</v>
      </c>
      <c r="J3768" t="s">
        <v>19350</v>
      </c>
      <c r="K3768" t="s">
        <v>19351</v>
      </c>
      <c r="L3768">
        <v>26303</v>
      </c>
      <c r="M3768" t="s">
        <v>60</v>
      </c>
      <c r="N3768" s="1">
        <v>44865</v>
      </c>
      <c r="O3768" s="1">
        <v>44870</v>
      </c>
      <c r="P3768">
        <v>32</v>
      </c>
      <c r="Q3768">
        <v>2</v>
      </c>
      <c r="R3768" t="s">
        <v>63</v>
      </c>
      <c r="S3768">
        <v>2</v>
      </c>
      <c r="T3768">
        <v>1</v>
      </c>
      <c r="U3768">
        <v>5</v>
      </c>
      <c r="V3768">
        <v>430</v>
      </c>
      <c r="W3768" t="s">
        <v>41</v>
      </c>
      <c r="X3768" t="s">
        <v>19352</v>
      </c>
      <c r="Y3768" t="s">
        <v>43</v>
      </c>
      <c r="Z3768" s="1">
        <v>44843</v>
      </c>
      <c r="AA3768" s="2">
        <v>0.74074074074074081</v>
      </c>
      <c r="AB3768" s="2">
        <v>0.5013657407407407</v>
      </c>
      <c r="AC3768" t="s">
        <v>45</v>
      </c>
      <c r="AD3768" t="s">
        <v>44</v>
      </c>
      <c r="AE3768" t="s">
        <v>45</v>
      </c>
      <c r="AF3768">
        <v>86</v>
      </c>
    </row>
    <row r="3769" spans="1:32">
      <c r="A3769">
        <v>5995</v>
      </c>
      <c r="B3769">
        <v>5095</v>
      </c>
      <c r="C3769" t="s">
        <v>1527</v>
      </c>
      <c r="D3769" t="s">
        <v>83</v>
      </c>
      <c r="E3769" t="s">
        <v>48</v>
      </c>
      <c r="F3769" t="s">
        <v>19353</v>
      </c>
      <c r="G3769" t="s">
        <v>19354</v>
      </c>
      <c r="H3769" t="s">
        <v>330</v>
      </c>
      <c r="I3769" s="1">
        <v>18685</v>
      </c>
      <c r="J3769" t="s">
        <v>19355</v>
      </c>
      <c r="K3769" t="s">
        <v>19356</v>
      </c>
      <c r="L3769">
        <v>30947</v>
      </c>
      <c r="M3769" t="s">
        <v>330</v>
      </c>
      <c r="N3769" s="1">
        <v>44835</v>
      </c>
      <c r="O3769" s="1">
        <v>44838</v>
      </c>
      <c r="P3769">
        <v>85</v>
      </c>
      <c r="Q3769">
        <v>4</v>
      </c>
      <c r="R3769" t="s">
        <v>53</v>
      </c>
      <c r="S3769">
        <v>4</v>
      </c>
      <c r="T3769">
        <v>0</v>
      </c>
      <c r="U3769">
        <v>3</v>
      </c>
      <c r="V3769">
        <v>414</v>
      </c>
      <c r="W3769" t="s">
        <v>54</v>
      </c>
      <c r="X3769" t="s">
        <v>19357</v>
      </c>
      <c r="Y3769" t="s">
        <v>81</v>
      </c>
      <c r="Z3769" s="1">
        <v>44805</v>
      </c>
      <c r="AA3769" s="2">
        <v>0.35327546296296292</v>
      </c>
      <c r="AB3769" s="2">
        <v>0.57160879629629624</v>
      </c>
      <c r="AC3769" t="s">
        <v>45</v>
      </c>
      <c r="AD3769" t="s">
        <v>44</v>
      </c>
      <c r="AE3769" t="s">
        <v>44</v>
      </c>
      <c r="AF3769">
        <v>138</v>
      </c>
    </row>
    <row r="3770" spans="1:32">
      <c r="A3770">
        <v>5996</v>
      </c>
      <c r="B3770">
        <v>5096</v>
      </c>
      <c r="C3770" t="s">
        <v>1015</v>
      </c>
      <c r="D3770" t="s">
        <v>5703</v>
      </c>
      <c r="E3770" t="s">
        <v>48</v>
      </c>
      <c r="F3770" t="s">
        <v>19358</v>
      </c>
      <c r="G3770" t="s">
        <v>19359</v>
      </c>
      <c r="H3770" t="s">
        <v>122</v>
      </c>
      <c r="I3770" s="1">
        <v>25532</v>
      </c>
      <c r="J3770" t="s">
        <v>19360</v>
      </c>
      <c r="K3770" t="s">
        <v>19361</v>
      </c>
      <c r="L3770">
        <v>11624</v>
      </c>
      <c r="M3770" t="s">
        <v>122</v>
      </c>
      <c r="N3770" s="1">
        <v>44620</v>
      </c>
      <c r="O3770" s="1">
        <v>44621</v>
      </c>
      <c r="P3770">
        <v>52</v>
      </c>
      <c r="Q3770">
        <v>3</v>
      </c>
      <c r="R3770" t="s">
        <v>53</v>
      </c>
      <c r="S3770">
        <v>2</v>
      </c>
      <c r="T3770">
        <v>0</v>
      </c>
      <c r="U3770">
        <v>1</v>
      </c>
      <c r="V3770">
        <v>142</v>
      </c>
      <c r="W3770" t="s">
        <v>54</v>
      </c>
      <c r="X3770" t="s">
        <v>19362</v>
      </c>
      <c r="Y3770" t="s">
        <v>43</v>
      </c>
      <c r="Z3770" s="1">
        <v>44614</v>
      </c>
      <c r="AA3770" s="2">
        <v>0.42153935185185182</v>
      </c>
      <c r="AB3770" s="2">
        <v>0.34194444444444444</v>
      </c>
      <c r="AC3770" t="s">
        <v>45</v>
      </c>
      <c r="AD3770" t="s">
        <v>44</v>
      </c>
      <c r="AE3770" t="s">
        <v>45</v>
      </c>
      <c r="AF3770">
        <v>142</v>
      </c>
    </row>
    <row r="3771" spans="1:32">
      <c r="A3771">
        <v>5997</v>
      </c>
      <c r="B3771">
        <v>5097</v>
      </c>
      <c r="C3771" t="s">
        <v>229</v>
      </c>
      <c r="D3771" t="s">
        <v>6774</v>
      </c>
      <c r="E3771" t="s">
        <v>48</v>
      </c>
      <c r="F3771" t="s">
        <v>19363</v>
      </c>
      <c r="G3771" t="s">
        <v>19364</v>
      </c>
      <c r="H3771" t="s">
        <v>109</v>
      </c>
      <c r="I3771" s="1">
        <v>21468</v>
      </c>
      <c r="J3771" t="s">
        <v>19365</v>
      </c>
      <c r="K3771" t="s">
        <v>19366</v>
      </c>
      <c r="L3771">
        <v>4232</v>
      </c>
      <c r="M3771" t="s">
        <v>109</v>
      </c>
      <c r="N3771" s="1">
        <v>44604</v>
      </c>
      <c r="O3771" s="1">
        <v>44609</v>
      </c>
      <c r="P3771">
        <v>56</v>
      </c>
      <c r="Q3771">
        <v>3</v>
      </c>
      <c r="R3771" t="s">
        <v>63</v>
      </c>
      <c r="S3771">
        <v>3</v>
      </c>
      <c r="T3771">
        <v>2</v>
      </c>
      <c r="U3771">
        <v>5</v>
      </c>
      <c r="V3771">
        <v>325</v>
      </c>
      <c r="W3771" t="s">
        <v>41</v>
      </c>
      <c r="X3771" t="s">
        <v>19367</v>
      </c>
      <c r="Y3771" t="s">
        <v>43</v>
      </c>
      <c r="Z3771" s="1">
        <v>44576</v>
      </c>
      <c r="AA3771" s="2">
        <v>0.74187499999999995</v>
      </c>
      <c r="AB3771" s="2">
        <v>0.41637731481481483</v>
      </c>
      <c r="AC3771" t="s">
        <v>44</v>
      </c>
      <c r="AD3771" t="s">
        <v>44</v>
      </c>
      <c r="AE3771" t="s">
        <v>45</v>
      </c>
      <c r="AF3771">
        <v>65</v>
      </c>
    </row>
    <row r="3772" spans="1:32">
      <c r="A3772">
        <v>6000</v>
      </c>
      <c r="B3772">
        <v>5100</v>
      </c>
      <c r="C3772" t="s">
        <v>5029</v>
      </c>
      <c r="D3772" t="s">
        <v>1509</v>
      </c>
      <c r="E3772" t="s">
        <v>34</v>
      </c>
      <c r="F3772" t="s">
        <v>19368</v>
      </c>
      <c r="G3772" t="s">
        <v>19369</v>
      </c>
      <c r="H3772" t="s">
        <v>77</v>
      </c>
      <c r="I3772" s="1">
        <v>24957</v>
      </c>
      <c r="J3772" t="s">
        <v>19370</v>
      </c>
      <c r="K3772" t="s">
        <v>19371</v>
      </c>
      <c r="L3772">
        <v>10905</v>
      </c>
      <c r="M3772" t="s">
        <v>77</v>
      </c>
      <c r="N3772" s="1">
        <v>44748</v>
      </c>
      <c r="O3772" s="1">
        <v>44752</v>
      </c>
      <c r="P3772">
        <v>95</v>
      </c>
      <c r="Q3772">
        <v>4</v>
      </c>
      <c r="R3772" t="s">
        <v>63</v>
      </c>
      <c r="S3772">
        <v>1</v>
      </c>
      <c r="T3772">
        <v>0</v>
      </c>
      <c r="U3772">
        <v>4</v>
      </c>
      <c r="V3772">
        <v>328</v>
      </c>
      <c r="W3772" t="s">
        <v>41</v>
      </c>
      <c r="X3772" t="s">
        <v>19372</v>
      </c>
      <c r="Y3772" t="s">
        <v>6</v>
      </c>
      <c r="Z3772" s="1">
        <v>44741</v>
      </c>
      <c r="AA3772" s="2">
        <v>0.54416666666666669</v>
      </c>
      <c r="AB3772" s="2">
        <v>0.91528935185185178</v>
      </c>
      <c r="AC3772" t="s">
        <v>44</v>
      </c>
      <c r="AD3772" t="s">
        <v>45</v>
      </c>
      <c r="AE3772" t="s">
        <v>44</v>
      </c>
      <c r="AF3772">
        <v>82</v>
      </c>
    </row>
    <row r="3773" spans="1:32">
      <c r="A3773">
        <v>6001</v>
      </c>
      <c r="B3773">
        <v>5101</v>
      </c>
      <c r="C3773" t="s">
        <v>2833</v>
      </c>
      <c r="D3773" t="s">
        <v>10888</v>
      </c>
      <c r="E3773" t="s">
        <v>34</v>
      </c>
      <c r="F3773" t="s">
        <v>19373</v>
      </c>
      <c r="G3773" t="s">
        <v>19374</v>
      </c>
      <c r="H3773" t="s">
        <v>418</v>
      </c>
      <c r="I3773" s="1">
        <v>38670</v>
      </c>
      <c r="J3773" t="s">
        <v>19375</v>
      </c>
      <c r="K3773" t="s">
        <v>19376</v>
      </c>
      <c r="L3773">
        <v>59354</v>
      </c>
      <c r="M3773" t="s">
        <v>418</v>
      </c>
      <c r="N3773" s="1">
        <v>44736</v>
      </c>
      <c r="O3773" s="1">
        <v>44741</v>
      </c>
      <c r="P3773">
        <v>60</v>
      </c>
      <c r="Q3773">
        <v>3</v>
      </c>
      <c r="R3773" t="s">
        <v>40</v>
      </c>
      <c r="S3773">
        <v>3</v>
      </c>
      <c r="T3773">
        <v>2</v>
      </c>
      <c r="U3773">
        <v>5</v>
      </c>
      <c r="V3773">
        <v>1125</v>
      </c>
      <c r="W3773" t="s">
        <v>41</v>
      </c>
      <c r="X3773" t="s">
        <v>19377</v>
      </c>
      <c r="Y3773" t="s">
        <v>81</v>
      </c>
      <c r="Z3773" s="1">
        <v>44704</v>
      </c>
      <c r="AA3773" s="2">
        <v>0.30899305555555556</v>
      </c>
      <c r="AB3773" s="2">
        <v>0.92283564814814811</v>
      </c>
      <c r="AC3773" t="s">
        <v>45</v>
      </c>
      <c r="AD3773" t="s">
        <v>45</v>
      </c>
      <c r="AE3773" t="s">
        <v>44</v>
      </c>
      <c r="AF3773">
        <v>225</v>
      </c>
    </row>
    <row r="3774" spans="1:32">
      <c r="A3774">
        <v>6002</v>
      </c>
      <c r="B3774">
        <v>5102</v>
      </c>
      <c r="C3774" t="s">
        <v>2013</v>
      </c>
      <c r="D3774" t="s">
        <v>12521</v>
      </c>
      <c r="E3774" t="s">
        <v>48</v>
      </c>
      <c r="F3774" t="s">
        <v>19378</v>
      </c>
      <c r="G3774" t="s">
        <v>19379</v>
      </c>
      <c r="H3774" t="s">
        <v>330</v>
      </c>
      <c r="I3774" s="1">
        <v>37453</v>
      </c>
      <c r="J3774" t="s">
        <v>19380</v>
      </c>
      <c r="K3774" t="s">
        <v>19381</v>
      </c>
      <c r="L3774">
        <v>99897</v>
      </c>
      <c r="M3774" t="s">
        <v>330</v>
      </c>
      <c r="N3774" s="1">
        <v>44623</v>
      </c>
      <c r="O3774" s="1">
        <v>44625</v>
      </c>
      <c r="P3774">
        <v>48</v>
      </c>
      <c r="Q3774">
        <v>2</v>
      </c>
      <c r="R3774" t="s">
        <v>40</v>
      </c>
      <c r="S3774">
        <v>3</v>
      </c>
      <c r="T3774">
        <v>2</v>
      </c>
      <c r="U3774">
        <v>2</v>
      </c>
      <c r="V3774">
        <v>438</v>
      </c>
      <c r="W3774" t="s">
        <v>41</v>
      </c>
      <c r="X3774" t="s">
        <v>19382</v>
      </c>
      <c r="Y3774" t="s">
        <v>43</v>
      </c>
      <c r="Z3774" s="1">
        <v>44610</v>
      </c>
      <c r="AA3774" s="2">
        <v>0.67381944444444442</v>
      </c>
      <c r="AB3774" s="2">
        <v>0.16694444444444445</v>
      </c>
      <c r="AC3774" t="s">
        <v>45</v>
      </c>
      <c r="AD3774" t="s">
        <v>44</v>
      </c>
      <c r="AE3774" t="s">
        <v>44</v>
      </c>
      <c r="AF3774">
        <v>219</v>
      </c>
    </row>
    <row r="3775" spans="1:32">
      <c r="A3775">
        <v>6004</v>
      </c>
      <c r="B3775">
        <v>5104</v>
      </c>
      <c r="C3775" t="s">
        <v>90</v>
      </c>
      <c r="D3775" t="s">
        <v>1651</v>
      </c>
      <c r="E3775" t="s">
        <v>48</v>
      </c>
      <c r="F3775" t="s">
        <v>19383</v>
      </c>
      <c r="G3775" t="s">
        <v>19384</v>
      </c>
      <c r="H3775" t="s">
        <v>201</v>
      </c>
      <c r="I3775" s="1">
        <v>31925</v>
      </c>
      <c r="J3775" t="s">
        <v>19385</v>
      </c>
      <c r="K3775" t="s">
        <v>19386</v>
      </c>
      <c r="L3775">
        <v>29552</v>
      </c>
      <c r="M3775" t="s">
        <v>201</v>
      </c>
      <c r="N3775" s="1">
        <v>44768</v>
      </c>
      <c r="O3775" s="1">
        <v>44771</v>
      </c>
      <c r="P3775">
        <v>78</v>
      </c>
      <c r="Q3775">
        <v>4</v>
      </c>
      <c r="R3775" t="s">
        <v>40</v>
      </c>
      <c r="S3775">
        <v>2</v>
      </c>
      <c r="T3775">
        <v>0</v>
      </c>
      <c r="U3775">
        <v>3</v>
      </c>
      <c r="V3775">
        <v>642</v>
      </c>
      <c r="W3775" t="s">
        <v>54</v>
      </c>
      <c r="X3775" t="s">
        <v>19387</v>
      </c>
      <c r="Y3775" t="s">
        <v>81</v>
      </c>
      <c r="Z3775" s="1">
        <v>44756</v>
      </c>
      <c r="AA3775" s="2">
        <v>0.38606481481481486</v>
      </c>
      <c r="AB3775" s="2">
        <v>5.3101851851851851E-2</v>
      </c>
      <c r="AC3775" t="s">
        <v>44</v>
      </c>
      <c r="AD3775" t="s">
        <v>45</v>
      </c>
      <c r="AE3775" t="s">
        <v>45</v>
      </c>
      <c r="AF3775">
        <v>214</v>
      </c>
    </row>
    <row r="3776" spans="1:32">
      <c r="A3776">
        <v>6009</v>
      </c>
      <c r="B3776">
        <v>5109</v>
      </c>
      <c r="C3776" t="s">
        <v>590</v>
      </c>
      <c r="D3776" t="s">
        <v>1726</v>
      </c>
      <c r="E3776" t="s">
        <v>34</v>
      </c>
      <c r="F3776" t="s">
        <v>19388</v>
      </c>
      <c r="G3776" t="s">
        <v>19389</v>
      </c>
      <c r="H3776" t="s">
        <v>418</v>
      </c>
      <c r="I3776" s="1">
        <v>36245</v>
      </c>
      <c r="J3776" t="s">
        <v>19390</v>
      </c>
      <c r="K3776" t="s">
        <v>19391</v>
      </c>
      <c r="L3776">
        <v>13435</v>
      </c>
      <c r="M3776" t="s">
        <v>418</v>
      </c>
      <c r="N3776" s="1">
        <v>44861</v>
      </c>
      <c r="O3776" s="1">
        <v>44865</v>
      </c>
      <c r="P3776">
        <v>44</v>
      </c>
      <c r="Q3776">
        <v>2</v>
      </c>
      <c r="R3776" t="s">
        <v>63</v>
      </c>
      <c r="S3776">
        <v>2</v>
      </c>
      <c r="T3776">
        <v>1</v>
      </c>
      <c r="U3776">
        <v>4</v>
      </c>
      <c r="V3776">
        <v>256</v>
      </c>
      <c r="W3776" t="s">
        <v>54</v>
      </c>
      <c r="X3776" t="s">
        <v>19392</v>
      </c>
      <c r="Y3776" t="s">
        <v>65</v>
      </c>
      <c r="Z3776" s="1">
        <v>44838</v>
      </c>
      <c r="AA3776" s="2">
        <v>0.79513888888888884</v>
      </c>
      <c r="AB3776" s="2">
        <v>0.74371527777777768</v>
      </c>
      <c r="AC3776" t="s">
        <v>44</v>
      </c>
      <c r="AD3776" t="s">
        <v>45</v>
      </c>
      <c r="AE3776" t="s">
        <v>45</v>
      </c>
      <c r="AF3776">
        <v>64</v>
      </c>
    </row>
    <row r="3777" spans="1:32">
      <c r="A3777">
        <v>6010</v>
      </c>
      <c r="B3777">
        <v>5110</v>
      </c>
      <c r="C3777" t="s">
        <v>371</v>
      </c>
      <c r="D3777" t="s">
        <v>19393</v>
      </c>
      <c r="E3777" t="s">
        <v>34</v>
      </c>
      <c r="F3777" t="s">
        <v>19394</v>
      </c>
      <c r="G3777" t="s">
        <v>19395</v>
      </c>
      <c r="H3777" t="s">
        <v>1442</v>
      </c>
      <c r="I3777" s="1">
        <v>29219</v>
      </c>
      <c r="J3777" t="s">
        <v>19396</v>
      </c>
      <c r="K3777" t="s">
        <v>19397</v>
      </c>
      <c r="L3777">
        <v>78022</v>
      </c>
      <c r="M3777" t="s">
        <v>1442</v>
      </c>
      <c r="N3777" s="1">
        <v>44642</v>
      </c>
      <c r="O3777" s="1">
        <v>44647</v>
      </c>
      <c r="P3777">
        <v>42</v>
      </c>
      <c r="Q3777">
        <v>2</v>
      </c>
      <c r="R3777" t="s">
        <v>40</v>
      </c>
      <c r="S3777">
        <v>2</v>
      </c>
      <c r="T3777">
        <v>2</v>
      </c>
      <c r="U3777">
        <v>5</v>
      </c>
      <c r="V3777">
        <v>1215</v>
      </c>
      <c r="W3777" t="s">
        <v>54</v>
      </c>
      <c r="X3777" t="s">
        <v>19398</v>
      </c>
      <c r="Y3777" t="s">
        <v>43</v>
      </c>
      <c r="Z3777" s="1">
        <v>44619</v>
      </c>
      <c r="AA3777" s="2">
        <v>0.2114236111111111</v>
      </c>
      <c r="AB3777" s="2">
        <v>0.32624999999999998</v>
      </c>
      <c r="AC3777" t="s">
        <v>44</v>
      </c>
      <c r="AD3777" t="s">
        <v>45</v>
      </c>
      <c r="AE3777" t="s">
        <v>45</v>
      </c>
      <c r="AF3777">
        <v>243</v>
      </c>
    </row>
    <row r="3778" spans="1:32">
      <c r="A3778">
        <v>6013</v>
      </c>
      <c r="B3778">
        <v>5113</v>
      </c>
      <c r="C3778" t="s">
        <v>1347</v>
      </c>
      <c r="D3778" t="s">
        <v>1368</v>
      </c>
      <c r="E3778" t="s">
        <v>34</v>
      </c>
      <c r="F3778" t="s">
        <v>19399</v>
      </c>
      <c r="G3778" t="s">
        <v>19400</v>
      </c>
      <c r="H3778" t="s">
        <v>60</v>
      </c>
      <c r="I3778" s="1">
        <v>23229</v>
      </c>
      <c r="J3778" t="s">
        <v>19401</v>
      </c>
      <c r="K3778" t="s">
        <v>19402</v>
      </c>
      <c r="L3778">
        <v>37200</v>
      </c>
      <c r="M3778" t="s">
        <v>60</v>
      </c>
      <c r="N3778" s="1">
        <v>44719</v>
      </c>
      <c r="O3778" s="1">
        <v>44723</v>
      </c>
      <c r="P3778">
        <v>63</v>
      </c>
      <c r="Q3778">
        <v>3</v>
      </c>
      <c r="R3778" t="s">
        <v>40</v>
      </c>
      <c r="S3778">
        <v>3</v>
      </c>
      <c r="T3778">
        <v>0</v>
      </c>
      <c r="U3778">
        <v>4</v>
      </c>
      <c r="V3778">
        <v>844</v>
      </c>
      <c r="W3778" t="s">
        <v>54</v>
      </c>
      <c r="X3778" t="s">
        <v>19403</v>
      </c>
      <c r="Y3778" t="s">
        <v>43</v>
      </c>
      <c r="Z3778" s="1">
        <v>44704</v>
      </c>
      <c r="AA3778" s="2">
        <v>1.4930555555555556E-2</v>
      </c>
      <c r="AB3778" s="2">
        <v>0.29396990740740742</v>
      </c>
      <c r="AC3778" t="s">
        <v>44</v>
      </c>
      <c r="AD3778" t="s">
        <v>45</v>
      </c>
      <c r="AE3778" t="s">
        <v>44</v>
      </c>
      <c r="AF3778">
        <v>211</v>
      </c>
    </row>
    <row r="3779" spans="1:32">
      <c r="A3779">
        <v>6014</v>
      </c>
      <c r="B3779">
        <v>5114</v>
      </c>
      <c r="C3779" t="s">
        <v>18308</v>
      </c>
      <c r="D3779" t="s">
        <v>11233</v>
      </c>
      <c r="E3779" t="s">
        <v>48</v>
      </c>
      <c r="F3779" t="s">
        <v>19404</v>
      </c>
      <c r="G3779" t="s">
        <v>19405</v>
      </c>
      <c r="H3779" t="s">
        <v>280</v>
      </c>
      <c r="I3779" s="1">
        <v>31248</v>
      </c>
      <c r="J3779" t="s">
        <v>19406</v>
      </c>
      <c r="K3779" t="s">
        <v>19407</v>
      </c>
      <c r="L3779">
        <v>23446</v>
      </c>
      <c r="M3779" t="s">
        <v>280</v>
      </c>
      <c r="N3779" s="1">
        <v>44936</v>
      </c>
      <c r="O3779" s="1">
        <v>44937</v>
      </c>
      <c r="P3779">
        <v>48</v>
      </c>
      <c r="Q3779">
        <v>2</v>
      </c>
      <c r="R3779" t="s">
        <v>40</v>
      </c>
      <c r="S3779">
        <v>3</v>
      </c>
      <c r="T3779">
        <v>1</v>
      </c>
      <c r="U3779">
        <v>1</v>
      </c>
      <c r="V3779">
        <v>232</v>
      </c>
      <c r="W3779" t="s">
        <v>41</v>
      </c>
      <c r="X3779" t="s">
        <v>19408</v>
      </c>
      <c r="Y3779" t="s">
        <v>81</v>
      </c>
      <c r="Z3779" s="1">
        <v>44908</v>
      </c>
      <c r="AA3779" s="2">
        <v>0.53513888888888894</v>
      </c>
      <c r="AB3779" s="2">
        <v>0.79118055555555555</v>
      </c>
      <c r="AC3779" t="s">
        <v>45</v>
      </c>
      <c r="AD3779" t="s">
        <v>44</v>
      </c>
      <c r="AE3779" t="s">
        <v>44</v>
      </c>
      <c r="AF3779">
        <v>232</v>
      </c>
    </row>
    <row r="3780" spans="1:32">
      <c r="A3780">
        <v>6015</v>
      </c>
      <c r="B3780">
        <v>5115</v>
      </c>
      <c r="C3780" t="s">
        <v>12740</v>
      </c>
      <c r="D3780" t="s">
        <v>11533</v>
      </c>
      <c r="E3780" t="s">
        <v>48</v>
      </c>
      <c r="F3780" t="s">
        <v>19409</v>
      </c>
      <c r="G3780" t="s">
        <v>19410</v>
      </c>
      <c r="H3780" t="s">
        <v>164</v>
      </c>
      <c r="I3780" s="1">
        <v>21800</v>
      </c>
      <c r="J3780" t="s">
        <v>19411</v>
      </c>
      <c r="K3780" t="s">
        <v>16535</v>
      </c>
      <c r="L3780">
        <v>44962</v>
      </c>
      <c r="M3780" t="s">
        <v>164</v>
      </c>
      <c r="N3780" s="1">
        <v>44793</v>
      </c>
      <c r="O3780" s="1">
        <v>44794</v>
      </c>
      <c r="P3780">
        <v>40</v>
      </c>
      <c r="Q3780">
        <v>2</v>
      </c>
      <c r="R3780" t="s">
        <v>53</v>
      </c>
      <c r="S3780">
        <v>3</v>
      </c>
      <c r="T3780">
        <v>2</v>
      </c>
      <c r="U3780">
        <v>1</v>
      </c>
      <c r="V3780">
        <v>128</v>
      </c>
      <c r="W3780" t="s">
        <v>41</v>
      </c>
      <c r="X3780" t="s">
        <v>19412</v>
      </c>
      <c r="Y3780" t="s">
        <v>65</v>
      </c>
      <c r="Z3780" s="1">
        <v>44784</v>
      </c>
      <c r="AA3780" s="2">
        <v>0.80975694444444446</v>
      </c>
      <c r="AB3780" s="2">
        <v>0.30076388888888889</v>
      </c>
      <c r="AC3780" t="s">
        <v>45</v>
      </c>
      <c r="AD3780" t="s">
        <v>45</v>
      </c>
      <c r="AE3780" t="s">
        <v>44</v>
      </c>
      <c r="AF3780">
        <v>128</v>
      </c>
    </row>
    <row r="3781" spans="1:32">
      <c r="A3781">
        <v>6016</v>
      </c>
      <c r="B3781">
        <v>5116</v>
      </c>
      <c r="C3781" t="s">
        <v>90</v>
      </c>
      <c r="D3781" t="s">
        <v>106</v>
      </c>
      <c r="E3781" t="s">
        <v>34</v>
      </c>
      <c r="F3781" t="s">
        <v>19413</v>
      </c>
      <c r="G3781" t="s">
        <v>19414</v>
      </c>
      <c r="H3781" t="s">
        <v>60</v>
      </c>
      <c r="I3781" s="1">
        <v>22813</v>
      </c>
      <c r="J3781" t="s">
        <v>19415</v>
      </c>
      <c r="K3781" t="s">
        <v>19416</v>
      </c>
      <c r="L3781">
        <v>48355</v>
      </c>
      <c r="M3781" t="s">
        <v>60</v>
      </c>
      <c r="N3781" s="1">
        <v>44828</v>
      </c>
      <c r="O3781" s="1">
        <v>44829</v>
      </c>
      <c r="P3781">
        <v>14</v>
      </c>
      <c r="Q3781">
        <v>1</v>
      </c>
      <c r="R3781" t="s">
        <v>63</v>
      </c>
      <c r="S3781">
        <v>4</v>
      </c>
      <c r="T3781">
        <v>0</v>
      </c>
      <c r="U3781">
        <v>1</v>
      </c>
      <c r="V3781">
        <v>84</v>
      </c>
      <c r="W3781" t="s">
        <v>41</v>
      </c>
      <c r="X3781" t="s">
        <v>19417</v>
      </c>
      <c r="Y3781" t="s">
        <v>65</v>
      </c>
      <c r="Z3781" s="1">
        <v>44812</v>
      </c>
      <c r="AA3781" s="2">
        <v>0.86266203703703714</v>
      </c>
      <c r="AB3781" s="2">
        <v>0.891087962962963</v>
      </c>
      <c r="AC3781" t="s">
        <v>45</v>
      </c>
      <c r="AD3781" t="s">
        <v>45</v>
      </c>
      <c r="AE3781" t="s">
        <v>44</v>
      </c>
      <c r="AF3781">
        <v>84</v>
      </c>
    </row>
    <row r="3782" spans="1:32">
      <c r="A3782">
        <v>6017</v>
      </c>
      <c r="B3782">
        <v>5117</v>
      </c>
      <c r="C3782" t="s">
        <v>11258</v>
      </c>
      <c r="D3782" t="s">
        <v>7949</v>
      </c>
      <c r="E3782" t="s">
        <v>34</v>
      </c>
      <c r="F3782" t="s">
        <v>19418</v>
      </c>
      <c r="G3782" t="s">
        <v>19419</v>
      </c>
      <c r="H3782" t="s">
        <v>171</v>
      </c>
      <c r="I3782" s="1">
        <v>17761</v>
      </c>
      <c r="J3782" t="s">
        <v>19420</v>
      </c>
      <c r="K3782" t="s">
        <v>14184</v>
      </c>
      <c r="L3782">
        <v>29044</v>
      </c>
      <c r="M3782" t="s">
        <v>171</v>
      </c>
      <c r="N3782" s="1">
        <v>44830</v>
      </c>
      <c r="O3782" s="1">
        <v>44832</v>
      </c>
      <c r="P3782">
        <v>99</v>
      </c>
      <c r="Q3782">
        <v>4</v>
      </c>
      <c r="R3782" t="s">
        <v>40</v>
      </c>
      <c r="S3782">
        <v>1</v>
      </c>
      <c r="T3782">
        <v>0</v>
      </c>
      <c r="U3782">
        <v>2</v>
      </c>
      <c r="V3782">
        <v>454</v>
      </c>
      <c r="W3782" t="s">
        <v>54</v>
      </c>
      <c r="X3782" t="s">
        <v>19421</v>
      </c>
      <c r="Y3782" t="s">
        <v>65</v>
      </c>
      <c r="Z3782" s="1">
        <v>44824</v>
      </c>
      <c r="AA3782" s="2">
        <v>0.70028935185185182</v>
      </c>
      <c r="AB3782" s="2">
        <v>0.56186342592592597</v>
      </c>
      <c r="AC3782" t="s">
        <v>45</v>
      </c>
      <c r="AD3782" t="s">
        <v>44</v>
      </c>
      <c r="AE3782" t="s">
        <v>45</v>
      </c>
      <c r="AF3782">
        <v>227</v>
      </c>
    </row>
    <row r="3783" spans="1:32">
      <c r="A3783">
        <v>6019</v>
      </c>
      <c r="B3783">
        <v>5119</v>
      </c>
      <c r="C3783" t="s">
        <v>66</v>
      </c>
      <c r="D3783" t="s">
        <v>3849</v>
      </c>
      <c r="E3783" t="s">
        <v>34</v>
      </c>
      <c r="F3783" t="s">
        <v>19422</v>
      </c>
      <c r="G3783" t="s">
        <v>19423</v>
      </c>
      <c r="H3783" t="s">
        <v>129</v>
      </c>
      <c r="I3783" s="1">
        <v>30942</v>
      </c>
      <c r="J3783" t="s">
        <v>19424</v>
      </c>
      <c r="K3783" t="s">
        <v>19425</v>
      </c>
      <c r="L3783">
        <v>81808</v>
      </c>
      <c r="M3783" t="s">
        <v>129</v>
      </c>
      <c r="N3783" s="1">
        <v>44895</v>
      </c>
      <c r="O3783" s="1">
        <v>44899</v>
      </c>
      <c r="P3783">
        <v>8</v>
      </c>
      <c r="Q3783">
        <v>1</v>
      </c>
      <c r="R3783" t="s">
        <v>63</v>
      </c>
      <c r="S3783">
        <v>1</v>
      </c>
      <c r="T3783">
        <v>0</v>
      </c>
      <c r="U3783">
        <v>4</v>
      </c>
      <c r="V3783">
        <v>252</v>
      </c>
      <c r="W3783" t="s">
        <v>54</v>
      </c>
      <c r="X3783" t="s">
        <v>19426</v>
      </c>
      <c r="Y3783" t="s">
        <v>43</v>
      </c>
      <c r="Z3783" s="1">
        <v>44889</v>
      </c>
      <c r="AA3783" s="2">
        <v>0.39591435185185181</v>
      </c>
      <c r="AB3783" s="2">
        <v>0.63609953703703703</v>
      </c>
      <c r="AC3783" t="s">
        <v>45</v>
      </c>
      <c r="AD3783" t="s">
        <v>45</v>
      </c>
      <c r="AE3783" t="s">
        <v>44</v>
      </c>
      <c r="AF3783">
        <v>63</v>
      </c>
    </row>
    <row r="3784" spans="1:32">
      <c r="A3784">
        <v>6021</v>
      </c>
      <c r="B3784">
        <v>5121</v>
      </c>
      <c r="C3784" t="s">
        <v>183</v>
      </c>
      <c r="D3784" t="s">
        <v>3973</v>
      </c>
      <c r="E3784" t="s">
        <v>34</v>
      </c>
      <c r="F3784" t="s">
        <v>19427</v>
      </c>
      <c r="G3784" t="s">
        <v>19428</v>
      </c>
      <c r="H3784" t="s">
        <v>692</v>
      </c>
      <c r="I3784" s="1">
        <v>23712</v>
      </c>
      <c r="J3784" t="s">
        <v>19429</v>
      </c>
      <c r="K3784" t="s">
        <v>19430</v>
      </c>
      <c r="L3784">
        <v>45914</v>
      </c>
      <c r="M3784" t="s">
        <v>692</v>
      </c>
      <c r="N3784" s="1">
        <v>44881</v>
      </c>
      <c r="O3784" s="1">
        <v>44882</v>
      </c>
      <c r="P3784">
        <v>58</v>
      </c>
      <c r="Q3784">
        <v>3</v>
      </c>
      <c r="R3784" t="s">
        <v>53</v>
      </c>
      <c r="S3784">
        <v>2</v>
      </c>
      <c r="T3784">
        <v>0</v>
      </c>
      <c r="U3784">
        <v>1</v>
      </c>
      <c r="V3784">
        <v>138</v>
      </c>
      <c r="W3784" t="s">
        <v>54</v>
      </c>
      <c r="X3784" t="s">
        <v>19431</v>
      </c>
      <c r="Y3784" t="s">
        <v>43</v>
      </c>
      <c r="Z3784" s="1">
        <v>44842</v>
      </c>
      <c r="AA3784" s="2">
        <v>0.41312499999999996</v>
      </c>
      <c r="AB3784" s="2">
        <v>3.9861111111111111E-2</v>
      </c>
      <c r="AC3784" t="s">
        <v>45</v>
      </c>
      <c r="AD3784" t="s">
        <v>45</v>
      </c>
      <c r="AE3784" t="s">
        <v>45</v>
      </c>
      <c r="AF3784">
        <v>138</v>
      </c>
    </row>
    <row r="3785" spans="1:32">
      <c r="A3785">
        <v>6025</v>
      </c>
      <c r="B3785">
        <v>5125</v>
      </c>
      <c r="C3785" t="s">
        <v>2144</v>
      </c>
      <c r="D3785" t="s">
        <v>703</v>
      </c>
      <c r="E3785" t="s">
        <v>48</v>
      </c>
      <c r="F3785" t="s">
        <v>19432</v>
      </c>
      <c r="G3785" t="s">
        <v>19433</v>
      </c>
      <c r="H3785" t="s">
        <v>86</v>
      </c>
      <c r="I3785" s="1">
        <v>23819</v>
      </c>
      <c r="J3785" t="s">
        <v>19434</v>
      </c>
      <c r="K3785" t="s">
        <v>19435</v>
      </c>
      <c r="L3785">
        <v>78703</v>
      </c>
      <c r="M3785" t="s">
        <v>86</v>
      </c>
      <c r="N3785" s="1">
        <v>44798</v>
      </c>
      <c r="O3785" s="1">
        <v>44803</v>
      </c>
      <c r="P3785">
        <v>63</v>
      </c>
      <c r="Q3785">
        <v>3</v>
      </c>
      <c r="R3785" t="s">
        <v>40</v>
      </c>
      <c r="S3785">
        <v>3</v>
      </c>
      <c r="T3785">
        <v>2</v>
      </c>
      <c r="U3785">
        <v>5</v>
      </c>
      <c r="V3785">
        <v>1170</v>
      </c>
      <c r="W3785" t="s">
        <v>41</v>
      </c>
      <c r="X3785" t="s">
        <v>19436</v>
      </c>
      <c r="Y3785" t="s">
        <v>6</v>
      </c>
      <c r="Z3785" s="1">
        <v>44759</v>
      </c>
      <c r="AA3785" s="2">
        <v>0.93913194444444448</v>
      </c>
      <c r="AB3785" s="2">
        <v>0.66819444444444442</v>
      </c>
      <c r="AC3785" t="s">
        <v>44</v>
      </c>
      <c r="AD3785" t="s">
        <v>44</v>
      </c>
      <c r="AE3785" t="s">
        <v>45</v>
      </c>
      <c r="AF3785">
        <v>234</v>
      </c>
    </row>
    <row r="3786" spans="1:32">
      <c r="A3786">
        <v>6029</v>
      </c>
      <c r="B3786">
        <v>5129</v>
      </c>
      <c r="C3786" t="s">
        <v>552</v>
      </c>
      <c r="D3786" t="s">
        <v>1092</v>
      </c>
      <c r="E3786" t="s">
        <v>48</v>
      </c>
      <c r="F3786" t="s">
        <v>19437</v>
      </c>
      <c r="G3786" t="s">
        <v>19438</v>
      </c>
      <c r="H3786" t="s">
        <v>70</v>
      </c>
      <c r="I3786" s="1">
        <v>23055</v>
      </c>
      <c r="J3786" t="s">
        <v>19439</v>
      </c>
      <c r="K3786" t="s">
        <v>19440</v>
      </c>
      <c r="L3786">
        <v>71783</v>
      </c>
      <c r="M3786" t="s">
        <v>70</v>
      </c>
      <c r="N3786" s="1">
        <v>44873</v>
      </c>
      <c r="O3786" s="1">
        <v>44877</v>
      </c>
      <c r="P3786">
        <v>27</v>
      </c>
      <c r="Q3786">
        <v>2</v>
      </c>
      <c r="R3786" t="s">
        <v>40</v>
      </c>
      <c r="S3786">
        <v>3</v>
      </c>
      <c r="T3786">
        <v>1</v>
      </c>
      <c r="U3786">
        <v>4</v>
      </c>
      <c r="V3786">
        <v>832</v>
      </c>
      <c r="W3786" t="s">
        <v>41</v>
      </c>
      <c r="X3786" t="s">
        <v>19441</v>
      </c>
      <c r="Y3786" t="s">
        <v>65</v>
      </c>
      <c r="Z3786" s="1">
        <v>44854</v>
      </c>
      <c r="AA3786" s="2">
        <v>0.90532407407407411</v>
      </c>
      <c r="AB3786" s="2">
        <v>0.39190972222222226</v>
      </c>
      <c r="AC3786" t="s">
        <v>45</v>
      </c>
      <c r="AD3786" t="s">
        <v>44</v>
      </c>
      <c r="AE3786" t="s">
        <v>44</v>
      </c>
      <c r="AF3786">
        <v>208</v>
      </c>
    </row>
    <row r="3787" spans="1:32">
      <c r="A3787">
        <v>6031</v>
      </c>
      <c r="B3787">
        <v>5131</v>
      </c>
      <c r="C3787" t="s">
        <v>5764</v>
      </c>
      <c r="D3787" t="s">
        <v>2950</v>
      </c>
      <c r="E3787" t="s">
        <v>48</v>
      </c>
      <c r="F3787" t="s">
        <v>19442</v>
      </c>
      <c r="G3787">
        <f>1-651-778-4520</f>
        <v>-5948</v>
      </c>
      <c r="H3787" t="s">
        <v>295</v>
      </c>
      <c r="I3787" s="1">
        <v>19635</v>
      </c>
      <c r="J3787" t="s">
        <v>19443</v>
      </c>
      <c r="K3787" t="s">
        <v>19444</v>
      </c>
      <c r="L3787">
        <v>62950</v>
      </c>
      <c r="M3787" t="s">
        <v>295</v>
      </c>
      <c r="N3787" s="1">
        <v>44629</v>
      </c>
      <c r="O3787" s="1">
        <v>44632</v>
      </c>
      <c r="P3787">
        <v>12</v>
      </c>
      <c r="Q3787">
        <v>1</v>
      </c>
      <c r="R3787" t="s">
        <v>40</v>
      </c>
      <c r="S3787">
        <v>4</v>
      </c>
      <c r="T3787">
        <v>2</v>
      </c>
      <c r="U3787">
        <v>3</v>
      </c>
      <c r="V3787">
        <v>729</v>
      </c>
      <c r="W3787" t="s">
        <v>54</v>
      </c>
      <c r="X3787" t="s">
        <v>19445</v>
      </c>
      <c r="Y3787" t="s">
        <v>6</v>
      </c>
      <c r="Z3787" s="1">
        <v>44595</v>
      </c>
      <c r="AA3787" s="2">
        <v>3.8634259259259257E-2</v>
      </c>
      <c r="AB3787" s="2">
        <v>0.72976851851851843</v>
      </c>
      <c r="AC3787" t="s">
        <v>44</v>
      </c>
      <c r="AD3787" t="s">
        <v>44</v>
      </c>
      <c r="AE3787" t="s">
        <v>45</v>
      </c>
      <c r="AF3787">
        <v>243</v>
      </c>
    </row>
    <row r="3788" spans="1:32">
      <c r="A3788">
        <v>6032</v>
      </c>
      <c r="B3788">
        <v>5132</v>
      </c>
      <c r="C3788" t="s">
        <v>1870</v>
      </c>
      <c r="D3788" t="s">
        <v>3611</v>
      </c>
      <c r="E3788" t="s">
        <v>48</v>
      </c>
      <c r="F3788" t="s">
        <v>19446</v>
      </c>
      <c r="G3788" t="s">
        <v>19447</v>
      </c>
      <c r="H3788" t="s">
        <v>217</v>
      </c>
      <c r="I3788" s="1">
        <v>17356</v>
      </c>
      <c r="J3788" t="s">
        <v>19448</v>
      </c>
      <c r="K3788" t="s">
        <v>19449</v>
      </c>
      <c r="L3788">
        <v>14110</v>
      </c>
      <c r="M3788" t="s">
        <v>217</v>
      </c>
      <c r="N3788" s="1">
        <v>44588</v>
      </c>
      <c r="O3788" s="1">
        <v>44590</v>
      </c>
      <c r="P3788">
        <v>52</v>
      </c>
      <c r="Q3788">
        <v>3</v>
      </c>
      <c r="R3788" t="s">
        <v>53</v>
      </c>
      <c r="S3788">
        <v>3</v>
      </c>
      <c r="T3788">
        <v>0</v>
      </c>
      <c r="U3788">
        <v>2</v>
      </c>
      <c r="V3788">
        <v>292</v>
      </c>
      <c r="W3788" t="s">
        <v>54</v>
      </c>
      <c r="X3788" t="s">
        <v>19450</v>
      </c>
      <c r="Y3788" t="s">
        <v>6</v>
      </c>
      <c r="Z3788" s="1">
        <v>44576</v>
      </c>
      <c r="AA3788" s="2">
        <v>0.43534722222222227</v>
      </c>
      <c r="AB3788" s="2">
        <v>0.36729166666666663</v>
      </c>
      <c r="AC3788" t="s">
        <v>44</v>
      </c>
      <c r="AD3788" t="s">
        <v>44</v>
      </c>
      <c r="AE3788" t="s">
        <v>44</v>
      </c>
      <c r="AF3788">
        <v>146</v>
      </c>
    </row>
    <row r="3789" spans="1:32">
      <c r="A3789">
        <v>6033</v>
      </c>
      <c r="B3789">
        <v>5133</v>
      </c>
      <c r="C3789" t="s">
        <v>326</v>
      </c>
      <c r="D3789" t="s">
        <v>140</v>
      </c>
      <c r="E3789" t="s">
        <v>34</v>
      </c>
      <c r="F3789" t="s">
        <v>19451</v>
      </c>
      <c r="G3789" t="s">
        <v>19452</v>
      </c>
      <c r="H3789" t="s">
        <v>692</v>
      </c>
      <c r="I3789" s="1">
        <v>17658</v>
      </c>
      <c r="J3789" t="s">
        <v>19453</v>
      </c>
      <c r="K3789" t="s">
        <v>19454</v>
      </c>
      <c r="L3789">
        <v>69193</v>
      </c>
      <c r="M3789" t="s">
        <v>692</v>
      </c>
      <c r="N3789" s="1">
        <v>44836</v>
      </c>
      <c r="O3789" s="1">
        <v>44837</v>
      </c>
      <c r="P3789">
        <v>58</v>
      </c>
      <c r="Q3789">
        <v>3</v>
      </c>
      <c r="R3789" t="s">
        <v>53</v>
      </c>
      <c r="S3789">
        <v>3</v>
      </c>
      <c r="T3789">
        <v>0</v>
      </c>
      <c r="U3789">
        <v>1</v>
      </c>
      <c r="V3789">
        <v>127</v>
      </c>
      <c r="W3789" t="s">
        <v>54</v>
      </c>
      <c r="X3789" t="s">
        <v>19455</v>
      </c>
      <c r="Y3789" t="s">
        <v>65</v>
      </c>
      <c r="Z3789" s="1">
        <v>44797</v>
      </c>
      <c r="AA3789" s="2">
        <v>0.8549768518518519</v>
      </c>
      <c r="AB3789" s="2">
        <v>0.8075</v>
      </c>
      <c r="AC3789" t="s">
        <v>45</v>
      </c>
      <c r="AD3789" t="s">
        <v>44</v>
      </c>
      <c r="AE3789" t="s">
        <v>44</v>
      </c>
      <c r="AF3789">
        <v>127</v>
      </c>
    </row>
    <row r="3790" spans="1:32">
      <c r="A3790">
        <v>6035</v>
      </c>
      <c r="B3790">
        <v>5135</v>
      </c>
      <c r="C3790" t="s">
        <v>583</v>
      </c>
      <c r="D3790" t="s">
        <v>359</v>
      </c>
      <c r="E3790" t="s">
        <v>48</v>
      </c>
      <c r="F3790" t="s">
        <v>19456</v>
      </c>
      <c r="G3790" t="s">
        <v>19457</v>
      </c>
      <c r="H3790" t="s">
        <v>109</v>
      </c>
      <c r="I3790" s="1">
        <v>26706</v>
      </c>
      <c r="J3790" t="s">
        <v>19458</v>
      </c>
      <c r="K3790" t="s">
        <v>19459</v>
      </c>
      <c r="L3790">
        <v>28422</v>
      </c>
      <c r="M3790" t="s">
        <v>109</v>
      </c>
      <c r="N3790" s="1">
        <v>44889</v>
      </c>
      <c r="O3790" s="1">
        <v>44893</v>
      </c>
      <c r="P3790">
        <v>80</v>
      </c>
      <c r="Q3790">
        <v>4</v>
      </c>
      <c r="R3790" t="s">
        <v>63</v>
      </c>
      <c r="S3790">
        <v>3</v>
      </c>
      <c r="T3790">
        <v>0</v>
      </c>
      <c r="U3790">
        <v>4</v>
      </c>
      <c r="V3790">
        <v>296</v>
      </c>
      <c r="W3790" t="s">
        <v>54</v>
      </c>
      <c r="X3790" t="s">
        <v>19460</v>
      </c>
      <c r="Y3790" t="s">
        <v>81</v>
      </c>
      <c r="Z3790" s="1">
        <v>44869</v>
      </c>
      <c r="AA3790" s="2">
        <v>0.1612962962962963</v>
      </c>
      <c r="AB3790" s="2">
        <v>0.72434027777777776</v>
      </c>
      <c r="AC3790" t="s">
        <v>45</v>
      </c>
      <c r="AD3790" t="s">
        <v>44</v>
      </c>
      <c r="AE3790" t="s">
        <v>44</v>
      </c>
      <c r="AF3790">
        <v>74</v>
      </c>
    </row>
    <row r="3791" spans="1:32">
      <c r="A3791">
        <v>6037</v>
      </c>
      <c r="B3791">
        <v>5137</v>
      </c>
      <c r="C3791" t="s">
        <v>276</v>
      </c>
      <c r="D3791" t="s">
        <v>385</v>
      </c>
      <c r="E3791" t="s">
        <v>48</v>
      </c>
      <c r="F3791" t="s">
        <v>19461</v>
      </c>
      <c r="G3791" t="s">
        <v>19462</v>
      </c>
      <c r="H3791" t="s">
        <v>164</v>
      </c>
      <c r="I3791" s="1">
        <v>32101</v>
      </c>
      <c r="J3791" t="s">
        <v>19463</v>
      </c>
      <c r="K3791" t="s">
        <v>19464</v>
      </c>
      <c r="L3791">
        <v>12712</v>
      </c>
      <c r="M3791" t="s">
        <v>164</v>
      </c>
      <c r="N3791" s="1">
        <v>44638</v>
      </c>
      <c r="O3791" s="1">
        <v>44641</v>
      </c>
      <c r="P3791">
        <v>97</v>
      </c>
      <c r="Q3791">
        <v>4</v>
      </c>
      <c r="R3791" t="s">
        <v>53</v>
      </c>
      <c r="S3791">
        <v>1</v>
      </c>
      <c r="T3791">
        <v>0</v>
      </c>
      <c r="U3791">
        <v>3</v>
      </c>
      <c r="V3791">
        <v>450</v>
      </c>
      <c r="W3791" t="s">
        <v>41</v>
      </c>
      <c r="X3791" t="s">
        <v>19465</v>
      </c>
      <c r="Y3791" t="s">
        <v>81</v>
      </c>
      <c r="Z3791" s="1">
        <v>44622</v>
      </c>
      <c r="AA3791" s="2">
        <v>0.77815972222222218</v>
      </c>
      <c r="AB3791" s="2">
        <v>0.23106481481481481</v>
      </c>
      <c r="AC3791" t="s">
        <v>44</v>
      </c>
      <c r="AD3791" t="s">
        <v>45</v>
      </c>
      <c r="AE3791" t="s">
        <v>44</v>
      </c>
      <c r="AF3791">
        <v>150</v>
      </c>
    </row>
    <row r="3792" spans="1:32">
      <c r="A3792">
        <v>6040</v>
      </c>
      <c r="B3792">
        <v>5140</v>
      </c>
      <c r="C3792" t="s">
        <v>915</v>
      </c>
      <c r="D3792" t="s">
        <v>4445</v>
      </c>
      <c r="E3792" t="s">
        <v>48</v>
      </c>
      <c r="F3792" t="s">
        <v>19466</v>
      </c>
      <c r="G3792" t="s">
        <v>19467</v>
      </c>
      <c r="H3792" t="s">
        <v>171</v>
      </c>
      <c r="I3792" s="1">
        <v>19703</v>
      </c>
      <c r="J3792" t="s">
        <v>19468</v>
      </c>
      <c r="K3792" t="s">
        <v>10797</v>
      </c>
      <c r="L3792">
        <v>79389</v>
      </c>
      <c r="M3792" t="s">
        <v>171</v>
      </c>
      <c r="N3792" s="1">
        <v>44763</v>
      </c>
      <c r="O3792" s="1">
        <v>44767</v>
      </c>
      <c r="P3792">
        <v>34</v>
      </c>
      <c r="Q3792">
        <v>2</v>
      </c>
      <c r="R3792" t="s">
        <v>53</v>
      </c>
      <c r="S3792">
        <v>2</v>
      </c>
      <c r="T3792">
        <v>1</v>
      </c>
      <c r="U3792">
        <v>4</v>
      </c>
      <c r="V3792">
        <v>508</v>
      </c>
      <c r="W3792" t="s">
        <v>41</v>
      </c>
      <c r="X3792" t="s">
        <v>19469</v>
      </c>
      <c r="Y3792" t="s">
        <v>65</v>
      </c>
      <c r="Z3792" s="1">
        <v>44748</v>
      </c>
      <c r="AA3792" s="2">
        <v>0.11579861111111112</v>
      </c>
      <c r="AB3792" s="2">
        <v>0.60503472222222221</v>
      </c>
      <c r="AC3792" t="s">
        <v>45</v>
      </c>
      <c r="AD3792" t="s">
        <v>44</v>
      </c>
      <c r="AE3792" t="s">
        <v>44</v>
      </c>
      <c r="AF3792">
        <v>127</v>
      </c>
    </row>
    <row r="3793" spans="1:32">
      <c r="A3793">
        <v>6041</v>
      </c>
      <c r="B3793">
        <v>5141</v>
      </c>
      <c r="C3793" t="s">
        <v>11637</v>
      </c>
      <c r="D3793" t="s">
        <v>7588</v>
      </c>
      <c r="E3793" t="s">
        <v>48</v>
      </c>
      <c r="F3793" t="s">
        <v>19470</v>
      </c>
      <c r="G3793" t="s">
        <v>19471</v>
      </c>
      <c r="H3793" t="s">
        <v>272</v>
      </c>
      <c r="I3793" s="1">
        <v>26463</v>
      </c>
      <c r="J3793" t="s">
        <v>19472</v>
      </c>
      <c r="K3793" t="s">
        <v>19473</v>
      </c>
      <c r="L3793">
        <v>56390</v>
      </c>
      <c r="M3793" t="s">
        <v>272</v>
      </c>
      <c r="N3793" s="1">
        <v>44948</v>
      </c>
      <c r="O3793" s="1">
        <v>44949</v>
      </c>
      <c r="P3793">
        <v>7</v>
      </c>
      <c r="Q3793">
        <v>1</v>
      </c>
      <c r="R3793" t="s">
        <v>53</v>
      </c>
      <c r="S3793">
        <v>2</v>
      </c>
      <c r="T3793">
        <v>2</v>
      </c>
      <c r="U3793">
        <v>1</v>
      </c>
      <c r="V3793">
        <v>128</v>
      </c>
      <c r="W3793" t="s">
        <v>41</v>
      </c>
      <c r="X3793" t="s">
        <v>19474</v>
      </c>
      <c r="Y3793" t="s">
        <v>43</v>
      </c>
      <c r="Z3793" s="1">
        <v>44915</v>
      </c>
      <c r="AA3793" s="2">
        <v>0.42952546296296296</v>
      </c>
      <c r="AB3793" s="2">
        <v>0.37020833333333331</v>
      </c>
      <c r="AC3793" t="s">
        <v>45</v>
      </c>
      <c r="AD3793" t="s">
        <v>45</v>
      </c>
      <c r="AE3793" t="s">
        <v>44</v>
      </c>
      <c r="AF3793">
        <v>128</v>
      </c>
    </row>
    <row r="3794" spans="1:32">
      <c r="A3794">
        <v>6042</v>
      </c>
      <c r="B3794">
        <v>5142</v>
      </c>
      <c r="C3794" t="s">
        <v>90</v>
      </c>
      <c r="D3794" t="s">
        <v>2369</v>
      </c>
      <c r="E3794" t="s">
        <v>34</v>
      </c>
      <c r="F3794" t="s">
        <v>19475</v>
      </c>
      <c r="G3794" t="s">
        <v>19476</v>
      </c>
      <c r="H3794" t="s">
        <v>423</v>
      </c>
      <c r="I3794" s="1">
        <v>28155</v>
      </c>
      <c r="J3794" t="s">
        <v>19477</v>
      </c>
      <c r="K3794" t="s">
        <v>19478</v>
      </c>
      <c r="L3794">
        <v>93189</v>
      </c>
      <c r="M3794" t="s">
        <v>423</v>
      </c>
      <c r="N3794" s="1">
        <v>44708</v>
      </c>
      <c r="O3794" s="1">
        <v>44709</v>
      </c>
      <c r="P3794">
        <v>78</v>
      </c>
      <c r="Q3794">
        <v>4</v>
      </c>
      <c r="R3794" t="s">
        <v>40</v>
      </c>
      <c r="S3794">
        <v>1</v>
      </c>
      <c r="T3794">
        <v>0</v>
      </c>
      <c r="U3794">
        <v>1</v>
      </c>
      <c r="V3794">
        <v>209</v>
      </c>
      <c r="W3794" t="s">
        <v>54</v>
      </c>
      <c r="X3794" t="s">
        <v>19479</v>
      </c>
      <c r="Y3794" t="s">
        <v>6</v>
      </c>
      <c r="Z3794" s="1">
        <v>44675</v>
      </c>
      <c r="AA3794" s="2">
        <v>3.0300925925925926E-2</v>
      </c>
      <c r="AB3794" s="2">
        <v>0.56122685185185184</v>
      </c>
      <c r="AC3794" t="s">
        <v>44</v>
      </c>
      <c r="AD3794" t="s">
        <v>45</v>
      </c>
      <c r="AE3794" t="s">
        <v>45</v>
      </c>
      <c r="AF3794">
        <v>209</v>
      </c>
    </row>
    <row r="3795" spans="1:32">
      <c r="A3795">
        <v>6043</v>
      </c>
      <c r="B3795">
        <v>5143</v>
      </c>
      <c r="C3795" t="s">
        <v>1328</v>
      </c>
      <c r="D3795" t="s">
        <v>2019</v>
      </c>
      <c r="E3795" t="s">
        <v>48</v>
      </c>
      <c r="F3795" t="s">
        <v>19480</v>
      </c>
      <c r="G3795" t="s">
        <v>19481</v>
      </c>
      <c r="H3795" t="s">
        <v>179</v>
      </c>
      <c r="I3795" s="1">
        <v>15920</v>
      </c>
      <c r="J3795" t="s">
        <v>19482</v>
      </c>
      <c r="K3795" t="s">
        <v>13639</v>
      </c>
      <c r="L3795">
        <v>97284</v>
      </c>
      <c r="M3795" t="s">
        <v>179</v>
      </c>
      <c r="N3795" s="1">
        <v>44708</v>
      </c>
      <c r="O3795" s="1">
        <v>44709</v>
      </c>
      <c r="P3795">
        <v>44</v>
      </c>
      <c r="Q3795">
        <v>2</v>
      </c>
      <c r="R3795" t="s">
        <v>63</v>
      </c>
      <c r="S3795">
        <v>1</v>
      </c>
      <c r="T3795">
        <v>1</v>
      </c>
      <c r="U3795">
        <v>1</v>
      </c>
      <c r="V3795">
        <v>79</v>
      </c>
      <c r="W3795" t="s">
        <v>41</v>
      </c>
      <c r="X3795" t="s">
        <v>19483</v>
      </c>
      <c r="Y3795" t="s">
        <v>43</v>
      </c>
      <c r="Z3795" s="1">
        <v>44703</v>
      </c>
      <c r="AA3795" s="2">
        <v>0.25560185185185186</v>
      </c>
      <c r="AB3795" s="2">
        <v>0.744074074074074</v>
      </c>
      <c r="AC3795" t="s">
        <v>45</v>
      </c>
      <c r="AD3795" t="s">
        <v>44</v>
      </c>
      <c r="AE3795" t="s">
        <v>45</v>
      </c>
      <c r="AF3795">
        <v>79</v>
      </c>
    </row>
    <row r="3796" spans="1:32">
      <c r="A3796">
        <v>6044</v>
      </c>
      <c r="B3796">
        <v>5144</v>
      </c>
      <c r="C3796" t="s">
        <v>229</v>
      </c>
      <c r="D3796" t="s">
        <v>140</v>
      </c>
      <c r="E3796" t="s">
        <v>48</v>
      </c>
      <c r="F3796" t="s">
        <v>19484</v>
      </c>
      <c r="G3796" t="s">
        <v>19485</v>
      </c>
      <c r="H3796" t="s">
        <v>418</v>
      </c>
      <c r="I3796" s="1">
        <v>36322</v>
      </c>
      <c r="J3796" t="s">
        <v>19486</v>
      </c>
      <c r="K3796" t="s">
        <v>19487</v>
      </c>
      <c r="L3796">
        <v>84416</v>
      </c>
      <c r="M3796" t="s">
        <v>418</v>
      </c>
      <c r="N3796" s="1">
        <v>44763</v>
      </c>
      <c r="O3796" s="1">
        <v>44767</v>
      </c>
      <c r="P3796">
        <v>82</v>
      </c>
      <c r="Q3796">
        <v>4</v>
      </c>
      <c r="R3796" t="s">
        <v>53</v>
      </c>
      <c r="S3796">
        <v>4</v>
      </c>
      <c r="T3796">
        <v>0</v>
      </c>
      <c r="U3796">
        <v>4</v>
      </c>
      <c r="V3796">
        <v>592</v>
      </c>
      <c r="W3796" t="s">
        <v>41</v>
      </c>
      <c r="X3796" t="s">
        <v>19488</v>
      </c>
      <c r="Y3796" t="s">
        <v>65</v>
      </c>
      <c r="Z3796" s="1">
        <v>44746</v>
      </c>
      <c r="AA3796" s="2">
        <v>0.84402777777777782</v>
      </c>
      <c r="AB3796" s="2">
        <v>0.86089120370370376</v>
      </c>
      <c r="AC3796" t="s">
        <v>45</v>
      </c>
      <c r="AD3796" t="s">
        <v>44</v>
      </c>
      <c r="AE3796" t="s">
        <v>44</v>
      </c>
      <c r="AF3796">
        <v>148</v>
      </c>
    </row>
    <row r="3797" spans="1:32">
      <c r="A3797">
        <v>6045</v>
      </c>
      <c r="B3797">
        <v>5145</v>
      </c>
      <c r="C3797" t="s">
        <v>5892</v>
      </c>
      <c r="D3797" t="s">
        <v>4758</v>
      </c>
      <c r="E3797" t="s">
        <v>34</v>
      </c>
      <c r="F3797" t="s">
        <v>19489</v>
      </c>
      <c r="G3797" t="s">
        <v>19490</v>
      </c>
      <c r="H3797" t="s">
        <v>60</v>
      </c>
      <c r="I3797" s="1">
        <v>25382</v>
      </c>
      <c r="J3797" t="s">
        <v>19491</v>
      </c>
      <c r="K3797" t="s">
        <v>19492</v>
      </c>
      <c r="L3797">
        <v>67525</v>
      </c>
      <c r="M3797" t="s">
        <v>60</v>
      </c>
      <c r="N3797" s="1">
        <v>44694</v>
      </c>
      <c r="O3797" s="1">
        <v>44698</v>
      </c>
      <c r="P3797">
        <v>49</v>
      </c>
      <c r="Q3797">
        <v>2</v>
      </c>
      <c r="R3797" t="s">
        <v>53</v>
      </c>
      <c r="S3797">
        <v>2</v>
      </c>
      <c r="T3797">
        <v>0</v>
      </c>
      <c r="U3797">
        <v>4</v>
      </c>
      <c r="V3797">
        <v>564</v>
      </c>
      <c r="W3797" t="s">
        <v>54</v>
      </c>
      <c r="X3797" t="s">
        <v>19493</v>
      </c>
      <c r="Y3797" t="s">
        <v>81</v>
      </c>
      <c r="Z3797" s="1">
        <v>44669</v>
      </c>
      <c r="AA3797" s="2">
        <v>0.34394675925925927</v>
      </c>
      <c r="AB3797" s="2">
        <v>0.24479166666666666</v>
      </c>
      <c r="AC3797" t="s">
        <v>45</v>
      </c>
      <c r="AD3797" t="s">
        <v>45</v>
      </c>
      <c r="AE3797" t="s">
        <v>45</v>
      </c>
      <c r="AF3797">
        <v>141</v>
      </c>
    </row>
    <row r="3798" spans="1:32">
      <c r="A3798">
        <v>6048</v>
      </c>
      <c r="B3798">
        <v>5148</v>
      </c>
      <c r="C3798" t="s">
        <v>440</v>
      </c>
      <c r="D3798" t="s">
        <v>11454</v>
      </c>
      <c r="E3798" t="s">
        <v>48</v>
      </c>
      <c r="F3798" t="s">
        <v>19494</v>
      </c>
      <c r="G3798" t="s">
        <v>19495</v>
      </c>
      <c r="H3798" t="s">
        <v>405</v>
      </c>
      <c r="I3798" s="1">
        <v>34148</v>
      </c>
      <c r="J3798" t="s">
        <v>19496</v>
      </c>
      <c r="K3798" t="s">
        <v>19497</v>
      </c>
      <c r="L3798">
        <v>1446</v>
      </c>
      <c r="M3798" t="s">
        <v>405</v>
      </c>
      <c r="N3798" s="1">
        <v>44890</v>
      </c>
      <c r="O3798" s="1">
        <v>44893</v>
      </c>
      <c r="P3798">
        <v>91</v>
      </c>
      <c r="Q3798">
        <v>4</v>
      </c>
      <c r="R3798" t="s">
        <v>53</v>
      </c>
      <c r="S3798">
        <v>1</v>
      </c>
      <c r="T3798">
        <v>2</v>
      </c>
      <c r="U3798">
        <v>3</v>
      </c>
      <c r="V3798">
        <v>396</v>
      </c>
      <c r="W3798" t="s">
        <v>41</v>
      </c>
      <c r="X3798" t="s">
        <v>19498</v>
      </c>
      <c r="Y3798" t="s">
        <v>81</v>
      </c>
      <c r="Z3798" s="1">
        <v>44871</v>
      </c>
      <c r="AA3798" s="2">
        <v>0.89359953703703709</v>
      </c>
      <c r="AB3798" s="2">
        <v>0.45675925925925925</v>
      </c>
      <c r="AC3798" t="s">
        <v>44</v>
      </c>
      <c r="AD3798" t="s">
        <v>45</v>
      </c>
      <c r="AE3798" t="s">
        <v>44</v>
      </c>
      <c r="AF3798">
        <v>132</v>
      </c>
    </row>
    <row r="3799" spans="1:32">
      <c r="A3799">
        <v>6049</v>
      </c>
      <c r="B3799">
        <v>5149</v>
      </c>
      <c r="C3799" t="s">
        <v>988</v>
      </c>
      <c r="D3799" t="s">
        <v>75</v>
      </c>
      <c r="E3799" t="s">
        <v>34</v>
      </c>
      <c r="F3799" t="s">
        <v>19499</v>
      </c>
      <c r="G3799" t="s">
        <v>19500</v>
      </c>
      <c r="H3799" t="s">
        <v>129</v>
      </c>
      <c r="I3799" s="1">
        <v>27897</v>
      </c>
      <c r="J3799" t="s">
        <v>19501</v>
      </c>
      <c r="K3799" t="s">
        <v>19502</v>
      </c>
      <c r="L3799">
        <v>42750</v>
      </c>
      <c r="M3799" t="s">
        <v>129</v>
      </c>
      <c r="N3799" s="1">
        <v>44748</v>
      </c>
      <c r="O3799" s="1">
        <v>44751</v>
      </c>
      <c r="P3799">
        <v>65</v>
      </c>
      <c r="Q3799">
        <v>3</v>
      </c>
      <c r="R3799" t="s">
        <v>63</v>
      </c>
      <c r="S3799">
        <v>2</v>
      </c>
      <c r="T3799">
        <v>2</v>
      </c>
      <c r="U3799">
        <v>3</v>
      </c>
      <c r="V3799">
        <v>204</v>
      </c>
      <c r="W3799" t="s">
        <v>54</v>
      </c>
      <c r="X3799" t="s">
        <v>19503</v>
      </c>
      <c r="Y3799" t="s">
        <v>81</v>
      </c>
      <c r="Z3799" s="1">
        <v>44723</v>
      </c>
      <c r="AA3799" s="2">
        <v>0.96476851851851853</v>
      </c>
      <c r="AB3799" s="2">
        <v>0.74870370370370365</v>
      </c>
      <c r="AC3799" t="s">
        <v>44</v>
      </c>
      <c r="AD3799" t="s">
        <v>45</v>
      </c>
      <c r="AE3799" t="s">
        <v>45</v>
      </c>
      <c r="AF3799">
        <v>68</v>
      </c>
    </row>
    <row r="3800" spans="1:32">
      <c r="A3800">
        <v>6050</v>
      </c>
      <c r="B3800">
        <v>5150</v>
      </c>
      <c r="C3800" t="s">
        <v>469</v>
      </c>
      <c r="D3800" t="s">
        <v>8946</v>
      </c>
      <c r="E3800" t="s">
        <v>34</v>
      </c>
      <c r="F3800" t="s">
        <v>19504</v>
      </c>
      <c r="G3800" t="s">
        <v>19505</v>
      </c>
      <c r="H3800" t="s">
        <v>1301</v>
      </c>
      <c r="I3800" s="1">
        <v>27438</v>
      </c>
      <c r="J3800" t="s">
        <v>19506</v>
      </c>
      <c r="K3800" t="s">
        <v>19507</v>
      </c>
      <c r="L3800">
        <v>50622</v>
      </c>
      <c r="M3800" t="s">
        <v>1301</v>
      </c>
      <c r="N3800" s="1">
        <v>44864</v>
      </c>
      <c r="O3800" s="1">
        <v>44867</v>
      </c>
      <c r="P3800">
        <v>28</v>
      </c>
      <c r="Q3800">
        <v>2</v>
      </c>
      <c r="R3800" t="s">
        <v>53</v>
      </c>
      <c r="S3800">
        <v>4</v>
      </c>
      <c r="T3800">
        <v>0</v>
      </c>
      <c r="U3800">
        <v>3</v>
      </c>
      <c r="V3800">
        <v>429</v>
      </c>
      <c r="W3800" t="s">
        <v>54</v>
      </c>
      <c r="X3800" t="s">
        <v>19508</v>
      </c>
      <c r="Y3800" t="s">
        <v>81</v>
      </c>
      <c r="Z3800" s="1">
        <v>44837</v>
      </c>
      <c r="AA3800" s="2">
        <v>0.61508101851851849</v>
      </c>
      <c r="AB3800" s="2">
        <v>0.74572916666666667</v>
      </c>
      <c r="AC3800" t="s">
        <v>44</v>
      </c>
      <c r="AD3800" t="s">
        <v>44</v>
      </c>
      <c r="AE3800" t="s">
        <v>45</v>
      </c>
      <c r="AF3800">
        <v>143</v>
      </c>
    </row>
    <row r="3801" spans="1:32">
      <c r="A3801">
        <v>6051</v>
      </c>
      <c r="B3801">
        <v>5151</v>
      </c>
      <c r="C3801" t="s">
        <v>276</v>
      </c>
      <c r="D3801" t="s">
        <v>1509</v>
      </c>
      <c r="E3801" t="s">
        <v>34</v>
      </c>
      <c r="F3801" t="s">
        <v>19509</v>
      </c>
      <c r="G3801" t="s">
        <v>19510</v>
      </c>
      <c r="H3801" t="s">
        <v>37</v>
      </c>
      <c r="I3801" s="1">
        <v>36076</v>
      </c>
      <c r="J3801" t="s">
        <v>19511</v>
      </c>
      <c r="K3801" t="s">
        <v>19512</v>
      </c>
      <c r="L3801">
        <v>69135</v>
      </c>
      <c r="M3801" t="s">
        <v>37</v>
      </c>
      <c r="N3801" s="1">
        <v>44721</v>
      </c>
      <c r="O3801" s="1">
        <v>44724</v>
      </c>
      <c r="P3801">
        <v>37</v>
      </c>
      <c r="Q3801">
        <v>2</v>
      </c>
      <c r="R3801" t="s">
        <v>53</v>
      </c>
      <c r="S3801">
        <v>2</v>
      </c>
      <c r="T3801">
        <v>2</v>
      </c>
      <c r="U3801">
        <v>3</v>
      </c>
      <c r="V3801">
        <v>408</v>
      </c>
      <c r="W3801" t="s">
        <v>54</v>
      </c>
      <c r="X3801" t="s">
        <v>19513</v>
      </c>
      <c r="Y3801" t="s">
        <v>6</v>
      </c>
      <c r="Z3801" s="1">
        <v>44714</v>
      </c>
      <c r="AA3801" s="2">
        <v>0.28469907407407408</v>
      </c>
      <c r="AB3801" s="2">
        <v>0.34920138888888891</v>
      </c>
      <c r="AC3801" t="s">
        <v>44</v>
      </c>
      <c r="AD3801" t="s">
        <v>44</v>
      </c>
      <c r="AE3801" t="s">
        <v>44</v>
      </c>
      <c r="AF3801">
        <v>136</v>
      </c>
    </row>
    <row r="3802" spans="1:32">
      <c r="A3802">
        <v>6054</v>
      </c>
      <c r="B3802">
        <v>5154</v>
      </c>
      <c r="C3802" t="s">
        <v>2144</v>
      </c>
      <c r="D3802" t="s">
        <v>2741</v>
      </c>
      <c r="E3802" t="s">
        <v>48</v>
      </c>
      <c r="F3802" t="s">
        <v>19514</v>
      </c>
      <c r="G3802" t="s">
        <v>19515</v>
      </c>
      <c r="H3802" t="s">
        <v>37</v>
      </c>
      <c r="I3802" s="1">
        <v>31020</v>
      </c>
      <c r="J3802" t="s">
        <v>19516</v>
      </c>
      <c r="K3802" t="s">
        <v>10842</v>
      </c>
      <c r="L3802">
        <v>90435</v>
      </c>
      <c r="M3802" t="s">
        <v>37</v>
      </c>
      <c r="N3802" s="1">
        <v>44822</v>
      </c>
      <c r="O3802" s="1">
        <v>44826</v>
      </c>
      <c r="P3802">
        <v>95</v>
      </c>
      <c r="Q3802">
        <v>4</v>
      </c>
      <c r="R3802" t="s">
        <v>63</v>
      </c>
      <c r="S3802">
        <v>2</v>
      </c>
      <c r="T3802">
        <v>2</v>
      </c>
      <c r="U3802">
        <v>4</v>
      </c>
      <c r="V3802">
        <v>312</v>
      </c>
      <c r="W3802" t="s">
        <v>54</v>
      </c>
      <c r="X3802" t="s">
        <v>19517</v>
      </c>
      <c r="Y3802" t="s">
        <v>43</v>
      </c>
      <c r="Z3802" s="1">
        <v>44788</v>
      </c>
      <c r="AA3802" s="2">
        <v>6.5902777777777768E-2</v>
      </c>
      <c r="AB3802" s="2">
        <v>0.44283564814814813</v>
      </c>
      <c r="AC3802" t="s">
        <v>45</v>
      </c>
      <c r="AD3802" t="s">
        <v>44</v>
      </c>
      <c r="AE3802" t="s">
        <v>45</v>
      </c>
      <c r="AF3802">
        <v>78</v>
      </c>
    </row>
    <row r="3803" spans="1:32">
      <c r="A3803">
        <v>6055</v>
      </c>
      <c r="B3803">
        <v>5155</v>
      </c>
      <c r="C3803" t="s">
        <v>1316</v>
      </c>
      <c r="D3803" t="s">
        <v>2327</v>
      </c>
      <c r="E3803" t="s">
        <v>34</v>
      </c>
      <c r="F3803" t="s">
        <v>19518</v>
      </c>
      <c r="G3803">
        <v>4342926579</v>
      </c>
      <c r="H3803" t="s">
        <v>530</v>
      </c>
      <c r="I3803" s="1">
        <v>24779</v>
      </c>
      <c r="J3803" t="s">
        <v>19519</v>
      </c>
      <c r="K3803" t="s">
        <v>19520</v>
      </c>
      <c r="L3803">
        <v>81045</v>
      </c>
      <c r="M3803" t="s">
        <v>530</v>
      </c>
      <c r="N3803" s="1">
        <v>44766</v>
      </c>
      <c r="O3803" s="1">
        <v>44770</v>
      </c>
      <c r="P3803">
        <v>10</v>
      </c>
      <c r="Q3803">
        <v>1</v>
      </c>
      <c r="R3803" t="s">
        <v>53</v>
      </c>
      <c r="S3803">
        <v>1</v>
      </c>
      <c r="T3803">
        <v>1</v>
      </c>
      <c r="U3803">
        <v>4</v>
      </c>
      <c r="V3803">
        <v>496</v>
      </c>
      <c r="W3803" t="s">
        <v>41</v>
      </c>
      <c r="X3803" t="s">
        <v>19521</v>
      </c>
      <c r="Y3803" t="s">
        <v>6</v>
      </c>
      <c r="Z3803" s="1">
        <v>44748</v>
      </c>
      <c r="AA3803" s="2">
        <v>0.74510416666666668</v>
      </c>
      <c r="AB3803" s="2">
        <v>0.72464120370370377</v>
      </c>
      <c r="AC3803" t="s">
        <v>45</v>
      </c>
      <c r="AD3803" t="s">
        <v>45</v>
      </c>
      <c r="AE3803" t="s">
        <v>44</v>
      </c>
      <c r="AF3803">
        <v>124</v>
      </c>
    </row>
    <row r="3804" spans="1:32">
      <c r="A3804">
        <v>6056</v>
      </c>
      <c r="B3804">
        <v>5156</v>
      </c>
      <c r="C3804" t="s">
        <v>3145</v>
      </c>
      <c r="D3804" t="s">
        <v>1322</v>
      </c>
      <c r="E3804" t="s">
        <v>34</v>
      </c>
      <c r="F3804" t="s">
        <v>19522</v>
      </c>
      <c r="G3804" t="s">
        <v>19523</v>
      </c>
      <c r="H3804" t="s">
        <v>86</v>
      </c>
      <c r="I3804" s="1">
        <v>16685</v>
      </c>
      <c r="J3804" t="s">
        <v>19524</v>
      </c>
      <c r="K3804" t="s">
        <v>19525</v>
      </c>
      <c r="L3804">
        <v>75866</v>
      </c>
      <c r="M3804" t="s">
        <v>86</v>
      </c>
      <c r="N3804" s="1">
        <v>44868</v>
      </c>
      <c r="O3804" s="1">
        <v>44872</v>
      </c>
      <c r="P3804">
        <v>36</v>
      </c>
      <c r="Q3804">
        <v>2</v>
      </c>
      <c r="R3804" t="s">
        <v>40</v>
      </c>
      <c r="S3804">
        <v>1</v>
      </c>
      <c r="T3804">
        <v>0</v>
      </c>
      <c r="U3804">
        <v>4</v>
      </c>
      <c r="V3804">
        <v>960</v>
      </c>
      <c r="W3804" t="s">
        <v>54</v>
      </c>
      <c r="X3804" t="s">
        <v>19526</v>
      </c>
      <c r="Y3804" t="s">
        <v>81</v>
      </c>
      <c r="Z3804" s="1">
        <v>44844</v>
      </c>
      <c r="AA3804" s="2">
        <v>0.59871527777777778</v>
      </c>
      <c r="AB3804" s="2">
        <v>0.29106481481481478</v>
      </c>
      <c r="AC3804" t="s">
        <v>45</v>
      </c>
      <c r="AD3804" t="s">
        <v>45</v>
      </c>
      <c r="AE3804" t="s">
        <v>44</v>
      </c>
      <c r="AF3804">
        <v>240</v>
      </c>
    </row>
    <row r="3805" spans="1:32">
      <c r="A3805">
        <v>6058</v>
      </c>
      <c r="B3805">
        <v>5158</v>
      </c>
      <c r="C3805" t="s">
        <v>10507</v>
      </c>
      <c r="D3805" t="s">
        <v>2117</v>
      </c>
      <c r="E3805" t="s">
        <v>48</v>
      </c>
      <c r="F3805" t="s">
        <v>19527</v>
      </c>
      <c r="G3805" t="s">
        <v>19528</v>
      </c>
      <c r="H3805" t="s">
        <v>725</v>
      </c>
      <c r="I3805" s="1">
        <v>21071</v>
      </c>
      <c r="J3805" t="s">
        <v>19529</v>
      </c>
      <c r="K3805" t="s">
        <v>19530</v>
      </c>
      <c r="L3805">
        <v>51138</v>
      </c>
      <c r="M3805" t="s">
        <v>725</v>
      </c>
      <c r="N3805" s="1">
        <v>44804</v>
      </c>
      <c r="O3805" s="1">
        <v>44808</v>
      </c>
      <c r="P3805">
        <v>89</v>
      </c>
      <c r="Q3805">
        <v>4</v>
      </c>
      <c r="R3805" t="s">
        <v>63</v>
      </c>
      <c r="S3805">
        <v>2</v>
      </c>
      <c r="T3805">
        <v>0</v>
      </c>
      <c r="U3805">
        <v>4</v>
      </c>
      <c r="V3805">
        <v>304</v>
      </c>
      <c r="W3805" t="s">
        <v>41</v>
      </c>
      <c r="X3805" t="s">
        <v>19531</v>
      </c>
      <c r="Y3805" t="s">
        <v>65</v>
      </c>
      <c r="Z3805" s="1">
        <v>44786</v>
      </c>
      <c r="AA3805" s="2">
        <v>0.79071759259259267</v>
      </c>
      <c r="AB3805" s="2">
        <v>0.57813657407407404</v>
      </c>
      <c r="AC3805" t="s">
        <v>45</v>
      </c>
      <c r="AD3805" t="s">
        <v>45</v>
      </c>
      <c r="AE3805" t="s">
        <v>44</v>
      </c>
      <c r="AF3805">
        <v>76</v>
      </c>
    </row>
    <row r="3806" spans="1:32">
      <c r="A3806">
        <v>6060</v>
      </c>
      <c r="B3806">
        <v>5160</v>
      </c>
      <c r="C3806" t="s">
        <v>1247</v>
      </c>
      <c r="D3806" t="s">
        <v>2019</v>
      </c>
      <c r="E3806" t="s">
        <v>34</v>
      </c>
      <c r="F3806" t="s">
        <v>19532</v>
      </c>
      <c r="G3806" t="s">
        <v>19533</v>
      </c>
      <c r="H3806" t="s">
        <v>537</v>
      </c>
      <c r="I3806" s="1">
        <v>17605</v>
      </c>
      <c r="J3806" t="s">
        <v>19534</v>
      </c>
      <c r="K3806" t="s">
        <v>892</v>
      </c>
      <c r="L3806">
        <v>7022</v>
      </c>
      <c r="M3806" t="s">
        <v>537</v>
      </c>
      <c r="N3806" s="1">
        <v>44731</v>
      </c>
      <c r="O3806" s="1">
        <v>44736</v>
      </c>
      <c r="P3806">
        <v>61</v>
      </c>
      <c r="Q3806">
        <v>3</v>
      </c>
      <c r="R3806" t="s">
        <v>53</v>
      </c>
      <c r="S3806">
        <v>3</v>
      </c>
      <c r="T3806">
        <v>1</v>
      </c>
      <c r="U3806">
        <v>5</v>
      </c>
      <c r="V3806">
        <v>615</v>
      </c>
      <c r="W3806" t="s">
        <v>41</v>
      </c>
      <c r="X3806" t="s">
        <v>19535</v>
      </c>
      <c r="Y3806" t="s">
        <v>43</v>
      </c>
      <c r="Z3806" s="1">
        <v>44692</v>
      </c>
      <c r="AA3806" s="2">
        <v>0.12534722222222222</v>
      </c>
      <c r="AB3806" s="2">
        <v>0.55199074074074073</v>
      </c>
      <c r="AC3806" t="s">
        <v>45</v>
      </c>
      <c r="AD3806" t="s">
        <v>45</v>
      </c>
      <c r="AE3806" t="s">
        <v>44</v>
      </c>
      <c r="AF3806">
        <v>123</v>
      </c>
    </row>
    <row r="3807" spans="1:32">
      <c r="A3807">
        <v>6061</v>
      </c>
      <c r="B3807">
        <v>5161</v>
      </c>
      <c r="C3807" t="s">
        <v>988</v>
      </c>
      <c r="D3807" t="s">
        <v>385</v>
      </c>
      <c r="E3807" t="s">
        <v>48</v>
      </c>
      <c r="F3807" t="s">
        <v>19536</v>
      </c>
      <c r="G3807" t="s">
        <v>19537</v>
      </c>
      <c r="H3807" t="s">
        <v>179</v>
      </c>
      <c r="I3807" s="1">
        <v>16451</v>
      </c>
      <c r="J3807" t="s">
        <v>19538</v>
      </c>
      <c r="K3807" t="s">
        <v>19539</v>
      </c>
      <c r="L3807">
        <v>20085</v>
      </c>
      <c r="M3807" t="s">
        <v>179</v>
      </c>
      <c r="N3807" s="1">
        <v>44904</v>
      </c>
      <c r="O3807" s="1">
        <v>44909</v>
      </c>
      <c r="P3807">
        <v>4</v>
      </c>
      <c r="Q3807">
        <v>1</v>
      </c>
      <c r="R3807" t="s">
        <v>53</v>
      </c>
      <c r="S3807">
        <v>3</v>
      </c>
      <c r="T3807">
        <v>2</v>
      </c>
      <c r="U3807">
        <v>5</v>
      </c>
      <c r="V3807">
        <v>710</v>
      </c>
      <c r="W3807" t="s">
        <v>41</v>
      </c>
      <c r="X3807" t="s">
        <v>19540</v>
      </c>
      <c r="Y3807" t="s">
        <v>43</v>
      </c>
      <c r="Z3807" s="1">
        <v>44881</v>
      </c>
      <c r="AA3807" s="2">
        <v>0.51124999999999998</v>
      </c>
      <c r="AB3807" s="2">
        <v>0.51871527777777782</v>
      </c>
      <c r="AC3807" t="s">
        <v>45</v>
      </c>
      <c r="AD3807" t="s">
        <v>44</v>
      </c>
      <c r="AE3807" t="s">
        <v>45</v>
      </c>
      <c r="AF3807">
        <v>142</v>
      </c>
    </row>
    <row r="3808" spans="1:32">
      <c r="A3808">
        <v>6063</v>
      </c>
      <c r="B3808">
        <v>5163</v>
      </c>
      <c r="C3808" t="s">
        <v>1287</v>
      </c>
      <c r="D3808" t="s">
        <v>3821</v>
      </c>
      <c r="E3808" t="s">
        <v>48</v>
      </c>
      <c r="F3808" t="s">
        <v>19541</v>
      </c>
      <c r="G3808" t="s">
        <v>19542</v>
      </c>
      <c r="H3808" t="s">
        <v>94</v>
      </c>
      <c r="I3808" s="1">
        <v>20099</v>
      </c>
      <c r="J3808" t="s">
        <v>19543</v>
      </c>
      <c r="K3808" t="s">
        <v>19544</v>
      </c>
      <c r="L3808">
        <v>10857</v>
      </c>
      <c r="M3808" t="s">
        <v>94</v>
      </c>
      <c r="N3808" s="1">
        <v>44879</v>
      </c>
      <c r="O3808" s="1">
        <v>44882</v>
      </c>
      <c r="P3808">
        <v>62</v>
      </c>
      <c r="Q3808">
        <v>3</v>
      </c>
      <c r="R3808" t="s">
        <v>63</v>
      </c>
      <c r="S3808">
        <v>2</v>
      </c>
      <c r="T3808">
        <v>0</v>
      </c>
      <c r="U3808">
        <v>3</v>
      </c>
      <c r="V3808">
        <v>270</v>
      </c>
      <c r="W3808" t="s">
        <v>41</v>
      </c>
      <c r="X3808" t="s">
        <v>19545</v>
      </c>
      <c r="Y3808" t="s">
        <v>43</v>
      </c>
      <c r="Z3808" s="1">
        <v>44857</v>
      </c>
      <c r="AA3808" s="2">
        <v>0.8771064814814814</v>
      </c>
      <c r="AB3808" s="2">
        <v>0.50724537037037043</v>
      </c>
      <c r="AC3808" t="s">
        <v>44</v>
      </c>
      <c r="AD3808" t="s">
        <v>45</v>
      </c>
      <c r="AE3808" t="s">
        <v>44</v>
      </c>
      <c r="AF3808">
        <v>90</v>
      </c>
    </row>
    <row r="3809" spans="1:32">
      <c r="A3809">
        <v>6066</v>
      </c>
      <c r="B3809">
        <v>5166</v>
      </c>
      <c r="C3809" t="s">
        <v>5106</v>
      </c>
      <c r="D3809" t="s">
        <v>214</v>
      </c>
      <c r="E3809" t="s">
        <v>48</v>
      </c>
      <c r="F3809" t="s">
        <v>19546</v>
      </c>
      <c r="G3809" t="s">
        <v>19547</v>
      </c>
      <c r="H3809" t="s">
        <v>94</v>
      </c>
      <c r="I3809" s="1">
        <v>16697</v>
      </c>
      <c r="J3809" t="s">
        <v>19548</v>
      </c>
      <c r="K3809" t="s">
        <v>19549</v>
      </c>
      <c r="L3809">
        <v>77751</v>
      </c>
      <c r="M3809" t="s">
        <v>94</v>
      </c>
      <c r="N3809" s="1">
        <v>44914</v>
      </c>
      <c r="O3809" s="1">
        <v>44915</v>
      </c>
      <c r="P3809">
        <v>36</v>
      </c>
      <c r="Q3809">
        <v>2</v>
      </c>
      <c r="R3809" t="s">
        <v>40</v>
      </c>
      <c r="S3809">
        <v>4</v>
      </c>
      <c r="T3809">
        <v>0</v>
      </c>
      <c r="U3809">
        <v>1</v>
      </c>
      <c r="V3809">
        <v>235</v>
      </c>
      <c r="W3809" t="s">
        <v>54</v>
      </c>
      <c r="X3809" t="s">
        <v>19550</v>
      </c>
      <c r="Y3809" t="s">
        <v>81</v>
      </c>
      <c r="Z3809" s="1">
        <v>44907</v>
      </c>
      <c r="AA3809" s="2">
        <v>0.14848379629629629</v>
      </c>
      <c r="AB3809" s="2">
        <v>0.4034490740740741</v>
      </c>
      <c r="AC3809" t="s">
        <v>45</v>
      </c>
      <c r="AD3809" t="s">
        <v>44</v>
      </c>
      <c r="AE3809" t="s">
        <v>45</v>
      </c>
      <c r="AF3809">
        <v>235</v>
      </c>
    </row>
    <row r="3810" spans="1:32">
      <c r="A3810">
        <v>6068</v>
      </c>
      <c r="B3810">
        <v>5168</v>
      </c>
      <c r="C3810" t="s">
        <v>1959</v>
      </c>
      <c r="D3810" t="s">
        <v>829</v>
      </c>
      <c r="E3810" t="s">
        <v>34</v>
      </c>
      <c r="F3810" t="s">
        <v>19551</v>
      </c>
      <c r="G3810" t="s">
        <v>19552</v>
      </c>
      <c r="H3810" t="s">
        <v>201</v>
      </c>
      <c r="I3810" s="1">
        <v>21160</v>
      </c>
      <c r="J3810" t="s">
        <v>19553</v>
      </c>
      <c r="K3810" t="s">
        <v>19554</v>
      </c>
      <c r="L3810">
        <v>9902</v>
      </c>
      <c r="M3810" t="s">
        <v>201</v>
      </c>
      <c r="N3810" s="1">
        <v>44635</v>
      </c>
      <c r="O3810" s="1">
        <v>44636</v>
      </c>
      <c r="P3810">
        <v>88</v>
      </c>
      <c r="Q3810">
        <v>4</v>
      </c>
      <c r="R3810" t="s">
        <v>53</v>
      </c>
      <c r="S3810">
        <v>3</v>
      </c>
      <c r="T3810">
        <v>0</v>
      </c>
      <c r="U3810">
        <v>1</v>
      </c>
      <c r="V3810">
        <v>142</v>
      </c>
      <c r="W3810" t="s">
        <v>54</v>
      </c>
      <c r="X3810" t="s">
        <v>19555</v>
      </c>
      <c r="Y3810" t="s">
        <v>6</v>
      </c>
      <c r="Z3810" s="1">
        <v>44630</v>
      </c>
      <c r="AA3810" s="2">
        <v>0.7231481481481481</v>
      </c>
      <c r="AB3810" s="2">
        <v>0.30023148148148149</v>
      </c>
      <c r="AC3810" t="s">
        <v>45</v>
      </c>
      <c r="AD3810" t="s">
        <v>45</v>
      </c>
      <c r="AE3810" t="s">
        <v>44</v>
      </c>
      <c r="AF3810">
        <v>142</v>
      </c>
    </row>
    <row r="3811" spans="1:32">
      <c r="A3811">
        <v>6070</v>
      </c>
      <c r="B3811">
        <v>5170</v>
      </c>
      <c r="C3811" t="s">
        <v>175</v>
      </c>
      <c r="D3811" t="s">
        <v>448</v>
      </c>
      <c r="E3811" t="s">
        <v>48</v>
      </c>
      <c r="F3811" t="s">
        <v>19556</v>
      </c>
      <c r="G3811" t="s">
        <v>19557</v>
      </c>
      <c r="H3811" t="s">
        <v>164</v>
      </c>
      <c r="I3811" s="1">
        <v>21846</v>
      </c>
      <c r="J3811" t="s">
        <v>19558</v>
      </c>
      <c r="K3811" t="s">
        <v>19559</v>
      </c>
      <c r="L3811">
        <v>90159</v>
      </c>
      <c r="M3811" t="s">
        <v>164</v>
      </c>
      <c r="N3811" s="1">
        <v>44667</v>
      </c>
      <c r="O3811" s="1">
        <v>44672</v>
      </c>
      <c r="P3811">
        <v>61</v>
      </c>
      <c r="Q3811">
        <v>3</v>
      </c>
      <c r="R3811" t="s">
        <v>53</v>
      </c>
      <c r="S3811">
        <v>1</v>
      </c>
      <c r="T3811">
        <v>2</v>
      </c>
      <c r="U3811">
        <v>5</v>
      </c>
      <c r="V3811">
        <v>695</v>
      </c>
      <c r="W3811" t="s">
        <v>41</v>
      </c>
      <c r="X3811" t="s">
        <v>19560</v>
      </c>
      <c r="Y3811" t="s">
        <v>81</v>
      </c>
      <c r="Z3811" s="1">
        <v>44661</v>
      </c>
      <c r="AA3811" s="2">
        <v>0.34695601851851854</v>
      </c>
      <c r="AB3811" s="2">
        <v>0.4939351851851852</v>
      </c>
      <c r="AC3811" t="s">
        <v>45</v>
      </c>
      <c r="AD3811" t="s">
        <v>44</v>
      </c>
      <c r="AE3811" t="s">
        <v>45</v>
      </c>
      <c r="AF3811">
        <v>139</v>
      </c>
    </row>
    <row r="3812" spans="1:32">
      <c r="A3812">
        <v>6073</v>
      </c>
      <c r="B3812">
        <v>5173</v>
      </c>
      <c r="C3812" t="s">
        <v>434</v>
      </c>
      <c r="D3812" t="s">
        <v>90</v>
      </c>
      <c r="E3812" t="s">
        <v>34</v>
      </c>
      <c r="F3812" t="s">
        <v>19561</v>
      </c>
      <c r="G3812" t="s">
        <v>19562</v>
      </c>
      <c r="H3812" t="s">
        <v>423</v>
      </c>
      <c r="I3812" s="1">
        <v>19526</v>
      </c>
      <c r="J3812" t="s">
        <v>19563</v>
      </c>
      <c r="K3812" t="s">
        <v>19564</v>
      </c>
      <c r="L3812">
        <v>30921</v>
      </c>
      <c r="M3812" t="s">
        <v>423</v>
      </c>
      <c r="N3812" s="1">
        <v>44899</v>
      </c>
      <c r="O3812" s="1">
        <v>44902</v>
      </c>
      <c r="P3812">
        <v>93</v>
      </c>
      <c r="Q3812">
        <v>4</v>
      </c>
      <c r="R3812" t="s">
        <v>40</v>
      </c>
      <c r="S3812">
        <v>2</v>
      </c>
      <c r="T3812">
        <v>2</v>
      </c>
      <c r="U3812">
        <v>3</v>
      </c>
      <c r="V3812">
        <v>612</v>
      </c>
      <c r="W3812" t="s">
        <v>41</v>
      </c>
      <c r="X3812" t="s">
        <v>19565</v>
      </c>
      <c r="Y3812" t="s">
        <v>6</v>
      </c>
      <c r="Z3812" s="1">
        <v>44871</v>
      </c>
      <c r="AA3812" s="2">
        <v>4.1574074074074076E-2</v>
      </c>
      <c r="AB3812" s="2">
        <v>0.24096064814814813</v>
      </c>
      <c r="AC3812" t="s">
        <v>44</v>
      </c>
      <c r="AD3812" t="s">
        <v>45</v>
      </c>
      <c r="AE3812" t="s">
        <v>45</v>
      </c>
      <c r="AF3812">
        <v>204</v>
      </c>
    </row>
    <row r="3813" spans="1:32">
      <c r="A3813">
        <v>6075</v>
      </c>
      <c r="B3813">
        <v>5175</v>
      </c>
      <c r="C3813" t="s">
        <v>590</v>
      </c>
      <c r="D3813" t="s">
        <v>4599</v>
      </c>
      <c r="E3813" t="s">
        <v>34</v>
      </c>
      <c r="F3813" t="s">
        <v>19566</v>
      </c>
      <c r="G3813" t="s">
        <v>19567</v>
      </c>
      <c r="H3813" t="s">
        <v>272</v>
      </c>
      <c r="I3813" s="1">
        <v>38622</v>
      </c>
      <c r="J3813" t="s">
        <v>19568</v>
      </c>
      <c r="K3813" t="s">
        <v>19569</v>
      </c>
      <c r="L3813">
        <v>22468</v>
      </c>
      <c r="M3813" t="s">
        <v>272</v>
      </c>
      <c r="N3813" s="1">
        <v>44671</v>
      </c>
      <c r="O3813" s="1">
        <v>44673</v>
      </c>
      <c r="P3813">
        <v>24</v>
      </c>
      <c r="Q3813">
        <v>1</v>
      </c>
      <c r="R3813" t="s">
        <v>40</v>
      </c>
      <c r="S3813">
        <v>2</v>
      </c>
      <c r="T3813">
        <v>0</v>
      </c>
      <c r="U3813">
        <v>2</v>
      </c>
      <c r="V3813">
        <v>458</v>
      </c>
      <c r="W3813" t="s">
        <v>54</v>
      </c>
      <c r="X3813" t="s">
        <v>19570</v>
      </c>
      <c r="Y3813" t="s">
        <v>81</v>
      </c>
      <c r="Z3813" s="1">
        <v>44653</v>
      </c>
      <c r="AA3813" s="2">
        <v>0.49024305555555553</v>
      </c>
      <c r="AB3813" s="2">
        <v>0.39399305555555553</v>
      </c>
      <c r="AC3813" t="s">
        <v>44</v>
      </c>
      <c r="AD3813" t="s">
        <v>45</v>
      </c>
      <c r="AE3813" t="s">
        <v>45</v>
      </c>
      <c r="AF3813">
        <v>229</v>
      </c>
    </row>
    <row r="3814" spans="1:32">
      <c r="A3814">
        <v>6076</v>
      </c>
      <c r="B3814">
        <v>5176</v>
      </c>
      <c r="C3814" t="s">
        <v>1201</v>
      </c>
      <c r="D3814" t="s">
        <v>847</v>
      </c>
      <c r="E3814" t="s">
        <v>48</v>
      </c>
      <c r="F3814" t="s">
        <v>19571</v>
      </c>
      <c r="G3814" t="s">
        <v>19572</v>
      </c>
      <c r="H3814" t="s">
        <v>272</v>
      </c>
      <c r="I3814" s="1">
        <v>31143</v>
      </c>
      <c r="J3814" t="s">
        <v>19573</v>
      </c>
      <c r="K3814" t="s">
        <v>19574</v>
      </c>
      <c r="L3814">
        <v>20662</v>
      </c>
      <c r="M3814" t="s">
        <v>272</v>
      </c>
      <c r="N3814" s="1">
        <v>44814</v>
      </c>
      <c r="O3814" s="1">
        <v>44815</v>
      </c>
      <c r="P3814">
        <v>16</v>
      </c>
      <c r="Q3814">
        <v>1</v>
      </c>
      <c r="R3814" t="s">
        <v>53</v>
      </c>
      <c r="S3814">
        <v>1</v>
      </c>
      <c r="T3814">
        <v>1</v>
      </c>
      <c r="U3814">
        <v>1</v>
      </c>
      <c r="V3814">
        <v>130</v>
      </c>
      <c r="W3814" t="s">
        <v>41</v>
      </c>
      <c r="X3814" t="s">
        <v>19575</v>
      </c>
      <c r="Y3814" t="s">
        <v>81</v>
      </c>
      <c r="Z3814" s="1">
        <v>44808</v>
      </c>
      <c r="AA3814" s="2">
        <v>0.27655092592592595</v>
      </c>
      <c r="AB3814" s="2">
        <v>0.40554398148148146</v>
      </c>
      <c r="AC3814" t="s">
        <v>44</v>
      </c>
      <c r="AD3814" t="s">
        <v>44</v>
      </c>
      <c r="AE3814" t="s">
        <v>44</v>
      </c>
      <c r="AF3814">
        <v>130</v>
      </c>
    </row>
    <row r="3815" spans="1:32">
      <c r="A3815">
        <v>6077</v>
      </c>
      <c r="B3815">
        <v>5177</v>
      </c>
      <c r="C3815" t="s">
        <v>1913</v>
      </c>
      <c r="D3815" t="s">
        <v>1783</v>
      </c>
      <c r="E3815" t="s">
        <v>34</v>
      </c>
      <c r="F3815" t="s">
        <v>19576</v>
      </c>
      <c r="G3815" t="s">
        <v>19577</v>
      </c>
      <c r="H3815" t="s">
        <v>115</v>
      </c>
      <c r="I3815" s="1">
        <v>32135</v>
      </c>
      <c r="J3815" t="s">
        <v>19578</v>
      </c>
      <c r="K3815" t="s">
        <v>16937</v>
      </c>
      <c r="L3815">
        <v>47994</v>
      </c>
      <c r="M3815" t="s">
        <v>115</v>
      </c>
      <c r="N3815" s="1">
        <v>44622</v>
      </c>
      <c r="O3815" s="1">
        <v>44623</v>
      </c>
      <c r="P3815">
        <v>40</v>
      </c>
      <c r="Q3815">
        <v>2</v>
      </c>
      <c r="R3815" t="s">
        <v>53</v>
      </c>
      <c r="S3815">
        <v>1</v>
      </c>
      <c r="T3815">
        <v>2</v>
      </c>
      <c r="U3815">
        <v>1</v>
      </c>
      <c r="V3815">
        <v>129</v>
      </c>
      <c r="W3815" t="s">
        <v>41</v>
      </c>
      <c r="X3815" t="s">
        <v>19579</v>
      </c>
      <c r="Y3815" t="s">
        <v>81</v>
      </c>
      <c r="Z3815" s="1">
        <v>44608</v>
      </c>
      <c r="AA3815" s="2">
        <v>8.0925925925925915E-2</v>
      </c>
      <c r="AB3815" s="2">
        <v>0.8860069444444445</v>
      </c>
      <c r="AC3815" t="s">
        <v>44</v>
      </c>
      <c r="AD3815" t="s">
        <v>44</v>
      </c>
      <c r="AE3815" t="s">
        <v>45</v>
      </c>
      <c r="AF3815">
        <v>129</v>
      </c>
    </row>
    <row r="3816" spans="1:32">
      <c r="A3816">
        <v>6078</v>
      </c>
      <c r="B3816">
        <v>5178</v>
      </c>
      <c r="C3816" t="s">
        <v>1527</v>
      </c>
      <c r="D3816" t="s">
        <v>2203</v>
      </c>
      <c r="E3816" t="s">
        <v>34</v>
      </c>
      <c r="F3816" t="s">
        <v>19580</v>
      </c>
      <c r="G3816" t="s">
        <v>19581</v>
      </c>
      <c r="H3816" t="s">
        <v>50</v>
      </c>
      <c r="I3816" s="1">
        <v>22385</v>
      </c>
      <c r="J3816" t="s">
        <v>19582</v>
      </c>
      <c r="K3816" t="s">
        <v>19583</v>
      </c>
      <c r="L3816">
        <v>38691</v>
      </c>
      <c r="M3816" t="s">
        <v>50</v>
      </c>
      <c r="N3816" s="1">
        <v>44743</v>
      </c>
      <c r="O3816" s="1">
        <v>44747</v>
      </c>
      <c r="P3816">
        <v>6</v>
      </c>
      <c r="Q3816">
        <v>1</v>
      </c>
      <c r="R3816" t="s">
        <v>40</v>
      </c>
      <c r="S3816">
        <v>3</v>
      </c>
      <c r="T3816">
        <v>1</v>
      </c>
      <c r="U3816">
        <v>4</v>
      </c>
      <c r="V3816">
        <v>876</v>
      </c>
      <c r="W3816" t="s">
        <v>54</v>
      </c>
      <c r="X3816" t="s">
        <v>19584</v>
      </c>
      <c r="Y3816" t="s">
        <v>6</v>
      </c>
      <c r="Z3816" s="1">
        <v>44714</v>
      </c>
      <c r="AA3816" s="2">
        <v>0.19256944444444443</v>
      </c>
      <c r="AB3816" s="2">
        <v>1.8900462962962963E-2</v>
      </c>
      <c r="AC3816" t="s">
        <v>45</v>
      </c>
      <c r="AD3816" t="s">
        <v>45</v>
      </c>
      <c r="AE3816" t="s">
        <v>44</v>
      </c>
      <c r="AF3816">
        <v>219</v>
      </c>
    </row>
    <row r="3817" spans="1:32">
      <c r="A3817">
        <v>6080</v>
      </c>
      <c r="B3817">
        <v>5180</v>
      </c>
      <c r="C3817" t="s">
        <v>1015</v>
      </c>
      <c r="D3817" t="s">
        <v>2762</v>
      </c>
      <c r="E3817" t="s">
        <v>34</v>
      </c>
      <c r="F3817" t="s">
        <v>19585</v>
      </c>
      <c r="G3817">
        <f>1-201-560-5666</f>
        <v>-6426</v>
      </c>
      <c r="H3817" t="s">
        <v>135</v>
      </c>
      <c r="I3817" s="1">
        <v>19753</v>
      </c>
      <c r="J3817" t="s">
        <v>19586</v>
      </c>
      <c r="K3817" t="s">
        <v>19587</v>
      </c>
      <c r="L3817">
        <v>43384</v>
      </c>
      <c r="M3817" t="s">
        <v>135</v>
      </c>
      <c r="N3817" s="1">
        <v>44922</v>
      </c>
      <c r="O3817" s="1">
        <v>44923</v>
      </c>
      <c r="P3817">
        <v>73</v>
      </c>
      <c r="Q3817">
        <v>3</v>
      </c>
      <c r="R3817" t="s">
        <v>53</v>
      </c>
      <c r="S3817">
        <v>3</v>
      </c>
      <c r="T3817">
        <v>1</v>
      </c>
      <c r="U3817">
        <v>1</v>
      </c>
      <c r="V3817">
        <v>149</v>
      </c>
      <c r="W3817" t="s">
        <v>41</v>
      </c>
      <c r="X3817" t="s">
        <v>19588</v>
      </c>
      <c r="Y3817" t="s">
        <v>43</v>
      </c>
      <c r="Z3817" s="1">
        <v>44904</v>
      </c>
      <c r="AA3817" s="2">
        <v>0.19843750000000002</v>
      </c>
      <c r="AB3817" s="2">
        <v>0.27079861111111109</v>
      </c>
      <c r="AC3817" t="s">
        <v>44</v>
      </c>
      <c r="AD3817" t="s">
        <v>44</v>
      </c>
      <c r="AE3817" t="s">
        <v>45</v>
      </c>
      <c r="AF3817">
        <v>149</v>
      </c>
    </row>
    <row r="3818" spans="1:32">
      <c r="A3818">
        <v>6083</v>
      </c>
      <c r="B3818">
        <v>5183</v>
      </c>
      <c r="C3818" t="s">
        <v>1888</v>
      </c>
      <c r="D3818" t="s">
        <v>3924</v>
      </c>
      <c r="E3818" t="s">
        <v>34</v>
      </c>
      <c r="F3818" t="s">
        <v>19589</v>
      </c>
      <c r="G3818" t="s">
        <v>19590</v>
      </c>
      <c r="H3818" t="s">
        <v>418</v>
      </c>
      <c r="I3818" s="1">
        <v>37579</v>
      </c>
      <c r="J3818" t="s">
        <v>19591</v>
      </c>
      <c r="K3818" t="s">
        <v>19592</v>
      </c>
      <c r="L3818">
        <v>2390</v>
      </c>
      <c r="M3818" t="s">
        <v>418</v>
      </c>
      <c r="N3818" s="1">
        <v>44899</v>
      </c>
      <c r="O3818" s="1">
        <v>44900</v>
      </c>
      <c r="P3818">
        <v>44</v>
      </c>
      <c r="Q3818">
        <v>2</v>
      </c>
      <c r="R3818" t="s">
        <v>63</v>
      </c>
      <c r="S3818">
        <v>1</v>
      </c>
      <c r="T3818">
        <v>0</v>
      </c>
      <c r="U3818">
        <v>1</v>
      </c>
      <c r="V3818">
        <v>63</v>
      </c>
      <c r="W3818" t="s">
        <v>41</v>
      </c>
      <c r="X3818" t="s">
        <v>19593</v>
      </c>
      <c r="Y3818" t="s">
        <v>6</v>
      </c>
      <c r="Z3818" s="1">
        <v>44894</v>
      </c>
      <c r="AA3818" s="2">
        <v>0.45057870370370368</v>
      </c>
      <c r="AB3818" s="2">
        <v>0.84267361111111105</v>
      </c>
      <c r="AC3818" t="s">
        <v>45</v>
      </c>
      <c r="AD3818" t="s">
        <v>45</v>
      </c>
      <c r="AE3818" t="s">
        <v>44</v>
      </c>
      <c r="AF3818">
        <v>63</v>
      </c>
    </row>
    <row r="3819" spans="1:32">
      <c r="A3819">
        <v>6086</v>
      </c>
      <c r="B3819">
        <v>5186</v>
      </c>
      <c r="C3819" t="s">
        <v>482</v>
      </c>
      <c r="D3819" t="s">
        <v>1453</v>
      </c>
      <c r="E3819" t="s">
        <v>34</v>
      </c>
      <c r="F3819" t="s">
        <v>19594</v>
      </c>
      <c r="G3819" t="s">
        <v>19595</v>
      </c>
      <c r="H3819" t="s">
        <v>209</v>
      </c>
      <c r="I3819" s="1">
        <v>34975</v>
      </c>
      <c r="J3819" t="s">
        <v>19596</v>
      </c>
      <c r="K3819" t="s">
        <v>19597</v>
      </c>
      <c r="L3819">
        <v>31864</v>
      </c>
      <c r="M3819" t="s">
        <v>209</v>
      </c>
      <c r="N3819" s="1">
        <v>44832</v>
      </c>
      <c r="O3819" s="1">
        <v>44833</v>
      </c>
      <c r="P3819">
        <v>33</v>
      </c>
      <c r="Q3819">
        <v>2</v>
      </c>
      <c r="R3819" t="s">
        <v>40</v>
      </c>
      <c r="S3819">
        <v>1</v>
      </c>
      <c r="T3819">
        <v>0</v>
      </c>
      <c r="U3819">
        <v>1</v>
      </c>
      <c r="V3819">
        <v>244</v>
      </c>
      <c r="W3819" t="s">
        <v>54</v>
      </c>
      <c r="X3819" t="s">
        <v>19598</v>
      </c>
      <c r="Y3819" t="s">
        <v>43</v>
      </c>
      <c r="Z3819" s="1">
        <v>44799</v>
      </c>
      <c r="AA3819" s="2">
        <v>0.95543981481481488</v>
      </c>
      <c r="AB3819" s="2">
        <v>9.8182870370370365E-2</v>
      </c>
      <c r="AC3819" t="s">
        <v>44</v>
      </c>
      <c r="AD3819" t="s">
        <v>45</v>
      </c>
      <c r="AE3819" t="s">
        <v>44</v>
      </c>
      <c r="AF3819">
        <v>244</v>
      </c>
    </row>
    <row r="3820" spans="1:32">
      <c r="A3820">
        <v>6090</v>
      </c>
      <c r="B3820">
        <v>5190</v>
      </c>
      <c r="C3820" t="s">
        <v>221</v>
      </c>
      <c r="D3820" t="s">
        <v>2363</v>
      </c>
      <c r="E3820" t="s">
        <v>34</v>
      </c>
      <c r="F3820" t="s">
        <v>19599</v>
      </c>
      <c r="G3820" t="s">
        <v>19600</v>
      </c>
      <c r="H3820" t="s">
        <v>225</v>
      </c>
      <c r="I3820" s="1">
        <v>34297</v>
      </c>
      <c r="J3820" t="s">
        <v>19601</v>
      </c>
      <c r="K3820" t="s">
        <v>19602</v>
      </c>
      <c r="L3820">
        <v>50573</v>
      </c>
      <c r="M3820" t="s">
        <v>225</v>
      </c>
      <c r="N3820" s="1">
        <v>44603</v>
      </c>
      <c r="O3820" s="1">
        <v>44605</v>
      </c>
      <c r="P3820">
        <v>23</v>
      </c>
      <c r="Q3820">
        <v>1</v>
      </c>
      <c r="R3820" t="s">
        <v>63</v>
      </c>
      <c r="S3820">
        <v>3</v>
      </c>
      <c r="T3820">
        <v>1</v>
      </c>
      <c r="U3820">
        <v>2</v>
      </c>
      <c r="V3820">
        <v>158</v>
      </c>
      <c r="W3820" t="s">
        <v>54</v>
      </c>
      <c r="X3820" t="s">
        <v>19603</v>
      </c>
      <c r="Y3820" t="s">
        <v>81</v>
      </c>
      <c r="Z3820" s="1">
        <v>44580</v>
      </c>
      <c r="AA3820" s="2">
        <v>0.94832175925925932</v>
      </c>
      <c r="AB3820" s="2">
        <v>0.6939467592592593</v>
      </c>
      <c r="AC3820" t="s">
        <v>45</v>
      </c>
      <c r="AD3820" t="s">
        <v>44</v>
      </c>
      <c r="AE3820" t="s">
        <v>45</v>
      </c>
      <c r="AF3820">
        <v>79</v>
      </c>
    </row>
    <row r="3821" spans="1:32">
      <c r="A3821">
        <v>6091</v>
      </c>
      <c r="B3821">
        <v>5191</v>
      </c>
      <c r="C3821" t="s">
        <v>3590</v>
      </c>
      <c r="D3821" t="s">
        <v>2616</v>
      </c>
      <c r="E3821" t="s">
        <v>48</v>
      </c>
      <c r="F3821" t="s">
        <v>19604</v>
      </c>
      <c r="G3821">
        <v>2513717541</v>
      </c>
      <c r="H3821" t="s">
        <v>272</v>
      </c>
      <c r="I3821" s="1">
        <v>20988</v>
      </c>
      <c r="J3821" t="s">
        <v>19605</v>
      </c>
      <c r="K3821" t="s">
        <v>9832</v>
      </c>
      <c r="L3821">
        <v>70218</v>
      </c>
      <c r="M3821" t="s">
        <v>272</v>
      </c>
      <c r="N3821" s="1">
        <v>44827</v>
      </c>
      <c r="O3821" s="1">
        <v>44832</v>
      </c>
      <c r="P3821">
        <v>33</v>
      </c>
      <c r="Q3821">
        <v>2</v>
      </c>
      <c r="R3821" t="s">
        <v>40</v>
      </c>
      <c r="S3821">
        <v>4</v>
      </c>
      <c r="T3821">
        <v>2</v>
      </c>
      <c r="U3821">
        <v>5</v>
      </c>
      <c r="V3821">
        <v>1090</v>
      </c>
      <c r="W3821" t="s">
        <v>54</v>
      </c>
      <c r="X3821" t="s">
        <v>19606</v>
      </c>
      <c r="Y3821" t="s">
        <v>65</v>
      </c>
      <c r="Z3821" s="1">
        <v>44793</v>
      </c>
      <c r="AA3821" s="2">
        <v>0.69065972222222216</v>
      </c>
      <c r="AB3821" s="2">
        <v>0.77127314814814818</v>
      </c>
      <c r="AC3821" t="s">
        <v>44</v>
      </c>
      <c r="AD3821" t="s">
        <v>45</v>
      </c>
      <c r="AE3821" t="s">
        <v>44</v>
      </c>
      <c r="AF3821">
        <v>218</v>
      </c>
    </row>
    <row r="3822" spans="1:32">
      <c r="A3822">
        <v>6093</v>
      </c>
      <c r="B3822">
        <v>5193</v>
      </c>
      <c r="C3822" t="s">
        <v>988</v>
      </c>
      <c r="D3822" t="s">
        <v>3662</v>
      </c>
      <c r="E3822" t="s">
        <v>34</v>
      </c>
      <c r="F3822" t="s">
        <v>19607</v>
      </c>
      <c r="G3822" t="s">
        <v>19608</v>
      </c>
      <c r="H3822" t="s">
        <v>179</v>
      </c>
      <c r="I3822" s="1">
        <v>18179</v>
      </c>
      <c r="J3822" t="s">
        <v>19609</v>
      </c>
      <c r="K3822" t="s">
        <v>562</v>
      </c>
      <c r="L3822">
        <v>34677</v>
      </c>
      <c r="M3822" t="s">
        <v>179</v>
      </c>
      <c r="N3822" s="1">
        <v>44770</v>
      </c>
      <c r="O3822" s="1">
        <v>44773</v>
      </c>
      <c r="P3822">
        <v>55</v>
      </c>
      <c r="Q3822">
        <v>3</v>
      </c>
      <c r="R3822" t="s">
        <v>53</v>
      </c>
      <c r="S3822">
        <v>4</v>
      </c>
      <c r="T3822">
        <v>2</v>
      </c>
      <c r="U3822">
        <v>3</v>
      </c>
      <c r="V3822">
        <v>441</v>
      </c>
      <c r="W3822" t="s">
        <v>41</v>
      </c>
      <c r="X3822" t="s">
        <v>19610</v>
      </c>
      <c r="Y3822" t="s">
        <v>43</v>
      </c>
      <c r="Z3822" s="1">
        <v>44765</v>
      </c>
      <c r="AA3822" s="2">
        <v>0.41159722222222223</v>
      </c>
      <c r="AB3822" s="2">
        <v>0.64642361111111113</v>
      </c>
      <c r="AC3822" t="s">
        <v>44</v>
      </c>
      <c r="AD3822" t="s">
        <v>45</v>
      </c>
      <c r="AE3822" t="s">
        <v>45</v>
      </c>
      <c r="AF3822">
        <v>147</v>
      </c>
    </row>
    <row r="3823" spans="1:32">
      <c r="A3823">
        <v>6094</v>
      </c>
      <c r="B3823">
        <v>5194</v>
      </c>
      <c r="C3823" t="s">
        <v>628</v>
      </c>
      <c r="D3823" t="s">
        <v>1896</v>
      </c>
      <c r="E3823" t="s">
        <v>48</v>
      </c>
      <c r="F3823" t="s">
        <v>19611</v>
      </c>
      <c r="G3823" t="s">
        <v>19612</v>
      </c>
      <c r="H3823" t="s">
        <v>164</v>
      </c>
      <c r="I3823" s="1">
        <v>32720</v>
      </c>
      <c r="J3823" t="s">
        <v>19613</v>
      </c>
      <c r="K3823" t="s">
        <v>19614</v>
      </c>
      <c r="L3823">
        <v>88523</v>
      </c>
      <c r="M3823" t="s">
        <v>164</v>
      </c>
      <c r="N3823" s="1">
        <v>44786</v>
      </c>
      <c r="O3823" s="1">
        <v>44788</v>
      </c>
      <c r="P3823">
        <v>51</v>
      </c>
      <c r="Q3823">
        <v>3</v>
      </c>
      <c r="R3823" t="s">
        <v>40</v>
      </c>
      <c r="S3823">
        <v>1</v>
      </c>
      <c r="T3823">
        <v>2</v>
      </c>
      <c r="U3823">
        <v>2</v>
      </c>
      <c r="V3823">
        <v>486</v>
      </c>
      <c r="W3823" t="s">
        <v>54</v>
      </c>
      <c r="X3823" t="s">
        <v>19615</v>
      </c>
      <c r="Y3823" t="s">
        <v>65</v>
      </c>
      <c r="Z3823" s="1">
        <v>44776</v>
      </c>
      <c r="AA3823" s="2">
        <v>0.48173611111111114</v>
      </c>
      <c r="AB3823" s="2">
        <v>0.64728009259259256</v>
      </c>
      <c r="AC3823" t="s">
        <v>44</v>
      </c>
      <c r="AD3823" t="s">
        <v>45</v>
      </c>
      <c r="AE3823" t="s">
        <v>45</v>
      </c>
      <c r="AF3823">
        <v>243</v>
      </c>
    </row>
    <row r="3824" spans="1:32">
      <c r="A3824">
        <v>6095</v>
      </c>
      <c r="B3824">
        <v>5195</v>
      </c>
      <c r="C3824" t="s">
        <v>7381</v>
      </c>
      <c r="D3824" t="s">
        <v>6212</v>
      </c>
      <c r="E3824" t="s">
        <v>34</v>
      </c>
      <c r="F3824" t="s">
        <v>19616</v>
      </c>
      <c r="G3824" t="s">
        <v>19617</v>
      </c>
      <c r="H3824" t="s">
        <v>295</v>
      </c>
      <c r="I3824" s="1">
        <v>19877</v>
      </c>
      <c r="J3824" t="s">
        <v>19618</v>
      </c>
      <c r="K3824" t="s">
        <v>2272</v>
      </c>
      <c r="L3824">
        <v>61335</v>
      </c>
      <c r="M3824" t="s">
        <v>295</v>
      </c>
      <c r="N3824" s="1">
        <v>44596</v>
      </c>
      <c r="O3824" s="1">
        <v>44598</v>
      </c>
      <c r="P3824">
        <v>11</v>
      </c>
      <c r="Q3824">
        <v>1</v>
      </c>
      <c r="R3824" t="s">
        <v>63</v>
      </c>
      <c r="S3824">
        <v>4</v>
      </c>
      <c r="T3824">
        <v>2</v>
      </c>
      <c r="U3824">
        <v>2</v>
      </c>
      <c r="V3824">
        <v>164</v>
      </c>
      <c r="W3824" t="s">
        <v>54</v>
      </c>
      <c r="X3824" t="s">
        <v>19619</v>
      </c>
      <c r="Y3824" t="s">
        <v>6</v>
      </c>
      <c r="Z3824" s="1">
        <v>44571</v>
      </c>
      <c r="AA3824" s="2">
        <v>0.68221064814814814</v>
      </c>
      <c r="AB3824" s="2">
        <v>8.6689814814814806E-3</v>
      </c>
      <c r="AC3824" t="s">
        <v>45</v>
      </c>
      <c r="AD3824" t="s">
        <v>44</v>
      </c>
      <c r="AE3824" t="s">
        <v>44</v>
      </c>
      <c r="AF3824">
        <v>82</v>
      </c>
    </row>
    <row r="3825" spans="1:32">
      <c r="A3825">
        <v>6098</v>
      </c>
      <c r="B3825">
        <v>5198</v>
      </c>
      <c r="C3825" t="s">
        <v>908</v>
      </c>
      <c r="D3825" t="s">
        <v>2616</v>
      </c>
      <c r="E3825" t="s">
        <v>48</v>
      </c>
      <c r="F3825" t="s">
        <v>19620</v>
      </c>
      <c r="G3825" t="s">
        <v>19621</v>
      </c>
      <c r="H3825" t="s">
        <v>418</v>
      </c>
      <c r="I3825" s="1">
        <v>37510</v>
      </c>
      <c r="J3825" t="s">
        <v>19622</v>
      </c>
      <c r="K3825" t="s">
        <v>19623</v>
      </c>
      <c r="L3825">
        <v>76618</v>
      </c>
      <c r="M3825" t="s">
        <v>418</v>
      </c>
      <c r="N3825" s="1">
        <v>44597</v>
      </c>
      <c r="O3825" s="1">
        <v>44598</v>
      </c>
      <c r="P3825">
        <v>60</v>
      </c>
      <c r="Q3825">
        <v>3</v>
      </c>
      <c r="R3825" t="s">
        <v>40</v>
      </c>
      <c r="S3825">
        <v>1</v>
      </c>
      <c r="T3825">
        <v>2</v>
      </c>
      <c r="U3825">
        <v>1</v>
      </c>
      <c r="V3825">
        <v>235</v>
      </c>
      <c r="W3825" t="s">
        <v>41</v>
      </c>
      <c r="X3825" t="s">
        <v>19624</v>
      </c>
      <c r="Y3825" t="s">
        <v>81</v>
      </c>
      <c r="Z3825" s="1">
        <v>44573</v>
      </c>
      <c r="AA3825" s="2">
        <v>0.91583333333333339</v>
      </c>
      <c r="AB3825" s="2">
        <v>0.58270833333333327</v>
      </c>
      <c r="AC3825" t="s">
        <v>45</v>
      </c>
      <c r="AD3825" t="s">
        <v>44</v>
      </c>
      <c r="AE3825" t="s">
        <v>44</v>
      </c>
      <c r="AF3825">
        <v>235</v>
      </c>
    </row>
    <row r="3826" spans="1:32">
      <c r="A3826">
        <v>6100</v>
      </c>
      <c r="B3826">
        <v>5200</v>
      </c>
      <c r="C3826" t="s">
        <v>19625</v>
      </c>
      <c r="D3826" t="s">
        <v>5960</v>
      </c>
      <c r="E3826" t="s">
        <v>48</v>
      </c>
      <c r="F3826" t="s">
        <v>19626</v>
      </c>
      <c r="G3826">
        <v>3926270066</v>
      </c>
      <c r="H3826" t="s">
        <v>171</v>
      </c>
      <c r="I3826" s="1">
        <v>26059</v>
      </c>
      <c r="J3826" t="s">
        <v>19627</v>
      </c>
      <c r="K3826" t="s">
        <v>19628</v>
      </c>
      <c r="L3826">
        <v>88949</v>
      </c>
      <c r="M3826" t="s">
        <v>171</v>
      </c>
      <c r="N3826" s="1">
        <v>44782</v>
      </c>
      <c r="O3826" s="1">
        <v>44783</v>
      </c>
      <c r="P3826">
        <v>100</v>
      </c>
      <c r="Q3826">
        <v>4</v>
      </c>
      <c r="R3826" t="s">
        <v>53</v>
      </c>
      <c r="S3826">
        <v>1</v>
      </c>
      <c r="T3826">
        <v>0</v>
      </c>
      <c r="U3826">
        <v>1</v>
      </c>
      <c r="V3826">
        <v>149</v>
      </c>
      <c r="W3826" t="s">
        <v>54</v>
      </c>
      <c r="X3826" t="s">
        <v>19629</v>
      </c>
      <c r="Y3826" t="s">
        <v>65</v>
      </c>
      <c r="Z3826" s="1">
        <v>44745</v>
      </c>
      <c r="AA3826" s="2">
        <v>0.15931712962962963</v>
      </c>
      <c r="AB3826" s="2">
        <v>0.17697916666666666</v>
      </c>
      <c r="AC3826" t="s">
        <v>44</v>
      </c>
      <c r="AD3826" t="s">
        <v>45</v>
      </c>
      <c r="AE3826" t="s">
        <v>44</v>
      </c>
      <c r="AF3826">
        <v>149</v>
      </c>
    </row>
    <row r="3827" spans="1:32">
      <c r="A3827">
        <v>6102</v>
      </c>
      <c r="B3827">
        <v>5202</v>
      </c>
      <c r="C3827" t="s">
        <v>90</v>
      </c>
      <c r="D3827" t="s">
        <v>1914</v>
      </c>
      <c r="E3827" t="s">
        <v>48</v>
      </c>
      <c r="F3827" t="s">
        <v>19630</v>
      </c>
      <c r="G3827" t="s">
        <v>19631</v>
      </c>
      <c r="H3827" t="s">
        <v>201</v>
      </c>
      <c r="I3827" s="1">
        <v>20055</v>
      </c>
      <c r="J3827" t="s">
        <v>19632</v>
      </c>
      <c r="K3827" t="s">
        <v>19633</v>
      </c>
      <c r="L3827">
        <v>31441</v>
      </c>
      <c r="M3827" t="s">
        <v>201</v>
      </c>
      <c r="N3827" s="1">
        <v>44633</v>
      </c>
      <c r="O3827" s="1">
        <v>44636</v>
      </c>
      <c r="P3827">
        <v>78</v>
      </c>
      <c r="Q3827">
        <v>4</v>
      </c>
      <c r="R3827" t="s">
        <v>40</v>
      </c>
      <c r="S3827">
        <v>2</v>
      </c>
      <c r="T3827">
        <v>0</v>
      </c>
      <c r="U3827">
        <v>3</v>
      </c>
      <c r="V3827">
        <v>747</v>
      </c>
      <c r="W3827" t="s">
        <v>54</v>
      </c>
      <c r="X3827" t="s">
        <v>19634</v>
      </c>
      <c r="Y3827" t="s">
        <v>6</v>
      </c>
      <c r="Z3827" s="1">
        <v>44613</v>
      </c>
      <c r="AA3827" s="2">
        <v>0.95780092592592592</v>
      </c>
      <c r="AB3827" s="2">
        <v>0.73746527777777782</v>
      </c>
      <c r="AC3827" t="s">
        <v>45</v>
      </c>
      <c r="AD3827" t="s">
        <v>44</v>
      </c>
      <c r="AE3827" t="s">
        <v>44</v>
      </c>
      <c r="AF3827">
        <v>249</v>
      </c>
    </row>
    <row r="3828" spans="1:32">
      <c r="A3828">
        <v>6103</v>
      </c>
      <c r="B3828">
        <v>5203</v>
      </c>
      <c r="C3828" t="s">
        <v>662</v>
      </c>
      <c r="D3828" t="s">
        <v>12797</v>
      </c>
      <c r="E3828" t="s">
        <v>48</v>
      </c>
      <c r="F3828" t="s">
        <v>19635</v>
      </c>
      <c r="G3828" t="s">
        <v>19636</v>
      </c>
      <c r="H3828" t="s">
        <v>109</v>
      </c>
      <c r="I3828" s="1">
        <v>37793</v>
      </c>
      <c r="J3828" t="s">
        <v>19637</v>
      </c>
      <c r="K3828" t="s">
        <v>19638</v>
      </c>
      <c r="L3828">
        <v>70280</v>
      </c>
      <c r="M3828" t="s">
        <v>109</v>
      </c>
      <c r="N3828" s="1">
        <v>44713</v>
      </c>
      <c r="O3828" s="1">
        <v>44715</v>
      </c>
      <c r="P3828">
        <v>87</v>
      </c>
      <c r="Q3828">
        <v>4</v>
      </c>
      <c r="R3828" t="s">
        <v>40</v>
      </c>
      <c r="S3828">
        <v>2</v>
      </c>
      <c r="T3828">
        <v>1</v>
      </c>
      <c r="U3828">
        <v>2</v>
      </c>
      <c r="V3828">
        <v>444</v>
      </c>
      <c r="W3828" t="s">
        <v>41</v>
      </c>
      <c r="X3828" t="s">
        <v>19639</v>
      </c>
      <c r="Y3828" t="s">
        <v>81</v>
      </c>
      <c r="Z3828" s="1">
        <v>44700</v>
      </c>
      <c r="AA3828" s="2">
        <v>0.99796296296296294</v>
      </c>
      <c r="AB3828" s="2">
        <v>9.7476851851851842E-2</v>
      </c>
      <c r="AC3828" t="s">
        <v>45</v>
      </c>
      <c r="AD3828" t="s">
        <v>44</v>
      </c>
      <c r="AE3828" t="s">
        <v>45</v>
      </c>
      <c r="AF3828">
        <v>222</v>
      </c>
    </row>
    <row r="3829" spans="1:32">
      <c r="A3829">
        <v>6104</v>
      </c>
      <c r="B3829">
        <v>5204</v>
      </c>
      <c r="C3829" t="s">
        <v>19640</v>
      </c>
      <c r="D3829" t="s">
        <v>10613</v>
      </c>
      <c r="E3829" t="s">
        <v>48</v>
      </c>
      <c r="F3829" t="s">
        <v>19641</v>
      </c>
      <c r="G3829" t="s">
        <v>19642</v>
      </c>
      <c r="H3829" t="s">
        <v>330</v>
      </c>
      <c r="I3829" s="1">
        <v>25195</v>
      </c>
      <c r="J3829" t="s">
        <v>19643</v>
      </c>
      <c r="K3829" t="s">
        <v>8031</v>
      </c>
      <c r="L3829">
        <v>31501</v>
      </c>
      <c r="M3829" t="s">
        <v>330</v>
      </c>
      <c r="N3829" s="1">
        <v>44917</v>
      </c>
      <c r="O3829" s="1">
        <v>44921</v>
      </c>
      <c r="P3829">
        <v>15</v>
      </c>
      <c r="Q3829">
        <v>1</v>
      </c>
      <c r="R3829" t="s">
        <v>40</v>
      </c>
      <c r="S3829">
        <v>4</v>
      </c>
      <c r="T3829">
        <v>0</v>
      </c>
      <c r="U3829">
        <v>4</v>
      </c>
      <c r="V3829">
        <v>860</v>
      </c>
      <c r="W3829" t="s">
        <v>54</v>
      </c>
      <c r="X3829" t="s">
        <v>19644</v>
      </c>
      <c r="Y3829" t="s">
        <v>43</v>
      </c>
      <c r="Z3829" s="1">
        <v>44912</v>
      </c>
      <c r="AA3829" s="2">
        <v>0.30119212962962966</v>
      </c>
      <c r="AB3829" s="2">
        <v>0.23879629629629628</v>
      </c>
      <c r="AC3829" t="s">
        <v>45</v>
      </c>
      <c r="AD3829" t="s">
        <v>45</v>
      </c>
      <c r="AE3829" t="s">
        <v>45</v>
      </c>
      <c r="AF3829">
        <v>215</v>
      </c>
    </row>
    <row r="3830" spans="1:32">
      <c r="A3830">
        <v>6106</v>
      </c>
      <c r="B3830">
        <v>5206</v>
      </c>
      <c r="C3830" t="s">
        <v>1796</v>
      </c>
      <c r="D3830" t="s">
        <v>5089</v>
      </c>
      <c r="E3830" t="s">
        <v>48</v>
      </c>
      <c r="F3830" t="s">
        <v>19645</v>
      </c>
      <c r="G3830">
        <f>1-495-731-4896</f>
        <v>-6121</v>
      </c>
      <c r="H3830" t="s">
        <v>109</v>
      </c>
      <c r="I3830" s="1">
        <v>33911</v>
      </c>
      <c r="J3830" t="s">
        <v>19646</v>
      </c>
      <c r="K3830" t="s">
        <v>4222</v>
      </c>
      <c r="L3830">
        <v>18058</v>
      </c>
      <c r="M3830" t="s">
        <v>109</v>
      </c>
      <c r="N3830" s="1">
        <v>44962</v>
      </c>
      <c r="O3830" s="1">
        <v>44966</v>
      </c>
      <c r="P3830">
        <v>33</v>
      </c>
      <c r="Q3830">
        <v>2</v>
      </c>
      <c r="R3830" t="s">
        <v>40</v>
      </c>
      <c r="S3830">
        <v>4</v>
      </c>
      <c r="T3830">
        <v>1</v>
      </c>
      <c r="U3830">
        <v>4</v>
      </c>
      <c r="V3830">
        <v>920</v>
      </c>
      <c r="W3830" t="s">
        <v>41</v>
      </c>
      <c r="X3830" t="s">
        <v>19647</v>
      </c>
      <c r="Y3830" t="s">
        <v>81</v>
      </c>
      <c r="Z3830" s="1">
        <v>44925</v>
      </c>
      <c r="AA3830" s="2">
        <v>0.69187500000000002</v>
      </c>
      <c r="AB3830" s="2">
        <v>0.77299768518518519</v>
      </c>
      <c r="AC3830" t="s">
        <v>44</v>
      </c>
      <c r="AD3830" t="s">
        <v>45</v>
      </c>
      <c r="AE3830" t="s">
        <v>45</v>
      </c>
      <c r="AF3830">
        <v>230</v>
      </c>
    </row>
    <row r="3831" spans="1:32">
      <c r="A3831">
        <v>6108</v>
      </c>
      <c r="B3831">
        <v>5208</v>
      </c>
      <c r="C3831" t="s">
        <v>229</v>
      </c>
      <c r="D3831" t="s">
        <v>15188</v>
      </c>
      <c r="E3831" t="s">
        <v>48</v>
      </c>
      <c r="F3831" t="s">
        <v>19648</v>
      </c>
      <c r="G3831">
        <v>8794398827</v>
      </c>
      <c r="H3831" t="s">
        <v>405</v>
      </c>
      <c r="I3831" s="1">
        <v>33424</v>
      </c>
      <c r="J3831" t="s">
        <v>19649</v>
      </c>
      <c r="K3831" t="s">
        <v>19650</v>
      </c>
      <c r="L3831">
        <v>43723</v>
      </c>
      <c r="M3831" t="s">
        <v>405</v>
      </c>
      <c r="N3831" s="1">
        <v>44670</v>
      </c>
      <c r="O3831" s="1">
        <v>44675</v>
      </c>
      <c r="P3831">
        <v>69</v>
      </c>
      <c r="Q3831">
        <v>3</v>
      </c>
      <c r="R3831" t="s">
        <v>40</v>
      </c>
      <c r="S3831">
        <v>4</v>
      </c>
      <c r="T3831">
        <v>1</v>
      </c>
      <c r="U3831">
        <v>5</v>
      </c>
      <c r="V3831">
        <v>1250</v>
      </c>
      <c r="W3831" t="s">
        <v>41</v>
      </c>
      <c r="X3831" t="s">
        <v>19651</v>
      </c>
      <c r="Y3831" t="s">
        <v>43</v>
      </c>
      <c r="Z3831" s="1">
        <v>44647</v>
      </c>
      <c r="AA3831" s="2">
        <v>0.50613425925925926</v>
      </c>
      <c r="AB3831" s="2">
        <v>0.54890046296296291</v>
      </c>
      <c r="AC3831" t="s">
        <v>45</v>
      </c>
      <c r="AD3831" t="s">
        <v>44</v>
      </c>
      <c r="AE3831" t="s">
        <v>44</v>
      </c>
      <c r="AF3831">
        <v>250</v>
      </c>
    </row>
    <row r="3832" spans="1:32">
      <c r="A3832">
        <v>6112</v>
      </c>
      <c r="B3832">
        <v>5212</v>
      </c>
      <c r="C3832" t="s">
        <v>7381</v>
      </c>
      <c r="D3832" t="s">
        <v>7445</v>
      </c>
      <c r="E3832" t="s">
        <v>34</v>
      </c>
      <c r="F3832" t="s">
        <v>19652</v>
      </c>
      <c r="G3832" t="s">
        <v>19653</v>
      </c>
      <c r="H3832" t="s">
        <v>280</v>
      </c>
      <c r="I3832" s="1">
        <v>35323</v>
      </c>
      <c r="J3832" t="s">
        <v>19654</v>
      </c>
      <c r="K3832" t="s">
        <v>19655</v>
      </c>
      <c r="L3832">
        <v>23231</v>
      </c>
      <c r="M3832" t="s">
        <v>280</v>
      </c>
      <c r="N3832" s="1">
        <v>44905</v>
      </c>
      <c r="O3832" s="1">
        <v>44908</v>
      </c>
      <c r="P3832">
        <v>59</v>
      </c>
      <c r="Q3832">
        <v>3</v>
      </c>
      <c r="R3832" t="s">
        <v>63</v>
      </c>
      <c r="S3832">
        <v>2</v>
      </c>
      <c r="T3832">
        <v>0</v>
      </c>
      <c r="U3832">
        <v>3</v>
      </c>
      <c r="V3832">
        <v>234</v>
      </c>
      <c r="W3832" t="s">
        <v>41</v>
      </c>
      <c r="X3832" t="s">
        <v>19656</v>
      </c>
      <c r="Y3832" t="s">
        <v>43</v>
      </c>
      <c r="Z3832" s="1">
        <v>44875</v>
      </c>
      <c r="AA3832" s="2">
        <v>0.99167824074074085</v>
      </c>
      <c r="AB3832" s="2">
        <v>0.29886574074074074</v>
      </c>
      <c r="AC3832" t="s">
        <v>44</v>
      </c>
      <c r="AD3832" t="s">
        <v>45</v>
      </c>
      <c r="AE3832" t="s">
        <v>45</v>
      </c>
      <c r="AF3832">
        <v>78</v>
      </c>
    </row>
    <row r="3833" spans="1:32">
      <c r="A3833">
        <v>6113</v>
      </c>
      <c r="B3833">
        <v>5213</v>
      </c>
      <c r="C3833" t="s">
        <v>2566</v>
      </c>
      <c r="D3833" t="s">
        <v>649</v>
      </c>
      <c r="E3833" t="s">
        <v>34</v>
      </c>
      <c r="F3833" t="s">
        <v>19657</v>
      </c>
      <c r="G3833" t="s">
        <v>19658</v>
      </c>
      <c r="H3833" t="s">
        <v>423</v>
      </c>
      <c r="I3833" s="1">
        <v>35285</v>
      </c>
      <c r="J3833" t="s">
        <v>19659</v>
      </c>
      <c r="K3833" t="s">
        <v>19660</v>
      </c>
      <c r="L3833">
        <v>35853</v>
      </c>
      <c r="M3833" t="s">
        <v>423</v>
      </c>
      <c r="N3833" s="1">
        <v>44886</v>
      </c>
      <c r="O3833" s="1">
        <v>44887</v>
      </c>
      <c r="P3833">
        <v>65</v>
      </c>
      <c r="Q3833">
        <v>3</v>
      </c>
      <c r="R3833" t="s">
        <v>63</v>
      </c>
      <c r="S3833">
        <v>1</v>
      </c>
      <c r="T3833">
        <v>1</v>
      </c>
      <c r="U3833">
        <v>1</v>
      </c>
      <c r="V3833">
        <v>76</v>
      </c>
      <c r="W3833" t="s">
        <v>41</v>
      </c>
      <c r="X3833" t="s">
        <v>19661</v>
      </c>
      <c r="Y3833" t="s">
        <v>81</v>
      </c>
      <c r="Z3833" s="1">
        <v>44881</v>
      </c>
      <c r="AA3833" s="2">
        <v>0.51952546296296298</v>
      </c>
      <c r="AB3833" s="2">
        <v>0.87943287037037043</v>
      </c>
      <c r="AC3833" t="s">
        <v>44</v>
      </c>
      <c r="AD3833" t="s">
        <v>45</v>
      </c>
      <c r="AE3833" t="s">
        <v>45</v>
      </c>
      <c r="AF3833">
        <v>76</v>
      </c>
    </row>
    <row r="3834" spans="1:32">
      <c r="A3834">
        <v>6114</v>
      </c>
      <c r="B3834">
        <v>5214</v>
      </c>
      <c r="C3834" t="s">
        <v>15183</v>
      </c>
      <c r="D3834" t="s">
        <v>12746</v>
      </c>
      <c r="E3834" t="s">
        <v>48</v>
      </c>
      <c r="F3834" t="s">
        <v>19662</v>
      </c>
      <c r="G3834" t="s">
        <v>19663</v>
      </c>
      <c r="H3834" t="s">
        <v>1301</v>
      </c>
      <c r="I3834" s="1">
        <v>18731</v>
      </c>
      <c r="J3834" t="s">
        <v>19664</v>
      </c>
      <c r="K3834" t="s">
        <v>19306</v>
      </c>
      <c r="L3834">
        <v>37482</v>
      </c>
      <c r="M3834" t="s">
        <v>1301</v>
      </c>
      <c r="N3834" s="1">
        <v>44912</v>
      </c>
      <c r="O3834" s="1">
        <v>44913</v>
      </c>
      <c r="P3834">
        <v>7</v>
      </c>
      <c r="Q3834">
        <v>1</v>
      </c>
      <c r="R3834" t="s">
        <v>53</v>
      </c>
      <c r="S3834">
        <v>1</v>
      </c>
      <c r="T3834">
        <v>1</v>
      </c>
      <c r="U3834">
        <v>1</v>
      </c>
      <c r="V3834">
        <v>149</v>
      </c>
      <c r="W3834" t="s">
        <v>54</v>
      </c>
      <c r="X3834" t="s">
        <v>19665</v>
      </c>
      <c r="Y3834" t="s">
        <v>6</v>
      </c>
      <c r="Z3834" s="1">
        <v>44873</v>
      </c>
      <c r="AA3834" s="2">
        <v>0.30704861111111109</v>
      </c>
      <c r="AB3834" s="2">
        <v>8.7326388888888884E-2</v>
      </c>
      <c r="AC3834" t="s">
        <v>44</v>
      </c>
      <c r="AD3834" t="s">
        <v>45</v>
      </c>
      <c r="AE3834" t="s">
        <v>44</v>
      </c>
      <c r="AF3834">
        <v>149</v>
      </c>
    </row>
    <row r="3835" spans="1:32">
      <c r="A3835">
        <v>6115</v>
      </c>
      <c r="B3835">
        <v>5215</v>
      </c>
      <c r="C3835" t="s">
        <v>90</v>
      </c>
      <c r="D3835" t="s">
        <v>1651</v>
      </c>
      <c r="E3835" t="s">
        <v>48</v>
      </c>
      <c r="F3835" t="s">
        <v>19666</v>
      </c>
      <c r="G3835" t="s">
        <v>19667</v>
      </c>
      <c r="H3835" t="s">
        <v>115</v>
      </c>
      <c r="I3835" s="1">
        <v>17269</v>
      </c>
      <c r="J3835" t="s">
        <v>19668</v>
      </c>
      <c r="K3835" t="s">
        <v>19669</v>
      </c>
      <c r="L3835">
        <v>98241</v>
      </c>
      <c r="M3835" t="s">
        <v>115</v>
      </c>
      <c r="N3835" s="1">
        <v>44699</v>
      </c>
      <c r="O3835" s="1">
        <v>44700</v>
      </c>
      <c r="P3835">
        <v>10</v>
      </c>
      <c r="Q3835">
        <v>1</v>
      </c>
      <c r="R3835" t="s">
        <v>53</v>
      </c>
      <c r="S3835">
        <v>2</v>
      </c>
      <c r="T3835">
        <v>0</v>
      </c>
      <c r="U3835">
        <v>1</v>
      </c>
      <c r="V3835">
        <v>130</v>
      </c>
      <c r="W3835" t="s">
        <v>41</v>
      </c>
      <c r="X3835" t="s">
        <v>19670</v>
      </c>
      <c r="Y3835" t="s">
        <v>65</v>
      </c>
      <c r="Z3835" s="1">
        <v>44679</v>
      </c>
      <c r="AA3835" s="2">
        <v>0.31033564814814812</v>
      </c>
      <c r="AB3835" s="2">
        <v>0.11278935185185185</v>
      </c>
      <c r="AC3835" t="s">
        <v>44</v>
      </c>
      <c r="AD3835" t="s">
        <v>44</v>
      </c>
      <c r="AE3835" t="s">
        <v>44</v>
      </c>
      <c r="AF3835">
        <v>130</v>
      </c>
    </row>
    <row r="3836" spans="1:32">
      <c r="A3836">
        <v>6117</v>
      </c>
      <c r="B3836">
        <v>5217</v>
      </c>
      <c r="C3836" t="s">
        <v>7413</v>
      </c>
      <c r="D3836" t="s">
        <v>1801</v>
      </c>
      <c r="E3836" t="s">
        <v>48</v>
      </c>
      <c r="F3836" t="s">
        <v>19671</v>
      </c>
      <c r="G3836" t="s">
        <v>19672</v>
      </c>
      <c r="H3836" t="s">
        <v>50</v>
      </c>
      <c r="I3836" s="1">
        <v>36499</v>
      </c>
      <c r="J3836" t="s">
        <v>19673</v>
      </c>
      <c r="K3836" t="s">
        <v>19674</v>
      </c>
      <c r="L3836">
        <v>91406</v>
      </c>
      <c r="M3836" t="s">
        <v>50</v>
      </c>
      <c r="N3836" s="1">
        <v>44662</v>
      </c>
      <c r="O3836" s="1">
        <v>44666</v>
      </c>
      <c r="P3836">
        <v>55</v>
      </c>
      <c r="Q3836">
        <v>3</v>
      </c>
      <c r="R3836" t="s">
        <v>53</v>
      </c>
      <c r="S3836">
        <v>3</v>
      </c>
      <c r="T3836">
        <v>2</v>
      </c>
      <c r="U3836">
        <v>4</v>
      </c>
      <c r="V3836">
        <v>548</v>
      </c>
      <c r="W3836" t="s">
        <v>54</v>
      </c>
      <c r="X3836" t="s">
        <v>19675</v>
      </c>
      <c r="Y3836" t="s">
        <v>81</v>
      </c>
      <c r="Z3836" s="1">
        <v>44637</v>
      </c>
      <c r="AA3836" s="2">
        <v>8.9571759259259254E-2</v>
      </c>
      <c r="AB3836" s="2">
        <v>0.45710648148148153</v>
      </c>
      <c r="AC3836" t="s">
        <v>44</v>
      </c>
      <c r="AD3836" t="s">
        <v>45</v>
      </c>
      <c r="AE3836" t="s">
        <v>44</v>
      </c>
      <c r="AF3836">
        <v>137</v>
      </c>
    </row>
    <row r="3837" spans="1:32">
      <c r="A3837">
        <v>6121</v>
      </c>
      <c r="B3837">
        <v>5221</v>
      </c>
      <c r="C3837" t="s">
        <v>371</v>
      </c>
      <c r="D3837" t="s">
        <v>10613</v>
      </c>
      <c r="E3837" t="s">
        <v>34</v>
      </c>
      <c r="F3837" t="s">
        <v>19676</v>
      </c>
      <c r="G3837">
        <v>8197150588</v>
      </c>
      <c r="H3837" t="s">
        <v>317</v>
      </c>
      <c r="I3837" s="1">
        <v>17089</v>
      </c>
      <c r="J3837" t="s">
        <v>19677</v>
      </c>
      <c r="K3837" t="s">
        <v>19554</v>
      </c>
      <c r="L3837">
        <v>94467</v>
      </c>
      <c r="M3837" t="s">
        <v>317</v>
      </c>
      <c r="N3837" s="1">
        <v>44782</v>
      </c>
      <c r="O3837" s="1">
        <v>44786</v>
      </c>
      <c r="P3837">
        <v>15</v>
      </c>
      <c r="Q3837">
        <v>1</v>
      </c>
      <c r="R3837" t="s">
        <v>40</v>
      </c>
      <c r="S3837">
        <v>2</v>
      </c>
      <c r="T3837">
        <v>2</v>
      </c>
      <c r="U3837">
        <v>4</v>
      </c>
      <c r="V3837">
        <v>804</v>
      </c>
      <c r="W3837" t="s">
        <v>41</v>
      </c>
      <c r="X3837" t="s">
        <v>19678</v>
      </c>
      <c r="Y3837" t="s">
        <v>65</v>
      </c>
      <c r="Z3837" s="1">
        <v>44765</v>
      </c>
      <c r="AA3837" s="2">
        <v>0.29196759259259258</v>
      </c>
      <c r="AB3837" s="2">
        <v>8.8368055555555547E-2</v>
      </c>
      <c r="AC3837" t="s">
        <v>44</v>
      </c>
      <c r="AD3837" t="s">
        <v>45</v>
      </c>
      <c r="AE3837" t="s">
        <v>44</v>
      </c>
      <c r="AF3837">
        <v>201</v>
      </c>
    </row>
    <row r="3838" spans="1:32">
      <c r="A3838">
        <v>6122</v>
      </c>
      <c r="B3838">
        <v>5222</v>
      </c>
      <c r="C3838" t="s">
        <v>10713</v>
      </c>
      <c r="D3838" t="s">
        <v>2856</v>
      </c>
      <c r="E3838" t="s">
        <v>34</v>
      </c>
      <c r="F3838" t="s">
        <v>19679</v>
      </c>
      <c r="G3838">
        <v>9674526882</v>
      </c>
      <c r="H3838" t="s">
        <v>225</v>
      </c>
      <c r="I3838" s="1">
        <v>21406</v>
      </c>
      <c r="J3838" t="s">
        <v>19680</v>
      </c>
      <c r="K3838" t="s">
        <v>19681</v>
      </c>
      <c r="L3838">
        <v>17244</v>
      </c>
      <c r="M3838" t="s">
        <v>225</v>
      </c>
      <c r="N3838" s="1">
        <v>44648</v>
      </c>
      <c r="O3838" s="1">
        <v>44649</v>
      </c>
      <c r="P3838">
        <v>24</v>
      </c>
      <c r="Q3838">
        <v>1</v>
      </c>
      <c r="R3838" t="s">
        <v>40</v>
      </c>
      <c r="S3838">
        <v>1</v>
      </c>
      <c r="T3838">
        <v>2</v>
      </c>
      <c r="U3838">
        <v>1</v>
      </c>
      <c r="V3838">
        <v>221</v>
      </c>
      <c r="W3838" t="s">
        <v>41</v>
      </c>
      <c r="X3838" t="s">
        <v>19682</v>
      </c>
      <c r="Y3838" t="s">
        <v>6</v>
      </c>
      <c r="Z3838" s="1">
        <v>44634</v>
      </c>
      <c r="AA3838" s="2">
        <v>1.7499999999999998E-2</v>
      </c>
      <c r="AB3838" s="2">
        <v>0.2336111111111111</v>
      </c>
      <c r="AC3838" t="s">
        <v>44</v>
      </c>
      <c r="AD3838" t="s">
        <v>44</v>
      </c>
      <c r="AE3838" t="s">
        <v>45</v>
      </c>
      <c r="AF3838">
        <v>221</v>
      </c>
    </row>
    <row r="3839" spans="1:32">
      <c r="A3839">
        <v>6124</v>
      </c>
      <c r="B3839">
        <v>5224</v>
      </c>
      <c r="C3839" t="s">
        <v>1240</v>
      </c>
      <c r="D3839" t="s">
        <v>83</v>
      </c>
      <c r="E3839" t="s">
        <v>48</v>
      </c>
      <c r="F3839" t="s">
        <v>19683</v>
      </c>
      <c r="G3839" t="s">
        <v>19684</v>
      </c>
      <c r="H3839" t="s">
        <v>457</v>
      </c>
      <c r="I3839" s="1">
        <v>17162</v>
      </c>
      <c r="J3839" t="s">
        <v>19685</v>
      </c>
      <c r="K3839" t="s">
        <v>19686</v>
      </c>
      <c r="L3839">
        <v>8673</v>
      </c>
      <c r="M3839" t="s">
        <v>457</v>
      </c>
      <c r="N3839" s="1">
        <v>44924</v>
      </c>
      <c r="O3839" s="1">
        <v>44926</v>
      </c>
      <c r="P3839">
        <v>44</v>
      </c>
      <c r="Q3839">
        <v>2</v>
      </c>
      <c r="R3839" t="s">
        <v>63</v>
      </c>
      <c r="S3839">
        <v>1</v>
      </c>
      <c r="T3839">
        <v>2</v>
      </c>
      <c r="U3839">
        <v>2</v>
      </c>
      <c r="V3839">
        <v>124</v>
      </c>
      <c r="W3839" t="s">
        <v>54</v>
      </c>
      <c r="X3839" t="s">
        <v>19687</v>
      </c>
      <c r="Y3839" t="s">
        <v>43</v>
      </c>
      <c r="Z3839" s="1">
        <v>44899</v>
      </c>
      <c r="AA3839" s="2">
        <v>0.66666666666666663</v>
      </c>
      <c r="AB3839" s="2">
        <v>6.7789351851851851E-2</v>
      </c>
      <c r="AC3839" t="s">
        <v>45</v>
      </c>
      <c r="AD3839" t="s">
        <v>45</v>
      </c>
      <c r="AE3839" t="s">
        <v>45</v>
      </c>
      <c r="AF3839">
        <v>62</v>
      </c>
    </row>
    <row r="3840" spans="1:32">
      <c r="A3840">
        <v>6125</v>
      </c>
      <c r="B3840">
        <v>5225</v>
      </c>
      <c r="C3840" t="s">
        <v>988</v>
      </c>
      <c r="D3840" t="s">
        <v>5624</v>
      </c>
      <c r="E3840" t="s">
        <v>48</v>
      </c>
      <c r="F3840" t="s">
        <v>19688</v>
      </c>
      <c r="G3840" t="s">
        <v>19689</v>
      </c>
      <c r="H3840" t="s">
        <v>225</v>
      </c>
      <c r="I3840" s="1">
        <v>19124</v>
      </c>
      <c r="J3840" t="s">
        <v>19690</v>
      </c>
      <c r="K3840" t="s">
        <v>11660</v>
      </c>
      <c r="L3840">
        <v>20941</v>
      </c>
      <c r="M3840" t="s">
        <v>225</v>
      </c>
      <c r="N3840" s="1">
        <v>44919</v>
      </c>
      <c r="O3840" s="1">
        <v>44924</v>
      </c>
      <c r="P3840">
        <v>37</v>
      </c>
      <c r="Q3840">
        <v>2</v>
      </c>
      <c r="R3840" t="s">
        <v>53</v>
      </c>
      <c r="S3840">
        <v>1</v>
      </c>
      <c r="T3840">
        <v>1</v>
      </c>
      <c r="U3840">
        <v>5</v>
      </c>
      <c r="V3840">
        <v>705</v>
      </c>
      <c r="W3840" t="s">
        <v>54</v>
      </c>
      <c r="X3840" t="s">
        <v>19691</v>
      </c>
      <c r="Y3840" t="s">
        <v>6</v>
      </c>
      <c r="Z3840" s="1">
        <v>44913</v>
      </c>
      <c r="AA3840" s="2">
        <v>0.32082175925925926</v>
      </c>
      <c r="AB3840" s="2">
        <v>0.7384722222222222</v>
      </c>
      <c r="AC3840" t="s">
        <v>44</v>
      </c>
      <c r="AD3840" t="s">
        <v>44</v>
      </c>
      <c r="AE3840" t="s">
        <v>44</v>
      </c>
      <c r="AF3840">
        <v>141</v>
      </c>
    </row>
    <row r="3841" spans="1:32">
      <c r="A3841">
        <v>6126</v>
      </c>
      <c r="B3841">
        <v>5226</v>
      </c>
      <c r="C3841" t="s">
        <v>1771</v>
      </c>
      <c r="D3841" t="s">
        <v>13931</v>
      </c>
      <c r="E3841" t="s">
        <v>48</v>
      </c>
      <c r="F3841" t="s">
        <v>19692</v>
      </c>
      <c r="G3841" t="s">
        <v>19693</v>
      </c>
      <c r="H3841" t="s">
        <v>225</v>
      </c>
      <c r="I3841" s="1">
        <v>26320</v>
      </c>
      <c r="J3841" t="s">
        <v>19694</v>
      </c>
      <c r="K3841" t="s">
        <v>19695</v>
      </c>
      <c r="L3841">
        <v>79202</v>
      </c>
      <c r="M3841" t="s">
        <v>225</v>
      </c>
      <c r="N3841" s="1">
        <v>44914</v>
      </c>
      <c r="O3841" s="1">
        <v>44916</v>
      </c>
      <c r="P3841">
        <v>97</v>
      </c>
      <c r="Q3841">
        <v>4</v>
      </c>
      <c r="R3841" t="s">
        <v>53</v>
      </c>
      <c r="S3841">
        <v>1</v>
      </c>
      <c r="T3841">
        <v>1</v>
      </c>
      <c r="U3841">
        <v>2</v>
      </c>
      <c r="V3841">
        <v>244</v>
      </c>
      <c r="W3841" t="s">
        <v>41</v>
      </c>
      <c r="X3841" t="s">
        <v>19696</v>
      </c>
      <c r="Y3841" t="s">
        <v>81</v>
      </c>
      <c r="Z3841" s="1">
        <v>44897</v>
      </c>
      <c r="AA3841" s="2">
        <v>0.88674768518518521</v>
      </c>
      <c r="AB3841" s="2">
        <v>0.41062500000000002</v>
      </c>
      <c r="AC3841" t="s">
        <v>45</v>
      </c>
      <c r="AD3841" t="s">
        <v>44</v>
      </c>
      <c r="AE3841" t="s">
        <v>45</v>
      </c>
      <c r="AF3841">
        <v>122</v>
      </c>
    </row>
    <row r="3842" spans="1:32">
      <c r="A3842">
        <v>6127</v>
      </c>
      <c r="B3842">
        <v>5227</v>
      </c>
      <c r="C3842" t="s">
        <v>15046</v>
      </c>
      <c r="D3842" t="s">
        <v>1074</v>
      </c>
      <c r="E3842" t="s">
        <v>34</v>
      </c>
      <c r="F3842" t="s">
        <v>19697</v>
      </c>
      <c r="G3842" t="s">
        <v>19698</v>
      </c>
      <c r="H3842" t="s">
        <v>295</v>
      </c>
      <c r="I3842" s="1">
        <v>24610</v>
      </c>
      <c r="J3842" t="s">
        <v>19699</v>
      </c>
      <c r="K3842" t="s">
        <v>19700</v>
      </c>
      <c r="L3842">
        <v>59718</v>
      </c>
      <c r="M3842" t="s">
        <v>295</v>
      </c>
      <c r="N3842" s="1">
        <v>44917</v>
      </c>
      <c r="O3842" s="1">
        <v>44920</v>
      </c>
      <c r="P3842">
        <v>55</v>
      </c>
      <c r="Q3842">
        <v>3</v>
      </c>
      <c r="R3842" t="s">
        <v>53</v>
      </c>
      <c r="S3842">
        <v>3</v>
      </c>
      <c r="T3842">
        <v>2</v>
      </c>
      <c r="U3842">
        <v>3</v>
      </c>
      <c r="V3842">
        <v>384</v>
      </c>
      <c r="W3842" t="s">
        <v>41</v>
      </c>
      <c r="X3842" t="s">
        <v>19701</v>
      </c>
      <c r="Y3842" t="s">
        <v>43</v>
      </c>
      <c r="Z3842" s="1">
        <v>44886</v>
      </c>
      <c r="AA3842" s="2">
        <v>5.6608796296296303E-2</v>
      </c>
      <c r="AB3842" s="2">
        <v>0.21030092592592595</v>
      </c>
      <c r="AC3842" t="s">
        <v>45</v>
      </c>
      <c r="AD3842" t="s">
        <v>45</v>
      </c>
      <c r="AE3842" t="s">
        <v>45</v>
      </c>
      <c r="AF3842">
        <v>128</v>
      </c>
    </row>
    <row r="3843" spans="1:32">
      <c r="A3843">
        <v>6131</v>
      </c>
      <c r="B3843">
        <v>5231</v>
      </c>
      <c r="C3843" t="s">
        <v>1240</v>
      </c>
      <c r="D3843" t="s">
        <v>475</v>
      </c>
      <c r="E3843" t="s">
        <v>34</v>
      </c>
      <c r="F3843" t="s">
        <v>19702</v>
      </c>
      <c r="G3843" t="s">
        <v>19703</v>
      </c>
      <c r="H3843" t="s">
        <v>295</v>
      </c>
      <c r="I3843" s="1">
        <v>15742</v>
      </c>
      <c r="J3843" t="s">
        <v>19704</v>
      </c>
      <c r="K3843" t="s">
        <v>15709</v>
      </c>
      <c r="L3843">
        <v>5201</v>
      </c>
      <c r="M3843" t="s">
        <v>295</v>
      </c>
      <c r="N3843" s="1">
        <v>44594</v>
      </c>
      <c r="O3843" s="1">
        <v>44597</v>
      </c>
      <c r="P3843">
        <v>35</v>
      </c>
      <c r="Q3843">
        <v>2</v>
      </c>
      <c r="R3843" t="s">
        <v>63</v>
      </c>
      <c r="S3843">
        <v>1</v>
      </c>
      <c r="T3843">
        <v>2</v>
      </c>
      <c r="U3843">
        <v>3</v>
      </c>
      <c r="V3843">
        <v>207</v>
      </c>
      <c r="W3843" t="s">
        <v>54</v>
      </c>
      <c r="X3843" t="s">
        <v>19705</v>
      </c>
      <c r="Y3843" t="s">
        <v>43</v>
      </c>
      <c r="Z3843" s="1">
        <v>44582</v>
      </c>
      <c r="AA3843" s="2">
        <v>0.66119212962962959</v>
      </c>
      <c r="AB3843" s="2">
        <v>0.79866898148148147</v>
      </c>
      <c r="AC3843" t="s">
        <v>45</v>
      </c>
      <c r="AD3843" t="s">
        <v>45</v>
      </c>
      <c r="AE3843" t="s">
        <v>45</v>
      </c>
      <c r="AF3843">
        <v>69</v>
      </c>
    </row>
    <row r="3844" spans="1:32">
      <c r="A3844">
        <v>6133</v>
      </c>
      <c r="B3844">
        <v>5233</v>
      </c>
      <c r="C3844" t="s">
        <v>4061</v>
      </c>
      <c r="D3844" t="s">
        <v>2828</v>
      </c>
      <c r="E3844" t="s">
        <v>48</v>
      </c>
      <c r="F3844" t="s">
        <v>19706</v>
      </c>
      <c r="G3844" t="s">
        <v>19707</v>
      </c>
      <c r="H3844" t="s">
        <v>225</v>
      </c>
      <c r="I3844" s="1">
        <v>38249</v>
      </c>
      <c r="J3844" t="s">
        <v>19708</v>
      </c>
      <c r="K3844" t="s">
        <v>19709</v>
      </c>
      <c r="L3844">
        <v>79385</v>
      </c>
      <c r="M3844" t="s">
        <v>225</v>
      </c>
      <c r="N3844" s="1">
        <v>44914</v>
      </c>
      <c r="O3844" s="1">
        <v>44917</v>
      </c>
      <c r="P3844">
        <v>93</v>
      </c>
      <c r="Q3844">
        <v>4</v>
      </c>
      <c r="R3844" t="s">
        <v>40</v>
      </c>
      <c r="S3844">
        <v>4</v>
      </c>
      <c r="T3844">
        <v>1</v>
      </c>
      <c r="U3844">
        <v>3</v>
      </c>
      <c r="V3844">
        <v>615</v>
      </c>
      <c r="W3844" t="s">
        <v>41</v>
      </c>
      <c r="X3844" t="s">
        <v>19710</v>
      </c>
      <c r="Y3844" t="s">
        <v>81</v>
      </c>
      <c r="Z3844" s="1">
        <v>44908</v>
      </c>
      <c r="AA3844" s="2">
        <v>0.6370717592592593</v>
      </c>
      <c r="AB3844" s="2">
        <v>8.2604166666666659E-2</v>
      </c>
      <c r="AC3844" t="s">
        <v>45</v>
      </c>
      <c r="AD3844" t="s">
        <v>45</v>
      </c>
      <c r="AE3844" t="s">
        <v>45</v>
      </c>
      <c r="AF3844">
        <v>205</v>
      </c>
    </row>
    <row r="3845" spans="1:32">
      <c r="A3845">
        <v>6135</v>
      </c>
      <c r="B3845">
        <v>5235</v>
      </c>
      <c r="C3845" t="s">
        <v>19711</v>
      </c>
      <c r="D3845" t="s">
        <v>716</v>
      </c>
      <c r="E3845" t="s">
        <v>48</v>
      </c>
      <c r="F3845" t="s">
        <v>19712</v>
      </c>
      <c r="G3845" t="s">
        <v>19713</v>
      </c>
      <c r="H3845" t="s">
        <v>1442</v>
      </c>
      <c r="I3845" s="1">
        <v>21841</v>
      </c>
      <c r="J3845" t="s">
        <v>19714</v>
      </c>
      <c r="K3845" t="s">
        <v>13162</v>
      </c>
      <c r="L3845">
        <v>40944</v>
      </c>
      <c r="M3845" t="s">
        <v>1442</v>
      </c>
      <c r="N3845" s="1">
        <v>44780</v>
      </c>
      <c r="O3845" s="1">
        <v>44781</v>
      </c>
      <c r="P3845">
        <v>94</v>
      </c>
      <c r="Q3845">
        <v>4</v>
      </c>
      <c r="R3845" t="s">
        <v>53</v>
      </c>
      <c r="S3845">
        <v>1</v>
      </c>
      <c r="T3845">
        <v>0</v>
      </c>
      <c r="U3845">
        <v>1</v>
      </c>
      <c r="V3845">
        <v>147</v>
      </c>
      <c r="W3845" t="s">
        <v>41</v>
      </c>
      <c r="X3845" t="s">
        <v>19715</v>
      </c>
      <c r="Y3845" t="s">
        <v>6</v>
      </c>
      <c r="Z3845" s="1">
        <v>44758</v>
      </c>
      <c r="AA3845" s="2">
        <v>0.57756944444444447</v>
      </c>
      <c r="AB3845" s="2">
        <v>3.5046296296296298E-2</v>
      </c>
      <c r="AC3845" t="s">
        <v>44</v>
      </c>
      <c r="AD3845" t="s">
        <v>45</v>
      </c>
      <c r="AE3845" t="s">
        <v>45</v>
      </c>
      <c r="AF3845">
        <v>147</v>
      </c>
    </row>
    <row r="3846" spans="1:32">
      <c r="A3846">
        <v>6137</v>
      </c>
      <c r="B3846">
        <v>5237</v>
      </c>
      <c r="C3846" t="s">
        <v>7363</v>
      </c>
      <c r="D3846" t="s">
        <v>7682</v>
      </c>
      <c r="E3846" t="s">
        <v>48</v>
      </c>
      <c r="F3846" t="s">
        <v>19716</v>
      </c>
      <c r="G3846" t="s">
        <v>19717</v>
      </c>
      <c r="H3846" t="s">
        <v>70</v>
      </c>
      <c r="I3846" s="1">
        <v>36812</v>
      </c>
      <c r="J3846" t="s">
        <v>19718</v>
      </c>
      <c r="K3846" t="s">
        <v>8218</v>
      </c>
      <c r="L3846">
        <v>31320</v>
      </c>
      <c r="M3846" t="s">
        <v>70</v>
      </c>
      <c r="N3846" s="1">
        <v>44690</v>
      </c>
      <c r="O3846" s="1">
        <v>44695</v>
      </c>
      <c r="P3846">
        <v>23</v>
      </c>
      <c r="Q3846">
        <v>1</v>
      </c>
      <c r="R3846" t="s">
        <v>63</v>
      </c>
      <c r="S3846">
        <v>1</v>
      </c>
      <c r="T3846">
        <v>2</v>
      </c>
      <c r="U3846">
        <v>5</v>
      </c>
      <c r="V3846">
        <v>425</v>
      </c>
      <c r="W3846" t="s">
        <v>54</v>
      </c>
      <c r="X3846" t="s">
        <v>19719</v>
      </c>
      <c r="Y3846" t="s">
        <v>43</v>
      </c>
      <c r="Z3846" s="1">
        <v>44657</v>
      </c>
      <c r="AA3846" s="2">
        <v>0.65984953703703708</v>
      </c>
      <c r="AB3846" s="2">
        <v>0.53981481481481486</v>
      </c>
      <c r="AC3846" t="s">
        <v>45</v>
      </c>
      <c r="AD3846" t="s">
        <v>45</v>
      </c>
      <c r="AE3846" t="s">
        <v>45</v>
      </c>
      <c r="AF3846">
        <v>85</v>
      </c>
    </row>
    <row r="3847" spans="1:32">
      <c r="A3847">
        <v>6138</v>
      </c>
      <c r="B3847">
        <v>5238</v>
      </c>
      <c r="C3847" t="s">
        <v>410</v>
      </c>
      <c r="D3847" t="s">
        <v>19720</v>
      </c>
      <c r="E3847" t="s">
        <v>48</v>
      </c>
      <c r="F3847" t="s">
        <v>19721</v>
      </c>
      <c r="G3847" t="s">
        <v>19722</v>
      </c>
      <c r="H3847" t="s">
        <v>904</v>
      </c>
      <c r="I3847" s="1">
        <v>33595</v>
      </c>
      <c r="J3847" t="s">
        <v>19723</v>
      </c>
      <c r="K3847" t="s">
        <v>19724</v>
      </c>
      <c r="L3847">
        <v>49450</v>
      </c>
      <c r="M3847" t="s">
        <v>904</v>
      </c>
      <c r="N3847" s="1">
        <v>44924</v>
      </c>
      <c r="O3847" s="1">
        <v>44928</v>
      </c>
      <c r="P3847">
        <v>71</v>
      </c>
      <c r="Q3847">
        <v>3</v>
      </c>
      <c r="R3847" t="s">
        <v>63</v>
      </c>
      <c r="S3847">
        <v>4</v>
      </c>
      <c r="T3847">
        <v>2</v>
      </c>
      <c r="U3847">
        <v>4</v>
      </c>
      <c r="V3847">
        <v>320</v>
      </c>
      <c r="W3847" t="s">
        <v>41</v>
      </c>
      <c r="X3847" t="s">
        <v>19725</v>
      </c>
      <c r="Y3847" t="s">
        <v>65</v>
      </c>
      <c r="Z3847" s="1">
        <v>44887</v>
      </c>
      <c r="AA3847" s="2">
        <v>7.2314814814814818E-2</v>
      </c>
      <c r="AB3847" s="2">
        <v>2.314814814814815E-2</v>
      </c>
      <c r="AC3847" t="s">
        <v>45</v>
      </c>
      <c r="AD3847" t="s">
        <v>44</v>
      </c>
      <c r="AE3847" t="s">
        <v>45</v>
      </c>
      <c r="AF3847">
        <v>80</v>
      </c>
    </row>
    <row r="3848" spans="1:32">
      <c r="A3848">
        <v>6142</v>
      </c>
      <c r="B3848">
        <v>5242</v>
      </c>
      <c r="C3848" t="s">
        <v>1039</v>
      </c>
      <c r="D3848" t="s">
        <v>13535</v>
      </c>
      <c r="E3848" t="s">
        <v>48</v>
      </c>
      <c r="F3848" t="s">
        <v>19726</v>
      </c>
      <c r="G3848" t="s">
        <v>19727</v>
      </c>
      <c r="H3848" t="s">
        <v>179</v>
      </c>
      <c r="I3848" s="1">
        <v>28257</v>
      </c>
      <c r="J3848" t="s">
        <v>19728</v>
      </c>
      <c r="K3848" t="s">
        <v>19729</v>
      </c>
      <c r="L3848">
        <v>67122</v>
      </c>
      <c r="M3848" t="s">
        <v>179</v>
      </c>
      <c r="N3848" s="1">
        <v>44810</v>
      </c>
      <c r="O3848" s="1">
        <v>44813</v>
      </c>
      <c r="P3848">
        <v>58</v>
      </c>
      <c r="Q3848">
        <v>3</v>
      </c>
      <c r="R3848" t="s">
        <v>53</v>
      </c>
      <c r="S3848">
        <v>2</v>
      </c>
      <c r="T3848">
        <v>1</v>
      </c>
      <c r="U3848">
        <v>3</v>
      </c>
      <c r="V3848">
        <v>396</v>
      </c>
      <c r="W3848" t="s">
        <v>41</v>
      </c>
      <c r="X3848" t="s">
        <v>19730</v>
      </c>
      <c r="Y3848" t="s">
        <v>6</v>
      </c>
      <c r="Z3848" s="1">
        <v>44799</v>
      </c>
      <c r="AA3848" s="2">
        <v>8.6076388888888897E-2</v>
      </c>
      <c r="AB3848" s="2">
        <v>0.64086805555555559</v>
      </c>
      <c r="AC3848" t="s">
        <v>44</v>
      </c>
      <c r="AD3848" t="s">
        <v>44</v>
      </c>
      <c r="AE3848" t="s">
        <v>45</v>
      </c>
      <c r="AF3848">
        <v>132</v>
      </c>
    </row>
    <row r="3849" spans="1:32">
      <c r="A3849">
        <v>6143</v>
      </c>
      <c r="B3849">
        <v>5243</v>
      </c>
      <c r="C3849" t="s">
        <v>197</v>
      </c>
      <c r="D3849" t="s">
        <v>10902</v>
      </c>
      <c r="E3849" t="s">
        <v>48</v>
      </c>
      <c r="F3849" t="s">
        <v>19731</v>
      </c>
      <c r="G3849" t="s">
        <v>19732</v>
      </c>
      <c r="H3849" t="s">
        <v>122</v>
      </c>
      <c r="I3849" s="1">
        <v>32152</v>
      </c>
      <c r="J3849" t="s">
        <v>19733</v>
      </c>
      <c r="K3849" t="s">
        <v>19734</v>
      </c>
      <c r="L3849">
        <v>59453</v>
      </c>
      <c r="M3849" t="s">
        <v>122</v>
      </c>
      <c r="N3849" s="1">
        <v>44852</v>
      </c>
      <c r="O3849" s="1">
        <v>44856</v>
      </c>
      <c r="P3849">
        <v>29</v>
      </c>
      <c r="Q3849">
        <v>2</v>
      </c>
      <c r="R3849" t="s">
        <v>63</v>
      </c>
      <c r="S3849">
        <v>1</v>
      </c>
      <c r="T3849">
        <v>2</v>
      </c>
      <c r="U3849">
        <v>4</v>
      </c>
      <c r="V3849">
        <v>340</v>
      </c>
      <c r="W3849" t="s">
        <v>41</v>
      </c>
      <c r="X3849" t="s">
        <v>19735</v>
      </c>
      <c r="Y3849" t="s">
        <v>6</v>
      </c>
      <c r="Z3849" s="1">
        <v>44825</v>
      </c>
      <c r="AA3849" s="2">
        <v>0.18695601851851851</v>
      </c>
      <c r="AB3849" s="2">
        <v>0.70224537037037038</v>
      </c>
      <c r="AC3849" t="s">
        <v>44</v>
      </c>
      <c r="AD3849" t="s">
        <v>45</v>
      </c>
      <c r="AE3849" t="s">
        <v>45</v>
      </c>
      <c r="AF3849">
        <v>85</v>
      </c>
    </row>
    <row r="3850" spans="1:32">
      <c r="A3850">
        <v>6144</v>
      </c>
      <c r="B3850">
        <v>5244</v>
      </c>
      <c r="C3850" t="s">
        <v>19736</v>
      </c>
      <c r="D3850" t="s">
        <v>2268</v>
      </c>
      <c r="E3850" t="s">
        <v>48</v>
      </c>
      <c r="F3850" t="s">
        <v>19737</v>
      </c>
      <c r="G3850" t="s">
        <v>19738</v>
      </c>
      <c r="H3850" t="s">
        <v>209</v>
      </c>
      <c r="I3850" s="1">
        <v>20080</v>
      </c>
      <c r="J3850" t="s">
        <v>19739</v>
      </c>
      <c r="K3850" t="s">
        <v>3894</v>
      </c>
      <c r="L3850">
        <v>6074</v>
      </c>
      <c r="M3850" t="s">
        <v>209</v>
      </c>
      <c r="N3850" s="1">
        <v>44601</v>
      </c>
      <c r="O3850" s="1">
        <v>44604</v>
      </c>
      <c r="P3850">
        <v>98</v>
      </c>
      <c r="Q3850">
        <v>4</v>
      </c>
      <c r="R3850" t="s">
        <v>63</v>
      </c>
      <c r="S3850">
        <v>4</v>
      </c>
      <c r="T3850">
        <v>0</v>
      </c>
      <c r="U3850">
        <v>3</v>
      </c>
      <c r="V3850">
        <v>210</v>
      </c>
      <c r="W3850" t="s">
        <v>41</v>
      </c>
      <c r="X3850" t="s">
        <v>19740</v>
      </c>
      <c r="Y3850" t="s">
        <v>81</v>
      </c>
      <c r="Z3850" s="1">
        <v>44570</v>
      </c>
      <c r="AA3850" s="2">
        <v>0.33501157407407406</v>
      </c>
      <c r="AB3850" s="2">
        <v>0.9634490740740741</v>
      </c>
      <c r="AC3850" t="s">
        <v>45</v>
      </c>
      <c r="AD3850" t="s">
        <v>45</v>
      </c>
      <c r="AE3850" t="s">
        <v>44</v>
      </c>
      <c r="AF3850">
        <v>70</v>
      </c>
    </row>
    <row r="3851" spans="1:32">
      <c r="A3851">
        <v>6145</v>
      </c>
      <c r="B3851">
        <v>5245</v>
      </c>
      <c r="C3851" t="s">
        <v>932</v>
      </c>
      <c r="D3851" t="s">
        <v>8398</v>
      </c>
      <c r="E3851" t="s">
        <v>34</v>
      </c>
      <c r="F3851" t="s">
        <v>19741</v>
      </c>
      <c r="G3851" t="s">
        <v>19742</v>
      </c>
      <c r="H3851" t="s">
        <v>418</v>
      </c>
      <c r="I3851" s="1">
        <v>25616</v>
      </c>
      <c r="J3851" t="s">
        <v>19743</v>
      </c>
      <c r="K3851" t="s">
        <v>19744</v>
      </c>
      <c r="L3851">
        <v>91925</v>
      </c>
      <c r="M3851" t="s">
        <v>418</v>
      </c>
      <c r="N3851" s="1">
        <v>44849</v>
      </c>
      <c r="O3851" s="1">
        <v>44852</v>
      </c>
      <c r="P3851">
        <v>87</v>
      </c>
      <c r="Q3851">
        <v>4</v>
      </c>
      <c r="R3851" t="s">
        <v>40</v>
      </c>
      <c r="S3851">
        <v>4</v>
      </c>
      <c r="T3851">
        <v>1</v>
      </c>
      <c r="U3851">
        <v>3</v>
      </c>
      <c r="V3851">
        <v>696</v>
      </c>
      <c r="W3851" t="s">
        <v>54</v>
      </c>
      <c r="X3851" t="s">
        <v>19745</v>
      </c>
      <c r="Y3851" t="s">
        <v>65</v>
      </c>
      <c r="Z3851" s="1">
        <v>44832</v>
      </c>
      <c r="AA3851" s="2">
        <v>0.2636458333333333</v>
      </c>
      <c r="AB3851" s="2">
        <v>0.48500000000000004</v>
      </c>
      <c r="AC3851" t="s">
        <v>44</v>
      </c>
      <c r="AD3851" t="s">
        <v>45</v>
      </c>
      <c r="AE3851" t="s">
        <v>45</v>
      </c>
      <c r="AF3851">
        <v>232</v>
      </c>
    </row>
    <row r="3852" spans="1:32">
      <c r="A3852">
        <v>6146</v>
      </c>
      <c r="B3852">
        <v>5246</v>
      </c>
      <c r="C3852" t="s">
        <v>5304</v>
      </c>
      <c r="D3852" t="s">
        <v>977</v>
      </c>
      <c r="E3852" t="s">
        <v>34</v>
      </c>
      <c r="F3852" t="s">
        <v>19746</v>
      </c>
      <c r="G3852" t="s">
        <v>19747</v>
      </c>
      <c r="H3852" t="s">
        <v>171</v>
      </c>
      <c r="I3852" s="1">
        <v>32251</v>
      </c>
      <c r="J3852" t="s">
        <v>19748</v>
      </c>
      <c r="K3852" t="s">
        <v>19749</v>
      </c>
      <c r="L3852">
        <v>50061</v>
      </c>
      <c r="M3852" t="s">
        <v>171</v>
      </c>
      <c r="N3852" s="1">
        <v>44641</v>
      </c>
      <c r="O3852" s="1">
        <v>44646</v>
      </c>
      <c r="P3852">
        <v>84</v>
      </c>
      <c r="Q3852">
        <v>4</v>
      </c>
      <c r="R3852" t="s">
        <v>40</v>
      </c>
      <c r="S3852">
        <v>2</v>
      </c>
      <c r="T3852">
        <v>0</v>
      </c>
      <c r="U3852">
        <v>5</v>
      </c>
      <c r="V3852">
        <v>1160</v>
      </c>
      <c r="W3852" t="s">
        <v>41</v>
      </c>
      <c r="X3852" t="s">
        <v>19750</v>
      </c>
      <c r="Y3852" t="s">
        <v>81</v>
      </c>
      <c r="Z3852" s="1">
        <v>44604</v>
      </c>
      <c r="AA3852" s="2">
        <v>7.149305555555556E-2</v>
      </c>
      <c r="AB3852" s="2">
        <v>0.70586805555555554</v>
      </c>
      <c r="AC3852" t="s">
        <v>44</v>
      </c>
      <c r="AD3852" t="s">
        <v>45</v>
      </c>
      <c r="AE3852" t="s">
        <v>45</v>
      </c>
      <c r="AF3852">
        <v>232</v>
      </c>
    </row>
    <row r="3853" spans="1:32">
      <c r="A3853">
        <v>6148</v>
      </c>
      <c r="B3853">
        <v>5248</v>
      </c>
      <c r="C3853" t="s">
        <v>175</v>
      </c>
      <c r="D3853" t="s">
        <v>7722</v>
      </c>
      <c r="E3853" t="s">
        <v>34</v>
      </c>
      <c r="F3853" t="s">
        <v>19751</v>
      </c>
      <c r="G3853" t="s">
        <v>19752</v>
      </c>
      <c r="H3853" t="s">
        <v>405</v>
      </c>
      <c r="I3853" s="1">
        <v>27754</v>
      </c>
      <c r="J3853" t="s">
        <v>19753</v>
      </c>
      <c r="K3853" t="s">
        <v>19754</v>
      </c>
      <c r="L3853">
        <v>67913</v>
      </c>
      <c r="M3853" t="s">
        <v>405</v>
      </c>
      <c r="N3853" s="1">
        <v>44717</v>
      </c>
      <c r="O3853" s="1">
        <v>44719</v>
      </c>
      <c r="P3853">
        <v>61</v>
      </c>
      <c r="Q3853">
        <v>3</v>
      </c>
      <c r="R3853" t="s">
        <v>53</v>
      </c>
      <c r="S3853">
        <v>1</v>
      </c>
      <c r="T3853">
        <v>2</v>
      </c>
      <c r="U3853">
        <v>2</v>
      </c>
      <c r="V3853">
        <v>292</v>
      </c>
      <c r="W3853" t="s">
        <v>41</v>
      </c>
      <c r="X3853" t="s">
        <v>19755</v>
      </c>
      <c r="Y3853" t="s">
        <v>65</v>
      </c>
      <c r="Z3853" s="1">
        <v>44700</v>
      </c>
      <c r="AA3853" s="2">
        <v>0.46335648148148145</v>
      </c>
      <c r="AB3853" s="2">
        <v>0.42043981481481479</v>
      </c>
      <c r="AC3853" t="s">
        <v>44</v>
      </c>
      <c r="AD3853" t="s">
        <v>45</v>
      </c>
      <c r="AE3853" t="s">
        <v>45</v>
      </c>
      <c r="AF3853">
        <v>146</v>
      </c>
    </row>
    <row r="3854" spans="1:32">
      <c r="A3854">
        <v>6150</v>
      </c>
      <c r="B3854">
        <v>5250</v>
      </c>
      <c r="C3854" t="s">
        <v>881</v>
      </c>
      <c r="D3854" t="s">
        <v>584</v>
      </c>
      <c r="E3854" t="s">
        <v>48</v>
      </c>
      <c r="F3854" t="s">
        <v>19756</v>
      </c>
      <c r="G3854" t="s">
        <v>19757</v>
      </c>
      <c r="H3854" t="s">
        <v>37</v>
      </c>
      <c r="I3854" s="1">
        <v>37640</v>
      </c>
      <c r="J3854" t="s">
        <v>19758</v>
      </c>
      <c r="K3854" t="s">
        <v>16515</v>
      </c>
      <c r="L3854">
        <v>68982</v>
      </c>
      <c r="M3854" t="s">
        <v>37</v>
      </c>
      <c r="N3854" s="1">
        <v>44764</v>
      </c>
      <c r="O3854" s="1">
        <v>44767</v>
      </c>
      <c r="P3854">
        <v>38</v>
      </c>
      <c r="Q3854">
        <v>2</v>
      </c>
      <c r="R3854" t="s">
        <v>63</v>
      </c>
      <c r="S3854">
        <v>2</v>
      </c>
      <c r="T3854">
        <v>0</v>
      </c>
      <c r="U3854">
        <v>3</v>
      </c>
      <c r="V3854">
        <v>198</v>
      </c>
      <c r="W3854" t="s">
        <v>41</v>
      </c>
      <c r="X3854" t="s">
        <v>19759</v>
      </c>
      <c r="Y3854" t="s">
        <v>43</v>
      </c>
      <c r="Z3854" s="1">
        <v>44727</v>
      </c>
      <c r="AA3854" s="2">
        <v>0.76517361111111104</v>
      </c>
      <c r="AB3854" s="2">
        <v>0.5151041666666667</v>
      </c>
      <c r="AC3854" t="s">
        <v>44</v>
      </c>
      <c r="AD3854" t="s">
        <v>44</v>
      </c>
      <c r="AE3854" t="s">
        <v>44</v>
      </c>
      <c r="AF3854">
        <v>66</v>
      </c>
    </row>
    <row r="3855" spans="1:32">
      <c r="A3855">
        <v>6151</v>
      </c>
      <c r="B3855">
        <v>5251</v>
      </c>
      <c r="C3855" t="s">
        <v>2087</v>
      </c>
      <c r="D3855" t="s">
        <v>3128</v>
      </c>
      <c r="E3855" t="s">
        <v>34</v>
      </c>
      <c r="F3855" t="s">
        <v>19760</v>
      </c>
      <c r="G3855" t="s">
        <v>19761</v>
      </c>
      <c r="H3855" t="s">
        <v>209</v>
      </c>
      <c r="I3855" s="1">
        <v>19377</v>
      </c>
      <c r="J3855" t="s">
        <v>19762</v>
      </c>
      <c r="K3855" t="s">
        <v>17481</v>
      </c>
      <c r="L3855">
        <v>87888</v>
      </c>
      <c r="M3855" t="s">
        <v>209</v>
      </c>
      <c r="N3855" s="1">
        <v>44812</v>
      </c>
      <c r="O3855" s="1">
        <v>44813</v>
      </c>
      <c r="P3855">
        <v>21</v>
      </c>
      <c r="Q3855">
        <v>1</v>
      </c>
      <c r="R3855" t="s">
        <v>40</v>
      </c>
      <c r="S3855">
        <v>4</v>
      </c>
      <c r="T3855">
        <v>2</v>
      </c>
      <c r="U3855">
        <v>1</v>
      </c>
      <c r="V3855">
        <v>246</v>
      </c>
      <c r="W3855" t="s">
        <v>41</v>
      </c>
      <c r="X3855" t="s">
        <v>19763</v>
      </c>
      <c r="Y3855" t="s">
        <v>6</v>
      </c>
      <c r="Z3855" s="1">
        <v>44799</v>
      </c>
      <c r="AA3855" s="2">
        <v>0.72633101851851845</v>
      </c>
      <c r="AB3855" s="2">
        <v>0.50708333333333333</v>
      </c>
      <c r="AC3855" t="s">
        <v>45</v>
      </c>
      <c r="AD3855" t="s">
        <v>45</v>
      </c>
      <c r="AE3855" t="s">
        <v>45</v>
      </c>
      <c r="AF3855">
        <v>246</v>
      </c>
    </row>
    <row r="3856" spans="1:32">
      <c r="A3856">
        <v>6156</v>
      </c>
      <c r="B3856">
        <v>5256</v>
      </c>
      <c r="C3856" t="s">
        <v>908</v>
      </c>
      <c r="D3856" t="s">
        <v>126</v>
      </c>
      <c r="E3856" t="s">
        <v>34</v>
      </c>
      <c r="F3856" t="s">
        <v>19764</v>
      </c>
      <c r="G3856" t="s">
        <v>19765</v>
      </c>
      <c r="H3856" t="s">
        <v>201</v>
      </c>
      <c r="I3856" s="1">
        <v>25168</v>
      </c>
      <c r="J3856" t="s">
        <v>19766</v>
      </c>
      <c r="K3856" t="s">
        <v>19767</v>
      </c>
      <c r="L3856">
        <v>68662</v>
      </c>
      <c r="M3856" t="s">
        <v>201</v>
      </c>
      <c r="N3856" s="1">
        <v>44927</v>
      </c>
      <c r="O3856" s="1">
        <v>44931</v>
      </c>
      <c r="P3856">
        <v>62</v>
      </c>
      <c r="Q3856">
        <v>3</v>
      </c>
      <c r="R3856" t="s">
        <v>63</v>
      </c>
      <c r="S3856">
        <v>2</v>
      </c>
      <c r="T3856">
        <v>0</v>
      </c>
      <c r="U3856">
        <v>4</v>
      </c>
      <c r="V3856">
        <v>360</v>
      </c>
      <c r="W3856" t="s">
        <v>54</v>
      </c>
      <c r="X3856" t="s">
        <v>19768</v>
      </c>
      <c r="Y3856" t="s">
        <v>43</v>
      </c>
      <c r="Z3856" s="1">
        <v>44898</v>
      </c>
      <c r="AA3856" s="2">
        <v>0.43383101851851852</v>
      </c>
      <c r="AB3856" s="2">
        <v>0.38606481481481486</v>
      </c>
      <c r="AC3856" t="s">
        <v>44</v>
      </c>
      <c r="AD3856" t="s">
        <v>44</v>
      </c>
      <c r="AE3856" t="s">
        <v>44</v>
      </c>
      <c r="AF3856">
        <v>90</v>
      </c>
    </row>
    <row r="3857" spans="1:32">
      <c r="A3857">
        <v>6157</v>
      </c>
      <c r="B3857">
        <v>5257</v>
      </c>
      <c r="C3857" t="s">
        <v>90</v>
      </c>
      <c r="D3857" t="s">
        <v>1368</v>
      </c>
      <c r="E3857" t="s">
        <v>48</v>
      </c>
      <c r="F3857" t="s">
        <v>19769</v>
      </c>
      <c r="G3857" t="s">
        <v>19770</v>
      </c>
      <c r="H3857" t="s">
        <v>295</v>
      </c>
      <c r="I3857" s="1">
        <v>31765</v>
      </c>
      <c r="J3857" t="s">
        <v>19771</v>
      </c>
      <c r="K3857" t="s">
        <v>2000</v>
      </c>
      <c r="L3857">
        <v>85744</v>
      </c>
      <c r="M3857" t="s">
        <v>295</v>
      </c>
      <c r="N3857" s="1">
        <v>44674</v>
      </c>
      <c r="O3857" s="1">
        <v>44676</v>
      </c>
      <c r="P3857">
        <v>21</v>
      </c>
      <c r="Q3857">
        <v>1</v>
      </c>
      <c r="R3857" t="s">
        <v>40</v>
      </c>
      <c r="S3857">
        <v>3</v>
      </c>
      <c r="T3857">
        <v>0</v>
      </c>
      <c r="U3857">
        <v>2</v>
      </c>
      <c r="V3857">
        <v>460</v>
      </c>
      <c r="W3857" t="s">
        <v>54</v>
      </c>
      <c r="X3857" t="s">
        <v>19772</v>
      </c>
      <c r="Y3857" t="s">
        <v>81</v>
      </c>
      <c r="Z3857" s="1">
        <v>44646</v>
      </c>
      <c r="AA3857" s="2">
        <v>0.12479166666666668</v>
      </c>
      <c r="AB3857" s="2">
        <v>0.94060185185185186</v>
      </c>
      <c r="AC3857" t="s">
        <v>44</v>
      </c>
      <c r="AD3857" t="s">
        <v>45</v>
      </c>
      <c r="AE3857" t="s">
        <v>44</v>
      </c>
      <c r="AF3857">
        <v>230</v>
      </c>
    </row>
    <row r="3858" spans="1:32">
      <c r="A3858">
        <v>6158</v>
      </c>
      <c r="B3858">
        <v>5258</v>
      </c>
      <c r="C3858" t="s">
        <v>2316</v>
      </c>
      <c r="D3858" t="s">
        <v>1404</v>
      </c>
      <c r="E3858" t="s">
        <v>34</v>
      </c>
      <c r="F3858" t="s">
        <v>19773</v>
      </c>
      <c r="G3858" t="s">
        <v>19774</v>
      </c>
      <c r="H3858" t="s">
        <v>129</v>
      </c>
      <c r="I3858" s="1">
        <v>34067</v>
      </c>
      <c r="J3858" t="s">
        <v>19775</v>
      </c>
      <c r="K3858" t="s">
        <v>19776</v>
      </c>
      <c r="L3858">
        <v>87654</v>
      </c>
      <c r="M3858" t="s">
        <v>129</v>
      </c>
      <c r="N3858" s="1">
        <v>44893</v>
      </c>
      <c r="O3858" s="1">
        <v>44896</v>
      </c>
      <c r="P3858">
        <v>96</v>
      </c>
      <c r="Q3858">
        <v>4</v>
      </c>
      <c r="R3858" t="s">
        <v>40</v>
      </c>
      <c r="S3858">
        <v>4</v>
      </c>
      <c r="T3858">
        <v>0</v>
      </c>
      <c r="U3858">
        <v>3</v>
      </c>
      <c r="V3858">
        <v>609</v>
      </c>
      <c r="W3858" t="s">
        <v>41</v>
      </c>
      <c r="X3858" t="s">
        <v>19777</v>
      </c>
      <c r="Y3858" t="s">
        <v>81</v>
      </c>
      <c r="Z3858" s="1">
        <v>44858</v>
      </c>
      <c r="AA3858" s="2">
        <v>0.18103009259259259</v>
      </c>
      <c r="AB3858" s="2">
        <v>0.34774305555555557</v>
      </c>
      <c r="AC3858" t="s">
        <v>44</v>
      </c>
      <c r="AD3858" t="s">
        <v>44</v>
      </c>
      <c r="AE3858" t="s">
        <v>44</v>
      </c>
      <c r="AF3858">
        <v>203</v>
      </c>
    </row>
    <row r="3859" spans="1:32">
      <c r="A3859">
        <v>6159</v>
      </c>
      <c r="B3859">
        <v>5259</v>
      </c>
      <c r="C3859" t="s">
        <v>321</v>
      </c>
      <c r="D3859" t="s">
        <v>4382</v>
      </c>
      <c r="E3859" t="s">
        <v>34</v>
      </c>
      <c r="F3859" t="s">
        <v>19778</v>
      </c>
      <c r="G3859" t="s">
        <v>19779</v>
      </c>
      <c r="H3859" t="s">
        <v>1301</v>
      </c>
      <c r="I3859" s="1">
        <v>36581</v>
      </c>
      <c r="J3859" t="s">
        <v>19780</v>
      </c>
      <c r="K3859" t="s">
        <v>19781</v>
      </c>
      <c r="L3859">
        <v>7263</v>
      </c>
      <c r="M3859" t="s">
        <v>1301</v>
      </c>
      <c r="N3859" s="1">
        <v>44646</v>
      </c>
      <c r="O3859" s="1">
        <v>44649</v>
      </c>
      <c r="P3859">
        <v>65</v>
      </c>
      <c r="Q3859">
        <v>3</v>
      </c>
      <c r="R3859" t="s">
        <v>63</v>
      </c>
      <c r="S3859">
        <v>1</v>
      </c>
      <c r="T3859">
        <v>0</v>
      </c>
      <c r="U3859">
        <v>3</v>
      </c>
      <c r="V3859">
        <v>234</v>
      </c>
      <c r="W3859" t="s">
        <v>54</v>
      </c>
      <c r="X3859" t="s">
        <v>19782</v>
      </c>
      <c r="Y3859" t="s">
        <v>81</v>
      </c>
      <c r="Z3859" s="1">
        <v>44620</v>
      </c>
      <c r="AA3859" s="2">
        <v>0.47112268518518513</v>
      </c>
      <c r="AB3859" s="2">
        <v>0.47868055555555555</v>
      </c>
      <c r="AC3859" t="s">
        <v>44</v>
      </c>
      <c r="AD3859" t="s">
        <v>44</v>
      </c>
      <c r="AE3859" t="s">
        <v>45</v>
      </c>
      <c r="AF3859">
        <v>78</v>
      </c>
    </row>
    <row r="3860" spans="1:32">
      <c r="A3860">
        <v>6161</v>
      </c>
      <c r="B3860">
        <v>5261</v>
      </c>
      <c r="C3860" t="s">
        <v>1080</v>
      </c>
      <c r="D3860" t="s">
        <v>3066</v>
      </c>
      <c r="E3860" t="s">
        <v>48</v>
      </c>
      <c r="F3860" t="s">
        <v>19783</v>
      </c>
      <c r="G3860" t="s">
        <v>19784</v>
      </c>
      <c r="H3860" t="s">
        <v>171</v>
      </c>
      <c r="I3860" s="1">
        <v>25125</v>
      </c>
      <c r="J3860" t="s">
        <v>19785</v>
      </c>
      <c r="K3860" t="s">
        <v>19786</v>
      </c>
      <c r="L3860">
        <v>21657</v>
      </c>
      <c r="M3860" t="s">
        <v>171</v>
      </c>
      <c r="N3860" s="1">
        <v>44754</v>
      </c>
      <c r="O3860" s="1">
        <v>44758</v>
      </c>
      <c r="P3860">
        <v>92</v>
      </c>
      <c r="Q3860">
        <v>4</v>
      </c>
      <c r="R3860" t="s">
        <v>63</v>
      </c>
      <c r="S3860">
        <v>4</v>
      </c>
      <c r="T3860">
        <v>2</v>
      </c>
      <c r="U3860">
        <v>4</v>
      </c>
      <c r="V3860">
        <v>344</v>
      </c>
      <c r="W3860" t="s">
        <v>54</v>
      </c>
      <c r="X3860" t="s">
        <v>19787</v>
      </c>
      <c r="Y3860" t="s">
        <v>6</v>
      </c>
      <c r="Z3860" s="1">
        <v>44738</v>
      </c>
      <c r="AA3860" s="2">
        <v>0.45589120370370373</v>
      </c>
      <c r="AB3860" s="2">
        <v>0.36511574074074077</v>
      </c>
      <c r="AC3860" t="s">
        <v>45</v>
      </c>
      <c r="AD3860" t="s">
        <v>44</v>
      </c>
      <c r="AE3860" t="s">
        <v>44</v>
      </c>
      <c r="AF3860">
        <v>86</v>
      </c>
    </row>
    <row r="3861" spans="1:32">
      <c r="A3861">
        <v>6162</v>
      </c>
      <c r="B3861">
        <v>5262</v>
      </c>
      <c r="C3861" t="s">
        <v>3993</v>
      </c>
      <c r="D3861" t="s">
        <v>768</v>
      </c>
      <c r="E3861" t="s">
        <v>34</v>
      </c>
      <c r="F3861" t="s">
        <v>19788</v>
      </c>
      <c r="G3861">
        <v>2043640016</v>
      </c>
      <c r="H3861" t="s">
        <v>122</v>
      </c>
      <c r="I3861" s="1">
        <v>29453</v>
      </c>
      <c r="J3861" t="s">
        <v>19789</v>
      </c>
      <c r="K3861" t="s">
        <v>19790</v>
      </c>
      <c r="L3861">
        <v>30320</v>
      </c>
      <c r="M3861" t="s">
        <v>122</v>
      </c>
      <c r="N3861" s="1">
        <v>44838</v>
      </c>
      <c r="O3861" s="1">
        <v>44839</v>
      </c>
      <c r="P3861">
        <v>39</v>
      </c>
      <c r="Q3861">
        <v>2</v>
      </c>
      <c r="R3861" t="s">
        <v>40</v>
      </c>
      <c r="S3861">
        <v>1</v>
      </c>
      <c r="T3861">
        <v>1</v>
      </c>
      <c r="U3861">
        <v>1</v>
      </c>
      <c r="V3861">
        <v>226</v>
      </c>
      <c r="W3861" t="s">
        <v>54</v>
      </c>
      <c r="X3861" t="s">
        <v>19791</v>
      </c>
      <c r="Y3861" t="s">
        <v>43</v>
      </c>
      <c r="Z3861" s="1">
        <v>44806</v>
      </c>
      <c r="AA3861" s="2">
        <v>0.42439814814814819</v>
      </c>
      <c r="AB3861" s="2">
        <v>0.83652777777777787</v>
      </c>
      <c r="AC3861" t="s">
        <v>45</v>
      </c>
      <c r="AD3861" t="s">
        <v>44</v>
      </c>
      <c r="AE3861" t="s">
        <v>44</v>
      </c>
      <c r="AF3861">
        <v>226</v>
      </c>
    </row>
    <row r="3862" spans="1:32">
      <c r="A3862">
        <v>6163</v>
      </c>
      <c r="B3862">
        <v>5263</v>
      </c>
      <c r="C3862" t="s">
        <v>822</v>
      </c>
      <c r="D3862" t="s">
        <v>1925</v>
      </c>
      <c r="E3862" t="s">
        <v>48</v>
      </c>
      <c r="F3862" t="s">
        <v>19792</v>
      </c>
      <c r="G3862" t="s">
        <v>19793</v>
      </c>
      <c r="H3862" t="s">
        <v>295</v>
      </c>
      <c r="I3862" s="1">
        <v>21953</v>
      </c>
      <c r="J3862" t="s">
        <v>19794</v>
      </c>
      <c r="K3862" t="s">
        <v>19795</v>
      </c>
      <c r="L3862">
        <v>58104</v>
      </c>
      <c r="M3862" t="s">
        <v>295</v>
      </c>
      <c r="N3862" s="1">
        <v>44746</v>
      </c>
      <c r="O3862" s="1">
        <v>44747</v>
      </c>
      <c r="P3862">
        <v>31</v>
      </c>
      <c r="Q3862">
        <v>2</v>
      </c>
      <c r="R3862" t="s">
        <v>53</v>
      </c>
      <c r="S3862">
        <v>2</v>
      </c>
      <c r="T3862">
        <v>2</v>
      </c>
      <c r="U3862">
        <v>1</v>
      </c>
      <c r="V3862">
        <v>148</v>
      </c>
      <c r="W3862" t="s">
        <v>54</v>
      </c>
      <c r="X3862" t="s">
        <v>19796</v>
      </c>
      <c r="Y3862" t="s">
        <v>81</v>
      </c>
      <c r="Z3862" s="1">
        <v>44738</v>
      </c>
      <c r="AA3862" s="2">
        <v>0.76840277777777777</v>
      </c>
      <c r="AB3862" s="2">
        <v>0.9362152777777778</v>
      </c>
      <c r="AC3862" t="s">
        <v>44</v>
      </c>
      <c r="AD3862" t="s">
        <v>44</v>
      </c>
      <c r="AE3862" t="s">
        <v>44</v>
      </c>
      <c r="AF3862">
        <v>148</v>
      </c>
    </row>
    <row r="3863" spans="1:32">
      <c r="A3863">
        <v>6164</v>
      </c>
      <c r="B3863">
        <v>5264</v>
      </c>
      <c r="C3863" t="s">
        <v>2415</v>
      </c>
      <c r="D3863" t="s">
        <v>57</v>
      </c>
      <c r="E3863" t="s">
        <v>48</v>
      </c>
      <c r="F3863" t="s">
        <v>19797</v>
      </c>
      <c r="G3863" t="s">
        <v>19798</v>
      </c>
      <c r="H3863" t="s">
        <v>164</v>
      </c>
      <c r="I3863" s="1">
        <v>25737</v>
      </c>
      <c r="J3863" t="s">
        <v>19799</v>
      </c>
      <c r="K3863" t="s">
        <v>19800</v>
      </c>
      <c r="L3863">
        <v>14882</v>
      </c>
      <c r="M3863" t="s">
        <v>164</v>
      </c>
      <c r="N3863" s="1">
        <v>44630</v>
      </c>
      <c r="O3863" s="1">
        <v>44632</v>
      </c>
      <c r="P3863">
        <v>47</v>
      </c>
      <c r="Q3863">
        <v>2</v>
      </c>
      <c r="R3863" t="s">
        <v>63</v>
      </c>
      <c r="S3863">
        <v>4</v>
      </c>
      <c r="T3863">
        <v>0</v>
      </c>
      <c r="U3863">
        <v>2</v>
      </c>
      <c r="V3863">
        <v>172</v>
      </c>
      <c r="W3863" t="s">
        <v>41</v>
      </c>
      <c r="X3863" t="s">
        <v>19801</v>
      </c>
      <c r="Y3863" t="s">
        <v>43</v>
      </c>
      <c r="Z3863" s="1">
        <v>44602</v>
      </c>
      <c r="AA3863" s="2">
        <v>0.86746527777777782</v>
      </c>
      <c r="AB3863" s="2">
        <v>0.24946759259259257</v>
      </c>
      <c r="AC3863" t="s">
        <v>45</v>
      </c>
      <c r="AD3863" t="s">
        <v>44</v>
      </c>
      <c r="AE3863" t="s">
        <v>44</v>
      </c>
      <c r="AF3863">
        <v>86</v>
      </c>
    </row>
    <row r="3864" spans="1:32">
      <c r="A3864">
        <v>6165</v>
      </c>
      <c r="B3864">
        <v>5265</v>
      </c>
      <c r="C3864" t="s">
        <v>641</v>
      </c>
      <c r="D3864" t="s">
        <v>8093</v>
      </c>
      <c r="E3864" t="s">
        <v>48</v>
      </c>
      <c r="F3864" t="s">
        <v>19802</v>
      </c>
      <c r="G3864">
        <f>1-945-758-3178</f>
        <v>-4880</v>
      </c>
      <c r="H3864" t="s">
        <v>330</v>
      </c>
      <c r="I3864" s="1">
        <v>20154</v>
      </c>
      <c r="J3864" t="s">
        <v>19803</v>
      </c>
      <c r="K3864" t="s">
        <v>19804</v>
      </c>
      <c r="L3864">
        <v>97516</v>
      </c>
      <c r="M3864" t="s">
        <v>330</v>
      </c>
      <c r="N3864" s="1">
        <v>44654</v>
      </c>
      <c r="O3864" s="1">
        <v>44657</v>
      </c>
      <c r="P3864">
        <v>99</v>
      </c>
      <c r="Q3864">
        <v>4</v>
      </c>
      <c r="R3864" t="s">
        <v>40</v>
      </c>
      <c r="S3864">
        <v>3</v>
      </c>
      <c r="T3864">
        <v>1</v>
      </c>
      <c r="U3864">
        <v>3</v>
      </c>
      <c r="V3864">
        <v>741</v>
      </c>
      <c r="W3864" t="s">
        <v>41</v>
      </c>
      <c r="X3864" t="s">
        <v>19805</v>
      </c>
      <c r="Y3864" t="s">
        <v>43</v>
      </c>
      <c r="Z3864" s="1">
        <v>44632</v>
      </c>
      <c r="AA3864" s="2">
        <v>3.5474537037037041E-2</v>
      </c>
      <c r="AB3864" s="2">
        <v>0.91278935185185184</v>
      </c>
      <c r="AC3864" t="s">
        <v>44</v>
      </c>
      <c r="AD3864" t="s">
        <v>44</v>
      </c>
      <c r="AE3864" t="s">
        <v>45</v>
      </c>
      <c r="AF3864">
        <v>247</v>
      </c>
    </row>
    <row r="3865" spans="1:32">
      <c r="A3865">
        <v>6166</v>
      </c>
      <c r="B3865">
        <v>5266</v>
      </c>
      <c r="C3865" t="s">
        <v>1527</v>
      </c>
      <c r="D3865" t="s">
        <v>5809</v>
      </c>
      <c r="E3865" t="s">
        <v>48</v>
      </c>
      <c r="F3865" t="s">
        <v>19806</v>
      </c>
      <c r="G3865" t="s">
        <v>19807</v>
      </c>
      <c r="H3865" t="s">
        <v>330</v>
      </c>
      <c r="I3865" s="1">
        <v>16421</v>
      </c>
      <c r="J3865" t="s">
        <v>19808</v>
      </c>
      <c r="K3865" t="s">
        <v>19809</v>
      </c>
      <c r="L3865">
        <v>46919</v>
      </c>
      <c r="M3865" t="s">
        <v>330</v>
      </c>
      <c r="N3865" s="1">
        <v>44760</v>
      </c>
      <c r="O3865" s="1">
        <v>44762</v>
      </c>
      <c r="P3865">
        <v>83</v>
      </c>
      <c r="Q3865">
        <v>4</v>
      </c>
      <c r="R3865" t="s">
        <v>63</v>
      </c>
      <c r="S3865">
        <v>4</v>
      </c>
      <c r="T3865">
        <v>1</v>
      </c>
      <c r="U3865">
        <v>2</v>
      </c>
      <c r="V3865">
        <v>146</v>
      </c>
      <c r="W3865" t="s">
        <v>41</v>
      </c>
      <c r="X3865" t="s">
        <v>19810</v>
      </c>
      <c r="Y3865" t="s">
        <v>6</v>
      </c>
      <c r="Z3865" s="1">
        <v>44721</v>
      </c>
      <c r="AA3865" s="2">
        <v>5.0717592592592592E-2</v>
      </c>
      <c r="AB3865" s="2">
        <v>0.7338541666666667</v>
      </c>
      <c r="AC3865" t="s">
        <v>45</v>
      </c>
      <c r="AD3865" t="s">
        <v>45</v>
      </c>
      <c r="AE3865" t="s">
        <v>44</v>
      </c>
      <c r="AF3865">
        <v>73</v>
      </c>
    </row>
    <row r="3866" spans="1:32">
      <c r="A3866">
        <v>6167</v>
      </c>
      <c r="B3866">
        <v>5267</v>
      </c>
      <c r="C3866" t="s">
        <v>105</v>
      </c>
      <c r="D3866" t="s">
        <v>696</v>
      </c>
      <c r="E3866" t="s">
        <v>48</v>
      </c>
      <c r="F3866" t="s">
        <v>19811</v>
      </c>
      <c r="G3866" t="s">
        <v>19812</v>
      </c>
      <c r="H3866" t="s">
        <v>423</v>
      </c>
      <c r="I3866" s="1">
        <v>17735</v>
      </c>
      <c r="J3866" t="s">
        <v>19813</v>
      </c>
      <c r="K3866" t="s">
        <v>19814</v>
      </c>
      <c r="L3866">
        <v>51380</v>
      </c>
      <c r="M3866" t="s">
        <v>423</v>
      </c>
      <c r="N3866" s="1">
        <v>44724</v>
      </c>
      <c r="O3866" s="1">
        <v>44727</v>
      </c>
      <c r="P3866">
        <v>2</v>
      </c>
      <c r="Q3866">
        <v>1</v>
      </c>
      <c r="R3866" t="s">
        <v>63</v>
      </c>
      <c r="S3866">
        <v>4</v>
      </c>
      <c r="T3866">
        <v>0</v>
      </c>
      <c r="U3866">
        <v>3</v>
      </c>
      <c r="V3866">
        <v>267</v>
      </c>
      <c r="W3866" t="s">
        <v>41</v>
      </c>
      <c r="X3866" t="s">
        <v>19815</v>
      </c>
      <c r="Y3866" t="s">
        <v>6</v>
      </c>
      <c r="Z3866" s="1">
        <v>44705</v>
      </c>
      <c r="AA3866" s="2">
        <v>0.64043981481481482</v>
      </c>
      <c r="AB3866" s="2">
        <v>0.80912037037037043</v>
      </c>
      <c r="AC3866" t="s">
        <v>45</v>
      </c>
      <c r="AD3866" t="s">
        <v>44</v>
      </c>
      <c r="AE3866" t="s">
        <v>44</v>
      </c>
      <c r="AF3866">
        <v>89</v>
      </c>
    </row>
    <row r="3867" spans="1:32">
      <c r="A3867">
        <v>6168</v>
      </c>
      <c r="B3867">
        <v>5268</v>
      </c>
      <c r="C3867" t="s">
        <v>82</v>
      </c>
      <c r="D3867" t="s">
        <v>3431</v>
      </c>
      <c r="E3867" t="s">
        <v>48</v>
      </c>
      <c r="F3867" t="s">
        <v>19816</v>
      </c>
      <c r="G3867" t="s">
        <v>19817</v>
      </c>
      <c r="H3867" t="s">
        <v>317</v>
      </c>
      <c r="I3867" s="1">
        <v>32005</v>
      </c>
      <c r="J3867" t="s">
        <v>19818</v>
      </c>
      <c r="K3867" t="s">
        <v>19819</v>
      </c>
      <c r="L3867">
        <v>88567</v>
      </c>
      <c r="M3867" t="s">
        <v>317</v>
      </c>
      <c r="N3867" s="1">
        <v>44604</v>
      </c>
      <c r="O3867" s="1">
        <v>44606</v>
      </c>
      <c r="P3867">
        <v>2</v>
      </c>
      <c r="Q3867">
        <v>1</v>
      </c>
      <c r="R3867" t="s">
        <v>63</v>
      </c>
      <c r="S3867">
        <v>4</v>
      </c>
      <c r="T3867">
        <v>2</v>
      </c>
      <c r="U3867">
        <v>2</v>
      </c>
      <c r="V3867">
        <v>152</v>
      </c>
      <c r="W3867" t="s">
        <v>54</v>
      </c>
      <c r="X3867" t="s">
        <v>19820</v>
      </c>
      <c r="Y3867" t="s">
        <v>43</v>
      </c>
      <c r="Z3867" s="1">
        <v>44590</v>
      </c>
      <c r="AA3867" s="2">
        <v>0.78893518518518524</v>
      </c>
      <c r="AB3867" s="2">
        <v>0.28633101851851855</v>
      </c>
      <c r="AC3867" t="s">
        <v>45</v>
      </c>
      <c r="AD3867" t="s">
        <v>44</v>
      </c>
      <c r="AE3867" t="s">
        <v>45</v>
      </c>
      <c r="AF3867">
        <v>76</v>
      </c>
    </row>
    <row r="3868" spans="1:32">
      <c r="A3868">
        <v>6170</v>
      </c>
      <c r="B3868">
        <v>5270</v>
      </c>
      <c r="C3868" t="s">
        <v>3552</v>
      </c>
      <c r="D3868" t="s">
        <v>2646</v>
      </c>
      <c r="E3868" t="s">
        <v>34</v>
      </c>
      <c r="F3868" t="s">
        <v>19821</v>
      </c>
      <c r="G3868" t="s">
        <v>19822</v>
      </c>
      <c r="H3868" t="s">
        <v>171</v>
      </c>
      <c r="I3868" s="1">
        <v>32393</v>
      </c>
      <c r="J3868" t="s">
        <v>19823</v>
      </c>
      <c r="K3868" t="s">
        <v>19824</v>
      </c>
      <c r="L3868">
        <v>64774</v>
      </c>
      <c r="M3868" t="s">
        <v>171</v>
      </c>
      <c r="N3868" s="1">
        <v>44912</v>
      </c>
      <c r="O3868" s="1">
        <v>44916</v>
      </c>
      <c r="P3868">
        <v>23</v>
      </c>
      <c r="Q3868">
        <v>1</v>
      </c>
      <c r="R3868" t="s">
        <v>63</v>
      </c>
      <c r="S3868">
        <v>2</v>
      </c>
      <c r="T3868">
        <v>1</v>
      </c>
      <c r="U3868">
        <v>4</v>
      </c>
      <c r="V3868">
        <v>268</v>
      </c>
      <c r="W3868" t="s">
        <v>41</v>
      </c>
      <c r="X3868" t="s">
        <v>19825</v>
      </c>
      <c r="Y3868" t="s">
        <v>6</v>
      </c>
      <c r="Z3868" s="1">
        <v>44898</v>
      </c>
      <c r="AA3868" s="2">
        <v>0.42781249999999998</v>
      </c>
      <c r="AB3868" s="2">
        <v>0.39195601851851852</v>
      </c>
      <c r="AC3868" t="s">
        <v>44</v>
      </c>
      <c r="AD3868" t="s">
        <v>44</v>
      </c>
      <c r="AE3868" t="s">
        <v>45</v>
      </c>
      <c r="AF3868">
        <v>67</v>
      </c>
    </row>
    <row r="3869" spans="1:32">
      <c r="A3869">
        <v>6172</v>
      </c>
      <c r="B3869">
        <v>5272</v>
      </c>
      <c r="C3869" t="s">
        <v>602</v>
      </c>
      <c r="D3869" t="s">
        <v>5089</v>
      </c>
      <c r="E3869" t="s">
        <v>48</v>
      </c>
      <c r="F3869" t="s">
        <v>19826</v>
      </c>
      <c r="G3869" t="s">
        <v>19827</v>
      </c>
      <c r="H3869" t="s">
        <v>941</v>
      </c>
      <c r="I3869" s="1">
        <v>26099</v>
      </c>
      <c r="J3869" t="s">
        <v>19828</v>
      </c>
      <c r="K3869" t="s">
        <v>19829</v>
      </c>
      <c r="L3869">
        <v>55224</v>
      </c>
      <c r="M3869" t="s">
        <v>941</v>
      </c>
      <c r="N3869" s="1">
        <v>44939</v>
      </c>
      <c r="O3869" s="1">
        <v>44944</v>
      </c>
      <c r="P3869">
        <v>9</v>
      </c>
      <c r="Q3869">
        <v>1</v>
      </c>
      <c r="R3869" t="s">
        <v>40</v>
      </c>
      <c r="S3869">
        <v>4</v>
      </c>
      <c r="T3869">
        <v>2</v>
      </c>
      <c r="U3869">
        <v>5</v>
      </c>
      <c r="V3869">
        <v>1135</v>
      </c>
      <c r="W3869" t="s">
        <v>41</v>
      </c>
      <c r="X3869" t="s">
        <v>19830</v>
      </c>
      <c r="Y3869" t="s">
        <v>65</v>
      </c>
      <c r="Z3869" s="1">
        <v>44917</v>
      </c>
      <c r="AA3869" s="2">
        <v>4.5717592592592589E-3</v>
      </c>
      <c r="AB3869" s="2">
        <v>5.4178240740740735E-2</v>
      </c>
      <c r="AC3869" t="s">
        <v>44</v>
      </c>
      <c r="AD3869" t="s">
        <v>45</v>
      </c>
      <c r="AE3869" t="s">
        <v>45</v>
      </c>
      <c r="AF3869">
        <v>227</v>
      </c>
    </row>
    <row r="3870" spans="1:32">
      <c r="A3870">
        <v>6175</v>
      </c>
      <c r="B3870">
        <v>5275</v>
      </c>
      <c r="C3870" t="s">
        <v>112</v>
      </c>
      <c r="D3870" t="s">
        <v>10101</v>
      </c>
      <c r="E3870" t="s">
        <v>48</v>
      </c>
      <c r="F3870" t="s">
        <v>19831</v>
      </c>
      <c r="G3870" t="s">
        <v>19832</v>
      </c>
      <c r="H3870" t="s">
        <v>164</v>
      </c>
      <c r="I3870" s="1">
        <v>36986</v>
      </c>
      <c r="J3870" t="s">
        <v>19833</v>
      </c>
      <c r="K3870" t="s">
        <v>19834</v>
      </c>
      <c r="L3870">
        <v>28267</v>
      </c>
      <c r="M3870" t="s">
        <v>164</v>
      </c>
      <c r="N3870" s="1">
        <v>44788</v>
      </c>
      <c r="O3870" s="1">
        <v>44793</v>
      </c>
      <c r="P3870">
        <v>91</v>
      </c>
      <c r="Q3870">
        <v>4</v>
      </c>
      <c r="R3870" t="s">
        <v>53</v>
      </c>
      <c r="S3870">
        <v>2</v>
      </c>
      <c r="T3870">
        <v>0</v>
      </c>
      <c r="U3870">
        <v>5</v>
      </c>
      <c r="V3870">
        <v>605</v>
      </c>
      <c r="W3870" t="s">
        <v>54</v>
      </c>
      <c r="X3870" t="s">
        <v>19835</v>
      </c>
      <c r="Y3870" t="s">
        <v>81</v>
      </c>
      <c r="Z3870" s="1">
        <v>44766</v>
      </c>
      <c r="AA3870" s="2">
        <v>2.837962962962963E-2</v>
      </c>
      <c r="AB3870" s="2">
        <v>0.63155092592592588</v>
      </c>
      <c r="AC3870" t="s">
        <v>44</v>
      </c>
      <c r="AD3870" t="s">
        <v>45</v>
      </c>
      <c r="AE3870" t="s">
        <v>45</v>
      </c>
      <c r="AF3870">
        <v>121</v>
      </c>
    </row>
    <row r="3871" spans="1:32">
      <c r="A3871">
        <v>6177</v>
      </c>
      <c r="B3871">
        <v>5277</v>
      </c>
      <c r="C3871" t="s">
        <v>229</v>
      </c>
      <c r="D3871" t="s">
        <v>4152</v>
      </c>
      <c r="E3871" t="s">
        <v>48</v>
      </c>
      <c r="F3871" t="s">
        <v>19836</v>
      </c>
      <c r="G3871" t="s">
        <v>19837</v>
      </c>
      <c r="H3871" t="s">
        <v>225</v>
      </c>
      <c r="I3871" s="1">
        <v>18765</v>
      </c>
      <c r="J3871" t="s">
        <v>19838</v>
      </c>
      <c r="K3871" t="s">
        <v>19839</v>
      </c>
      <c r="L3871">
        <v>15662</v>
      </c>
      <c r="M3871" t="s">
        <v>225</v>
      </c>
      <c r="N3871" s="1">
        <v>44947</v>
      </c>
      <c r="O3871" s="1">
        <v>44952</v>
      </c>
      <c r="P3871">
        <v>92</v>
      </c>
      <c r="Q3871">
        <v>4</v>
      </c>
      <c r="R3871" t="s">
        <v>63</v>
      </c>
      <c r="S3871">
        <v>2</v>
      </c>
      <c r="T3871">
        <v>2</v>
      </c>
      <c r="U3871">
        <v>5</v>
      </c>
      <c r="V3871">
        <v>335</v>
      </c>
      <c r="W3871" t="s">
        <v>54</v>
      </c>
      <c r="X3871" t="s">
        <v>19840</v>
      </c>
      <c r="Y3871" t="s">
        <v>43</v>
      </c>
      <c r="Z3871" s="1">
        <v>44919</v>
      </c>
      <c r="AA3871" s="2">
        <v>0.2456365740740741</v>
      </c>
      <c r="AB3871" s="2">
        <v>0.79111111111111121</v>
      </c>
      <c r="AC3871" t="s">
        <v>44</v>
      </c>
      <c r="AD3871" t="s">
        <v>45</v>
      </c>
      <c r="AE3871" t="s">
        <v>45</v>
      </c>
      <c r="AF3871">
        <v>67</v>
      </c>
    </row>
    <row r="3872" spans="1:32">
      <c r="A3872">
        <v>6178</v>
      </c>
      <c r="B3872">
        <v>5278</v>
      </c>
      <c r="C3872" t="s">
        <v>6880</v>
      </c>
      <c r="D3872" t="s">
        <v>2019</v>
      </c>
      <c r="E3872" t="s">
        <v>48</v>
      </c>
      <c r="F3872" t="s">
        <v>19841</v>
      </c>
      <c r="G3872" t="s">
        <v>19842</v>
      </c>
      <c r="H3872" t="s">
        <v>272</v>
      </c>
      <c r="I3872" s="1">
        <v>16953</v>
      </c>
      <c r="J3872" t="s">
        <v>19843</v>
      </c>
      <c r="K3872" t="s">
        <v>19844</v>
      </c>
      <c r="L3872">
        <v>14950</v>
      </c>
      <c r="M3872" t="s">
        <v>272</v>
      </c>
      <c r="N3872" s="1">
        <v>44895</v>
      </c>
      <c r="O3872" s="1">
        <v>44898</v>
      </c>
      <c r="P3872">
        <v>89</v>
      </c>
      <c r="Q3872">
        <v>4</v>
      </c>
      <c r="R3872" t="s">
        <v>63</v>
      </c>
      <c r="S3872">
        <v>4</v>
      </c>
      <c r="T3872">
        <v>2</v>
      </c>
      <c r="U3872">
        <v>3</v>
      </c>
      <c r="V3872">
        <v>192</v>
      </c>
      <c r="W3872" t="s">
        <v>54</v>
      </c>
      <c r="X3872" t="s">
        <v>19845</v>
      </c>
      <c r="Y3872" t="s">
        <v>81</v>
      </c>
      <c r="Z3872" s="1">
        <v>44864</v>
      </c>
      <c r="AA3872" s="2">
        <v>1.6782407407407409E-2</v>
      </c>
      <c r="AB3872" s="2">
        <v>0.49391203703703707</v>
      </c>
      <c r="AC3872" t="s">
        <v>45</v>
      </c>
      <c r="AD3872" t="s">
        <v>45</v>
      </c>
      <c r="AE3872" t="s">
        <v>45</v>
      </c>
      <c r="AF3872">
        <v>64</v>
      </c>
    </row>
    <row r="3873" spans="1:32">
      <c r="A3873">
        <v>6180</v>
      </c>
      <c r="B3873">
        <v>5280</v>
      </c>
      <c r="C3873" t="s">
        <v>66</v>
      </c>
      <c r="D3873" t="s">
        <v>3541</v>
      </c>
      <c r="E3873" t="s">
        <v>48</v>
      </c>
      <c r="F3873" t="s">
        <v>19846</v>
      </c>
      <c r="G3873" t="s">
        <v>19847</v>
      </c>
      <c r="H3873" t="s">
        <v>122</v>
      </c>
      <c r="I3873" s="1">
        <v>19132</v>
      </c>
      <c r="J3873" t="s">
        <v>19848</v>
      </c>
      <c r="K3873" t="s">
        <v>4571</v>
      </c>
      <c r="L3873">
        <v>82865</v>
      </c>
      <c r="M3873" t="s">
        <v>122</v>
      </c>
      <c r="N3873" s="1">
        <v>44923</v>
      </c>
      <c r="O3873" s="1">
        <v>44924</v>
      </c>
      <c r="P3873">
        <v>63</v>
      </c>
      <c r="Q3873">
        <v>3</v>
      </c>
      <c r="R3873" t="s">
        <v>40</v>
      </c>
      <c r="S3873">
        <v>2</v>
      </c>
      <c r="T3873">
        <v>1</v>
      </c>
      <c r="U3873">
        <v>1</v>
      </c>
      <c r="V3873">
        <v>202</v>
      </c>
      <c r="W3873" t="s">
        <v>41</v>
      </c>
      <c r="X3873" t="s">
        <v>19849</v>
      </c>
      <c r="Y3873" t="s">
        <v>65</v>
      </c>
      <c r="Z3873" s="1">
        <v>44896</v>
      </c>
      <c r="AA3873" s="2">
        <v>0.42641203703703701</v>
      </c>
      <c r="AB3873" s="2">
        <v>0.59366898148148151</v>
      </c>
      <c r="AC3873" t="s">
        <v>44</v>
      </c>
      <c r="AD3873" t="s">
        <v>45</v>
      </c>
      <c r="AE3873" t="s">
        <v>45</v>
      </c>
      <c r="AF3873">
        <v>202</v>
      </c>
    </row>
    <row r="3874" spans="1:32">
      <c r="A3874">
        <v>6181</v>
      </c>
      <c r="B3874">
        <v>5281</v>
      </c>
      <c r="C3874" t="s">
        <v>205</v>
      </c>
      <c r="D3874" t="s">
        <v>14585</v>
      </c>
      <c r="E3874" t="s">
        <v>48</v>
      </c>
      <c r="F3874" t="s">
        <v>19850</v>
      </c>
      <c r="G3874" t="s">
        <v>19851</v>
      </c>
      <c r="H3874" t="s">
        <v>37</v>
      </c>
      <c r="I3874" s="1">
        <v>37166</v>
      </c>
      <c r="J3874" t="s">
        <v>19852</v>
      </c>
      <c r="K3874" t="s">
        <v>19853</v>
      </c>
      <c r="L3874">
        <v>83681</v>
      </c>
      <c r="M3874" t="s">
        <v>37</v>
      </c>
      <c r="N3874" s="1">
        <v>44884</v>
      </c>
      <c r="O3874" s="1">
        <v>44889</v>
      </c>
      <c r="P3874">
        <v>9</v>
      </c>
      <c r="Q3874">
        <v>1</v>
      </c>
      <c r="R3874" t="s">
        <v>40</v>
      </c>
      <c r="S3874">
        <v>3</v>
      </c>
      <c r="T3874">
        <v>2</v>
      </c>
      <c r="U3874">
        <v>5</v>
      </c>
      <c r="V3874">
        <v>1150</v>
      </c>
      <c r="W3874" t="s">
        <v>54</v>
      </c>
      <c r="X3874" t="s">
        <v>19854</v>
      </c>
      <c r="Y3874" t="s">
        <v>65</v>
      </c>
      <c r="Z3874" s="1">
        <v>44847</v>
      </c>
      <c r="AA3874" s="2">
        <v>0.4383333333333333</v>
      </c>
      <c r="AB3874" s="2">
        <v>0.41717592592592595</v>
      </c>
      <c r="AC3874" t="s">
        <v>44</v>
      </c>
      <c r="AD3874" t="s">
        <v>44</v>
      </c>
      <c r="AE3874" t="s">
        <v>44</v>
      </c>
      <c r="AF3874">
        <v>230</v>
      </c>
    </row>
    <row r="3875" spans="1:32">
      <c r="A3875">
        <v>6183</v>
      </c>
      <c r="B3875">
        <v>5283</v>
      </c>
      <c r="C3875" t="s">
        <v>6557</v>
      </c>
      <c r="D3875" t="s">
        <v>1815</v>
      </c>
      <c r="E3875" t="s">
        <v>34</v>
      </c>
      <c r="F3875" t="s">
        <v>19855</v>
      </c>
      <c r="G3875" t="s">
        <v>19856</v>
      </c>
      <c r="H3875" t="s">
        <v>37</v>
      </c>
      <c r="I3875" s="1">
        <v>20106</v>
      </c>
      <c r="J3875" t="s">
        <v>19857</v>
      </c>
      <c r="K3875" t="s">
        <v>3014</v>
      </c>
      <c r="L3875">
        <v>96232</v>
      </c>
      <c r="M3875" t="s">
        <v>37</v>
      </c>
      <c r="N3875" s="1">
        <v>44688</v>
      </c>
      <c r="O3875" s="1">
        <v>44690</v>
      </c>
      <c r="P3875">
        <v>66</v>
      </c>
      <c r="Q3875">
        <v>3</v>
      </c>
      <c r="R3875" t="s">
        <v>40</v>
      </c>
      <c r="S3875">
        <v>4</v>
      </c>
      <c r="T3875">
        <v>0</v>
      </c>
      <c r="U3875">
        <v>2</v>
      </c>
      <c r="V3875">
        <v>448</v>
      </c>
      <c r="W3875" t="s">
        <v>41</v>
      </c>
      <c r="X3875" t="s">
        <v>19858</v>
      </c>
      <c r="Y3875" t="s">
        <v>65</v>
      </c>
      <c r="Z3875" s="1">
        <v>44663</v>
      </c>
      <c r="AA3875" s="2">
        <v>0.74855324074074081</v>
      </c>
      <c r="AB3875" s="2">
        <v>3.4907407407407408E-2</v>
      </c>
      <c r="AC3875" t="s">
        <v>45</v>
      </c>
      <c r="AD3875" t="s">
        <v>44</v>
      </c>
      <c r="AE3875" t="s">
        <v>44</v>
      </c>
      <c r="AF3875">
        <v>224</v>
      </c>
    </row>
    <row r="3876" spans="1:32">
      <c r="A3876">
        <v>6184</v>
      </c>
      <c r="B3876">
        <v>5284</v>
      </c>
      <c r="C3876" t="s">
        <v>1233</v>
      </c>
      <c r="D3876" t="s">
        <v>1322</v>
      </c>
      <c r="E3876" t="s">
        <v>34</v>
      </c>
      <c r="F3876" t="s">
        <v>19859</v>
      </c>
      <c r="G3876" t="s">
        <v>19860</v>
      </c>
      <c r="H3876" t="s">
        <v>405</v>
      </c>
      <c r="I3876" s="1">
        <v>27828</v>
      </c>
      <c r="J3876" t="s">
        <v>19861</v>
      </c>
      <c r="K3876" t="s">
        <v>5792</v>
      </c>
      <c r="L3876">
        <v>33874</v>
      </c>
      <c r="M3876" t="s">
        <v>405</v>
      </c>
      <c r="N3876" s="1">
        <v>44899</v>
      </c>
      <c r="O3876" s="1">
        <v>44902</v>
      </c>
      <c r="P3876">
        <v>74</v>
      </c>
      <c r="Q3876">
        <v>3</v>
      </c>
      <c r="R3876" t="s">
        <v>63</v>
      </c>
      <c r="S3876">
        <v>4</v>
      </c>
      <c r="T3876">
        <v>2</v>
      </c>
      <c r="U3876">
        <v>3</v>
      </c>
      <c r="V3876">
        <v>249</v>
      </c>
      <c r="W3876" t="s">
        <v>41</v>
      </c>
      <c r="X3876" t="s">
        <v>19862</v>
      </c>
      <c r="Y3876" t="s">
        <v>81</v>
      </c>
      <c r="Z3876" s="1">
        <v>44883</v>
      </c>
      <c r="AA3876" s="2">
        <v>0.78032407407407411</v>
      </c>
      <c r="AB3876" s="2">
        <v>0.35481481481481486</v>
      </c>
      <c r="AC3876" t="s">
        <v>44</v>
      </c>
      <c r="AD3876" t="s">
        <v>45</v>
      </c>
      <c r="AE3876" t="s">
        <v>45</v>
      </c>
      <c r="AF3876">
        <v>83</v>
      </c>
    </row>
    <row r="3877" spans="1:32">
      <c r="A3877">
        <v>6186</v>
      </c>
      <c r="B3877">
        <v>5286</v>
      </c>
      <c r="C3877" t="s">
        <v>2522</v>
      </c>
      <c r="D3877" t="s">
        <v>3066</v>
      </c>
      <c r="E3877" t="s">
        <v>34</v>
      </c>
      <c r="F3877" t="s">
        <v>19863</v>
      </c>
      <c r="G3877" t="s">
        <v>19864</v>
      </c>
      <c r="H3877" t="s">
        <v>1442</v>
      </c>
      <c r="I3877" s="1">
        <v>36303</v>
      </c>
      <c r="J3877" t="s">
        <v>19865</v>
      </c>
      <c r="K3877" t="s">
        <v>6312</v>
      </c>
      <c r="L3877">
        <v>94710</v>
      </c>
      <c r="M3877" t="s">
        <v>1442</v>
      </c>
      <c r="N3877" s="1">
        <v>44719</v>
      </c>
      <c r="O3877" s="1">
        <v>44723</v>
      </c>
      <c r="P3877">
        <v>46</v>
      </c>
      <c r="Q3877">
        <v>2</v>
      </c>
      <c r="R3877" t="s">
        <v>53</v>
      </c>
      <c r="S3877">
        <v>3</v>
      </c>
      <c r="T3877">
        <v>1</v>
      </c>
      <c r="U3877">
        <v>4</v>
      </c>
      <c r="V3877">
        <v>520</v>
      </c>
      <c r="W3877" t="s">
        <v>41</v>
      </c>
      <c r="X3877" t="s">
        <v>19866</v>
      </c>
      <c r="Y3877" t="s">
        <v>65</v>
      </c>
      <c r="Z3877" s="1">
        <v>44698</v>
      </c>
      <c r="AA3877" s="2">
        <v>0.44224537037037037</v>
      </c>
      <c r="AB3877" s="2">
        <v>0.66714120370370367</v>
      </c>
      <c r="AC3877" t="s">
        <v>45</v>
      </c>
      <c r="AD3877" t="s">
        <v>45</v>
      </c>
      <c r="AE3877" t="s">
        <v>44</v>
      </c>
      <c r="AF3877">
        <v>130</v>
      </c>
    </row>
    <row r="3878" spans="1:32">
      <c r="A3878">
        <v>6187</v>
      </c>
      <c r="B3878">
        <v>5287</v>
      </c>
      <c r="C3878" t="s">
        <v>1681</v>
      </c>
      <c r="D3878" t="s">
        <v>7539</v>
      </c>
      <c r="E3878" t="s">
        <v>34</v>
      </c>
      <c r="F3878" t="s">
        <v>19867</v>
      </c>
      <c r="G3878" t="s">
        <v>19868</v>
      </c>
      <c r="H3878" t="s">
        <v>530</v>
      </c>
      <c r="I3878" s="1">
        <v>27327</v>
      </c>
      <c r="J3878" t="s">
        <v>19869</v>
      </c>
      <c r="K3878" t="s">
        <v>19870</v>
      </c>
      <c r="L3878">
        <v>89894</v>
      </c>
      <c r="M3878" t="s">
        <v>530</v>
      </c>
      <c r="N3878" s="1">
        <v>44644</v>
      </c>
      <c r="O3878" s="1">
        <v>44646</v>
      </c>
      <c r="P3878">
        <v>6</v>
      </c>
      <c r="Q3878">
        <v>1</v>
      </c>
      <c r="R3878" t="s">
        <v>40</v>
      </c>
      <c r="S3878">
        <v>2</v>
      </c>
      <c r="T3878">
        <v>2</v>
      </c>
      <c r="U3878">
        <v>2</v>
      </c>
      <c r="V3878">
        <v>430</v>
      </c>
      <c r="W3878" t="s">
        <v>41</v>
      </c>
      <c r="X3878" t="s">
        <v>19871</v>
      </c>
      <c r="Y3878" t="s">
        <v>81</v>
      </c>
      <c r="Z3878" s="1">
        <v>44612</v>
      </c>
      <c r="AA3878" s="2">
        <v>0.36858796296296298</v>
      </c>
      <c r="AB3878" s="2">
        <v>0.20197916666666668</v>
      </c>
      <c r="AC3878" t="s">
        <v>45</v>
      </c>
      <c r="AD3878" t="s">
        <v>44</v>
      </c>
      <c r="AE3878" t="s">
        <v>44</v>
      </c>
      <c r="AF3878">
        <v>215</v>
      </c>
    </row>
    <row r="3879" spans="1:32">
      <c r="A3879">
        <v>6189</v>
      </c>
      <c r="B3879">
        <v>5289</v>
      </c>
      <c r="C3879" t="s">
        <v>105</v>
      </c>
      <c r="D3879" t="s">
        <v>277</v>
      </c>
      <c r="E3879" t="s">
        <v>34</v>
      </c>
      <c r="F3879" t="s">
        <v>19872</v>
      </c>
      <c r="G3879" t="s">
        <v>19873</v>
      </c>
      <c r="H3879" t="s">
        <v>156</v>
      </c>
      <c r="I3879" s="1">
        <v>26082</v>
      </c>
      <c r="J3879" t="s">
        <v>19874</v>
      </c>
      <c r="K3879" t="s">
        <v>19875</v>
      </c>
      <c r="L3879">
        <v>59659</v>
      </c>
      <c r="M3879" t="s">
        <v>156</v>
      </c>
      <c r="N3879" s="1">
        <v>44643</v>
      </c>
      <c r="O3879" s="1">
        <v>44646</v>
      </c>
      <c r="P3879">
        <v>56</v>
      </c>
      <c r="Q3879">
        <v>3</v>
      </c>
      <c r="R3879" t="s">
        <v>63</v>
      </c>
      <c r="S3879">
        <v>4</v>
      </c>
      <c r="T3879">
        <v>0</v>
      </c>
      <c r="U3879">
        <v>3</v>
      </c>
      <c r="V3879">
        <v>183</v>
      </c>
      <c r="W3879" t="s">
        <v>41</v>
      </c>
      <c r="X3879" t="s">
        <v>19876</v>
      </c>
      <c r="Y3879" t="s">
        <v>43</v>
      </c>
      <c r="Z3879" s="1">
        <v>44622</v>
      </c>
      <c r="AA3879" s="2">
        <v>0.79408564814814808</v>
      </c>
      <c r="AB3879" s="2">
        <v>0.25892361111111112</v>
      </c>
      <c r="AC3879" t="s">
        <v>44</v>
      </c>
      <c r="AD3879" t="s">
        <v>44</v>
      </c>
      <c r="AE3879" t="s">
        <v>45</v>
      </c>
      <c r="AF3879">
        <v>61</v>
      </c>
    </row>
    <row r="3880" spans="1:32">
      <c r="A3880">
        <v>6190</v>
      </c>
      <c r="B3880">
        <v>5290</v>
      </c>
      <c r="C3880" t="s">
        <v>674</v>
      </c>
      <c r="D3880" t="s">
        <v>83</v>
      </c>
      <c r="E3880" t="s">
        <v>48</v>
      </c>
      <c r="F3880" t="s">
        <v>19877</v>
      </c>
      <c r="G3880" t="s">
        <v>19878</v>
      </c>
      <c r="H3880" t="s">
        <v>129</v>
      </c>
      <c r="I3880" s="1">
        <v>25919</v>
      </c>
      <c r="J3880" t="s">
        <v>19879</v>
      </c>
      <c r="K3880" t="s">
        <v>19880</v>
      </c>
      <c r="L3880">
        <v>98381</v>
      </c>
      <c r="M3880" t="s">
        <v>129</v>
      </c>
      <c r="N3880" s="1">
        <v>44816</v>
      </c>
      <c r="O3880" s="1">
        <v>44820</v>
      </c>
      <c r="P3880">
        <v>86</v>
      </c>
      <c r="Q3880">
        <v>4</v>
      </c>
      <c r="R3880" t="s">
        <v>63</v>
      </c>
      <c r="S3880">
        <v>2</v>
      </c>
      <c r="T3880">
        <v>0</v>
      </c>
      <c r="U3880">
        <v>4</v>
      </c>
      <c r="V3880">
        <v>308</v>
      </c>
      <c r="W3880" t="s">
        <v>41</v>
      </c>
      <c r="X3880" t="s">
        <v>19881</v>
      </c>
      <c r="Y3880" t="s">
        <v>6</v>
      </c>
      <c r="Z3880" s="1">
        <v>44785</v>
      </c>
      <c r="AA3880" s="2">
        <v>0.11107638888888889</v>
      </c>
      <c r="AB3880" s="2">
        <v>0.86785879629629636</v>
      </c>
      <c r="AC3880" t="s">
        <v>45</v>
      </c>
      <c r="AD3880" t="s">
        <v>45</v>
      </c>
      <c r="AE3880" t="s">
        <v>44</v>
      </c>
      <c r="AF3880">
        <v>77</v>
      </c>
    </row>
    <row r="3881" spans="1:32">
      <c r="A3881">
        <v>6191</v>
      </c>
      <c r="B3881">
        <v>5291</v>
      </c>
      <c r="C3881" t="s">
        <v>1622</v>
      </c>
      <c r="D3881" t="s">
        <v>768</v>
      </c>
      <c r="E3881" t="s">
        <v>34</v>
      </c>
      <c r="F3881" t="s">
        <v>19882</v>
      </c>
      <c r="G3881" t="s">
        <v>19883</v>
      </c>
      <c r="H3881" t="s">
        <v>295</v>
      </c>
      <c r="I3881" s="1">
        <v>20242</v>
      </c>
      <c r="J3881" t="s">
        <v>19884</v>
      </c>
      <c r="K3881" t="s">
        <v>19885</v>
      </c>
      <c r="L3881">
        <v>73101</v>
      </c>
      <c r="M3881" t="s">
        <v>295</v>
      </c>
      <c r="N3881" s="1">
        <v>44766</v>
      </c>
      <c r="O3881" s="1">
        <v>44770</v>
      </c>
      <c r="P3881">
        <v>12</v>
      </c>
      <c r="Q3881">
        <v>1</v>
      </c>
      <c r="R3881" t="s">
        <v>40</v>
      </c>
      <c r="S3881">
        <v>3</v>
      </c>
      <c r="T3881">
        <v>2</v>
      </c>
      <c r="U3881">
        <v>4</v>
      </c>
      <c r="V3881">
        <v>844</v>
      </c>
      <c r="W3881" t="s">
        <v>54</v>
      </c>
      <c r="X3881" t="s">
        <v>19886</v>
      </c>
      <c r="Y3881" t="s">
        <v>6</v>
      </c>
      <c r="Z3881" s="1">
        <v>44731</v>
      </c>
      <c r="AA3881" s="2">
        <v>5.4166666666666669E-2</v>
      </c>
      <c r="AB3881" s="2">
        <v>0.37190972222222224</v>
      </c>
      <c r="AC3881" t="s">
        <v>45</v>
      </c>
      <c r="AD3881" t="s">
        <v>44</v>
      </c>
      <c r="AE3881" t="s">
        <v>44</v>
      </c>
      <c r="AF3881">
        <v>211</v>
      </c>
    </row>
    <row r="3882" spans="1:32">
      <c r="A3882">
        <v>6192</v>
      </c>
      <c r="B3882">
        <v>5292</v>
      </c>
      <c r="C3882" t="s">
        <v>119</v>
      </c>
      <c r="D3882" t="s">
        <v>12866</v>
      </c>
      <c r="E3882" t="s">
        <v>34</v>
      </c>
      <c r="F3882" t="s">
        <v>19887</v>
      </c>
      <c r="G3882" t="s">
        <v>19888</v>
      </c>
      <c r="H3882" t="s">
        <v>164</v>
      </c>
      <c r="I3882" s="1">
        <v>21024</v>
      </c>
      <c r="J3882" t="s">
        <v>19889</v>
      </c>
      <c r="K3882" t="s">
        <v>19890</v>
      </c>
      <c r="L3882">
        <v>80717</v>
      </c>
      <c r="M3882" t="s">
        <v>164</v>
      </c>
      <c r="N3882" s="1">
        <v>44914</v>
      </c>
      <c r="O3882" s="1">
        <v>44919</v>
      </c>
      <c r="P3882">
        <v>45</v>
      </c>
      <c r="Q3882">
        <v>2</v>
      </c>
      <c r="R3882" t="s">
        <v>40</v>
      </c>
      <c r="S3882">
        <v>1</v>
      </c>
      <c r="T3882">
        <v>0</v>
      </c>
      <c r="U3882">
        <v>5</v>
      </c>
      <c r="V3882">
        <v>1180</v>
      </c>
      <c r="W3882" t="s">
        <v>41</v>
      </c>
      <c r="X3882" t="s">
        <v>19891</v>
      </c>
      <c r="Y3882" t="s">
        <v>65</v>
      </c>
      <c r="Z3882" s="1">
        <v>44901</v>
      </c>
      <c r="AA3882" s="2">
        <v>4.0509259259259259E-2</v>
      </c>
      <c r="AB3882" s="2">
        <v>0.19795138888888889</v>
      </c>
      <c r="AC3882" t="s">
        <v>44</v>
      </c>
      <c r="AD3882" t="s">
        <v>44</v>
      </c>
      <c r="AE3882" t="s">
        <v>44</v>
      </c>
      <c r="AF3882">
        <v>236</v>
      </c>
    </row>
    <row r="3883" spans="1:32">
      <c r="A3883">
        <v>6196</v>
      </c>
      <c r="B3883">
        <v>5296</v>
      </c>
      <c r="C3883" t="s">
        <v>881</v>
      </c>
      <c r="D3883" t="s">
        <v>140</v>
      </c>
      <c r="E3883" t="s">
        <v>48</v>
      </c>
      <c r="F3883" t="s">
        <v>19892</v>
      </c>
      <c r="G3883">
        <v>9457873675</v>
      </c>
      <c r="H3883" t="s">
        <v>280</v>
      </c>
      <c r="I3883" s="1">
        <v>37596</v>
      </c>
      <c r="J3883" t="s">
        <v>19893</v>
      </c>
      <c r="K3883" t="s">
        <v>19894</v>
      </c>
      <c r="L3883">
        <v>11415</v>
      </c>
      <c r="M3883" t="s">
        <v>280</v>
      </c>
      <c r="N3883" s="1">
        <v>44850</v>
      </c>
      <c r="O3883" s="1">
        <v>44855</v>
      </c>
      <c r="P3883">
        <v>72</v>
      </c>
      <c r="Q3883">
        <v>3</v>
      </c>
      <c r="R3883" t="s">
        <v>40</v>
      </c>
      <c r="S3883">
        <v>3</v>
      </c>
      <c r="T3883">
        <v>2</v>
      </c>
      <c r="U3883">
        <v>5</v>
      </c>
      <c r="V3883">
        <v>1110</v>
      </c>
      <c r="W3883" t="s">
        <v>41</v>
      </c>
      <c r="X3883" t="s">
        <v>19895</v>
      </c>
      <c r="Y3883" t="s">
        <v>6</v>
      </c>
      <c r="Z3883" s="1">
        <v>44841</v>
      </c>
      <c r="AA3883" s="2">
        <v>0.75555555555555554</v>
      </c>
      <c r="AB3883" s="2">
        <v>0.92662037037037026</v>
      </c>
      <c r="AC3883" t="s">
        <v>44</v>
      </c>
      <c r="AD3883" t="s">
        <v>44</v>
      </c>
      <c r="AE3883" t="s">
        <v>45</v>
      </c>
      <c r="AF3883">
        <v>222</v>
      </c>
    </row>
    <row r="3884" spans="1:32">
      <c r="A3884">
        <v>6202</v>
      </c>
      <c r="B3884">
        <v>5302</v>
      </c>
      <c r="C3884" t="s">
        <v>602</v>
      </c>
      <c r="D3884" t="s">
        <v>6774</v>
      </c>
      <c r="E3884" t="s">
        <v>34</v>
      </c>
      <c r="F3884" t="s">
        <v>19896</v>
      </c>
      <c r="G3884" t="s">
        <v>19897</v>
      </c>
      <c r="H3884" t="s">
        <v>1301</v>
      </c>
      <c r="I3884" s="1">
        <v>19769</v>
      </c>
      <c r="J3884" t="s">
        <v>19898</v>
      </c>
      <c r="K3884" t="s">
        <v>19899</v>
      </c>
      <c r="L3884">
        <v>33040</v>
      </c>
      <c r="M3884" t="s">
        <v>1301</v>
      </c>
      <c r="N3884" s="1">
        <v>44931</v>
      </c>
      <c r="O3884" s="1">
        <v>44935</v>
      </c>
      <c r="P3884">
        <v>61</v>
      </c>
      <c r="Q3884">
        <v>3</v>
      </c>
      <c r="R3884" t="s">
        <v>53</v>
      </c>
      <c r="S3884">
        <v>2</v>
      </c>
      <c r="T3884">
        <v>2</v>
      </c>
      <c r="U3884">
        <v>4</v>
      </c>
      <c r="V3884">
        <v>576</v>
      </c>
      <c r="W3884" t="s">
        <v>41</v>
      </c>
      <c r="X3884" t="s">
        <v>19900</v>
      </c>
      <c r="Y3884" t="s">
        <v>65</v>
      </c>
      <c r="Z3884" s="1">
        <v>44898</v>
      </c>
      <c r="AA3884" s="2">
        <v>0.63435185185185183</v>
      </c>
      <c r="AB3884" s="2">
        <v>0.95723379629629635</v>
      </c>
      <c r="AC3884" t="s">
        <v>44</v>
      </c>
      <c r="AD3884" t="s">
        <v>44</v>
      </c>
      <c r="AE3884" t="s">
        <v>44</v>
      </c>
      <c r="AF3884">
        <v>144</v>
      </c>
    </row>
    <row r="3885" spans="1:32">
      <c r="A3885">
        <v>6205</v>
      </c>
      <c r="B3885">
        <v>5305</v>
      </c>
      <c r="C3885" t="s">
        <v>229</v>
      </c>
      <c r="D3885" t="s">
        <v>696</v>
      </c>
      <c r="E3885" t="s">
        <v>34</v>
      </c>
      <c r="F3885" t="s">
        <v>19901</v>
      </c>
      <c r="G3885" t="s">
        <v>19902</v>
      </c>
      <c r="H3885" t="s">
        <v>692</v>
      </c>
      <c r="I3885" s="1">
        <v>22125</v>
      </c>
      <c r="J3885" t="s">
        <v>19903</v>
      </c>
      <c r="K3885" t="s">
        <v>19904</v>
      </c>
      <c r="L3885">
        <v>60744</v>
      </c>
      <c r="M3885" t="s">
        <v>692</v>
      </c>
      <c r="N3885" s="1">
        <v>44685</v>
      </c>
      <c r="O3885" s="1">
        <v>44687</v>
      </c>
      <c r="P3885">
        <v>35</v>
      </c>
      <c r="Q3885">
        <v>2</v>
      </c>
      <c r="R3885" t="s">
        <v>63</v>
      </c>
      <c r="S3885">
        <v>4</v>
      </c>
      <c r="T3885">
        <v>1</v>
      </c>
      <c r="U3885">
        <v>2</v>
      </c>
      <c r="V3885">
        <v>128</v>
      </c>
      <c r="W3885" t="s">
        <v>54</v>
      </c>
      <c r="X3885" t="s">
        <v>19905</v>
      </c>
      <c r="Y3885" t="s">
        <v>65</v>
      </c>
      <c r="Z3885" s="1">
        <v>44662</v>
      </c>
      <c r="AA3885" s="2">
        <v>8.3738425925925938E-2</v>
      </c>
      <c r="AB3885" s="2">
        <v>0.44269675925925928</v>
      </c>
      <c r="AC3885" t="s">
        <v>45</v>
      </c>
      <c r="AD3885" t="s">
        <v>44</v>
      </c>
      <c r="AE3885" t="s">
        <v>44</v>
      </c>
      <c r="AF3885">
        <v>64</v>
      </c>
    </row>
    <row r="3886" spans="1:32">
      <c r="A3886">
        <v>6208</v>
      </c>
      <c r="B3886">
        <v>5308</v>
      </c>
      <c r="C3886" t="s">
        <v>469</v>
      </c>
      <c r="D3886" t="s">
        <v>3973</v>
      </c>
      <c r="E3886" t="s">
        <v>34</v>
      </c>
      <c r="F3886" t="s">
        <v>19906</v>
      </c>
      <c r="G3886">
        <v>2624863776</v>
      </c>
      <c r="H3886" t="s">
        <v>171</v>
      </c>
      <c r="I3886" s="1">
        <v>31901</v>
      </c>
      <c r="J3886" t="s">
        <v>19907</v>
      </c>
      <c r="K3886" t="s">
        <v>19908</v>
      </c>
      <c r="L3886">
        <v>33294</v>
      </c>
      <c r="M3886" t="s">
        <v>171</v>
      </c>
      <c r="N3886" s="1">
        <v>44634</v>
      </c>
      <c r="O3886" s="1">
        <v>44638</v>
      </c>
      <c r="P3886">
        <v>58</v>
      </c>
      <c r="Q3886">
        <v>3</v>
      </c>
      <c r="R3886" t="s">
        <v>53</v>
      </c>
      <c r="S3886">
        <v>1</v>
      </c>
      <c r="T3886">
        <v>2</v>
      </c>
      <c r="U3886">
        <v>4</v>
      </c>
      <c r="V3886">
        <v>508</v>
      </c>
      <c r="W3886" t="s">
        <v>54</v>
      </c>
      <c r="X3886" t="s">
        <v>19909</v>
      </c>
      <c r="Y3886" t="s">
        <v>43</v>
      </c>
      <c r="Z3886" s="1">
        <v>44622</v>
      </c>
      <c r="AA3886" s="2">
        <v>0.78454861111111107</v>
      </c>
      <c r="AB3886" s="2">
        <v>0.35767361111111112</v>
      </c>
      <c r="AC3886" t="s">
        <v>45</v>
      </c>
      <c r="AD3886" t="s">
        <v>45</v>
      </c>
      <c r="AE3886" t="s">
        <v>45</v>
      </c>
      <c r="AF3886">
        <v>127</v>
      </c>
    </row>
    <row r="3887" spans="1:32">
      <c r="A3887">
        <v>6211</v>
      </c>
      <c r="B3887">
        <v>5311</v>
      </c>
      <c r="C3887" t="s">
        <v>4451</v>
      </c>
      <c r="D3887" t="s">
        <v>469</v>
      </c>
      <c r="E3887" t="s">
        <v>34</v>
      </c>
      <c r="F3887" t="s">
        <v>19059</v>
      </c>
      <c r="G3887" t="s">
        <v>19910</v>
      </c>
      <c r="H3887" t="s">
        <v>94</v>
      </c>
      <c r="I3887" s="1">
        <v>30874</v>
      </c>
      <c r="J3887" t="s">
        <v>19911</v>
      </c>
      <c r="K3887" t="s">
        <v>19912</v>
      </c>
      <c r="L3887">
        <v>52728</v>
      </c>
      <c r="M3887" t="s">
        <v>94</v>
      </c>
      <c r="N3887" s="1">
        <v>44668</v>
      </c>
      <c r="O3887" s="1">
        <v>44671</v>
      </c>
      <c r="P3887">
        <v>15</v>
      </c>
      <c r="Q3887">
        <v>1</v>
      </c>
      <c r="R3887" t="s">
        <v>40</v>
      </c>
      <c r="S3887">
        <v>4</v>
      </c>
      <c r="T3887">
        <v>0</v>
      </c>
      <c r="U3887">
        <v>3</v>
      </c>
      <c r="V3887">
        <v>663</v>
      </c>
      <c r="W3887" t="s">
        <v>54</v>
      </c>
      <c r="X3887" t="s">
        <v>19913</v>
      </c>
      <c r="Y3887" t="s">
        <v>65</v>
      </c>
      <c r="Z3887" s="1">
        <v>44651</v>
      </c>
      <c r="AA3887" s="2">
        <v>0.46736111111111112</v>
      </c>
      <c r="AB3887" s="2">
        <v>0.23016203703703705</v>
      </c>
      <c r="AC3887" t="s">
        <v>44</v>
      </c>
      <c r="AD3887" t="s">
        <v>45</v>
      </c>
      <c r="AE3887" t="s">
        <v>45</v>
      </c>
      <c r="AF3887">
        <v>221</v>
      </c>
    </row>
    <row r="3888" spans="1:32">
      <c r="A3888">
        <v>6213</v>
      </c>
      <c r="B3888">
        <v>5313</v>
      </c>
      <c r="C3888" t="s">
        <v>1179</v>
      </c>
      <c r="D3888" t="s">
        <v>359</v>
      </c>
      <c r="E3888" t="s">
        <v>34</v>
      </c>
      <c r="F3888" t="s">
        <v>19914</v>
      </c>
      <c r="G3888" t="s">
        <v>19915</v>
      </c>
      <c r="H3888" t="s">
        <v>330</v>
      </c>
      <c r="I3888" s="1">
        <v>27184</v>
      </c>
      <c r="J3888" t="s">
        <v>19916</v>
      </c>
      <c r="K3888" t="s">
        <v>19917</v>
      </c>
      <c r="L3888">
        <v>24918</v>
      </c>
      <c r="M3888" t="s">
        <v>330</v>
      </c>
      <c r="N3888" s="1">
        <v>44755</v>
      </c>
      <c r="O3888" s="1">
        <v>44756</v>
      </c>
      <c r="P3888">
        <v>55</v>
      </c>
      <c r="Q3888">
        <v>3</v>
      </c>
      <c r="R3888" t="s">
        <v>53</v>
      </c>
      <c r="S3888">
        <v>1</v>
      </c>
      <c r="T3888">
        <v>1</v>
      </c>
      <c r="U3888">
        <v>1</v>
      </c>
      <c r="V3888">
        <v>144</v>
      </c>
      <c r="W3888" t="s">
        <v>54</v>
      </c>
      <c r="X3888" t="s">
        <v>19918</v>
      </c>
      <c r="Y3888" t="s">
        <v>65</v>
      </c>
      <c r="Z3888" s="1">
        <v>44739</v>
      </c>
      <c r="AA3888" s="2">
        <v>0.71850694444444452</v>
      </c>
      <c r="AB3888" s="2">
        <v>0.85054398148148147</v>
      </c>
      <c r="AC3888" t="s">
        <v>45</v>
      </c>
      <c r="AD3888" t="s">
        <v>45</v>
      </c>
      <c r="AE3888" t="s">
        <v>44</v>
      </c>
      <c r="AF3888">
        <v>144</v>
      </c>
    </row>
    <row r="3889" spans="1:32">
      <c r="A3889">
        <v>6215</v>
      </c>
      <c r="B3889">
        <v>5315</v>
      </c>
      <c r="C3889" t="s">
        <v>2046</v>
      </c>
      <c r="D3889" t="s">
        <v>11454</v>
      </c>
      <c r="E3889" t="s">
        <v>48</v>
      </c>
      <c r="F3889" t="s">
        <v>19919</v>
      </c>
      <c r="G3889" t="s">
        <v>19920</v>
      </c>
      <c r="H3889" t="s">
        <v>225</v>
      </c>
      <c r="I3889" s="1">
        <v>36930</v>
      </c>
      <c r="J3889" t="s">
        <v>19921</v>
      </c>
      <c r="K3889" t="s">
        <v>19922</v>
      </c>
      <c r="L3889">
        <v>54679</v>
      </c>
      <c r="M3889" t="s">
        <v>225</v>
      </c>
      <c r="N3889" s="1">
        <v>44593</v>
      </c>
      <c r="O3889" s="1">
        <v>44597</v>
      </c>
      <c r="P3889">
        <v>18</v>
      </c>
      <c r="Q3889">
        <v>1</v>
      </c>
      <c r="R3889" t="s">
        <v>40</v>
      </c>
      <c r="S3889">
        <v>3</v>
      </c>
      <c r="T3889">
        <v>2</v>
      </c>
      <c r="U3889">
        <v>4</v>
      </c>
      <c r="V3889">
        <v>956</v>
      </c>
      <c r="W3889" t="s">
        <v>41</v>
      </c>
      <c r="X3889" t="s">
        <v>19923</v>
      </c>
      <c r="Y3889" t="s">
        <v>6</v>
      </c>
      <c r="Z3889" s="1">
        <v>44582</v>
      </c>
      <c r="AA3889" s="2">
        <v>0.42106481481481484</v>
      </c>
      <c r="AB3889" s="2">
        <v>0.36604166666666665</v>
      </c>
      <c r="AC3889" t="s">
        <v>44</v>
      </c>
      <c r="AD3889" t="s">
        <v>45</v>
      </c>
      <c r="AE3889" t="s">
        <v>45</v>
      </c>
      <c r="AF3889">
        <v>239</v>
      </c>
    </row>
    <row r="3890" spans="1:32">
      <c r="A3890">
        <v>6218</v>
      </c>
      <c r="B3890">
        <v>5318</v>
      </c>
      <c r="C3890" t="s">
        <v>3547</v>
      </c>
      <c r="D3890" t="s">
        <v>1167</v>
      </c>
      <c r="E3890" t="s">
        <v>34</v>
      </c>
      <c r="F3890" t="s">
        <v>19924</v>
      </c>
      <c r="G3890" t="s">
        <v>19925</v>
      </c>
      <c r="H3890" t="s">
        <v>135</v>
      </c>
      <c r="I3890" s="1">
        <v>24094</v>
      </c>
      <c r="J3890" t="s">
        <v>19926</v>
      </c>
      <c r="K3890" t="s">
        <v>19927</v>
      </c>
      <c r="L3890">
        <v>30415</v>
      </c>
      <c r="M3890" t="s">
        <v>135</v>
      </c>
      <c r="N3890" s="1">
        <v>44617</v>
      </c>
      <c r="O3890" s="1">
        <v>44622</v>
      </c>
      <c r="P3890">
        <v>20</v>
      </c>
      <c r="Q3890">
        <v>1</v>
      </c>
      <c r="R3890" t="s">
        <v>63</v>
      </c>
      <c r="S3890">
        <v>2</v>
      </c>
      <c r="T3890">
        <v>1</v>
      </c>
      <c r="U3890">
        <v>5</v>
      </c>
      <c r="V3890">
        <v>320</v>
      </c>
      <c r="W3890" t="s">
        <v>41</v>
      </c>
      <c r="X3890" t="s">
        <v>19928</v>
      </c>
      <c r="Y3890" t="s">
        <v>6</v>
      </c>
      <c r="Z3890" s="1">
        <v>44604</v>
      </c>
      <c r="AA3890" s="2">
        <v>0.71218750000000008</v>
      </c>
      <c r="AB3890" s="2">
        <v>0.26651620370370371</v>
      </c>
      <c r="AC3890" t="s">
        <v>45</v>
      </c>
      <c r="AD3890" t="s">
        <v>44</v>
      </c>
      <c r="AE3890" t="s">
        <v>45</v>
      </c>
      <c r="AF3890">
        <v>64</v>
      </c>
    </row>
    <row r="3891" spans="1:32">
      <c r="A3891">
        <v>6219</v>
      </c>
      <c r="B3891">
        <v>5319</v>
      </c>
      <c r="C3891" t="s">
        <v>963</v>
      </c>
      <c r="D3891" t="s">
        <v>5350</v>
      </c>
      <c r="E3891" t="s">
        <v>48</v>
      </c>
      <c r="F3891" t="s">
        <v>19929</v>
      </c>
      <c r="G3891">
        <v>6893954179</v>
      </c>
      <c r="H3891" t="s">
        <v>60</v>
      </c>
      <c r="I3891" s="1">
        <v>15869</v>
      </c>
      <c r="J3891" t="s">
        <v>19930</v>
      </c>
      <c r="K3891" t="s">
        <v>19931</v>
      </c>
      <c r="L3891">
        <v>36460</v>
      </c>
      <c r="M3891" t="s">
        <v>60</v>
      </c>
      <c r="N3891" s="1">
        <v>44641</v>
      </c>
      <c r="O3891" s="1">
        <v>44645</v>
      </c>
      <c r="P3891">
        <v>2</v>
      </c>
      <c r="Q3891">
        <v>1</v>
      </c>
      <c r="R3891" t="s">
        <v>63</v>
      </c>
      <c r="S3891">
        <v>3</v>
      </c>
      <c r="T3891">
        <v>1</v>
      </c>
      <c r="U3891">
        <v>4</v>
      </c>
      <c r="V3891">
        <v>320</v>
      </c>
      <c r="W3891" t="s">
        <v>41</v>
      </c>
      <c r="X3891" t="s">
        <v>19932</v>
      </c>
      <c r="Y3891" t="s">
        <v>6</v>
      </c>
      <c r="Z3891" s="1">
        <v>44621</v>
      </c>
      <c r="AA3891" s="2">
        <v>0.10070601851851851</v>
      </c>
      <c r="AB3891" s="2">
        <v>0.42993055555555554</v>
      </c>
      <c r="AC3891" t="s">
        <v>45</v>
      </c>
      <c r="AD3891" t="s">
        <v>44</v>
      </c>
      <c r="AE3891" t="s">
        <v>45</v>
      </c>
      <c r="AF3891">
        <v>80</v>
      </c>
    </row>
    <row r="3892" spans="1:32">
      <c r="A3892">
        <v>6220</v>
      </c>
      <c r="B3892">
        <v>5320</v>
      </c>
      <c r="C3892" t="s">
        <v>9064</v>
      </c>
      <c r="D3892" t="s">
        <v>14075</v>
      </c>
      <c r="E3892" t="s">
        <v>48</v>
      </c>
      <c r="F3892" t="s">
        <v>19933</v>
      </c>
      <c r="G3892" t="s">
        <v>19934</v>
      </c>
      <c r="H3892" t="s">
        <v>70</v>
      </c>
      <c r="I3892" s="1">
        <v>35992</v>
      </c>
      <c r="J3892" t="s">
        <v>19935</v>
      </c>
      <c r="K3892" t="s">
        <v>19936</v>
      </c>
      <c r="L3892">
        <v>83669</v>
      </c>
      <c r="M3892" t="s">
        <v>70</v>
      </c>
      <c r="N3892" s="1">
        <v>44684</v>
      </c>
      <c r="O3892" s="1">
        <v>44685</v>
      </c>
      <c r="P3892">
        <v>71</v>
      </c>
      <c r="Q3892">
        <v>3</v>
      </c>
      <c r="R3892" t="s">
        <v>63</v>
      </c>
      <c r="S3892">
        <v>1</v>
      </c>
      <c r="T3892">
        <v>2</v>
      </c>
      <c r="U3892">
        <v>1</v>
      </c>
      <c r="V3892">
        <v>68</v>
      </c>
      <c r="W3892" t="s">
        <v>54</v>
      </c>
      <c r="X3892" t="s">
        <v>19937</v>
      </c>
      <c r="Y3892" t="s">
        <v>81</v>
      </c>
      <c r="Z3892" s="1">
        <v>44648</v>
      </c>
      <c r="AA3892" s="2">
        <v>0.78128472222222223</v>
      </c>
      <c r="AB3892" s="2">
        <v>0.95931712962962967</v>
      </c>
      <c r="AC3892" t="s">
        <v>44</v>
      </c>
      <c r="AD3892" t="s">
        <v>44</v>
      </c>
      <c r="AE3892" t="s">
        <v>45</v>
      </c>
      <c r="AF3892">
        <v>68</v>
      </c>
    </row>
    <row r="3893" spans="1:32">
      <c r="A3893">
        <v>6221</v>
      </c>
      <c r="B3893">
        <v>5321</v>
      </c>
      <c r="C3893" t="s">
        <v>19736</v>
      </c>
      <c r="D3893" t="s">
        <v>1902</v>
      </c>
      <c r="E3893" t="s">
        <v>34</v>
      </c>
      <c r="F3893" t="s">
        <v>19938</v>
      </c>
      <c r="G3893" t="s">
        <v>19939</v>
      </c>
      <c r="H3893" t="s">
        <v>423</v>
      </c>
      <c r="I3893" s="1">
        <v>19819</v>
      </c>
      <c r="J3893" t="s">
        <v>19940</v>
      </c>
      <c r="K3893" t="s">
        <v>19941</v>
      </c>
      <c r="L3893">
        <v>23557</v>
      </c>
      <c r="M3893" t="s">
        <v>423</v>
      </c>
      <c r="N3893" s="1">
        <v>44910</v>
      </c>
      <c r="O3893" s="1">
        <v>44912</v>
      </c>
      <c r="P3893">
        <v>1</v>
      </c>
      <c r="Q3893">
        <v>1</v>
      </c>
      <c r="R3893" t="s">
        <v>53</v>
      </c>
      <c r="S3893">
        <v>3</v>
      </c>
      <c r="T3893">
        <v>0</v>
      </c>
      <c r="U3893">
        <v>2</v>
      </c>
      <c r="V3893">
        <v>240</v>
      </c>
      <c r="W3893" t="s">
        <v>54</v>
      </c>
      <c r="X3893" t="s">
        <v>19942</v>
      </c>
      <c r="Y3893" t="s">
        <v>81</v>
      </c>
      <c r="Z3893" s="1">
        <v>44889</v>
      </c>
      <c r="AA3893" s="2">
        <v>0.11173611111111111</v>
      </c>
      <c r="AB3893" s="2">
        <v>0.65468749999999998</v>
      </c>
      <c r="AC3893" t="s">
        <v>44</v>
      </c>
      <c r="AD3893" t="s">
        <v>44</v>
      </c>
      <c r="AE3893" t="s">
        <v>45</v>
      </c>
      <c r="AF3893">
        <v>120</v>
      </c>
    </row>
    <row r="3894" spans="1:32">
      <c r="A3894">
        <v>6226</v>
      </c>
      <c r="B3894">
        <v>5326</v>
      </c>
      <c r="C3894" t="s">
        <v>13134</v>
      </c>
      <c r="D3894" t="s">
        <v>10137</v>
      </c>
      <c r="E3894" t="s">
        <v>34</v>
      </c>
      <c r="F3894" t="s">
        <v>19943</v>
      </c>
      <c r="G3894" t="s">
        <v>19944</v>
      </c>
      <c r="H3894" t="s">
        <v>330</v>
      </c>
      <c r="I3894" s="1">
        <v>32360</v>
      </c>
      <c r="J3894" t="s">
        <v>19945</v>
      </c>
      <c r="K3894" t="s">
        <v>19946</v>
      </c>
      <c r="L3894">
        <v>18660</v>
      </c>
      <c r="M3894" t="s">
        <v>330</v>
      </c>
      <c r="N3894" s="1">
        <v>44593</v>
      </c>
      <c r="O3894" s="1">
        <v>44597</v>
      </c>
      <c r="P3894">
        <v>62</v>
      </c>
      <c r="Q3894">
        <v>3</v>
      </c>
      <c r="R3894" t="s">
        <v>63</v>
      </c>
      <c r="S3894">
        <v>3</v>
      </c>
      <c r="T3894">
        <v>0</v>
      </c>
      <c r="U3894">
        <v>4</v>
      </c>
      <c r="V3894">
        <v>316</v>
      </c>
      <c r="W3894" t="s">
        <v>41</v>
      </c>
      <c r="X3894" t="s">
        <v>19947</v>
      </c>
      <c r="Y3894" t="s">
        <v>43</v>
      </c>
      <c r="Z3894" s="1">
        <v>44588</v>
      </c>
      <c r="AA3894" s="2">
        <v>0.81177083333333344</v>
      </c>
      <c r="AB3894" s="2">
        <v>0.68864583333333329</v>
      </c>
      <c r="AC3894" t="s">
        <v>44</v>
      </c>
      <c r="AD3894" t="s">
        <v>44</v>
      </c>
      <c r="AE3894" t="s">
        <v>44</v>
      </c>
      <c r="AF3894">
        <v>79</v>
      </c>
    </row>
    <row r="3895" spans="1:32">
      <c r="A3895">
        <v>6227</v>
      </c>
      <c r="B3895">
        <v>5327</v>
      </c>
      <c r="C3895" t="s">
        <v>112</v>
      </c>
      <c r="D3895" t="s">
        <v>4715</v>
      </c>
      <c r="E3895" t="s">
        <v>34</v>
      </c>
      <c r="F3895" t="s">
        <v>19948</v>
      </c>
      <c r="G3895" t="s">
        <v>19949</v>
      </c>
      <c r="H3895" t="s">
        <v>70</v>
      </c>
      <c r="I3895" s="1">
        <v>32715</v>
      </c>
      <c r="J3895" t="s">
        <v>19950</v>
      </c>
      <c r="K3895" t="s">
        <v>5854</v>
      </c>
      <c r="L3895">
        <v>93773</v>
      </c>
      <c r="M3895" t="s">
        <v>70</v>
      </c>
      <c r="N3895" s="1">
        <v>44737</v>
      </c>
      <c r="O3895" s="1">
        <v>44742</v>
      </c>
      <c r="P3895">
        <v>20</v>
      </c>
      <c r="Q3895">
        <v>1</v>
      </c>
      <c r="R3895" t="s">
        <v>63</v>
      </c>
      <c r="S3895">
        <v>3</v>
      </c>
      <c r="T3895">
        <v>1</v>
      </c>
      <c r="U3895">
        <v>5</v>
      </c>
      <c r="V3895">
        <v>310</v>
      </c>
      <c r="W3895" t="s">
        <v>41</v>
      </c>
      <c r="X3895" t="s">
        <v>19951</v>
      </c>
      <c r="Y3895" t="s">
        <v>43</v>
      </c>
      <c r="Z3895" s="1">
        <v>44700</v>
      </c>
      <c r="AA3895" s="2">
        <v>0.74025462962962962</v>
      </c>
      <c r="AB3895" s="2">
        <v>0.24464120370370371</v>
      </c>
      <c r="AC3895" t="s">
        <v>44</v>
      </c>
      <c r="AD3895" t="s">
        <v>45</v>
      </c>
      <c r="AE3895" t="s">
        <v>44</v>
      </c>
      <c r="AF3895">
        <v>62</v>
      </c>
    </row>
    <row r="3896" spans="1:32">
      <c r="A3896">
        <v>6228</v>
      </c>
      <c r="B3896">
        <v>5328</v>
      </c>
      <c r="C3896" t="s">
        <v>3111</v>
      </c>
      <c r="D3896" t="s">
        <v>12038</v>
      </c>
      <c r="E3896" t="s">
        <v>34</v>
      </c>
      <c r="F3896" t="s">
        <v>19952</v>
      </c>
      <c r="G3896">
        <v>5113763517</v>
      </c>
      <c r="H3896" t="s">
        <v>60</v>
      </c>
      <c r="I3896" s="1">
        <v>16177</v>
      </c>
      <c r="J3896" t="s">
        <v>19953</v>
      </c>
      <c r="K3896" t="s">
        <v>19954</v>
      </c>
      <c r="L3896">
        <v>9861</v>
      </c>
      <c r="M3896" t="s">
        <v>60</v>
      </c>
      <c r="N3896" s="1">
        <v>44734</v>
      </c>
      <c r="O3896" s="1">
        <v>44739</v>
      </c>
      <c r="P3896">
        <v>81</v>
      </c>
      <c r="Q3896">
        <v>4</v>
      </c>
      <c r="R3896" t="s">
        <v>40</v>
      </c>
      <c r="S3896">
        <v>1</v>
      </c>
      <c r="T3896">
        <v>0</v>
      </c>
      <c r="U3896">
        <v>5</v>
      </c>
      <c r="V3896">
        <v>1125</v>
      </c>
      <c r="W3896" t="s">
        <v>54</v>
      </c>
      <c r="X3896" t="s">
        <v>19955</v>
      </c>
      <c r="Y3896" t="s">
        <v>43</v>
      </c>
      <c r="Z3896" s="1">
        <v>44697</v>
      </c>
      <c r="AA3896" s="2">
        <v>0.83686342592592589</v>
      </c>
      <c r="AB3896" s="2">
        <v>7.4502314814814813E-2</v>
      </c>
      <c r="AC3896" t="s">
        <v>45</v>
      </c>
      <c r="AD3896" t="s">
        <v>44</v>
      </c>
      <c r="AE3896" t="s">
        <v>44</v>
      </c>
      <c r="AF3896">
        <v>225</v>
      </c>
    </row>
    <row r="3897" spans="1:32">
      <c r="A3897">
        <v>6229</v>
      </c>
      <c r="B3897">
        <v>5329</v>
      </c>
      <c r="C3897" t="s">
        <v>183</v>
      </c>
      <c r="D3897" t="s">
        <v>19956</v>
      </c>
      <c r="E3897" t="s">
        <v>48</v>
      </c>
      <c r="F3897" t="s">
        <v>19957</v>
      </c>
      <c r="G3897" t="s">
        <v>19958</v>
      </c>
      <c r="H3897" t="s">
        <v>423</v>
      </c>
      <c r="I3897" s="1">
        <v>27088</v>
      </c>
      <c r="J3897" t="s">
        <v>19959</v>
      </c>
      <c r="K3897" t="s">
        <v>19960</v>
      </c>
      <c r="L3897">
        <v>51420</v>
      </c>
      <c r="M3897" t="s">
        <v>423</v>
      </c>
      <c r="N3897" s="1">
        <v>44853</v>
      </c>
      <c r="O3897" s="1">
        <v>44856</v>
      </c>
      <c r="P3897">
        <v>66</v>
      </c>
      <c r="Q3897">
        <v>3</v>
      </c>
      <c r="R3897" t="s">
        <v>40</v>
      </c>
      <c r="S3897">
        <v>3</v>
      </c>
      <c r="T3897">
        <v>0</v>
      </c>
      <c r="U3897">
        <v>3</v>
      </c>
      <c r="V3897">
        <v>696</v>
      </c>
      <c r="W3897" t="s">
        <v>54</v>
      </c>
      <c r="X3897" t="s">
        <v>19961</v>
      </c>
      <c r="Y3897" t="s">
        <v>6</v>
      </c>
      <c r="Z3897" s="1">
        <v>44829</v>
      </c>
      <c r="AA3897" s="2">
        <v>0.6253819444444445</v>
      </c>
      <c r="AB3897" s="2">
        <v>0.62630787037037039</v>
      </c>
      <c r="AC3897" t="s">
        <v>45</v>
      </c>
      <c r="AD3897" t="s">
        <v>45</v>
      </c>
      <c r="AE3897" t="s">
        <v>45</v>
      </c>
      <c r="AF3897">
        <v>232</v>
      </c>
    </row>
    <row r="3898" spans="1:32">
      <c r="A3898">
        <v>6230</v>
      </c>
      <c r="B3898">
        <v>5330</v>
      </c>
      <c r="C3898" t="s">
        <v>1515</v>
      </c>
      <c r="D3898" t="s">
        <v>1269</v>
      </c>
      <c r="E3898" t="s">
        <v>34</v>
      </c>
      <c r="F3898" t="s">
        <v>19962</v>
      </c>
      <c r="G3898" t="s">
        <v>19963</v>
      </c>
      <c r="H3898" t="s">
        <v>295</v>
      </c>
      <c r="I3898" s="1">
        <v>19716</v>
      </c>
      <c r="J3898" t="s">
        <v>19964</v>
      </c>
      <c r="K3898" t="s">
        <v>19965</v>
      </c>
      <c r="L3898">
        <v>99904</v>
      </c>
      <c r="M3898" t="s">
        <v>295</v>
      </c>
      <c r="N3898" s="1">
        <v>44846</v>
      </c>
      <c r="O3898" s="1">
        <v>44847</v>
      </c>
      <c r="P3898">
        <v>8</v>
      </c>
      <c r="Q3898">
        <v>1</v>
      </c>
      <c r="R3898" t="s">
        <v>63</v>
      </c>
      <c r="S3898">
        <v>1</v>
      </c>
      <c r="T3898">
        <v>0</v>
      </c>
      <c r="U3898">
        <v>1</v>
      </c>
      <c r="V3898">
        <v>81</v>
      </c>
      <c r="W3898" t="s">
        <v>41</v>
      </c>
      <c r="X3898" t="s">
        <v>19966</v>
      </c>
      <c r="Y3898" t="s">
        <v>81</v>
      </c>
      <c r="Z3898" s="1">
        <v>44816</v>
      </c>
      <c r="AA3898" s="2">
        <v>0.8193287037037037</v>
      </c>
      <c r="AB3898" s="2">
        <v>0.86346064814814805</v>
      </c>
      <c r="AC3898" t="s">
        <v>44</v>
      </c>
      <c r="AD3898" t="s">
        <v>44</v>
      </c>
      <c r="AE3898" t="s">
        <v>44</v>
      </c>
      <c r="AF3898">
        <v>81</v>
      </c>
    </row>
    <row r="3899" spans="1:32">
      <c r="A3899">
        <v>6231</v>
      </c>
      <c r="B3899">
        <v>5331</v>
      </c>
      <c r="C3899" t="s">
        <v>2816</v>
      </c>
      <c r="D3899" t="s">
        <v>16843</v>
      </c>
      <c r="E3899" t="s">
        <v>48</v>
      </c>
      <c r="F3899" t="s">
        <v>19967</v>
      </c>
      <c r="G3899" t="s">
        <v>19968</v>
      </c>
      <c r="H3899" t="s">
        <v>295</v>
      </c>
      <c r="I3899" s="1">
        <v>36315</v>
      </c>
      <c r="J3899" t="s">
        <v>19969</v>
      </c>
      <c r="K3899" t="s">
        <v>19970</v>
      </c>
      <c r="L3899">
        <v>46984</v>
      </c>
      <c r="M3899" t="s">
        <v>295</v>
      </c>
      <c r="N3899" s="1">
        <v>44592</v>
      </c>
      <c r="O3899" s="1">
        <v>44597</v>
      </c>
      <c r="P3899">
        <v>16</v>
      </c>
      <c r="Q3899">
        <v>1</v>
      </c>
      <c r="R3899" t="s">
        <v>53</v>
      </c>
      <c r="S3899">
        <v>4</v>
      </c>
      <c r="T3899">
        <v>1</v>
      </c>
      <c r="U3899">
        <v>5</v>
      </c>
      <c r="V3899">
        <v>700</v>
      </c>
      <c r="W3899" t="s">
        <v>54</v>
      </c>
      <c r="X3899" t="s">
        <v>19971</v>
      </c>
      <c r="Y3899" t="s">
        <v>43</v>
      </c>
      <c r="Z3899" s="1">
        <v>44578</v>
      </c>
      <c r="AA3899" s="2">
        <v>0.50159722222222225</v>
      </c>
      <c r="AB3899" s="2">
        <v>0.26478009259259261</v>
      </c>
      <c r="AC3899" t="s">
        <v>45</v>
      </c>
      <c r="AD3899" t="s">
        <v>44</v>
      </c>
      <c r="AE3899" t="s">
        <v>45</v>
      </c>
      <c r="AF3899">
        <v>140</v>
      </c>
    </row>
    <row r="3900" spans="1:32">
      <c r="A3900">
        <v>6234</v>
      </c>
      <c r="B3900">
        <v>5334</v>
      </c>
      <c r="C3900" t="s">
        <v>1247</v>
      </c>
      <c r="D3900" t="s">
        <v>410</v>
      </c>
      <c r="E3900" t="s">
        <v>48</v>
      </c>
      <c r="F3900" t="s">
        <v>19972</v>
      </c>
      <c r="G3900" t="s">
        <v>19973</v>
      </c>
      <c r="H3900" t="s">
        <v>86</v>
      </c>
      <c r="I3900" s="1">
        <v>31009</v>
      </c>
      <c r="J3900" t="s">
        <v>19974</v>
      </c>
      <c r="K3900" t="s">
        <v>9621</v>
      </c>
      <c r="L3900">
        <v>63519</v>
      </c>
      <c r="M3900" t="s">
        <v>86</v>
      </c>
      <c r="N3900" s="1">
        <v>44612</v>
      </c>
      <c r="O3900" s="1">
        <v>44614</v>
      </c>
      <c r="P3900">
        <v>11</v>
      </c>
      <c r="Q3900">
        <v>1</v>
      </c>
      <c r="R3900" t="s">
        <v>63</v>
      </c>
      <c r="S3900">
        <v>2</v>
      </c>
      <c r="T3900">
        <v>0</v>
      </c>
      <c r="U3900">
        <v>2</v>
      </c>
      <c r="V3900">
        <v>128</v>
      </c>
      <c r="W3900" t="s">
        <v>41</v>
      </c>
      <c r="X3900" t="s">
        <v>19975</v>
      </c>
      <c r="Y3900" t="s">
        <v>43</v>
      </c>
      <c r="Z3900" s="1">
        <v>44592</v>
      </c>
      <c r="AA3900" s="2">
        <v>0.14854166666666666</v>
      </c>
      <c r="AB3900" s="2">
        <v>0.8568634259259259</v>
      </c>
      <c r="AC3900" t="s">
        <v>45</v>
      </c>
      <c r="AD3900" t="s">
        <v>45</v>
      </c>
      <c r="AE3900" t="s">
        <v>45</v>
      </c>
      <c r="AF3900">
        <v>64</v>
      </c>
    </row>
    <row r="3901" spans="1:32">
      <c r="A3901">
        <v>6236</v>
      </c>
      <c r="B3901">
        <v>5336</v>
      </c>
      <c r="C3901" t="s">
        <v>229</v>
      </c>
      <c r="D3901" t="s">
        <v>1404</v>
      </c>
      <c r="E3901" t="s">
        <v>48</v>
      </c>
      <c r="F3901" t="s">
        <v>19976</v>
      </c>
      <c r="G3901" t="s">
        <v>19977</v>
      </c>
      <c r="H3901" t="s">
        <v>1301</v>
      </c>
      <c r="I3901" s="1">
        <v>29352</v>
      </c>
      <c r="J3901" t="s">
        <v>19978</v>
      </c>
      <c r="K3901" t="s">
        <v>15347</v>
      </c>
      <c r="L3901">
        <v>49778</v>
      </c>
      <c r="M3901" t="s">
        <v>1301</v>
      </c>
      <c r="N3901" s="1">
        <v>44668</v>
      </c>
      <c r="O3901" s="1">
        <v>44670</v>
      </c>
      <c r="P3901">
        <v>70</v>
      </c>
      <c r="Q3901">
        <v>3</v>
      </c>
      <c r="R3901" t="s">
        <v>53</v>
      </c>
      <c r="S3901">
        <v>2</v>
      </c>
      <c r="T3901">
        <v>1</v>
      </c>
      <c r="U3901">
        <v>2</v>
      </c>
      <c r="V3901">
        <v>280</v>
      </c>
      <c r="W3901" t="s">
        <v>41</v>
      </c>
      <c r="X3901" t="s">
        <v>19979</v>
      </c>
      <c r="Y3901" t="s">
        <v>43</v>
      </c>
      <c r="Z3901" s="1">
        <v>44652</v>
      </c>
      <c r="AA3901" s="2">
        <v>0.90759259259259262</v>
      </c>
      <c r="AB3901" s="2">
        <v>0.4279513888888889</v>
      </c>
      <c r="AC3901" t="s">
        <v>44</v>
      </c>
      <c r="AD3901" t="s">
        <v>44</v>
      </c>
      <c r="AE3901" t="s">
        <v>44</v>
      </c>
      <c r="AF3901">
        <v>140</v>
      </c>
    </row>
    <row r="3902" spans="1:32">
      <c r="A3902">
        <v>6237</v>
      </c>
      <c r="B3902">
        <v>5337</v>
      </c>
      <c r="C3902" t="s">
        <v>469</v>
      </c>
      <c r="D3902" t="s">
        <v>2345</v>
      </c>
      <c r="E3902" t="s">
        <v>48</v>
      </c>
      <c r="F3902" t="s">
        <v>19980</v>
      </c>
      <c r="G3902" t="s">
        <v>19981</v>
      </c>
      <c r="H3902" t="s">
        <v>77</v>
      </c>
      <c r="I3902" s="1">
        <v>15958</v>
      </c>
      <c r="J3902" t="s">
        <v>19982</v>
      </c>
      <c r="K3902" t="s">
        <v>19983</v>
      </c>
      <c r="L3902">
        <v>21308</v>
      </c>
      <c r="M3902" t="s">
        <v>77</v>
      </c>
      <c r="N3902" s="1">
        <v>44801</v>
      </c>
      <c r="O3902" s="1">
        <v>44805</v>
      </c>
      <c r="P3902">
        <v>78</v>
      </c>
      <c r="Q3902">
        <v>4</v>
      </c>
      <c r="R3902" t="s">
        <v>40</v>
      </c>
      <c r="S3902">
        <v>1</v>
      </c>
      <c r="T3902">
        <v>1</v>
      </c>
      <c r="U3902">
        <v>4</v>
      </c>
      <c r="V3902">
        <v>932</v>
      </c>
      <c r="W3902" t="s">
        <v>41</v>
      </c>
      <c r="X3902" t="s">
        <v>19984</v>
      </c>
      <c r="Y3902" t="s">
        <v>6</v>
      </c>
      <c r="Z3902" s="1">
        <v>44788</v>
      </c>
      <c r="AA3902" s="2">
        <v>0.32535879629629633</v>
      </c>
      <c r="AB3902" s="2">
        <v>0.20141203703703703</v>
      </c>
      <c r="AC3902" t="s">
        <v>45</v>
      </c>
      <c r="AD3902" t="s">
        <v>44</v>
      </c>
      <c r="AE3902" t="s">
        <v>45</v>
      </c>
      <c r="AF3902">
        <v>233</v>
      </c>
    </row>
    <row r="3903" spans="1:32">
      <c r="A3903">
        <v>6238</v>
      </c>
      <c r="B3903">
        <v>5338</v>
      </c>
      <c r="C3903" t="s">
        <v>263</v>
      </c>
      <c r="D3903" t="s">
        <v>3066</v>
      </c>
      <c r="E3903" t="s">
        <v>34</v>
      </c>
      <c r="F3903" t="s">
        <v>19985</v>
      </c>
      <c r="G3903" t="s">
        <v>19986</v>
      </c>
      <c r="H3903" t="s">
        <v>272</v>
      </c>
      <c r="I3903" s="1">
        <v>19147</v>
      </c>
      <c r="J3903" t="s">
        <v>19987</v>
      </c>
      <c r="K3903" t="s">
        <v>19988</v>
      </c>
      <c r="L3903">
        <v>84627</v>
      </c>
      <c r="M3903" t="s">
        <v>272</v>
      </c>
      <c r="N3903" s="1">
        <v>44756</v>
      </c>
      <c r="O3903" s="1">
        <v>44760</v>
      </c>
      <c r="P3903">
        <v>34</v>
      </c>
      <c r="Q3903">
        <v>2</v>
      </c>
      <c r="R3903" t="s">
        <v>53</v>
      </c>
      <c r="S3903">
        <v>4</v>
      </c>
      <c r="T3903">
        <v>0</v>
      </c>
      <c r="U3903">
        <v>4</v>
      </c>
      <c r="V3903">
        <v>512</v>
      </c>
      <c r="W3903" t="s">
        <v>54</v>
      </c>
      <c r="X3903" t="s">
        <v>19989</v>
      </c>
      <c r="Y3903" t="s">
        <v>43</v>
      </c>
      <c r="Z3903" s="1">
        <v>44742</v>
      </c>
      <c r="AA3903" s="2">
        <v>0.12186342592592592</v>
      </c>
      <c r="AB3903" s="2">
        <v>0.24789351851851851</v>
      </c>
      <c r="AC3903" t="s">
        <v>45</v>
      </c>
      <c r="AD3903" t="s">
        <v>44</v>
      </c>
      <c r="AE3903" t="s">
        <v>44</v>
      </c>
      <c r="AF3903">
        <v>128</v>
      </c>
    </row>
    <row r="3904" spans="1:32">
      <c r="A3904">
        <v>6240</v>
      </c>
      <c r="B3904">
        <v>5340</v>
      </c>
      <c r="C3904" t="s">
        <v>2662</v>
      </c>
      <c r="D3904" t="s">
        <v>5960</v>
      </c>
      <c r="E3904" t="s">
        <v>34</v>
      </c>
      <c r="F3904" t="s">
        <v>19990</v>
      </c>
      <c r="G3904" t="s">
        <v>19991</v>
      </c>
      <c r="H3904" t="s">
        <v>1251</v>
      </c>
      <c r="I3904" s="1">
        <v>28095</v>
      </c>
      <c r="J3904" t="s">
        <v>19992</v>
      </c>
      <c r="K3904" t="s">
        <v>19993</v>
      </c>
      <c r="L3904">
        <v>50157</v>
      </c>
      <c r="M3904" t="s">
        <v>1251</v>
      </c>
      <c r="N3904" s="1">
        <v>44850</v>
      </c>
      <c r="O3904" s="1">
        <v>44852</v>
      </c>
      <c r="P3904">
        <v>5</v>
      </c>
      <c r="Q3904">
        <v>1</v>
      </c>
      <c r="R3904" t="s">
        <v>63</v>
      </c>
      <c r="S3904">
        <v>4</v>
      </c>
      <c r="T3904">
        <v>2</v>
      </c>
      <c r="U3904">
        <v>2</v>
      </c>
      <c r="V3904">
        <v>148</v>
      </c>
      <c r="W3904" t="s">
        <v>54</v>
      </c>
      <c r="X3904" t="s">
        <v>19994</v>
      </c>
      <c r="Y3904" t="s">
        <v>6</v>
      </c>
      <c r="Z3904" s="1">
        <v>44838</v>
      </c>
      <c r="AA3904" s="2">
        <v>0.86965277777777772</v>
      </c>
      <c r="AB3904" s="2">
        <v>0.33054398148148151</v>
      </c>
      <c r="AC3904" t="s">
        <v>44</v>
      </c>
      <c r="AD3904" t="s">
        <v>44</v>
      </c>
      <c r="AE3904" t="s">
        <v>45</v>
      </c>
      <c r="AF3904">
        <v>74</v>
      </c>
    </row>
    <row r="3905" spans="1:32">
      <c r="A3905">
        <v>6241</v>
      </c>
      <c r="B3905">
        <v>5341</v>
      </c>
      <c r="C3905" t="s">
        <v>229</v>
      </c>
      <c r="D3905" t="s">
        <v>1298</v>
      </c>
      <c r="E3905" t="s">
        <v>34</v>
      </c>
      <c r="F3905" t="s">
        <v>19995</v>
      </c>
      <c r="G3905" t="s">
        <v>19996</v>
      </c>
      <c r="H3905" t="s">
        <v>330</v>
      </c>
      <c r="I3905" s="1">
        <v>26146</v>
      </c>
      <c r="J3905" t="s">
        <v>19997</v>
      </c>
      <c r="K3905" t="s">
        <v>686</v>
      </c>
      <c r="L3905">
        <v>78274</v>
      </c>
      <c r="M3905" t="s">
        <v>330</v>
      </c>
      <c r="N3905" s="1">
        <v>44619</v>
      </c>
      <c r="O3905" s="1">
        <v>44622</v>
      </c>
      <c r="P3905">
        <v>70</v>
      </c>
      <c r="Q3905">
        <v>3</v>
      </c>
      <c r="R3905" t="s">
        <v>53</v>
      </c>
      <c r="S3905">
        <v>3</v>
      </c>
      <c r="T3905">
        <v>2</v>
      </c>
      <c r="U3905">
        <v>3</v>
      </c>
      <c r="V3905">
        <v>384</v>
      </c>
      <c r="W3905" t="s">
        <v>54</v>
      </c>
      <c r="X3905" t="s">
        <v>19998</v>
      </c>
      <c r="Y3905" t="s">
        <v>81</v>
      </c>
      <c r="Z3905" s="1">
        <v>44605</v>
      </c>
      <c r="AA3905" s="2">
        <v>0.96214120370370371</v>
      </c>
      <c r="AB3905" s="2">
        <v>0.77734953703703702</v>
      </c>
      <c r="AC3905" t="s">
        <v>44</v>
      </c>
      <c r="AD3905" t="s">
        <v>45</v>
      </c>
      <c r="AE3905" t="s">
        <v>44</v>
      </c>
      <c r="AF3905">
        <v>128</v>
      </c>
    </row>
    <row r="3906" spans="1:32">
      <c r="A3906">
        <v>6242</v>
      </c>
      <c r="B3906">
        <v>5342</v>
      </c>
      <c r="C3906" t="s">
        <v>205</v>
      </c>
      <c r="D3906" t="s">
        <v>9265</v>
      </c>
      <c r="E3906" t="s">
        <v>48</v>
      </c>
      <c r="F3906" t="s">
        <v>19999</v>
      </c>
      <c r="G3906" t="s">
        <v>20000</v>
      </c>
      <c r="H3906" t="s">
        <v>941</v>
      </c>
      <c r="I3906" s="1">
        <v>26211</v>
      </c>
      <c r="J3906" t="s">
        <v>20001</v>
      </c>
      <c r="K3906" t="s">
        <v>20002</v>
      </c>
      <c r="L3906">
        <v>49326</v>
      </c>
      <c r="M3906" t="s">
        <v>941</v>
      </c>
      <c r="N3906" s="1">
        <v>44925</v>
      </c>
      <c r="O3906" s="1">
        <v>44928</v>
      </c>
      <c r="P3906">
        <v>65</v>
      </c>
      <c r="Q3906">
        <v>3</v>
      </c>
      <c r="R3906" t="s">
        <v>63</v>
      </c>
      <c r="S3906">
        <v>4</v>
      </c>
      <c r="T3906">
        <v>0</v>
      </c>
      <c r="U3906">
        <v>3</v>
      </c>
      <c r="V3906">
        <v>192</v>
      </c>
      <c r="W3906" t="s">
        <v>41</v>
      </c>
      <c r="X3906" t="s">
        <v>20003</v>
      </c>
      <c r="Y3906" t="s">
        <v>81</v>
      </c>
      <c r="Z3906" s="1">
        <v>44886</v>
      </c>
      <c r="AA3906" s="2">
        <v>0.20809027777777778</v>
      </c>
      <c r="AB3906" s="2">
        <v>0.30585648148148148</v>
      </c>
      <c r="AC3906" t="s">
        <v>44</v>
      </c>
      <c r="AD3906" t="s">
        <v>45</v>
      </c>
      <c r="AE3906" t="s">
        <v>44</v>
      </c>
      <c r="AF3906">
        <v>64</v>
      </c>
    </row>
    <row r="3907" spans="1:32">
      <c r="A3907">
        <v>6246</v>
      </c>
      <c r="B3907">
        <v>5346</v>
      </c>
      <c r="C3907" t="s">
        <v>4410</v>
      </c>
      <c r="D3907" t="s">
        <v>2369</v>
      </c>
      <c r="E3907" t="s">
        <v>48</v>
      </c>
      <c r="F3907" t="s">
        <v>20004</v>
      </c>
      <c r="G3907" t="s">
        <v>20005</v>
      </c>
      <c r="H3907" t="s">
        <v>1442</v>
      </c>
      <c r="I3907" s="1">
        <v>22501</v>
      </c>
      <c r="J3907" t="s">
        <v>20006</v>
      </c>
      <c r="K3907" t="s">
        <v>20007</v>
      </c>
      <c r="L3907">
        <v>76694</v>
      </c>
      <c r="M3907" t="s">
        <v>1442</v>
      </c>
      <c r="N3907" s="1">
        <v>44616</v>
      </c>
      <c r="O3907" s="1">
        <v>44618</v>
      </c>
      <c r="P3907">
        <v>88</v>
      </c>
      <c r="Q3907">
        <v>4</v>
      </c>
      <c r="R3907" t="s">
        <v>53</v>
      </c>
      <c r="S3907">
        <v>1</v>
      </c>
      <c r="T3907">
        <v>0</v>
      </c>
      <c r="U3907">
        <v>2</v>
      </c>
      <c r="V3907">
        <v>268</v>
      </c>
      <c r="W3907" t="s">
        <v>41</v>
      </c>
      <c r="X3907" t="s">
        <v>20008</v>
      </c>
      <c r="Y3907" t="s">
        <v>81</v>
      </c>
      <c r="Z3907" s="1">
        <v>44581</v>
      </c>
      <c r="AA3907" s="2">
        <v>0.9006481481481482</v>
      </c>
      <c r="AB3907" s="2">
        <v>0.33182870370370371</v>
      </c>
      <c r="AC3907" t="s">
        <v>45</v>
      </c>
      <c r="AD3907" t="s">
        <v>44</v>
      </c>
      <c r="AE3907" t="s">
        <v>44</v>
      </c>
      <c r="AF3907">
        <v>134</v>
      </c>
    </row>
    <row r="3908" spans="1:32">
      <c r="A3908">
        <v>6248</v>
      </c>
      <c r="B3908">
        <v>5348</v>
      </c>
      <c r="C3908" t="s">
        <v>20009</v>
      </c>
      <c r="D3908" t="s">
        <v>90</v>
      </c>
      <c r="E3908" t="s">
        <v>34</v>
      </c>
      <c r="F3908" t="s">
        <v>20010</v>
      </c>
      <c r="G3908" t="s">
        <v>20011</v>
      </c>
      <c r="H3908" t="s">
        <v>122</v>
      </c>
      <c r="I3908" s="1">
        <v>36621</v>
      </c>
      <c r="J3908" t="s">
        <v>20012</v>
      </c>
      <c r="K3908" t="s">
        <v>20013</v>
      </c>
      <c r="L3908">
        <v>40290</v>
      </c>
      <c r="M3908" t="s">
        <v>122</v>
      </c>
      <c r="N3908" s="1">
        <v>44813</v>
      </c>
      <c r="O3908" s="1">
        <v>44818</v>
      </c>
      <c r="P3908">
        <v>48</v>
      </c>
      <c r="Q3908">
        <v>2</v>
      </c>
      <c r="R3908" t="s">
        <v>40</v>
      </c>
      <c r="S3908">
        <v>3</v>
      </c>
      <c r="T3908">
        <v>1</v>
      </c>
      <c r="U3908">
        <v>5</v>
      </c>
      <c r="V3908">
        <v>1180</v>
      </c>
      <c r="W3908" t="s">
        <v>54</v>
      </c>
      <c r="X3908" t="s">
        <v>20014</v>
      </c>
      <c r="Y3908" t="s">
        <v>81</v>
      </c>
      <c r="Z3908" s="1">
        <v>44786</v>
      </c>
      <c r="AA3908" s="2">
        <v>0.47723379629629631</v>
      </c>
      <c r="AB3908" s="2">
        <v>0.3799305555555556</v>
      </c>
      <c r="AC3908" t="s">
        <v>45</v>
      </c>
      <c r="AD3908" t="s">
        <v>44</v>
      </c>
      <c r="AE3908" t="s">
        <v>44</v>
      </c>
      <c r="AF3908">
        <v>236</v>
      </c>
    </row>
    <row r="3909" spans="1:32">
      <c r="A3909">
        <v>6249</v>
      </c>
      <c r="B3909">
        <v>5349</v>
      </c>
      <c r="C3909" t="s">
        <v>963</v>
      </c>
      <c r="D3909" t="s">
        <v>1421</v>
      </c>
      <c r="E3909" t="s">
        <v>34</v>
      </c>
      <c r="F3909" t="s">
        <v>20015</v>
      </c>
      <c r="G3909" t="s">
        <v>20016</v>
      </c>
      <c r="H3909" t="s">
        <v>86</v>
      </c>
      <c r="I3909" s="1">
        <v>25926</v>
      </c>
      <c r="J3909" t="s">
        <v>20017</v>
      </c>
      <c r="K3909" t="s">
        <v>20018</v>
      </c>
      <c r="L3909">
        <v>45039</v>
      </c>
      <c r="M3909" t="s">
        <v>86</v>
      </c>
      <c r="N3909" s="1">
        <v>44842</v>
      </c>
      <c r="O3909" s="1">
        <v>44847</v>
      </c>
      <c r="P3909">
        <v>84</v>
      </c>
      <c r="Q3909">
        <v>4</v>
      </c>
      <c r="R3909" t="s">
        <v>40</v>
      </c>
      <c r="S3909">
        <v>3</v>
      </c>
      <c r="T3909">
        <v>0</v>
      </c>
      <c r="U3909">
        <v>5</v>
      </c>
      <c r="V3909">
        <v>1110</v>
      </c>
      <c r="W3909" t="s">
        <v>41</v>
      </c>
      <c r="X3909" t="s">
        <v>20019</v>
      </c>
      <c r="Y3909" t="s">
        <v>6</v>
      </c>
      <c r="Z3909" s="1">
        <v>44827</v>
      </c>
      <c r="AA3909" s="2">
        <v>0.56269675925925922</v>
      </c>
      <c r="AB3909" s="2">
        <v>0.6535185185185185</v>
      </c>
      <c r="AC3909" t="s">
        <v>45</v>
      </c>
      <c r="AD3909" t="s">
        <v>45</v>
      </c>
      <c r="AE3909" t="s">
        <v>45</v>
      </c>
      <c r="AF3909">
        <v>222</v>
      </c>
    </row>
    <row r="3910" spans="1:32">
      <c r="A3910">
        <v>6250</v>
      </c>
      <c r="B3910">
        <v>5350</v>
      </c>
      <c r="C3910" t="s">
        <v>133</v>
      </c>
      <c r="D3910" t="s">
        <v>6281</v>
      </c>
      <c r="E3910" t="s">
        <v>48</v>
      </c>
      <c r="F3910" t="s">
        <v>20020</v>
      </c>
      <c r="G3910">
        <v>2986840279</v>
      </c>
      <c r="H3910" t="s">
        <v>217</v>
      </c>
      <c r="I3910" s="1">
        <v>30501</v>
      </c>
      <c r="J3910" t="s">
        <v>20021</v>
      </c>
      <c r="K3910" t="s">
        <v>20022</v>
      </c>
      <c r="L3910">
        <v>73787</v>
      </c>
      <c r="M3910" t="s">
        <v>217</v>
      </c>
      <c r="N3910" s="1">
        <v>44641</v>
      </c>
      <c r="O3910" s="1">
        <v>44644</v>
      </c>
      <c r="P3910">
        <v>4</v>
      </c>
      <c r="Q3910">
        <v>1</v>
      </c>
      <c r="R3910" t="s">
        <v>53</v>
      </c>
      <c r="S3910">
        <v>3</v>
      </c>
      <c r="T3910">
        <v>2</v>
      </c>
      <c r="U3910">
        <v>3</v>
      </c>
      <c r="V3910">
        <v>405</v>
      </c>
      <c r="W3910" t="s">
        <v>54</v>
      </c>
      <c r="X3910" t="s">
        <v>20023</v>
      </c>
      <c r="Y3910" t="s">
        <v>6</v>
      </c>
      <c r="Z3910" s="1">
        <v>44604</v>
      </c>
      <c r="AA3910" s="2">
        <v>0.45701388888888889</v>
      </c>
      <c r="AB3910" s="2">
        <v>0.76009259259259254</v>
      </c>
      <c r="AC3910" t="s">
        <v>45</v>
      </c>
      <c r="AD3910" t="s">
        <v>45</v>
      </c>
      <c r="AE3910" t="s">
        <v>45</v>
      </c>
      <c r="AF3910">
        <v>135</v>
      </c>
    </row>
    <row r="3911" spans="1:32">
      <c r="A3911">
        <v>6251</v>
      </c>
      <c r="B3911">
        <v>5351</v>
      </c>
      <c r="C3911" t="s">
        <v>133</v>
      </c>
      <c r="D3911" t="s">
        <v>1298</v>
      </c>
      <c r="E3911" t="s">
        <v>48</v>
      </c>
      <c r="F3911" t="s">
        <v>20024</v>
      </c>
      <c r="G3911" t="s">
        <v>20025</v>
      </c>
      <c r="H3911" t="s">
        <v>272</v>
      </c>
      <c r="I3911" s="1">
        <v>36280</v>
      </c>
      <c r="J3911" t="s">
        <v>20026</v>
      </c>
      <c r="K3911" t="s">
        <v>20027</v>
      </c>
      <c r="L3911">
        <v>94146</v>
      </c>
      <c r="M3911" t="s">
        <v>272</v>
      </c>
      <c r="N3911" s="1">
        <v>44764</v>
      </c>
      <c r="O3911" s="1">
        <v>44768</v>
      </c>
      <c r="P3911">
        <v>32</v>
      </c>
      <c r="Q3911">
        <v>2</v>
      </c>
      <c r="R3911" t="s">
        <v>63</v>
      </c>
      <c r="S3911">
        <v>4</v>
      </c>
      <c r="T3911">
        <v>1</v>
      </c>
      <c r="U3911">
        <v>4</v>
      </c>
      <c r="V3911">
        <v>308</v>
      </c>
      <c r="W3911" t="s">
        <v>41</v>
      </c>
      <c r="X3911" t="s">
        <v>20028</v>
      </c>
      <c r="Y3911" t="s">
        <v>65</v>
      </c>
      <c r="Z3911" s="1">
        <v>44730</v>
      </c>
      <c r="AA3911" s="2">
        <v>0.9078356481481481</v>
      </c>
      <c r="AB3911" s="2">
        <v>0.97444444444444445</v>
      </c>
      <c r="AC3911" t="s">
        <v>45</v>
      </c>
      <c r="AD3911" t="s">
        <v>45</v>
      </c>
      <c r="AE3911" t="s">
        <v>45</v>
      </c>
      <c r="AF3911">
        <v>77</v>
      </c>
    </row>
    <row r="3912" spans="1:32">
      <c r="A3912">
        <v>6252</v>
      </c>
      <c r="B3912">
        <v>5352</v>
      </c>
      <c r="C3912" t="s">
        <v>501</v>
      </c>
      <c r="D3912" t="s">
        <v>476</v>
      </c>
      <c r="E3912" t="s">
        <v>48</v>
      </c>
      <c r="F3912" t="s">
        <v>20029</v>
      </c>
      <c r="G3912" t="s">
        <v>20030</v>
      </c>
      <c r="H3912" t="s">
        <v>37</v>
      </c>
      <c r="I3912" s="1">
        <v>17271</v>
      </c>
      <c r="J3912" t="s">
        <v>20031</v>
      </c>
      <c r="K3912" t="s">
        <v>20032</v>
      </c>
      <c r="L3912">
        <v>15862</v>
      </c>
      <c r="M3912" t="s">
        <v>37</v>
      </c>
      <c r="N3912" s="1">
        <v>44662</v>
      </c>
      <c r="O3912" s="1">
        <v>44667</v>
      </c>
      <c r="P3912">
        <v>58</v>
      </c>
      <c r="Q3912">
        <v>3</v>
      </c>
      <c r="R3912" t="s">
        <v>53</v>
      </c>
      <c r="S3912">
        <v>4</v>
      </c>
      <c r="T3912">
        <v>2</v>
      </c>
      <c r="U3912">
        <v>5</v>
      </c>
      <c r="V3912">
        <v>700</v>
      </c>
      <c r="W3912" t="s">
        <v>41</v>
      </c>
      <c r="X3912" t="s">
        <v>20033</v>
      </c>
      <c r="Y3912" t="s">
        <v>6</v>
      </c>
      <c r="Z3912" s="1">
        <v>44656</v>
      </c>
      <c r="AA3912" s="2">
        <v>0.77869212962962964</v>
      </c>
      <c r="AB3912" s="2">
        <v>0.5413310185185185</v>
      </c>
      <c r="AC3912" t="s">
        <v>45</v>
      </c>
      <c r="AD3912" t="s">
        <v>44</v>
      </c>
      <c r="AE3912" t="s">
        <v>45</v>
      </c>
      <c r="AF3912">
        <v>140</v>
      </c>
    </row>
    <row r="3913" spans="1:32">
      <c r="A3913">
        <v>6253</v>
      </c>
      <c r="B3913">
        <v>5353</v>
      </c>
      <c r="C3913" t="s">
        <v>3189</v>
      </c>
      <c r="D3913" t="s">
        <v>306</v>
      </c>
      <c r="E3913" t="s">
        <v>48</v>
      </c>
      <c r="F3913" t="s">
        <v>20034</v>
      </c>
      <c r="G3913" t="s">
        <v>20035</v>
      </c>
      <c r="H3913" t="s">
        <v>70</v>
      </c>
      <c r="I3913" s="1">
        <v>21699</v>
      </c>
      <c r="J3913" t="s">
        <v>20036</v>
      </c>
      <c r="K3913" t="s">
        <v>20037</v>
      </c>
      <c r="L3913">
        <v>15857</v>
      </c>
      <c r="M3913" t="s">
        <v>70</v>
      </c>
      <c r="N3913" s="1">
        <v>44938</v>
      </c>
      <c r="O3913" s="1">
        <v>44940</v>
      </c>
      <c r="P3913">
        <v>78</v>
      </c>
      <c r="Q3913">
        <v>4</v>
      </c>
      <c r="R3913" t="s">
        <v>40</v>
      </c>
      <c r="S3913">
        <v>3</v>
      </c>
      <c r="T3913">
        <v>0</v>
      </c>
      <c r="U3913">
        <v>2</v>
      </c>
      <c r="V3913">
        <v>478</v>
      </c>
      <c r="W3913" t="s">
        <v>41</v>
      </c>
      <c r="X3913" t="s">
        <v>20038</v>
      </c>
      <c r="Y3913" t="s">
        <v>65</v>
      </c>
      <c r="Z3913" s="1">
        <v>44903</v>
      </c>
      <c r="AA3913" s="2">
        <v>5.3263888888888888E-2</v>
      </c>
      <c r="AB3913" s="2">
        <v>5.1504629629629629E-2</v>
      </c>
      <c r="AC3913" t="s">
        <v>44</v>
      </c>
      <c r="AD3913" t="s">
        <v>45</v>
      </c>
      <c r="AE3913" t="s">
        <v>45</v>
      </c>
      <c r="AF3913">
        <v>239</v>
      </c>
    </row>
    <row r="3914" spans="1:32">
      <c r="A3914">
        <v>6255</v>
      </c>
      <c r="B3914">
        <v>5355</v>
      </c>
      <c r="C3914" t="s">
        <v>722</v>
      </c>
      <c r="D3914" t="s">
        <v>2587</v>
      </c>
      <c r="E3914" t="s">
        <v>48</v>
      </c>
      <c r="F3914" t="s">
        <v>20039</v>
      </c>
      <c r="G3914" t="s">
        <v>20040</v>
      </c>
      <c r="H3914" t="s">
        <v>405</v>
      </c>
      <c r="I3914" s="1">
        <v>16236</v>
      </c>
      <c r="J3914" t="s">
        <v>20041</v>
      </c>
      <c r="K3914" t="s">
        <v>20042</v>
      </c>
      <c r="L3914">
        <v>42332</v>
      </c>
      <c r="M3914" t="s">
        <v>405</v>
      </c>
      <c r="N3914" s="1">
        <v>44774</v>
      </c>
      <c r="O3914" s="1">
        <v>44779</v>
      </c>
      <c r="P3914">
        <v>52</v>
      </c>
      <c r="Q3914">
        <v>3</v>
      </c>
      <c r="R3914" t="s">
        <v>53</v>
      </c>
      <c r="S3914">
        <v>2</v>
      </c>
      <c r="T3914">
        <v>1</v>
      </c>
      <c r="U3914">
        <v>5</v>
      </c>
      <c r="V3914">
        <v>710</v>
      </c>
      <c r="W3914" t="s">
        <v>54</v>
      </c>
      <c r="X3914" t="s">
        <v>20043</v>
      </c>
      <c r="Y3914" t="s">
        <v>65</v>
      </c>
      <c r="Z3914" s="1">
        <v>44744</v>
      </c>
      <c r="AA3914" s="2">
        <v>0.3409490740740741</v>
      </c>
      <c r="AB3914" s="2">
        <v>6.7395833333333335E-2</v>
      </c>
      <c r="AC3914" t="s">
        <v>45</v>
      </c>
      <c r="AD3914" t="s">
        <v>44</v>
      </c>
      <c r="AE3914" t="s">
        <v>45</v>
      </c>
      <c r="AF3914">
        <v>142</v>
      </c>
    </row>
    <row r="3915" spans="1:32">
      <c r="A3915">
        <v>6256</v>
      </c>
      <c r="B3915">
        <v>5356</v>
      </c>
      <c r="C3915" t="s">
        <v>3122</v>
      </c>
      <c r="D3915" t="s">
        <v>2623</v>
      </c>
      <c r="E3915" t="s">
        <v>34</v>
      </c>
      <c r="F3915" t="s">
        <v>20044</v>
      </c>
      <c r="G3915" t="s">
        <v>20045</v>
      </c>
      <c r="H3915" t="s">
        <v>109</v>
      </c>
      <c r="I3915" s="1">
        <v>37236</v>
      </c>
      <c r="J3915" t="s">
        <v>20046</v>
      </c>
      <c r="K3915" t="s">
        <v>20047</v>
      </c>
      <c r="L3915">
        <v>92028</v>
      </c>
      <c r="M3915" t="s">
        <v>109</v>
      </c>
      <c r="N3915" s="1">
        <v>44782</v>
      </c>
      <c r="O3915" s="1">
        <v>44785</v>
      </c>
      <c r="P3915">
        <v>8</v>
      </c>
      <c r="Q3915">
        <v>1</v>
      </c>
      <c r="R3915" t="s">
        <v>63</v>
      </c>
      <c r="S3915">
        <v>1</v>
      </c>
      <c r="T3915">
        <v>1</v>
      </c>
      <c r="U3915">
        <v>3</v>
      </c>
      <c r="V3915">
        <v>240</v>
      </c>
      <c r="W3915" t="s">
        <v>54</v>
      </c>
      <c r="X3915" t="s">
        <v>20048</v>
      </c>
      <c r="Y3915" t="s">
        <v>65</v>
      </c>
      <c r="Z3915" s="1">
        <v>44777</v>
      </c>
      <c r="AA3915" s="2">
        <v>0.32988425925925924</v>
      </c>
      <c r="AB3915" s="2">
        <v>0.16789351851851853</v>
      </c>
      <c r="AC3915" t="s">
        <v>45</v>
      </c>
      <c r="AD3915" t="s">
        <v>45</v>
      </c>
      <c r="AE3915" t="s">
        <v>44</v>
      </c>
      <c r="AF3915">
        <v>80</v>
      </c>
    </row>
    <row r="3916" spans="1:32">
      <c r="A3916">
        <v>6257</v>
      </c>
      <c r="B3916">
        <v>5357</v>
      </c>
      <c r="C3916" t="s">
        <v>8388</v>
      </c>
      <c r="D3916" t="s">
        <v>20049</v>
      </c>
      <c r="E3916" t="s">
        <v>34</v>
      </c>
      <c r="F3916" t="s">
        <v>20050</v>
      </c>
      <c r="G3916" t="s">
        <v>20051</v>
      </c>
      <c r="H3916" t="s">
        <v>330</v>
      </c>
      <c r="I3916" s="1">
        <v>32070</v>
      </c>
      <c r="J3916" t="s">
        <v>20052</v>
      </c>
      <c r="K3916" t="s">
        <v>20053</v>
      </c>
      <c r="L3916">
        <v>45859</v>
      </c>
      <c r="M3916" t="s">
        <v>330</v>
      </c>
      <c r="N3916" s="1">
        <v>44875</v>
      </c>
      <c r="O3916" s="1">
        <v>44878</v>
      </c>
      <c r="P3916">
        <v>75</v>
      </c>
      <c r="Q3916">
        <v>3</v>
      </c>
      <c r="R3916" t="s">
        <v>40</v>
      </c>
      <c r="S3916">
        <v>1</v>
      </c>
      <c r="T3916">
        <v>0</v>
      </c>
      <c r="U3916">
        <v>3</v>
      </c>
      <c r="V3916">
        <v>735</v>
      </c>
      <c r="W3916" t="s">
        <v>41</v>
      </c>
      <c r="X3916" t="s">
        <v>20054</v>
      </c>
      <c r="Y3916" t="s">
        <v>65</v>
      </c>
      <c r="Z3916" s="1">
        <v>44861</v>
      </c>
      <c r="AA3916" s="2">
        <v>7.4340277777777783E-2</v>
      </c>
      <c r="AB3916" s="2">
        <v>0.94285879629629632</v>
      </c>
      <c r="AC3916" t="s">
        <v>44</v>
      </c>
      <c r="AD3916" t="s">
        <v>44</v>
      </c>
      <c r="AE3916" t="s">
        <v>45</v>
      </c>
      <c r="AF3916">
        <v>245</v>
      </c>
    </row>
    <row r="3917" spans="1:32">
      <c r="A3917">
        <v>6258</v>
      </c>
      <c r="B3917">
        <v>5358</v>
      </c>
      <c r="C3917" t="s">
        <v>864</v>
      </c>
      <c r="D3917" t="s">
        <v>1889</v>
      </c>
      <c r="E3917" t="s">
        <v>34</v>
      </c>
      <c r="F3917" t="s">
        <v>20055</v>
      </c>
      <c r="G3917" t="s">
        <v>20056</v>
      </c>
      <c r="H3917" t="s">
        <v>94</v>
      </c>
      <c r="I3917" s="1">
        <v>31765</v>
      </c>
      <c r="J3917" t="s">
        <v>20057</v>
      </c>
      <c r="K3917" t="s">
        <v>20058</v>
      </c>
      <c r="L3917">
        <v>67998</v>
      </c>
      <c r="M3917" t="s">
        <v>94</v>
      </c>
      <c r="N3917" s="1">
        <v>44946</v>
      </c>
      <c r="O3917" s="1">
        <v>44949</v>
      </c>
      <c r="P3917">
        <v>47</v>
      </c>
      <c r="Q3917">
        <v>2</v>
      </c>
      <c r="R3917" t="s">
        <v>63</v>
      </c>
      <c r="S3917">
        <v>2</v>
      </c>
      <c r="T3917">
        <v>1</v>
      </c>
      <c r="U3917">
        <v>3</v>
      </c>
      <c r="V3917">
        <v>207</v>
      </c>
      <c r="W3917" t="s">
        <v>41</v>
      </c>
      <c r="X3917" t="s">
        <v>20059</v>
      </c>
      <c r="Y3917" t="s">
        <v>43</v>
      </c>
      <c r="Z3917" s="1">
        <v>44923</v>
      </c>
      <c r="AA3917" s="2">
        <v>0.36259259259259258</v>
      </c>
      <c r="AB3917" s="2">
        <v>0.11917824074074074</v>
      </c>
      <c r="AC3917" t="s">
        <v>44</v>
      </c>
      <c r="AD3917" t="s">
        <v>45</v>
      </c>
      <c r="AE3917" t="s">
        <v>45</v>
      </c>
      <c r="AF3917">
        <v>69</v>
      </c>
    </row>
    <row r="3918" spans="1:32">
      <c r="A3918">
        <v>6261</v>
      </c>
      <c r="B3918">
        <v>5361</v>
      </c>
      <c r="C3918" t="s">
        <v>384</v>
      </c>
      <c r="D3918" t="s">
        <v>4229</v>
      </c>
      <c r="E3918" t="s">
        <v>34</v>
      </c>
      <c r="F3918" t="s">
        <v>20060</v>
      </c>
      <c r="G3918" t="s">
        <v>20061</v>
      </c>
      <c r="H3918" t="s">
        <v>122</v>
      </c>
      <c r="I3918" s="1">
        <v>18541</v>
      </c>
      <c r="J3918" t="s">
        <v>20062</v>
      </c>
      <c r="K3918" t="s">
        <v>20063</v>
      </c>
      <c r="L3918">
        <v>67275</v>
      </c>
      <c r="M3918" t="s">
        <v>122</v>
      </c>
      <c r="N3918" s="1">
        <v>44845</v>
      </c>
      <c r="O3918" s="1">
        <v>44846</v>
      </c>
      <c r="P3918">
        <v>56</v>
      </c>
      <c r="Q3918">
        <v>3</v>
      </c>
      <c r="R3918" t="s">
        <v>63</v>
      </c>
      <c r="S3918">
        <v>1</v>
      </c>
      <c r="T3918">
        <v>2</v>
      </c>
      <c r="U3918">
        <v>1</v>
      </c>
      <c r="V3918">
        <v>73</v>
      </c>
      <c r="W3918" t="s">
        <v>41</v>
      </c>
      <c r="X3918" t="s">
        <v>20064</v>
      </c>
      <c r="Y3918" t="s">
        <v>81</v>
      </c>
      <c r="Z3918" s="1">
        <v>44817</v>
      </c>
      <c r="AA3918" s="2">
        <v>4.0034722222222222E-2</v>
      </c>
      <c r="AB3918" s="2">
        <v>0.35833333333333334</v>
      </c>
      <c r="AC3918" t="s">
        <v>44</v>
      </c>
      <c r="AD3918" t="s">
        <v>45</v>
      </c>
      <c r="AE3918" t="s">
        <v>44</v>
      </c>
      <c r="AF3918">
        <v>73</v>
      </c>
    </row>
    <row r="3919" spans="1:32">
      <c r="A3919">
        <v>6262</v>
      </c>
      <c r="B3919">
        <v>5362</v>
      </c>
      <c r="C3919" t="s">
        <v>7065</v>
      </c>
      <c r="D3919" t="s">
        <v>385</v>
      </c>
      <c r="E3919" t="s">
        <v>34</v>
      </c>
      <c r="F3919" t="s">
        <v>20065</v>
      </c>
      <c r="G3919" t="s">
        <v>20066</v>
      </c>
      <c r="H3919" t="s">
        <v>115</v>
      </c>
      <c r="I3919" s="1">
        <v>32670</v>
      </c>
      <c r="J3919" t="s">
        <v>20067</v>
      </c>
      <c r="K3919" t="s">
        <v>20068</v>
      </c>
      <c r="L3919">
        <v>16587</v>
      </c>
      <c r="M3919" t="s">
        <v>115</v>
      </c>
      <c r="N3919" s="1">
        <v>44844</v>
      </c>
      <c r="O3919" s="1">
        <v>44848</v>
      </c>
      <c r="P3919">
        <v>97</v>
      </c>
      <c r="Q3919">
        <v>4</v>
      </c>
      <c r="R3919" t="s">
        <v>53</v>
      </c>
      <c r="S3919">
        <v>2</v>
      </c>
      <c r="T3919">
        <v>2</v>
      </c>
      <c r="U3919">
        <v>4</v>
      </c>
      <c r="V3919">
        <v>504</v>
      </c>
      <c r="W3919" t="s">
        <v>41</v>
      </c>
      <c r="X3919" t="s">
        <v>20069</v>
      </c>
      <c r="Y3919" t="s">
        <v>43</v>
      </c>
      <c r="Z3919" s="1">
        <v>44821</v>
      </c>
      <c r="AA3919" s="2">
        <v>0.4710300925925926</v>
      </c>
      <c r="AB3919" s="2">
        <v>0.85653935185185182</v>
      </c>
      <c r="AC3919" t="s">
        <v>45</v>
      </c>
      <c r="AD3919" t="s">
        <v>45</v>
      </c>
      <c r="AE3919" t="s">
        <v>45</v>
      </c>
      <c r="AF3919">
        <v>126</v>
      </c>
    </row>
    <row r="3920" spans="1:32">
      <c r="A3920">
        <v>6264</v>
      </c>
      <c r="B3920">
        <v>5364</v>
      </c>
      <c r="C3920" t="s">
        <v>119</v>
      </c>
      <c r="D3920" t="s">
        <v>8800</v>
      </c>
      <c r="E3920" t="s">
        <v>34</v>
      </c>
      <c r="F3920" t="s">
        <v>20070</v>
      </c>
      <c r="G3920" t="s">
        <v>20071</v>
      </c>
      <c r="H3920" t="s">
        <v>179</v>
      </c>
      <c r="I3920" s="1">
        <v>37254</v>
      </c>
      <c r="J3920" t="s">
        <v>20072</v>
      </c>
      <c r="K3920" t="s">
        <v>13187</v>
      </c>
      <c r="L3920">
        <v>74806</v>
      </c>
      <c r="M3920" t="s">
        <v>179</v>
      </c>
      <c r="N3920" s="1">
        <v>44856</v>
      </c>
      <c r="O3920" s="1">
        <v>44860</v>
      </c>
      <c r="P3920">
        <v>39</v>
      </c>
      <c r="Q3920">
        <v>2</v>
      </c>
      <c r="R3920" t="s">
        <v>40</v>
      </c>
      <c r="S3920">
        <v>4</v>
      </c>
      <c r="T3920">
        <v>0</v>
      </c>
      <c r="U3920">
        <v>4</v>
      </c>
      <c r="V3920">
        <v>868</v>
      </c>
      <c r="W3920" t="s">
        <v>41</v>
      </c>
      <c r="X3920" t="s">
        <v>20073</v>
      </c>
      <c r="Y3920" t="s">
        <v>6</v>
      </c>
      <c r="Z3920" s="1">
        <v>44837</v>
      </c>
      <c r="AA3920" s="2">
        <v>0.54219907407407408</v>
      </c>
      <c r="AB3920" s="2">
        <v>0.80560185185185185</v>
      </c>
      <c r="AC3920" t="s">
        <v>45</v>
      </c>
      <c r="AD3920" t="s">
        <v>45</v>
      </c>
      <c r="AE3920" t="s">
        <v>45</v>
      </c>
      <c r="AF3920">
        <v>217</v>
      </c>
    </row>
    <row r="3921" spans="1:32">
      <c r="A3921">
        <v>6265</v>
      </c>
      <c r="B3921">
        <v>5365</v>
      </c>
      <c r="C3921" t="s">
        <v>66</v>
      </c>
      <c r="D3921" t="s">
        <v>2002</v>
      </c>
      <c r="E3921" t="s">
        <v>48</v>
      </c>
      <c r="F3921" t="s">
        <v>20074</v>
      </c>
      <c r="G3921" t="s">
        <v>20075</v>
      </c>
      <c r="H3921" t="s">
        <v>101</v>
      </c>
      <c r="I3921" s="1">
        <v>19134</v>
      </c>
      <c r="J3921" t="s">
        <v>20076</v>
      </c>
      <c r="K3921" t="s">
        <v>20077</v>
      </c>
      <c r="L3921">
        <v>40539</v>
      </c>
      <c r="M3921" t="s">
        <v>101</v>
      </c>
      <c r="N3921" s="1">
        <v>44765</v>
      </c>
      <c r="O3921" s="1">
        <v>44769</v>
      </c>
      <c r="P3921">
        <v>80</v>
      </c>
      <c r="Q3921">
        <v>4</v>
      </c>
      <c r="R3921" t="s">
        <v>63</v>
      </c>
      <c r="S3921">
        <v>3</v>
      </c>
      <c r="T3921">
        <v>0</v>
      </c>
      <c r="U3921">
        <v>4</v>
      </c>
      <c r="V3921">
        <v>312</v>
      </c>
      <c r="W3921" t="s">
        <v>54</v>
      </c>
      <c r="X3921" t="s">
        <v>20078</v>
      </c>
      <c r="Y3921" t="s">
        <v>6</v>
      </c>
      <c r="Z3921" s="1">
        <v>44729</v>
      </c>
      <c r="AA3921" s="2">
        <v>0.15013888888888891</v>
      </c>
      <c r="AB3921" s="2">
        <v>0.78868055555555561</v>
      </c>
      <c r="AC3921" t="s">
        <v>45</v>
      </c>
      <c r="AD3921" t="s">
        <v>45</v>
      </c>
      <c r="AE3921" t="s">
        <v>44</v>
      </c>
      <c r="AF3921">
        <v>78</v>
      </c>
    </row>
    <row r="3922" spans="1:32">
      <c r="A3922">
        <v>6269</v>
      </c>
      <c r="B3922">
        <v>5369</v>
      </c>
      <c r="C3922" t="s">
        <v>20079</v>
      </c>
      <c r="D3922" t="s">
        <v>3729</v>
      </c>
      <c r="E3922" t="s">
        <v>34</v>
      </c>
      <c r="F3922" t="s">
        <v>20080</v>
      </c>
      <c r="G3922" t="s">
        <v>20081</v>
      </c>
      <c r="H3922" t="s">
        <v>86</v>
      </c>
      <c r="I3922" s="1">
        <v>16611</v>
      </c>
      <c r="J3922" t="s">
        <v>20082</v>
      </c>
      <c r="K3922" t="s">
        <v>20083</v>
      </c>
      <c r="L3922">
        <v>16676</v>
      </c>
      <c r="M3922" t="s">
        <v>86</v>
      </c>
      <c r="N3922" s="1">
        <v>44688</v>
      </c>
      <c r="O3922" s="1">
        <v>44693</v>
      </c>
      <c r="P3922">
        <v>64</v>
      </c>
      <c r="Q3922">
        <v>3</v>
      </c>
      <c r="R3922" t="s">
        <v>53</v>
      </c>
      <c r="S3922">
        <v>1</v>
      </c>
      <c r="T3922">
        <v>2</v>
      </c>
      <c r="U3922">
        <v>5</v>
      </c>
      <c r="V3922">
        <v>620</v>
      </c>
      <c r="W3922" t="s">
        <v>41</v>
      </c>
      <c r="X3922" t="s">
        <v>20084</v>
      </c>
      <c r="Y3922" t="s">
        <v>81</v>
      </c>
      <c r="Z3922" s="1">
        <v>44680</v>
      </c>
      <c r="AA3922" s="2">
        <v>0.20253472222222224</v>
      </c>
      <c r="AB3922" s="2">
        <v>0.71223379629629635</v>
      </c>
      <c r="AC3922" t="s">
        <v>44</v>
      </c>
      <c r="AD3922" t="s">
        <v>44</v>
      </c>
      <c r="AE3922" t="s">
        <v>44</v>
      </c>
      <c r="AF3922">
        <v>124</v>
      </c>
    </row>
    <row r="3923" spans="1:32">
      <c r="A3923">
        <v>6271</v>
      </c>
      <c r="B3923">
        <v>5371</v>
      </c>
      <c r="C3923" t="s">
        <v>447</v>
      </c>
      <c r="D3923" t="s">
        <v>306</v>
      </c>
      <c r="E3923" t="s">
        <v>48</v>
      </c>
      <c r="F3923" t="s">
        <v>20085</v>
      </c>
      <c r="G3923" t="s">
        <v>20086</v>
      </c>
      <c r="H3923" t="s">
        <v>115</v>
      </c>
      <c r="I3923" s="1">
        <v>29240</v>
      </c>
      <c r="J3923" t="s">
        <v>20087</v>
      </c>
      <c r="K3923" t="s">
        <v>20088</v>
      </c>
      <c r="L3923">
        <v>77418</v>
      </c>
      <c r="M3923" t="s">
        <v>115</v>
      </c>
      <c r="N3923" s="1">
        <v>44759</v>
      </c>
      <c r="O3923" s="1">
        <v>44764</v>
      </c>
      <c r="P3923">
        <v>67</v>
      </c>
      <c r="Q3923">
        <v>3</v>
      </c>
      <c r="R3923" t="s">
        <v>53</v>
      </c>
      <c r="S3923">
        <v>3</v>
      </c>
      <c r="T3923">
        <v>1</v>
      </c>
      <c r="U3923">
        <v>5</v>
      </c>
      <c r="V3923">
        <v>745</v>
      </c>
      <c r="W3923" t="s">
        <v>41</v>
      </c>
      <c r="X3923" t="s">
        <v>20089</v>
      </c>
      <c r="Y3923" t="s">
        <v>81</v>
      </c>
      <c r="Z3923" s="1">
        <v>44748</v>
      </c>
      <c r="AA3923" s="2">
        <v>0.66503472222222226</v>
      </c>
      <c r="AB3923" s="2">
        <v>0.47734953703703703</v>
      </c>
      <c r="AC3923" t="s">
        <v>44</v>
      </c>
      <c r="AD3923" t="s">
        <v>44</v>
      </c>
      <c r="AE3923" t="s">
        <v>45</v>
      </c>
      <c r="AF3923">
        <v>149</v>
      </c>
    </row>
    <row r="3924" spans="1:32">
      <c r="A3924">
        <v>6275</v>
      </c>
      <c r="B3924">
        <v>5375</v>
      </c>
      <c r="C3924" t="s">
        <v>90</v>
      </c>
      <c r="D3924" t="s">
        <v>469</v>
      </c>
      <c r="E3924" t="s">
        <v>34</v>
      </c>
      <c r="F3924" t="s">
        <v>20090</v>
      </c>
      <c r="G3924" t="s">
        <v>20091</v>
      </c>
      <c r="H3924" t="s">
        <v>37</v>
      </c>
      <c r="I3924" s="1">
        <v>32184</v>
      </c>
      <c r="J3924" t="s">
        <v>20092</v>
      </c>
      <c r="K3924" t="s">
        <v>20093</v>
      </c>
      <c r="L3924">
        <v>27538</v>
      </c>
      <c r="M3924" t="s">
        <v>37</v>
      </c>
      <c r="N3924" s="1">
        <v>44931</v>
      </c>
      <c r="O3924" s="1">
        <v>44934</v>
      </c>
      <c r="P3924">
        <v>91</v>
      </c>
      <c r="Q3924">
        <v>4</v>
      </c>
      <c r="R3924" t="s">
        <v>53</v>
      </c>
      <c r="S3924">
        <v>4</v>
      </c>
      <c r="T3924">
        <v>0</v>
      </c>
      <c r="U3924">
        <v>3</v>
      </c>
      <c r="V3924">
        <v>381</v>
      </c>
      <c r="W3924" t="s">
        <v>41</v>
      </c>
      <c r="X3924" t="s">
        <v>20094</v>
      </c>
      <c r="Y3924" t="s">
        <v>65</v>
      </c>
      <c r="Z3924" s="1">
        <v>44895</v>
      </c>
      <c r="AA3924" s="2">
        <v>0.65006944444444448</v>
      </c>
      <c r="AB3924" s="2">
        <v>0.84980324074074076</v>
      </c>
      <c r="AC3924" t="s">
        <v>44</v>
      </c>
      <c r="AD3924" t="s">
        <v>44</v>
      </c>
      <c r="AE3924" t="s">
        <v>44</v>
      </c>
      <c r="AF3924">
        <v>127</v>
      </c>
    </row>
    <row r="3925" spans="1:32">
      <c r="A3925">
        <v>6276</v>
      </c>
      <c r="B3925">
        <v>5376</v>
      </c>
      <c r="C3925" t="s">
        <v>6740</v>
      </c>
      <c r="D3925" t="s">
        <v>847</v>
      </c>
      <c r="E3925" t="s">
        <v>34</v>
      </c>
      <c r="F3925" t="s">
        <v>20095</v>
      </c>
      <c r="G3925" t="s">
        <v>20096</v>
      </c>
      <c r="H3925" t="s">
        <v>37</v>
      </c>
      <c r="I3925" s="1">
        <v>35051</v>
      </c>
      <c r="J3925" t="s">
        <v>20097</v>
      </c>
      <c r="K3925" t="s">
        <v>20098</v>
      </c>
      <c r="L3925">
        <v>92948</v>
      </c>
      <c r="M3925" t="s">
        <v>37</v>
      </c>
      <c r="N3925" s="1">
        <v>44849</v>
      </c>
      <c r="O3925" s="1">
        <v>44850</v>
      </c>
      <c r="P3925">
        <v>51</v>
      </c>
      <c r="Q3925">
        <v>3</v>
      </c>
      <c r="R3925" t="s">
        <v>40</v>
      </c>
      <c r="S3925">
        <v>4</v>
      </c>
      <c r="T3925">
        <v>1</v>
      </c>
      <c r="U3925">
        <v>1</v>
      </c>
      <c r="V3925">
        <v>201</v>
      </c>
      <c r="W3925" t="s">
        <v>54</v>
      </c>
      <c r="X3925" t="s">
        <v>20099</v>
      </c>
      <c r="Y3925" t="s">
        <v>43</v>
      </c>
      <c r="Z3925" s="1">
        <v>44822</v>
      </c>
      <c r="AA3925" s="2">
        <v>0.90664351851851854</v>
      </c>
      <c r="AB3925" s="2">
        <v>0.68335648148148154</v>
      </c>
      <c r="AC3925" t="s">
        <v>44</v>
      </c>
      <c r="AD3925" t="s">
        <v>44</v>
      </c>
      <c r="AE3925" t="s">
        <v>45</v>
      </c>
      <c r="AF3925">
        <v>201</v>
      </c>
    </row>
    <row r="3926" spans="1:32">
      <c r="A3926">
        <v>6278</v>
      </c>
      <c r="B3926">
        <v>5378</v>
      </c>
      <c r="C3926" t="s">
        <v>602</v>
      </c>
      <c r="D3926" t="s">
        <v>6345</v>
      </c>
      <c r="E3926" t="s">
        <v>48</v>
      </c>
      <c r="F3926" t="s">
        <v>20100</v>
      </c>
      <c r="G3926" t="s">
        <v>20101</v>
      </c>
      <c r="H3926" t="s">
        <v>423</v>
      </c>
      <c r="I3926" s="1">
        <v>34185</v>
      </c>
      <c r="J3926" t="s">
        <v>20102</v>
      </c>
      <c r="K3926" t="s">
        <v>20103</v>
      </c>
      <c r="L3926">
        <v>33647</v>
      </c>
      <c r="M3926" t="s">
        <v>423</v>
      </c>
      <c r="N3926" s="1">
        <v>44605</v>
      </c>
      <c r="O3926" s="1">
        <v>44610</v>
      </c>
      <c r="P3926">
        <v>78</v>
      </c>
      <c r="Q3926">
        <v>4</v>
      </c>
      <c r="R3926" t="s">
        <v>40</v>
      </c>
      <c r="S3926">
        <v>3</v>
      </c>
      <c r="T3926">
        <v>1</v>
      </c>
      <c r="U3926">
        <v>5</v>
      </c>
      <c r="V3926">
        <v>1180</v>
      </c>
      <c r="W3926" t="s">
        <v>54</v>
      </c>
      <c r="X3926" t="s">
        <v>20104</v>
      </c>
      <c r="Y3926" t="s">
        <v>81</v>
      </c>
      <c r="Z3926" s="1">
        <v>44592</v>
      </c>
      <c r="AA3926" s="2">
        <v>0.64725694444444437</v>
      </c>
      <c r="AB3926" s="2">
        <v>0.85836805555555562</v>
      </c>
      <c r="AC3926" t="s">
        <v>44</v>
      </c>
      <c r="AD3926" t="s">
        <v>44</v>
      </c>
      <c r="AE3926" t="s">
        <v>45</v>
      </c>
      <c r="AF3926">
        <v>236</v>
      </c>
    </row>
    <row r="3927" spans="1:32">
      <c r="A3927">
        <v>6280</v>
      </c>
      <c r="B3927">
        <v>5380</v>
      </c>
      <c r="C3927" t="s">
        <v>932</v>
      </c>
      <c r="D3927" t="s">
        <v>462</v>
      </c>
      <c r="E3927" t="s">
        <v>48</v>
      </c>
      <c r="F3927" t="s">
        <v>20105</v>
      </c>
      <c r="G3927">
        <f>1-964-796-7729</f>
        <v>-9488</v>
      </c>
      <c r="H3927" t="s">
        <v>537</v>
      </c>
      <c r="I3927" s="1">
        <v>28201</v>
      </c>
      <c r="J3927" t="s">
        <v>20106</v>
      </c>
      <c r="K3927" t="s">
        <v>18526</v>
      </c>
      <c r="L3927">
        <v>19072</v>
      </c>
      <c r="M3927" t="s">
        <v>537</v>
      </c>
      <c r="N3927" s="1">
        <v>44648</v>
      </c>
      <c r="O3927" s="1">
        <v>44649</v>
      </c>
      <c r="P3927">
        <v>28</v>
      </c>
      <c r="Q3927">
        <v>2</v>
      </c>
      <c r="R3927" t="s">
        <v>53</v>
      </c>
      <c r="S3927">
        <v>3</v>
      </c>
      <c r="T3927">
        <v>2</v>
      </c>
      <c r="U3927">
        <v>1</v>
      </c>
      <c r="V3927">
        <v>130</v>
      </c>
      <c r="W3927" t="s">
        <v>41</v>
      </c>
      <c r="X3927" t="s">
        <v>20107</v>
      </c>
      <c r="Y3927" t="s">
        <v>43</v>
      </c>
      <c r="Z3927" s="1">
        <v>44623</v>
      </c>
      <c r="AA3927" s="2">
        <v>0.61320601851851853</v>
      </c>
      <c r="AB3927" s="2">
        <v>0.47015046296296298</v>
      </c>
      <c r="AC3927" t="s">
        <v>44</v>
      </c>
      <c r="AD3927" t="s">
        <v>44</v>
      </c>
      <c r="AE3927" t="s">
        <v>44</v>
      </c>
      <c r="AF3927">
        <v>130</v>
      </c>
    </row>
    <row r="3928" spans="1:32">
      <c r="A3928">
        <v>6282</v>
      </c>
      <c r="B3928">
        <v>5382</v>
      </c>
      <c r="C3928" t="s">
        <v>932</v>
      </c>
      <c r="D3928" t="s">
        <v>2943</v>
      </c>
      <c r="E3928" t="s">
        <v>48</v>
      </c>
      <c r="F3928" t="s">
        <v>20108</v>
      </c>
      <c r="G3928" t="s">
        <v>20109</v>
      </c>
      <c r="H3928" t="s">
        <v>309</v>
      </c>
      <c r="I3928" s="1">
        <v>20941</v>
      </c>
      <c r="J3928" t="s">
        <v>20110</v>
      </c>
      <c r="K3928" t="s">
        <v>20111</v>
      </c>
      <c r="L3928">
        <v>53009</v>
      </c>
      <c r="M3928" t="s">
        <v>309</v>
      </c>
      <c r="N3928" s="1">
        <v>44718</v>
      </c>
      <c r="O3928" s="1">
        <v>44723</v>
      </c>
      <c r="P3928">
        <v>53</v>
      </c>
      <c r="Q3928">
        <v>3</v>
      </c>
      <c r="R3928" t="s">
        <v>63</v>
      </c>
      <c r="S3928">
        <v>2</v>
      </c>
      <c r="T3928">
        <v>0</v>
      </c>
      <c r="U3928">
        <v>5</v>
      </c>
      <c r="V3928">
        <v>395</v>
      </c>
      <c r="W3928" t="s">
        <v>41</v>
      </c>
      <c r="X3928" t="s">
        <v>20112</v>
      </c>
      <c r="Y3928" t="s">
        <v>6</v>
      </c>
      <c r="Z3928" s="1">
        <v>44681</v>
      </c>
      <c r="AA3928" s="2">
        <v>0.25244212962962964</v>
      </c>
      <c r="AB3928" s="2">
        <v>0.62958333333333327</v>
      </c>
      <c r="AC3928" t="s">
        <v>44</v>
      </c>
      <c r="AD3928" t="s">
        <v>44</v>
      </c>
      <c r="AE3928" t="s">
        <v>44</v>
      </c>
      <c r="AF3928">
        <v>79</v>
      </c>
    </row>
    <row r="3929" spans="1:32">
      <c r="A3929">
        <v>6285</v>
      </c>
      <c r="B3929">
        <v>5385</v>
      </c>
      <c r="C3929" t="s">
        <v>2522</v>
      </c>
      <c r="D3929" t="s">
        <v>5012</v>
      </c>
      <c r="E3929" t="s">
        <v>48</v>
      </c>
      <c r="F3929" t="s">
        <v>20113</v>
      </c>
      <c r="G3929" t="s">
        <v>20114</v>
      </c>
      <c r="H3929" t="s">
        <v>171</v>
      </c>
      <c r="I3929" s="1">
        <v>28939</v>
      </c>
      <c r="J3929" t="s">
        <v>20115</v>
      </c>
      <c r="K3929" t="s">
        <v>20116</v>
      </c>
      <c r="L3929">
        <v>54160</v>
      </c>
      <c r="M3929" t="s">
        <v>171</v>
      </c>
      <c r="N3929" s="1">
        <v>44628</v>
      </c>
      <c r="O3929" s="1">
        <v>44631</v>
      </c>
      <c r="P3929">
        <v>77</v>
      </c>
      <c r="Q3929">
        <v>4</v>
      </c>
      <c r="R3929" t="s">
        <v>63</v>
      </c>
      <c r="S3929">
        <v>1</v>
      </c>
      <c r="T3929">
        <v>1</v>
      </c>
      <c r="U3929">
        <v>3</v>
      </c>
      <c r="V3929">
        <v>186</v>
      </c>
      <c r="W3929" t="s">
        <v>54</v>
      </c>
      <c r="X3929" t="s">
        <v>20117</v>
      </c>
      <c r="Y3929" t="s">
        <v>65</v>
      </c>
      <c r="Z3929" s="1">
        <v>44597</v>
      </c>
      <c r="AA3929" s="2">
        <v>0.67603009259259261</v>
      </c>
      <c r="AB3929" s="2">
        <v>0.52192129629629636</v>
      </c>
      <c r="AC3929" t="s">
        <v>45</v>
      </c>
      <c r="AD3929" t="s">
        <v>44</v>
      </c>
      <c r="AE3929" t="s">
        <v>45</v>
      </c>
      <c r="AF3929">
        <v>62</v>
      </c>
    </row>
    <row r="3930" spans="1:32">
      <c r="A3930">
        <v>6286</v>
      </c>
      <c r="B3930">
        <v>5386</v>
      </c>
      <c r="C3930" t="s">
        <v>590</v>
      </c>
      <c r="D3930" t="s">
        <v>5996</v>
      </c>
      <c r="E3930" t="s">
        <v>34</v>
      </c>
      <c r="F3930" t="s">
        <v>20118</v>
      </c>
      <c r="G3930" t="s">
        <v>20119</v>
      </c>
      <c r="H3930" t="s">
        <v>50</v>
      </c>
      <c r="I3930" s="1">
        <v>15999</v>
      </c>
      <c r="J3930" t="s">
        <v>20120</v>
      </c>
      <c r="K3930" t="s">
        <v>19908</v>
      </c>
      <c r="L3930">
        <v>9936</v>
      </c>
      <c r="M3930" t="s">
        <v>50</v>
      </c>
      <c r="N3930" s="1">
        <v>44954</v>
      </c>
      <c r="O3930" s="1">
        <v>44957</v>
      </c>
      <c r="P3930">
        <v>11</v>
      </c>
      <c r="Q3930">
        <v>1</v>
      </c>
      <c r="R3930" t="s">
        <v>63</v>
      </c>
      <c r="S3930">
        <v>2</v>
      </c>
      <c r="T3930">
        <v>2</v>
      </c>
      <c r="U3930">
        <v>3</v>
      </c>
      <c r="V3930">
        <v>207</v>
      </c>
      <c r="W3930" t="s">
        <v>54</v>
      </c>
      <c r="X3930" t="s">
        <v>20121</v>
      </c>
      <c r="Y3930" t="s">
        <v>43</v>
      </c>
      <c r="Z3930" s="1">
        <v>44925</v>
      </c>
      <c r="AA3930" s="2">
        <v>0.15570601851851854</v>
      </c>
      <c r="AB3930" s="2">
        <v>0.73840277777777785</v>
      </c>
      <c r="AC3930" t="s">
        <v>44</v>
      </c>
      <c r="AD3930" t="s">
        <v>44</v>
      </c>
      <c r="AE3930" t="s">
        <v>45</v>
      </c>
      <c r="AF3930">
        <v>69</v>
      </c>
    </row>
    <row r="3931" spans="1:32">
      <c r="A3931">
        <v>6289</v>
      </c>
      <c r="B3931">
        <v>5389</v>
      </c>
      <c r="C3931" t="s">
        <v>2150</v>
      </c>
      <c r="D3931" t="s">
        <v>3066</v>
      </c>
      <c r="E3931" t="s">
        <v>48</v>
      </c>
      <c r="F3931" t="s">
        <v>20122</v>
      </c>
      <c r="G3931">
        <f>1-971-710-3688</f>
        <v>-5368</v>
      </c>
      <c r="H3931" t="s">
        <v>423</v>
      </c>
      <c r="I3931" s="1">
        <v>27024</v>
      </c>
      <c r="J3931" t="s">
        <v>20123</v>
      </c>
      <c r="K3931" t="s">
        <v>20124</v>
      </c>
      <c r="L3931">
        <v>89320</v>
      </c>
      <c r="M3931" t="s">
        <v>423</v>
      </c>
      <c r="N3931" s="1">
        <v>44647</v>
      </c>
      <c r="O3931" s="1">
        <v>44650</v>
      </c>
      <c r="P3931">
        <v>73</v>
      </c>
      <c r="Q3931">
        <v>3</v>
      </c>
      <c r="R3931" t="s">
        <v>53</v>
      </c>
      <c r="S3931">
        <v>1</v>
      </c>
      <c r="T3931">
        <v>1</v>
      </c>
      <c r="U3931">
        <v>3</v>
      </c>
      <c r="V3931">
        <v>375</v>
      </c>
      <c r="W3931" t="s">
        <v>41</v>
      </c>
      <c r="X3931" t="s">
        <v>20125</v>
      </c>
      <c r="Y3931" t="s">
        <v>81</v>
      </c>
      <c r="Z3931" s="1">
        <v>44632</v>
      </c>
      <c r="AA3931" s="2">
        <v>0.58374999999999999</v>
      </c>
      <c r="AB3931" s="2">
        <v>2.4918981481481483E-2</v>
      </c>
      <c r="AC3931" t="s">
        <v>44</v>
      </c>
      <c r="AD3931" t="s">
        <v>44</v>
      </c>
      <c r="AE3931" t="s">
        <v>45</v>
      </c>
      <c r="AF3931">
        <v>125</v>
      </c>
    </row>
    <row r="3932" spans="1:32">
      <c r="A3932">
        <v>6290</v>
      </c>
      <c r="B3932">
        <v>5390</v>
      </c>
      <c r="C3932" t="s">
        <v>602</v>
      </c>
      <c r="D3932" t="s">
        <v>3343</v>
      </c>
      <c r="E3932" t="s">
        <v>48</v>
      </c>
      <c r="F3932" t="s">
        <v>20126</v>
      </c>
      <c r="G3932" t="s">
        <v>20127</v>
      </c>
      <c r="H3932" t="s">
        <v>217</v>
      </c>
      <c r="I3932" s="1">
        <v>34250</v>
      </c>
      <c r="J3932" t="s">
        <v>20128</v>
      </c>
      <c r="K3932" t="s">
        <v>6982</v>
      </c>
      <c r="L3932">
        <v>80235</v>
      </c>
      <c r="M3932" t="s">
        <v>217</v>
      </c>
      <c r="N3932" s="1">
        <v>44643</v>
      </c>
      <c r="O3932" s="1">
        <v>44645</v>
      </c>
      <c r="P3932">
        <v>58</v>
      </c>
      <c r="Q3932">
        <v>3</v>
      </c>
      <c r="R3932" t="s">
        <v>53</v>
      </c>
      <c r="S3932">
        <v>4</v>
      </c>
      <c r="T3932">
        <v>2</v>
      </c>
      <c r="U3932">
        <v>2</v>
      </c>
      <c r="V3932">
        <v>266</v>
      </c>
      <c r="W3932" t="s">
        <v>54</v>
      </c>
      <c r="X3932" t="s">
        <v>20129</v>
      </c>
      <c r="Y3932" t="s">
        <v>81</v>
      </c>
      <c r="Z3932" s="1">
        <v>44638</v>
      </c>
      <c r="AA3932" s="2">
        <v>0.64509259259259266</v>
      </c>
      <c r="AB3932" s="2">
        <v>0.68428240740740742</v>
      </c>
      <c r="AC3932" t="s">
        <v>44</v>
      </c>
      <c r="AD3932" t="s">
        <v>45</v>
      </c>
      <c r="AE3932" t="s">
        <v>45</v>
      </c>
      <c r="AF3932">
        <v>133</v>
      </c>
    </row>
    <row r="3933" spans="1:32">
      <c r="A3933">
        <v>6291</v>
      </c>
      <c r="B3933">
        <v>5391</v>
      </c>
      <c r="C3933" t="s">
        <v>3707</v>
      </c>
      <c r="D3933" t="s">
        <v>12087</v>
      </c>
      <c r="E3933" t="s">
        <v>48</v>
      </c>
      <c r="F3933" t="s">
        <v>20130</v>
      </c>
      <c r="G3933" t="s">
        <v>20131</v>
      </c>
      <c r="H3933" t="s">
        <v>135</v>
      </c>
      <c r="I3933" s="1">
        <v>34898</v>
      </c>
      <c r="J3933" t="s">
        <v>20132</v>
      </c>
      <c r="K3933" t="s">
        <v>20133</v>
      </c>
      <c r="L3933">
        <v>81815</v>
      </c>
      <c r="M3933" t="s">
        <v>135</v>
      </c>
      <c r="N3933" s="1">
        <v>44705</v>
      </c>
      <c r="O3933" s="1">
        <v>44706</v>
      </c>
      <c r="P3933">
        <v>93</v>
      </c>
      <c r="Q3933">
        <v>4</v>
      </c>
      <c r="R3933" t="s">
        <v>40</v>
      </c>
      <c r="S3933">
        <v>1</v>
      </c>
      <c r="T3933">
        <v>0</v>
      </c>
      <c r="U3933">
        <v>1</v>
      </c>
      <c r="V3933">
        <v>230</v>
      </c>
      <c r="W3933" t="s">
        <v>41</v>
      </c>
      <c r="X3933" t="s">
        <v>20134</v>
      </c>
      <c r="Y3933" t="s">
        <v>6</v>
      </c>
      <c r="Z3933" s="1">
        <v>44681</v>
      </c>
      <c r="AA3933" s="2">
        <v>0.54637731481481489</v>
      </c>
      <c r="AB3933" s="2">
        <v>8.2974537037037041E-2</v>
      </c>
      <c r="AC3933" t="s">
        <v>45</v>
      </c>
      <c r="AD3933" t="s">
        <v>45</v>
      </c>
      <c r="AE3933" t="s">
        <v>44</v>
      </c>
      <c r="AF3933">
        <v>230</v>
      </c>
    </row>
    <row r="3934" spans="1:32">
      <c r="A3934">
        <v>6292</v>
      </c>
      <c r="B3934">
        <v>5392</v>
      </c>
      <c r="C3934" t="s">
        <v>1555</v>
      </c>
      <c r="D3934" t="s">
        <v>57</v>
      </c>
      <c r="E3934" t="s">
        <v>48</v>
      </c>
      <c r="F3934" t="s">
        <v>20135</v>
      </c>
      <c r="G3934" t="s">
        <v>20136</v>
      </c>
      <c r="H3934" t="s">
        <v>171</v>
      </c>
      <c r="I3934" s="1">
        <v>17955</v>
      </c>
      <c r="J3934" t="s">
        <v>20137</v>
      </c>
      <c r="K3934" t="s">
        <v>1541</v>
      </c>
      <c r="L3934">
        <v>80785</v>
      </c>
      <c r="M3934" t="s">
        <v>171</v>
      </c>
      <c r="N3934" s="1">
        <v>44710</v>
      </c>
      <c r="O3934" s="1">
        <v>44712</v>
      </c>
      <c r="P3934">
        <v>37</v>
      </c>
      <c r="Q3934">
        <v>2</v>
      </c>
      <c r="R3934" t="s">
        <v>53</v>
      </c>
      <c r="S3934">
        <v>4</v>
      </c>
      <c r="T3934">
        <v>2</v>
      </c>
      <c r="U3934">
        <v>2</v>
      </c>
      <c r="V3934">
        <v>242</v>
      </c>
      <c r="W3934" t="s">
        <v>41</v>
      </c>
      <c r="X3934" t="s">
        <v>20138</v>
      </c>
      <c r="Y3934" t="s">
        <v>65</v>
      </c>
      <c r="Z3934" s="1">
        <v>44676</v>
      </c>
      <c r="AA3934" s="2">
        <v>7.1701388888888884E-2</v>
      </c>
      <c r="AB3934" s="2">
        <v>0.77675925925925926</v>
      </c>
      <c r="AC3934" t="s">
        <v>44</v>
      </c>
      <c r="AD3934" t="s">
        <v>44</v>
      </c>
      <c r="AE3934" t="s">
        <v>44</v>
      </c>
      <c r="AF3934">
        <v>121</v>
      </c>
    </row>
    <row r="3935" spans="1:32">
      <c r="A3935">
        <v>6294</v>
      </c>
      <c r="B3935">
        <v>5394</v>
      </c>
      <c r="C3935" t="s">
        <v>2046</v>
      </c>
      <c r="D3935" t="s">
        <v>1062</v>
      </c>
      <c r="E3935" t="s">
        <v>48</v>
      </c>
      <c r="F3935" t="s">
        <v>20139</v>
      </c>
      <c r="G3935" t="s">
        <v>20140</v>
      </c>
      <c r="H3935" t="s">
        <v>904</v>
      </c>
      <c r="I3935" s="1">
        <v>28452</v>
      </c>
      <c r="J3935" t="s">
        <v>20141</v>
      </c>
      <c r="K3935" t="s">
        <v>20142</v>
      </c>
      <c r="L3935">
        <v>90524</v>
      </c>
      <c r="M3935" t="s">
        <v>904</v>
      </c>
      <c r="N3935" s="1">
        <v>44920</v>
      </c>
      <c r="O3935" s="1">
        <v>44921</v>
      </c>
      <c r="P3935">
        <v>83</v>
      </c>
      <c r="Q3935">
        <v>4</v>
      </c>
      <c r="R3935" t="s">
        <v>63</v>
      </c>
      <c r="S3935">
        <v>2</v>
      </c>
      <c r="T3935">
        <v>2</v>
      </c>
      <c r="U3935">
        <v>1</v>
      </c>
      <c r="V3935">
        <v>76</v>
      </c>
      <c r="W3935" t="s">
        <v>54</v>
      </c>
      <c r="X3935" t="s">
        <v>20143</v>
      </c>
      <c r="Y3935" t="s">
        <v>65</v>
      </c>
      <c r="Z3935" s="1">
        <v>44911</v>
      </c>
      <c r="AA3935" s="2">
        <v>0.61371527777777779</v>
      </c>
      <c r="AB3935" s="2">
        <v>0.71100694444444434</v>
      </c>
      <c r="AC3935" t="s">
        <v>45</v>
      </c>
      <c r="AD3935" t="s">
        <v>44</v>
      </c>
      <c r="AE3935" t="s">
        <v>44</v>
      </c>
      <c r="AF3935">
        <v>76</v>
      </c>
    </row>
    <row r="3936" spans="1:32">
      <c r="A3936">
        <v>6295</v>
      </c>
      <c r="B3936">
        <v>5395</v>
      </c>
      <c r="C3936" t="s">
        <v>602</v>
      </c>
      <c r="D3936" t="s">
        <v>4275</v>
      </c>
      <c r="E3936" t="s">
        <v>34</v>
      </c>
      <c r="F3936" t="s">
        <v>20144</v>
      </c>
      <c r="G3936" t="s">
        <v>20145</v>
      </c>
      <c r="H3936" t="s">
        <v>225</v>
      </c>
      <c r="I3936" s="1">
        <v>29865</v>
      </c>
      <c r="J3936" t="s">
        <v>20146</v>
      </c>
      <c r="K3936" t="s">
        <v>19912</v>
      </c>
      <c r="L3936">
        <v>93146</v>
      </c>
      <c r="M3936" t="s">
        <v>225</v>
      </c>
      <c r="N3936" s="1">
        <v>44939</v>
      </c>
      <c r="O3936" s="1">
        <v>44941</v>
      </c>
      <c r="P3936">
        <v>32</v>
      </c>
      <c r="Q3936">
        <v>2</v>
      </c>
      <c r="R3936" t="s">
        <v>63</v>
      </c>
      <c r="S3936">
        <v>2</v>
      </c>
      <c r="T3936">
        <v>1</v>
      </c>
      <c r="U3936">
        <v>2</v>
      </c>
      <c r="V3936">
        <v>158</v>
      </c>
      <c r="W3936" t="s">
        <v>41</v>
      </c>
      <c r="X3936" t="s">
        <v>20147</v>
      </c>
      <c r="Y3936" t="s">
        <v>6</v>
      </c>
      <c r="Z3936" s="1">
        <v>44909</v>
      </c>
      <c r="AA3936" s="2">
        <v>0.89238425925925924</v>
      </c>
      <c r="AB3936" s="2">
        <v>0.99549768518518522</v>
      </c>
      <c r="AC3936" t="s">
        <v>44</v>
      </c>
      <c r="AD3936" t="s">
        <v>45</v>
      </c>
      <c r="AE3936" t="s">
        <v>45</v>
      </c>
      <c r="AF3936">
        <v>79</v>
      </c>
    </row>
    <row r="3937" spans="1:32">
      <c r="A3937">
        <v>6298</v>
      </c>
      <c r="B3937">
        <v>5398</v>
      </c>
      <c r="C3937" t="s">
        <v>2087</v>
      </c>
      <c r="D3937" t="s">
        <v>75</v>
      </c>
      <c r="E3937" t="s">
        <v>48</v>
      </c>
      <c r="F3937" t="s">
        <v>20148</v>
      </c>
      <c r="G3937" t="s">
        <v>20149</v>
      </c>
      <c r="H3937" t="s">
        <v>201</v>
      </c>
      <c r="I3937" s="1">
        <v>36045</v>
      </c>
      <c r="J3937" t="s">
        <v>20150</v>
      </c>
      <c r="K3937" t="s">
        <v>20151</v>
      </c>
      <c r="L3937">
        <v>69447</v>
      </c>
      <c r="M3937" t="s">
        <v>201</v>
      </c>
      <c r="N3937" s="1">
        <v>44853</v>
      </c>
      <c r="O3937" s="1">
        <v>44854</v>
      </c>
      <c r="P3937">
        <v>39</v>
      </c>
      <c r="Q3937">
        <v>2</v>
      </c>
      <c r="R3937" t="s">
        <v>40</v>
      </c>
      <c r="S3937">
        <v>1</v>
      </c>
      <c r="T3937">
        <v>2</v>
      </c>
      <c r="U3937">
        <v>1</v>
      </c>
      <c r="V3937">
        <v>248</v>
      </c>
      <c r="W3937" t="s">
        <v>54</v>
      </c>
      <c r="X3937" t="s">
        <v>20152</v>
      </c>
      <c r="Y3937" t="s">
        <v>65</v>
      </c>
      <c r="Z3937" s="1">
        <v>44832</v>
      </c>
      <c r="AA3937" s="2">
        <v>0.51172453703703702</v>
      </c>
      <c r="AB3937" s="2">
        <v>0.10113425925925927</v>
      </c>
      <c r="AC3937" t="s">
        <v>44</v>
      </c>
      <c r="AD3937" t="s">
        <v>45</v>
      </c>
      <c r="AE3937" t="s">
        <v>45</v>
      </c>
      <c r="AF3937">
        <v>248</v>
      </c>
    </row>
    <row r="3938" spans="1:32">
      <c r="A3938">
        <v>6303</v>
      </c>
      <c r="B3938">
        <v>5403</v>
      </c>
      <c r="C3938" t="s">
        <v>384</v>
      </c>
      <c r="D3938" t="s">
        <v>435</v>
      </c>
      <c r="E3938" t="s">
        <v>48</v>
      </c>
      <c r="F3938" t="s">
        <v>20153</v>
      </c>
      <c r="G3938" t="s">
        <v>20154</v>
      </c>
      <c r="H3938" t="s">
        <v>171</v>
      </c>
      <c r="I3938" s="1">
        <v>19947</v>
      </c>
      <c r="J3938" t="s">
        <v>20155</v>
      </c>
      <c r="K3938" t="s">
        <v>20156</v>
      </c>
      <c r="L3938">
        <v>90917</v>
      </c>
      <c r="M3938" t="s">
        <v>171</v>
      </c>
      <c r="N3938" s="1">
        <v>44884</v>
      </c>
      <c r="O3938" s="1">
        <v>44885</v>
      </c>
      <c r="P3938">
        <v>69</v>
      </c>
      <c r="Q3938">
        <v>3</v>
      </c>
      <c r="R3938" t="s">
        <v>40</v>
      </c>
      <c r="S3938">
        <v>4</v>
      </c>
      <c r="T3938">
        <v>0</v>
      </c>
      <c r="U3938">
        <v>1</v>
      </c>
      <c r="V3938">
        <v>235</v>
      </c>
      <c r="W3938" t="s">
        <v>41</v>
      </c>
      <c r="X3938" t="s">
        <v>20157</v>
      </c>
      <c r="Y3938" t="s">
        <v>81</v>
      </c>
      <c r="Z3938" s="1">
        <v>44848</v>
      </c>
      <c r="AA3938" s="2">
        <v>0.44089120370370366</v>
      </c>
      <c r="AB3938" s="2">
        <v>8.9456018518518518E-2</v>
      </c>
      <c r="AC3938" t="s">
        <v>45</v>
      </c>
      <c r="AD3938" t="s">
        <v>45</v>
      </c>
      <c r="AE3938" t="s">
        <v>44</v>
      </c>
      <c r="AF3938">
        <v>235</v>
      </c>
    </row>
    <row r="3939" spans="1:32">
      <c r="A3939">
        <v>6305</v>
      </c>
      <c r="B3939">
        <v>5405</v>
      </c>
      <c r="C3939" t="s">
        <v>988</v>
      </c>
      <c r="D3939" t="s">
        <v>8398</v>
      </c>
      <c r="E3939" t="s">
        <v>48</v>
      </c>
      <c r="F3939" t="s">
        <v>20158</v>
      </c>
      <c r="G3939" t="s">
        <v>20159</v>
      </c>
      <c r="H3939" t="s">
        <v>295</v>
      </c>
      <c r="I3939" s="1">
        <v>36581</v>
      </c>
      <c r="J3939" t="s">
        <v>20160</v>
      </c>
      <c r="K3939" t="s">
        <v>20161</v>
      </c>
      <c r="L3939">
        <v>90637</v>
      </c>
      <c r="M3939" t="s">
        <v>295</v>
      </c>
      <c r="N3939" s="1">
        <v>44951</v>
      </c>
      <c r="O3939" s="1">
        <v>44956</v>
      </c>
      <c r="P3939">
        <v>5</v>
      </c>
      <c r="Q3939">
        <v>1</v>
      </c>
      <c r="R3939" t="s">
        <v>63</v>
      </c>
      <c r="S3939">
        <v>2</v>
      </c>
      <c r="T3939">
        <v>0</v>
      </c>
      <c r="U3939">
        <v>5</v>
      </c>
      <c r="V3939">
        <v>375</v>
      </c>
      <c r="W3939" t="s">
        <v>54</v>
      </c>
      <c r="X3939" t="s">
        <v>20162</v>
      </c>
      <c r="Y3939" t="s">
        <v>43</v>
      </c>
      <c r="Z3939" s="1">
        <v>44922</v>
      </c>
      <c r="AA3939" s="2">
        <v>0.63826388888888885</v>
      </c>
      <c r="AB3939" s="2">
        <v>0.17140046296296296</v>
      </c>
      <c r="AC3939" t="s">
        <v>44</v>
      </c>
      <c r="AD3939" t="s">
        <v>45</v>
      </c>
      <c r="AE3939" t="s">
        <v>45</v>
      </c>
      <c r="AF3939">
        <v>75</v>
      </c>
    </row>
    <row r="3940" spans="1:32">
      <c r="A3940">
        <v>6306</v>
      </c>
      <c r="B3940">
        <v>5406</v>
      </c>
      <c r="C3940" t="s">
        <v>2616</v>
      </c>
      <c r="D3940" t="s">
        <v>5157</v>
      </c>
      <c r="E3940" t="s">
        <v>34</v>
      </c>
      <c r="F3940" t="s">
        <v>20163</v>
      </c>
      <c r="G3940" t="s">
        <v>20164</v>
      </c>
      <c r="H3940" t="s">
        <v>37</v>
      </c>
      <c r="I3940" s="1">
        <v>31618</v>
      </c>
      <c r="J3940" t="s">
        <v>20165</v>
      </c>
      <c r="K3940" t="s">
        <v>20166</v>
      </c>
      <c r="L3940">
        <v>23990</v>
      </c>
      <c r="M3940" t="s">
        <v>37</v>
      </c>
      <c r="N3940" s="1">
        <v>44583</v>
      </c>
      <c r="O3940" s="1">
        <v>44584</v>
      </c>
      <c r="P3940">
        <v>3</v>
      </c>
      <c r="Q3940">
        <v>1</v>
      </c>
      <c r="R3940" t="s">
        <v>40</v>
      </c>
      <c r="S3940">
        <v>3</v>
      </c>
      <c r="T3940">
        <v>0</v>
      </c>
      <c r="U3940">
        <v>1</v>
      </c>
      <c r="V3940">
        <v>250</v>
      </c>
      <c r="W3940" t="s">
        <v>54</v>
      </c>
      <c r="X3940" t="s">
        <v>20167</v>
      </c>
      <c r="Y3940" t="s">
        <v>65</v>
      </c>
      <c r="Z3940" s="1">
        <v>44570</v>
      </c>
      <c r="AA3940" s="2">
        <v>0.49905092592592593</v>
      </c>
      <c r="AB3940" s="2">
        <v>0.16738425925925926</v>
      </c>
      <c r="AC3940" t="s">
        <v>44</v>
      </c>
      <c r="AD3940" t="s">
        <v>44</v>
      </c>
      <c r="AE3940" t="s">
        <v>45</v>
      </c>
      <c r="AF3940">
        <v>250</v>
      </c>
    </row>
    <row r="3941" spans="1:32">
      <c r="A3941">
        <v>6311</v>
      </c>
      <c r="B3941">
        <v>5411</v>
      </c>
      <c r="C3941" t="s">
        <v>5236</v>
      </c>
      <c r="D3941" t="s">
        <v>126</v>
      </c>
      <c r="E3941" t="s">
        <v>34</v>
      </c>
      <c r="F3941" t="s">
        <v>20168</v>
      </c>
      <c r="G3941" t="s">
        <v>20169</v>
      </c>
      <c r="H3941" t="s">
        <v>37</v>
      </c>
      <c r="I3941" s="1">
        <v>16688</v>
      </c>
      <c r="J3941" t="s">
        <v>20170</v>
      </c>
      <c r="K3941" t="s">
        <v>20171</v>
      </c>
      <c r="L3941">
        <v>83677</v>
      </c>
      <c r="M3941" t="s">
        <v>37</v>
      </c>
      <c r="N3941" s="1">
        <v>44586</v>
      </c>
      <c r="O3941" s="1">
        <v>44589</v>
      </c>
      <c r="P3941">
        <v>42</v>
      </c>
      <c r="Q3941">
        <v>2</v>
      </c>
      <c r="R3941" t="s">
        <v>40</v>
      </c>
      <c r="S3941">
        <v>1</v>
      </c>
      <c r="T3941">
        <v>0</v>
      </c>
      <c r="U3941">
        <v>3</v>
      </c>
      <c r="V3941">
        <v>708</v>
      </c>
      <c r="W3941" t="s">
        <v>54</v>
      </c>
      <c r="X3941" t="s">
        <v>20172</v>
      </c>
      <c r="Y3941" t="s">
        <v>6</v>
      </c>
      <c r="Z3941" s="1">
        <v>44570</v>
      </c>
      <c r="AA3941" s="2">
        <v>0.86077546296296292</v>
      </c>
      <c r="AB3941" s="2">
        <v>0.20861111111111111</v>
      </c>
      <c r="AC3941" t="s">
        <v>45</v>
      </c>
      <c r="AD3941" t="s">
        <v>45</v>
      </c>
      <c r="AE3941" t="s">
        <v>45</v>
      </c>
      <c r="AF3941">
        <v>236</v>
      </c>
    </row>
    <row r="3942" spans="1:32">
      <c r="A3942">
        <v>6312</v>
      </c>
      <c r="B3942">
        <v>5412</v>
      </c>
      <c r="C3942" t="s">
        <v>571</v>
      </c>
      <c r="D3942" t="s">
        <v>191</v>
      </c>
      <c r="E3942" t="s">
        <v>34</v>
      </c>
      <c r="F3942" t="s">
        <v>20173</v>
      </c>
      <c r="G3942">
        <v>6969566205</v>
      </c>
      <c r="H3942" t="s">
        <v>330</v>
      </c>
      <c r="I3942" s="1">
        <v>31099</v>
      </c>
      <c r="J3942" t="s">
        <v>20174</v>
      </c>
      <c r="K3942" t="s">
        <v>20175</v>
      </c>
      <c r="L3942">
        <v>99424</v>
      </c>
      <c r="M3942" t="s">
        <v>330</v>
      </c>
      <c r="N3942" s="1">
        <v>44751</v>
      </c>
      <c r="O3942" s="1">
        <v>44753</v>
      </c>
      <c r="P3942">
        <v>56</v>
      </c>
      <c r="Q3942">
        <v>3</v>
      </c>
      <c r="R3942" t="s">
        <v>63</v>
      </c>
      <c r="S3942">
        <v>1</v>
      </c>
      <c r="T3942">
        <v>0</v>
      </c>
      <c r="U3942">
        <v>2</v>
      </c>
      <c r="V3942">
        <v>162</v>
      </c>
      <c r="W3942" t="s">
        <v>54</v>
      </c>
      <c r="X3942" t="s">
        <v>20176</v>
      </c>
      <c r="Y3942" t="s">
        <v>43</v>
      </c>
      <c r="Z3942" s="1">
        <v>44730</v>
      </c>
      <c r="AA3942" s="2">
        <v>0.15024305555555556</v>
      </c>
      <c r="AB3942" s="2">
        <v>7.8692129629629626E-2</v>
      </c>
      <c r="AC3942" t="s">
        <v>44</v>
      </c>
      <c r="AD3942" t="s">
        <v>45</v>
      </c>
      <c r="AE3942" t="s">
        <v>45</v>
      </c>
      <c r="AF3942">
        <v>81</v>
      </c>
    </row>
    <row r="3943" spans="1:32">
      <c r="A3943">
        <v>6313</v>
      </c>
      <c r="B3943">
        <v>5413</v>
      </c>
      <c r="C3943" t="s">
        <v>1287</v>
      </c>
      <c r="D3943" t="s">
        <v>2511</v>
      </c>
      <c r="E3943" t="s">
        <v>48</v>
      </c>
      <c r="F3943" t="s">
        <v>20177</v>
      </c>
      <c r="G3943" t="s">
        <v>20178</v>
      </c>
      <c r="H3943" t="s">
        <v>1442</v>
      </c>
      <c r="I3943" s="1">
        <v>36077</v>
      </c>
      <c r="J3943" t="s">
        <v>20179</v>
      </c>
      <c r="K3943" t="s">
        <v>20180</v>
      </c>
      <c r="L3943">
        <v>95749</v>
      </c>
      <c r="M3943" t="s">
        <v>1442</v>
      </c>
      <c r="N3943" s="1">
        <v>44666</v>
      </c>
      <c r="O3943" s="1">
        <v>44671</v>
      </c>
      <c r="P3943">
        <v>4</v>
      </c>
      <c r="Q3943">
        <v>1</v>
      </c>
      <c r="R3943" t="s">
        <v>53</v>
      </c>
      <c r="S3943">
        <v>3</v>
      </c>
      <c r="T3943">
        <v>2</v>
      </c>
      <c r="U3943">
        <v>5</v>
      </c>
      <c r="V3943">
        <v>725</v>
      </c>
      <c r="W3943" t="s">
        <v>41</v>
      </c>
      <c r="X3943" t="s">
        <v>20181</v>
      </c>
      <c r="Y3943" t="s">
        <v>81</v>
      </c>
      <c r="Z3943" s="1">
        <v>44660</v>
      </c>
      <c r="AA3943" s="2">
        <v>0.64902777777777776</v>
      </c>
      <c r="AB3943" s="2">
        <v>0.44896990740740739</v>
      </c>
      <c r="AC3943" t="s">
        <v>44</v>
      </c>
      <c r="AD3943" t="s">
        <v>45</v>
      </c>
      <c r="AE3943" t="s">
        <v>45</v>
      </c>
      <c r="AF3943">
        <v>145</v>
      </c>
    </row>
    <row r="3944" spans="1:32">
      <c r="A3944">
        <v>6315</v>
      </c>
      <c r="B3944">
        <v>5415</v>
      </c>
      <c r="C3944" t="s">
        <v>908</v>
      </c>
      <c r="D3944" t="s">
        <v>1902</v>
      </c>
      <c r="E3944" t="s">
        <v>34</v>
      </c>
      <c r="F3944" t="s">
        <v>20182</v>
      </c>
      <c r="G3944" t="s">
        <v>20183</v>
      </c>
      <c r="H3944" t="s">
        <v>122</v>
      </c>
      <c r="I3944" s="1">
        <v>19791</v>
      </c>
      <c r="J3944" t="s">
        <v>20184</v>
      </c>
      <c r="K3944" t="s">
        <v>20185</v>
      </c>
      <c r="L3944">
        <v>70528</v>
      </c>
      <c r="M3944" t="s">
        <v>122</v>
      </c>
      <c r="N3944" s="1">
        <v>44679</v>
      </c>
      <c r="O3944" s="1">
        <v>44681</v>
      </c>
      <c r="P3944">
        <v>100</v>
      </c>
      <c r="Q3944">
        <v>4</v>
      </c>
      <c r="R3944" t="s">
        <v>53</v>
      </c>
      <c r="S3944">
        <v>1</v>
      </c>
      <c r="T3944">
        <v>1</v>
      </c>
      <c r="U3944">
        <v>2</v>
      </c>
      <c r="V3944">
        <v>240</v>
      </c>
      <c r="W3944" t="s">
        <v>41</v>
      </c>
      <c r="X3944" t="s">
        <v>20186</v>
      </c>
      <c r="Y3944" t="s">
        <v>6</v>
      </c>
      <c r="Z3944" s="1">
        <v>44643</v>
      </c>
      <c r="AA3944" s="2">
        <v>0.75918981481481485</v>
      </c>
      <c r="AB3944" s="2">
        <v>0.32703703703703701</v>
      </c>
      <c r="AC3944" t="s">
        <v>45</v>
      </c>
      <c r="AD3944" t="s">
        <v>45</v>
      </c>
      <c r="AE3944" t="s">
        <v>45</v>
      </c>
      <c r="AF3944">
        <v>120</v>
      </c>
    </row>
    <row r="3945" spans="1:32">
      <c r="A3945">
        <v>6317</v>
      </c>
      <c r="B3945">
        <v>5417</v>
      </c>
      <c r="C3945" t="s">
        <v>213</v>
      </c>
      <c r="D3945" t="s">
        <v>1240</v>
      </c>
      <c r="E3945" t="s">
        <v>34</v>
      </c>
      <c r="F3945" t="s">
        <v>20187</v>
      </c>
      <c r="G3945">
        <f>1-606-596-6066</f>
        <v>-7267</v>
      </c>
      <c r="H3945" t="s">
        <v>725</v>
      </c>
      <c r="I3945" s="1">
        <v>37553</v>
      </c>
      <c r="J3945" t="s">
        <v>20188</v>
      </c>
      <c r="K3945" t="s">
        <v>13009</v>
      </c>
      <c r="L3945">
        <v>35042</v>
      </c>
      <c r="M3945" t="s">
        <v>725</v>
      </c>
      <c r="N3945" s="1">
        <v>44678</v>
      </c>
      <c r="O3945" s="1">
        <v>44683</v>
      </c>
      <c r="P3945">
        <v>91</v>
      </c>
      <c r="Q3945">
        <v>4</v>
      </c>
      <c r="R3945" t="s">
        <v>53</v>
      </c>
      <c r="S3945">
        <v>2</v>
      </c>
      <c r="T3945">
        <v>2</v>
      </c>
      <c r="U3945">
        <v>5</v>
      </c>
      <c r="V3945">
        <v>705</v>
      </c>
      <c r="W3945" t="s">
        <v>54</v>
      </c>
      <c r="X3945" t="s">
        <v>20189</v>
      </c>
      <c r="Y3945" t="s">
        <v>81</v>
      </c>
      <c r="Z3945" s="1">
        <v>44642</v>
      </c>
      <c r="AA3945" s="2">
        <v>0.89218750000000002</v>
      </c>
      <c r="AB3945" s="2">
        <v>0.84693287037037035</v>
      </c>
      <c r="AC3945" t="s">
        <v>45</v>
      </c>
      <c r="AD3945" t="s">
        <v>45</v>
      </c>
      <c r="AE3945" t="s">
        <v>45</v>
      </c>
      <c r="AF3945">
        <v>141</v>
      </c>
    </row>
    <row r="3946" spans="1:32">
      <c r="A3946">
        <v>6318</v>
      </c>
      <c r="B3946">
        <v>5418</v>
      </c>
      <c r="C3946" t="s">
        <v>2522</v>
      </c>
      <c r="D3946" t="s">
        <v>448</v>
      </c>
      <c r="E3946" t="s">
        <v>34</v>
      </c>
      <c r="F3946" t="s">
        <v>20190</v>
      </c>
      <c r="G3946" t="s">
        <v>20191</v>
      </c>
      <c r="H3946" t="s">
        <v>122</v>
      </c>
      <c r="I3946" s="1">
        <v>24368</v>
      </c>
      <c r="J3946" t="s">
        <v>20192</v>
      </c>
      <c r="K3946" t="s">
        <v>20193</v>
      </c>
      <c r="L3946">
        <v>37069</v>
      </c>
      <c r="M3946" t="s">
        <v>122</v>
      </c>
      <c r="N3946" s="1">
        <v>44899</v>
      </c>
      <c r="O3946" s="1">
        <v>44900</v>
      </c>
      <c r="P3946">
        <v>56</v>
      </c>
      <c r="Q3946">
        <v>3</v>
      </c>
      <c r="R3946" t="s">
        <v>63</v>
      </c>
      <c r="S3946">
        <v>4</v>
      </c>
      <c r="T3946">
        <v>0</v>
      </c>
      <c r="U3946">
        <v>1</v>
      </c>
      <c r="V3946">
        <v>79</v>
      </c>
      <c r="W3946" t="s">
        <v>54</v>
      </c>
      <c r="X3946" t="s">
        <v>20194</v>
      </c>
      <c r="Y3946" t="s">
        <v>6</v>
      </c>
      <c r="Z3946" s="1">
        <v>44866</v>
      </c>
      <c r="AA3946" s="2">
        <v>0.28469907407407408</v>
      </c>
      <c r="AB3946" s="2">
        <v>0.47916666666666669</v>
      </c>
      <c r="AC3946" t="s">
        <v>45</v>
      </c>
      <c r="AD3946" t="s">
        <v>44</v>
      </c>
      <c r="AE3946" t="s">
        <v>45</v>
      </c>
      <c r="AF3946">
        <v>79</v>
      </c>
    </row>
    <row r="3947" spans="1:32">
      <c r="A3947">
        <v>6319</v>
      </c>
      <c r="B3947">
        <v>5419</v>
      </c>
      <c r="C3947" t="s">
        <v>662</v>
      </c>
      <c r="D3947" t="s">
        <v>1368</v>
      </c>
      <c r="E3947" t="s">
        <v>34</v>
      </c>
      <c r="F3947" t="s">
        <v>20195</v>
      </c>
      <c r="G3947" t="s">
        <v>20196</v>
      </c>
      <c r="H3947" t="s">
        <v>309</v>
      </c>
      <c r="I3947" s="1">
        <v>25511</v>
      </c>
      <c r="J3947" t="s">
        <v>20197</v>
      </c>
      <c r="K3947" t="s">
        <v>20198</v>
      </c>
      <c r="L3947">
        <v>86252</v>
      </c>
      <c r="M3947" t="s">
        <v>309</v>
      </c>
      <c r="N3947" s="1">
        <v>44914</v>
      </c>
      <c r="O3947" s="1">
        <v>44915</v>
      </c>
      <c r="P3947">
        <v>83</v>
      </c>
      <c r="Q3947">
        <v>4</v>
      </c>
      <c r="R3947" t="s">
        <v>63</v>
      </c>
      <c r="S3947">
        <v>1</v>
      </c>
      <c r="T3947">
        <v>2</v>
      </c>
      <c r="U3947">
        <v>1</v>
      </c>
      <c r="V3947">
        <v>90</v>
      </c>
      <c r="W3947" t="s">
        <v>54</v>
      </c>
      <c r="X3947" t="s">
        <v>20199</v>
      </c>
      <c r="Y3947" t="s">
        <v>6</v>
      </c>
      <c r="Z3947" s="1">
        <v>44887</v>
      </c>
      <c r="AA3947" s="2">
        <v>0.21159722222222221</v>
      </c>
      <c r="AB3947" s="2">
        <v>1.5046296296296294E-3</v>
      </c>
      <c r="AC3947" t="s">
        <v>45</v>
      </c>
      <c r="AD3947" t="s">
        <v>45</v>
      </c>
      <c r="AE3947" t="s">
        <v>45</v>
      </c>
      <c r="AF3947">
        <v>90</v>
      </c>
    </row>
    <row r="3948" spans="1:32">
      <c r="A3948">
        <v>6320</v>
      </c>
      <c r="B3948">
        <v>5420</v>
      </c>
      <c r="C3948" t="s">
        <v>66</v>
      </c>
      <c r="D3948" t="s">
        <v>508</v>
      </c>
      <c r="E3948" t="s">
        <v>34</v>
      </c>
      <c r="F3948" t="s">
        <v>20200</v>
      </c>
      <c r="G3948" t="s">
        <v>20201</v>
      </c>
      <c r="H3948" t="s">
        <v>171</v>
      </c>
      <c r="I3948" s="1">
        <v>23591</v>
      </c>
      <c r="J3948" t="s">
        <v>20202</v>
      </c>
      <c r="K3948" t="s">
        <v>20203</v>
      </c>
      <c r="L3948">
        <v>9193</v>
      </c>
      <c r="M3948" t="s">
        <v>171</v>
      </c>
      <c r="N3948" s="1">
        <v>44645</v>
      </c>
      <c r="O3948" s="1">
        <v>44649</v>
      </c>
      <c r="P3948">
        <v>58</v>
      </c>
      <c r="Q3948">
        <v>3</v>
      </c>
      <c r="R3948" t="s">
        <v>53</v>
      </c>
      <c r="S3948">
        <v>4</v>
      </c>
      <c r="T3948">
        <v>2</v>
      </c>
      <c r="U3948">
        <v>4</v>
      </c>
      <c r="V3948">
        <v>552</v>
      </c>
      <c r="W3948" t="s">
        <v>41</v>
      </c>
      <c r="X3948" t="s">
        <v>20204</v>
      </c>
      <c r="Y3948" t="s">
        <v>81</v>
      </c>
      <c r="Z3948" s="1">
        <v>44610</v>
      </c>
      <c r="AA3948" s="2">
        <v>0.26513888888888887</v>
      </c>
      <c r="AB3948" s="2">
        <v>0.46619212962962964</v>
      </c>
      <c r="AC3948" t="s">
        <v>44</v>
      </c>
      <c r="AD3948" t="s">
        <v>45</v>
      </c>
      <c r="AE3948" t="s">
        <v>45</v>
      </c>
      <c r="AF3948">
        <v>138</v>
      </c>
    </row>
    <row r="3949" spans="1:32">
      <c r="A3949">
        <v>6321</v>
      </c>
      <c r="B3949">
        <v>5421</v>
      </c>
      <c r="C3949" t="s">
        <v>4512</v>
      </c>
      <c r="D3949" t="s">
        <v>5809</v>
      </c>
      <c r="E3949" t="s">
        <v>34</v>
      </c>
      <c r="F3949" t="s">
        <v>20205</v>
      </c>
      <c r="G3949" t="s">
        <v>20206</v>
      </c>
      <c r="H3949" t="s">
        <v>295</v>
      </c>
      <c r="I3949" s="1">
        <v>35408</v>
      </c>
      <c r="J3949" t="s">
        <v>20207</v>
      </c>
      <c r="K3949" t="s">
        <v>20208</v>
      </c>
      <c r="L3949">
        <v>75040</v>
      </c>
      <c r="M3949" t="s">
        <v>295</v>
      </c>
      <c r="N3949" s="1">
        <v>44821</v>
      </c>
      <c r="O3949" s="1">
        <v>44826</v>
      </c>
      <c r="P3949">
        <v>53</v>
      </c>
      <c r="Q3949">
        <v>3</v>
      </c>
      <c r="R3949" t="s">
        <v>63</v>
      </c>
      <c r="S3949">
        <v>1</v>
      </c>
      <c r="T3949">
        <v>0</v>
      </c>
      <c r="U3949">
        <v>5</v>
      </c>
      <c r="V3949">
        <v>415</v>
      </c>
      <c r="W3949" t="s">
        <v>41</v>
      </c>
      <c r="X3949" t="s">
        <v>20209</v>
      </c>
      <c r="Y3949" t="s">
        <v>65</v>
      </c>
      <c r="Z3949" s="1">
        <v>44784</v>
      </c>
      <c r="AA3949" s="2">
        <v>0.32378472222222221</v>
      </c>
      <c r="AB3949" s="2">
        <v>0.5292824074074074</v>
      </c>
      <c r="AC3949" t="s">
        <v>44</v>
      </c>
      <c r="AD3949" t="s">
        <v>44</v>
      </c>
      <c r="AE3949" t="s">
        <v>44</v>
      </c>
      <c r="AF3949">
        <v>83</v>
      </c>
    </row>
    <row r="3950" spans="1:32">
      <c r="A3950">
        <v>6323</v>
      </c>
      <c r="B3950">
        <v>5423</v>
      </c>
      <c r="C3950" t="s">
        <v>133</v>
      </c>
      <c r="D3950" t="s">
        <v>6169</v>
      </c>
      <c r="E3950" t="s">
        <v>34</v>
      </c>
      <c r="F3950" t="s">
        <v>20210</v>
      </c>
      <c r="G3950" t="s">
        <v>20211</v>
      </c>
      <c r="H3950" t="s">
        <v>129</v>
      </c>
      <c r="I3950" s="1">
        <v>27806</v>
      </c>
      <c r="J3950" t="s">
        <v>20212</v>
      </c>
      <c r="K3950" t="s">
        <v>20213</v>
      </c>
      <c r="L3950">
        <v>84963</v>
      </c>
      <c r="M3950" t="s">
        <v>129</v>
      </c>
      <c r="N3950" s="1">
        <v>44910</v>
      </c>
      <c r="O3950" s="1">
        <v>44914</v>
      </c>
      <c r="P3950">
        <v>45</v>
      </c>
      <c r="Q3950">
        <v>2</v>
      </c>
      <c r="R3950" t="s">
        <v>40</v>
      </c>
      <c r="S3950">
        <v>2</v>
      </c>
      <c r="T3950">
        <v>1</v>
      </c>
      <c r="U3950">
        <v>4</v>
      </c>
      <c r="V3950">
        <v>956</v>
      </c>
      <c r="W3950" t="s">
        <v>41</v>
      </c>
      <c r="X3950" t="s">
        <v>20214</v>
      </c>
      <c r="Y3950" t="s">
        <v>6</v>
      </c>
      <c r="Z3950" s="1">
        <v>44874</v>
      </c>
      <c r="AA3950" s="2">
        <v>0.28625</v>
      </c>
      <c r="AB3950" s="2">
        <v>0.83310185185185182</v>
      </c>
      <c r="AC3950" t="s">
        <v>44</v>
      </c>
      <c r="AD3950" t="s">
        <v>44</v>
      </c>
      <c r="AE3950" t="s">
        <v>44</v>
      </c>
      <c r="AF3950">
        <v>239</v>
      </c>
    </row>
    <row r="3951" spans="1:32">
      <c r="A3951">
        <v>6325</v>
      </c>
      <c r="B3951">
        <v>5425</v>
      </c>
      <c r="C3951" t="s">
        <v>12865</v>
      </c>
      <c r="D3951" t="s">
        <v>57</v>
      </c>
      <c r="E3951" t="s">
        <v>34</v>
      </c>
      <c r="F3951" t="s">
        <v>20215</v>
      </c>
      <c r="G3951" t="s">
        <v>20216</v>
      </c>
      <c r="H3951" t="s">
        <v>457</v>
      </c>
      <c r="I3951" s="1">
        <v>22279</v>
      </c>
      <c r="J3951" t="s">
        <v>20217</v>
      </c>
      <c r="K3951" t="s">
        <v>16885</v>
      </c>
      <c r="L3951">
        <v>93037</v>
      </c>
      <c r="M3951" t="s">
        <v>457</v>
      </c>
      <c r="N3951" s="1">
        <v>44771</v>
      </c>
      <c r="O3951" s="1">
        <v>44775</v>
      </c>
      <c r="P3951">
        <v>84</v>
      </c>
      <c r="Q3951">
        <v>4</v>
      </c>
      <c r="R3951" t="s">
        <v>40</v>
      </c>
      <c r="S3951">
        <v>2</v>
      </c>
      <c r="T3951">
        <v>0</v>
      </c>
      <c r="U3951">
        <v>4</v>
      </c>
      <c r="V3951">
        <v>844</v>
      </c>
      <c r="W3951" t="s">
        <v>54</v>
      </c>
      <c r="X3951" t="s">
        <v>20218</v>
      </c>
      <c r="Y3951" t="s">
        <v>43</v>
      </c>
      <c r="Z3951" s="1">
        <v>44764</v>
      </c>
      <c r="AA3951" s="2">
        <v>0.52662037037037035</v>
      </c>
      <c r="AB3951" s="2">
        <v>0.87407407407407411</v>
      </c>
      <c r="AC3951" t="s">
        <v>45</v>
      </c>
      <c r="AD3951" t="s">
        <v>44</v>
      </c>
      <c r="AE3951" t="s">
        <v>44</v>
      </c>
      <c r="AF3951">
        <v>211</v>
      </c>
    </row>
    <row r="3952" spans="1:32">
      <c r="A3952">
        <v>6327</v>
      </c>
      <c r="B3952">
        <v>5427</v>
      </c>
      <c r="C3952" t="s">
        <v>468</v>
      </c>
      <c r="D3952" t="s">
        <v>12746</v>
      </c>
      <c r="E3952" t="s">
        <v>34</v>
      </c>
      <c r="F3952" t="s">
        <v>20219</v>
      </c>
      <c r="G3952" t="s">
        <v>20220</v>
      </c>
      <c r="H3952" t="s">
        <v>135</v>
      </c>
      <c r="I3952" s="1">
        <v>34339</v>
      </c>
      <c r="J3952" t="s">
        <v>20221</v>
      </c>
      <c r="K3952" t="s">
        <v>20222</v>
      </c>
      <c r="L3952">
        <v>39257</v>
      </c>
      <c r="M3952" t="s">
        <v>135</v>
      </c>
      <c r="N3952" s="1">
        <v>44822</v>
      </c>
      <c r="O3952" s="1">
        <v>44824</v>
      </c>
      <c r="P3952">
        <v>60</v>
      </c>
      <c r="Q3952">
        <v>3</v>
      </c>
      <c r="R3952" t="s">
        <v>40</v>
      </c>
      <c r="S3952">
        <v>3</v>
      </c>
      <c r="T3952">
        <v>0</v>
      </c>
      <c r="U3952">
        <v>2</v>
      </c>
      <c r="V3952">
        <v>464</v>
      </c>
      <c r="W3952" t="s">
        <v>54</v>
      </c>
      <c r="X3952" t="s">
        <v>20223</v>
      </c>
      <c r="Y3952" t="s">
        <v>43</v>
      </c>
      <c r="Z3952" s="1">
        <v>44800</v>
      </c>
      <c r="AA3952" s="2">
        <v>0.67083333333333339</v>
      </c>
      <c r="AB3952" s="2">
        <v>0.9396064814814814</v>
      </c>
      <c r="AC3952" t="s">
        <v>45</v>
      </c>
      <c r="AD3952" t="s">
        <v>45</v>
      </c>
      <c r="AE3952" t="s">
        <v>44</v>
      </c>
      <c r="AF3952">
        <v>232</v>
      </c>
    </row>
    <row r="3953" spans="1:32">
      <c r="A3953">
        <v>6329</v>
      </c>
      <c r="B3953">
        <v>5429</v>
      </c>
      <c r="C3953" t="s">
        <v>1870</v>
      </c>
      <c r="D3953" t="s">
        <v>6512</v>
      </c>
      <c r="E3953" t="s">
        <v>48</v>
      </c>
      <c r="F3953" t="s">
        <v>20224</v>
      </c>
      <c r="G3953" t="s">
        <v>20225</v>
      </c>
      <c r="H3953" t="s">
        <v>1301</v>
      </c>
      <c r="I3953" s="1">
        <v>28084</v>
      </c>
      <c r="J3953" t="s">
        <v>20226</v>
      </c>
      <c r="K3953" t="s">
        <v>20227</v>
      </c>
      <c r="L3953">
        <v>86807</v>
      </c>
      <c r="M3953" t="s">
        <v>1301</v>
      </c>
      <c r="N3953" s="1">
        <v>44908</v>
      </c>
      <c r="O3953" s="1">
        <v>44909</v>
      </c>
      <c r="P3953">
        <v>47</v>
      </c>
      <c r="Q3953">
        <v>2</v>
      </c>
      <c r="R3953" t="s">
        <v>63</v>
      </c>
      <c r="S3953">
        <v>2</v>
      </c>
      <c r="T3953">
        <v>0</v>
      </c>
      <c r="U3953">
        <v>1</v>
      </c>
      <c r="V3953">
        <v>87</v>
      </c>
      <c r="W3953" t="s">
        <v>54</v>
      </c>
      <c r="X3953" t="s">
        <v>20228</v>
      </c>
      <c r="Y3953" t="s">
        <v>6</v>
      </c>
      <c r="Z3953" s="1">
        <v>44869</v>
      </c>
      <c r="AA3953" s="2">
        <v>1.1284722222222222E-2</v>
      </c>
      <c r="AB3953" s="2">
        <v>0.86310185185185195</v>
      </c>
      <c r="AC3953" t="s">
        <v>44</v>
      </c>
      <c r="AD3953" t="s">
        <v>45</v>
      </c>
      <c r="AE3953" t="s">
        <v>44</v>
      </c>
      <c r="AF3953">
        <v>87</v>
      </c>
    </row>
    <row r="3954" spans="1:32">
      <c r="A3954">
        <v>6330</v>
      </c>
      <c r="B3954">
        <v>5430</v>
      </c>
      <c r="C3954" t="s">
        <v>20229</v>
      </c>
      <c r="D3954" t="s">
        <v>140</v>
      </c>
      <c r="E3954" t="s">
        <v>34</v>
      </c>
      <c r="F3954" t="s">
        <v>20230</v>
      </c>
      <c r="G3954" t="s">
        <v>20231</v>
      </c>
      <c r="H3954" t="s">
        <v>941</v>
      </c>
      <c r="I3954" s="1">
        <v>26142</v>
      </c>
      <c r="J3954" t="s">
        <v>20232</v>
      </c>
      <c r="K3954" t="s">
        <v>20233</v>
      </c>
      <c r="L3954">
        <v>93591</v>
      </c>
      <c r="M3954" t="s">
        <v>941</v>
      </c>
      <c r="N3954" s="1">
        <v>44680</v>
      </c>
      <c r="O3954" s="1">
        <v>44681</v>
      </c>
      <c r="P3954">
        <v>30</v>
      </c>
      <c r="Q3954">
        <v>2</v>
      </c>
      <c r="R3954" t="s">
        <v>40</v>
      </c>
      <c r="S3954">
        <v>4</v>
      </c>
      <c r="T3954">
        <v>0</v>
      </c>
      <c r="U3954">
        <v>1</v>
      </c>
      <c r="V3954">
        <v>208</v>
      </c>
      <c r="W3954" t="s">
        <v>41</v>
      </c>
      <c r="X3954" t="s">
        <v>20234</v>
      </c>
      <c r="Y3954" t="s">
        <v>65</v>
      </c>
      <c r="Z3954" s="1">
        <v>44664</v>
      </c>
      <c r="AA3954" s="2">
        <v>0.70115740740740751</v>
      </c>
      <c r="AB3954" s="2">
        <v>0.54363425925925923</v>
      </c>
      <c r="AC3954" t="s">
        <v>44</v>
      </c>
      <c r="AD3954" t="s">
        <v>44</v>
      </c>
      <c r="AE3954" t="s">
        <v>45</v>
      </c>
      <c r="AF3954">
        <v>208</v>
      </c>
    </row>
    <row r="3955" spans="1:32">
      <c r="A3955">
        <v>6331</v>
      </c>
      <c r="B3955">
        <v>5431</v>
      </c>
      <c r="C3955" t="s">
        <v>1555</v>
      </c>
      <c r="D3955" t="s">
        <v>99</v>
      </c>
      <c r="E3955" t="s">
        <v>34</v>
      </c>
      <c r="F3955" t="s">
        <v>20235</v>
      </c>
      <c r="G3955" t="s">
        <v>20236</v>
      </c>
      <c r="H3955" t="s">
        <v>280</v>
      </c>
      <c r="I3955" s="1">
        <v>36232</v>
      </c>
      <c r="J3955" t="s">
        <v>20237</v>
      </c>
      <c r="K3955" t="s">
        <v>20238</v>
      </c>
      <c r="L3955">
        <v>31181</v>
      </c>
      <c r="M3955" t="s">
        <v>280</v>
      </c>
      <c r="N3955" s="1">
        <v>44901</v>
      </c>
      <c r="O3955" s="1">
        <v>44905</v>
      </c>
      <c r="P3955">
        <v>6</v>
      </c>
      <c r="Q3955">
        <v>1</v>
      </c>
      <c r="R3955" t="s">
        <v>40</v>
      </c>
      <c r="S3955">
        <v>2</v>
      </c>
      <c r="T3955">
        <v>1</v>
      </c>
      <c r="U3955">
        <v>4</v>
      </c>
      <c r="V3955">
        <v>896</v>
      </c>
      <c r="W3955" t="s">
        <v>41</v>
      </c>
      <c r="X3955" t="s">
        <v>20239</v>
      </c>
      <c r="Y3955" t="s">
        <v>65</v>
      </c>
      <c r="Z3955" s="1">
        <v>44890</v>
      </c>
      <c r="AA3955" s="2">
        <v>0.78318287037037038</v>
      </c>
      <c r="AB3955" s="2">
        <v>0.98387731481481477</v>
      </c>
      <c r="AC3955" t="s">
        <v>45</v>
      </c>
      <c r="AD3955" t="s">
        <v>45</v>
      </c>
      <c r="AE3955" t="s">
        <v>45</v>
      </c>
      <c r="AF3955">
        <v>224</v>
      </c>
    </row>
    <row r="3956" spans="1:32">
      <c r="A3956">
        <v>6333</v>
      </c>
      <c r="B3956">
        <v>5433</v>
      </c>
      <c r="C3956" t="s">
        <v>3205</v>
      </c>
      <c r="D3956" t="s">
        <v>3477</v>
      </c>
      <c r="E3956" t="s">
        <v>48</v>
      </c>
      <c r="F3956" t="s">
        <v>20240</v>
      </c>
      <c r="G3956" t="s">
        <v>20241</v>
      </c>
      <c r="H3956" t="s">
        <v>50</v>
      </c>
      <c r="I3956" s="1">
        <v>27262</v>
      </c>
      <c r="J3956" t="s">
        <v>20242</v>
      </c>
      <c r="K3956" t="s">
        <v>20243</v>
      </c>
      <c r="L3956">
        <v>25210</v>
      </c>
      <c r="M3956" t="s">
        <v>50</v>
      </c>
      <c r="N3956" s="1">
        <v>44881</v>
      </c>
      <c r="O3956" s="1">
        <v>44885</v>
      </c>
      <c r="P3956">
        <v>43</v>
      </c>
      <c r="Q3956">
        <v>2</v>
      </c>
      <c r="R3956" t="s">
        <v>53</v>
      </c>
      <c r="S3956">
        <v>4</v>
      </c>
      <c r="T3956">
        <v>2</v>
      </c>
      <c r="U3956">
        <v>4</v>
      </c>
      <c r="V3956">
        <v>536</v>
      </c>
      <c r="W3956" t="s">
        <v>41</v>
      </c>
      <c r="X3956" t="s">
        <v>20244</v>
      </c>
      <c r="Y3956" t="s">
        <v>65</v>
      </c>
      <c r="Z3956" s="1">
        <v>44851</v>
      </c>
      <c r="AA3956" s="2">
        <v>5.303240740740741E-2</v>
      </c>
      <c r="AB3956" s="2">
        <v>0.12931712962962963</v>
      </c>
      <c r="AC3956" t="s">
        <v>44</v>
      </c>
      <c r="AD3956" t="s">
        <v>44</v>
      </c>
      <c r="AE3956" t="s">
        <v>45</v>
      </c>
      <c r="AF3956">
        <v>134</v>
      </c>
    </row>
    <row r="3957" spans="1:32">
      <c r="A3957">
        <v>6334</v>
      </c>
      <c r="B3957">
        <v>5434</v>
      </c>
      <c r="C3957" t="s">
        <v>18308</v>
      </c>
      <c r="D3957" t="s">
        <v>126</v>
      </c>
      <c r="E3957" t="s">
        <v>34</v>
      </c>
      <c r="F3957" t="s">
        <v>20245</v>
      </c>
      <c r="G3957" t="s">
        <v>20246</v>
      </c>
      <c r="H3957" t="s">
        <v>330</v>
      </c>
      <c r="I3957" s="1">
        <v>31473</v>
      </c>
      <c r="J3957" t="s">
        <v>20247</v>
      </c>
      <c r="K3957" t="s">
        <v>20248</v>
      </c>
      <c r="L3957">
        <v>79866</v>
      </c>
      <c r="M3957" t="s">
        <v>330</v>
      </c>
      <c r="N3957" s="1">
        <v>44655</v>
      </c>
      <c r="O3957" s="1">
        <v>44660</v>
      </c>
      <c r="P3957">
        <v>89</v>
      </c>
      <c r="Q3957">
        <v>4</v>
      </c>
      <c r="R3957" t="s">
        <v>63</v>
      </c>
      <c r="S3957">
        <v>3</v>
      </c>
      <c r="T3957">
        <v>1</v>
      </c>
      <c r="U3957">
        <v>5</v>
      </c>
      <c r="V3957">
        <v>310</v>
      </c>
      <c r="W3957" t="s">
        <v>54</v>
      </c>
      <c r="X3957" t="s">
        <v>20249</v>
      </c>
      <c r="Y3957" t="s">
        <v>6</v>
      </c>
      <c r="Z3957" s="1">
        <v>44620</v>
      </c>
      <c r="AA3957" s="2">
        <v>0.24103009259259259</v>
      </c>
      <c r="AB3957" s="2">
        <v>0.55417824074074074</v>
      </c>
      <c r="AC3957" t="s">
        <v>45</v>
      </c>
      <c r="AD3957" t="s">
        <v>44</v>
      </c>
      <c r="AE3957" t="s">
        <v>45</v>
      </c>
      <c r="AF3957">
        <v>62</v>
      </c>
    </row>
    <row r="3958" spans="1:32">
      <c r="A3958">
        <v>6336</v>
      </c>
      <c r="B3958">
        <v>5436</v>
      </c>
      <c r="C3958" t="s">
        <v>256</v>
      </c>
      <c r="D3958" t="s">
        <v>4473</v>
      </c>
      <c r="E3958" t="s">
        <v>48</v>
      </c>
      <c r="F3958" t="s">
        <v>20250</v>
      </c>
      <c r="G3958">
        <v>2468013448</v>
      </c>
      <c r="H3958" t="s">
        <v>423</v>
      </c>
      <c r="I3958" s="1">
        <v>24837</v>
      </c>
      <c r="J3958" t="s">
        <v>20251</v>
      </c>
      <c r="K3958" t="s">
        <v>20252</v>
      </c>
      <c r="L3958">
        <v>75848</v>
      </c>
      <c r="M3958" t="s">
        <v>423</v>
      </c>
      <c r="N3958" s="1">
        <v>44916</v>
      </c>
      <c r="O3958" s="1">
        <v>44917</v>
      </c>
      <c r="P3958">
        <v>3</v>
      </c>
      <c r="Q3958">
        <v>1</v>
      </c>
      <c r="R3958" t="s">
        <v>40</v>
      </c>
      <c r="S3958">
        <v>1</v>
      </c>
      <c r="T3958">
        <v>0</v>
      </c>
      <c r="U3958">
        <v>1</v>
      </c>
      <c r="V3958">
        <v>226</v>
      </c>
      <c r="W3958" t="s">
        <v>41</v>
      </c>
      <c r="X3958" t="s">
        <v>20253</v>
      </c>
      <c r="Y3958" t="s">
        <v>81</v>
      </c>
      <c r="Z3958" s="1">
        <v>44888</v>
      </c>
      <c r="AA3958" s="2">
        <v>3.8078703703703707E-3</v>
      </c>
      <c r="AB3958" s="2">
        <v>0.95149305555555552</v>
      </c>
      <c r="AC3958" t="s">
        <v>44</v>
      </c>
      <c r="AD3958" t="s">
        <v>44</v>
      </c>
      <c r="AE3958" t="s">
        <v>45</v>
      </c>
      <c r="AF3958">
        <v>226</v>
      </c>
    </row>
    <row r="3959" spans="1:32">
      <c r="A3959">
        <v>6337</v>
      </c>
      <c r="B3959">
        <v>5437</v>
      </c>
      <c r="C3959" t="s">
        <v>1796</v>
      </c>
      <c r="D3959" t="s">
        <v>57</v>
      </c>
      <c r="E3959" t="s">
        <v>48</v>
      </c>
      <c r="F3959" t="s">
        <v>20254</v>
      </c>
      <c r="G3959" t="s">
        <v>20255</v>
      </c>
      <c r="H3959" t="s">
        <v>725</v>
      </c>
      <c r="I3959" s="1">
        <v>18623</v>
      </c>
      <c r="J3959" t="s">
        <v>20256</v>
      </c>
      <c r="K3959" t="s">
        <v>20257</v>
      </c>
      <c r="L3959">
        <v>90081</v>
      </c>
      <c r="M3959" t="s">
        <v>725</v>
      </c>
      <c r="N3959" s="1">
        <v>44800</v>
      </c>
      <c r="O3959" s="1">
        <v>44801</v>
      </c>
      <c r="P3959">
        <v>51</v>
      </c>
      <c r="Q3959">
        <v>3</v>
      </c>
      <c r="R3959" t="s">
        <v>40</v>
      </c>
      <c r="S3959">
        <v>4</v>
      </c>
      <c r="T3959">
        <v>2</v>
      </c>
      <c r="U3959">
        <v>1</v>
      </c>
      <c r="V3959">
        <v>220</v>
      </c>
      <c r="W3959" t="s">
        <v>41</v>
      </c>
      <c r="X3959" t="s">
        <v>20258</v>
      </c>
      <c r="Y3959" t="s">
        <v>6</v>
      </c>
      <c r="Z3959" s="1">
        <v>44787</v>
      </c>
      <c r="AA3959" s="2">
        <v>0.71670138888888879</v>
      </c>
      <c r="AB3959" s="2">
        <v>0.75756944444444452</v>
      </c>
      <c r="AC3959" t="s">
        <v>44</v>
      </c>
      <c r="AD3959" t="s">
        <v>44</v>
      </c>
      <c r="AE3959" t="s">
        <v>44</v>
      </c>
      <c r="AF3959">
        <v>220</v>
      </c>
    </row>
    <row r="3960" spans="1:32">
      <c r="A3960">
        <v>6338</v>
      </c>
      <c r="B3960">
        <v>5438</v>
      </c>
      <c r="C3960" t="s">
        <v>4218</v>
      </c>
      <c r="D3960" t="s">
        <v>184</v>
      </c>
      <c r="E3960" t="s">
        <v>48</v>
      </c>
      <c r="F3960" t="s">
        <v>20259</v>
      </c>
      <c r="G3960" t="s">
        <v>20260</v>
      </c>
      <c r="H3960" t="s">
        <v>37</v>
      </c>
      <c r="I3960" s="1">
        <v>18335</v>
      </c>
      <c r="J3960" t="s">
        <v>20261</v>
      </c>
      <c r="K3960" t="s">
        <v>20262</v>
      </c>
      <c r="L3960">
        <v>77561</v>
      </c>
      <c r="M3960" t="s">
        <v>37</v>
      </c>
      <c r="N3960" s="1">
        <v>44614</v>
      </c>
      <c r="O3960" s="1">
        <v>44618</v>
      </c>
      <c r="P3960">
        <v>68</v>
      </c>
      <c r="Q3960">
        <v>3</v>
      </c>
      <c r="R3960" t="s">
        <v>63</v>
      </c>
      <c r="S3960">
        <v>3</v>
      </c>
      <c r="T3960">
        <v>1</v>
      </c>
      <c r="U3960">
        <v>4</v>
      </c>
      <c r="V3960">
        <v>312</v>
      </c>
      <c r="W3960" t="s">
        <v>41</v>
      </c>
      <c r="X3960" t="s">
        <v>20263</v>
      </c>
      <c r="Y3960" t="s">
        <v>65</v>
      </c>
      <c r="Z3960" s="1">
        <v>44578</v>
      </c>
      <c r="AA3960" s="2">
        <v>0.85440972222222233</v>
      </c>
      <c r="AB3960" s="2">
        <v>0.81504629629629621</v>
      </c>
      <c r="AC3960" t="s">
        <v>45</v>
      </c>
      <c r="AD3960" t="s">
        <v>45</v>
      </c>
      <c r="AE3960" t="s">
        <v>45</v>
      </c>
      <c r="AF3960">
        <v>78</v>
      </c>
    </row>
    <row r="3961" spans="1:32">
      <c r="A3961">
        <v>6341</v>
      </c>
      <c r="B3961">
        <v>5441</v>
      </c>
      <c r="C3961" t="s">
        <v>1681</v>
      </c>
      <c r="D3961" t="s">
        <v>2511</v>
      </c>
      <c r="E3961" t="s">
        <v>34</v>
      </c>
      <c r="F3961" t="s">
        <v>20264</v>
      </c>
      <c r="G3961" t="s">
        <v>20265</v>
      </c>
      <c r="H3961" t="s">
        <v>309</v>
      </c>
      <c r="I3961" s="1">
        <v>19850</v>
      </c>
      <c r="J3961" t="s">
        <v>20266</v>
      </c>
      <c r="K3961" t="s">
        <v>20267</v>
      </c>
      <c r="L3961">
        <v>7300</v>
      </c>
      <c r="M3961" t="s">
        <v>309</v>
      </c>
      <c r="N3961" s="1">
        <v>44699</v>
      </c>
      <c r="O3961" s="1">
        <v>44701</v>
      </c>
      <c r="P3961">
        <v>34</v>
      </c>
      <c r="Q3961">
        <v>2</v>
      </c>
      <c r="R3961" t="s">
        <v>53</v>
      </c>
      <c r="S3961">
        <v>1</v>
      </c>
      <c r="T3961">
        <v>2</v>
      </c>
      <c r="U3961">
        <v>2</v>
      </c>
      <c r="V3961">
        <v>296</v>
      </c>
      <c r="W3961" t="s">
        <v>54</v>
      </c>
      <c r="X3961" t="s">
        <v>20268</v>
      </c>
      <c r="Y3961" t="s">
        <v>6</v>
      </c>
      <c r="Z3961" s="1">
        <v>44665</v>
      </c>
      <c r="AA3961" s="2">
        <v>0.28750000000000003</v>
      </c>
      <c r="AB3961" s="2">
        <v>0.97371527777777767</v>
      </c>
      <c r="AC3961" t="s">
        <v>44</v>
      </c>
      <c r="AD3961" t="s">
        <v>44</v>
      </c>
      <c r="AE3961" t="s">
        <v>44</v>
      </c>
      <c r="AF3961">
        <v>148</v>
      </c>
    </row>
    <row r="3962" spans="1:32">
      <c r="A3962">
        <v>6343</v>
      </c>
      <c r="B3962">
        <v>5443</v>
      </c>
      <c r="C3962" t="s">
        <v>139</v>
      </c>
      <c r="D3962" t="s">
        <v>140</v>
      </c>
      <c r="E3962" t="s">
        <v>34</v>
      </c>
      <c r="F3962" t="s">
        <v>20269</v>
      </c>
      <c r="G3962" t="s">
        <v>20270</v>
      </c>
      <c r="H3962" t="s">
        <v>1442</v>
      </c>
      <c r="I3962" s="1">
        <v>35474</v>
      </c>
      <c r="J3962" t="s">
        <v>20271</v>
      </c>
      <c r="K3962" t="s">
        <v>20272</v>
      </c>
      <c r="L3962">
        <v>75846</v>
      </c>
      <c r="M3962" t="s">
        <v>1442</v>
      </c>
      <c r="N3962" s="1">
        <v>44866</v>
      </c>
      <c r="O3962" s="1">
        <v>44868</v>
      </c>
      <c r="P3962">
        <v>1</v>
      </c>
      <c r="Q3962">
        <v>1</v>
      </c>
      <c r="R3962" t="s">
        <v>53</v>
      </c>
      <c r="S3962">
        <v>4</v>
      </c>
      <c r="T3962">
        <v>0</v>
      </c>
      <c r="U3962">
        <v>2</v>
      </c>
      <c r="V3962">
        <v>296</v>
      </c>
      <c r="W3962" t="s">
        <v>54</v>
      </c>
      <c r="X3962" t="s">
        <v>20273</v>
      </c>
      <c r="Y3962" t="s">
        <v>6</v>
      </c>
      <c r="Z3962" s="1">
        <v>44861</v>
      </c>
      <c r="AA3962" s="2">
        <v>0.45549768518518513</v>
      </c>
      <c r="AB3962" s="2">
        <v>0.81664351851851846</v>
      </c>
      <c r="AC3962" t="s">
        <v>45</v>
      </c>
      <c r="AD3962" t="s">
        <v>45</v>
      </c>
      <c r="AE3962" t="s">
        <v>44</v>
      </c>
      <c r="AF3962">
        <v>148</v>
      </c>
    </row>
    <row r="3963" spans="1:32">
      <c r="A3963">
        <v>6344</v>
      </c>
      <c r="B3963">
        <v>5444</v>
      </c>
      <c r="C3963" t="s">
        <v>1322</v>
      </c>
      <c r="D3963" t="s">
        <v>4513</v>
      </c>
      <c r="E3963" t="s">
        <v>48</v>
      </c>
      <c r="F3963" t="s">
        <v>20274</v>
      </c>
      <c r="G3963" t="s">
        <v>20275</v>
      </c>
      <c r="H3963" t="s">
        <v>418</v>
      </c>
      <c r="I3963" s="1">
        <v>24951</v>
      </c>
      <c r="J3963" t="s">
        <v>20276</v>
      </c>
      <c r="K3963" t="s">
        <v>20277</v>
      </c>
      <c r="L3963">
        <v>42763</v>
      </c>
      <c r="M3963" t="s">
        <v>418</v>
      </c>
      <c r="N3963" s="1">
        <v>44839</v>
      </c>
      <c r="O3963" s="1">
        <v>44844</v>
      </c>
      <c r="P3963">
        <v>91</v>
      </c>
      <c r="Q3963">
        <v>4</v>
      </c>
      <c r="R3963" t="s">
        <v>53</v>
      </c>
      <c r="S3963">
        <v>3</v>
      </c>
      <c r="T3963">
        <v>2</v>
      </c>
      <c r="U3963">
        <v>5</v>
      </c>
      <c r="V3963">
        <v>710</v>
      </c>
      <c r="W3963" t="s">
        <v>41</v>
      </c>
      <c r="X3963" t="s">
        <v>20278</v>
      </c>
      <c r="Y3963" t="s">
        <v>43</v>
      </c>
      <c r="Z3963" s="1">
        <v>44816</v>
      </c>
      <c r="AA3963" s="2">
        <v>0.34812500000000002</v>
      </c>
      <c r="AB3963" s="2">
        <v>0.75543981481481481</v>
      </c>
      <c r="AC3963" t="s">
        <v>45</v>
      </c>
      <c r="AD3963" t="s">
        <v>44</v>
      </c>
      <c r="AE3963" t="s">
        <v>45</v>
      </c>
      <c r="AF3963">
        <v>142</v>
      </c>
    </row>
    <row r="3964" spans="1:32">
      <c r="A3964">
        <v>6348</v>
      </c>
      <c r="B3964">
        <v>5448</v>
      </c>
      <c r="C3964" t="s">
        <v>3569</v>
      </c>
      <c r="D3964" t="s">
        <v>716</v>
      </c>
      <c r="E3964" t="s">
        <v>34</v>
      </c>
      <c r="F3964" t="s">
        <v>20279</v>
      </c>
      <c r="G3964" t="s">
        <v>20280</v>
      </c>
      <c r="H3964" t="s">
        <v>77</v>
      </c>
      <c r="I3964" s="1">
        <v>26187</v>
      </c>
      <c r="J3964" t="s">
        <v>20281</v>
      </c>
      <c r="K3964" t="s">
        <v>20282</v>
      </c>
      <c r="L3964">
        <v>18858</v>
      </c>
      <c r="M3964" t="s">
        <v>77</v>
      </c>
      <c r="N3964" s="1">
        <v>44846</v>
      </c>
      <c r="O3964" s="1">
        <v>44850</v>
      </c>
      <c r="P3964">
        <v>78</v>
      </c>
      <c r="Q3964">
        <v>4</v>
      </c>
      <c r="R3964" t="s">
        <v>40</v>
      </c>
      <c r="S3964">
        <v>1</v>
      </c>
      <c r="T3964">
        <v>1</v>
      </c>
      <c r="U3964">
        <v>4</v>
      </c>
      <c r="V3964">
        <v>968</v>
      </c>
      <c r="W3964" t="s">
        <v>41</v>
      </c>
      <c r="X3964" t="s">
        <v>20283</v>
      </c>
      <c r="Y3964" t="s">
        <v>43</v>
      </c>
      <c r="Z3964" s="1">
        <v>44836</v>
      </c>
      <c r="AA3964" s="2">
        <v>0.68975694444444446</v>
      </c>
      <c r="AB3964" s="2">
        <v>0.84606481481481488</v>
      </c>
      <c r="AC3964" t="s">
        <v>45</v>
      </c>
      <c r="AD3964" t="s">
        <v>45</v>
      </c>
      <c r="AE3964" t="s">
        <v>44</v>
      </c>
      <c r="AF3964">
        <v>242</v>
      </c>
    </row>
    <row r="3965" spans="1:32">
      <c r="A3965">
        <v>6353</v>
      </c>
      <c r="B3965">
        <v>5453</v>
      </c>
      <c r="C3965" t="s">
        <v>2144</v>
      </c>
      <c r="D3965" t="s">
        <v>2712</v>
      </c>
      <c r="E3965" t="s">
        <v>48</v>
      </c>
      <c r="F3965" t="s">
        <v>20284</v>
      </c>
      <c r="G3965" t="s">
        <v>20285</v>
      </c>
      <c r="H3965" t="s">
        <v>272</v>
      </c>
      <c r="I3965" s="1">
        <v>24923</v>
      </c>
      <c r="J3965" t="s">
        <v>20286</v>
      </c>
      <c r="K3965" t="s">
        <v>20287</v>
      </c>
      <c r="L3965">
        <v>57535</v>
      </c>
      <c r="M3965" t="s">
        <v>272</v>
      </c>
      <c r="N3965" s="1">
        <v>44851</v>
      </c>
      <c r="O3965" s="1">
        <v>44856</v>
      </c>
      <c r="P3965">
        <v>46</v>
      </c>
      <c r="Q3965">
        <v>2</v>
      </c>
      <c r="R3965" t="s">
        <v>53</v>
      </c>
      <c r="S3965">
        <v>2</v>
      </c>
      <c r="T3965">
        <v>0</v>
      </c>
      <c r="U3965">
        <v>5</v>
      </c>
      <c r="V3965">
        <v>675</v>
      </c>
      <c r="W3965" t="s">
        <v>41</v>
      </c>
      <c r="X3965" t="s">
        <v>20288</v>
      </c>
      <c r="Y3965" t="s">
        <v>43</v>
      </c>
      <c r="Z3965" s="1">
        <v>44834</v>
      </c>
      <c r="AA3965" s="2">
        <v>0.42575231481481479</v>
      </c>
      <c r="AB3965" s="2">
        <v>0.96032407407407405</v>
      </c>
      <c r="AC3965" t="s">
        <v>44</v>
      </c>
      <c r="AD3965" t="s">
        <v>45</v>
      </c>
      <c r="AE3965" t="s">
        <v>45</v>
      </c>
      <c r="AF3965">
        <v>135</v>
      </c>
    </row>
    <row r="3966" spans="1:32">
      <c r="A3966">
        <v>6358</v>
      </c>
      <c r="B3966">
        <v>5458</v>
      </c>
      <c r="C3966" t="s">
        <v>66</v>
      </c>
      <c r="D3966" t="s">
        <v>20049</v>
      </c>
      <c r="E3966" t="s">
        <v>34</v>
      </c>
      <c r="F3966" t="s">
        <v>20289</v>
      </c>
      <c r="G3966">
        <v>5634730845</v>
      </c>
      <c r="H3966" t="s">
        <v>272</v>
      </c>
      <c r="I3966" s="1">
        <v>24052</v>
      </c>
      <c r="J3966" t="s">
        <v>20290</v>
      </c>
      <c r="K3966" t="s">
        <v>20291</v>
      </c>
      <c r="L3966">
        <v>31943</v>
      </c>
      <c r="M3966" t="s">
        <v>272</v>
      </c>
      <c r="N3966" s="1">
        <v>44620</v>
      </c>
      <c r="O3966" s="1">
        <v>44623</v>
      </c>
      <c r="P3966">
        <v>21</v>
      </c>
      <c r="Q3966">
        <v>1</v>
      </c>
      <c r="R3966" t="s">
        <v>40</v>
      </c>
      <c r="S3966">
        <v>3</v>
      </c>
      <c r="T3966">
        <v>0</v>
      </c>
      <c r="U3966">
        <v>3</v>
      </c>
      <c r="V3966">
        <v>732</v>
      </c>
      <c r="W3966" t="s">
        <v>41</v>
      </c>
      <c r="X3966" t="s">
        <v>20292</v>
      </c>
      <c r="Y3966" t="s">
        <v>43</v>
      </c>
      <c r="Z3966" s="1">
        <v>44585</v>
      </c>
      <c r="AA3966" s="2">
        <v>0.10046296296296296</v>
      </c>
      <c r="AB3966" s="2">
        <v>0.52690972222222221</v>
      </c>
      <c r="AC3966" t="s">
        <v>44</v>
      </c>
      <c r="AD3966" t="s">
        <v>44</v>
      </c>
      <c r="AE3966" t="s">
        <v>45</v>
      </c>
      <c r="AF3966">
        <v>244</v>
      </c>
    </row>
    <row r="3967" spans="1:32">
      <c r="A3967">
        <v>6359</v>
      </c>
      <c r="B3967">
        <v>5459</v>
      </c>
      <c r="C3967" t="s">
        <v>590</v>
      </c>
      <c r="D3967" t="s">
        <v>829</v>
      </c>
      <c r="E3967" t="s">
        <v>48</v>
      </c>
      <c r="F3967" t="s">
        <v>20293</v>
      </c>
      <c r="G3967" t="s">
        <v>20294</v>
      </c>
      <c r="H3967" t="s">
        <v>50</v>
      </c>
      <c r="I3967" s="1">
        <v>38251</v>
      </c>
      <c r="J3967" t="s">
        <v>20295</v>
      </c>
      <c r="K3967" t="s">
        <v>20296</v>
      </c>
      <c r="L3967">
        <v>71449</v>
      </c>
      <c r="M3967" t="s">
        <v>50</v>
      </c>
      <c r="N3967" s="1">
        <v>44943</v>
      </c>
      <c r="O3967" s="1">
        <v>44947</v>
      </c>
      <c r="P3967">
        <v>2</v>
      </c>
      <c r="Q3967">
        <v>1</v>
      </c>
      <c r="R3967" t="s">
        <v>63</v>
      </c>
      <c r="S3967">
        <v>1</v>
      </c>
      <c r="T3967">
        <v>2</v>
      </c>
      <c r="U3967">
        <v>4</v>
      </c>
      <c r="V3967">
        <v>308</v>
      </c>
      <c r="W3967" t="s">
        <v>41</v>
      </c>
      <c r="X3967" t="s">
        <v>20297</v>
      </c>
      <c r="Y3967" t="s">
        <v>65</v>
      </c>
      <c r="Z3967" s="1">
        <v>44921</v>
      </c>
      <c r="AA3967" s="2">
        <v>0.97153935185185192</v>
      </c>
      <c r="AB3967" s="2">
        <v>0.29671296296296296</v>
      </c>
      <c r="AC3967" t="s">
        <v>45</v>
      </c>
      <c r="AD3967" t="s">
        <v>44</v>
      </c>
      <c r="AE3967" t="s">
        <v>45</v>
      </c>
      <c r="AF3967">
        <v>77</v>
      </c>
    </row>
    <row r="3968" spans="1:32">
      <c r="A3968">
        <v>6362</v>
      </c>
      <c r="B3968">
        <v>5462</v>
      </c>
      <c r="C3968" t="s">
        <v>501</v>
      </c>
      <c r="D3968" t="s">
        <v>8408</v>
      </c>
      <c r="E3968" t="s">
        <v>48</v>
      </c>
      <c r="F3968" t="s">
        <v>20298</v>
      </c>
      <c r="G3968">
        <v>6938097509</v>
      </c>
      <c r="H3968" t="s">
        <v>201</v>
      </c>
      <c r="I3968" s="1">
        <v>22467</v>
      </c>
      <c r="J3968" t="s">
        <v>20299</v>
      </c>
      <c r="K3968" t="s">
        <v>20300</v>
      </c>
      <c r="L3968">
        <v>85712</v>
      </c>
      <c r="M3968" t="s">
        <v>201</v>
      </c>
      <c r="N3968" s="1">
        <v>44867</v>
      </c>
      <c r="O3968" s="1">
        <v>44869</v>
      </c>
      <c r="P3968">
        <v>96</v>
      </c>
      <c r="Q3968">
        <v>4</v>
      </c>
      <c r="R3968" t="s">
        <v>40</v>
      </c>
      <c r="S3968">
        <v>3</v>
      </c>
      <c r="T3968">
        <v>0</v>
      </c>
      <c r="U3968">
        <v>2</v>
      </c>
      <c r="V3968">
        <v>434</v>
      </c>
      <c r="W3968" t="s">
        <v>54</v>
      </c>
      <c r="X3968" t="s">
        <v>20301</v>
      </c>
      <c r="Y3968" t="s">
        <v>6</v>
      </c>
      <c r="Z3968" s="1">
        <v>44862</v>
      </c>
      <c r="AA3968" s="2">
        <v>0.25673611111111111</v>
      </c>
      <c r="AB3968" s="2">
        <v>0.95152777777777775</v>
      </c>
      <c r="AC3968" t="s">
        <v>45</v>
      </c>
      <c r="AD3968" t="s">
        <v>44</v>
      </c>
      <c r="AE3968" t="s">
        <v>44</v>
      </c>
      <c r="AF3968">
        <v>217</v>
      </c>
    </row>
    <row r="3969" spans="1:32">
      <c r="A3969">
        <v>6364</v>
      </c>
      <c r="B3969">
        <v>5464</v>
      </c>
      <c r="C3969" t="s">
        <v>6390</v>
      </c>
      <c r="D3969" t="s">
        <v>841</v>
      </c>
      <c r="E3969" t="s">
        <v>34</v>
      </c>
      <c r="F3969" t="s">
        <v>20302</v>
      </c>
      <c r="G3969" t="s">
        <v>20303</v>
      </c>
      <c r="H3969" t="s">
        <v>171</v>
      </c>
      <c r="I3969" s="1">
        <v>29198</v>
      </c>
      <c r="J3969" t="s">
        <v>20304</v>
      </c>
      <c r="K3969" t="s">
        <v>20305</v>
      </c>
      <c r="L3969">
        <v>35521</v>
      </c>
      <c r="M3969" t="s">
        <v>171</v>
      </c>
      <c r="N3969" s="1">
        <v>44710</v>
      </c>
      <c r="O3969" s="1">
        <v>44715</v>
      </c>
      <c r="P3969">
        <v>54</v>
      </c>
      <c r="Q3969">
        <v>3</v>
      </c>
      <c r="R3969" t="s">
        <v>40</v>
      </c>
      <c r="S3969">
        <v>3</v>
      </c>
      <c r="T3969">
        <v>2</v>
      </c>
      <c r="U3969">
        <v>5</v>
      </c>
      <c r="V3969">
        <v>1175</v>
      </c>
      <c r="W3969" t="s">
        <v>54</v>
      </c>
      <c r="X3969" t="s">
        <v>20306</v>
      </c>
      <c r="Y3969" t="s">
        <v>43</v>
      </c>
      <c r="Z3969" s="1">
        <v>44686</v>
      </c>
      <c r="AA3969" s="2">
        <v>0.20042824074074073</v>
      </c>
      <c r="AB3969" s="2">
        <v>0.75321759259259258</v>
      </c>
      <c r="AC3969" t="s">
        <v>44</v>
      </c>
      <c r="AD3969" t="s">
        <v>44</v>
      </c>
      <c r="AE3969" t="s">
        <v>44</v>
      </c>
      <c r="AF3969">
        <v>235</v>
      </c>
    </row>
    <row r="3970" spans="1:32">
      <c r="A3970">
        <v>6365</v>
      </c>
      <c r="B3970">
        <v>5465</v>
      </c>
      <c r="C3970" t="s">
        <v>1532</v>
      </c>
      <c r="D3970" t="s">
        <v>5265</v>
      </c>
      <c r="E3970" t="s">
        <v>34</v>
      </c>
      <c r="F3970" t="s">
        <v>20307</v>
      </c>
      <c r="G3970" t="s">
        <v>20308</v>
      </c>
      <c r="H3970" t="s">
        <v>171</v>
      </c>
      <c r="I3970" s="1">
        <v>28474</v>
      </c>
      <c r="J3970" t="s">
        <v>20309</v>
      </c>
      <c r="K3970" t="s">
        <v>20310</v>
      </c>
      <c r="L3970">
        <v>68530</v>
      </c>
      <c r="M3970" t="s">
        <v>171</v>
      </c>
      <c r="N3970" s="1">
        <v>44807</v>
      </c>
      <c r="O3970" s="1">
        <v>44808</v>
      </c>
      <c r="P3970">
        <v>49</v>
      </c>
      <c r="Q3970">
        <v>2</v>
      </c>
      <c r="R3970" t="s">
        <v>53</v>
      </c>
      <c r="S3970">
        <v>2</v>
      </c>
      <c r="T3970">
        <v>0</v>
      </c>
      <c r="U3970">
        <v>1</v>
      </c>
      <c r="V3970">
        <v>127</v>
      </c>
      <c r="W3970" t="s">
        <v>54</v>
      </c>
      <c r="X3970" t="s">
        <v>20311</v>
      </c>
      <c r="Y3970" t="s">
        <v>81</v>
      </c>
      <c r="Z3970" s="1">
        <v>44802</v>
      </c>
      <c r="AA3970" s="2">
        <v>0.13309027777777779</v>
      </c>
      <c r="AB3970" s="2">
        <v>0.67486111111111102</v>
      </c>
      <c r="AC3970" t="s">
        <v>44</v>
      </c>
      <c r="AD3970" t="s">
        <v>45</v>
      </c>
      <c r="AE3970" t="s">
        <v>45</v>
      </c>
      <c r="AF3970">
        <v>127</v>
      </c>
    </row>
    <row r="3971" spans="1:32">
      <c r="A3971">
        <v>6366</v>
      </c>
      <c r="B3971">
        <v>5466</v>
      </c>
      <c r="C3971" t="s">
        <v>20312</v>
      </c>
      <c r="D3971" t="s">
        <v>57</v>
      </c>
      <c r="E3971" t="s">
        <v>34</v>
      </c>
      <c r="F3971" t="s">
        <v>20313</v>
      </c>
      <c r="G3971" t="s">
        <v>20314</v>
      </c>
      <c r="H3971" t="s">
        <v>537</v>
      </c>
      <c r="I3971" s="1">
        <v>24197</v>
      </c>
      <c r="J3971" t="s">
        <v>20315</v>
      </c>
      <c r="K3971" t="s">
        <v>20316</v>
      </c>
      <c r="L3971">
        <v>50318</v>
      </c>
      <c r="M3971" t="s">
        <v>537</v>
      </c>
      <c r="N3971" s="1">
        <v>44601</v>
      </c>
      <c r="O3971" s="1">
        <v>44604</v>
      </c>
      <c r="P3971">
        <v>7</v>
      </c>
      <c r="Q3971">
        <v>1</v>
      </c>
      <c r="R3971" t="s">
        <v>53</v>
      </c>
      <c r="S3971">
        <v>1</v>
      </c>
      <c r="T3971">
        <v>1</v>
      </c>
      <c r="U3971">
        <v>3</v>
      </c>
      <c r="V3971">
        <v>438</v>
      </c>
      <c r="W3971" t="s">
        <v>41</v>
      </c>
      <c r="X3971" t="s">
        <v>20317</v>
      </c>
      <c r="Y3971" t="s">
        <v>6</v>
      </c>
      <c r="Z3971" s="1">
        <v>44573</v>
      </c>
      <c r="AA3971" s="2">
        <v>0.56991898148148146</v>
      </c>
      <c r="AB3971" s="2">
        <v>0.39325231481481482</v>
      </c>
      <c r="AC3971" t="s">
        <v>45</v>
      </c>
      <c r="AD3971" t="s">
        <v>45</v>
      </c>
      <c r="AE3971" t="s">
        <v>45</v>
      </c>
      <c r="AF3971">
        <v>146</v>
      </c>
    </row>
    <row r="3972" spans="1:32">
      <c r="A3972">
        <v>6370</v>
      </c>
      <c r="B3972">
        <v>5470</v>
      </c>
      <c r="C3972" t="s">
        <v>722</v>
      </c>
      <c r="D3972" t="s">
        <v>3066</v>
      </c>
      <c r="E3972" t="s">
        <v>34</v>
      </c>
      <c r="F3972" t="s">
        <v>20318</v>
      </c>
      <c r="G3972">
        <v>3892312513</v>
      </c>
      <c r="H3972" t="s">
        <v>201</v>
      </c>
      <c r="I3972" s="1">
        <v>25974</v>
      </c>
      <c r="J3972" t="s">
        <v>20319</v>
      </c>
      <c r="K3972" t="s">
        <v>5027</v>
      </c>
      <c r="L3972">
        <v>38501</v>
      </c>
      <c r="M3972" t="s">
        <v>201</v>
      </c>
      <c r="N3972" s="1">
        <v>44925</v>
      </c>
      <c r="O3972" s="1">
        <v>44928</v>
      </c>
      <c r="P3972">
        <v>56</v>
      </c>
      <c r="Q3972">
        <v>3</v>
      </c>
      <c r="R3972" t="s">
        <v>63</v>
      </c>
      <c r="S3972">
        <v>2</v>
      </c>
      <c r="T3972">
        <v>1</v>
      </c>
      <c r="U3972">
        <v>3</v>
      </c>
      <c r="V3972">
        <v>198</v>
      </c>
      <c r="W3972" t="s">
        <v>41</v>
      </c>
      <c r="X3972" t="s">
        <v>20320</v>
      </c>
      <c r="Y3972" t="s">
        <v>81</v>
      </c>
      <c r="Z3972" s="1">
        <v>44906</v>
      </c>
      <c r="AA3972" s="2">
        <v>0.15307870370370372</v>
      </c>
      <c r="AB3972" s="2">
        <v>0.92664351851851856</v>
      </c>
      <c r="AC3972" t="s">
        <v>44</v>
      </c>
      <c r="AD3972" t="s">
        <v>45</v>
      </c>
      <c r="AE3972" t="s">
        <v>44</v>
      </c>
      <c r="AF3972">
        <v>66</v>
      </c>
    </row>
    <row r="3973" spans="1:32">
      <c r="A3973">
        <v>6371</v>
      </c>
      <c r="B3973">
        <v>5471</v>
      </c>
      <c r="C3973" t="s">
        <v>1966</v>
      </c>
      <c r="D3973" t="s">
        <v>428</v>
      </c>
      <c r="E3973" t="s">
        <v>48</v>
      </c>
      <c r="F3973" t="s">
        <v>20321</v>
      </c>
      <c r="G3973" t="s">
        <v>20322</v>
      </c>
      <c r="H3973" t="s">
        <v>225</v>
      </c>
      <c r="I3973" s="1">
        <v>23693</v>
      </c>
      <c r="J3973" t="s">
        <v>20323</v>
      </c>
      <c r="K3973" t="s">
        <v>20324</v>
      </c>
      <c r="L3973">
        <v>7470</v>
      </c>
      <c r="M3973" t="s">
        <v>225</v>
      </c>
      <c r="N3973" s="1">
        <v>44729</v>
      </c>
      <c r="O3973" s="1">
        <v>44732</v>
      </c>
      <c r="P3973">
        <v>54</v>
      </c>
      <c r="Q3973">
        <v>3</v>
      </c>
      <c r="R3973" t="s">
        <v>40</v>
      </c>
      <c r="S3973">
        <v>3</v>
      </c>
      <c r="T3973">
        <v>2</v>
      </c>
      <c r="U3973">
        <v>3</v>
      </c>
      <c r="V3973">
        <v>657</v>
      </c>
      <c r="W3973" t="s">
        <v>54</v>
      </c>
      <c r="X3973" t="s">
        <v>20325</v>
      </c>
      <c r="Y3973" t="s">
        <v>6</v>
      </c>
      <c r="Z3973" s="1">
        <v>44722</v>
      </c>
      <c r="AA3973" s="2">
        <v>0.10412037037037036</v>
      </c>
      <c r="AB3973" s="2">
        <v>0.83035879629629628</v>
      </c>
      <c r="AC3973" t="s">
        <v>45</v>
      </c>
      <c r="AD3973" t="s">
        <v>44</v>
      </c>
      <c r="AE3973" t="s">
        <v>44</v>
      </c>
      <c r="AF3973">
        <v>219</v>
      </c>
    </row>
    <row r="3974" spans="1:32">
      <c r="A3974">
        <v>6373</v>
      </c>
      <c r="B3974">
        <v>5473</v>
      </c>
      <c r="C3974" t="s">
        <v>571</v>
      </c>
      <c r="D3974" t="s">
        <v>1567</v>
      </c>
      <c r="E3974" t="s">
        <v>34</v>
      </c>
      <c r="F3974" t="s">
        <v>20326</v>
      </c>
      <c r="G3974" t="s">
        <v>20327</v>
      </c>
      <c r="H3974" t="s">
        <v>1251</v>
      </c>
      <c r="I3974" s="1">
        <v>31805</v>
      </c>
      <c r="J3974" t="s">
        <v>20328</v>
      </c>
      <c r="K3974" t="s">
        <v>20329</v>
      </c>
      <c r="L3974">
        <v>98223</v>
      </c>
      <c r="M3974" t="s">
        <v>1251</v>
      </c>
      <c r="N3974" s="1">
        <v>44937</v>
      </c>
      <c r="O3974" s="1">
        <v>44941</v>
      </c>
      <c r="P3974">
        <v>23</v>
      </c>
      <c r="Q3974">
        <v>1</v>
      </c>
      <c r="R3974" t="s">
        <v>63</v>
      </c>
      <c r="S3974">
        <v>4</v>
      </c>
      <c r="T3974">
        <v>2</v>
      </c>
      <c r="U3974">
        <v>4</v>
      </c>
      <c r="V3974">
        <v>284</v>
      </c>
      <c r="W3974" t="s">
        <v>41</v>
      </c>
      <c r="X3974" t="s">
        <v>20330</v>
      </c>
      <c r="Y3974" t="s">
        <v>43</v>
      </c>
      <c r="Z3974" s="1">
        <v>44913</v>
      </c>
      <c r="AA3974" s="2">
        <v>0.87887731481481479</v>
      </c>
      <c r="AB3974" s="2">
        <v>0.65951388888888884</v>
      </c>
      <c r="AC3974" t="s">
        <v>45</v>
      </c>
      <c r="AD3974" t="s">
        <v>44</v>
      </c>
      <c r="AE3974" t="s">
        <v>45</v>
      </c>
      <c r="AF3974">
        <v>71</v>
      </c>
    </row>
    <row r="3975" spans="1:32">
      <c r="A3975">
        <v>6374</v>
      </c>
      <c r="B3975">
        <v>5474</v>
      </c>
      <c r="C3975" t="s">
        <v>1360</v>
      </c>
      <c r="D3975" t="s">
        <v>716</v>
      </c>
      <c r="E3975" t="s">
        <v>34</v>
      </c>
      <c r="F3975" t="s">
        <v>20331</v>
      </c>
      <c r="G3975" t="s">
        <v>20332</v>
      </c>
      <c r="H3975" t="s">
        <v>156</v>
      </c>
      <c r="I3975" s="1">
        <v>23774</v>
      </c>
      <c r="J3975" t="s">
        <v>20333</v>
      </c>
      <c r="K3975" t="s">
        <v>1911</v>
      </c>
      <c r="L3975">
        <v>11623</v>
      </c>
      <c r="M3975" t="s">
        <v>156</v>
      </c>
      <c r="N3975" s="1">
        <v>44719</v>
      </c>
      <c r="O3975" s="1">
        <v>44720</v>
      </c>
      <c r="P3975">
        <v>98</v>
      </c>
      <c r="Q3975">
        <v>4</v>
      </c>
      <c r="R3975" t="s">
        <v>63</v>
      </c>
      <c r="S3975">
        <v>3</v>
      </c>
      <c r="T3975">
        <v>1</v>
      </c>
      <c r="U3975">
        <v>1</v>
      </c>
      <c r="V3975">
        <v>79</v>
      </c>
      <c r="W3975" t="s">
        <v>41</v>
      </c>
      <c r="X3975" t="s">
        <v>20334</v>
      </c>
      <c r="Y3975" t="s">
        <v>65</v>
      </c>
      <c r="Z3975" s="1">
        <v>44699</v>
      </c>
      <c r="AA3975" s="2">
        <v>0.69547453703703699</v>
      </c>
      <c r="AB3975" s="2">
        <v>0.5100231481481482</v>
      </c>
      <c r="AC3975" t="s">
        <v>45</v>
      </c>
      <c r="AD3975" t="s">
        <v>44</v>
      </c>
      <c r="AE3975" t="s">
        <v>45</v>
      </c>
      <c r="AF3975">
        <v>79</v>
      </c>
    </row>
    <row r="3976" spans="1:32">
      <c r="A3976">
        <v>6375</v>
      </c>
      <c r="B3976">
        <v>5475</v>
      </c>
      <c r="C3976" t="s">
        <v>1392</v>
      </c>
      <c r="D3976" t="s">
        <v>5432</v>
      </c>
      <c r="E3976" t="s">
        <v>34</v>
      </c>
      <c r="F3976" t="s">
        <v>20335</v>
      </c>
      <c r="G3976" t="s">
        <v>20336</v>
      </c>
      <c r="H3976" t="s">
        <v>60</v>
      </c>
      <c r="I3976" s="1">
        <v>36431</v>
      </c>
      <c r="J3976" t="s">
        <v>20337</v>
      </c>
      <c r="K3976" t="s">
        <v>20338</v>
      </c>
      <c r="L3976">
        <v>77001</v>
      </c>
      <c r="M3976" t="s">
        <v>60</v>
      </c>
      <c r="N3976" s="1">
        <v>44851</v>
      </c>
      <c r="O3976" s="1">
        <v>44852</v>
      </c>
      <c r="P3976">
        <v>4</v>
      </c>
      <c r="Q3976">
        <v>1</v>
      </c>
      <c r="R3976" t="s">
        <v>53</v>
      </c>
      <c r="S3976">
        <v>2</v>
      </c>
      <c r="T3976">
        <v>2</v>
      </c>
      <c r="U3976">
        <v>1</v>
      </c>
      <c r="V3976">
        <v>136</v>
      </c>
      <c r="W3976" t="s">
        <v>54</v>
      </c>
      <c r="X3976" t="s">
        <v>20339</v>
      </c>
      <c r="Y3976" t="s">
        <v>65</v>
      </c>
      <c r="Z3976" s="1">
        <v>44812</v>
      </c>
      <c r="AA3976" s="2">
        <v>0.60649305555555555</v>
      </c>
      <c r="AB3976" s="2">
        <v>0.88260416666666675</v>
      </c>
      <c r="AC3976" t="s">
        <v>45</v>
      </c>
      <c r="AD3976" t="s">
        <v>44</v>
      </c>
      <c r="AE3976" t="s">
        <v>44</v>
      </c>
      <c r="AF3976">
        <v>136</v>
      </c>
    </row>
    <row r="3977" spans="1:32">
      <c r="A3977">
        <v>6376</v>
      </c>
      <c r="B3977">
        <v>5476</v>
      </c>
      <c r="C3977" t="s">
        <v>655</v>
      </c>
      <c r="D3977" t="s">
        <v>75</v>
      </c>
      <c r="E3977" t="s">
        <v>48</v>
      </c>
      <c r="F3977" t="s">
        <v>20340</v>
      </c>
      <c r="G3977" t="s">
        <v>20341</v>
      </c>
      <c r="H3977" t="s">
        <v>692</v>
      </c>
      <c r="I3977" s="1">
        <v>36484</v>
      </c>
      <c r="J3977" t="s">
        <v>20342</v>
      </c>
      <c r="K3977" t="s">
        <v>4050</v>
      </c>
      <c r="L3977">
        <v>87478</v>
      </c>
      <c r="M3977" t="s">
        <v>692</v>
      </c>
      <c r="N3977" s="1">
        <v>44878</v>
      </c>
      <c r="O3977" s="1">
        <v>44882</v>
      </c>
      <c r="P3977">
        <v>31</v>
      </c>
      <c r="Q3977">
        <v>2</v>
      </c>
      <c r="R3977" t="s">
        <v>53</v>
      </c>
      <c r="S3977">
        <v>3</v>
      </c>
      <c r="T3977">
        <v>2</v>
      </c>
      <c r="U3977">
        <v>4</v>
      </c>
      <c r="V3977">
        <v>564</v>
      </c>
      <c r="W3977" t="s">
        <v>54</v>
      </c>
      <c r="X3977" t="s">
        <v>20343</v>
      </c>
      <c r="Y3977" t="s">
        <v>6</v>
      </c>
      <c r="Z3977" s="1">
        <v>44863</v>
      </c>
      <c r="AA3977" s="2">
        <v>0.66829861111111111</v>
      </c>
      <c r="AB3977" s="2">
        <v>0.46084490740740741</v>
      </c>
      <c r="AC3977" t="s">
        <v>44</v>
      </c>
      <c r="AD3977" t="s">
        <v>45</v>
      </c>
      <c r="AE3977" t="s">
        <v>44</v>
      </c>
      <c r="AF3977">
        <v>141</v>
      </c>
    </row>
    <row r="3978" spans="1:32">
      <c r="A3978">
        <v>6378</v>
      </c>
      <c r="B3978">
        <v>5478</v>
      </c>
      <c r="C3978" t="s">
        <v>1155</v>
      </c>
      <c r="D3978" t="s">
        <v>140</v>
      </c>
      <c r="E3978" t="s">
        <v>34</v>
      </c>
      <c r="F3978" t="s">
        <v>20344</v>
      </c>
      <c r="G3978">
        <f>1-755-796-4747</f>
        <v>-6297</v>
      </c>
      <c r="H3978" t="s">
        <v>692</v>
      </c>
      <c r="I3978" s="1">
        <v>16362</v>
      </c>
      <c r="J3978" t="s">
        <v>20345</v>
      </c>
      <c r="K3978" t="s">
        <v>5076</v>
      </c>
      <c r="L3978">
        <v>22419</v>
      </c>
      <c r="M3978" t="s">
        <v>692</v>
      </c>
      <c r="N3978" s="1">
        <v>44860</v>
      </c>
      <c r="O3978" s="1">
        <v>44861</v>
      </c>
      <c r="P3978">
        <v>65</v>
      </c>
      <c r="Q3978">
        <v>3</v>
      </c>
      <c r="R3978" t="s">
        <v>63</v>
      </c>
      <c r="S3978">
        <v>1</v>
      </c>
      <c r="T3978">
        <v>1</v>
      </c>
      <c r="U3978">
        <v>1</v>
      </c>
      <c r="V3978">
        <v>60</v>
      </c>
      <c r="W3978" t="s">
        <v>41</v>
      </c>
      <c r="X3978" t="s">
        <v>20346</v>
      </c>
      <c r="Y3978" t="s">
        <v>6</v>
      </c>
      <c r="Z3978" s="1">
        <v>44853</v>
      </c>
      <c r="AA3978" s="2">
        <v>0.25512731481481482</v>
      </c>
      <c r="AB3978" s="2">
        <v>0.76648148148148154</v>
      </c>
      <c r="AC3978" t="s">
        <v>44</v>
      </c>
      <c r="AD3978" t="s">
        <v>45</v>
      </c>
      <c r="AE3978" t="s">
        <v>45</v>
      </c>
      <c r="AF3978">
        <v>60</v>
      </c>
    </row>
    <row r="3979" spans="1:32">
      <c r="A3979">
        <v>6380</v>
      </c>
      <c r="B3979">
        <v>5480</v>
      </c>
      <c r="C3979" t="s">
        <v>3403</v>
      </c>
      <c r="D3979" t="s">
        <v>8603</v>
      </c>
      <c r="E3979" t="s">
        <v>34</v>
      </c>
      <c r="F3979" t="s">
        <v>20347</v>
      </c>
      <c r="G3979" t="s">
        <v>20348</v>
      </c>
      <c r="H3979" t="s">
        <v>109</v>
      </c>
      <c r="I3979" s="1">
        <v>28811</v>
      </c>
      <c r="J3979" t="s">
        <v>20349</v>
      </c>
      <c r="K3979" t="s">
        <v>20350</v>
      </c>
      <c r="L3979">
        <v>36926</v>
      </c>
      <c r="M3979" t="s">
        <v>109</v>
      </c>
      <c r="N3979" s="1">
        <v>44853</v>
      </c>
      <c r="O3979" s="1">
        <v>44854</v>
      </c>
      <c r="P3979">
        <v>91</v>
      </c>
      <c r="Q3979">
        <v>4</v>
      </c>
      <c r="R3979" t="s">
        <v>53</v>
      </c>
      <c r="S3979">
        <v>1</v>
      </c>
      <c r="T3979">
        <v>1</v>
      </c>
      <c r="U3979">
        <v>1</v>
      </c>
      <c r="V3979">
        <v>126</v>
      </c>
      <c r="W3979" t="s">
        <v>54</v>
      </c>
      <c r="X3979" t="s">
        <v>20351</v>
      </c>
      <c r="Y3979" t="s">
        <v>43</v>
      </c>
      <c r="Z3979" s="1">
        <v>44846</v>
      </c>
      <c r="AA3979" s="2">
        <v>0.51576388888888891</v>
      </c>
      <c r="AB3979" s="2">
        <v>0.43343749999999998</v>
      </c>
      <c r="AC3979" t="s">
        <v>44</v>
      </c>
      <c r="AD3979" t="s">
        <v>44</v>
      </c>
      <c r="AE3979" t="s">
        <v>44</v>
      </c>
      <c r="AF3979">
        <v>126</v>
      </c>
    </row>
    <row r="3980" spans="1:32">
      <c r="A3980">
        <v>6382</v>
      </c>
      <c r="B3980">
        <v>5482</v>
      </c>
      <c r="C3980" t="s">
        <v>213</v>
      </c>
      <c r="D3980" t="s">
        <v>448</v>
      </c>
      <c r="E3980" t="s">
        <v>48</v>
      </c>
      <c r="F3980" t="s">
        <v>20352</v>
      </c>
      <c r="G3980" t="s">
        <v>20353</v>
      </c>
      <c r="H3980" t="s">
        <v>317</v>
      </c>
      <c r="I3980" s="1">
        <v>28134</v>
      </c>
      <c r="J3980" t="s">
        <v>20354</v>
      </c>
      <c r="K3980" t="s">
        <v>20355</v>
      </c>
      <c r="L3980">
        <v>88695</v>
      </c>
      <c r="M3980" t="s">
        <v>317</v>
      </c>
      <c r="N3980" s="1">
        <v>44835</v>
      </c>
      <c r="O3980" s="1">
        <v>44836</v>
      </c>
      <c r="P3980">
        <v>65</v>
      </c>
      <c r="Q3980">
        <v>3</v>
      </c>
      <c r="R3980" t="s">
        <v>63</v>
      </c>
      <c r="S3980">
        <v>3</v>
      </c>
      <c r="T3980">
        <v>1</v>
      </c>
      <c r="U3980">
        <v>1</v>
      </c>
      <c r="V3980">
        <v>77</v>
      </c>
      <c r="W3980" t="s">
        <v>41</v>
      </c>
      <c r="X3980" t="s">
        <v>20356</v>
      </c>
      <c r="Y3980" t="s">
        <v>81</v>
      </c>
      <c r="Z3980" s="1">
        <v>44814</v>
      </c>
      <c r="AA3980" s="2">
        <v>0.78708333333333336</v>
      </c>
      <c r="AB3980" s="2">
        <v>0.87766203703703705</v>
      </c>
      <c r="AC3980" t="s">
        <v>44</v>
      </c>
      <c r="AD3980" t="s">
        <v>45</v>
      </c>
      <c r="AE3980" t="s">
        <v>45</v>
      </c>
      <c r="AF3980">
        <v>77</v>
      </c>
    </row>
    <row r="3981" spans="1:32">
      <c r="A3981">
        <v>6383</v>
      </c>
      <c r="B3981">
        <v>5483</v>
      </c>
      <c r="C3981" t="s">
        <v>391</v>
      </c>
      <c r="D3981" t="s">
        <v>5571</v>
      </c>
      <c r="E3981" t="s">
        <v>48</v>
      </c>
      <c r="F3981" t="s">
        <v>20357</v>
      </c>
      <c r="G3981" t="s">
        <v>20358</v>
      </c>
      <c r="H3981" t="s">
        <v>171</v>
      </c>
      <c r="I3981" s="1">
        <v>27175</v>
      </c>
      <c r="J3981" t="s">
        <v>20359</v>
      </c>
      <c r="K3981" t="s">
        <v>8031</v>
      </c>
      <c r="L3981">
        <v>64082</v>
      </c>
      <c r="M3981" t="s">
        <v>171</v>
      </c>
      <c r="N3981" s="1">
        <v>44835</v>
      </c>
      <c r="O3981" s="1">
        <v>44837</v>
      </c>
      <c r="P3981">
        <v>78</v>
      </c>
      <c r="Q3981">
        <v>4</v>
      </c>
      <c r="R3981" t="s">
        <v>40</v>
      </c>
      <c r="S3981">
        <v>3</v>
      </c>
      <c r="T3981">
        <v>2</v>
      </c>
      <c r="U3981">
        <v>2</v>
      </c>
      <c r="V3981">
        <v>474</v>
      </c>
      <c r="W3981" t="s">
        <v>54</v>
      </c>
      <c r="X3981" t="s">
        <v>20360</v>
      </c>
      <c r="Y3981" t="s">
        <v>65</v>
      </c>
      <c r="Z3981" s="1">
        <v>44804</v>
      </c>
      <c r="AA3981" s="2">
        <v>0.73880787037037043</v>
      </c>
      <c r="AB3981" s="2">
        <v>0.16302083333333334</v>
      </c>
      <c r="AC3981" t="s">
        <v>44</v>
      </c>
      <c r="AD3981" t="s">
        <v>44</v>
      </c>
      <c r="AE3981" t="s">
        <v>44</v>
      </c>
      <c r="AF3981">
        <v>237</v>
      </c>
    </row>
    <row r="3982" spans="1:32">
      <c r="A3982">
        <v>6384</v>
      </c>
      <c r="B3982">
        <v>5484</v>
      </c>
      <c r="C3982" t="s">
        <v>2961</v>
      </c>
      <c r="D3982" t="s">
        <v>3729</v>
      </c>
      <c r="E3982" t="s">
        <v>48</v>
      </c>
      <c r="F3982" t="s">
        <v>20361</v>
      </c>
      <c r="G3982" t="s">
        <v>20362</v>
      </c>
      <c r="H3982" t="s">
        <v>86</v>
      </c>
      <c r="I3982" s="1">
        <v>26470</v>
      </c>
      <c r="J3982" t="s">
        <v>20363</v>
      </c>
      <c r="K3982" t="s">
        <v>13598</v>
      </c>
      <c r="L3982">
        <v>39193</v>
      </c>
      <c r="M3982" t="s">
        <v>86</v>
      </c>
      <c r="N3982" s="1">
        <v>44602</v>
      </c>
      <c r="O3982" s="1">
        <v>44603</v>
      </c>
      <c r="P3982">
        <v>99</v>
      </c>
      <c r="Q3982">
        <v>4</v>
      </c>
      <c r="R3982" t="s">
        <v>40</v>
      </c>
      <c r="S3982">
        <v>4</v>
      </c>
      <c r="T3982">
        <v>2</v>
      </c>
      <c r="U3982">
        <v>1</v>
      </c>
      <c r="V3982">
        <v>200</v>
      </c>
      <c r="W3982" t="s">
        <v>54</v>
      </c>
      <c r="X3982" t="s">
        <v>20364</v>
      </c>
      <c r="Y3982" t="s">
        <v>81</v>
      </c>
      <c r="Z3982" s="1">
        <v>44583</v>
      </c>
      <c r="AA3982" s="2">
        <v>0.12032407407407408</v>
      </c>
      <c r="AB3982" s="2">
        <v>0.5892708333333333</v>
      </c>
      <c r="AC3982" t="s">
        <v>45</v>
      </c>
      <c r="AD3982" t="s">
        <v>45</v>
      </c>
      <c r="AE3982" t="s">
        <v>44</v>
      </c>
      <c r="AF3982">
        <v>200</v>
      </c>
    </row>
    <row r="3983" spans="1:32">
      <c r="A3983">
        <v>6385</v>
      </c>
      <c r="B3983">
        <v>5485</v>
      </c>
      <c r="C3983" t="s">
        <v>90</v>
      </c>
      <c r="D3983" t="s">
        <v>1522</v>
      </c>
      <c r="E3983" t="s">
        <v>34</v>
      </c>
      <c r="F3983" t="s">
        <v>20365</v>
      </c>
      <c r="G3983">
        <v>9765422972</v>
      </c>
      <c r="H3983" t="s">
        <v>272</v>
      </c>
      <c r="I3983" s="1">
        <v>35031</v>
      </c>
      <c r="J3983" t="s">
        <v>20366</v>
      </c>
      <c r="K3983" t="s">
        <v>16351</v>
      </c>
      <c r="L3983">
        <v>26023</v>
      </c>
      <c r="M3983" t="s">
        <v>272</v>
      </c>
      <c r="N3983" s="1">
        <v>44848</v>
      </c>
      <c r="O3983" s="1">
        <v>44850</v>
      </c>
      <c r="P3983">
        <v>50</v>
      </c>
      <c r="Q3983">
        <v>2</v>
      </c>
      <c r="R3983" t="s">
        <v>63</v>
      </c>
      <c r="S3983">
        <v>4</v>
      </c>
      <c r="T3983">
        <v>1</v>
      </c>
      <c r="U3983">
        <v>2</v>
      </c>
      <c r="V3983">
        <v>142</v>
      </c>
      <c r="W3983" t="s">
        <v>41</v>
      </c>
      <c r="X3983" t="s">
        <v>20367</v>
      </c>
      <c r="Y3983" t="s">
        <v>43</v>
      </c>
      <c r="Z3983" s="1">
        <v>44841</v>
      </c>
      <c r="AA3983" s="2">
        <v>0.62581018518518516</v>
      </c>
      <c r="AB3983" s="2">
        <v>8.8217592592592597E-2</v>
      </c>
      <c r="AC3983" t="s">
        <v>45</v>
      </c>
      <c r="AD3983" t="s">
        <v>45</v>
      </c>
      <c r="AE3983" t="s">
        <v>45</v>
      </c>
      <c r="AF3983">
        <v>71</v>
      </c>
    </row>
    <row r="3984" spans="1:32">
      <c r="A3984">
        <v>6386</v>
      </c>
      <c r="B3984">
        <v>5486</v>
      </c>
      <c r="C3984" t="s">
        <v>1367</v>
      </c>
      <c r="D3984" t="s">
        <v>13750</v>
      </c>
      <c r="E3984" t="s">
        <v>34</v>
      </c>
      <c r="F3984" t="s">
        <v>20368</v>
      </c>
      <c r="G3984" t="s">
        <v>20369</v>
      </c>
      <c r="H3984" t="s">
        <v>77</v>
      </c>
      <c r="I3984" s="1">
        <v>38279</v>
      </c>
      <c r="J3984" t="s">
        <v>20370</v>
      </c>
      <c r="K3984" t="s">
        <v>20371</v>
      </c>
      <c r="L3984">
        <v>88466</v>
      </c>
      <c r="M3984" t="s">
        <v>77</v>
      </c>
      <c r="N3984" s="1">
        <v>44584</v>
      </c>
      <c r="O3984" s="1">
        <v>44589</v>
      </c>
      <c r="P3984">
        <v>63</v>
      </c>
      <c r="Q3984">
        <v>3</v>
      </c>
      <c r="R3984" t="s">
        <v>40</v>
      </c>
      <c r="S3984">
        <v>2</v>
      </c>
      <c r="T3984">
        <v>1</v>
      </c>
      <c r="U3984">
        <v>5</v>
      </c>
      <c r="V3984">
        <v>1245</v>
      </c>
      <c r="W3984" t="s">
        <v>41</v>
      </c>
      <c r="X3984" t="s">
        <v>20372</v>
      </c>
      <c r="Y3984" t="s">
        <v>65</v>
      </c>
      <c r="Z3984" s="1">
        <v>44569</v>
      </c>
      <c r="AA3984" s="2">
        <v>0.11888888888888889</v>
      </c>
      <c r="AB3984" s="2">
        <v>0.24863425925925928</v>
      </c>
      <c r="AC3984" t="s">
        <v>45</v>
      </c>
      <c r="AD3984" t="s">
        <v>45</v>
      </c>
      <c r="AE3984" t="s">
        <v>44</v>
      </c>
      <c r="AF3984">
        <v>249</v>
      </c>
    </row>
    <row r="3985" spans="1:32">
      <c r="A3985">
        <v>6388</v>
      </c>
      <c r="B3985">
        <v>5488</v>
      </c>
      <c r="C3985" t="s">
        <v>602</v>
      </c>
      <c r="D3985" t="s">
        <v>5974</v>
      </c>
      <c r="E3985" t="s">
        <v>48</v>
      </c>
      <c r="F3985" t="s">
        <v>20373</v>
      </c>
      <c r="G3985" t="s">
        <v>20374</v>
      </c>
      <c r="H3985" t="s">
        <v>135</v>
      </c>
      <c r="I3985" s="1">
        <v>38519</v>
      </c>
      <c r="J3985" t="s">
        <v>20375</v>
      </c>
      <c r="K3985" t="s">
        <v>4397</v>
      </c>
      <c r="L3985">
        <v>57506</v>
      </c>
      <c r="M3985" t="s">
        <v>135</v>
      </c>
      <c r="N3985" s="1">
        <v>44891</v>
      </c>
      <c r="O3985" s="1">
        <v>44896</v>
      </c>
      <c r="P3985">
        <v>47</v>
      </c>
      <c r="Q3985">
        <v>2</v>
      </c>
      <c r="R3985" t="s">
        <v>63</v>
      </c>
      <c r="S3985">
        <v>3</v>
      </c>
      <c r="T3985">
        <v>1</v>
      </c>
      <c r="U3985">
        <v>5</v>
      </c>
      <c r="V3985">
        <v>440</v>
      </c>
      <c r="W3985" t="s">
        <v>54</v>
      </c>
      <c r="X3985" t="s">
        <v>20376</v>
      </c>
      <c r="Y3985" t="s">
        <v>43</v>
      </c>
      <c r="Z3985" s="1">
        <v>44867</v>
      </c>
      <c r="AA3985" s="2">
        <v>0.58616898148148155</v>
      </c>
      <c r="AB3985" s="2">
        <v>0.27988425925925925</v>
      </c>
      <c r="AC3985" t="s">
        <v>44</v>
      </c>
      <c r="AD3985" t="s">
        <v>44</v>
      </c>
      <c r="AE3985" t="s">
        <v>44</v>
      </c>
      <c r="AF3985">
        <v>88</v>
      </c>
    </row>
    <row r="3986" spans="1:32">
      <c r="A3986">
        <v>6390</v>
      </c>
      <c r="B3986">
        <v>5490</v>
      </c>
      <c r="C3986" t="s">
        <v>1275</v>
      </c>
      <c r="D3986" t="s">
        <v>1902</v>
      </c>
      <c r="E3986" t="s">
        <v>48</v>
      </c>
      <c r="F3986" t="s">
        <v>20377</v>
      </c>
      <c r="G3986" t="s">
        <v>20378</v>
      </c>
      <c r="H3986" t="s">
        <v>129</v>
      </c>
      <c r="I3986" s="1">
        <v>18276</v>
      </c>
      <c r="J3986" t="s">
        <v>20379</v>
      </c>
      <c r="K3986" t="s">
        <v>20380</v>
      </c>
      <c r="L3986">
        <v>85943</v>
      </c>
      <c r="M3986" t="s">
        <v>129</v>
      </c>
      <c r="N3986" s="1">
        <v>44922</v>
      </c>
      <c r="O3986" s="1">
        <v>44926</v>
      </c>
      <c r="P3986">
        <v>80</v>
      </c>
      <c r="Q3986">
        <v>4</v>
      </c>
      <c r="R3986" t="s">
        <v>63</v>
      </c>
      <c r="S3986">
        <v>3</v>
      </c>
      <c r="T3986">
        <v>1</v>
      </c>
      <c r="U3986">
        <v>4</v>
      </c>
      <c r="V3986">
        <v>296</v>
      </c>
      <c r="W3986" t="s">
        <v>41</v>
      </c>
      <c r="X3986" t="s">
        <v>20381</v>
      </c>
      <c r="Y3986" t="s">
        <v>43</v>
      </c>
      <c r="Z3986" s="1">
        <v>44899</v>
      </c>
      <c r="AA3986" s="2">
        <v>0.17915509259259257</v>
      </c>
      <c r="AB3986" s="2">
        <v>0.73003472222222221</v>
      </c>
      <c r="AC3986" t="s">
        <v>44</v>
      </c>
      <c r="AD3986" t="s">
        <v>44</v>
      </c>
      <c r="AE3986" t="s">
        <v>44</v>
      </c>
      <c r="AF3986">
        <v>74</v>
      </c>
    </row>
    <row r="3987" spans="1:32">
      <c r="A3987">
        <v>6391</v>
      </c>
      <c r="B3987">
        <v>5491</v>
      </c>
      <c r="C3987" t="s">
        <v>5739</v>
      </c>
      <c r="D3987" t="s">
        <v>768</v>
      </c>
      <c r="E3987" t="s">
        <v>34</v>
      </c>
      <c r="F3987" t="s">
        <v>20382</v>
      </c>
      <c r="G3987" t="s">
        <v>20383</v>
      </c>
      <c r="H3987" t="s">
        <v>50</v>
      </c>
      <c r="I3987" s="1">
        <v>28434</v>
      </c>
      <c r="J3987" t="s">
        <v>20384</v>
      </c>
      <c r="K3987" t="s">
        <v>20385</v>
      </c>
      <c r="L3987">
        <v>24684</v>
      </c>
      <c r="M3987" t="s">
        <v>50</v>
      </c>
      <c r="N3987" s="1">
        <v>44920</v>
      </c>
      <c r="O3987" s="1">
        <v>44923</v>
      </c>
      <c r="P3987">
        <v>88</v>
      </c>
      <c r="Q3987">
        <v>4</v>
      </c>
      <c r="R3987" t="s">
        <v>53</v>
      </c>
      <c r="S3987">
        <v>1</v>
      </c>
      <c r="T3987">
        <v>1</v>
      </c>
      <c r="U3987">
        <v>3</v>
      </c>
      <c r="V3987">
        <v>384</v>
      </c>
      <c r="W3987" t="s">
        <v>54</v>
      </c>
      <c r="X3987" t="s">
        <v>20386</v>
      </c>
      <c r="Y3987" t="s">
        <v>65</v>
      </c>
      <c r="Z3987" s="1">
        <v>44895</v>
      </c>
      <c r="AA3987" s="2">
        <v>0.90986111111111112</v>
      </c>
      <c r="AB3987" s="2">
        <v>0.72714120370370372</v>
      </c>
      <c r="AC3987" t="s">
        <v>44</v>
      </c>
      <c r="AD3987" t="s">
        <v>45</v>
      </c>
      <c r="AE3987" t="s">
        <v>44</v>
      </c>
      <c r="AF3987">
        <v>128</v>
      </c>
    </row>
    <row r="3988" spans="1:32">
      <c r="A3988">
        <v>6392</v>
      </c>
      <c r="B3988">
        <v>5492</v>
      </c>
      <c r="C3988" t="s">
        <v>1527</v>
      </c>
      <c r="D3988" t="s">
        <v>4704</v>
      </c>
      <c r="E3988" t="s">
        <v>48</v>
      </c>
      <c r="F3988" t="s">
        <v>20387</v>
      </c>
      <c r="G3988" t="s">
        <v>20388</v>
      </c>
      <c r="H3988" t="s">
        <v>171</v>
      </c>
      <c r="I3988" s="1">
        <v>19076</v>
      </c>
      <c r="J3988" t="s">
        <v>20389</v>
      </c>
      <c r="K3988" t="s">
        <v>20390</v>
      </c>
      <c r="L3988">
        <v>73759</v>
      </c>
      <c r="M3988" t="s">
        <v>171</v>
      </c>
      <c r="N3988" s="1">
        <v>44782</v>
      </c>
      <c r="O3988" s="1">
        <v>44787</v>
      </c>
      <c r="P3988">
        <v>36</v>
      </c>
      <c r="Q3988">
        <v>2</v>
      </c>
      <c r="R3988" t="s">
        <v>40</v>
      </c>
      <c r="S3988">
        <v>2</v>
      </c>
      <c r="T3988">
        <v>0</v>
      </c>
      <c r="U3988">
        <v>5</v>
      </c>
      <c r="V3988">
        <v>1155</v>
      </c>
      <c r="W3988" t="s">
        <v>41</v>
      </c>
      <c r="X3988" t="s">
        <v>20391</v>
      </c>
      <c r="Y3988" t="s">
        <v>81</v>
      </c>
      <c r="Z3988" s="1">
        <v>44752</v>
      </c>
      <c r="AA3988" s="2">
        <v>0.34883101851851855</v>
      </c>
      <c r="AB3988" s="2">
        <v>0.19819444444444445</v>
      </c>
      <c r="AC3988" t="s">
        <v>45</v>
      </c>
      <c r="AD3988" t="s">
        <v>45</v>
      </c>
      <c r="AE3988" t="s">
        <v>44</v>
      </c>
      <c r="AF3988">
        <v>231</v>
      </c>
    </row>
    <row r="3989" spans="1:32">
      <c r="A3989">
        <v>6393</v>
      </c>
      <c r="B3989">
        <v>5493</v>
      </c>
      <c r="C3989" t="s">
        <v>2993</v>
      </c>
      <c r="D3989" t="s">
        <v>16050</v>
      </c>
      <c r="E3989" t="s">
        <v>48</v>
      </c>
      <c r="F3989" t="s">
        <v>20392</v>
      </c>
      <c r="G3989" t="s">
        <v>20393</v>
      </c>
      <c r="H3989" t="s">
        <v>725</v>
      </c>
      <c r="I3989" s="1">
        <v>36401</v>
      </c>
      <c r="J3989" t="s">
        <v>20394</v>
      </c>
      <c r="K3989" t="s">
        <v>20395</v>
      </c>
      <c r="L3989">
        <v>64656</v>
      </c>
      <c r="M3989" t="s">
        <v>725</v>
      </c>
      <c r="N3989" s="1">
        <v>44599</v>
      </c>
      <c r="O3989" s="1">
        <v>44601</v>
      </c>
      <c r="P3989">
        <v>84</v>
      </c>
      <c r="Q3989">
        <v>4</v>
      </c>
      <c r="R3989" t="s">
        <v>40</v>
      </c>
      <c r="S3989">
        <v>3</v>
      </c>
      <c r="T3989">
        <v>1</v>
      </c>
      <c r="U3989">
        <v>2</v>
      </c>
      <c r="V3989">
        <v>494</v>
      </c>
      <c r="W3989" t="s">
        <v>41</v>
      </c>
      <c r="X3989" t="s">
        <v>20396</v>
      </c>
      <c r="Y3989" t="s">
        <v>65</v>
      </c>
      <c r="Z3989" s="1">
        <v>44582</v>
      </c>
      <c r="AA3989" s="2">
        <v>0.56334490740740739</v>
      </c>
      <c r="AB3989" s="2">
        <v>0.94179398148148152</v>
      </c>
      <c r="AC3989" t="s">
        <v>45</v>
      </c>
      <c r="AD3989" t="s">
        <v>45</v>
      </c>
      <c r="AE3989" t="s">
        <v>44</v>
      </c>
      <c r="AF3989">
        <v>247</v>
      </c>
    </row>
    <row r="3990" spans="1:32">
      <c r="A3990">
        <v>6394</v>
      </c>
      <c r="B3990">
        <v>5494</v>
      </c>
      <c r="C3990" t="s">
        <v>489</v>
      </c>
      <c r="D3990" t="s">
        <v>8989</v>
      </c>
      <c r="E3990" t="s">
        <v>48</v>
      </c>
      <c r="F3990" t="s">
        <v>20397</v>
      </c>
      <c r="G3990" t="s">
        <v>20398</v>
      </c>
      <c r="H3990" t="s">
        <v>156</v>
      </c>
      <c r="I3990" s="1">
        <v>27652</v>
      </c>
      <c r="J3990" t="s">
        <v>20399</v>
      </c>
      <c r="K3990" t="s">
        <v>20400</v>
      </c>
      <c r="L3990">
        <v>46931</v>
      </c>
      <c r="M3990" t="s">
        <v>156</v>
      </c>
      <c r="N3990" s="1">
        <v>44732</v>
      </c>
      <c r="O3990" s="1">
        <v>44735</v>
      </c>
      <c r="P3990">
        <v>70</v>
      </c>
      <c r="Q3990">
        <v>3</v>
      </c>
      <c r="R3990" t="s">
        <v>53</v>
      </c>
      <c r="S3990">
        <v>1</v>
      </c>
      <c r="T3990">
        <v>1</v>
      </c>
      <c r="U3990">
        <v>3</v>
      </c>
      <c r="V3990">
        <v>432</v>
      </c>
      <c r="W3990" t="s">
        <v>54</v>
      </c>
      <c r="X3990" t="s">
        <v>20401</v>
      </c>
      <c r="Y3990" t="s">
        <v>81</v>
      </c>
      <c r="Z3990" s="1">
        <v>44696</v>
      </c>
      <c r="AA3990" s="2">
        <v>0.4221064814814815</v>
      </c>
      <c r="AB3990" s="2">
        <v>0.92296296296296287</v>
      </c>
      <c r="AC3990" t="s">
        <v>44</v>
      </c>
      <c r="AD3990" t="s">
        <v>45</v>
      </c>
      <c r="AE3990" t="s">
        <v>45</v>
      </c>
      <c r="AF3990">
        <v>144</v>
      </c>
    </row>
    <row r="3991" spans="1:32">
      <c r="A3991">
        <v>6395</v>
      </c>
      <c r="B3991">
        <v>5495</v>
      </c>
      <c r="C3991" t="s">
        <v>20229</v>
      </c>
      <c r="D3991" t="s">
        <v>314</v>
      </c>
      <c r="E3991" t="s">
        <v>48</v>
      </c>
      <c r="F3991" t="s">
        <v>20402</v>
      </c>
      <c r="G3991" t="s">
        <v>20403</v>
      </c>
      <c r="H3991" t="s">
        <v>280</v>
      </c>
      <c r="I3991" s="1">
        <v>27597</v>
      </c>
      <c r="J3991" t="s">
        <v>20404</v>
      </c>
      <c r="K3991" t="s">
        <v>20405</v>
      </c>
      <c r="L3991">
        <v>64132</v>
      </c>
      <c r="M3991" t="s">
        <v>280</v>
      </c>
      <c r="N3991" s="1">
        <v>44885</v>
      </c>
      <c r="O3991" s="1">
        <v>44890</v>
      </c>
      <c r="P3991">
        <v>61</v>
      </c>
      <c r="Q3991">
        <v>3</v>
      </c>
      <c r="R3991" t="s">
        <v>53</v>
      </c>
      <c r="S3991">
        <v>4</v>
      </c>
      <c r="T3991">
        <v>1</v>
      </c>
      <c r="U3991">
        <v>5</v>
      </c>
      <c r="V3991">
        <v>715</v>
      </c>
      <c r="W3991" t="s">
        <v>54</v>
      </c>
      <c r="X3991" t="s">
        <v>20406</v>
      </c>
      <c r="Y3991" t="s">
        <v>6</v>
      </c>
      <c r="Z3991" s="1">
        <v>44865</v>
      </c>
      <c r="AA3991" s="2">
        <v>0.6752083333333333</v>
      </c>
      <c r="AB3991" s="2">
        <v>0.89386574074074077</v>
      </c>
      <c r="AC3991" t="s">
        <v>44</v>
      </c>
      <c r="AD3991" t="s">
        <v>44</v>
      </c>
      <c r="AE3991" t="s">
        <v>44</v>
      </c>
      <c r="AF3991">
        <v>143</v>
      </c>
    </row>
    <row r="3992" spans="1:32">
      <c r="A3992">
        <v>6396</v>
      </c>
      <c r="B3992">
        <v>5496</v>
      </c>
      <c r="C3992" t="s">
        <v>3183</v>
      </c>
      <c r="D3992" t="s">
        <v>20407</v>
      </c>
      <c r="E3992" t="s">
        <v>34</v>
      </c>
      <c r="F3992" t="s">
        <v>20408</v>
      </c>
      <c r="G3992" t="s">
        <v>20409</v>
      </c>
      <c r="H3992" t="s">
        <v>904</v>
      </c>
      <c r="I3992" s="1">
        <v>36964</v>
      </c>
      <c r="J3992" t="s">
        <v>20410</v>
      </c>
      <c r="K3992" t="s">
        <v>19927</v>
      </c>
      <c r="L3992">
        <v>8706</v>
      </c>
      <c r="M3992" t="s">
        <v>904</v>
      </c>
      <c r="N3992" s="1">
        <v>44875</v>
      </c>
      <c r="O3992" s="1">
        <v>44876</v>
      </c>
      <c r="P3992">
        <v>56</v>
      </c>
      <c r="Q3992">
        <v>3</v>
      </c>
      <c r="R3992" t="s">
        <v>63</v>
      </c>
      <c r="S3992">
        <v>4</v>
      </c>
      <c r="T3992">
        <v>2</v>
      </c>
      <c r="U3992">
        <v>1</v>
      </c>
      <c r="V3992">
        <v>87</v>
      </c>
      <c r="W3992" t="s">
        <v>54</v>
      </c>
      <c r="X3992" t="s">
        <v>20411</v>
      </c>
      <c r="Y3992" t="s">
        <v>81</v>
      </c>
      <c r="Z3992" s="1">
        <v>44867</v>
      </c>
      <c r="AA3992" s="2">
        <v>0.57445601851851846</v>
      </c>
      <c r="AB3992" s="2">
        <v>0.21636574074074075</v>
      </c>
      <c r="AC3992" t="s">
        <v>44</v>
      </c>
      <c r="AD3992" t="s">
        <v>44</v>
      </c>
      <c r="AE3992" t="s">
        <v>45</v>
      </c>
      <c r="AF3992">
        <v>87</v>
      </c>
    </row>
    <row r="3993" spans="1:32">
      <c r="A3993">
        <v>6399</v>
      </c>
      <c r="B3993">
        <v>5499</v>
      </c>
      <c r="C3993" t="s">
        <v>15897</v>
      </c>
      <c r="D3993" t="s">
        <v>3668</v>
      </c>
      <c r="E3993" t="s">
        <v>48</v>
      </c>
      <c r="F3993" t="s">
        <v>20412</v>
      </c>
      <c r="G3993" t="s">
        <v>20413</v>
      </c>
      <c r="H3993" t="s">
        <v>225</v>
      </c>
      <c r="I3993" s="1">
        <v>20396</v>
      </c>
      <c r="J3993" t="s">
        <v>20414</v>
      </c>
      <c r="K3993" t="s">
        <v>20415</v>
      </c>
      <c r="L3993">
        <v>83097</v>
      </c>
      <c r="M3993" t="s">
        <v>225</v>
      </c>
      <c r="N3993" s="1">
        <v>44955</v>
      </c>
      <c r="O3993" s="1">
        <v>44960</v>
      </c>
      <c r="P3993">
        <v>38</v>
      </c>
      <c r="Q3993">
        <v>2</v>
      </c>
      <c r="R3993" t="s">
        <v>63</v>
      </c>
      <c r="S3993">
        <v>3</v>
      </c>
      <c r="T3993">
        <v>1</v>
      </c>
      <c r="U3993">
        <v>5</v>
      </c>
      <c r="V3993">
        <v>330</v>
      </c>
      <c r="W3993" t="s">
        <v>41</v>
      </c>
      <c r="X3993" t="s">
        <v>20416</v>
      </c>
      <c r="Y3993" t="s">
        <v>43</v>
      </c>
      <c r="Z3993" s="1">
        <v>44923</v>
      </c>
      <c r="AA3993" s="2">
        <v>0.16842592592592595</v>
      </c>
      <c r="AB3993" s="2">
        <v>1.545138888888889E-2</v>
      </c>
      <c r="AC3993" t="s">
        <v>45</v>
      </c>
      <c r="AD3993" t="s">
        <v>44</v>
      </c>
      <c r="AE3993" t="s">
        <v>44</v>
      </c>
      <c r="AF3993">
        <v>66</v>
      </c>
    </row>
    <row r="3994" spans="1:32">
      <c r="A3994">
        <v>6400</v>
      </c>
      <c r="B3994">
        <v>5500</v>
      </c>
      <c r="C3994" t="s">
        <v>2202</v>
      </c>
      <c r="D3994" t="s">
        <v>1902</v>
      </c>
      <c r="E3994" t="s">
        <v>34</v>
      </c>
      <c r="F3994" t="s">
        <v>20417</v>
      </c>
      <c r="G3994" t="s">
        <v>20418</v>
      </c>
      <c r="H3994" t="s">
        <v>295</v>
      </c>
      <c r="I3994" s="1">
        <v>22008</v>
      </c>
      <c r="J3994" t="s">
        <v>20419</v>
      </c>
      <c r="K3994" t="s">
        <v>20420</v>
      </c>
      <c r="L3994">
        <v>64533</v>
      </c>
      <c r="M3994" t="s">
        <v>295</v>
      </c>
      <c r="N3994" s="1">
        <v>44613</v>
      </c>
      <c r="O3994" s="1">
        <v>44618</v>
      </c>
      <c r="P3994">
        <v>48</v>
      </c>
      <c r="Q3994">
        <v>2</v>
      </c>
      <c r="R3994" t="s">
        <v>40</v>
      </c>
      <c r="S3994">
        <v>4</v>
      </c>
      <c r="T3994">
        <v>0</v>
      </c>
      <c r="U3994">
        <v>5</v>
      </c>
      <c r="V3994">
        <v>1195</v>
      </c>
      <c r="W3994" t="s">
        <v>54</v>
      </c>
      <c r="X3994" t="s">
        <v>20421</v>
      </c>
      <c r="Y3994" t="s">
        <v>65</v>
      </c>
      <c r="Z3994" s="1">
        <v>44594</v>
      </c>
      <c r="AA3994" s="2">
        <v>0.91824074074074069</v>
      </c>
      <c r="AB3994" s="2">
        <v>0.94761574074074073</v>
      </c>
      <c r="AC3994" t="s">
        <v>45</v>
      </c>
      <c r="AD3994" t="s">
        <v>45</v>
      </c>
      <c r="AE3994" t="s">
        <v>44</v>
      </c>
      <c r="AF3994">
        <v>239</v>
      </c>
    </row>
    <row r="3995" spans="1:32">
      <c r="A3995">
        <v>6401</v>
      </c>
      <c r="B3995">
        <v>5501</v>
      </c>
      <c r="C3995" t="s">
        <v>340</v>
      </c>
      <c r="D3995" t="s">
        <v>2289</v>
      </c>
      <c r="E3995" t="s">
        <v>48</v>
      </c>
      <c r="F3995" t="s">
        <v>20422</v>
      </c>
      <c r="G3995" t="s">
        <v>20423</v>
      </c>
      <c r="H3995" t="s">
        <v>70</v>
      </c>
      <c r="I3995" s="1">
        <v>25468</v>
      </c>
      <c r="J3995" t="s">
        <v>20424</v>
      </c>
      <c r="K3995" t="s">
        <v>16069</v>
      </c>
      <c r="L3995">
        <v>81126</v>
      </c>
      <c r="M3995" t="s">
        <v>70</v>
      </c>
      <c r="N3995" s="1">
        <v>44909</v>
      </c>
      <c r="O3995" s="1">
        <v>44911</v>
      </c>
      <c r="P3995">
        <v>90</v>
      </c>
      <c r="Q3995">
        <v>4</v>
      </c>
      <c r="R3995" t="s">
        <v>40</v>
      </c>
      <c r="S3995">
        <v>3</v>
      </c>
      <c r="T3995">
        <v>0</v>
      </c>
      <c r="U3995">
        <v>2</v>
      </c>
      <c r="V3995">
        <v>472</v>
      </c>
      <c r="W3995" t="s">
        <v>41</v>
      </c>
      <c r="X3995" t="s">
        <v>20425</v>
      </c>
      <c r="Y3995" t="s">
        <v>65</v>
      </c>
      <c r="Z3995" s="1">
        <v>44892</v>
      </c>
      <c r="AA3995" s="2">
        <v>0.63927083333333334</v>
      </c>
      <c r="AB3995" s="2">
        <v>0.18611111111111112</v>
      </c>
      <c r="AC3995" t="s">
        <v>45</v>
      </c>
      <c r="AD3995" t="s">
        <v>45</v>
      </c>
      <c r="AE3995" t="s">
        <v>45</v>
      </c>
      <c r="AF3995">
        <v>236</v>
      </c>
    </row>
    <row r="3996" spans="1:32">
      <c r="A3996">
        <v>6403</v>
      </c>
      <c r="B3996">
        <v>5503</v>
      </c>
      <c r="C3996" t="s">
        <v>112</v>
      </c>
      <c r="D3996" t="s">
        <v>3912</v>
      </c>
      <c r="E3996" t="s">
        <v>48</v>
      </c>
      <c r="F3996" t="s">
        <v>20426</v>
      </c>
      <c r="G3996">
        <v>6069229929</v>
      </c>
      <c r="H3996" t="s">
        <v>209</v>
      </c>
      <c r="I3996" s="1">
        <v>19406</v>
      </c>
      <c r="J3996" t="s">
        <v>20427</v>
      </c>
      <c r="K3996" t="s">
        <v>20428</v>
      </c>
      <c r="L3996">
        <v>54827</v>
      </c>
      <c r="M3996" t="s">
        <v>209</v>
      </c>
      <c r="N3996" s="1">
        <v>44766</v>
      </c>
      <c r="O3996" s="1">
        <v>44771</v>
      </c>
      <c r="P3996">
        <v>58</v>
      </c>
      <c r="Q3996">
        <v>3</v>
      </c>
      <c r="R3996" t="s">
        <v>53</v>
      </c>
      <c r="S3996">
        <v>2</v>
      </c>
      <c r="T3996">
        <v>2</v>
      </c>
      <c r="U3996">
        <v>5</v>
      </c>
      <c r="V3996">
        <v>670</v>
      </c>
      <c r="W3996" t="s">
        <v>41</v>
      </c>
      <c r="X3996" t="s">
        <v>20429</v>
      </c>
      <c r="Y3996" t="s">
        <v>65</v>
      </c>
      <c r="Z3996" s="1">
        <v>44757</v>
      </c>
      <c r="AA3996" s="2">
        <v>0.30331018518518521</v>
      </c>
      <c r="AB3996" s="2">
        <v>0.1005787037037037</v>
      </c>
      <c r="AC3996" t="s">
        <v>45</v>
      </c>
      <c r="AD3996" t="s">
        <v>45</v>
      </c>
      <c r="AE3996" t="s">
        <v>45</v>
      </c>
      <c r="AF3996">
        <v>134</v>
      </c>
    </row>
    <row r="3997" spans="1:32">
      <c r="A3997">
        <v>6404</v>
      </c>
      <c r="B3997">
        <v>5504</v>
      </c>
      <c r="C3997" t="s">
        <v>409</v>
      </c>
      <c r="D3997" t="s">
        <v>847</v>
      </c>
      <c r="E3997" t="s">
        <v>34</v>
      </c>
      <c r="F3997" t="s">
        <v>20430</v>
      </c>
      <c r="G3997" t="s">
        <v>20431</v>
      </c>
      <c r="H3997" t="s">
        <v>941</v>
      </c>
      <c r="I3997" s="1">
        <v>35429</v>
      </c>
      <c r="J3997" t="s">
        <v>20432</v>
      </c>
      <c r="K3997" t="s">
        <v>20433</v>
      </c>
      <c r="L3997">
        <v>9625</v>
      </c>
      <c r="M3997" t="s">
        <v>941</v>
      </c>
      <c r="N3997" s="1">
        <v>44817</v>
      </c>
      <c r="O3997" s="1">
        <v>44819</v>
      </c>
      <c r="P3997">
        <v>76</v>
      </c>
      <c r="Q3997">
        <v>4</v>
      </c>
      <c r="R3997" t="s">
        <v>53</v>
      </c>
      <c r="S3997">
        <v>3</v>
      </c>
      <c r="T3997">
        <v>1</v>
      </c>
      <c r="U3997">
        <v>2</v>
      </c>
      <c r="V3997">
        <v>290</v>
      </c>
      <c r="W3997" t="s">
        <v>41</v>
      </c>
      <c r="X3997" t="s">
        <v>20434</v>
      </c>
      <c r="Y3997" t="s">
        <v>65</v>
      </c>
      <c r="Z3997" s="1">
        <v>44782</v>
      </c>
      <c r="AA3997" s="2">
        <v>0.99623842592592593</v>
      </c>
      <c r="AB3997" s="2">
        <v>0.17646990740740742</v>
      </c>
      <c r="AC3997" t="s">
        <v>45</v>
      </c>
      <c r="AD3997" t="s">
        <v>44</v>
      </c>
      <c r="AE3997" t="s">
        <v>44</v>
      </c>
      <c r="AF3997">
        <v>145</v>
      </c>
    </row>
    <row r="3998" spans="1:32">
      <c r="A3998">
        <v>6406</v>
      </c>
      <c r="B3998">
        <v>5506</v>
      </c>
      <c r="C3998" t="s">
        <v>205</v>
      </c>
      <c r="D3998" t="s">
        <v>12441</v>
      </c>
      <c r="E3998" t="s">
        <v>48</v>
      </c>
      <c r="F3998" t="s">
        <v>20435</v>
      </c>
      <c r="G3998" t="s">
        <v>20436</v>
      </c>
      <c r="H3998" t="s">
        <v>1442</v>
      </c>
      <c r="I3998" s="1">
        <v>32643</v>
      </c>
      <c r="J3998" t="s">
        <v>20437</v>
      </c>
      <c r="K3998" t="s">
        <v>14104</v>
      </c>
      <c r="L3998">
        <v>27170</v>
      </c>
      <c r="M3998" t="s">
        <v>1442</v>
      </c>
      <c r="N3998" s="1">
        <v>44620</v>
      </c>
      <c r="O3998" s="1">
        <v>44621</v>
      </c>
      <c r="P3998">
        <v>10</v>
      </c>
      <c r="Q3998">
        <v>1</v>
      </c>
      <c r="R3998" t="s">
        <v>53</v>
      </c>
      <c r="S3998">
        <v>3</v>
      </c>
      <c r="T3998">
        <v>0</v>
      </c>
      <c r="U3998">
        <v>1</v>
      </c>
      <c r="V3998">
        <v>141</v>
      </c>
      <c r="W3998" t="s">
        <v>41</v>
      </c>
      <c r="X3998" t="s">
        <v>20438</v>
      </c>
      <c r="Y3998" t="s">
        <v>65</v>
      </c>
      <c r="Z3998" s="1">
        <v>44593</v>
      </c>
      <c r="AA3998" s="2">
        <v>0.43740740740740741</v>
      </c>
      <c r="AB3998" s="2">
        <v>0.29193287037037036</v>
      </c>
      <c r="AC3998" t="s">
        <v>44</v>
      </c>
      <c r="AD3998" t="s">
        <v>45</v>
      </c>
      <c r="AE3998" t="s">
        <v>45</v>
      </c>
      <c r="AF3998">
        <v>141</v>
      </c>
    </row>
    <row r="3999" spans="1:32">
      <c r="A3999">
        <v>6407</v>
      </c>
      <c r="B3999">
        <v>5507</v>
      </c>
      <c r="C3999" t="s">
        <v>213</v>
      </c>
      <c r="D3999" t="s">
        <v>4349</v>
      </c>
      <c r="E3999" t="s">
        <v>34</v>
      </c>
      <c r="F3999" t="s">
        <v>20439</v>
      </c>
      <c r="G3999" t="s">
        <v>20440</v>
      </c>
      <c r="H3999" t="s">
        <v>129</v>
      </c>
      <c r="I3999" s="1">
        <v>17144</v>
      </c>
      <c r="J3999" t="s">
        <v>20441</v>
      </c>
      <c r="K3999" t="s">
        <v>20442</v>
      </c>
      <c r="L3999">
        <v>77187</v>
      </c>
      <c r="M3999" t="s">
        <v>129</v>
      </c>
      <c r="N3999" s="1">
        <v>44848</v>
      </c>
      <c r="O3999" s="1">
        <v>44850</v>
      </c>
      <c r="P3999">
        <v>38</v>
      </c>
      <c r="Q3999">
        <v>2</v>
      </c>
      <c r="R3999" t="s">
        <v>63</v>
      </c>
      <c r="S3999">
        <v>4</v>
      </c>
      <c r="T3999">
        <v>1</v>
      </c>
      <c r="U3999">
        <v>2</v>
      </c>
      <c r="V3999">
        <v>176</v>
      </c>
      <c r="W3999" t="s">
        <v>41</v>
      </c>
      <c r="X3999" t="s">
        <v>20443</v>
      </c>
      <c r="Y3999" t="s">
        <v>65</v>
      </c>
      <c r="Z3999" s="1">
        <v>44818</v>
      </c>
      <c r="AA3999" s="2">
        <v>0.89406249999999998</v>
      </c>
      <c r="AB3999" s="2">
        <v>0.16608796296296297</v>
      </c>
      <c r="AC3999" t="s">
        <v>45</v>
      </c>
      <c r="AD3999" t="s">
        <v>44</v>
      </c>
      <c r="AE3999" t="s">
        <v>44</v>
      </c>
      <c r="AF3999">
        <v>88</v>
      </c>
    </row>
    <row r="4000" spans="1:32">
      <c r="A4000">
        <v>6409</v>
      </c>
      <c r="B4000">
        <v>5509</v>
      </c>
      <c r="C4000" t="s">
        <v>112</v>
      </c>
      <c r="D4000" t="s">
        <v>1404</v>
      </c>
      <c r="E4000" t="s">
        <v>34</v>
      </c>
      <c r="F4000" t="s">
        <v>20444</v>
      </c>
      <c r="G4000" t="s">
        <v>20445</v>
      </c>
      <c r="H4000" t="s">
        <v>295</v>
      </c>
      <c r="I4000" s="1">
        <v>34023</v>
      </c>
      <c r="J4000" t="s">
        <v>20446</v>
      </c>
      <c r="K4000" t="s">
        <v>20447</v>
      </c>
      <c r="L4000">
        <v>33747</v>
      </c>
      <c r="M4000" t="s">
        <v>295</v>
      </c>
      <c r="N4000" s="1">
        <v>44857</v>
      </c>
      <c r="O4000" s="1">
        <v>44860</v>
      </c>
      <c r="P4000">
        <v>88</v>
      </c>
      <c r="Q4000">
        <v>4</v>
      </c>
      <c r="R4000" t="s">
        <v>53</v>
      </c>
      <c r="S4000">
        <v>1</v>
      </c>
      <c r="T4000">
        <v>0</v>
      </c>
      <c r="U4000">
        <v>3</v>
      </c>
      <c r="V4000">
        <v>438</v>
      </c>
      <c r="W4000" t="s">
        <v>54</v>
      </c>
      <c r="X4000" t="s">
        <v>20448</v>
      </c>
      <c r="Y4000" t="s">
        <v>43</v>
      </c>
      <c r="Z4000" s="1">
        <v>44848</v>
      </c>
      <c r="AA4000" s="2">
        <v>0.84317129629629628</v>
      </c>
      <c r="AB4000" s="2">
        <v>7.8414351851851846E-2</v>
      </c>
      <c r="AC4000" t="s">
        <v>45</v>
      </c>
      <c r="AD4000" t="s">
        <v>44</v>
      </c>
      <c r="AE4000" t="s">
        <v>44</v>
      </c>
      <c r="AF4000">
        <v>146</v>
      </c>
    </row>
    <row r="4001" spans="1:32">
      <c r="A4001">
        <v>6410</v>
      </c>
      <c r="B4001">
        <v>5510</v>
      </c>
      <c r="C4001" t="s">
        <v>1471</v>
      </c>
      <c r="D4001" t="s">
        <v>8968</v>
      </c>
      <c r="E4001" t="s">
        <v>34</v>
      </c>
      <c r="F4001" t="s">
        <v>20449</v>
      </c>
      <c r="G4001" t="s">
        <v>20450</v>
      </c>
      <c r="H4001" t="s">
        <v>272</v>
      </c>
      <c r="I4001" s="1">
        <v>24874</v>
      </c>
      <c r="J4001" t="s">
        <v>20451</v>
      </c>
      <c r="K4001" t="s">
        <v>4261</v>
      </c>
      <c r="L4001">
        <v>76745</v>
      </c>
      <c r="M4001" t="s">
        <v>272</v>
      </c>
      <c r="N4001" s="1">
        <v>44927</v>
      </c>
      <c r="O4001" s="1">
        <v>44929</v>
      </c>
      <c r="P4001">
        <v>88</v>
      </c>
      <c r="Q4001">
        <v>4</v>
      </c>
      <c r="R4001" t="s">
        <v>53</v>
      </c>
      <c r="S4001">
        <v>2</v>
      </c>
      <c r="T4001">
        <v>0</v>
      </c>
      <c r="U4001">
        <v>2</v>
      </c>
      <c r="V4001">
        <v>242</v>
      </c>
      <c r="W4001" t="s">
        <v>41</v>
      </c>
      <c r="X4001" t="s">
        <v>20452</v>
      </c>
      <c r="Y4001" t="s">
        <v>43</v>
      </c>
      <c r="Z4001" s="1">
        <v>44918</v>
      </c>
      <c r="AA4001" s="2">
        <v>0.9500925925925926</v>
      </c>
      <c r="AB4001" s="2">
        <v>0.63648148148148154</v>
      </c>
      <c r="AC4001" t="s">
        <v>44</v>
      </c>
      <c r="AD4001" t="s">
        <v>44</v>
      </c>
      <c r="AE4001" t="s">
        <v>44</v>
      </c>
      <c r="AF4001">
        <v>121</v>
      </c>
    </row>
    <row r="4002" spans="1:32">
      <c r="A4002">
        <v>6411</v>
      </c>
      <c r="B4002">
        <v>5511</v>
      </c>
      <c r="C4002" t="s">
        <v>371</v>
      </c>
      <c r="D4002" t="s">
        <v>4189</v>
      </c>
      <c r="E4002" t="s">
        <v>48</v>
      </c>
      <c r="F4002" t="s">
        <v>20453</v>
      </c>
      <c r="G4002" t="s">
        <v>20454</v>
      </c>
      <c r="H4002" t="s">
        <v>272</v>
      </c>
      <c r="I4002" s="1">
        <v>27803</v>
      </c>
      <c r="J4002" t="s">
        <v>20455</v>
      </c>
      <c r="K4002" t="s">
        <v>20456</v>
      </c>
      <c r="L4002">
        <v>91691</v>
      </c>
      <c r="M4002" t="s">
        <v>272</v>
      </c>
      <c r="N4002" s="1">
        <v>44822</v>
      </c>
      <c r="O4002" s="1">
        <v>44827</v>
      </c>
      <c r="P4002">
        <v>48</v>
      </c>
      <c r="Q4002">
        <v>2</v>
      </c>
      <c r="R4002" t="s">
        <v>40</v>
      </c>
      <c r="S4002">
        <v>2</v>
      </c>
      <c r="T4002">
        <v>2</v>
      </c>
      <c r="U4002">
        <v>5</v>
      </c>
      <c r="V4002">
        <v>1145</v>
      </c>
      <c r="W4002" t="s">
        <v>54</v>
      </c>
      <c r="X4002" t="s">
        <v>20457</v>
      </c>
      <c r="Y4002" t="s">
        <v>65</v>
      </c>
      <c r="Z4002" s="1">
        <v>44801</v>
      </c>
      <c r="AA4002" s="2">
        <v>0.18226851851851852</v>
      </c>
      <c r="AB4002" s="2">
        <v>4.7685185185185185E-2</v>
      </c>
      <c r="AC4002" t="s">
        <v>44</v>
      </c>
      <c r="AD4002" t="s">
        <v>44</v>
      </c>
      <c r="AE4002" t="s">
        <v>45</v>
      </c>
      <c r="AF4002">
        <v>229</v>
      </c>
    </row>
    <row r="4003" spans="1:32">
      <c r="A4003">
        <v>6412</v>
      </c>
      <c r="B4003">
        <v>5512</v>
      </c>
      <c r="C4003" t="s">
        <v>2886</v>
      </c>
      <c r="D4003" t="s">
        <v>4496</v>
      </c>
      <c r="E4003" t="s">
        <v>34</v>
      </c>
      <c r="F4003" t="s">
        <v>20458</v>
      </c>
      <c r="G4003">
        <v>7126814248</v>
      </c>
      <c r="H4003" t="s">
        <v>50</v>
      </c>
      <c r="I4003" s="1">
        <v>34422</v>
      </c>
      <c r="J4003" t="s">
        <v>20459</v>
      </c>
      <c r="K4003" t="s">
        <v>13549</v>
      </c>
      <c r="L4003">
        <v>91186</v>
      </c>
      <c r="M4003" t="s">
        <v>50</v>
      </c>
      <c r="N4003" s="1">
        <v>44706</v>
      </c>
      <c r="O4003" s="1">
        <v>44709</v>
      </c>
      <c r="P4003">
        <v>5</v>
      </c>
      <c r="Q4003">
        <v>1</v>
      </c>
      <c r="R4003" t="s">
        <v>63</v>
      </c>
      <c r="S4003">
        <v>2</v>
      </c>
      <c r="T4003">
        <v>0</v>
      </c>
      <c r="U4003">
        <v>3</v>
      </c>
      <c r="V4003">
        <v>270</v>
      </c>
      <c r="W4003" t="s">
        <v>54</v>
      </c>
      <c r="X4003" t="s">
        <v>20460</v>
      </c>
      <c r="Y4003" t="s">
        <v>81</v>
      </c>
      <c r="Z4003" s="1">
        <v>44697</v>
      </c>
      <c r="AA4003" s="2">
        <v>0.3934259259259259</v>
      </c>
      <c r="AB4003" s="2">
        <v>0.55679398148148151</v>
      </c>
      <c r="AC4003" t="s">
        <v>44</v>
      </c>
      <c r="AD4003" t="s">
        <v>45</v>
      </c>
      <c r="AE4003" t="s">
        <v>45</v>
      </c>
      <c r="AF4003">
        <v>90</v>
      </c>
    </row>
    <row r="4004" spans="1:32">
      <c r="A4004">
        <v>6415</v>
      </c>
      <c r="B4004">
        <v>5515</v>
      </c>
      <c r="C4004" t="s">
        <v>1732</v>
      </c>
      <c r="D4004" t="s">
        <v>10328</v>
      </c>
      <c r="E4004" t="s">
        <v>48</v>
      </c>
      <c r="F4004" t="s">
        <v>20461</v>
      </c>
      <c r="G4004" t="s">
        <v>20462</v>
      </c>
      <c r="H4004" t="s">
        <v>171</v>
      </c>
      <c r="I4004" s="1">
        <v>37308</v>
      </c>
      <c r="J4004" t="s">
        <v>20463</v>
      </c>
      <c r="K4004" t="s">
        <v>20464</v>
      </c>
      <c r="L4004">
        <v>75583</v>
      </c>
      <c r="M4004" t="s">
        <v>171</v>
      </c>
      <c r="N4004" s="1">
        <v>44859</v>
      </c>
      <c r="O4004" s="1">
        <v>44860</v>
      </c>
      <c r="P4004">
        <v>26</v>
      </c>
      <c r="Q4004">
        <v>2</v>
      </c>
      <c r="R4004" t="s">
        <v>63</v>
      </c>
      <c r="S4004">
        <v>1</v>
      </c>
      <c r="T4004">
        <v>1</v>
      </c>
      <c r="U4004">
        <v>1</v>
      </c>
      <c r="V4004">
        <v>87</v>
      </c>
      <c r="W4004" t="s">
        <v>41</v>
      </c>
      <c r="X4004" t="s">
        <v>20465</v>
      </c>
      <c r="Y4004" t="s">
        <v>65</v>
      </c>
      <c r="Z4004" s="1">
        <v>44843</v>
      </c>
      <c r="AA4004" s="2">
        <v>0.67052083333333334</v>
      </c>
      <c r="AB4004" s="2">
        <v>0.18927083333333336</v>
      </c>
      <c r="AC4004" t="s">
        <v>45</v>
      </c>
      <c r="AD4004" t="s">
        <v>44</v>
      </c>
      <c r="AE4004" t="s">
        <v>45</v>
      </c>
      <c r="AF4004">
        <v>87</v>
      </c>
    </row>
    <row r="4005" spans="1:32">
      <c r="A4005">
        <v>6417</v>
      </c>
      <c r="B4005">
        <v>5517</v>
      </c>
      <c r="C4005" t="s">
        <v>183</v>
      </c>
      <c r="D4005" t="s">
        <v>768</v>
      </c>
      <c r="E4005" t="s">
        <v>34</v>
      </c>
      <c r="F4005" t="s">
        <v>20466</v>
      </c>
      <c r="G4005" t="s">
        <v>20467</v>
      </c>
      <c r="H4005" t="s">
        <v>692</v>
      </c>
      <c r="I4005" s="1">
        <v>37809</v>
      </c>
      <c r="J4005" t="s">
        <v>20468</v>
      </c>
      <c r="K4005" t="s">
        <v>8681</v>
      </c>
      <c r="L4005">
        <v>34747</v>
      </c>
      <c r="M4005" t="s">
        <v>692</v>
      </c>
      <c r="N4005" s="1">
        <v>44631</v>
      </c>
      <c r="O4005" s="1">
        <v>44636</v>
      </c>
      <c r="P4005">
        <v>54</v>
      </c>
      <c r="Q4005">
        <v>3</v>
      </c>
      <c r="R4005" t="s">
        <v>40</v>
      </c>
      <c r="S4005">
        <v>4</v>
      </c>
      <c r="T4005">
        <v>2</v>
      </c>
      <c r="U4005">
        <v>5</v>
      </c>
      <c r="V4005">
        <v>1055</v>
      </c>
      <c r="W4005" t="s">
        <v>54</v>
      </c>
      <c r="X4005" t="s">
        <v>20469</v>
      </c>
      <c r="Y4005" t="s">
        <v>65</v>
      </c>
      <c r="Z4005" s="1">
        <v>44623</v>
      </c>
      <c r="AA4005" s="2">
        <v>0.20353009259259258</v>
      </c>
      <c r="AB4005" s="2">
        <v>1.6203703703703703E-4</v>
      </c>
      <c r="AC4005" t="s">
        <v>45</v>
      </c>
      <c r="AD4005" t="s">
        <v>45</v>
      </c>
      <c r="AE4005" t="s">
        <v>45</v>
      </c>
      <c r="AF4005">
        <v>211</v>
      </c>
    </row>
    <row r="4006" spans="1:32">
      <c r="A4006">
        <v>6419</v>
      </c>
      <c r="B4006">
        <v>5519</v>
      </c>
      <c r="C4006" t="s">
        <v>702</v>
      </c>
      <c r="D4006" t="s">
        <v>1877</v>
      </c>
      <c r="E4006" t="s">
        <v>48</v>
      </c>
      <c r="F4006" t="s">
        <v>20470</v>
      </c>
      <c r="G4006" t="s">
        <v>20471</v>
      </c>
      <c r="H4006" t="s">
        <v>86</v>
      </c>
      <c r="I4006" s="1">
        <v>32677</v>
      </c>
      <c r="J4006" t="s">
        <v>20472</v>
      </c>
      <c r="K4006" t="s">
        <v>20473</v>
      </c>
      <c r="L4006">
        <v>69751</v>
      </c>
      <c r="M4006" t="s">
        <v>86</v>
      </c>
      <c r="N4006" s="1">
        <v>44837</v>
      </c>
      <c r="O4006" s="1">
        <v>44838</v>
      </c>
      <c r="P4006">
        <v>88</v>
      </c>
      <c r="Q4006">
        <v>4</v>
      </c>
      <c r="R4006" t="s">
        <v>53</v>
      </c>
      <c r="S4006">
        <v>2</v>
      </c>
      <c r="T4006">
        <v>1</v>
      </c>
      <c r="U4006">
        <v>1</v>
      </c>
      <c r="V4006">
        <v>130</v>
      </c>
      <c r="W4006" t="s">
        <v>54</v>
      </c>
      <c r="X4006" t="s">
        <v>20474</v>
      </c>
      <c r="Y4006" t="s">
        <v>6</v>
      </c>
      <c r="Z4006" s="1">
        <v>44822</v>
      </c>
      <c r="AA4006" s="2">
        <v>0.89150462962962962</v>
      </c>
      <c r="AB4006" s="2">
        <v>0.52135416666666667</v>
      </c>
      <c r="AC4006" t="s">
        <v>45</v>
      </c>
      <c r="AD4006" t="s">
        <v>45</v>
      </c>
      <c r="AE4006" t="s">
        <v>44</v>
      </c>
      <c r="AF4006">
        <v>130</v>
      </c>
    </row>
    <row r="4007" spans="1:32">
      <c r="A4007">
        <v>6420</v>
      </c>
      <c r="B4007">
        <v>5520</v>
      </c>
      <c r="C4007" t="s">
        <v>3694</v>
      </c>
      <c r="D4007" t="s">
        <v>1943</v>
      </c>
      <c r="E4007" t="s">
        <v>34</v>
      </c>
      <c r="F4007" t="s">
        <v>20475</v>
      </c>
      <c r="G4007">
        <f>1-641-284-456</f>
        <v>-1380</v>
      </c>
      <c r="H4007" t="s">
        <v>280</v>
      </c>
      <c r="I4007" s="1">
        <v>25745</v>
      </c>
      <c r="J4007" t="s">
        <v>20476</v>
      </c>
      <c r="K4007" t="s">
        <v>20477</v>
      </c>
      <c r="L4007">
        <v>7809</v>
      </c>
      <c r="M4007" t="s">
        <v>280</v>
      </c>
      <c r="N4007" s="1">
        <v>44779</v>
      </c>
      <c r="O4007" s="1">
        <v>44781</v>
      </c>
      <c r="P4007">
        <v>55</v>
      </c>
      <c r="Q4007">
        <v>3</v>
      </c>
      <c r="R4007" t="s">
        <v>53</v>
      </c>
      <c r="S4007">
        <v>1</v>
      </c>
      <c r="T4007">
        <v>2</v>
      </c>
      <c r="U4007">
        <v>2</v>
      </c>
      <c r="V4007">
        <v>242</v>
      </c>
      <c r="W4007" t="s">
        <v>41</v>
      </c>
      <c r="X4007" t="s">
        <v>20478</v>
      </c>
      <c r="Y4007" t="s">
        <v>43</v>
      </c>
      <c r="Z4007" s="1">
        <v>44758</v>
      </c>
      <c r="AA4007" s="2">
        <v>8.3865740740740755E-2</v>
      </c>
      <c r="AB4007" s="2">
        <v>0.5581828703703704</v>
      </c>
      <c r="AC4007" t="s">
        <v>44</v>
      </c>
      <c r="AD4007" t="s">
        <v>45</v>
      </c>
      <c r="AE4007" t="s">
        <v>45</v>
      </c>
      <c r="AF4007">
        <v>121</v>
      </c>
    </row>
    <row r="4008" spans="1:32">
      <c r="A4008">
        <v>6422</v>
      </c>
      <c r="B4008">
        <v>5522</v>
      </c>
      <c r="C4008" t="s">
        <v>828</v>
      </c>
      <c r="D4008" t="s">
        <v>15339</v>
      </c>
      <c r="E4008" t="s">
        <v>48</v>
      </c>
      <c r="F4008" t="s">
        <v>20479</v>
      </c>
      <c r="G4008" t="s">
        <v>20480</v>
      </c>
      <c r="H4008" t="s">
        <v>1442</v>
      </c>
      <c r="I4008" s="1">
        <v>16936</v>
      </c>
      <c r="J4008" t="s">
        <v>20481</v>
      </c>
      <c r="K4008" t="s">
        <v>20482</v>
      </c>
      <c r="L4008">
        <v>42909</v>
      </c>
      <c r="M4008" t="s">
        <v>1442</v>
      </c>
      <c r="N4008" s="1">
        <v>44638</v>
      </c>
      <c r="O4008" s="1">
        <v>44641</v>
      </c>
      <c r="P4008">
        <v>65</v>
      </c>
      <c r="Q4008">
        <v>3</v>
      </c>
      <c r="R4008" t="s">
        <v>63</v>
      </c>
      <c r="S4008">
        <v>1</v>
      </c>
      <c r="T4008">
        <v>2</v>
      </c>
      <c r="U4008">
        <v>3</v>
      </c>
      <c r="V4008">
        <v>261</v>
      </c>
      <c r="W4008" t="s">
        <v>54</v>
      </c>
      <c r="X4008" t="s">
        <v>20483</v>
      </c>
      <c r="Y4008" t="s">
        <v>6</v>
      </c>
      <c r="Z4008" s="1">
        <v>44618</v>
      </c>
      <c r="AA4008" s="2">
        <v>0.70478009259259267</v>
      </c>
      <c r="AB4008" s="2">
        <v>0.60475694444444439</v>
      </c>
      <c r="AC4008" t="s">
        <v>45</v>
      </c>
      <c r="AD4008" t="s">
        <v>44</v>
      </c>
      <c r="AE4008" t="s">
        <v>45</v>
      </c>
      <c r="AF4008">
        <v>87</v>
      </c>
    </row>
    <row r="4009" spans="1:32">
      <c r="A4009">
        <v>6423</v>
      </c>
      <c r="B4009">
        <v>5523</v>
      </c>
      <c r="C4009" t="s">
        <v>20484</v>
      </c>
      <c r="D4009" t="s">
        <v>83</v>
      </c>
      <c r="E4009" t="s">
        <v>34</v>
      </c>
      <c r="F4009" t="s">
        <v>20485</v>
      </c>
      <c r="G4009" t="s">
        <v>20486</v>
      </c>
      <c r="H4009" t="s">
        <v>201</v>
      </c>
      <c r="I4009" s="1">
        <v>20199</v>
      </c>
      <c r="J4009" t="s">
        <v>20487</v>
      </c>
      <c r="K4009" t="s">
        <v>20488</v>
      </c>
      <c r="L4009">
        <v>12390</v>
      </c>
      <c r="M4009" t="s">
        <v>201</v>
      </c>
      <c r="N4009" s="1">
        <v>44893</v>
      </c>
      <c r="O4009" s="1">
        <v>44896</v>
      </c>
      <c r="P4009">
        <v>55</v>
      </c>
      <c r="Q4009">
        <v>3</v>
      </c>
      <c r="R4009" t="s">
        <v>53</v>
      </c>
      <c r="S4009">
        <v>1</v>
      </c>
      <c r="T4009">
        <v>1</v>
      </c>
      <c r="U4009">
        <v>3</v>
      </c>
      <c r="V4009">
        <v>360</v>
      </c>
      <c r="W4009" t="s">
        <v>41</v>
      </c>
      <c r="X4009" t="s">
        <v>20489</v>
      </c>
      <c r="Y4009" t="s">
        <v>43</v>
      </c>
      <c r="Z4009" s="1">
        <v>44860</v>
      </c>
      <c r="AA4009" s="2">
        <v>0.50145833333333334</v>
      </c>
      <c r="AB4009" s="2">
        <v>0.15219907407407407</v>
      </c>
      <c r="AC4009" t="s">
        <v>45</v>
      </c>
      <c r="AD4009" t="s">
        <v>45</v>
      </c>
      <c r="AE4009" t="s">
        <v>44</v>
      </c>
      <c r="AF4009">
        <v>120</v>
      </c>
    </row>
    <row r="4010" spans="1:32">
      <c r="A4010">
        <v>6427</v>
      </c>
      <c r="B4010">
        <v>5527</v>
      </c>
      <c r="C4010" t="s">
        <v>197</v>
      </c>
      <c r="D4010" t="s">
        <v>2196</v>
      </c>
      <c r="E4010" t="s">
        <v>48</v>
      </c>
      <c r="F4010" t="s">
        <v>20490</v>
      </c>
      <c r="G4010" t="s">
        <v>20491</v>
      </c>
      <c r="H4010" t="s">
        <v>1442</v>
      </c>
      <c r="I4010" s="1">
        <v>25467</v>
      </c>
      <c r="J4010" t="s">
        <v>20492</v>
      </c>
      <c r="K4010" t="s">
        <v>20493</v>
      </c>
      <c r="L4010">
        <v>48746</v>
      </c>
      <c r="M4010" t="s">
        <v>1442</v>
      </c>
      <c r="N4010" s="1">
        <v>44775</v>
      </c>
      <c r="O4010" s="1">
        <v>44779</v>
      </c>
      <c r="P4010">
        <v>37</v>
      </c>
      <c r="Q4010">
        <v>2</v>
      </c>
      <c r="R4010" t="s">
        <v>53</v>
      </c>
      <c r="S4010">
        <v>4</v>
      </c>
      <c r="T4010">
        <v>1</v>
      </c>
      <c r="U4010">
        <v>4</v>
      </c>
      <c r="V4010">
        <v>532</v>
      </c>
      <c r="W4010" t="s">
        <v>41</v>
      </c>
      <c r="X4010" t="s">
        <v>20494</v>
      </c>
      <c r="Y4010" t="s">
        <v>43</v>
      </c>
      <c r="Z4010" s="1">
        <v>44767</v>
      </c>
      <c r="AA4010" s="2">
        <v>0.69665509259259262</v>
      </c>
      <c r="AB4010" s="2">
        <v>3.8958333333333338E-2</v>
      </c>
      <c r="AC4010" t="s">
        <v>44</v>
      </c>
      <c r="AD4010" t="s">
        <v>44</v>
      </c>
      <c r="AE4010" t="s">
        <v>44</v>
      </c>
      <c r="AF4010">
        <v>133</v>
      </c>
    </row>
    <row r="4011" spans="1:32">
      <c r="A4011">
        <v>6429</v>
      </c>
      <c r="B4011">
        <v>5529</v>
      </c>
      <c r="C4011" t="s">
        <v>489</v>
      </c>
      <c r="D4011" t="s">
        <v>2470</v>
      </c>
      <c r="E4011" t="s">
        <v>34</v>
      </c>
      <c r="F4011" t="s">
        <v>20495</v>
      </c>
      <c r="G4011" t="s">
        <v>20496</v>
      </c>
      <c r="H4011" t="s">
        <v>209</v>
      </c>
      <c r="I4011" s="1">
        <v>29004</v>
      </c>
      <c r="J4011" t="s">
        <v>20497</v>
      </c>
      <c r="K4011" t="s">
        <v>20498</v>
      </c>
      <c r="L4011">
        <v>19437</v>
      </c>
      <c r="M4011" t="s">
        <v>209</v>
      </c>
      <c r="N4011" s="1">
        <v>44701</v>
      </c>
      <c r="O4011" s="1">
        <v>44704</v>
      </c>
      <c r="P4011">
        <v>26</v>
      </c>
      <c r="Q4011">
        <v>2</v>
      </c>
      <c r="R4011" t="s">
        <v>63</v>
      </c>
      <c r="S4011">
        <v>2</v>
      </c>
      <c r="T4011">
        <v>2</v>
      </c>
      <c r="U4011">
        <v>3</v>
      </c>
      <c r="V4011">
        <v>225</v>
      </c>
      <c r="W4011" t="s">
        <v>54</v>
      </c>
      <c r="X4011" t="s">
        <v>20499</v>
      </c>
      <c r="Y4011" t="s">
        <v>81</v>
      </c>
      <c r="Z4011" s="1">
        <v>44666</v>
      </c>
      <c r="AA4011" s="2">
        <v>0.38496527777777773</v>
      </c>
      <c r="AB4011" s="2">
        <v>0.95019675925925917</v>
      </c>
      <c r="AC4011" t="s">
        <v>45</v>
      </c>
      <c r="AD4011" t="s">
        <v>45</v>
      </c>
      <c r="AE4011" t="s">
        <v>45</v>
      </c>
      <c r="AF4011">
        <v>75</v>
      </c>
    </row>
    <row r="4012" spans="1:32">
      <c r="A4012">
        <v>6431</v>
      </c>
      <c r="B4012">
        <v>5531</v>
      </c>
      <c r="C4012" t="s">
        <v>2616</v>
      </c>
      <c r="D4012" t="s">
        <v>11864</v>
      </c>
      <c r="E4012" t="s">
        <v>48</v>
      </c>
      <c r="F4012" t="s">
        <v>20500</v>
      </c>
      <c r="G4012" t="s">
        <v>20501</v>
      </c>
      <c r="H4012" t="s">
        <v>1442</v>
      </c>
      <c r="I4012" s="1">
        <v>18924</v>
      </c>
      <c r="J4012" t="s">
        <v>20502</v>
      </c>
      <c r="K4012" t="s">
        <v>3244</v>
      </c>
      <c r="L4012">
        <v>91819</v>
      </c>
      <c r="M4012" t="s">
        <v>1442</v>
      </c>
      <c r="N4012" s="1">
        <v>44711</v>
      </c>
      <c r="O4012" s="1">
        <v>44712</v>
      </c>
      <c r="P4012">
        <v>52</v>
      </c>
      <c r="Q4012">
        <v>3</v>
      </c>
      <c r="R4012" t="s">
        <v>53</v>
      </c>
      <c r="S4012">
        <v>4</v>
      </c>
      <c r="T4012">
        <v>2</v>
      </c>
      <c r="U4012">
        <v>1</v>
      </c>
      <c r="V4012">
        <v>120</v>
      </c>
      <c r="W4012" t="s">
        <v>41</v>
      </c>
      <c r="X4012" t="s">
        <v>20503</v>
      </c>
      <c r="Y4012" t="s">
        <v>43</v>
      </c>
      <c r="Z4012" s="1">
        <v>44698</v>
      </c>
      <c r="AA4012" s="2">
        <v>0.33730324074074075</v>
      </c>
      <c r="AB4012" s="2">
        <v>0.21984953703703702</v>
      </c>
      <c r="AC4012" t="s">
        <v>45</v>
      </c>
      <c r="AD4012" t="s">
        <v>44</v>
      </c>
      <c r="AE4012" t="s">
        <v>44</v>
      </c>
      <c r="AF4012">
        <v>120</v>
      </c>
    </row>
    <row r="4013" spans="1:32">
      <c r="A4013">
        <v>6432</v>
      </c>
      <c r="B4013">
        <v>5532</v>
      </c>
      <c r="C4013" t="s">
        <v>396</v>
      </c>
      <c r="D4013" t="s">
        <v>1368</v>
      </c>
      <c r="E4013" t="s">
        <v>34</v>
      </c>
      <c r="F4013" t="s">
        <v>20504</v>
      </c>
      <c r="G4013" t="s">
        <v>20505</v>
      </c>
      <c r="H4013" t="s">
        <v>530</v>
      </c>
      <c r="I4013" s="1">
        <v>30557</v>
      </c>
      <c r="J4013" t="s">
        <v>20506</v>
      </c>
      <c r="K4013" t="s">
        <v>18975</v>
      </c>
      <c r="L4013">
        <v>8118</v>
      </c>
      <c r="M4013" t="s">
        <v>530</v>
      </c>
      <c r="N4013" s="1">
        <v>44667</v>
      </c>
      <c r="O4013" s="1">
        <v>44669</v>
      </c>
      <c r="P4013">
        <v>78</v>
      </c>
      <c r="Q4013">
        <v>4</v>
      </c>
      <c r="R4013" t="s">
        <v>40</v>
      </c>
      <c r="S4013">
        <v>1</v>
      </c>
      <c r="T4013">
        <v>2</v>
      </c>
      <c r="U4013">
        <v>2</v>
      </c>
      <c r="V4013">
        <v>464</v>
      </c>
      <c r="W4013" t="s">
        <v>41</v>
      </c>
      <c r="X4013" t="s">
        <v>20507</v>
      </c>
      <c r="Y4013" t="s">
        <v>43</v>
      </c>
      <c r="Z4013" s="1">
        <v>44640</v>
      </c>
      <c r="AA4013" s="2">
        <v>0.7361805555555555</v>
      </c>
      <c r="AB4013" s="2">
        <v>0.64445601851851853</v>
      </c>
      <c r="AC4013" t="s">
        <v>44</v>
      </c>
      <c r="AD4013" t="s">
        <v>44</v>
      </c>
      <c r="AE4013" t="s">
        <v>45</v>
      </c>
      <c r="AF4013">
        <v>232</v>
      </c>
    </row>
    <row r="4014" spans="1:32">
      <c r="A4014">
        <v>6433</v>
      </c>
      <c r="B4014">
        <v>5533</v>
      </c>
      <c r="C4014" t="s">
        <v>615</v>
      </c>
      <c r="D4014" t="s">
        <v>90</v>
      </c>
      <c r="E4014" t="s">
        <v>48</v>
      </c>
      <c r="F4014" t="s">
        <v>20508</v>
      </c>
      <c r="G4014" t="s">
        <v>20509</v>
      </c>
      <c r="H4014" t="s">
        <v>1442</v>
      </c>
      <c r="I4014" s="1">
        <v>18996</v>
      </c>
      <c r="J4014" t="s">
        <v>20510</v>
      </c>
      <c r="K4014" t="s">
        <v>18147</v>
      </c>
      <c r="L4014">
        <v>79055</v>
      </c>
      <c r="M4014" t="s">
        <v>1442</v>
      </c>
      <c r="N4014" s="1">
        <v>44637</v>
      </c>
      <c r="O4014" s="1">
        <v>44640</v>
      </c>
      <c r="P4014">
        <v>30</v>
      </c>
      <c r="Q4014">
        <v>2</v>
      </c>
      <c r="R4014" t="s">
        <v>40</v>
      </c>
      <c r="S4014">
        <v>1</v>
      </c>
      <c r="T4014">
        <v>0</v>
      </c>
      <c r="U4014">
        <v>3</v>
      </c>
      <c r="V4014">
        <v>723</v>
      </c>
      <c r="W4014" t="s">
        <v>54</v>
      </c>
      <c r="X4014" t="s">
        <v>20511</v>
      </c>
      <c r="Y4014" t="s">
        <v>43</v>
      </c>
      <c r="Z4014" s="1">
        <v>44613</v>
      </c>
      <c r="AA4014" s="2">
        <v>5.2326388888888888E-2</v>
      </c>
      <c r="AB4014" s="2">
        <v>0.13123842592592591</v>
      </c>
      <c r="AC4014" t="s">
        <v>45</v>
      </c>
      <c r="AD4014" t="s">
        <v>45</v>
      </c>
      <c r="AE4014" t="s">
        <v>45</v>
      </c>
      <c r="AF4014">
        <v>241</v>
      </c>
    </row>
    <row r="4015" spans="1:32">
      <c r="A4015">
        <v>6434</v>
      </c>
      <c r="B4015">
        <v>5534</v>
      </c>
      <c r="C4015" t="s">
        <v>112</v>
      </c>
      <c r="D4015" t="s">
        <v>427</v>
      </c>
      <c r="E4015" t="s">
        <v>48</v>
      </c>
      <c r="F4015" t="s">
        <v>20512</v>
      </c>
      <c r="G4015" t="s">
        <v>20513</v>
      </c>
      <c r="H4015" t="s">
        <v>692</v>
      </c>
      <c r="I4015" s="1">
        <v>31307</v>
      </c>
      <c r="J4015" t="s">
        <v>20514</v>
      </c>
      <c r="K4015" t="s">
        <v>13162</v>
      </c>
      <c r="L4015">
        <v>45327</v>
      </c>
      <c r="M4015" t="s">
        <v>692</v>
      </c>
      <c r="N4015" s="1">
        <v>44780</v>
      </c>
      <c r="O4015" s="1">
        <v>44782</v>
      </c>
      <c r="P4015">
        <v>19</v>
      </c>
      <c r="Q4015">
        <v>1</v>
      </c>
      <c r="R4015" t="s">
        <v>53</v>
      </c>
      <c r="S4015">
        <v>1</v>
      </c>
      <c r="T4015">
        <v>2</v>
      </c>
      <c r="U4015">
        <v>2</v>
      </c>
      <c r="V4015">
        <v>248</v>
      </c>
      <c r="W4015" t="s">
        <v>54</v>
      </c>
      <c r="X4015" t="s">
        <v>20515</v>
      </c>
      <c r="Y4015" t="s">
        <v>43</v>
      </c>
      <c r="Z4015" s="1">
        <v>44769</v>
      </c>
      <c r="AA4015" s="2">
        <v>0.73738425925925932</v>
      </c>
      <c r="AB4015" s="2">
        <v>0.15653935185185186</v>
      </c>
      <c r="AC4015" t="s">
        <v>44</v>
      </c>
      <c r="AD4015" t="s">
        <v>44</v>
      </c>
      <c r="AE4015" t="s">
        <v>44</v>
      </c>
      <c r="AF4015">
        <v>124</v>
      </c>
    </row>
    <row r="4016" spans="1:32">
      <c r="A4016">
        <v>6436</v>
      </c>
      <c r="B4016">
        <v>5536</v>
      </c>
      <c r="C4016" t="s">
        <v>722</v>
      </c>
      <c r="D4016" t="s">
        <v>341</v>
      </c>
      <c r="E4016" t="s">
        <v>34</v>
      </c>
      <c r="F4016" t="s">
        <v>20516</v>
      </c>
      <c r="G4016" t="s">
        <v>20517</v>
      </c>
      <c r="H4016" t="s">
        <v>122</v>
      </c>
      <c r="I4016" s="1">
        <v>23620</v>
      </c>
      <c r="J4016" t="s">
        <v>20518</v>
      </c>
      <c r="K4016" t="s">
        <v>20519</v>
      </c>
      <c r="L4016">
        <v>76113</v>
      </c>
      <c r="M4016" t="s">
        <v>122</v>
      </c>
      <c r="N4016" s="1">
        <v>44938</v>
      </c>
      <c r="O4016" s="1">
        <v>44939</v>
      </c>
      <c r="P4016">
        <v>57</v>
      </c>
      <c r="Q4016">
        <v>3</v>
      </c>
      <c r="R4016" t="s">
        <v>40</v>
      </c>
      <c r="S4016">
        <v>2</v>
      </c>
      <c r="T4016">
        <v>2</v>
      </c>
      <c r="U4016">
        <v>1</v>
      </c>
      <c r="V4016">
        <v>218</v>
      </c>
      <c r="W4016" t="s">
        <v>41</v>
      </c>
      <c r="X4016" t="s">
        <v>20520</v>
      </c>
      <c r="Y4016" t="s">
        <v>6</v>
      </c>
      <c r="Z4016" s="1">
        <v>44899</v>
      </c>
      <c r="AA4016" s="2">
        <v>0.90929398148148144</v>
      </c>
      <c r="AB4016" s="2">
        <v>7.0266203703703692E-2</v>
      </c>
      <c r="AC4016" t="s">
        <v>45</v>
      </c>
      <c r="AD4016" t="s">
        <v>45</v>
      </c>
      <c r="AE4016" t="s">
        <v>44</v>
      </c>
      <c r="AF4016">
        <v>218</v>
      </c>
    </row>
    <row r="4017" spans="1:32">
      <c r="A4017">
        <v>6437</v>
      </c>
      <c r="B4017">
        <v>5537</v>
      </c>
      <c r="C4017" t="s">
        <v>1360</v>
      </c>
      <c r="D4017" t="s">
        <v>2369</v>
      </c>
      <c r="E4017" t="s">
        <v>34</v>
      </c>
      <c r="F4017" t="s">
        <v>20521</v>
      </c>
      <c r="G4017" t="s">
        <v>20522</v>
      </c>
      <c r="H4017" t="s">
        <v>295</v>
      </c>
      <c r="I4017" s="1">
        <v>28509</v>
      </c>
      <c r="J4017" t="s">
        <v>20523</v>
      </c>
      <c r="K4017" t="s">
        <v>20524</v>
      </c>
      <c r="L4017">
        <v>77053</v>
      </c>
      <c r="M4017" t="s">
        <v>295</v>
      </c>
      <c r="N4017" s="1">
        <v>44630</v>
      </c>
      <c r="O4017" s="1">
        <v>44631</v>
      </c>
      <c r="P4017">
        <v>75</v>
      </c>
      <c r="Q4017">
        <v>3</v>
      </c>
      <c r="R4017" t="s">
        <v>40</v>
      </c>
      <c r="S4017">
        <v>4</v>
      </c>
      <c r="T4017">
        <v>2</v>
      </c>
      <c r="U4017">
        <v>1</v>
      </c>
      <c r="V4017">
        <v>201</v>
      </c>
      <c r="W4017" t="s">
        <v>41</v>
      </c>
      <c r="X4017" t="s">
        <v>20525</v>
      </c>
      <c r="Y4017" t="s">
        <v>65</v>
      </c>
      <c r="Z4017" s="1">
        <v>44610</v>
      </c>
      <c r="AA4017" s="2">
        <v>0.77201388888888889</v>
      </c>
      <c r="AB4017" s="2">
        <v>9.2615740740740748E-2</v>
      </c>
      <c r="AC4017" t="s">
        <v>44</v>
      </c>
      <c r="AD4017" t="s">
        <v>45</v>
      </c>
      <c r="AE4017" t="s">
        <v>44</v>
      </c>
      <c r="AF4017">
        <v>201</v>
      </c>
    </row>
    <row r="4018" spans="1:32">
      <c r="A4018">
        <v>6438</v>
      </c>
      <c r="B4018">
        <v>5538</v>
      </c>
      <c r="C4018" t="s">
        <v>6297</v>
      </c>
      <c r="D4018" t="s">
        <v>1281</v>
      </c>
      <c r="E4018" t="s">
        <v>34</v>
      </c>
      <c r="F4018" t="s">
        <v>20526</v>
      </c>
      <c r="G4018">
        <v>8399457970</v>
      </c>
      <c r="H4018" t="s">
        <v>1301</v>
      </c>
      <c r="I4018" s="1">
        <v>20034</v>
      </c>
      <c r="J4018" t="s">
        <v>20527</v>
      </c>
      <c r="K4018" t="s">
        <v>20528</v>
      </c>
      <c r="L4018">
        <v>86023</v>
      </c>
      <c r="M4018" t="s">
        <v>1301</v>
      </c>
      <c r="N4018" s="1">
        <v>44750</v>
      </c>
      <c r="O4018" s="1">
        <v>44755</v>
      </c>
      <c r="P4018">
        <v>82</v>
      </c>
      <c r="Q4018">
        <v>4</v>
      </c>
      <c r="R4018" t="s">
        <v>53</v>
      </c>
      <c r="S4018">
        <v>2</v>
      </c>
      <c r="T4018">
        <v>1</v>
      </c>
      <c r="U4018">
        <v>5</v>
      </c>
      <c r="V4018">
        <v>685</v>
      </c>
      <c r="W4018" t="s">
        <v>54</v>
      </c>
      <c r="X4018" t="s">
        <v>20529</v>
      </c>
      <c r="Y4018" t="s">
        <v>81</v>
      </c>
      <c r="Z4018" s="1">
        <v>44711</v>
      </c>
      <c r="AA4018" s="2">
        <v>2.5879629629629627E-2</v>
      </c>
      <c r="AB4018" s="2">
        <v>0.60562499999999997</v>
      </c>
      <c r="AC4018" t="s">
        <v>44</v>
      </c>
      <c r="AD4018" t="s">
        <v>44</v>
      </c>
      <c r="AE4018" t="s">
        <v>44</v>
      </c>
      <c r="AF4018">
        <v>137</v>
      </c>
    </row>
    <row r="4019" spans="1:32">
      <c r="A4019">
        <v>6439</v>
      </c>
      <c r="B4019">
        <v>5539</v>
      </c>
      <c r="C4019" t="s">
        <v>229</v>
      </c>
      <c r="D4019" t="s">
        <v>9823</v>
      </c>
      <c r="E4019" t="s">
        <v>34</v>
      </c>
      <c r="F4019" t="s">
        <v>20530</v>
      </c>
      <c r="G4019" t="s">
        <v>20531</v>
      </c>
      <c r="H4019" t="s">
        <v>692</v>
      </c>
      <c r="I4019" s="1">
        <v>21035</v>
      </c>
      <c r="J4019" t="s">
        <v>20532</v>
      </c>
      <c r="K4019" t="s">
        <v>2776</v>
      </c>
      <c r="L4019">
        <v>68911</v>
      </c>
      <c r="M4019" t="s">
        <v>692</v>
      </c>
      <c r="N4019" s="1">
        <v>44946</v>
      </c>
      <c r="O4019" s="1">
        <v>44948</v>
      </c>
      <c r="P4019">
        <v>36</v>
      </c>
      <c r="Q4019">
        <v>2</v>
      </c>
      <c r="R4019" t="s">
        <v>40</v>
      </c>
      <c r="S4019">
        <v>3</v>
      </c>
      <c r="T4019">
        <v>0</v>
      </c>
      <c r="U4019">
        <v>2</v>
      </c>
      <c r="V4019">
        <v>430</v>
      </c>
      <c r="W4019" t="s">
        <v>54</v>
      </c>
      <c r="X4019" t="s">
        <v>20533</v>
      </c>
      <c r="Y4019" t="s">
        <v>81</v>
      </c>
      <c r="Z4019" s="1">
        <v>44918</v>
      </c>
      <c r="AA4019" s="2">
        <v>0.30306712962962962</v>
      </c>
      <c r="AB4019" s="2">
        <v>0.5427777777777778</v>
      </c>
      <c r="AC4019" t="s">
        <v>44</v>
      </c>
      <c r="AD4019" t="s">
        <v>44</v>
      </c>
      <c r="AE4019" t="s">
        <v>45</v>
      </c>
      <c r="AF4019">
        <v>215</v>
      </c>
    </row>
    <row r="4020" spans="1:32">
      <c r="A4020">
        <v>6443</v>
      </c>
      <c r="B4020">
        <v>5543</v>
      </c>
      <c r="C4020" t="s">
        <v>4871</v>
      </c>
      <c r="D4020" t="s">
        <v>4338</v>
      </c>
      <c r="E4020" t="s">
        <v>34</v>
      </c>
      <c r="F4020" t="s">
        <v>20534</v>
      </c>
      <c r="G4020" t="s">
        <v>20535</v>
      </c>
      <c r="H4020" t="s">
        <v>295</v>
      </c>
      <c r="I4020" s="1">
        <v>18538</v>
      </c>
      <c r="J4020" t="s">
        <v>20536</v>
      </c>
      <c r="K4020" t="s">
        <v>20537</v>
      </c>
      <c r="L4020">
        <v>74016</v>
      </c>
      <c r="M4020" t="s">
        <v>295</v>
      </c>
      <c r="N4020" s="1">
        <v>44703</v>
      </c>
      <c r="O4020" s="1">
        <v>44705</v>
      </c>
      <c r="P4020">
        <v>6</v>
      </c>
      <c r="Q4020">
        <v>1</v>
      </c>
      <c r="R4020" t="s">
        <v>40</v>
      </c>
      <c r="S4020">
        <v>3</v>
      </c>
      <c r="T4020">
        <v>1</v>
      </c>
      <c r="U4020">
        <v>2</v>
      </c>
      <c r="V4020">
        <v>400</v>
      </c>
      <c r="W4020" t="s">
        <v>54</v>
      </c>
      <c r="X4020" t="s">
        <v>20538</v>
      </c>
      <c r="Y4020" t="s">
        <v>6</v>
      </c>
      <c r="Z4020" s="1">
        <v>44674</v>
      </c>
      <c r="AA4020" s="2">
        <v>0.14125000000000001</v>
      </c>
      <c r="AB4020" s="2">
        <v>0.46559027777777778</v>
      </c>
      <c r="AC4020" t="s">
        <v>45</v>
      </c>
      <c r="AD4020" t="s">
        <v>45</v>
      </c>
      <c r="AE4020" t="s">
        <v>44</v>
      </c>
      <c r="AF4020">
        <v>200</v>
      </c>
    </row>
    <row r="4021" spans="1:32">
      <c r="A4021">
        <v>6445</v>
      </c>
      <c r="B4021">
        <v>5545</v>
      </c>
      <c r="C4021" t="s">
        <v>384</v>
      </c>
      <c r="D4021" t="s">
        <v>2295</v>
      </c>
      <c r="E4021" t="s">
        <v>34</v>
      </c>
      <c r="F4021" t="s">
        <v>20539</v>
      </c>
      <c r="G4021" t="s">
        <v>20540</v>
      </c>
      <c r="H4021" t="s">
        <v>50</v>
      </c>
      <c r="I4021" s="1">
        <v>37645</v>
      </c>
      <c r="J4021" t="s">
        <v>20541</v>
      </c>
      <c r="K4021" t="s">
        <v>15985</v>
      </c>
      <c r="L4021">
        <v>69007</v>
      </c>
      <c r="M4021" t="s">
        <v>50</v>
      </c>
      <c r="N4021" s="1">
        <v>44910</v>
      </c>
      <c r="O4021" s="1">
        <v>44914</v>
      </c>
      <c r="P4021">
        <v>58</v>
      </c>
      <c r="Q4021">
        <v>3</v>
      </c>
      <c r="R4021" t="s">
        <v>53</v>
      </c>
      <c r="S4021">
        <v>4</v>
      </c>
      <c r="T4021">
        <v>1</v>
      </c>
      <c r="U4021">
        <v>4</v>
      </c>
      <c r="V4021">
        <v>548</v>
      </c>
      <c r="W4021" t="s">
        <v>41</v>
      </c>
      <c r="X4021" t="s">
        <v>20542</v>
      </c>
      <c r="Y4021" t="s">
        <v>81</v>
      </c>
      <c r="Z4021" s="1">
        <v>44874</v>
      </c>
      <c r="AA4021" s="2">
        <v>0.70885416666666667</v>
      </c>
      <c r="AB4021" s="2">
        <v>0.84550925925925924</v>
      </c>
      <c r="AC4021" t="s">
        <v>45</v>
      </c>
      <c r="AD4021" t="s">
        <v>44</v>
      </c>
      <c r="AE4021" t="s">
        <v>45</v>
      </c>
      <c r="AF4021">
        <v>137</v>
      </c>
    </row>
    <row r="4022" spans="1:32">
      <c r="A4022">
        <v>6447</v>
      </c>
      <c r="B4022">
        <v>5547</v>
      </c>
      <c r="C4022" t="s">
        <v>8161</v>
      </c>
      <c r="D4022" t="s">
        <v>20543</v>
      </c>
      <c r="E4022" t="s">
        <v>48</v>
      </c>
      <c r="F4022" t="s">
        <v>20544</v>
      </c>
      <c r="G4022" t="s">
        <v>20545</v>
      </c>
      <c r="H4022" t="s">
        <v>171</v>
      </c>
      <c r="I4022" s="1">
        <v>29119</v>
      </c>
      <c r="J4022" t="s">
        <v>20546</v>
      </c>
      <c r="K4022" t="s">
        <v>20547</v>
      </c>
      <c r="L4022">
        <v>53338</v>
      </c>
      <c r="M4022" t="s">
        <v>171</v>
      </c>
      <c r="N4022" s="1">
        <v>44943</v>
      </c>
      <c r="O4022" s="1">
        <v>44947</v>
      </c>
      <c r="P4022">
        <v>52</v>
      </c>
      <c r="Q4022">
        <v>3</v>
      </c>
      <c r="R4022" t="s">
        <v>53</v>
      </c>
      <c r="S4022">
        <v>3</v>
      </c>
      <c r="T4022">
        <v>1</v>
      </c>
      <c r="U4022">
        <v>4</v>
      </c>
      <c r="V4022">
        <v>512</v>
      </c>
      <c r="W4022" t="s">
        <v>54</v>
      </c>
      <c r="X4022" t="s">
        <v>20548</v>
      </c>
      <c r="Y4022" t="s">
        <v>81</v>
      </c>
      <c r="Z4022" s="1">
        <v>44918</v>
      </c>
      <c r="AA4022" s="2">
        <v>0.39861111111111108</v>
      </c>
      <c r="AB4022" s="2">
        <v>0.17563657407407407</v>
      </c>
      <c r="AC4022" t="s">
        <v>44</v>
      </c>
      <c r="AD4022" t="s">
        <v>45</v>
      </c>
      <c r="AE4022" t="s">
        <v>44</v>
      </c>
      <c r="AF4022">
        <v>128</v>
      </c>
    </row>
    <row r="4023" spans="1:32">
      <c r="A4023">
        <v>6448</v>
      </c>
      <c r="B4023">
        <v>5548</v>
      </c>
      <c r="C4023" t="s">
        <v>10507</v>
      </c>
      <c r="D4023" t="s">
        <v>5345</v>
      </c>
      <c r="E4023" t="s">
        <v>48</v>
      </c>
      <c r="F4023" t="s">
        <v>20549</v>
      </c>
      <c r="G4023" t="s">
        <v>20550</v>
      </c>
      <c r="H4023" t="s">
        <v>109</v>
      </c>
      <c r="I4023" s="1">
        <v>25512</v>
      </c>
      <c r="J4023" t="s">
        <v>20551</v>
      </c>
      <c r="K4023" t="s">
        <v>13177</v>
      </c>
      <c r="L4023">
        <v>39588</v>
      </c>
      <c r="M4023" t="s">
        <v>109</v>
      </c>
      <c r="N4023" s="1">
        <v>44703</v>
      </c>
      <c r="O4023" s="1">
        <v>44706</v>
      </c>
      <c r="P4023">
        <v>18</v>
      </c>
      <c r="Q4023">
        <v>1</v>
      </c>
      <c r="R4023" t="s">
        <v>40</v>
      </c>
      <c r="S4023">
        <v>2</v>
      </c>
      <c r="T4023">
        <v>1</v>
      </c>
      <c r="U4023">
        <v>3</v>
      </c>
      <c r="V4023">
        <v>657</v>
      </c>
      <c r="W4023" t="s">
        <v>54</v>
      </c>
      <c r="X4023" t="s">
        <v>20552</v>
      </c>
      <c r="Y4023" t="s">
        <v>43</v>
      </c>
      <c r="Z4023" s="1">
        <v>44692</v>
      </c>
      <c r="AA4023" s="2">
        <v>0.28093750000000001</v>
      </c>
      <c r="AB4023" s="2">
        <v>0.4052546296296296</v>
      </c>
      <c r="AC4023" t="s">
        <v>45</v>
      </c>
      <c r="AD4023" t="s">
        <v>45</v>
      </c>
      <c r="AE4023" t="s">
        <v>45</v>
      </c>
      <c r="AF4023">
        <v>219</v>
      </c>
    </row>
    <row r="4024" spans="1:32">
      <c r="A4024">
        <v>6450</v>
      </c>
      <c r="B4024">
        <v>5550</v>
      </c>
      <c r="C4024" t="s">
        <v>4061</v>
      </c>
      <c r="D4024" t="s">
        <v>12521</v>
      </c>
      <c r="E4024" t="s">
        <v>48</v>
      </c>
      <c r="F4024" t="s">
        <v>2263</v>
      </c>
      <c r="G4024" t="s">
        <v>20553</v>
      </c>
      <c r="H4024" t="s">
        <v>295</v>
      </c>
      <c r="I4024" s="1">
        <v>24071</v>
      </c>
      <c r="J4024" t="s">
        <v>20554</v>
      </c>
      <c r="K4024" t="s">
        <v>20555</v>
      </c>
      <c r="L4024">
        <v>4854</v>
      </c>
      <c r="M4024" t="s">
        <v>295</v>
      </c>
      <c r="N4024" s="1">
        <v>44631</v>
      </c>
      <c r="O4024" s="1">
        <v>44634</v>
      </c>
      <c r="P4024">
        <v>60</v>
      </c>
      <c r="Q4024">
        <v>3</v>
      </c>
      <c r="R4024" t="s">
        <v>40</v>
      </c>
      <c r="S4024">
        <v>2</v>
      </c>
      <c r="T4024">
        <v>2</v>
      </c>
      <c r="U4024">
        <v>3</v>
      </c>
      <c r="V4024">
        <v>720</v>
      </c>
      <c r="W4024" t="s">
        <v>41</v>
      </c>
      <c r="X4024" t="s">
        <v>20556</v>
      </c>
      <c r="Y4024" t="s">
        <v>81</v>
      </c>
      <c r="Z4024" s="1">
        <v>44609</v>
      </c>
      <c r="AA4024" s="2">
        <v>0.92804398148148148</v>
      </c>
      <c r="AB4024" s="2">
        <v>0.5410300925925926</v>
      </c>
      <c r="AC4024" t="s">
        <v>45</v>
      </c>
      <c r="AD4024" t="s">
        <v>45</v>
      </c>
      <c r="AE4024" t="s">
        <v>44</v>
      </c>
      <c r="AF4024">
        <v>240</v>
      </c>
    </row>
    <row r="4025" spans="1:32">
      <c r="A4025">
        <v>6453</v>
      </c>
      <c r="B4025">
        <v>5553</v>
      </c>
      <c r="C4025" t="s">
        <v>1240</v>
      </c>
      <c r="D4025" t="s">
        <v>57</v>
      </c>
      <c r="E4025" t="s">
        <v>48</v>
      </c>
      <c r="F4025" t="s">
        <v>20557</v>
      </c>
      <c r="G4025" t="s">
        <v>20558</v>
      </c>
      <c r="H4025" t="s">
        <v>101</v>
      </c>
      <c r="I4025" s="1">
        <v>35880</v>
      </c>
      <c r="J4025" t="s">
        <v>20559</v>
      </c>
      <c r="K4025" t="s">
        <v>20560</v>
      </c>
      <c r="L4025">
        <v>92505</v>
      </c>
      <c r="M4025" t="s">
        <v>101</v>
      </c>
      <c r="N4025" s="1">
        <v>44676</v>
      </c>
      <c r="O4025" s="1">
        <v>44677</v>
      </c>
      <c r="P4025">
        <v>58</v>
      </c>
      <c r="Q4025">
        <v>3</v>
      </c>
      <c r="R4025" t="s">
        <v>53</v>
      </c>
      <c r="S4025">
        <v>4</v>
      </c>
      <c r="T4025">
        <v>0</v>
      </c>
      <c r="U4025">
        <v>1</v>
      </c>
      <c r="V4025">
        <v>146</v>
      </c>
      <c r="W4025" t="s">
        <v>41</v>
      </c>
      <c r="X4025" t="s">
        <v>20561</v>
      </c>
      <c r="Y4025" t="s">
        <v>81</v>
      </c>
      <c r="Z4025" s="1">
        <v>44638</v>
      </c>
      <c r="AA4025" s="2">
        <v>0.59189814814814812</v>
      </c>
      <c r="AB4025" s="2">
        <v>0.78923611111111114</v>
      </c>
      <c r="AC4025" t="s">
        <v>45</v>
      </c>
      <c r="AD4025" t="s">
        <v>44</v>
      </c>
      <c r="AE4025" t="s">
        <v>45</v>
      </c>
      <c r="AF4025">
        <v>146</v>
      </c>
    </row>
    <row r="4026" spans="1:32">
      <c r="A4026">
        <v>6454</v>
      </c>
      <c r="B4026">
        <v>5554</v>
      </c>
      <c r="C4026" t="s">
        <v>2144</v>
      </c>
      <c r="D4026" t="s">
        <v>57</v>
      </c>
      <c r="E4026" t="s">
        <v>34</v>
      </c>
      <c r="F4026" t="s">
        <v>20562</v>
      </c>
      <c r="G4026" t="s">
        <v>20563</v>
      </c>
      <c r="H4026" t="s">
        <v>135</v>
      </c>
      <c r="I4026" s="1">
        <v>27136</v>
      </c>
      <c r="J4026" t="s">
        <v>20564</v>
      </c>
      <c r="K4026" t="s">
        <v>20565</v>
      </c>
      <c r="L4026">
        <v>28343</v>
      </c>
      <c r="M4026" t="s">
        <v>135</v>
      </c>
      <c r="N4026" s="1">
        <v>44678</v>
      </c>
      <c r="O4026" s="1">
        <v>44682</v>
      </c>
      <c r="P4026">
        <v>44</v>
      </c>
      <c r="Q4026">
        <v>2</v>
      </c>
      <c r="R4026" t="s">
        <v>63</v>
      </c>
      <c r="S4026">
        <v>3</v>
      </c>
      <c r="T4026">
        <v>0</v>
      </c>
      <c r="U4026">
        <v>4</v>
      </c>
      <c r="V4026">
        <v>308</v>
      </c>
      <c r="W4026" t="s">
        <v>41</v>
      </c>
      <c r="X4026" t="s">
        <v>20566</v>
      </c>
      <c r="Y4026" t="s">
        <v>6</v>
      </c>
      <c r="Z4026" s="1">
        <v>44650</v>
      </c>
      <c r="AA4026" s="2">
        <v>5.1458333333333328E-2</v>
      </c>
      <c r="AB4026" s="2">
        <v>0.47050925925925924</v>
      </c>
      <c r="AC4026" t="s">
        <v>44</v>
      </c>
      <c r="AD4026" t="s">
        <v>44</v>
      </c>
      <c r="AE4026" t="s">
        <v>44</v>
      </c>
      <c r="AF4026">
        <v>77</v>
      </c>
    </row>
    <row r="4027" spans="1:32">
      <c r="A4027">
        <v>6460</v>
      </c>
      <c r="B4027">
        <v>5560</v>
      </c>
      <c r="C4027" t="s">
        <v>615</v>
      </c>
      <c r="D4027" t="s">
        <v>768</v>
      </c>
      <c r="E4027" t="s">
        <v>34</v>
      </c>
      <c r="F4027" t="s">
        <v>20567</v>
      </c>
      <c r="G4027" t="s">
        <v>20568</v>
      </c>
      <c r="H4027" t="s">
        <v>135</v>
      </c>
      <c r="I4027" s="1">
        <v>26579</v>
      </c>
      <c r="J4027" t="s">
        <v>20569</v>
      </c>
      <c r="K4027" t="s">
        <v>20570</v>
      </c>
      <c r="L4027">
        <v>97793</v>
      </c>
      <c r="M4027" t="s">
        <v>135</v>
      </c>
      <c r="N4027" s="1">
        <v>44835</v>
      </c>
      <c r="O4027" s="1">
        <v>44839</v>
      </c>
      <c r="P4027">
        <v>18</v>
      </c>
      <c r="Q4027">
        <v>1</v>
      </c>
      <c r="R4027" t="s">
        <v>40</v>
      </c>
      <c r="S4027">
        <v>4</v>
      </c>
      <c r="T4027">
        <v>0</v>
      </c>
      <c r="U4027">
        <v>4</v>
      </c>
      <c r="V4027">
        <v>804</v>
      </c>
      <c r="W4027" t="s">
        <v>41</v>
      </c>
      <c r="X4027" t="s">
        <v>20571</v>
      </c>
      <c r="Y4027" t="s">
        <v>81</v>
      </c>
      <c r="Z4027" s="1">
        <v>44811</v>
      </c>
      <c r="AA4027" s="2">
        <v>0.41194444444444445</v>
      </c>
      <c r="AB4027" s="2">
        <v>0.51123842592592594</v>
      </c>
      <c r="AC4027" t="s">
        <v>44</v>
      </c>
      <c r="AD4027" t="s">
        <v>45</v>
      </c>
      <c r="AE4027" t="s">
        <v>45</v>
      </c>
      <c r="AF4027">
        <v>201</v>
      </c>
    </row>
    <row r="4028" spans="1:32">
      <c r="A4028">
        <v>6461</v>
      </c>
      <c r="B4028">
        <v>5561</v>
      </c>
      <c r="C4028" t="s">
        <v>1155</v>
      </c>
      <c r="D4028" t="s">
        <v>13483</v>
      </c>
      <c r="E4028" t="s">
        <v>48</v>
      </c>
      <c r="F4028" t="s">
        <v>20572</v>
      </c>
      <c r="G4028" t="s">
        <v>20573</v>
      </c>
      <c r="H4028" t="s">
        <v>115</v>
      </c>
      <c r="I4028" s="1">
        <v>28756</v>
      </c>
      <c r="J4028" t="s">
        <v>20574</v>
      </c>
      <c r="K4028" t="s">
        <v>20575</v>
      </c>
      <c r="L4028">
        <v>12312</v>
      </c>
      <c r="M4028" t="s">
        <v>115</v>
      </c>
      <c r="N4028" s="1">
        <v>44688</v>
      </c>
      <c r="O4028" s="1">
        <v>44690</v>
      </c>
      <c r="P4028">
        <v>65</v>
      </c>
      <c r="Q4028">
        <v>3</v>
      </c>
      <c r="R4028" t="s">
        <v>63</v>
      </c>
      <c r="S4028">
        <v>2</v>
      </c>
      <c r="T4028">
        <v>0</v>
      </c>
      <c r="U4028">
        <v>2</v>
      </c>
      <c r="V4028">
        <v>146</v>
      </c>
      <c r="W4028" t="s">
        <v>54</v>
      </c>
      <c r="X4028" t="s">
        <v>20576</v>
      </c>
      <c r="Y4028" t="s">
        <v>81</v>
      </c>
      <c r="Z4028" s="1">
        <v>44675</v>
      </c>
      <c r="AA4028" s="2">
        <v>0.93741898148148151</v>
      </c>
      <c r="AB4028" s="2">
        <v>0.9744328703703703</v>
      </c>
      <c r="AC4028" t="s">
        <v>44</v>
      </c>
      <c r="AD4028" t="s">
        <v>45</v>
      </c>
      <c r="AE4028" t="s">
        <v>45</v>
      </c>
      <c r="AF4028">
        <v>73</v>
      </c>
    </row>
    <row r="4029" spans="1:32">
      <c r="A4029">
        <v>6462</v>
      </c>
      <c r="B4029">
        <v>5562</v>
      </c>
      <c r="C4029" t="s">
        <v>56</v>
      </c>
      <c r="D4029" t="s">
        <v>841</v>
      </c>
      <c r="E4029" t="s">
        <v>48</v>
      </c>
      <c r="F4029" t="s">
        <v>8339</v>
      </c>
      <c r="G4029">
        <f>1-509-436-4</f>
        <v>-948</v>
      </c>
      <c r="H4029" t="s">
        <v>135</v>
      </c>
      <c r="I4029" s="1">
        <v>27528</v>
      </c>
      <c r="J4029" t="s">
        <v>20577</v>
      </c>
      <c r="K4029" t="s">
        <v>20578</v>
      </c>
      <c r="L4029">
        <v>65613</v>
      </c>
      <c r="M4029" t="s">
        <v>135</v>
      </c>
      <c r="N4029" s="1">
        <v>44654</v>
      </c>
      <c r="O4029" s="1">
        <v>44657</v>
      </c>
      <c r="P4029">
        <v>93</v>
      </c>
      <c r="Q4029">
        <v>4</v>
      </c>
      <c r="R4029" t="s">
        <v>40</v>
      </c>
      <c r="S4029">
        <v>1</v>
      </c>
      <c r="T4029">
        <v>2</v>
      </c>
      <c r="U4029">
        <v>3</v>
      </c>
      <c r="V4029">
        <v>612</v>
      </c>
      <c r="W4029" t="s">
        <v>41</v>
      </c>
      <c r="X4029" t="s">
        <v>20579</v>
      </c>
      <c r="Y4029" t="s">
        <v>81</v>
      </c>
      <c r="Z4029" s="1">
        <v>44621</v>
      </c>
      <c r="AA4029" s="2">
        <v>0.98715277777777777</v>
      </c>
      <c r="AB4029" s="2">
        <v>0.83403935185185185</v>
      </c>
      <c r="AC4029" t="s">
        <v>45</v>
      </c>
      <c r="AD4029" t="s">
        <v>44</v>
      </c>
      <c r="AE4029" t="s">
        <v>45</v>
      </c>
      <c r="AF4029">
        <v>204</v>
      </c>
    </row>
    <row r="4030" spans="1:32">
      <c r="A4030">
        <v>6465</v>
      </c>
      <c r="B4030">
        <v>5565</v>
      </c>
      <c r="C4030" t="s">
        <v>3740</v>
      </c>
      <c r="D4030" t="s">
        <v>681</v>
      </c>
      <c r="E4030" t="s">
        <v>34</v>
      </c>
      <c r="F4030" t="s">
        <v>20580</v>
      </c>
      <c r="G4030" t="s">
        <v>20581</v>
      </c>
      <c r="H4030" t="s">
        <v>209</v>
      </c>
      <c r="I4030" s="1">
        <v>21350</v>
      </c>
      <c r="J4030" t="s">
        <v>20582</v>
      </c>
      <c r="K4030" t="s">
        <v>20583</v>
      </c>
      <c r="L4030">
        <v>19767</v>
      </c>
      <c r="M4030" t="s">
        <v>209</v>
      </c>
      <c r="N4030" s="1">
        <v>44738</v>
      </c>
      <c r="O4030" s="1">
        <v>44742</v>
      </c>
      <c r="P4030">
        <v>51</v>
      </c>
      <c r="Q4030">
        <v>3</v>
      </c>
      <c r="R4030" t="s">
        <v>40</v>
      </c>
      <c r="S4030">
        <v>1</v>
      </c>
      <c r="T4030">
        <v>1</v>
      </c>
      <c r="U4030">
        <v>4</v>
      </c>
      <c r="V4030">
        <v>952</v>
      </c>
      <c r="W4030" t="s">
        <v>54</v>
      </c>
      <c r="X4030" t="s">
        <v>20584</v>
      </c>
      <c r="Y4030" t="s">
        <v>81</v>
      </c>
      <c r="Z4030" s="1">
        <v>44710</v>
      </c>
      <c r="AA4030" s="2">
        <v>0.21854166666666666</v>
      </c>
      <c r="AB4030" s="2">
        <v>0.79300925925925936</v>
      </c>
      <c r="AC4030" t="s">
        <v>45</v>
      </c>
      <c r="AD4030" t="s">
        <v>44</v>
      </c>
      <c r="AE4030" t="s">
        <v>44</v>
      </c>
      <c r="AF4030">
        <v>238</v>
      </c>
    </row>
    <row r="4031" spans="1:32">
      <c r="A4031">
        <v>6467</v>
      </c>
      <c r="B4031">
        <v>5567</v>
      </c>
      <c r="C4031" t="s">
        <v>469</v>
      </c>
      <c r="D4031" t="s">
        <v>1368</v>
      </c>
      <c r="E4031" t="s">
        <v>34</v>
      </c>
      <c r="F4031" t="s">
        <v>20585</v>
      </c>
      <c r="G4031" t="s">
        <v>20586</v>
      </c>
      <c r="H4031" t="s">
        <v>60</v>
      </c>
      <c r="I4031" s="1">
        <v>29571</v>
      </c>
      <c r="J4031" t="s">
        <v>20587</v>
      </c>
      <c r="K4031" t="s">
        <v>20588</v>
      </c>
      <c r="L4031">
        <v>24677</v>
      </c>
      <c r="M4031" t="s">
        <v>60</v>
      </c>
      <c r="N4031" s="1">
        <v>44759</v>
      </c>
      <c r="O4031" s="1">
        <v>44761</v>
      </c>
      <c r="P4031">
        <v>26</v>
      </c>
      <c r="Q4031">
        <v>2</v>
      </c>
      <c r="R4031" t="s">
        <v>63</v>
      </c>
      <c r="S4031">
        <v>3</v>
      </c>
      <c r="T4031">
        <v>0</v>
      </c>
      <c r="U4031">
        <v>2</v>
      </c>
      <c r="V4031">
        <v>142</v>
      </c>
      <c r="W4031" t="s">
        <v>54</v>
      </c>
      <c r="X4031" t="s">
        <v>20589</v>
      </c>
      <c r="Y4031" t="s">
        <v>65</v>
      </c>
      <c r="Z4031" s="1">
        <v>44723</v>
      </c>
      <c r="AA4031" s="2">
        <v>6.1620370370370374E-2</v>
      </c>
      <c r="AB4031" s="2">
        <v>0.91579861111111116</v>
      </c>
      <c r="AC4031" t="s">
        <v>44</v>
      </c>
      <c r="AD4031" t="s">
        <v>44</v>
      </c>
      <c r="AE4031" t="s">
        <v>45</v>
      </c>
      <c r="AF4031">
        <v>71</v>
      </c>
    </row>
    <row r="4032" spans="1:32">
      <c r="A4032">
        <v>6473</v>
      </c>
      <c r="B4032">
        <v>5573</v>
      </c>
      <c r="C4032" t="s">
        <v>90</v>
      </c>
      <c r="D4032" t="s">
        <v>20590</v>
      </c>
      <c r="E4032" t="s">
        <v>48</v>
      </c>
      <c r="F4032" t="s">
        <v>20591</v>
      </c>
      <c r="G4032">
        <v>8862277342</v>
      </c>
      <c r="H4032" t="s">
        <v>272</v>
      </c>
      <c r="I4032" s="1">
        <v>19077</v>
      </c>
      <c r="J4032" t="s">
        <v>20592</v>
      </c>
      <c r="K4032" t="s">
        <v>20593</v>
      </c>
      <c r="L4032">
        <v>20336</v>
      </c>
      <c r="M4032" t="s">
        <v>272</v>
      </c>
      <c r="N4032" s="1">
        <v>44872</v>
      </c>
      <c r="O4032" s="1">
        <v>44874</v>
      </c>
      <c r="P4032">
        <v>34</v>
      </c>
      <c r="Q4032">
        <v>2</v>
      </c>
      <c r="R4032" t="s">
        <v>53</v>
      </c>
      <c r="S4032">
        <v>3</v>
      </c>
      <c r="T4032">
        <v>0</v>
      </c>
      <c r="U4032">
        <v>2</v>
      </c>
      <c r="V4032">
        <v>274</v>
      </c>
      <c r="W4032" t="s">
        <v>41</v>
      </c>
      <c r="X4032" t="s">
        <v>20594</v>
      </c>
      <c r="Y4032" t="s">
        <v>81</v>
      </c>
      <c r="Z4032" s="1">
        <v>44856</v>
      </c>
      <c r="AA4032" s="2">
        <v>0.98299768518518515</v>
      </c>
      <c r="AB4032" s="2">
        <v>0.78401620370370362</v>
      </c>
      <c r="AC4032" t="s">
        <v>44</v>
      </c>
      <c r="AD4032" t="s">
        <v>44</v>
      </c>
      <c r="AE4032" t="s">
        <v>45</v>
      </c>
      <c r="AF4032">
        <v>137</v>
      </c>
    </row>
    <row r="4033" spans="1:32">
      <c r="A4033">
        <v>6475</v>
      </c>
      <c r="B4033">
        <v>5575</v>
      </c>
      <c r="C4033" t="s">
        <v>1050</v>
      </c>
      <c r="D4033" t="s">
        <v>2828</v>
      </c>
      <c r="E4033" t="s">
        <v>48</v>
      </c>
      <c r="F4033" t="s">
        <v>20595</v>
      </c>
      <c r="G4033" t="s">
        <v>20596</v>
      </c>
      <c r="H4033" t="s">
        <v>423</v>
      </c>
      <c r="I4033" s="1">
        <v>25467</v>
      </c>
      <c r="J4033" t="s">
        <v>20597</v>
      </c>
      <c r="K4033" t="s">
        <v>5430</v>
      </c>
      <c r="L4033">
        <v>28169</v>
      </c>
      <c r="M4033" t="s">
        <v>423</v>
      </c>
      <c r="N4033" s="1">
        <v>44771</v>
      </c>
      <c r="O4033" s="1">
        <v>44776</v>
      </c>
      <c r="P4033">
        <v>59</v>
      </c>
      <c r="Q4033">
        <v>3</v>
      </c>
      <c r="R4033" t="s">
        <v>63</v>
      </c>
      <c r="S4033">
        <v>1</v>
      </c>
      <c r="T4033">
        <v>1</v>
      </c>
      <c r="U4033">
        <v>5</v>
      </c>
      <c r="V4033">
        <v>405</v>
      </c>
      <c r="W4033" t="s">
        <v>54</v>
      </c>
      <c r="X4033" t="s">
        <v>20598</v>
      </c>
      <c r="Y4033" t="s">
        <v>81</v>
      </c>
      <c r="Z4033" s="1">
        <v>44738</v>
      </c>
      <c r="AA4033" s="2">
        <v>0.41859953703703701</v>
      </c>
      <c r="AB4033" s="2">
        <v>0.52091435185185186</v>
      </c>
      <c r="AC4033" t="s">
        <v>44</v>
      </c>
      <c r="AD4033" t="s">
        <v>45</v>
      </c>
      <c r="AE4033" t="s">
        <v>45</v>
      </c>
      <c r="AF4033">
        <v>81</v>
      </c>
    </row>
    <row r="4034" spans="1:32">
      <c r="A4034">
        <v>6480</v>
      </c>
      <c r="B4034">
        <v>5580</v>
      </c>
      <c r="C4034" t="s">
        <v>326</v>
      </c>
      <c r="D4034" t="s">
        <v>847</v>
      </c>
      <c r="E4034" t="s">
        <v>34</v>
      </c>
      <c r="F4034" t="s">
        <v>20599</v>
      </c>
      <c r="G4034" t="s">
        <v>20600</v>
      </c>
      <c r="H4034" t="s">
        <v>86</v>
      </c>
      <c r="I4034" s="1">
        <v>27024</v>
      </c>
      <c r="J4034" t="s">
        <v>20601</v>
      </c>
      <c r="K4034" t="s">
        <v>20602</v>
      </c>
      <c r="L4034">
        <v>83534</v>
      </c>
      <c r="M4034" t="s">
        <v>86</v>
      </c>
      <c r="N4034" s="1">
        <v>44788</v>
      </c>
      <c r="O4034" s="1">
        <v>44792</v>
      </c>
      <c r="P4034">
        <v>76</v>
      </c>
      <c r="Q4034">
        <v>4</v>
      </c>
      <c r="R4034" t="s">
        <v>53</v>
      </c>
      <c r="S4034">
        <v>4</v>
      </c>
      <c r="T4034">
        <v>0</v>
      </c>
      <c r="U4034">
        <v>4</v>
      </c>
      <c r="V4034">
        <v>596</v>
      </c>
      <c r="W4034" t="s">
        <v>54</v>
      </c>
      <c r="X4034" t="s">
        <v>20603</v>
      </c>
      <c r="Y4034" t="s">
        <v>6</v>
      </c>
      <c r="Z4034" s="1">
        <v>44754</v>
      </c>
      <c r="AA4034" s="2">
        <v>0.52637731481481487</v>
      </c>
      <c r="AB4034" s="2">
        <v>0.74163194444444447</v>
      </c>
      <c r="AC4034" t="s">
        <v>44</v>
      </c>
      <c r="AD4034" t="s">
        <v>45</v>
      </c>
      <c r="AE4034" t="s">
        <v>44</v>
      </c>
      <c r="AF4034">
        <v>149</v>
      </c>
    </row>
    <row r="4035" spans="1:32">
      <c r="A4035">
        <v>6483</v>
      </c>
      <c r="B4035">
        <v>5583</v>
      </c>
      <c r="C4035" t="s">
        <v>715</v>
      </c>
      <c r="D4035" t="s">
        <v>7047</v>
      </c>
      <c r="E4035" t="s">
        <v>34</v>
      </c>
      <c r="F4035" t="s">
        <v>20604</v>
      </c>
      <c r="G4035">
        <v>7297801942</v>
      </c>
      <c r="H4035" t="s">
        <v>1301</v>
      </c>
      <c r="I4035" s="1">
        <v>28043</v>
      </c>
      <c r="J4035" t="s">
        <v>20605</v>
      </c>
      <c r="K4035" t="s">
        <v>20606</v>
      </c>
      <c r="L4035">
        <v>65410</v>
      </c>
      <c r="M4035" t="s">
        <v>1301</v>
      </c>
      <c r="N4035" s="1">
        <v>44619</v>
      </c>
      <c r="O4035" s="1">
        <v>44624</v>
      </c>
      <c r="P4035">
        <v>7</v>
      </c>
      <c r="Q4035">
        <v>1</v>
      </c>
      <c r="R4035" t="s">
        <v>53</v>
      </c>
      <c r="S4035">
        <v>4</v>
      </c>
      <c r="T4035">
        <v>2</v>
      </c>
      <c r="U4035">
        <v>5</v>
      </c>
      <c r="V4035">
        <v>645</v>
      </c>
      <c r="W4035" t="s">
        <v>41</v>
      </c>
      <c r="X4035" t="s">
        <v>20607</v>
      </c>
      <c r="Y4035" t="s">
        <v>81</v>
      </c>
      <c r="Z4035" s="1">
        <v>44592</v>
      </c>
      <c r="AA4035" s="2">
        <v>0.40114583333333331</v>
      </c>
      <c r="AB4035" s="2">
        <v>0.78017361111111105</v>
      </c>
      <c r="AC4035" t="s">
        <v>45</v>
      </c>
      <c r="AD4035" t="s">
        <v>44</v>
      </c>
      <c r="AE4035" t="s">
        <v>44</v>
      </c>
      <c r="AF4035">
        <v>129</v>
      </c>
    </row>
    <row r="4036" spans="1:32">
      <c r="A4036">
        <v>6484</v>
      </c>
      <c r="B4036">
        <v>5584</v>
      </c>
      <c r="C4036" t="s">
        <v>347</v>
      </c>
      <c r="D4036" t="s">
        <v>5560</v>
      </c>
      <c r="E4036" t="s">
        <v>48</v>
      </c>
      <c r="F4036" t="s">
        <v>20608</v>
      </c>
      <c r="G4036" t="s">
        <v>20609</v>
      </c>
      <c r="H4036" t="s">
        <v>201</v>
      </c>
      <c r="I4036" s="1">
        <v>24349</v>
      </c>
      <c r="J4036" t="s">
        <v>20610</v>
      </c>
      <c r="K4036" t="s">
        <v>20611</v>
      </c>
      <c r="L4036">
        <v>42181</v>
      </c>
      <c r="M4036" t="s">
        <v>201</v>
      </c>
      <c r="N4036" s="1">
        <v>44754</v>
      </c>
      <c r="O4036" s="1">
        <v>44755</v>
      </c>
      <c r="P4036">
        <v>18</v>
      </c>
      <c r="Q4036">
        <v>1</v>
      </c>
      <c r="R4036" t="s">
        <v>40</v>
      </c>
      <c r="S4036">
        <v>1</v>
      </c>
      <c r="T4036">
        <v>1</v>
      </c>
      <c r="U4036">
        <v>1</v>
      </c>
      <c r="V4036">
        <v>208</v>
      </c>
      <c r="W4036" t="s">
        <v>54</v>
      </c>
      <c r="X4036" t="s">
        <v>20612</v>
      </c>
      <c r="Y4036" t="s">
        <v>65</v>
      </c>
      <c r="Z4036" s="1">
        <v>44730</v>
      </c>
      <c r="AA4036" s="2">
        <v>5.0914351851851856E-2</v>
      </c>
      <c r="AB4036" s="2">
        <v>0.27989583333333334</v>
      </c>
      <c r="AC4036" t="s">
        <v>45</v>
      </c>
      <c r="AD4036" t="s">
        <v>45</v>
      </c>
      <c r="AE4036" t="s">
        <v>45</v>
      </c>
      <c r="AF4036">
        <v>208</v>
      </c>
    </row>
    <row r="4037" spans="1:32">
      <c r="A4037">
        <v>6485</v>
      </c>
      <c r="B4037">
        <v>5585</v>
      </c>
      <c r="C4037" t="s">
        <v>552</v>
      </c>
      <c r="D4037" t="s">
        <v>4393</v>
      </c>
      <c r="E4037" t="s">
        <v>34</v>
      </c>
      <c r="F4037" t="s">
        <v>20613</v>
      </c>
      <c r="G4037" t="s">
        <v>20614</v>
      </c>
      <c r="H4037" t="s">
        <v>209</v>
      </c>
      <c r="I4037" s="1">
        <v>37257</v>
      </c>
      <c r="J4037" t="s">
        <v>20615</v>
      </c>
      <c r="K4037" t="s">
        <v>20616</v>
      </c>
      <c r="L4037">
        <v>9323</v>
      </c>
      <c r="M4037" t="s">
        <v>209</v>
      </c>
      <c r="N4037" s="1">
        <v>44906</v>
      </c>
      <c r="O4037" s="1">
        <v>44908</v>
      </c>
      <c r="P4037">
        <v>40</v>
      </c>
      <c r="Q4037">
        <v>2</v>
      </c>
      <c r="R4037" t="s">
        <v>53</v>
      </c>
      <c r="S4037">
        <v>3</v>
      </c>
      <c r="T4037">
        <v>1</v>
      </c>
      <c r="U4037">
        <v>2</v>
      </c>
      <c r="V4037">
        <v>252</v>
      </c>
      <c r="W4037" t="s">
        <v>54</v>
      </c>
      <c r="X4037" t="s">
        <v>20617</v>
      </c>
      <c r="Y4037" t="s">
        <v>65</v>
      </c>
      <c r="Z4037" s="1">
        <v>44885</v>
      </c>
      <c r="AA4037" s="2">
        <v>9.9479166666666674E-2</v>
      </c>
      <c r="AB4037" s="2">
        <v>0.19526620370370371</v>
      </c>
      <c r="AC4037" t="s">
        <v>44</v>
      </c>
      <c r="AD4037" t="s">
        <v>45</v>
      </c>
      <c r="AE4037" t="s">
        <v>44</v>
      </c>
      <c r="AF4037">
        <v>126</v>
      </c>
    </row>
    <row r="4038" spans="1:32">
      <c r="A4038">
        <v>6487</v>
      </c>
      <c r="B4038">
        <v>5587</v>
      </c>
      <c r="C4038" t="s">
        <v>1452</v>
      </c>
      <c r="D4038" t="s">
        <v>2646</v>
      </c>
      <c r="E4038" t="s">
        <v>48</v>
      </c>
      <c r="F4038" t="s">
        <v>20618</v>
      </c>
      <c r="G4038" t="s">
        <v>20619</v>
      </c>
      <c r="H4038" t="s">
        <v>418</v>
      </c>
      <c r="I4038" s="1">
        <v>28435</v>
      </c>
      <c r="J4038" t="s">
        <v>20620</v>
      </c>
      <c r="K4038" t="s">
        <v>1994</v>
      </c>
      <c r="L4038">
        <v>12971</v>
      </c>
      <c r="M4038" t="s">
        <v>418</v>
      </c>
      <c r="N4038" s="1">
        <v>44827</v>
      </c>
      <c r="O4038" s="1">
        <v>44829</v>
      </c>
      <c r="P4038">
        <v>44</v>
      </c>
      <c r="Q4038">
        <v>2</v>
      </c>
      <c r="R4038" t="s">
        <v>63</v>
      </c>
      <c r="S4038">
        <v>3</v>
      </c>
      <c r="T4038">
        <v>2</v>
      </c>
      <c r="U4038">
        <v>2</v>
      </c>
      <c r="V4038">
        <v>122</v>
      </c>
      <c r="W4038" t="s">
        <v>41</v>
      </c>
      <c r="X4038" t="s">
        <v>20621</v>
      </c>
      <c r="Y4038" t="s">
        <v>65</v>
      </c>
      <c r="Z4038" s="1">
        <v>44817</v>
      </c>
      <c r="AA4038" s="2">
        <v>0.81641203703703702</v>
      </c>
      <c r="AB4038" s="2">
        <v>8.1805555555555562E-2</v>
      </c>
      <c r="AC4038" t="s">
        <v>45</v>
      </c>
      <c r="AD4038" t="s">
        <v>45</v>
      </c>
      <c r="AE4038" t="s">
        <v>45</v>
      </c>
      <c r="AF4038">
        <v>61</v>
      </c>
    </row>
    <row r="4039" spans="1:32">
      <c r="A4039">
        <v>6488</v>
      </c>
      <c r="B4039">
        <v>5588</v>
      </c>
      <c r="C4039" t="s">
        <v>2622</v>
      </c>
      <c r="D4039" t="s">
        <v>3662</v>
      </c>
      <c r="E4039" t="s">
        <v>48</v>
      </c>
      <c r="F4039" t="s">
        <v>20622</v>
      </c>
      <c r="G4039" t="s">
        <v>20623</v>
      </c>
      <c r="H4039" t="s">
        <v>129</v>
      </c>
      <c r="I4039" s="1">
        <v>21235</v>
      </c>
      <c r="J4039" t="s">
        <v>20624</v>
      </c>
      <c r="K4039" t="s">
        <v>20625</v>
      </c>
      <c r="L4039">
        <v>26024</v>
      </c>
      <c r="M4039" t="s">
        <v>129</v>
      </c>
      <c r="N4039" s="1">
        <v>44669</v>
      </c>
      <c r="O4039" s="1">
        <v>44670</v>
      </c>
      <c r="P4039">
        <v>23</v>
      </c>
      <c r="Q4039">
        <v>1</v>
      </c>
      <c r="R4039" t="s">
        <v>63</v>
      </c>
      <c r="S4039">
        <v>4</v>
      </c>
      <c r="T4039">
        <v>0</v>
      </c>
      <c r="U4039">
        <v>1</v>
      </c>
      <c r="V4039">
        <v>69</v>
      </c>
      <c r="W4039" t="s">
        <v>41</v>
      </c>
      <c r="X4039" t="s">
        <v>20626</v>
      </c>
      <c r="Y4039" t="s">
        <v>65</v>
      </c>
      <c r="Z4039" s="1">
        <v>44646</v>
      </c>
      <c r="AA4039" s="2">
        <v>0.48128472222222224</v>
      </c>
      <c r="AB4039" s="2">
        <v>0.78619212962962959</v>
      </c>
      <c r="AC4039" t="s">
        <v>44</v>
      </c>
      <c r="AD4039" t="s">
        <v>44</v>
      </c>
      <c r="AE4039" t="s">
        <v>44</v>
      </c>
      <c r="AF4039">
        <v>69</v>
      </c>
    </row>
    <row r="4040" spans="1:32">
      <c r="A4040">
        <v>6489</v>
      </c>
      <c r="B4040">
        <v>5589</v>
      </c>
      <c r="C4040" t="s">
        <v>3993</v>
      </c>
      <c r="D4040" t="s">
        <v>57</v>
      </c>
      <c r="E4040" t="s">
        <v>48</v>
      </c>
      <c r="F4040" t="s">
        <v>1306</v>
      </c>
      <c r="G4040" t="s">
        <v>20627</v>
      </c>
      <c r="H4040" t="s">
        <v>171</v>
      </c>
      <c r="I4040" s="1">
        <v>29681</v>
      </c>
      <c r="J4040" t="s">
        <v>20628</v>
      </c>
      <c r="K4040" t="s">
        <v>20629</v>
      </c>
      <c r="L4040">
        <v>83229</v>
      </c>
      <c r="M4040" t="s">
        <v>171</v>
      </c>
      <c r="N4040" s="1">
        <v>44721</v>
      </c>
      <c r="O4040" s="1">
        <v>44725</v>
      </c>
      <c r="P4040">
        <v>14</v>
      </c>
      <c r="Q4040">
        <v>1</v>
      </c>
      <c r="R4040" t="s">
        <v>63</v>
      </c>
      <c r="S4040">
        <v>2</v>
      </c>
      <c r="T4040">
        <v>0</v>
      </c>
      <c r="U4040">
        <v>4</v>
      </c>
      <c r="V4040">
        <v>336</v>
      </c>
      <c r="W4040" t="s">
        <v>41</v>
      </c>
      <c r="X4040" t="s">
        <v>20630</v>
      </c>
      <c r="Y4040" t="s">
        <v>6</v>
      </c>
      <c r="Z4040" s="1">
        <v>44712</v>
      </c>
      <c r="AA4040" s="2">
        <v>0.66672453703703705</v>
      </c>
      <c r="AB4040" s="2">
        <v>6.3761574074074068E-2</v>
      </c>
      <c r="AC4040" t="s">
        <v>44</v>
      </c>
      <c r="AD4040" t="s">
        <v>44</v>
      </c>
      <c r="AE4040" t="s">
        <v>45</v>
      </c>
      <c r="AF4040">
        <v>84</v>
      </c>
    </row>
    <row r="4041" spans="1:32">
      <c r="A4041">
        <v>6491</v>
      </c>
      <c r="B4041">
        <v>5591</v>
      </c>
      <c r="C4041" t="s">
        <v>1379</v>
      </c>
      <c r="D4041" t="s">
        <v>8554</v>
      </c>
      <c r="E4041" t="s">
        <v>34</v>
      </c>
      <c r="F4041" t="s">
        <v>20631</v>
      </c>
      <c r="G4041" t="s">
        <v>20632</v>
      </c>
      <c r="H4041" t="s">
        <v>115</v>
      </c>
      <c r="I4041" s="1">
        <v>16600</v>
      </c>
      <c r="J4041" t="s">
        <v>20633</v>
      </c>
      <c r="K4041" t="s">
        <v>20634</v>
      </c>
      <c r="L4041">
        <v>73854</v>
      </c>
      <c r="M4041" t="s">
        <v>115</v>
      </c>
      <c r="N4041" s="1">
        <v>44702</v>
      </c>
      <c r="O4041" s="1">
        <v>44705</v>
      </c>
      <c r="P4041">
        <v>96</v>
      </c>
      <c r="Q4041">
        <v>4</v>
      </c>
      <c r="R4041" t="s">
        <v>40</v>
      </c>
      <c r="S4041">
        <v>3</v>
      </c>
      <c r="T4041">
        <v>2</v>
      </c>
      <c r="U4041">
        <v>3</v>
      </c>
      <c r="V4041">
        <v>744</v>
      </c>
      <c r="W4041" t="s">
        <v>54</v>
      </c>
      <c r="X4041" t="s">
        <v>20635</v>
      </c>
      <c r="Y4041" t="s">
        <v>43</v>
      </c>
      <c r="Z4041" s="1">
        <v>44695</v>
      </c>
      <c r="AA4041" s="2">
        <v>0.45234953703703701</v>
      </c>
      <c r="AB4041" s="2">
        <v>0.99006944444444445</v>
      </c>
      <c r="AC4041" t="s">
        <v>45</v>
      </c>
      <c r="AD4041" t="s">
        <v>45</v>
      </c>
      <c r="AE4041" t="s">
        <v>45</v>
      </c>
      <c r="AF4041">
        <v>248</v>
      </c>
    </row>
    <row r="4042" spans="1:32">
      <c r="A4042">
        <v>6493</v>
      </c>
      <c r="B4042">
        <v>5593</v>
      </c>
      <c r="C4042" t="s">
        <v>5029</v>
      </c>
      <c r="D4042" t="s">
        <v>3016</v>
      </c>
      <c r="E4042" t="s">
        <v>48</v>
      </c>
      <c r="F4042" t="s">
        <v>20636</v>
      </c>
      <c r="G4042" t="s">
        <v>20637</v>
      </c>
      <c r="H4042" t="s">
        <v>280</v>
      </c>
      <c r="I4042" s="1">
        <v>16199</v>
      </c>
      <c r="J4042" t="s">
        <v>20638</v>
      </c>
      <c r="K4042" t="s">
        <v>5676</v>
      </c>
      <c r="L4042">
        <v>68340</v>
      </c>
      <c r="M4042" t="s">
        <v>280</v>
      </c>
      <c r="N4042" s="1">
        <v>44917</v>
      </c>
      <c r="O4042" s="1">
        <v>44921</v>
      </c>
      <c r="P4042">
        <v>20</v>
      </c>
      <c r="Q4042">
        <v>1</v>
      </c>
      <c r="R4042" t="s">
        <v>63</v>
      </c>
      <c r="S4042">
        <v>1</v>
      </c>
      <c r="T4042">
        <v>1</v>
      </c>
      <c r="U4042">
        <v>4</v>
      </c>
      <c r="V4042">
        <v>316</v>
      </c>
      <c r="W4042" t="s">
        <v>41</v>
      </c>
      <c r="X4042" t="s">
        <v>20639</v>
      </c>
      <c r="Y4042" t="s">
        <v>6</v>
      </c>
      <c r="Z4042" s="1">
        <v>44905</v>
      </c>
      <c r="AA4042" s="2">
        <v>0.4296875</v>
      </c>
      <c r="AB4042" s="2">
        <v>0.91525462962962967</v>
      </c>
      <c r="AC4042" t="s">
        <v>45</v>
      </c>
      <c r="AD4042" t="s">
        <v>44</v>
      </c>
      <c r="AE4042" t="s">
        <v>44</v>
      </c>
      <c r="AF4042">
        <v>79</v>
      </c>
    </row>
    <row r="4043" spans="1:32">
      <c r="A4043">
        <v>6497</v>
      </c>
      <c r="B4043">
        <v>5597</v>
      </c>
      <c r="C4043" t="s">
        <v>1913</v>
      </c>
      <c r="D4043" t="s">
        <v>19111</v>
      </c>
      <c r="E4043" t="s">
        <v>48</v>
      </c>
      <c r="F4043" t="s">
        <v>20640</v>
      </c>
      <c r="G4043" t="s">
        <v>20641</v>
      </c>
      <c r="H4043" t="s">
        <v>122</v>
      </c>
      <c r="I4043" s="1">
        <v>25254</v>
      </c>
      <c r="J4043" t="s">
        <v>20642</v>
      </c>
      <c r="K4043" t="s">
        <v>20643</v>
      </c>
      <c r="L4043">
        <v>68610</v>
      </c>
      <c r="M4043" t="s">
        <v>122</v>
      </c>
      <c r="N4043" s="1">
        <v>44581</v>
      </c>
      <c r="O4043" s="1">
        <v>44586</v>
      </c>
      <c r="P4043">
        <v>66</v>
      </c>
      <c r="Q4043">
        <v>3</v>
      </c>
      <c r="R4043" t="s">
        <v>40</v>
      </c>
      <c r="S4043">
        <v>2</v>
      </c>
      <c r="T4043">
        <v>1</v>
      </c>
      <c r="U4043">
        <v>5</v>
      </c>
      <c r="V4043">
        <v>1065</v>
      </c>
      <c r="W4043" t="s">
        <v>41</v>
      </c>
      <c r="X4043" t="s">
        <v>20644</v>
      </c>
      <c r="Y4043" t="s">
        <v>43</v>
      </c>
      <c r="Z4043" s="1">
        <v>44573</v>
      </c>
      <c r="AA4043" s="2">
        <v>0.88511574074074073</v>
      </c>
      <c r="AB4043" s="2">
        <v>0.88175925925925924</v>
      </c>
      <c r="AC4043" t="s">
        <v>44</v>
      </c>
      <c r="AD4043" t="s">
        <v>45</v>
      </c>
      <c r="AE4043" t="s">
        <v>44</v>
      </c>
      <c r="AF4043">
        <v>213</v>
      </c>
    </row>
    <row r="4044" spans="1:32">
      <c r="A4044">
        <v>6498</v>
      </c>
      <c r="B4044">
        <v>5598</v>
      </c>
      <c r="C4044" t="s">
        <v>434</v>
      </c>
      <c r="D4044" t="s">
        <v>768</v>
      </c>
      <c r="E4044" t="s">
        <v>34</v>
      </c>
      <c r="F4044" t="s">
        <v>20645</v>
      </c>
      <c r="G4044" t="s">
        <v>20646</v>
      </c>
      <c r="H4044" t="s">
        <v>86</v>
      </c>
      <c r="I4044" s="1">
        <v>33058</v>
      </c>
      <c r="J4044" t="s">
        <v>20647</v>
      </c>
      <c r="K4044" t="s">
        <v>20648</v>
      </c>
      <c r="L4044">
        <v>20678</v>
      </c>
      <c r="M4044" t="s">
        <v>86</v>
      </c>
      <c r="N4044" s="1">
        <v>44759</v>
      </c>
      <c r="O4044" s="1">
        <v>44760</v>
      </c>
      <c r="P4044">
        <v>97</v>
      </c>
      <c r="Q4044">
        <v>4</v>
      </c>
      <c r="R4044" t="s">
        <v>53</v>
      </c>
      <c r="S4044">
        <v>1</v>
      </c>
      <c r="T4044">
        <v>2</v>
      </c>
      <c r="U4044">
        <v>1</v>
      </c>
      <c r="V4044">
        <v>147</v>
      </c>
      <c r="W4044" t="s">
        <v>54</v>
      </c>
      <c r="X4044" t="s">
        <v>20649</v>
      </c>
      <c r="Y4044" t="s">
        <v>43</v>
      </c>
      <c r="Z4044" s="1">
        <v>44753</v>
      </c>
      <c r="AA4044" s="2">
        <v>0.48249999999999998</v>
      </c>
      <c r="AB4044" s="2">
        <v>0.13109953703703703</v>
      </c>
      <c r="AC4044" t="s">
        <v>45</v>
      </c>
      <c r="AD4044" t="s">
        <v>45</v>
      </c>
      <c r="AE4044" t="s">
        <v>45</v>
      </c>
      <c r="AF4044">
        <v>147</v>
      </c>
    </row>
    <row r="4045" spans="1:32">
      <c r="A4045">
        <v>6499</v>
      </c>
      <c r="B4045">
        <v>5599</v>
      </c>
      <c r="C4045" t="s">
        <v>1725</v>
      </c>
      <c r="D4045" t="s">
        <v>1368</v>
      </c>
      <c r="E4045" t="s">
        <v>34</v>
      </c>
      <c r="F4045" t="s">
        <v>20650</v>
      </c>
      <c r="G4045" t="s">
        <v>20651</v>
      </c>
      <c r="H4045" t="s">
        <v>725</v>
      </c>
      <c r="I4045" s="1">
        <v>24038</v>
      </c>
      <c r="J4045" t="s">
        <v>20652</v>
      </c>
      <c r="K4045" t="s">
        <v>20653</v>
      </c>
      <c r="L4045">
        <v>37678</v>
      </c>
      <c r="M4045" t="s">
        <v>725</v>
      </c>
      <c r="N4045" s="1">
        <v>44596</v>
      </c>
      <c r="O4045" s="1">
        <v>44601</v>
      </c>
      <c r="P4045">
        <v>73</v>
      </c>
      <c r="Q4045">
        <v>3</v>
      </c>
      <c r="R4045" t="s">
        <v>53</v>
      </c>
      <c r="S4045">
        <v>1</v>
      </c>
      <c r="T4045">
        <v>2</v>
      </c>
      <c r="U4045">
        <v>5</v>
      </c>
      <c r="V4045">
        <v>735</v>
      </c>
      <c r="W4045" t="s">
        <v>41</v>
      </c>
      <c r="X4045" t="s">
        <v>20654</v>
      </c>
      <c r="Y4045" t="s">
        <v>6</v>
      </c>
      <c r="Z4045" s="1">
        <v>44585</v>
      </c>
      <c r="AA4045" s="2">
        <v>8.3472222222222225E-2</v>
      </c>
      <c r="AB4045" s="2">
        <v>0.81947916666666665</v>
      </c>
      <c r="AC4045" t="s">
        <v>44</v>
      </c>
      <c r="AD4045" t="s">
        <v>45</v>
      </c>
      <c r="AE4045" t="s">
        <v>44</v>
      </c>
      <c r="AF4045">
        <v>147</v>
      </c>
    </row>
    <row r="4046" spans="1:32">
      <c r="A4046">
        <v>6500</v>
      </c>
      <c r="B4046">
        <v>5600</v>
      </c>
      <c r="C4046" t="s">
        <v>16310</v>
      </c>
      <c r="D4046" t="s">
        <v>5012</v>
      </c>
      <c r="E4046" t="s">
        <v>34</v>
      </c>
      <c r="F4046" t="s">
        <v>20655</v>
      </c>
      <c r="G4046" t="s">
        <v>20656</v>
      </c>
      <c r="H4046" t="s">
        <v>171</v>
      </c>
      <c r="I4046" s="1">
        <v>36677</v>
      </c>
      <c r="J4046" t="s">
        <v>20657</v>
      </c>
      <c r="K4046" t="s">
        <v>8582</v>
      </c>
      <c r="L4046">
        <v>53961</v>
      </c>
      <c r="M4046" t="s">
        <v>171</v>
      </c>
      <c r="N4046" s="1">
        <v>44645</v>
      </c>
      <c r="O4046" s="1">
        <v>44648</v>
      </c>
      <c r="P4046">
        <v>20</v>
      </c>
      <c r="Q4046">
        <v>1</v>
      </c>
      <c r="R4046" t="s">
        <v>63</v>
      </c>
      <c r="S4046">
        <v>1</v>
      </c>
      <c r="T4046">
        <v>1</v>
      </c>
      <c r="U4046">
        <v>3</v>
      </c>
      <c r="V4046">
        <v>258</v>
      </c>
      <c r="W4046" t="s">
        <v>41</v>
      </c>
      <c r="X4046" t="s">
        <v>20658</v>
      </c>
      <c r="Y4046" t="s">
        <v>81</v>
      </c>
      <c r="Z4046" s="1">
        <v>44625</v>
      </c>
      <c r="AA4046" s="2">
        <v>0.53925925925925922</v>
      </c>
      <c r="AB4046" s="2">
        <v>0.85650462962962959</v>
      </c>
      <c r="AC4046" t="s">
        <v>44</v>
      </c>
      <c r="AD4046" t="s">
        <v>45</v>
      </c>
      <c r="AE4046" t="s">
        <v>45</v>
      </c>
      <c r="AF4046">
        <v>86</v>
      </c>
    </row>
    <row r="4047" spans="1:32">
      <c r="A4047">
        <v>6504</v>
      </c>
      <c r="B4047">
        <v>5604</v>
      </c>
      <c r="C4047" t="s">
        <v>263</v>
      </c>
      <c r="D4047" t="s">
        <v>1896</v>
      </c>
      <c r="E4047" t="s">
        <v>48</v>
      </c>
      <c r="F4047" t="s">
        <v>20659</v>
      </c>
      <c r="G4047" t="s">
        <v>20660</v>
      </c>
      <c r="H4047" t="s">
        <v>317</v>
      </c>
      <c r="I4047" s="1">
        <v>24870</v>
      </c>
      <c r="J4047" t="s">
        <v>20661</v>
      </c>
      <c r="K4047" t="s">
        <v>20662</v>
      </c>
      <c r="L4047">
        <v>36437</v>
      </c>
      <c r="M4047" t="s">
        <v>317</v>
      </c>
      <c r="N4047" s="1">
        <v>44783</v>
      </c>
      <c r="O4047" s="1">
        <v>44785</v>
      </c>
      <c r="P4047">
        <v>23</v>
      </c>
      <c r="Q4047">
        <v>1</v>
      </c>
      <c r="R4047" t="s">
        <v>63</v>
      </c>
      <c r="S4047">
        <v>3</v>
      </c>
      <c r="T4047">
        <v>1</v>
      </c>
      <c r="U4047">
        <v>2</v>
      </c>
      <c r="V4047">
        <v>166</v>
      </c>
      <c r="W4047" t="s">
        <v>54</v>
      </c>
      <c r="X4047" t="s">
        <v>20663</v>
      </c>
      <c r="Y4047" t="s">
        <v>43</v>
      </c>
      <c r="Z4047" s="1">
        <v>44751</v>
      </c>
      <c r="AA4047" s="2">
        <v>8.5717592592592595E-2</v>
      </c>
      <c r="AB4047" s="2">
        <v>0.31078703703703703</v>
      </c>
      <c r="AC4047" t="s">
        <v>45</v>
      </c>
      <c r="AD4047" t="s">
        <v>45</v>
      </c>
      <c r="AE4047" t="s">
        <v>44</v>
      </c>
      <c r="AF4047">
        <v>83</v>
      </c>
    </row>
    <row r="4048" spans="1:32">
      <c r="A4048">
        <v>6505</v>
      </c>
      <c r="B4048">
        <v>5605</v>
      </c>
      <c r="C4048" t="s">
        <v>98</v>
      </c>
      <c r="D4048" t="s">
        <v>17022</v>
      </c>
      <c r="E4048" t="s">
        <v>48</v>
      </c>
      <c r="F4048" t="s">
        <v>20664</v>
      </c>
      <c r="G4048" t="s">
        <v>20665</v>
      </c>
      <c r="H4048" t="s">
        <v>86</v>
      </c>
      <c r="I4048" s="1">
        <v>36183</v>
      </c>
      <c r="J4048" t="s">
        <v>20666</v>
      </c>
      <c r="K4048" t="s">
        <v>20667</v>
      </c>
      <c r="L4048">
        <v>34189</v>
      </c>
      <c r="M4048" t="s">
        <v>86</v>
      </c>
      <c r="N4048" s="1">
        <v>44626</v>
      </c>
      <c r="O4048" s="1">
        <v>44628</v>
      </c>
      <c r="P4048">
        <v>9</v>
      </c>
      <c r="Q4048">
        <v>1</v>
      </c>
      <c r="R4048" t="s">
        <v>40</v>
      </c>
      <c r="S4048">
        <v>4</v>
      </c>
      <c r="T4048">
        <v>2</v>
      </c>
      <c r="U4048">
        <v>2</v>
      </c>
      <c r="V4048">
        <v>420</v>
      </c>
      <c r="W4048" t="s">
        <v>41</v>
      </c>
      <c r="X4048" t="s">
        <v>20668</v>
      </c>
      <c r="Y4048" t="s">
        <v>65</v>
      </c>
      <c r="Z4048" s="1">
        <v>44599</v>
      </c>
      <c r="AA4048" s="2">
        <v>0.54542824074074081</v>
      </c>
      <c r="AB4048" s="2">
        <v>0.78388888888888886</v>
      </c>
      <c r="AC4048" t="s">
        <v>45</v>
      </c>
      <c r="AD4048" t="s">
        <v>44</v>
      </c>
      <c r="AE4048" t="s">
        <v>45</v>
      </c>
      <c r="AF4048">
        <v>210</v>
      </c>
    </row>
    <row r="4049" spans="1:32">
      <c r="A4049">
        <v>6506</v>
      </c>
      <c r="B4049">
        <v>5606</v>
      </c>
      <c r="C4049" t="s">
        <v>447</v>
      </c>
      <c r="D4049" t="s">
        <v>13905</v>
      </c>
      <c r="E4049" t="s">
        <v>48</v>
      </c>
      <c r="F4049" t="s">
        <v>20669</v>
      </c>
      <c r="G4049" t="s">
        <v>20670</v>
      </c>
      <c r="H4049" t="s">
        <v>171</v>
      </c>
      <c r="I4049" s="1">
        <v>36678</v>
      </c>
      <c r="J4049" t="s">
        <v>20671</v>
      </c>
      <c r="K4049" t="s">
        <v>7127</v>
      </c>
      <c r="L4049">
        <v>48699</v>
      </c>
      <c r="M4049" t="s">
        <v>171</v>
      </c>
      <c r="N4049" s="1">
        <v>44746</v>
      </c>
      <c r="O4049" s="1">
        <v>44748</v>
      </c>
      <c r="P4049">
        <v>45</v>
      </c>
      <c r="Q4049">
        <v>2</v>
      </c>
      <c r="R4049" t="s">
        <v>40</v>
      </c>
      <c r="S4049">
        <v>2</v>
      </c>
      <c r="T4049">
        <v>1</v>
      </c>
      <c r="U4049">
        <v>2</v>
      </c>
      <c r="V4049">
        <v>414</v>
      </c>
      <c r="W4049" t="s">
        <v>41</v>
      </c>
      <c r="X4049" t="s">
        <v>20672</v>
      </c>
      <c r="Y4049" t="s">
        <v>65</v>
      </c>
      <c r="Z4049" s="1">
        <v>44713</v>
      </c>
      <c r="AA4049" s="2">
        <v>0.66674768518518512</v>
      </c>
      <c r="AB4049" s="2">
        <v>0.52277777777777779</v>
      </c>
      <c r="AC4049" t="s">
        <v>44</v>
      </c>
      <c r="AD4049" t="s">
        <v>45</v>
      </c>
      <c r="AE4049" t="s">
        <v>45</v>
      </c>
      <c r="AF4049">
        <v>207</v>
      </c>
    </row>
    <row r="4050" spans="1:32">
      <c r="A4050">
        <v>6508</v>
      </c>
      <c r="B4050">
        <v>5608</v>
      </c>
      <c r="C4050" t="s">
        <v>2144</v>
      </c>
      <c r="D4050" t="s">
        <v>8344</v>
      </c>
      <c r="E4050" t="s">
        <v>34</v>
      </c>
      <c r="F4050" t="s">
        <v>20673</v>
      </c>
      <c r="G4050" t="s">
        <v>20674</v>
      </c>
      <c r="H4050" t="s">
        <v>101</v>
      </c>
      <c r="I4050" s="1">
        <v>36557</v>
      </c>
      <c r="J4050" t="s">
        <v>20675</v>
      </c>
      <c r="K4050" t="s">
        <v>20676</v>
      </c>
      <c r="L4050">
        <v>28851</v>
      </c>
      <c r="M4050" t="s">
        <v>101</v>
      </c>
      <c r="N4050" s="1">
        <v>44719</v>
      </c>
      <c r="O4050" s="1">
        <v>44724</v>
      </c>
      <c r="P4050">
        <v>49</v>
      </c>
      <c r="Q4050">
        <v>2</v>
      </c>
      <c r="R4050" t="s">
        <v>53</v>
      </c>
      <c r="S4050">
        <v>3</v>
      </c>
      <c r="T4050">
        <v>1</v>
      </c>
      <c r="U4050">
        <v>5</v>
      </c>
      <c r="V4050">
        <v>750</v>
      </c>
      <c r="W4050" t="s">
        <v>54</v>
      </c>
      <c r="X4050" t="s">
        <v>20677</v>
      </c>
      <c r="Y4050" t="s">
        <v>65</v>
      </c>
      <c r="Z4050" s="1">
        <v>44686</v>
      </c>
      <c r="AA4050" s="2">
        <v>0.41031250000000002</v>
      </c>
      <c r="AB4050" s="2">
        <v>0.64871527777777771</v>
      </c>
      <c r="AC4050" t="s">
        <v>44</v>
      </c>
      <c r="AD4050" t="s">
        <v>45</v>
      </c>
      <c r="AE4050" t="s">
        <v>45</v>
      </c>
      <c r="AF4050">
        <v>150</v>
      </c>
    </row>
    <row r="4051" spans="1:32">
      <c r="A4051">
        <v>6509</v>
      </c>
      <c r="B4051">
        <v>5609</v>
      </c>
      <c r="C4051" t="s">
        <v>1913</v>
      </c>
      <c r="D4051" t="s">
        <v>2616</v>
      </c>
      <c r="E4051" t="s">
        <v>48</v>
      </c>
      <c r="F4051" t="s">
        <v>20678</v>
      </c>
      <c r="G4051" t="s">
        <v>20679</v>
      </c>
      <c r="H4051" t="s">
        <v>272</v>
      </c>
      <c r="I4051" s="1">
        <v>32372</v>
      </c>
      <c r="J4051" t="s">
        <v>20680</v>
      </c>
      <c r="K4051" t="s">
        <v>7859</v>
      </c>
      <c r="L4051">
        <v>54563</v>
      </c>
      <c r="M4051" t="s">
        <v>272</v>
      </c>
      <c r="N4051" s="1">
        <v>44689</v>
      </c>
      <c r="O4051" s="1">
        <v>44693</v>
      </c>
      <c r="P4051">
        <v>54</v>
      </c>
      <c r="Q4051">
        <v>3</v>
      </c>
      <c r="R4051" t="s">
        <v>40</v>
      </c>
      <c r="S4051">
        <v>3</v>
      </c>
      <c r="T4051">
        <v>2</v>
      </c>
      <c r="U4051">
        <v>4</v>
      </c>
      <c r="V4051">
        <v>828</v>
      </c>
      <c r="W4051" t="s">
        <v>54</v>
      </c>
      <c r="X4051" t="s">
        <v>20681</v>
      </c>
      <c r="Y4051" t="s">
        <v>65</v>
      </c>
      <c r="Z4051" s="1">
        <v>44663</v>
      </c>
      <c r="AA4051" s="2">
        <v>0.13493055555555555</v>
      </c>
      <c r="AB4051" s="2">
        <v>0.78748842592592594</v>
      </c>
      <c r="AC4051" t="s">
        <v>44</v>
      </c>
      <c r="AD4051" t="s">
        <v>45</v>
      </c>
      <c r="AE4051" t="s">
        <v>45</v>
      </c>
      <c r="AF4051">
        <v>207</v>
      </c>
    </row>
    <row r="4052" spans="1:32">
      <c r="A4052">
        <v>6511</v>
      </c>
      <c r="B4052">
        <v>5611</v>
      </c>
      <c r="C4052" t="s">
        <v>354</v>
      </c>
      <c r="D4052" t="s">
        <v>8276</v>
      </c>
      <c r="E4052" t="s">
        <v>48</v>
      </c>
      <c r="F4052" t="s">
        <v>20682</v>
      </c>
      <c r="G4052" t="s">
        <v>20683</v>
      </c>
      <c r="H4052" t="s">
        <v>537</v>
      </c>
      <c r="I4052" s="1">
        <v>26672</v>
      </c>
      <c r="J4052" t="s">
        <v>20684</v>
      </c>
      <c r="K4052" t="s">
        <v>20685</v>
      </c>
      <c r="L4052">
        <v>30366</v>
      </c>
      <c r="M4052" t="s">
        <v>537</v>
      </c>
      <c r="N4052" s="1">
        <v>44732</v>
      </c>
      <c r="O4052" s="1">
        <v>44736</v>
      </c>
      <c r="P4052">
        <v>92</v>
      </c>
      <c r="Q4052">
        <v>4</v>
      </c>
      <c r="R4052" t="s">
        <v>63</v>
      </c>
      <c r="S4052">
        <v>2</v>
      </c>
      <c r="T4052">
        <v>1</v>
      </c>
      <c r="U4052">
        <v>4</v>
      </c>
      <c r="V4052">
        <v>316</v>
      </c>
      <c r="W4052" t="s">
        <v>54</v>
      </c>
      <c r="X4052" t="s">
        <v>20686</v>
      </c>
      <c r="Y4052" t="s">
        <v>65</v>
      </c>
      <c r="Z4052" s="1">
        <v>44703</v>
      </c>
      <c r="AA4052" s="2">
        <v>0.5917013888888889</v>
      </c>
      <c r="AB4052" s="2">
        <v>0.12438657407407407</v>
      </c>
      <c r="AC4052" t="s">
        <v>45</v>
      </c>
      <c r="AD4052" t="s">
        <v>45</v>
      </c>
      <c r="AE4052" t="s">
        <v>44</v>
      </c>
      <c r="AF4052">
        <v>79</v>
      </c>
    </row>
    <row r="4053" spans="1:32">
      <c r="A4053">
        <v>6513</v>
      </c>
      <c r="B4053">
        <v>5613</v>
      </c>
      <c r="C4053" t="s">
        <v>229</v>
      </c>
      <c r="D4053" t="s">
        <v>3584</v>
      </c>
      <c r="E4053" t="s">
        <v>34</v>
      </c>
      <c r="F4053" t="s">
        <v>20687</v>
      </c>
      <c r="G4053" t="s">
        <v>20688</v>
      </c>
      <c r="H4053" t="s">
        <v>135</v>
      </c>
      <c r="I4053" s="1">
        <v>32259</v>
      </c>
      <c r="J4053" t="s">
        <v>20689</v>
      </c>
      <c r="K4053" t="s">
        <v>20690</v>
      </c>
      <c r="L4053">
        <v>16607</v>
      </c>
      <c r="M4053" t="s">
        <v>135</v>
      </c>
      <c r="N4053" s="1">
        <v>44898</v>
      </c>
      <c r="O4053" s="1">
        <v>44899</v>
      </c>
      <c r="P4053">
        <v>91</v>
      </c>
      <c r="Q4053">
        <v>4</v>
      </c>
      <c r="R4053" t="s">
        <v>53</v>
      </c>
      <c r="S4053">
        <v>4</v>
      </c>
      <c r="T4053">
        <v>0</v>
      </c>
      <c r="U4053">
        <v>1</v>
      </c>
      <c r="V4053">
        <v>126</v>
      </c>
      <c r="W4053" t="s">
        <v>54</v>
      </c>
      <c r="X4053" t="s">
        <v>20691</v>
      </c>
      <c r="Y4053" t="s">
        <v>65</v>
      </c>
      <c r="Z4053" s="1">
        <v>44888</v>
      </c>
      <c r="AA4053" s="2">
        <v>0.18840277777777778</v>
      </c>
      <c r="AB4053" s="2">
        <v>0.38930555555555557</v>
      </c>
      <c r="AC4053" t="s">
        <v>45</v>
      </c>
      <c r="AD4053" t="s">
        <v>45</v>
      </c>
      <c r="AE4053" t="s">
        <v>44</v>
      </c>
      <c r="AF4053">
        <v>126</v>
      </c>
    </row>
    <row r="4054" spans="1:32">
      <c r="A4054">
        <v>6518</v>
      </c>
      <c r="B4054">
        <v>5618</v>
      </c>
      <c r="C4054" t="s">
        <v>2126</v>
      </c>
      <c r="D4054" t="s">
        <v>57</v>
      </c>
      <c r="E4054" t="s">
        <v>48</v>
      </c>
      <c r="F4054" t="s">
        <v>20692</v>
      </c>
      <c r="G4054" t="s">
        <v>20693</v>
      </c>
      <c r="H4054" t="s">
        <v>37</v>
      </c>
      <c r="I4054" s="1">
        <v>18472</v>
      </c>
      <c r="J4054" t="s">
        <v>20694</v>
      </c>
      <c r="K4054" t="s">
        <v>13009</v>
      </c>
      <c r="L4054">
        <v>81886</v>
      </c>
      <c r="M4054" t="s">
        <v>37</v>
      </c>
      <c r="N4054" s="1">
        <v>44698</v>
      </c>
      <c r="O4054" s="1">
        <v>44699</v>
      </c>
      <c r="P4054">
        <v>29</v>
      </c>
      <c r="Q4054">
        <v>2</v>
      </c>
      <c r="R4054" t="s">
        <v>63</v>
      </c>
      <c r="S4054">
        <v>3</v>
      </c>
      <c r="T4054">
        <v>2</v>
      </c>
      <c r="U4054">
        <v>1</v>
      </c>
      <c r="V4054">
        <v>90</v>
      </c>
      <c r="W4054" t="s">
        <v>54</v>
      </c>
      <c r="X4054" t="s">
        <v>20695</v>
      </c>
      <c r="Y4054" t="s">
        <v>6</v>
      </c>
      <c r="Z4054" s="1">
        <v>44689</v>
      </c>
      <c r="AA4054" s="2">
        <v>0.57054398148148155</v>
      </c>
      <c r="AB4054" s="2">
        <v>0.82874999999999999</v>
      </c>
      <c r="AC4054" t="s">
        <v>44</v>
      </c>
      <c r="AD4054" t="s">
        <v>44</v>
      </c>
      <c r="AE4054" t="s">
        <v>45</v>
      </c>
      <c r="AF4054">
        <v>90</v>
      </c>
    </row>
    <row r="4055" spans="1:32">
      <c r="A4055">
        <v>6519</v>
      </c>
      <c r="B4055">
        <v>5619</v>
      </c>
      <c r="C4055" t="s">
        <v>119</v>
      </c>
      <c r="D4055" t="s">
        <v>12746</v>
      </c>
      <c r="E4055" t="s">
        <v>34</v>
      </c>
      <c r="F4055" t="s">
        <v>20696</v>
      </c>
      <c r="G4055" t="s">
        <v>20697</v>
      </c>
      <c r="H4055" t="s">
        <v>330</v>
      </c>
      <c r="I4055" s="1">
        <v>20558</v>
      </c>
      <c r="J4055" t="s">
        <v>20698</v>
      </c>
      <c r="K4055" t="s">
        <v>20699</v>
      </c>
      <c r="L4055">
        <v>86769</v>
      </c>
      <c r="M4055" t="s">
        <v>330</v>
      </c>
      <c r="N4055" s="1">
        <v>44672</v>
      </c>
      <c r="O4055" s="1">
        <v>44673</v>
      </c>
      <c r="P4055">
        <v>21</v>
      </c>
      <c r="Q4055">
        <v>1</v>
      </c>
      <c r="R4055" t="s">
        <v>40</v>
      </c>
      <c r="S4055">
        <v>4</v>
      </c>
      <c r="T4055">
        <v>2</v>
      </c>
      <c r="U4055">
        <v>1</v>
      </c>
      <c r="V4055">
        <v>246</v>
      </c>
      <c r="W4055" t="s">
        <v>54</v>
      </c>
      <c r="X4055" t="s">
        <v>20700</v>
      </c>
      <c r="Y4055" t="s">
        <v>65</v>
      </c>
      <c r="Z4055" s="1">
        <v>44643</v>
      </c>
      <c r="AA4055" s="2">
        <v>0.60083333333333333</v>
      </c>
      <c r="AB4055" s="2">
        <v>0.64814814814814814</v>
      </c>
      <c r="AC4055" t="s">
        <v>45</v>
      </c>
      <c r="AD4055" t="s">
        <v>44</v>
      </c>
      <c r="AE4055" t="s">
        <v>45</v>
      </c>
      <c r="AF4055">
        <v>246</v>
      </c>
    </row>
    <row r="4056" spans="1:32">
      <c r="A4056">
        <v>6520</v>
      </c>
      <c r="B4056">
        <v>5620</v>
      </c>
      <c r="C4056" t="s">
        <v>2415</v>
      </c>
      <c r="D4056" t="s">
        <v>83</v>
      </c>
      <c r="E4056" t="s">
        <v>48</v>
      </c>
      <c r="F4056" t="s">
        <v>20701</v>
      </c>
      <c r="G4056" t="s">
        <v>20702</v>
      </c>
      <c r="H4056" t="s">
        <v>725</v>
      </c>
      <c r="I4056" s="1">
        <v>20497</v>
      </c>
      <c r="J4056" t="s">
        <v>20703</v>
      </c>
      <c r="K4056" t="s">
        <v>20704</v>
      </c>
      <c r="L4056">
        <v>97540</v>
      </c>
      <c r="M4056" t="s">
        <v>725</v>
      </c>
      <c r="N4056" s="1">
        <v>44957</v>
      </c>
      <c r="O4056" s="1">
        <v>44959</v>
      </c>
      <c r="P4056">
        <v>44</v>
      </c>
      <c r="Q4056">
        <v>2</v>
      </c>
      <c r="R4056" t="s">
        <v>63</v>
      </c>
      <c r="S4056">
        <v>4</v>
      </c>
      <c r="T4056">
        <v>0</v>
      </c>
      <c r="U4056">
        <v>2</v>
      </c>
      <c r="V4056">
        <v>144</v>
      </c>
      <c r="W4056" t="s">
        <v>41</v>
      </c>
      <c r="X4056" t="s">
        <v>20705</v>
      </c>
      <c r="Y4056" t="s">
        <v>65</v>
      </c>
      <c r="Z4056" s="1">
        <v>44918</v>
      </c>
      <c r="AA4056" s="2">
        <v>0.81513888888888886</v>
      </c>
      <c r="AB4056" s="2">
        <v>0.15984953703703705</v>
      </c>
      <c r="AC4056" t="s">
        <v>44</v>
      </c>
      <c r="AD4056" t="s">
        <v>44</v>
      </c>
      <c r="AE4056" t="s">
        <v>45</v>
      </c>
      <c r="AF4056">
        <v>72</v>
      </c>
    </row>
    <row r="4057" spans="1:32">
      <c r="A4057">
        <v>6526</v>
      </c>
      <c r="B4057">
        <v>5626</v>
      </c>
      <c r="C4057" t="s">
        <v>7912</v>
      </c>
      <c r="D4057" t="s">
        <v>15161</v>
      </c>
      <c r="E4057" t="s">
        <v>48</v>
      </c>
      <c r="F4057" t="s">
        <v>20706</v>
      </c>
      <c r="G4057" t="s">
        <v>20707</v>
      </c>
      <c r="H4057" t="s">
        <v>122</v>
      </c>
      <c r="I4057" s="1">
        <v>28747</v>
      </c>
      <c r="J4057" t="s">
        <v>20708</v>
      </c>
      <c r="K4057" t="s">
        <v>20709</v>
      </c>
      <c r="L4057">
        <v>5628</v>
      </c>
      <c r="M4057" t="s">
        <v>122</v>
      </c>
      <c r="N4057" s="1">
        <v>44871</v>
      </c>
      <c r="O4057" s="1">
        <v>44875</v>
      </c>
      <c r="P4057">
        <v>10</v>
      </c>
      <c r="Q4057">
        <v>1</v>
      </c>
      <c r="R4057" t="s">
        <v>53</v>
      </c>
      <c r="S4057">
        <v>4</v>
      </c>
      <c r="T4057">
        <v>0</v>
      </c>
      <c r="U4057">
        <v>4</v>
      </c>
      <c r="V4057">
        <v>520</v>
      </c>
      <c r="W4057" t="s">
        <v>41</v>
      </c>
      <c r="X4057" t="s">
        <v>20710</v>
      </c>
      <c r="Y4057" t="s">
        <v>81</v>
      </c>
      <c r="Z4057" s="1">
        <v>44853</v>
      </c>
      <c r="AA4057" s="2">
        <v>0.9119328703703703</v>
      </c>
      <c r="AB4057" s="2">
        <v>0.74534722222222216</v>
      </c>
      <c r="AC4057" t="s">
        <v>44</v>
      </c>
      <c r="AD4057" t="s">
        <v>44</v>
      </c>
      <c r="AE4057" t="s">
        <v>44</v>
      </c>
      <c r="AF4057">
        <v>130</v>
      </c>
    </row>
    <row r="4058" spans="1:32">
      <c r="A4058">
        <v>6527</v>
      </c>
      <c r="B4058">
        <v>5627</v>
      </c>
      <c r="C4058" t="s">
        <v>20711</v>
      </c>
      <c r="D4058" t="s">
        <v>4286</v>
      </c>
      <c r="E4058" t="s">
        <v>48</v>
      </c>
      <c r="F4058" t="s">
        <v>20712</v>
      </c>
      <c r="G4058" t="s">
        <v>20713</v>
      </c>
      <c r="H4058" t="s">
        <v>77</v>
      </c>
      <c r="I4058" s="1">
        <v>30371</v>
      </c>
      <c r="J4058" t="s">
        <v>20714</v>
      </c>
      <c r="K4058" t="s">
        <v>20715</v>
      </c>
      <c r="L4058">
        <v>99142</v>
      </c>
      <c r="M4058" t="s">
        <v>77</v>
      </c>
      <c r="N4058" s="1">
        <v>44831</v>
      </c>
      <c r="O4058" s="1">
        <v>44833</v>
      </c>
      <c r="P4058">
        <v>38</v>
      </c>
      <c r="Q4058">
        <v>2</v>
      </c>
      <c r="R4058" t="s">
        <v>63</v>
      </c>
      <c r="S4058">
        <v>1</v>
      </c>
      <c r="T4058">
        <v>2</v>
      </c>
      <c r="U4058">
        <v>2</v>
      </c>
      <c r="V4058">
        <v>142</v>
      </c>
      <c r="W4058" t="s">
        <v>41</v>
      </c>
      <c r="X4058" t="s">
        <v>20716</v>
      </c>
      <c r="Y4058" t="s">
        <v>43</v>
      </c>
      <c r="Z4058" s="1">
        <v>44823</v>
      </c>
      <c r="AA4058" s="2">
        <v>0.28559027777777779</v>
      </c>
      <c r="AB4058" s="2">
        <v>8.6365740740740729E-2</v>
      </c>
      <c r="AC4058" t="s">
        <v>44</v>
      </c>
      <c r="AD4058" t="s">
        <v>45</v>
      </c>
      <c r="AE4058" t="s">
        <v>45</v>
      </c>
      <c r="AF4058">
        <v>71</v>
      </c>
    </row>
    <row r="4059" spans="1:32">
      <c r="A4059">
        <v>6528</v>
      </c>
      <c r="B4059">
        <v>5628</v>
      </c>
      <c r="C4059" t="s">
        <v>7375</v>
      </c>
      <c r="D4059" t="s">
        <v>8338</v>
      </c>
      <c r="E4059" t="s">
        <v>34</v>
      </c>
      <c r="F4059" t="s">
        <v>20717</v>
      </c>
      <c r="G4059" t="s">
        <v>20718</v>
      </c>
      <c r="H4059" t="s">
        <v>272</v>
      </c>
      <c r="I4059" s="1">
        <v>17024</v>
      </c>
      <c r="J4059" t="s">
        <v>20719</v>
      </c>
      <c r="K4059" t="s">
        <v>20720</v>
      </c>
      <c r="L4059">
        <v>58086</v>
      </c>
      <c r="M4059" t="s">
        <v>272</v>
      </c>
      <c r="N4059" s="1">
        <v>44817</v>
      </c>
      <c r="O4059" s="1">
        <v>44819</v>
      </c>
      <c r="P4059">
        <v>36</v>
      </c>
      <c r="Q4059">
        <v>2</v>
      </c>
      <c r="R4059" t="s">
        <v>40</v>
      </c>
      <c r="S4059">
        <v>2</v>
      </c>
      <c r="T4059">
        <v>2</v>
      </c>
      <c r="U4059">
        <v>2</v>
      </c>
      <c r="V4059">
        <v>426</v>
      </c>
      <c r="W4059" t="s">
        <v>54</v>
      </c>
      <c r="X4059" t="s">
        <v>20721</v>
      </c>
      <c r="Y4059" t="s">
        <v>43</v>
      </c>
      <c r="Z4059" s="1">
        <v>44790</v>
      </c>
      <c r="AA4059" s="2">
        <v>0.70343750000000005</v>
      </c>
      <c r="AB4059" s="2">
        <v>0.17535879629629628</v>
      </c>
      <c r="AC4059" t="s">
        <v>45</v>
      </c>
      <c r="AD4059" t="s">
        <v>45</v>
      </c>
      <c r="AE4059" t="s">
        <v>44</v>
      </c>
      <c r="AF4059">
        <v>213</v>
      </c>
    </row>
    <row r="4060" spans="1:32">
      <c r="A4060">
        <v>6529</v>
      </c>
      <c r="B4060">
        <v>5629</v>
      </c>
      <c r="C4060" t="s">
        <v>2722</v>
      </c>
      <c r="D4060" t="s">
        <v>7222</v>
      </c>
      <c r="E4060" t="s">
        <v>34</v>
      </c>
      <c r="F4060" t="s">
        <v>20722</v>
      </c>
      <c r="G4060" t="s">
        <v>20723</v>
      </c>
      <c r="H4060" t="s">
        <v>115</v>
      </c>
      <c r="I4060" s="1">
        <v>24255</v>
      </c>
      <c r="J4060" t="s">
        <v>20724</v>
      </c>
      <c r="K4060" t="s">
        <v>898</v>
      </c>
      <c r="L4060">
        <v>52149</v>
      </c>
      <c r="M4060" t="s">
        <v>115</v>
      </c>
      <c r="N4060" s="1">
        <v>44770</v>
      </c>
      <c r="O4060" s="1">
        <v>44773</v>
      </c>
      <c r="P4060">
        <v>60</v>
      </c>
      <c r="Q4060">
        <v>3</v>
      </c>
      <c r="R4060" t="s">
        <v>40</v>
      </c>
      <c r="S4060">
        <v>1</v>
      </c>
      <c r="T4060">
        <v>0</v>
      </c>
      <c r="U4060">
        <v>3</v>
      </c>
      <c r="V4060">
        <v>687</v>
      </c>
      <c r="W4060" t="s">
        <v>54</v>
      </c>
      <c r="X4060" t="s">
        <v>20725</v>
      </c>
      <c r="Y4060" t="s">
        <v>65</v>
      </c>
      <c r="Z4060" s="1">
        <v>44753</v>
      </c>
      <c r="AA4060" s="2">
        <v>8.6956018518518516E-2</v>
      </c>
      <c r="AB4060" s="2">
        <v>0.26997685185185188</v>
      </c>
      <c r="AC4060" t="s">
        <v>44</v>
      </c>
      <c r="AD4060" t="s">
        <v>45</v>
      </c>
      <c r="AE4060" t="s">
        <v>45</v>
      </c>
      <c r="AF4060">
        <v>229</v>
      </c>
    </row>
    <row r="4061" spans="1:32">
      <c r="A4061">
        <v>6530</v>
      </c>
      <c r="B4061">
        <v>5630</v>
      </c>
      <c r="C4061" t="s">
        <v>447</v>
      </c>
      <c r="D4061" t="s">
        <v>2581</v>
      </c>
      <c r="E4061" t="s">
        <v>34</v>
      </c>
      <c r="F4061" t="s">
        <v>20726</v>
      </c>
      <c r="G4061">
        <v>5839765607</v>
      </c>
      <c r="H4061" t="s">
        <v>280</v>
      </c>
      <c r="I4061" s="1">
        <v>17388</v>
      </c>
      <c r="J4061" t="s">
        <v>20727</v>
      </c>
      <c r="K4061" t="s">
        <v>20728</v>
      </c>
      <c r="L4061">
        <v>67980</v>
      </c>
      <c r="M4061" t="s">
        <v>280</v>
      </c>
      <c r="N4061" s="1">
        <v>44907</v>
      </c>
      <c r="O4061" s="1">
        <v>44909</v>
      </c>
      <c r="P4061">
        <v>30</v>
      </c>
      <c r="Q4061">
        <v>2</v>
      </c>
      <c r="R4061" t="s">
        <v>40</v>
      </c>
      <c r="S4061">
        <v>4</v>
      </c>
      <c r="T4061">
        <v>2</v>
      </c>
      <c r="U4061">
        <v>2</v>
      </c>
      <c r="V4061">
        <v>492</v>
      </c>
      <c r="W4061" t="s">
        <v>41</v>
      </c>
      <c r="X4061" t="s">
        <v>20729</v>
      </c>
      <c r="Y4061" t="s">
        <v>65</v>
      </c>
      <c r="Z4061" s="1">
        <v>44870</v>
      </c>
      <c r="AA4061" s="2">
        <v>0.44361111111111112</v>
      </c>
      <c r="AB4061" s="2">
        <v>0.41159722222222223</v>
      </c>
      <c r="AC4061" t="s">
        <v>45</v>
      </c>
      <c r="AD4061" t="s">
        <v>45</v>
      </c>
      <c r="AE4061" t="s">
        <v>45</v>
      </c>
      <c r="AF4061">
        <v>246</v>
      </c>
    </row>
    <row r="4062" spans="1:32">
      <c r="A4062">
        <v>6535</v>
      </c>
      <c r="B4062">
        <v>5635</v>
      </c>
      <c r="C4062" t="s">
        <v>347</v>
      </c>
      <c r="D4062" t="s">
        <v>20730</v>
      </c>
      <c r="E4062" t="s">
        <v>48</v>
      </c>
      <c r="F4062" t="s">
        <v>20731</v>
      </c>
      <c r="G4062">
        <f>1-892-318-6893</f>
        <v>-8102</v>
      </c>
      <c r="H4062" t="s">
        <v>122</v>
      </c>
      <c r="I4062" s="1">
        <v>31865</v>
      </c>
      <c r="J4062" t="s">
        <v>20732</v>
      </c>
      <c r="K4062" t="s">
        <v>562</v>
      </c>
      <c r="L4062">
        <v>55937</v>
      </c>
      <c r="M4062" t="s">
        <v>122</v>
      </c>
      <c r="N4062" s="1">
        <v>44707</v>
      </c>
      <c r="O4062" s="1">
        <v>44709</v>
      </c>
      <c r="P4062">
        <v>4</v>
      </c>
      <c r="Q4062">
        <v>1</v>
      </c>
      <c r="R4062" t="s">
        <v>53</v>
      </c>
      <c r="S4062">
        <v>2</v>
      </c>
      <c r="T4062">
        <v>0</v>
      </c>
      <c r="U4062">
        <v>2</v>
      </c>
      <c r="V4062">
        <v>258</v>
      </c>
      <c r="W4062" t="s">
        <v>41</v>
      </c>
      <c r="X4062" t="s">
        <v>20733</v>
      </c>
      <c r="Y4062" t="s">
        <v>6</v>
      </c>
      <c r="Z4062" s="1">
        <v>44681</v>
      </c>
      <c r="AA4062" s="2">
        <v>0.34543981481481478</v>
      </c>
      <c r="AB4062" s="2">
        <v>0.27526620370370369</v>
      </c>
      <c r="AC4062" t="s">
        <v>44</v>
      </c>
      <c r="AD4062" t="s">
        <v>45</v>
      </c>
      <c r="AE4062" t="s">
        <v>45</v>
      </c>
      <c r="AF4062">
        <v>129</v>
      </c>
    </row>
    <row r="4063" spans="1:32">
      <c r="A4063">
        <v>6539</v>
      </c>
      <c r="B4063">
        <v>5639</v>
      </c>
      <c r="C4063" t="s">
        <v>1913</v>
      </c>
      <c r="D4063" t="s">
        <v>20734</v>
      </c>
      <c r="E4063" t="s">
        <v>34</v>
      </c>
      <c r="F4063" t="s">
        <v>20735</v>
      </c>
      <c r="G4063" t="s">
        <v>20736</v>
      </c>
      <c r="H4063" t="s">
        <v>225</v>
      </c>
      <c r="I4063" s="1">
        <v>35418</v>
      </c>
      <c r="J4063" t="s">
        <v>20737</v>
      </c>
      <c r="K4063" t="s">
        <v>20738</v>
      </c>
      <c r="L4063">
        <v>19590</v>
      </c>
      <c r="M4063" t="s">
        <v>225</v>
      </c>
      <c r="N4063" s="1">
        <v>44900</v>
      </c>
      <c r="O4063" s="1">
        <v>44904</v>
      </c>
      <c r="P4063">
        <v>24</v>
      </c>
      <c r="Q4063">
        <v>1</v>
      </c>
      <c r="R4063" t="s">
        <v>40</v>
      </c>
      <c r="S4063">
        <v>2</v>
      </c>
      <c r="T4063">
        <v>0</v>
      </c>
      <c r="U4063">
        <v>4</v>
      </c>
      <c r="V4063">
        <v>896</v>
      </c>
      <c r="W4063" t="s">
        <v>41</v>
      </c>
      <c r="X4063" t="s">
        <v>20739</v>
      </c>
      <c r="Y4063" t="s">
        <v>65</v>
      </c>
      <c r="Z4063" s="1">
        <v>44894</v>
      </c>
      <c r="AA4063" s="2">
        <v>6.4525462962962965E-2</v>
      </c>
      <c r="AB4063" s="2">
        <v>0.35983796296296294</v>
      </c>
      <c r="AC4063" t="s">
        <v>44</v>
      </c>
      <c r="AD4063" t="s">
        <v>44</v>
      </c>
      <c r="AE4063" t="s">
        <v>45</v>
      </c>
      <c r="AF4063">
        <v>224</v>
      </c>
    </row>
    <row r="4064" spans="1:32">
      <c r="A4064">
        <v>6540</v>
      </c>
      <c r="B4064">
        <v>5640</v>
      </c>
      <c r="C4064" t="s">
        <v>9000</v>
      </c>
      <c r="D4064" t="s">
        <v>214</v>
      </c>
      <c r="E4064" t="s">
        <v>34</v>
      </c>
      <c r="F4064" t="s">
        <v>20740</v>
      </c>
      <c r="G4064" t="s">
        <v>20741</v>
      </c>
      <c r="H4064" t="s">
        <v>70</v>
      </c>
      <c r="I4064" s="1">
        <v>28121</v>
      </c>
      <c r="J4064" t="s">
        <v>20742</v>
      </c>
      <c r="K4064" t="s">
        <v>20743</v>
      </c>
      <c r="L4064">
        <v>66268</v>
      </c>
      <c r="M4064" t="s">
        <v>70</v>
      </c>
      <c r="N4064" s="1">
        <v>44591</v>
      </c>
      <c r="O4064" s="1">
        <v>44592</v>
      </c>
      <c r="P4064">
        <v>45</v>
      </c>
      <c r="Q4064">
        <v>2</v>
      </c>
      <c r="R4064" t="s">
        <v>40</v>
      </c>
      <c r="S4064">
        <v>4</v>
      </c>
      <c r="T4064">
        <v>1</v>
      </c>
      <c r="U4064">
        <v>1</v>
      </c>
      <c r="V4064">
        <v>224</v>
      </c>
      <c r="W4064" t="s">
        <v>54</v>
      </c>
      <c r="X4064" t="s">
        <v>20744</v>
      </c>
      <c r="Y4064" t="s">
        <v>81</v>
      </c>
      <c r="Z4064" s="1">
        <v>44579</v>
      </c>
      <c r="AA4064" s="2">
        <v>0.76847222222222233</v>
      </c>
      <c r="AB4064" s="2">
        <v>0.34364583333333337</v>
      </c>
      <c r="AC4064" t="s">
        <v>44</v>
      </c>
      <c r="AD4064" t="s">
        <v>45</v>
      </c>
      <c r="AE4064" t="s">
        <v>45</v>
      </c>
      <c r="AF4064">
        <v>224</v>
      </c>
    </row>
    <row r="4065" spans="1:32">
      <c r="A4065">
        <v>6544</v>
      </c>
      <c r="B4065">
        <v>5644</v>
      </c>
      <c r="C4065" t="s">
        <v>20745</v>
      </c>
      <c r="D4065" t="s">
        <v>428</v>
      </c>
      <c r="E4065" t="s">
        <v>34</v>
      </c>
      <c r="F4065" t="s">
        <v>20746</v>
      </c>
      <c r="G4065" t="s">
        <v>20747</v>
      </c>
      <c r="H4065" t="s">
        <v>209</v>
      </c>
      <c r="I4065" s="1">
        <v>20136</v>
      </c>
      <c r="J4065" t="s">
        <v>20748</v>
      </c>
      <c r="K4065" t="s">
        <v>20749</v>
      </c>
      <c r="L4065">
        <v>74509</v>
      </c>
      <c r="M4065" t="s">
        <v>209</v>
      </c>
      <c r="N4065" s="1">
        <v>44763</v>
      </c>
      <c r="O4065" s="1">
        <v>44765</v>
      </c>
      <c r="P4065">
        <v>81</v>
      </c>
      <c r="Q4065">
        <v>4</v>
      </c>
      <c r="R4065" t="s">
        <v>40</v>
      </c>
      <c r="S4065">
        <v>3</v>
      </c>
      <c r="T4065">
        <v>0</v>
      </c>
      <c r="U4065">
        <v>2</v>
      </c>
      <c r="V4065">
        <v>448</v>
      </c>
      <c r="W4065" t="s">
        <v>41</v>
      </c>
      <c r="X4065" t="s">
        <v>20750</v>
      </c>
      <c r="Y4065" t="s">
        <v>65</v>
      </c>
      <c r="Z4065" s="1">
        <v>44748</v>
      </c>
      <c r="AA4065" s="2">
        <v>0.15381944444444443</v>
      </c>
      <c r="AB4065" s="2">
        <v>0.23356481481481484</v>
      </c>
      <c r="AC4065" t="s">
        <v>45</v>
      </c>
      <c r="AD4065" t="s">
        <v>44</v>
      </c>
      <c r="AE4065" t="s">
        <v>45</v>
      </c>
      <c r="AF4065">
        <v>224</v>
      </c>
    </row>
    <row r="4066" spans="1:32">
      <c r="A4066">
        <v>6545</v>
      </c>
      <c r="B4066">
        <v>5645</v>
      </c>
      <c r="C4066" t="s">
        <v>482</v>
      </c>
      <c r="D4066" t="s">
        <v>16235</v>
      </c>
      <c r="E4066" t="s">
        <v>48</v>
      </c>
      <c r="F4066" t="s">
        <v>20751</v>
      </c>
      <c r="G4066" t="s">
        <v>20752</v>
      </c>
      <c r="H4066" t="s">
        <v>418</v>
      </c>
      <c r="I4066" s="1">
        <v>32184</v>
      </c>
      <c r="J4066" t="s">
        <v>20753</v>
      </c>
      <c r="K4066" t="s">
        <v>20754</v>
      </c>
      <c r="L4066">
        <v>9171</v>
      </c>
      <c r="M4066" t="s">
        <v>418</v>
      </c>
      <c r="N4066" s="1">
        <v>44860</v>
      </c>
      <c r="O4066" s="1">
        <v>44865</v>
      </c>
      <c r="P4066">
        <v>51</v>
      </c>
      <c r="Q4066">
        <v>3</v>
      </c>
      <c r="R4066" t="s">
        <v>40</v>
      </c>
      <c r="S4066">
        <v>1</v>
      </c>
      <c r="T4066">
        <v>0</v>
      </c>
      <c r="U4066">
        <v>5</v>
      </c>
      <c r="V4066">
        <v>1215</v>
      </c>
      <c r="W4066" t="s">
        <v>41</v>
      </c>
      <c r="X4066" t="s">
        <v>20755</v>
      </c>
      <c r="Y4066" t="s">
        <v>43</v>
      </c>
      <c r="Z4066" s="1">
        <v>44837</v>
      </c>
      <c r="AA4066" s="2">
        <v>0.8427662037037037</v>
      </c>
      <c r="AB4066" s="2">
        <v>0.2595486111111111</v>
      </c>
      <c r="AC4066" t="s">
        <v>45</v>
      </c>
      <c r="AD4066" t="s">
        <v>45</v>
      </c>
      <c r="AE4066" t="s">
        <v>44</v>
      </c>
      <c r="AF4066">
        <v>243</v>
      </c>
    </row>
    <row r="4067" spans="1:32">
      <c r="A4067">
        <v>6546</v>
      </c>
      <c r="B4067">
        <v>5646</v>
      </c>
      <c r="C4067" t="s">
        <v>9806</v>
      </c>
      <c r="D4067" t="s">
        <v>4507</v>
      </c>
      <c r="E4067" t="s">
        <v>34</v>
      </c>
      <c r="F4067" t="s">
        <v>20756</v>
      </c>
      <c r="G4067" t="s">
        <v>20757</v>
      </c>
      <c r="H4067" t="s">
        <v>94</v>
      </c>
      <c r="I4067" s="1">
        <v>24454</v>
      </c>
      <c r="J4067" t="s">
        <v>20758</v>
      </c>
      <c r="K4067" t="s">
        <v>2677</v>
      </c>
      <c r="L4067">
        <v>8381</v>
      </c>
      <c r="M4067" t="s">
        <v>94</v>
      </c>
      <c r="N4067" s="1">
        <v>44927</v>
      </c>
      <c r="O4067" s="1">
        <v>44928</v>
      </c>
      <c r="P4067">
        <v>59</v>
      </c>
      <c r="Q4067">
        <v>3</v>
      </c>
      <c r="R4067" t="s">
        <v>63</v>
      </c>
      <c r="S4067">
        <v>2</v>
      </c>
      <c r="T4067">
        <v>2</v>
      </c>
      <c r="U4067">
        <v>1</v>
      </c>
      <c r="V4067">
        <v>74</v>
      </c>
      <c r="W4067" t="s">
        <v>54</v>
      </c>
      <c r="X4067" t="s">
        <v>20759</v>
      </c>
      <c r="Y4067" t="s">
        <v>43</v>
      </c>
      <c r="Z4067" s="1">
        <v>44914</v>
      </c>
      <c r="AA4067" s="2">
        <v>2.2337962962962967E-3</v>
      </c>
      <c r="AB4067" s="2">
        <v>0.60973379629629632</v>
      </c>
      <c r="AC4067" t="s">
        <v>45</v>
      </c>
      <c r="AD4067" t="s">
        <v>45</v>
      </c>
      <c r="AE4067" t="s">
        <v>44</v>
      </c>
      <c r="AF4067">
        <v>74</v>
      </c>
    </row>
    <row r="4068" spans="1:32">
      <c r="A4068">
        <v>6547</v>
      </c>
      <c r="B4068">
        <v>5647</v>
      </c>
      <c r="C4068" t="s">
        <v>1392</v>
      </c>
      <c r="D4068" t="s">
        <v>3708</v>
      </c>
      <c r="E4068" t="s">
        <v>48</v>
      </c>
      <c r="F4068" t="s">
        <v>20760</v>
      </c>
      <c r="G4068" t="s">
        <v>20761</v>
      </c>
      <c r="H4068" t="s">
        <v>330</v>
      </c>
      <c r="I4068" s="1">
        <v>23146</v>
      </c>
      <c r="J4068" t="s">
        <v>20762</v>
      </c>
      <c r="K4068" t="s">
        <v>20763</v>
      </c>
      <c r="L4068">
        <v>96943</v>
      </c>
      <c r="M4068" t="s">
        <v>330</v>
      </c>
      <c r="N4068" s="1">
        <v>44780</v>
      </c>
      <c r="O4068" s="1">
        <v>44782</v>
      </c>
      <c r="P4068">
        <v>92</v>
      </c>
      <c r="Q4068">
        <v>4</v>
      </c>
      <c r="R4068" t="s">
        <v>63</v>
      </c>
      <c r="S4068">
        <v>4</v>
      </c>
      <c r="T4068">
        <v>2</v>
      </c>
      <c r="U4068">
        <v>2</v>
      </c>
      <c r="V4068">
        <v>154</v>
      </c>
      <c r="W4068" t="s">
        <v>54</v>
      </c>
      <c r="X4068" t="s">
        <v>20764</v>
      </c>
      <c r="Y4068" t="s">
        <v>43</v>
      </c>
      <c r="Z4068" s="1">
        <v>44767</v>
      </c>
      <c r="AA4068" s="2">
        <v>0.99085648148148142</v>
      </c>
      <c r="AB4068" s="2">
        <v>0.58381944444444445</v>
      </c>
      <c r="AC4068" t="s">
        <v>44</v>
      </c>
      <c r="AD4068" t="s">
        <v>45</v>
      </c>
      <c r="AE4068" t="s">
        <v>44</v>
      </c>
      <c r="AF4068">
        <v>77</v>
      </c>
    </row>
    <row r="4069" spans="1:32">
      <c r="A4069">
        <v>6549</v>
      </c>
      <c r="B4069">
        <v>5649</v>
      </c>
      <c r="C4069" t="s">
        <v>2511</v>
      </c>
      <c r="D4069" t="s">
        <v>126</v>
      </c>
      <c r="E4069" t="s">
        <v>34</v>
      </c>
      <c r="F4069" t="s">
        <v>20765</v>
      </c>
      <c r="G4069" t="s">
        <v>20766</v>
      </c>
      <c r="H4069" t="s">
        <v>405</v>
      </c>
      <c r="I4069" s="1">
        <v>25650</v>
      </c>
      <c r="J4069" t="s">
        <v>20767</v>
      </c>
      <c r="K4069" t="s">
        <v>9927</v>
      </c>
      <c r="L4069">
        <v>6975</v>
      </c>
      <c r="M4069" t="s">
        <v>405</v>
      </c>
      <c r="N4069" s="1">
        <v>44795</v>
      </c>
      <c r="O4069" s="1">
        <v>44796</v>
      </c>
      <c r="P4069">
        <v>24</v>
      </c>
      <c r="Q4069">
        <v>1</v>
      </c>
      <c r="R4069" t="s">
        <v>40</v>
      </c>
      <c r="S4069">
        <v>2</v>
      </c>
      <c r="T4069">
        <v>2</v>
      </c>
      <c r="U4069">
        <v>1</v>
      </c>
      <c r="V4069">
        <v>214</v>
      </c>
      <c r="W4069" t="s">
        <v>41</v>
      </c>
      <c r="X4069" t="s">
        <v>20768</v>
      </c>
      <c r="Y4069" t="s">
        <v>43</v>
      </c>
      <c r="Z4069" s="1">
        <v>44772</v>
      </c>
      <c r="AA4069" s="2">
        <v>0.6677777777777778</v>
      </c>
      <c r="AB4069" s="2">
        <v>0.47283564814814816</v>
      </c>
      <c r="AC4069" t="s">
        <v>44</v>
      </c>
      <c r="AD4069" t="s">
        <v>45</v>
      </c>
      <c r="AE4069" t="s">
        <v>45</v>
      </c>
      <c r="AF4069">
        <v>214</v>
      </c>
    </row>
    <row r="4070" spans="1:32">
      <c r="A4070">
        <v>6553</v>
      </c>
      <c r="B4070">
        <v>5653</v>
      </c>
      <c r="C4070" t="s">
        <v>552</v>
      </c>
      <c r="D4070" t="s">
        <v>11962</v>
      </c>
      <c r="E4070" t="s">
        <v>48</v>
      </c>
      <c r="F4070" t="s">
        <v>20769</v>
      </c>
      <c r="G4070" t="s">
        <v>20770</v>
      </c>
      <c r="H4070" t="s">
        <v>537</v>
      </c>
      <c r="I4070" s="1">
        <v>37191</v>
      </c>
      <c r="J4070" t="s">
        <v>20771</v>
      </c>
      <c r="K4070" t="s">
        <v>20772</v>
      </c>
      <c r="L4070">
        <v>7558</v>
      </c>
      <c r="M4070" t="s">
        <v>537</v>
      </c>
      <c r="N4070" s="1">
        <v>44862</v>
      </c>
      <c r="O4070" s="1">
        <v>44866</v>
      </c>
      <c r="P4070">
        <v>83</v>
      </c>
      <c r="Q4070">
        <v>4</v>
      </c>
      <c r="R4070" t="s">
        <v>63</v>
      </c>
      <c r="S4070">
        <v>3</v>
      </c>
      <c r="T4070">
        <v>1</v>
      </c>
      <c r="U4070">
        <v>4</v>
      </c>
      <c r="V4070">
        <v>288</v>
      </c>
      <c r="W4070" t="s">
        <v>54</v>
      </c>
      <c r="X4070" t="s">
        <v>20773</v>
      </c>
      <c r="Y4070" t="s">
        <v>43</v>
      </c>
      <c r="Z4070" s="1">
        <v>44844</v>
      </c>
      <c r="AA4070" s="2">
        <v>0.53138888888888891</v>
      </c>
      <c r="AB4070" s="2">
        <v>0.70055555555555549</v>
      </c>
      <c r="AC4070" t="s">
        <v>45</v>
      </c>
      <c r="AD4070" t="s">
        <v>44</v>
      </c>
      <c r="AE4070" t="s">
        <v>45</v>
      </c>
      <c r="AF4070">
        <v>72</v>
      </c>
    </row>
    <row r="4071" spans="1:32">
      <c r="A4071">
        <v>6554</v>
      </c>
      <c r="B4071">
        <v>5654</v>
      </c>
      <c r="C4071" t="s">
        <v>448</v>
      </c>
      <c r="D4071" t="s">
        <v>1288</v>
      </c>
      <c r="E4071" t="s">
        <v>34</v>
      </c>
      <c r="F4071" t="s">
        <v>16732</v>
      </c>
      <c r="G4071" t="s">
        <v>20774</v>
      </c>
      <c r="H4071" t="s">
        <v>272</v>
      </c>
      <c r="I4071" s="1">
        <v>32271</v>
      </c>
      <c r="J4071" t="s">
        <v>20775</v>
      </c>
      <c r="K4071" t="s">
        <v>52</v>
      </c>
      <c r="L4071">
        <v>31221</v>
      </c>
      <c r="M4071" t="s">
        <v>272</v>
      </c>
      <c r="N4071" s="1">
        <v>44927</v>
      </c>
      <c r="O4071" s="1">
        <v>44929</v>
      </c>
      <c r="P4071">
        <v>24</v>
      </c>
      <c r="Q4071">
        <v>1</v>
      </c>
      <c r="R4071" t="s">
        <v>40</v>
      </c>
      <c r="S4071">
        <v>4</v>
      </c>
      <c r="T4071">
        <v>0</v>
      </c>
      <c r="U4071">
        <v>2</v>
      </c>
      <c r="V4071">
        <v>472</v>
      </c>
      <c r="W4071" t="s">
        <v>41</v>
      </c>
      <c r="X4071" t="s">
        <v>20776</v>
      </c>
      <c r="Y4071" t="s">
        <v>43</v>
      </c>
      <c r="Z4071" s="1">
        <v>44907</v>
      </c>
      <c r="AA4071" s="2">
        <v>0.85870370370370364</v>
      </c>
      <c r="AB4071" s="2">
        <v>0.8687962962962964</v>
      </c>
      <c r="AC4071" t="s">
        <v>44</v>
      </c>
      <c r="AD4071" t="s">
        <v>44</v>
      </c>
      <c r="AE4071" t="s">
        <v>45</v>
      </c>
      <c r="AF4071">
        <v>236</v>
      </c>
    </row>
    <row r="4072" spans="1:32">
      <c r="A4072">
        <v>6555</v>
      </c>
      <c r="B4072">
        <v>5655</v>
      </c>
      <c r="C4072" t="s">
        <v>7381</v>
      </c>
      <c r="D4072" t="s">
        <v>57</v>
      </c>
      <c r="E4072" t="s">
        <v>34</v>
      </c>
      <c r="F4072" t="s">
        <v>20777</v>
      </c>
      <c r="G4072" t="s">
        <v>20778</v>
      </c>
      <c r="H4072" t="s">
        <v>280</v>
      </c>
      <c r="I4072" s="1">
        <v>28126</v>
      </c>
      <c r="J4072" t="s">
        <v>20779</v>
      </c>
      <c r="K4072" t="s">
        <v>20780</v>
      </c>
      <c r="L4072">
        <v>8743</v>
      </c>
      <c r="M4072" t="s">
        <v>280</v>
      </c>
      <c r="N4072" s="1">
        <v>44665</v>
      </c>
      <c r="O4072" s="1">
        <v>44670</v>
      </c>
      <c r="P4072">
        <v>20</v>
      </c>
      <c r="Q4072">
        <v>1</v>
      </c>
      <c r="R4072" t="s">
        <v>63</v>
      </c>
      <c r="S4072">
        <v>1</v>
      </c>
      <c r="T4072">
        <v>2</v>
      </c>
      <c r="U4072">
        <v>5</v>
      </c>
      <c r="V4072">
        <v>395</v>
      </c>
      <c r="W4072" t="s">
        <v>54</v>
      </c>
      <c r="X4072" t="s">
        <v>20781</v>
      </c>
      <c r="Y4072" t="s">
        <v>65</v>
      </c>
      <c r="Z4072" s="1">
        <v>44646</v>
      </c>
      <c r="AA4072" s="2">
        <v>0.69464120370370364</v>
      </c>
      <c r="AB4072" s="2">
        <v>0.59640046296296301</v>
      </c>
      <c r="AC4072" t="s">
        <v>44</v>
      </c>
      <c r="AD4072" t="s">
        <v>44</v>
      </c>
      <c r="AE4072" t="s">
        <v>45</v>
      </c>
      <c r="AF4072">
        <v>79</v>
      </c>
    </row>
    <row r="4073" spans="1:32">
      <c r="A4073">
        <v>6557</v>
      </c>
      <c r="B4073">
        <v>5657</v>
      </c>
      <c r="C4073" t="s">
        <v>1139</v>
      </c>
      <c r="D4073" t="s">
        <v>20782</v>
      </c>
      <c r="E4073" t="s">
        <v>34</v>
      </c>
      <c r="F4073" t="s">
        <v>20783</v>
      </c>
      <c r="G4073" t="s">
        <v>20784</v>
      </c>
      <c r="H4073" t="s">
        <v>115</v>
      </c>
      <c r="I4073" s="1">
        <v>31963</v>
      </c>
      <c r="J4073" t="s">
        <v>20785</v>
      </c>
      <c r="K4073" t="s">
        <v>8076</v>
      </c>
      <c r="L4073">
        <v>19934</v>
      </c>
      <c r="M4073" t="s">
        <v>115</v>
      </c>
      <c r="N4073" s="1">
        <v>44818</v>
      </c>
      <c r="O4073" s="1">
        <v>44821</v>
      </c>
      <c r="P4073">
        <v>20</v>
      </c>
      <c r="Q4073">
        <v>1</v>
      </c>
      <c r="R4073" t="s">
        <v>63</v>
      </c>
      <c r="S4073">
        <v>4</v>
      </c>
      <c r="T4073">
        <v>0</v>
      </c>
      <c r="U4073">
        <v>3</v>
      </c>
      <c r="V4073">
        <v>267</v>
      </c>
      <c r="W4073" t="s">
        <v>41</v>
      </c>
      <c r="X4073" t="s">
        <v>20786</v>
      </c>
      <c r="Y4073" t="s">
        <v>65</v>
      </c>
      <c r="Z4073" s="1">
        <v>44813</v>
      </c>
      <c r="AA4073" s="2">
        <v>0.39915509259259258</v>
      </c>
      <c r="AB4073" s="2">
        <v>0.21424768518518519</v>
      </c>
      <c r="AC4073" t="s">
        <v>44</v>
      </c>
      <c r="AD4073" t="s">
        <v>44</v>
      </c>
      <c r="AE4073" t="s">
        <v>44</v>
      </c>
      <c r="AF4073">
        <v>89</v>
      </c>
    </row>
    <row r="4074" spans="1:32">
      <c r="A4074">
        <v>6558</v>
      </c>
      <c r="B4074">
        <v>5658</v>
      </c>
      <c r="C4074" t="s">
        <v>628</v>
      </c>
      <c r="D4074" t="s">
        <v>5138</v>
      </c>
      <c r="E4074" t="s">
        <v>48</v>
      </c>
      <c r="F4074" t="s">
        <v>20787</v>
      </c>
      <c r="G4074" t="s">
        <v>20788</v>
      </c>
      <c r="H4074" t="s">
        <v>171</v>
      </c>
      <c r="I4074" s="1">
        <v>24914</v>
      </c>
      <c r="J4074" t="s">
        <v>20789</v>
      </c>
      <c r="K4074" t="s">
        <v>20790</v>
      </c>
      <c r="L4074">
        <v>81238</v>
      </c>
      <c r="M4074" t="s">
        <v>171</v>
      </c>
      <c r="N4074" s="1">
        <v>44645</v>
      </c>
      <c r="O4074" s="1">
        <v>44649</v>
      </c>
      <c r="P4074">
        <v>96</v>
      </c>
      <c r="Q4074">
        <v>4</v>
      </c>
      <c r="R4074" t="s">
        <v>40</v>
      </c>
      <c r="S4074">
        <v>1</v>
      </c>
      <c r="T4074">
        <v>0</v>
      </c>
      <c r="U4074">
        <v>4</v>
      </c>
      <c r="V4074">
        <v>828</v>
      </c>
      <c r="W4074" t="s">
        <v>41</v>
      </c>
      <c r="X4074" t="s">
        <v>20791</v>
      </c>
      <c r="Y4074" t="s">
        <v>65</v>
      </c>
      <c r="Z4074" s="1">
        <v>44611</v>
      </c>
      <c r="AA4074" s="2">
        <v>0.78486111111111112</v>
      </c>
      <c r="AB4074" s="2">
        <v>0.61767361111111108</v>
      </c>
      <c r="AC4074" t="s">
        <v>45</v>
      </c>
      <c r="AD4074" t="s">
        <v>45</v>
      </c>
      <c r="AE4074" t="s">
        <v>44</v>
      </c>
      <c r="AF4074">
        <v>207</v>
      </c>
    </row>
    <row r="4075" spans="1:32">
      <c r="A4075">
        <v>6559</v>
      </c>
      <c r="B4075">
        <v>5659</v>
      </c>
      <c r="C4075" t="s">
        <v>313</v>
      </c>
      <c r="D4075" t="s">
        <v>4152</v>
      </c>
      <c r="E4075" t="s">
        <v>48</v>
      </c>
      <c r="F4075" t="s">
        <v>20792</v>
      </c>
      <c r="G4075" t="s">
        <v>20793</v>
      </c>
      <c r="H4075" t="s">
        <v>179</v>
      </c>
      <c r="I4075" s="1">
        <v>23633</v>
      </c>
      <c r="J4075" t="s">
        <v>20794</v>
      </c>
      <c r="K4075" t="s">
        <v>20795</v>
      </c>
      <c r="L4075">
        <v>37246</v>
      </c>
      <c r="M4075" t="s">
        <v>179</v>
      </c>
      <c r="N4075" s="1">
        <v>44595</v>
      </c>
      <c r="O4075" s="1">
        <v>44597</v>
      </c>
      <c r="P4075">
        <v>12</v>
      </c>
      <c r="Q4075">
        <v>1</v>
      </c>
      <c r="R4075" t="s">
        <v>40</v>
      </c>
      <c r="S4075">
        <v>2</v>
      </c>
      <c r="T4075">
        <v>1</v>
      </c>
      <c r="U4075">
        <v>2</v>
      </c>
      <c r="V4075">
        <v>500</v>
      </c>
      <c r="W4075" t="s">
        <v>54</v>
      </c>
      <c r="X4075" t="s">
        <v>20796</v>
      </c>
      <c r="Y4075" t="s">
        <v>81</v>
      </c>
      <c r="Z4075" s="1">
        <v>44565</v>
      </c>
      <c r="AA4075" s="2">
        <v>0.92005787037037035</v>
      </c>
      <c r="AB4075" s="2">
        <v>0.69476851851851851</v>
      </c>
      <c r="AC4075" t="s">
        <v>45</v>
      </c>
      <c r="AD4075" t="s">
        <v>44</v>
      </c>
      <c r="AE4075" t="s">
        <v>44</v>
      </c>
      <c r="AF4075">
        <v>250</v>
      </c>
    </row>
    <row r="4076" spans="1:32">
      <c r="A4076">
        <v>6560</v>
      </c>
      <c r="B4076">
        <v>5660</v>
      </c>
      <c r="C4076" t="s">
        <v>3145</v>
      </c>
      <c r="D4076" t="s">
        <v>7539</v>
      </c>
      <c r="E4076" t="s">
        <v>48</v>
      </c>
      <c r="F4076" t="s">
        <v>20797</v>
      </c>
      <c r="G4076" t="s">
        <v>20798</v>
      </c>
      <c r="H4076" t="s">
        <v>295</v>
      </c>
      <c r="I4076" s="1">
        <v>16681</v>
      </c>
      <c r="J4076" t="s">
        <v>20799</v>
      </c>
      <c r="K4076" t="s">
        <v>20800</v>
      </c>
      <c r="L4076">
        <v>54094</v>
      </c>
      <c r="M4076" t="s">
        <v>295</v>
      </c>
      <c r="N4076" s="1">
        <v>44768</v>
      </c>
      <c r="O4076" s="1">
        <v>44769</v>
      </c>
      <c r="P4076">
        <v>14</v>
      </c>
      <c r="Q4076">
        <v>1</v>
      </c>
      <c r="R4076" t="s">
        <v>63</v>
      </c>
      <c r="S4076">
        <v>4</v>
      </c>
      <c r="T4076">
        <v>2</v>
      </c>
      <c r="U4076">
        <v>1</v>
      </c>
      <c r="V4076">
        <v>79</v>
      </c>
      <c r="W4076" t="s">
        <v>41</v>
      </c>
      <c r="X4076" t="s">
        <v>20801</v>
      </c>
      <c r="Y4076" t="s">
        <v>43</v>
      </c>
      <c r="Z4076" s="1">
        <v>44745</v>
      </c>
      <c r="AA4076" s="2">
        <v>0.1801851851851852</v>
      </c>
      <c r="AB4076" s="2">
        <v>0.57592592592592595</v>
      </c>
      <c r="AC4076" t="s">
        <v>45</v>
      </c>
      <c r="AD4076" t="s">
        <v>44</v>
      </c>
      <c r="AE4076" t="s">
        <v>45</v>
      </c>
      <c r="AF4076">
        <v>79</v>
      </c>
    </row>
    <row r="4077" spans="1:32">
      <c r="A4077">
        <v>6561</v>
      </c>
      <c r="B4077">
        <v>5661</v>
      </c>
      <c r="C4077" t="s">
        <v>105</v>
      </c>
      <c r="D4077" t="s">
        <v>681</v>
      </c>
      <c r="E4077" t="s">
        <v>34</v>
      </c>
      <c r="F4077" t="s">
        <v>20802</v>
      </c>
      <c r="G4077" t="s">
        <v>20803</v>
      </c>
      <c r="H4077" t="s">
        <v>115</v>
      </c>
      <c r="I4077" s="1">
        <v>26375</v>
      </c>
      <c r="J4077" t="s">
        <v>20804</v>
      </c>
      <c r="K4077" t="s">
        <v>20805</v>
      </c>
      <c r="L4077">
        <v>10964</v>
      </c>
      <c r="M4077" t="s">
        <v>115</v>
      </c>
      <c r="N4077" s="1">
        <v>44840</v>
      </c>
      <c r="O4077" s="1">
        <v>44845</v>
      </c>
      <c r="P4077">
        <v>61</v>
      </c>
      <c r="Q4077">
        <v>3</v>
      </c>
      <c r="R4077" t="s">
        <v>53</v>
      </c>
      <c r="S4077">
        <v>3</v>
      </c>
      <c r="T4077">
        <v>2</v>
      </c>
      <c r="U4077">
        <v>5</v>
      </c>
      <c r="V4077">
        <v>730</v>
      </c>
      <c r="W4077" t="s">
        <v>41</v>
      </c>
      <c r="X4077" t="s">
        <v>20806</v>
      </c>
      <c r="Y4077" t="s">
        <v>65</v>
      </c>
      <c r="Z4077" s="1">
        <v>44815</v>
      </c>
      <c r="AA4077" s="2">
        <v>0.11228009259259258</v>
      </c>
      <c r="AB4077" s="2">
        <v>0.34667824074074072</v>
      </c>
      <c r="AC4077" t="s">
        <v>44</v>
      </c>
      <c r="AD4077" t="s">
        <v>45</v>
      </c>
      <c r="AE4077" t="s">
        <v>44</v>
      </c>
      <c r="AF4077">
        <v>146</v>
      </c>
    </row>
    <row r="4078" spans="1:32">
      <c r="A4078">
        <v>6563</v>
      </c>
      <c r="B4078">
        <v>5663</v>
      </c>
      <c r="C4078" t="s">
        <v>1555</v>
      </c>
      <c r="D4078" t="s">
        <v>696</v>
      </c>
      <c r="E4078" t="s">
        <v>48</v>
      </c>
      <c r="F4078" t="s">
        <v>20807</v>
      </c>
      <c r="G4078" t="s">
        <v>20808</v>
      </c>
      <c r="H4078" t="s">
        <v>692</v>
      </c>
      <c r="I4078" s="1">
        <v>19765</v>
      </c>
      <c r="J4078" t="s">
        <v>20809</v>
      </c>
      <c r="K4078" t="s">
        <v>20810</v>
      </c>
      <c r="L4078">
        <v>50985</v>
      </c>
      <c r="M4078" t="s">
        <v>692</v>
      </c>
      <c r="N4078" s="1">
        <v>44630</v>
      </c>
      <c r="O4078" s="1">
        <v>44635</v>
      </c>
      <c r="P4078">
        <v>15</v>
      </c>
      <c r="Q4078">
        <v>1</v>
      </c>
      <c r="R4078" t="s">
        <v>40</v>
      </c>
      <c r="S4078">
        <v>4</v>
      </c>
      <c r="T4078">
        <v>1</v>
      </c>
      <c r="U4078">
        <v>5</v>
      </c>
      <c r="V4078">
        <v>1065</v>
      </c>
      <c r="W4078" t="s">
        <v>41</v>
      </c>
      <c r="X4078" t="s">
        <v>20811</v>
      </c>
      <c r="Y4078" t="s">
        <v>43</v>
      </c>
      <c r="Z4078" s="1">
        <v>44605</v>
      </c>
      <c r="AA4078" s="2">
        <v>0.43721064814814814</v>
      </c>
      <c r="AB4078" s="2">
        <v>0.82263888888888881</v>
      </c>
      <c r="AC4078" t="s">
        <v>44</v>
      </c>
      <c r="AD4078" t="s">
        <v>44</v>
      </c>
      <c r="AE4078" t="s">
        <v>44</v>
      </c>
      <c r="AF4078">
        <v>213</v>
      </c>
    </row>
    <row r="4079" spans="1:32">
      <c r="A4079">
        <v>6564</v>
      </c>
      <c r="B4079">
        <v>5664</v>
      </c>
      <c r="C4079" t="s">
        <v>5955</v>
      </c>
      <c r="D4079" t="s">
        <v>2741</v>
      </c>
      <c r="E4079" t="s">
        <v>34</v>
      </c>
      <c r="F4079" t="s">
        <v>20812</v>
      </c>
      <c r="G4079" t="s">
        <v>20813</v>
      </c>
      <c r="H4079" t="s">
        <v>725</v>
      </c>
      <c r="I4079" s="1">
        <v>30362</v>
      </c>
      <c r="J4079" t="s">
        <v>20814</v>
      </c>
      <c r="K4079" t="s">
        <v>20815</v>
      </c>
      <c r="L4079">
        <v>795</v>
      </c>
      <c r="M4079" t="s">
        <v>725</v>
      </c>
      <c r="N4079" s="1">
        <v>44945</v>
      </c>
      <c r="O4079" s="1">
        <v>44947</v>
      </c>
      <c r="P4079">
        <v>50</v>
      </c>
      <c r="Q4079">
        <v>2</v>
      </c>
      <c r="R4079" t="s">
        <v>63</v>
      </c>
      <c r="S4079">
        <v>4</v>
      </c>
      <c r="T4079">
        <v>2</v>
      </c>
      <c r="U4079">
        <v>2</v>
      </c>
      <c r="V4079">
        <v>170</v>
      </c>
      <c r="W4079" t="s">
        <v>41</v>
      </c>
      <c r="X4079" t="s">
        <v>20816</v>
      </c>
      <c r="Y4079" t="s">
        <v>65</v>
      </c>
      <c r="Z4079" s="1">
        <v>44911</v>
      </c>
      <c r="AA4079" s="2">
        <v>0.23674768518518519</v>
      </c>
      <c r="AB4079" s="2">
        <v>0.30212962962962964</v>
      </c>
      <c r="AC4079" t="s">
        <v>45</v>
      </c>
      <c r="AD4079" t="s">
        <v>44</v>
      </c>
      <c r="AE4079" t="s">
        <v>45</v>
      </c>
      <c r="AF4079">
        <v>85</v>
      </c>
    </row>
    <row r="4080" spans="1:32">
      <c r="A4080">
        <v>6565</v>
      </c>
      <c r="B4080">
        <v>5665</v>
      </c>
      <c r="C4080" t="s">
        <v>391</v>
      </c>
      <c r="D4080" t="s">
        <v>4338</v>
      </c>
      <c r="E4080" t="s">
        <v>34</v>
      </c>
      <c r="F4080" t="s">
        <v>20817</v>
      </c>
      <c r="G4080" t="s">
        <v>20818</v>
      </c>
      <c r="H4080" t="s">
        <v>295</v>
      </c>
      <c r="I4080" s="1">
        <v>36436</v>
      </c>
      <c r="J4080" t="s">
        <v>20819</v>
      </c>
      <c r="K4080" t="s">
        <v>10459</v>
      </c>
      <c r="L4080">
        <v>10998</v>
      </c>
      <c r="M4080" t="s">
        <v>295</v>
      </c>
      <c r="N4080" s="1">
        <v>44630</v>
      </c>
      <c r="O4080" s="1">
        <v>44632</v>
      </c>
      <c r="P4080">
        <v>35</v>
      </c>
      <c r="Q4080">
        <v>2</v>
      </c>
      <c r="R4080" t="s">
        <v>63</v>
      </c>
      <c r="S4080">
        <v>1</v>
      </c>
      <c r="T4080">
        <v>0</v>
      </c>
      <c r="U4080">
        <v>2</v>
      </c>
      <c r="V4080">
        <v>124</v>
      </c>
      <c r="W4080" t="s">
        <v>41</v>
      </c>
      <c r="X4080" t="s">
        <v>20820</v>
      </c>
      <c r="Y4080" t="s">
        <v>6</v>
      </c>
      <c r="Z4080" s="1">
        <v>44601</v>
      </c>
      <c r="AA4080" s="2">
        <v>0.11737268518518518</v>
      </c>
      <c r="AB4080" s="2">
        <v>0.42796296296296293</v>
      </c>
      <c r="AC4080" t="s">
        <v>44</v>
      </c>
      <c r="AD4080" t="s">
        <v>45</v>
      </c>
      <c r="AE4080" t="s">
        <v>45</v>
      </c>
      <c r="AF4080">
        <v>62</v>
      </c>
    </row>
    <row r="4081" spans="1:32">
      <c r="A4081">
        <v>6566</v>
      </c>
      <c r="B4081">
        <v>5666</v>
      </c>
      <c r="C4081" t="s">
        <v>1759</v>
      </c>
      <c r="D4081" t="s">
        <v>957</v>
      </c>
      <c r="E4081" t="s">
        <v>48</v>
      </c>
      <c r="F4081" t="s">
        <v>20821</v>
      </c>
      <c r="G4081" t="s">
        <v>20822</v>
      </c>
      <c r="H4081" t="s">
        <v>171</v>
      </c>
      <c r="I4081" s="1">
        <v>22606</v>
      </c>
      <c r="J4081" t="s">
        <v>20823</v>
      </c>
      <c r="K4081" t="s">
        <v>20824</v>
      </c>
      <c r="L4081">
        <v>35092</v>
      </c>
      <c r="M4081" t="s">
        <v>171</v>
      </c>
      <c r="N4081" s="1">
        <v>44718</v>
      </c>
      <c r="O4081" s="1">
        <v>44721</v>
      </c>
      <c r="P4081">
        <v>54</v>
      </c>
      <c r="Q4081">
        <v>3</v>
      </c>
      <c r="R4081" t="s">
        <v>40</v>
      </c>
      <c r="S4081">
        <v>2</v>
      </c>
      <c r="T4081">
        <v>1</v>
      </c>
      <c r="U4081">
        <v>3</v>
      </c>
      <c r="V4081">
        <v>678</v>
      </c>
      <c r="W4081" t="s">
        <v>41</v>
      </c>
      <c r="X4081" t="s">
        <v>20825</v>
      </c>
      <c r="Y4081" t="s">
        <v>65</v>
      </c>
      <c r="Z4081" s="1">
        <v>44701</v>
      </c>
      <c r="AA4081" s="2">
        <v>0.37745370370370374</v>
      </c>
      <c r="AB4081" s="2">
        <v>0.85118055555555561</v>
      </c>
      <c r="AC4081" t="s">
        <v>44</v>
      </c>
      <c r="AD4081" t="s">
        <v>44</v>
      </c>
      <c r="AE4081" t="s">
        <v>45</v>
      </c>
      <c r="AF4081">
        <v>226</v>
      </c>
    </row>
    <row r="4082" spans="1:32">
      <c r="A4082">
        <v>6567</v>
      </c>
      <c r="B4082">
        <v>5667</v>
      </c>
      <c r="C4082" t="s">
        <v>197</v>
      </c>
      <c r="D4082" t="s">
        <v>462</v>
      </c>
      <c r="E4082" t="s">
        <v>34</v>
      </c>
      <c r="F4082" t="s">
        <v>20826</v>
      </c>
      <c r="G4082" t="s">
        <v>20827</v>
      </c>
      <c r="H4082" t="s">
        <v>1301</v>
      </c>
      <c r="I4082" s="1">
        <v>18917</v>
      </c>
      <c r="J4082" t="s">
        <v>20828</v>
      </c>
      <c r="K4082" t="s">
        <v>20829</v>
      </c>
      <c r="L4082">
        <v>93865</v>
      </c>
      <c r="M4082" t="s">
        <v>1301</v>
      </c>
      <c r="N4082" s="1">
        <v>44946</v>
      </c>
      <c r="O4082" s="1">
        <v>44950</v>
      </c>
      <c r="P4082">
        <v>28</v>
      </c>
      <c r="Q4082">
        <v>2</v>
      </c>
      <c r="R4082" t="s">
        <v>53</v>
      </c>
      <c r="S4082">
        <v>2</v>
      </c>
      <c r="T4082">
        <v>1</v>
      </c>
      <c r="U4082">
        <v>4</v>
      </c>
      <c r="V4082">
        <v>488</v>
      </c>
      <c r="W4082" t="s">
        <v>41</v>
      </c>
      <c r="X4082" t="s">
        <v>20830</v>
      </c>
      <c r="Y4082" t="s">
        <v>43</v>
      </c>
      <c r="Z4082" s="1">
        <v>44920</v>
      </c>
      <c r="AA4082" s="2">
        <v>0.69597222222222221</v>
      </c>
      <c r="AB4082" s="2">
        <v>0.37210648148148145</v>
      </c>
      <c r="AC4082" t="s">
        <v>44</v>
      </c>
      <c r="AD4082" t="s">
        <v>45</v>
      </c>
      <c r="AE4082" t="s">
        <v>44</v>
      </c>
      <c r="AF4082">
        <v>122</v>
      </c>
    </row>
    <row r="4083" spans="1:32">
      <c r="A4083">
        <v>6568</v>
      </c>
      <c r="B4083">
        <v>5668</v>
      </c>
      <c r="C4083" t="s">
        <v>229</v>
      </c>
      <c r="D4083" t="s">
        <v>584</v>
      </c>
      <c r="E4083" t="s">
        <v>34</v>
      </c>
      <c r="F4083" t="s">
        <v>20831</v>
      </c>
      <c r="G4083" t="s">
        <v>20832</v>
      </c>
      <c r="H4083" t="s">
        <v>692</v>
      </c>
      <c r="I4083" s="1">
        <v>28154</v>
      </c>
      <c r="J4083" t="s">
        <v>20833</v>
      </c>
      <c r="K4083" t="s">
        <v>20834</v>
      </c>
      <c r="L4083">
        <v>54752</v>
      </c>
      <c r="M4083" t="s">
        <v>692</v>
      </c>
      <c r="N4083" s="1">
        <v>44742</v>
      </c>
      <c r="O4083" s="1">
        <v>44745</v>
      </c>
      <c r="P4083">
        <v>19</v>
      </c>
      <c r="Q4083">
        <v>1</v>
      </c>
      <c r="R4083" t="s">
        <v>53</v>
      </c>
      <c r="S4083">
        <v>2</v>
      </c>
      <c r="T4083">
        <v>1</v>
      </c>
      <c r="U4083">
        <v>3</v>
      </c>
      <c r="V4083">
        <v>426</v>
      </c>
      <c r="W4083" t="s">
        <v>54</v>
      </c>
      <c r="X4083" t="s">
        <v>20835</v>
      </c>
      <c r="Y4083" t="s">
        <v>65</v>
      </c>
      <c r="Z4083" s="1">
        <v>44703</v>
      </c>
      <c r="AA4083" s="2">
        <v>0.4670138888888889</v>
      </c>
      <c r="AB4083" s="2">
        <v>0.73641203703703706</v>
      </c>
      <c r="AC4083" t="s">
        <v>44</v>
      </c>
      <c r="AD4083" t="s">
        <v>44</v>
      </c>
      <c r="AE4083" t="s">
        <v>44</v>
      </c>
      <c r="AF4083">
        <v>142</v>
      </c>
    </row>
    <row r="4084" spans="1:32">
      <c r="A4084">
        <v>6569</v>
      </c>
      <c r="B4084">
        <v>5669</v>
      </c>
      <c r="C4084" t="s">
        <v>2116</v>
      </c>
      <c r="D4084" t="s">
        <v>8424</v>
      </c>
      <c r="E4084" t="s">
        <v>34</v>
      </c>
      <c r="F4084" t="s">
        <v>20836</v>
      </c>
      <c r="G4084">
        <v>7794031352</v>
      </c>
      <c r="H4084" t="s">
        <v>423</v>
      </c>
      <c r="I4084" s="1">
        <v>30206</v>
      </c>
      <c r="J4084" t="s">
        <v>20837</v>
      </c>
      <c r="K4084" t="s">
        <v>20838</v>
      </c>
      <c r="L4084">
        <v>55984</v>
      </c>
      <c r="M4084" t="s">
        <v>423</v>
      </c>
      <c r="N4084" s="1">
        <v>44833</v>
      </c>
      <c r="O4084" s="1">
        <v>44837</v>
      </c>
      <c r="P4084">
        <v>88</v>
      </c>
      <c r="Q4084">
        <v>4</v>
      </c>
      <c r="R4084" t="s">
        <v>53</v>
      </c>
      <c r="S4084">
        <v>1</v>
      </c>
      <c r="T4084">
        <v>0</v>
      </c>
      <c r="U4084">
        <v>4</v>
      </c>
      <c r="V4084">
        <v>512</v>
      </c>
      <c r="W4084" t="s">
        <v>41</v>
      </c>
      <c r="X4084" t="s">
        <v>20839</v>
      </c>
      <c r="Y4084" t="s">
        <v>81</v>
      </c>
      <c r="Z4084" s="1">
        <v>44821</v>
      </c>
      <c r="AA4084" s="2">
        <v>1.4930555555555556E-2</v>
      </c>
      <c r="AB4084" s="2">
        <v>0.78276620370370376</v>
      </c>
      <c r="AC4084" t="s">
        <v>44</v>
      </c>
      <c r="AD4084" t="s">
        <v>44</v>
      </c>
      <c r="AE4084" t="s">
        <v>44</v>
      </c>
      <c r="AF4084">
        <v>128</v>
      </c>
    </row>
    <row r="4085" spans="1:32">
      <c r="A4085">
        <v>6574</v>
      </c>
      <c r="B4085">
        <v>5674</v>
      </c>
      <c r="C4085" t="s">
        <v>1050</v>
      </c>
      <c r="D4085" t="s">
        <v>2002</v>
      </c>
      <c r="E4085" t="s">
        <v>34</v>
      </c>
      <c r="F4085" t="s">
        <v>20840</v>
      </c>
      <c r="G4085" t="s">
        <v>20841</v>
      </c>
      <c r="H4085" t="s">
        <v>941</v>
      </c>
      <c r="I4085" s="1">
        <v>29289</v>
      </c>
      <c r="J4085" t="s">
        <v>20842</v>
      </c>
      <c r="K4085" t="s">
        <v>1994</v>
      </c>
      <c r="L4085">
        <v>67769</v>
      </c>
      <c r="M4085" t="s">
        <v>941</v>
      </c>
      <c r="N4085" s="1">
        <v>44776</v>
      </c>
      <c r="O4085" s="1">
        <v>44779</v>
      </c>
      <c r="P4085">
        <v>98</v>
      </c>
      <c r="Q4085">
        <v>4</v>
      </c>
      <c r="R4085" t="s">
        <v>63</v>
      </c>
      <c r="S4085">
        <v>4</v>
      </c>
      <c r="T4085">
        <v>0</v>
      </c>
      <c r="U4085">
        <v>3</v>
      </c>
      <c r="V4085">
        <v>261</v>
      </c>
      <c r="W4085" t="s">
        <v>54</v>
      </c>
      <c r="X4085" t="s">
        <v>20843</v>
      </c>
      <c r="Y4085" t="s">
        <v>43</v>
      </c>
      <c r="Z4085" s="1">
        <v>44766</v>
      </c>
      <c r="AA4085" s="2">
        <v>0.97565972222222219</v>
      </c>
      <c r="AB4085" s="2">
        <v>0.13746527777777778</v>
      </c>
      <c r="AC4085" t="s">
        <v>44</v>
      </c>
      <c r="AD4085" t="s">
        <v>44</v>
      </c>
      <c r="AE4085" t="s">
        <v>44</v>
      </c>
      <c r="AF4085">
        <v>87</v>
      </c>
    </row>
    <row r="4086" spans="1:32">
      <c r="A4086">
        <v>6576</v>
      </c>
      <c r="B4086">
        <v>5676</v>
      </c>
      <c r="C4086" t="s">
        <v>5380</v>
      </c>
      <c r="D4086" t="s">
        <v>341</v>
      </c>
      <c r="E4086" t="s">
        <v>48</v>
      </c>
      <c r="F4086" t="s">
        <v>15898</v>
      </c>
      <c r="G4086" t="s">
        <v>20844</v>
      </c>
      <c r="H4086" t="s">
        <v>904</v>
      </c>
      <c r="I4086" s="1">
        <v>21839</v>
      </c>
      <c r="J4086" t="s">
        <v>20845</v>
      </c>
      <c r="K4086" t="s">
        <v>20846</v>
      </c>
      <c r="L4086">
        <v>36466</v>
      </c>
      <c r="M4086" t="s">
        <v>904</v>
      </c>
      <c r="N4086" s="1">
        <v>44717</v>
      </c>
      <c r="O4086" s="1">
        <v>44718</v>
      </c>
      <c r="P4086">
        <v>48</v>
      </c>
      <c r="Q4086">
        <v>2</v>
      </c>
      <c r="R4086" t="s">
        <v>40</v>
      </c>
      <c r="S4086">
        <v>3</v>
      </c>
      <c r="T4086">
        <v>0</v>
      </c>
      <c r="U4086">
        <v>1</v>
      </c>
      <c r="V4086">
        <v>216</v>
      </c>
      <c r="W4086" t="s">
        <v>41</v>
      </c>
      <c r="X4086" t="s">
        <v>20847</v>
      </c>
      <c r="Y4086" t="s">
        <v>81</v>
      </c>
      <c r="Z4086" s="1">
        <v>44707</v>
      </c>
      <c r="AA4086" s="2">
        <v>0.86728009259259264</v>
      </c>
      <c r="AB4086" s="2">
        <v>0.50489583333333332</v>
      </c>
      <c r="AC4086" t="s">
        <v>44</v>
      </c>
      <c r="AD4086" t="s">
        <v>45</v>
      </c>
      <c r="AE4086" t="s">
        <v>45</v>
      </c>
      <c r="AF4086">
        <v>216</v>
      </c>
    </row>
    <row r="4087" spans="1:32">
      <c r="A4087">
        <v>6581</v>
      </c>
      <c r="B4087">
        <v>5681</v>
      </c>
      <c r="C4087" t="s">
        <v>602</v>
      </c>
      <c r="D4087" t="s">
        <v>12316</v>
      </c>
      <c r="E4087" t="s">
        <v>48</v>
      </c>
      <c r="F4087" t="s">
        <v>20848</v>
      </c>
      <c r="G4087" t="s">
        <v>20849</v>
      </c>
      <c r="H4087" t="s">
        <v>77</v>
      </c>
      <c r="I4087" s="1">
        <v>29021</v>
      </c>
      <c r="J4087" t="s">
        <v>20850</v>
      </c>
      <c r="K4087" t="s">
        <v>20851</v>
      </c>
      <c r="L4087">
        <v>9985</v>
      </c>
      <c r="M4087" t="s">
        <v>77</v>
      </c>
      <c r="N4087" s="1">
        <v>44822</v>
      </c>
      <c r="O4087" s="1">
        <v>44826</v>
      </c>
      <c r="P4087">
        <v>98</v>
      </c>
      <c r="Q4087">
        <v>4</v>
      </c>
      <c r="R4087" t="s">
        <v>63</v>
      </c>
      <c r="S4087">
        <v>1</v>
      </c>
      <c r="T4087">
        <v>2</v>
      </c>
      <c r="U4087">
        <v>4</v>
      </c>
      <c r="V4087">
        <v>316</v>
      </c>
      <c r="W4087" t="s">
        <v>41</v>
      </c>
      <c r="X4087" t="s">
        <v>20852</v>
      </c>
      <c r="Y4087" t="s">
        <v>6</v>
      </c>
      <c r="Z4087" s="1">
        <v>44812</v>
      </c>
      <c r="AA4087" s="2">
        <v>0.20133101851851851</v>
      </c>
      <c r="AB4087" s="2">
        <v>0.92563657407407407</v>
      </c>
      <c r="AC4087" t="s">
        <v>44</v>
      </c>
      <c r="AD4087" t="s">
        <v>45</v>
      </c>
      <c r="AE4087" t="s">
        <v>44</v>
      </c>
      <c r="AF4087">
        <v>79</v>
      </c>
    </row>
    <row r="4088" spans="1:32">
      <c r="A4088">
        <v>6583</v>
      </c>
      <c r="B4088">
        <v>5683</v>
      </c>
      <c r="C4088" t="s">
        <v>12322</v>
      </c>
      <c r="D4088" t="s">
        <v>1902</v>
      </c>
      <c r="E4088" t="s">
        <v>34</v>
      </c>
      <c r="F4088" t="s">
        <v>20853</v>
      </c>
      <c r="G4088" t="s">
        <v>20854</v>
      </c>
      <c r="H4088" t="s">
        <v>115</v>
      </c>
      <c r="I4088" s="1">
        <v>25111</v>
      </c>
      <c r="J4088" t="s">
        <v>20855</v>
      </c>
      <c r="K4088" t="s">
        <v>20856</v>
      </c>
      <c r="L4088">
        <v>23087</v>
      </c>
      <c r="M4088" t="s">
        <v>115</v>
      </c>
      <c r="N4088" s="1">
        <v>44655</v>
      </c>
      <c r="O4088" s="1">
        <v>44659</v>
      </c>
      <c r="P4088">
        <v>35</v>
      </c>
      <c r="Q4088">
        <v>2</v>
      </c>
      <c r="R4088" t="s">
        <v>63</v>
      </c>
      <c r="S4088">
        <v>1</v>
      </c>
      <c r="T4088">
        <v>2</v>
      </c>
      <c r="U4088">
        <v>4</v>
      </c>
      <c r="V4088">
        <v>240</v>
      </c>
      <c r="W4088" t="s">
        <v>54</v>
      </c>
      <c r="X4088" t="s">
        <v>20857</v>
      </c>
      <c r="Y4088" t="s">
        <v>65</v>
      </c>
      <c r="Z4088" s="1">
        <v>44642</v>
      </c>
      <c r="AA4088" s="2">
        <v>0.88116898148148148</v>
      </c>
      <c r="AB4088" s="2">
        <v>0.22626157407407407</v>
      </c>
      <c r="AC4088" t="s">
        <v>44</v>
      </c>
      <c r="AD4088" t="s">
        <v>44</v>
      </c>
      <c r="AE4088" t="s">
        <v>45</v>
      </c>
      <c r="AF4088">
        <v>60</v>
      </c>
    </row>
    <row r="4089" spans="1:32">
      <c r="A4089">
        <v>6587</v>
      </c>
      <c r="B4089">
        <v>5687</v>
      </c>
      <c r="C4089" t="s">
        <v>385</v>
      </c>
      <c r="D4089" t="s">
        <v>1202</v>
      </c>
      <c r="E4089" t="s">
        <v>34</v>
      </c>
      <c r="F4089" t="s">
        <v>20858</v>
      </c>
      <c r="G4089" t="s">
        <v>20859</v>
      </c>
      <c r="H4089" t="s">
        <v>122</v>
      </c>
      <c r="I4089" s="1">
        <v>34247</v>
      </c>
      <c r="J4089" t="s">
        <v>20860</v>
      </c>
      <c r="K4089" t="s">
        <v>400</v>
      </c>
      <c r="L4089">
        <v>69170</v>
      </c>
      <c r="M4089" t="s">
        <v>122</v>
      </c>
      <c r="N4089" s="1">
        <v>44644</v>
      </c>
      <c r="O4089" s="1">
        <v>44645</v>
      </c>
      <c r="P4089">
        <v>96</v>
      </c>
      <c r="Q4089">
        <v>4</v>
      </c>
      <c r="R4089" t="s">
        <v>40</v>
      </c>
      <c r="S4089">
        <v>3</v>
      </c>
      <c r="T4089">
        <v>0</v>
      </c>
      <c r="U4089">
        <v>1</v>
      </c>
      <c r="V4089">
        <v>213</v>
      </c>
      <c r="W4089" t="s">
        <v>41</v>
      </c>
      <c r="X4089" t="s">
        <v>20861</v>
      </c>
      <c r="Y4089" t="s">
        <v>43</v>
      </c>
      <c r="Z4089" s="1">
        <v>44627</v>
      </c>
      <c r="AA4089" s="2">
        <v>2.0833333333333335E-4</v>
      </c>
      <c r="AB4089" s="2">
        <v>0.37222222222222223</v>
      </c>
      <c r="AC4089" t="s">
        <v>44</v>
      </c>
      <c r="AD4089" t="s">
        <v>45</v>
      </c>
      <c r="AE4089" t="s">
        <v>44</v>
      </c>
      <c r="AF4089">
        <v>213</v>
      </c>
    </row>
    <row r="4090" spans="1:32">
      <c r="A4090">
        <v>6591</v>
      </c>
      <c r="B4090">
        <v>5691</v>
      </c>
      <c r="C4090" t="s">
        <v>139</v>
      </c>
      <c r="D4090" t="s">
        <v>385</v>
      </c>
      <c r="E4090" t="s">
        <v>48</v>
      </c>
      <c r="F4090" t="s">
        <v>20862</v>
      </c>
      <c r="G4090" t="s">
        <v>20863</v>
      </c>
      <c r="H4090" t="s">
        <v>280</v>
      </c>
      <c r="I4090" s="1">
        <v>16566</v>
      </c>
      <c r="J4090" t="s">
        <v>20864</v>
      </c>
      <c r="K4090" t="s">
        <v>20865</v>
      </c>
      <c r="L4090">
        <v>25864</v>
      </c>
      <c r="M4090" t="s">
        <v>280</v>
      </c>
      <c r="N4090" s="1">
        <v>44909</v>
      </c>
      <c r="O4090" s="1">
        <v>44912</v>
      </c>
      <c r="P4090">
        <v>79</v>
      </c>
      <c r="Q4090">
        <v>4</v>
      </c>
      <c r="R4090" t="s">
        <v>53</v>
      </c>
      <c r="S4090">
        <v>3</v>
      </c>
      <c r="T4090">
        <v>1</v>
      </c>
      <c r="U4090">
        <v>3</v>
      </c>
      <c r="V4090">
        <v>360</v>
      </c>
      <c r="W4090" t="s">
        <v>41</v>
      </c>
      <c r="X4090" t="s">
        <v>20866</v>
      </c>
      <c r="Y4090" t="s">
        <v>81</v>
      </c>
      <c r="Z4090" s="1">
        <v>44882</v>
      </c>
      <c r="AA4090" s="2">
        <v>0.76980324074074069</v>
      </c>
      <c r="AB4090" s="2">
        <v>0.23555555555555555</v>
      </c>
      <c r="AC4090" t="s">
        <v>44</v>
      </c>
      <c r="AD4090" t="s">
        <v>44</v>
      </c>
      <c r="AE4090" t="s">
        <v>45</v>
      </c>
      <c r="AF4090">
        <v>120</v>
      </c>
    </row>
    <row r="4091" spans="1:32">
      <c r="A4091">
        <v>6592</v>
      </c>
      <c r="B4091">
        <v>5692</v>
      </c>
      <c r="C4091" t="s">
        <v>602</v>
      </c>
      <c r="D4091" t="s">
        <v>10189</v>
      </c>
      <c r="E4091" t="s">
        <v>34</v>
      </c>
      <c r="F4091" t="s">
        <v>20867</v>
      </c>
      <c r="G4091" t="s">
        <v>20868</v>
      </c>
      <c r="H4091" t="s">
        <v>309</v>
      </c>
      <c r="I4091" s="1">
        <v>26193</v>
      </c>
      <c r="J4091" t="s">
        <v>20869</v>
      </c>
      <c r="K4091" t="s">
        <v>17324</v>
      </c>
      <c r="L4091">
        <v>96838</v>
      </c>
      <c r="M4091" t="s">
        <v>309</v>
      </c>
      <c r="N4091" s="1">
        <v>44606</v>
      </c>
      <c r="O4091" s="1">
        <v>44609</v>
      </c>
      <c r="P4091">
        <v>96</v>
      </c>
      <c r="Q4091">
        <v>4</v>
      </c>
      <c r="R4091" t="s">
        <v>40</v>
      </c>
      <c r="S4091">
        <v>2</v>
      </c>
      <c r="T4091">
        <v>1</v>
      </c>
      <c r="U4091">
        <v>3</v>
      </c>
      <c r="V4091">
        <v>699</v>
      </c>
      <c r="W4091" t="s">
        <v>54</v>
      </c>
      <c r="X4091" t="s">
        <v>20870</v>
      </c>
      <c r="Y4091" t="s">
        <v>65</v>
      </c>
      <c r="Z4091" s="1">
        <v>44600</v>
      </c>
      <c r="AA4091" s="2">
        <v>0.56074074074074076</v>
      </c>
      <c r="AB4091" s="2">
        <v>0.84865740740740747</v>
      </c>
      <c r="AC4091" t="s">
        <v>45</v>
      </c>
      <c r="AD4091" t="s">
        <v>45</v>
      </c>
      <c r="AE4091" t="s">
        <v>44</v>
      </c>
      <c r="AF4091">
        <v>233</v>
      </c>
    </row>
    <row r="4092" spans="1:32">
      <c r="A4092">
        <v>6595</v>
      </c>
      <c r="B4092">
        <v>5695</v>
      </c>
      <c r="C4092" t="s">
        <v>10507</v>
      </c>
      <c r="D4092" t="s">
        <v>2203</v>
      </c>
      <c r="E4092" t="s">
        <v>48</v>
      </c>
      <c r="F4092" t="s">
        <v>20871</v>
      </c>
      <c r="G4092" t="s">
        <v>20872</v>
      </c>
      <c r="H4092" t="s">
        <v>330</v>
      </c>
      <c r="I4092" s="1">
        <v>36776</v>
      </c>
      <c r="J4092" t="s">
        <v>20873</v>
      </c>
      <c r="K4092" t="s">
        <v>16501</v>
      </c>
      <c r="L4092">
        <v>21440</v>
      </c>
      <c r="M4092" t="s">
        <v>330</v>
      </c>
      <c r="N4092" s="1">
        <v>44700</v>
      </c>
      <c r="O4092" s="1">
        <v>44703</v>
      </c>
      <c r="P4092">
        <v>39</v>
      </c>
      <c r="Q4092">
        <v>2</v>
      </c>
      <c r="R4092" t="s">
        <v>40</v>
      </c>
      <c r="S4092">
        <v>4</v>
      </c>
      <c r="T4092">
        <v>1</v>
      </c>
      <c r="U4092">
        <v>3</v>
      </c>
      <c r="V4092">
        <v>642</v>
      </c>
      <c r="W4092" t="s">
        <v>54</v>
      </c>
      <c r="X4092" t="s">
        <v>20874</v>
      </c>
      <c r="Y4092" t="s">
        <v>65</v>
      </c>
      <c r="Z4092" s="1">
        <v>44687</v>
      </c>
      <c r="AA4092" s="2">
        <v>0.49216435185185187</v>
      </c>
      <c r="AB4092" s="2">
        <v>0.58953703703703708</v>
      </c>
      <c r="AC4092" t="s">
        <v>44</v>
      </c>
      <c r="AD4092" t="s">
        <v>45</v>
      </c>
      <c r="AE4092" t="s">
        <v>44</v>
      </c>
      <c r="AF4092">
        <v>214</v>
      </c>
    </row>
    <row r="4093" spans="1:32">
      <c r="A4093">
        <v>6598</v>
      </c>
      <c r="B4093">
        <v>5698</v>
      </c>
      <c r="C4093" t="s">
        <v>133</v>
      </c>
      <c r="D4093" t="s">
        <v>12441</v>
      </c>
      <c r="E4093" t="s">
        <v>34</v>
      </c>
      <c r="F4093" t="s">
        <v>20875</v>
      </c>
      <c r="G4093" t="s">
        <v>20876</v>
      </c>
      <c r="H4093" t="s">
        <v>692</v>
      </c>
      <c r="I4093" s="1">
        <v>17766</v>
      </c>
      <c r="J4093" t="s">
        <v>20877</v>
      </c>
      <c r="K4093" t="s">
        <v>20878</v>
      </c>
      <c r="L4093">
        <v>25909</v>
      </c>
      <c r="M4093" t="s">
        <v>692</v>
      </c>
      <c r="N4093" s="1">
        <v>44628</v>
      </c>
      <c r="O4093" s="1">
        <v>44632</v>
      </c>
      <c r="P4093">
        <v>63</v>
      </c>
      <c r="Q4093">
        <v>3</v>
      </c>
      <c r="R4093" t="s">
        <v>40</v>
      </c>
      <c r="S4093">
        <v>3</v>
      </c>
      <c r="T4093">
        <v>2</v>
      </c>
      <c r="U4093">
        <v>4</v>
      </c>
      <c r="V4093">
        <v>928</v>
      </c>
      <c r="W4093" t="s">
        <v>41</v>
      </c>
      <c r="X4093" t="s">
        <v>20879</v>
      </c>
      <c r="Y4093" t="s">
        <v>6</v>
      </c>
      <c r="Z4093" s="1">
        <v>44609</v>
      </c>
      <c r="AA4093" s="2">
        <v>0.10561342592592593</v>
      </c>
      <c r="AB4093" s="2">
        <v>0.6572337962962963</v>
      </c>
      <c r="AC4093" t="s">
        <v>44</v>
      </c>
      <c r="AD4093" t="s">
        <v>44</v>
      </c>
      <c r="AE4093" t="s">
        <v>44</v>
      </c>
      <c r="AF4093">
        <v>232</v>
      </c>
    </row>
    <row r="4094" spans="1:32">
      <c r="A4094">
        <v>6600</v>
      </c>
      <c r="B4094">
        <v>5700</v>
      </c>
      <c r="C4094" t="s">
        <v>2013</v>
      </c>
      <c r="D4094" t="s">
        <v>546</v>
      </c>
      <c r="E4094" t="s">
        <v>48</v>
      </c>
      <c r="F4094" t="s">
        <v>20880</v>
      </c>
      <c r="G4094" t="s">
        <v>20881</v>
      </c>
      <c r="H4094" t="s">
        <v>280</v>
      </c>
      <c r="I4094" s="1">
        <v>36486</v>
      </c>
      <c r="J4094" t="s">
        <v>20882</v>
      </c>
      <c r="K4094" t="s">
        <v>20883</v>
      </c>
      <c r="L4094">
        <v>8322</v>
      </c>
      <c r="M4094" t="s">
        <v>280</v>
      </c>
      <c r="N4094" s="1">
        <v>44836</v>
      </c>
      <c r="O4094" s="1">
        <v>44841</v>
      </c>
      <c r="P4094">
        <v>81</v>
      </c>
      <c r="Q4094">
        <v>4</v>
      </c>
      <c r="R4094" t="s">
        <v>40</v>
      </c>
      <c r="S4094">
        <v>3</v>
      </c>
      <c r="T4094">
        <v>1</v>
      </c>
      <c r="U4094">
        <v>5</v>
      </c>
      <c r="V4094">
        <v>1180</v>
      </c>
      <c r="W4094" t="s">
        <v>54</v>
      </c>
      <c r="X4094" t="s">
        <v>20884</v>
      </c>
      <c r="Y4094" t="s">
        <v>6</v>
      </c>
      <c r="Z4094" s="1">
        <v>44819</v>
      </c>
      <c r="AA4094" s="2">
        <v>0.90494212962962972</v>
      </c>
      <c r="AB4094" s="2">
        <v>0.47108796296296296</v>
      </c>
      <c r="AC4094" t="s">
        <v>45</v>
      </c>
      <c r="AD4094" t="s">
        <v>44</v>
      </c>
      <c r="AE4094" t="s">
        <v>44</v>
      </c>
      <c r="AF4094">
        <v>236</v>
      </c>
    </row>
    <row r="4095" spans="1:32">
      <c r="A4095">
        <v>6604</v>
      </c>
      <c r="B4095">
        <v>5704</v>
      </c>
      <c r="C4095" t="s">
        <v>9382</v>
      </c>
      <c r="D4095" t="s">
        <v>2511</v>
      </c>
      <c r="E4095" t="s">
        <v>34</v>
      </c>
      <c r="F4095" t="s">
        <v>20885</v>
      </c>
      <c r="G4095" t="s">
        <v>20886</v>
      </c>
      <c r="H4095" t="s">
        <v>86</v>
      </c>
      <c r="I4095" s="1">
        <v>24980</v>
      </c>
      <c r="J4095" t="s">
        <v>20887</v>
      </c>
      <c r="K4095" t="s">
        <v>10231</v>
      </c>
      <c r="L4095">
        <v>50690</v>
      </c>
      <c r="M4095" t="s">
        <v>86</v>
      </c>
      <c r="N4095" s="1">
        <v>44851</v>
      </c>
      <c r="O4095" s="1">
        <v>44856</v>
      </c>
      <c r="P4095">
        <v>78</v>
      </c>
      <c r="Q4095">
        <v>4</v>
      </c>
      <c r="R4095" t="s">
        <v>40</v>
      </c>
      <c r="S4095">
        <v>2</v>
      </c>
      <c r="T4095">
        <v>2</v>
      </c>
      <c r="U4095">
        <v>5</v>
      </c>
      <c r="V4095">
        <v>1120</v>
      </c>
      <c r="W4095" t="s">
        <v>41</v>
      </c>
      <c r="X4095" t="s">
        <v>20888</v>
      </c>
      <c r="Y4095" t="s">
        <v>6</v>
      </c>
      <c r="Z4095" s="1">
        <v>44836</v>
      </c>
      <c r="AA4095" s="2">
        <v>0.64270833333333333</v>
      </c>
      <c r="AB4095" s="2">
        <v>0.60620370370370369</v>
      </c>
      <c r="AC4095" t="s">
        <v>45</v>
      </c>
      <c r="AD4095" t="s">
        <v>44</v>
      </c>
      <c r="AE4095" t="s">
        <v>44</v>
      </c>
      <c r="AF4095">
        <v>224</v>
      </c>
    </row>
    <row r="4096" spans="1:32">
      <c r="A4096">
        <v>6608</v>
      </c>
      <c r="B4096">
        <v>5708</v>
      </c>
      <c r="C4096" t="s">
        <v>1801</v>
      </c>
      <c r="D4096" t="s">
        <v>1889</v>
      </c>
      <c r="E4096" t="s">
        <v>34</v>
      </c>
      <c r="F4096" t="s">
        <v>20889</v>
      </c>
      <c r="G4096" t="s">
        <v>20890</v>
      </c>
      <c r="H4096" t="s">
        <v>692</v>
      </c>
      <c r="I4096" s="1">
        <v>28113</v>
      </c>
      <c r="J4096" t="s">
        <v>20891</v>
      </c>
      <c r="K4096" t="s">
        <v>88</v>
      </c>
      <c r="L4096">
        <v>27943</v>
      </c>
      <c r="M4096" t="s">
        <v>692</v>
      </c>
      <c r="N4096" s="1">
        <v>44735</v>
      </c>
      <c r="O4096" s="1">
        <v>44737</v>
      </c>
      <c r="P4096">
        <v>34</v>
      </c>
      <c r="Q4096">
        <v>2</v>
      </c>
      <c r="R4096" t="s">
        <v>53</v>
      </c>
      <c r="S4096">
        <v>1</v>
      </c>
      <c r="T4096">
        <v>1</v>
      </c>
      <c r="U4096">
        <v>2</v>
      </c>
      <c r="V4096">
        <v>242</v>
      </c>
      <c r="W4096" t="s">
        <v>54</v>
      </c>
      <c r="X4096" t="s">
        <v>20892</v>
      </c>
      <c r="Y4096" t="s">
        <v>43</v>
      </c>
      <c r="Z4096" s="1">
        <v>44718</v>
      </c>
      <c r="AA4096" s="2">
        <v>0.6416898148148148</v>
      </c>
      <c r="AB4096" s="2">
        <v>0.97533564814814822</v>
      </c>
      <c r="AC4096" t="s">
        <v>45</v>
      </c>
      <c r="AD4096" t="s">
        <v>44</v>
      </c>
      <c r="AE4096" t="s">
        <v>45</v>
      </c>
      <c r="AF4096">
        <v>121</v>
      </c>
    </row>
    <row r="4097" spans="1:32">
      <c r="A4097">
        <v>6610</v>
      </c>
      <c r="B4097">
        <v>5710</v>
      </c>
      <c r="C4097" t="s">
        <v>5242</v>
      </c>
      <c r="D4097" t="s">
        <v>1167</v>
      </c>
      <c r="E4097" t="s">
        <v>34</v>
      </c>
      <c r="F4097" t="s">
        <v>20893</v>
      </c>
      <c r="G4097" t="s">
        <v>20894</v>
      </c>
      <c r="H4097" t="s">
        <v>423</v>
      </c>
      <c r="I4097" s="1">
        <v>26680</v>
      </c>
      <c r="J4097" t="s">
        <v>20895</v>
      </c>
      <c r="K4097" t="s">
        <v>20896</v>
      </c>
      <c r="L4097">
        <v>71196</v>
      </c>
      <c r="M4097" t="s">
        <v>423</v>
      </c>
      <c r="N4097" s="1">
        <v>44766</v>
      </c>
      <c r="O4097" s="1">
        <v>44769</v>
      </c>
      <c r="P4097">
        <v>86</v>
      </c>
      <c r="Q4097">
        <v>4</v>
      </c>
      <c r="R4097" t="s">
        <v>63</v>
      </c>
      <c r="S4097">
        <v>1</v>
      </c>
      <c r="T4097">
        <v>1</v>
      </c>
      <c r="U4097">
        <v>3</v>
      </c>
      <c r="V4097">
        <v>246</v>
      </c>
      <c r="W4097" t="s">
        <v>54</v>
      </c>
      <c r="X4097" t="s">
        <v>20897</v>
      </c>
      <c r="Y4097" t="s">
        <v>65</v>
      </c>
      <c r="Z4097" s="1">
        <v>44753</v>
      </c>
      <c r="AA4097" s="2">
        <v>0.47513888888888883</v>
      </c>
      <c r="AB4097" s="2">
        <v>3.1759259259259258E-2</v>
      </c>
      <c r="AC4097" t="s">
        <v>45</v>
      </c>
      <c r="AD4097" t="s">
        <v>44</v>
      </c>
      <c r="AE4097" t="s">
        <v>45</v>
      </c>
      <c r="AF4097">
        <v>82</v>
      </c>
    </row>
    <row r="4098" spans="1:32">
      <c r="A4098">
        <v>6611</v>
      </c>
      <c r="B4098">
        <v>5711</v>
      </c>
      <c r="C4098" t="s">
        <v>1208</v>
      </c>
      <c r="D4098" t="s">
        <v>410</v>
      </c>
      <c r="E4098" t="s">
        <v>48</v>
      </c>
      <c r="F4098" t="s">
        <v>20898</v>
      </c>
      <c r="G4098" t="s">
        <v>20899</v>
      </c>
      <c r="H4098" t="s">
        <v>725</v>
      </c>
      <c r="I4098" s="1">
        <v>26108</v>
      </c>
      <c r="J4098" t="s">
        <v>20900</v>
      </c>
      <c r="K4098" t="s">
        <v>20901</v>
      </c>
      <c r="L4098">
        <v>41341</v>
      </c>
      <c r="M4098" t="s">
        <v>725</v>
      </c>
      <c r="N4098" s="1">
        <v>44626</v>
      </c>
      <c r="O4098" s="1">
        <v>44631</v>
      </c>
      <c r="P4098">
        <v>4</v>
      </c>
      <c r="Q4098">
        <v>1</v>
      </c>
      <c r="R4098" t="s">
        <v>53</v>
      </c>
      <c r="S4098">
        <v>3</v>
      </c>
      <c r="T4098">
        <v>1</v>
      </c>
      <c r="U4098">
        <v>5</v>
      </c>
      <c r="V4098">
        <v>625</v>
      </c>
      <c r="W4098" t="s">
        <v>41</v>
      </c>
      <c r="X4098" t="s">
        <v>20902</v>
      </c>
      <c r="Y4098" t="s">
        <v>6</v>
      </c>
      <c r="Z4098" s="1">
        <v>44601</v>
      </c>
      <c r="AA4098" s="2">
        <v>0.82049768518518518</v>
      </c>
      <c r="AB4098" s="2">
        <v>0.87590277777777781</v>
      </c>
      <c r="AC4098" t="s">
        <v>44</v>
      </c>
      <c r="AD4098" t="s">
        <v>45</v>
      </c>
      <c r="AE4098" t="s">
        <v>45</v>
      </c>
      <c r="AF4098">
        <v>125</v>
      </c>
    </row>
    <row r="4099" spans="1:32">
      <c r="A4099">
        <v>6612</v>
      </c>
      <c r="B4099">
        <v>5712</v>
      </c>
      <c r="C4099" t="s">
        <v>2380</v>
      </c>
      <c r="D4099" t="s">
        <v>1790</v>
      </c>
      <c r="E4099" t="s">
        <v>34</v>
      </c>
      <c r="F4099" t="s">
        <v>20903</v>
      </c>
      <c r="G4099" t="s">
        <v>20904</v>
      </c>
      <c r="H4099" t="s">
        <v>122</v>
      </c>
      <c r="I4099" s="1">
        <v>27482</v>
      </c>
      <c r="J4099" t="s">
        <v>20905</v>
      </c>
      <c r="K4099" t="s">
        <v>20906</v>
      </c>
      <c r="L4099">
        <v>75644</v>
      </c>
      <c r="M4099" t="s">
        <v>122</v>
      </c>
      <c r="N4099" s="1">
        <v>44577</v>
      </c>
      <c r="O4099" s="1">
        <v>44580</v>
      </c>
      <c r="P4099">
        <v>16</v>
      </c>
      <c r="Q4099">
        <v>1</v>
      </c>
      <c r="R4099" t="s">
        <v>53</v>
      </c>
      <c r="S4099">
        <v>4</v>
      </c>
      <c r="T4099">
        <v>2</v>
      </c>
      <c r="U4099">
        <v>3</v>
      </c>
      <c r="V4099">
        <v>390</v>
      </c>
      <c r="W4099" t="s">
        <v>41</v>
      </c>
      <c r="X4099" t="s">
        <v>20907</v>
      </c>
      <c r="Y4099" t="s">
        <v>81</v>
      </c>
      <c r="Z4099" s="1">
        <v>44564</v>
      </c>
      <c r="AA4099" s="2">
        <v>0.35451388888888885</v>
      </c>
      <c r="AB4099" s="2">
        <v>2.4432870370370369E-2</v>
      </c>
      <c r="AC4099" t="s">
        <v>45</v>
      </c>
      <c r="AD4099" t="s">
        <v>45</v>
      </c>
      <c r="AE4099" t="s">
        <v>44</v>
      </c>
      <c r="AF4099">
        <v>130</v>
      </c>
    </row>
    <row r="4100" spans="1:32">
      <c r="A4100">
        <v>6615</v>
      </c>
      <c r="B4100">
        <v>5715</v>
      </c>
      <c r="C4100" t="s">
        <v>90</v>
      </c>
      <c r="D4100" t="s">
        <v>15161</v>
      </c>
      <c r="E4100" t="s">
        <v>48</v>
      </c>
      <c r="F4100" t="s">
        <v>20908</v>
      </c>
      <c r="G4100" t="s">
        <v>20909</v>
      </c>
      <c r="H4100" t="s">
        <v>122</v>
      </c>
      <c r="I4100" s="1">
        <v>16588</v>
      </c>
      <c r="J4100" t="s">
        <v>20910</v>
      </c>
      <c r="K4100" t="s">
        <v>20911</v>
      </c>
      <c r="L4100">
        <v>44573</v>
      </c>
      <c r="M4100" t="s">
        <v>122</v>
      </c>
      <c r="N4100" s="1">
        <v>44854</v>
      </c>
      <c r="O4100" s="1">
        <v>44856</v>
      </c>
      <c r="P4100">
        <v>93</v>
      </c>
      <c r="Q4100">
        <v>4</v>
      </c>
      <c r="R4100" t="s">
        <v>40</v>
      </c>
      <c r="S4100">
        <v>1</v>
      </c>
      <c r="T4100">
        <v>2</v>
      </c>
      <c r="U4100">
        <v>2</v>
      </c>
      <c r="V4100">
        <v>424</v>
      </c>
      <c r="W4100" t="s">
        <v>41</v>
      </c>
      <c r="X4100" t="s">
        <v>20912</v>
      </c>
      <c r="Y4100" t="s">
        <v>81</v>
      </c>
      <c r="Z4100" s="1">
        <v>44815</v>
      </c>
      <c r="AA4100" s="2">
        <v>0.55559027777777781</v>
      </c>
      <c r="AB4100" s="2">
        <v>0.6651273148148148</v>
      </c>
      <c r="AC4100" t="s">
        <v>44</v>
      </c>
      <c r="AD4100" t="s">
        <v>45</v>
      </c>
      <c r="AE4100" t="s">
        <v>45</v>
      </c>
      <c r="AF4100">
        <v>212</v>
      </c>
    </row>
    <row r="4101" spans="1:32">
      <c r="A4101">
        <v>6616</v>
      </c>
      <c r="B4101">
        <v>5716</v>
      </c>
      <c r="C4101" t="s">
        <v>2741</v>
      </c>
      <c r="D4101" t="s">
        <v>7264</v>
      </c>
      <c r="E4101" t="s">
        <v>48</v>
      </c>
      <c r="F4101" t="s">
        <v>20913</v>
      </c>
      <c r="G4101">
        <v>8055536868</v>
      </c>
      <c r="H4101" t="s">
        <v>171</v>
      </c>
      <c r="I4101" s="1">
        <v>30170</v>
      </c>
      <c r="J4101" t="s">
        <v>20914</v>
      </c>
      <c r="K4101" t="s">
        <v>20915</v>
      </c>
      <c r="L4101">
        <v>30955</v>
      </c>
      <c r="M4101" t="s">
        <v>171</v>
      </c>
      <c r="N4101" s="1">
        <v>44694</v>
      </c>
      <c r="O4101" s="1">
        <v>44699</v>
      </c>
      <c r="P4101">
        <v>11</v>
      </c>
      <c r="Q4101">
        <v>1</v>
      </c>
      <c r="R4101" t="s">
        <v>63</v>
      </c>
      <c r="S4101">
        <v>4</v>
      </c>
      <c r="T4101">
        <v>0</v>
      </c>
      <c r="U4101">
        <v>5</v>
      </c>
      <c r="V4101">
        <v>410</v>
      </c>
      <c r="W4101" t="s">
        <v>41</v>
      </c>
      <c r="X4101" t="s">
        <v>20916</v>
      </c>
      <c r="Y4101" t="s">
        <v>6</v>
      </c>
      <c r="Z4101" s="1">
        <v>44683</v>
      </c>
      <c r="AA4101" s="2">
        <v>0.99942129629629628</v>
      </c>
      <c r="AB4101" s="2">
        <v>0.23607638888888891</v>
      </c>
      <c r="AC4101" t="s">
        <v>44</v>
      </c>
      <c r="AD4101" t="s">
        <v>44</v>
      </c>
      <c r="AE4101" t="s">
        <v>45</v>
      </c>
      <c r="AF4101">
        <v>82</v>
      </c>
    </row>
    <row r="4102" spans="1:32">
      <c r="A4102">
        <v>6617</v>
      </c>
      <c r="B4102">
        <v>5717</v>
      </c>
      <c r="C4102" t="s">
        <v>56</v>
      </c>
      <c r="D4102" t="s">
        <v>1368</v>
      </c>
      <c r="E4102" t="s">
        <v>34</v>
      </c>
      <c r="F4102" t="s">
        <v>20917</v>
      </c>
      <c r="G4102" t="s">
        <v>20918</v>
      </c>
      <c r="H4102" t="s">
        <v>77</v>
      </c>
      <c r="I4102" s="1">
        <v>18513</v>
      </c>
      <c r="J4102" t="s">
        <v>20919</v>
      </c>
      <c r="K4102" t="s">
        <v>11339</v>
      </c>
      <c r="L4102">
        <v>62112</v>
      </c>
      <c r="M4102" t="s">
        <v>77</v>
      </c>
      <c r="N4102" s="1">
        <v>44925</v>
      </c>
      <c r="O4102" s="1">
        <v>44930</v>
      </c>
      <c r="P4102">
        <v>82</v>
      </c>
      <c r="Q4102">
        <v>4</v>
      </c>
      <c r="R4102" t="s">
        <v>53</v>
      </c>
      <c r="S4102">
        <v>2</v>
      </c>
      <c r="T4102">
        <v>1</v>
      </c>
      <c r="U4102">
        <v>5</v>
      </c>
      <c r="V4102">
        <v>610</v>
      </c>
      <c r="W4102" t="s">
        <v>41</v>
      </c>
      <c r="X4102" t="s">
        <v>20920</v>
      </c>
      <c r="Y4102" t="s">
        <v>43</v>
      </c>
      <c r="Z4102" s="1">
        <v>44912</v>
      </c>
      <c r="AA4102" s="2">
        <v>0.10788194444444445</v>
      </c>
      <c r="AB4102" s="2">
        <v>0.98101851851851851</v>
      </c>
      <c r="AC4102" t="s">
        <v>44</v>
      </c>
      <c r="AD4102" t="s">
        <v>44</v>
      </c>
      <c r="AE4102" t="s">
        <v>44</v>
      </c>
      <c r="AF4102">
        <v>122</v>
      </c>
    </row>
    <row r="4103" spans="1:32">
      <c r="A4103">
        <v>6626</v>
      </c>
      <c r="B4103">
        <v>5726</v>
      </c>
      <c r="C4103" t="s">
        <v>662</v>
      </c>
      <c r="D4103" t="s">
        <v>847</v>
      </c>
      <c r="E4103" t="s">
        <v>34</v>
      </c>
      <c r="F4103" t="s">
        <v>20921</v>
      </c>
      <c r="G4103" t="s">
        <v>20922</v>
      </c>
      <c r="H4103" t="s">
        <v>70</v>
      </c>
      <c r="I4103" s="1">
        <v>20683</v>
      </c>
      <c r="J4103" t="s">
        <v>20923</v>
      </c>
      <c r="K4103" t="s">
        <v>20924</v>
      </c>
      <c r="L4103">
        <v>32984</v>
      </c>
      <c r="M4103" t="s">
        <v>70</v>
      </c>
      <c r="N4103" s="1">
        <v>44886</v>
      </c>
      <c r="O4103" s="1">
        <v>44888</v>
      </c>
      <c r="P4103">
        <v>76</v>
      </c>
      <c r="Q4103">
        <v>4</v>
      </c>
      <c r="R4103" t="s">
        <v>53</v>
      </c>
      <c r="S4103">
        <v>1</v>
      </c>
      <c r="T4103">
        <v>0</v>
      </c>
      <c r="U4103">
        <v>2</v>
      </c>
      <c r="V4103">
        <v>300</v>
      </c>
      <c r="W4103" t="s">
        <v>54</v>
      </c>
      <c r="X4103" t="s">
        <v>20925</v>
      </c>
      <c r="Y4103" t="s">
        <v>65</v>
      </c>
      <c r="Z4103" s="1">
        <v>44862</v>
      </c>
      <c r="AA4103" s="2">
        <v>0.5433796296296296</v>
      </c>
      <c r="AB4103" s="2">
        <v>0.63299768518518518</v>
      </c>
      <c r="AC4103" t="s">
        <v>44</v>
      </c>
      <c r="AD4103" t="s">
        <v>45</v>
      </c>
      <c r="AE4103" t="s">
        <v>45</v>
      </c>
      <c r="AF4103">
        <v>150</v>
      </c>
    </row>
    <row r="4104" spans="1:32">
      <c r="A4104">
        <v>6632</v>
      </c>
      <c r="B4104">
        <v>5732</v>
      </c>
      <c r="C4104" t="s">
        <v>908</v>
      </c>
      <c r="D4104" t="s">
        <v>1896</v>
      </c>
      <c r="E4104" t="s">
        <v>48</v>
      </c>
      <c r="F4104" t="s">
        <v>20926</v>
      </c>
      <c r="G4104" t="s">
        <v>20927</v>
      </c>
      <c r="H4104" t="s">
        <v>309</v>
      </c>
      <c r="I4104" s="1">
        <v>26890</v>
      </c>
      <c r="J4104" t="s">
        <v>20928</v>
      </c>
      <c r="K4104" t="s">
        <v>20929</v>
      </c>
      <c r="L4104">
        <v>65188</v>
      </c>
      <c r="M4104" t="s">
        <v>309</v>
      </c>
      <c r="N4104" s="1">
        <v>44620</v>
      </c>
      <c r="O4104" s="1">
        <v>44622</v>
      </c>
      <c r="P4104">
        <v>19</v>
      </c>
      <c r="Q4104">
        <v>1</v>
      </c>
      <c r="R4104" t="s">
        <v>53</v>
      </c>
      <c r="S4104">
        <v>4</v>
      </c>
      <c r="T4104">
        <v>1</v>
      </c>
      <c r="U4104">
        <v>2</v>
      </c>
      <c r="V4104">
        <v>296</v>
      </c>
      <c r="W4104" t="s">
        <v>54</v>
      </c>
      <c r="X4104" t="s">
        <v>20930</v>
      </c>
      <c r="Y4104" t="s">
        <v>65</v>
      </c>
      <c r="Z4104" s="1">
        <v>44611</v>
      </c>
      <c r="AA4104" s="2">
        <v>0.88180555555555562</v>
      </c>
      <c r="AB4104" s="2">
        <v>0.75902777777777775</v>
      </c>
      <c r="AC4104" t="s">
        <v>44</v>
      </c>
      <c r="AD4104" t="s">
        <v>44</v>
      </c>
      <c r="AE4104" t="s">
        <v>44</v>
      </c>
      <c r="AF4104">
        <v>148</v>
      </c>
    </row>
    <row r="4105" spans="1:32">
      <c r="A4105">
        <v>6633</v>
      </c>
      <c r="B4105">
        <v>5733</v>
      </c>
      <c r="C4105" t="s">
        <v>5242</v>
      </c>
      <c r="D4105" t="s">
        <v>1202</v>
      </c>
      <c r="E4105" t="s">
        <v>48</v>
      </c>
      <c r="F4105" t="s">
        <v>20931</v>
      </c>
      <c r="G4105" t="s">
        <v>20932</v>
      </c>
      <c r="H4105" t="s">
        <v>725</v>
      </c>
      <c r="I4105" s="1">
        <v>19541</v>
      </c>
      <c r="J4105" t="s">
        <v>20933</v>
      </c>
      <c r="K4105" t="s">
        <v>20934</v>
      </c>
      <c r="L4105">
        <v>7264</v>
      </c>
      <c r="M4105" t="s">
        <v>725</v>
      </c>
      <c r="N4105" s="1">
        <v>44607</v>
      </c>
      <c r="O4105" s="1">
        <v>44608</v>
      </c>
      <c r="P4105">
        <v>62</v>
      </c>
      <c r="Q4105">
        <v>3</v>
      </c>
      <c r="R4105" t="s">
        <v>63</v>
      </c>
      <c r="S4105">
        <v>3</v>
      </c>
      <c r="T4105">
        <v>0</v>
      </c>
      <c r="U4105">
        <v>1</v>
      </c>
      <c r="V4105">
        <v>65</v>
      </c>
      <c r="W4105" t="s">
        <v>41</v>
      </c>
      <c r="X4105" t="s">
        <v>20935</v>
      </c>
      <c r="Y4105" t="s">
        <v>43</v>
      </c>
      <c r="Z4105" s="1">
        <v>44575</v>
      </c>
      <c r="AA4105" s="2">
        <v>0.77060185185185182</v>
      </c>
      <c r="AB4105" s="2">
        <v>0.72234953703703697</v>
      </c>
      <c r="AC4105" t="s">
        <v>44</v>
      </c>
      <c r="AD4105" t="s">
        <v>45</v>
      </c>
      <c r="AE4105" t="s">
        <v>45</v>
      </c>
      <c r="AF4105">
        <v>65</v>
      </c>
    </row>
    <row r="4106" spans="1:32">
      <c r="A4106">
        <v>6634</v>
      </c>
      <c r="B4106">
        <v>5734</v>
      </c>
      <c r="C4106" t="s">
        <v>139</v>
      </c>
      <c r="D4106" t="s">
        <v>9845</v>
      </c>
      <c r="E4106" t="s">
        <v>48</v>
      </c>
      <c r="F4106" t="s">
        <v>20936</v>
      </c>
      <c r="G4106" t="s">
        <v>20937</v>
      </c>
      <c r="H4106" t="s">
        <v>418</v>
      </c>
      <c r="I4106" s="1">
        <v>38245</v>
      </c>
      <c r="J4106" t="s">
        <v>20938</v>
      </c>
      <c r="K4106" t="s">
        <v>20939</v>
      </c>
      <c r="L4106">
        <v>93248</v>
      </c>
      <c r="M4106" t="s">
        <v>418</v>
      </c>
      <c r="N4106" s="1">
        <v>44638</v>
      </c>
      <c r="O4106" s="1">
        <v>44642</v>
      </c>
      <c r="P4106">
        <v>94</v>
      </c>
      <c r="Q4106">
        <v>4</v>
      </c>
      <c r="R4106" t="s">
        <v>53</v>
      </c>
      <c r="S4106">
        <v>1</v>
      </c>
      <c r="T4106">
        <v>1</v>
      </c>
      <c r="U4106">
        <v>4</v>
      </c>
      <c r="V4106">
        <v>484</v>
      </c>
      <c r="W4106" t="s">
        <v>41</v>
      </c>
      <c r="X4106" t="s">
        <v>20940</v>
      </c>
      <c r="Y4106" t="s">
        <v>43</v>
      </c>
      <c r="Z4106" s="1">
        <v>44610</v>
      </c>
      <c r="AA4106" s="2">
        <v>0.10504629629629629</v>
      </c>
      <c r="AB4106" s="2">
        <v>0.42922453703703706</v>
      </c>
      <c r="AC4106" t="s">
        <v>44</v>
      </c>
      <c r="AD4106" t="s">
        <v>45</v>
      </c>
      <c r="AE4106" t="s">
        <v>44</v>
      </c>
      <c r="AF4106">
        <v>121</v>
      </c>
    </row>
    <row r="4107" spans="1:32">
      <c r="A4107">
        <v>6635</v>
      </c>
      <c r="B4107">
        <v>5735</v>
      </c>
      <c r="C4107" t="s">
        <v>139</v>
      </c>
      <c r="D4107" t="s">
        <v>8093</v>
      </c>
      <c r="E4107" t="s">
        <v>34</v>
      </c>
      <c r="F4107" t="s">
        <v>20941</v>
      </c>
      <c r="G4107" t="s">
        <v>20942</v>
      </c>
      <c r="H4107" t="s">
        <v>225</v>
      </c>
      <c r="I4107" s="1">
        <v>18790</v>
      </c>
      <c r="J4107" t="s">
        <v>20943</v>
      </c>
      <c r="K4107" t="s">
        <v>20944</v>
      </c>
      <c r="L4107">
        <v>25097</v>
      </c>
      <c r="M4107" t="s">
        <v>225</v>
      </c>
      <c r="N4107" s="1">
        <v>44841</v>
      </c>
      <c r="O4107" s="1">
        <v>44842</v>
      </c>
      <c r="P4107">
        <v>3</v>
      </c>
      <c r="Q4107">
        <v>1</v>
      </c>
      <c r="R4107" t="s">
        <v>40</v>
      </c>
      <c r="S4107">
        <v>1</v>
      </c>
      <c r="T4107">
        <v>0</v>
      </c>
      <c r="U4107">
        <v>1</v>
      </c>
      <c r="V4107">
        <v>201</v>
      </c>
      <c r="W4107" t="s">
        <v>41</v>
      </c>
      <c r="X4107" t="s">
        <v>20945</v>
      </c>
      <c r="Y4107" t="s">
        <v>81</v>
      </c>
      <c r="Z4107" s="1">
        <v>44810</v>
      </c>
      <c r="AA4107" s="2">
        <v>0.13702546296296295</v>
      </c>
      <c r="AB4107" s="2">
        <v>0.76189814814814805</v>
      </c>
      <c r="AC4107" t="s">
        <v>45</v>
      </c>
      <c r="AD4107" t="s">
        <v>45</v>
      </c>
      <c r="AE4107" t="s">
        <v>45</v>
      </c>
      <c r="AF4107">
        <v>201</v>
      </c>
    </row>
    <row r="4108" spans="1:32">
      <c r="A4108">
        <v>6636</v>
      </c>
      <c r="B4108">
        <v>5736</v>
      </c>
      <c r="C4108" t="s">
        <v>3645</v>
      </c>
      <c r="D4108" t="s">
        <v>2019</v>
      </c>
      <c r="E4108" t="s">
        <v>34</v>
      </c>
      <c r="F4108" t="s">
        <v>20946</v>
      </c>
      <c r="G4108" t="s">
        <v>20947</v>
      </c>
      <c r="H4108" t="s">
        <v>225</v>
      </c>
      <c r="I4108" s="1">
        <v>24106</v>
      </c>
      <c r="J4108" t="s">
        <v>20948</v>
      </c>
      <c r="K4108" t="s">
        <v>20949</v>
      </c>
      <c r="L4108">
        <v>81172</v>
      </c>
      <c r="M4108" t="s">
        <v>225</v>
      </c>
      <c r="N4108" s="1">
        <v>44647</v>
      </c>
      <c r="O4108" s="1">
        <v>44652</v>
      </c>
      <c r="P4108">
        <v>5</v>
      </c>
      <c r="Q4108">
        <v>1</v>
      </c>
      <c r="R4108" t="s">
        <v>63</v>
      </c>
      <c r="S4108">
        <v>1</v>
      </c>
      <c r="T4108">
        <v>2</v>
      </c>
      <c r="U4108">
        <v>5</v>
      </c>
      <c r="V4108">
        <v>420</v>
      </c>
      <c r="W4108" t="s">
        <v>54</v>
      </c>
      <c r="X4108" t="s">
        <v>20950</v>
      </c>
      <c r="Y4108" t="s">
        <v>81</v>
      </c>
      <c r="Z4108" s="1">
        <v>44625</v>
      </c>
      <c r="AA4108" s="2">
        <v>0.86206018518518512</v>
      </c>
      <c r="AB4108" s="2">
        <v>0.92996527777777782</v>
      </c>
      <c r="AC4108" t="s">
        <v>45</v>
      </c>
      <c r="AD4108" t="s">
        <v>44</v>
      </c>
      <c r="AE4108" t="s">
        <v>44</v>
      </c>
      <c r="AF4108">
        <v>84</v>
      </c>
    </row>
    <row r="4109" spans="1:32">
      <c r="A4109">
        <v>6639</v>
      </c>
      <c r="B4109">
        <v>5739</v>
      </c>
      <c r="C4109" t="s">
        <v>341</v>
      </c>
      <c r="D4109" t="s">
        <v>689</v>
      </c>
      <c r="E4109" t="s">
        <v>34</v>
      </c>
      <c r="F4109" t="s">
        <v>20951</v>
      </c>
      <c r="G4109" t="s">
        <v>20952</v>
      </c>
      <c r="H4109" t="s">
        <v>115</v>
      </c>
      <c r="I4109" s="1">
        <v>16512</v>
      </c>
      <c r="J4109" t="s">
        <v>20953</v>
      </c>
      <c r="K4109" t="s">
        <v>20954</v>
      </c>
      <c r="L4109">
        <v>50917</v>
      </c>
      <c r="M4109" t="s">
        <v>115</v>
      </c>
      <c r="N4109" s="1">
        <v>44673</v>
      </c>
      <c r="O4109" s="1">
        <v>44677</v>
      </c>
      <c r="P4109">
        <v>72</v>
      </c>
      <c r="Q4109">
        <v>3</v>
      </c>
      <c r="R4109" t="s">
        <v>40</v>
      </c>
      <c r="S4109">
        <v>3</v>
      </c>
      <c r="T4109">
        <v>0</v>
      </c>
      <c r="U4109">
        <v>4</v>
      </c>
      <c r="V4109">
        <v>844</v>
      </c>
      <c r="W4109" t="s">
        <v>41</v>
      </c>
      <c r="X4109" t="s">
        <v>20955</v>
      </c>
      <c r="Y4109" t="s">
        <v>43</v>
      </c>
      <c r="Z4109" s="1">
        <v>44640</v>
      </c>
      <c r="AA4109" s="2">
        <v>0.81118055555555557</v>
      </c>
      <c r="AB4109" s="2">
        <v>0.56362268518518521</v>
      </c>
      <c r="AC4109" t="s">
        <v>45</v>
      </c>
      <c r="AD4109" t="s">
        <v>44</v>
      </c>
      <c r="AE4109" t="s">
        <v>45</v>
      </c>
      <c r="AF4109">
        <v>211</v>
      </c>
    </row>
    <row r="4110" spans="1:32">
      <c r="A4110">
        <v>6640</v>
      </c>
      <c r="B4110">
        <v>5740</v>
      </c>
      <c r="C4110" t="s">
        <v>662</v>
      </c>
      <c r="D4110" t="s">
        <v>140</v>
      </c>
      <c r="E4110" t="s">
        <v>34</v>
      </c>
      <c r="F4110" t="s">
        <v>20956</v>
      </c>
      <c r="G4110" t="s">
        <v>20957</v>
      </c>
      <c r="H4110" t="s">
        <v>37</v>
      </c>
      <c r="I4110" s="1">
        <v>33467</v>
      </c>
      <c r="J4110" t="s">
        <v>20958</v>
      </c>
      <c r="K4110" t="s">
        <v>20959</v>
      </c>
      <c r="L4110">
        <v>41244</v>
      </c>
      <c r="M4110" t="s">
        <v>37</v>
      </c>
      <c r="N4110" s="1">
        <v>44682</v>
      </c>
      <c r="O4110" s="1">
        <v>44684</v>
      </c>
      <c r="P4110">
        <v>95</v>
      </c>
      <c r="Q4110">
        <v>4</v>
      </c>
      <c r="R4110" t="s">
        <v>63</v>
      </c>
      <c r="S4110">
        <v>2</v>
      </c>
      <c r="T4110">
        <v>2</v>
      </c>
      <c r="U4110">
        <v>2</v>
      </c>
      <c r="V4110">
        <v>136</v>
      </c>
      <c r="W4110" t="s">
        <v>54</v>
      </c>
      <c r="X4110" t="s">
        <v>20960</v>
      </c>
      <c r="Y4110" t="s">
        <v>65</v>
      </c>
      <c r="Z4110" s="1">
        <v>44648</v>
      </c>
      <c r="AA4110" s="2">
        <v>0.3021875</v>
      </c>
      <c r="AB4110" s="2">
        <v>0.79557870370370365</v>
      </c>
      <c r="AC4110" t="s">
        <v>45</v>
      </c>
      <c r="AD4110" t="s">
        <v>44</v>
      </c>
      <c r="AE4110" t="s">
        <v>45</v>
      </c>
      <c r="AF4110">
        <v>68</v>
      </c>
    </row>
    <row r="4111" spans="1:32">
      <c r="A4111">
        <v>6641</v>
      </c>
      <c r="B4111">
        <v>5741</v>
      </c>
      <c r="C4111" t="s">
        <v>284</v>
      </c>
      <c r="D4111" t="s">
        <v>1368</v>
      </c>
      <c r="E4111" t="s">
        <v>48</v>
      </c>
      <c r="F4111" t="s">
        <v>20961</v>
      </c>
      <c r="G4111" t="s">
        <v>20962</v>
      </c>
      <c r="H4111" t="s">
        <v>77</v>
      </c>
      <c r="I4111" s="1">
        <v>31236</v>
      </c>
      <c r="J4111" t="s">
        <v>20963</v>
      </c>
      <c r="K4111" t="s">
        <v>20964</v>
      </c>
      <c r="L4111">
        <v>62846</v>
      </c>
      <c r="M4111" t="s">
        <v>77</v>
      </c>
      <c r="N4111" s="1">
        <v>44609</v>
      </c>
      <c r="O4111" s="1">
        <v>44613</v>
      </c>
      <c r="P4111">
        <v>50</v>
      </c>
      <c r="Q4111">
        <v>2</v>
      </c>
      <c r="R4111" t="s">
        <v>63</v>
      </c>
      <c r="S4111">
        <v>3</v>
      </c>
      <c r="T4111">
        <v>2</v>
      </c>
      <c r="U4111">
        <v>4</v>
      </c>
      <c r="V4111">
        <v>316</v>
      </c>
      <c r="W4111" t="s">
        <v>54</v>
      </c>
      <c r="X4111" t="s">
        <v>20965</v>
      </c>
      <c r="Y4111" t="s">
        <v>81</v>
      </c>
      <c r="Z4111" s="1">
        <v>44592</v>
      </c>
      <c r="AA4111" s="2">
        <v>0.19401620370370373</v>
      </c>
      <c r="AB4111" s="2">
        <v>0.23784722222222221</v>
      </c>
      <c r="AC4111" t="s">
        <v>45</v>
      </c>
      <c r="AD4111" t="s">
        <v>44</v>
      </c>
      <c r="AE4111" t="s">
        <v>45</v>
      </c>
      <c r="AF4111">
        <v>79</v>
      </c>
    </row>
    <row r="4112" spans="1:32">
      <c r="A4112">
        <v>6642</v>
      </c>
      <c r="B4112">
        <v>5742</v>
      </c>
      <c r="C4112" t="s">
        <v>229</v>
      </c>
      <c r="D4112" t="s">
        <v>16285</v>
      </c>
      <c r="E4112" t="s">
        <v>34</v>
      </c>
      <c r="F4112" t="s">
        <v>20966</v>
      </c>
      <c r="G4112" t="s">
        <v>20967</v>
      </c>
      <c r="H4112" t="s">
        <v>280</v>
      </c>
      <c r="I4112" s="1">
        <v>27688</v>
      </c>
      <c r="J4112" t="s">
        <v>20968</v>
      </c>
      <c r="K4112" t="s">
        <v>20969</v>
      </c>
      <c r="L4112">
        <v>8171</v>
      </c>
      <c r="M4112" t="s">
        <v>280</v>
      </c>
      <c r="N4112" s="1">
        <v>44834</v>
      </c>
      <c r="O4112" s="1">
        <v>44835</v>
      </c>
      <c r="P4112">
        <v>58</v>
      </c>
      <c r="Q4112">
        <v>3</v>
      </c>
      <c r="R4112" t="s">
        <v>53</v>
      </c>
      <c r="S4112">
        <v>2</v>
      </c>
      <c r="T4112">
        <v>2</v>
      </c>
      <c r="U4112">
        <v>1</v>
      </c>
      <c r="V4112">
        <v>121</v>
      </c>
      <c r="W4112" t="s">
        <v>41</v>
      </c>
      <c r="X4112" t="s">
        <v>20970</v>
      </c>
      <c r="Y4112" t="s">
        <v>65</v>
      </c>
      <c r="Z4112" s="1">
        <v>44828</v>
      </c>
      <c r="AA4112" s="2">
        <v>0.73236111111111113</v>
      </c>
      <c r="AB4112" s="2">
        <v>0.82857638888888896</v>
      </c>
      <c r="AC4112" t="s">
        <v>44</v>
      </c>
      <c r="AD4112" t="s">
        <v>44</v>
      </c>
      <c r="AE4112" t="s">
        <v>45</v>
      </c>
      <c r="AF4112">
        <v>121</v>
      </c>
    </row>
    <row r="4113" spans="1:32">
      <c r="A4113">
        <v>6643</v>
      </c>
      <c r="B4113">
        <v>5743</v>
      </c>
      <c r="C4113" t="s">
        <v>1310</v>
      </c>
      <c r="D4113" t="s">
        <v>9972</v>
      </c>
      <c r="E4113" t="s">
        <v>34</v>
      </c>
      <c r="F4113" t="s">
        <v>20971</v>
      </c>
      <c r="G4113" t="s">
        <v>20972</v>
      </c>
      <c r="H4113" t="s">
        <v>60</v>
      </c>
      <c r="I4113" s="1">
        <v>27060</v>
      </c>
      <c r="J4113" t="s">
        <v>20973</v>
      </c>
      <c r="K4113" t="s">
        <v>20974</v>
      </c>
      <c r="L4113">
        <v>20709</v>
      </c>
      <c r="M4113" t="s">
        <v>60</v>
      </c>
      <c r="N4113" s="1">
        <v>44885</v>
      </c>
      <c r="O4113" s="1">
        <v>44887</v>
      </c>
      <c r="P4113">
        <v>55</v>
      </c>
      <c r="Q4113">
        <v>3</v>
      </c>
      <c r="R4113" t="s">
        <v>53</v>
      </c>
      <c r="S4113">
        <v>2</v>
      </c>
      <c r="T4113">
        <v>1</v>
      </c>
      <c r="U4113">
        <v>2</v>
      </c>
      <c r="V4113">
        <v>258</v>
      </c>
      <c r="W4113" t="s">
        <v>54</v>
      </c>
      <c r="X4113" t="s">
        <v>20975</v>
      </c>
      <c r="Y4113" t="s">
        <v>43</v>
      </c>
      <c r="Z4113" s="1">
        <v>44857</v>
      </c>
      <c r="AA4113" s="2">
        <v>0.80548611111111112</v>
      </c>
      <c r="AB4113" s="2">
        <v>0.7257986111111111</v>
      </c>
      <c r="AC4113" t="s">
        <v>45</v>
      </c>
      <c r="AD4113" t="s">
        <v>44</v>
      </c>
      <c r="AE4113" t="s">
        <v>44</v>
      </c>
      <c r="AF4113">
        <v>129</v>
      </c>
    </row>
    <row r="4114" spans="1:32">
      <c r="A4114">
        <v>6646</v>
      </c>
      <c r="B4114">
        <v>5746</v>
      </c>
      <c r="C4114" t="s">
        <v>1233</v>
      </c>
      <c r="D4114" t="s">
        <v>20976</v>
      </c>
      <c r="E4114" t="s">
        <v>48</v>
      </c>
      <c r="F4114" t="s">
        <v>20977</v>
      </c>
      <c r="G4114" t="s">
        <v>20978</v>
      </c>
      <c r="H4114" t="s">
        <v>272</v>
      </c>
      <c r="I4114" s="1">
        <v>29490</v>
      </c>
      <c r="J4114" t="s">
        <v>20979</v>
      </c>
      <c r="K4114" t="s">
        <v>20980</v>
      </c>
      <c r="L4114">
        <v>35835</v>
      </c>
      <c r="M4114" t="s">
        <v>272</v>
      </c>
      <c r="N4114" s="1">
        <v>44651</v>
      </c>
      <c r="O4114" s="1">
        <v>44652</v>
      </c>
      <c r="P4114">
        <v>28</v>
      </c>
      <c r="Q4114">
        <v>2</v>
      </c>
      <c r="R4114" t="s">
        <v>53</v>
      </c>
      <c r="S4114">
        <v>2</v>
      </c>
      <c r="T4114">
        <v>2</v>
      </c>
      <c r="U4114">
        <v>1</v>
      </c>
      <c r="V4114">
        <v>133</v>
      </c>
      <c r="W4114" t="s">
        <v>41</v>
      </c>
      <c r="X4114" t="s">
        <v>20981</v>
      </c>
      <c r="Y4114" t="s">
        <v>65</v>
      </c>
      <c r="Z4114" s="1">
        <v>44618</v>
      </c>
      <c r="AA4114" s="2">
        <v>0.56252314814814819</v>
      </c>
      <c r="AB4114" s="2">
        <v>0.61673611111111104</v>
      </c>
      <c r="AC4114" t="s">
        <v>45</v>
      </c>
      <c r="AD4114" t="s">
        <v>44</v>
      </c>
      <c r="AE4114" t="s">
        <v>44</v>
      </c>
      <c r="AF4114">
        <v>133</v>
      </c>
    </row>
    <row r="4115" spans="1:32">
      <c r="A4115">
        <v>6647</v>
      </c>
      <c r="B4115">
        <v>5747</v>
      </c>
      <c r="C4115" t="s">
        <v>648</v>
      </c>
      <c r="D4115" t="s">
        <v>11727</v>
      </c>
      <c r="E4115" t="s">
        <v>48</v>
      </c>
      <c r="F4115" t="s">
        <v>20982</v>
      </c>
      <c r="G4115" t="s">
        <v>20983</v>
      </c>
      <c r="H4115" t="s">
        <v>692</v>
      </c>
      <c r="I4115" s="1">
        <v>30681</v>
      </c>
      <c r="J4115" t="s">
        <v>20984</v>
      </c>
      <c r="K4115" t="s">
        <v>20985</v>
      </c>
      <c r="L4115">
        <v>21729</v>
      </c>
      <c r="M4115" t="s">
        <v>692</v>
      </c>
      <c r="N4115" s="1">
        <v>44808</v>
      </c>
      <c r="O4115" s="1">
        <v>44811</v>
      </c>
      <c r="P4115">
        <v>37</v>
      </c>
      <c r="Q4115">
        <v>2</v>
      </c>
      <c r="R4115" t="s">
        <v>53</v>
      </c>
      <c r="S4115">
        <v>1</v>
      </c>
      <c r="T4115">
        <v>2</v>
      </c>
      <c r="U4115">
        <v>3</v>
      </c>
      <c r="V4115">
        <v>444</v>
      </c>
      <c r="W4115" t="s">
        <v>54</v>
      </c>
      <c r="X4115" t="s">
        <v>20986</v>
      </c>
      <c r="Y4115" t="s">
        <v>43</v>
      </c>
      <c r="Z4115" s="1">
        <v>44776</v>
      </c>
      <c r="AA4115" s="2">
        <v>0.14958333333333332</v>
      </c>
      <c r="AB4115" s="2">
        <v>0.69523148148148151</v>
      </c>
      <c r="AC4115" t="s">
        <v>45</v>
      </c>
      <c r="AD4115" t="s">
        <v>45</v>
      </c>
      <c r="AE4115" t="s">
        <v>45</v>
      </c>
      <c r="AF4115">
        <v>148</v>
      </c>
    </row>
    <row r="4116" spans="1:32">
      <c r="A4116">
        <v>6650</v>
      </c>
      <c r="B4116">
        <v>5750</v>
      </c>
      <c r="C4116" t="s">
        <v>489</v>
      </c>
      <c r="D4116" t="s">
        <v>1896</v>
      </c>
      <c r="E4116" t="s">
        <v>48</v>
      </c>
      <c r="F4116" t="s">
        <v>20987</v>
      </c>
      <c r="G4116" t="s">
        <v>20988</v>
      </c>
      <c r="H4116" t="s">
        <v>171</v>
      </c>
      <c r="I4116" s="1">
        <v>26339</v>
      </c>
      <c r="J4116" t="s">
        <v>20989</v>
      </c>
      <c r="K4116" t="s">
        <v>20990</v>
      </c>
      <c r="L4116">
        <v>15663</v>
      </c>
      <c r="M4116" t="s">
        <v>171</v>
      </c>
      <c r="N4116" s="1">
        <v>44650</v>
      </c>
      <c r="O4116" s="1">
        <v>44651</v>
      </c>
      <c r="P4116">
        <v>98</v>
      </c>
      <c r="Q4116">
        <v>4</v>
      </c>
      <c r="R4116" t="s">
        <v>63</v>
      </c>
      <c r="S4116">
        <v>2</v>
      </c>
      <c r="T4116">
        <v>1</v>
      </c>
      <c r="U4116">
        <v>1</v>
      </c>
      <c r="V4116">
        <v>87</v>
      </c>
      <c r="W4116" t="s">
        <v>41</v>
      </c>
      <c r="X4116" t="s">
        <v>20991</v>
      </c>
      <c r="Y4116" t="s">
        <v>81</v>
      </c>
      <c r="Z4116" s="1">
        <v>44616</v>
      </c>
      <c r="AA4116" s="2">
        <v>0.20434027777777777</v>
      </c>
      <c r="AB4116" s="2">
        <v>0.12068287037037036</v>
      </c>
      <c r="AC4116" t="s">
        <v>44</v>
      </c>
      <c r="AD4116" t="s">
        <v>45</v>
      </c>
      <c r="AE4116" t="s">
        <v>45</v>
      </c>
      <c r="AF4116">
        <v>87</v>
      </c>
    </row>
    <row r="4117" spans="1:32">
      <c r="A4117">
        <v>6655</v>
      </c>
      <c r="B4117">
        <v>5755</v>
      </c>
      <c r="C4117" t="s">
        <v>6860</v>
      </c>
      <c r="D4117" t="s">
        <v>4877</v>
      </c>
      <c r="E4117" t="s">
        <v>48</v>
      </c>
      <c r="F4117" t="s">
        <v>20992</v>
      </c>
      <c r="G4117">
        <v>8038151234</v>
      </c>
      <c r="H4117" t="s">
        <v>272</v>
      </c>
      <c r="I4117" s="1">
        <v>33625</v>
      </c>
      <c r="J4117" t="s">
        <v>20993</v>
      </c>
      <c r="K4117" t="s">
        <v>1787</v>
      </c>
      <c r="L4117">
        <v>53757</v>
      </c>
      <c r="M4117" t="s">
        <v>272</v>
      </c>
      <c r="N4117" s="1">
        <v>44763</v>
      </c>
      <c r="O4117" s="1">
        <v>44765</v>
      </c>
      <c r="P4117">
        <v>54</v>
      </c>
      <c r="Q4117">
        <v>3</v>
      </c>
      <c r="R4117" t="s">
        <v>40</v>
      </c>
      <c r="S4117">
        <v>3</v>
      </c>
      <c r="T4117">
        <v>1</v>
      </c>
      <c r="U4117">
        <v>2</v>
      </c>
      <c r="V4117">
        <v>442</v>
      </c>
      <c r="W4117" t="s">
        <v>41</v>
      </c>
      <c r="X4117" t="s">
        <v>20994</v>
      </c>
      <c r="Y4117" t="s">
        <v>43</v>
      </c>
      <c r="Z4117" s="1">
        <v>44749</v>
      </c>
      <c r="AA4117" s="2">
        <v>0.69193287037037043</v>
      </c>
      <c r="AB4117" s="2">
        <v>0.12958333333333333</v>
      </c>
      <c r="AC4117" t="s">
        <v>45</v>
      </c>
      <c r="AD4117" t="s">
        <v>44</v>
      </c>
      <c r="AE4117" t="s">
        <v>44</v>
      </c>
      <c r="AF4117">
        <v>221</v>
      </c>
    </row>
    <row r="4118" spans="1:32">
      <c r="A4118">
        <v>6656</v>
      </c>
      <c r="B4118">
        <v>5756</v>
      </c>
      <c r="C4118" t="s">
        <v>284</v>
      </c>
      <c r="D4118" t="s">
        <v>4445</v>
      </c>
      <c r="E4118" t="s">
        <v>34</v>
      </c>
      <c r="F4118" t="s">
        <v>20995</v>
      </c>
      <c r="G4118" t="s">
        <v>20996</v>
      </c>
      <c r="H4118" t="s">
        <v>70</v>
      </c>
      <c r="I4118" s="1">
        <v>34543</v>
      </c>
      <c r="J4118" t="s">
        <v>20997</v>
      </c>
      <c r="K4118" t="s">
        <v>20998</v>
      </c>
      <c r="L4118">
        <v>9363</v>
      </c>
      <c r="M4118" t="s">
        <v>70</v>
      </c>
      <c r="N4118" s="1">
        <v>44713</v>
      </c>
      <c r="O4118" s="1">
        <v>44717</v>
      </c>
      <c r="P4118">
        <v>75</v>
      </c>
      <c r="Q4118">
        <v>3</v>
      </c>
      <c r="R4118" t="s">
        <v>40</v>
      </c>
      <c r="S4118">
        <v>2</v>
      </c>
      <c r="T4118">
        <v>2</v>
      </c>
      <c r="U4118">
        <v>4</v>
      </c>
      <c r="V4118">
        <v>988</v>
      </c>
      <c r="W4118" t="s">
        <v>41</v>
      </c>
      <c r="X4118" t="s">
        <v>20999</v>
      </c>
      <c r="Y4118" t="s">
        <v>6</v>
      </c>
      <c r="Z4118" s="1">
        <v>44707</v>
      </c>
      <c r="AA4118" s="2">
        <v>0.35902777777777778</v>
      </c>
      <c r="AB4118" s="2">
        <v>0.41398148148148151</v>
      </c>
      <c r="AC4118" t="s">
        <v>44</v>
      </c>
      <c r="AD4118" t="s">
        <v>45</v>
      </c>
      <c r="AE4118" t="s">
        <v>44</v>
      </c>
      <c r="AF4118">
        <v>247</v>
      </c>
    </row>
    <row r="4119" spans="1:32">
      <c r="A4119">
        <v>6658</v>
      </c>
      <c r="B4119">
        <v>5758</v>
      </c>
      <c r="C4119" t="s">
        <v>13259</v>
      </c>
      <c r="D4119" t="s">
        <v>7066</v>
      </c>
      <c r="E4119" t="s">
        <v>34</v>
      </c>
      <c r="F4119" t="s">
        <v>21000</v>
      </c>
      <c r="G4119" t="s">
        <v>21001</v>
      </c>
      <c r="H4119" t="s">
        <v>280</v>
      </c>
      <c r="I4119" s="1">
        <v>27800</v>
      </c>
      <c r="J4119" t="s">
        <v>21002</v>
      </c>
      <c r="K4119" t="s">
        <v>21003</v>
      </c>
      <c r="L4119">
        <v>32479</v>
      </c>
      <c r="M4119" t="s">
        <v>280</v>
      </c>
      <c r="N4119" s="1">
        <v>44800</v>
      </c>
      <c r="O4119" s="1">
        <v>44801</v>
      </c>
      <c r="P4119">
        <v>15</v>
      </c>
      <c r="Q4119">
        <v>1</v>
      </c>
      <c r="R4119" t="s">
        <v>40</v>
      </c>
      <c r="S4119">
        <v>2</v>
      </c>
      <c r="T4119">
        <v>0</v>
      </c>
      <c r="U4119">
        <v>1</v>
      </c>
      <c r="V4119">
        <v>212</v>
      </c>
      <c r="W4119" t="s">
        <v>54</v>
      </c>
      <c r="X4119" t="s">
        <v>21004</v>
      </c>
      <c r="Y4119" t="s">
        <v>6</v>
      </c>
      <c r="Z4119" s="1">
        <v>44772</v>
      </c>
      <c r="AA4119" s="2">
        <v>0.10490740740740741</v>
      </c>
      <c r="AB4119" s="2">
        <v>0.3979166666666667</v>
      </c>
      <c r="AC4119" t="s">
        <v>45</v>
      </c>
      <c r="AD4119" t="s">
        <v>44</v>
      </c>
      <c r="AE4119" t="s">
        <v>45</v>
      </c>
      <c r="AF4119">
        <v>212</v>
      </c>
    </row>
    <row r="4120" spans="1:32">
      <c r="A4120">
        <v>6659</v>
      </c>
      <c r="B4120">
        <v>5759</v>
      </c>
      <c r="C4120" t="s">
        <v>3283</v>
      </c>
      <c r="D4120" t="s">
        <v>6396</v>
      </c>
      <c r="E4120" t="s">
        <v>34</v>
      </c>
      <c r="F4120" t="s">
        <v>21005</v>
      </c>
      <c r="G4120" t="s">
        <v>21006</v>
      </c>
      <c r="H4120" t="s">
        <v>941</v>
      </c>
      <c r="I4120" s="1">
        <v>28616</v>
      </c>
      <c r="J4120" t="s">
        <v>21007</v>
      </c>
      <c r="K4120" t="s">
        <v>21008</v>
      </c>
      <c r="L4120">
        <v>82962</v>
      </c>
      <c r="M4120" t="s">
        <v>941</v>
      </c>
      <c r="N4120" s="1">
        <v>44719</v>
      </c>
      <c r="O4120" s="1">
        <v>44722</v>
      </c>
      <c r="P4120">
        <v>26</v>
      </c>
      <c r="Q4120">
        <v>2</v>
      </c>
      <c r="R4120" t="s">
        <v>63</v>
      </c>
      <c r="S4120">
        <v>2</v>
      </c>
      <c r="T4120">
        <v>0</v>
      </c>
      <c r="U4120">
        <v>3</v>
      </c>
      <c r="V4120">
        <v>234</v>
      </c>
      <c r="W4120" t="s">
        <v>41</v>
      </c>
      <c r="X4120" t="s">
        <v>21009</v>
      </c>
      <c r="Y4120" t="s">
        <v>6</v>
      </c>
      <c r="Z4120" s="1">
        <v>44680</v>
      </c>
      <c r="AA4120" s="2">
        <v>0.37906250000000002</v>
      </c>
      <c r="AB4120" s="2">
        <v>0.42796296296296293</v>
      </c>
      <c r="AC4120" t="s">
        <v>45</v>
      </c>
      <c r="AD4120" t="s">
        <v>45</v>
      </c>
      <c r="AE4120" t="s">
        <v>44</v>
      </c>
      <c r="AF4120">
        <v>78</v>
      </c>
    </row>
    <row r="4121" spans="1:32">
      <c r="A4121">
        <v>6660</v>
      </c>
      <c r="B4121">
        <v>5760</v>
      </c>
      <c r="C4121" t="s">
        <v>1050</v>
      </c>
      <c r="D4121" t="s">
        <v>1263</v>
      </c>
      <c r="E4121" t="s">
        <v>34</v>
      </c>
      <c r="F4121" t="s">
        <v>21010</v>
      </c>
      <c r="G4121" t="s">
        <v>21011</v>
      </c>
      <c r="H4121" t="s">
        <v>405</v>
      </c>
      <c r="I4121" s="1">
        <v>21873</v>
      </c>
      <c r="J4121" t="s">
        <v>21012</v>
      </c>
      <c r="K4121" t="s">
        <v>21013</v>
      </c>
      <c r="L4121">
        <v>35586</v>
      </c>
      <c r="M4121" t="s">
        <v>405</v>
      </c>
      <c r="N4121" s="1">
        <v>44897</v>
      </c>
      <c r="O4121" s="1">
        <v>44899</v>
      </c>
      <c r="P4121">
        <v>27</v>
      </c>
      <c r="Q4121">
        <v>2</v>
      </c>
      <c r="R4121" t="s">
        <v>40</v>
      </c>
      <c r="S4121">
        <v>1</v>
      </c>
      <c r="T4121">
        <v>1</v>
      </c>
      <c r="U4121">
        <v>2</v>
      </c>
      <c r="V4121">
        <v>472</v>
      </c>
      <c r="W4121" t="s">
        <v>41</v>
      </c>
      <c r="X4121" t="s">
        <v>21014</v>
      </c>
      <c r="Y4121" t="s">
        <v>43</v>
      </c>
      <c r="Z4121" s="1">
        <v>44876</v>
      </c>
      <c r="AA4121" s="2">
        <v>0.75016203703703699</v>
      </c>
      <c r="AB4121" s="2">
        <v>0.54425925925925933</v>
      </c>
      <c r="AC4121" t="s">
        <v>44</v>
      </c>
      <c r="AD4121" t="s">
        <v>45</v>
      </c>
      <c r="AE4121" t="s">
        <v>45</v>
      </c>
      <c r="AF4121">
        <v>236</v>
      </c>
    </row>
    <row r="4122" spans="1:32">
      <c r="A4122">
        <v>6661</v>
      </c>
      <c r="B4122">
        <v>5761</v>
      </c>
      <c r="C4122" t="s">
        <v>5934</v>
      </c>
      <c r="D4122" t="s">
        <v>2019</v>
      </c>
      <c r="E4122" t="s">
        <v>48</v>
      </c>
      <c r="F4122" t="s">
        <v>15996</v>
      </c>
      <c r="G4122" t="s">
        <v>21015</v>
      </c>
      <c r="H4122" t="s">
        <v>280</v>
      </c>
      <c r="I4122" s="1">
        <v>23476</v>
      </c>
      <c r="J4122" t="s">
        <v>21016</v>
      </c>
      <c r="K4122" t="s">
        <v>17120</v>
      </c>
      <c r="L4122">
        <v>88714</v>
      </c>
      <c r="M4122" t="s">
        <v>280</v>
      </c>
      <c r="N4122" s="1">
        <v>44816</v>
      </c>
      <c r="O4122" s="1">
        <v>44818</v>
      </c>
      <c r="P4122">
        <v>72</v>
      </c>
      <c r="Q4122">
        <v>3</v>
      </c>
      <c r="R4122" t="s">
        <v>40</v>
      </c>
      <c r="S4122">
        <v>4</v>
      </c>
      <c r="T4122">
        <v>1</v>
      </c>
      <c r="U4122">
        <v>2</v>
      </c>
      <c r="V4122">
        <v>458</v>
      </c>
      <c r="W4122" t="s">
        <v>41</v>
      </c>
      <c r="X4122" t="s">
        <v>21017</v>
      </c>
      <c r="Y4122" t="s">
        <v>43</v>
      </c>
      <c r="Z4122" s="1">
        <v>44794</v>
      </c>
      <c r="AA4122" s="2">
        <v>0.22921296296296298</v>
      </c>
      <c r="AB4122" s="2">
        <v>0.14871527777777779</v>
      </c>
      <c r="AC4122" t="s">
        <v>45</v>
      </c>
      <c r="AD4122" t="s">
        <v>45</v>
      </c>
      <c r="AE4122" t="s">
        <v>44</v>
      </c>
      <c r="AF4122">
        <v>229</v>
      </c>
    </row>
    <row r="4123" spans="1:32">
      <c r="A4123">
        <v>6665</v>
      </c>
      <c r="B4123">
        <v>5765</v>
      </c>
      <c r="C4123" t="s">
        <v>5137</v>
      </c>
      <c r="D4123" t="s">
        <v>1023</v>
      </c>
      <c r="E4123" t="s">
        <v>34</v>
      </c>
      <c r="F4123" t="s">
        <v>21018</v>
      </c>
      <c r="G4123" t="s">
        <v>21019</v>
      </c>
      <c r="H4123" t="s">
        <v>115</v>
      </c>
      <c r="I4123" s="1">
        <v>27971</v>
      </c>
      <c r="J4123" t="s">
        <v>21020</v>
      </c>
      <c r="K4123" t="s">
        <v>21021</v>
      </c>
      <c r="L4123">
        <v>26669</v>
      </c>
      <c r="M4123" t="s">
        <v>115</v>
      </c>
      <c r="N4123" s="1">
        <v>44843</v>
      </c>
      <c r="O4123" s="1">
        <v>44845</v>
      </c>
      <c r="P4123">
        <v>31</v>
      </c>
      <c r="Q4123">
        <v>2</v>
      </c>
      <c r="R4123" t="s">
        <v>53</v>
      </c>
      <c r="S4123">
        <v>3</v>
      </c>
      <c r="T4123">
        <v>0</v>
      </c>
      <c r="U4123">
        <v>2</v>
      </c>
      <c r="V4123">
        <v>250</v>
      </c>
      <c r="W4123" t="s">
        <v>54</v>
      </c>
      <c r="X4123" t="s">
        <v>21022</v>
      </c>
      <c r="Y4123" t="s">
        <v>6</v>
      </c>
      <c r="Z4123" s="1">
        <v>44836</v>
      </c>
      <c r="AA4123" s="2">
        <v>0.78927083333333325</v>
      </c>
      <c r="AB4123" s="2">
        <v>0.91532407407407401</v>
      </c>
      <c r="AC4123" t="s">
        <v>44</v>
      </c>
      <c r="AD4123" t="s">
        <v>45</v>
      </c>
      <c r="AE4123" t="s">
        <v>45</v>
      </c>
      <c r="AF4123">
        <v>125</v>
      </c>
    </row>
    <row r="4124" spans="1:32">
      <c r="A4124">
        <v>6668</v>
      </c>
      <c r="B4124">
        <v>5768</v>
      </c>
      <c r="C4124" t="s">
        <v>3283</v>
      </c>
      <c r="D4124" t="s">
        <v>348</v>
      </c>
      <c r="E4124" t="s">
        <v>34</v>
      </c>
      <c r="F4124" t="s">
        <v>21023</v>
      </c>
      <c r="G4124" t="s">
        <v>21024</v>
      </c>
      <c r="H4124" t="s">
        <v>37</v>
      </c>
      <c r="I4124" s="1">
        <v>23964</v>
      </c>
      <c r="J4124" t="s">
        <v>21025</v>
      </c>
      <c r="K4124" t="s">
        <v>21026</v>
      </c>
      <c r="L4124">
        <v>89336</v>
      </c>
      <c r="M4124" t="s">
        <v>37</v>
      </c>
      <c r="N4124" s="1">
        <v>44831</v>
      </c>
      <c r="O4124" s="1">
        <v>44833</v>
      </c>
      <c r="P4124">
        <v>43</v>
      </c>
      <c r="Q4124">
        <v>2</v>
      </c>
      <c r="R4124" t="s">
        <v>53</v>
      </c>
      <c r="S4124">
        <v>1</v>
      </c>
      <c r="T4124">
        <v>2</v>
      </c>
      <c r="U4124">
        <v>2</v>
      </c>
      <c r="V4124">
        <v>290</v>
      </c>
      <c r="W4124" t="s">
        <v>54</v>
      </c>
      <c r="X4124" t="s">
        <v>21027</v>
      </c>
      <c r="Y4124" t="s">
        <v>81</v>
      </c>
      <c r="Z4124" s="1">
        <v>44803</v>
      </c>
      <c r="AA4124" s="2">
        <v>0.42459490740740741</v>
      </c>
      <c r="AB4124" s="2">
        <v>0.85267361111111117</v>
      </c>
      <c r="AC4124" t="s">
        <v>44</v>
      </c>
      <c r="AD4124" t="s">
        <v>45</v>
      </c>
      <c r="AE4124" t="s">
        <v>45</v>
      </c>
      <c r="AF4124">
        <v>145</v>
      </c>
    </row>
    <row r="4125" spans="1:32">
      <c r="A4125">
        <v>6671</v>
      </c>
      <c r="B4125">
        <v>5771</v>
      </c>
      <c r="C4125" t="s">
        <v>284</v>
      </c>
      <c r="D4125" t="s">
        <v>6865</v>
      </c>
      <c r="E4125" t="s">
        <v>48</v>
      </c>
      <c r="F4125" t="s">
        <v>21028</v>
      </c>
      <c r="G4125">
        <v>9894918303</v>
      </c>
      <c r="H4125" t="s">
        <v>272</v>
      </c>
      <c r="I4125" s="1">
        <v>36840</v>
      </c>
      <c r="J4125" t="s">
        <v>21029</v>
      </c>
      <c r="K4125" t="s">
        <v>21030</v>
      </c>
      <c r="L4125">
        <v>26726</v>
      </c>
      <c r="M4125" t="s">
        <v>272</v>
      </c>
      <c r="N4125" s="1">
        <v>44824</v>
      </c>
      <c r="O4125" s="1">
        <v>44827</v>
      </c>
      <c r="P4125">
        <v>62</v>
      </c>
      <c r="Q4125">
        <v>3</v>
      </c>
      <c r="R4125" t="s">
        <v>63</v>
      </c>
      <c r="S4125">
        <v>3</v>
      </c>
      <c r="T4125">
        <v>1</v>
      </c>
      <c r="U4125">
        <v>3</v>
      </c>
      <c r="V4125">
        <v>183</v>
      </c>
      <c r="W4125" t="s">
        <v>54</v>
      </c>
      <c r="X4125" t="s">
        <v>21031</v>
      </c>
      <c r="Y4125" t="s">
        <v>6</v>
      </c>
      <c r="Z4125" s="1">
        <v>44799</v>
      </c>
      <c r="AA4125" s="2">
        <v>0.9631249999999999</v>
      </c>
      <c r="AB4125" s="2">
        <v>0.65238425925925925</v>
      </c>
      <c r="AC4125" t="s">
        <v>44</v>
      </c>
      <c r="AD4125" t="s">
        <v>45</v>
      </c>
      <c r="AE4125" t="s">
        <v>45</v>
      </c>
      <c r="AF4125">
        <v>61</v>
      </c>
    </row>
    <row r="4126" spans="1:32">
      <c r="A4126">
        <v>6672</v>
      </c>
      <c r="B4126">
        <v>5772</v>
      </c>
      <c r="C4126" t="s">
        <v>602</v>
      </c>
      <c r="D4126" t="s">
        <v>768</v>
      </c>
      <c r="E4126" t="s">
        <v>34</v>
      </c>
      <c r="F4126" t="s">
        <v>21032</v>
      </c>
      <c r="G4126" t="s">
        <v>21033</v>
      </c>
      <c r="H4126" t="s">
        <v>164</v>
      </c>
      <c r="I4126" s="1">
        <v>19358</v>
      </c>
      <c r="J4126" t="s">
        <v>21034</v>
      </c>
      <c r="K4126" t="s">
        <v>8508</v>
      </c>
      <c r="L4126">
        <v>50152</v>
      </c>
      <c r="M4126" t="s">
        <v>164</v>
      </c>
      <c r="N4126" s="1">
        <v>44607</v>
      </c>
      <c r="O4126" s="1">
        <v>44608</v>
      </c>
      <c r="P4126">
        <v>8</v>
      </c>
      <c r="Q4126">
        <v>1</v>
      </c>
      <c r="R4126" t="s">
        <v>63</v>
      </c>
      <c r="S4126">
        <v>2</v>
      </c>
      <c r="T4126">
        <v>0</v>
      </c>
      <c r="U4126">
        <v>1</v>
      </c>
      <c r="V4126">
        <v>67</v>
      </c>
      <c r="W4126" t="s">
        <v>41</v>
      </c>
      <c r="X4126" t="s">
        <v>21035</v>
      </c>
      <c r="Y4126" t="s">
        <v>65</v>
      </c>
      <c r="Z4126" s="1">
        <v>44584</v>
      </c>
      <c r="AA4126" s="2">
        <v>0.51086805555555559</v>
      </c>
      <c r="AB4126" s="2">
        <v>0.66560185185185183</v>
      </c>
      <c r="AC4126" t="s">
        <v>45</v>
      </c>
      <c r="AD4126" t="s">
        <v>45</v>
      </c>
      <c r="AE4126" t="s">
        <v>45</v>
      </c>
      <c r="AF4126">
        <v>67</v>
      </c>
    </row>
    <row r="4127" spans="1:32">
      <c r="A4127">
        <v>6680</v>
      </c>
      <c r="B4127">
        <v>5780</v>
      </c>
      <c r="C4127" t="s">
        <v>1379</v>
      </c>
      <c r="D4127" t="s">
        <v>2203</v>
      </c>
      <c r="E4127" t="s">
        <v>34</v>
      </c>
      <c r="F4127" t="s">
        <v>21036</v>
      </c>
      <c r="G4127" t="s">
        <v>21037</v>
      </c>
      <c r="H4127" t="s">
        <v>330</v>
      </c>
      <c r="I4127" s="1">
        <v>36805</v>
      </c>
      <c r="J4127" t="s">
        <v>21038</v>
      </c>
      <c r="K4127" t="s">
        <v>16254</v>
      </c>
      <c r="L4127">
        <v>22027</v>
      </c>
      <c r="M4127" t="s">
        <v>330</v>
      </c>
      <c r="N4127" s="1">
        <v>44935</v>
      </c>
      <c r="O4127" s="1">
        <v>44936</v>
      </c>
      <c r="P4127">
        <v>82</v>
      </c>
      <c r="Q4127">
        <v>4</v>
      </c>
      <c r="R4127" t="s">
        <v>53</v>
      </c>
      <c r="S4127">
        <v>1</v>
      </c>
      <c r="T4127">
        <v>2</v>
      </c>
      <c r="U4127">
        <v>1</v>
      </c>
      <c r="V4127">
        <v>124</v>
      </c>
      <c r="W4127" t="s">
        <v>54</v>
      </c>
      <c r="X4127" t="s">
        <v>21039</v>
      </c>
      <c r="Y4127" t="s">
        <v>6</v>
      </c>
      <c r="Z4127" s="1">
        <v>44913</v>
      </c>
      <c r="AA4127" s="2">
        <v>0.49090277777777774</v>
      </c>
      <c r="AB4127" s="2">
        <v>0.24104166666666668</v>
      </c>
      <c r="AC4127" t="s">
        <v>44</v>
      </c>
      <c r="AD4127" t="s">
        <v>44</v>
      </c>
      <c r="AE4127" t="s">
        <v>45</v>
      </c>
      <c r="AF4127">
        <v>124</v>
      </c>
    </row>
    <row r="4128" spans="1:32">
      <c r="A4128">
        <v>6682</v>
      </c>
      <c r="B4128">
        <v>5782</v>
      </c>
      <c r="C4128" t="s">
        <v>221</v>
      </c>
      <c r="D4128" t="s">
        <v>126</v>
      </c>
      <c r="E4128" t="s">
        <v>48</v>
      </c>
      <c r="F4128" t="s">
        <v>21040</v>
      </c>
      <c r="G4128">
        <v>2066786407</v>
      </c>
      <c r="H4128" t="s">
        <v>725</v>
      </c>
      <c r="I4128" s="1">
        <v>31961</v>
      </c>
      <c r="J4128" t="s">
        <v>21041</v>
      </c>
      <c r="K4128" t="s">
        <v>21042</v>
      </c>
      <c r="L4128">
        <v>58926</v>
      </c>
      <c r="M4128" t="s">
        <v>725</v>
      </c>
      <c r="N4128" s="1">
        <v>44839</v>
      </c>
      <c r="O4128" s="1">
        <v>44842</v>
      </c>
      <c r="P4128">
        <v>77</v>
      </c>
      <c r="Q4128">
        <v>4</v>
      </c>
      <c r="R4128" t="s">
        <v>63</v>
      </c>
      <c r="S4128">
        <v>1</v>
      </c>
      <c r="T4128">
        <v>0</v>
      </c>
      <c r="U4128">
        <v>3</v>
      </c>
      <c r="V4128">
        <v>201</v>
      </c>
      <c r="W4128" t="s">
        <v>41</v>
      </c>
      <c r="X4128" t="s">
        <v>21043</v>
      </c>
      <c r="Y4128" t="s">
        <v>6</v>
      </c>
      <c r="Z4128" s="1">
        <v>44806</v>
      </c>
      <c r="AA4128" s="2">
        <v>0.8138657407407407</v>
      </c>
      <c r="AB4128" s="2">
        <v>0.94534722222222223</v>
      </c>
      <c r="AC4128" t="s">
        <v>45</v>
      </c>
      <c r="AD4128" t="s">
        <v>45</v>
      </c>
      <c r="AE4128" t="s">
        <v>44</v>
      </c>
      <c r="AF4128">
        <v>67</v>
      </c>
    </row>
    <row r="4129" spans="1:32">
      <c r="A4129">
        <v>6683</v>
      </c>
      <c r="B4129">
        <v>5783</v>
      </c>
      <c r="C4129" t="s">
        <v>3189</v>
      </c>
      <c r="D4129" t="s">
        <v>1222</v>
      </c>
      <c r="E4129" t="s">
        <v>34</v>
      </c>
      <c r="F4129" t="s">
        <v>21044</v>
      </c>
      <c r="G4129" t="s">
        <v>21045</v>
      </c>
      <c r="H4129" t="s">
        <v>330</v>
      </c>
      <c r="I4129" s="1">
        <v>31672</v>
      </c>
      <c r="J4129" t="s">
        <v>21046</v>
      </c>
      <c r="K4129" t="s">
        <v>21047</v>
      </c>
      <c r="L4129">
        <v>30551</v>
      </c>
      <c r="M4129" t="s">
        <v>330</v>
      </c>
      <c r="N4129" s="1">
        <v>44942</v>
      </c>
      <c r="O4129" s="1">
        <v>44945</v>
      </c>
      <c r="P4129">
        <v>56</v>
      </c>
      <c r="Q4129">
        <v>3</v>
      </c>
      <c r="R4129" t="s">
        <v>63</v>
      </c>
      <c r="S4129">
        <v>2</v>
      </c>
      <c r="T4129">
        <v>1</v>
      </c>
      <c r="U4129">
        <v>3</v>
      </c>
      <c r="V4129">
        <v>186</v>
      </c>
      <c r="W4129" t="s">
        <v>54</v>
      </c>
      <c r="X4129" t="s">
        <v>21048</v>
      </c>
      <c r="Y4129" t="s">
        <v>6</v>
      </c>
      <c r="Z4129" s="1">
        <v>44925</v>
      </c>
      <c r="AA4129" s="2">
        <v>0.80377314814814815</v>
      </c>
      <c r="AB4129" s="2">
        <v>8.7951388888888885E-2</v>
      </c>
      <c r="AC4129" t="s">
        <v>44</v>
      </c>
      <c r="AD4129" t="s">
        <v>45</v>
      </c>
      <c r="AE4129" t="s">
        <v>44</v>
      </c>
      <c r="AF4129">
        <v>62</v>
      </c>
    </row>
    <row r="4130" spans="1:32">
      <c r="A4130">
        <v>6685</v>
      </c>
      <c r="B4130">
        <v>5785</v>
      </c>
      <c r="C4130" t="s">
        <v>1316</v>
      </c>
      <c r="D4130" t="s">
        <v>11420</v>
      </c>
      <c r="E4130" t="s">
        <v>48</v>
      </c>
      <c r="F4130" t="s">
        <v>21049</v>
      </c>
      <c r="G4130" t="s">
        <v>21050</v>
      </c>
      <c r="H4130" t="s">
        <v>109</v>
      </c>
      <c r="I4130" s="1">
        <v>35319</v>
      </c>
      <c r="J4130" t="s">
        <v>21051</v>
      </c>
      <c r="K4130" t="s">
        <v>21052</v>
      </c>
      <c r="L4130">
        <v>99153</v>
      </c>
      <c r="M4130" t="s">
        <v>109</v>
      </c>
      <c r="N4130" s="1">
        <v>44655</v>
      </c>
      <c r="O4130" s="1">
        <v>44657</v>
      </c>
      <c r="P4130">
        <v>53</v>
      </c>
      <c r="Q4130">
        <v>3</v>
      </c>
      <c r="R4130" t="s">
        <v>63</v>
      </c>
      <c r="S4130">
        <v>4</v>
      </c>
      <c r="T4130">
        <v>1</v>
      </c>
      <c r="U4130">
        <v>2</v>
      </c>
      <c r="V4130">
        <v>178</v>
      </c>
      <c r="W4130" t="s">
        <v>54</v>
      </c>
      <c r="X4130" t="s">
        <v>21053</v>
      </c>
      <c r="Y4130" t="s">
        <v>65</v>
      </c>
      <c r="Z4130" s="1">
        <v>44639</v>
      </c>
      <c r="AA4130" s="2">
        <v>0.94657407407407401</v>
      </c>
      <c r="AB4130" s="2">
        <v>0.84224537037037039</v>
      </c>
      <c r="AC4130" t="s">
        <v>44</v>
      </c>
      <c r="AD4130" t="s">
        <v>44</v>
      </c>
      <c r="AE4130" t="s">
        <v>45</v>
      </c>
      <c r="AF4130">
        <v>89</v>
      </c>
    </row>
    <row r="4131" spans="1:32">
      <c r="A4131">
        <v>6686</v>
      </c>
      <c r="B4131">
        <v>5786</v>
      </c>
      <c r="C4131" t="s">
        <v>276</v>
      </c>
      <c r="D4131" t="s">
        <v>2616</v>
      </c>
      <c r="E4131" t="s">
        <v>48</v>
      </c>
      <c r="F4131" t="s">
        <v>21054</v>
      </c>
      <c r="G4131" t="s">
        <v>21055</v>
      </c>
      <c r="H4131" t="s">
        <v>309</v>
      </c>
      <c r="I4131" s="1">
        <v>34058</v>
      </c>
      <c r="J4131" t="s">
        <v>21056</v>
      </c>
      <c r="K4131" t="s">
        <v>18842</v>
      </c>
      <c r="L4131">
        <v>63270</v>
      </c>
      <c r="M4131" t="s">
        <v>309</v>
      </c>
      <c r="N4131" s="1">
        <v>44888</v>
      </c>
      <c r="O4131" s="1">
        <v>44890</v>
      </c>
      <c r="P4131">
        <v>47</v>
      </c>
      <c r="Q4131">
        <v>2</v>
      </c>
      <c r="R4131" t="s">
        <v>63</v>
      </c>
      <c r="S4131">
        <v>1</v>
      </c>
      <c r="T4131">
        <v>2</v>
      </c>
      <c r="U4131">
        <v>2</v>
      </c>
      <c r="V4131">
        <v>136</v>
      </c>
      <c r="W4131" t="s">
        <v>54</v>
      </c>
      <c r="X4131" t="s">
        <v>21057</v>
      </c>
      <c r="Y4131" t="s">
        <v>81</v>
      </c>
      <c r="Z4131" s="1">
        <v>44864</v>
      </c>
      <c r="AA4131" s="2">
        <v>0.7637962962962962</v>
      </c>
      <c r="AB4131" s="2">
        <v>0.39483796296296297</v>
      </c>
      <c r="AC4131" t="s">
        <v>44</v>
      </c>
      <c r="AD4131" t="s">
        <v>44</v>
      </c>
      <c r="AE4131" t="s">
        <v>45</v>
      </c>
      <c r="AF4131">
        <v>68</v>
      </c>
    </row>
    <row r="4132" spans="1:32">
      <c r="A4132">
        <v>6691</v>
      </c>
      <c r="B4132">
        <v>5791</v>
      </c>
      <c r="C4132" t="s">
        <v>2522</v>
      </c>
      <c r="D4132" t="s">
        <v>6212</v>
      </c>
      <c r="E4132" t="s">
        <v>48</v>
      </c>
      <c r="F4132" t="s">
        <v>21058</v>
      </c>
      <c r="G4132" t="s">
        <v>21059</v>
      </c>
      <c r="H4132" t="s">
        <v>171</v>
      </c>
      <c r="I4132" s="1">
        <v>34450</v>
      </c>
      <c r="J4132" t="s">
        <v>21060</v>
      </c>
      <c r="K4132" t="s">
        <v>14305</v>
      </c>
      <c r="L4132">
        <v>51072</v>
      </c>
      <c r="M4132" t="s">
        <v>171</v>
      </c>
      <c r="N4132" s="1">
        <v>44764</v>
      </c>
      <c r="O4132" s="1">
        <v>44768</v>
      </c>
      <c r="P4132">
        <v>14</v>
      </c>
      <c r="Q4132">
        <v>1</v>
      </c>
      <c r="R4132" t="s">
        <v>63</v>
      </c>
      <c r="S4132">
        <v>2</v>
      </c>
      <c r="T4132">
        <v>1</v>
      </c>
      <c r="U4132">
        <v>4</v>
      </c>
      <c r="V4132">
        <v>324</v>
      </c>
      <c r="W4132" t="s">
        <v>54</v>
      </c>
      <c r="X4132" t="s">
        <v>21061</v>
      </c>
      <c r="Y4132" t="s">
        <v>6</v>
      </c>
      <c r="Z4132" s="1">
        <v>44734</v>
      </c>
      <c r="AA4132" s="2">
        <v>0.42930555555555555</v>
      </c>
      <c r="AB4132" s="2">
        <v>0.40349537037037037</v>
      </c>
      <c r="AC4132" t="s">
        <v>44</v>
      </c>
      <c r="AD4132" t="s">
        <v>44</v>
      </c>
      <c r="AE4132" t="s">
        <v>45</v>
      </c>
      <c r="AF4132">
        <v>81</v>
      </c>
    </row>
    <row r="4133" spans="1:32">
      <c r="A4133">
        <v>6693</v>
      </c>
      <c r="B4133">
        <v>5793</v>
      </c>
      <c r="C4133" t="s">
        <v>915</v>
      </c>
      <c r="D4133" t="s">
        <v>8072</v>
      </c>
      <c r="E4133" t="s">
        <v>48</v>
      </c>
      <c r="F4133" t="s">
        <v>21062</v>
      </c>
      <c r="G4133" t="s">
        <v>21063</v>
      </c>
      <c r="H4133" t="s">
        <v>129</v>
      </c>
      <c r="I4133" s="1">
        <v>27862</v>
      </c>
      <c r="J4133" t="s">
        <v>21064</v>
      </c>
      <c r="K4133" t="s">
        <v>21065</v>
      </c>
      <c r="L4133">
        <v>54654</v>
      </c>
      <c r="M4133" t="s">
        <v>129</v>
      </c>
      <c r="N4133" s="1">
        <v>44669</v>
      </c>
      <c r="O4133" s="1">
        <v>44670</v>
      </c>
      <c r="P4133">
        <v>78</v>
      </c>
      <c r="Q4133">
        <v>4</v>
      </c>
      <c r="R4133" t="s">
        <v>40</v>
      </c>
      <c r="S4133">
        <v>4</v>
      </c>
      <c r="T4133">
        <v>2</v>
      </c>
      <c r="U4133">
        <v>1</v>
      </c>
      <c r="V4133">
        <v>231</v>
      </c>
      <c r="W4133" t="s">
        <v>54</v>
      </c>
      <c r="X4133" t="s">
        <v>21066</v>
      </c>
      <c r="Y4133" t="s">
        <v>65</v>
      </c>
      <c r="Z4133" s="1">
        <v>44656</v>
      </c>
      <c r="AA4133" s="2">
        <v>0.27990740740740744</v>
      </c>
      <c r="AB4133" s="2">
        <v>5.8101851851851849E-2</v>
      </c>
      <c r="AC4133" t="s">
        <v>45</v>
      </c>
      <c r="AD4133" t="s">
        <v>44</v>
      </c>
      <c r="AE4133" t="s">
        <v>45</v>
      </c>
      <c r="AF4133">
        <v>231</v>
      </c>
    </row>
    <row r="4134" spans="1:32">
      <c r="A4134">
        <v>6694</v>
      </c>
      <c r="B4134">
        <v>5794</v>
      </c>
      <c r="C4134" t="s">
        <v>6816</v>
      </c>
      <c r="D4134" t="s">
        <v>126</v>
      </c>
      <c r="E4134" t="s">
        <v>48</v>
      </c>
      <c r="F4134" t="s">
        <v>21067</v>
      </c>
      <c r="G4134" t="s">
        <v>21068</v>
      </c>
      <c r="H4134" t="s">
        <v>225</v>
      </c>
      <c r="I4134" s="1">
        <v>17298</v>
      </c>
      <c r="J4134" t="s">
        <v>21069</v>
      </c>
      <c r="K4134" t="s">
        <v>21070</v>
      </c>
      <c r="L4134">
        <v>89411</v>
      </c>
      <c r="M4134" t="s">
        <v>225</v>
      </c>
      <c r="N4134" s="1">
        <v>44789</v>
      </c>
      <c r="O4134" s="1">
        <v>44793</v>
      </c>
      <c r="P4134">
        <v>8</v>
      </c>
      <c r="Q4134">
        <v>1</v>
      </c>
      <c r="R4134" t="s">
        <v>63</v>
      </c>
      <c r="S4134">
        <v>1</v>
      </c>
      <c r="T4134">
        <v>0</v>
      </c>
      <c r="U4134">
        <v>4</v>
      </c>
      <c r="V4134">
        <v>356</v>
      </c>
      <c r="W4134" t="s">
        <v>41</v>
      </c>
      <c r="X4134" t="s">
        <v>21071</v>
      </c>
      <c r="Y4134" t="s">
        <v>6</v>
      </c>
      <c r="Z4134" s="1">
        <v>44751</v>
      </c>
      <c r="AA4134" s="2">
        <v>0.64162037037037034</v>
      </c>
      <c r="AB4134" s="2">
        <v>0.30094907407407406</v>
      </c>
      <c r="AC4134" t="s">
        <v>44</v>
      </c>
      <c r="AD4134" t="s">
        <v>45</v>
      </c>
      <c r="AE4134" t="s">
        <v>44</v>
      </c>
      <c r="AF4134">
        <v>89</v>
      </c>
    </row>
    <row r="4135" spans="1:32">
      <c r="A4135">
        <v>6699</v>
      </c>
      <c r="B4135">
        <v>5799</v>
      </c>
      <c r="C4135" t="s">
        <v>21072</v>
      </c>
      <c r="D4135" t="s">
        <v>7440</v>
      </c>
      <c r="E4135" t="s">
        <v>48</v>
      </c>
      <c r="F4135" t="s">
        <v>21073</v>
      </c>
      <c r="G4135" t="s">
        <v>21074</v>
      </c>
      <c r="H4135" t="s">
        <v>272</v>
      </c>
      <c r="I4135" s="1">
        <v>32899</v>
      </c>
      <c r="J4135" t="s">
        <v>21075</v>
      </c>
      <c r="K4135" t="s">
        <v>3637</v>
      </c>
      <c r="L4135">
        <v>1900</v>
      </c>
      <c r="M4135" t="s">
        <v>272</v>
      </c>
      <c r="N4135" s="1">
        <v>44639</v>
      </c>
      <c r="O4135" s="1">
        <v>44641</v>
      </c>
      <c r="P4135">
        <v>2</v>
      </c>
      <c r="Q4135">
        <v>1</v>
      </c>
      <c r="R4135" t="s">
        <v>63</v>
      </c>
      <c r="S4135">
        <v>4</v>
      </c>
      <c r="T4135">
        <v>0</v>
      </c>
      <c r="U4135">
        <v>2</v>
      </c>
      <c r="V4135">
        <v>136</v>
      </c>
      <c r="W4135" t="s">
        <v>54</v>
      </c>
      <c r="X4135" t="s">
        <v>21076</v>
      </c>
      <c r="Y4135" t="s">
        <v>81</v>
      </c>
      <c r="Z4135" s="1">
        <v>44621</v>
      </c>
      <c r="AA4135" s="2">
        <v>0.58078703703703705</v>
      </c>
      <c r="AB4135" s="2">
        <v>0.37671296296296292</v>
      </c>
      <c r="AC4135" t="s">
        <v>45</v>
      </c>
      <c r="AD4135" t="s">
        <v>44</v>
      </c>
      <c r="AE4135" t="s">
        <v>45</v>
      </c>
      <c r="AF4135">
        <v>68</v>
      </c>
    </row>
    <row r="4136" spans="1:32">
      <c r="A4136">
        <v>6703</v>
      </c>
      <c r="B4136">
        <v>5803</v>
      </c>
      <c r="C4136" t="s">
        <v>908</v>
      </c>
      <c r="D4136" t="s">
        <v>5624</v>
      </c>
      <c r="E4136" t="s">
        <v>48</v>
      </c>
      <c r="F4136" t="s">
        <v>21077</v>
      </c>
      <c r="G4136" t="s">
        <v>21078</v>
      </c>
      <c r="H4136" t="s">
        <v>941</v>
      </c>
      <c r="I4136" s="1">
        <v>32579</v>
      </c>
      <c r="J4136" t="s">
        <v>21079</v>
      </c>
      <c r="K4136" t="s">
        <v>21080</v>
      </c>
      <c r="L4136">
        <v>7747</v>
      </c>
      <c r="M4136" t="s">
        <v>941</v>
      </c>
      <c r="N4136" s="1">
        <v>44845</v>
      </c>
      <c r="O4136" s="1">
        <v>44850</v>
      </c>
      <c r="P4136">
        <v>93</v>
      </c>
      <c r="Q4136">
        <v>4</v>
      </c>
      <c r="R4136" t="s">
        <v>40</v>
      </c>
      <c r="S4136">
        <v>1</v>
      </c>
      <c r="T4136">
        <v>0</v>
      </c>
      <c r="U4136">
        <v>5</v>
      </c>
      <c r="V4136">
        <v>1105</v>
      </c>
      <c r="W4136" t="s">
        <v>54</v>
      </c>
      <c r="X4136" t="s">
        <v>21081</v>
      </c>
      <c r="Y4136" t="s">
        <v>43</v>
      </c>
      <c r="Z4136" s="1">
        <v>44815</v>
      </c>
      <c r="AA4136" s="2">
        <v>0.57309027777777777</v>
      </c>
      <c r="AB4136" s="2">
        <v>0.80585648148148159</v>
      </c>
      <c r="AC4136" t="s">
        <v>45</v>
      </c>
      <c r="AD4136" t="s">
        <v>44</v>
      </c>
      <c r="AE4136" t="s">
        <v>44</v>
      </c>
      <c r="AF4136">
        <v>221</v>
      </c>
    </row>
    <row r="4137" spans="1:32">
      <c r="A4137">
        <v>6705</v>
      </c>
      <c r="B4137">
        <v>5805</v>
      </c>
      <c r="C4137" t="s">
        <v>313</v>
      </c>
      <c r="D4137" t="s">
        <v>8603</v>
      </c>
      <c r="E4137" t="s">
        <v>34</v>
      </c>
      <c r="F4137" t="s">
        <v>21082</v>
      </c>
      <c r="G4137" t="s">
        <v>21083</v>
      </c>
      <c r="H4137" t="s">
        <v>725</v>
      </c>
      <c r="I4137" s="1">
        <v>23887</v>
      </c>
      <c r="J4137" t="s">
        <v>21084</v>
      </c>
      <c r="K4137" t="s">
        <v>21085</v>
      </c>
      <c r="L4137">
        <v>70298</v>
      </c>
      <c r="M4137" t="s">
        <v>725</v>
      </c>
      <c r="N4137" s="1">
        <v>44695</v>
      </c>
      <c r="O4137" s="1">
        <v>44700</v>
      </c>
      <c r="P4137">
        <v>51</v>
      </c>
      <c r="Q4137">
        <v>3</v>
      </c>
      <c r="R4137" t="s">
        <v>40</v>
      </c>
      <c r="S4137">
        <v>3</v>
      </c>
      <c r="T4137">
        <v>1</v>
      </c>
      <c r="U4137">
        <v>5</v>
      </c>
      <c r="V4137">
        <v>1245</v>
      </c>
      <c r="W4137" t="s">
        <v>54</v>
      </c>
      <c r="X4137" t="s">
        <v>21086</v>
      </c>
      <c r="Y4137" t="s">
        <v>6</v>
      </c>
      <c r="Z4137" s="1">
        <v>44679</v>
      </c>
      <c r="AA4137" s="2">
        <v>0.33799768518518519</v>
      </c>
      <c r="AB4137" s="2">
        <v>0.55913194444444447</v>
      </c>
      <c r="AC4137" t="s">
        <v>44</v>
      </c>
      <c r="AD4137" t="s">
        <v>45</v>
      </c>
      <c r="AE4137" t="s">
        <v>45</v>
      </c>
      <c r="AF4137">
        <v>249</v>
      </c>
    </row>
    <row r="4138" spans="1:32">
      <c r="A4138">
        <v>6707</v>
      </c>
      <c r="B4138">
        <v>5807</v>
      </c>
      <c r="C4138" t="s">
        <v>213</v>
      </c>
      <c r="D4138" t="s">
        <v>12552</v>
      </c>
      <c r="E4138" t="s">
        <v>48</v>
      </c>
      <c r="F4138" t="s">
        <v>21087</v>
      </c>
      <c r="G4138" t="s">
        <v>21088</v>
      </c>
      <c r="H4138" t="s">
        <v>70</v>
      </c>
      <c r="I4138" s="1">
        <v>32022</v>
      </c>
      <c r="J4138" t="s">
        <v>21089</v>
      </c>
      <c r="K4138" t="s">
        <v>21090</v>
      </c>
      <c r="L4138">
        <v>64532</v>
      </c>
      <c r="M4138" t="s">
        <v>70</v>
      </c>
      <c r="N4138" s="1">
        <v>44903</v>
      </c>
      <c r="O4138" s="1">
        <v>44908</v>
      </c>
      <c r="P4138">
        <v>61</v>
      </c>
      <c r="Q4138">
        <v>3</v>
      </c>
      <c r="R4138" t="s">
        <v>53</v>
      </c>
      <c r="S4138">
        <v>2</v>
      </c>
      <c r="T4138">
        <v>1</v>
      </c>
      <c r="U4138">
        <v>5</v>
      </c>
      <c r="V4138">
        <v>740</v>
      </c>
      <c r="W4138" t="s">
        <v>41</v>
      </c>
      <c r="X4138" t="s">
        <v>21091</v>
      </c>
      <c r="Y4138" t="s">
        <v>81</v>
      </c>
      <c r="Z4138" s="1">
        <v>44895</v>
      </c>
      <c r="AA4138" s="2">
        <v>0.89171296296296287</v>
      </c>
      <c r="AB4138" s="2">
        <v>0.33562500000000001</v>
      </c>
      <c r="AC4138" t="s">
        <v>44</v>
      </c>
      <c r="AD4138" t="s">
        <v>44</v>
      </c>
      <c r="AE4138" t="s">
        <v>44</v>
      </c>
      <c r="AF4138">
        <v>148</v>
      </c>
    </row>
    <row r="4139" spans="1:32">
      <c r="A4139">
        <v>6708</v>
      </c>
      <c r="B4139">
        <v>5808</v>
      </c>
      <c r="C4139" t="s">
        <v>5984</v>
      </c>
      <c r="D4139" t="s">
        <v>977</v>
      </c>
      <c r="E4139" t="s">
        <v>34</v>
      </c>
      <c r="F4139" t="s">
        <v>21092</v>
      </c>
      <c r="G4139" t="s">
        <v>21093</v>
      </c>
      <c r="H4139" t="s">
        <v>115</v>
      </c>
      <c r="I4139" s="1">
        <v>20224</v>
      </c>
      <c r="J4139" t="s">
        <v>21094</v>
      </c>
      <c r="K4139" t="s">
        <v>21095</v>
      </c>
      <c r="L4139">
        <v>66519</v>
      </c>
      <c r="M4139" t="s">
        <v>115</v>
      </c>
      <c r="N4139" s="1">
        <v>44650</v>
      </c>
      <c r="O4139" s="1">
        <v>44652</v>
      </c>
      <c r="P4139">
        <v>60</v>
      </c>
      <c r="Q4139">
        <v>3</v>
      </c>
      <c r="R4139" t="s">
        <v>40</v>
      </c>
      <c r="S4139">
        <v>3</v>
      </c>
      <c r="T4139">
        <v>0</v>
      </c>
      <c r="U4139">
        <v>2</v>
      </c>
      <c r="V4139">
        <v>444</v>
      </c>
      <c r="W4139" t="s">
        <v>41</v>
      </c>
      <c r="X4139" t="s">
        <v>21096</v>
      </c>
      <c r="Y4139" t="s">
        <v>43</v>
      </c>
      <c r="Z4139" s="1">
        <v>44611</v>
      </c>
      <c r="AA4139" s="2">
        <v>0.15886574074074075</v>
      </c>
      <c r="AB4139" s="2">
        <v>0.30851851851851853</v>
      </c>
      <c r="AC4139" t="s">
        <v>45</v>
      </c>
      <c r="AD4139" t="s">
        <v>45</v>
      </c>
      <c r="AE4139" t="s">
        <v>45</v>
      </c>
      <c r="AF4139">
        <v>222</v>
      </c>
    </row>
    <row r="4140" spans="1:32">
      <c r="A4140">
        <v>6710</v>
      </c>
      <c r="B4140">
        <v>5810</v>
      </c>
      <c r="C4140" t="s">
        <v>1247</v>
      </c>
      <c r="D4140" t="s">
        <v>83</v>
      </c>
      <c r="E4140" t="s">
        <v>34</v>
      </c>
      <c r="F4140" t="s">
        <v>21097</v>
      </c>
      <c r="G4140" t="s">
        <v>21098</v>
      </c>
      <c r="H4140" t="s">
        <v>50</v>
      </c>
      <c r="I4140" s="1">
        <v>36029</v>
      </c>
      <c r="J4140" t="s">
        <v>21099</v>
      </c>
      <c r="K4140" t="s">
        <v>21100</v>
      </c>
      <c r="L4140">
        <v>27410</v>
      </c>
      <c r="M4140" t="s">
        <v>50</v>
      </c>
      <c r="N4140" s="1">
        <v>44718</v>
      </c>
      <c r="O4140" s="1">
        <v>44721</v>
      </c>
      <c r="P4140">
        <v>97</v>
      </c>
      <c r="Q4140">
        <v>4</v>
      </c>
      <c r="R4140" t="s">
        <v>53</v>
      </c>
      <c r="S4140">
        <v>3</v>
      </c>
      <c r="T4140">
        <v>1</v>
      </c>
      <c r="U4140">
        <v>3</v>
      </c>
      <c r="V4140">
        <v>417</v>
      </c>
      <c r="W4140" t="s">
        <v>54</v>
      </c>
      <c r="X4140" t="s">
        <v>21101</v>
      </c>
      <c r="Y4140" t="s">
        <v>81</v>
      </c>
      <c r="Z4140" s="1">
        <v>44693</v>
      </c>
      <c r="AA4140" s="2">
        <v>0.34625</v>
      </c>
      <c r="AB4140" s="2">
        <v>1.4641203703703703E-2</v>
      </c>
      <c r="AC4140" t="s">
        <v>45</v>
      </c>
      <c r="AD4140" t="s">
        <v>45</v>
      </c>
      <c r="AE4140" t="s">
        <v>45</v>
      </c>
      <c r="AF4140">
        <v>139</v>
      </c>
    </row>
    <row r="4141" spans="1:32">
      <c r="A4141">
        <v>6711</v>
      </c>
      <c r="B4141">
        <v>5811</v>
      </c>
      <c r="C4141" t="s">
        <v>229</v>
      </c>
      <c r="D4141" t="s">
        <v>3628</v>
      </c>
      <c r="E4141" t="s">
        <v>34</v>
      </c>
      <c r="F4141" t="s">
        <v>21102</v>
      </c>
      <c r="G4141" t="s">
        <v>21103</v>
      </c>
      <c r="H4141" t="s">
        <v>405</v>
      </c>
      <c r="I4141" s="1">
        <v>24478</v>
      </c>
      <c r="J4141" t="s">
        <v>21104</v>
      </c>
      <c r="K4141" t="s">
        <v>21105</v>
      </c>
      <c r="L4141">
        <v>80091</v>
      </c>
      <c r="M4141" t="s">
        <v>405</v>
      </c>
      <c r="N4141" s="1">
        <v>44864</v>
      </c>
      <c r="O4141" s="1">
        <v>44867</v>
      </c>
      <c r="P4141">
        <v>94</v>
      </c>
      <c r="Q4141">
        <v>4</v>
      </c>
      <c r="R4141" t="s">
        <v>53</v>
      </c>
      <c r="S4141">
        <v>4</v>
      </c>
      <c r="T4141">
        <v>2</v>
      </c>
      <c r="U4141">
        <v>3</v>
      </c>
      <c r="V4141">
        <v>411</v>
      </c>
      <c r="W4141" t="s">
        <v>54</v>
      </c>
      <c r="X4141" t="s">
        <v>21106</v>
      </c>
      <c r="Y4141" t="s">
        <v>81</v>
      </c>
      <c r="Z4141" s="1">
        <v>44842</v>
      </c>
      <c r="AA4141" s="2">
        <v>0.4833796296296296</v>
      </c>
      <c r="AB4141" s="2">
        <v>3.2800925925925928E-2</v>
      </c>
      <c r="AC4141" t="s">
        <v>44</v>
      </c>
      <c r="AD4141" t="s">
        <v>44</v>
      </c>
      <c r="AE4141" t="s">
        <v>44</v>
      </c>
      <c r="AF4141">
        <v>137</v>
      </c>
    </row>
    <row r="4142" spans="1:32">
      <c r="A4142">
        <v>6712</v>
      </c>
      <c r="B4142">
        <v>5812</v>
      </c>
      <c r="C4142" t="s">
        <v>602</v>
      </c>
      <c r="D4142" t="s">
        <v>21107</v>
      </c>
      <c r="E4142" t="s">
        <v>48</v>
      </c>
      <c r="F4142" t="s">
        <v>21108</v>
      </c>
      <c r="G4142" t="s">
        <v>21109</v>
      </c>
      <c r="H4142" t="s">
        <v>171</v>
      </c>
      <c r="I4142" s="1">
        <v>26178</v>
      </c>
      <c r="J4142" t="s">
        <v>21110</v>
      </c>
      <c r="K4142" t="s">
        <v>3637</v>
      </c>
      <c r="L4142">
        <v>17911</v>
      </c>
      <c r="M4142" t="s">
        <v>171</v>
      </c>
      <c r="N4142" s="1">
        <v>44627</v>
      </c>
      <c r="O4142" s="1">
        <v>44629</v>
      </c>
      <c r="P4142">
        <v>81</v>
      </c>
      <c r="Q4142">
        <v>4</v>
      </c>
      <c r="R4142" t="s">
        <v>40</v>
      </c>
      <c r="S4142">
        <v>2</v>
      </c>
      <c r="T4142">
        <v>1</v>
      </c>
      <c r="U4142">
        <v>2</v>
      </c>
      <c r="V4142">
        <v>474</v>
      </c>
      <c r="W4142" t="s">
        <v>54</v>
      </c>
      <c r="X4142" t="s">
        <v>21111</v>
      </c>
      <c r="Y4142" t="s">
        <v>43</v>
      </c>
      <c r="Z4142" s="1">
        <v>44617</v>
      </c>
      <c r="AA4142" s="2">
        <v>0.17528935185185188</v>
      </c>
      <c r="AB4142" s="2">
        <v>0.43962962962962965</v>
      </c>
      <c r="AC4142" t="s">
        <v>45</v>
      </c>
      <c r="AD4142" t="s">
        <v>44</v>
      </c>
      <c r="AE4142" t="s">
        <v>44</v>
      </c>
      <c r="AF4142">
        <v>237</v>
      </c>
    </row>
    <row r="4143" spans="1:32">
      <c r="A4143">
        <v>6713</v>
      </c>
      <c r="B4143">
        <v>5813</v>
      </c>
      <c r="C4143" t="s">
        <v>1802</v>
      </c>
      <c r="D4143" t="s">
        <v>10147</v>
      </c>
      <c r="E4143" t="s">
        <v>34</v>
      </c>
      <c r="F4143" t="s">
        <v>21112</v>
      </c>
      <c r="G4143" t="s">
        <v>21113</v>
      </c>
      <c r="H4143" t="s">
        <v>77</v>
      </c>
      <c r="I4143" s="1">
        <v>24640</v>
      </c>
      <c r="J4143" t="s">
        <v>21114</v>
      </c>
      <c r="K4143" t="s">
        <v>21115</v>
      </c>
      <c r="L4143">
        <v>92169</v>
      </c>
      <c r="M4143" t="s">
        <v>77</v>
      </c>
      <c r="N4143" s="1">
        <v>44633</v>
      </c>
      <c r="O4143" s="1">
        <v>44636</v>
      </c>
      <c r="P4143">
        <v>7</v>
      </c>
      <c r="Q4143">
        <v>1</v>
      </c>
      <c r="R4143" t="s">
        <v>53</v>
      </c>
      <c r="S4143">
        <v>1</v>
      </c>
      <c r="T4143">
        <v>0</v>
      </c>
      <c r="U4143">
        <v>3</v>
      </c>
      <c r="V4143">
        <v>375</v>
      </c>
      <c r="W4143" t="s">
        <v>54</v>
      </c>
      <c r="X4143" t="s">
        <v>21116</v>
      </c>
      <c r="Y4143" t="s">
        <v>43</v>
      </c>
      <c r="Z4143" s="1">
        <v>44615</v>
      </c>
      <c r="AA4143" s="2">
        <v>0.72780092592592593</v>
      </c>
      <c r="AB4143" s="2">
        <v>0.57756944444444447</v>
      </c>
      <c r="AC4143" t="s">
        <v>45</v>
      </c>
      <c r="AD4143" t="s">
        <v>44</v>
      </c>
      <c r="AE4143" t="s">
        <v>44</v>
      </c>
      <c r="AF4143">
        <v>125</v>
      </c>
    </row>
    <row r="4144" spans="1:32">
      <c r="A4144">
        <v>6719</v>
      </c>
      <c r="B4144">
        <v>5819</v>
      </c>
      <c r="C4144" t="s">
        <v>1986</v>
      </c>
      <c r="D4144" t="s">
        <v>609</v>
      </c>
      <c r="E4144" t="s">
        <v>34</v>
      </c>
      <c r="F4144" t="s">
        <v>21117</v>
      </c>
      <c r="G4144" t="s">
        <v>21118</v>
      </c>
      <c r="H4144" t="s">
        <v>77</v>
      </c>
      <c r="I4144" s="1">
        <v>25793</v>
      </c>
      <c r="J4144" t="s">
        <v>21119</v>
      </c>
      <c r="K4144" t="s">
        <v>21120</v>
      </c>
      <c r="L4144">
        <v>71739</v>
      </c>
      <c r="M4144" t="s">
        <v>77</v>
      </c>
      <c r="N4144" s="1">
        <v>44661</v>
      </c>
      <c r="O4144" s="1">
        <v>44664</v>
      </c>
      <c r="P4144">
        <v>20</v>
      </c>
      <c r="Q4144">
        <v>1</v>
      </c>
      <c r="R4144" t="s">
        <v>63</v>
      </c>
      <c r="S4144">
        <v>1</v>
      </c>
      <c r="T4144">
        <v>2</v>
      </c>
      <c r="U4144">
        <v>3</v>
      </c>
      <c r="V4144">
        <v>192</v>
      </c>
      <c r="W4144" t="s">
        <v>41</v>
      </c>
      <c r="X4144" t="s">
        <v>21121</v>
      </c>
      <c r="Y4144" t="s">
        <v>65</v>
      </c>
      <c r="Z4144" s="1">
        <v>44628</v>
      </c>
      <c r="AA4144" s="2">
        <v>0.88393518518518521</v>
      </c>
      <c r="AB4144" s="2">
        <v>0.24243055555555557</v>
      </c>
      <c r="AC4144" t="s">
        <v>44</v>
      </c>
      <c r="AD4144" t="s">
        <v>45</v>
      </c>
      <c r="AE4144" t="s">
        <v>44</v>
      </c>
      <c r="AF4144">
        <v>64</v>
      </c>
    </row>
    <row r="4145" spans="1:32">
      <c r="A4145">
        <v>6721</v>
      </c>
      <c r="B4145">
        <v>5821</v>
      </c>
      <c r="C4145" t="s">
        <v>3403</v>
      </c>
      <c r="D4145" t="s">
        <v>8276</v>
      </c>
      <c r="E4145" t="s">
        <v>48</v>
      </c>
      <c r="F4145" t="s">
        <v>21122</v>
      </c>
      <c r="G4145" t="s">
        <v>21123</v>
      </c>
      <c r="H4145" t="s">
        <v>70</v>
      </c>
      <c r="I4145" s="1">
        <v>22843</v>
      </c>
      <c r="J4145" t="s">
        <v>21124</v>
      </c>
      <c r="K4145" t="s">
        <v>5818</v>
      </c>
      <c r="L4145">
        <v>62126</v>
      </c>
      <c r="M4145" t="s">
        <v>70</v>
      </c>
      <c r="N4145" s="1">
        <v>44771</v>
      </c>
      <c r="O4145" s="1">
        <v>44772</v>
      </c>
      <c r="P4145">
        <v>11</v>
      </c>
      <c r="Q4145">
        <v>1</v>
      </c>
      <c r="R4145" t="s">
        <v>63</v>
      </c>
      <c r="S4145">
        <v>4</v>
      </c>
      <c r="T4145">
        <v>2</v>
      </c>
      <c r="U4145">
        <v>1</v>
      </c>
      <c r="V4145">
        <v>90</v>
      </c>
      <c r="W4145" t="s">
        <v>54</v>
      </c>
      <c r="X4145" t="s">
        <v>21125</v>
      </c>
      <c r="Y4145" t="s">
        <v>43</v>
      </c>
      <c r="Z4145" s="1">
        <v>44764</v>
      </c>
      <c r="AA4145" s="2">
        <v>0.63425925925925919</v>
      </c>
      <c r="AB4145" s="2">
        <v>0.81741898148148151</v>
      </c>
      <c r="AC4145" t="s">
        <v>45</v>
      </c>
      <c r="AD4145" t="s">
        <v>44</v>
      </c>
      <c r="AE4145" t="s">
        <v>45</v>
      </c>
      <c r="AF4145">
        <v>90</v>
      </c>
    </row>
    <row r="4146" spans="1:32">
      <c r="A4146">
        <v>6722</v>
      </c>
      <c r="B4146">
        <v>5822</v>
      </c>
      <c r="C4146" t="s">
        <v>3521</v>
      </c>
      <c r="D4146" t="s">
        <v>9265</v>
      </c>
      <c r="E4146" t="s">
        <v>34</v>
      </c>
      <c r="F4146" t="s">
        <v>21126</v>
      </c>
      <c r="G4146" t="s">
        <v>21127</v>
      </c>
      <c r="H4146" t="s">
        <v>86</v>
      </c>
      <c r="I4146" s="1">
        <v>34328</v>
      </c>
      <c r="J4146" t="s">
        <v>21128</v>
      </c>
      <c r="K4146" t="s">
        <v>21129</v>
      </c>
      <c r="L4146">
        <v>53240</v>
      </c>
      <c r="M4146" t="s">
        <v>86</v>
      </c>
      <c r="N4146" s="1">
        <v>44921</v>
      </c>
      <c r="O4146" s="1">
        <v>44922</v>
      </c>
      <c r="P4146">
        <v>43</v>
      </c>
      <c r="Q4146">
        <v>2</v>
      </c>
      <c r="R4146" t="s">
        <v>53</v>
      </c>
      <c r="S4146">
        <v>3</v>
      </c>
      <c r="T4146">
        <v>2</v>
      </c>
      <c r="U4146">
        <v>1</v>
      </c>
      <c r="V4146">
        <v>128</v>
      </c>
      <c r="W4146" t="s">
        <v>41</v>
      </c>
      <c r="X4146" t="s">
        <v>21130</v>
      </c>
      <c r="Y4146" t="s">
        <v>65</v>
      </c>
      <c r="Z4146" s="1">
        <v>44897</v>
      </c>
      <c r="AA4146" s="2">
        <v>0.72464120370370377</v>
      </c>
      <c r="AB4146" s="2">
        <v>0.27155092592592595</v>
      </c>
      <c r="AC4146" t="s">
        <v>45</v>
      </c>
      <c r="AD4146" t="s">
        <v>45</v>
      </c>
      <c r="AE4146" t="s">
        <v>44</v>
      </c>
      <c r="AF4146">
        <v>128</v>
      </c>
    </row>
    <row r="4147" spans="1:32">
      <c r="A4147">
        <v>6723</v>
      </c>
      <c r="B4147">
        <v>5823</v>
      </c>
      <c r="C4147" t="s">
        <v>2722</v>
      </c>
      <c r="D4147" t="s">
        <v>2268</v>
      </c>
      <c r="E4147" t="s">
        <v>48</v>
      </c>
      <c r="F4147" t="s">
        <v>21131</v>
      </c>
      <c r="G4147" t="s">
        <v>21132</v>
      </c>
      <c r="H4147" t="s">
        <v>171</v>
      </c>
      <c r="I4147" s="1">
        <v>29242</v>
      </c>
      <c r="J4147" t="s">
        <v>21133</v>
      </c>
      <c r="K4147" t="s">
        <v>21134</v>
      </c>
      <c r="L4147">
        <v>85350</v>
      </c>
      <c r="M4147" t="s">
        <v>171</v>
      </c>
      <c r="N4147" s="1">
        <v>44950</v>
      </c>
      <c r="O4147" s="1">
        <v>44953</v>
      </c>
      <c r="P4147">
        <v>56</v>
      </c>
      <c r="Q4147">
        <v>3</v>
      </c>
      <c r="R4147" t="s">
        <v>63</v>
      </c>
      <c r="S4147">
        <v>4</v>
      </c>
      <c r="T4147">
        <v>1</v>
      </c>
      <c r="U4147">
        <v>3</v>
      </c>
      <c r="V4147">
        <v>222</v>
      </c>
      <c r="W4147" t="s">
        <v>54</v>
      </c>
      <c r="X4147" t="s">
        <v>21135</v>
      </c>
      <c r="Y4147" t="s">
        <v>43</v>
      </c>
      <c r="Z4147" s="1">
        <v>44918</v>
      </c>
      <c r="AA4147" s="2">
        <v>4.8263888888888887E-3</v>
      </c>
      <c r="AB4147" s="2">
        <v>0.74040509259259257</v>
      </c>
      <c r="AC4147" t="s">
        <v>44</v>
      </c>
      <c r="AD4147" t="s">
        <v>44</v>
      </c>
      <c r="AE4147" t="s">
        <v>44</v>
      </c>
      <c r="AF4147">
        <v>74</v>
      </c>
    </row>
    <row r="4148" spans="1:32">
      <c r="A4148">
        <v>6724</v>
      </c>
      <c r="B4148">
        <v>5824</v>
      </c>
      <c r="C4148" t="s">
        <v>1022</v>
      </c>
      <c r="D4148" t="s">
        <v>2081</v>
      </c>
      <c r="E4148" t="s">
        <v>48</v>
      </c>
      <c r="F4148" t="s">
        <v>21136</v>
      </c>
      <c r="G4148" t="s">
        <v>21137</v>
      </c>
      <c r="H4148" t="s">
        <v>1251</v>
      </c>
      <c r="I4148" s="1">
        <v>24905</v>
      </c>
      <c r="J4148" t="s">
        <v>21138</v>
      </c>
      <c r="K4148" t="s">
        <v>21139</v>
      </c>
      <c r="L4148">
        <v>81814</v>
      </c>
      <c r="M4148" t="s">
        <v>1251</v>
      </c>
      <c r="N4148" s="1">
        <v>44684</v>
      </c>
      <c r="O4148" s="1">
        <v>44689</v>
      </c>
      <c r="P4148">
        <v>9</v>
      </c>
      <c r="Q4148">
        <v>1</v>
      </c>
      <c r="R4148" t="s">
        <v>40</v>
      </c>
      <c r="S4148">
        <v>4</v>
      </c>
      <c r="T4148">
        <v>1</v>
      </c>
      <c r="U4148">
        <v>5</v>
      </c>
      <c r="V4148">
        <v>1080</v>
      </c>
      <c r="W4148" t="s">
        <v>41</v>
      </c>
      <c r="X4148" t="s">
        <v>21140</v>
      </c>
      <c r="Y4148" t="s">
        <v>65</v>
      </c>
      <c r="Z4148" s="1">
        <v>44661</v>
      </c>
      <c r="AA4148" s="2">
        <v>3.8321759259259257E-2</v>
      </c>
      <c r="AB4148" s="2">
        <v>0.30037037037037034</v>
      </c>
      <c r="AC4148" t="s">
        <v>45</v>
      </c>
      <c r="AD4148" t="s">
        <v>44</v>
      </c>
      <c r="AE4148" t="s">
        <v>45</v>
      </c>
      <c r="AF4148">
        <v>216</v>
      </c>
    </row>
    <row r="4149" spans="1:32">
      <c r="A4149">
        <v>6729</v>
      </c>
      <c r="B4149">
        <v>5829</v>
      </c>
      <c r="C4149" t="s">
        <v>7375</v>
      </c>
      <c r="D4149" t="s">
        <v>527</v>
      </c>
      <c r="E4149" t="s">
        <v>48</v>
      </c>
      <c r="F4149" t="s">
        <v>21141</v>
      </c>
      <c r="G4149" t="s">
        <v>21142</v>
      </c>
      <c r="H4149" t="s">
        <v>179</v>
      </c>
      <c r="I4149" s="1">
        <v>36800</v>
      </c>
      <c r="J4149" t="s">
        <v>21143</v>
      </c>
      <c r="K4149" t="s">
        <v>21144</v>
      </c>
      <c r="L4149">
        <v>59742</v>
      </c>
      <c r="M4149" t="s">
        <v>179</v>
      </c>
      <c r="N4149" s="1">
        <v>44810</v>
      </c>
      <c r="O4149" s="1">
        <v>44813</v>
      </c>
      <c r="P4149">
        <v>76</v>
      </c>
      <c r="Q4149">
        <v>4</v>
      </c>
      <c r="R4149" t="s">
        <v>53</v>
      </c>
      <c r="S4149">
        <v>4</v>
      </c>
      <c r="T4149">
        <v>2</v>
      </c>
      <c r="U4149">
        <v>3</v>
      </c>
      <c r="V4149">
        <v>414</v>
      </c>
      <c r="W4149" t="s">
        <v>54</v>
      </c>
      <c r="X4149" t="s">
        <v>21145</v>
      </c>
      <c r="Y4149" t="s">
        <v>6</v>
      </c>
      <c r="Z4149" s="1">
        <v>44789</v>
      </c>
      <c r="AA4149" s="2">
        <v>0.81341435185185185</v>
      </c>
      <c r="AB4149" s="2">
        <v>0.30276620370370372</v>
      </c>
      <c r="AC4149" t="s">
        <v>44</v>
      </c>
      <c r="AD4149" t="s">
        <v>45</v>
      </c>
      <c r="AE4149" t="s">
        <v>44</v>
      </c>
      <c r="AF4149">
        <v>138</v>
      </c>
    </row>
    <row r="4150" spans="1:32">
      <c r="A4150">
        <v>6731</v>
      </c>
      <c r="B4150">
        <v>5831</v>
      </c>
      <c r="C4150" t="s">
        <v>305</v>
      </c>
      <c r="D4150" t="s">
        <v>859</v>
      </c>
      <c r="E4150" t="s">
        <v>34</v>
      </c>
      <c r="F4150" t="s">
        <v>21146</v>
      </c>
      <c r="G4150" t="s">
        <v>21147</v>
      </c>
      <c r="H4150" t="s">
        <v>129</v>
      </c>
      <c r="I4150" s="1">
        <v>21254</v>
      </c>
      <c r="J4150" t="s">
        <v>21148</v>
      </c>
      <c r="K4150" t="s">
        <v>5166</v>
      </c>
      <c r="L4150">
        <v>57611</v>
      </c>
      <c r="M4150" t="s">
        <v>129</v>
      </c>
      <c r="N4150" s="1">
        <v>44807</v>
      </c>
      <c r="O4150" s="1">
        <v>44812</v>
      </c>
      <c r="P4150">
        <v>18</v>
      </c>
      <c r="Q4150">
        <v>1</v>
      </c>
      <c r="R4150" t="s">
        <v>40</v>
      </c>
      <c r="S4150">
        <v>1</v>
      </c>
      <c r="T4150">
        <v>2</v>
      </c>
      <c r="U4150">
        <v>5</v>
      </c>
      <c r="V4150">
        <v>1015</v>
      </c>
      <c r="W4150" t="s">
        <v>54</v>
      </c>
      <c r="X4150" t="s">
        <v>21149</v>
      </c>
      <c r="Y4150" t="s">
        <v>65</v>
      </c>
      <c r="Z4150" s="1">
        <v>44795</v>
      </c>
      <c r="AA4150" s="2">
        <v>0.51143518518518516</v>
      </c>
      <c r="AB4150" s="2">
        <v>0.36835648148148148</v>
      </c>
      <c r="AC4150" t="s">
        <v>44</v>
      </c>
      <c r="AD4150" t="s">
        <v>44</v>
      </c>
      <c r="AE4150" t="s">
        <v>44</v>
      </c>
      <c r="AF4150">
        <v>203</v>
      </c>
    </row>
    <row r="4151" spans="1:32">
      <c r="A4151">
        <v>6734</v>
      </c>
      <c r="B4151">
        <v>5834</v>
      </c>
      <c r="C4151" t="s">
        <v>571</v>
      </c>
      <c r="D4151" t="s">
        <v>4005</v>
      </c>
      <c r="E4151" t="s">
        <v>48</v>
      </c>
      <c r="F4151" t="s">
        <v>21150</v>
      </c>
      <c r="G4151" t="s">
        <v>21151</v>
      </c>
      <c r="H4151" t="s">
        <v>692</v>
      </c>
      <c r="I4151" s="1">
        <v>15988</v>
      </c>
      <c r="J4151" t="s">
        <v>21152</v>
      </c>
      <c r="K4151" t="s">
        <v>21153</v>
      </c>
      <c r="L4151">
        <v>24643</v>
      </c>
      <c r="M4151" t="s">
        <v>692</v>
      </c>
      <c r="N4151" s="1">
        <v>44608</v>
      </c>
      <c r="O4151" s="1">
        <v>44609</v>
      </c>
      <c r="P4151">
        <v>89</v>
      </c>
      <c r="Q4151">
        <v>4</v>
      </c>
      <c r="R4151" t="s">
        <v>63</v>
      </c>
      <c r="S4151">
        <v>4</v>
      </c>
      <c r="T4151">
        <v>2</v>
      </c>
      <c r="U4151">
        <v>1</v>
      </c>
      <c r="V4151">
        <v>86</v>
      </c>
      <c r="W4151" t="s">
        <v>41</v>
      </c>
      <c r="X4151" t="s">
        <v>21154</v>
      </c>
      <c r="Y4151" t="s">
        <v>6</v>
      </c>
      <c r="Z4151" s="1">
        <v>44572</v>
      </c>
      <c r="AA4151" s="2">
        <v>0.19760416666666666</v>
      </c>
      <c r="AB4151" s="2">
        <v>0.15842592592592594</v>
      </c>
      <c r="AC4151" t="s">
        <v>44</v>
      </c>
      <c r="AD4151" t="s">
        <v>44</v>
      </c>
      <c r="AE4151" t="s">
        <v>45</v>
      </c>
      <c r="AF4151">
        <v>86</v>
      </c>
    </row>
    <row r="4152" spans="1:32">
      <c r="A4152">
        <v>6737</v>
      </c>
      <c r="B4152">
        <v>5837</v>
      </c>
      <c r="C4152" t="s">
        <v>1316</v>
      </c>
      <c r="D4152" t="s">
        <v>11035</v>
      </c>
      <c r="E4152" t="s">
        <v>34</v>
      </c>
      <c r="F4152" t="s">
        <v>21155</v>
      </c>
      <c r="G4152" t="s">
        <v>21156</v>
      </c>
      <c r="H4152" t="s">
        <v>317</v>
      </c>
      <c r="I4152" s="1">
        <v>25887</v>
      </c>
      <c r="J4152" t="s">
        <v>21157</v>
      </c>
      <c r="K4152" t="s">
        <v>21158</v>
      </c>
      <c r="L4152">
        <v>1541</v>
      </c>
      <c r="M4152" t="s">
        <v>317</v>
      </c>
      <c r="N4152" s="1">
        <v>44906</v>
      </c>
      <c r="O4152" s="1">
        <v>44907</v>
      </c>
      <c r="P4152">
        <v>32</v>
      </c>
      <c r="Q4152">
        <v>2</v>
      </c>
      <c r="R4152" t="s">
        <v>63</v>
      </c>
      <c r="S4152">
        <v>1</v>
      </c>
      <c r="T4152">
        <v>0</v>
      </c>
      <c r="U4152">
        <v>1</v>
      </c>
      <c r="V4152">
        <v>64</v>
      </c>
      <c r="W4152" t="s">
        <v>54</v>
      </c>
      <c r="X4152" t="s">
        <v>21159</v>
      </c>
      <c r="Y4152" t="s">
        <v>6</v>
      </c>
      <c r="Z4152" s="1">
        <v>44893</v>
      </c>
      <c r="AA4152" s="2">
        <v>0.19769675925925925</v>
      </c>
      <c r="AB4152" s="2">
        <v>0.15162037037037038</v>
      </c>
      <c r="AC4152" t="s">
        <v>44</v>
      </c>
      <c r="AD4152" t="s">
        <v>44</v>
      </c>
      <c r="AE4152" t="s">
        <v>45</v>
      </c>
      <c r="AF4152">
        <v>64</v>
      </c>
    </row>
    <row r="4153" spans="1:32">
      <c r="A4153">
        <v>6740</v>
      </c>
      <c r="B4153">
        <v>5840</v>
      </c>
      <c r="C4153" t="s">
        <v>662</v>
      </c>
      <c r="D4153" t="s">
        <v>385</v>
      </c>
      <c r="E4153" t="s">
        <v>34</v>
      </c>
      <c r="F4153" t="s">
        <v>21160</v>
      </c>
      <c r="G4153">
        <v>3149758013</v>
      </c>
      <c r="H4153" t="s">
        <v>217</v>
      </c>
      <c r="I4153" s="1">
        <v>29855</v>
      </c>
      <c r="J4153" t="s">
        <v>21161</v>
      </c>
      <c r="K4153" t="s">
        <v>21162</v>
      </c>
      <c r="L4153">
        <v>59955</v>
      </c>
      <c r="M4153" t="s">
        <v>217</v>
      </c>
      <c r="N4153" s="1">
        <v>44842</v>
      </c>
      <c r="O4153" s="1">
        <v>44844</v>
      </c>
      <c r="P4153">
        <v>88</v>
      </c>
      <c r="Q4153">
        <v>4</v>
      </c>
      <c r="R4153" t="s">
        <v>53</v>
      </c>
      <c r="S4153">
        <v>3</v>
      </c>
      <c r="T4153">
        <v>0</v>
      </c>
      <c r="U4153">
        <v>2</v>
      </c>
      <c r="V4153">
        <v>262</v>
      </c>
      <c r="W4153" t="s">
        <v>54</v>
      </c>
      <c r="X4153" t="s">
        <v>21163</v>
      </c>
      <c r="Y4153" t="s">
        <v>65</v>
      </c>
      <c r="Z4153" s="1">
        <v>44833</v>
      </c>
      <c r="AA4153" s="2">
        <v>0.71013888888888888</v>
      </c>
      <c r="AB4153" s="2">
        <v>0.61305555555555558</v>
      </c>
      <c r="AC4153" t="s">
        <v>44</v>
      </c>
      <c r="AD4153" t="s">
        <v>44</v>
      </c>
      <c r="AE4153" t="s">
        <v>44</v>
      </c>
      <c r="AF4153">
        <v>131</v>
      </c>
    </row>
    <row r="4154" spans="1:32">
      <c r="A4154">
        <v>6741</v>
      </c>
      <c r="B4154">
        <v>5841</v>
      </c>
      <c r="C4154" t="s">
        <v>1201</v>
      </c>
      <c r="D4154" t="s">
        <v>214</v>
      </c>
      <c r="E4154" t="s">
        <v>34</v>
      </c>
      <c r="F4154" t="s">
        <v>21164</v>
      </c>
      <c r="G4154" t="s">
        <v>21165</v>
      </c>
      <c r="H4154" t="s">
        <v>129</v>
      </c>
      <c r="I4154" s="1">
        <v>26054</v>
      </c>
      <c r="J4154" t="s">
        <v>21166</v>
      </c>
      <c r="K4154" t="s">
        <v>21167</v>
      </c>
      <c r="L4154">
        <v>32768</v>
      </c>
      <c r="M4154" t="s">
        <v>129</v>
      </c>
      <c r="N4154" s="1">
        <v>44843</v>
      </c>
      <c r="O4154" s="1">
        <v>44847</v>
      </c>
      <c r="P4154">
        <v>30</v>
      </c>
      <c r="Q4154">
        <v>2</v>
      </c>
      <c r="R4154" t="s">
        <v>40</v>
      </c>
      <c r="S4154">
        <v>3</v>
      </c>
      <c r="T4154">
        <v>2</v>
      </c>
      <c r="U4154">
        <v>4</v>
      </c>
      <c r="V4154">
        <v>844</v>
      </c>
      <c r="W4154" t="s">
        <v>41</v>
      </c>
      <c r="X4154" t="s">
        <v>21168</v>
      </c>
      <c r="Y4154" t="s">
        <v>65</v>
      </c>
      <c r="Z4154" s="1">
        <v>44833</v>
      </c>
      <c r="AA4154" s="2">
        <v>0.78427083333333336</v>
      </c>
      <c r="AB4154" s="2">
        <v>0.38388888888888889</v>
      </c>
      <c r="AC4154" t="s">
        <v>45</v>
      </c>
      <c r="AD4154" t="s">
        <v>45</v>
      </c>
      <c r="AE4154" t="s">
        <v>45</v>
      </c>
      <c r="AF4154">
        <v>211</v>
      </c>
    </row>
    <row r="4155" spans="1:32">
      <c r="A4155">
        <v>6743</v>
      </c>
      <c r="B4155">
        <v>5843</v>
      </c>
      <c r="C4155" t="s">
        <v>3397</v>
      </c>
      <c r="D4155" t="s">
        <v>359</v>
      </c>
      <c r="E4155" t="s">
        <v>34</v>
      </c>
      <c r="F4155" t="s">
        <v>21169</v>
      </c>
      <c r="G4155" t="s">
        <v>21170</v>
      </c>
      <c r="H4155" t="s">
        <v>60</v>
      </c>
      <c r="I4155" s="1">
        <v>18257</v>
      </c>
      <c r="J4155" t="s">
        <v>21171</v>
      </c>
      <c r="K4155" t="s">
        <v>21172</v>
      </c>
      <c r="L4155">
        <v>39434</v>
      </c>
      <c r="M4155" t="s">
        <v>60</v>
      </c>
      <c r="N4155" s="1">
        <v>44632</v>
      </c>
      <c r="O4155" s="1">
        <v>44637</v>
      </c>
      <c r="P4155">
        <v>68</v>
      </c>
      <c r="Q4155">
        <v>3</v>
      </c>
      <c r="R4155" t="s">
        <v>63</v>
      </c>
      <c r="S4155">
        <v>2</v>
      </c>
      <c r="T4155">
        <v>0</v>
      </c>
      <c r="U4155">
        <v>5</v>
      </c>
      <c r="V4155">
        <v>345</v>
      </c>
      <c r="W4155" t="s">
        <v>54</v>
      </c>
      <c r="X4155" t="s">
        <v>21173</v>
      </c>
      <c r="Y4155" t="s">
        <v>65</v>
      </c>
      <c r="Z4155" s="1">
        <v>44604</v>
      </c>
      <c r="AA4155" s="2">
        <v>0.22726851851851851</v>
      </c>
      <c r="AB4155" s="2">
        <v>0.47752314814814811</v>
      </c>
      <c r="AC4155" t="s">
        <v>44</v>
      </c>
      <c r="AD4155" t="s">
        <v>44</v>
      </c>
      <c r="AE4155" t="s">
        <v>44</v>
      </c>
      <c r="AF4155">
        <v>69</v>
      </c>
    </row>
    <row r="4156" spans="1:32">
      <c r="A4156">
        <v>6744</v>
      </c>
      <c r="B4156">
        <v>5844</v>
      </c>
      <c r="C4156" t="s">
        <v>900</v>
      </c>
      <c r="D4156" t="s">
        <v>1404</v>
      </c>
      <c r="E4156" t="s">
        <v>48</v>
      </c>
      <c r="F4156" t="s">
        <v>21174</v>
      </c>
      <c r="G4156" t="s">
        <v>21175</v>
      </c>
      <c r="H4156" t="s">
        <v>156</v>
      </c>
      <c r="I4156" s="1">
        <v>19135</v>
      </c>
      <c r="J4156" t="s">
        <v>21176</v>
      </c>
      <c r="K4156" t="s">
        <v>21177</v>
      </c>
      <c r="L4156">
        <v>96525</v>
      </c>
      <c r="M4156" t="s">
        <v>156</v>
      </c>
      <c r="N4156" s="1">
        <v>44946</v>
      </c>
      <c r="O4156" s="1">
        <v>44950</v>
      </c>
      <c r="P4156">
        <v>91</v>
      </c>
      <c r="Q4156">
        <v>4</v>
      </c>
      <c r="R4156" t="s">
        <v>53</v>
      </c>
      <c r="S4156">
        <v>3</v>
      </c>
      <c r="T4156">
        <v>0</v>
      </c>
      <c r="U4156">
        <v>4</v>
      </c>
      <c r="V4156">
        <v>484</v>
      </c>
      <c r="W4156" t="s">
        <v>54</v>
      </c>
      <c r="X4156" t="s">
        <v>21178</v>
      </c>
      <c r="Y4156" t="s">
        <v>6</v>
      </c>
      <c r="Z4156" s="1">
        <v>44921</v>
      </c>
      <c r="AA4156" s="2">
        <v>0.33678240740740745</v>
      </c>
      <c r="AB4156" s="2">
        <v>0.54685185185185181</v>
      </c>
      <c r="AC4156" t="s">
        <v>45</v>
      </c>
      <c r="AD4156" t="s">
        <v>44</v>
      </c>
      <c r="AE4156" t="s">
        <v>45</v>
      </c>
      <c r="AF4156">
        <v>121</v>
      </c>
    </row>
    <row r="4157" spans="1:32">
      <c r="A4157">
        <v>6748</v>
      </c>
      <c r="B4157">
        <v>5848</v>
      </c>
      <c r="C4157" t="s">
        <v>21179</v>
      </c>
      <c r="D4157" t="s">
        <v>9025</v>
      </c>
      <c r="E4157" t="s">
        <v>34</v>
      </c>
      <c r="F4157" t="s">
        <v>21180</v>
      </c>
      <c r="G4157">
        <v>2023058403</v>
      </c>
      <c r="H4157" t="s">
        <v>941</v>
      </c>
      <c r="I4157" s="1">
        <v>28988</v>
      </c>
      <c r="J4157" t="s">
        <v>21181</v>
      </c>
      <c r="K4157" t="s">
        <v>21182</v>
      </c>
      <c r="L4157">
        <v>22168</v>
      </c>
      <c r="M4157" t="s">
        <v>941</v>
      </c>
      <c r="N4157" s="1">
        <v>44651</v>
      </c>
      <c r="O4157" s="1">
        <v>44652</v>
      </c>
      <c r="P4157">
        <v>62</v>
      </c>
      <c r="Q4157">
        <v>3</v>
      </c>
      <c r="R4157" t="s">
        <v>63</v>
      </c>
      <c r="S4157">
        <v>4</v>
      </c>
      <c r="T4157">
        <v>1</v>
      </c>
      <c r="U4157">
        <v>1</v>
      </c>
      <c r="V4157">
        <v>67</v>
      </c>
      <c r="W4157" t="s">
        <v>54</v>
      </c>
      <c r="X4157" t="s">
        <v>21183</v>
      </c>
      <c r="Y4157" t="s">
        <v>6</v>
      </c>
      <c r="Z4157" s="1">
        <v>44628</v>
      </c>
      <c r="AA4157" s="2">
        <v>0.46297453703703706</v>
      </c>
      <c r="AB4157" s="2">
        <v>0.28497685185185184</v>
      </c>
      <c r="AC4157" t="s">
        <v>44</v>
      </c>
      <c r="AD4157" t="s">
        <v>45</v>
      </c>
      <c r="AE4157" t="s">
        <v>45</v>
      </c>
      <c r="AF4157">
        <v>67</v>
      </c>
    </row>
    <row r="4158" spans="1:32">
      <c r="A4158">
        <v>6749</v>
      </c>
      <c r="B4158">
        <v>5849</v>
      </c>
      <c r="C4158" t="s">
        <v>963</v>
      </c>
      <c r="D4158" t="s">
        <v>4189</v>
      </c>
      <c r="E4158" t="s">
        <v>48</v>
      </c>
      <c r="F4158" t="s">
        <v>21184</v>
      </c>
      <c r="G4158" t="s">
        <v>21185</v>
      </c>
      <c r="H4158" t="s">
        <v>295</v>
      </c>
      <c r="I4158" s="1">
        <v>38674</v>
      </c>
      <c r="J4158" t="s">
        <v>21186</v>
      </c>
      <c r="K4158" t="s">
        <v>21187</v>
      </c>
      <c r="L4158">
        <v>95565</v>
      </c>
      <c r="M4158" t="s">
        <v>295</v>
      </c>
      <c r="N4158" s="1">
        <v>44660</v>
      </c>
      <c r="O4158" s="1">
        <v>44661</v>
      </c>
      <c r="P4158">
        <v>35</v>
      </c>
      <c r="Q4158">
        <v>2</v>
      </c>
      <c r="R4158" t="s">
        <v>63</v>
      </c>
      <c r="S4158">
        <v>2</v>
      </c>
      <c r="T4158">
        <v>1</v>
      </c>
      <c r="U4158">
        <v>1</v>
      </c>
      <c r="V4158">
        <v>60</v>
      </c>
      <c r="W4158" t="s">
        <v>54</v>
      </c>
      <c r="X4158" t="s">
        <v>21188</v>
      </c>
      <c r="Y4158" t="s">
        <v>65</v>
      </c>
      <c r="Z4158" s="1">
        <v>44650</v>
      </c>
      <c r="AA4158" s="2">
        <v>0.45873842592592595</v>
      </c>
      <c r="AB4158" s="2">
        <v>0.23732638888888888</v>
      </c>
      <c r="AC4158" t="s">
        <v>45</v>
      </c>
      <c r="AD4158" t="s">
        <v>44</v>
      </c>
      <c r="AE4158" t="s">
        <v>45</v>
      </c>
      <c r="AF4158">
        <v>60</v>
      </c>
    </row>
    <row r="4159" spans="1:32">
      <c r="A4159">
        <v>6750</v>
      </c>
      <c r="B4159">
        <v>5850</v>
      </c>
      <c r="C4159" t="s">
        <v>305</v>
      </c>
      <c r="D4159" t="s">
        <v>1493</v>
      </c>
      <c r="E4159" t="s">
        <v>34</v>
      </c>
      <c r="F4159" t="s">
        <v>21189</v>
      </c>
      <c r="G4159" t="s">
        <v>21190</v>
      </c>
      <c r="H4159" t="s">
        <v>37</v>
      </c>
      <c r="I4159" s="1">
        <v>37739</v>
      </c>
      <c r="J4159" t="s">
        <v>21191</v>
      </c>
      <c r="K4159" t="s">
        <v>11256</v>
      </c>
      <c r="L4159">
        <v>3552</v>
      </c>
      <c r="M4159" t="s">
        <v>37</v>
      </c>
      <c r="N4159" s="1">
        <v>44809</v>
      </c>
      <c r="O4159" s="1">
        <v>44810</v>
      </c>
      <c r="P4159">
        <v>31</v>
      </c>
      <c r="Q4159">
        <v>2</v>
      </c>
      <c r="R4159" t="s">
        <v>53</v>
      </c>
      <c r="S4159">
        <v>3</v>
      </c>
      <c r="T4159">
        <v>2</v>
      </c>
      <c r="U4159">
        <v>1</v>
      </c>
      <c r="V4159">
        <v>127</v>
      </c>
      <c r="W4159" t="s">
        <v>41</v>
      </c>
      <c r="X4159" t="s">
        <v>21192</v>
      </c>
      <c r="Y4159" t="s">
        <v>65</v>
      </c>
      <c r="Z4159" s="1">
        <v>44797</v>
      </c>
      <c r="AA4159" s="2">
        <v>6.1087962962962962E-2</v>
      </c>
      <c r="AB4159" s="2">
        <v>0.80740740740740735</v>
      </c>
      <c r="AC4159" t="s">
        <v>44</v>
      </c>
      <c r="AD4159" t="s">
        <v>45</v>
      </c>
      <c r="AE4159" t="s">
        <v>44</v>
      </c>
      <c r="AF4159">
        <v>127</v>
      </c>
    </row>
    <row r="4160" spans="1:32">
      <c r="A4160">
        <v>6751</v>
      </c>
      <c r="B4160">
        <v>5851</v>
      </c>
      <c r="C4160" t="s">
        <v>391</v>
      </c>
      <c r="D4160" t="s">
        <v>2850</v>
      </c>
      <c r="E4160" t="s">
        <v>48</v>
      </c>
      <c r="F4160" t="s">
        <v>21193</v>
      </c>
      <c r="G4160" t="s">
        <v>21194</v>
      </c>
      <c r="H4160" t="s">
        <v>37</v>
      </c>
      <c r="I4160" s="1">
        <v>24405</v>
      </c>
      <c r="J4160" t="s">
        <v>21195</v>
      </c>
      <c r="K4160" t="s">
        <v>21196</v>
      </c>
      <c r="L4160">
        <v>95860</v>
      </c>
      <c r="M4160" t="s">
        <v>37</v>
      </c>
      <c r="N4160" s="1">
        <v>44950</v>
      </c>
      <c r="O4160" s="1">
        <v>44954</v>
      </c>
      <c r="P4160">
        <v>93</v>
      </c>
      <c r="Q4160">
        <v>4</v>
      </c>
      <c r="R4160" t="s">
        <v>40</v>
      </c>
      <c r="S4160">
        <v>1</v>
      </c>
      <c r="T4160">
        <v>1</v>
      </c>
      <c r="U4160">
        <v>4</v>
      </c>
      <c r="V4160">
        <v>908</v>
      </c>
      <c r="W4160" t="s">
        <v>54</v>
      </c>
      <c r="X4160" t="s">
        <v>21197</v>
      </c>
      <c r="Y4160" t="s">
        <v>65</v>
      </c>
      <c r="Z4160" s="1">
        <v>44913</v>
      </c>
      <c r="AA4160" s="2">
        <v>0.3379861111111111</v>
      </c>
      <c r="AB4160" s="2">
        <v>0.80748842592592596</v>
      </c>
      <c r="AC4160" t="s">
        <v>44</v>
      </c>
      <c r="AD4160" t="s">
        <v>44</v>
      </c>
      <c r="AE4160" t="s">
        <v>44</v>
      </c>
      <c r="AF4160">
        <v>227</v>
      </c>
    </row>
    <row r="4161" spans="1:32">
      <c r="A4161">
        <v>6752</v>
      </c>
      <c r="B4161">
        <v>5852</v>
      </c>
      <c r="C4161" t="s">
        <v>98</v>
      </c>
      <c r="D4161" t="s">
        <v>359</v>
      </c>
      <c r="E4161" t="s">
        <v>48</v>
      </c>
      <c r="F4161" t="s">
        <v>21198</v>
      </c>
      <c r="G4161" t="s">
        <v>21199</v>
      </c>
      <c r="H4161" t="s">
        <v>201</v>
      </c>
      <c r="I4161" s="1">
        <v>30376</v>
      </c>
      <c r="J4161" t="s">
        <v>21200</v>
      </c>
      <c r="K4161" t="s">
        <v>21201</v>
      </c>
      <c r="L4161">
        <v>61830</v>
      </c>
      <c r="M4161" t="s">
        <v>201</v>
      </c>
      <c r="N4161" s="1">
        <v>44752</v>
      </c>
      <c r="O4161" s="1">
        <v>44755</v>
      </c>
      <c r="P4161">
        <v>52</v>
      </c>
      <c r="Q4161">
        <v>3</v>
      </c>
      <c r="R4161" t="s">
        <v>53</v>
      </c>
      <c r="S4161">
        <v>4</v>
      </c>
      <c r="T4161">
        <v>0</v>
      </c>
      <c r="U4161">
        <v>3</v>
      </c>
      <c r="V4161">
        <v>438</v>
      </c>
      <c r="W4161" t="s">
        <v>54</v>
      </c>
      <c r="X4161" t="s">
        <v>21202</v>
      </c>
      <c r="Y4161" t="s">
        <v>43</v>
      </c>
      <c r="Z4161" s="1">
        <v>44732</v>
      </c>
      <c r="AA4161" s="2">
        <v>0.19019675925925927</v>
      </c>
      <c r="AB4161" s="2">
        <v>0.62630787037037039</v>
      </c>
      <c r="AC4161" t="s">
        <v>45</v>
      </c>
      <c r="AD4161" t="s">
        <v>44</v>
      </c>
      <c r="AE4161" t="s">
        <v>44</v>
      </c>
      <c r="AF4161">
        <v>146</v>
      </c>
    </row>
    <row r="4162" spans="1:32">
      <c r="A4162">
        <v>6754</v>
      </c>
      <c r="B4162">
        <v>5854</v>
      </c>
      <c r="C4162" t="s">
        <v>17713</v>
      </c>
      <c r="D4162" t="s">
        <v>90</v>
      </c>
      <c r="E4162" t="s">
        <v>48</v>
      </c>
      <c r="F4162" t="s">
        <v>21203</v>
      </c>
      <c r="G4162" t="s">
        <v>21204</v>
      </c>
      <c r="H4162" t="s">
        <v>309</v>
      </c>
      <c r="I4162" s="1">
        <v>20005</v>
      </c>
      <c r="J4162" t="s">
        <v>21205</v>
      </c>
      <c r="K4162" t="s">
        <v>21206</v>
      </c>
      <c r="L4162">
        <v>28136</v>
      </c>
      <c r="M4162" t="s">
        <v>309</v>
      </c>
      <c r="N4162" s="1">
        <v>44799</v>
      </c>
      <c r="O4162" s="1">
        <v>44800</v>
      </c>
      <c r="P4162">
        <v>27</v>
      </c>
      <c r="Q4162">
        <v>2</v>
      </c>
      <c r="R4162" t="s">
        <v>40</v>
      </c>
      <c r="S4162">
        <v>4</v>
      </c>
      <c r="T4162">
        <v>1</v>
      </c>
      <c r="U4162">
        <v>1</v>
      </c>
      <c r="V4162">
        <v>205</v>
      </c>
      <c r="W4162" t="s">
        <v>54</v>
      </c>
      <c r="X4162" t="s">
        <v>21207</v>
      </c>
      <c r="Y4162" t="s">
        <v>65</v>
      </c>
      <c r="Z4162" s="1">
        <v>44783</v>
      </c>
      <c r="AA4162" s="2">
        <v>0.82326388888888891</v>
      </c>
      <c r="AB4162" s="2">
        <v>0.21229166666666666</v>
      </c>
      <c r="AC4162" t="s">
        <v>44</v>
      </c>
      <c r="AD4162" t="s">
        <v>44</v>
      </c>
      <c r="AE4162" t="s">
        <v>44</v>
      </c>
      <c r="AF4162">
        <v>205</v>
      </c>
    </row>
    <row r="4163" spans="1:32">
      <c r="A4163">
        <v>6756</v>
      </c>
      <c r="B4163">
        <v>5856</v>
      </c>
      <c r="C4163" t="s">
        <v>1771</v>
      </c>
      <c r="D4163" t="s">
        <v>21208</v>
      </c>
      <c r="E4163" t="s">
        <v>48</v>
      </c>
      <c r="F4163" t="s">
        <v>21209</v>
      </c>
      <c r="G4163" t="s">
        <v>21210</v>
      </c>
      <c r="H4163" t="s">
        <v>209</v>
      </c>
      <c r="I4163" s="1">
        <v>16993</v>
      </c>
      <c r="J4163" t="s">
        <v>21211</v>
      </c>
      <c r="K4163" t="s">
        <v>21212</v>
      </c>
      <c r="L4163">
        <v>18081</v>
      </c>
      <c r="M4163" t="s">
        <v>209</v>
      </c>
      <c r="N4163" s="1">
        <v>44713</v>
      </c>
      <c r="O4163" s="1">
        <v>44717</v>
      </c>
      <c r="P4163">
        <v>23</v>
      </c>
      <c r="Q4163">
        <v>1</v>
      </c>
      <c r="R4163" t="s">
        <v>63</v>
      </c>
      <c r="S4163">
        <v>1</v>
      </c>
      <c r="T4163">
        <v>1</v>
      </c>
      <c r="U4163">
        <v>4</v>
      </c>
      <c r="V4163">
        <v>356</v>
      </c>
      <c r="W4163" t="s">
        <v>41</v>
      </c>
      <c r="X4163" t="s">
        <v>21213</v>
      </c>
      <c r="Y4163" t="s">
        <v>65</v>
      </c>
      <c r="Z4163" s="1">
        <v>44693</v>
      </c>
      <c r="AA4163" s="2">
        <v>0.89034722222222218</v>
      </c>
      <c r="AB4163" s="2">
        <v>0.48319444444444443</v>
      </c>
      <c r="AC4163" t="s">
        <v>45</v>
      </c>
      <c r="AD4163" t="s">
        <v>44</v>
      </c>
      <c r="AE4163" t="s">
        <v>45</v>
      </c>
      <c r="AF4163">
        <v>89</v>
      </c>
    </row>
    <row r="4164" spans="1:32">
      <c r="A4164">
        <v>6757</v>
      </c>
      <c r="B4164">
        <v>5857</v>
      </c>
      <c r="C4164" t="s">
        <v>469</v>
      </c>
      <c r="D4164" t="s">
        <v>12654</v>
      </c>
      <c r="E4164" t="s">
        <v>34</v>
      </c>
      <c r="F4164" t="s">
        <v>21214</v>
      </c>
      <c r="G4164">
        <f>1-687-340-3059</f>
        <v>-4085</v>
      </c>
      <c r="H4164" t="s">
        <v>725</v>
      </c>
      <c r="I4164" s="1">
        <v>16647</v>
      </c>
      <c r="J4164" t="s">
        <v>21215</v>
      </c>
      <c r="K4164" t="s">
        <v>19800</v>
      </c>
      <c r="L4164">
        <v>67605</v>
      </c>
      <c r="M4164" t="s">
        <v>725</v>
      </c>
      <c r="N4164" s="1">
        <v>44880</v>
      </c>
      <c r="O4164" s="1">
        <v>44883</v>
      </c>
      <c r="P4164">
        <v>12</v>
      </c>
      <c r="Q4164">
        <v>1</v>
      </c>
      <c r="R4164" t="s">
        <v>40</v>
      </c>
      <c r="S4164">
        <v>2</v>
      </c>
      <c r="T4164">
        <v>1</v>
      </c>
      <c r="U4164">
        <v>3</v>
      </c>
      <c r="V4164">
        <v>750</v>
      </c>
      <c r="W4164" t="s">
        <v>54</v>
      </c>
      <c r="X4164" t="s">
        <v>21216</v>
      </c>
      <c r="Y4164" t="s">
        <v>43</v>
      </c>
      <c r="Z4164" s="1">
        <v>44842</v>
      </c>
      <c r="AA4164" s="2">
        <v>0.19740740740740739</v>
      </c>
      <c r="AB4164" s="2">
        <v>0.51435185185185184</v>
      </c>
      <c r="AC4164" t="s">
        <v>44</v>
      </c>
      <c r="AD4164" t="s">
        <v>45</v>
      </c>
      <c r="AE4164" t="s">
        <v>44</v>
      </c>
      <c r="AF4164">
        <v>250</v>
      </c>
    </row>
    <row r="4165" spans="1:32">
      <c r="A4165">
        <v>6759</v>
      </c>
      <c r="B4165">
        <v>5859</v>
      </c>
      <c r="C4165" t="s">
        <v>5380</v>
      </c>
      <c r="D4165" t="s">
        <v>4017</v>
      </c>
      <c r="E4165" t="s">
        <v>34</v>
      </c>
      <c r="F4165" t="s">
        <v>21217</v>
      </c>
      <c r="G4165" t="s">
        <v>21218</v>
      </c>
      <c r="H4165" t="s">
        <v>692</v>
      </c>
      <c r="I4165" s="1">
        <v>27639</v>
      </c>
      <c r="J4165" t="s">
        <v>21219</v>
      </c>
      <c r="K4165" t="s">
        <v>9247</v>
      </c>
      <c r="L4165">
        <v>66102</v>
      </c>
      <c r="M4165" t="s">
        <v>692</v>
      </c>
      <c r="N4165" s="1">
        <v>44758</v>
      </c>
      <c r="O4165" s="1">
        <v>44760</v>
      </c>
      <c r="P4165">
        <v>12</v>
      </c>
      <c r="Q4165">
        <v>1</v>
      </c>
      <c r="R4165" t="s">
        <v>40</v>
      </c>
      <c r="S4165">
        <v>2</v>
      </c>
      <c r="T4165">
        <v>1</v>
      </c>
      <c r="U4165">
        <v>2</v>
      </c>
      <c r="V4165">
        <v>446</v>
      </c>
      <c r="W4165" t="s">
        <v>41</v>
      </c>
      <c r="X4165" t="s">
        <v>21220</v>
      </c>
      <c r="Y4165" t="s">
        <v>81</v>
      </c>
      <c r="Z4165" s="1">
        <v>44747</v>
      </c>
      <c r="AA4165" s="2">
        <v>0.60280092592592593</v>
      </c>
      <c r="AB4165" s="2">
        <v>0.53851851851851851</v>
      </c>
      <c r="AC4165" t="s">
        <v>44</v>
      </c>
      <c r="AD4165" t="s">
        <v>44</v>
      </c>
      <c r="AE4165" t="s">
        <v>44</v>
      </c>
      <c r="AF4165">
        <v>223</v>
      </c>
    </row>
    <row r="4166" spans="1:32">
      <c r="A4166">
        <v>6760</v>
      </c>
      <c r="B4166">
        <v>5860</v>
      </c>
      <c r="C4166" t="s">
        <v>1759</v>
      </c>
      <c r="D4166" t="s">
        <v>853</v>
      </c>
      <c r="E4166" t="s">
        <v>34</v>
      </c>
      <c r="F4166" t="s">
        <v>21221</v>
      </c>
      <c r="G4166" t="s">
        <v>21222</v>
      </c>
      <c r="H4166" t="s">
        <v>171</v>
      </c>
      <c r="I4166" s="1">
        <v>17994</v>
      </c>
      <c r="J4166" t="s">
        <v>21223</v>
      </c>
      <c r="K4166" t="s">
        <v>21224</v>
      </c>
      <c r="L4166">
        <v>56562</v>
      </c>
      <c r="M4166" t="s">
        <v>171</v>
      </c>
      <c r="N4166" s="1">
        <v>44652</v>
      </c>
      <c r="O4166" s="1">
        <v>44654</v>
      </c>
      <c r="P4166">
        <v>46</v>
      </c>
      <c r="Q4166">
        <v>2</v>
      </c>
      <c r="R4166" t="s">
        <v>53</v>
      </c>
      <c r="S4166">
        <v>2</v>
      </c>
      <c r="T4166">
        <v>2</v>
      </c>
      <c r="U4166">
        <v>2</v>
      </c>
      <c r="V4166">
        <v>268</v>
      </c>
      <c r="W4166" t="s">
        <v>54</v>
      </c>
      <c r="X4166" t="s">
        <v>21225</v>
      </c>
      <c r="Y4166" t="s">
        <v>6</v>
      </c>
      <c r="Z4166" s="1">
        <v>44626</v>
      </c>
      <c r="AA4166" s="2">
        <v>4.2511574074074077E-2</v>
      </c>
      <c r="AB4166" s="2">
        <v>0.84795138888888888</v>
      </c>
      <c r="AC4166" t="s">
        <v>45</v>
      </c>
      <c r="AD4166" t="s">
        <v>44</v>
      </c>
      <c r="AE4166" t="s">
        <v>45</v>
      </c>
      <c r="AF4166">
        <v>134</v>
      </c>
    </row>
    <row r="4167" spans="1:32">
      <c r="A4167">
        <v>6762</v>
      </c>
      <c r="B4167">
        <v>5862</v>
      </c>
      <c r="C4167" t="s">
        <v>6729</v>
      </c>
      <c r="D4167" t="s">
        <v>10147</v>
      </c>
      <c r="E4167" t="s">
        <v>34</v>
      </c>
      <c r="F4167" t="s">
        <v>21226</v>
      </c>
      <c r="G4167" t="s">
        <v>21227</v>
      </c>
      <c r="H4167" t="s">
        <v>692</v>
      </c>
      <c r="I4167" s="1">
        <v>26329</v>
      </c>
      <c r="J4167" t="s">
        <v>21228</v>
      </c>
      <c r="K4167" t="s">
        <v>21229</v>
      </c>
      <c r="L4167">
        <v>26292</v>
      </c>
      <c r="M4167" t="s">
        <v>692</v>
      </c>
      <c r="N4167" s="1">
        <v>44767</v>
      </c>
      <c r="O4167" s="1">
        <v>44771</v>
      </c>
      <c r="P4167">
        <v>1</v>
      </c>
      <c r="Q4167">
        <v>1</v>
      </c>
      <c r="R4167" t="s">
        <v>53</v>
      </c>
      <c r="S4167">
        <v>3</v>
      </c>
      <c r="T4167">
        <v>1</v>
      </c>
      <c r="U4167">
        <v>4</v>
      </c>
      <c r="V4167">
        <v>500</v>
      </c>
      <c r="W4167" t="s">
        <v>54</v>
      </c>
      <c r="X4167" t="s">
        <v>21230</v>
      </c>
      <c r="Y4167" t="s">
        <v>65</v>
      </c>
      <c r="Z4167" s="1">
        <v>44740</v>
      </c>
      <c r="AA4167" s="2">
        <v>0.60038194444444448</v>
      </c>
      <c r="AB4167" s="2">
        <v>0.21163194444444444</v>
      </c>
      <c r="AC4167" t="s">
        <v>44</v>
      </c>
      <c r="AD4167" t="s">
        <v>45</v>
      </c>
      <c r="AE4167" t="s">
        <v>44</v>
      </c>
      <c r="AF4167">
        <v>125</v>
      </c>
    </row>
    <row r="4168" spans="1:32">
      <c r="A4168">
        <v>6765</v>
      </c>
      <c r="B4168">
        <v>5865</v>
      </c>
      <c r="C4168" t="s">
        <v>139</v>
      </c>
      <c r="D4168" t="s">
        <v>214</v>
      </c>
      <c r="E4168" t="s">
        <v>34</v>
      </c>
      <c r="F4168" t="s">
        <v>21231</v>
      </c>
      <c r="G4168" t="s">
        <v>21232</v>
      </c>
      <c r="H4168" t="s">
        <v>1251</v>
      </c>
      <c r="I4168" s="1">
        <v>32975</v>
      </c>
      <c r="J4168" t="s">
        <v>21233</v>
      </c>
      <c r="K4168" t="s">
        <v>5642</v>
      </c>
      <c r="L4168">
        <v>81224</v>
      </c>
      <c r="M4168" t="s">
        <v>1251</v>
      </c>
      <c r="N4168" s="1">
        <v>44873</v>
      </c>
      <c r="O4168" s="1">
        <v>44874</v>
      </c>
      <c r="P4168">
        <v>56</v>
      </c>
      <c r="Q4168">
        <v>3</v>
      </c>
      <c r="R4168" t="s">
        <v>63</v>
      </c>
      <c r="S4168">
        <v>4</v>
      </c>
      <c r="T4168">
        <v>0</v>
      </c>
      <c r="U4168">
        <v>1</v>
      </c>
      <c r="V4168">
        <v>65</v>
      </c>
      <c r="W4168" t="s">
        <v>54</v>
      </c>
      <c r="X4168" t="s">
        <v>21234</v>
      </c>
      <c r="Y4168" t="s">
        <v>6</v>
      </c>
      <c r="Z4168" s="1">
        <v>44855</v>
      </c>
      <c r="AA4168" s="2">
        <v>0.8666666666666667</v>
      </c>
      <c r="AB4168" s="2">
        <v>0.39232638888888888</v>
      </c>
      <c r="AC4168" t="s">
        <v>44</v>
      </c>
      <c r="AD4168" t="s">
        <v>45</v>
      </c>
      <c r="AE4168" t="s">
        <v>45</v>
      </c>
      <c r="AF4168">
        <v>65</v>
      </c>
    </row>
    <row r="4169" spans="1:32">
      <c r="A4169">
        <v>6766</v>
      </c>
      <c r="B4169">
        <v>5866</v>
      </c>
      <c r="C4169" t="s">
        <v>722</v>
      </c>
      <c r="D4169" t="s">
        <v>2117</v>
      </c>
      <c r="E4169" t="s">
        <v>34</v>
      </c>
      <c r="F4169" t="s">
        <v>21235</v>
      </c>
      <c r="G4169" t="s">
        <v>21236</v>
      </c>
      <c r="H4169" t="s">
        <v>171</v>
      </c>
      <c r="I4169" s="1">
        <v>23699</v>
      </c>
      <c r="J4169" t="s">
        <v>21237</v>
      </c>
      <c r="K4169" t="s">
        <v>21238</v>
      </c>
      <c r="L4169">
        <v>45317</v>
      </c>
      <c r="M4169" t="s">
        <v>171</v>
      </c>
      <c r="N4169" s="1">
        <v>44630</v>
      </c>
      <c r="O4169" s="1">
        <v>44632</v>
      </c>
      <c r="P4169">
        <v>8</v>
      </c>
      <c r="Q4169">
        <v>1</v>
      </c>
      <c r="R4169" t="s">
        <v>63</v>
      </c>
      <c r="S4169">
        <v>1</v>
      </c>
      <c r="T4169">
        <v>1</v>
      </c>
      <c r="U4169">
        <v>2</v>
      </c>
      <c r="V4169">
        <v>142</v>
      </c>
      <c r="W4169" t="s">
        <v>41</v>
      </c>
      <c r="X4169" t="s">
        <v>21239</v>
      </c>
      <c r="Y4169" t="s">
        <v>81</v>
      </c>
      <c r="Z4169" s="1">
        <v>44625</v>
      </c>
      <c r="AA4169" s="2">
        <v>0.5897916666666666</v>
      </c>
      <c r="AB4169" s="2">
        <v>0.91517361111111117</v>
      </c>
      <c r="AC4169" t="s">
        <v>44</v>
      </c>
      <c r="AD4169" t="s">
        <v>44</v>
      </c>
      <c r="AE4169" t="s">
        <v>45</v>
      </c>
      <c r="AF4169">
        <v>71</v>
      </c>
    </row>
    <row r="4170" spans="1:32">
      <c r="A4170">
        <v>6768</v>
      </c>
      <c r="B4170">
        <v>5868</v>
      </c>
      <c r="C4170" t="s">
        <v>1201</v>
      </c>
      <c r="D4170" t="s">
        <v>3994</v>
      </c>
      <c r="E4170" t="s">
        <v>34</v>
      </c>
      <c r="F4170" t="s">
        <v>21240</v>
      </c>
      <c r="G4170" t="s">
        <v>21241</v>
      </c>
      <c r="H4170" t="s">
        <v>201</v>
      </c>
      <c r="I4170" s="1">
        <v>33208</v>
      </c>
      <c r="J4170" t="s">
        <v>21242</v>
      </c>
      <c r="K4170" t="s">
        <v>21243</v>
      </c>
      <c r="L4170">
        <v>98118</v>
      </c>
      <c r="M4170" t="s">
        <v>201</v>
      </c>
      <c r="N4170" s="1">
        <v>44873</v>
      </c>
      <c r="O4170" s="1">
        <v>44877</v>
      </c>
      <c r="P4170">
        <v>1</v>
      </c>
      <c r="Q4170">
        <v>1</v>
      </c>
      <c r="R4170" t="s">
        <v>53</v>
      </c>
      <c r="S4170">
        <v>4</v>
      </c>
      <c r="T4170">
        <v>1</v>
      </c>
      <c r="U4170">
        <v>4</v>
      </c>
      <c r="V4170">
        <v>552</v>
      </c>
      <c r="W4170" t="s">
        <v>41</v>
      </c>
      <c r="X4170" t="s">
        <v>21244</v>
      </c>
      <c r="Y4170" t="s">
        <v>65</v>
      </c>
      <c r="Z4170" s="1">
        <v>44839</v>
      </c>
      <c r="AA4170" s="2">
        <v>0.48722222222222222</v>
      </c>
      <c r="AB4170" s="2">
        <v>0.77686342592592583</v>
      </c>
      <c r="AC4170" t="s">
        <v>45</v>
      </c>
      <c r="AD4170" t="s">
        <v>45</v>
      </c>
      <c r="AE4170" t="s">
        <v>44</v>
      </c>
      <c r="AF4170">
        <v>138</v>
      </c>
    </row>
    <row r="4171" spans="1:32">
      <c r="A4171">
        <v>6770</v>
      </c>
      <c r="B4171">
        <v>5870</v>
      </c>
      <c r="C4171" t="s">
        <v>2504</v>
      </c>
      <c r="D4171" t="s">
        <v>14585</v>
      </c>
      <c r="E4171" t="s">
        <v>34</v>
      </c>
      <c r="F4171" t="s">
        <v>21245</v>
      </c>
      <c r="G4171" t="s">
        <v>21246</v>
      </c>
      <c r="H4171" t="s">
        <v>171</v>
      </c>
      <c r="I4171" s="1">
        <v>32466</v>
      </c>
      <c r="J4171" t="s">
        <v>21247</v>
      </c>
      <c r="K4171" t="s">
        <v>21248</v>
      </c>
      <c r="L4171">
        <v>39356</v>
      </c>
      <c r="M4171" t="s">
        <v>171</v>
      </c>
      <c r="N4171" s="1">
        <v>44837</v>
      </c>
      <c r="O4171" s="1">
        <v>44840</v>
      </c>
      <c r="P4171">
        <v>8</v>
      </c>
      <c r="Q4171">
        <v>1</v>
      </c>
      <c r="R4171" t="s">
        <v>63</v>
      </c>
      <c r="S4171">
        <v>2</v>
      </c>
      <c r="T4171">
        <v>1</v>
      </c>
      <c r="U4171">
        <v>3</v>
      </c>
      <c r="V4171">
        <v>264</v>
      </c>
      <c r="W4171" t="s">
        <v>41</v>
      </c>
      <c r="X4171" t="s">
        <v>21249</v>
      </c>
      <c r="Y4171" t="s">
        <v>43</v>
      </c>
      <c r="Z4171" s="1">
        <v>44807</v>
      </c>
      <c r="AA4171" s="2">
        <v>0.30706018518518519</v>
      </c>
      <c r="AB4171" s="2">
        <v>0.58793981481481483</v>
      </c>
      <c r="AC4171" t="s">
        <v>44</v>
      </c>
      <c r="AD4171" t="s">
        <v>44</v>
      </c>
      <c r="AE4171" t="s">
        <v>44</v>
      </c>
      <c r="AF4171">
        <v>88</v>
      </c>
    </row>
    <row r="4172" spans="1:32">
      <c r="A4172">
        <v>6772</v>
      </c>
      <c r="B4172">
        <v>5872</v>
      </c>
      <c r="C4172" t="s">
        <v>32</v>
      </c>
      <c r="D4172" t="s">
        <v>901</v>
      </c>
      <c r="E4172" t="s">
        <v>48</v>
      </c>
      <c r="F4172" t="s">
        <v>21250</v>
      </c>
      <c r="G4172" t="s">
        <v>21251</v>
      </c>
      <c r="H4172" t="s">
        <v>457</v>
      </c>
      <c r="I4172" s="1">
        <v>34850</v>
      </c>
      <c r="J4172" t="s">
        <v>21252</v>
      </c>
      <c r="K4172" t="s">
        <v>21253</v>
      </c>
      <c r="L4172">
        <v>87991</v>
      </c>
      <c r="M4172" t="s">
        <v>457</v>
      </c>
      <c r="N4172" s="1">
        <v>44855</v>
      </c>
      <c r="O4172" s="1">
        <v>44859</v>
      </c>
      <c r="P4172">
        <v>65</v>
      </c>
      <c r="Q4172">
        <v>3</v>
      </c>
      <c r="R4172" t="s">
        <v>63</v>
      </c>
      <c r="S4172">
        <v>4</v>
      </c>
      <c r="T4172">
        <v>2</v>
      </c>
      <c r="U4172">
        <v>4</v>
      </c>
      <c r="V4172">
        <v>240</v>
      </c>
      <c r="W4172" t="s">
        <v>41</v>
      </c>
      <c r="X4172" t="s">
        <v>21254</v>
      </c>
      <c r="Y4172" t="s">
        <v>43</v>
      </c>
      <c r="Z4172" s="1">
        <v>44817</v>
      </c>
      <c r="AA4172" s="2">
        <v>0.75329861111111107</v>
      </c>
      <c r="AB4172" s="2">
        <v>0.42365740740740737</v>
      </c>
      <c r="AC4172" t="s">
        <v>44</v>
      </c>
      <c r="AD4172" t="s">
        <v>45</v>
      </c>
      <c r="AE4172" t="s">
        <v>44</v>
      </c>
      <c r="AF4172">
        <v>60</v>
      </c>
    </row>
    <row r="4173" spans="1:32">
      <c r="A4173">
        <v>6773</v>
      </c>
      <c r="B4173">
        <v>5873</v>
      </c>
      <c r="C4173" t="s">
        <v>5018</v>
      </c>
      <c r="D4173" t="s">
        <v>3961</v>
      </c>
      <c r="E4173" t="s">
        <v>34</v>
      </c>
      <c r="F4173" t="s">
        <v>21255</v>
      </c>
      <c r="G4173" t="s">
        <v>21256</v>
      </c>
      <c r="H4173" t="s">
        <v>309</v>
      </c>
      <c r="I4173" s="1">
        <v>30940</v>
      </c>
      <c r="J4173" t="s">
        <v>21257</v>
      </c>
      <c r="K4173" t="s">
        <v>21258</v>
      </c>
      <c r="L4173">
        <v>2220</v>
      </c>
      <c r="M4173" t="s">
        <v>309</v>
      </c>
      <c r="N4173" s="1">
        <v>44758</v>
      </c>
      <c r="O4173" s="1">
        <v>44761</v>
      </c>
      <c r="P4173">
        <v>49</v>
      </c>
      <c r="Q4173">
        <v>2</v>
      </c>
      <c r="R4173" t="s">
        <v>53</v>
      </c>
      <c r="S4173">
        <v>1</v>
      </c>
      <c r="T4173">
        <v>2</v>
      </c>
      <c r="U4173">
        <v>3</v>
      </c>
      <c r="V4173">
        <v>402</v>
      </c>
      <c r="W4173" t="s">
        <v>54</v>
      </c>
      <c r="X4173" t="s">
        <v>21259</v>
      </c>
      <c r="Y4173" t="s">
        <v>65</v>
      </c>
      <c r="Z4173" s="1">
        <v>44750</v>
      </c>
      <c r="AA4173" s="2">
        <v>0.4060185185185185</v>
      </c>
      <c r="AB4173" s="2">
        <v>6.5624999999999998E-3</v>
      </c>
      <c r="AC4173" t="s">
        <v>45</v>
      </c>
      <c r="AD4173" t="s">
        <v>45</v>
      </c>
      <c r="AE4173" t="s">
        <v>45</v>
      </c>
      <c r="AF4173">
        <v>134</v>
      </c>
    </row>
    <row r="4174" spans="1:32">
      <c r="A4174">
        <v>6774</v>
      </c>
      <c r="B4174">
        <v>5874</v>
      </c>
      <c r="C4174" t="s">
        <v>21260</v>
      </c>
      <c r="D4174" t="s">
        <v>21261</v>
      </c>
      <c r="E4174" t="s">
        <v>34</v>
      </c>
      <c r="F4174" t="s">
        <v>21262</v>
      </c>
      <c r="G4174" t="s">
        <v>21263</v>
      </c>
      <c r="H4174" t="s">
        <v>171</v>
      </c>
      <c r="I4174" s="1">
        <v>28569</v>
      </c>
      <c r="J4174" t="s">
        <v>21264</v>
      </c>
      <c r="K4174" t="s">
        <v>18379</v>
      </c>
      <c r="L4174">
        <v>29406</v>
      </c>
      <c r="M4174" t="s">
        <v>171</v>
      </c>
      <c r="N4174" s="1">
        <v>44748</v>
      </c>
      <c r="O4174" s="1">
        <v>44752</v>
      </c>
      <c r="P4174">
        <v>55</v>
      </c>
      <c r="Q4174">
        <v>3</v>
      </c>
      <c r="R4174" t="s">
        <v>53</v>
      </c>
      <c r="S4174">
        <v>3</v>
      </c>
      <c r="T4174">
        <v>1</v>
      </c>
      <c r="U4174">
        <v>4</v>
      </c>
      <c r="V4174">
        <v>504</v>
      </c>
      <c r="W4174" t="s">
        <v>41</v>
      </c>
      <c r="X4174" t="s">
        <v>21265</v>
      </c>
      <c r="Y4174" t="s">
        <v>6</v>
      </c>
      <c r="Z4174" s="1">
        <v>44741</v>
      </c>
      <c r="AA4174" s="2">
        <v>0.84949074074074071</v>
      </c>
      <c r="AB4174" s="2">
        <v>0.82854166666666673</v>
      </c>
      <c r="AC4174" t="s">
        <v>44</v>
      </c>
      <c r="AD4174" t="s">
        <v>45</v>
      </c>
      <c r="AE4174" t="s">
        <v>45</v>
      </c>
      <c r="AF4174">
        <v>126</v>
      </c>
    </row>
    <row r="4175" spans="1:32">
      <c r="A4175">
        <v>6775</v>
      </c>
      <c r="B4175">
        <v>5875</v>
      </c>
      <c r="C4175" t="s">
        <v>391</v>
      </c>
      <c r="D4175" t="s">
        <v>9458</v>
      </c>
      <c r="E4175" t="s">
        <v>34</v>
      </c>
      <c r="F4175" t="s">
        <v>19599</v>
      </c>
      <c r="G4175" t="s">
        <v>21266</v>
      </c>
      <c r="H4175" t="s">
        <v>101</v>
      </c>
      <c r="I4175" s="1">
        <v>32334</v>
      </c>
      <c r="J4175" t="s">
        <v>21267</v>
      </c>
      <c r="K4175" t="s">
        <v>21268</v>
      </c>
      <c r="L4175">
        <v>5390</v>
      </c>
      <c r="M4175" t="s">
        <v>101</v>
      </c>
      <c r="N4175" s="1">
        <v>44703</v>
      </c>
      <c r="O4175" s="1">
        <v>44708</v>
      </c>
      <c r="P4175">
        <v>45</v>
      </c>
      <c r="Q4175">
        <v>2</v>
      </c>
      <c r="R4175" t="s">
        <v>40</v>
      </c>
      <c r="S4175">
        <v>4</v>
      </c>
      <c r="T4175">
        <v>1</v>
      </c>
      <c r="U4175">
        <v>5</v>
      </c>
      <c r="V4175">
        <v>1140</v>
      </c>
      <c r="W4175" t="s">
        <v>54</v>
      </c>
      <c r="X4175" t="s">
        <v>21269</v>
      </c>
      <c r="Y4175" t="s">
        <v>6</v>
      </c>
      <c r="Z4175" s="1">
        <v>44691</v>
      </c>
      <c r="AA4175" s="2">
        <v>0.17328703703703704</v>
      </c>
      <c r="AB4175" s="2">
        <v>0.79967592592592596</v>
      </c>
      <c r="AC4175" t="s">
        <v>44</v>
      </c>
      <c r="AD4175" t="s">
        <v>45</v>
      </c>
      <c r="AE4175" t="s">
        <v>44</v>
      </c>
      <c r="AF4175">
        <v>228</v>
      </c>
    </row>
    <row r="4176" spans="1:32">
      <c r="A4176">
        <v>6776</v>
      </c>
      <c r="B4176">
        <v>5876</v>
      </c>
      <c r="C4176" t="s">
        <v>2316</v>
      </c>
      <c r="D4176" t="s">
        <v>977</v>
      </c>
      <c r="E4176" t="s">
        <v>34</v>
      </c>
      <c r="F4176" t="s">
        <v>21270</v>
      </c>
      <c r="G4176" t="s">
        <v>21271</v>
      </c>
      <c r="H4176" t="s">
        <v>122</v>
      </c>
      <c r="I4176" s="1">
        <v>22787</v>
      </c>
      <c r="J4176" t="s">
        <v>21272</v>
      </c>
      <c r="K4176" t="s">
        <v>21273</v>
      </c>
      <c r="L4176">
        <v>18242</v>
      </c>
      <c r="M4176" t="s">
        <v>122</v>
      </c>
      <c r="N4176" s="1">
        <v>44740</v>
      </c>
      <c r="O4176" s="1">
        <v>44745</v>
      </c>
      <c r="P4176">
        <v>30</v>
      </c>
      <c r="Q4176">
        <v>2</v>
      </c>
      <c r="R4176" t="s">
        <v>40</v>
      </c>
      <c r="S4176">
        <v>3</v>
      </c>
      <c r="T4176">
        <v>0</v>
      </c>
      <c r="U4176">
        <v>5</v>
      </c>
      <c r="V4176">
        <v>1205</v>
      </c>
      <c r="W4176" t="s">
        <v>41</v>
      </c>
      <c r="X4176" t="s">
        <v>21274</v>
      </c>
      <c r="Y4176" t="s">
        <v>81</v>
      </c>
      <c r="Z4176" s="1">
        <v>44730</v>
      </c>
      <c r="AA4176" s="2">
        <v>0.70045138888888892</v>
      </c>
      <c r="AB4176" s="2">
        <v>0.21554398148148149</v>
      </c>
      <c r="AC4176" t="s">
        <v>45</v>
      </c>
      <c r="AD4176" t="s">
        <v>45</v>
      </c>
      <c r="AE4176" t="s">
        <v>44</v>
      </c>
      <c r="AF4176">
        <v>241</v>
      </c>
    </row>
    <row r="4177" spans="1:32">
      <c r="A4177">
        <v>6778</v>
      </c>
      <c r="B4177">
        <v>5878</v>
      </c>
      <c r="C4177" t="s">
        <v>469</v>
      </c>
      <c r="D4177" t="s">
        <v>6675</v>
      </c>
      <c r="E4177" t="s">
        <v>34</v>
      </c>
      <c r="F4177" t="s">
        <v>21275</v>
      </c>
      <c r="G4177">
        <f>1-903-333-2927</f>
        <v>-4162</v>
      </c>
      <c r="H4177" t="s">
        <v>70</v>
      </c>
      <c r="I4177" s="1">
        <v>30291</v>
      </c>
      <c r="J4177" t="s">
        <v>21276</v>
      </c>
      <c r="K4177" t="s">
        <v>21277</v>
      </c>
      <c r="L4177">
        <v>59997</v>
      </c>
      <c r="M4177" t="s">
        <v>70</v>
      </c>
      <c r="N4177" s="1">
        <v>44708</v>
      </c>
      <c r="O4177" s="1">
        <v>44711</v>
      </c>
      <c r="P4177">
        <v>80</v>
      </c>
      <c r="Q4177">
        <v>4</v>
      </c>
      <c r="R4177" t="s">
        <v>63</v>
      </c>
      <c r="S4177">
        <v>3</v>
      </c>
      <c r="T4177">
        <v>0</v>
      </c>
      <c r="U4177">
        <v>3</v>
      </c>
      <c r="V4177">
        <v>240</v>
      </c>
      <c r="W4177" t="s">
        <v>54</v>
      </c>
      <c r="X4177" t="s">
        <v>21278</v>
      </c>
      <c r="Y4177" t="s">
        <v>6</v>
      </c>
      <c r="Z4177" s="1">
        <v>44677</v>
      </c>
      <c r="AA4177" s="2">
        <v>6.4456018518518524E-2</v>
      </c>
      <c r="AB4177" s="2">
        <v>0.91519675925925925</v>
      </c>
      <c r="AC4177" t="s">
        <v>45</v>
      </c>
      <c r="AD4177" t="s">
        <v>44</v>
      </c>
      <c r="AE4177" t="s">
        <v>44</v>
      </c>
      <c r="AF4177">
        <v>80</v>
      </c>
    </row>
    <row r="4178" spans="1:32">
      <c r="A4178">
        <v>6782</v>
      </c>
      <c r="B4178">
        <v>5882</v>
      </c>
      <c r="C4178" t="s">
        <v>1527</v>
      </c>
      <c r="D4178" t="s">
        <v>1833</v>
      </c>
      <c r="E4178" t="s">
        <v>48</v>
      </c>
      <c r="F4178" t="s">
        <v>21279</v>
      </c>
      <c r="G4178" t="s">
        <v>21280</v>
      </c>
      <c r="H4178" t="s">
        <v>122</v>
      </c>
      <c r="I4178" s="1">
        <v>20197</v>
      </c>
      <c r="J4178" t="s">
        <v>21281</v>
      </c>
      <c r="K4178" t="s">
        <v>10662</v>
      </c>
      <c r="L4178">
        <v>59628</v>
      </c>
      <c r="M4178" t="s">
        <v>122</v>
      </c>
      <c r="N4178" s="1">
        <v>44810</v>
      </c>
      <c r="O4178" s="1">
        <v>44812</v>
      </c>
      <c r="P4178">
        <v>69</v>
      </c>
      <c r="Q4178">
        <v>3</v>
      </c>
      <c r="R4178" t="s">
        <v>40</v>
      </c>
      <c r="S4178">
        <v>1</v>
      </c>
      <c r="T4178">
        <v>1</v>
      </c>
      <c r="U4178">
        <v>2</v>
      </c>
      <c r="V4178">
        <v>412</v>
      </c>
      <c r="W4178" t="s">
        <v>54</v>
      </c>
      <c r="X4178" t="s">
        <v>21282</v>
      </c>
      <c r="Y4178" t="s">
        <v>6</v>
      </c>
      <c r="Z4178" s="1">
        <v>44771</v>
      </c>
      <c r="AA4178" s="2">
        <v>0.74468749999999995</v>
      </c>
      <c r="AB4178" s="2">
        <v>0.95596064814814818</v>
      </c>
      <c r="AC4178" t="s">
        <v>44</v>
      </c>
      <c r="AD4178" t="s">
        <v>45</v>
      </c>
      <c r="AE4178" t="s">
        <v>44</v>
      </c>
      <c r="AF4178">
        <v>206</v>
      </c>
    </row>
    <row r="4179" spans="1:32">
      <c r="A4179">
        <v>6784</v>
      </c>
      <c r="B4179">
        <v>5884</v>
      </c>
      <c r="C4179" t="s">
        <v>715</v>
      </c>
      <c r="D4179" t="s">
        <v>57</v>
      </c>
      <c r="E4179" t="s">
        <v>34</v>
      </c>
      <c r="F4179" t="s">
        <v>21283</v>
      </c>
      <c r="G4179" t="s">
        <v>21284</v>
      </c>
      <c r="H4179" t="s">
        <v>122</v>
      </c>
      <c r="I4179" s="1">
        <v>29348</v>
      </c>
      <c r="J4179" t="s">
        <v>21285</v>
      </c>
      <c r="K4179" t="s">
        <v>1577</v>
      </c>
      <c r="L4179">
        <v>13767</v>
      </c>
      <c r="M4179" t="s">
        <v>122</v>
      </c>
      <c r="N4179" s="1">
        <v>44634</v>
      </c>
      <c r="O4179" s="1">
        <v>44635</v>
      </c>
      <c r="P4179">
        <v>63</v>
      </c>
      <c r="Q4179">
        <v>3</v>
      </c>
      <c r="R4179" t="s">
        <v>40</v>
      </c>
      <c r="S4179">
        <v>4</v>
      </c>
      <c r="T4179">
        <v>0</v>
      </c>
      <c r="U4179">
        <v>1</v>
      </c>
      <c r="V4179">
        <v>240</v>
      </c>
      <c r="W4179" t="s">
        <v>54</v>
      </c>
      <c r="X4179" t="s">
        <v>21286</v>
      </c>
      <c r="Y4179" t="s">
        <v>6</v>
      </c>
      <c r="Z4179" s="1">
        <v>44619</v>
      </c>
      <c r="AA4179" s="2">
        <v>0.92644675925925923</v>
      </c>
      <c r="AB4179" s="2">
        <v>0.44172453703703707</v>
      </c>
      <c r="AC4179" t="s">
        <v>45</v>
      </c>
      <c r="AD4179" t="s">
        <v>45</v>
      </c>
      <c r="AE4179" t="s">
        <v>44</v>
      </c>
      <c r="AF4179">
        <v>240</v>
      </c>
    </row>
    <row r="4180" spans="1:32">
      <c r="A4180">
        <v>6786</v>
      </c>
      <c r="B4180">
        <v>5886</v>
      </c>
      <c r="C4180" t="s">
        <v>1503</v>
      </c>
      <c r="D4180" t="s">
        <v>1459</v>
      </c>
      <c r="E4180" t="s">
        <v>48</v>
      </c>
      <c r="F4180" t="s">
        <v>21287</v>
      </c>
      <c r="G4180" t="s">
        <v>21288</v>
      </c>
      <c r="H4180" t="s">
        <v>179</v>
      </c>
      <c r="I4180" s="1">
        <v>29780</v>
      </c>
      <c r="J4180" t="s">
        <v>21289</v>
      </c>
      <c r="K4180" t="s">
        <v>21290</v>
      </c>
      <c r="L4180">
        <v>19386</v>
      </c>
      <c r="M4180" t="s">
        <v>179</v>
      </c>
      <c r="N4180" s="1">
        <v>44935</v>
      </c>
      <c r="O4180" s="1">
        <v>44940</v>
      </c>
      <c r="P4180">
        <v>43</v>
      </c>
      <c r="Q4180">
        <v>2</v>
      </c>
      <c r="R4180" t="s">
        <v>53</v>
      </c>
      <c r="S4180">
        <v>4</v>
      </c>
      <c r="T4180">
        <v>0</v>
      </c>
      <c r="U4180">
        <v>5</v>
      </c>
      <c r="V4180">
        <v>625</v>
      </c>
      <c r="W4180" t="s">
        <v>41</v>
      </c>
      <c r="X4180" t="s">
        <v>21291</v>
      </c>
      <c r="Y4180" t="s">
        <v>65</v>
      </c>
      <c r="Z4180" s="1">
        <v>44904</v>
      </c>
      <c r="AA4180" s="2">
        <v>1.7256944444444446E-2</v>
      </c>
      <c r="AB4180" s="2">
        <v>9.3750000000000007E-4</v>
      </c>
      <c r="AC4180" t="s">
        <v>44</v>
      </c>
      <c r="AD4180" t="s">
        <v>45</v>
      </c>
      <c r="AE4180" t="s">
        <v>45</v>
      </c>
      <c r="AF4180">
        <v>125</v>
      </c>
    </row>
    <row r="4181" spans="1:32">
      <c r="A4181">
        <v>6787</v>
      </c>
      <c r="B4181">
        <v>5887</v>
      </c>
      <c r="C4181" t="s">
        <v>3122</v>
      </c>
      <c r="D4181" t="s">
        <v>8935</v>
      </c>
      <c r="E4181" t="s">
        <v>48</v>
      </c>
      <c r="F4181" t="s">
        <v>21292</v>
      </c>
      <c r="G4181" t="s">
        <v>21293</v>
      </c>
      <c r="H4181" t="s">
        <v>418</v>
      </c>
      <c r="I4181" s="1">
        <v>29581</v>
      </c>
      <c r="J4181" t="s">
        <v>21294</v>
      </c>
      <c r="K4181" t="s">
        <v>21295</v>
      </c>
      <c r="L4181">
        <v>10125</v>
      </c>
      <c r="M4181" t="s">
        <v>418</v>
      </c>
      <c r="N4181" s="1">
        <v>44637</v>
      </c>
      <c r="O4181" s="1">
        <v>44638</v>
      </c>
      <c r="P4181">
        <v>52</v>
      </c>
      <c r="Q4181">
        <v>3</v>
      </c>
      <c r="R4181" t="s">
        <v>53</v>
      </c>
      <c r="S4181">
        <v>3</v>
      </c>
      <c r="T4181">
        <v>1</v>
      </c>
      <c r="U4181">
        <v>1</v>
      </c>
      <c r="V4181">
        <v>129</v>
      </c>
      <c r="W4181" t="s">
        <v>41</v>
      </c>
      <c r="X4181" t="s">
        <v>21296</v>
      </c>
      <c r="Y4181" t="s">
        <v>81</v>
      </c>
      <c r="Z4181" s="1">
        <v>44601</v>
      </c>
      <c r="AA4181" s="2">
        <v>0.44350694444444444</v>
      </c>
      <c r="AB4181" s="2">
        <v>0.53792824074074075</v>
      </c>
      <c r="AC4181" t="s">
        <v>44</v>
      </c>
      <c r="AD4181" t="s">
        <v>44</v>
      </c>
      <c r="AE4181" t="s">
        <v>44</v>
      </c>
      <c r="AF4181">
        <v>129</v>
      </c>
    </row>
    <row r="4182" spans="1:32">
      <c r="A4182">
        <v>6790</v>
      </c>
      <c r="B4182">
        <v>5890</v>
      </c>
      <c r="C4182" t="s">
        <v>963</v>
      </c>
      <c r="D4182" t="s">
        <v>1298</v>
      </c>
      <c r="E4182" t="s">
        <v>34</v>
      </c>
      <c r="F4182" t="s">
        <v>21297</v>
      </c>
      <c r="G4182">
        <v>3385803794</v>
      </c>
      <c r="H4182" t="s">
        <v>37</v>
      </c>
      <c r="I4182" s="1">
        <v>26644</v>
      </c>
      <c r="J4182" t="s">
        <v>21298</v>
      </c>
      <c r="K4182" t="s">
        <v>5220</v>
      </c>
      <c r="L4182">
        <v>83155</v>
      </c>
      <c r="M4182" t="s">
        <v>37</v>
      </c>
      <c r="N4182" s="1">
        <v>44865</v>
      </c>
      <c r="O4182" s="1">
        <v>44866</v>
      </c>
      <c r="P4182">
        <v>67</v>
      </c>
      <c r="Q4182">
        <v>3</v>
      </c>
      <c r="R4182" t="s">
        <v>53</v>
      </c>
      <c r="S4182">
        <v>3</v>
      </c>
      <c r="T4182">
        <v>1</v>
      </c>
      <c r="U4182">
        <v>1</v>
      </c>
      <c r="V4182">
        <v>130</v>
      </c>
      <c r="W4182" t="s">
        <v>41</v>
      </c>
      <c r="X4182" t="s">
        <v>21299</v>
      </c>
      <c r="Y4182" t="s">
        <v>6</v>
      </c>
      <c r="Z4182" s="1">
        <v>44851</v>
      </c>
      <c r="AA4182" s="2">
        <v>0.75024305555555548</v>
      </c>
      <c r="AB4182" s="2">
        <v>0.73042824074074064</v>
      </c>
      <c r="AC4182" t="s">
        <v>44</v>
      </c>
      <c r="AD4182" t="s">
        <v>45</v>
      </c>
      <c r="AE4182" t="s">
        <v>44</v>
      </c>
      <c r="AF4182">
        <v>130</v>
      </c>
    </row>
    <row r="4183" spans="1:32">
      <c r="A4183">
        <v>6791</v>
      </c>
      <c r="B4183">
        <v>5891</v>
      </c>
      <c r="C4183" t="s">
        <v>371</v>
      </c>
      <c r="D4183" t="s">
        <v>7305</v>
      </c>
      <c r="E4183" t="s">
        <v>34</v>
      </c>
      <c r="F4183" t="s">
        <v>21300</v>
      </c>
      <c r="G4183" t="s">
        <v>21301</v>
      </c>
      <c r="H4183" t="s">
        <v>725</v>
      </c>
      <c r="I4183" s="1">
        <v>20622</v>
      </c>
      <c r="J4183" t="s">
        <v>21302</v>
      </c>
      <c r="K4183" t="s">
        <v>1553</v>
      </c>
      <c r="L4183">
        <v>19601</v>
      </c>
      <c r="M4183" t="s">
        <v>725</v>
      </c>
      <c r="N4183" s="1">
        <v>44918</v>
      </c>
      <c r="O4183" s="1">
        <v>44923</v>
      </c>
      <c r="P4183">
        <v>44</v>
      </c>
      <c r="Q4183">
        <v>2</v>
      </c>
      <c r="R4183" t="s">
        <v>63</v>
      </c>
      <c r="S4183">
        <v>2</v>
      </c>
      <c r="T4183">
        <v>0</v>
      </c>
      <c r="U4183">
        <v>5</v>
      </c>
      <c r="V4183">
        <v>300</v>
      </c>
      <c r="W4183" t="s">
        <v>41</v>
      </c>
      <c r="X4183" t="s">
        <v>21303</v>
      </c>
      <c r="Y4183" t="s">
        <v>43</v>
      </c>
      <c r="Z4183" s="1">
        <v>44886</v>
      </c>
      <c r="AA4183" s="2">
        <v>9.898148148148149E-2</v>
      </c>
      <c r="AB4183" s="2">
        <v>0.79215277777777782</v>
      </c>
      <c r="AC4183" t="s">
        <v>45</v>
      </c>
      <c r="AD4183" t="s">
        <v>45</v>
      </c>
      <c r="AE4183" t="s">
        <v>44</v>
      </c>
      <c r="AF4183">
        <v>60</v>
      </c>
    </row>
    <row r="4184" spans="1:32">
      <c r="A4184">
        <v>6793</v>
      </c>
      <c r="B4184">
        <v>5893</v>
      </c>
      <c r="C4184" t="s">
        <v>447</v>
      </c>
      <c r="D4184" t="s">
        <v>768</v>
      </c>
      <c r="E4184" t="s">
        <v>34</v>
      </c>
      <c r="F4184" t="s">
        <v>21304</v>
      </c>
      <c r="G4184" t="s">
        <v>21305</v>
      </c>
      <c r="H4184" t="s">
        <v>156</v>
      </c>
      <c r="I4184" s="1">
        <v>37452</v>
      </c>
      <c r="J4184" t="s">
        <v>21306</v>
      </c>
      <c r="K4184" t="s">
        <v>21307</v>
      </c>
      <c r="L4184">
        <v>63376</v>
      </c>
      <c r="M4184" t="s">
        <v>156</v>
      </c>
      <c r="N4184" s="1">
        <v>44811</v>
      </c>
      <c r="O4184" s="1">
        <v>44813</v>
      </c>
      <c r="P4184">
        <v>74</v>
      </c>
      <c r="Q4184">
        <v>3</v>
      </c>
      <c r="R4184" t="s">
        <v>63</v>
      </c>
      <c r="S4184">
        <v>1</v>
      </c>
      <c r="T4184">
        <v>2</v>
      </c>
      <c r="U4184">
        <v>2</v>
      </c>
      <c r="V4184">
        <v>120</v>
      </c>
      <c r="W4184" t="s">
        <v>54</v>
      </c>
      <c r="X4184" t="s">
        <v>21308</v>
      </c>
      <c r="Y4184" t="s">
        <v>65</v>
      </c>
      <c r="Z4184" s="1">
        <v>44793</v>
      </c>
      <c r="AA4184" s="2">
        <v>0.11988425925925926</v>
      </c>
      <c r="AB4184" s="2">
        <v>0.73305555555555557</v>
      </c>
      <c r="AC4184" t="s">
        <v>45</v>
      </c>
      <c r="AD4184" t="s">
        <v>45</v>
      </c>
      <c r="AE4184" t="s">
        <v>44</v>
      </c>
      <c r="AF4184">
        <v>60</v>
      </c>
    </row>
    <row r="4185" spans="1:32">
      <c r="A4185">
        <v>6794</v>
      </c>
      <c r="B4185">
        <v>5894</v>
      </c>
      <c r="C4185" t="s">
        <v>1527</v>
      </c>
      <c r="D4185" t="s">
        <v>709</v>
      </c>
      <c r="E4185" t="s">
        <v>48</v>
      </c>
      <c r="F4185" t="s">
        <v>21309</v>
      </c>
      <c r="G4185">
        <v>6028288701</v>
      </c>
      <c r="H4185" t="s">
        <v>330</v>
      </c>
      <c r="I4185" s="1">
        <v>18369</v>
      </c>
      <c r="J4185" t="s">
        <v>21310</v>
      </c>
      <c r="K4185" t="s">
        <v>21311</v>
      </c>
      <c r="L4185">
        <v>13462</v>
      </c>
      <c r="M4185" t="s">
        <v>330</v>
      </c>
      <c r="N4185" s="1">
        <v>44959</v>
      </c>
      <c r="O4185" s="1">
        <v>44963</v>
      </c>
      <c r="P4185">
        <v>2</v>
      </c>
      <c r="Q4185">
        <v>1</v>
      </c>
      <c r="R4185" t="s">
        <v>63</v>
      </c>
      <c r="S4185">
        <v>1</v>
      </c>
      <c r="T4185">
        <v>0</v>
      </c>
      <c r="U4185">
        <v>4</v>
      </c>
      <c r="V4185">
        <v>356</v>
      </c>
      <c r="W4185" t="s">
        <v>41</v>
      </c>
      <c r="X4185" t="s">
        <v>21312</v>
      </c>
      <c r="Y4185" t="s">
        <v>43</v>
      </c>
      <c r="Z4185" s="1">
        <v>44924</v>
      </c>
      <c r="AA4185" s="2">
        <v>9.9884259259259256E-2</v>
      </c>
      <c r="AB4185" s="2">
        <v>0.85868055555555556</v>
      </c>
      <c r="AC4185" t="s">
        <v>44</v>
      </c>
      <c r="AD4185" t="s">
        <v>44</v>
      </c>
      <c r="AE4185" t="s">
        <v>44</v>
      </c>
      <c r="AF4185">
        <v>89</v>
      </c>
    </row>
    <row r="4186" spans="1:32">
      <c r="A4186">
        <v>6795</v>
      </c>
      <c r="B4186">
        <v>5895</v>
      </c>
      <c r="C4186" t="s">
        <v>66</v>
      </c>
      <c r="D4186" t="s">
        <v>2196</v>
      </c>
      <c r="E4186" t="s">
        <v>48</v>
      </c>
      <c r="F4186" t="s">
        <v>21313</v>
      </c>
      <c r="G4186" t="s">
        <v>21314</v>
      </c>
      <c r="H4186" t="s">
        <v>70</v>
      </c>
      <c r="I4186" s="1">
        <v>37526</v>
      </c>
      <c r="J4186" t="s">
        <v>21315</v>
      </c>
      <c r="K4186" t="s">
        <v>21316</v>
      </c>
      <c r="L4186">
        <v>862</v>
      </c>
      <c r="M4186" t="s">
        <v>70</v>
      </c>
      <c r="N4186" s="1">
        <v>44698</v>
      </c>
      <c r="O4186" s="1">
        <v>44699</v>
      </c>
      <c r="P4186">
        <v>1</v>
      </c>
      <c r="Q4186">
        <v>1</v>
      </c>
      <c r="R4186" t="s">
        <v>53</v>
      </c>
      <c r="S4186">
        <v>3</v>
      </c>
      <c r="T4186">
        <v>1</v>
      </c>
      <c r="U4186">
        <v>1</v>
      </c>
      <c r="V4186">
        <v>134</v>
      </c>
      <c r="W4186" t="s">
        <v>41</v>
      </c>
      <c r="X4186" t="s">
        <v>21317</v>
      </c>
      <c r="Y4186" t="s">
        <v>81</v>
      </c>
      <c r="Z4186" s="1">
        <v>44671</v>
      </c>
      <c r="AA4186" s="2">
        <v>0.25229166666666664</v>
      </c>
      <c r="AB4186" s="2">
        <v>0.49501157407407409</v>
      </c>
      <c r="AC4186" t="s">
        <v>44</v>
      </c>
      <c r="AD4186" t="s">
        <v>44</v>
      </c>
      <c r="AE4186" t="s">
        <v>45</v>
      </c>
      <c r="AF4186">
        <v>134</v>
      </c>
    </row>
    <row r="4187" spans="1:32">
      <c r="A4187">
        <v>6797</v>
      </c>
      <c r="B4187">
        <v>5897</v>
      </c>
      <c r="C4187" t="s">
        <v>3993</v>
      </c>
      <c r="D4187" t="s">
        <v>1298</v>
      </c>
      <c r="E4187" t="s">
        <v>34</v>
      </c>
      <c r="F4187" t="s">
        <v>18588</v>
      </c>
      <c r="G4187" t="s">
        <v>21318</v>
      </c>
      <c r="H4187" t="s">
        <v>537</v>
      </c>
      <c r="I4187" s="1">
        <v>27462</v>
      </c>
      <c r="J4187" t="s">
        <v>21319</v>
      </c>
      <c r="K4187" t="s">
        <v>21320</v>
      </c>
      <c r="L4187">
        <v>81428</v>
      </c>
      <c r="M4187" t="s">
        <v>537</v>
      </c>
      <c r="N4187" s="1">
        <v>44686</v>
      </c>
      <c r="O4187" s="1">
        <v>44687</v>
      </c>
      <c r="P4187">
        <v>82</v>
      </c>
      <c r="Q4187">
        <v>4</v>
      </c>
      <c r="R4187" t="s">
        <v>53</v>
      </c>
      <c r="S4187">
        <v>1</v>
      </c>
      <c r="T4187">
        <v>0</v>
      </c>
      <c r="U4187">
        <v>1</v>
      </c>
      <c r="V4187">
        <v>144</v>
      </c>
      <c r="W4187" t="s">
        <v>41</v>
      </c>
      <c r="X4187" t="s">
        <v>21321</v>
      </c>
      <c r="Y4187" t="s">
        <v>6</v>
      </c>
      <c r="Z4187" s="1">
        <v>44653</v>
      </c>
      <c r="AA4187" s="2">
        <v>0.57577546296296289</v>
      </c>
      <c r="AB4187" s="2">
        <v>0.75025462962962963</v>
      </c>
      <c r="AC4187" t="s">
        <v>44</v>
      </c>
      <c r="AD4187" t="s">
        <v>45</v>
      </c>
      <c r="AE4187" t="s">
        <v>45</v>
      </c>
      <c r="AF4187">
        <v>144</v>
      </c>
    </row>
    <row r="4188" spans="1:32">
      <c r="A4188">
        <v>6798</v>
      </c>
      <c r="B4188">
        <v>5898</v>
      </c>
      <c r="C4188" t="s">
        <v>1367</v>
      </c>
      <c r="D4188" t="s">
        <v>14075</v>
      </c>
      <c r="E4188" t="s">
        <v>34</v>
      </c>
      <c r="F4188" t="s">
        <v>21322</v>
      </c>
      <c r="G4188" t="s">
        <v>21323</v>
      </c>
      <c r="H4188" t="s">
        <v>179</v>
      </c>
      <c r="I4188" s="1">
        <v>35638</v>
      </c>
      <c r="J4188" t="s">
        <v>21324</v>
      </c>
      <c r="K4188" t="s">
        <v>21325</v>
      </c>
      <c r="L4188">
        <v>17619</v>
      </c>
      <c r="M4188" t="s">
        <v>179</v>
      </c>
      <c r="N4188" s="1">
        <v>44765</v>
      </c>
      <c r="O4188" s="1">
        <v>44770</v>
      </c>
      <c r="P4188">
        <v>50</v>
      </c>
      <c r="Q4188">
        <v>2</v>
      </c>
      <c r="R4188" t="s">
        <v>63</v>
      </c>
      <c r="S4188">
        <v>1</v>
      </c>
      <c r="T4188">
        <v>1</v>
      </c>
      <c r="U4188">
        <v>5</v>
      </c>
      <c r="V4188">
        <v>330</v>
      </c>
      <c r="W4188" t="s">
        <v>41</v>
      </c>
      <c r="X4188" t="s">
        <v>21326</v>
      </c>
      <c r="Y4188" t="s">
        <v>81</v>
      </c>
      <c r="Z4188" s="1">
        <v>44729</v>
      </c>
      <c r="AA4188" s="2">
        <v>0.9486458333333333</v>
      </c>
      <c r="AB4188" s="2">
        <v>0.7678356481481482</v>
      </c>
      <c r="AC4188" t="s">
        <v>44</v>
      </c>
      <c r="AD4188" t="s">
        <v>45</v>
      </c>
      <c r="AE4188" t="s">
        <v>45</v>
      </c>
      <c r="AF4188">
        <v>66</v>
      </c>
    </row>
    <row r="4189" spans="1:32">
      <c r="A4189">
        <v>6802</v>
      </c>
      <c r="B4189">
        <v>5902</v>
      </c>
      <c r="C4189" t="s">
        <v>9179</v>
      </c>
      <c r="D4189" t="s">
        <v>198</v>
      </c>
      <c r="E4189" t="s">
        <v>48</v>
      </c>
      <c r="F4189" t="s">
        <v>21327</v>
      </c>
      <c r="G4189" t="s">
        <v>21328</v>
      </c>
      <c r="H4189" t="s">
        <v>418</v>
      </c>
      <c r="I4189" s="1">
        <v>28228</v>
      </c>
      <c r="J4189" t="s">
        <v>21329</v>
      </c>
      <c r="K4189" t="s">
        <v>10115</v>
      </c>
      <c r="L4189">
        <v>4123</v>
      </c>
      <c r="M4189" t="s">
        <v>418</v>
      </c>
      <c r="N4189" s="1">
        <v>44627</v>
      </c>
      <c r="O4189" s="1">
        <v>44628</v>
      </c>
      <c r="P4189">
        <v>33</v>
      </c>
      <c r="Q4189">
        <v>2</v>
      </c>
      <c r="R4189" t="s">
        <v>40</v>
      </c>
      <c r="S4189">
        <v>3</v>
      </c>
      <c r="T4189">
        <v>0</v>
      </c>
      <c r="U4189">
        <v>1</v>
      </c>
      <c r="V4189">
        <v>226</v>
      </c>
      <c r="W4189" t="s">
        <v>41</v>
      </c>
      <c r="X4189" t="s">
        <v>21330</v>
      </c>
      <c r="Y4189" t="s">
        <v>6</v>
      </c>
      <c r="Z4189" s="1">
        <v>44611</v>
      </c>
      <c r="AA4189" s="2">
        <v>0.65090277777777772</v>
      </c>
      <c r="AB4189" s="2">
        <v>0.58660879629629636</v>
      </c>
      <c r="AC4189" t="s">
        <v>44</v>
      </c>
      <c r="AD4189" t="s">
        <v>45</v>
      </c>
      <c r="AE4189" t="s">
        <v>44</v>
      </c>
      <c r="AF4189">
        <v>226</v>
      </c>
    </row>
    <row r="4190" spans="1:32">
      <c r="A4190">
        <v>6803</v>
      </c>
      <c r="B4190">
        <v>5903</v>
      </c>
      <c r="C4190" t="s">
        <v>1555</v>
      </c>
      <c r="D4190" t="s">
        <v>2268</v>
      </c>
      <c r="E4190" t="s">
        <v>34</v>
      </c>
      <c r="F4190" t="s">
        <v>21331</v>
      </c>
      <c r="G4190" t="s">
        <v>21332</v>
      </c>
      <c r="H4190" t="s">
        <v>171</v>
      </c>
      <c r="I4190" s="1">
        <v>18855</v>
      </c>
      <c r="J4190" t="s">
        <v>21333</v>
      </c>
      <c r="K4190" t="s">
        <v>1881</v>
      </c>
      <c r="L4190">
        <v>58108</v>
      </c>
      <c r="M4190" t="s">
        <v>171</v>
      </c>
      <c r="N4190" s="1">
        <v>44760</v>
      </c>
      <c r="O4190" s="1">
        <v>44762</v>
      </c>
      <c r="P4190">
        <v>10</v>
      </c>
      <c r="Q4190">
        <v>1</v>
      </c>
      <c r="R4190" t="s">
        <v>53</v>
      </c>
      <c r="S4190">
        <v>1</v>
      </c>
      <c r="T4190">
        <v>1</v>
      </c>
      <c r="U4190">
        <v>2</v>
      </c>
      <c r="V4190">
        <v>248</v>
      </c>
      <c r="W4190" t="s">
        <v>41</v>
      </c>
      <c r="X4190" t="s">
        <v>21334</v>
      </c>
      <c r="Y4190" t="s">
        <v>6</v>
      </c>
      <c r="Z4190" s="1">
        <v>44738</v>
      </c>
      <c r="AA4190" s="2">
        <v>0.34295138888888888</v>
      </c>
      <c r="AB4190" s="2">
        <v>0.32013888888888892</v>
      </c>
      <c r="AC4190" t="s">
        <v>45</v>
      </c>
      <c r="AD4190" t="s">
        <v>45</v>
      </c>
      <c r="AE4190" t="s">
        <v>44</v>
      </c>
      <c r="AF4190">
        <v>124</v>
      </c>
    </row>
    <row r="4191" spans="1:32">
      <c r="A4191">
        <v>6805</v>
      </c>
      <c r="B4191">
        <v>5905</v>
      </c>
      <c r="C4191" t="s">
        <v>12037</v>
      </c>
      <c r="D4191" t="s">
        <v>977</v>
      </c>
      <c r="E4191" t="s">
        <v>48</v>
      </c>
      <c r="F4191" t="s">
        <v>21335</v>
      </c>
      <c r="G4191">
        <f>1-642-940-5020</f>
        <v>-6601</v>
      </c>
      <c r="H4191" t="s">
        <v>37</v>
      </c>
      <c r="I4191" s="1">
        <v>17294</v>
      </c>
      <c r="J4191" t="s">
        <v>21336</v>
      </c>
      <c r="K4191" t="s">
        <v>21337</v>
      </c>
      <c r="L4191">
        <v>88494</v>
      </c>
      <c r="M4191" t="s">
        <v>37</v>
      </c>
      <c r="N4191" s="1">
        <v>44771</v>
      </c>
      <c r="O4191" s="1">
        <v>44775</v>
      </c>
      <c r="P4191">
        <v>6</v>
      </c>
      <c r="Q4191">
        <v>1</v>
      </c>
      <c r="R4191" t="s">
        <v>40</v>
      </c>
      <c r="S4191">
        <v>2</v>
      </c>
      <c r="T4191">
        <v>2</v>
      </c>
      <c r="U4191">
        <v>4</v>
      </c>
      <c r="V4191">
        <v>916</v>
      </c>
      <c r="W4191" t="s">
        <v>41</v>
      </c>
      <c r="X4191" t="s">
        <v>21338</v>
      </c>
      <c r="Y4191" t="s">
        <v>81</v>
      </c>
      <c r="Z4191" s="1">
        <v>44750</v>
      </c>
      <c r="AA4191" s="2">
        <v>0.41640046296296296</v>
      </c>
      <c r="AB4191" s="2">
        <v>0.83042824074074073</v>
      </c>
      <c r="AC4191" t="s">
        <v>44</v>
      </c>
      <c r="AD4191" t="s">
        <v>45</v>
      </c>
      <c r="AE4191" t="s">
        <v>44</v>
      </c>
      <c r="AF4191">
        <v>229</v>
      </c>
    </row>
    <row r="4192" spans="1:32">
      <c r="A4192">
        <v>6806</v>
      </c>
      <c r="B4192">
        <v>5906</v>
      </c>
      <c r="C4192" t="s">
        <v>10383</v>
      </c>
      <c r="D4192" t="s">
        <v>5779</v>
      </c>
      <c r="E4192" t="s">
        <v>48</v>
      </c>
      <c r="F4192" t="s">
        <v>21339</v>
      </c>
      <c r="G4192" t="s">
        <v>21340</v>
      </c>
      <c r="H4192" t="s">
        <v>418</v>
      </c>
      <c r="I4192" s="1">
        <v>25667</v>
      </c>
      <c r="J4192" t="s">
        <v>21341</v>
      </c>
      <c r="K4192" t="s">
        <v>21342</v>
      </c>
      <c r="L4192">
        <v>59373</v>
      </c>
      <c r="M4192" t="s">
        <v>418</v>
      </c>
      <c r="N4192" s="1">
        <v>44735</v>
      </c>
      <c r="O4192" s="1">
        <v>44738</v>
      </c>
      <c r="P4192">
        <v>48</v>
      </c>
      <c r="Q4192">
        <v>2</v>
      </c>
      <c r="R4192" t="s">
        <v>40</v>
      </c>
      <c r="S4192">
        <v>2</v>
      </c>
      <c r="T4192">
        <v>1</v>
      </c>
      <c r="U4192">
        <v>3</v>
      </c>
      <c r="V4192">
        <v>708</v>
      </c>
      <c r="W4192" t="s">
        <v>54</v>
      </c>
      <c r="X4192" t="s">
        <v>21343</v>
      </c>
      <c r="Y4192" t="s">
        <v>6</v>
      </c>
      <c r="Z4192" s="1">
        <v>44713</v>
      </c>
      <c r="AA4192" s="2">
        <v>0.63053240740740735</v>
      </c>
      <c r="AB4192" s="2">
        <v>5.6134259259259266E-2</v>
      </c>
      <c r="AC4192" t="s">
        <v>45</v>
      </c>
      <c r="AD4192" t="s">
        <v>45</v>
      </c>
      <c r="AE4192" t="s">
        <v>44</v>
      </c>
      <c r="AF4192">
        <v>236</v>
      </c>
    </row>
    <row r="4193" spans="1:32">
      <c r="A4193">
        <v>6807</v>
      </c>
      <c r="B4193">
        <v>5907</v>
      </c>
      <c r="C4193" t="s">
        <v>32</v>
      </c>
      <c r="D4193" t="s">
        <v>3541</v>
      </c>
      <c r="E4193" t="s">
        <v>48</v>
      </c>
      <c r="F4193" t="s">
        <v>21344</v>
      </c>
      <c r="G4193" t="s">
        <v>21345</v>
      </c>
      <c r="H4193" t="s">
        <v>941</v>
      </c>
      <c r="I4193" s="1">
        <v>26690</v>
      </c>
      <c r="J4193" t="s">
        <v>21346</v>
      </c>
      <c r="K4193" t="s">
        <v>21347</v>
      </c>
      <c r="L4193">
        <v>16763</v>
      </c>
      <c r="M4193" t="s">
        <v>941</v>
      </c>
      <c r="N4193" s="1">
        <v>44950</v>
      </c>
      <c r="O4193" s="1">
        <v>44952</v>
      </c>
      <c r="P4193">
        <v>15</v>
      </c>
      <c r="Q4193">
        <v>1</v>
      </c>
      <c r="R4193" t="s">
        <v>40</v>
      </c>
      <c r="S4193">
        <v>1</v>
      </c>
      <c r="T4193">
        <v>1</v>
      </c>
      <c r="U4193">
        <v>2</v>
      </c>
      <c r="V4193">
        <v>486</v>
      </c>
      <c r="W4193" t="s">
        <v>54</v>
      </c>
      <c r="X4193" t="s">
        <v>21348</v>
      </c>
      <c r="Y4193" t="s">
        <v>43</v>
      </c>
      <c r="Z4193" s="1">
        <v>44923</v>
      </c>
      <c r="AA4193" s="2">
        <v>0.15649305555555557</v>
      </c>
      <c r="AB4193" s="2">
        <v>0.20857638888888888</v>
      </c>
      <c r="AC4193" t="s">
        <v>45</v>
      </c>
      <c r="AD4193" t="s">
        <v>44</v>
      </c>
      <c r="AE4193" t="s">
        <v>45</v>
      </c>
      <c r="AF4193">
        <v>243</v>
      </c>
    </row>
    <row r="4194" spans="1:32">
      <c r="A4194">
        <v>6810</v>
      </c>
      <c r="B4194">
        <v>5910</v>
      </c>
      <c r="C4194" t="s">
        <v>8504</v>
      </c>
      <c r="D4194" t="s">
        <v>4275</v>
      </c>
      <c r="E4194" t="s">
        <v>34</v>
      </c>
      <c r="F4194" t="s">
        <v>21349</v>
      </c>
      <c r="G4194" t="s">
        <v>21350</v>
      </c>
      <c r="H4194" t="s">
        <v>457</v>
      </c>
      <c r="I4194" s="1">
        <v>16708</v>
      </c>
      <c r="J4194" t="s">
        <v>21351</v>
      </c>
      <c r="K4194" t="s">
        <v>21352</v>
      </c>
      <c r="L4194">
        <v>39304</v>
      </c>
      <c r="M4194" t="s">
        <v>457</v>
      </c>
      <c r="N4194" s="1">
        <v>44949</v>
      </c>
      <c r="O4194" s="1">
        <v>44950</v>
      </c>
      <c r="P4194">
        <v>16</v>
      </c>
      <c r="Q4194">
        <v>1</v>
      </c>
      <c r="R4194" t="s">
        <v>53</v>
      </c>
      <c r="S4194">
        <v>1</v>
      </c>
      <c r="T4194">
        <v>1</v>
      </c>
      <c r="U4194">
        <v>1</v>
      </c>
      <c r="V4194">
        <v>135</v>
      </c>
      <c r="W4194" t="s">
        <v>54</v>
      </c>
      <c r="X4194" t="s">
        <v>21353</v>
      </c>
      <c r="Y4194" t="s">
        <v>43</v>
      </c>
      <c r="Z4194" s="1">
        <v>44916</v>
      </c>
      <c r="AA4194" s="2">
        <v>6.7233796296296292E-2</v>
      </c>
      <c r="AB4194" s="2">
        <v>0.14032407407407407</v>
      </c>
      <c r="AC4194" t="s">
        <v>44</v>
      </c>
      <c r="AD4194" t="s">
        <v>45</v>
      </c>
      <c r="AE4194" t="s">
        <v>45</v>
      </c>
      <c r="AF4194">
        <v>135</v>
      </c>
    </row>
    <row r="4195" spans="1:32">
      <c r="A4195">
        <v>6811</v>
      </c>
      <c r="B4195">
        <v>5911</v>
      </c>
      <c r="C4195" t="s">
        <v>1555</v>
      </c>
      <c r="D4195" t="s">
        <v>1322</v>
      </c>
      <c r="E4195" t="s">
        <v>34</v>
      </c>
      <c r="F4195" t="s">
        <v>21354</v>
      </c>
      <c r="G4195" t="s">
        <v>21355</v>
      </c>
      <c r="H4195" t="s">
        <v>37</v>
      </c>
      <c r="I4195" s="1">
        <v>31335</v>
      </c>
      <c r="J4195" t="s">
        <v>21356</v>
      </c>
      <c r="K4195" t="s">
        <v>19597</v>
      </c>
      <c r="L4195">
        <v>32298</v>
      </c>
      <c r="M4195" t="s">
        <v>37</v>
      </c>
      <c r="N4195" s="1">
        <v>44590</v>
      </c>
      <c r="O4195" s="1">
        <v>44592</v>
      </c>
      <c r="P4195">
        <v>2</v>
      </c>
      <c r="Q4195">
        <v>1</v>
      </c>
      <c r="R4195" t="s">
        <v>63</v>
      </c>
      <c r="S4195">
        <v>4</v>
      </c>
      <c r="T4195">
        <v>0</v>
      </c>
      <c r="U4195">
        <v>2</v>
      </c>
      <c r="V4195">
        <v>130</v>
      </c>
      <c r="W4195" t="s">
        <v>54</v>
      </c>
      <c r="X4195" t="s">
        <v>21357</v>
      </c>
      <c r="Y4195" t="s">
        <v>6</v>
      </c>
      <c r="Z4195" s="1">
        <v>44576</v>
      </c>
      <c r="AA4195" s="2">
        <v>0.42618055555555556</v>
      </c>
      <c r="AB4195" s="2">
        <v>0.80774305555555559</v>
      </c>
      <c r="AC4195" t="s">
        <v>44</v>
      </c>
      <c r="AD4195" t="s">
        <v>44</v>
      </c>
      <c r="AE4195" t="s">
        <v>45</v>
      </c>
      <c r="AF4195">
        <v>65</v>
      </c>
    </row>
    <row r="4196" spans="1:32">
      <c r="A4196">
        <v>6813</v>
      </c>
      <c r="B4196">
        <v>5913</v>
      </c>
      <c r="C4196" t="s">
        <v>1771</v>
      </c>
      <c r="D4196" t="s">
        <v>1845</v>
      </c>
      <c r="E4196" t="s">
        <v>34</v>
      </c>
      <c r="F4196" t="s">
        <v>21358</v>
      </c>
      <c r="G4196" t="s">
        <v>21359</v>
      </c>
      <c r="H4196" t="s">
        <v>171</v>
      </c>
      <c r="I4196" s="1">
        <v>37080</v>
      </c>
      <c r="J4196" t="s">
        <v>21360</v>
      </c>
      <c r="K4196" t="s">
        <v>21361</v>
      </c>
      <c r="L4196">
        <v>36121</v>
      </c>
      <c r="M4196" t="s">
        <v>171</v>
      </c>
      <c r="N4196" s="1">
        <v>44940</v>
      </c>
      <c r="O4196" s="1">
        <v>44942</v>
      </c>
      <c r="P4196">
        <v>59</v>
      </c>
      <c r="Q4196">
        <v>3</v>
      </c>
      <c r="R4196" t="s">
        <v>63</v>
      </c>
      <c r="S4196">
        <v>2</v>
      </c>
      <c r="T4196">
        <v>0</v>
      </c>
      <c r="U4196">
        <v>2</v>
      </c>
      <c r="V4196">
        <v>156</v>
      </c>
      <c r="W4196" t="s">
        <v>41</v>
      </c>
      <c r="X4196" t="s">
        <v>21362</v>
      </c>
      <c r="Y4196" t="s">
        <v>43</v>
      </c>
      <c r="Z4196" s="1">
        <v>44919</v>
      </c>
      <c r="AA4196" s="2">
        <v>7.9444444444444443E-2</v>
      </c>
      <c r="AB4196" s="2">
        <v>0.9264930555555555</v>
      </c>
      <c r="AC4196" t="s">
        <v>45</v>
      </c>
      <c r="AD4196" t="s">
        <v>44</v>
      </c>
      <c r="AE4196" t="s">
        <v>44</v>
      </c>
      <c r="AF4196">
        <v>78</v>
      </c>
    </row>
    <row r="4197" spans="1:32">
      <c r="A4197">
        <v>6816</v>
      </c>
      <c r="B4197">
        <v>5916</v>
      </c>
      <c r="C4197" t="s">
        <v>2816</v>
      </c>
      <c r="D4197" t="s">
        <v>2268</v>
      </c>
      <c r="E4197" t="s">
        <v>34</v>
      </c>
      <c r="F4197" t="s">
        <v>21363</v>
      </c>
      <c r="G4197" t="s">
        <v>21364</v>
      </c>
      <c r="H4197" t="s">
        <v>50</v>
      </c>
      <c r="I4197" s="1">
        <v>17585</v>
      </c>
      <c r="J4197" t="s">
        <v>21365</v>
      </c>
      <c r="K4197" t="s">
        <v>21366</v>
      </c>
      <c r="L4197">
        <v>52586</v>
      </c>
      <c r="M4197" t="s">
        <v>50</v>
      </c>
      <c r="N4197" s="1">
        <v>44883</v>
      </c>
      <c r="O4197" s="1">
        <v>44886</v>
      </c>
      <c r="P4197">
        <v>97</v>
      </c>
      <c r="Q4197">
        <v>4</v>
      </c>
      <c r="R4197" t="s">
        <v>53</v>
      </c>
      <c r="S4197">
        <v>1</v>
      </c>
      <c r="T4197">
        <v>2</v>
      </c>
      <c r="U4197">
        <v>3</v>
      </c>
      <c r="V4197">
        <v>408</v>
      </c>
      <c r="W4197" t="s">
        <v>54</v>
      </c>
      <c r="X4197" t="s">
        <v>21367</v>
      </c>
      <c r="Y4197" t="s">
        <v>6</v>
      </c>
      <c r="Z4197" s="1">
        <v>44849</v>
      </c>
      <c r="AA4197" s="2">
        <v>0.41879629629629633</v>
      </c>
      <c r="AB4197" s="2">
        <v>0.83228009259259261</v>
      </c>
      <c r="AC4197" t="s">
        <v>45</v>
      </c>
      <c r="AD4197" t="s">
        <v>44</v>
      </c>
      <c r="AE4197" t="s">
        <v>44</v>
      </c>
      <c r="AF4197">
        <v>136</v>
      </c>
    </row>
    <row r="4198" spans="1:32">
      <c r="A4198">
        <v>6819</v>
      </c>
      <c r="B4198">
        <v>5919</v>
      </c>
      <c r="C4198" t="s">
        <v>364</v>
      </c>
      <c r="D4198" t="s">
        <v>7539</v>
      </c>
      <c r="E4198" t="s">
        <v>48</v>
      </c>
      <c r="F4198" t="s">
        <v>21368</v>
      </c>
      <c r="G4198" t="s">
        <v>21369</v>
      </c>
      <c r="H4198" t="s">
        <v>904</v>
      </c>
      <c r="I4198" s="1">
        <v>25105</v>
      </c>
      <c r="J4198" t="s">
        <v>21370</v>
      </c>
      <c r="K4198" t="s">
        <v>21371</v>
      </c>
      <c r="L4198">
        <v>35764</v>
      </c>
      <c r="M4198" t="s">
        <v>904</v>
      </c>
      <c r="N4198" s="1">
        <v>44901</v>
      </c>
      <c r="O4198" s="1">
        <v>44902</v>
      </c>
      <c r="P4198">
        <v>20</v>
      </c>
      <c r="Q4198">
        <v>1</v>
      </c>
      <c r="R4198" t="s">
        <v>63</v>
      </c>
      <c r="S4198">
        <v>1</v>
      </c>
      <c r="T4198">
        <v>0</v>
      </c>
      <c r="U4198">
        <v>1</v>
      </c>
      <c r="V4198">
        <v>89</v>
      </c>
      <c r="W4198" t="s">
        <v>41</v>
      </c>
      <c r="X4198" t="s">
        <v>21372</v>
      </c>
      <c r="Y4198" t="s">
        <v>65</v>
      </c>
      <c r="Z4198" s="1">
        <v>44879</v>
      </c>
      <c r="AA4198" s="2">
        <v>0.94453703703703706</v>
      </c>
      <c r="AB4198" s="2">
        <v>0.17749999999999999</v>
      </c>
      <c r="AC4198" t="s">
        <v>44</v>
      </c>
      <c r="AD4198" t="s">
        <v>45</v>
      </c>
      <c r="AE4198" t="s">
        <v>44</v>
      </c>
      <c r="AF4198">
        <v>89</v>
      </c>
    </row>
    <row r="4199" spans="1:32">
      <c r="A4199">
        <v>6820</v>
      </c>
      <c r="B4199">
        <v>5920</v>
      </c>
      <c r="C4199" t="s">
        <v>4655</v>
      </c>
      <c r="D4199" t="s">
        <v>21373</v>
      </c>
      <c r="E4199" t="s">
        <v>48</v>
      </c>
      <c r="F4199" t="s">
        <v>21374</v>
      </c>
      <c r="G4199" t="s">
        <v>21375</v>
      </c>
      <c r="H4199" t="s">
        <v>201</v>
      </c>
      <c r="I4199" s="1">
        <v>26798</v>
      </c>
      <c r="J4199" t="s">
        <v>21376</v>
      </c>
      <c r="K4199" t="s">
        <v>21377</v>
      </c>
      <c r="L4199">
        <v>78482</v>
      </c>
      <c r="M4199" t="s">
        <v>201</v>
      </c>
      <c r="N4199" s="1">
        <v>44810</v>
      </c>
      <c r="O4199" s="1">
        <v>44812</v>
      </c>
      <c r="P4199">
        <v>53</v>
      </c>
      <c r="Q4199">
        <v>3</v>
      </c>
      <c r="R4199" t="s">
        <v>63</v>
      </c>
      <c r="S4199">
        <v>1</v>
      </c>
      <c r="T4199">
        <v>1</v>
      </c>
      <c r="U4199">
        <v>2</v>
      </c>
      <c r="V4199">
        <v>124</v>
      </c>
      <c r="W4199" t="s">
        <v>41</v>
      </c>
      <c r="X4199" t="s">
        <v>21378</v>
      </c>
      <c r="Y4199" t="s">
        <v>6</v>
      </c>
      <c r="Z4199" s="1">
        <v>44797</v>
      </c>
      <c r="AA4199" s="2">
        <v>0.94511574074074067</v>
      </c>
      <c r="AB4199" s="2">
        <v>0.86990740740740735</v>
      </c>
      <c r="AC4199" t="s">
        <v>44</v>
      </c>
      <c r="AD4199" t="s">
        <v>45</v>
      </c>
      <c r="AE4199" t="s">
        <v>45</v>
      </c>
      <c r="AF4199">
        <v>62</v>
      </c>
    </row>
    <row r="4200" spans="1:32">
      <c r="A4200">
        <v>6822</v>
      </c>
      <c r="B4200">
        <v>5922</v>
      </c>
      <c r="C4200" t="s">
        <v>590</v>
      </c>
      <c r="D4200" t="s">
        <v>1092</v>
      </c>
      <c r="E4200" t="s">
        <v>34</v>
      </c>
      <c r="F4200" t="s">
        <v>21379</v>
      </c>
      <c r="G4200" t="s">
        <v>21380</v>
      </c>
      <c r="H4200" t="s">
        <v>272</v>
      </c>
      <c r="I4200" s="1">
        <v>25133</v>
      </c>
      <c r="J4200" t="s">
        <v>21381</v>
      </c>
      <c r="K4200" t="s">
        <v>21382</v>
      </c>
      <c r="L4200">
        <v>62604</v>
      </c>
      <c r="M4200" t="s">
        <v>272</v>
      </c>
      <c r="N4200" s="1">
        <v>44567</v>
      </c>
      <c r="O4200" s="1">
        <v>44572</v>
      </c>
      <c r="P4200">
        <v>26</v>
      </c>
      <c r="Q4200">
        <v>2</v>
      </c>
      <c r="R4200" t="s">
        <v>63</v>
      </c>
      <c r="S4200">
        <v>2</v>
      </c>
      <c r="T4200">
        <v>1</v>
      </c>
      <c r="U4200">
        <v>5</v>
      </c>
      <c r="V4200">
        <v>325</v>
      </c>
      <c r="W4200" t="s">
        <v>41</v>
      </c>
      <c r="X4200" t="s">
        <v>21383</v>
      </c>
      <c r="Y4200" t="s">
        <v>81</v>
      </c>
      <c r="Z4200" s="1">
        <v>44562</v>
      </c>
      <c r="AA4200" s="2">
        <v>0.83475694444444448</v>
      </c>
      <c r="AB4200" s="2">
        <v>0.98898148148148157</v>
      </c>
      <c r="AC4200" t="s">
        <v>45</v>
      </c>
      <c r="AD4200" t="s">
        <v>44</v>
      </c>
      <c r="AE4200" t="s">
        <v>45</v>
      </c>
      <c r="AF4200">
        <v>65</v>
      </c>
    </row>
    <row r="4201" spans="1:32">
      <c r="A4201">
        <v>6824</v>
      </c>
      <c r="B4201">
        <v>5924</v>
      </c>
      <c r="C4201" t="s">
        <v>263</v>
      </c>
      <c r="D4201" t="s">
        <v>6668</v>
      </c>
      <c r="E4201" t="s">
        <v>48</v>
      </c>
      <c r="F4201" t="s">
        <v>21384</v>
      </c>
      <c r="G4201" t="s">
        <v>21385</v>
      </c>
      <c r="H4201" t="s">
        <v>295</v>
      </c>
      <c r="I4201" s="1">
        <v>32959</v>
      </c>
      <c r="J4201" t="s">
        <v>21386</v>
      </c>
      <c r="K4201" t="s">
        <v>21387</v>
      </c>
      <c r="L4201">
        <v>10543</v>
      </c>
      <c r="M4201" t="s">
        <v>295</v>
      </c>
      <c r="N4201" s="1">
        <v>44934</v>
      </c>
      <c r="O4201" s="1">
        <v>44937</v>
      </c>
      <c r="P4201">
        <v>79</v>
      </c>
      <c r="Q4201">
        <v>4</v>
      </c>
      <c r="R4201" t="s">
        <v>53</v>
      </c>
      <c r="S4201">
        <v>1</v>
      </c>
      <c r="T4201">
        <v>1</v>
      </c>
      <c r="U4201">
        <v>3</v>
      </c>
      <c r="V4201">
        <v>363</v>
      </c>
      <c r="W4201" t="s">
        <v>54</v>
      </c>
      <c r="X4201" t="s">
        <v>21388</v>
      </c>
      <c r="Y4201" t="s">
        <v>65</v>
      </c>
      <c r="Z4201" s="1">
        <v>44923</v>
      </c>
      <c r="AA4201" s="2">
        <v>0.81052083333333336</v>
      </c>
      <c r="AB4201" s="2">
        <v>7.1180555555555554E-3</v>
      </c>
      <c r="AC4201" t="s">
        <v>45</v>
      </c>
      <c r="AD4201" t="s">
        <v>44</v>
      </c>
      <c r="AE4201" t="s">
        <v>44</v>
      </c>
      <c r="AF4201">
        <v>121</v>
      </c>
    </row>
    <row r="4202" spans="1:32">
      <c r="A4202">
        <v>6829</v>
      </c>
      <c r="B4202">
        <v>5929</v>
      </c>
      <c r="C4202" t="s">
        <v>1001</v>
      </c>
      <c r="D4202" t="s">
        <v>99</v>
      </c>
      <c r="E4202" t="s">
        <v>48</v>
      </c>
      <c r="F4202" t="s">
        <v>21389</v>
      </c>
      <c r="G4202" t="s">
        <v>21390</v>
      </c>
      <c r="H4202" t="s">
        <v>179</v>
      </c>
      <c r="I4202" s="1">
        <v>21842</v>
      </c>
      <c r="J4202" t="s">
        <v>21391</v>
      </c>
      <c r="K4202" t="s">
        <v>21392</v>
      </c>
      <c r="L4202">
        <v>92352</v>
      </c>
      <c r="M4202" t="s">
        <v>179</v>
      </c>
      <c r="N4202" s="1">
        <v>44676</v>
      </c>
      <c r="O4202" s="1">
        <v>44680</v>
      </c>
      <c r="P4202">
        <v>2</v>
      </c>
      <c r="Q4202">
        <v>1</v>
      </c>
      <c r="R4202" t="s">
        <v>63</v>
      </c>
      <c r="S4202">
        <v>1</v>
      </c>
      <c r="T4202">
        <v>2</v>
      </c>
      <c r="U4202">
        <v>4</v>
      </c>
      <c r="V4202">
        <v>288</v>
      </c>
      <c r="W4202" t="s">
        <v>41</v>
      </c>
      <c r="X4202" t="s">
        <v>21393</v>
      </c>
      <c r="Y4202" t="s">
        <v>6</v>
      </c>
      <c r="Z4202" s="1">
        <v>44645</v>
      </c>
      <c r="AA4202" s="2">
        <v>0.85054398148148147</v>
      </c>
      <c r="AB4202" s="2">
        <v>0.37925925925925924</v>
      </c>
      <c r="AC4202" t="s">
        <v>45</v>
      </c>
      <c r="AD4202" t="s">
        <v>45</v>
      </c>
      <c r="AE4202" t="s">
        <v>44</v>
      </c>
      <c r="AF4202">
        <v>72</v>
      </c>
    </row>
    <row r="4203" spans="1:32">
      <c r="A4203">
        <v>6830</v>
      </c>
      <c r="B4203">
        <v>5930</v>
      </c>
      <c r="C4203" t="s">
        <v>416</v>
      </c>
      <c r="D4203" t="s">
        <v>853</v>
      </c>
      <c r="E4203" t="s">
        <v>34</v>
      </c>
      <c r="F4203" t="s">
        <v>21394</v>
      </c>
      <c r="G4203" t="s">
        <v>21395</v>
      </c>
      <c r="H4203" t="s">
        <v>37</v>
      </c>
      <c r="I4203" s="1">
        <v>36956</v>
      </c>
      <c r="J4203" t="s">
        <v>21396</v>
      </c>
      <c r="K4203" t="s">
        <v>21397</v>
      </c>
      <c r="L4203">
        <v>76669</v>
      </c>
      <c r="M4203" t="s">
        <v>37</v>
      </c>
      <c r="N4203" s="1">
        <v>44758</v>
      </c>
      <c r="O4203" s="1">
        <v>44762</v>
      </c>
      <c r="P4203">
        <v>63</v>
      </c>
      <c r="Q4203">
        <v>3</v>
      </c>
      <c r="R4203" t="s">
        <v>40</v>
      </c>
      <c r="S4203">
        <v>4</v>
      </c>
      <c r="T4203">
        <v>1</v>
      </c>
      <c r="U4203">
        <v>4</v>
      </c>
      <c r="V4203">
        <v>928</v>
      </c>
      <c r="W4203" t="s">
        <v>54</v>
      </c>
      <c r="X4203" t="s">
        <v>21398</v>
      </c>
      <c r="Y4203" t="s">
        <v>65</v>
      </c>
      <c r="Z4203" s="1">
        <v>44730</v>
      </c>
      <c r="AA4203" s="2">
        <v>0.25530092592592596</v>
      </c>
      <c r="AB4203" s="2">
        <v>0.34642361111111114</v>
      </c>
      <c r="AC4203" t="s">
        <v>44</v>
      </c>
      <c r="AD4203" t="s">
        <v>44</v>
      </c>
      <c r="AE4203" t="s">
        <v>45</v>
      </c>
      <c r="AF4203">
        <v>232</v>
      </c>
    </row>
    <row r="4204" spans="1:32">
      <c r="A4204">
        <v>6832</v>
      </c>
      <c r="B4204">
        <v>5932</v>
      </c>
      <c r="C4204" t="s">
        <v>1452</v>
      </c>
      <c r="D4204" t="s">
        <v>2283</v>
      </c>
      <c r="E4204" t="s">
        <v>48</v>
      </c>
      <c r="F4204" t="s">
        <v>21399</v>
      </c>
      <c r="G4204" t="s">
        <v>21400</v>
      </c>
      <c r="H4204" t="s">
        <v>418</v>
      </c>
      <c r="I4204" s="1">
        <v>37316</v>
      </c>
      <c r="J4204" t="s">
        <v>21401</v>
      </c>
      <c r="K4204" t="s">
        <v>1577</v>
      </c>
      <c r="L4204">
        <v>83097</v>
      </c>
      <c r="M4204" t="s">
        <v>418</v>
      </c>
      <c r="N4204" s="1">
        <v>44602</v>
      </c>
      <c r="O4204" s="1">
        <v>44605</v>
      </c>
      <c r="P4204">
        <v>59</v>
      </c>
      <c r="Q4204">
        <v>3</v>
      </c>
      <c r="R4204" t="s">
        <v>63</v>
      </c>
      <c r="S4204">
        <v>2</v>
      </c>
      <c r="T4204">
        <v>2</v>
      </c>
      <c r="U4204">
        <v>3</v>
      </c>
      <c r="V4204">
        <v>213</v>
      </c>
      <c r="W4204" t="s">
        <v>41</v>
      </c>
      <c r="X4204" t="s">
        <v>21402</v>
      </c>
      <c r="Y4204" t="s">
        <v>81</v>
      </c>
      <c r="Z4204" s="1">
        <v>44564</v>
      </c>
      <c r="AA4204" s="2">
        <v>0.4541203703703704</v>
      </c>
      <c r="AB4204" s="2">
        <v>0.78348379629629628</v>
      </c>
      <c r="AC4204" t="s">
        <v>45</v>
      </c>
      <c r="AD4204" t="s">
        <v>45</v>
      </c>
      <c r="AE4204" t="s">
        <v>45</v>
      </c>
      <c r="AF4204">
        <v>71</v>
      </c>
    </row>
    <row r="4205" spans="1:32">
      <c r="A4205">
        <v>6833</v>
      </c>
      <c r="B4205">
        <v>5933</v>
      </c>
      <c r="C4205" t="s">
        <v>2481</v>
      </c>
      <c r="D4205" t="s">
        <v>83</v>
      </c>
      <c r="E4205" t="s">
        <v>48</v>
      </c>
      <c r="F4205" t="s">
        <v>21403</v>
      </c>
      <c r="G4205" t="s">
        <v>21404</v>
      </c>
      <c r="H4205" t="s">
        <v>209</v>
      </c>
      <c r="I4205" s="1">
        <v>30427</v>
      </c>
      <c r="J4205" t="s">
        <v>21405</v>
      </c>
      <c r="K4205" t="s">
        <v>21406</v>
      </c>
      <c r="L4205">
        <v>43600</v>
      </c>
      <c r="M4205" t="s">
        <v>209</v>
      </c>
      <c r="N4205" s="1">
        <v>44774</v>
      </c>
      <c r="O4205" s="1">
        <v>44776</v>
      </c>
      <c r="P4205">
        <v>36</v>
      </c>
      <c r="Q4205">
        <v>2</v>
      </c>
      <c r="R4205" t="s">
        <v>40</v>
      </c>
      <c r="S4205">
        <v>4</v>
      </c>
      <c r="T4205">
        <v>0</v>
      </c>
      <c r="U4205">
        <v>2</v>
      </c>
      <c r="V4205">
        <v>480</v>
      </c>
      <c r="W4205" t="s">
        <v>41</v>
      </c>
      <c r="X4205" t="s">
        <v>21407</v>
      </c>
      <c r="Y4205" t="s">
        <v>65</v>
      </c>
      <c r="Z4205" s="1">
        <v>44764</v>
      </c>
      <c r="AA4205" s="2">
        <v>0.34098379629629627</v>
      </c>
      <c r="AB4205" s="2">
        <v>0.72451388888888879</v>
      </c>
      <c r="AC4205" t="s">
        <v>44</v>
      </c>
      <c r="AD4205" t="s">
        <v>44</v>
      </c>
      <c r="AE4205" t="s">
        <v>44</v>
      </c>
      <c r="AF4205">
        <v>240</v>
      </c>
    </row>
    <row r="4206" spans="1:32">
      <c r="A4206">
        <v>6835</v>
      </c>
      <c r="B4206">
        <v>5935</v>
      </c>
      <c r="C4206" t="s">
        <v>469</v>
      </c>
      <c r="D4206" t="s">
        <v>5089</v>
      </c>
      <c r="E4206" t="s">
        <v>34</v>
      </c>
      <c r="F4206" t="s">
        <v>21408</v>
      </c>
      <c r="G4206" t="s">
        <v>21409</v>
      </c>
      <c r="H4206" t="s">
        <v>122</v>
      </c>
      <c r="I4206" s="1">
        <v>26990</v>
      </c>
      <c r="J4206" t="s">
        <v>21410</v>
      </c>
      <c r="K4206" t="s">
        <v>21411</v>
      </c>
      <c r="L4206">
        <v>75273</v>
      </c>
      <c r="M4206" t="s">
        <v>122</v>
      </c>
      <c r="N4206" s="1">
        <v>44795</v>
      </c>
      <c r="O4206" s="1">
        <v>44796</v>
      </c>
      <c r="P4206">
        <v>83</v>
      </c>
      <c r="Q4206">
        <v>4</v>
      </c>
      <c r="R4206" t="s">
        <v>63</v>
      </c>
      <c r="S4206">
        <v>4</v>
      </c>
      <c r="T4206">
        <v>0</v>
      </c>
      <c r="U4206">
        <v>1</v>
      </c>
      <c r="V4206">
        <v>87</v>
      </c>
      <c r="W4206" t="s">
        <v>54</v>
      </c>
      <c r="X4206" t="s">
        <v>21412</v>
      </c>
      <c r="Y4206" t="s">
        <v>6</v>
      </c>
      <c r="Z4206" s="1">
        <v>44787</v>
      </c>
      <c r="AA4206" s="2">
        <v>0.51888888888888884</v>
      </c>
      <c r="AB4206" s="2">
        <v>0.71377314814814818</v>
      </c>
      <c r="AC4206" t="s">
        <v>44</v>
      </c>
      <c r="AD4206" t="s">
        <v>44</v>
      </c>
      <c r="AE4206" t="s">
        <v>44</v>
      </c>
      <c r="AF4206">
        <v>87</v>
      </c>
    </row>
    <row r="4207" spans="1:32">
      <c r="A4207">
        <v>6836</v>
      </c>
      <c r="B4207">
        <v>5936</v>
      </c>
      <c r="C4207" t="s">
        <v>1379</v>
      </c>
      <c r="D4207" t="s">
        <v>6396</v>
      </c>
      <c r="E4207" t="s">
        <v>34</v>
      </c>
      <c r="F4207" t="s">
        <v>21413</v>
      </c>
      <c r="G4207" t="s">
        <v>21414</v>
      </c>
      <c r="H4207" t="s">
        <v>941</v>
      </c>
      <c r="I4207" s="1">
        <v>34174</v>
      </c>
      <c r="J4207" t="s">
        <v>21415</v>
      </c>
      <c r="K4207" t="s">
        <v>21416</v>
      </c>
      <c r="L4207">
        <v>3469</v>
      </c>
      <c r="M4207" t="s">
        <v>941</v>
      </c>
      <c r="N4207" s="1">
        <v>44711</v>
      </c>
      <c r="O4207" s="1">
        <v>44712</v>
      </c>
      <c r="P4207">
        <v>38</v>
      </c>
      <c r="Q4207">
        <v>2</v>
      </c>
      <c r="R4207" t="s">
        <v>63</v>
      </c>
      <c r="S4207">
        <v>1</v>
      </c>
      <c r="T4207">
        <v>0</v>
      </c>
      <c r="U4207">
        <v>1</v>
      </c>
      <c r="V4207">
        <v>61</v>
      </c>
      <c r="W4207" t="s">
        <v>41</v>
      </c>
      <c r="X4207" t="s">
        <v>21417</v>
      </c>
      <c r="Y4207" t="s">
        <v>6</v>
      </c>
      <c r="Z4207" s="1">
        <v>44696</v>
      </c>
      <c r="AA4207" s="2">
        <v>0.8210763888888889</v>
      </c>
      <c r="AB4207" s="2">
        <v>0.25512731481481482</v>
      </c>
      <c r="AC4207" t="s">
        <v>44</v>
      </c>
      <c r="AD4207" t="s">
        <v>44</v>
      </c>
      <c r="AE4207" t="s">
        <v>44</v>
      </c>
      <c r="AF4207">
        <v>61</v>
      </c>
    </row>
    <row r="4208" spans="1:32">
      <c r="A4208">
        <v>6837</v>
      </c>
      <c r="B4208">
        <v>5937</v>
      </c>
      <c r="C4208" t="s">
        <v>197</v>
      </c>
      <c r="D4208" t="s">
        <v>1092</v>
      </c>
      <c r="E4208" t="s">
        <v>48</v>
      </c>
      <c r="F4208" t="s">
        <v>21418</v>
      </c>
      <c r="G4208" t="s">
        <v>21419</v>
      </c>
      <c r="H4208" t="s">
        <v>537</v>
      </c>
      <c r="I4208" s="1">
        <v>20620</v>
      </c>
      <c r="J4208" t="s">
        <v>21420</v>
      </c>
      <c r="K4208" t="s">
        <v>7759</v>
      </c>
      <c r="L4208">
        <v>69017</v>
      </c>
      <c r="M4208" t="s">
        <v>537</v>
      </c>
      <c r="N4208" s="1">
        <v>44675</v>
      </c>
      <c r="O4208" s="1">
        <v>44679</v>
      </c>
      <c r="P4208">
        <v>33</v>
      </c>
      <c r="Q4208">
        <v>2</v>
      </c>
      <c r="R4208" t="s">
        <v>40</v>
      </c>
      <c r="S4208">
        <v>4</v>
      </c>
      <c r="T4208">
        <v>0</v>
      </c>
      <c r="U4208">
        <v>4</v>
      </c>
      <c r="V4208">
        <v>960</v>
      </c>
      <c r="W4208" t="s">
        <v>41</v>
      </c>
      <c r="X4208" t="s">
        <v>21421</v>
      </c>
      <c r="Y4208" t="s">
        <v>6</v>
      </c>
      <c r="Z4208" s="1">
        <v>44658</v>
      </c>
      <c r="AA4208" s="2">
        <v>0.17409722222222224</v>
      </c>
      <c r="AB4208" s="2">
        <v>4.9629629629629635E-2</v>
      </c>
      <c r="AC4208" t="s">
        <v>45</v>
      </c>
      <c r="AD4208" t="s">
        <v>45</v>
      </c>
      <c r="AE4208" t="s">
        <v>44</v>
      </c>
      <c r="AF4208">
        <v>240</v>
      </c>
    </row>
    <row r="4209" spans="1:32">
      <c r="A4209">
        <v>6838</v>
      </c>
      <c r="B4209">
        <v>5938</v>
      </c>
      <c r="C4209" t="s">
        <v>5236</v>
      </c>
      <c r="D4209" t="s">
        <v>7593</v>
      </c>
      <c r="E4209" t="s">
        <v>34</v>
      </c>
      <c r="F4209" t="s">
        <v>21422</v>
      </c>
      <c r="G4209" t="s">
        <v>21423</v>
      </c>
      <c r="H4209" t="s">
        <v>692</v>
      </c>
      <c r="I4209" s="1">
        <v>34701</v>
      </c>
      <c r="J4209" t="s">
        <v>21424</v>
      </c>
      <c r="K4209" t="s">
        <v>11922</v>
      </c>
      <c r="L4209">
        <v>15434</v>
      </c>
      <c r="M4209" t="s">
        <v>692</v>
      </c>
      <c r="N4209" s="1">
        <v>44832</v>
      </c>
      <c r="O4209" s="1">
        <v>44834</v>
      </c>
      <c r="P4209">
        <v>32</v>
      </c>
      <c r="Q4209">
        <v>2</v>
      </c>
      <c r="R4209" t="s">
        <v>63</v>
      </c>
      <c r="S4209">
        <v>2</v>
      </c>
      <c r="T4209">
        <v>2</v>
      </c>
      <c r="U4209">
        <v>2</v>
      </c>
      <c r="V4209">
        <v>124</v>
      </c>
      <c r="W4209" t="s">
        <v>41</v>
      </c>
      <c r="X4209" t="s">
        <v>21425</v>
      </c>
      <c r="Y4209" t="s">
        <v>65</v>
      </c>
      <c r="Z4209" s="1">
        <v>44818</v>
      </c>
      <c r="AA4209" s="2">
        <v>0.77413194444444444</v>
      </c>
      <c r="AB4209" s="2">
        <v>0.89306712962962964</v>
      </c>
      <c r="AC4209" t="s">
        <v>45</v>
      </c>
      <c r="AD4209" t="s">
        <v>44</v>
      </c>
      <c r="AE4209" t="s">
        <v>45</v>
      </c>
      <c r="AF4209">
        <v>62</v>
      </c>
    </row>
    <row r="4210" spans="1:32">
      <c r="A4210">
        <v>6839</v>
      </c>
      <c r="B4210">
        <v>5939</v>
      </c>
      <c r="C4210" t="s">
        <v>1201</v>
      </c>
      <c r="D4210" t="s">
        <v>847</v>
      </c>
      <c r="E4210" t="s">
        <v>48</v>
      </c>
      <c r="F4210" t="s">
        <v>21426</v>
      </c>
      <c r="G4210" t="s">
        <v>21427</v>
      </c>
      <c r="H4210" t="s">
        <v>94</v>
      </c>
      <c r="I4210" s="1">
        <v>26899</v>
      </c>
      <c r="J4210" t="s">
        <v>21428</v>
      </c>
      <c r="K4210" t="s">
        <v>21429</v>
      </c>
      <c r="L4210">
        <v>57317</v>
      </c>
      <c r="M4210" t="s">
        <v>94</v>
      </c>
      <c r="N4210" s="1">
        <v>44931</v>
      </c>
      <c r="O4210" s="1">
        <v>44935</v>
      </c>
      <c r="P4210">
        <v>1</v>
      </c>
      <c r="Q4210">
        <v>1</v>
      </c>
      <c r="R4210" t="s">
        <v>53</v>
      </c>
      <c r="S4210">
        <v>4</v>
      </c>
      <c r="T4210">
        <v>1</v>
      </c>
      <c r="U4210">
        <v>4</v>
      </c>
      <c r="V4210">
        <v>496</v>
      </c>
      <c r="W4210" t="s">
        <v>54</v>
      </c>
      <c r="X4210" t="s">
        <v>21430</v>
      </c>
      <c r="Y4210" t="s">
        <v>81</v>
      </c>
      <c r="Z4210" s="1">
        <v>44901</v>
      </c>
      <c r="AA4210" s="2">
        <v>0.89824074074074067</v>
      </c>
      <c r="AB4210" s="2">
        <v>0.47318287037037038</v>
      </c>
      <c r="AC4210" t="s">
        <v>44</v>
      </c>
      <c r="AD4210" t="s">
        <v>45</v>
      </c>
      <c r="AE4210" t="s">
        <v>45</v>
      </c>
      <c r="AF4210">
        <v>124</v>
      </c>
    </row>
    <row r="4211" spans="1:32">
      <c r="A4211">
        <v>6840</v>
      </c>
      <c r="B4211">
        <v>5940</v>
      </c>
      <c r="C4211" t="s">
        <v>66</v>
      </c>
      <c r="D4211" t="s">
        <v>57</v>
      </c>
      <c r="E4211" t="s">
        <v>48</v>
      </c>
      <c r="F4211" t="s">
        <v>21431</v>
      </c>
      <c r="G4211" t="s">
        <v>21432</v>
      </c>
      <c r="H4211" t="s">
        <v>280</v>
      </c>
      <c r="I4211" s="1">
        <v>34302</v>
      </c>
      <c r="J4211" t="s">
        <v>21433</v>
      </c>
      <c r="K4211" t="s">
        <v>21434</v>
      </c>
      <c r="L4211">
        <v>36401</v>
      </c>
      <c r="M4211" t="s">
        <v>280</v>
      </c>
      <c r="N4211" s="1">
        <v>44621</v>
      </c>
      <c r="O4211" s="1">
        <v>44625</v>
      </c>
      <c r="P4211">
        <v>58</v>
      </c>
      <c r="Q4211">
        <v>3</v>
      </c>
      <c r="R4211" t="s">
        <v>53</v>
      </c>
      <c r="S4211">
        <v>3</v>
      </c>
      <c r="T4211">
        <v>2</v>
      </c>
      <c r="U4211">
        <v>4</v>
      </c>
      <c r="V4211">
        <v>572</v>
      </c>
      <c r="W4211" t="s">
        <v>54</v>
      </c>
      <c r="X4211" t="s">
        <v>21435</v>
      </c>
      <c r="Y4211" t="s">
        <v>6</v>
      </c>
      <c r="Z4211" s="1">
        <v>44606</v>
      </c>
      <c r="AA4211" s="2">
        <v>0.91938657407407398</v>
      </c>
      <c r="AB4211" s="2">
        <v>0.89156250000000004</v>
      </c>
      <c r="AC4211" t="s">
        <v>45</v>
      </c>
      <c r="AD4211" t="s">
        <v>44</v>
      </c>
      <c r="AE4211" t="s">
        <v>44</v>
      </c>
      <c r="AF4211">
        <v>143</v>
      </c>
    </row>
    <row r="4212" spans="1:32">
      <c r="A4212">
        <v>6841</v>
      </c>
      <c r="B4212">
        <v>5941</v>
      </c>
      <c r="C4212" t="s">
        <v>6945</v>
      </c>
      <c r="D4212" t="s">
        <v>8414</v>
      </c>
      <c r="E4212" t="s">
        <v>48</v>
      </c>
      <c r="F4212" t="s">
        <v>21436</v>
      </c>
      <c r="G4212" t="s">
        <v>21437</v>
      </c>
      <c r="H4212" t="s">
        <v>904</v>
      </c>
      <c r="I4212" s="1">
        <v>29535</v>
      </c>
      <c r="J4212" t="s">
        <v>21438</v>
      </c>
      <c r="K4212" t="s">
        <v>21439</v>
      </c>
      <c r="L4212">
        <v>57425</v>
      </c>
      <c r="M4212" t="s">
        <v>904</v>
      </c>
      <c r="N4212" s="1">
        <v>44652</v>
      </c>
      <c r="O4212" s="1">
        <v>44655</v>
      </c>
      <c r="P4212">
        <v>77</v>
      </c>
      <c r="Q4212">
        <v>4</v>
      </c>
      <c r="R4212" t="s">
        <v>63</v>
      </c>
      <c r="S4212">
        <v>1</v>
      </c>
      <c r="T4212">
        <v>0</v>
      </c>
      <c r="U4212">
        <v>3</v>
      </c>
      <c r="V4212">
        <v>267</v>
      </c>
      <c r="W4212" t="s">
        <v>41</v>
      </c>
      <c r="X4212" t="s">
        <v>21440</v>
      </c>
      <c r="Y4212" t="s">
        <v>43</v>
      </c>
      <c r="Z4212" s="1">
        <v>44643</v>
      </c>
      <c r="AA4212" s="2">
        <v>0.49744212962962964</v>
      </c>
      <c r="AB4212" s="2">
        <v>0.21099537037037039</v>
      </c>
      <c r="AC4212" t="s">
        <v>45</v>
      </c>
      <c r="AD4212" t="s">
        <v>45</v>
      </c>
      <c r="AE4212" t="s">
        <v>44</v>
      </c>
      <c r="AF4212">
        <v>89</v>
      </c>
    </row>
    <row r="4213" spans="1:32">
      <c r="A4213">
        <v>6842</v>
      </c>
      <c r="B4213">
        <v>5942</v>
      </c>
      <c r="C4213" t="s">
        <v>3569</v>
      </c>
      <c r="D4213" t="s">
        <v>5350</v>
      </c>
      <c r="E4213" t="s">
        <v>34</v>
      </c>
      <c r="F4213" t="s">
        <v>21441</v>
      </c>
      <c r="G4213" t="s">
        <v>21442</v>
      </c>
      <c r="H4213" t="s">
        <v>171</v>
      </c>
      <c r="I4213" s="1">
        <v>24188</v>
      </c>
      <c r="J4213" t="s">
        <v>21443</v>
      </c>
      <c r="K4213" t="s">
        <v>21444</v>
      </c>
      <c r="L4213">
        <v>47677</v>
      </c>
      <c r="M4213" t="s">
        <v>171</v>
      </c>
      <c r="N4213" s="1">
        <v>44775</v>
      </c>
      <c r="O4213" s="1">
        <v>44778</v>
      </c>
      <c r="P4213">
        <v>46</v>
      </c>
      <c r="Q4213">
        <v>2</v>
      </c>
      <c r="R4213" t="s">
        <v>53</v>
      </c>
      <c r="S4213">
        <v>1</v>
      </c>
      <c r="T4213">
        <v>0</v>
      </c>
      <c r="U4213">
        <v>3</v>
      </c>
      <c r="V4213">
        <v>420</v>
      </c>
      <c r="W4213" t="s">
        <v>54</v>
      </c>
      <c r="X4213" t="s">
        <v>21445</v>
      </c>
      <c r="Y4213" t="s">
        <v>6</v>
      </c>
      <c r="Z4213" s="1">
        <v>44762</v>
      </c>
      <c r="AA4213" s="2">
        <v>0.268125</v>
      </c>
      <c r="AB4213" s="2">
        <v>0.38653935185185184</v>
      </c>
      <c r="AC4213" t="s">
        <v>44</v>
      </c>
      <c r="AD4213" t="s">
        <v>44</v>
      </c>
      <c r="AE4213" t="s">
        <v>44</v>
      </c>
      <c r="AF4213">
        <v>140</v>
      </c>
    </row>
    <row r="4214" spans="1:32">
      <c r="A4214">
        <v>6843</v>
      </c>
      <c r="B4214">
        <v>5943</v>
      </c>
      <c r="C4214" t="s">
        <v>1022</v>
      </c>
      <c r="D4214" t="s">
        <v>682</v>
      </c>
      <c r="E4214" t="s">
        <v>48</v>
      </c>
      <c r="F4214" t="s">
        <v>21446</v>
      </c>
      <c r="G4214" t="s">
        <v>21447</v>
      </c>
      <c r="H4214" t="s">
        <v>115</v>
      </c>
      <c r="I4214" s="1">
        <v>28551</v>
      </c>
      <c r="J4214" t="s">
        <v>21448</v>
      </c>
      <c r="K4214" t="s">
        <v>21449</v>
      </c>
      <c r="L4214">
        <v>30010</v>
      </c>
      <c r="M4214" t="s">
        <v>115</v>
      </c>
      <c r="N4214" s="1">
        <v>44731</v>
      </c>
      <c r="O4214" s="1">
        <v>44734</v>
      </c>
      <c r="P4214">
        <v>9</v>
      </c>
      <c r="Q4214">
        <v>1</v>
      </c>
      <c r="R4214" t="s">
        <v>40</v>
      </c>
      <c r="S4214">
        <v>1</v>
      </c>
      <c r="T4214">
        <v>0</v>
      </c>
      <c r="U4214">
        <v>3</v>
      </c>
      <c r="V4214">
        <v>648</v>
      </c>
      <c r="W4214" t="s">
        <v>54</v>
      </c>
      <c r="X4214" t="s">
        <v>21450</v>
      </c>
      <c r="Y4214" t="s">
        <v>81</v>
      </c>
      <c r="Z4214" s="1">
        <v>44719</v>
      </c>
      <c r="AA4214" s="2">
        <v>0.43502314814814813</v>
      </c>
      <c r="AB4214" s="2">
        <v>0.45581018518518518</v>
      </c>
      <c r="AC4214" t="s">
        <v>44</v>
      </c>
      <c r="AD4214" t="s">
        <v>44</v>
      </c>
      <c r="AE4214" t="s">
        <v>45</v>
      </c>
      <c r="AF4214">
        <v>216</v>
      </c>
    </row>
    <row r="4215" spans="1:32">
      <c r="A4215">
        <v>6844</v>
      </c>
      <c r="B4215">
        <v>5944</v>
      </c>
      <c r="C4215" t="s">
        <v>391</v>
      </c>
      <c r="D4215" t="s">
        <v>716</v>
      </c>
      <c r="E4215" t="s">
        <v>34</v>
      </c>
      <c r="F4215" t="s">
        <v>21451</v>
      </c>
      <c r="G4215" t="s">
        <v>21452</v>
      </c>
      <c r="H4215" t="s">
        <v>122</v>
      </c>
      <c r="I4215" s="1">
        <v>28438</v>
      </c>
      <c r="J4215" t="s">
        <v>21453</v>
      </c>
      <c r="K4215" t="s">
        <v>21454</v>
      </c>
      <c r="L4215">
        <v>59199</v>
      </c>
      <c r="M4215" t="s">
        <v>122</v>
      </c>
      <c r="N4215" s="1">
        <v>44750</v>
      </c>
      <c r="O4215" s="1">
        <v>44752</v>
      </c>
      <c r="P4215">
        <v>46</v>
      </c>
      <c r="Q4215">
        <v>2</v>
      </c>
      <c r="R4215" t="s">
        <v>53</v>
      </c>
      <c r="S4215">
        <v>2</v>
      </c>
      <c r="T4215">
        <v>2</v>
      </c>
      <c r="U4215">
        <v>2</v>
      </c>
      <c r="V4215">
        <v>278</v>
      </c>
      <c r="W4215" t="s">
        <v>54</v>
      </c>
      <c r="X4215" t="s">
        <v>21455</v>
      </c>
      <c r="Y4215" t="s">
        <v>81</v>
      </c>
      <c r="Z4215" s="1">
        <v>44711</v>
      </c>
      <c r="AA4215" s="2">
        <v>0.64935185185185185</v>
      </c>
      <c r="AB4215" s="2">
        <v>0.56820601851851849</v>
      </c>
      <c r="AC4215" t="s">
        <v>44</v>
      </c>
      <c r="AD4215" t="s">
        <v>44</v>
      </c>
      <c r="AE4215" t="s">
        <v>45</v>
      </c>
      <c r="AF4215">
        <v>139</v>
      </c>
    </row>
    <row r="4216" spans="1:32">
      <c r="A4216">
        <v>6845</v>
      </c>
      <c r="B4216">
        <v>5945</v>
      </c>
      <c r="C4216" t="s">
        <v>326</v>
      </c>
      <c r="D4216" t="s">
        <v>21456</v>
      </c>
      <c r="E4216" t="s">
        <v>34</v>
      </c>
      <c r="F4216" t="s">
        <v>21457</v>
      </c>
      <c r="G4216" t="s">
        <v>21458</v>
      </c>
      <c r="H4216" t="s">
        <v>418</v>
      </c>
      <c r="I4216" s="1">
        <v>21672</v>
      </c>
      <c r="J4216" t="s">
        <v>21459</v>
      </c>
      <c r="K4216" t="s">
        <v>21460</v>
      </c>
      <c r="L4216">
        <v>33076</v>
      </c>
      <c r="M4216" t="s">
        <v>418</v>
      </c>
      <c r="N4216" s="1">
        <v>44690</v>
      </c>
      <c r="O4216" s="1">
        <v>44692</v>
      </c>
      <c r="P4216">
        <v>72</v>
      </c>
      <c r="Q4216">
        <v>3</v>
      </c>
      <c r="R4216" t="s">
        <v>40</v>
      </c>
      <c r="S4216">
        <v>3</v>
      </c>
      <c r="T4216">
        <v>0</v>
      </c>
      <c r="U4216">
        <v>2</v>
      </c>
      <c r="V4216">
        <v>452</v>
      </c>
      <c r="W4216" t="s">
        <v>41</v>
      </c>
      <c r="X4216" t="s">
        <v>21461</v>
      </c>
      <c r="Y4216" t="s">
        <v>43</v>
      </c>
      <c r="Z4216" s="1">
        <v>44674</v>
      </c>
      <c r="AA4216" s="2">
        <v>0.5350462962962963</v>
      </c>
      <c r="AB4216" s="2">
        <v>0.62339120370370371</v>
      </c>
      <c r="AC4216" t="s">
        <v>44</v>
      </c>
      <c r="AD4216" t="s">
        <v>45</v>
      </c>
      <c r="AE4216" t="s">
        <v>44</v>
      </c>
      <c r="AF4216">
        <v>226</v>
      </c>
    </row>
    <row r="4217" spans="1:32">
      <c r="A4217">
        <v>6849</v>
      </c>
      <c r="B4217">
        <v>5949</v>
      </c>
      <c r="C4217" t="s">
        <v>347</v>
      </c>
      <c r="D4217" t="s">
        <v>841</v>
      </c>
      <c r="E4217" t="s">
        <v>34</v>
      </c>
      <c r="F4217" t="s">
        <v>21462</v>
      </c>
      <c r="G4217" t="s">
        <v>21463</v>
      </c>
      <c r="H4217" t="s">
        <v>115</v>
      </c>
      <c r="I4217" s="1">
        <v>37059</v>
      </c>
      <c r="J4217" t="s">
        <v>21464</v>
      </c>
      <c r="K4217" t="s">
        <v>21465</v>
      </c>
      <c r="L4217">
        <v>18788</v>
      </c>
      <c r="M4217" t="s">
        <v>115</v>
      </c>
      <c r="N4217" s="1">
        <v>44681</v>
      </c>
      <c r="O4217" s="1">
        <v>44684</v>
      </c>
      <c r="P4217">
        <v>19</v>
      </c>
      <c r="Q4217">
        <v>1</v>
      </c>
      <c r="R4217" t="s">
        <v>53</v>
      </c>
      <c r="S4217">
        <v>3</v>
      </c>
      <c r="T4217">
        <v>2</v>
      </c>
      <c r="U4217">
        <v>3</v>
      </c>
      <c r="V4217">
        <v>447</v>
      </c>
      <c r="W4217" t="s">
        <v>41</v>
      </c>
      <c r="X4217" t="s">
        <v>21466</v>
      </c>
      <c r="Y4217" t="s">
        <v>6</v>
      </c>
      <c r="Z4217" s="1">
        <v>44661</v>
      </c>
      <c r="AA4217" s="2">
        <v>0.60340277777777784</v>
      </c>
      <c r="AB4217" s="2">
        <v>0.59064814814814814</v>
      </c>
      <c r="AC4217" t="s">
        <v>44</v>
      </c>
      <c r="AD4217" t="s">
        <v>44</v>
      </c>
      <c r="AE4217" t="s">
        <v>45</v>
      </c>
      <c r="AF4217">
        <v>149</v>
      </c>
    </row>
    <row r="4218" spans="1:32">
      <c r="A4218">
        <v>6853</v>
      </c>
      <c r="B4218">
        <v>5953</v>
      </c>
      <c r="C4218" t="s">
        <v>469</v>
      </c>
      <c r="D4218" t="s">
        <v>2081</v>
      </c>
      <c r="E4218" t="s">
        <v>48</v>
      </c>
      <c r="F4218" t="s">
        <v>21467</v>
      </c>
      <c r="G4218" t="s">
        <v>21468</v>
      </c>
      <c r="H4218" t="s">
        <v>60</v>
      </c>
      <c r="I4218" s="1">
        <v>34321</v>
      </c>
      <c r="J4218" t="s">
        <v>21469</v>
      </c>
      <c r="K4218" t="s">
        <v>21470</v>
      </c>
      <c r="L4218">
        <v>5306</v>
      </c>
      <c r="M4218" t="s">
        <v>60</v>
      </c>
      <c r="N4218" s="1">
        <v>44656</v>
      </c>
      <c r="O4218" s="1">
        <v>44658</v>
      </c>
      <c r="P4218">
        <v>91</v>
      </c>
      <c r="Q4218">
        <v>4</v>
      </c>
      <c r="R4218" t="s">
        <v>53</v>
      </c>
      <c r="S4218">
        <v>2</v>
      </c>
      <c r="T4218">
        <v>1</v>
      </c>
      <c r="U4218">
        <v>2</v>
      </c>
      <c r="V4218">
        <v>250</v>
      </c>
      <c r="W4218" t="s">
        <v>54</v>
      </c>
      <c r="X4218" t="s">
        <v>21471</v>
      </c>
      <c r="Y4218" t="s">
        <v>65</v>
      </c>
      <c r="Z4218" s="1">
        <v>44644</v>
      </c>
      <c r="AA4218" s="2">
        <v>0.67531249999999998</v>
      </c>
      <c r="AB4218" s="2">
        <v>2.659722222222222E-2</v>
      </c>
      <c r="AC4218" t="s">
        <v>45</v>
      </c>
      <c r="AD4218" t="s">
        <v>44</v>
      </c>
      <c r="AE4218" t="s">
        <v>44</v>
      </c>
      <c r="AF4218">
        <v>125</v>
      </c>
    </row>
    <row r="4219" spans="1:32">
      <c r="A4219">
        <v>6854</v>
      </c>
      <c r="B4219">
        <v>5954</v>
      </c>
      <c r="C4219" t="s">
        <v>2046</v>
      </c>
      <c r="D4219" t="s">
        <v>469</v>
      </c>
      <c r="E4219" t="s">
        <v>48</v>
      </c>
      <c r="F4219" t="s">
        <v>21472</v>
      </c>
      <c r="G4219" t="s">
        <v>21473</v>
      </c>
      <c r="H4219" t="s">
        <v>86</v>
      </c>
      <c r="I4219" s="1">
        <v>21322</v>
      </c>
      <c r="J4219" t="s">
        <v>21474</v>
      </c>
      <c r="K4219" t="s">
        <v>21475</v>
      </c>
      <c r="L4219">
        <v>75005</v>
      </c>
      <c r="M4219" t="s">
        <v>86</v>
      </c>
      <c r="N4219" s="1">
        <v>44893</v>
      </c>
      <c r="O4219" s="1">
        <v>44897</v>
      </c>
      <c r="P4219">
        <v>31</v>
      </c>
      <c r="Q4219">
        <v>2</v>
      </c>
      <c r="R4219" t="s">
        <v>53</v>
      </c>
      <c r="S4219">
        <v>4</v>
      </c>
      <c r="T4219">
        <v>1</v>
      </c>
      <c r="U4219">
        <v>4</v>
      </c>
      <c r="V4219">
        <v>572</v>
      </c>
      <c r="W4219" t="s">
        <v>41</v>
      </c>
      <c r="X4219" t="s">
        <v>21476</v>
      </c>
      <c r="Y4219" t="s">
        <v>6</v>
      </c>
      <c r="Z4219" s="1">
        <v>44856</v>
      </c>
      <c r="AA4219" s="2">
        <v>0.85329861111111116</v>
      </c>
      <c r="AB4219" s="2">
        <v>0.51245370370370369</v>
      </c>
      <c r="AC4219" t="s">
        <v>45</v>
      </c>
      <c r="AD4219" t="s">
        <v>44</v>
      </c>
      <c r="AE4219" t="s">
        <v>45</v>
      </c>
      <c r="AF4219">
        <v>143</v>
      </c>
    </row>
    <row r="4220" spans="1:32">
      <c r="A4220">
        <v>6855</v>
      </c>
      <c r="B4220">
        <v>5955</v>
      </c>
      <c r="C4220" t="s">
        <v>90</v>
      </c>
      <c r="D4220" t="s">
        <v>689</v>
      </c>
      <c r="E4220" t="s">
        <v>48</v>
      </c>
      <c r="F4220" t="s">
        <v>21477</v>
      </c>
      <c r="G4220" t="s">
        <v>21478</v>
      </c>
      <c r="H4220" t="s">
        <v>904</v>
      </c>
      <c r="I4220" s="1">
        <v>24772</v>
      </c>
      <c r="J4220" t="s">
        <v>21479</v>
      </c>
      <c r="K4220" t="s">
        <v>21480</v>
      </c>
      <c r="L4220">
        <v>72290</v>
      </c>
      <c r="M4220" t="s">
        <v>904</v>
      </c>
      <c r="N4220" s="1">
        <v>44782</v>
      </c>
      <c r="O4220" s="1">
        <v>44786</v>
      </c>
      <c r="P4220">
        <v>20</v>
      </c>
      <c r="Q4220">
        <v>1</v>
      </c>
      <c r="R4220" t="s">
        <v>63</v>
      </c>
      <c r="S4220">
        <v>4</v>
      </c>
      <c r="T4220">
        <v>0</v>
      </c>
      <c r="U4220">
        <v>4</v>
      </c>
      <c r="V4220">
        <v>280</v>
      </c>
      <c r="W4220" t="s">
        <v>41</v>
      </c>
      <c r="X4220" t="s">
        <v>21481</v>
      </c>
      <c r="Y4220" t="s">
        <v>81</v>
      </c>
      <c r="Z4220" s="1">
        <v>44759</v>
      </c>
      <c r="AA4220" s="2">
        <v>0.67877314814814815</v>
      </c>
      <c r="AB4220" s="2">
        <v>9.0671296296296292E-2</v>
      </c>
      <c r="AC4220" t="s">
        <v>44</v>
      </c>
      <c r="AD4220" t="s">
        <v>44</v>
      </c>
      <c r="AE4220" t="s">
        <v>44</v>
      </c>
      <c r="AF4220">
        <v>70</v>
      </c>
    </row>
    <row r="4221" spans="1:32">
      <c r="A4221">
        <v>6856</v>
      </c>
      <c r="B4221">
        <v>5956</v>
      </c>
      <c r="C4221" t="s">
        <v>6816</v>
      </c>
      <c r="D4221" t="s">
        <v>18484</v>
      </c>
      <c r="E4221" t="s">
        <v>34</v>
      </c>
      <c r="F4221" t="s">
        <v>21482</v>
      </c>
      <c r="G4221" t="s">
        <v>21483</v>
      </c>
      <c r="H4221" t="s">
        <v>135</v>
      </c>
      <c r="I4221" s="1">
        <v>29109</v>
      </c>
      <c r="J4221" t="s">
        <v>21484</v>
      </c>
      <c r="K4221" t="s">
        <v>21485</v>
      </c>
      <c r="L4221">
        <v>20011</v>
      </c>
      <c r="M4221" t="s">
        <v>135</v>
      </c>
      <c r="N4221" s="1">
        <v>44933</v>
      </c>
      <c r="O4221" s="1">
        <v>44935</v>
      </c>
      <c r="P4221">
        <v>44</v>
      </c>
      <c r="Q4221">
        <v>2</v>
      </c>
      <c r="R4221" t="s">
        <v>63</v>
      </c>
      <c r="S4221">
        <v>1</v>
      </c>
      <c r="T4221">
        <v>2</v>
      </c>
      <c r="U4221">
        <v>2</v>
      </c>
      <c r="V4221">
        <v>150</v>
      </c>
      <c r="W4221" t="s">
        <v>41</v>
      </c>
      <c r="X4221" t="s">
        <v>21486</v>
      </c>
      <c r="Y4221" t="s">
        <v>6</v>
      </c>
      <c r="Z4221" s="1">
        <v>44899</v>
      </c>
      <c r="AA4221" s="2">
        <v>0.61502314814814818</v>
      </c>
      <c r="AB4221" s="2">
        <v>0.10776620370370371</v>
      </c>
      <c r="AC4221" t="s">
        <v>45</v>
      </c>
      <c r="AD4221" t="s">
        <v>45</v>
      </c>
      <c r="AE4221" t="s">
        <v>44</v>
      </c>
      <c r="AF4221">
        <v>75</v>
      </c>
    </row>
    <row r="4222" spans="1:32">
      <c r="A4222">
        <v>6857</v>
      </c>
      <c r="B4222">
        <v>5957</v>
      </c>
      <c r="C4222" t="s">
        <v>8468</v>
      </c>
      <c r="D4222" t="s">
        <v>402</v>
      </c>
      <c r="E4222" t="s">
        <v>48</v>
      </c>
      <c r="F4222" t="s">
        <v>21487</v>
      </c>
      <c r="G4222" t="s">
        <v>21488</v>
      </c>
      <c r="H4222" t="s">
        <v>692</v>
      </c>
      <c r="I4222" s="1">
        <v>33442</v>
      </c>
      <c r="J4222" t="s">
        <v>21489</v>
      </c>
      <c r="K4222" t="s">
        <v>16852</v>
      </c>
      <c r="L4222">
        <v>90772</v>
      </c>
      <c r="M4222" t="s">
        <v>692</v>
      </c>
      <c r="N4222" s="1">
        <v>44643</v>
      </c>
      <c r="O4222" s="1">
        <v>44647</v>
      </c>
      <c r="P4222">
        <v>13</v>
      </c>
      <c r="Q4222">
        <v>1</v>
      </c>
      <c r="R4222" t="s">
        <v>53</v>
      </c>
      <c r="S4222">
        <v>1</v>
      </c>
      <c r="T4222">
        <v>1</v>
      </c>
      <c r="U4222">
        <v>4</v>
      </c>
      <c r="V4222">
        <v>520</v>
      </c>
      <c r="W4222" t="s">
        <v>54</v>
      </c>
      <c r="X4222" t="s">
        <v>21490</v>
      </c>
      <c r="Y4222" t="s">
        <v>81</v>
      </c>
      <c r="Z4222" s="1">
        <v>44631</v>
      </c>
      <c r="AA4222" s="2">
        <v>0.17233796296296297</v>
      </c>
      <c r="AB4222" s="2">
        <v>0.61750000000000005</v>
      </c>
      <c r="AC4222" t="s">
        <v>44</v>
      </c>
      <c r="AD4222" t="s">
        <v>44</v>
      </c>
      <c r="AE4222" t="s">
        <v>45</v>
      </c>
      <c r="AF4222">
        <v>130</v>
      </c>
    </row>
    <row r="4223" spans="1:32">
      <c r="A4223">
        <v>6858</v>
      </c>
      <c r="B4223">
        <v>5958</v>
      </c>
      <c r="C4223" t="s">
        <v>221</v>
      </c>
      <c r="D4223" t="s">
        <v>1263</v>
      </c>
      <c r="E4223" t="s">
        <v>34</v>
      </c>
      <c r="F4223" t="s">
        <v>21491</v>
      </c>
      <c r="G4223" t="s">
        <v>21492</v>
      </c>
      <c r="H4223" t="s">
        <v>272</v>
      </c>
      <c r="I4223" s="1">
        <v>29928</v>
      </c>
      <c r="J4223" t="s">
        <v>21493</v>
      </c>
      <c r="K4223" t="s">
        <v>21494</v>
      </c>
      <c r="L4223">
        <v>98861</v>
      </c>
      <c r="M4223" t="s">
        <v>272</v>
      </c>
      <c r="N4223" s="1">
        <v>44936</v>
      </c>
      <c r="O4223" s="1">
        <v>44940</v>
      </c>
      <c r="P4223">
        <v>82</v>
      </c>
      <c r="Q4223">
        <v>4</v>
      </c>
      <c r="R4223" t="s">
        <v>53</v>
      </c>
      <c r="S4223">
        <v>2</v>
      </c>
      <c r="T4223">
        <v>0</v>
      </c>
      <c r="U4223">
        <v>4</v>
      </c>
      <c r="V4223">
        <v>524</v>
      </c>
      <c r="W4223" t="s">
        <v>41</v>
      </c>
      <c r="X4223" t="s">
        <v>21495</v>
      </c>
      <c r="Y4223" t="s">
        <v>43</v>
      </c>
      <c r="Z4223" s="1">
        <v>44925</v>
      </c>
      <c r="AA4223" s="2">
        <v>0.91390046296296301</v>
      </c>
      <c r="AB4223" s="2">
        <v>0.5896527777777778</v>
      </c>
      <c r="AC4223" t="s">
        <v>45</v>
      </c>
      <c r="AD4223" t="s">
        <v>45</v>
      </c>
      <c r="AE4223" t="s">
        <v>45</v>
      </c>
      <c r="AF4223">
        <v>131</v>
      </c>
    </row>
    <row r="4224" spans="1:32">
      <c r="A4224">
        <v>6859</v>
      </c>
      <c r="B4224">
        <v>5959</v>
      </c>
      <c r="C4224" t="s">
        <v>205</v>
      </c>
      <c r="D4224" t="s">
        <v>4758</v>
      </c>
      <c r="E4224" t="s">
        <v>48</v>
      </c>
      <c r="F4224" t="s">
        <v>21496</v>
      </c>
      <c r="G4224" t="s">
        <v>21497</v>
      </c>
      <c r="H4224" t="s">
        <v>537</v>
      </c>
      <c r="I4224" s="1">
        <v>25830</v>
      </c>
      <c r="J4224" t="s">
        <v>21498</v>
      </c>
      <c r="K4224" t="s">
        <v>18890</v>
      </c>
      <c r="L4224">
        <v>47428</v>
      </c>
      <c r="M4224" t="s">
        <v>537</v>
      </c>
      <c r="N4224" s="1">
        <v>44898</v>
      </c>
      <c r="O4224" s="1">
        <v>44900</v>
      </c>
      <c r="P4224">
        <v>89</v>
      </c>
      <c r="Q4224">
        <v>4</v>
      </c>
      <c r="R4224" t="s">
        <v>63</v>
      </c>
      <c r="S4224">
        <v>1</v>
      </c>
      <c r="T4224">
        <v>0</v>
      </c>
      <c r="U4224">
        <v>2</v>
      </c>
      <c r="V4224">
        <v>120</v>
      </c>
      <c r="W4224" t="s">
        <v>54</v>
      </c>
      <c r="X4224" t="s">
        <v>21499</v>
      </c>
      <c r="Y4224" t="s">
        <v>6</v>
      </c>
      <c r="Z4224" s="1">
        <v>44875</v>
      </c>
      <c r="AA4224" s="2">
        <v>0.94435185185185189</v>
      </c>
      <c r="AB4224" s="2">
        <v>0.17140046296296296</v>
      </c>
      <c r="AC4224" t="s">
        <v>44</v>
      </c>
      <c r="AD4224" t="s">
        <v>44</v>
      </c>
      <c r="AE4224" t="s">
        <v>44</v>
      </c>
      <c r="AF4224">
        <v>60</v>
      </c>
    </row>
    <row r="4225" spans="1:32">
      <c r="A4225">
        <v>6862</v>
      </c>
      <c r="B4225">
        <v>5962</v>
      </c>
      <c r="C4225" t="s">
        <v>1913</v>
      </c>
      <c r="D4225" t="s">
        <v>2268</v>
      </c>
      <c r="E4225" t="s">
        <v>34</v>
      </c>
      <c r="F4225" t="s">
        <v>21500</v>
      </c>
      <c r="G4225" t="s">
        <v>21501</v>
      </c>
      <c r="H4225" t="s">
        <v>418</v>
      </c>
      <c r="I4225" s="1">
        <v>29234</v>
      </c>
      <c r="J4225" t="s">
        <v>21502</v>
      </c>
      <c r="K4225" t="s">
        <v>21503</v>
      </c>
      <c r="L4225">
        <v>82852</v>
      </c>
      <c r="M4225" t="s">
        <v>418</v>
      </c>
      <c r="N4225" s="1">
        <v>44786</v>
      </c>
      <c r="O4225" s="1">
        <v>44788</v>
      </c>
      <c r="P4225">
        <v>38</v>
      </c>
      <c r="Q4225">
        <v>2</v>
      </c>
      <c r="R4225" t="s">
        <v>63</v>
      </c>
      <c r="S4225">
        <v>1</v>
      </c>
      <c r="T4225">
        <v>1</v>
      </c>
      <c r="U4225">
        <v>2</v>
      </c>
      <c r="V4225">
        <v>150</v>
      </c>
      <c r="W4225" t="s">
        <v>54</v>
      </c>
      <c r="X4225" t="s">
        <v>21504</v>
      </c>
      <c r="Y4225" t="s">
        <v>6</v>
      </c>
      <c r="Z4225" s="1">
        <v>44777</v>
      </c>
      <c r="AA4225" s="2">
        <v>0.31584490740740739</v>
      </c>
      <c r="AB4225" s="2">
        <v>0.46988425925925931</v>
      </c>
      <c r="AC4225" t="s">
        <v>44</v>
      </c>
      <c r="AD4225" t="s">
        <v>45</v>
      </c>
      <c r="AE4225" t="s">
        <v>45</v>
      </c>
      <c r="AF4225">
        <v>75</v>
      </c>
    </row>
    <row r="4226" spans="1:32">
      <c r="A4226">
        <v>6863</v>
      </c>
      <c r="B4226">
        <v>5963</v>
      </c>
      <c r="C4226" t="s">
        <v>988</v>
      </c>
      <c r="D4226" t="s">
        <v>2844</v>
      </c>
      <c r="E4226" t="s">
        <v>48</v>
      </c>
      <c r="F4226" t="s">
        <v>21505</v>
      </c>
      <c r="G4226" t="s">
        <v>21506</v>
      </c>
      <c r="H4226" t="s">
        <v>423</v>
      </c>
      <c r="I4226" s="1">
        <v>34860</v>
      </c>
      <c r="J4226" t="s">
        <v>21507</v>
      </c>
      <c r="K4226" t="s">
        <v>21508</v>
      </c>
      <c r="L4226">
        <v>84986</v>
      </c>
      <c r="M4226" t="s">
        <v>423</v>
      </c>
      <c r="N4226" s="1">
        <v>44842</v>
      </c>
      <c r="O4226" s="1">
        <v>44843</v>
      </c>
      <c r="P4226">
        <v>27</v>
      </c>
      <c r="Q4226">
        <v>2</v>
      </c>
      <c r="R4226" t="s">
        <v>40</v>
      </c>
      <c r="S4226">
        <v>2</v>
      </c>
      <c r="T4226">
        <v>1</v>
      </c>
      <c r="U4226">
        <v>1</v>
      </c>
      <c r="V4226">
        <v>200</v>
      </c>
      <c r="W4226" t="s">
        <v>54</v>
      </c>
      <c r="X4226" t="s">
        <v>21509</v>
      </c>
      <c r="Y4226" t="s">
        <v>65</v>
      </c>
      <c r="Z4226" s="1">
        <v>44824</v>
      </c>
      <c r="AA4226" s="2">
        <v>9.0624999999999994E-3</v>
      </c>
      <c r="AB4226" s="2">
        <v>0.62613425925925925</v>
      </c>
      <c r="AC4226" t="s">
        <v>44</v>
      </c>
      <c r="AD4226" t="s">
        <v>45</v>
      </c>
      <c r="AE4226" t="s">
        <v>44</v>
      </c>
      <c r="AF4226">
        <v>200</v>
      </c>
    </row>
    <row r="4227" spans="1:32">
      <c r="A4227">
        <v>6865</v>
      </c>
      <c r="B4227">
        <v>5965</v>
      </c>
      <c r="C4227" t="s">
        <v>205</v>
      </c>
      <c r="D4227" t="s">
        <v>12048</v>
      </c>
      <c r="E4227" t="s">
        <v>34</v>
      </c>
      <c r="F4227" t="s">
        <v>21510</v>
      </c>
      <c r="G4227">
        <v>5922781140</v>
      </c>
      <c r="H4227" t="s">
        <v>280</v>
      </c>
      <c r="I4227" s="1">
        <v>23685</v>
      </c>
      <c r="J4227" t="s">
        <v>21511</v>
      </c>
      <c r="K4227" t="s">
        <v>21512</v>
      </c>
      <c r="L4227">
        <v>98734</v>
      </c>
      <c r="M4227" t="s">
        <v>280</v>
      </c>
      <c r="N4227" s="1">
        <v>44935</v>
      </c>
      <c r="O4227" s="1">
        <v>44940</v>
      </c>
      <c r="P4227">
        <v>44</v>
      </c>
      <c r="Q4227">
        <v>2</v>
      </c>
      <c r="R4227" t="s">
        <v>63</v>
      </c>
      <c r="S4227">
        <v>3</v>
      </c>
      <c r="T4227">
        <v>0</v>
      </c>
      <c r="U4227">
        <v>5</v>
      </c>
      <c r="V4227">
        <v>405</v>
      </c>
      <c r="W4227" t="s">
        <v>54</v>
      </c>
      <c r="X4227" t="s">
        <v>21513</v>
      </c>
      <c r="Y4227" t="s">
        <v>81</v>
      </c>
      <c r="Z4227" s="1">
        <v>44903</v>
      </c>
      <c r="AA4227" s="2">
        <v>0.64436342592592599</v>
      </c>
      <c r="AB4227" s="2">
        <v>0.91575231481481489</v>
      </c>
      <c r="AC4227" t="s">
        <v>44</v>
      </c>
      <c r="AD4227" t="s">
        <v>45</v>
      </c>
      <c r="AE4227" t="s">
        <v>44</v>
      </c>
      <c r="AF4227">
        <v>81</v>
      </c>
    </row>
    <row r="4228" spans="1:32">
      <c r="A4228">
        <v>6867</v>
      </c>
      <c r="B4228">
        <v>5967</v>
      </c>
      <c r="C4228" t="s">
        <v>183</v>
      </c>
      <c r="D4228" t="s">
        <v>14470</v>
      </c>
      <c r="E4228" t="s">
        <v>48</v>
      </c>
      <c r="F4228" t="s">
        <v>21514</v>
      </c>
      <c r="G4228" t="s">
        <v>21515</v>
      </c>
      <c r="H4228" t="s">
        <v>94</v>
      </c>
      <c r="I4228" s="1">
        <v>27768</v>
      </c>
      <c r="J4228" t="s">
        <v>21516</v>
      </c>
      <c r="K4228" t="s">
        <v>21517</v>
      </c>
      <c r="L4228">
        <v>43096</v>
      </c>
      <c r="M4228" t="s">
        <v>94</v>
      </c>
      <c r="N4228" s="1">
        <v>44708</v>
      </c>
      <c r="O4228" s="1">
        <v>44710</v>
      </c>
      <c r="P4228">
        <v>11</v>
      </c>
      <c r="Q4228">
        <v>1</v>
      </c>
      <c r="R4228" t="s">
        <v>63</v>
      </c>
      <c r="S4228">
        <v>1</v>
      </c>
      <c r="T4228">
        <v>1</v>
      </c>
      <c r="U4228">
        <v>2</v>
      </c>
      <c r="V4228">
        <v>136</v>
      </c>
      <c r="W4228" t="s">
        <v>54</v>
      </c>
      <c r="X4228" t="s">
        <v>21518</v>
      </c>
      <c r="Y4228" t="s">
        <v>6</v>
      </c>
      <c r="Z4228" s="1">
        <v>44694</v>
      </c>
      <c r="AA4228" s="2">
        <v>0.17454861111111111</v>
      </c>
      <c r="AB4228" s="2">
        <v>0.51045138888888886</v>
      </c>
      <c r="AC4228" t="s">
        <v>45</v>
      </c>
      <c r="AD4228" t="s">
        <v>45</v>
      </c>
      <c r="AE4228" t="s">
        <v>44</v>
      </c>
      <c r="AF4228">
        <v>68</v>
      </c>
    </row>
    <row r="4229" spans="1:32">
      <c r="A4229">
        <v>6868</v>
      </c>
      <c r="B4229">
        <v>5968</v>
      </c>
      <c r="C4229" t="s">
        <v>3145</v>
      </c>
      <c r="D4229" t="s">
        <v>299</v>
      </c>
      <c r="E4229" t="s">
        <v>34</v>
      </c>
      <c r="F4229" t="s">
        <v>21519</v>
      </c>
      <c r="G4229">
        <f>1-607-736-9423</f>
        <v>-10765</v>
      </c>
      <c r="H4229" t="s">
        <v>37</v>
      </c>
      <c r="I4229" s="1">
        <v>34114</v>
      </c>
      <c r="J4229" t="s">
        <v>21520</v>
      </c>
      <c r="K4229" t="s">
        <v>21521</v>
      </c>
      <c r="L4229">
        <v>19388</v>
      </c>
      <c r="M4229" t="s">
        <v>37</v>
      </c>
      <c r="N4229" s="1">
        <v>44896</v>
      </c>
      <c r="O4229" s="1">
        <v>44899</v>
      </c>
      <c r="P4229">
        <v>56</v>
      </c>
      <c r="Q4229">
        <v>3</v>
      </c>
      <c r="R4229" t="s">
        <v>63</v>
      </c>
      <c r="S4229">
        <v>1</v>
      </c>
      <c r="T4229">
        <v>0</v>
      </c>
      <c r="U4229">
        <v>3</v>
      </c>
      <c r="V4229">
        <v>261</v>
      </c>
      <c r="W4229" t="s">
        <v>41</v>
      </c>
      <c r="X4229" t="s">
        <v>21522</v>
      </c>
      <c r="Y4229" t="s">
        <v>65</v>
      </c>
      <c r="Z4229" s="1">
        <v>44857</v>
      </c>
      <c r="AA4229" s="2">
        <v>9.0347222222222232E-2</v>
      </c>
      <c r="AB4229" s="2">
        <v>0.10297453703703703</v>
      </c>
      <c r="AC4229" t="s">
        <v>45</v>
      </c>
      <c r="AD4229" t="s">
        <v>44</v>
      </c>
      <c r="AE4229" t="s">
        <v>45</v>
      </c>
      <c r="AF4229">
        <v>87</v>
      </c>
    </row>
    <row r="4230" spans="1:32">
      <c r="A4230">
        <v>6870</v>
      </c>
      <c r="B4230">
        <v>5970</v>
      </c>
      <c r="C4230" t="s">
        <v>3590</v>
      </c>
      <c r="D4230" t="s">
        <v>2081</v>
      </c>
      <c r="E4230" t="s">
        <v>48</v>
      </c>
      <c r="F4230" t="s">
        <v>21523</v>
      </c>
      <c r="G4230" t="s">
        <v>21524</v>
      </c>
      <c r="H4230" t="s">
        <v>171</v>
      </c>
      <c r="I4230" s="1">
        <v>31323</v>
      </c>
      <c r="J4230" t="s">
        <v>21525</v>
      </c>
      <c r="K4230" t="s">
        <v>21526</v>
      </c>
      <c r="L4230">
        <v>81042</v>
      </c>
      <c r="M4230" t="s">
        <v>171</v>
      </c>
      <c r="N4230" s="1">
        <v>44878</v>
      </c>
      <c r="O4230" s="1">
        <v>44879</v>
      </c>
      <c r="P4230">
        <v>12</v>
      </c>
      <c r="Q4230">
        <v>1</v>
      </c>
      <c r="R4230" t="s">
        <v>40</v>
      </c>
      <c r="S4230">
        <v>2</v>
      </c>
      <c r="T4230">
        <v>0</v>
      </c>
      <c r="U4230">
        <v>1</v>
      </c>
      <c r="V4230">
        <v>247</v>
      </c>
      <c r="W4230" t="s">
        <v>54</v>
      </c>
      <c r="X4230" t="s">
        <v>21527</v>
      </c>
      <c r="Y4230" t="s">
        <v>43</v>
      </c>
      <c r="Z4230" s="1">
        <v>44841</v>
      </c>
      <c r="AA4230" s="2">
        <v>0.20653935185185182</v>
      </c>
      <c r="AB4230" s="2">
        <v>0.56994212962962965</v>
      </c>
      <c r="AC4230" t="s">
        <v>45</v>
      </c>
      <c r="AD4230" t="s">
        <v>44</v>
      </c>
      <c r="AE4230" t="s">
        <v>45</v>
      </c>
      <c r="AF4230">
        <v>247</v>
      </c>
    </row>
    <row r="4231" spans="1:32">
      <c r="A4231">
        <v>6872</v>
      </c>
      <c r="B4231">
        <v>5972</v>
      </c>
      <c r="C4231" t="s">
        <v>5609</v>
      </c>
      <c r="D4231" t="s">
        <v>2794</v>
      </c>
      <c r="E4231" t="s">
        <v>34</v>
      </c>
      <c r="F4231" t="s">
        <v>21528</v>
      </c>
      <c r="G4231" t="s">
        <v>21529</v>
      </c>
      <c r="H4231" t="s">
        <v>179</v>
      </c>
      <c r="I4231" s="1">
        <v>22584</v>
      </c>
      <c r="J4231" t="s">
        <v>21530</v>
      </c>
      <c r="K4231" t="s">
        <v>21531</v>
      </c>
      <c r="L4231">
        <v>11715</v>
      </c>
      <c r="M4231" t="s">
        <v>179</v>
      </c>
      <c r="N4231" s="1">
        <v>44821</v>
      </c>
      <c r="O4231" s="1">
        <v>44822</v>
      </c>
      <c r="P4231">
        <v>82</v>
      </c>
      <c r="Q4231">
        <v>4</v>
      </c>
      <c r="R4231" t="s">
        <v>53</v>
      </c>
      <c r="S4231">
        <v>1</v>
      </c>
      <c r="T4231">
        <v>1</v>
      </c>
      <c r="U4231">
        <v>1</v>
      </c>
      <c r="V4231">
        <v>131</v>
      </c>
      <c r="W4231" t="s">
        <v>41</v>
      </c>
      <c r="X4231" t="s">
        <v>21532</v>
      </c>
      <c r="Y4231" t="s">
        <v>81</v>
      </c>
      <c r="Z4231" s="1">
        <v>44813</v>
      </c>
      <c r="AA4231" s="2">
        <v>0.89256944444444442</v>
      </c>
      <c r="AB4231" s="2">
        <v>9.807870370370371E-2</v>
      </c>
      <c r="AC4231" t="s">
        <v>45</v>
      </c>
      <c r="AD4231" t="s">
        <v>44</v>
      </c>
      <c r="AE4231" t="s">
        <v>45</v>
      </c>
      <c r="AF4231">
        <v>131</v>
      </c>
    </row>
    <row r="4232" spans="1:32">
      <c r="A4232">
        <v>6873</v>
      </c>
      <c r="B4232">
        <v>5973</v>
      </c>
      <c r="C4232" t="s">
        <v>9271</v>
      </c>
      <c r="D4232" t="s">
        <v>1167</v>
      </c>
      <c r="E4232" t="s">
        <v>48</v>
      </c>
      <c r="F4232" t="s">
        <v>21533</v>
      </c>
      <c r="G4232" t="s">
        <v>21534</v>
      </c>
      <c r="H4232" t="s">
        <v>129</v>
      </c>
      <c r="I4232" s="1">
        <v>37987</v>
      </c>
      <c r="J4232" t="s">
        <v>21535</v>
      </c>
      <c r="K4232" t="s">
        <v>21536</v>
      </c>
      <c r="L4232">
        <v>55616</v>
      </c>
      <c r="M4232" t="s">
        <v>129</v>
      </c>
      <c r="N4232" s="1">
        <v>44604</v>
      </c>
      <c r="O4232" s="1">
        <v>44605</v>
      </c>
      <c r="P4232">
        <v>61</v>
      </c>
      <c r="Q4232">
        <v>3</v>
      </c>
      <c r="R4232" t="s">
        <v>53</v>
      </c>
      <c r="S4232">
        <v>4</v>
      </c>
      <c r="T4232">
        <v>1</v>
      </c>
      <c r="U4232">
        <v>1</v>
      </c>
      <c r="V4232">
        <v>125</v>
      </c>
      <c r="W4232" t="s">
        <v>41</v>
      </c>
      <c r="X4232" t="s">
        <v>21537</v>
      </c>
      <c r="Y4232" t="s">
        <v>65</v>
      </c>
      <c r="Z4232" s="1">
        <v>44596</v>
      </c>
      <c r="AA4232" s="2">
        <v>0.9827662037037036</v>
      </c>
      <c r="AB4232" s="2">
        <v>0.21225694444444443</v>
      </c>
      <c r="AC4232" t="s">
        <v>45</v>
      </c>
      <c r="AD4232" t="s">
        <v>44</v>
      </c>
      <c r="AE4232" t="s">
        <v>45</v>
      </c>
      <c r="AF4232">
        <v>125</v>
      </c>
    </row>
    <row r="4233" spans="1:32">
      <c r="A4233">
        <v>6875</v>
      </c>
      <c r="B4233">
        <v>5975</v>
      </c>
      <c r="C4233" t="s">
        <v>391</v>
      </c>
      <c r="D4233" t="s">
        <v>2019</v>
      </c>
      <c r="E4233" t="s">
        <v>34</v>
      </c>
      <c r="F4233" t="s">
        <v>21538</v>
      </c>
      <c r="G4233" t="s">
        <v>21539</v>
      </c>
      <c r="H4233" t="s">
        <v>904</v>
      </c>
      <c r="I4233" s="1">
        <v>25552</v>
      </c>
      <c r="J4233" t="s">
        <v>21540</v>
      </c>
      <c r="K4233" t="s">
        <v>21541</v>
      </c>
      <c r="L4233">
        <v>10412</v>
      </c>
      <c r="M4233" t="s">
        <v>904</v>
      </c>
      <c r="N4233" s="1">
        <v>44951</v>
      </c>
      <c r="O4233" s="1">
        <v>44953</v>
      </c>
      <c r="P4233">
        <v>34</v>
      </c>
      <c r="Q4233">
        <v>2</v>
      </c>
      <c r="R4233" t="s">
        <v>53</v>
      </c>
      <c r="S4233">
        <v>3</v>
      </c>
      <c r="T4233">
        <v>2</v>
      </c>
      <c r="U4233">
        <v>2</v>
      </c>
      <c r="V4233">
        <v>248</v>
      </c>
      <c r="W4233" t="s">
        <v>41</v>
      </c>
      <c r="X4233" t="s">
        <v>21542</v>
      </c>
      <c r="Y4233" t="s">
        <v>65</v>
      </c>
      <c r="Z4233" s="1">
        <v>44924</v>
      </c>
      <c r="AA4233" s="2">
        <v>0.63917824074074081</v>
      </c>
      <c r="AB4233" s="2">
        <v>0.36640046296296297</v>
      </c>
      <c r="AC4233" t="s">
        <v>45</v>
      </c>
      <c r="AD4233" t="s">
        <v>44</v>
      </c>
      <c r="AE4233" t="s">
        <v>45</v>
      </c>
      <c r="AF4233">
        <v>124</v>
      </c>
    </row>
    <row r="4234" spans="1:32">
      <c r="A4234">
        <v>6881</v>
      </c>
      <c r="B4234">
        <v>5981</v>
      </c>
      <c r="C4234" t="s">
        <v>8161</v>
      </c>
      <c r="D4234" t="s">
        <v>2019</v>
      </c>
      <c r="E4234" t="s">
        <v>48</v>
      </c>
      <c r="F4234" t="s">
        <v>21543</v>
      </c>
      <c r="G4234" t="s">
        <v>21544</v>
      </c>
      <c r="H4234" t="s">
        <v>70</v>
      </c>
      <c r="I4234" s="1">
        <v>35513</v>
      </c>
      <c r="J4234" t="s">
        <v>21545</v>
      </c>
      <c r="K4234" t="s">
        <v>21546</v>
      </c>
      <c r="L4234">
        <v>92677</v>
      </c>
      <c r="M4234" t="s">
        <v>70</v>
      </c>
      <c r="N4234" s="1">
        <v>44782</v>
      </c>
      <c r="O4234" s="1">
        <v>44784</v>
      </c>
      <c r="P4234">
        <v>91</v>
      </c>
      <c r="Q4234">
        <v>4</v>
      </c>
      <c r="R4234" t="s">
        <v>53</v>
      </c>
      <c r="S4234">
        <v>3</v>
      </c>
      <c r="T4234">
        <v>2</v>
      </c>
      <c r="U4234">
        <v>2</v>
      </c>
      <c r="V4234">
        <v>244</v>
      </c>
      <c r="W4234" t="s">
        <v>41</v>
      </c>
      <c r="X4234" t="s">
        <v>21547</v>
      </c>
      <c r="Y4234" t="s">
        <v>6</v>
      </c>
      <c r="Z4234" s="1">
        <v>44777</v>
      </c>
      <c r="AA4234" s="2">
        <v>0.12667824074074074</v>
      </c>
      <c r="AB4234" s="2">
        <v>0.62616898148148148</v>
      </c>
      <c r="AC4234" t="s">
        <v>45</v>
      </c>
      <c r="AD4234" t="s">
        <v>44</v>
      </c>
      <c r="AE4234" t="s">
        <v>44</v>
      </c>
      <c r="AF4234">
        <v>122</v>
      </c>
    </row>
    <row r="4235" spans="1:32">
      <c r="A4235">
        <v>6882</v>
      </c>
      <c r="B4235">
        <v>5982</v>
      </c>
      <c r="C4235" t="s">
        <v>1335</v>
      </c>
      <c r="D4235" t="s">
        <v>3901</v>
      </c>
      <c r="E4235" t="s">
        <v>48</v>
      </c>
      <c r="F4235" t="s">
        <v>21548</v>
      </c>
      <c r="G4235" t="s">
        <v>21549</v>
      </c>
      <c r="H4235" t="s">
        <v>295</v>
      </c>
      <c r="I4235" s="1">
        <v>18229</v>
      </c>
      <c r="J4235" t="s">
        <v>21550</v>
      </c>
      <c r="K4235" t="s">
        <v>1923</v>
      </c>
      <c r="L4235">
        <v>12932</v>
      </c>
      <c r="M4235" t="s">
        <v>295</v>
      </c>
      <c r="N4235" s="1">
        <v>44647</v>
      </c>
      <c r="O4235" s="1">
        <v>44651</v>
      </c>
      <c r="P4235">
        <v>71</v>
      </c>
      <c r="Q4235">
        <v>3</v>
      </c>
      <c r="R4235" t="s">
        <v>63</v>
      </c>
      <c r="S4235">
        <v>2</v>
      </c>
      <c r="T4235">
        <v>0</v>
      </c>
      <c r="U4235">
        <v>4</v>
      </c>
      <c r="V4235">
        <v>316</v>
      </c>
      <c r="W4235" t="s">
        <v>41</v>
      </c>
      <c r="X4235" t="s">
        <v>21551</v>
      </c>
      <c r="Y4235" t="s">
        <v>81</v>
      </c>
      <c r="Z4235" s="1">
        <v>44631</v>
      </c>
      <c r="AA4235" s="2">
        <v>9.3576388888888876E-2</v>
      </c>
      <c r="AB4235" s="2">
        <v>0.74849537037037039</v>
      </c>
      <c r="AC4235" t="s">
        <v>44</v>
      </c>
      <c r="AD4235" t="s">
        <v>44</v>
      </c>
      <c r="AE4235" t="s">
        <v>44</v>
      </c>
      <c r="AF4235">
        <v>79</v>
      </c>
    </row>
    <row r="4236" spans="1:32">
      <c r="A4236">
        <v>6883</v>
      </c>
      <c r="B4236">
        <v>5983</v>
      </c>
      <c r="C4236" t="s">
        <v>66</v>
      </c>
      <c r="D4236" t="s">
        <v>3622</v>
      </c>
      <c r="E4236" t="s">
        <v>34</v>
      </c>
      <c r="F4236" t="s">
        <v>21552</v>
      </c>
      <c r="G4236">
        <v>3796706645</v>
      </c>
      <c r="H4236" t="s">
        <v>418</v>
      </c>
      <c r="I4236" s="1">
        <v>33075</v>
      </c>
      <c r="J4236" t="s">
        <v>21553</v>
      </c>
      <c r="K4236" t="s">
        <v>21554</v>
      </c>
      <c r="L4236">
        <v>59929</v>
      </c>
      <c r="M4236" t="s">
        <v>418</v>
      </c>
      <c r="N4236" s="1">
        <v>44919</v>
      </c>
      <c r="O4236" s="1">
        <v>44920</v>
      </c>
      <c r="P4236">
        <v>2</v>
      </c>
      <c r="Q4236">
        <v>1</v>
      </c>
      <c r="R4236" t="s">
        <v>63</v>
      </c>
      <c r="S4236">
        <v>4</v>
      </c>
      <c r="T4236">
        <v>1</v>
      </c>
      <c r="U4236">
        <v>1</v>
      </c>
      <c r="V4236">
        <v>84</v>
      </c>
      <c r="W4236" t="s">
        <v>54</v>
      </c>
      <c r="X4236" t="s">
        <v>21555</v>
      </c>
      <c r="Y4236" t="s">
        <v>65</v>
      </c>
      <c r="Z4236" s="1">
        <v>44905</v>
      </c>
      <c r="AA4236" s="2">
        <v>4.1863425925925929E-2</v>
      </c>
      <c r="AB4236" s="2">
        <v>0.19908564814814814</v>
      </c>
      <c r="AC4236" t="s">
        <v>45</v>
      </c>
      <c r="AD4236" t="s">
        <v>45</v>
      </c>
      <c r="AE4236" t="s">
        <v>45</v>
      </c>
      <c r="AF4236">
        <v>84</v>
      </c>
    </row>
    <row r="4237" spans="1:32">
      <c r="A4237">
        <v>6885</v>
      </c>
      <c r="B4237">
        <v>5985</v>
      </c>
      <c r="C4237" t="s">
        <v>15485</v>
      </c>
      <c r="D4237" t="s">
        <v>2593</v>
      </c>
      <c r="E4237" t="s">
        <v>34</v>
      </c>
      <c r="F4237" t="s">
        <v>21556</v>
      </c>
      <c r="G4237" t="s">
        <v>21557</v>
      </c>
      <c r="H4237" t="s">
        <v>171</v>
      </c>
      <c r="I4237" s="1">
        <v>16564</v>
      </c>
      <c r="J4237" t="s">
        <v>21558</v>
      </c>
      <c r="K4237" t="s">
        <v>21559</v>
      </c>
      <c r="L4237">
        <v>6626</v>
      </c>
      <c r="M4237" t="s">
        <v>171</v>
      </c>
      <c r="N4237" s="1">
        <v>44636</v>
      </c>
      <c r="O4237" s="1">
        <v>44637</v>
      </c>
      <c r="P4237">
        <v>44</v>
      </c>
      <c r="Q4237">
        <v>2</v>
      </c>
      <c r="R4237" t="s">
        <v>63</v>
      </c>
      <c r="S4237">
        <v>4</v>
      </c>
      <c r="T4237">
        <v>2</v>
      </c>
      <c r="U4237">
        <v>1</v>
      </c>
      <c r="V4237">
        <v>78</v>
      </c>
      <c r="W4237" t="s">
        <v>41</v>
      </c>
      <c r="X4237" t="s">
        <v>21560</v>
      </c>
      <c r="Y4237" t="s">
        <v>81</v>
      </c>
      <c r="Z4237" s="1">
        <v>44629</v>
      </c>
      <c r="AA4237" s="2">
        <v>0.92130787037037043</v>
      </c>
      <c r="AB4237" s="2">
        <v>0.80292824074074076</v>
      </c>
      <c r="AC4237" t="s">
        <v>44</v>
      </c>
      <c r="AD4237" t="s">
        <v>45</v>
      </c>
      <c r="AE4237" t="s">
        <v>44</v>
      </c>
      <c r="AF4237">
        <v>78</v>
      </c>
    </row>
    <row r="4238" spans="1:32">
      <c r="A4238">
        <v>6886</v>
      </c>
      <c r="B4238">
        <v>5986</v>
      </c>
      <c r="C4238" t="s">
        <v>1335</v>
      </c>
      <c r="D4238" t="s">
        <v>3088</v>
      </c>
      <c r="E4238" t="s">
        <v>48</v>
      </c>
      <c r="F4238" t="s">
        <v>21561</v>
      </c>
      <c r="G4238" t="s">
        <v>21562</v>
      </c>
      <c r="H4238" t="s">
        <v>272</v>
      </c>
      <c r="I4238" s="1">
        <v>24708</v>
      </c>
      <c r="J4238" t="s">
        <v>21563</v>
      </c>
      <c r="K4238" t="s">
        <v>21564</v>
      </c>
      <c r="L4238">
        <v>3876</v>
      </c>
      <c r="M4238" t="s">
        <v>272</v>
      </c>
      <c r="N4238" s="1">
        <v>44797</v>
      </c>
      <c r="O4238" s="1">
        <v>44798</v>
      </c>
      <c r="P4238">
        <v>74</v>
      </c>
      <c r="Q4238">
        <v>3</v>
      </c>
      <c r="R4238" t="s">
        <v>63</v>
      </c>
      <c r="S4238">
        <v>1</v>
      </c>
      <c r="T4238">
        <v>1</v>
      </c>
      <c r="U4238">
        <v>1</v>
      </c>
      <c r="V4238">
        <v>65</v>
      </c>
      <c r="W4238" t="s">
        <v>54</v>
      </c>
      <c r="X4238" t="s">
        <v>21565</v>
      </c>
      <c r="Y4238" t="s">
        <v>6</v>
      </c>
      <c r="Z4238" s="1">
        <v>44764</v>
      </c>
      <c r="AA4238" s="2">
        <v>0.12202546296296296</v>
      </c>
      <c r="AB4238" s="2">
        <v>0.86217592592592596</v>
      </c>
      <c r="AC4238" t="s">
        <v>44</v>
      </c>
      <c r="AD4238" t="s">
        <v>44</v>
      </c>
      <c r="AE4238" t="s">
        <v>45</v>
      </c>
      <c r="AF4238">
        <v>65</v>
      </c>
    </row>
    <row r="4239" spans="1:32">
      <c r="A4239">
        <v>6891</v>
      </c>
      <c r="B4239">
        <v>5991</v>
      </c>
      <c r="C4239" t="s">
        <v>4218</v>
      </c>
      <c r="D4239" t="s">
        <v>5560</v>
      </c>
      <c r="E4239" t="s">
        <v>34</v>
      </c>
      <c r="F4239" t="s">
        <v>21566</v>
      </c>
      <c r="G4239" t="s">
        <v>21567</v>
      </c>
      <c r="H4239" t="s">
        <v>209</v>
      </c>
      <c r="I4239" s="1">
        <v>21030</v>
      </c>
      <c r="J4239" t="s">
        <v>21568</v>
      </c>
      <c r="K4239" t="s">
        <v>20103</v>
      </c>
      <c r="L4239">
        <v>9894</v>
      </c>
      <c r="M4239" t="s">
        <v>209</v>
      </c>
      <c r="N4239" s="1">
        <v>44785</v>
      </c>
      <c r="O4239" s="1">
        <v>44788</v>
      </c>
      <c r="P4239">
        <v>31</v>
      </c>
      <c r="Q4239">
        <v>2</v>
      </c>
      <c r="R4239" t="s">
        <v>53</v>
      </c>
      <c r="S4239">
        <v>3</v>
      </c>
      <c r="T4239">
        <v>2</v>
      </c>
      <c r="U4239">
        <v>3</v>
      </c>
      <c r="V4239">
        <v>378</v>
      </c>
      <c r="W4239" t="s">
        <v>41</v>
      </c>
      <c r="X4239" t="s">
        <v>21569</v>
      </c>
      <c r="Y4239" t="s">
        <v>6</v>
      </c>
      <c r="Z4239" s="1">
        <v>44778</v>
      </c>
      <c r="AA4239" s="2">
        <v>0.96409722222222216</v>
      </c>
      <c r="AB4239" s="2">
        <v>0.51623842592592595</v>
      </c>
      <c r="AC4239" t="s">
        <v>45</v>
      </c>
      <c r="AD4239" t="s">
        <v>44</v>
      </c>
      <c r="AE4239" t="s">
        <v>45</v>
      </c>
      <c r="AF4239">
        <v>126</v>
      </c>
    </row>
    <row r="4240" spans="1:32">
      <c r="A4240">
        <v>6892</v>
      </c>
      <c r="B4240">
        <v>5992</v>
      </c>
      <c r="C4240" t="s">
        <v>1392</v>
      </c>
      <c r="D4240" t="s">
        <v>83</v>
      </c>
      <c r="E4240" t="s">
        <v>48</v>
      </c>
      <c r="F4240" t="s">
        <v>21570</v>
      </c>
      <c r="G4240" t="s">
        <v>21571</v>
      </c>
      <c r="H4240" t="s">
        <v>225</v>
      </c>
      <c r="I4240" s="1">
        <v>22771</v>
      </c>
      <c r="J4240" t="s">
        <v>21572</v>
      </c>
      <c r="K4240" t="s">
        <v>21573</v>
      </c>
      <c r="L4240">
        <v>8603</v>
      </c>
      <c r="M4240" t="s">
        <v>225</v>
      </c>
      <c r="N4240" s="1">
        <v>44763</v>
      </c>
      <c r="O4240" s="1">
        <v>44764</v>
      </c>
      <c r="P4240">
        <v>88</v>
      </c>
      <c r="Q4240">
        <v>4</v>
      </c>
      <c r="R4240" t="s">
        <v>53</v>
      </c>
      <c r="S4240">
        <v>3</v>
      </c>
      <c r="T4240">
        <v>0</v>
      </c>
      <c r="U4240">
        <v>1</v>
      </c>
      <c r="V4240">
        <v>141</v>
      </c>
      <c r="W4240" t="s">
        <v>41</v>
      </c>
      <c r="X4240" t="s">
        <v>21574</v>
      </c>
      <c r="Y4240" t="s">
        <v>65</v>
      </c>
      <c r="Z4240" s="1">
        <v>44733</v>
      </c>
      <c r="AA4240" s="2">
        <v>0.64230324074074074</v>
      </c>
      <c r="AB4240" s="2">
        <v>0.76928240740740739</v>
      </c>
      <c r="AC4240" t="s">
        <v>44</v>
      </c>
      <c r="AD4240" t="s">
        <v>45</v>
      </c>
      <c r="AE4240" t="s">
        <v>45</v>
      </c>
      <c r="AF4240">
        <v>141</v>
      </c>
    </row>
    <row r="4241" spans="1:32">
      <c r="A4241">
        <v>6894</v>
      </c>
      <c r="B4241">
        <v>5994</v>
      </c>
      <c r="C4241" t="s">
        <v>1015</v>
      </c>
      <c r="D4241" t="s">
        <v>191</v>
      </c>
      <c r="E4241" t="s">
        <v>48</v>
      </c>
      <c r="F4241" t="s">
        <v>21575</v>
      </c>
      <c r="G4241" t="s">
        <v>21576</v>
      </c>
      <c r="H4241" t="s">
        <v>70</v>
      </c>
      <c r="I4241" s="1">
        <v>38310</v>
      </c>
      <c r="J4241" t="s">
        <v>21577</v>
      </c>
      <c r="K4241" t="s">
        <v>13738</v>
      </c>
      <c r="L4241">
        <v>45087</v>
      </c>
      <c r="M4241" t="s">
        <v>70</v>
      </c>
      <c r="N4241" s="1">
        <v>44648</v>
      </c>
      <c r="O4241" s="1">
        <v>44650</v>
      </c>
      <c r="P4241">
        <v>16</v>
      </c>
      <c r="Q4241">
        <v>1</v>
      </c>
      <c r="R4241" t="s">
        <v>53</v>
      </c>
      <c r="S4241">
        <v>1</v>
      </c>
      <c r="T4241">
        <v>2</v>
      </c>
      <c r="U4241">
        <v>2</v>
      </c>
      <c r="V4241">
        <v>248</v>
      </c>
      <c r="W4241" t="s">
        <v>41</v>
      </c>
      <c r="X4241" t="s">
        <v>21578</v>
      </c>
      <c r="Y4241" t="s">
        <v>65</v>
      </c>
      <c r="Z4241" s="1">
        <v>44642</v>
      </c>
      <c r="AA4241" s="2">
        <v>0.15094907407407407</v>
      </c>
      <c r="AB4241" s="2">
        <v>0.17081018518518518</v>
      </c>
      <c r="AC4241" t="s">
        <v>44</v>
      </c>
      <c r="AD4241" t="s">
        <v>44</v>
      </c>
      <c r="AE4241" t="s">
        <v>45</v>
      </c>
      <c r="AF4241">
        <v>124</v>
      </c>
    </row>
    <row r="4242" spans="1:32">
      <c r="A4242">
        <v>6895</v>
      </c>
      <c r="B4242">
        <v>5995</v>
      </c>
      <c r="C4242" t="s">
        <v>1221</v>
      </c>
      <c r="D4242" t="s">
        <v>3912</v>
      </c>
      <c r="E4242" t="s">
        <v>34</v>
      </c>
      <c r="F4242" t="s">
        <v>21579</v>
      </c>
      <c r="G4242" t="s">
        <v>21580</v>
      </c>
      <c r="H4242" t="s">
        <v>457</v>
      </c>
      <c r="I4242" s="1">
        <v>25668</v>
      </c>
      <c r="J4242" t="s">
        <v>21581</v>
      </c>
      <c r="K4242" t="s">
        <v>21582</v>
      </c>
      <c r="L4242">
        <v>17575</v>
      </c>
      <c r="M4242" t="s">
        <v>457</v>
      </c>
      <c r="N4242" s="1">
        <v>44672</v>
      </c>
      <c r="O4242" s="1">
        <v>44673</v>
      </c>
      <c r="P4242">
        <v>18</v>
      </c>
      <c r="Q4242">
        <v>1</v>
      </c>
      <c r="R4242" t="s">
        <v>40</v>
      </c>
      <c r="S4242">
        <v>4</v>
      </c>
      <c r="T4242">
        <v>0</v>
      </c>
      <c r="U4242">
        <v>1</v>
      </c>
      <c r="V4242">
        <v>203</v>
      </c>
      <c r="W4242" t="s">
        <v>54</v>
      </c>
      <c r="X4242" t="s">
        <v>21583</v>
      </c>
      <c r="Y4242" t="s">
        <v>6</v>
      </c>
      <c r="Z4242" s="1">
        <v>44638</v>
      </c>
      <c r="AA4242" s="2">
        <v>0.6772800925925927</v>
      </c>
      <c r="AB4242" s="2">
        <v>0.37825231481481486</v>
      </c>
      <c r="AC4242" t="s">
        <v>45</v>
      </c>
      <c r="AD4242" t="s">
        <v>45</v>
      </c>
      <c r="AE4242" t="s">
        <v>45</v>
      </c>
      <c r="AF4242">
        <v>203</v>
      </c>
    </row>
    <row r="4243" spans="1:32">
      <c r="A4243">
        <v>6896</v>
      </c>
      <c r="B4243">
        <v>5996</v>
      </c>
      <c r="C4243" t="s">
        <v>1155</v>
      </c>
      <c r="D4243" t="s">
        <v>2616</v>
      </c>
      <c r="E4243" t="s">
        <v>48</v>
      </c>
      <c r="F4243" t="s">
        <v>21584</v>
      </c>
      <c r="G4243">
        <v>3454457963</v>
      </c>
      <c r="H4243" t="s">
        <v>272</v>
      </c>
      <c r="I4243" s="1">
        <v>32719</v>
      </c>
      <c r="J4243" t="s">
        <v>21585</v>
      </c>
      <c r="K4243" t="s">
        <v>21586</v>
      </c>
      <c r="L4243">
        <v>11662</v>
      </c>
      <c r="M4243" t="s">
        <v>272</v>
      </c>
      <c r="N4243" s="1">
        <v>44768</v>
      </c>
      <c r="O4243" s="1">
        <v>44770</v>
      </c>
      <c r="P4243">
        <v>60</v>
      </c>
      <c r="Q4243">
        <v>3</v>
      </c>
      <c r="R4243" t="s">
        <v>40</v>
      </c>
      <c r="S4243">
        <v>2</v>
      </c>
      <c r="T4243">
        <v>2</v>
      </c>
      <c r="U4243">
        <v>2</v>
      </c>
      <c r="V4243">
        <v>468</v>
      </c>
      <c r="W4243" t="s">
        <v>41</v>
      </c>
      <c r="X4243" t="s">
        <v>21587</v>
      </c>
      <c r="Y4243" t="s">
        <v>65</v>
      </c>
      <c r="Z4243" s="1">
        <v>44763</v>
      </c>
      <c r="AA4243" s="2">
        <v>0.46925925925925926</v>
      </c>
      <c r="AB4243" s="2">
        <v>0.55431712962962965</v>
      </c>
      <c r="AC4243" t="s">
        <v>45</v>
      </c>
      <c r="AD4243" t="s">
        <v>45</v>
      </c>
      <c r="AE4243" t="s">
        <v>44</v>
      </c>
      <c r="AF4243">
        <v>234</v>
      </c>
    </row>
    <row r="4244" spans="1:32">
      <c r="A4244">
        <v>6898</v>
      </c>
      <c r="B4244">
        <v>5998</v>
      </c>
      <c r="C4244" t="s">
        <v>881</v>
      </c>
      <c r="D4244" t="s">
        <v>1651</v>
      </c>
      <c r="E4244" t="s">
        <v>34</v>
      </c>
      <c r="F4244" t="s">
        <v>21588</v>
      </c>
      <c r="G4244" t="s">
        <v>21589</v>
      </c>
      <c r="H4244" t="s">
        <v>330</v>
      </c>
      <c r="I4244" s="1">
        <v>22057</v>
      </c>
      <c r="J4244" t="s">
        <v>21590</v>
      </c>
      <c r="K4244" t="s">
        <v>21591</v>
      </c>
      <c r="L4244">
        <v>55615</v>
      </c>
      <c r="M4244" t="s">
        <v>330</v>
      </c>
      <c r="N4244" s="1">
        <v>44679</v>
      </c>
      <c r="O4244" s="1">
        <v>44682</v>
      </c>
      <c r="P4244">
        <v>49</v>
      </c>
      <c r="Q4244">
        <v>2</v>
      </c>
      <c r="R4244" t="s">
        <v>53</v>
      </c>
      <c r="S4244">
        <v>4</v>
      </c>
      <c r="T4244">
        <v>1</v>
      </c>
      <c r="U4244">
        <v>3</v>
      </c>
      <c r="V4244">
        <v>438</v>
      </c>
      <c r="W4244" t="s">
        <v>41</v>
      </c>
      <c r="X4244" t="s">
        <v>21592</v>
      </c>
      <c r="Y4244" t="s">
        <v>65</v>
      </c>
      <c r="Z4244" s="1">
        <v>44672</v>
      </c>
      <c r="AA4244" s="2">
        <v>0.2867939814814815</v>
      </c>
      <c r="AB4244" s="2">
        <v>0.7890625</v>
      </c>
      <c r="AC4244" t="s">
        <v>45</v>
      </c>
      <c r="AD4244" t="s">
        <v>45</v>
      </c>
      <c r="AE4244" t="s">
        <v>44</v>
      </c>
      <c r="AF4244">
        <v>146</v>
      </c>
    </row>
    <row r="4245" spans="1:32">
      <c r="A4245">
        <v>6899</v>
      </c>
      <c r="B4245">
        <v>5999</v>
      </c>
      <c r="C4245" t="s">
        <v>3540</v>
      </c>
      <c r="D4245" t="s">
        <v>4610</v>
      </c>
      <c r="E4245" t="s">
        <v>48</v>
      </c>
      <c r="F4245" t="s">
        <v>21593</v>
      </c>
      <c r="G4245" t="s">
        <v>21594</v>
      </c>
      <c r="H4245" t="s">
        <v>164</v>
      </c>
      <c r="I4245" s="1">
        <v>16279</v>
      </c>
      <c r="J4245" t="s">
        <v>21595</v>
      </c>
      <c r="K4245" t="s">
        <v>21596</v>
      </c>
      <c r="L4245">
        <v>749</v>
      </c>
      <c r="M4245" t="s">
        <v>164</v>
      </c>
      <c r="N4245" s="1">
        <v>44703</v>
      </c>
      <c r="O4245" s="1">
        <v>44704</v>
      </c>
      <c r="P4245">
        <v>24</v>
      </c>
      <c r="Q4245">
        <v>1</v>
      </c>
      <c r="R4245" t="s">
        <v>40</v>
      </c>
      <c r="S4245">
        <v>3</v>
      </c>
      <c r="T4245">
        <v>0</v>
      </c>
      <c r="U4245">
        <v>1</v>
      </c>
      <c r="V4245">
        <v>224</v>
      </c>
      <c r="W4245" t="s">
        <v>41</v>
      </c>
      <c r="X4245" t="s">
        <v>21597</v>
      </c>
      <c r="Y4245" t="s">
        <v>43</v>
      </c>
      <c r="Z4245" s="1">
        <v>44666</v>
      </c>
      <c r="AA4245" s="2">
        <v>0.84783564814814805</v>
      </c>
      <c r="AB4245" s="2">
        <v>0.83619212962962963</v>
      </c>
      <c r="AC4245" t="s">
        <v>44</v>
      </c>
      <c r="AD4245" t="s">
        <v>44</v>
      </c>
      <c r="AE4245" t="s">
        <v>44</v>
      </c>
      <c r="AF4245">
        <v>224</v>
      </c>
    </row>
    <row r="4246" spans="1:32">
      <c r="A4246">
        <v>6902</v>
      </c>
      <c r="B4246">
        <v>6002</v>
      </c>
      <c r="C4246" t="s">
        <v>276</v>
      </c>
      <c r="D4246" t="s">
        <v>3105</v>
      </c>
      <c r="E4246" t="s">
        <v>48</v>
      </c>
      <c r="F4246" t="s">
        <v>21598</v>
      </c>
      <c r="G4246" t="s">
        <v>21599</v>
      </c>
      <c r="H4246" t="s">
        <v>405</v>
      </c>
      <c r="I4246" s="1">
        <v>31632</v>
      </c>
      <c r="J4246" t="s">
        <v>21600</v>
      </c>
      <c r="K4246" t="s">
        <v>12677</v>
      </c>
      <c r="L4246">
        <v>9300</v>
      </c>
      <c r="M4246" t="s">
        <v>405</v>
      </c>
      <c r="N4246" s="1">
        <v>44692</v>
      </c>
      <c r="O4246" s="1">
        <v>44693</v>
      </c>
      <c r="P4246">
        <v>51</v>
      </c>
      <c r="Q4246">
        <v>3</v>
      </c>
      <c r="R4246" t="s">
        <v>40</v>
      </c>
      <c r="S4246">
        <v>1</v>
      </c>
      <c r="T4246">
        <v>2</v>
      </c>
      <c r="U4246">
        <v>1</v>
      </c>
      <c r="V4246">
        <v>248</v>
      </c>
      <c r="W4246" t="s">
        <v>54</v>
      </c>
      <c r="X4246" t="s">
        <v>21601</v>
      </c>
      <c r="Y4246" t="s">
        <v>81</v>
      </c>
      <c r="Z4246" s="1">
        <v>44684</v>
      </c>
      <c r="AA4246" s="2">
        <v>0.70728009259259261</v>
      </c>
      <c r="AB4246" s="2">
        <v>0.48932870370370374</v>
      </c>
      <c r="AC4246" t="s">
        <v>45</v>
      </c>
      <c r="AD4246" t="s">
        <v>45</v>
      </c>
      <c r="AE4246" t="s">
        <v>45</v>
      </c>
      <c r="AF4246">
        <v>248</v>
      </c>
    </row>
    <row r="4247" spans="1:32">
      <c r="A4247">
        <v>6904</v>
      </c>
      <c r="B4247">
        <v>6004</v>
      </c>
      <c r="C4247" t="s">
        <v>602</v>
      </c>
      <c r="D4247" t="s">
        <v>5755</v>
      </c>
      <c r="E4247" t="s">
        <v>48</v>
      </c>
      <c r="F4247" t="s">
        <v>21602</v>
      </c>
      <c r="G4247" t="s">
        <v>21603</v>
      </c>
      <c r="H4247" t="s">
        <v>179</v>
      </c>
      <c r="I4247" s="1">
        <v>29975</v>
      </c>
      <c r="J4247" t="s">
        <v>21604</v>
      </c>
      <c r="K4247" t="s">
        <v>21605</v>
      </c>
      <c r="L4247">
        <v>19916</v>
      </c>
      <c r="M4247" t="s">
        <v>179</v>
      </c>
      <c r="N4247" s="1">
        <v>44952</v>
      </c>
      <c r="O4247" s="1">
        <v>44954</v>
      </c>
      <c r="P4247">
        <v>15</v>
      </c>
      <c r="Q4247">
        <v>1</v>
      </c>
      <c r="R4247" t="s">
        <v>40</v>
      </c>
      <c r="S4247">
        <v>3</v>
      </c>
      <c r="T4247">
        <v>2</v>
      </c>
      <c r="U4247">
        <v>2</v>
      </c>
      <c r="V4247">
        <v>442</v>
      </c>
      <c r="W4247" t="s">
        <v>54</v>
      </c>
      <c r="X4247" t="s">
        <v>21606</v>
      </c>
      <c r="Y4247" t="s">
        <v>65</v>
      </c>
      <c r="Z4247" s="1">
        <v>44914</v>
      </c>
      <c r="AA4247" s="2">
        <v>0.97446759259259252</v>
      </c>
      <c r="AB4247" s="2">
        <v>0.87559027777777787</v>
      </c>
      <c r="AC4247" t="s">
        <v>45</v>
      </c>
      <c r="AD4247" t="s">
        <v>45</v>
      </c>
      <c r="AE4247" t="s">
        <v>45</v>
      </c>
      <c r="AF4247">
        <v>221</v>
      </c>
    </row>
    <row r="4248" spans="1:32">
      <c r="A4248">
        <v>6906</v>
      </c>
      <c r="B4248">
        <v>6006</v>
      </c>
      <c r="C4248" t="s">
        <v>1360</v>
      </c>
      <c r="D4248" t="s">
        <v>5432</v>
      </c>
      <c r="E4248" t="s">
        <v>34</v>
      </c>
      <c r="F4248" t="s">
        <v>21607</v>
      </c>
      <c r="G4248" t="s">
        <v>21608</v>
      </c>
      <c r="H4248" t="s">
        <v>1442</v>
      </c>
      <c r="I4248" s="1">
        <v>25322</v>
      </c>
      <c r="J4248" t="s">
        <v>21609</v>
      </c>
      <c r="K4248" t="s">
        <v>21610</v>
      </c>
      <c r="L4248">
        <v>33510</v>
      </c>
      <c r="M4248" t="s">
        <v>1442</v>
      </c>
      <c r="N4248" s="1">
        <v>44676</v>
      </c>
      <c r="O4248" s="1">
        <v>44681</v>
      </c>
      <c r="P4248">
        <v>98</v>
      </c>
      <c r="Q4248">
        <v>4</v>
      </c>
      <c r="R4248" t="s">
        <v>63</v>
      </c>
      <c r="S4248">
        <v>4</v>
      </c>
      <c r="T4248">
        <v>2</v>
      </c>
      <c r="U4248">
        <v>5</v>
      </c>
      <c r="V4248">
        <v>325</v>
      </c>
      <c r="W4248" t="s">
        <v>54</v>
      </c>
      <c r="X4248" t="s">
        <v>21611</v>
      </c>
      <c r="Y4248" t="s">
        <v>6</v>
      </c>
      <c r="Z4248" s="1">
        <v>44647</v>
      </c>
      <c r="AA4248" s="2">
        <v>0.90369212962962964</v>
      </c>
      <c r="AB4248" s="2">
        <v>0.52758101851851846</v>
      </c>
      <c r="AC4248" t="s">
        <v>44</v>
      </c>
      <c r="AD4248" t="s">
        <v>44</v>
      </c>
      <c r="AE4248" t="s">
        <v>45</v>
      </c>
      <c r="AF4248">
        <v>65</v>
      </c>
    </row>
    <row r="4249" spans="1:32">
      <c r="A4249">
        <v>6907</v>
      </c>
      <c r="B4249">
        <v>6007</v>
      </c>
      <c r="C4249" t="s">
        <v>3322</v>
      </c>
      <c r="D4249" t="s">
        <v>7551</v>
      </c>
      <c r="E4249" t="s">
        <v>34</v>
      </c>
      <c r="F4249" t="s">
        <v>21612</v>
      </c>
      <c r="G4249" t="s">
        <v>21613</v>
      </c>
      <c r="H4249" t="s">
        <v>225</v>
      </c>
      <c r="I4249" s="1">
        <v>20438</v>
      </c>
      <c r="J4249" t="s">
        <v>21614</v>
      </c>
      <c r="K4249" t="s">
        <v>21615</v>
      </c>
      <c r="L4249">
        <v>53734</v>
      </c>
      <c r="M4249" t="s">
        <v>225</v>
      </c>
      <c r="N4249" s="1">
        <v>44731</v>
      </c>
      <c r="O4249" s="1">
        <v>44732</v>
      </c>
      <c r="P4249">
        <v>80</v>
      </c>
      <c r="Q4249">
        <v>4</v>
      </c>
      <c r="R4249" t="s">
        <v>63</v>
      </c>
      <c r="S4249">
        <v>2</v>
      </c>
      <c r="T4249">
        <v>0</v>
      </c>
      <c r="U4249">
        <v>1</v>
      </c>
      <c r="V4249">
        <v>64</v>
      </c>
      <c r="W4249" t="s">
        <v>41</v>
      </c>
      <c r="X4249" t="s">
        <v>21616</v>
      </c>
      <c r="Y4249" t="s">
        <v>81</v>
      </c>
      <c r="Z4249" s="1">
        <v>44707</v>
      </c>
      <c r="AA4249" s="2">
        <v>0.88318287037037047</v>
      </c>
      <c r="AB4249" s="2">
        <v>0.99974537037037037</v>
      </c>
      <c r="AC4249" t="s">
        <v>45</v>
      </c>
      <c r="AD4249" t="s">
        <v>44</v>
      </c>
      <c r="AE4249" t="s">
        <v>44</v>
      </c>
      <c r="AF4249">
        <v>64</v>
      </c>
    </row>
    <row r="4250" spans="1:32">
      <c r="A4250">
        <v>6908</v>
      </c>
      <c r="B4250">
        <v>6008</v>
      </c>
      <c r="C4250" t="s">
        <v>229</v>
      </c>
      <c r="D4250" t="s">
        <v>3694</v>
      </c>
      <c r="E4250" t="s">
        <v>48</v>
      </c>
      <c r="F4250" t="s">
        <v>21617</v>
      </c>
      <c r="G4250" t="s">
        <v>21618</v>
      </c>
      <c r="H4250" t="s">
        <v>156</v>
      </c>
      <c r="I4250" s="1">
        <v>37965</v>
      </c>
      <c r="J4250" t="s">
        <v>21619</v>
      </c>
      <c r="K4250" t="s">
        <v>21620</v>
      </c>
      <c r="L4250">
        <v>64094</v>
      </c>
      <c r="M4250" t="s">
        <v>156</v>
      </c>
      <c r="N4250" s="1">
        <v>44715</v>
      </c>
      <c r="O4250" s="1">
        <v>44716</v>
      </c>
      <c r="P4250">
        <v>84</v>
      </c>
      <c r="Q4250">
        <v>4</v>
      </c>
      <c r="R4250" t="s">
        <v>40</v>
      </c>
      <c r="S4250">
        <v>4</v>
      </c>
      <c r="T4250">
        <v>0</v>
      </c>
      <c r="U4250">
        <v>1</v>
      </c>
      <c r="V4250">
        <v>242</v>
      </c>
      <c r="W4250" t="s">
        <v>41</v>
      </c>
      <c r="X4250" t="s">
        <v>21621</v>
      </c>
      <c r="Y4250" t="s">
        <v>81</v>
      </c>
      <c r="Z4250" s="1">
        <v>44695</v>
      </c>
      <c r="AA4250" s="2">
        <v>0.16667824074074075</v>
      </c>
      <c r="AB4250" s="2">
        <v>0.23687500000000003</v>
      </c>
      <c r="AC4250" t="s">
        <v>45</v>
      </c>
      <c r="AD4250" t="s">
        <v>44</v>
      </c>
      <c r="AE4250" t="s">
        <v>45</v>
      </c>
      <c r="AF4250">
        <v>242</v>
      </c>
    </row>
    <row r="4251" spans="1:32">
      <c r="A4251">
        <v>6909</v>
      </c>
      <c r="B4251">
        <v>6009</v>
      </c>
      <c r="C4251" t="s">
        <v>8988</v>
      </c>
      <c r="D4251" t="s">
        <v>1322</v>
      </c>
      <c r="E4251" t="s">
        <v>48</v>
      </c>
      <c r="F4251" t="s">
        <v>21622</v>
      </c>
      <c r="G4251" t="s">
        <v>21623</v>
      </c>
      <c r="H4251" t="s">
        <v>135</v>
      </c>
      <c r="I4251" s="1">
        <v>31573</v>
      </c>
      <c r="J4251" t="s">
        <v>21624</v>
      </c>
      <c r="K4251" t="s">
        <v>21625</v>
      </c>
      <c r="L4251">
        <v>79826</v>
      </c>
      <c r="M4251" t="s">
        <v>135</v>
      </c>
      <c r="N4251" s="1">
        <v>44893</v>
      </c>
      <c r="O4251" s="1">
        <v>44896</v>
      </c>
      <c r="P4251">
        <v>40</v>
      </c>
      <c r="Q4251">
        <v>2</v>
      </c>
      <c r="R4251" t="s">
        <v>53</v>
      </c>
      <c r="S4251">
        <v>3</v>
      </c>
      <c r="T4251">
        <v>1</v>
      </c>
      <c r="U4251">
        <v>3</v>
      </c>
      <c r="V4251">
        <v>411</v>
      </c>
      <c r="W4251" t="s">
        <v>41</v>
      </c>
      <c r="X4251" t="s">
        <v>21626</v>
      </c>
      <c r="Y4251" t="s">
        <v>81</v>
      </c>
      <c r="Z4251" s="1">
        <v>44871</v>
      </c>
      <c r="AA4251" s="2">
        <v>0.5470949074074074</v>
      </c>
      <c r="AB4251" s="2">
        <v>0.88158564814814822</v>
      </c>
      <c r="AC4251" t="s">
        <v>45</v>
      </c>
      <c r="AD4251" t="s">
        <v>44</v>
      </c>
      <c r="AE4251" t="s">
        <v>44</v>
      </c>
      <c r="AF4251">
        <v>137</v>
      </c>
    </row>
    <row r="4252" spans="1:32">
      <c r="A4252">
        <v>6911</v>
      </c>
      <c r="B4252">
        <v>6011</v>
      </c>
      <c r="C4252" t="s">
        <v>1155</v>
      </c>
      <c r="D4252" t="s">
        <v>4263</v>
      </c>
      <c r="E4252" t="s">
        <v>34</v>
      </c>
      <c r="F4252" t="s">
        <v>21627</v>
      </c>
      <c r="G4252" t="s">
        <v>21628</v>
      </c>
      <c r="H4252" t="s">
        <v>115</v>
      </c>
      <c r="I4252" s="1">
        <v>37672</v>
      </c>
      <c r="J4252" t="s">
        <v>21629</v>
      </c>
      <c r="K4252" t="s">
        <v>5294</v>
      </c>
      <c r="L4252">
        <v>26927</v>
      </c>
      <c r="M4252" t="s">
        <v>115</v>
      </c>
      <c r="N4252" s="1">
        <v>44891</v>
      </c>
      <c r="O4252" s="1">
        <v>44895</v>
      </c>
      <c r="P4252">
        <v>95</v>
      </c>
      <c r="Q4252">
        <v>4</v>
      </c>
      <c r="R4252" t="s">
        <v>63</v>
      </c>
      <c r="S4252">
        <v>4</v>
      </c>
      <c r="T4252">
        <v>1</v>
      </c>
      <c r="U4252">
        <v>4</v>
      </c>
      <c r="V4252">
        <v>300</v>
      </c>
      <c r="W4252" t="s">
        <v>54</v>
      </c>
      <c r="X4252" t="s">
        <v>21630</v>
      </c>
      <c r="Y4252" t="s">
        <v>65</v>
      </c>
      <c r="Z4252" s="1">
        <v>44873</v>
      </c>
      <c r="AA4252" s="2">
        <v>0.58179398148148154</v>
      </c>
      <c r="AB4252" s="2">
        <v>0.66473379629629636</v>
      </c>
      <c r="AC4252" t="s">
        <v>44</v>
      </c>
      <c r="AD4252" t="s">
        <v>44</v>
      </c>
      <c r="AE4252" t="s">
        <v>45</v>
      </c>
      <c r="AF4252">
        <v>75</v>
      </c>
    </row>
    <row r="4253" spans="1:32">
      <c r="A4253">
        <v>6912</v>
      </c>
      <c r="B4253">
        <v>6012</v>
      </c>
      <c r="C4253" t="s">
        <v>702</v>
      </c>
      <c r="D4253" t="s">
        <v>359</v>
      </c>
      <c r="E4253" t="s">
        <v>48</v>
      </c>
      <c r="F4253" t="s">
        <v>21631</v>
      </c>
      <c r="G4253" t="s">
        <v>21632</v>
      </c>
      <c r="H4253" t="s">
        <v>70</v>
      </c>
      <c r="I4253" s="1">
        <v>15762</v>
      </c>
      <c r="J4253" t="s">
        <v>21633</v>
      </c>
      <c r="K4253" t="s">
        <v>21634</v>
      </c>
      <c r="L4253">
        <v>39292</v>
      </c>
      <c r="M4253" t="s">
        <v>70</v>
      </c>
      <c r="N4253" s="1">
        <v>44611</v>
      </c>
      <c r="O4253" s="1">
        <v>44612</v>
      </c>
      <c r="P4253">
        <v>99</v>
      </c>
      <c r="Q4253">
        <v>4</v>
      </c>
      <c r="R4253" t="s">
        <v>40</v>
      </c>
      <c r="S4253">
        <v>4</v>
      </c>
      <c r="T4253">
        <v>2</v>
      </c>
      <c r="U4253">
        <v>1</v>
      </c>
      <c r="V4253">
        <v>221</v>
      </c>
      <c r="W4253" t="s">
        <v>41</v>
      </c>
      <c r="X4253" t="s">
        <v>21635</v>
      </c>
      <c r="Y4253" t="s">
        <v>6</v>
      </c>
      <c r="Z4253" s="1">
        <v>44584</v>
      </c>
      <c r="AA4253" s="2">
        <v>2.8310185185185185E-2</v>
      </c>
      <c r="AB4253" s="2">
        <v>0.2638773148148148</v>
      </c>
      <c r="AC4253" t="s">
        <v>44</v>
      </c>
      <c r="AD4253" t="s">
        <v>44</v>
      </c>
      <c r="AE4253" t="s">
        <v>45</v>
      </c>
      <c r="AF4253">
        <v>221</v>
      </c>
    </row>
    <row r="4254" spans="1:32">
      <c r="A4254">
        <v>6913</v>
      </c>
      <c r="B4254">
        <v>6013</v>
      </c>
      <c r="C4254" t="s">
        <v>2111</v>
      </c>
      <c r="D4254" t="s">
        <v>299</v>
      </c>
      <c r="E4254" t="s">
        <v>48</v>
      </c>
      <c r="F4254" t="s">
        <v>21636</v>
      </c>
      <c r="G4254">
        <f>1-532-626-1776</f>
        <v>-2933</v>
      </c>
      <c r="H4254" t="s">
        <v>280</v>
      </c>
      <c r="I4254" s="1">
        <v>35235</v>
      </c>
      <c r="J4254" t="s">
        <v>21637</v>
      </c>
      <c r="K4254" t="s">
        <v>21638</v>
      </c>
      <c r="L4254">
        <v>16728</v>
      </c>
      <c r="M4254" t="s">
        <v>280</v>
      </c>
      <c r="N4254" s="1">
        <v>44652</v>
      </c>
      <c r="O4254" s="1">
        <v>44655</v>
      </c>
      <c r="P4254">
        <v>26</v>
      </c>
      <c r="Q4254">
        <v>2</v>
      </c>
      <c r="R4254" t="s">
        <v>63</v>
      </c>
      <c r="S4254">
        <v>1</v>
      </c>
      <c r="T4254">
        <v>1</v>
      </c>
      <c r="U4254">
        <v>3</v>
      </c>
      <c r="V4254">
        <v>264</v>
      </c>
      <c r="W4254" t="s">
        <v>41</v>
      </c>
      <c r="X4254" t="s">
        <v>21639</v>
      </c>
      <c r="Y4254" t="s">
        <v>81</v>
      </c>
      <c r="Z4254" s="1">
        <v>44614</v>
      </c>
      <c r="AA4254" s="2">
        <v>0.70453703703703707</v>
      </c>
      <c r="AB4254" s="2">
        <v>0.60439814814814818</v>
      </c>
      <c r="AC4254" t="s">
        <v>44</v>
      </c>
      <c r="AD4254" t="s">
        <v>44</v>
      </c>
      <c r="AE4254" t="s">
        <v>45</v>
      </c>
      <c r="AF4254">
        <v>88</v>
      </c>
    </row>
    <row r="4255" spans="1:32">
      <c r="A4255">
        <v>6914</v>
      </c>
      <c r="B4255">
        <v>6014</v>
      </c>
      <c r="C4255" t="s">
        <v>963</v>
      </c>
      <c r="D4255" t="s">
        <v>10045</v>
      </c>
      <c r="E4255" t="s">
        <v>48</v>
      </c>
      <c r="F4255" t="s">
        <v>21640</v>
      </c>
      <c r="G4255" t="s">
        <v>21641</v>
      </c>
      <c r="H4255" t="s">
        <v>129</v>
      </c>
      <c r="I4255" s="1">
        <v>33312</v>
      </c>
      <c r="J4255" t="s">
        <v>21642</v>
      </c>
      <c r="K4255" t="s">
        <v>9849</v>
      </c>
      <c r="L4255">
        <v>87429</v>
      </c>
      <c r="M4255" t="s">
        <v>129</v>
      </c>
      <c r="N4255" s="1">
        <v>44955</v>
      </c>
      <c r="O4255" s="1">
        <v>44956</v>
      </c>
      <c r="P4255">
        <v>43</v>
      </c>
      <c r="Q4255">
        <v>2</v>
      </c>
      <c r="R4255" t="s">
        <v>53</v>
      </c>
      <c r="S4255">
        <v>3</v>
      </c>
      <c r="T4255">
        <v>2</v>
      </c>
      <c r="U4255">
        <v>1</v>
      </c>
      <c r="V4255">
        <v>134</v>
      </c>
      <c r="W4255" t="s">
        <v>54</v>
      </c>
      <c r="X4255" t="s">
        <v>21643</v>
      </c>
      <c r="Y4255" t="s">
        <v>81</v>
      </c>
      <c r="Z4255" s="1">
        <v>44917</v>
      </c>
      <c r="AA4255" s="2">
        <v>0.77662037037037035</v>
      </c>
      <c r="AB4255" s="2">
        <v>0.22929398148148147</v>
      </c>
      <c r="AC4255" t="s">
        <v>45</v>
      </c>
      <c r="AD4255" t="s">
        <v>45</v>
      </c>
      <c r="AE4255" t="s">
        <v>45</v>
      </c>
      <c r="AF4255">
        <v>134</v>
      </c>
    </row>
    <row r="4256" spans="1:32">
      <c r="A4256">
        <v>6915</v>
      </c>
      <c r="B4256">
        <v>6015</v>
      </c>
      <c r="C4256" t="s">
        <v>5304</v>
      </c>
      <c r="D4256" t="s">
        <v>1202</v>
      </c>
      <c r="E4256" t="s">
        <v>48</v>
      </c>
      <c r="F4256" t="s">
        <v>21644</v>
      </c>
      <c r="G4256" t="s">
        <v>21645</v>
      </c>
      <c r="H4256" t="s">
        <v>50</v>
      </c>
      <c r="I4256" s="1">
        <v>37569</v>
      </c>
      <c r="J4256" t="s">
        <v>21646</v>
      </c>
      <c r="K4256" t="s">
        <v>21647</v>
      </c>
      <c r="L4256">
        <v>92136</v>
      </c>
      <c r="M4256" t="s">
        <v>50</v>
      </c>
      <c r="N4256" s="1">
        <v>44635</v>
      </c>
      <c r="O4256" s="1">
        <v>44639</v>
      </c>
      <c r="P4256">
        <v>1</v>
      </c>
      <c r="Q4256">
        <v>1</v>
      </c>
      <c r="R4256" t="s">
        <v>53</v>
      </c>
      <c r="S4256">
        <v>4</v>
      </c>
      <c r="T4256">
        <v>1</v>
      </c>
      <c r="U4256">
        <v>4</v>
      </c>
      <c r="V4256">
        <v>568</v>
      </c>
      <c r="W4256" t="s">
        <v>41</v>
      </c>
      <c r="X4256" t="s">
        <v>21648</v>
      </c>
      <c r="Y4256" t="s">
        <v>65</v>
      </c>
      <c r="Z4256" s="1">
        <v>44628</v>
      </c>
      <c r="AA4256" s="2">
        <v>6.9618055555555558E-2</v>
      </c>
      <c r="AB4256" s="2">
        <v>0.18297453703703703</v>
      </c>
      <c r="AC4256" t="s">
        <v>44</v>
      </c>
      <c r="AD4256" t="s">
        <v>45</v>
      </c>
      <c r="AE4256" t="s">
        <v>44</v>
      </c>
      <c r="AF4256">
        <v>142</v>
      </c>
    </row>
    <row r="4257" spans="1:32">
      <c r="A4257">
        <v>6917</v>
      </c>
      <c r="B4257">
        <v>6017</v>
      </c>
      <c r="C4257" t="s">
        <v>3403</v>
      </c>
      <c r="D4257" t="s">
        <v>745</v>
      </c>
      <c r="E4257" t="s">
        <v>48</v>
      </c>
      <c r="F4257" t="s">
        <v>21649</v>
      </c>
      <c r="G4257" t="s">
        <v>21650</v>
      </c>
      <c r="H4257" t="s">
        <v>50</v>
      </c>
      <c r="I4257" s="1">
        <v>25081</v>
      </c>
      <c r="J4257" t="s">
        <v>21651</v>
      </c>
      <c r="K4257" t="s">
        <v>21652</v>
      </c>
      <c r="L4257">
        <v>5114</v>
      </c>
      <c r="M4257" t="s">
        <v>50</v>
      </c>
      <c r="N4257" s="1">
        <v>44928</v>
      </c>
      <c r="O4257" s="1">
        <v>44931</v>
      </c>
      <c r="P4257">
        <v>36</v>
      </c>
      <c r="Q4257">
        <v>2</v>
      </c>
      <c r="R4257" t="s">
        <v>40</v>
      </c>
      <c r="S4257">
        <v>4</v>
      </c>
      <c r="T4257">
        <v>0</v>
      </c>
      <c r="U4257">
        <v>3</v>
      </c>
      <c r="V4257">
        <v>648</v>
      </c>
      <c r="W4257" t="s">
        <v>41</v>
      </c>
      <c r="X4257" t="s">
        <v>21653</v>
      </c>
      <c r="Y4257" t="s">
        <v>43</v>
      </c>
      <c r="Z4257" s="1">
        <v>44892</v>
      </c>
      <c r="AA4257" s="2">
        <v>0.49439814814814814</v>
      </c>
      <c r="AB4257" s="2">
        <v>0.13653935185185184</v>
      </c>
      <c r="AC4257" t="s">
        <v>44</v>
      </c>
      <c r="AD4257" t="s">
        <v>45</v>
      </c>
      <c r="AE4257" t="s">
        <v>45</v>
      </c>
      <c r="AF4257">
        <v>216</v>
      </c>
    </row>
    <row r="4258" spans="1:32">
      <c r="A4258">
        <v>6919</v>
      </c>
      <c r="B4258">
        <v>6019</v>
      </c>
      <c r="C4258" t="s">
        <v>2202</v>
      </c>
      <c r="D4258" t="s">
        <v>4764</v>
      </c>
      <c r="E4258" t="s">
        <v>34</v>
      </c>
      <c r="F4258" t="s">
        <v>21654</v>
      </c>
      <c r="G4258" t="s">
        <v>21655</v>
      </c>
      <c r="H4258" t="s">
        <v>171</v>
      </c>
      <c r="I4258" s="1">
        <v>25416</v>
      </c>
      <c r="J4258" t="s">
        <v>21656</v>
      </c>
      <c r="K4258" t="s">
        <v>21657</v>
      </c>
      <c r="L4258">
        <v>4867</v>
      </c>
      <c r="M4258" t="s">
        <v>171</v>
      </c>
      <c r="N4258" s="1">
        <v>44834</v>
      </c>
      <c r="O4258" s="1">
        <v>44836</v>
      </c>
      <c r="P4258">
        <v>46</v>
      </c>
      <c r="Q4258">
        <v>2</v>
      </c>
      <c r="R4258" t="s">
        <v>53</v>
      </c>
      <c r="S4258">
        <v>3</v>
      </c>
      <c r="T4258">
        <v>1</v>
      </c>
      <c r="U4258">
        <v>2</v>
      </c>
      <c r="V4258">
        <v>270</v>
      </c>
      <c r="W4258" t="s">
        <v>54</v>
      </c>
      <c r="X4258" t="s">
        <v>21658</v>
      </c>
      <c r="Y4258" t="s">
        <v>81</v>
      </c>
      <c r="Z4258" s="1">
        <v>44800</v>
      </c>
      <c r="AA4258" s="2">
        <v>0.82596064814814818</v>
      </c>
      <c r="AB4258" s="2">
        <v>0.88042824074074078</v>
      </c>
      <c r="AC4258" t="s">
        <v>44</v>
      </c>
      <c r="AD4258" t="s">
        <v>45</v>
      </c>
      <c r="AE4258" t="s">
        <v>44</v>
      </c>
      <c r="AF4258">
        <v>135</v>
      </c>
    </row>
    <row r="4259" spans="1:32">
      <c r="A4259">
        <v>6920</v>
      </c>
      <c r="B4259">
        <v>6020</v>
      </c>
      <c r="C4259" t="s">
        <v>3189</v>
      </c>
      <c r="D4259" t="s">
        <v>2587</v>
      </c>
      <c r="E4259" t="s">
        <v>48</v>
      </c>
      <c r="F4259" t="s">
        <v>21659</v>
      </c>
      <c r="G4259" t="s">
        <v>21660</v>
      </c>
      <c r="H4259" t="s">
        <v>1301</v>
      </c>
      <c r="I4259" s="1">
        <v>26850</v>
      </c>
      <c r="J4259" t="s">
        <v>21661</v>
      </c>
      <c r="K4259" t="s">
        <v>21662</v>
      </c>
      <c r="L4259">
        <v>64912</v>
      </c>
      <c r="M4259" t="s">
        <v>1301</v>
      </c>
      <c r="N4259" s="1">
        <v>44876</v>
      </c>
      <c r="O4259" s="1">
        <v>44879</v>
      </c>
      <c r="P4259">
        <v>16</v>
      </c>
      <c r="Q4259">
        <v>1</v>
      </c>
      <c r="R4259" t="s">
        <v>53</v>
      </c>
      <c r="S4259">
        <v>2</v>
      </c>
      <c r="T4259">
        <v>1</v>
      </c>
      <c r="U4259">
        <v>3</v>
      </c>
      <c r="V4259">
        <v>369</v>
      </c>
      <c r="W4259" t="s">
        <v>41</v>
      </c>
      <c r="X4259" t="s">
        <v>21663</v>
      </c>
      <c r="Y4259" t="s">
        <v>65</v>
      </c>
      <c r="Z4259" s="1">
        <v>44870</v>
      </c>
      <c r="AA4259" s="2">
        <v>0.25620370370370371</v>
      </c>
      <c r="AB4259" s="2">
        <v>0.62204861111111109</v>
      </c>
      <c r="AC4259" t="s">
        <v>44</v>
      </c>
      <c r="AD4259" t="s">
        <v>44</v>
      </c>
      <c r="AE4259" t="s">
        <v>44</v>
      </c>
      <c r="AF4259">
        <v>123</v>
      </c>
    </row>
    <row r="4260" spans="1:32">
      <c r="A4260">
        <v>6921</v>
      </c>
      <c r="B4260">
        <v>6021</v>
      </c>
      <c r="C4260" t="s">
        <v>2415</v>
      </c>
      <c r="D4260" t="s">
        <v>1651</v>
      </c>
      <c r="E4260" t="s">
        <v>34</v>
      </c>
      <c r="F4260" t="s">
        <v>21664</v>
      </c>
      <c r="G4260" t="s">
        <v>21665</v>
      </c>
      <c r="H4260" t="s">
        <v>295</v>
      </c>
      <c r="I4260" s="1">
        <v>26842</v>
      </c>
      <c r="J4260" t="s">
        <v>21666</v>
      </c>
      <c r="K4260" t="s">
        <v>21667</v>
      </c>
      <c r="L4260">
        <v>97459</v>
      </c>
      <c r="M4260" t="s">
        <v>295</v>
      </c>
      <c r="N4260" s="1">
        <v>44732</v>
      </c>
      <c r="O4260" s="1">
        <v>44734</v>
      </c>
      <c r="P4260">
        <v>69</v>
      </c>
      <c r="Q4260">
        <v>3</v>
      </c>
      <c r="R4260" t="s">
        <v>40</v>
      </c>
      <c r="S4260">
        <v>2</v>
      </c>
      <c r="T4260">
        <v>1</v>
      </c>
      <c r="U4260">
        <v>2</v>
      </c>
      <c r="V4260">
        <v>470</v>
      </c>
      <c r="W4260" t="s">
        <v>41</v>
      </c>
      <c r="X4260" t="s">
        <v>21668</v>
      </c>
      <c r="Y4260" t="s">
        <v>43</v>
      </c>
      <c r="Z4260" s="1">
        <v>44697</v>
      </c>
      <c r="AA4260" s="2">
        <v>0.68646990740740732</v>
      </c>
      <c r="AB4260" s="2">
        <v>0.43428240740740742</v>
      </c>
      <c r="AC4260" t="s">
        <v>45</v>
      </c>
      <c r="AD4260" t="s">
        <v>44</v>
      </c>
      <c r="AE4260" t="s">
        <v>44</v>
      </c>
      <c r="AF4260">
        <v>235</v>
      </c>
    </row>
    <row r="4261" spans="1:32">
      <c r="A4261">
        <v>6922</v>
      </c>
      <c r="B4261">
        <v>6022</v>
      </c>
      <c r="C4261" t="s">
        <v>674</v>
      </c>
      <c r="D4261" t="s">
        <v>829</v>
      </c>
      <c r="E4261" t="s">
        <v>34</v>
      </c>
      <c r="F4261" t="s">
        <v>21669</v>
      </c>
      <c r="G4261" t="s">
        <v>21670</v>
      </c>
      <c r="H4261" t="s">
        <v>941</v>
      </c>
      <c r="I4261" s="1">
        <v>34654</v>
      </c>
      <c r="J4261" t="s">
        <v>21671</v>
      </c>
      <c r="K4261" t="s">
        <v>21672</v>
      </c>
      <c r="L4261">
        <v>43732</v>
      </c>
      <c r="M4261" t="s">
        <v>941</v>
      </c>
      <c r="N4261" s="1">
        <v>44940</v>
      </c>
      <c r="O4261" s="1">
        <v>44942</v>
      </c>
      <c r="P4261">
        <v>18</v>
      </c>
      <c r="Q4261">
        <v>1</v>
      </c>
      <c r="R4261" t="s">
        <v>40</v>
      </c>
      <c r="S4261">
        <v>3</v>
      </c>
      <c r="T4261">
        <v>1</v>
      </c>
      <c r="U4261">
        <v>2</v>
      </c>
      <c r="V4261">
        <v>450</v>
      </c>
      <c r="W4261" t="s">
        <v>41</v>
      </c>
      <c r="X4261" t="s">
        <v>21673</v>
      </c>
      <c r="Y4261" t="s">
        <v>43</v>
      </c>
      <c r="Z4261" s="1">
        <v>44924</v>
      </c>
      <c r="AA4261" s="2">
        <v>0.19347222222222224</v>
      </c>
      <c r="AB4261" s="2">
        <v>0.89244212962962965</v>
      </c>
      <c r="AC4261" t="s">
        <v>44</v>
      </c>
      <c r="AD4261" t="s">
        <v>44</v>
      </c>
      <c r="AE4261" t="s">
        <v>44</v>
      </c>
      <c r="AF4261">
        <v>225</v>
      </c>
    </row>
    <row r="4262" spans="1:32">
      <c r="A4262">
        <v>6924</v>
      </c>
      <c r="B4262">
        <v>6024</v>
      </c>
      <c r="C4262" t="s">
        <v>5304</v>
      </c>
      <c r="D4262" t="s">
        <v>20543</v>
      </c>
      <c r="E4262" t="s">
        <v>34</v>
      </c>
      <c r="F4262" t="s">
        <v>21674</v>
      </c>
      <c r="G4262" t="s">
        <v>21675</v>
      </c>
      <c r="H4262" t="s">
        <v>171</v>
      </c>
      <c r="I4262" s="1">
        <v>31976</v>
      </c>
      <c r="J4262" t="s">
        <v>21676</v>
      </c>
      <c r="K4262" t="s">
        <v>21677</v>
      </c>
      <c r="L4262">
        <v>3535</v>
      </c>
      <c r="M4262" t="s">
        <v>171</v>
      </c>
      <c r="N4262" s="1">
        <v>44677</v>
      </c>
      <c r="O4262" s="1">
        <v>44678</v>
      </c>
      <c r="P4262">
        <v>64</v>
      </c>
      <c r="Q4262">
        <v>3</v>
      </c>
      <c r="R4262" t="s">
        <v>53</v>
      </c>
      <c r="S4262">
        <v>1</v>
      </c>
      <c r="T4262">
        <v>2</v>
      </c>
      <c r="U4262">
        <v>1</v>
      </c>
      <c r="V4262">
        <v>125</v>
      </c>
      <c r="W4262" t="s">
        <v>41</v>
      </c>
      <c r="X4262" t="s">
        <v>21678</v>
      </c>
      <c r="Y4262" t="s">
        <v>43</v>
      </c>
      <c r="Z4262" s="1">
        <v>44652</v>
      </c>
      <c r="AA4262" s="2">
        <v>1.5358796296296296E-2</v>
      </c>
      <c r="AB4262" s="2">
        <v>0.4649537037037037</v>
      </c>
      <c r="AC4262" t="s">
        <v>45</v>
      </c>
      <c r="AD4262" t="s">
        <v>44</v>
      </c>
      <c r="AE4262" t="s">
        <v>45</v>
      </c>
      <c r="AF4262">
        <v>125</v>
      </c>
    </row>
    <row r="4263" spans="1:32">
      <c r="A4263">
        <v>6932</v>
      </c>
      <c r="B4263">
        <v>6032</v>
      </c>
      <c r="C4263" t="s">
        <v>139</v>
      </c>
      <c r="D4263" t="s">
        <v>3541</v>
      </c>
      <c r="E4263" t="s">
        <v>34</v>
      </c>
      <c r="F4263" t="s">
        <v>21679</v>
      </c>
      <c r="G4263">
        <v>9027637107</v>
      </c>
      <c r="H4263" t="s">
        <v>272</v>
      </c>
      <c r="I4263" s="1">
        <v>35944</v>
      </c>
      <c r="J4263" t="s">
        <v>21680</v>
      </c>
      <c r="K4263" t="s">
        <v>21681</v>
      </c>
      <c r="L4263">
        <v>7314</v>
      </c>
      <c r="M4263" t="s">
        <v>272</v>
      </c>
      <c r="N4263" s="1">
        <v>44891</v>
      </c>
      <c r="O4263" s="1">
        <v>44895</v>
      </c>
      <c r="P4263">
        <v>63</v>
      </c>
      <c r="Q4263">
        <v>3</v>
      </c>
      <c r="R4263" t="s">
        <v>40</v>
      </c>
      <c r="S4263">
        <v>2</v>
      </c>
      <c r="T4263">
        <v>0</v>
      </c>
      <c r="U4263">
        <v>4</v>
      </c>
      <c r="V4263">
        <v>992</v>
      </c>
      <c r="W4263" t="s">
        <v>54</v>
      </c>
      <c r="X4263" t="s">
        <v>21682</v>
      </c>
      <c r="Y4263" t="s">
        <v>43</v>
      </c>
      <c r="Z4263" s="1">
        <v>44865</v>
      </c>
      <c r="AA4263" s="2">
        <v>0.17642361111111113</v>
      </c>
      <c r="AB4263" s="2">
        <v>0.10837962962962962</v>
      </c>
      <c r="AC4263" t="s">
        <v>44</v>
      </c>
      <c r="AD4263" t="s">
        <v>44</v>
      </c>
      <c r="AE4263" t="s">
        <v>45</v>
      </c>
      <c r="AF4263">
        <v>248</v>
      </c>
    </row>
    <row r="4264" spans="1:32">
      <c r="A4264">
        <v>6935</v>
      </c>
      <c r="B4264">
        <v>6035</v>
      </c>
      <c r="C4264" t="s">
        <v>1913</v>
      </c>
      <c r="D4264" t="s">
        <v>57</v>
      </c>
      <c r="E4264" t="s">
        <v>48</v>
      </c>
      <c r="F4264" t="s">
        <v>21683</v>
      </c>
      <c r="G4264" t="s">
        <v>21684</v>
      </c>
      <c r="H4264" t="s">
        <v>941</v>
      </c>
      <c r="I4264" s="1">
        <v>37803</v>
      </c>
      <c r="J4264" t="s">
        <v>21685</v>
      </c>
      <c r="K4264" t="s">
        <v>21686</v>
      </c>
      <c r="L4264">
        <v>49600</v>
      </c>
      <c r="M4264" t="s">
        <v>941</v>
      </c>
      <c r="N4264" s="1">
        <v>44759</v>
      </c>
      <c r="O4264" s="1">
        <v>44764</v>
      </c>
      <c r="P4264">
        <v>89</v>
      </c>
      <c r="Q4264">
        <v>4</v>
      </c>
      <c r="R4264" t="s">
        <v>63</v>
      </c>
      <c r="S4264">
        <v>1</v>
      </c>
      <c r="T4264">
        <v>0</v>
      </c>
      <c r="U4264">
        <v>5</v>
      </c>
      <c r="V4264">
        <v>420</v>
      </c>
      <c r="W4264" t="s">
        <v>41</v>
      </c>
      <c r="X4264" t="s">
        <v>21687</v>
      </c>
      <c r="Y4264" t="s">
        <v>65</v>
      </c>
      <c r="Z4264" s="1">
        <v>44728</v>
      </c>
      <c r="AA4264" s="2">
        <v>0.86020833333333335</v>
      </c>
      <c r="AB4264" s="2">
        <v>0.98307870370370365</v>
      </c>
      <c r="AC4264" t="s">
        <v>45</v>
      </c>
      <c r="AD4264" t="s">
        <v>44</v>
      </c>
      <c r="AE4264" t="s">
        <v>45</v>
      </c>
      <c r="AF4264">
        <v>84</v>
      </c>
    </row>
    <row r="4265" spans="1:32">
      <c r="A4265">
        <v>6937</v>
      </c>
      <c r="B4265">
        <v>6037</v>
      </c>
      <c r="C4265" t="s">
        <v>183</v>
      </c>
      <c r="D4265" t="s">
        <v>99</v>
      </c>
      <c r="E4265" t="s">
        <v>34</v>
      </c>
      <c r="F4265" t="s">
        <v>21688</v>
      </c>
      <c r="G4265" t="s">
        <v>21689</v>
      </c>
      <c r="H4265" t="s">
        <v>179</v>
      </c>
      <c r="I4265" s="1">
        <v>37540</v>
      </c>
      <c r="J4265" t="s">
        <v>21690</v>
      </c>
      <c r="K4265" t="s">
        <v>21691</v>
      </c>
      <c r="L4265">
        <v>26325</v>
      </c>
      <c r="M4265" t="s">
        <v>179</v>
      </c>
      <c r="N4265" s="1">
        <v>44646</v>
      </c>
      <c r="O4265" s="1">
        <v>44649</v>
      </c>
      <c r="P4265">
        <v>77</v>
      </c>
      <c r="Q4265">
        <v>4</v>
      </c>
      <c r="R4265" t="s">
        <v>63</v>
      </c>
      <c r="S4265">
        <v>4</v>
      </c>
      <c r="T4265">
        <v>2</v>
      </c>
      <c r="U4265">
        <v>3</v>
      </c>
      <c r="V4265">
        <v>267</v>
      </c>
      <c r="W4265" t="s">
        <v>41</v>
      </c>
      <c r="X4265" t="s">
        <v>21692</v>
      </c>
      <c r="Y4265" t="s">
        <v>6</v>
      </c>
      <c r="Z4265" s="1">
        <v>44612</v>
      </c>
      <c r="AA4265" s="2">
        <v>0.75528935185185186</v>
      </c>
      <c r="AB4265" s="2">
        <v>2.4143518518518519E-2</v>
      </c>
      <c r="AC4265" t="s">
        <v>45</v>
      </c>
      <c r="AD4265" t="s">
        <v>44</v>
      </c>
      <c r="AE4265" t="s">
        <v>44</v>
      </c>
      <c r="AF4265">
        <v>89</v>
      </c>
    </row>
    <row r="4266" spans="1:32">
      <c r="A4266">
        <v>6938</v>
      </c>
      <c r="B4266">
        <v>6038</v>
      </c>
      <c r="C4266" t="s">
        <v>347</v>
      </c>
      <c r="D4266" t="s">
        <v>1896</v>
      </c>
      <c r="E4266" t="s">
        <v>48</v>
      </c>
      <c r="F4266" t="s">
        <v>21693</v>
      </c>
      <c r="G4266" t="s">
        <v>21694</v>
      </c>
      <c r="H4266" t="s">
        <v>129</v>
      </c>
      <c r="I4266" s="1">
        <v>18541</v>
      </c>
      <c r="J4266" t="s">
        <v>21695</v>
      </c>
      <c r="K4266" t="s">
        <v>21696</v>
      </c>
      <c r="L4266">
        <v>97627</v>
      </c>
      <c r="M4266" t="s">
        <v>129</v>
      </c>
      <c r="N4266" s="1">
        <v>44881</v>
      </c>
      <c r="O4266" s="1">
        <v>44886</v>
      </c>
      <c r="P4266">
        <v>83</v>
      </c>
      <c r="Q4266">
        <v>4</v>
      </c>
      <c r="R4266" t="s">
        <v>63</v>
      </c>
      <c r="S4266">
        <v>2</v>
      </c>
      <c r="T4266">
        <v>2</v>
      </c>
      <c r="U4266">
        <v>5</v>
      </c>
      <c r="V4266">
        <v>430</v>
      </c>
      <c r="W4266" t="s">
        <v>41</v>
      </c>
      <c r="X4266" t="s">
        <v>21697</v>
      </c>
      <c r="Y4266" t="s">
        <v>6</v>
      </c>
      <c r="Z4266" s="1">
        <v>44853</v>
      </c>
      <c r="AA4266" s="2">
        <v>0.39427083333333335</v>
      </c>
      <c r="AB4266" s="2">
        <v>0.48377314814814815</v>
      </c>
      <c r="AC4266" t="s">
        <v>44</v>
      </c>
      <c r="AD4266" t="s">
        <v>44</v>
      </c>
      <c r="AE4266" t="s">
        <v>45</v>
      </c>
      <c r="AF4266">
        <v>86</v>
      </c>
    </row>
    <row r="4267" spans="1:32">
      <c r="A4267">
        <v>6939</v>
      </c>
      <c r="B4267">
        <v>6039</v>
      </c>
      <c r="C4267" t="s">
        <v>1056</v>
      </c>
      <c r="D4267" t="s">
        <v>5519</v>
      </c>
      <c r="E4267" t="s">
        <v>34</v>
      </c>
      <c r="F4267" t="s">
        <v>21698</v>
      </c>
      <c r="G4267" t="s">
        <v>21699</v>
      </c>
      <c r="H4267" t="s">
        <v>209</v>
      </c>
      <c r="I4267" s="1">
        <v>29858</v>
      </c>
      <c r="J4267" t="s">
        <v>21700</v>
      </c>
      <c r="K4267" t="s">
        <v>21701</v>
      </c>
      <c r="L4267">
        <v>96143</v>
      </c>
      <c r="M4267" t="s">
        <v>209</v>
      </c>
      <c r="N4267" s="1">
        <v>44717</v>
      </c>
      <c r="O4267" s="1">
        <v>44719</v>
      </c>
      <c r="P4267">
        <v>60</v>
      </c>
      <c r="Q4267">
        <v>3</v>
      </c>
      <c r="R4267" t="s">
        <v>40</v>
      </c>
      <c r="S4267">
        <v>4</v>
      </c>
      <c r="T4267">
        <v>2</v>
      </c>
      <c r="U4267">
        <v>2</v>
      </c>
      <c r="V4267">
        <v>454</v>
      </c>
      <c r="W4267" t="s">
        <v>41</v>
      </c>
      <c r="X4267" t="s">
        <v>21702</v>
      </c>
      <c r="Y4267" t="s">
        <v>81</v>
      </c>
      <c r="Z4267" s="1">
        <v>44682</v>
      </c>
      <c r="AA4267" s="2">
        <v>0.7139699074074074</v>
      </c>
      <c r="AB4267" s="2">
        <v>0.61040509259259257</v>
      </c>
      <c r="AC4267" t="s">
        <v>44</v>
      </c>
      <c r="AD4267" t="s">
        <v>44</v>
      </c>
      <c r="AE4267" t="s">
        <v>45</v>
      </c>
      <c r="AF4267">
        <v>227</v>
      </c>
    </row>
    <row r="4268" spans="1:32">
      <c r="A4268">
        <v>6940</v>
      </c>
      <c r="B4268">
        <v>6040</v>
      </c>
      <c r="C4268" t="s">
        <v>5660</v>
      </c>
      <c r="D4268" t="s">
        <v>348</v>
      </c>
      <c r="E4268" t="s">
        <v>48</v>
      </c>
      <c r="F4268" t="s">
        <v>21703</v>
      </c>
      <c r="G4268" t="s">
        <v>21704</v>
      </c>
      <c r="H4268" t="s">
        <v>135</v>
      </c>
      <c r="I4268" s="1">
        <v>29014</v>
      </c>
      <c r="J4268" t="s">
        <v>21705</v>
      </c>
      <c r="K4268" t="s">
        <v>21706</v>
      </c>
      <c r="L4268">
        <v>91708</v>
      </c>
      <c r="M4268" t="s">
        <v>135</v>
      </c>
      <c r="N4268" s="1">
        <v>44698</v>
      </c>
      <c r="O4268" s="1">
        <v>44699</v>
      </c>
      <c r="P4268">
        <v>72</v>
      </c>
      <c r="Q4268">
        <v>3</v>
      </c>
      <c r="R4268" t="s">
        <v>40</v>
      </c>
      <c r="S4268">
        <v>3</v>
      </c>
      <c r="T4268">
        <v>1</v>
      </c>
      <c r="U4268">
        <v>1</v>
      </c>
      <c r="V4268">
        <v>228</v>
      </c>
      <c r="W4268" t="s">
        <v>54</v>
      </c>
      <c r="X4268" t="s">
        <v>21707</v>
      </c>
      <c r="Y4268" t="s">
        <v>81</v>
      </c>
      <c r="Z4268" s="1">
        <v>44678</v>
      </c>
      <c r="AA4268" s="2">
        <v>0.85638888888888898</v>
      </c>
      <c r="AB4268" s="2">
        <v>0.69244212962962959</v>
      </c>
      <c r="AC4268" t="s">
        <v>44</v>
      </c>
      <c r="AD4268" t="s">
        <v>45</v>
      </c>
      <c r="AE4268" t="s">
        <v>45</v>
      </c>
      <c r="AF4268">
        <v>228</v>
      </c>
    </row>
    <row r="4269" spans="1:32">
      <c r="A4269">
        <v>6941</v>
      </c>
      <c r="B4269">
        <v>6041</v>
      </c>
      <c r="C4269" t="s">
        <v>3223</v>
      </c>
      <c r="D4269" t="s">
        <v>21708</v>
      </c>
      <c r="E4269" t="s">
        <v>34</v>
      </c>
      <c r="F4269" t="s">
        <v>21709</v>
      </c>
      <c r="G4269" t="s">
        <v>21710</v>
      </c>
      <c r="H4269" t="s">
        <v>209</v>
      </c>
      <c r="I4269" s="1">
        <v>36269</v>
      </c>
      <c r="J4269" t="s">
        <v>21711</v>
      </c>
      <c r="K4269" t="s">
        <v>21712</v>
      </c>
      <c r="L4269">
        <v>46862</v>
      </c>
      <c r="M4269" t="s">
        <v>209</v>
      </c>
      <c r="N4269" s="1">
        <v>44917</v>
      </c>
      <c r="O4269" s="1">
        <v>44920</v>
      </c>
      <c r="P4269">
        <v>23</v>
      </c>
      <c r="Q4269">
        <v>1</v>
      </c>
      <c r="R4269" t="s">
        <v>63</v>
      </c>
      <c r="S4269">
        <v>2</v>
      </c>
      <c r="T4269">
        <v>0</v>
      </c>
      <c r="U4269">
        <v>3</v>
      </c>
      <c r="V4269">
        <v>186</v>
      </c>
      <c r="W4269" t="s">
        <v>41</v>
      </c>
      <c r="X4269" t="s">
        <v>21713</v>
      </c>
      <c r="Y4269" t="s">
        <v>65</v>
      </c>
      <c r="Z4269" s="1">
        <v>44909</v>
      </c>
      <c r="AA4269" s="2">
        <v>0.23824074074074075</v>
      </c>
      <c r="AB4269" s="2">
        <v>0.14631944444444445</v>
      </c>
      <c r="AC4269" t="s">
        <v>45</v>
      </c>
      <c r="AD4269" t="s">
        <v>44</v>
      </c>
      <c r="AE4269" t="s">
        <v>45</v>
      </c>
      <c r="AF4269">
        <v>62</v>
      </c>
    </row>
    <row r="4270" spans="1:32">
      <c r="A4270">
        <v>6942</v>
      </c>
      <c r="B4270">
        <v>6042</v>
      </c>
      <c r="C4270" t="s">
        <v>284</v>
      </c>
      <c r="D4270" t="s">
        <v>1281</v>
      </c>
      <c r="E4270" t="s">
        <v>48</v>
      </c>
      <c r="F4270" t="s">
        <v>21714</v>
      </c>
      <c r="G4270" t="s">
        <v>21715</v>
      </c>
      <c r="H4270" t="s">
        <v>941</v>
      </c>
      <c r="I4270" s="1">
        <v>36373</v>
      </c>
      <c r="J4270" t="s">
        <v>21716</v>
      </c>
      <c r="K4270" t="s">
        <v>21717</v>
      </c>
      <c r="L4270">
        <v>26790</v>
      </c>
      <c r="M4270" t="s">
        <v>941</v>
      </c>
      <c r="N4270" s="1">
        <v>44652</v>
      </c>
      <c r="O4270" s="1">
        <v>44653</v>
      </c>
      <c r="P4270">
        <v>53</v>
      </c>
      <c r="Q4270">
        <v>3</v>
      </c>
      <c r="R4270" t="s">
        <v>63</v>
      </c>
      <c r="S4270">
        <v>4</v>
      </c>
      <c r="T4270">
        <v>1</v>
      </c>
      <c r="U4270">
        <v>1</v>
      </c>
      <c r="V4270">
        <v>89</v>
      </c>
      <c r="W4270" t="s">
        <v>54</v>
      </c>
      <c r="X4270" t="s">
        <v>21718</v>
      </c>
      <c r="Y4270" t="s">
        <v>65</v>
      </c>
      <c r="Z4270" s="1">
        <v>44634</v>
      </c>
      <c r="AA4270" s="2">
        <v>0.17318287037037036</v>
      </c>
      <c r="AB4270" s="2">
        <v>0.55909722222222225</v>
      </c>
      <c r="AC4270" t="s">
        <v>44</v>
      </c>
      <c r="AD4270" t="s">
        <v>44</v>
      </c>
      <c r="AE4270" t="s">
        <v>45</v>
      </c>
      <c r="AF4270">
        <v>89</v>
      </c>
    </row>
    <row r="4271" spans="1:32">
      <c r="A4271">
        <v>6943</v>
      </c>
      <c r="B4271">
        <v>6043</v>
      </c>
      <c r="C4271" t="s">
        <v>602</v>
      </c>
      <c r="D4271" t="s">
        <v>8902</v>
      </c>
      <c r="E4271" t="s">
        <v>48</v>
      </c>
      <c r="F4271" t="s">
        <v>21719</v>
      </c>
      <c r="G4271" t="s">
        <v>21720</v>
      </c>
      <c r="H4271" t="s">
        <v>122</v>
      </c>
      <c r="I4271" s="1">
        <v>18543</v>
      </c>
      <c r="J4271" t="s">
        <v>21721</v>
      </c>
      <c r="K4271" t="s">
        <v>21722</v>
      </c>
      <c r="L4271">
        <v>56331</v>
      </c>
      <c r="M4271" t="s">
        <v>122</v>
      </c>
      <c r="N4271" s="1">
        <v>44614</v>
      </c>
      <c r="O4271" s="1">
        <v>44615</v>
      </c>
      <c r="P4271">
        <v>74</v>
      </c>
      <c r="Q4271">
        <v>3</v>
      </c>
      <c r="R4271" t="s">
        <v>63</v>
      </c>
      <c r="S4271">
        <v>3</v>
      </c>
      <c r="T4271">
        <v>1</v>
      </c>
      <c r="U4271">
        <v>1</v>
      </c>
      <c r="V4271">
        <v>84</v>
      </c>
      <c r="W4271" t="s">
        <v>41</v>
      </c>
      <c r="X4271" t="s">
        <v>21723</v>
      </c>
      <c r="Y4271" t="s">
        <v>65</v>
      </c>
      <c r="Z4271" s="1">
        <v>44588</v>
      </c>
      <c r="AA4271" s="2">
        <v>0.26435185185185184</v>
      </c>
      <c r="AB4271" s="2">
        <v>0.41870370370370374</v>
      </c>
      <c r="AC4271" t="s">
        <v>45</v>
      </c>
      <c r="AD4271" t="s">
        <v>45</v>
      </c>
      <c r="AE4271" t="s">
        <v>45</v>
      </c>
      <c r="AF4271">
        <v>84</v>
      </c>
    </row>
    <row r="4272" spans="1:32">
      <c r="A4272">
        <v>6944</v>
      </c>
      <c r="B4272">
        <v>6044</v>
      </c>
      <c r="C4272" t="s">
        <v>8553</v>
      </c>
      <c r="D4272" t="s">
        <v>847</v>
      </c>
      <c r="E4272" t="s">
        <v>48</v>
      </c>
      <c r="F4272" t="s">
        <v>21724</v>
      </c>
      <c r="G4272" t="s">
        <v>21725</v>
      </c>
      <c r="H4272" t="s">
        <v>171</v>
      </c>
      <c r="I4272" s="1">
        <v>34982</v>
      </c>
      <c r="J4272" t="s">
        <v>21726</v>
      </c>
      <c r="K4272" t="s">
        <v>21727</v>
      </c>
      <c r="L4272">
        <v>14912</v>
      </c>
      <c r="M4272" t="s">
        <v>171</v>
      </c>
      <c r="N4272" s="1">
        <v>44909</v>
      </c>
      <c r="O4272" s="1">
        <v>44914</v>
      </c>
      <c r="P4272">
        <v>19</v>
      </c>
      <c r="Q4272">
        <v>1</v>
      </c>
      <c r="R4272" t="s">
        <v>53</v>
      </c>
      <c r="S4272">
        <v>2</v>
      </c>
      <c r="T4272">
        <v>2</v>
      </c>
      <c r="U4272">
        <v>5</v>
      </c>
      <c r="V4272">
        <v>715</v>
      </c>
      <c r="W4272" t="s">
        <v>41</v>
      </c>
      <c r="X4272" t="s">
        <v>21728</v>
      </c>
      <c r="Y4272" t="s">
        <v>6</v>
      </c>
      <c r="Z4272" s="1">
        <v>44897</v>
      </c>
      <c r="AA4272" s="2">
        <v>0.24712962962962962</v>
      </c>
      <c r="AB4272" s="2">
        <v>0.29244212962962962</v>
      </c>
      <c r="AC4272" t="s">
        <v>44</v>
      </c>
      <c r="AD4272" t="s">
        <v>45</v>
      </c>
      <c r="AE4272" t="s">
        <v>45</v>
      </c>
      <c r="AF4272">
        <v>143</v>
      </c>
    </row>
    <row r="4273" spans="1:32">
      <c r="A4273">
        <v>6945</v>
      </c>
      <c r="B4273">
        <v>6045</v>
      </c>
      <c r="C4273" t="s">
        <v>5304</v>
      </c>
      <c r="D4273" t="s">
        <v>75</v>
      </c>
      <c r="E4273" t="s">
        <v>34</v>
      </c>
      <c r="F4273" t="s">
        <v>21729</v>
      </c>
      <c r="G4273" t="s">
        <v>21730</v>
      </c>
      <c r="H4273" t="s">
        <v>405</v>
      </c>
      <c r="I4273" s="1">
        <v>23377</v>
      </c>
      <c r="J4273" t="s">
        <v>21731</v>
      </c>
      <c r="K4273" t="s">
        <v>21732</v>
      </c>
      <c r="L4273">
        <v>55147</v>
      </c>
      <c r="M4273" t="s">
        <v>405</v>
      </c>
      <c r="N4273" s="1">
        <v>44876</v>
      </c>
      <c r="O4273" s="1">
        <v>44878</v>
      </c>
      <c r="P4273">
        <v>74</v>
      </c>
      <c r="Q4273">
        <v>3</v>
      </c>
      <c r="R4273" t="s">
        <v>63</v>
      </c>
      <c r="S4273">
        <v>2</v>
      </c>
      <c r="T4273">
        <v>2</v>
      </c>
      <c r="U4273">
        <v>2</v>
      </c>
      <c r="V4273">
        <v>164</v>
      </c>
      <c r="W4273" t="s">
        <v>54</v>
      </c>
      <c r="X4273" t="s">
        <v>21733</v>
      </c>
      <c r="Y4273" t="s">
        <v>81</v>
      </c>
      <c r="Z4273" s="1">
        <v>44842</v>
      </c>
      <c r="AA4273" s="2">
        <v>0.71636574074074078</v>
      </c>
      <c r="AB4273" s="2">
        <v>0.82329861111111102</v>
      </c>
      <c r="AC4273" t="s">
        <v>45</v>
      </c>
      <c r="AD4273" t="s">
        <v>45</v>
      </c>
      <c r="AE4273" t="s">
        <v>44</v>
      </c>
      <c r="AF4273">
        <v>82</v>
      </c>
    </row>
    <row r="4274" spans="1:32">
      <c r="A4274">
        <v>6946</v>
      </c>
      <c r="B4274">
        <v>6046</v>
      </c>
      <c r="C4274" t="s">
        <v>722</v>
      </c>
      <c r="D4274" t="s">
        <v>75</v>
      </c>
      <c r="E4274" t="s">
        <v>34</v>
      </c>
      <c r="F4274" t="s">
        <v>21734</v>
      </c>
      <c r="G4274" t="s">
        <v>21735</v>
      </c>
      <c r="H4274" t="s">
        <v>272</v>
      </c>
      <c r="I4274" s="1">
        <v>24611</v>
      </c>
      <c r="J4274" t="s">
        <v>21736</v>
      </c>
      <c r="K4274" t="s">
        <v>21737</v>
      </c>
      <c r="L4274">
        <v>15712</v>
      </c>
      <c r="M4274" t="s">
        <v>272</v>
      </c>
      <c r="N4274" s="1">
        <v>44943</v>
      </c>
      <c r="O4274" s="1">
        <v>44945</v>
      </c>
      <c r="P4274">
        <v>85</v>
      </c>
      <c r="Q4274">
        <v>4</v>
      </c>
      <c r="R4274" t="s">
        <v>53</v>
      </c>
      <c r="S4274">
        <v>4</v>
      </c>
      <c r="T4274">
        <v>0</v>
      </c>
      <c r="U4274">
        <v>2</v>
      </c>
      <c r="V4274">
        <v>290</v>
      </c>
      <c r="W4274" t="s">
        <v>54</v>
      </c>
      <c r="X4274" t="s">
        <v>21738</v>
      </c>
      <c r="Y4274" t="s">
        <v>43</v>
      </c>
      <c r="Z4274" s="1">
        <v>44918</v>
      </c>
      <c r="AA4274" s="2">
        <v>0.2754861111111111</v>
      </c>
      <c r="AB4274" s="2">
        <v>0.33458333333333329</v>
      </c>
      <c r="AC4274" t="s">
        <v>45</v>
      </c>
      <c r="AD4274" t="s">
        <v>44</v>
      </c>
      <c r="AE4274" t="s">
        <v>44</v>
      </c>
      <c r="AF4274">
        <v>145</v>
      </c>
    </row>
    <row r="4275" spans="1:32">
      <c r="A4275">
        <v>6947</v>
      </c>
      <c r="B4275">
        <v>6047</v>
      </c>
      <c r="C4275" t="s">
        <v>2616</v>
      </c>
      <c r="D4275" t="s">
        <v>1651</v>
      </c>
      <c r="E4275" t="s">
        <v>34</v>
      </c>
      <c r="F4275" t="s">
        <v>21739</v>
      </c>
      <c r="G4275" t="s">
        <v>21740</v>
      </c>
      <c r="H4275" t="s">
        <v>330</v>
      </c>
      <c r="I4275" s="1">
        <v>24601</v>
      </c>
      <c r="J4275" t="s">
        <v>21741</v>
      </c>
      <c r="K4275" t="s">
        <v>21742</v>
      </c>
      <c r="L4275">
        <v>19745</v>
      </c>
      <c r="M4275" t="s">
        <v>330</v>
      </c>
      <c r="N4275" s="1">
        <v>44896</v>
      </c>
      <c r="O4275" s="1">
        <v>44897</v>
      </c>
      <c r="P4275">
        <v>20</v>
      </c>
      <c r="Q4275">
        <v>1</v>
      </c>
      <c r="R4275" t="s">
        <v>63</v>
      </c>
      <c r="S4275">
        <v>2</v>
      </c>
      <c r="T4275">
        <v>0</v>
      </c>
      <c r="U4275">
        <v>1</v>
      </c>
      <c r="V4275">
        <v>84</v>
      </c>
      <c r="W4275" t="s">
        <v>41</v>
      </c>
      <c r="X4275" t="s">
        <v>21743</v>
      </c>
      <c r="Y4275" t="s">
        <v>81</v>
      </c>
      <c r="Z4275" s="1">
        <v>44871</v>
      </c>
      <c r="AA4275" s="2">
        <v>0.54311342592592593</v>
      </c>
      <c r="AB4275" s="2">
        <v>0.73572916666666666</v>
      </c>
      <c r="AC4275" t="s">
        <v>45</v>
      </c>
      <c r="AD4275" t="s">
        <v>44</v>
      </c>
      <c r="AE4275" t="s">
        <v>44</v>
      </c>
      <c r="AF4275">
        <v>84</v>
      </c>
    </row>
    <row r="4276" spans="1:32">
      <c r="A4276">
        <v>6949</v>
      </c>
      <c r="B4276">
        <v>6049</v>
      </c>
      <c r="C4276" t="s">
        <v>3256</v>
      </c>
      <c r="D4276" t="s">
        <v>584</v>
      </c>
      <c r="E4276" t="s">
        <v>48</v>
      </c>
      <c r="F4276" t="s">
        <v>21744</v>
      </c>
      <c r="G4276" t="s">
        <v>21745</v>
      </c>
      <c r="H4276" t="s">
        <v>418</v>
      </c>
      <c r="I4276" s="1">
        <v>37727</v>
      </c>
      <c r="J4276" t="s">
        <v>21746</v>
      </c>
      <c r="K4276" t="s">
        <v>21747</v>
      </c>
      <c r="L4276">
        <v>71687</v>
      </c>
      <c r="M4276" t="s">
        <v>418</v>
      </c>
      <c r="N4276" s="1">
        <v>44586</v>
      </c>
      <c r="O4276" s="1">
        <v>44587</v>
      </c>
      <c r="P4276">
        <v>49</v>
      </c>
      <c r="Q4276">
        <v>2</v>
      </c>
      <c r="R4276" t="s">
        <v>53</v>
      </c>
      <c r="S4276">
        <v>3</v>
      </c>
      <c r="T4276">
        <v>0</v>
      </c>
      <c r="U4276">
        <v>1</v>
      </c>
      <c r="V4276">
        <v>123</v>
      </c>
      <c r="W4276" t="s">
        <v>54</v>
      </c>
      <c r="X4276" t="s">
        <v>21748</v>
      </c>
      <c r="Y4276" t="s">
        <v>6</v>
      </c>
      <c r="Z4276" s="1">
        <v>44566</v>
      </c>
      <c r="AA4276" s="2">
        <v>0.97373842592592597</v>
      </c>
      <c r="AB4276" s="2">
        <v>9.746527777777779E-2</v>
      </c>
      <c r="AC4276" t="s">
        <v>44</v>
      </c>
      <c r="AD4276" t="s">
        <v>44</v>
      </c>
      <c r="AE4276" t="s">
        <v>45</v>
      </c>
      <c r="AF4276">
        <v>123</v>
      </c>
    </row>
    <row r="4277" spans="1:32">
      <c r="A4277">
        <v>6950</v>
      </c>
      <c r="B4277">
        <v>6050</v>
      </c>
      <c r="C4277" t="s">
        <v>139</v>
      </c>
      <c r="D4277" t="s">
        <v>5779</v>
      </c>
      <c r="E4277" t="s">
        <v>48</v>
      </c>
      <c r="F4277" t="s">
        <v>21749</v>
      </c>
      <c r="G4277" t="s">
        <v>21750</v>
      </c>
      <c r="H4277" t="s">
        <v>37</v>
      </c>
      <c r="I4277" s="1">
        <v>18252</v>
      </c>
      <c r="J4277" t="s">
        <v>21751</v>
      </c>
      <c r="K4277" t="s">
        <v>2671</v>
      </c>
      <c r="L4277">
        <v>7276</v>
      </c>
      <c r="M4277" t="s">
        <v>37</v>
      </c>
      <c r="N4277" s="1">
        <v>44699</v>
      </c>
      <c r="O4277" s="1">
        <v>44701</v>
      </c>
      <c r="P4277">
        <v>96</v>
      </c>
      <c r="Q4277">
        <v>4</v>
      </c>
      <c r="R4277" t="s">
        <v>40</v>
      </c>
      <c r="S4277">
        <v>4</v>
      </c>
      <c r="T4277">
        <v>2</v>
      </c>
      <c r="U4277">
        <v>2</v>
      </c>
      <c r="V4277">
        <v>448</v>
      </c>
      <c r="W4277" t="s">
        <v>54</v>
      </c>
      <c r="X4277" t="s">
        <v>21752</v>
      </c>
      <c r="Y4277" t="s">
        <v>6</v>
      </c>
      <c r="Z4277" s="1">
        <v>44688</v>
      </c>
      <c r="AA4277" s="2">
        <v>0.74084490740740738</v>
      </c>
      <c r="AB4277" s="2">
        <v>0.35471064814814812</v>
      </c>
      <c r="AC4277" t="s">
        <v>45</v>
      </c>
      <c r="AD4277" t="s">
        <v>44</v>
      </c>
      <c r="AE4277" t="s">
        <v>44</v>
      </c>
      <c r="AF4277">
        <v>224</v>
      </c>
    </row>
    <row r="4278" spans="1:32">
      <c r="A4278">
        <v>6951</v>
      </c>
      <c r="B4278">
        <v>6051</v>
      </c>
      <c r="C4278" t="s">
        <v>1008</v>
      </c>
      <c r="D4278" t="s">
        <v>21753</v>
      </c>
      <c r="E4278" t="s">
        <v>48</v>
      </c>
      <c r="F4278" t="s">
        <v>21754</v>
      </c>
      <c r="G4278" t="s">
        <v>21755</v>
      </c>
      <c r="H4278" t="s">
        <v>37</v>
      </c>
      <c r="I4278" s="1">
        <v>37288</v>
      </c>
      <c r="J4278" t="s">
        <v>21756</v>
      </c>
      <c r="K4278" t="s">
        <v>15621</v>
      </c>
      <c r="L4278">
        <v>59308</v>
      </c>
      <c r="M4278" t="s">
        <v>37</v>
      </c>
      <c r="N4278" s="1">
        <v>44635</v>
      </c>
      <c r="O4278" s="1">
        <v>44639</v>
      </c>
      <c r="P4278">
        <v>3</v>
      </c>
      <c r="Q4278">
        <v>1</v>
      </c>
      <c r="R4278" t="s">
        <v>40</v>
      </c>
      <c r="S4278">
        <v>4</v>
      </c>
      <c r="T4278">
        <v>0</v>
      </c>
      <c r="U4278">
        <v>4</v>
      </c>
      <c r="V4278">
        <v>896</v>
      </c>
      <c r="W4278" t="s">
        <v>41</v>
      </c>
      <c r="X4278" t="s">
        <v>21757</v>
      </c>
      <c r="Y4278" t="s">
        <v>81</v>
      </c>
      <c r="Z4278" s="1">
        <v>44603</v>
      </c>
      <c r="AA4278" s="2">
        <v>0.62177083333333327</v>
      </c>
      <c r="AB4278" s="2">
        <v>4.0300925925925928E-2</v>
      </c>
      <c r="AC4278" t="s">
        <v>45</v>
      </c>
      <c r="AD4278" t="s">
        <v>45</v>
      </c>
      <c r="AE4278" t="s">
        <v>44</v>
      </c>
      <c r="AF4278">
        <v>224</v>
      </c>
    </row>
    <row r="4279" spans="1:32">
      <c r="A4279">
        <v>6954</v>
      </c>
      <c r="B4279">
        <v>6054</v>
      </c>
      <c r="C4279" t="s">
        <v>205</v>
      </c>
      <c r="D4279" t="s">
        <v>1361</v>
      </c>
      <c r="E4279" t="s">
        <v>48</v>
      </c>
      <c r="F4279" t="s">
        <v>21758</v>
      </c>
      <c r="G4279">
        <f>1-580-534-882</f>
        <v>-1995</v>
      </c>
      <c r="H4279" t="s">
        <v>725</v>
      </c>
      <c r="I4279" s="1">
        <v>29177</v>
      </c>
      <c r="J4279" t="s">
        <v>21759</v>
      </c>
      <c r="K4279" t="s">
        <v>21760</v>
      </c>
      <c r="L4279">
        <v>48134</v>
      </c>
      <c r="M4279" t="s">
        <v>725</v>
      </c>
      <c r="N4279" s="1">
        <v>44595</v>
      </c>
      <c r="O4279" s="1">
        <v>44597</v>
      </c>
      <c r="P4279">
        <v>64</v>
      </c>
      <c r="Q4279">
        <v>3</v>
      </c>
      <c r="R4279" t="s">
        <v>53</v>
      </c>
      <c r="S4279">
        <v>3</v>
      </c>
      <c r="T4279">
        <v>2</v>
      </c>
      <c r="U4279">
        <v>2</v>
      </c>
      <c r="V4279">
        <v>286</v>
      </c>
      <c r="W4279" t="s">
        <v>54</v>
      </c>
      <c r="X4279" t="s">
        <v>21761</v>
      </c>
      <c r="Y4279" t="s">
        <v>6</v>
      </c>
      <c r="Z4279" s="1">
        <v>44575</v>
      </c>
      <c r="AA4279" s="2">
        <v>0.42844907407407407</v>
      </c>
      <c r="AB4279" s="2">
        <v>0.40712962962962962</v>
      </c>
      <c r="AC4279" t="s">
        <v>45</v>
      </c>
      <c r="AD4279" t="s">
        <v>45</v>
      </c>
      <c r="AE4279" t="s">
        <v>45</v>
      </c>
      <c r="AF4279">
        <v>143</v>
      </c>
    </row>
    <row r="4280" spans="1:32">
      <c r="A4280">
        <v>6955</v>
      </c>
      <c r="B4280">
        <v>6055</v>
      </c>
      <c r="C4280" t="s">
        <v>1328</v>
      </c>
      <c r="D4280" t="s">
        <v>977</v>
      </c>
      <c r="E4280" t="s">
        <v>48</v>
      </c>
      <c r="F4280" t="s">
        <v>21762</v>
      </c>
      <c r="G4280" t="s">
        <v>21763</v>
      </c>
      <c r="H4280" t="s">
        <v>135</v>
      </c>
      <c r="I4280" s="1">
        <v>35199</v>
      </c>
      <c r="J4280" t="s">
        <v>21764</v>
      </c>
      <c r="K4280" t="s">
        <v>21765</v>
      </c>
      <c r="L4280">
        <v>66856</v>
      </c>
      <c r="M4280" t="s">
        <v>135</v>
      </c>
      <c r="N4280" s="1">
        <v>44587</v>
      </c>
      <c r="O4280" s="1">
        <v>44590</v>
      </c>
      <c r="P4280">
        <v>86</v>
      </c>
      <c r="Q4280">
        <v>4</v>
      </c>
      <c r="R4280" t="s">
        <v>63</v>
      </c>
      <c r="S4280">
        <v>3</v>
      </c>
      <c r="T4280">
        <v>2</v>
      </c>
      <c r="U4280">
        <v>3</v>
      </c>
      <c r="V4280">
        <v>240</v>
      </c>
      <c r="W4280" t="s">
        <v>41</v>
      </c>
      <c r="X4280" t="s">
        <v>21766</v>
      </c>
      <c r="Y4280" t="s">
        <v>6</v>
      </c>
      <c r="Z4280" s="1">
        <v>44572</v>
      </c>
      <c r="AA4280" s="2">
        <v>0.19401620370370373</v>
      </c>
      <c r="AB4280" s="2">
        <v>8.8773148148148153E-3</v>
      </c>
      <c r="AC4280" t="s">
        <v>45</v>
      </c>
      <c r="AD4280" t="s">
        <v>44</v>
      </c>
      <c r="AE4280" t="s">
        <v>45</v>
      </c>
      <c r="AF4280">
        <v>80</v>
      </c>
    </row>
    <row r="4281" spans="1:32">
      <c r="A4281">
        <v>6956</v>
      </c>
      <c r="B4281">
        <v>6056</v>
      </c>
      <c r="C4281" t="s">
        <v>384</v>
      </c>
      <c r="D4281" t="s">
        <v>5432</v>
      </c>
      <c r="E4281" t="s">
        <v>48</v>
      </c>
      <c r="F4281" t="s">
        <v>21767</v>
      </c>
      <c r="G4281" t="s">
        <v>21768</v>
      </c>
      <c r="H4281" t="s">
        <v>60</v>
      </c>
      <c r="I4281" s="1">
        <v>18945</v>
      </c>
      <c r="J4281" t="s">
        <v>21769</v>
      </c>
      <c r="K4281" t="s">
        <v>21770</v>
      </c>
      <c r="L4281">
        <v>58031</v>
      </c>
      <c r="M4281" t="s">
        <v>60</v>
      </c>
      <c r="N4281" s="1">
        <v>44860</v>
      </c>
      <c r="O4281" s="1">
        <v>44862</v>
      </c>
      <c r="P4281">
        <v>42</v>
      </c>
      <c r="Q4281">
        <v>2</v>
      </c>
      <c r="R4281" t="s">
        <v>40</v>
      </c>
      <c r="S4281">
        <v>1</v>
      </c>
      <c r="T4281">
        <v>1</v>
      </c>
      <c r="U4281">
        <v>2</v>
      </c>
      <c r="V4281">
        <v>456</v>
      </c>
      <c r="W4281" t="s">
        <v>41</v>
      </c>
      <c r="X4281" t="s">
        <v>21771</v>
      </c>
      <c r="Y4281" t="s">
        <v>81</v>
      </c>
      <c r="Z4281" s="1">
        <v>44839</v>
      </c>
      <c r="AA4281" s="2">
        <v>0.27475694444444443</v>
      </c>
      <c r="AB4281" s="2">
        <v>0.7836805555555556</v>
      </c>
      <c r="AC4281" t="s">
        <v>44</v>
      </c>
      <c r="AD4281" t="s">
        <v>45</v>
      </c>
      <c r="AE4281" t="s">
        <v>45</v>
      </c>
      <c r="AF4281">
        <v>228</v>
      </c>
    </row>
    <row r="4282" spans="1:32">
      <c r="A4282">
        <v>6957</v>
      </c>
      <c r="B4282">
        <v>6057</v>
      </c>
      <c r="C4282" t="s">
        <v>197</v>
      </c>
      <c r="D4282" t="s">
        <v>1380</v>
      </c>
      <c r="E4282" t="s">
        <v>34</v>
      </c>
      <c r="F4282" t="s">
        <v>21772</v>
      </c>
      <c r="G4282" t="s">
        <v>21773</v>
      </c>
      <c r="H4282" t="s">
        <v>171</v>
      </c>
      <c r="I4282" s="1">
        <v>26645</v>
      </c>
      <c r="J4282" t="s">
        <v>21774</v>
      </c>
      <c r="K4282" t="s">
        <v>18742</v>
      </c>
      <c r="L4282">
        <v>14446</v>
      </c>
      <c r="M4282" t="s">
        <v>171</v>
      </c>
      <c r="N4282" s="1">
        <v>44766</v>
      </c>
      <c r="O4282" s="1">
        <v>44767</v>
      </c>
      <c r="P4282">
        <v>18</v>
      </c>
      <c r="Q4282">
        <v>1</v>
      </c>
      <c r="R4282" t="s">
        <v>40</v>
      </c>
      <c r="S4282">
        <v>4</v>
      </c>
      <c r="T4282">
        <v>1</v>
      </c>
      <c r="U4282">
        <v>1</v>
      </c>
      <c r="V4282">
        <v>227</v>
      </c>
      <c r="W4282" t="s">
        <v>41</v>
      </c>
      <c r="X4282" t="s">
        <v>21775</v>
      </c>
      <c r="Y4282" t="s">
        <v>6</v>
      </c>
      <c r="Z4282" s="1">
        <v>44742</v>
      </c>
      <c r="AA4282" s="2">
        <v>0.65822916666666664</v>
      </c>
      <c r="AB4282" s="2">
        <v>0.41789351851851847</v>
      </c>
      <c r="AC4282" t="s">
        <v>44</v>
      </c>
      <c r="AD4282" t="s">
        <v>45</v>
      </c>
      <c r="AE4282" t="s">
        <v>44</v>
      </c>
      <c r="AF4282">
        <v>227</v>
      </c>
    </row>
    <row r="4283" spans="1:32">
      <c r="A4283">
        <v>6960</v>
      </c>
      <c r="B4283">
        <v>6060</v>
      </c>
      <c r="C4283" t="s">
        <v>90</v>
      </c>
      <c r="D4283" t="s">
        <v>6396</v>
      </c>
      <c r="E4283" t="s">
        <v>48</v>
      </c>
      <c r="F4283" t="s">
        <v>21776</v>
      </c>
      <c r="G4283" t="s">
        <v>21777</v>
      </c>
      <c r="H4283" t="s">
        <v>295</v>
      </c>
      <c r="I4283" s="1">
        <v>29993</v>
      </c>
      <c r="J4283" t="s">
        <v>21778</v>
      </c>
      <c r="K4283" t="s">
        <v>21779</v>
      </c>
      <c r="L4283">
        <v>35424</v>
      </c>
      <c r="M4283" t="s">
        <v>295</v>
      </c>
      <c r="N4283" s="1">
        <v>44820</v>
      </c>
      <c r="O4283" s="1">
        <v>44822</v>
      </c>
      <c r="P4283">
        <v>36</v>
      </c>
      <c r="Q4283">
        <v>2</v>
      </c>
      <c r="R4283" t="s">
        <v>40</v>
      </c>
      <c r="S4283">
        <v>1</v>
      </c>
      <c r="T4283">
        <v>2</v>
      </c>
      <c r="U4283">
        <v>2</v>
      </c>
      <c r="V4283">
        <v>490</v>
      </c>
      <c r="W4283" t="s">
        <v>54</v>
      </c>
      <c r="X4283" t="s">
        <v>21780</v>
      </c>
      <c r="Y4283" t="s">
        <v>43</v>
      </c>
      <c r="Z4283" s="1">
        <v>44794</v>
      </c>
      <c r="AA4283" s="2">
        <v>0.98255787037037035</v>
      </c>
      <c r="AB4283" s="2">
        <v>0.59868055555555555</v>
      </c>
      <c r="AC4283" t="s">
        <v>45</v>
      </c>
      <c r="AD4283" t="s">
        <v>45</v>
      </c>
      <c r="AE4283" t="s">
        <v>44</v>
      </c>
      <c r="AF4283">
        <v>245</v>
      </c>
    </row>
    <row r="4284" spans="1:32">
      <c r="A4284">
        <v>6963</v>
      </c>
      <c r="B4284">
        <v>6063</v>
      </c>
      <c r="C4284" t="s">
        <v>1594</v>
      </c>
      <c r="D4284" t="s">
        <v>475</v>
      </c>
      <c r="E4284" t="s">
        <v>48</v>
      </c>
      <c r="F4284" t="s">
        <v>21781</v>
      </c>
      <c r="G4284">
        <v>7075173632</v>
      </c>
      <c r="H4284" t="s">
        <v>122</v>
      </c>
      <c r="I4284" s="1">
        <v>38617</v>
      </c>
      <c r="J4284" t="s">
        <v>21782</v>
      </c>
      <c r="K4284" t="s">
        <v>21783</v>
      </c>
      <c r="L4284">
        <v>52506</v>
      </c>
      <c r="M4284" t="s">
        <v>122</v>
      </c>
      <c r="N4284" s="1">
        <v>44820</v>
      </c>
      <c r="O4284" s="1">
        <v>44822</v>
      </c>
      <c r="P4284">
        <v>94</v>
      </c>
      <c r="Q4284">
        <v>4</v>
      </c>
      <c r="R4284" t="s">
        <v>53</v>
      </c>
      <c r="S4284">
        <v>2</v>
      </c>
      <c r="T4284">
        <v>1</v>
      </c>
      <c r="U4284">
        <v>2</v>
      </c>
      <c r="V4284">
        <v>278</v>
      </c>
      <c r="W4284" t="s">
        <v>41</v>
      </c>
      <c r="X4284" t="s">
        <v>21784</v>
      </c>
      <c r="Y4284" t="s">
        <v>65</v>
      </c>
      <c r="Z4284" s="1">
        <v>44811</v>
      </c>
      <c r="AA4284" s="2">
        <v>0.43293981481481486</v>
      </c>
      <c r="AB4284" s="2">
        <v>0.44045138888888885</v>
      </c>
      <c r="AC4284" t="s">
        <v>45</v>
      </c>
      <c r="AD4284" t="s">
        <v>44</v>
      </c>
      <c r="AE4284" t="s">
        <v>44</v>
      </c>
      <c r="AF4284">
        <v>139</v>
      </c>
    </row>
    <row r="4285" spans="1:32">
      <c r="A4285">
        <v>6968</v>
      </c>
      <c r="B4285">
        <v>6068</v>
      </c>
      <c r="C4285" t="s">
        <v>1681</v>
      </c>
      <c r="D4285" t="s">
        <v>5089</v>
      </c>
      <c r="E4285" t="s">
        <v>48</v>
      </c>
      <c r="F4285" t="s">
        <v>21785</v>
      </c>
      <c r="G4285" t="s">
        <v>21786</v>
      </c>
      <c r="H4285" t="s">
        <v>122</v>
      </c>
      <c r="I4285" s="1">
        <v>32459</v>
      </c>
      <c r="J4285" t="s">
        <v>21787</v>
      </c>
      <c r="K4285" t="s">
        <v>21788</v>
      </c>
      <c r="L4285">
        <v>38747</v>
      </c>
      <c r="M4285" t="s">
        <v>122</v>
      </c>
      <c r="N4285" s="1">
        <v>44836</v>
      </c>
      <c r="O4285" s="1">
        <v>44840</v>
      </c>
      <c r="P4285">
        <v>68</v>
      </c>
      <c r="Q4285">
        <v>3</v>
      </c>
      <c r="R4285" t="s">
        <v>63</v>
      </c>
      <c r="S4285">
        <v>1</v>
      </c>
      <c r="T4285">
        <v>1</v>
      </c>
      <c r="U4285">
        <v>4</v>
      </c>
      <c r="V4285">
        <v>356</v>
      </c>
      <c r="W4285" t="s">
        <v>54</v>
      </c>
      <c r="X4285" t="s">
        <v>21789</v>
      </c>
      <c r="Y4285" t="s">
        <v>81</v>
      </c>
      <c r="Z4285" s="1">
        <v>44829</v>
      </c>
      <c r="AA4285" s="2">
        <v>0.31383101851851852</v>
      </c>
      <c r="AB4285" s="2">
        <v>0.15083333333333335</v>
      </c>
      <c r="AC4285" t="s">
        <v>44</v>
      </c>
      <c r="AD4285" t="s">
        <v>44</v>
      </c>
      <c r="AE4285" t="s">
        <v>45</v>
      </c>
      <c r="AF4285">
        <v>89</v>
      </c>
    </row>
    <row r="4286" spans="1:32">
      <c r="A4286">
        <v>6974</v>
      </c>
      <c r="B4286">
        <v>6074</v>
      </c>
      <c r="C4286" t="s">
        <v>391</v>
      </c>
      <c r="D4286" t="s">
        <v>1215</v>
      </c>
      <c r="E4286" t="s">
        <v>48</v>
      </c>
      <c r="F4286" t="s">
        <v>21790</v>
      </c>
      <c r="G4286">
        <v>5175094327</v>
      </c>
      <c r="H4286" t="s">
        <v>225</v>
      </c>
      <c r="I4286" s="1">
        <v>15978</v>
      </c>
      <c r="J4286" t="s">
        <v>21791</v>
      </c>
      <c r="K4286" t="s">
        <v>21792</v>
      </c>
      <c r="L4286">
        <v>78946</v>
      </c>
      <c r="M4286" t="s">
        <v>225</v>
      </c>
      <c r="N4286" s="1">
        <v>44596</v>
      </c>
      <c r="O4286" s="1">
        <v>44599</v>
      </c>
      <c r="P4286">
        <v>48</v>
      </c>
      <c r="Q4286">
        <v>2</v>
      </c>
      <c r="R4286" t="s">
        <v>40</v>
      </c>
      <c r="S4286">
        <v>3</v>
      </c>
      <c r="T4286">
        <v>0</v>
      </c>
      <c r="U4286">
        <v>3</v>
      </c>
      <c r="V4286">
        <v>681</v>
      </c>
      <c r="W4286" t="s">
        <v>41</v>
      </c>
      <c r="X4286" t="s">
        <v>21793</v>
      </c>
      <c r="Y4286" t="s">
        <v>65</v>
      </c>
      <c r="Z4286" s="1">
        <v>44579</v>
      </c>
      <c r="AA4286" s="2">
        <v>0.39644675925925926</v>
      </c>
      <c r="AB4286" s="2">
        <v>0.76594907407407409</v>
      </c>
      <c r="AC4286" t="s">
        <v>44</v>
      </c>
      <c r="AD4286" t="s">
        <v>45</v>
      </c>
      <c r="AE4286" t="s">
        <v>45</v>
      </c>
      <c r="AF4286">
        <v>227</v>
      </c>
    </row>
    <row r="4287" spans="1:32">
      <c r="A4287">
        <v>6975</v>
      </c>
      <c r="B4287">
        <v>6075</v>
      </c>
      <c r="C4287" t="s">
        <v>501</v>
      </c>
      <c r="D4287" t="s">
        <v>176</v>
      </c>
      <c r="E4287" t="s">
        <v>48</v>
      </c>
      <c r="F4287" t="s">
        <v>21794</v>
      </c>
      <c r="G4287" t="s">
        <v>21795</v>
      </c>
      <c r="H4287" t="s">
        <v>1301</v>
      </c>
      <c r="I4287" s="1">
        <v>24408</v>
      </c>
      <c r="J4287" t="s">
        <v>21796</v>
      </c>
      <c r="K4287" t="s">
        <v>21797</v>
      </c>
      <c r="L4287">
        <v>75752</v>
      </c>
      <c r="M4287" t="s">
        <v>1301</v>
      </c>
      <c r="N4287" s="1">
        <v>44722</v>
      </c>
      <c r="O4287" s="1">
        <v>44725</v>
      </c>
      <c r="P4287">
        <v>64</v>
      </c>
      <c r="Q4287">
        <v>3</v>
      </c>
      <c r="R4287" t="s">
        <v>53</v>
      </c>
      <c r="S4287">
        <v>2</v>
      </c>
      <c r="T4287">
        <v>0</v>
      </c>
      <c r="U4287">
        <v>3</v>
      </c>
      <c r="V4287">
        <v>423</v>
      </c>
      <c r="W4287" t="s">
        <v>54</v>
      </c>
      <c r="X4287" t="s">
        <v>21798</v>
      </c>
      <c r="Y4287" t="s">
        <v>65</v>
      </c>
      <c r="Z4287" s="1">
        <v>44704</v>
      </c>
      <c r="AA4287" s="2">
        <v>0.86265046296296299</v>
      </c>
      <c r="AB4287" s="2">
        <v>0.97740740740740739</v>
      </c>
      <c r="AC4287" t="s">
        <v>44</v>
      </c>
      <c r="AD4287" t="s">
        <v>45</v>
      </c>
      <c r="AE4287" t="s">
        <v>45</v>
      </c>
      <c r="AF4287">
        <v>141</v>
      </c>
    </row>
    <row r="4288" spans="1:32">
      <c r="A4288">
        <v>6976</v>
      </c>
      <c r="B4288">
        <v>6076</v>
      </c>
      <c r="C4288" t="s">
        <v>1527</v>
      </c>
      <c r="D4288" t="s">
        <v>1368</v>
      </c>
      <c r="E4288" t="s">
        <v>34</v>
      </c>
      <c r="F4288" t="s">
        <v>21799</v>
      </c>
      <c r="G4288" t="s">
        <v>21800</v>
      </c>
      <c r="H4288" t="s">
        <v>50</v>
      </c>
      <c r="I4288" s="1">
        <v>28723</v>
      </c>
      <c r="J4288" t="s">
        <v>21801</v>
      </c>
      <c r="K4288" t="s">
        <v>21802</v>
      </c>
      <c r="L4288">
        <v>44220</v>
      </c>
      <c r="M4288" t="s">
        <v>50</v>
      </c>
      <c r="N4288" s="1">
        <v>44916</v>
      </c>
      <c r="O4288" s="1">
        <v>44918</v>
      </c>
      <c r="P4288">
        <v>86</v>
      </c>
      <c r="Q4288">
        <v>4</v>
      </c>
      <c r="R4288" t="s">
        <v>63</v>
      </c>
      <c r="S4288">
        <v>2</v>
      </c>
      <c r="T4288">
        <v>2</v>
      </c>
      <c r="U4288">
        <v>2</v>
      </c>
      <c r="V4288">
        <v>152</v>
      </c>
      <c r="W4288" t="s">
        <v>54</v>
      </c>
      <c r="X4288" t="s">
        <v>21803</v>
      </c>
      <c r="Y4288" t="s">
        <v>81</v>
      </c>
      <c r="Z4288" s="1">
        <v>44902</v>
      </c>
      <c r="AA4288" s="2">
        <v>0.99289351851851848</v>
      </c>
      <c r="AB4288" s="2">
        <v>0.97017361111111111</v>
      </c>
      <c r="AC4288" t="s">
        <v>45</v>
      </c>
      <c r="AD4288" t="s">
        <v>45</v>
      </c>
      <c r="AE4288" t="s">
        <v>45</v>
      </c>
      <c r="AF4288">
        <v>76</v>
      </c>
    </row>
    <row r="4289" spans="1:32">
      <c r="A4289">
        <v>6978</v>
      </c>
      <c r="B4289">
        <v>6078</v>
      </c>
      <c r="C4289" t="s">
        <v>988</v>
      </c>
      <c r="D4289" t="s">
        <v>348</v>
      </c>
      <c r="E4289" t="s">
        <v>34</v>
      </c>
      <c r="F4289" t="s">
        <v>21804</v>
      </c>
      <c r="G4289" t="s">
        <v>21805</v>
      </c>
      <c r="H4289" t="s">
        <v>725</v>
      </c>
      <c r="I4289" s="1">
        <v>22697</v>
      </c>
      <c r="J4289" t="s">
        <v>21806</v>
      </c>
      <c r="K4289" t="s">
        <v>21807</v>
      </c>
      <c r="L4289">
        <v>97119</v>
      </c>
      <c r="M4289" t="s">
        <v>725</v>
      </c>
      <c r="N4289" s="1">
        <v>44945</v>
      </c>
      <c r="O4289" s="1">
        <v>44950</v>
      </c>
      <c r="P4289">
        <v>15</v>
      </c>
      <c r="Q4289">
        <v>1</v>
      </c>
      <c r="R4289" t="s">
        <v>40</v>
      </c>
      <c r="S4289">
        <v>2</v>
      </c>
      <c r="T4289">
        <v>0</v>
      </c>
      <c r="U4289">
        <v>5</v>
      </c>
      <c r="V4289">
        <v>1120</v>
      </c>
      <c r="W4289" t="s">
        <v>41</v>
      </c>
      <c r="X4289" t="s">
        <v>21808</v>
      </c>
      <c r="Y4289" t="s">
        <v>6</v>
      </c>
      <c r="Z4289" s="1">
        <v>44916</v>
      </c>
      <c r="AA4289" s="2">
        <v>0.9987152777777778</v>
      </c>
      <c r="AB4289" s="2">
        <v>0.82508101851851856</v>
      </c>
      <c r="AC4289" t="s">
        <v>44</v>
      </c>
      <c r="AD4289" t="s">
        <v>44</v>
      </c>
      <c r="AE4289" t="s">
        <v>44</v>
      </c>
      <c r="AF4289">
        <v>224</v>
      </c>
    </row>
    <row r="4290" spans="1:32">
      <c r="A4290">
        <v>6990</v>
      </c>
      <c r="B4290">
        <v>6090</v>
      </c>
      <c r="C4290" t="s">
        <v>1127</v>
      </c>
      <c r="D4290" t="s">
        <v>2950</v>
      </c>
      <c r="E4290" t="s">
        <v>34</v>
      </c>
      <c r="F4290" t="s">
        <v>21809</v>
      </c>
      <c r="G4290" t="s">
        <v>21810</v>
      </c>
      <c r="H4290" t="s">
        <v>692</v>
      </c>
      <c r="I4290" s="1">
        <v>31091</v>
      </c>
      <c r="J4290" t="s">
        <v>21811</v>
      </c>
      <c r="K4290" t="s">
        <v>21812</v>
      </c>
      <c r="L4290">
        <v>505</v>
      </c>
      <c r="M4290" t="s">
        <v>692</v>
      </c>
      <c r="N4290" s="1">
        <v>44587</v>
      </c>
      <c r="O4290" s="1">
        <v>44591</v>
      </c>
      <c r="P4290">
        <v>55</v>
      </c>
      <c r="Q4290">
        <v>3</v>
      </c>
      <c r="R4290" t="s">
        <v>53</v>
      </c>
      <c r="S4290">
        <v>2</v>
      </c>
      <c r="T4290">
        <v>2</v>
      </c>
      <c r="U4290">
        <v>4</v>
      </c>
      <c r="V4290">
        <v>588</v>
      </c>
      <c r="W4290" t="s">
        <v>41</v>
      </c>
      <c r="X4290" t="s">
        <v>21813</v>
      </c>
      <c r="Y4290" t="s">
        <v>65</v>
      </c>
      <c r="Z4290" s="1">
        <v>44566</v>
      </c>
      <c r="AA4290" s="2">
        <v>0.56179398148148152</v>
      </c>
      <c r="AB4290" s="2">
        <v>0.47500000000000003</v>
      </c>
      <c r="AC4290" t="s">
        <v>45</v>
      </c>
      <c r="AD4290" t="s">
        <v>44</v>
      </c>
      <c r="AE4290" t="s">
        <v>44</v>
      </c>
      <c r="AF4290">
        <v>147</v>
      </c>
    </row>
    <row r="4291" spans="1:32">
      <c r="A4291">
        <v>6992</v>
      </c>
      <c r="B4291">
        <v>6092</v>
      </c>
      <c r="C4291" t="s">
        <v>615</v>
      </c>
      <c r="D4291" t="s">
        <v>10147</v>
      </c>
      <c r="E4291" t="s">
        <v>34</v>
      </c>
      <c r="F4291" t="s">
        <v>21814</v>
      </c>
      <c r="G4291" t="s">
        <v>21815</v>
      </c>
      <c r="H4291" t="s">
        <v>423</v>
      </c>
      <c r="I4291" s="1">
        <v>25132</v>
      </c>
      <c r="J4291" t="s">
        <v>21816</v>
      </c>
      <c r="K4291" t="s">
        <v>21817</v>
      </c>
      <c r="L4291">
        <v>34594</v>
      </c>
      <c r="M4291" t="s">
        <v>423</v>
      </c>
      <c r="N4291" s="1">
        <v>44798</v>
      </c>
      <c r="O4291" s="1">
        <v>44802</v>
      </c>
      <c r="P4291">
        <v>65</v>
      </c>
      <c r="Q4291">
        <v>3</v>
      </c>
      <c r="R4291" t="s">
        <v>63</v>
      </c>
      <c r="S4291">
        <v>3</v>
      </c>
      <c r="T4291">
        <v>0</v>
      </c>
      <c r="U4291">
        <v>4</v>
      </c>
      <c r="V4291">
        <v>256</v>
      </c>
      <c r="W4291" t="s">
        <v>41</v>
      </c>
      <c r="X4291" t="s">
        <v>21818</v>
      </c>
      <c r="Y4291" t="s">
        <v>6</v>
      </c>
      <c r="Z4291" s="1">
        <v>44789</v>
      </c>
      <c r="AA4291" s="2">
        <v>0.65284722222222225</v>
      </c>
      <c r="AB4291" s="2">
        <v>0.29818287037037033</v>
      </c>
      <c r="AC4291" t="s">
        <v>44</v>
      </c>
      <c r="AD4291" t="s">
        <v>45</v>
      </c>
      <c r="AE4291" t="s">
        <v>44</v>
      </c>
      <c r="AF4291">
        <v>64</v>
      </c>
    </row>
    <row r="4292" spans="1:32">
      <c r="A4292">
        <v>6993</v>
      </c>
      <c r="B4292">
        <v>6093</v>
      </c>
      <c r="C4292" t="s">
        <v>932</v>
      </c>
      <c r="D4292" t="s">
        <v>5769</v>
      </c>
      <c r="E4292" t="s">
        <v>34</v>
      </c>
      <c r="F4292" t="s">
        <v>21819</v>
      </c>
      <c r="G4292" t="s">
        <v>21820</v>
      </c>
      <c r="H4292" t="s">
        <v>179</v>
      </c>
      <c r="I4292" s="1">
        <v>26102</v>
      </c>
      <c r="J4292" t="s">
        <v>21821</v>
      </c>
      <c r="K4292" t="s">
        <v>10611</v>
      </c>
      <c r="L4292">
        <v>55657</v>
      </c>
      <c r="M4292" t="s">
        <v>179</v>
      </c>
      <c r="N4292" s="1">
        <v>44816</v>
      </c>
      <c r="O4292" s="1">
        <v>44818</v>
      </c>
      <c r="P4292">
        <v>88</v>
      </c>
      <c r="Q4292">
        <v>4</v>
      </c>
      <c r="R4292" t="s">
        <v>53</v>
      </c>
      <c r="S4292">
        <v>1</v>
      </c>
      <c r="T4292">
        <v>2</v>
      </c>
      <c r="U4292">
        <v>2</v>
      </c>
      <c r="V4292">
        <v>286</v>
      </c>
      <c r="W4292" t="s">
        <v>41</v>
      </c>
      <c r="X4292" t="s">
        <v>21822</v>
      </c>
      <c r="Y4292" t="s">
        <v>6</v>
      </c>
      <c r="Z4292" s="1">
        <v>44798</v>
      </c>
      <c r="AA4292" s="2">
        <v>0.75364583333333324</v>
      </c>
      <c r="AB4292" s="2">
        <v>0.22793981481481482</v>
      </c>
      <c r="AC4292" t="s">
        <v>44</v>
      </c>
      <c r="AD4292" t="s">
        <v>44</v>
      </c>
      <c r="AE4292" t="s">
        <v>45</v>
      </c>
      <c r="AF4292">
        <v>143</v>
      </c>
    </row>
    <row r="4293" spans="1:32">
      <c r="A4293">
        <v>6995</v>
      </c>
      <c r="B4293">
        <v>6095</v>
      </c>
      <c r="C4293" t="s">
        <v>1233</v>
      </c>
      <c r="D4293" t="s">
        <v>1663</v>
      </c>
      <c r="E4293" t="s">
        <v>34</v>
      </c>
      <c r="F4293" t="s">
        <v>21823</v>
      </c>
      <c r="G4293" t="s">
        <v>21824</v>
      </c>
      <c r="H4293" t="s">
        <v>225</v>
      </c>
      <c r="I4293" s="1">
        <v>33298</v>
      </c>
      <c r="J4293" t="s">
        <v>21825</v>
      </c>
      <c r="K4293" t="s">
        <v>21826</v>
      </c>
      <c r="L4293">
        <v>3706</v>
      </c>
      <c r="M4293" t="s">
        <v>225</v>
      </c>
      <c r="N4293" s="1">
        <v>44734</v>
      </c>
      <c r="O4293" s="1">
        <v>44735</v>
      </c>
      <c r="P4293">
        <v>53</v>
      </c>
      <c r="Q4293">
        <v>3</v>
      </c>
      <c r="R4293" t="s">
        <v>63</v>
      </c>
      <c r="S4293">
        <v>4</v>
      </c>
      <c r="T4293">
        <v>2</v>
      </c>
      <c r="U4293">
        <v>1</v>
      </c>
      <c r="V4293">
        <v>80</v>
      </c>
      <c r="W4293" t="s">
        <v>54</v>
      </c>
      <c r="X4293" t="s">
        <v>21827</v>
      </c>
      <c r="Y4293" t="s">
        <v>6</v>
      </c>
      <c r="Z4293" s="1">
        <v>44721</v>
      </c>
      <c r="AA4293" s="2">
        <v>0.5773611111111111</v>
      </c>
      <c r="AB4293" s="2">
        <v>0.88730324074074074</v>
      </c>
      <c r="AC4293" t="s">
        <v>44</v>
      </c>
      <c r="AD4293" t="s">
        <v>44</v>
      </c>
      <c r="AE4293" t="s">
        <v>45</v>
      </c>
      <c r="AF4293">
        <v>80</v>
      </c>
    </row>
    <row r="4294" spans="1:32">
      <c r="A4294">
        <v>6997</v>
      </c>
      <c r="B4294">
        <v>6097</v>
      </c>
      <c r="C4294" t="s">
        <v>391</v>
      </c>
      <c r="D4294" t="s">
        <v>1128</v>
      </c>
      <c r="E4294" t="s">
        <v>48</v>
      </c>
      <c r="F4294" t="s">
        <v>21828</v>
      </c>
      <c r="G4294">
        <f>1-957-578-9149</f>
        <v>-10683</v>
      </c>
      <c r="H4294" t="s">
        <v>295</v>
      </c>
      <c r="I4294" s="1">
        <v>25066</v>
      </c>
      <c r="J4294" t="s">
        <v>21829</v>
      </c>
      <c r="K4294" t="s">
        <v>21830</v>
      </c>
      <c r="L4294">
        <v>65985</v>
      </c>
      <c r="M4294" t="s">
        <v>295</v>
      </c>
      <c r="N4294" s="1">
        <v>44854</v>
      </c>
      <c r="O4294" s="1">
        <v>44859</v>
      </c>
      <c r="P4294">
        <v>63</v>
      </c>
      <c r="Q4294">
        <v>3</v>
      </c>
      <c r="R4294" t="s">
        <v>40</v>
      </c>
      <c r="S4294">
        <v>2</v>
      </c>
      <c r="T4294">
        <v>1</v>
      </c>
      <c r="U4294">
        <v>5</v>
      </c>
      <c r="V4294">
        <v>1085</v>
      </c>
      <c r="W4294" t="s">
        <v>54</v>
      </c>
      <c r="X4294" t="s">
        <v>21831</v>
      </c>
      <c r="Y4294" t="s">
        <v>81</v>
      </c>
      <c r="Z4294" s="1">
        <v>44817</v>
      </c>
      <c r="AA4294" s="2">
        <v>0.58597222222222223</v>
      </c>
      <c r="AB4294" s="2">
        <v>0.53254629629629624</v>
      </c>
      <c r="AC4294" t="s">
        <v>45</v>
      </c>
      <c r="AD4294" t="s">
        <v>44</v>
      </c>
      <c r="AE4294" t="s">
        <v>45</v>
      </c>
      <c r="AF4294">
        <v>217</v>
      </c>
    </row>
    <row r="4295" spans="1:32">
      <c r="A4295">
        <v>6998</v>
      </c>
      <c r="B4295">
        <v>6098</v>
      </c>
      <c r="C4295" t="s">
        <v>881</v>
      </c>
      <c r="D4295" t="s">
        <v>3662</v>
      </c>
      <c r="E4295" t="s">
        <v>34</v>
      </c>
      <c r="F4295" t="s">
        <v>21832</v>
      </c>
      <c r="G4295" t="s">
        <v>21833</v>
      </c>
      <c r="H4295" t="s">
        <v>725</v>
      </c>
      <c r="I4295" s="1">
        <v>36294</v>
      </c>
      <c r="J4295" t="s">
        <v>21834</v>
      </c>
      <c r="K4295" t="s">
        <v>21835</v>
      </c>
      <c r="L4295">
        <v>62965</v>
      </c>
      <c r="M4295" t="s">
        <v>725</v>
      </c>
      <c r="N4295" s="1">
        <v>44677</v>
      </c>
      <c r="O4295" s="1">
        <v>44680</v>
      </c>
      <c r="P4295">
        <v>12</v>
      </c>
      <c r="Q4295">
        <v>1</v>
      </c>
      <c r="R4295" t="s">
        <v>40</v>
      </c>
      <c r="S4295">
        <v>3</v>
      </c>
      <c r="T4295">
        <v>0</v>
      </c>
      <c r="U4295">
        <v>3</v>
      </c>
      <c r="V4295">
        <v>624</v>
      </c>
      <c r="W4295" t="s">
        <v>41</v>
      </c>
      <c r="X4295" t="s">
        <v>21836</v>
      </c>
      <c r="Y4295" t="s">
        <v>43</v>
      </c>
      <c r="Z4295" s="1">
        <v>44664</v>
      </c>
      <c r="AA4295" s="2">
        <v>0.44668981481481485</v>
      </c>
      <c r="AB4295" s="2">
        <v>0.35092592592592592</v>
      </c>
      <c r="AC4295" t="s">
        <v>44</v>
      </c>
      <c r="AD4295" t="s">
        <v>44</v>
      </c>
      <c r="AE4295" t="s">
        <v>45</v>
      </c>
      <c r="AF4295">
        <v>208</v>
      </c>
    </row>
    <row r="4296" spans="1:32">
      <c r="A4296">
        <v>6999</v>
      </c>
      <c r="B4296">
        <v>6099</v>
      </c>
      <c r="C4296" t="s">
        <v>340</v>
      </c>
      <c r="D4296" t="s">
        <v>1068</v>
      </c>
      <c r="E4296" t="s">
        <v>34</v>
      </c>
      <c r="F4296" t="s">
        <v>21837</v>
      </c>
      <c r="G4296" t="s">
        <v>21838</v>
      </c>
      <c r="H4296" t="s">
        <v>37</v>
      </c>
      <c r="I4296" s="1">
        <v>20184</v>
      </c>
      <c r="J4296" t="s">
        <v>21839</v>
      </c>
      <c r="K4296" t="s">
        <v>21840</v>
      </c>
      <c r="L4296">
        <v>4454</v>
      </c>
      <c r="M4296" t="s">
        <v>37</v>
      </c>
      <c r="N4296" s="1">
        <v>44855</v>
      </c>
      <c r="O4296" s="1">
        <v>44856</v>
      </c>
      <c r="P4296">
        <v>49</v>
      </c>
      <c r="Q4296">
        <v>2</v>
      </c>
      <c r="R4296" t="s">
        <v>53</v>
      </c>
      <c r="S4296">
        <v>2</v>
      </c>
      <c r="T4296">
        <v>1</v>
      </c>
      <c r="U4296">
        <v>1</v>
      </c>
      <c r="V4296">
        <v>126</v>
      </c>
      <c r="W4296" t="s">
        <v>54</v>
      </c>
      <c r="X4296" t="s">
        <v>21841</v>
      </c>
      <c r="Y4296" t="s">
        <v>81</v>
      </c>
      <c r="Z4296" s="1">
        <v>44830</v>
      </c>
      <c r="AA4296" s="2">
        <v>0.20828703703703702</v>
      </c>
      <c r="AB4296" s="2">
        <v>0.48658564814814814</v>
      </c>
      <c r="AC4296" t="s">
        <v>44</v>
      </c>
      <c r="AD4296" t="s">
        <v>45</v>
      </c>
      <c r="AE4296" t="s">
        <v>45</v>
      </c>
      <c r="AF4296">
        <v>126</v>
      </c>
    </row>
    <row r="4297" spans="1:32">
      <c r="A4297">
        <v>7006</v>
      </c>
      <c r="B4297">
        <v>6106</v>
      </c>
      <c r="C4297" t="s">
        <v>20745</v>
      </c>
      <c r="D4297" t="s">
        <v>4610</v>
      </c>
      <c r="E4297" t="s">
        <v>48</v>
      </c>
      <c r="F4297" t="s">
        <v>21842</v>
      </c>
      <c r="G4297" t="s">
        <v>21843</v>
      </c>
      <c r="H4297" t="s">
        <v>330</v>
      </c>
      <c r="I4297" s="1">
        <v>21221</v>
      </c>
      <c r="J4297" t="s">
        <v>21844</v>
      </c>
      <c r="K4297" t="s">
        <v>21845</v>
      </c>
      <c r="L4297">
        <v>1125</v>
      </c>
      <c r="M4297" t="s">
        <v>330</v>
      </c>
      <c r="N4297" s="1">
        <v>44789</v>
      </c>
      <c r="O4297" s="1">
        <v>44790</v>
      </c>
      <c r="P4297">
        <v>15</v>
      </c>
      <c r="Q4297">
        <v>1</v>
      </c>
      <c r="R4297" t="s">
        <v>40</v>
      </c>
      <c r="S4297">
        <v>4</v>
      </c>
      <c r="T4297">
        <v>1</v>
      </c>
      <c r="U4297">
        <v>1</v>
      </c>
      <c r="V4297">
        <v>228</v>
      </c>
      <c r="W4297" t="s">
        <v>54</v>
      </c>
      <c r="X4297" t="s">
        <v>21846</v>
      </c>
      <c r="Y4297" t="s">
        <v>6</v>
      </c>
      <c r="Z4297" s="1">
        <v>44784</v>
      </c>
      <c r="AA4297" s="2">
        <v>0.98454861111111114</v>
      </c>
      <c r="AB4297" s="2">
        <v>0.72560185185185189</v>
      </c>
      <c r="AC4297" t="s">
        <v>44</v>
      </c>
      <c r="AD4297" t="s">
        <v>45</v>
      </c>
      <c r="AE4297" t="s">
        <v>45</v>
      </c>
      <c r="AF4297">
        <v>228</v>
      </c>
    </row>
    <row r="4298" spans="1:32">
      <c r="A4298">
        <v>7007</v>
      </c>
      <c r="B4298">
        <v>6107</v>
      </c>
      <c r="C4298" t="s">
        <v>963</v>
      </c>
      <c r="D4298" t="s">
        <v>2316</v>
      </c>
      <c r="E4298" t="s">
        <v>34</v>
      </c>
      <c r="F4298" t="s">
        <v>21847</v>
      </c>
      <c r="G4298" t="s">
        <v>21848</v>
      </c>
      <c r="H4298" t="s">
        <v>725</v>
      </c>
      <c r="I4298" s="1">
        <v>26526</v>
      </c>
      <c r="J4298" t="s">
        <v>21849</v>
      </c>
      <c r="K4298" t="s">
        <v>21850</v>
      </c>
      <c r="L4298">
        <v>83357</v>
      </c>
      <c r="M4298" t="s">
        <v>725</v>
      </c>
      <c r="N4298" s="1">
        <v>44930</v>
      </c>
      <c r="O4298" s="1">
        <v>44931</v>
      </c>
      <c r="P4298">
        <v>31</v>
      </c>
      <c r="Q4298">
        <v>2</v>
      </c>
      <c r="R4298" t="s">
        <v>53</v>
      </c>
      <c r="S4298">
        <v>3</v>
      </c>
      <c r="T4298">
        <v>2</v>
      </c>
      <c r="U4298">
        <v>1</v>
      </c>
      <c r="V4298">
        <v>128</v>
      </c>
      <c r="W4298" t="s">
        <v>41</v>
      </c>
      <c r="X4298" t="s">
        <v>21851</v>
      </c>
      <c r="Y4298" t="s">
        <v>6</v>
      </c>
      <c r="Z4298" s="1">
        <v>44914</v>
      </c>
      <c r="AA4298" s="2">
        <v>0.11721064814814815</v>
      </c>
      <c r="AB4298" s="2">
        <v>0.15118055555555557</v>
      </c>
      <c r="AC4298" t="s">
        <v>45</v>
      </c>
      <c r="AD4298" t="s">
        <v>45</v>
      </c>
      <c r="AE4298" t="s">
        <v>44</v>
      </c>
      <c r="AF4298">
        <v>128</v>
      </c>
    </row>
    <row r="4299" spans="1:32">
      <c r="A4299">
        <v>7008</v>
      </c>
      <c r="B4299">
        <v>6108</v>
      </c>
      <c r="C4299" t="s">
        <v>1104</v>
      </c>
      <c r="D4299" t="s">
        <v>3994</v>
      </c>
      <c r="E4299" t="s">
        <v>34</v>
      </c>
      <c r="F4299" t="s">
        <v>21852</v>
      </c>
      <c r="G4299">
        <v>6267665172</v>
      </c>
      <c r="H4299" t="s">
        <v>70</v>
      </c>
      <c r="I4299" s="1">
        <v>26375</v>
      </c>
      <c r="J4299" t="s">
        <v>21853</v>
      </c>
      <c r="K4299" t="s">
        <v>21854</v>
      </c>
      <c r="L4299">
        <v>66051</v>
      </c>
      <c r="M4299" t="s">
        <v>70</v>
      </c>
      <c r="N4299" s="1">
        <v>44757</v>
      </c>
      <c r="O4299" s="1">
        <v>44759</v>
      </c>
      <c r="P4299">
        <v>68</v>
      </c>
      <c r="Q4299">
        <v>3</v>
      </c>
      <c r="R4299" t="s">
        <v>63</v>
      </c>
      <c r="S4299">
        <v>4</v>
      </c>
      <c r="T4299">
        <v>1</v>
      </c>
      <c r="U4299">
        <v>2</v>
      </c>
      <c r="V4299">
        <v>126</v>
      </c>
      <c r="W4299" t="s">
        <v>54</v>
      </c>
      <c r="X4299" t="s">
        <v>21855</v>
      </c>
      <c r="Y4299" t="s">
        <v>6</v>
      </c>
      <c r="Z4299" s="1">
        <v>44749</v>
      </c>
      <c r="AA4299" s="2">
        <v>0.42399305555555555</v>
      </c>
      <c r="AB4299" s="2">
        <v>0.95160879629629624</v>
      </c>
      <c r="AC4299" t="s">
        <v>44</v>
      </c>
      <c r="AD4299" t="s">
        <v>44</v>
      </c>
      <c r="AE4299" t="s">
        <v>44</v>
      </c>
      <c r="AF4299">
        <v>63</v>
      </c>
    </row>
    <row r="4300" spans="1:32">
      <c r="A4300">
        <v>7009</v>
      </c>
      <c r="B4300">
        <v>6109</v>
      </c>
      <c r="C4300" t="s">
        <v>17697</v>
      </c>
      <c r="D4300" t="s">
        <v>14372</v>
      </c>
      <c r="E4300" t="s">
        <v>34</v>
      </c>
      <c r="F4300" t="s">
        <v>21856</v>
      </c>
      <c r="G4300">
        <f>1-579-370-1237</f>
        <v>-2185</v>
      </c>
      <c r="H4300" t="s">
        <v>225</v>
      </c>
      <c r="I4300" s="1">
        <v>24852</v>
      </c>
      <c r="J4300" t="s">
        <v>21857</v>
      </c>
      <c r="K4300" t="s">
        <v>9242</v>
      </c>
      <c r="L4300">
        <v>74511</v>
      </c>
      <c r="M4300" t="s">
        <v>225</v>
      </c>
      <c r="N4300" s="1">
        <v>44614</v>
      </c>
      <c r="O4300" s="1">
        <v>44615</v>
      </c>
      <c r="P4300">
        <v>99</v>
      </c>
      <c r="Q4300">
        <v>4</v>
      </c>
      <c r="R4300" t="s">
        <v>40</v>
      </c>
      <c r="S4300">
        <v>3</v>
      </c>
      <c r="T4300">
        <v>2</v>
      </c>
      <c r="U4300">
        <v>1</v>
      </c>
      <c r="V4300">
        <v>231</v>
      </c>
      <c r="W4300" t="s">
        <v>54</v>
      </c>
      <c r="X4300" t="s">
        <v>21858</v>
      </c>
      <c r="Y4300" t="s">
        <v>81</v>
      </c>
      <c r="Z4300" s="1">
        <v>44584</v>
      </c>
      <c r="AA4300" s="2">
        <v>0.39108796296296294</v>
      </c>
      <c r="AB4300" s="2">
        <v>0.4748263888888889</v>
      </c>
      <c r="AC4300" t="s">
        <v>44</v>
      </c>
      <c r="AD4300" t="s">
        <v>45</v>
      </c>
      <c r="AE4300" t="s">
        <v>45</v>
      </c>
      <c r="AF4300">
        <v>231</v>
      </c>
    </row>
    <row r="4301" spans="1:32">
      <c r="A4301">
        <v>7011</v>
      </c>
      <c r="B4301">
        <v>6111</v>
      </c>
      <c r="C4301" t="s">
        <v>1310</v>
      </c>
      <c r="D4301" t="s">
        <v>1640</v>
      </c>
      <c r="E4301" t="s">
        <v>48</v>
      </c>
      <c r="F4301" t="s">
        <v>21859</v>
      </c>
      <c r="G4301" t="s">
        <v>21860</v>
      </c>
      <c r="H4301" t="s">
        <v>423</v>
      </c>
      <c r="I4301" s="1">
        <v>24724</v>
      </c>
      <c r="J4301" t="s">
        <v>21861</v>
      </c>
      <c r="K4301" t="s">
        <v>21862</v>
      </c>
      <c r="L4301">
        <v>6635</v>
      </c>
      <c r="M4301" t="s">
        <v>423</v>
      </c>
      <c r="N4301" s="1">
        <v>44905</v>
      </c>
      <c r="O4301" s="1">
        <v>44906</v>
      </c>
      <c r="P4301">
        <v>89</v>
      </c>
      <c r="Q4301">
        <v>4</v>
      </c>
      <c r="R4301" t="s">
        <v>63</v>
      </c>
      <c r="S4301">
        <v>1</v>
      </c>
      <c r="T4301">
        <v>2</v>
      </c>
      <c r="U4301">
        <v>1</v>
      </c>
      <c r="V4301">
        <v>87</v>
      </c>
      <c r="W4301" t="s">
        <v>54</v>
      </c>
      <c r="X4301" t="s">
        <v>21863</v>
      </c>
      <c r="Y4301" t="s">
        <v>6</v>
      </c>
      <c r="Z4301" s="1">
        <v>44883</v>
      </c>
      <c r="AA4301" s="2">
        <v>0.28074074074074074</v>
      </c>
      <c r="AB4301" s="2">
        <v>0.87229166666666658</v>
      </c>
      <c r="AC4301" t="s">
        <v>45</v>
      </c>
      <c r="AD4301" t="s">
        <v>45</v>
      </c>
      <c r="AE4301" t="s">
        <v>45</v>
      </c>
      <c r="AF4301">
        <v>87</v>
      </c>
    </row>
    <row r="4302" spans="1:32">
      <c r="A4302">
        <v>7012</v>
      </c>
      <c r="B4302">
        <v>6112</v>
      </c>
      <c r="C4302" t="s">
        <v>229</v>
      </c>
      <c r="D4302" t="s">
        <v>3563</v>
      </c>
      <c r="E4302" t="s">
        <v>48</v>
      </c>
      <c r="F4302" t="s">
        <v>21864</v>
      </c>
      <c r="G4302" t="s">
        <v>21865</v>
      </c>
      <c r="H4302" t="s">
        <v>115</v>
      </c>
      <c r="I4302" s="1">
        <v>16034</v>
      </c>
      <c r="J4302" t="s">
        <v>21866</v>
      </c>
      <c r="K4302" t="s">
        <v>21867</v>
      </c>
      <c r="L4302">
        <v>58993</v>
      </c>
      <c r="M4302" t="s">
        <v>115</v>
      </c>
      <c r="N4302" s="1">
        <v>44843</v>
      </c>
      <c r="O4302" s="1">
        <v>44845</v>
      </c>
      <c r="P4302">
        <v>37</v>
      </c>
      <c r="Q4302">
        <v>2</v>
      </c>
      <c r="R4302" t="s">
        <v>53</v>
      </c>
      <c r="S4302">
        <v>2</v>
      </c>
      <c r="T4302">
        <v>1</v>
      </c>
      <c r="U4302">
        <v>2</v>
      </c>
      <c r="V4302">
        <v>268</v>
      </c>
      <c r="W4302" t="s">
        <v>41</v>
      </c>
      <c r="X4302" t="s">
        <v>21868</v>
      </c>
      <c r="Y4302" t="s">
        <v>81</v>
      </c>
      <c r="Z4302" s="1">
        <v>44821</v>
      </c>
      <c r="AA4302" s="2">
        <v>0.6320486111111111</v>
      </c>
      <c r="AB4302" s="2">
        <v>0.68042824074074071</v>
      </c>
      <c r="AC4302" t="s">
        <v>44</v>
      </c>
      <c r="AD4302" t="s">
        <v>45</v>
      </c>
      <c r="AE4302" t="s">
        <v>44</v>
      </c>
      <c r="AF4302">
        <v>134</v>
      </c>
    </row>
    <row r="4303" spans="1:32">
      <c r="A4303">
        <v>7013</v>
      </c>
      <c r="B4303">
        <v>6113</v>
      </c>
      <c r="C4303" t="s">
        <v>16683</v>
      </c>
      <c r="D4303" t="s">
        <v>11454</v>
      </c>
      <c r="E4303" t="s">
        <v>34</v>
      </c>
      <c r="F4303" t="s">
        <v>21869</v>
      </c>
      <c r="G4303">
        <v>6079712503</v>
      </c>
      <c r="H4303" t="s">
        <v>77</v>
      </c>
      <c r="I4303" s="1">
        <v>22654</v>
      </c>
      <c r="J4303" t="s">
        <v>21870</v>
      </c>
      <c r="K4303" t="s">
        <v>21871</v>
      </c>
      <c r="L4303">
        <v>1279</v>
      </c>
      <c r="M4303" t="s">
        <v>77</v>
      </c>
      <c r="N4303" s="1">
        <v>44800</v>
      </c>
      <c r="O4303" s="1">
        <v>44804</v>
      </c>
      <c r="P4303">
        <v>10</v>
      </c>
      <c r="Q4303">
        <v>1</v>
      </c>
      <c r="R4303" t="s">
        <v>53</v>
      </c>
      <c r="S4303">
        <v>2</v>
      </c>
      <c r="T4303">
        <v>1</v>
      </c>
      <c r="U4303">
        <v>4</v>
      </c>
      <c r="V4303">
        <v>516</v>
      </c>
      <c r="W4303" t="s">
        <v>41</v>
      </c>
      <c r="X4303" t="s">
        <v>21872</v>
      </c>
      <c r="Y4303" t="s">
        <v>81</v>
      </c>
      <c r="Z4303" s="1">
        <v>44772</v>
      </c>
      <c r="AA4303" s="2">
        <v>0.24454861111111112</v>
      </c>
      <c r="AB4303" s="2">
        <v>0.401400462962963</v>
      </c>
      <c r="AC4303" t="s">
        <v>45</v>
      </c>
      <c r="AD4303" t="s">
        <v>44</v>
      </c>
      <c r="AE4303" t="s">
        <v>44</v>
      </c>
      <c r="AF4303">
        <v>129</v>
      </c>
    </row>
    <row r="4304" spans="1:32">
      <c r="A4304">
        <v>7014</v>
      </c>
      <c r="B4304">
        <v>6114</v>
      </c>
      <c r="C4304" t="s">
        <v>803</v>
      </c>
      <c r="D4304" t="s">
        <v>1068</v>
      </c>
      <c r="E4304" t="s">
        <v>48</v>
      </c>
      <c r="F4304" t="s">
        <v>21873</v>
      </c>
      <c r="G4304" t="s">
        <v>21874</v>
      </c>
      <c r="H4304" t="s">
        <v>129</v>
      </c>
      <c r="I4304" s="1">
        <v>19305</v>
      </c>
      <c r="J4304" t="s">
        <v>21875</v>
      </c>
      <c r="K4304" t="s">
        <v>21876</v>
      </c>
      <c r="L4304">
        <v>8104</v>
      </c>
      <c r="M4304" t="s">
        <v>129</v>
      </c>
      <c r="N4304" s="1">
        <v>44920</v>
      </c>
      <c r="O4304" s="1">
        <v>44922</v>
      </c>
      <c r="P4304">
        <v>79</v>
      </c>
      <c r="Q4304">
        <v>4</v>
      </c>
      <c r="R4304" t="s">
        <v>53</v>
      </c>
      <c r="S4304">
        <v>3</v>
      </c>
      <c r="T4304">
        <v>1</v>
      </c>
      <c r="U4304">
        <v>2</v>
      </c>
      <c r="V4304">
        <v>264</v>
      </c>
      <c r="W4304" t="s">
        <v>54</v>
      </c>
      <c r="X4304" t="s">
        <v>21877</v>
      </c>
      <c r="Y4304" t="s">
        <v>81</v>
      </c>
      <c r="Z4304" s="1">
        <v>44896</v>
      </c>
      <c r="AA4304" s="2">
        <v>0.32899305555555552</v>
      </c>
      <c r="AB4304" s="2">
        <v>0.56777777777777783</v>
      </c>
      <c r="AC4304" t="s">
        <v>45</v>
      </c>
      <c r="AD4304" t="s">
        <v>44</v>
      </c>
      <c r="AE4304" t="s">
        <v>45</v>
      </c>
      <c r="AF4304">
        <v>132</v>
      </c>
    </row>
    <row r="4305" spans="1:32">
      <c r="A4305">
        <v>7015</v>
      </c>
      <c r="B4305">
        <v>6115</v>
      </c>
      <c r="C4305" t="s">
        <v>326</v>
      </c>
      <c r="D4305" t="s">
        <v>2646</v>
      </c>
      <c r="E4305" t="s">
        <v>48</v>
      </c>
      <c r="F4305" t="s">
        <v>21878</v>
      </c>
      <c r="G4305" t="s">
        <v>21879</v>
      </c>
      <c r="H4305" t="s">
        <v>171</v>
      </c>
      <c r="I4305" s="1">
        <v>38193</v>
      </c>
      <c r="J4305" t="s">
        <v>21880</v>
      </c>
      <c r="K4305" t="s">
        <v>21881</v>
      </c>
      <c r="L4305">
        <v>5469</v>
      </c>
      <c r="M4305" t="s">
        <v>171</v>
      </c>
      <c r="N4305" s="1">
        <v>44775</v>
      </c>
      <c r="O4305" s="1">
        <v>44776</v>
      </c>
      <c r="P4305">
        <v>3</v>
      </c>
      <c r="Q4305">
        <v>1</v>
      </c>
      <c r="R4305" t="s">
        <v>40</v>
      </c>
      <c r="S4305">
        <v>4</v>
      </c>
      <c r="T4305">
        <v>1</v>
      </c>
      <c r="U4305">
        <v>1</v>
      </c>
      <c r="V4305">
        <v>222</v>
      </c>
      <c r="W4305" t="s">
        <v>41</v>
      </c>
      <c r="X4305" t="s">
        <v>21882</v>
      </c>
      <c r="Y4305" t="s">
        <v>65</v>
      </c>
      <c r="Z4305" s="1">
        <v>44741</v>
      </c>
      <c r="AA4305" s="2">
        <v>0.34010416666666665</v>
      </c>
      <c r="AB4305" s="2">
        <v>0.71001157407407411</v>
      </c>
      <c r="AC4305" t="s">
        <v>44</v>
      </c>
      <c r="AD4305" t="s">
        <v>44</v>
      </c>
      <c r="AE4305" t="s">
        <v>44</v>
      </c>
      <c r="AF4305">
        <v>222</v>
      </c>
    </row>
    <row r="4306" spans="1:32">
      <c r="A4306">
        <v>7016</v>
      </c>
      <c r="B4306">
        <v>6116</v>
      </c>
      <c r="C4306" t="s">
        <v>1386</v>
      </c>
      <c r="D4306" t="s">
        <v>6212</v>
      </c>
      <c r="E4306" t="s">
        <v>34</v>
      </c>
      <c r="F4306" t="s">
        <v>21883</v>
      </c>
      <c r="G4306" t="s">
        <v>21884</v>
      </c>
      <c r="H4306" t="s">
        <v>86</v>
      </c>
      <c r="I4306" s="1">
        <v>25624</v>
      </c>
      <c r="J4306" t="s">
        <v>21885</v>
      </c>
      <c r="K4306" t="s">
        <v>21886</v>
      </c>
      <c r="L4306">
        <v>62443</v>
      </c>
      <c r="M4306" t="s">
        <v>86</v>
      </c>
      <c r="N4306" s="1">
        <v>44629</v>
      </c>
      <c r="O4306" s="1">
        <v>44631</v>
      </c>
      <c r="P4306">
        <v>40</v>
      </c>
      <c r="Q4306">
        <v>2</v>
      </c>
      <c r="R4306" t="s">
        <v>53</v>
      </c>
      <c r="S4306">
        <v>2</v>
      </c>
      <c r="T4306">
        <v>0</v>
      </c>
      <c r="U4306">
        <v>2</v>
      </c>
      <c r="V4306">
        <v>280</v>
      </c>
      <c r="W4306" t="s">
        <v>41</v>
      </c>
      <c r="X4306" t="s">
        <v>21887</v>
      </c>
      <c r="Y4306" t="s">
        <v>6</v>
      </c>
      <c r="Z4306" s="1">
        <v>44618</v>
      </c>
      <c r="AA4306" s="2">
        <v>0.27795138888888887</v>
      </c>
      <c r="AB4306" s="2">
        <v>0.42289351851851853</v>
      </c>
      <c r="AC4306" t="s">
        <v>44</v>
      </c>
      <c r="AD4306" t="s">
        <v>45</v>
      </c>
      <c r="AE4306" t="s">
        <v>44</v>
      </c>
      <c r="AF4306">
        <v>140</v>
      </c>
    </row>
    <row r="4307" spans="1:32">
      <c r="A4307">
        <v>7017</v>
      </c>
      <c r="B4307">
        <v>6117</v>
      </c>
      <c r="C4307" t="s">
        <v>3983</v>
      </c>
      <c r="D4307" t="s">
        <v>99</v>
      </c>
      <c r="E4307" t="s">
        <v>34</v>
      </c>
      <c r="F4307" t="s">
        <v>21888</v>
      </c>
      <c r="G4307" t="s">
        <v>21889</v>
      </c>
      <c r="H4307" t="s">
        <v>423</v>
      </c>
      <c r="I4307" s="1">
        <v>25015</v>
      </c>
      <c r="J4307" t="s">
        <v>21890</v>
      </c>
      <c r="K4307" t="s">
        <v>21891</v>
      </c>
      <c r="L4307">
        <v>93095</v>
      </c>
      <c r="M4307" t="s">
        <v>423</v>
      </c>
      <c r="N4307" s="1">
        <v>44923</v>
      </c>
      <c r="O4307" s="1">
        <v>44924</v>
      </c>
      <c r="P4307">
        <v>5</v>
      </c>
      <c r="Q4307">
        <v>1</v>
      </c>
      <c r="R4307" t="s">
        <v>63</v>
      </c>
      <c r="S4307">
        <v>2</v>
      </c>
      <c r="T4307">
        <v>2</v>
      </c>
      <c r="U4307">
        <v>1</v>
      </c>
      <c r="V4307">
        <v>82</v>
      </c>
      <c r="W4307" t="s">
        <v>54</v>
      </c>
      <c r="X4307" t="s">
        <v>21892</v>
      </c>
      <c r="Y4307" t="s">
        <v>81</v>
      </c>
      <c r="Z4307" s="1">
        <v>44904</v>
      </c>
      <c r="AA4307" s="2">
        <v>0.47986111111111113</v>
      </c>
      <c r="AB4307" s="2">
        <v>0.91583333333333339</v>
      </c>
      <c r="AC4307" t="s">
        <v>44</v>
      </c>
      <c r="AD4307" t="s">
        <v>45</v>
      </c>
      <c r="AE4307" t="s">
        <v>44</v>
      </c>
      <c r="AF4307">
        <v>82</v>
      </c>
    </row>
    <row r="4308" spans="1:32">
      <c r="A4308">
        <v>7019</v>
      </c>
      <c r="B4308">
        <v>6119</v>
      </c>
      <c r="C4308" t="s">
        <v>12142</v>
      </c>
      <c r="D4308" t="s">
        <v>21893</v>
      </c>
      <c r="E4308" t="s">
        <v>48</v>
      </c>
      <c r="F4308" t="s">
        <v>14277</v>
      </c>
      <c r="G4308" t="s">
        <v>21894</v>
      </c>
      <c r="H4308" t="s">
        <v>904</v>
      </c>
      <c r="I4308" s="1">
        <v>34877</v>
      </c>
      <c r="J4308" t="s">
        <v>21895</v>
      </c>
      <c r="K4308" t="s">
        <v>21896</v>
      </c>
      <c r="L4308">
        <v>62742</v>
      </c>
      <c r="M4308" t="s">
        <v>904</v>
      </c>
      <c r="N4308" s="1">
        <v>44937</v>
      </c>
      <c r="O4308" s="1">
        <v>44940</v>
      </c>
      <c r="P4308">
        <v>5</v>
      </c>
      <c r="Q4308">
        <v>1</v>
      </c>
      <c r="R4308" t="s">
        <v>63</v>
      </c>
      <c r="S4308">
        <v>2</v>
      </c>
      <c r="T4308">
        <v>2</v>
      </c>
      <c r="U4308">
        <v>3</v>
      </c>
      <c r="V4308">
        <v>180</v>
      </c>
      <c r="W4308" t="s">
        <v>54</v>
      </c>
      <c r="X4308" t="s">
        <v>21897</v>
      </c>
      <c r="Y4308" t="s">
        <v>81</v>
      </c>
      <c r="Z4308" s="1">
        <v>44908</v>
      </c>
      <c r="AA4308" s="2">
        <v>0.14739583333333334</v>
      </c>
      <c r="AB4308" s="2">
        <v>0.47167824074074072</v>
      </c>
      <c r="AC4308" t="s">
        <v>45</v>
      </c>
      <c r="AD4308" t="s">
        <v>44</v>
      </c>
      <c r="AE4308" t="s">
        <v>44</v>
      </c>
      <c r="AF4308">
        <v>60</v>
      </c>
    </row>
    <row r="4309" spans="1:32">
      <c r="A4309">
        <v>7021</v>
      </c>
      <c r="B4309">
        <v>6121</v>
      </c>
      <c r="C4309" t="s">
        <v>66</v>
      </c>
      <c r="D4309" t="s">
        <v>448</v>
      </c>
      <c r="E4309" t="s">
        <v>34</v>
      </c>
      <c r="F4309" t="s">
        <v>21898</v>
      </c>
      <c r="G4309" t="s">
        <v>21899</v>
      </c>
      <c r="H4309" t="s">
        <v>156</v>
      </c>
      <c r="I4309" s="1">
        <v>26935</v>
      </c>
      <c r="J4309" t="s">
        <v>21900</v>
      </c>
      <c r="K4309" t="s">
        <v>21901</v>
      </c>
      <c r="L4309">
        <v>36010</v>
      </c>
      <c r="M4309" t="s">
        <v>156</v>
      </c>
      <c r="N4309" s="1">
        <v>44716</v>
      </c>
      <c r="O4309" s="1">
        <v>44721</v>
      </c>
      <c r="P4309">
        <v>34</v>
      </c>
      <c r="Q4309">
        <v>2</v>
      </c>
      <c r="R4309" t="s">
        <v>53</v>
      </c>
      <c r="S4309">
        <v>3</v>
      </c>
      <c r="T4309">
        <v>1</v>
      </c>
      <c r="U4309">
        <v>5</v>
      </c>
      <c r="V4309">
        <v>625</v>
      </c>
      <c r="W4309" t="s">
        <v>54</v>
      </c>
      <c r="X4309" t="s">
        <v>21902</v>
      </c>
      <c r="Y4309" t="s">
        <v>65</v>
      </c>
      <c r="Z4309" s="1">
        <v>44705</v>
      </c>
      <c r="AA4309" s="2">
        <v>0.56369212962962967</v>
      </c>
      <c r="AB4309" s="2">
        <v>0.93609953703703708</v>
      </c>
      <c r="AC4309" t="s">
        <v>44</v>
      </c>
      <c r="AD4309" t="s">
        <v>45</v>
      </c>
      <c r="AE4309" t="s">
        <v>44</v>
      </c>
      <c r="AF4309">
        <v>125</v>
      </c>
    </row>
    <row r="4310" spans="1:32">
      <c r="A4310">
        <v>7025</v>
      </c>
      <c r="B4310">
        <v>6125</v>
      </c>
      <c r="C4310" t="s">
        <v>2415</v>
      </c>
      <c r="D4310" t="s">
        <v>263</v>
      </c>
      <c r="E4310" t="s">
        <v>48</v>
      </c>
      <c r="F4310" t="s">
        <v>21903</v>
      </c>
      <c r="G4310">
        <f>1-458-535-4120</f>
        <v>-5112</v>
      </c>
      <c r="H4310" t="s">
        <v>129</v>
      </c>
      <c r="I4310" s="1">
        <v>32996</v>
      </c>
      <c r="J4310" t="s">
        <v>21904</v>
      </c>
      <c r="K4310" t="s">
        <v>21905</v>
      </c>
      <c r="L4310">
        <v>34536</v>
      </c>
      <c r="M4310" t="s">
        <v>129</v>
      </c>
      <c r="N4310" s="1">
        <v>44614</v>
      </c>
      <c r="O4310" s="1">
        <v>44617</v>
      </c>
      <c r="P4310">
        <v>22</v>
      </c>
      <c r="Q4310">
        <v>1</v>
      </c>
      <c r="R4310" t="s">
        <v>53</v>
      </c>
      <c r="S4310">
        <v>2</v>
      </c>
      <c r="T4310">
        <v>2</v>
      </c>
      <c r="U4310">
        <v>3</v>
      </c>
      <c r="V4310">
        <v>438</v>
      </c>
      <c r="W4310" t="s">
        <v>41</v>
      </c>
      <c r="X4310" t="s">
        <v>21906</v>
      </c>
      <c r="Y4310" t="s">
        <v>6</v>
      </c>
      <c r="Z4310" s="1">
        <v>44603</v>
      </c>
      <c r="AA4310" s="2">
        <v>0.61260416666666673</v>
      </c>
      <c r="AB4310" s="2">
        <v>0.71217592592592593</v>
      </c>
      <c r="AC4310" t="s">
        <v>44</v>
      </c>
      <c r="AD4310" t="s">
        <v>45</v>
      </c>
      <c r="AE4310" t="s">
        <v>44</v>
      </c>
      <c r="AF4310">
        <v>146</v>
      </c>
    </row>
    <row r="4311" spans="1:32">
      <c r="A4311">
        <v>7026</v>
      </c>
      <c r="B4311">
        <v>6126</v>
      </c>
      <c r="C4311" t="s">
        <v>21179</v>
      </c>
      <c r="D4311" t="s">
        <v>3128</v>
      </c>
      <c r="E4311" t="s">
        <v>48</v>
      </c>
      <c r="F4311" t="s">
        <v>21907</v>
      </c>
      <c r="G4311" t="s">
        <v>21908</v>
      </c>
      <c r="H4311" t="s">
        <v>1301</v>
      </c>
      <c r="I4311" s="1">
        <v>18788</v>
      </c>
      <c r="J4311" t="s">
        <v>21909</v>
      </c>
      <c r="K4311" t="s">
        <v>21910</v>
      </c>
      <c r="L4311">
        <v>63764</v>
      </c>
      <c r="M4311" t="s">
        <v>1301</v>
      </c>
      <c r="N4311" s="1">
        <v>44797</v>
      </c>
      <c r="O4311" s="1">
        <v>44798</v>
      </c>
      <c r="P4311">
        <v>78</v>
      </c>
      <c r="Q4311">
        <v>4</v>
      </c>
      <c r="R4311" t="s">
        <v>40</v>
      </c>
      <c r="S4311">
        <v>4</v>
      </c>
      <c r="T4311">
        <v>2</v>
      </c>
      <c r="U4311">
        <v>1</v>
      </c>
      <c r="V4311">
        <v>211</v>
      </c>
      <c r="W4311" t="s">
        <v>41</v>
      </c>
      <c r="X4311" t="s">
        <v>21911</v>
      </c>
      <c r="Y4311" t="s">
        <v>81</v>
      </c>
      <c r="Z4311" s="1">
        <v>44769</v>
      </c>
      <c r="AA4311" s="2">
        <v>0.80707175925925922</v>
      </c>
      <c r="AB4311" s="2">
        <v>0.19378472222222221</v>
      </c>
      <c r="AC4311" t="s">
        <v>44</v>
      </c>
      <c r="AD4311" t="s">
        <v>44</v>
      </c>
      <c r="AE4311" t="s">
        <v>44</v>
      </c>
      <c r="AF4311">
        <v>211</v>
      </c>
    </row>
    <row r="4312" spans="1:32">
      <c r="A4312">
        <v>7029</v>
      </c>
      <c r="B4312">
        <v>6129</v>
      </c>
      <c r="C4312" t="s">
        <v>1056</v>
      </c>
      <c r="D4312" t="s">
        <v>12238</v>
      </c>
      <c r="E4312" t="s">
        <v>48</v>
      </c>
      <c r="F4312" t="s">
        <v>21912</v>
      </c>
      <c r="G4312" t="s">
        <v>21913</v>
      </c>
      <c r="H4312" t="s">
        <v>1251</v>
      </c>
      <c r="I4312" s="1">
        <v>18315</v>
      </c>
      <c r="J4312" t="s">
        <v>21914</v>
      </c>
      <c r="K4312" t="s">
        <v>21915</v>
      </c>
      <c r="L4312">
        <v>10125</v>
      </c>
      <c r="M4312" t="s">
        <v>1251</v>
      </c>
      <c r="N4312" s="1">
        <v>44738</v>
      </c>
      <c r="O4312" s="1">
        <v>44742</v>
      </c>
      <c r="P4312">
        <v>43</v>
      </c>
      <c r="Q4312">
        <v>2</v>
      </c>
      <c r="R4312" t="s">
        <v>53</v>
      </c>
      <c r="S4312">
        <v>1</v>
      </c>
      <c r="T4312">
        <v>1</v>
      </c>
      <c r="U4312">
        <v>4</v>
      </c>
      <c r="V4312">
        <v>544</v>
      </c>
      <c r="W4312" t="s">
        <v>54</v>
      </c>
      <c r="X4312" t="s">
        <v>21916</v>
      </c>
      <c r="Y4312" t="s">
        <v>65</v>
      </c>
      <c r="Z4312" s="1">
        <v>44731</v>
      </c>
      <c r="AA4312" s="2">
        <v>0.66469907407407403</v>
      </c>
      <c r="AB4312" s="2">
        <v>0.26928240740740744</v>
      </c>
      <c r="AC4312" t="s">
        <v>44</v>
      </c>
      <c r="AD4312" t="s">
        <v>44</v>
      </c>
      <c r="AE4312" t="s">
        <v>45</v>
      </c>
      <c r="AF4312">
        <v>136</v>
      </c>
    </row>
    <row r="4313" spans="1:32">
      <c r="A4313">
        <v>7031</v>
      </c>
      <c r="B4313">
        <v>6131</v>
      </c>
      <c r="C4313" t="s">
        <v>722</v>
      </c>
      <c r="D4313" t="s">
        <v>1896</v>
      </c>
      <c r="E4313" t="s">
        <v>48</v>
      </c>
      <c r="F4313" t="s">
        <v>21917</v>
      </c>
      <c r="G4313" t="s">
        <v>21918</v>
      </c>
      <c r="H4313" t="s">
        <v>457</v>
      </c>
      <c r="I4313" s="1">
        <v>21038</v>
      </c>
      <c r="J4313" t="s">
        <v>21919</v>
      </c>
      <c r="K4313" t="s">
        <v>19674</v>
      </c>
      <c r="L4313">
        <v>14364</v>
      </c>
      <c r="M4313" t="s">
        <v>457</v>
      </c>
      <c r="N4313" s="1">
        <v>44581</v>
      </c>
      <c r="O4313" s="1">
        <v>44584</v>
      </c>
      <c r="P4313">
        <v>6</v>
      </c>
      <c r="Q4313">
        <v>1</v>
      </c>
      <c r="R4313" t="s">
        <v>40</v>
      </c>
      <c r="S4313">
        <v>2</v>
      </c>
      <c r="T4313">
        <v>2</v>
      </c>
      <c r="U4313">
        <v>3</v>
      </c>
      <c r="V4313">
        <v>672</v>
      </c>
      <c r="W4313" t="s">
        <v>41</v>
      </c>
      <c r="X4313" t="s">
        <v>21920</v>
      </c>
      <c r="Y4313" t="s">
        <v>81</v>
      </c>
      <c r="Z4313" s="1">
        <v>44569</v>
      </c>
      <c r="AA4313" s="2">
        <v>4.1192129629629634E-2</v>
      </c>
      <c r="AB4313" s="2">
        <v>0.3197800925925926</v>
      </c>
      <c r="AC4313" t="s">
        <v>44</v>
      </c>
      <c r="AD4313" t="s">
        <v>44</v>
      </c>
      <c r="AE4313" t="s">
        <v>44</v>
      </c>
      <c r="AF4313">
        <v>224</v>
      </c>
    </row>
    <row r="4314" spans="1:32">
      <c r="A4314">
        <v>7032</v>
      </c>
      <c r="B4314">
        <v>6132</v>
      </c>
      <c r="C4314" t="s">
        <v>2202</v>
      </c>
      <c r="D4314" t="s">
        <v>696</v>
      </c>
      <c r="E4314" t="s">
        <v>48</v>
      </c>
      <c r="F4314" t="s">
        <v>21921</v>
      </c>
      <c r="G4314" t="s">
        <v>21922</v>
      </c>
      <c r="H4314" t="s">
        <v>317</v>
      </c>
      <c r="I4314" s="1">
        <v>38296</v>
      </c>
      <c r="J4314" t="s">
        <v>21923</v>
      </c>
      <c r="K4314" t="s">
        <v>21924</v>
      </c>
      <c r="L4314">
        <v>57295</v>
      </c>
      <c r="M4314" t="s">
        <v>317</v>
      </c>
      <c r="N4314" s="1">
        <v>44696</v>
      </c>
      <c r="O4314" s="1">
        <v>44699</v>
      </c>
      <c r="P4314">
        <v>66</v>
      </c>
      <c r="Q4314">
        <v>3</v>
      </c>
      <c r="R4314" t="s">
        <v>40</v>
      </c>
      <c r="S4314">
        <v>4</v>
      </c>
      <c r="T4314">
        <v>0</v>
      </c>
      <c r="U4314">
        <v>3</v>
      </c>
      <c r="V4314">
        <v>708</v>
      </c>
      <c r="W4314" t="s">
        <v>54</v>
      </c>
      <c r="X4314" t="s">
        <v>21925</v>
      </c>
      <c r="Y4314" t="s">
        <v>81</v>
      </c>
      <c r="Z4314" s="1">
        <v>44689</v>
      </c>
      <c r="AA4314" s="2">
        <v>0.31406249999999997</v>
      </c>
      <c r="AB4314" s="2">
        <v>0.83532407407407405</v>
      </c>
      <c r="AC4314" t="s">
        <v>45</v>
      </c>
      <c r="AD4314" t="s">
        <v>44</v>
      </c>
      <c r="AE4314" t="s">
        <v>45</v>
      </c>
      <c r="AF4314">
        <v>236</v>
      </c>
    </row>
    <row r="4315" spans="1:32">
      <c r="A4315">
        <v>7033</v>
      </c>
      <c r="B4315">
        <v>6133</v>
      </c>
      <c r="C4315" t="s">
        <v>20009</v>
      </c>
      <c r="D4315" t="s">
        <v>3440</v>
      </c>
      <c r="E4315" t="s">
        <v>48</v>
      </c>
      <c r="F4315" t="s">
        <v>21926</v>
      </c>
      <c r="G4315" t="s">
        <v>21927</v>
      </c>
      <c r="H4315" t="s">
        <v>317</v>
      </c>
      <c r="I4315" s="1">
        <v>23783</v>
      </c>
      <c r="J4315" t="s">
        <v>21928</v>
      </c>
      <c r="K4315" t="s">
        <v>21929</v>
      </c>
      <c r="L4315">
        <v>8286</v>
      </c>
      <c r="M4315" t="s">
        <v>317</v>
      </c>
      <c r="N4315" s="1">
        <v>44802</v>
      </c>
      <c r="O4315" s="1">
        <v>44807</v>
      </c>
      <c r="P4315">
        <v>41</v>
      </c>
      <c r="Q4315">
        <v>2</v>
      </c>
      <c r="R4315" t="s">
        <v>63</v>
      </c>
      <c r="S4315">
        <v>1</v>
      </c>
      <c r="T4315">
        <v>2</v>
      </c>
      <c r="U4315">
        <v>5</v>
      </c>
      <c r="V4315">
        <v>340</v>
      </c>
      <c r="W4315" t="s">
        <v>54</v>
      </c>
      <c r="X4315" t="s">
        <v>21930</v>
      </c>
      <c r="Y4315" t="s">
        <v>6</v>
      </c>
      <c r="Z4315" s="1">
        <v>44779</v>
      </c>
      <c r="AA4315" s="2">
        <v>0.98069444444444442</v>
      </c>
      <c r="AB4315" s="2">
        <v>5.2002314814814814E-2</v>
      </c>
      <c r="AC4315" t="s">
        <v>44</v>
      </c>
      <c r="AD4315" t="s">
        <v>45</v>
      </c>
      <c r="AE4315" t="s">
        <v>44</v>
      </c>
      <c r="AF4315">
        <v>68</v>
      </c>
    </row>
    <row r="4316" spans="1:32">
      <c r="A4316">
        <v>7035</v>
      </c>
      <c r="B4316">
        <v>6135</v>
      </c>
      <c r="C4316" t="s">
        <v>571</v>
      </c>
      <c r="D4316" t="s">
        <v>11727</v>
      </c>
      <c r="E4316" t="s">
        <v>34</v>
      </c>
      <c r="F4316" t="s">
        <v>21931</v>
      </c>
      <c r="G4316" t="s">
        <v>21932</v>
      </c>
      <c r="H4316" t="s">
        <v>86</v>
      </c>
      <c r="I4316" s="1">
        <v>17307</v>
      </c>
      <c r="J4316" t="s">
        <v>21933</v>
      </c>
      <c r="K4316" t="s">
        <v>21934</v>
      </c>
      <c r="L4316">
        <v>74844</v>
      </c>
      <c r="M4316" t="s">
        <v>86</v>
      </c>
      <c r="N4316" s="1">
        <v>44659</v>
      </c>
      <c r="O4316" s="1">
        <v>44662</v>
      </c>
      <c r="P4316">
        <v>56</v>
      </c>
      <c r="Q4316">
        <v>3</v>
      </c>
      <c r="R4316" t="s">
        <v>63</v>
      </c>
      <c r="S4316">
        <v>4</v>
      </c>
      <c r="T4316">
        <v>2</v>
      </c>
      <c r="U4316">
        <v>3</v>
      </c>
      <c r="V4316">
        <v>198</v>
      </c>
      <c r="W4316" t="s">
        <v>54</v>
      </c>
      <c r="X4316" t="s">
        <v>21935</v>
      </c>
      <c r="Y4316" t="s">
        <v>6</v>
      </c>
      <c r="Z4316" s="1">
        <v>44634</v>
      </c>
      <c r="AA4316" s="2">
        <v>0.35513888888888889</v>
      </c>
      <c r="AB4316" s="2">
        <v>0.58570601851851845</v>
      </c>
      <c r="AC4316" t="s">
        <v>45</v>
      </c>
      <c r="AD4316" t="s">
        <v>44</v>
      </c>
      <c r="AE4316" t="s">
        <v>44</v>
      </c>
      <c r="AF4316">
        <v>66</v>
      </c>
    </row>
    <row r="4317" spans="1:32">
      <c r="A4317">
        <v>7036</v>
      </c>
      <c r="B4317">
        <v>6136</v>
      </c>
      <c r="C4317" t="s">
        <v>475</v>
      </c>
      <c r="D4317" t="s">
        <v>4167</v>
      </c>
      <c r="E4317" t="s">
        <v>34</v>
      </c>
      <c r="F4317" t="s">
        <v>21936</v>
      </c>
      <c r="G4317">
        <f>1-637-577-3073</f>
        <v>-4286</v>
      </c>
      <c r="H4317" t="s">
        <v>692</v>
      </c>
      <c r="I4317" s="1">
        <v>16439</v>
      </c>
      <c r="J4317" t="s">
        <v>21937</v>
      </c>
      <c r="K4317" t="s">
        <v>21938</v>
      </c>
      <c r="L4317">
        <v>15408</v>
      </c>
      <c r="M4317" t="s">
        <v>692</v>
      </c>
      <c r="N4317" s="1">
        <v>44896</v>
      </c>
      <c r="O4317" s="1">
        <v>44899</v>
      </c>
      <c r="P4317">
        <v>77</v>
      </c>
      <c r="Q4317">
        <v>4</v>
      </c>
      <c r="R4317" t="s">
        <v>63</v>
      </c>
      <c r="S4317">
        <v>4</v>
      </c>
      <c r="T4317">
        <v>1</v>
      </c>
      <c r="U4317">
        <v>3</v>
      </c>
      <c r="V4317">
        <v>198</v>
      </c>
      <c r="W4317" t="s">
        <v>41</v>
      </c>
      <c r="X4317" t="s">
        <v>21939</v>
      </c>
      <c r="Y4317" t="s">
        <v>43</v>
      </c>
      <c r="Z4317" s="1">
        <v>44890</v>
      </c>
      <c r="AA4317" s="2">
        <v>0.92917824074074085</v>
      </c>
      <c r="AB4317" s="2">
        <v>0.59296296296296302</v>
      </c>
      <c r="AC4317" t="s">
        <v>44</v>
      </c>
      <c r="AD4317" t="s">
        <v>45</v>
      </c>
      <c r="AE4317" t="s">
        <v>45</v>
      </c>
      <c r="AF4317">
        <v>66</v>
      </c>
    </row>
    <row r="4318" spans="1:32">
      <c r="A4318">
        <v>7037</v>
      </c>
      <c r="B4318">
        <v>6137</v>
      </c>
      <c r="C4318" t="s">
        <v>2616</v>
      </c>
      <c r="D4318" t="s">
        <v>4785</v>
      </c>
      <c r="E4318" t="s">
        <v>34</v>
      </c>
      <c r="F4318" t="s">
        <v>21940</v>
      </c>
      <c r="G4318" t="s">
        <v>21941</v>
      </c>
      <c r="H4318" t="s">
        <v>941</v>
      </c>
      <c r="I4318" s="1">
        <v>33187</v>
      </c>
      <c r="J4318" t="s">
        <v>21942</v>
      </c>
      <c r="K4318" t="s">
        <v>21943</v>
      </c>
      <c r="L4318">
        <v>93513</v>
      </c>
      <c r="M4318" t="s">
        <v>941</v>
      </c>
      <c r="N4318" s="1">
        <v>44930</v>
      </c>
      <c r="O4318" s="1">
        <v>44932</v>
      </c>
      <c r="P4318">
        <v>21</v>
      </c>
      <c r="Q4318">
        <v>1</v>
      </c>
      <c r="R4318" t="s">
        <v>40</v>
      </c>
      <c r="S4318">
        <v>4</v>
      </c>
      <c r="T4318">
        <v>1</v>
      </c>
      <c r="U4318">
        <v>2</v>
      </c>
      <c r="V4318">
        <v>426</v>
      </c>
      <c r="W4318" t="s">
        <v>54</v>
      </c>
      <c r="X4318" t="s">
        <v>21944</v>
      </c>
      <c r="Y4318" t="s">
        <v>65</v>
      </c>
      <c r="Z4318" s="1">
        <v>44897</v>
      </c>
      <c r="AA4318" s="2">
        <v>0.20358796296296297</v>
      </c>
      <c r="AB4318" s="2">
        <v>0.84197916666666661</v>
      </c>
      <c r="AC4318" t="s">
        <v>45</v>
      </c>
      <c r="AD4318" t="s">
        <v>45</v>
      </c>
      <c r="AE4318" t="s">
        <v>44</v>
      </c>
      <c r="AF4318">
        <v>213</v>
      </c>
    </row>
    <row r="4319" spans="1:32">
      <c r="A4319">
        <v>7038</v>
      </c>
      <c r="B4319">
        <v>6138</v>
      </c>
      <c r="C4319" t="s">
        <v>10882</v>
      </c>
      <c r="D4319" t="s">
        <v>99</v>
      </c>
      <c r="E4319" t="s">
        <v>34</v>
      </c>
      <c r="F4319" t="s">
        <v>21945</v>
      </c>
      <c r="G4319" t="s">
        <v>21946</v>
      </c>
      <c r="H4319" t="s">
        <v>37</v>
      </c>
      <c r="I4319" s="1">
        <v>35202</v>
      </c>
      <c r="J4319" t="s">
        <v>21947</v>
      </c>
      <c r="K4319" t="s">
        <v>21948</v>
      </c>
      <c r="L4319">
        <v>66926</v>
      </c>
      <c r="M4319" t="s">
        <v>37</v>
      </c>
      <c r="N4319" s="1">
        <v>44834</v>
      </c>
      <c r="O4319" s="1">
        <v>44837</v>
      </c>
      <c r="P4319">
        <v>37</v>
      </c>
      <c r="Q4319">
        <v>2</v>
      </c>
      <c r="R4319" t="s">
        <v>53</v>
      </c>
      <c r="S4319">
        <v>4</v>
      </c>
      <c r="T4319">
        <v>0</v>
      </c>
      <c r="U4319">
        <v>3</v>
      </c>
      <c r="V4319">
        <v>435</v>
      </c>
      <c r="W4319" t="s">
        <v>54</v>
      </c>
      <c r="X4319" t="s">
        <v>21949</v>
      </c>
      <c r="Y4319" t="s">
        <v>43</v>
      </c>
      <c r="Z4319" s="1">
        <v>44803</v>
      </c>
      <c r="AA4319" s="2">
        <v>0.60521990740740739</v>
      </c>
      <c r="AB4319" s="2">
        <v>0.52862268518518518</v>
      </c>
      <c r="AC4319" t="s">
        <v>44</v>
      </c>
      <c r="AD4319" t="s">
        <v>45</v>
      </c>
      <c r="AE4319" t="s">
        <v>45</v>
      </c>
      <c r="AF4319">
        <v>145</v>
      </c>
    </row>
    <row r="4320" spans="1:32">
      <c r="A4320">
        <v>7039</v>
      </c>
      <c r="B4320">
        <v>6139</v>
      </c>
      <c r="C4320" t="s">
        <v>2231</v>
      </c>
      <c r="D4320" t="s">
        <v>13931</v>
      </c>
      <c r="E4320" t="s">
        <v>48</v>
      </c>
      <c r="F4320" t="s">
        <v>21950</v>
      </c>
      <c r="G4320" t="s">
        <v>21951</v>
      </c>
      <c r="H4320" t="s">
        <v>725</v>
      </c>
      <c r="I4320" s="1">
        <v>21840</v>
      </c>
      <c r="J4320" t="s">
        <v>21952</v>
      </c>
      <c r="K4320" t="s">
        <v>21503</v>
      </c>
      <c r="L4320">
        <v>17617</v>
      </c>
      <c r="M4320" t="s">
        <v>725</v>
      </c>
      <c r="N4320" s="1">
        <v>44738</v>
      </c>
      <c r="O4320" s="1">
        <v>44739</v>
      </c>
      <c r="P4320">
        <v>73</v>
      </c>
      <c r="Q4320">
        <v>3</v>
      </c>
      <c r="R4320" t="s">
        <v>53</v>
      </c>
      <c r="S4320">
        <v>2</v>
      </c>
      <c r="T4320">
        <v>0</v>
      </c>
      <c r="U4320">
        <v>1</v>
      </c>
      <c r="V4320">
        <v>149</v>
      </c>
      <c r="W4320" t="s">
        <v>54</v>
      </c>
      <c r="X4320" t="s">
        <v>21953</v>
      </c>
      <c r="Y4320" t="s">
        <v>43</v>
      </c>
      <c r="Z4320" s="1">
        <v>44716</v>
      </c>
      <c r="AA4320" s="2">
        <v>0.74390046296296297</v>
      </c>
      <c r="AB4320" s="2">
        <v>0.77651620370370367</v>
      </c>
      <c r="AC4320" t="s">
        <v>44</v>
      </c>
      <c r="AD4320" t="s">
        <v>44</v>
      </c>
      <c r="AE4320" t="s">
        <v>44</v>
      </c>
      <c r="AF4320">
        <v>149</v>
      </c>
    </row>
    <row r="4321" spans="1:32">
      <c r="A4321">
        <v>7044</v>
      </c>
      <c r="B4321">
        <v>6144</v>
      </c>
      <c r="C4321" t="s">
        <v>13213</v>
      </c>
      <c r="D4321" t="s">
        <v>1068</v>
      </c>
      <c r="E4321" t="s">
        <v>34</v>
      </c>
      <c r="F4321" t="s">
        <v>21954</v>
      </c>
      <c r="G4321" t="s">
        <v>21955</v>
      </c>
      <c r="H4321" t="s">
        <v>272</v>
      </c>
      <c r="I4321" s="1">
        <v>22627</v>
      </c>
      <c r="J4321" t="s">
        <v>21956</v>
      </c>
      <c r="K4321" t="s">
        <v>21957</v>
      </c>
      <c r="L4321">
        <v>51614</v>
      </c>
      <c r="M4321" t="s">
        <v>272</v>
      </c>
      <c r="N4321" s="1">
        <v>44621</v>
      </c>
      <c r="O4321" s="1">
        <v>44626</v>
      </c>
      <c r="P4321">
        <v>67</v>
      </c>
      <c r="Q4321">
        <v>3</v>
      </c>
      <c r="R4321" t="s">
        <v>53</v>
      </c>
      <c r="S4321">
        <v>3</v>
      </c>
      <c r="T4321">
        <v>0</v>
      </c>
      <c r="U4321">
        <v>5</v>
      </c>
      <c r="V4321">
        <v>615</v>
      </c>
      <c r="W4321" t="s">
        <v>41</v>
      </c>
      <c r="X4321" t="s">
        <v>21958</v>
      </c>
      <c r="Y4321" t="s">
        <v>81</v>
      </c>
      <c r="Z4321" s="1">
        <v>44587</v>
      </c>
      <c r="AA4321" s="2">
        <v>0.36679398148148151</v>
      </c>
      <c r="AB4321" s="2">
        <v>0.1156712962962963</v>
      </c>
      <c r="AC4321" t="s">
        <v>44</v>
      </c>
      <c r="AD4321" t="s">
        <v>45</v>
      </c>
      <c r="AE4321" t="s">
        <v>45</v>
      </c>
      <c r="AF4321">
        <v>123</v>
      </c>
    </row>
    <row r="4322" spans="1:32">
      <c r="A4322">
        <v>7046</v>
      </c>
      <c r="B4322">
        <v>6146</v>
      </c>
      <c r="C4322" t="s">
        <v>1189</v>
      </c>
      <c r="D4322" t="s">
        <v>57</v>
      </c>
      <c r="E4322" t="s">
        <v>34</v>
      </c>
      <c r="F4322" t="s">
        <v>21959</v>
      </c>
      <c r="G4322" t="s">
        <v>21960</v>
      </c>
      <c r="H4322" t="s">
        <v>122</v>
      </c>
      <c r="I4322" s="1">
        <v>22763</v>
      </c>
      <c r="J4322" t="s">
        <v>21961</v>
      </c>
      <c r="K4322" t="s">
        <v>21962</v>
      </c>
      <c r="L4322">
        <v>90152</v>
      </c>
      <c r="M4322" t="s">
        <v>122</v>
      </c>
      <c r="N4322" s="1">
        <v>44914</v>
      </c>
      <c r="O4322" s="1">
        <v>44919</v>
      </c>
      <c r="P4322">
        <v>40</v>
      </c>
      <c r="Q4322">
        <v>2</v>
      </c>
      <c r="R4322" t="s">
        <v>53</v>
      </c>
      <c r="S4322">
        <v>3</v>
      </c>
      <c r="T4322">
        <v>0</v>
      </c>
      <c r="U4322">
        <v>5</v>
      </c>
      <c r="V4322">
        <v>620</v>
      </c>
      <c r="W4322" t="s">
        <v>54</v>
      </c>
      <c r="X4322" t="s">
        <v>21963</v>
      </c>
      <c r="Y4322" t="s">
        <v>65</v>
      </c>
      <c r="Z4322" s="1">
        <v>44892</v>
      </c>
      <c r="AA4322" s="2">
        <v>0.5087962962962963</v>
      </c>
      <c r="AB4322" s="2">
        <v>0.74221064814814808</v>
      </c>
      <c r="AC4322" t="s">
        <v>44</v>
      </c>
      <c r="AD4322" t="s">
        <v>45</v>
      </c>
      <c r="AE4322" t="s">
        <v>44</v>
      </c>
      <c r="AF4322">
        <v>124</v>
      </c>
    </row>
    <row r="4323" spans="1:32">
      <c r="A4323">
        <v>7049</v>
      </c>
      <c r="B4323">
        <v>6149</v>
      </c>
      <c r="C4323" t="s">
        <v>1022</v>
      </c>
      <c r="D4323" t="s">
        <v>8935</v>
      </c>
      <c r="E4323" t="s">
        <v>48</v>
      </c>
      <c r="F4323" t="s">
        <v>21964</v>
      </c>
      <c r="G4323" t="s">
        <v>21965</v>
      </c>
      <c r="H4323" t="s">
        <v>725</v>
      </c>
      <c r="I4323" s="1">
        <v>16721</v>
      </c>
      <c r="J4323" t="s">
        <v>21966</v>
      </c>
      <c r="K4323" t="s">
        <v>21967</v>
      </c>
      <c r="L4323">
        <v>82232</v>
      </c>
      <c r="M4323" t="s">
        <v>725</v>
      </c>
      <c r="N4323" s="1">
        <v>44676</v>
      </c>
      <c r="O4323" s="1">
        <v>44679</v>
      </c>
      <c r="P4323">
        <v>13</v>
      </c>
      <c r="Q4323">
        <v>1</v>
      </c>
      <c r="R4323" t="s">
        <v>53</v>
      </c>
      <c r="S4323">
        <v>1</v>
      </c>
      <c r="T4323">
        <v>1</v>
      </c>
      <c r="U4323">
        <v>3</v>
      </c>
      <c r="V4323">
        <v>450</v>
      </c>
      <c r="W4323" t="s">
        <v>54</v>
      </c>
      <c r="X4323" t="s">
        <v>21968</v>
      </c>
      <c r="Y4323" t="s">
        <v>43</v>
      </c>
      <c r="Z4323" s="1">
        <v>44653</v>
      </c>
      <c r="AA4323" s="2">
        <v>0.65390046296296289</v>
      </c>
      <c r="AB4323" s="2">
        <v>0.39576388888888886</v>
      </c>
      <c r="AC4323" t="s">
        <v>44</v>
      </c>
      <c r="AD4323" t="s">
        <v>45</v>
      </c>
      <c r="AE4323" t="s">
        <v>45</v>
      </c>
      <c r="AF4323">
        <v>150</v>
      </c>
    </row>
    <row r="4324" spans="1:32">
      <c r="A4324">
        <v>7050</v>
      </c>
      <c r="B4324">
        <v>6150</v>
      </c>
      <c r="C4324" t="s">
        <v>7015</v>
      </c>
      <c r="D4324" t="s">
        <v>57</v>
      </c>
      <c r="E4324" t="s">
        <v>48</v>
      </c>
      <c r="F4324" t="s">
        <v>21969</v>
      </c>
      <c r="G4324" t="s">
        <v>21970</v>
      </c>
      <c r="H4324" t="s">
        <v>122</v>
      </c>
      <c r="I4324" s="1">
        <v>36854</v>
      </c>
      <c r="J4324" t="s">
        <v>21971</v>
      </c>
      <c r="K4324" t="s">
        <v>21972</v>
      </c>
      <c r="L4324">
        <v>89520</v>
      </c>
      <c r="M4324" t="s">
        <v>122</v>
      </c>
      <c r="N4324" s="1">
        <v>44601</v>
      </c>
      <c r="O4324" s="1">
        <v>44603</v>
      </c>
      <c r="P4324">
        <v>34</v>
      </c>
      <c r="Q4324">
        <v>2</v>
      </c>
      <c r="R4324" t="s">
        <v>53</v>
      </c>
      <c r="S4324">
        <v>1</v>
      </c>
      <c r="T4324">
        <v>1</v>
      </c>
      <c r="U4324">
        <v>2</v>
      </c>
      <c r="V4324">
        <v>242</v>
      </c>
      <c r="W4324" t="s">
        <v>41</v>
      </c>
      <c r="X4324" t="s">
        <v>21973</v>
      </c>
      <c r="Y4324" t="s">
        <v>6</v>
      </c>
      <c r="Z4324" s="1">
        <v>44577</v>
      </c>
      <c r="AA4324" s="2">
        <v>0.38946759259259256</v>
      </c>
      <c r="AB4324" s="2">
        <v>0.46140046296296294</v>
      </c>
      <c r="AC4324" t="s">
        <v>44</v>
      </c>
      <c r="AD4324" t="s">
        <v>45</v>
      </c>
      <c r="AE4324" t="s">
        <v>45</v>
      </c>
      <c r="AF4324">
        <v>121</v>
      </c>
    </row>
    <row r="4325" spans="1:32">
      <c r="A4325">
        <v>7052</v>
      </c>
      <c r="B4325">
        <v>6152</v>
      </c>
      <c r="C4325" t="s">
        <v>66</v>
      </c>
      <c r="D4325" t="s">
        <v>12408</v>
      </c>
      <c r="E4325" t="s">
        <v>48</v>
      </c>
      <c r="F4325" t="s">
        <v>21974</v>
      </c>
      <c r="G4325" t="s">
        <v>21975</v>
      </c>
      <c r="H4325" t="s">
        <v>941</v>
      </c>
      <c r="I4325" s="1">
        <v>24521</v>
      </c>
      <c r="J4325" t="s">
        <v>21976</v>
      </c>
      <c r="K4325" t="s">
        <v>21977</v>
      </c>
      <c r="L4325">
        <v>35164</v>
      </c>
      <c r="M4325" t="s">
        <v>941</v>
      </c>
      <c r="N4325" s="1">
        <v>44712</v>
      </c>
      <c r="O4325" s="1">
        <v>44715</v>
      </c>
      <c r="P4325">
        <v>83</v>
      </c>
      <c r="Q4325">
        <v>4</v>
      </c>
      <c r="R4325" t="s">
        <v>63</v>
      </c>
      <c r="S4325">
        <v>1</v>
      </c>
      <c r="T4325">
        <v>1</v>
      </c>
      <c r="U4325">
        <v>3</v>
      </c>
      <c r="V4325">
        <v>258</v>
      </c>
      <c r="W4325" t="s">
        <v>41</v>
      </c>
      <c r="X4325" t="s">
        <v>21978</v>
      </c>
      <c r="Y4325" t="s">
        <v>6</v>
      </c>
      <c r="Z4325" s="1">
        <v>44695</v>
      </c>
      <c r="AA4325" s="2">
        <v>0.57037037037037031</v>
      </c>
      <c r="AB4325" s="2">
        <v>0.740300925925926</v>
      </c>
      <c r="AC4325" t="s">
        <v>44</v>
      </c>
      <c r="AD4325" t="s">
        <v>44</v>
      </c>
      <c r="AE4325" t="s">
        <v>45</v>
      </c>
      <c r="AF4325">
        <v>86</v>
      </c>
    </row>
    <row r="4326" spans="1:32">
      <c r="A4326">
        <v>7055</v>
      </c>
      <c r="B4326">
        <v>6155</v>
      </c>
      <c r="C4326" t="s">
        <v>82</v>
      </c>
      <c r="D4326" t="s">
        <v>5683</v>
      </c>
      <c r="E4326" t="s">
        <v>48</v>
      </c>
      <c r="F4326" t="s">
        <v>21979</v>
      </c>
      <c r="G4326">
        <v>4147126959</v>
      </c>
      <c r="H4326" t="s">
        <v>457</v>
      </c>
      <c r="I4326" s="1">
        <v>26062</v>
      </c>
      <c r="J4326" t="s">
        <v>21980</v>
      </c>
      <c r="K4326" t="s">
        <v>21981</v>
      </c>
      <c r="L4326">
        <v>79985</v>
      </c>
      <c r="M4326" t="s">
        <v>457</v>
      </c>
      <c r="N4326" s="1">
        <v>44798</v>
      </c>
      <c r="O4326" s="1">
        <v>44800</v>
      </c>
      <c r="P4326">
        <v>29</v>
      </c>
      <c r="Q4326">
        <v>2</v>
      </c>
      <c r="R4326" t="s">
        <v>63</v>
      </c>
      <c r="S4326">
        <v>1</v>
      </c>
      <c r="T4326">
        <v>1</v>
      </c>
      <c r="U4326">
        <v>2</v>
      </c>
      <c r="V4326">
        <v>152</v>
      </c>
      <c r="W4326" t="s">
        <v>54</v>
      </c>
      <c r="X4326" t="s">
        <v>21982</v>
      </c>
      <c r="Y4326" t="s">
        <v>65</v>
      </c>
      <c r="Z4326" s="1">
        <v>44792</v>
      </c>
      <c r="AA4326" s="2">
        <v>0.79590277777777774</v>
      </c>
      <c r="AB4326" s="2">
        <v>0.23200231481481481</v>
      </c>
      <c r="AC4326" t="s">
        <v>45</v>
      </c>
      <c r="AD4326" t="s">
        <v>44</v>
      </c>
      <c r="AE4326" t="s">
        <v>44</v>
      </c>
      <c r="AF4326">
        <v>76</v>
      </c>
    </row>
    <row r="4327" spans="1:32">
      <c r="A4327">
        <v>7059</v>
      </c>
      <c r="B4327">
        <v>6159</v>
      </c>
      <c r="C4327" t="s">
        <v>197</v>
      </c>
      <c r="D4327" t="s">
        <v>385</v>
      </c>
      <c r="E4327" t="s">
        <v>48</v>
      </c>
      <c r="F4327" t="s">
        <v>21983</v>
      </c>
      <c r="G4327" t="s">
        <v>21984</v>
      </c>
      <c r="H4327" t="s">
        <v>179</v>
      </c>
      <c r="I4327" s="1">
        <v>31099</v>
      </c>
      <c r="J4327" t="s">
        <v>21985</v>
      </c>
      <c r="K4327" t="s">
        <v>21986</v>
      </c>
      <c r="L4327">
        <v>38339</v>
      </c>
      <c r="M4327" t="s">
        <v>179</v>
      </c>
      <c r="N4327" s="1">
        <v>44641</v>
      </c>
      <c r="O4327" s="1">
        <v>44643</v>
      </c>
      <c r="P4327">
        <v>31</v>
      </c>
      <c r="Q4327">
        <v>2</v>
      </c>
      <c r="R4327" t="s">
        <v>53</v>
      </c>
      <c r="S4327">
        <v>2</v>
      </c>
      <c r="T4327">
        <v>1</v>
      </c>
      <c r="U4327">
        <v>2</v>
      </c>
      <c r="V4327">
        <v>254</v>
      </c>
      <c r="W4327" t="s">
        <v>41</v>
      </c>
      <c r="X4327" t="s">
        <v>21987</v>
      </c>
      <c r="Y4327" t="s">
        <v>6</v>
      </c>
      <c r="Z4327" s="1">
        <v>44607</v>
      </c>
      <c r="AA4327" s="2">
        <v>0.28901620370370368</v>
      </c>
      <c r="AB4327" s="2">
        <v>0.37274305555555554</v>
      </c>
      <c r="AC4327" t="s">
        <v>45</v>
      </c>
      <c r="AD4327" t="s">
        <v>44</v>
      </c>
      <c r="AE4327" t="s">
        <v>45</v>
      </c>
      <c r="AF4327">
        <v>127</v>
      </c>
    </row>
    <row r="4328" spans="1:32">
      <c r="A4328">
        <v>7061</v>
      </c>
      <c r="B4328">
        <v>6161</v>
      </c>
      <c r="C4328" t="s">
        <v>9064</v>
      </c>
      <c r="D4328" t="s">
        <v>1209</v>
      </c>
      <c r="E4328" t="s">
        <v>48</v>
      </c>
      <c r="F4328" t="s">
        <v>21988</v>
      </c>
      <c r="G4328" t="s">
        <v>21989</v>
      </c>
      <c r="H4328" t="s">
        <v>692</v>
      </c>
      <c r="I4328" s="1">
        <v>21886</v>
      </c>
      <c r="J4328" t="s">
        <v>21990</v>
      </c>
      <c r="K4328" t="s">
        <v>21991</v>
      </c>
      <c r="L4328">
        <v>6478</v>
      </c>
      <c r="M4328" t="s">
        <v>692</v>
      </c>
      <c r="N4328" s="1">
        <v>44659</v>
      </c>
      <c r="O4328" s="1">
        <v>44663</v>
      </c>
      <c r="P4328">
        <v>13</v>
      </c>
      <c r="Q4328">
        <v>1</v>
      </c>
      <c r="R4328" t="s">
        <v>53</v>
      </c>
      <c r="S4328">
        <v>1</v>
      </c>
      <c r="T4328">
        <v>2</v>
      </c>
      <c r="U4328">
        <v>4</v>
      </c>
      <c r="V4328">
        <v>540</v>
      </c>
      <c r="W4328" t="s">
        <v>54</v>
      </c>
      <c r="X4328" t="s">
        <v>21992</v>
      </c>
      <c r="Y4328" t="s">
        <v>65</v>
      </c>
      <c r="Z4328" s="1">
        <v>44628</v>
      </c>
      <c r="AA4328" s="2">
        <v>0.36314814814814816</v>
      </c>
      <c r="AB4328" s="2">
        <v>0.71773148148148147</v>
      </c>
      <c r="AC4328" t="s">
        <v>45</v>
      </c>
      <c r="AD4328" t="s">
        <v>45</v>
      </c>
      <c r="AE4328" t="s">
        <v>44</v>
      </c>
      <c r="AF4328">
        <v>135</v>
      </c>
    </row>
    <row r="4329" spans="1:32">
      <c r="A4329">
        <v>7062</v>
      </c>
      <c r="B4329">
        <v>6162</v>
      </c>
      <c r="C4329" t="s">
        <v>364</v>
      </c>
      <c r="D4329" t="s">
        <v>15161</v>
      </c>
      <c r="E4329" t="s">
        <v>48</v>
      </c>
      <c r="F4329" t="s">
        <v>21993</v>
      </c>
      <c r="G4329" t="s">
        <v>21994</v>
      </c>
      <c r="H4329" t="s">
        <v>418</v>
      </c>
      <c r="I4329" s="1">
        <v>29627</v>
      </c>
      <c r="J4329" t="s">
        <v>21995</v>
      </c>
      <c r="K4329" t="s">
        <v>14036</v>
      </c>
      <c r="L4329">
        <v>23550</v>
      </c>
      <c r="M4329" t="s">
        <v>418</v>
      </c>
      <c r="N4329" s="1">
        <v>44605</v>
      </c>
      <c r="O4329" s="1">
        <v>44608</v>
      </c>
      <c r="P4329">
        <v>45</v>
      </c>
      <c r="Q4329">
        <v>2</v>
      </c>
      <c r="R4329" t="s">
        <v>40</v>
      </c>
      <c r="S4329">
        <v>1</v>
      </c>
      <c r="T4329">
        <v>1</v>
      </c>
      <c r="U4329">
        <v>3</v>
      </c>
      <c r="V4329">
        <v>603</v>
      </c>
      <c r="W4329" t="s">
        <v>54</v>
      </c>
      <c r="X4329" t="s">
        <v>21996</v>
      </c>
      <c r="Y4329" t="s">
        <v>6</v>
      </c>
      <c r="Z4329" s="1">
        <v>44591</v>
      </c>
      <c r="AA4329" s="2">
        <v>0.66336805555555556</v>
      </c>
      <c r="AB4329" s="2">
        <v>0.76200231481481484</v>
      </c>
      <c r="AC4329" t="s">
        <v>44</v>
      </c>
      <c r="AD4329" t="s">
        <v>44</v>
      </c>
      <c r="AE4329" t="s">
        <v>45</v>
      </c>
      <c r="AF4329">
        <v>201</v>
      </c>
    </row>
    <row r="4330" spans="1:32">
      <c r="A4330">
        <v>7064</v>
      </c>
      <c r="B4330">
        <v>6164</v>
      </c>
      <c r="C4330" t="s">
        <v>105</v>
      </c>
      <c r="D4330" t="s">
        <v>5331</v>
      </c>
      <c r="E4330" t="s">
        <v>34</v>
      </c>
      <c r="F4330" t="s">
        <v>21997</v>
      </c>
      <c r="G4330" t="s">
        <v>21998</v>
      </c>
      <c r="H4330" t="s">
        <v>295</v>
      </c>
      <c r="I4330" s="1">
        <v>18235</v>
      </c>
      <c r="J4330" t="s">
        <v>21999</v>
      </c>
      <c r="K4330" t="s">
        <v>22000</v>
      </c>
      <c r="L4330">
        <v>97681</v>
      </c>
      <c r="M4330" t="s">
        <v>295</v>
      </c>
      <c r="N4330" s="1">
        <v>44808</v>
      </c>
      <c r="O4330" s="1">
        <v>44810</v>
      </c>
      <c r="P4330">
        <v>21</v>
      </c>
      <c r="Q4330">
        <v>1</v>
      </c>
      <c r="R4330" t="s">
        <v>40</v>
      </c>
      <c r="S4330">
        <v>4</v>
      </c>
      <c r="T4330">
        <v>1</v>
      </c>
      <c r="U4330">
        <v>2</v>
      </c>
      <c r="V4330">
        <v>468</v>
      </c>
      <c r="W4330" t="s">
        <v>54</v>
      </c>
      <c r="X4330" t="s">
        <v>22001</v>
      </c>
      <c r="Y4330" t="s">
        <v>43</v>
      </c>
      <c r="Z4330" s="1">
        <v>44796</v>
      </c>
      <c r="AA4330" s="2">
        <v>0.12821759259259261</v>
      </c>
      <c r="AB4330" s="2">
        <v>3.6331018518518519E-2</v>
      </c>
      <c r="AC4330" t="s">
        <v>45</v>
      </c>
      <c r="AD4330" t="s">
        <v>45</v>
      </c>
      <c r="AE4330" t="s">
        <v>44</v>
      </c>
      <c r="AF4330">
        <v>234</v>
      </c>
    </row>
    <row r="4331" spans="1:32">
      <c r="A4331">
        <v>7066</v>
      </c>
      <c r="B4331">
        <v>6166</v>
      </c>
      <c r="C4331" t="s">
        <v>1857</v>
      </c>
      <c r="D4331" t="s">
        <v>6774</v>
      </c>
      <c r="E4331" t="s">
        <v>34</v>
      </c>
      <c r="F4331" t="s">
        <v>22002</v>
      </c>
      <c r="G4331" t="s">
        <v>22003</v>
      </c>
      <c r="H4331" t="s">
        <v>60</v>
      </c>
      <c r="I4331" s="1">
        <v>36231</v>
      </c>
      <c r="J4331" t="s">
        <v>22004</v>
      </c>
      <c r="K4331" t="s">
        <v>22005</v>
      </c>
      <c r="L4331">
        <v>70232</v>
      </c>
      <c r="M4331" t="s">
        <v>60</v>
      </c>
      <c r="N4331" s="1">
        <v>44813</v>
      </c>
      <c r="O4331" s="1">
        <v>44817</v>
      </c>
      <c r="P4331">
        <v>44</v>
      </c>
      <c r="Q4331">
        <v>2</v>
      </c>
      <c r="R4331" t="s">
        <v>63</v>
      </c>
      <c r="S4331">
        <v>3</v>
      </c>
      <c r="T4331">
        <v>1</v>
      </c>
      <c r="U4331">
        <v>4</v>
      </c>
      <c r="V4331">
        <v>252</v>
      </c>
      <c r="W4331" t="s">
        <v>54</v>
      </c>
      <c r="X4331" t="s">
        <v>22006</v>
      </c>
      <c r="Y4331" t="s">
        <v>81</v>
      </c>
      <c r="Z4331" s="1">
        <v>44785</v>
      </c>
      <c r="AA4331" s="2">
        <v>0.36075231481481485</v>
      </c>
      <c r="AB4331" s="2">
        <v>0.85745370370370377</v>
      </c>
      <c r="AC4331" t="s">
        <v>45</v>
      </c>
      <c r="AD4331" t="s">
        <v>44</v>
      </c>
      <c r="AE4331" t="s">
        <v>45</v>
      </c>
      <c r="AF4331">
        <v>63</v>
      </c>
    </row>
    <row r="4332" spans="1:32">
      <c r="A4332">
        <v>7069</v>
      </c>
      <c r="B4332">
        <v>6169</v>
      </c>
      <c r="C4332" t="s">
        <v>1913</v>
      </c>
      <c r="D4332" t="s">
        <v>285</v>
      </c>
      <c r="E4332" t="s">
        <v>48</v>
      </c>
      <c r="F4332" t="s">
        <v>22007</v>
      </c>
      <c r="G4332">
        <f>1-209-828-4541</f>
        <v>-5577</v>
      </c>
      <c r="H4332" t="s">
        <v>537</v>
      </c>
      <c r="I4332" s="1">
        <v>23612</v>
      </c>
      <c r="J4332" t="s">
        <v>22008</v>
      </c>
      <c r="K4332" t="s">
        <v>22009</v>
      </c>
      <c r="L4332">
        <v>24990</v>
      </c>
      <c r="M4332" t="s">
        <v>537</v>
      </c>
      <c r="N4332" s="1">
        <v>44890</v>
      </c>
      <c r="O4332" s="1">
        <v>44891</v>
      </c>
      <c r="P4332">
        <v>27</v>
      </c>
      <c r="Q4332">
        <v>2</v>
      </c>
      <c r="R4332" t="s">
        <v>40</v>
      </c>
      <c r="S4332">
        <v>3</v>
      </c>
      <c r="T4332">
        <v>1</v>
      </c>
      <c r="U4332">
        <v>1</v>
      </c>
      <c r="V4332">
        <v>206</v>
      </c>
      <c r="W4332" t="s">
        <v>54</v>
      </c>
      <c r="X4332" t="s">
        <v>22010</v>
      </c>
      <c r="Y4332" t="s">
        <v>6</v>
      </c>
      <c r="Z4332" s="1">
        <v>44881</v>
      </c>
      <c r="AA4332" s="2">
        <v>0.68741898148148151</v>
      </c>
      <c r="AB4332" s="2">
        <v>0.4098148148148148</v>
      </c>
      <c r="AC4332" t="s">
        <v>44</v>
      </c>
      <c r="AD4332" t="s">
        <v>45</v>
      </c>
      <c r="AE4332" t="s">
        <v>45</v>
      </c>
      <c r="AF4332">
        <v>206</v>
      </c>
    </row>
    <row r="4333" spans="1:32">
      <c r="A4333">
        <v>7070</v>
      </c>
      <c r="B4333">
        <v>6170</v>
      </c>
      <c r="C4333" t="s">
        <v>8468</v>
      </c>
      <c r="D4333" t="s">
        <v>4715</v>
      </c>
      <c r="E4333" t="s">
        <v>48</v>
      </c>
      <c r="F4333" t="s">
        <v>22011</v>
      </c>
      <c r="G4333" t="s">
        <v>22012</v>
      </c>
      <c r="H4333" t="s">
        <v>70</v>
      </c>
      <c r="I4333" s="1">
        <v>22564</v>
      </c>
      <c r="J4333" t="s">
        <v>22013</v>
      </c>
      <c r="K4333" t="s">
        <v>3475</v>
      </c>
      <c r="L4333">
        <v>39909</v>
      </c>
      <c r="M4333" t="s">
        <v>70</v>
      </c>
      <c r="N4333" s="1">
        <v>44843</v>
      </c>
      <c r="O4333" s="1">
        <v>44848</v>
      </c>
      <c r="P4333">
        <v>38</v>
      </c>
      <c r="Q4333">
        <v>2</v>
      </c>
      <c r="R4333" t="s">
        <v>63</v>
      </c>
      <c r="S4333">
        <v>3</v>
      </c>
      <c r="T4333">
        <v>0</v>
      </c>
      <c r="U4333">
        <v>5</v>
      </c>
      <c r="V4333">
        <v>330</v>
      </c>
      <c r="W4333" t="s">
        <v>54</v>
      </c>
      <c r="X4333" t="s">
        <v>22014</v>
      </c>
      <c r="Y4333" t="s">
        <v>6</v>
      </c>
      <c r="Z4333" s="1">
        <v>44825</v>
      </c>
      <c r="AA4333" s="2">
        <v>0.75168981481481489</v>
      </c>
      <c r="AB4333" s="2">
        <v>0.86623842592592604</v>
      </c>
      <c r="AC4333" t="s">
        <v>44</v>
      </c>
      <c r="AD4333" t="s">
        <v>45</v>
      </c>
      <c r="AE4333" t="s">
        <v>45</v>
      </c>
      <c r="AF4333">
        <v>66</v>
      </c>
    </row>
    <row r="4334" spans="1:32">
      <c r="A4334">
        <v>7071</v>
      </c>
      <c r="B4334">
        <v>6171</v>
      </c>
      <c r="C4334" t="s">
        <v>6740</v>
      </c>
      <c r="D4334" t="s">
        <v>243</v>
      </c>
      <c r="E4334" t="s">
        <v>34</v>
      </c>
      <c r="F4334" t="s">
        <v>22015</v>
      </c>
      <c r="G4334" t="s">
        <v>22016</v>
      </c>
      <c r="H4334" t="s">
        <v>530</v>
      </c>
      <c r="I4334" s="1">
        <v>29469</v>
      </c>
      <c r="J4334" t="s">
        <v>22017</v>
      </c>
      <c r="K4334" t="s">
        <v>14583</v>
      </c>
      <c r="L4334">
        <v>43443</v>
      </c>
      <c r="M4334" t="s">
        <v>530</v>
      </c>
      <c r="N4334" s="1">
        <v>44756</v>
      </c>
      <c r="O4334" s="1">
        <v>44761</v>
      </c>
      <c r="P4334">
        <v>73</v>
      </c>
      <c r="Q4334">
        <v>3</v>
      </c>
      <c r="R4334" t="s">
        <v>53</v>
      </c>
      <c r="S4334">
        <v>4</v>
      </c>
      <c r="T4334">
        <v>1</v>
      </c>
      <c r="U4334">
        <v>5</v>
      </c>
      <c r="V4334">
        <v>695</v>
      </c>
      <c r="W4334" t="s">
        <v>41</v>
      </c>
      <c r="X4334" t="s">
        <v>22018</v>
      </c>
      <c r="Y4334" t="s">
        <v>43</v>
      </c>
      <c r="Z4334" s="1">
        <v>44729</v>
      </c>
      <c r="AA4334" s="2">
        <v>0.62967592592592592</v>
      </c>
      <c r="AB4334" s="2">
        <v>0.56563657407407408</v>
      </c>
      <c r="AC4334" t="s">
        <v>44</v>
      </c>
      <c r="AD4334" t="s">
        <v>44</v>
      </c>
      <c r="AE4334" t="s">
        <v>44</v>
      </c>
      <c r="AF4334">
        <v>139</v>
      </c>
    </row>
    <row r="4335" spans="1:32">
      <c r="A4335">
        <v>7072</v>
      </c>
      <c r="B4335">
        <v>6172</v>
      </c>
      <c r="C4335" t="s">
        <v>371</v>
      </c>
      <c r="D4335" t="s">
        <v>1896</v>
      </c>
      <c r="E4335" t="s">
        <v>48</v>
      </c>
      <c r="F4335" t="s">
        <v>22019</v>
      </c>
      <c r="G4335" t="s">
        <v>22020</v>
      </c>
      <c r="H4335" t="s">
        <v>1251</v>
      </c>
      <c r="I4335" s="1">
        <v>31030</v>
      </c>
      <c r="J4335" t="s">
        <v>22021</v>
      </c>
      <c r="K4335" t="s">
        <v>22022</v>
      </c>
      <c r="L4335">
        <v>20954</v>
      </c>
      <c r="M4335" t="s">
        <v>1251</v>
      </c>
      <c r="N4335" s="1">
        <v>44687</v>
      </c>
      <c r="O4335" s="1">
        <v>44690</v>
      </c>
      <c r="P4335">
        <v>96</v>
      </c>
      <c r="Q4335">
        <v>4</v>
      </c>
      <c r="R4335" t="s">
        <v>40</v>
      </c>
      <c r="S4335">
        <v>2</v>
      </c>
      <c r="T4335">
        <v>2</v>
      </c>
      <c r="U4335">
        <v>3</v>
      </c>
      <c r="V4335">
        <v>708</v>
      </c>
      <c r="W4335" t="s">
        <v>54</v>
      </c>
      <c r="X4335" t="s">
        <v>22023</v>
      </c>
      <c r="Y4335" t="s">
        <v>81</v>
      </c>
      <c r="Z4335" s="1">
        <v>44648</v>
      </c>
      <c r="AA4335" s="2">
        <v>0.34105324074074073</v>
      </c>
      <c r="AB4335" s="2">
        <v>0.59971064814814812</v>
      </c>
      <c r="AC4335" t="s">
        <v>45</v>
      </c>
      <c r="AD4335" t="s">
        <v>45</v>
      </c>
      <c r="AE4335" t="s">
        <v>45</v>
      </c>
      <c r="AF4335">
        <v>236</v>
      </c>
    </row>
    <row r="4336" spans="1:32">
      <c r="A4336">
        <v>7075</v>
      </c>
      <c r="B4336">
        <v>6175</v>
      </c>
      <c r="C4336" t="s">
        <v>3993</v>
      </c>
      <c r="D4336" t="s">
        <v>6270</v>
      </c>
      <c r="E4336" t="s">
        <v>48</v>
      </c>
      <c r="F4336" t="s">
        <v>22024</v>
      </c>
      <c r="G4336" t="s">
        <v>22025</v>
      </c>
      <c r="H4336" t="s">
        <v>1301</v>
      </c>
      <c r="I4336" s="1">
        <v>22181</v>
      </c>
      <c r="J4336" t="s">
        <v>22026</v>
      </c>
      <c r="K4336" t="s">
        <v>8118</v>
      </c>
      <c r="L4336">
        <v>74170</v>
      </c>
      <c r="M4336" t="s">
        <v>1301</v>
      </c>
      <c r="N4336" s="1">
        <v>44669</v>
      </c>
      <c r="O4336" s="1">
        <v>44673</v>
      </c>
      <c r="P4336">
        <v>92</v>
      </c>
      <c r="Q4336">
        <v>4</v>
      </c>
      <c r="R4336" t="s">
        <v>63</v>
      </c>
      <c r="S4336">
        <v>2</v>
      </c>
      <c r="T4336">
        <v>2</v>
      </c>
      <c r="U4336">
        <v>4</v>
      </c>
      <c r="V4336">
        <v>276</v>
      </c>
      <c r="W4336" t="s">
        <v>54</v>
      </c>
      <c r="X4336" t="s">
        <v>22027</v>
      </c>
      <c r="Y4336" t="s">
        <v>6</v>
      </c>
      <c r="Z4336" s="1">
        <v>44632</v>
      </c>
      <c r="AA4336" s="2">
        <v>0.89854166666666668</v>
      </c>
      <c r="AB4336" s="2">
        <v>0.4732986111111111</v>
      </c>
      <c r="AC4336" t="s">
        <v>44</v>
      </c>
      <c r="AD4336" t="s">
        <v>45</v>
      </c>
      <c r="AE4336" t="s">
        <v>45</v>
      </c>
      <c r="AF4336">
        <v>69</v>
      </c>
    </row>
    <row r="4337" spans="1:32">
      <c r="A4337">
        <v>7076</v>
      </c>
      <c r="B4337">
        <v>6176</v>
      </c>
      <c r="C4337" t="s">
        <v>803</v>
      </c>
      <c r="D4337" t="s">
        <v>2616</v>
      </c>
      <c r="E4337" t="s">
        <v>34</v>
      </c>
      <c r="F4337" t="s">
        <v>22028</v>
      </c>
      <c r="G4337" t="s">
        <v>22029</v>
      </c>
      <c r="H4337" t="s">
        <v>904</v>
      </c>
      <c r="I4337" s="1">
        <v>26672</v>
      </c>
      <c r="J4337" t="s">
        <v>22030</v>
      </c>
      <c r="K4337" t="s">
        <v>22031</v>
      </c>
      <c r="L4337">
        <v>52164</v>
      </c>
      <c r="M4337" t="s">
        <v>904</v>
      </c>
      <c r="N4337" s="1">
        <v>44697</v>
      </c>
      <c r="O4337" s="1">
        <v>44699</v>
      </c>
      <c r="P4337">
        <v>64</v>
      </c>
      <c r="Q4337">
        <v>3</v>
      </c>
      <c r="R4337" t="s">
        <v>53</v>
      </c>
      <c r="S4337">
        <v>3</v>
      </c>
      <c r="T4337">
        <v>0</v>
      </c>
      <c r="U4337">
        <v>2</v>
      </c>
      <c r="V4337">
        <v>282</v>
      </c>
      <c r="W4337" t="s">
        <v>41</v>
      </c>
      <c r="X4337" t="s">
        <v>22032</v>
      </c>
      <c r="Y4337" t="s">
        <v>81</v>
      </c>
      <c r="Z4337" s="1">
        <v>44680</v>
      </c>
      <c r="AA4337" s="2">
        <v>0.81956018518518514</v>
      </c>
      <c r="AB4337" s="2">
        <v>0.62094907407407407</v>
      </c>
      <c r="AC4337" t="s">
        <v>44</v>
      </c>
      <c r="AD4337" t="s">
        <v>44</v>
      </c>
      <c r="AE4337" t="s">
        <v>45</v>
      </c>
      <c r="AF4337">
        <v>141</v>
      </c>
    </row>
    <row r="4338" spans="1:32">
      <c r="A4338">
        <v>7078</v>
      </c>
      <c r="B4338">
        <v>6178</v>
      </c>
      <c r="C4338" t="s">
        <v>1942</v>
      </c>
      <c r="D4338" t="s">
        <v>14977</v>
      </c>
      <c r="E4338" t="s">
        <v>48</v>
      </c>
      <c r="F4338" t="s">
        <v>22033</v>
      </c>
      <c r="G4338" t="s">
        <v>22034</v>
      </c>
      <c r="H4338" t="s">
        <v>280</v>
      </c>
      <c r="I4338" s="1">
        <v>18877</v>
      </c>
      <c r="J4338" t="s">
        <v>22035</v>
      </c>
      <c r="K4338" t="s">
        <v>22036</v>
      </c>
      <c r="L4338">
        <v>31196</v>
      </c>
      <c r="M4338" t="s">
        <v>280</v>
      </c>
      <c r="N4338" s="1">
        <v>44642</v>
      </c>
      <c r="O4338" s="1">
        <v>44643</v>
      </c>
      <c r="P4338">
        <v>15</v>
      </c>
      <c r="Q4338">
        <v>1</v>
      </c>
      <c r="R4338" t="s">
        <v>40</v>
      </c>
      <c r="S4338">
        <v>4</v>
      </c>
      <c r="T4338">
        <v>1</v>
      </c>
      <c r="U4338">
        <v>1</v>
      </c>
      <c r="V4338">
        <v>218</v>
      </c>
      <c r="W4338" t="s">
        <v>54</v>
      </c>
      <c r="X4338" t="s">
        <v>22037</v>
      </c>
      <c r="Y4338" t="s">
        <v>81</v>
      </c>
      <c r="Z4338" s="1">
        <v>44603</v>
      </c>
      <c r="AA4338" s="2">
        <v>0.77552083333333333</v>
      </c>
      <c r="AB4338" s="2">
        <v>8.7071759259259252E-2</v>
      </c>
      <c r="AC4338" t="s">
        <v>44</v>
      </c>
      <c r="AD4338" t="s">
        <v>44</v>
      </c>
      <c r="AE4338" t="s">
        <v>45</v>
      </c>
      <c r="AF4338">
        <v>218</v>
      </c>
    </row>
    <row r="4339" spans="1:32">
      <c r="A4339">
        <v>7080</v>
      </c>
      <c r="B4339">
        <v>6180</v>
      </c>
      <c r="C4339" t="s">
        <v>1913</v>
      </c>
      <c r="D4339" t="s">
        <v>161</v>
      </c>
      <c r="E4339" t="s">
        <v>34</v>
      </c>
      <c r="F4339" t="s">
        <v>22038</v>
      </c>
      <c r="G4339" t="s">
        <v>22039</v>
      </c>
      <c r="H4339" t="s">
        <v>171</v>
      </c>
      <c r="I4339" s="1">
        <v>32919</v>
      </c>
      <c r="J4339" t="s">
        <v>22040</v>
      </c>
      <c r="K4339" t="s">
        <v>22041</v>
      </c>
      <c r="L4339">
        <v>72670</v>
      </c>
      <c r="M4339" t="s">
        <v>171</v>
      </c>
      <c r="N4339" s="1">
        <v>44690</v>
      </c>
      <c r="O4339" s="1">
        <v>44693</v>
      </c>
      <c r="P4339">
        <v>70</v>
      </c>
      <c r="Q4339">
        <v>3</v>
      </c>
      <c r="R4339" t="s">
        <v>53</v>
      </c>
      <c r="S4339">
        <v>1</v>
      </c>
      <c r="T4339">
        <v>0</v>
      </c>
      <c r="U4339">
        <v>3</v>
      </c>
      <c r="V4339">
        <v>438</v>
      </c>
      <c r="W4339" t="s">
        <v>41</v>
      </c>
      <c r="X4339" t="s">
        <v>22042</v>
      </c>
      <c r="Y4339" t="s">
        <v>81</v>
      </c>
      <c r="Z4339" s="1">
        <v>44685</v>
      </c>
      <c r="AA4339" s="2">
        <v>0.63744212962962965</v>
      </c>
      <c r="AB4339" s="2">
        <v>0.517511574074074</v>
      </c>
      <c r="AC4339" t="s">
        <v>44</v>
      </c>
      <c r="AD4339" t="s">
        <v>44</v>
      </c>
      <c r="AE4339" t="s">
        <v>44</v>
      </c>
      <c r="AF4339">
        <v>146</v>
      </c>
    </row>
    <row r="4340" spans="1:32">
      <c r="A4340">
        <v>7081</v>
      </c>
      <c r="B4340">
        <v>6181</v>
      </c>
      <c r="C4340" t="s">
        <v>3077</v>
      </c>
      <c r="D4340" t="s">
        <v>3611</v>
      </c>
      <c r="E4340" t="s">
        <v>48</v>
      </c>
      <c r="F4340" t="s">
        <v>22043</v>
      </c>
      <c r="G4340" t="s">
        <v>22044</v>
      </c>
      <c r="H4340" t="s">
        <v>122</v>
      </c>
      <c r="I4340" s="1">
        <v>32008</v>
      </c>
      <c r="J4340" t="s">
        <v>22045</v>
      </c>
      <c r="K4340" t="s">
        <v>22046</v>
      </c>
      <c r="L4340">
        <v>36047</v>
      </c>
      <c r="M4340" t="s">
        <v>122</v>
      </c>
      <c r="N4340" s="1">
        <v>44621</v>
      </c>
      <c r="O4340" s="1">
        <v>44626</v>
      </c>
      <c r="P4340">
        <v>91</v>
      </c>
      <c r="Q4340">
        <v>4</v>
      </c>
      <c r="R4340" t="s">
        <v>53</v>
      </c>
      <c r="S4340">
        <v>2</v>
      </c>
      <c r="T4340">
        <v>0</v>
      </c>
      <c r="U4340">
        <v>5</v>
      </c>
      <c r="V4340">
        <v>635</v>
      </c>
      <c r="W4340" t="s">
        <v>54</v>
      </c>
      <c r="X4340" t="s">
        <v>22047</v>
      </c>
      <c r="Y4340" t="s">
        <v>65</v>
      </c>
      <c r="Z4340" s="1">
        <v>44601</v>
      </c>
      <c r="AA4340" s="2">
        <v>0.92388888888888887</v>
      </c>
      <c r="AB4340" s="2">
        <v>0.18590277777777778</v>
      </c>
      <c r="AC4340" t="s">
        <v>44</v>
      </c>
      <c r="AD4340" t="s">
        <v>44</v>
      </c>
      <c r="AE4340" t="s">
        <v>45</v>
      </c>
      <c r="AF4340">
        <v>127</v>
      </c>
    </row>
    <row r="4341" spans="1:32">
      <c r="A4341">
        <v>7086</v>
      </c>
      <c r="B4341">
        <v>6186</v>
      </c>
      <c r="C4341" t="s">
        <v>7803</v>
      </c>
      <c r="D4341" t="s">
        <v>1914</v>
      </c>
      <c r="E4341" t="s">
        <v>34</v>
      </c>
      <c r="F4341" t="s">
        <v>22048</v>
      </c>
      <c r="G4341" t="s">
        <v>22049</v>
      </c>
      <c r="H4341" t="s">
        <v>135</v>
      </c>
      <c r="I4341" s="1">
        <v>24934</v>
      </c>
      <c r="J4341" t="s">
        <v>22050</v>
      </c>
      <c r="K4341" t="s">
        <v>22051</v>
      </c>
      <c r="L4341">
        <v>13674</v>
      </c>
      <c r="M4341" t="s">
        <v>135</v>
      </c>
      <c r="N4341" s="1">
        <v>44607</v>
      </c>
      <c r="O4341" s="1">
        <v>44609</v>
      </c>
      <c r="P4341">
        <v>85</v>
      </c>
      <c r="Q4341">
        <v>4</v>
      </c>
      <c r="R4341" t="s">
        <v>53</v>
      </c>
      <c r="S4341">
        <v>1</v>
      </c>
      <c r="T4341">
        <v>1</v>
      </c>
      <c r="U4341">
        <v>2</v>
      </c>
      <c r="V4341">
        <v>240</v>
      </c>
      <c r="W4341" t="s">
        <v>41</v>
      </c>
      <c r="X4341" t="s">
        <v>22052</v>
      </c>
      <c r="Y4341" t="s">
        <v>6</v>
      </c>
      <c r="Z4341" s="1">
        <v>44569</v>
      </c>
      <c r="AA4341" s="2">
        <v>0.8995023148148148</v>
      </c>
      <c r="AB4341" s="2">
        <v>0.47425925925925921</v>
      </c>
      <c r="AC4341" t="s">
        <v>44</v>
      </c>
      <c r="AD4341" t="s">
        <v>44</v>
      </c>
      <c r="AE4341" t="s">
        <v>45</v>
      </c>
      <c r="AF4341">
        <v>120</v>
      </c>
    </row>
    <row r="4342" spans="1:32">
      <c r="A4342">
        <v>7089</v>
      </c>
      <c r="B4342">
        <v>6189</v>
      </c>
      <c r="C4342" t="s">
        <v>1155</v>
      </c>
      <c r="D4342" t="s">
        <v>306</v>
      </c>
      <c r="E4342" t="s">
        <v>48</v>
      </c>
      <c r="F4342" t="s">
        <v>22053</v>
      </c>
      <c r="G4342" t="s">
        <v>22054</v>
      </c>
      <c r="H4342" t="s">
        <v>70</v>
      </c>
      <c r="I4342" s="1">
        <v>21175</v>
      </c>
      <c r="J4342" t="s">
        <v>22055</v>
      </c>
      <c r="K4342" t="s">
        <v>17569</v>
      </c>
      <c r="L4342">
        <v>43830</v>
      </c>
      <c r="M4342" t="s">
        <v>70</v>
      </c>
      <c r="N4342" s="1">
        <v>44682</v>
      </c>
      <c r="O4342" s="1">
        <v>44685</v>
      </c>
      <c r="P4342">
        <v>61</v>
      </c>
      <c r="Q4342">
        <v>3</v>
      </c>
      <c r="R4342" t="s">
        <v>53</v>
      </c>
      <c r="S4342">
        <v>2</v>
      </c>
      <c r="T4342">
        <v>0</v>
      </c>
      <c r="U4342">
        <v>3</v>
      </c>
      <c r="V4342">
        <v>381</v>
      </c>
      <c r="W4342" t="s">
        <v>54</v>
      </c>
      <c r="X4342" t="s">
        <v>22056</v>
      </c>
      <c r="Y4342" t="s">
        <v>43</v>
      </c>
      <c r="Z4342" s="1">
        <v>44661</v>
      </c>
      <c r="AA4342" s="2">
        <v>0.82166666666666666</v>
      </c>
      <c r="AB4342" s="2">
        <v>9.1458333333333322E-2</v>
      </c>
      <c r="AC4342" t="s">
        <v>44</v>
      </c>
      <c r="AD4342" t="s">
        <v>45</v>
      </c>
      <c r="AE4342" t="s">
        <v>45</v>
      </c>
      <c r="AF4342">
        <v>127</v>
      </c>
    </row>
    <row r="4343" spans="1:32">
      <c r="A4343">
        <v>7090</v>
      </c>
      <c r="B4343">
        <v>6190</v>
      </c>
      <c r="C4343" t="s">
        <v>963</v>
      </c>
      <c r="D4343" t="s">
        <v>768</v>
      </c>
      <c r="E4343" t="s">
        <v>34</v>
      </c>
      <c r="F4343" t="s">
        <v>22057</v>
      </c>
      <c r="G4343" t="s">
        <v>22058</v>
      </c>
      <c r="H4343" t="s">
        <v>225</v>
      </c>
      <c r="I4343" s="1">
        <v>32520</v>
      </c>
      <c r="J4343" t="s">
        <v>22059</v>
      </c>
      <c r="K4343" t="s">
        <v>22060</v>
      </c>
      <c r="L4343">
        <v>80177</v>
      </c>
      <c r="M4343" t="s">
        <v>225</v>
      </c>
      <c r="N4343" s="1">
        <v>44845</v>
      </c>
      <c r="O4343" s="1">
        <v>44846</v>
      </c>
      <c r="P4343">
        <v>25</v>
      </c>
      <c r="Q4343">
        <v>1</v>
      </c>
      <c r="R4343" t="s">
        <v>53</v>
      </c>
      <c r="S4343">
        <v>3</v>
      </c>
      <c r="T4343">
        <v>2</v>
      </c>
      <c r="U4343">
        <v>1</v>
      </c>
      <c r="V4343">
        <v>143</v>
      </c>
      <c r="W4343" t="s">
        <v>54</v>
      </c>
      <c r="X4343" t="s">
        <v>22061</v>
      </c>
      <c r="Y4343" t="s">
        <v>43</v>
      </c>
      <c r="Z4343" s="1">
        <v>44833</v>
      </c>
      <c r="AA4343" s="2">
        <v>0.12991898148148148</v>
      </c>
      <c r="AB4343" s="2">
        <v>0.25459490740740742</v>
      </c>
      <c r="AC4343" t="s">
        <v>45</v>
      </c>
      <c r="AD4343" t="s">
        <v>44</v>
      </c>
      <c r="AE4343" t="s">
        <v>45</v>
      </c>
      <c r="AF4343">
        <v>143</v>
      </c>
    </row>
    <row r="4344" spans="1:32">
      <c r="A4344">
        <v>7093</v>
      </c>
      <c r="B4344">
        <v>6193</v>
      </c>
      <c r="C4344" t="s">
        <v>4731</v>
      </c>
      <c r="D4344" t="s">
        <v>6590</v>
      </c>
      <c r="E4344" t="s">
        <v>34</v>
      </c>
      <c r="F4344" t="s">
        <v>22062</v>
      </c>
      <c r="G4344" t="s">
        <v>22063</v>
      </c>
      <c r="H4344" t="s">
        <v>530</v>
      </c>
      <c r="I4344" s="1">
        <v>37892</v>
      </c>
      <c r="J4344" t="s">
        <v>22064</v>
      </c>
      <c r="K4344" t="s">
        <v>22065</v>
      </c>
      <c r="L4344">
        <v>45199</v>
      </c>
      <c r="M4344" t="s">
        <v>530</v>
      </c>
      <c r="N4344" s="1">
        <v>44623</v>
      </c>
      <c r="O4344" s="1">
        <v>44626</v>
      </c>
      <c r="P4344">
        <v>20</v>
      </c>
      <c r="Q4344">
        <v>1</v>
      </c>
      <c r="R4344" t="s">
        <v>63</v>
      </c>
      <c r="S4344">
        <v>3</v>
      </c>
      <c r="T4344">
        <v>1</v>
      </c>
      <c r="U4344">
        <v>3</v>
      </c>
      <c r="V4344">
        <v>270</v>
      </c>
      <c r="W4344" t="s">
        <v>54</v>
      </c>
      <c r="X4344" t="s">
        <v>22066</v>
      </c>
      <c r="Y4344" t="s">
        <v>6</v>
      </c>
      <c r="Z4344" s="1">
        <v>44601</v>
      </c>
      <c r="AA4344" s="2">
        <v>0.34560185185185183</v>
      </c>
      <c r="AB4344" s="2">
        <v>0.72809027777777768</v>
      </c>
      <c r="AC4344" t="s">
        <v>44</v>
      </c>
      <c r="AD4344" t="s">
        <v>45</v>
      </c>
      <c r="AE4344" t="s">
        <v>45</v>
      </c>
      <c r="AF4344">
        <v>90</v>
      </c>
    </row>
    <row r="4345" spans="1:32">
      <c r="A4345">
        <v>7096</v>
      </c>
      <c r="B4345">
        <v>6196</v>
      </c>
      <c r="C4345" t="s">
        <v>7413</v>
      </c>
      <c r="D4345" t="s">
        <v>9845</v>
      </c>
      <c r="E4345" t="s">
        <v>48</v>
      </c>
      <c r="F4345" t="s">
        <v>22067</v>
      </c>
      <c r="G4345" t="s">
        <v>22068</v>
      </c>
      <c r="H4345" t="s">
        <v>530</v>
      </c>
      <c r="I4345" s="1">
        <v>31916</v>
      </c>
      <c r="J4345" t="s">
        <v>22069</v>
      </c>
      <c r="K4345" t="s">
        <v>22070</v>
      </c>
      <c r="L4345">
        <v>24132</v>
      </c>
      <c r="M4345" t="s">
        <v>530</v>
      </c>
      <c r="N4345" s="1">
        <v>44774</v>
      </c>
      <c r="O4345" s="1">
        <v>44775</v>
      </c>
      <c r="P4345">
        <v>76</v>
      </c>
      <c r="Q4345">
        <v>4</v>
      </c>
      <c r="R4345" t="s">
        <v>53</v>
      </c>
      <c r="S4345">
        <v>1</v>
      </c>
      <c r="T4345">
        <v>1</v>
      </c>
      <c r="U4345">
        <v>1</v>
      </c>
      <c r="V4345">
        <v>124</v>
      </c>
      <c r="W4345" t="s">
        <v>54</v>
      </c>
      <c r="X4345" t="s">
        <v>22071</v>
      </c>
      <c r="Y4345" t="s">
        <v>65</v>
      </c>
      <c r="Z4345" s="1">
        <v>44743</v>
      </c>
      <c r="AA4345" s="2">
        <v>0.10621527777777778</v>
      </c>
      <c r="AB4345" s="2">
        <v>0.28268518518518521</v>
      </c>
      <c r="AC4345" t="s">
        <v>44</v>
      </c>
      <c r="AD4345" t="s">
        <v>45</v>
      </c>
      <c r="AE4345" t="s">
        <v>45</v>
      </c>
      <c r="AF4345">
        <v>124</v>
      </c>
    </row>
    <row r="4346" spans="1:32">
      <c r="A4346">
        <v>7097</v>
      </c>
      <c r="B4346">
        <v>6197</v>
      </c>
      <c r="C4346" t="s">
        <v>881</v>
      </c>
      <c r="D4346" t="s">
        <v>348</v>
      </c>
      <c r="E4346" t="s">
        <v>48</v>
      </c>
      <c r="F4346" t="s">
        <v>22072</v>
      </c>
      <c r="G4346" t="s">
        <v>22073</v>
      </c>
      <c r="H4346" t="s">
        <v>418</v>
      </c>
      <c r="I4346" s="1">
        <v>27933</v>
      </c>
      <c r="J4346" t="s">
        <v>22074</v>
      </c>
      <c r="K4346" t="s">
        <v>22075</v>
      </c>
      <c r="L4346">
        <v>25006</v>
      </c>
      <c r="M4346" t="s">
        <v>418</v>
      </c>
      <c r="N4346" s="1">
        <v>44888</v>
      </c>
      <c r="O4346" s="1">
        <v>44893</v>
      </c>
      <c r="P4346">
        <v>60</v>
      </c>
      <c r="Q4346">
        <v>3</v>
      </c>
      <c r="R4346" t="s">
        <v>40</v>
      </c>
      <c r="S4346">
        <v>2</v>
      </c>
      <c r="T4346">
        <v>0</v>
      </c>
      <c r="U4346">
        <v>5</v>
      </c>
      <c r="V4346">
        <v>1240</v>
      </c>
      <c r="W4346" t="s">
        <v>41</v>
      </c>
      <c r="X4346" t="s">
        <v>22076</v>
      </c>
      <c r="Y4346" t="s">
        <v>43</v>
      </c>
      <c r="Z4346" s="1">
        <v>44858</v>
      </c>
      <c r="AA4346" s="2">
        <v>0.33612268518518523</v>
      </c>
      <c r="AB4346" s="2">
        <v>7.0949074074074067E-2</v>
      </c>
      <c r="AC4346" t="s">
        <v>44</v>
      </c>
      <c r="AD4346" t="s">
        <v>44</v>
      </c>
      <c r="AE4346" t="s">
        <v>44</v>
      </c>
      <c r="AF4346">
        <v>248</v>
      </c>
    </row>
    <row r="4347" spans="1:32">
      <c r="A4347">
        <v>7099</v>
      </c>
      <c r="B4347">
        <v>6199</v>
      </c>
      <c r="C4347" t="s">
        <v>364</v>
      </c>
      <c r="D4347" t="s">
        <v>4656</v>
      </c>
      <c r="E4347" t="s">
        <v>48</v>
      </c>
      <c r="F4347" t="s">
        <v>22077</v>
      </c>
      <c r="G4347">
        <f>1-403-350-2937</f>
        <v>-3689</v>
      </c>
      <c r="H4347" t="s">
        <v>209</v>
      </c>
      <c r="I4347" s="1">
        <v>18443</v>
      </c>
      <c r="J4347" t="s">
        <v>22078</v>
      </c>
      <c r="K4347" t="s">
        <v>22079</v>
      </c>
      <c r="L4347">
        <v>11859</v>
      </c>
      <c r="M4347" t="s">
        <v>209</v>
      </c>
      <c r="N4347" s="1">
        <v>44859</v>
      </c>
      <c r="O4347" s="1">
        <v>44861</v>
      </c>
      <c r="P4347">
        <v>47</v>
      </c>
      <c r="Q4347">
        <v>2</v>
      </c>
      <c r="R4347" t="s">
        <v>63</v>
      </c>
      <c r="S4347">
        <v>2</v>
      </c>
      <c r="T4347">
        <v>0</v>
      </c>
      <c r="U4347">
        <v>2</v>
      </c>
      <c r="V4347">
        <v>140</v>
      </c>
      <c r="W4347" t="s">
        <v>41</v>
      </c>
      <c r="X4347" t="s">
        <v>22080</v>
      </c>
      <c r="Y4347" t="s">
        <v>81</v>
      </c>
      <c r="Z4347" s="1">
        <v>44827</v>
      </c>
      <c r="AA4347" s="2">
        <v>0.22452546296296297</v>
      </c>
      <c r="AB4347" s="2">
        <v>0.68519675925925927</v>
      </c>
      <c r="AC4347" t="s">
        <v>45</v>
      </c>
      <c r="AD4347" t="s">
        <v>44</v>
      </c>
      <c r="AE4347" t="s">
        <v>44</v>
      </c>
      <c r="AF4347">
        <v>70</v>
      </c>
    </row>
    <row r="4348" spans="1:32">
      <c r="A4348">
        <v>7100</v>
      </c>
      <c r="B4348">
        <v>6200</v>
      </c>
      <c r="C4348" t="s">
        <v>489</v>
      </c>
      <c r="D4348" t="s">
        <v>4975</v>
      </c>
      <c r="E4348" t="s">
        <v>48</v>
      </c>
      <c r="F4348" t="s">
        <v>22081</v>
      </c>
      <c r="G4348" t="s">
        <v>22082</v>
      </c>
      <c r="H4348" t="s">
        <v>86</v>
      </c>
      <c r="I4348" s="1">
        <v>24792</v>
      </c>
      <c r="J4348" t="s">
        <v>22083</v>
      </c>
      <c r="K4348" t="s">
        <v>22084</v>
      </c>
      <c r="L4348">
        <v>98754</v>
      </c>
      <c r="M4348" t="s">
        <v>86</v>
      </c>
      <c r="N4348" s="1">
        <v>44937</v>
      </c>
      <c r="O4348" s="1">
        <v>44939</v>
      </c>
      <c r="P4348">
        <v>94</v>
      </c>
      <c r="Q4348">
        <v>4</v>
      </c>
      <c r="R4348" t="s">
        <v>53</v>
      </c>
      <c r="S4348">
        <v>1</v>
      </c>
      <c r="T4348">
        <v>2</v>
      </c>
      <c r="U4348">
        <v>2</v>
      </c>
      <c r="V4348">
        <v>278</v>
      </c>
      <c r="W4348" t="s">
        <v>54</v>
      </c>
      <c r="X4348" t="s">
        <v>22085</v>
      </c>
      <c r="Y4348" t="s">
        <v>6</v>
      </c>
      <c r="Z4348" s="1">
        <v>44912</v>
      </c>
      <c r="AA4348" s="2">
        <v>0.39687500000000003</v>
      </c>
      <c r="AB4348" s="2">
        <v>4.0555555555555553E-2</v>
      </c>
      <c r="AC4348" t="s">
        <v>44</v>
      </c>
      <c r="AD4348" t="s">
        <v>44</v>
      </c>
      <c r="AE4348" t="s">
        <v>44</v>
      </c>
      <c r="AF4348">
        <v>139</v>
      </c>
    </row>
    <row r="4349" spans="1:32">
      <c r="A4349">
        <v>7101</v>
      </c>
      <c r="B4349">
        <v>6201</v>
      </c>
      <c r="C4349" t="s">
        <v>98</v>
      </c>
      <c r="D4349" t="s">
        <v>5047</v>
      </c>
      <c r="E4349" t="s">
        <v>34</v>
      </c>
      <c r="F4349" t="s">
        <v>22086</v>
      </c>
      <c r="G4349" t="s">
        <v>22087</v>
      </c>
      <c r="H4349" t="s">
        <v>135</v>
      </c>
      <c r="I4349" s="1">
        <v>32249</v>
      </c>
      <c r="J4349" t="s">
        <v>22088</v>
      </c>
      <c r="K4349" t="s">
        <v>22089</v>
      </c>
      <c r="L4349">
        <v>62761</v>
      </c>
      <c r="M4349" t="s">
        <v>135</v>
      </c>
      <c r="N4349" s="1">
        <v>44861</v>
      </c>
      <c r="O4349" s="1">
        <v>44862</v>
      </c>
      <c r="P4349">
        <v>78</v>
      </c>
      <c r="Q4349">
        <v>4</v>
      </c>
      <c r="R4349" t="s">
        <v>40</v>
      </c>
      <c r="S4349">
        <v>2</v>
      </c>
      <c r="T4349">
        <v>2</v>
      </c>
      <c r="U4349">
        <v>1</v>
      </c>
      <c r="V4349">
        <v>208</v>
      </c>
      <c r="W4349" t="s">
        <v>41</v>
      </c>
      <c r="X4349" t="s">
        <v>22090</v>
      </c>
      <c r="Y4349" t="s">
        <v>81</v>
      </c>
      <c r="Z4349" s="1">
        <v>44850</v>
      </c>
      <c r="AA4349" s="2">
        <v>0.34729166666666672</v>
      </c>
      <c r="AB4349" s="2">
        <v>0.68319444444444455</v>
      </c>
      <c r="AC4349" t="s">
        <v>45</v>
      </c>
      <c r="AD4349" t="s">
        <v>44</v>
      </c>
      <c r="AE4349" t="s">
        <v>45</v>
      </c>
      <c r="AF4349">
        <v>208</v>
      </c>
    </row>
    <row r="4350" spans="1:32">
      <c r="A4350">
        <v>7102</v>
      </c>
      <c r="B4350">
        <v>6202</v>
      </c>
      <c r="C4350" t="s">
        <v>1044</v>
      </c>
      <c r="D4350" t="s">
        <v>1368</v>
      </c>
      <c r="E4350" t="s">
        <v>34</v>
      </c>
      <c r="F4350" t="s">
        <v>22091</v>
      </c>
      <c r="G4350" t="s">
        <v>22092</v>
      </c>
      <c r="H4350" t="s">
        <v>37</v>
      </c>
      <c r="I4350" s="1">
        <v>21971</v>
      </c>
      <c r="J4350" t="s">
        <v>22093</v>
      </c>
      <c r="K4350" t="s">
        <v>22094</v>
      </c>
      <c r="L4350">
        <v>90273</v>
      </c>
      <c r="M4350" t="s">
        <v>37</v>
      </c>
      <c r="N4350" s="1">
        <v>44747</v>
      </c>
      <c r="O4350" s="1">
        <v>44749</v>
      </c>
      <c r="P4350">
        <v>96</v>
      </c>
      <c r="Q4350">
        <v>4</v>
      </c>
      <c r="R4350" t="s">
        <v>40</v>
      </c>
      <c r="S4350">
        <v>3</v>
      </c>
      <c r="T4350">
        <v>2</v>
      </c>
      <c r="U4350">
        <v>2</v>
      </c>
      <c r="V4350">
        <v>420</v>
      </c>
      <c r="W4350" t="s">
        <v>41</v>
      </c>
      <c r="X4350" t="s">
        <v>22095</v>
      </c>
      <c r="Y4350" t="s">
        <v>65</v>
      </c>
      <c r="Z4350" s="1">
        <v>44731</v>
      </c>
      <c r="AA4350" s="2">
        <v>0.27021990740740742</v>
      </c>
      <c r="AB4350" s="2">
        <v>0.42499999999999999</v>
      </c>
      <c r="AC4350" t="s">
        <v>45</v>
      </c>
      <c r="AD4350" t="s">
        <v>44</v>
      </c>
      <c r="AE4350" t="s">
        <v>44</v>
      </c>
      <c r="AF4350">
        <v>210</v>
      </c>
    </row>
    <row r="4351" spans="1:32">
      <c r="A4351">
        <v>7104</v>
      </c>
      <c r="B4351">
        <v>6204</v>
      </c>
      <c r="C4351" t="s">
        <v>1367</v>
      </c>
      <c r="D4351" t="s">
        <v>12771</v>
      </c>
      <c r="E4351" t="s">
        <v>48</v>
      </c>
      <c r="F4351" t="s">
        <v>22096</v>
      </c>
      <c r="G4351" t="s">
        <v>22097</v>
      </c>
      <c r="H4351" t="s">
        <v>530</v>
      </c>
      <c r="I4351" s="1">
        <v>23136</v>
      </c>
      <c r="J4351" t="s">
        <v>22098</v>
      </c>
      <c r="K4351" t="s">
        <v>22099</v>
      </c>
      <c r="L4351">
        <v>38712</v>
      </c>
      <c r="M4351" t="s">
        <v>530</v>
      </c>
      <c r="N4351" s="1">
        <v>44758</v>
      </c>
      <c r="O4351" s="1">
        <v>44759</v>
      </c>
      <c r="P4351">
        <v>10</v>
      </c>
      <c r="Q4351">
        <v>1</v>
      </c>
      <c r="R4351" t="s">
        <v>53</v>
      </c>
      <c r="S4351">
        <v>2</v>
      </c>
      <c r="T4351">
        <v>1</v>
      </c>
      <c r="U4351">
        <v>1</v>
      </c>
      <c r="V4351">
        <v>123</v>
      </c>
      <c r="W4351" t="s">
        <v>54</v>
      </c>
      <c r="X4351" t="s">
        <v>22100</v>
      </c>
      <c r="Y4351" t="s">
        <v>81</v>
      </c>
      <c r="Z4351" s="1">
        <v>44737</v>
      </c>
      <c r="AA4351" s="2">
        <v>0.47723379629629631</v>
      </c>
      <c r="AB4351" s="2">
        <v>0.59228009259259262</v>
      </c>
      <c r="AC4351" t="s">
        <v>45</v>
      </c>
      <c r="AD4351" t="s">
        <v>45</v>
      </c>
      <c r="AE4351" t="s">
        <v>44</v>
      </c>
      <c r="AF4351">
        <v>123</v>
      </c>
    </row>
    <row r="4352" spans="1:32">
      <c r="A4352">
        <v>7106</v>
      </c>
      <c r="B4352">
        <v>6206</v>
      </c>
      <c r="C4352" t="s">
        <v>391</v>
      </c>
      <c r="D4352" t="s">
        <v>191</v>
      </c>
      <c r="E4352" t="s">
        <v>34</v>
      </c>
      <c r="F4352" t="s">
        <v>22101</v>
      </c>
      <c r="G4352">
        <v>5647401303</v>
      </c>
      <c r="H4352" t="s">
        <v>209</v>
      </c>
      <c r="I4352" s="1">
        <v>22049</v>
      </c>
      <c r="J4352" t="s">
        <v>22102</v>
      </c>
      <c r="K4352" t="s">
        <v>22103</v>
      </c>
      <c r="L4352">
        <v>64712</v>
      </c>
      <c r="M4352" t="s">
        <v>209</v>
      </c>
      <c r="N4352" s="1">
        <v>44925</v>
      </c>
      <c r="O4352" s="1">
        <v>44926</v>
      </c>
      <c r="P4352">
        <v>27</v>
      </c>
      <c r="Q4352">
        <v>2</v>
      </c>
      <c r="R4352" t="s">
        <v>40</v>
      </c>
      <c r="S4352">
        <v>2</v>
      </c>
      <c r="T4352">
        <v>2</v>
      </c>
      <c r="U4352">
        <v>1</v>
      </c>
      <c r="V4352">
        <v>206</v>
      </c>
      <c r="W4352" t="s">
        <v>41</v>
      </c>
      <c r="X4352" t="s">
        <v>22104</v>
      </c>
      <c r="Y4352" t="s">
        <v>65</v>
      </c>
      <c r="Z4352" s="1">
        <v>44910</v>
      </c>
      <c r="AA4352" s="2">
        <v>0.73965277777777771</v>
      </c>
      <c r="AB4352" s="2">
        <v>0.18640046296296298</v>
      </c>
      <c r="AC4352" t="s">
        <v>44</v>
      </c>
      <c r="AD4352" t="s">
        <v>45</v>
      </c>
      <c r="AE4352" t="s">
        <v>44</v>
      </c>
      <c r="AF4352">
        <v>206</v>
      </c>
    </row>
    <row r="4353" spans="1:32">
      <c r="A4353">
        <v>7107</v>
      </c>
      <c r="B4353">
        <v>6207</v>
      </c>
      <c r="C4353" t="s">
        <v>10523</v>
      </c>
      <c r="D4353" t="s">
        <v>1240</v>
      </c>
      <c r="E4353" t="s">
        <v>48</v>
      </c>
      <c r="F4353" t="s">
        <v>22105</v>
      </c>
      <c r="G4353" t="s">
        <v>22106</v>
      </c>
      <c r="H4353" t="s">
        <v>60</v>
      </c>
      <c r="I4353" s="1">
        <v>33451</v>
      </c>
      <c r="J4353" t="s">
        <v>22107</v>
      </c>
      <c r="K4353" t="s">
        <v>22108</v>
      </c>
      <c r="L4353">
        <v>84781</v>
      </c>
      <c r="M4353" t="s">
        <v>60</v>
      </c>
      <c r="N4353" s="1">
        <v>44776</v>
      </c>
      <c r="O4353" s="1">
        <v>44778</v>
      </c>
      <c r="P4353">
        <v>66</v>
      </c>
      <c r="Q4353">
        <v>3</v>
      </c>
      <c r="R4353" t="s">
        <v>40</v>
      </c>
      <c r="S4353">
        <v>2</v>
      </c>
      <c r="T4353">
        <v>1</v>
      </c>
      <c r="U4353">
        <v>2</v>
      </c>
      <c r="V4353">
        <v>408</v>
      </c>
      <c r="W4353" t="s">
        <v>54</v>
      </c>
      <c r="X4353" t="s">
        <v>22109</v>
      </c>
      <c r="Y4353" t="s">
        <v>65</v>
      </c>
      <c r="Z4353" s="1">
        <v>44763</v>
      </c>
      <c r="AA4353" s="2">
        <v>0.91887731481481483</v>
      </c>
      <c r="AB4353" s="2">
        <v>0.99452546296296296</v>
      </c>
      <c r="AC4353" t="s">
        <v>45</v>
      </c>
      <c r="AD4353" t="s">
        <v>45</v>
      </c>
      <c r="AE4353" t="s">
        <v>45</v>
      </c>
      <c r="AF4353">
        <v>204</v>
      </c>
    </row>
    <row r="4354" spans="1:32">
      <c r="A4354">
        <v>7112</v>
      </c>
      <c r="B4354">
        <v>6212</v>
      </c>
      <c r="C4354" t="s">
        <v>4490</v>
      </c>
      <c r="D4354" t="s">
        <v>5481</v>
      </c>
      <c r="E4354" t="s">
        <v>34</v>
      </c>
      <c r="F4354" t="s">
        <v>22110</v>
      </c>
      <c r="G4354" t="s">
        <v>22111</v>
      </c>
      <c r="H4354" t="s">
        <v>179</v>
      </c>
      <c r="I4354" s="1">
        <v>36551</v>
      </c>
      <c r="J4354" t="s">
        <v>22112</v>
      </c>
      <c r="K4354" t="s">
        <v>22113</v>
      </c>
      <c r="L4354">
        <v>24443</v>
      </c>
      <c r="M4354" t="s">
        <v>179</v>
      </c>
      <c r="N4354" s="1">
        <v>44955</v>
      </c>
      <c r="O4354" s="1">
        <v>44960</v>
      </c>
      <c r="P4354">
        <v>87</v>
      </c>
      <c r="Q4354">
        <v>4</v>
      </c>
      <c r="R4354" t="s">
        <v>40</v>
      </c>
      <c r="S4354">
        <v>2</v>
      </c>
      <c r="T4354">
        <v>1</v>
      </c>
      <c r="U4354">
        <v>5</v>
      </c>
      <c r="V4354">
        <v>1070</v>
      </c>
      <c r="W4354" t="s">
        <v>41</v>
      </c>
      <c r="X4354" t="s">
        <v>22114</v>
      </c>
      <c r="Y4354" t="s">
        <v>65</v>
      </c>
      <c r="Z4354" s="1">
        <v>44918</v>
      </c>
      <c r="AA4354" s="2">
        <v>0.82833333333333325</v>
      </c>
      <c r="AB4354" s="2">
        <v>0.71984953703703702</v>
      </c>
      <c r="AC4354" t="s">
        <v>45</v>
      </c>
      <c r="AD4354" t="s">
        <v>45</v>
      </c>
      <c r="AE4354" t="s">
        <v>44</v>
      </c>
      <c r="AF4354">
        <v>214</v>
      </c>
    </row>
    <row r="4355" spans="1:32">
      <c r="A4355">
        <v>7115</v>
      </c>
      <c r="B4355">
        <v>6215</v>
      </c>
      <c r="C4355" t="s">
        <v>16622</v>
      </c>
      <c r="D4355" t="s">
        <v>214</v>
      </c>
      <c r="E4355" t="s">
        <v>48</v>
      </c>
      <c r="F4355" t="s">
        <v>22115</v>
      </c>
      <c r="G4355" t="s">
        <v>22116</v>
      </c>
      <c r="H4355" t="s">
        <v>272</v>
      </c>
      <c r="I4355" s="1">
        <v>16007</v>
      </c>
      <c r="J4355" t="s">
        <v>22117</v>
      </c>
      <c r="K4355" t="s">
        <v>22118</v>
      </c>
      <c r="L4355">
        <v>6950</v>
      </c>
      <c r="M4355" t="s">
        <v>272</v>
      </c>
      <c r="N4355" s="1">
        <v>44858</v>
      </c>
      <c r="O4355" s="1">
        <v>44861</v>
      </c>
      <c r="P4355">
        <v>32</v>
      </c>
      <c r="Q4355">
        <v>2</v>
      </c>
      <c r="R4355" t="s">
        <v>63</v>
      </c>
      <c r="S4355">
        <v>1</v>
      </c>
      <c r="T4355">
        <v>1</v>
      </c>
      <c r="U4355">
        <v>3</v>
      </c>
      <c r="V4355">
        <v>201</v>
      </c>
      <c r="W4355" t="s">
        <v>54</v>
      </c>
      <c r="X4355" t="s">
        <v>22119</v>
      </c>
      <c r="Y4355" t="s">
        <v>65</v>
      </c>
      <c r="Z4355" s="1">
        <v>44850</v>
      </c>
      <c r="AA4355" s="2">
        <v>0.80590277777777775</v>
      </c>
      <c r="AB4355" s="2">
        <v>0.97665509259259264</v>
      </c>
      <c r="AC4355" t="s">
        <v>45</v>
      </c>
      <c r="AD4355" t="s">
        <v>45</v>
      </c>
      <c r="AE4355" t="s">
        <v>45</v>
      </c>
      <c r="AF4355">
        <v>67</v>
      </c>
    </row>
    <row r="4356" spans="1:32">
      <c r="A4356">
        <v>7119</v>
      </c>
      <c r="B4356">
        <v>6219</v>
      </c>
      <c r="C4356" t="s">
        <v>13213</v>
      </c>
      <c r="D4356" t="s">
        <v>306</v>
      </c>
      <c r="E4356" t="s">
        <v>34</v>
      </c>
      <c r="F4356" t="s">
        <v>22120</v>
      </c>
      <c r="G4356">
        <v>7273416228</v>
      </c>
      <c r="H4356" t="s">
        <v>692</v>
      </c>
      <c r="I4356" s="1">
        <v>20850</v>
      </c>
      <c r="J4356" t="s">
        <v>22121</v>
      </c>
      <c r="K4356" t="s">
        <v>22122</v>
      </c>
      <c r="L4356">
        <v>8706</v>
      </c>
      <c r="M4356" t="s">
        <v>692</v>
      </c>
      <c r="N4356" s="1">
        <v>44806</v>
      </c>
      <c r="O4356" s="1">
        <v>44811</v>
      </c>
      <c r="P4356">
        <v>93</v>
      </c>
      <c r="Q4356">
        <v>4</v>
      </c>
      <c r="R4356" t="s">
        <v>40</v>
      </c>
      <c r="S4356">
        <v>3</v>
      </c>
      <c r="T4356">
        <v>1</v>
      </c>
      <c r="U4356">
        <v>5</v>
      </c>
      <c r="V4356">
        <v>1210</v>
      </c>
      <c r="W4356" t="s">
        <v>41</v>
      </c>
      <c r="X4356" t="s">
        <v>22123</v>
      </c>
      <c r="Y4356" t="s">
        <v>65</v>
      </c>
      <c r="Z4356" s="1">
        <v>44793</v>
      </c>
      <c r="AA4356" s="2">
        <v>0.45336805555555554</v>
      </c>
      <c r="AB4356" s="2">
        <v>0.8952430555555555</v>
      </c>
      <c r="AC4356" t="s">
        <v>44</v>
      </c>
      <c r="AD4356" t="s">
        <v>45</v>
      </c>
      <c r="AE4356" t="s">
        <v>44</v>
      </c>
      <c r="AF4356">
        <v>242</v>
      </c>
    </row>
    <row r="4357" spans="1:32">
      <c r="A4357">
        <v>7120</v>
      </c>
      <c r="B4357">
        <v>6220</v>
      </c>
      <c r="C4357" t="s">
        <v>1347</v>
      </c>
      <c r="D4357" t="s">
        <v>1433</v>
      </c>
      <c r="E4357" t="s">
        <v>34</v>
      </c>
      <c r="F4357" t="s">
        <v>22124</v>
      </c>
      <c r="G4357" t="s">
        <v>22125</v>
      </c>
      <c r="H4357" t="s">
        <v>725</v>
      </c>
      <c r="I4357" s="1">
        <v>22470</v>
      </c>
      <c r="J4357" t="s">
        <v>22126</v>
      </c>
      <c r="K4357" t="s">
        <v>22127</v>
      </c>
      <c r="L4357">
        <v>4724</v>
      </c>
      <c r="M4357" t="s">
        <v>725</v>
      </c>
      <c r="N4357" s="1">
        <v>44623</v>
      </c>
      <c r="O4357" s="1">
        <v>44625</v>
      </c>
      <c r="P4357">
        <v>98</v>
      </c>
      <c r="Q4357">
        <v>4</v>
      </c>
      <c r="R4357" t="s">
        <v>63</v>
      </c>
      <c r="S4357">
        <v>4</v>
      </c>
      <c r="T4357">
        <v>0</v>
      </c>
      <c r="U4357">
        <v>2</v>
      </c>
      <c r="V4357">
        <v>144</v>
      </c>
      <c r="W4357" t="s">
        <v>41</v>
      </c>
      <c r="X4357" t="s">
        <v>22128</v>
      </c>
      <c r="Y4357" t="s">
        <v>6</v>
      </c>
      <c r="Z4357" s="1">
        <v>44608</v>
      </c>
      <c r="AA4357" s="2">
        <v>0.48328703703703701</v>
      </c>
      <c r="AB4357" s="2">
        <v>0.72681712962962963</v>
      </c>
      <c r="AC4357" t="s">
        <v>44</v>
      </c>
      <c r="AD4357" t="s">
        <v>44</v>
      </c>
      <c r="AE4357" t="s">
        <v>44</v>
      </c>
      <c r="AF4357">
        <v>72</v>
      </c>
    </row>
    <row r="4358" spans="1:32">
      <c r="A4358">
        <v>7121</v>
      </c>
      <c r="B4358">
        <v>6221</v>
      </c>
      <c r="C4358" t="s">
        <v>5083</v>
      </c>
      <c r="D4358" t="s">
        <v>1833</v>
      </c>
      <c r="E4358" t="s">
        <v>48</v>
      </c>
      <c r="F4358" t="s">
        <v>22129</v>
      </c>
      <c r="G4358" t="s">
        <v>22130</v>
      </c>
      <c r="H4358" t="s">
        <v>225</v>
      </c>
      <c r="I4358" s="1">
        <v>37114</v>
      </c>
      <c r="J4358" t="s">
        <v>22131</v>
      </c>
      <c r="K4358" t="s">
        <v>22132</v>
      </c>
      <c r="L4358">
        <v>81712</v>
      </c>
      <c r="M4358" t="s">
        <v>225</v>
      </c>
      <c r="N4358" s="1">
        <v>44903</v>
      </c>
      <c r="O4358" s="1">
        <v>44904</v>
      </c>
      <c r="P4358">
        <v>12</v>
      </c>
      <c r="Q4358">
        <v>1</v>
      </c>
      <c r="R4358" t="s">
        <v>40</v>
      </c>
      <c r="S4358">
        <v>4</v>
      </c>
      <c r="T4358">
        <v>0</v>
      </c>
      <c r="U4358">
        <v>1</v>
      </c>
      <c r="V4358">
        <v>247</v>
      </c>
      <c r="W4358" t="s">
        <v>41</v>
      </c>
      <c r="X4358" t="s">
        <v>22133</v>
      </c>
      <c r="Y4358" t="s">
        <v>65</v>
      </c>
      <c r="Z4358" s="1">
        <v>44895</v>
      </c>
      <c r="AA4358" s="2">
        <v>0.84982638888888884</v>
      </c>
      <c r="AB4358" s="2">
        <v>0.61782407407407403</v>
      </c>
      <c r="AC4358" t="s">
        <v>45</v>
      </c>
      <c r="AD4358" t="s">
        <v>45</v>
      </c>
      <c r="AE4358" t="s">
        <v>44</v>
      </c>
      <c r="AF4358">
        <v>247</v>
      </c>
    </row>
    <row r="4359" spans="1:32">
      <c r="A4359">
        <v>7123</v>
      </c>
      <c r="B4359">
        <v>6223</v>
      </c>
      <c r="C4359" t="s">
        <v>119</v>
      </c>
      <c r="D4359" t="s">
        <v>889</v>
      </c>
      <c r="E4359" t="s">
        <v>48</v>
      </c>
      <c r="F4359" t="s">
        <v>22134</v>
      </c>
      <c r="G4359">
        <v>2696632372</v>
      </c>
      <c r="H4359" t="s">
        <v>70</v>
      </c>
      <c r="I4359" s="1">
        <v>19222</v>
      </c>
      <c r="J4359" t="s">
        <v>22135</v>
      </c>
      <c r="K4359" t="s">
        <v>22136</v>
      </c>
      <c r="L4359">
        <v>56922</v>
      </c>
      <c r="M4359" t="s">
        <v>70</v>
      </c>
      <c r="N4359" s="1">
        <v>44879</v>
      </c>
      <c r="O4359" s="1">
        <v>44882</v>
      </c>
      <c r="P4359">
        <v>32</v>
      </c>
      <c r="Q4359">
        <v>2</v>
      </c>
      <c r="R4359" t="s">
        <v>63</v>
      </c>
      <c r="S4359">
        <v>2</v>
      </c>
      <c r="T4359">
        <v>0</v>
      </c>
      <c r="U4359">
        <v>3</v>
      </c>
      <c r="V4359">
        <v>213</v>
      </c>
      <c r="W4359" t="s">
        <v>54</v>
      </c>
      <c r="X4359" t="s">
        <v>22137</v>
      </c>
      <c r="Y4359" t="s">
        <v>81</v>
      </c>
      <c r="Z4359" s="1">
        <v>44863</v>
      </c>
      <c r="AA4359" s="2">
        <v>0.62660879629629629</v>
      </c>
      <c r="AB4359" s="2">
        <v>5.3587962962962964E-3</v>
      </c>
      <c r="AC4359" t="s">
        <v>45</v>
      </c>
      <c r="AD4359" t="s">
        <v>45</v>
      </c>
      <c r="AE4359" t="s">
        <v>45</v>
      </c>
      <c r="AF4359">
        <v>71</v>
      </c>
    </row>
    <row r="4360" spans="1:32">
      <c r="A4360">
        <v>7129</v>
      </c>
      <c r="B4360">
        <v>6229</v>
      </c>
      <c r="C4360" t="s">
        <v>112</v>
      </c>
      <c r="D4360" t="s">
        <v>11527</v>
      </c>
      <c r="E4360" t="s">
        <v>34</v>
      </c>
      <c r="F4360" t="s">
        <v>22138</v>
      </c>
      <c r="G4360" t="s">
        <v>22139</v>
      </c>
      <c r="H4360" t="s">
        <v>209</v>
      </c>
      <c r="I4360" s="1">
        <v>24019</v>
      </c>
      <c r="J4360" t="s">
        <v>22140</v>
      </c>
      <c r="K4360" t="s">
        <v>22141</v>
      </c>
      <c r="L4360">
        <v>74148</v>
      </c>
      <c r="M4360" t="s">
        <v>209</v>
      </c>
      <c r="N4360" s="1">
        <v>44653</v>
      </c>
      <c r="O4360" s="1">
        <v>44654</v>
      </c>
      <c r="P4360">
        <v>45</v>
      </c>
      <c r="Q4360">
        <v>2</v>
      </c>
      <c r="R4360" t="s">
        <v>40</v>
      </c>
      <c r="S4360">
        <v>3</v>
      </c>
      <c r="T4360">
        <v>0</v>
      </c>
      <c r="U4360">
        <v>1</v>
      </c>
      <c r="V4360">
        <v>234</v>
      </c>
      <c r="W4360" t="s">
        <v>41</v>
      </c>
      <c r="X4360" t="s">
        <v>22142</v>
      </c>
      <c r="Y4360" t="s">
        <v>81</v>
      </c>
      <c r="Z4360" s="1">
        <v>44647</v>
      </c>
      <c r="AA4360" s="2">
        <v>0.37679398148148152</v>
      </c>
      <c r="AB4360" s="2">
        <v>0.42344907407407412</v>
      </c>
      <c r="AC4360" t="s">
        <v>45</v>
      </c>
      <c r="AD4360" t="s">
        <v>44</v>
      </c>
      <c r="AE4360" t="s">
        <v>44</v>
      </c>
      <c r="AF4360">
        <v>234</v>
      </c>
    </row>
    <row r="4361" spans="1:32">
      <c r="A4361">
        <v>7133</v>
      </c>
      <c r="B4361">
        <v>6233</v>
      </c>
      <c r="C4361" t="s">
        <v>520</v>
      </c>
      <c r="D4361" t="s">
        <v>3541</v>
      </c>
      <c r="E4361" t="s">
        <v>48</v>
      </c>
      <c r="F4361" t="s">
        <v>22143</v>
      </c>
      <c r="G4361" t="s">
        <v>22144</v>
      </c>
      <c r="H4361" t="s">
        <v>179</v>
      </c>
      <c r="I4361" s="1">
        <v>17135</v>
      </c>
      <c r="J4361" t="s">
        <v>22145</v>
      </c>
      <c r="K4361" t="s">
        <v>22146</v>
      </c>
      <c r="L4361">
        <v>81989</v>
      </c>
      <c r="M4361" t="s">
        <v>179</v>
      </c>
      <c r="N4361" s="1">
        <v>44932</v>
      </c>
      <c r="O4361" s="1">
        <v>44936</v>
      </c>
      <c r="P4361">
        <v>68</v>
      </c>
      <c r="Q4361">
        <v>3</v>
      </c>
      <c r="R4361" t="s">
        <v>63</v>
      </c>
      <c r="S4361">
        <v>3</v>
      </c>
      <c r="T4361">
        <v>2</v>
      </c>
      <c r="U4361">
        <v>4</v>
      </c>
      <c r="V4361">
        <v>308</v>
      </c>
      <c r="W4361" t="s">
        <v>41</v>
      </c>
      <c r="X4361" t="s">
        <v>22147</v>
      </c>
      <c r="Y4361" t="s">
        <v>81</v>
      </c>
      <c r="Z4361" s="1">
        <v>44919</v>
      </c>
      <c r="AA4361" s="2">
        <v>0.59157407407407414</v>
      </c>
      <c r="AB4361" s="2">
        <v>8.8043981481481473E-2</v>
      </c>
      <c r="AC4361" t="s">
        <v>45</v>
      </c>
      <c r="AD4361" t="s">
        <v>45</v>
      </c>
      <c r="AE4361" t="s">
        <v>45</v>
      </c>
      <c r="AF4361">
        <v>77</v>
      </c>
    </row>
    <row r="4362" spans="1:32">
      <c r="A4362">
        <v>7136</v>
      </c>
      <c r="B4362">
        <v>6236</v>
      </c>
      <c r="C4362" t="s">
        <v>674</v>
      </c>
      <c r="D4362" t="s">
        <v>22148</v>
      </c>
      <c r="E4362" t="s">
        <v>34</v>
      </c>
      <c r="F4362" t="s">
        <v>22149</v>
      </c>
      <c r="G4362">
        <v>3543630019</v>
      </c>
      <c r="H4362" t="s">
        <v>171</v>
      </c>
      <c r="I4362" s="1">
        <v>19650</v>
      </c>
      <c r="J4362" t="s">
        <v>22150</v>
      </c>
      <c r="K4362" t="s">
        <v>9951</v>
      </c>
      <c r="L4362">
        <v>47254</v>
      </c>
      <c r="M4362" t="s">
        <v>171</v>
      </c>
      <c r="N4362" s="1">
        <v>44593</v>
      </c>
      <c r="O4362" s="1">
        <v>44594</v>
      </c>
      <c r="P4362">
        <v>47</v>
      </c>
      <c r="Q4362">
        <v>2</v>
      </c>
      <c r="R4362" t="s">
        <v>63</v>
      </c>
      <c r="S4362">
        <v>1</v>
      </c>
      <c r="T4362">
        <v>0</v>
      </c>
      <c r="U4362">
        <v>1</v>
      </c>
      <c r="V4362">
        <v>87</v>
      </c>
      <c r="W4362" t="s">
        <v>54</v>
      </c>
      <c r="X4362" t="s">
        <v>22151</v>
      </c>
      <c r="Y4362" t="s">
        <v>65</v>
      </c>
      <c r="Z4362" s="1">
        <v>44571</v>
      </c>
      <c r="AA4362" s="2">
        <v>0.19996527777777776</v>
      </c>
      <c r="AB4362" s="2">
        <v>0.23806712962962964</v>
      </c>
      <c r="AC4362" t="s">
        <v>45</v>
      </c>
      <c r="AD4362" t="s">
        <v>45</v>
      </c>
      <c r="AE4362" t="s">
        <v>44</v>
      </c>
      <c r="AF4362">
        <v>87</v>
      </c>
    </row>
    <row r="4363" spans="1:32">
      <c r="A4363">
        <v>7137</v>
      </c>
      <c r="B4363">
        <v>6237</v>
      </c>
      <c r="C4363" t="s">
        <v>9064</v>
      </c>
      <c r="D4363" t="s">
        <v>22152</v>
      </c>
      <c r="E4363" t="s">
        <v>34</v>
      </c>
      <c r="F4363" t="s">
        <v>22153</v>
      </c>
      <c r="G4363" t="s">
        <v>22154</v>
      </c>
      <c r="H4363" t="s">
        <v>94</v>
      </c>
      <c r="I4363" s="1">
        <v>34012</v>
      </c>
      <c r="J4363" t="s">
        <v>22155</v>
      </c>
      <c r="K4363" t="s">
        <v>22156</v>
      </c>
      <c r="L4363">
        <v>21015</v>
      </c>
      <c r="M4363" t="s">
        <v>94</v>
      </c>
      <c r="N4363" s="1">
        <v>44656</v>
      </c>
      <c r="O4363" s="1">
        <v>44659</v>
      </c>
      <c r="P4363">
        <v>26</v>
      </c>
      <c r="Q4363">
        <v>2</v>
      </c>
      <c r="R4363" t="s">
        <v>63</v>
      </c>
      <c r="S4363">
        <v>4</v>
      </c>
      <c r="T4363">
        <v>1</v>
      </c>
      <c r="U4363">
        <v>3</v>
      </c>
      <c r="V4363">
        <v>216</v>
      </c>
      <c r="W4363" t="s">
        <v>41</v>
      </c>
      <c r="X4363" t="s">
        <v>22157</v>
      </c>
      <c r="Y4363" t="s">
        <v>6</v>
      </c>
      <c r="Z4363" s="1">
        <v>44641</v>
      </c>
      <c r="AA4363" s="2">
        <v>0.95903935185185185</v>
      </c>
      <c r="AB4363" s="2">
        <v>0.1492361111111111</v>
      </c>
      <c r="AC4363" t="s">
        <v>45</v>
      </c>
      <c r="AD4363" t="s">
        <v>44</v>
      </c>
      <c r="AE4363" t="s">
        <v>44</v>
      </c>
      <c r="AF4363">
        <v>72</v>
      </c>
    </row>
    <row r="4364" spans="1:32">
      <c r="A4364">
        <v>7140</v>
      </c>
      <c r="B4364">
        <v>6240</v>
      </c>
      <c r="C4364" t="s">
        <v>2481</v>
      </c>
      <c r="D4364" t="s">
        <v>7603</v>
      </c>
      <c r="E4364" t="s">
        <v>48</v>
      </c>
      <c r="F4364" t="s">
        <v>22158</v>
      </c>
      <c r="G4364" t="s">
        <v>22159</v>
      </c>
      <c r="H4364" t="s">
        <v>37</v>
      </c>
      <c r="I4364" s="1">
        <v>29058</v>
      </c>
      <c r="J4364" t="s">
        <v>22160</v>
      </c>
      <c r="K4364" t="s">
        <v>22161</v>
      </c>
      <c r="L4364">
        <v>83421</v>
      </c>
      <c r="M4364" t="s">
        <v>37</v>
      </c>
      <c r="N4364" s="1">
        <v>44868</v>
      </c>
      <c r="O4364" s="1">
        <v>44869</v>
      </c>
      <c r="P4364">
        <v>12</v>
      </c>
      <c r="Q4364">
        <v>1</v>
      </c>
      <c r="R4364" t="s">
        <v>40</v>
      </c>
      <c r="S4364">
        <v>3</v>
      </c>
      <c r="T4364">
        <v>0</v>
      </c>
      <c r="U4364">
        <v>1</v>
      </c>
      <c r="V4364">
        <v>214</v>
      </c>
      <c r="W4364" t="s">
        <v>41</v>
      </c>
      <c r="X4364" t="s">
        <v>22162</v>
      </c>
      <c r="Y4364" t="s">
        <v>81</v>
      </c>
      <c r="Z4364" s="1">
        <v>44839</v>
      </c>
      <c r="AA4364" s="2">
        <v>0.39749999999999996</v>
      </c>
      <c r="AB4364" s="2">
        <v>0.32918981481481485</v>
      </c>
      <c r="AC4364" t="s">
        <v>44</v>
      </c>
      <c r="AD4364" t="s">
        <v>45</v>
      </c>
      <c r="AE4364" t="s">
        <v>44</v>
      </c>
      <c r="AF4364">
        <v>214</v>
      </c>
    </row>
    <row r="4365" spans="1:32">
      <c r="A4365">
        <v>7144</v>
      </c>
      <c r="B4365">
        <v>6244</v>
      </c>
      <c r="C4365" t="s">
        <v>1681</v>
      </c>
      <c r="D4365" t="s">
        <v>191</v>
      </c>
      <c r="E4365" t="s">
        <v>34</v>
      </c>
      <c r="F4365" t="s">
        <v>22163</v>
      </c>
      <c r="G4365" t="s">
        <v>22164</v>
      </c>
      <c r="H4365" t="s">
        <v>94</v>
      </c>
      <c r="I4365" s="1">
        <v>29305</v>
      </c>
      <c r="J4365" t="s">
        <v>22165</v>
      </c>
      <c r="K4365" t="s">
        <v>22166</v>
      </c>
      <c r="L4365">
        <v>5211</v>
      </c>
      <c r="M4365" t="s">
        <v>94</v>
      </c>
      <c r="N4365" s="1">
        <v>44901</v>
      </c>
      <c r="O4365" s="1">
        <v>44905</v>
      </c>
      <c r="P4365">
        <v>53</v>
      </c>
      <c r="Q4365">
        <v>3</v>
      </c>
      <c r="R4365" t="s">
        <v>63</v>
      </c>
      <c r="S4365">
        <v>2</v>
      </c>
      <c r="T4365">
        <v>2</v>
      </c>
      <c r="U4365">
        <v>4</v>
      </c>
      <c r="V4365">
        <v>328</v>
      </c>
      <c r="W4365" t="s">
        <v>54</v>
      </c>
      <c r="X4365" t="s">
        <v>22167</v>
      </c>
      <c r="Y4365" t="s">
        <v>65</v>
      </c>
      <c r="Z4365" s="1">
        <v>44892</v>
      </c>
      <c r="AA4365" s="2">
        <v>3.577546296296296E-2</v>
      </c>
      <c r="AB4365" s="2">
        <v>0.64516203703703701</v>
      </c>
      <c r="AC4365" t="s">
        <v>45</v>
      </c>
      <c r="AD4365" t="s">
        <v>44</v>
      </c>
      <c r="AE4365" t="s">
        <v>44</v>
      </c>
      <c r="AF4365">
        <v>82</v>
      </c>
    </row>
    <row r="4366" spans="1:32">
      <c r="A4366">
        <v>7145</v>
      </c>
      <c r="B4366">
        <v>6245</v>
      </c>
      <c r="C4366" t="s">
        <v>19082</v>
      </c>
      <c r="D4366" t="s">
        <v>15161</v>
      </c>
      <c r="E4366" t="s">
        <v>48</v>
      </c>
      <c r="F4366" t="s">
        <v>22168</v>
      </c>
      <c r="G4366" t="s">
        <v>22169</v>
      </c>
      <c r="H4366" t="s">
        <v>272</v>
      </c>
      <c r="I4366" s="1">
        <v>32575</v>
      </c>
      <c r="J4366" t="s">
        <v>22170</v>
      </c>
      <c r="K4366" t="s">
        <v>10596</v>
      </c>
      <c r="L4366">
        <v>2810</v>
      </c>
      <c r="M4366" t="s">
        <v>272</v>
      </c>
      <c r="N4366" s="1">
        <v>44858</v>
      </c>
      <c r="O4366" s="1">
        <v>44860</v>
      </c>
      <c r="P4366">
        <v>30</v>
      </c>
      <c r="Q4366">
        <v>2</v>
      </c>
      <c r="R4366" t="s">
        <v>40</v>
      </c>
      <c r="S4366">
        <v>4</v>
      </c>
      <c r="T4366">
        <v>1</v>
      </c>
      <c r="U4366">
        <v>2</v>
      </c>
      <c r="V4366">
        <v>464</v>
      </c>
      <c r="W4366" t="s">
        <v>41</v>
      </c>
      <c r="X4366" t="s">
        <v>22171</v>
      </c>
      <c r="Y4366" t="s">
        <v>43</v>
      </c>
      <c r="Z4366" s="1">
        <v>44831</v>
      </c>
      <c r="AA4366" s="2">
        <v>0.76035879629629621</v>
      </c>
      <c r="AB4366" s="2">
        <v>0.21539351851851851</v>
      </c>
      <c r="AC4366" t="s">
        <v>45</v>
      </c>
      <c r="AD4366" t="s">
        <v>44</v>
      </c>
      <c r="AE4366" t="s">
        <v>45</v>
      </c>
      <c r="AF4366">
        <v>232</v>
      </c>
    </row>
    <row r="4367" spans="1:32">
      <c r="A4367">
        <v>7149</v>
      </c>
      <c r="B4367">
        <v>6249</v>
      </c>
      <c r="C4367" t="s">
        <v>448</v>
      </c>
      <c r="D4367" t="s">
        <v>768</v>
      </c>
      <c r="E4367" t="s">
        <v>48</v>
      </c>
      <c r="F4367" t="s">
        <v>22172</v>
      </c>
      <c r="G4367" t="s">
        <v>22173</v>
      </c>
      <c r="H4367" t="s">
        <v>179</v>
      </c>
      <c r="I4367" s="1">
        <v>19140</v>
      </c>
      <c r="J4367" t="s">
        <v>22174</v>
      </c>
      <c r="K4367" t="s">
        <v>22175</v>
      </c>
      <c r="L4367">
        <v>41279</v>
      </c>
      <c r="M4367" t="s">
        <v>179</v>
      </c>
      <c r="N4367" s="1">
        <v>44716</v>
      </c>
      <c r="O4367" s="1">
        <v>44720</v>
      </c>
      <c r="P4367">
        <v>89</v>
      </c>
      <c r="Q4367">
        <v>4</v>
      </c>
      <c r="R4367" t="s">
        <v>63</v>
      </c>
      <c r="S4367">
        <v>3</v>
      </c>
      <c r="T4367">
        <v>2</v>
      </c>
      <c r="U4367">
        <v>4</v>
      </c>
      <c r="V4367">
        <v>300</v>
      </c>
      <c r="W4367" t="s">
        <v>41</v>
      </c>
      <c r="X4367" t="s">
        <v>22176</v>
      </c>
      <c r="Y4367" t="s">
        <v>65</v>
      </c>
      <c r="Z4367" s="1">
        <v>44703</v>
      </c>
      <c r="AA4367" s="2">
        <v>0.27368055555555554</v>
      </c>
      <c r="AB4367" s="2">
        <v>0.50623842592592594</v>
      </c>
      <c r="AC4367" t="s">
        <v>45</v>
      </c>
      <c r="AD4367" t="s">
        <v>44</v>
      </c>
      <c r="AE4367" t="s">
        <v>45</v>
      </c>
      <c r="AF4367">
        <v>75</v>
      </c>
    </row>
    <row r="4368" spans="1:32">
      <c r="A4368">
        <v>7153</v>
      </c>
      <c r="B4368">
        <v>6253</v>
      </c>
      <c r="C4368" t="s">
        <v>1287</v>
      </c>
      <c r="D4368" t="s">
        <v>22177</v>
      </c>
      <c r="E4368" t="s">
        <v>34</v>
      </c>
      <c r="F4368" t="s">
        <v>22178</v>
      </c>
      <c r="G4368" t="s">
        <v>22179</v>
      </c>
      <c r="H4368" t="s">
        <v>692</v>
      </c>
      <c r="I4368" s="1">
        <v>18598</v>
      </c>
      <c r="J4368" t="s">
        <v>22180</v>
      </c>
      <c r="K4368" t="s">
        <v>22181</v>
      </c>
      <c r="L4368">
        <v>97948</v>
      </c>
      <c r="M4368" t="s">
        <v>692</v>
      </c>
      <c r="N4368" s="1">
        <v>44609</v>
      </c>
      <c r="O4368" s="1">
        <v>44612</v>
      </c>
      <c r="P4368">
        <v>95</v>
      </c>
      <c r="Q4368">
        <v>4</v>
      </c>
      <c r="R4368" t="s">
        <v>63</v>
      </c>
      <c r="S4368">
        <v>3</v>
      </c>
      <c r="T4368">
        <v>2</v>
      </c>
      <c r="U4368">
        <v>3</v>
      </c>
      <c r="V4368">
        <v>201</v>
      </c>
      <c r="W4368" t="s">
        <v>41</v>
      </c>
      <c r="X4368" t="s">
        <v>22182</v>
      </c>
      <c r="Y4368" t="s">
        <v>81</v>
      </c>
      <c r="Z4368" s="1">
        <v>44590</v>
      </c>
      <c r="AA4368" s="2">
        <v>0.36593750000000003</v>
      </c>
      <c r="AB4368" s="2">
        <v>0.62122685185185189</v>
      </c>
      <c r="AC4368" t="s">
        <v>44</v>
      </c>
      <c r="AD4368" t="s">
        <v>45</v>
      </c>
      <c r="AE4368" t="s">
        <v>44</v>
      </c>
      <c r="AF4368">
        <v>67</v>
      </c>
    </row>
    <row r="4369" spans="1:32">
      <c r="A4369">
        <v>7156</v>
      </c>
      <c r="B4369">
        <v>6256</v>
      </c>
      <c r="C4369" t="s">
        <v>822</v>
      </c>
      <c r="D4369" t="s">
        <v>703</v>
      </c>
      <c r="E4369" t="s">
        <v>48</v>
      </c>
      <c r="F4369" t="s">
        <v>22183</v>
      </c>
      <c r="G4369" t="s">
        <v>22184</v>
      </c>
      <c r="H4369" t="s">
        <v>405</v>
      </c>
      <c r="I4369" s="1">
        <v>36299</v>
      </c>
      <c r="J4369" t="s">
        <v>22185</v>
      </c>
      <c r="K4369" t="s">
        <v>22186</v>
      </c>
      <c r="L4369">
        <v>91536</v>
      </c>
      <c r="M4369" t="s">
        <v>405</v>
      </c>
      <c r="N4369" s="1">
        <v>44628</v>
      </c>
      <c r="O4369" s="1">
        <v>44629</v>
      </c>
      <c r="P4369">
        <v>89</v>
      </c>
      <c r="Q4369">
        <v>4</v>
      </c>
      <c r="R4369" t="s">
        <v>63</v>
      </c>
      <c r="S4369">
        <v>2</v>
      </c>
      <c r="T4369">
        <v>1</v>
      </c>
      <c r="U4369">
        <v>1</v>
      </c>
      <c r="V4369">
        <v>75</v>
      </c>
      <c r="W4369" t="s">
        <v>41</v>
      </c>
      <c r="X4369" t="s">
        <v>22187</v>
      </c>
      <c r="Y4369" t="s">
        <v>6</v>
      </c>
      <c r="Z4369" s="1">
        <v>44601</v>
      </c>
      <c r="AA4369" s="2">
        <v>0.92850694444444448</v>
      </c>
      <c r="AB4369" s="2">
        <v>0.89922453703703698</v>
      </c>
      <c r="AC4369" t="s">
        <v>45</v>
      </c>
      <c r="AD4369" t="s">
        <v>44</v>
      </c>
      <c r="AE4369" t="s">
        <v>44</v>
      </c>
      <c r="AF4369">
        <v>75</v>
      </c>
    </row>
    <row r="4370" spans="1:32">
      <c r="A4370">
        <v>7157</v>
      </c>
      <c r="B4370">
        <v>6257</v>
      </c>
      <c r="C4370" t="s">
        <v>1913</v>
      </c>
      <c r="D4370" t="s">
        <v>2757</v>
      </c>
      <c r="E4370" t="s">
        <v>34</v>
      </c>
      <c r="F4370" t="s">
        <v>22188</v>
      </c>
      <c r="G4370" t="s">
        <v>22189</v>
      </c>
      <c r="H4370" t="s">
        <v>405</v>
      </c>
      <c r="I4370" s="1">
        <v>21953</v>
      </c>
      <c r="J4370" t="s">
        <v>22190</v>
      </c>
      <c r="K4370" t="s">
        <v>22191</v>
      </c>
      <c r="L4370">
        <v>21910</v>
      </c>
      <c r="M4370" t="s">
        <v>405</v>
      </c>
      <c r="N4370" s="1">
        <v>44838</v>
      </c>
      <c r="O4370" s="1">
        <v>44839</v>
      </c>
      <c r="P4370">
        <v>92</v>
      </c>
      <c r="Q4370">
        <v>4</v>
      </c>
      <c r="R4370" t="s">
        <v>63</v>
      </c>
      <c r="S4370">
        <v>3</v>
      </c>
      <c r="T4370">
        <v>0</v>
      </c>
      <c r="U4370">
        <v>1</v>
      </c>
      <c r="V4370">
        <v>81</v>
      </c>
      <c r="W4370" t="s">
        <v>54</v>
      </c>
      <c r="X4370" t="s">
        <v>22192</v>
      </c>
      <c r="Y4370" t="s">
        <v>43</v>
      </c>
      <c r="Z4370" s="1">
        <v>44824</v>
      </c>
      <c r="AA4370" s="2">
        <v>0.27003472222222219</v>
      </c>
      <c r="AB4370" s="2">
        <v>6.0497685185185189E-2</v>
      </c>
      <c r="AC4370" t="s">
        <v>45</v>
      </c>
      <c r="AD4370" t="s">
        <v>45</v>
      </c>
      <c r="AE4370" t="s">
        <v>44</v>
      </c>
      <c r="AF4370">
        <v>81</v>
      </c>
    </row>
    <row r="4371" spans="1:32">
      <c r="A4371">
        <v>7161</v>
      </c>
      <c r="B4371">
        <v>6261</v>
      </c>
      <c r="C4371" t="s">
        <v>2116</v>
      </c>
      <c r="D4371" t="s">
        <v>3312</v>
      </c>
      <c r="E4371" t="s">
        <v>48</v>
      </c>
      <c r="F4371" t="s">
        <v>22193</v>
      </c>
      <c r="G4371" t="s">
        <v>22194</v>
      </c>
      <c r="H4371" t="s">
        <v>330</v>
      </c>
      <c r="I4371" s="1">
        <v>31449</v>
      </c>
      <c r="J4371" t="s">
        <v>22195</v>
      </c>
      <c r="K4371" t="s">
        <v>22196</v>
      </c>
      <c r="L4371">
        <v>37214</v>
      </c>
      <c r="M4371" t="s">
        <v>330</v>
      </c>
      <c r="N4371" s="1">
        <v>44915</v>
      </c>
      <c r="O4371" s="1">
        <v>44919</v>
      </c>
      <c r="P4371">
        <v>54</v>
      </c>
      <c r="Q4371">
        <v>3</v>
      </c>
      <c r="R4371" t="s">
        <v>40</v>
      </c>
      <c r="S4371">
        <v>3</v>
      </c>
      <c r="T4371">
        <v>0</v>
      </c>
      <c r="U4371">
        <v>4</v>
      </c>
      <c r="V4371">
        <v>872</v>
      </c>
      <c r="W4371" t="s">
        <v>41</v>
      </c>
      <c r="X4371" t="s">
        <v>22197</v>
      </c>
      <c r="Y4371" t="s">
        <v>81</v>
      </c>
      <c r="Z4371" s="1">
        <v>44895</v>
      </c>
      <c r="AA4371" s="2">
        <v>0.2101736111111111</v>
      </c>
      <c r="AB4371" s="2">
        <v>0.66675925925925927</v>
      </c>
      <c r="AC4371" t="s">
        <v>44</v>
      </c>
      <c r="AD4371" t="s">
        <v>45</v>
      </c>
      <c r="AE4371" t="s">
        <v>45</v>
      </c>
      <c r="AF4371">
        <v>218</v>
      </c>
    </row>
    <row r="4372" spans="1:32">
      <c r="A4372">
        <v>7162</v>
      </c>
      <c r="B4372">
        <v>6262</v>
      </c>
      <c r="C4372" t="s">
        <v>2522</v>
      </c>
      <c r="D4372" t="s">
        <v>364</v>
      </c>
      <c r="E4372" t="s">
        <v>48</v>
      </c>
      <c r="F4372" t="s">
        <v>22198</v>
      </c>
      <c r="G4372" t="s">
        <v>22199</v>
      </c>
      <c r="H4372" t="s">
        <v>115</v>
      </c>
      <c r="I4372" s="1">
        <v>37749</v>
      </c>
      <c r="J4372" t="s">
        <v>22200</v>
      </c>
      <c r="K4372" t="s">
        <v>22201</v>
      </c>
      <c r="L4372">
        <v>11910</v>
      </c>
      <c r="M4372" t="s">
        <v>115</v>
      </c>
      <c r="N4372" s="1">
        <v>44670</v>
      </c>
      <c r="O4372" s="1">
        <v>44672</v>
      </c>
      <c r="P4372">
        <v>73</v>
      </c>
      <c r="Q4372">
        <v>3</v>
      </c>
      <c r="R4372" t="s">
        <v>53</v>
      </c>
      <c r="S4372">
        <v>4</v>
      </c>
      <c r="T4372">
        <v>1</v>
      </c>
      <c r="U4372">
        <v>2</v>
      </c>
      <c r="V4372">
        <v>274</v>
      </c>
      <c r="W4372" t="s">
        <v>54</v>
      </c>
      <c r="X4372" t="s">
        <v>22202</v>
      </c>
      <c r="Y4372" t="s">
        <v>81</v>
      </c>
      <c r="Z4372" s="1">
        <v>44655</v>
      </c>
      <c r="AA4372" s="2">
        <v>0.60188657407407409</v>
      </c>
      <c r="AB4372" s="2">
        <v>0.71059027777777783</v>
      </c>
      <c r="AC4372" t="s">
        <v>44</v>
      </c>
      <c r="AD4372" t="s">
        <v>44</v>
      </c>
      <c r="AE4372" t="s">
        <v>44</v>
      </c>
      <c r="AF4372">
        <v>137</v>
      </c>
    </row>
    <row r="4373" spans="1:32">
      <c r="A4373">
        <v>7163</v>
      </c>
      <c r="B4373">
        <v>6263</v>
      </c>
      <c r="C4373" t="s">
        <v>1942</v>
      </c>
      <c r="D4373" t="s">
        <v>977</v>
      </c>
      <c r="E4373" t="s">
        <v>48</v>
      </c>
      <c r="F4373" t="s">
        <v>22203</v>
      </c>
      <c r="G4373" t="s">
        <v>22204</v>
      </c>
      <c r="H4373" t="s">
        <v>109</v>
      </c>
      <c r="I4373" s="1">
        <v>24193</v>
      </c>
      <c r="J4373" t="s">
        <v>22205</v>
      </c>
      <c r="K4373" t="s">
        <v>22206</v>
      </c>
      <c r="L4373">
        <v>39177</v>
      </c>
      <c r="M4373" t="s">
        <v>109</v>
      </c>
      <c r="N4373" s="1">
        <v>44620</v>
      </c>
      <c r="O4373" s="1">
        <v>44621</v>
      </c>
      <c r="P4373">
        <v>16</v>
      </c>
      <c r="Q4373">
        <v>1</v>
      </c>
      <c r="R4373" t="s">
        <v>53</v>
      </c>
      <c r="S4373">
        <v>2</v>
      </c>
      <c r="T4373">
        <v>1</v>
      </c>
      <c r="U4373">
        <v>1</v>
      </c>
      <c r="V4373">
        <v>136</v>
      </c>
      <c r="W4373" t="s">
        <v>54</v>
      </c>
      <c r="X4373" t="s">
        <v>22207</v>
      </c>
      <c r="Y4373" t="s">
        <v>81</v>
      </c>
      <c r="Z4373" s="1">
        <v>44589</v>
      </c>
      <c r="AA4373" s="2">
        <v>0.38168981481481484</v>
      </c>
      <c r="AB4373" s="2">
        <v>0.8305555555555556</v>
      </c>
      <c r="AC4373" t="s">
        <v>44</v>
      </c>
      <c r="AD4373" t="s">
        <v>45</v>
      </c>
      <c r="AE4373" t="s">
        <v>45</v>
      </c>
      <c r="AF4373">
        <v>136</v>
      </c>
    </row>
    <row r="4374" spans="1:32">
      <c r="A4374">
        <v>7166</v>
      </c>
      <c r="B4374">
        <v>6266</v>
      </c>
      <c r="C4374" t="s">
        <v>7375</v>
      </c>
      <c r="D4374" t="s">
        <v>3066</v>
      </c>
      <c r="E4374" t="s">
        <v>48</v>
      </c>
      <c r="F4374" t="s">
        <v>22208</v>
      </c>
      <c r="G4374">
        <v>9274370990</v>
      </c>
      <c r="H4374" t="s">
        <v>418</v>
      </c>
      <c r="I4374" s="1">
        <v>32701</v>
      </c>
      <c r="J4374" t="s">
        <v>22209</v>
      </c>
      <c r="K4374" t="s">
        <v>22210</v>
      </c>
      <c r="L4374">
        <v>57634</v>
      </c>
      <c r="M4374" t="s">
        <v>418</v>
      </c>
      <c r="N4374" s="1">
        <v>44695</v>
      </c>
      <c r="O4374" s="1">
        <v>44696</v>
      </c>
      <c r="P4374">
        <v>29</v>
      </c>
      <c r="Q4374">
        <v>2</v>
      </c>
      <c r="R4374" t="s">
        <v>63</v>
      </c>
      <c r="S4374">
        <v>1</v>
      </c>
      <c r="T4374">
        <v>2</v>
      </c>
      <c r="U4374">
        <v>1</v>
      </c>
      <c r="V4374">
        <v>80</v>
      </c>
      <c r="W4374" t="s">
        <v>41</v>
      </c>
      <c r="X4374" t="s">
        <v>22211</v>
      </c>
      <c r="Y4374" t="s">
        <v>81</v>
      </c>
      <c r="Z4374" s="1">
        <v>44664</v>
      </c>
      <c r="AA4374" s="2">
        <v>0.9541898148148148</v>
      </c>
      <c r="AB4374" s="2">
        <v>0.94440972222222219</v>
      </c>
      <c r="AC4374" t="s">
        <v>44</v>
      </c>
      <c r="AD4374" t="s">
        <v>44</v>
      </c>
      <c r="AE4374" t="s">
        <v>44</v>
      </c>
      <c r="AF4374">
        <v>80</v>
      </c>
    </row>
    <row r="4375" spans="1:32">
      <c r="A4375">
        <v>7167</v>
      </c>
      <c r="B4375">
        <v>6267</v>
      </c>
      <c r="C4375" t="s">
        <v>5955</v>
      </c>
      <c r="D4375" t="s">
        <v>3611</v>
      </c>
      <c r="E4375" t="s">
        <v>48</v>
      </c>
      <c r="F4375" t="s">
        <v>22212</v>
      </c>
      <c r="G4375" t="s">
        <v>22213</v>
      </c>
      <c r="H4375" t="s">
        <v>122</v>
      </c>
      <c r="I4375" s="1">
        <v>35527</v>
      </c>
      <c r="J4375" t="s">
        <v>22214</v>
      </c>
      <c r="K4375" t="s">
        <v>16501</v>
      </c>
      <c r="L4375">
        <v>24952</v>
      </c>
      <c r="M4375" t="s">
        <v>122</v>
      </c>
      <c r="N4375" s="1">
        <v>44871</v>
      </c>
      <c r="O4375" s="1">
        <v>44873</v>
      </c>
      <c r="P4375">
        <v>32</v>
      </c>
      <c r="Q4375">
        <v>2</v>
      </c>
      <c r="R4375" t="s">
        <v>63</v>
      </c>
      <c r="S4375">
        <v>4</v>
      </c>
      <c r="T4375">
        <v>2</v>
      </c>
      <c r="U4375">
        <v>2</v>
      </c>
      <c r="V4375">
        <v>166</v>
      </c>
      <c r="W4375" t="s">
        <v>54</v>
      </c>
      <c r="X4375" t="s">
        <v>22215</v>
      </c>
      <c r="Y4375" t="s">
        <v>65</v>
      </c>
      <c r="Z4375" s="1">
        <v>44847</v>
      </c>
      <c r="AA4375" s="2">
        <v>0.9366782407407408</v>
      </c>
      <c r="AB4375" s="2">
        <v>0.92525462962962957</v>
      </c>
      <c r="AC4375" t="s">
        <v>45</v>
      </c>
      <c r="AD4375" t="s">
        <v>45</v>
      </c>
      <c r="AE4375" t="s">
        <v>44</v>
      </c>
      <c r="AF4375">
        <v>83</v>
      </c>
    </row>
    <row r="4376" spans="1:32">
      <c r="A4376">
        <v>7168</v>
      </c>
      <c r="B4376">
        <v>6268</v>
      </c>
      <c r="C4376" t="s">
        <v>391</v>
      </c>
      <c r="D4376" t="s">
        <v>5974</v>
      </c>
      <c r="E4376" t="s">
        <v>34</v>
      </c>
      <c r="F4376" t="s">
        <v>22216</v>
      </c>
      <c r="G4376" t="s">
        <v>22217</v>
      </c>
      <c r="H4376" t="s">
        <v>309</v>
      </c>
      <c r="I4376" s="1">
        <v>31060</v>
      </c>
      <c r="J4376" t="s">
        <v>22218</v>
      </c>
      <c r="K4376" t="s">
        <v>22219</v>
      </c>
      <c r="L4376">
        <v>63390</v>
      </c>
      <c r="M4376" t="s">
        <v>309</v>
      </c>
      <c r="N4376" s="1">
        <v>44625</v>
      </c>
      <c r="O4376" s="1">
        <v>44627</v>
      </c>
      <c r="P4376">
        <v>18</v>
      </c>
      <c r="Q4376">
        <v>1</v>
      </c>
      <c r="R4376" t="s">
        <v>40</v>
      </c>
      <c r="S4376">
        <v>3</v>
      </c>
      <c r="T4376">
        <v>1</v>
      </c>
      <c r="U4376">
        <v>2</v>
      </c>
      <c r="V4376">
        <v>438</v>
      </c>
      <c r="W4376" t="s">
        <v>41</v>
      </c>
      <c r="X4376" t="s">
        <v>22220</v>
      </c>
      <c r="Y4376" t="s">
        <v>43</v>
      </c>
      <c r="Z4376" s="1">
        <v>44619</v>
      </c>
      <c r="AA4376" s="2">
        <v>0.23777777777777778</v>
      </c>
      <c r="AB4376" s="2">
        <v>0.49158564814814815</v>
      </c>
      <c r="AC4376" t="s">
        <v>44</v>
      </c>
      <c r="AD4376" t="s">
        <v>44</v>
      </c>
      <c r="AE4376" t="s">
        <v>45</v>
      </c>
      <c r="AF4376">
        <v>219</v>
      </c>
    </row>
    <row r="4377" spans="1:32">
      <c r="A4377">
        <v>7172</v>
      </c>
      <c r="B4377">
        <v>6272</v>
      </c>
      <c r="C4377" t="s">
        <v>8864</v>
      </c>
      <c r="D4377" t="s">
        <v>140</v>
      </c>
      <c r="E4377" t="s">
        <v>48</v>
      </c>
      <c r="F4377" t="s">
        <v>22221</v>
      </c>
      <c r="G4377" t="s">
        <v>22222</v>
      </c>
      <c r="H4377" t="s">
        <v>225</v>
      </c>
      <c r="I4377" s="1">
        <v>37118</v>
      </c>
      <c r="J4377" t="s">
        <v>22223</v>
      </c>
      <c r="K4377" t="s">
        <v>22224</v>
      </c>
      <c r="L4377">
        <v>2983</v>
      </c>
      <c r="M4377" t="s">
        <v>225</v>
      </c>
      <c r="N4377" s="1">
        <v>44902</v>
      </c>
      <c r="O4377" s="1">
        <v>44903</v>
      </c>
      <c r="P4377">
        <v>4</v>
      </c>
      <c r="Q4377">
        <v>1</v>
      </c>
      <c r="R4377" t="s">
        <v>53</v>
      </c>
      <c r="S4377">
        <v>3</v>
      </c>
      <c r="T4377">
        <v>0</v>
      </c>
      <c r="U4377">
        <v>1</v>
      </c>
      <c r="V4377">
        <v>131</v>
      </c>
      <c r="W4377" t="s">
        <v>54</v>
      </c>
      <c r="X4377" t="s">
        <v>22225</v>
      </c>
      <c r="Y4377" t="s">
        <v>6</v>
      </c>
      <c r="Z4377" s="1">
        <v>44865</v>
      </c>
      <c r="AA4377" s="2">
        <v>0.21135416666666665</v>
      </c>
      <c r="AB4377" s="2">
        <v>0.50533564814814813</v>
      </c>
      <c r="AC4377" t="s">
        <v>44</v>
      </c>
      <c r="AD4377" t="s">
        <v>45</v>
      </c>
      <c r="AE4377" t="s">
        <v>45</v>
      </c>
      <c r="AF4377">
        <v>131</v>
      </c>
    </row>
    <row r="4378" spans="1:32">
      <c r="A4378">
        <v>7175</v>
      </c>
      <c r="B4378">
        <v>6275</v>
      </c>
      <c r="C4378" t="s">
        <v>256</v>
      </c>
      <c r="D4378" t="s">
        <v>67</v>
      </c>
      <c r="E4378" t="s">
        <v>48</v>
      </c>
      <c r="F4378" t="s">
        <v>22226</v>
      </c>
      <c r="G4378" t="s">
        <v>22227</v>
      </c>
      <c r="H4378" t="s">
        <v>171</v>
      </c>
      <c r="I4378" s="1">
        <v>27418</v>
      </c>
      <c r="J4378" t="s">
        <v>22228</v>
      </c>
      <c r="K4378" t="s">
        <v>22229</v>
      </c>
      <c r="L4378">
        <v>24468</v>
      </c>
      <c r="M4378" t="s">
        <v>171</v>
      </c>
      <c r="N4378" s="1">
        <v>44682</v>
      </c>
      <c r="O4378" s="1">
        <v>44685</v>
      </c>
      <c r="P4378">
        <v>26</v>
      </c>
      <c r="Q4378">
        <v>2</v>
      </c>
      <c r="R4378" t="s">
        <v>63</v>
      </c>
      <c r="S4378">
        <v>3</v>
      </c>
      <c r="T4378">
        <v>1</v>
      </c>
      <c r="U4378">
        <v>3</v>
      </c>
      <c r="V4378">
        <v>207</v>
      </c>
      <c r="W4378" t="s">
        <v>54</v>
      </c>
      <c r="X4378" t="s">
        <v>22230</v>
      </c>
      <c r="Y4378" t="s">
        <v>43</v>
      </c>
      <c r="Z4378" s="1">
        <v>44658</v>
      </c>
      <c r="AA4378" s="2">
        <v>0.4304398148148148</v>
      </c>
      <c r="AB4378" s="2">
        <v>0.28545138888888888</v>
      </c>
      <c r="AC4378" t="s">
        <v>44</v>
      </c>
      <c r="AD4378" t="s">
        <v>45</v>
      </c>
      <c r="AE4378" t="s">
        <v>44</v>
      </c>
      <c r="AF4378">
        <v>69</v>
      </c>
    </row>
    <row r="4379" spans="1:32">
      <c r="A4379">
        <v>7176</v>
      </c>
      <c r="B4379">
        <v>6276</v>
      </c>
      <c r="C4379" t="s">
        <v>1966</v>
      </c>
      <c r="D4379" t="s">
        <v>847</v>
      </c>
      <c r="E4379" t="s">
        <v>34</v>
      </c>
      <c r="F4379" t="s">
        <v>22231</v>
      </c>
      <c r="G4379" t="s">
        <v>22232</v>
      </c>
      <c r="H4379" t="s">
        <v>101</v>
      </c>
      <c r="I4379" s="1">
        <v>26476</v>
      </c>
      <c r="J4379" t="s">
        <v>22233</v>
      </c>
      <c r="K4379" t="s">
        <v>22234</v>
      </c>
      <c r="L4379">
        <v>31724</v>
      </c>
      <c r="M4379" t="s">
        <v>101</v>
      </c>
      <c r="N4379" s="1">
        <v>44870</v>
      </c>
      <c r="O4379" s="1">
        <v>44874</v>
      </c>
      <c r="P4379">
        <v>49</v>
      </c>
      <c r="Q4379">
        <v>2</v>
      </c>
      <c r="R4379" t="s">
        <v>53</v>
      </c>
      <c r="S4379">
        <v>1</v>
      </c>
      <c r="T4379">
        <v>0</v>
      </c>
      <c r="U4379">
        <v>4</v>
      </c>
      <c r="V4379">
        <v>548</v>
      </c>
      <c r="W4379" t="s">
        <v>41</v>
      </c>
      <c r="X4379" t="s">
        <v>22235</v>
      </c>
      <c r="Y4379" t="s">
        <v>6</v>
      </c>
      <c r="Z4379" s="1">
        <v>44853</v>
      </c>
      <c r="AA4379" s="2">
        <v>0.62630787037037039</v>
      </c>
      <c r="AB4379" s="2">
        <v>0.87238425925925922</v>
      </c>
      <c r="AC4379" t="s">
        <v>45</v>
      </c>
      <c r="AD4379" t="s">
        <v>45</v>
      </c>
      <c r="AE4379" t="s">
        <v>44</v>
      </c>
      <c r="AF4379">
        <v>137</v>
      </c>
    </row>
    <row r="4380" spans="1:32">
      <c r="A4380">
        <v>7177</v>
      </c>
      <c r="B4380">
        <v>6277</v>
      </c>
      <c r="C4380" t="s">
        <v>1668</v>
      </c>
      <c r="D4380" t="s">
        <v>2345</v>
      </c>
      <c r="E4380" t="s">
        <v>48</v>
      </c>
      <c r="F4380" t="s">
        <v>22236</v>
      </c>
      <c r="G4380" t="s">
        <v>22237</v>
      </c>
      <c r="H4380" t="s">
        <v>225</v>
      </c>
      <c r="I4380" s="1">
        <v>23026</v>
      </c>
      <c r="J4380" t="s">
        <v>22238</v>
      </c>
      <c r="K4380" t="s">
        <v>22239</v>
      </c>
      <c r="L4380">
        <v>42886</v>
      </c>
      <c r="M4380" t="s">
        <v>225</v>
      </c>
      <c r="N4380" s="1">
        <v>44782</v>
      </c>
      <c r="O4380" s="1">
        <v>44784</v>
      </c>
      <c r="P4380">
        <v>4</v>
      </c>
      <c r="Q4380">
        <v>1</v>
      </c>
      <c r="R4380" t="s">
        <v>53</v>
      </c>
      <c r="S4380">
        <v>4</v>
      </c>
      <c r="T4380">
        <v>1</v>
      </c>
      <c r="U4380">
        <v>2</v>
      </c>
      <c r="V4380">
        <v>284</v>
      </c>
      <c r="W4380" t="s">
        <v>54</v>
      </c>
      <c r="X4380" t="s">
        <v>22240</v>
      </c>
      <c r="Y4380" t="s">
        <v>81</v>
      </c>
      <c r="Z4380" s="1">
        <v>44775</v>
      </c>
      <c r="AA4380" s="2">
        <v>0.40909722222222222</v>
      </c>
      <c r="AB4380" s="2">
        <v>0.26909722222222221</v>
      </c>
      <c r="AC4380" t="s">
        <v>45</v>
      </c>
      <c r="AD4380" t="s">
        <v>45</v>
      </c>
      <c r="AE4380" t="s">
        <v>44</v>
      </c>
      <c r="AF4380">
        <v>142</v>
      </c>
    </row>
    <row r="4381" spans="1:32">
      <c r="A4381">
        <v>7179</v>
      </c>
      <c r="B4381">
        <v>6279</v>
      </c>
      <c r="C4381" t="s">
        <v>3527</v>
      </c>
      <c r="D4381" t="s">
        <v>4496</v>
      </c>
      <c r="E4381" t="s">
        <v>34</v>
      </c>
      <c r="F4381" t="s">
        <v>22241</v>
      </c>
      <c r="G4381" t="s">
        <v>22242</v>
      </c>
      <c r="H4381" t="s">
        <v>135</v>
      </c>
      <c r="I4381" s="1">
        <v>16572</v>
      </c>
      <c r="J4381" t="s">
        <v>22243</v>
      </c>
      <c r="K4381" t="s">
        <v>22244</v>
      </c>
      <c r="L4381">
        <v>21737</v>
      </c>
      <c r="M4381" t="s">
        <v>135</v>
      </c>
      <c r="N4381" s="1">
        <v>44592</v>
      </c>
      <c r="O4381" s="1">
        <v>44593</v>
      </c>
      <c r="P4381">
        <v>36</v>
      </c>
      <c r="Q4381">
        <v>2</v>
      </c>
      <c r="R4381" t="s">
        <v>40</v>
      </c>
      <c r="S4381">
        <v>2</v>
      </c>
      <c r="T4381">
        <v>0</v>
      </c>
      <c r="U4381">
        <v>1</v>
      </c>
      <c r="V4381">
        <v>239</v>
      </c>
      <c r="W4381" t="s">
        <v>41</v>
      </c>
      <c r="X4381" t="s">
        <v>22245</v>
      </c>
      <c r="Y4381" t="s">
        <v>6</v>
      </c>
      <c r="Z4381" s="1">
        <v>44584</v>
      </c>
      <c r="AA4381" s="2">
        <v>0.69887731481481474</v>
      </c>
      <c r="AB4381" s="2">
        <v>0.98910879629629633</v>
      </c>
      <c r="AC4381" t="s">
        <v>45</v>
      </c>
      <c r="AD4381" t="s">
        <v>44</v>
      </c>
      <c r="AE4381" t="s">
        <v>45</v>
      </c>
      <c r="AF4381">
        <v>239</v>
      </c>
    </row>
    <row r="4382" spans="1:32">
      <c r="A4382">
        <v>7181</v>
      </c>
      <c r="B4382">
        <v>6281</v>
      </c>
      <c r="C4382" t="s">
        <v>9000</v>
      </c>
      <c r="D4382" t="s">
        <v>4507</v>
      </c>
      <c r="E4382" t="s">
        <v>48</v>
      </c>
      <c r="F4382" t="s">
        <v>3318</v>
      </c>
      <c r="G4382" t="s">
        <v>22246</v>
      </c>
      <c r="H4382" t="s">
        <v>1442</v>
      </c>
      <c r="I4382" s="1">
        <v>38087</v>
      </c>
      <c r="J4382" t="s">
        <v>22247</v>
      </c>
      <c r="K4382" t="s">
        <v>9348</v>
      </c>
      <c r="L4382">
        <v>14602</v>
      </c>
      <c r="M4382" t="s">
        <v>1442</v>
      </c>
      <c r="N4382" s="1">
        <v>44857</v>
      </c>
      <c r="O4382" s="1">
        <v>44858</v>
      </c>
      <c r="P4382">
        <v>28</v>
      </c>
      <c r="Q4382">
        <v>2</v>
      </c>
      <c r="R4382" t="s">
        <v>53</v>
      </c>
      <c r="S4382">
        <v>3</v>
      </c>
      <c r="T4382">
        <v>2</v>
      </c>
      <c r="U4382">
        <v>1</v>
      </c>
      <c r="V4382">
        <v>128</v>
      </c>
      <c r="W4382" t="s">
        <v>54</v>
      </c>
      <c r="X4382" t="s">
        <v>22248</v>
      </c>
      <c r="Y4382" t="s">
        <v>43</v>
      </c>
      <c r="Z4382" s="1">
        <v>44820</v>
      </c>
      <c r="AA4382" s="2">
        <v>0.76513888888888892</v>
      </c>
      <c r="AB4382" s="2">
        <v>0.91222222222222227</v>
      </c>
      <c r="AC4382" t="s">
        <v>44</v>
      </c>
      <c r="AD4382" t="s">
        <v>44</v>
      </c>
      <c r="AE4382" t="s">
        <v>45</v>
      </c>
      <c r="AF4382">
        <v>128</v>
      </c>
    </row>
    <row r="4383" spans="1:32">
      <c r="A4383">
        <v>7183</v>
      </c>
      <c r="B4383">
        <v>6283</v>
      </c>
      <c r="C4383" t="s">
        <v>3946</v>
      </c>
      <c r="D4383" t="s">
        <v>3912</v>
      </c>
      <c r="E4383" t="s">
        <v>34</v>
      </c>
      <c r="F4383" t="s">
        <v>22249</v>
      </c>
      <c r="G4383" t="s">
        <v>22250</v>
      </c>
      <c r="H4383" t="s">
        <v>309</v>
      </c>
      <c r="I4383" s="1">
        <v>18332</v>
      </c>
      <c r="J4383" t="s">
        <v>22251</v>
      </c>
      <c r="K4383" t="s">
        <v>22252</v>
      </c>
      <c r="L4383">
        <v>38911</v>
      </c>
      <c r="M4383" t="s">
        <v>309</v>
      </c>
      <c r="N4383" s="1">
        <v>44882</v>
      </c>
      <c r="O4383" s="1">
        <v>44883</v>
      </c>
      <c r="P4383">
        <v>99</v>
      </c>
      <c r="Q4383">
        <v>4</v>
      </c>
      <c r="R4383" t="s">
        <v>40</v>
      </c>
      <c r="S4383">
        <v>4</v>
      </c>
      <c r="T4383">
        <v>2</v>
      </c>
      <c r="U4383">
        <v>1</v>
      </c>
      <c r="V4383">
        <v>238</v>
      </c>
      <c r="W4383" t="s">
        <v>54</v>
      </c>
      <c r="X4383" t="s">
        <v>22253</v>
      </c>
      <c r="Y4383" t="s">
        <v>81</v>
      </c>
      <c r="Z4383" s="1">
        <v>44855</v>
      </c>
      <c r="AA4383" s="2">
        <v>0.27476851851851852</v>
      </c>
      <c r="AB4383" s="2">
        <v>0.7268634259259259</v>
      </c>
      <c r="AC4383" t="s">
        <v>44</v>
      </c>
      <c r="AD4383" t="s">
        <v>44</v>
      </c>
      <c r="AE4383" t="s">
        <v>44</v>
      </c>
      <c r="AF4383">
        <v>238</v>
      </c>
    </row>
    <row r="4384" spans="1:32">
      <c r="A4384">
        <v>7184</v>
      </c>
      <c r="B4384">
        <v>6284</v>
      </c>
      <c r="C4384" t="s">
        <v>662</v>
      </c>
      <c r="D4384" t="s">
        <v>1281</v>
      </c>
      <c r="E4384" t="s">
        <v>48</v>
      </c>
      <c r="F4384" t="s">
        <v>22254</v>
      </c>
      <c r="G4384" t="s">
        <v>22255</v>
      </c>
      <c r="H4384" t="s">
        <v>423</v>
      </c>
      <c r="I4384" s="1">
        <v>18909</v>
      </c>
      <c r="J4384" t="s">
        <v>22256</v>
      </c>
      <c r="K4384" t="s">
        <v>22257</v>
      </c>
      <c r="L4384">
        <v>62986</v>
      </c>
      <c r="M4384" t="s">
        <v>423</v>
      </c>
      <c r="N4384" s="1">
        <v>44603</v>
      </c>
      <c r="O4384" s="1">
        <v>44605</v>
      </c>
      <c r="P4384">
        <v>58</v>
      </c>
      <c r="Q4384">
        <v>3</v>
      </c>
      <c r="R4384" t="s">
        <v>53</v>
      </c>
      <c r="S4384">
        <v>3</v>
      </c>
      <c r="T4384">
        <v>0</v>
      </c>
      <c r="U4384">
        <v>2</v>
      </c>
      <c r="V4384">
        <v>244</v>
      </c>
      <c r="W4384" t="s">
        <v>54</v>
      </c>
      <c r="X4384" t="s">
        <v>22258</v>
      </c>
      <c r="Y4384" t="s">
        <v>43</v>
      </c>
      <c r="Z4384" s="1">
        <v>44570</v>
      </c>
      <c r="AA4384" s="2">
        <v>0.37121527777777774</v>
      </c>
      <c r="AB4384" s="2">
        <v>5.7731481481481474E-2</v>
      </c>
      <c r="AC4384" t="s">
        <v>44</v>
      </c>
      <c r="AD4384" t="s">
        <v>45</v>
      </c>
      <c r="AE4384" t="s">
        <v>44</v>
      </c>
      <c r="AF4384">
        <v>122</v>
      </c>
    </row>
    <row r="4385" spans="1:32">
      <c r="A4385">
        <v>7189</v>
      </c>
      <c r="B4385">
        <v>6289</v>
      </c>
      <c r="C4385" t="s">
        <v>489</v>
      </c>
      <c r="D4385" t="s">
        <v>915</v>
      </c>
      <c r="E4385" t="s">
        <v>34</v>
      </c>
      <c r="F4385" t="s">
        <v>22259</v>
      </c>
      <c r="G4385">
        <f>1-238-473-2962</f>
        <v>-3672</v>
      </c>
      <c r="H4385" t="s">
        <v>418</v>
      </c>
      <c r="I4385" s="1">
        <v>36995</v>
      </c>
      <c r="J4385" t="s">
        <v>22260</v>
      </c>
      <c r="K4385" t="s">
        <v>22261</v>
      </c>
      <c r="L4385">
        <v>88558</v>
      </c>
      <c r="M4385" t="s">
        <v>418</v>
      </c>
      <c r="N4385" s="1">
        <v>44872</v>
      </c>
      <c r="O4385" s="1">
        <v>44877</v>
      </c>
      <c r="P4385">
        <v>72</v>
      </c>
      <c r="Q4385">
        <v>3</v>
      </c>
      <c r="R4385" t="s">
        <v>40</v>
      </c>
      <c r="S4385">
        <v>2</v>
      </c>
      <c r="T4385">
        <v>0</v>
      </c>
      <c r="U4385">
        <v>5</v>
      </c>
      <c r="V4385">
        <v>1200</v>
      </c>
      <c r="W4385" t="s">
        <v>41</v>
      </c>
      <c r="X4385" t="s">
        <v>22262</v>
      </c>
      <c r="Y4385" t="s">
        <v>6</v>
      </c>
      <c r="Z4385" s="1">
        <v>44866</v>
      </c>
      <c r="AA4385" s="2">
        <v>0.28590277777777778</v>
      </c>
      <c r="AB4385" s="2">
        <v>0.33842592592592591</v>
      </c>
      <c r="AC4385" t="s">
        <v>44</v>
      </c>
      <c r="AD4385" t="s">
        <v>45</v>
      </c>
      <c r="AE4385" t="s">
        <v>45</v>
      </c>
      <c r="AF4385">
        <v>240</v>
      </c>
    </row>
    <row r="4386" spans="1:32">
      <c r="A4386">
        <v>7190</v>
      </c>
      <c r="B4386">
        <v>6290</v>
      </c>
      <c r="C4386" t="s">
        <v>2013</v>
      </c>
      <c r="D4386" t="s">
        <v>191</v>
      </c>
      <c r="E4386" t="s">
        <v>48</v>
      </c>
      <c r="F4386" t="s">
        <v>22263</v>
      </c>
      <c r="G4386" t="s">
        <v>22264</v>
      </c>
      <c r="H4386" t="s">
        <v>317</v>
      </c>
      <c r="I4386" s="1">
        <v>21554</v>
      </c>
      <c r="J4386" t="s">
        <v>22265</v>
      </c>
      <c r="K4386" t="s">
        <v>22266</v>
      </c>
      <c r="L4386">
        <v>17531</v>
      </c>
      <c r="M4386" t="s">
        <v>317</v>
      </c>
      <c r="N4386" s="1">
        <v>44883</v>
      </c>
      <c r="O4386" s="1">
        <v>44886</v>
      </c>
      <c r="P4386">
        <v>24</v>
      </c>
      <c r="Q4386">
        <v>1</v>
      </c>
      <c r="R4386" t="s">
        <v>40</v>
      </c>
      <c r="S4386">
        <v>1</v>
      </c>
      <c r="T4386">
        <v>1</v>
      </c>
      <c r="U4386">
        <v>3</v>
      </c>
      <c r="V4386">
        <v>738</v>
      </c>
      <c r="W4386" t="s">
        <v>41</v>
      </c>
      <c r="X4386" t="s">
        <v>22267</v>
      </c>
      <c r="Y4386" t="s">
        <v>81</v>
      </c>
      <c r="Z4386" s="1">
        <v>44876</v>
      </c>
      <c r="AA4386" s="2">
        <v>0.82508101851851856</v>
      </c>
      <c r="AB4386" s="2">
        <v>0.41033564814814816</v>
      </c>
      <c r="AC4386" t="s">
        <v>45</v>
      </c>
      <c r="AD4386" t="s">
        <v>45</v>
      </c>
      <c r="AE4386" t="s">
        <v>44</v>
      </c>
      <c r="AF4386">
        <v>246</v>
      </c>
    </row>
    <row r="4387" spans="1:32">
      <c r="A4387">
        <v>7191</v>
      </c>
      <c r="B4387">
        <v>6291</v>
      </c>
      <c r="C4387" t="s">
        <v>326</v>
      </c>
      <c r="D4387" t="s">
        <v>18912</v>
      </c>
      <c r="E4387" t="s">
        <v>48</v>
      </c>
      <c r="F4387" t="s">
        <v>22268</v>
      </c>
      <c r="G4387" t="s">
        <v>22269</v>
      </c>
      <c r="H4387" t="s">
        <v>171</v>
      </c>
      <c r="I4387" s="1">
        <v>35344</v>
      </c>
      <c r="J4387" t="s">
        <v>22270</v>
      </c>
      <c r="K4387" t="s">
        <v>22271</v>
      </c>
      <c r="L4387">
        <v>83636</v>
      </c>
      <c r="M4387" t="s">
        <v>171</v>
      </c>
      <c r="N4387" s="1">
        <v>44772</v>
      </c>
      <c r="O4387" s="1">
        <v>44776</v>
      </c>
      <c r="P4387">
        <v>74</v>
      </c>
      <c r="Q4387">
        <v>3</v>
      </c>
      <c r="R4387" t="s">
        <v>63</v>
      </c>
      <c r="S4387">
        <v>2</v>
      </c>
      <c r="T4387">
        <v>0</v>
      </c>
      <c r="U4387">
        <v>4</v>
      </c>
      <c r="V4387">
        <v>256</v>
      </c>
      <c r="W4387" t="s">
        <v>41</v>
      </c>
      <c r="X4387" t="s">
        <v>22272</v>
      </c>
      <c r="Y4387" t="s">
        <v>43</v>
      </c>
      <c r="Z4387" s="1">
        <v>44744</v>
      </c>
      <c r="AA4387" s="2">
        <v>0.98876157407407417</v>
      </c>
      <c r="AB4387" s="2">
        <v>0.38369212962962962</v>
      </c>
      <c r="AC4387" t="s">
        <v>44</v>
      </c>
      <c r="AD4387" t="s">
        <v>44</v>
      </c>
      <c r="AE4387" t="s">
        <v>44</v>
      </c>
      <c r="AF4387">
        <v>64</v>
      </c>
    </row>
    <row r="4388" spans="1:32">
      <c r="A4388">
        <v>7193</v>
      </c>
      <c r="B4388">
        <v>6293</v>
      </c>
      <c r="C4388" t="s">
        <v>22273</v>
      </c>
      <c r="D4388" t="s">
        <v>12204</v>
      </c>
      <c r="E4388" t="s">
        <v>48</v>
      </c>
      <c r="F4388" t="s">
        <v>22274</v>
      </c>
      <c r="G4388" t="s">
        <v>22275</v>
      </c>
      <c r="H4388" t="s">
        <v>272</v>
      </c>
      <c r="I4388" s="1">
        <v>18323</v>
      </c>
      <c r="J4388" t="s">
        <v>22276</v>
      </c>
      <c r="K4388" t="s">
        <v>10906</v>
      </c>
      <c r="L4388">
        <v>11245</v>
      </c>
      <c r="M4388" t="s">
        <v>272</v>
      </c>
      <c r="N4388" s="1">
        <v>44930</v>
      </c>
      <c r="O4388" s="1">
        <v>44935</v>
      </c>
      <c r="P4388">
        <v>95</v>
      </c>
      <c r="Q4388">
        <v>4</v>
      </c>
      <c r="R4388" t="s">
        <v>63</v>
      </c>
      <c r="S4388">
        <v>1</v>
      </c>
      <c r="T4388">
        <v>1</v>
      </c>
      <c r="U4388">
        <v>5</v>
      </c>
      <c r="V4388">
        <v>305</v>
      </c>
      <c r="W4388" t="s">
        <v>41</v>
      </c>
      <c r="X4388" t="s">
        <v>22277</v>
      </c>
      <c r="Y4388" t="s">
        <v>81</v>
      </c>
      <c r="Z4388" s="1">
        <v>44906</v>
      </c>
      <c r="AA4388" s="2">
        <v>0.18256944444444445</v>
      </c>
      <c r="AB4388" s="2">
        <v>0.67787037037037035</v>
      </c>
      <c r="AC4388" t="s">
        <v>45</v>
      </c>
      <c r="AD4388" t="s">
        <v>45</v>
      </c>
      <c r="AE4388" t="s">
        <v>44</v>
      </c>
      <c r="AF4388">
        <v>61</v>
      </c>
    </row>
    <row r="4389" spans="1:32">
      <c r="A4389">
        <v>7194</v>
      </c>
      <c r="B4389">
        <v>6294</v>
      </c>
      <c r="C4389" t="s">
        <v>15485</v>
      </c>
      <c r="D4389" t="s">
        <v>2416</v>
      </c>
      <c r="E4389" t="s">
        <v>48</v>
      </c>
      <c r="F4389" t="s">
        <v>22278</v>
      </c>
      <c r="G4389" t="s">
        <v>22279</v>
      </c>
      <c r="H4389" t="s">
        <v>50</v>
      </c>
      <c r="I4389" s="1">
        <v>33288</v>
      </c>
      <c r="J4389" t="s">
        <v>22280</v>
      </c>
      <c r="K4389" t="s">
        <v>22281</v>
      </c>
      <c r="L4389">
        <v>10765</v>
      </c>
      <c r="M4389" t="s">
        <v>50</v>
      </c>
      <c r="N4389" s="1">
        <v>44830</v>
      </c>
      <c r="O4389" s="1">
        <v>44832</v>
      </c>
      <c r="P4389">
        <v>16</v>
      </c>
      <c r="Q4389">
        <v>1</v>
      </c>
      <c r="R4389" t="s">
        <v>53</v>
      </c>
      <c r="S4389">
        <v>1</v>
      </c>
      <c r="T4389">
        <v>0</v>
      </c>
      <c r="U4389">
        <v>2</v>
      </c>
      <c r="V4389">
        <v>288</v>
      </c>
      <c r="W4389" t="s">
        <v>41</v>
      </c>
      <c r="X4389" t="s">
        <v>22282</v>
      </c>
      <c r="Y4389" t="s">
        <v>65</v>
      </c>
      <c r="Z4389" s="1">
        <v>44822</v>
      </c>
      <c r="AA4389" s="2">
        <v>0.69896990740740739</v>
      </c>
      <c r="AB4389" s="2">
        <v>0.88863425925925921</v>
      </c>
      <c r="AC4389" t="s">
        <v>44</v>
      </c>
      <c r="AD4389" t="s">
        <v>44</v>
      </c>
      <c r="AE4389" t="s">
        <v>45</v>
      </c>
      <c r="AF4389">
        <v>144</v>
      </c>
    </row>
    <row r="4390" spans="1:32">
      <c r="A4390">
        <v>7196</v>
      </c>
      <c r="B4390">
        <v>6296</v>
      </c>
      <c r="C4390" t="s">
        <v>527</v>
      </c>
      <c r="D4390" t="s">
        <v>12087</v>
      </c>
      <c r="E4390" t="s">
        <v>34</v>
      </c>
      <c r="F4390" t="s">
        <v>22283</v>
      </c>
      <c r="G4390" t="s">
        <v>22284</v>
      </c>
      <c r="H4390" t="s">
        <v>156</v>
      </c>
      <c r="I4390" s="1">
        <v>32413</v>
      </c>
      <c r="J4390" t="s">
        <v>22285</v>
      </c>
      <c r="K4390" t="s">
        <v>22286</v>
      </c>
      <c r="L4390">
        <v>63441</v>
      </c>
      <c r="M4390" t="s">
        <v>156</v>
      </c>
      <c r="N4390" s="1">
        <v>44645</v>
      </c>
      <c r="O4390" s="1">
        <v>44646</v>
      </c>
      <c r="P4390">
        <v>11</v>
      </c>
      <c r="Q4390">
        <v>1</v>
      </c>
      <c r="R4390" t="s">
        <v>63</v>
      </c>
      <c r="S4390">
        <v>1</v>
      </c>
      <c r="T4390">
        <v>2</v>
      </c>
      <c r="U4390">
        <v>1</v>
      </c>
      <c r="V4390">
        <v>66</v>
      </c>
      <c r="W4390" t="s">
        <v>41</v>
      </c>
      <c r="X4390" t="s">
        <v>22287</v>
      </c>
      <c r="Y4390" t="s">
        <v>6</v>
      </c>
      <c r="Z4390" s="1">
        <v>44608</v>
      </c>
      <c r="AA4390" s="2">
        <v>0.14162037037037037</v>
      </c>
      <c r="AB4390" s="2">
        <v>0.94597222222222221</v>
      </c>
      <c r="AC4390" t="s">
        <v>45</v>
      </c>
      <c r="AD4390" t="s">
        <v>45</v>
      </c>
      <c r="AE4390" t="s">
        <v>45</v>
      </c>
      <c r="AF4390">
        <v>66</v>
      </c>
    </row>
    <row r="4391" spans="1:32">
      <c r="A4391">
        <v>7199</v>
      </c>
      <c r="B4391">
        <v>6299</v>
      </c>
      <c r="C4391" t="s">
        <v>1913</v>
      </c>
      <c r="D4391" t="s">
        <v>1815</v>
      </c>
      <c r="E4391" t="s">
        <v>34</v>
      </c>
      <c r="F4391" t="s">
        <v>9492</v>
      </c>
      <c r="G4391" t="s">
        <v>22288</v>
      </c>
      <c r="H4391" t="s">
        <v>1442</v>
      </c>
      <c r="I4391" s="1">
        <v>37906</v>
      </c>
      <c r="J4391" t="s">
        <v>22289</v>
      </c>
      <c r="K4391" t="s">
        <v>22290</v>
      </c>
      <c r="L4391">
        <v>52756</v>
      </c>
      <c r="M4391" t="s">
        <v>1442</v>
      </c>
      <c r="N4391" s="1">
        <v>44693</v>
      </c>
      <c r="O4391" s="1">
        <v>44695</v>
      </c>
      <c r="P4391">
        <v>56</v>
      </c>
      <c r="Q4391">
        <v>3</v>
      </c>
      <c r="R4391" t="s">
        <v>63</v>
      </c>
      <c r="S4391">
        <v>3</v>
      </c>
      <c r="T4391">
        <v>0</v>
      </c>
      <c r="U4391">
        <v>2</v>
      </c>
      <c r="V4391">
        <v>126</v>
      </c>
      <c r="W4391" t="s">
        <v>41</v>
      </c>
      <c r="X4391" t="s">
        <v>22291</v>
      </c>
      <c r="Y4391" t="s">
        <v>65</v>
      </c>
      <c r="Z4391" s="1">
        <v>44665</v>
      </c>
      <c r="AA4391" s="2">
        <v>0.40446759259259263</v>
      </c>
      <c r="AB4391" s="2">
        <v>0.57976851851851852</v>
      </c>
      <c r="AC4391" t="s">
        <v>45</v>
      </c>
      <c r="AD4391" t="s">
        <v>44</v>
      </c>
      <c r="AE4391" t="s">
        <v>44</v>
      </c>
      <c r="AF4391">
        <v>63</v>
      </c>
    </row>
    <row r="4392" spans="1:32">
      <c r="A4392">
        <v>7203</v>
      </c>
      <c r="B4392">
        <v>6303</v>
      </c>
      <c r="C4392" t="s">
        <v>8204</v>
      </c>
      <c r="D4392" t="s">
        <v>2533</v>
      </c>
      <c r="E4392" t="s">
        <v>34</v>
      </c>
      <c r="F4392" t="s">
        <v>22292</v>
      </c>
      <c r="G4392" t="s">
        <v>22293</v>
      </c>
      <c r="H4392" t="s">
        <v>171</v>
      </c>
      <c r="I4392" s="1">
        <v>30456</v>
      </c>
      <c r="J4392" t="s">
        <v>22294</v>
      </c>
      <c r="K4392" t="s">
        <v>22295</v>
      </c>
      <c r="L4392">
        <v>61587</v>
      </c>
      <c r="M4392" t="s">
        <v>171</v>
      </c>
      <c r="N4392" s="1">
        <v>44748</v>
      </c>
      <c r="O4392" s="1">
        <v>44750</v>
      </c>
      <c r="P4392">
        <v>92</v>
      </c>
      <c r="Q4392">
        <v>4</v>
      </c>
      <c r="R4392" t="s">
        <v>63</v>
      </c>
      <c r="S4392">
        <v>2</v>
      </c>
      <c r="T4392">
        <v>2</v>
      </c>
      <c r="U4392">
        <v>2</v>
      </c>
      <c r="V4392">
        <v>154</v>
      </c>
      <c r="W4392" t="s">
        <v>54</v>
      </c>
      <c r="X4392" t="s">
        <v>22296</v>
      </c>
      <c r="Y4392" t="s">
        <v>6</v>
      </c>
      <c r="Z4392" s="1">
        <v>44736</v>
      </c>
      <c r="AA4392" s="2">
        <v>0.56956018518518514</v>
      </c>
      <c r="AB4392" s="2">
        <v>0.74899305555555562</v>
      </c>
      <c r="AC4392" t="s">
        <v>45</v>
      </c>
      <c r="AD4392" t="s">
        <v>45</v>
      </c>
      <c r="AE4392" t="s">
        <v>45</v>
      </c>
      <c r="AF4392">
        <v>77</v>
      </c>
    </row>
    <row r="4393" spans="1:32">
      <c r="A4393">
        <v>7209</v>
      </c>
      <c r="B4393">
        <v>6309</v>
      </c>
      <c r="C4393" t="s">
        <v>6259</v>
      </c>
      <c r="D4393" t="s">
        <v>7878</v>
      </c>
      <c r="E4393" t="s">
        <v>48</v>
      </c>
      <c r="F4393" t="s">
        <v>22297</v>
      </c>
      <c r="G4393" t="s">
        <v>22298</v>
      </c>
      <c r="H4393" t="s">
        <v>225</v>
      </c>
      <c r="I4393" s="1">
        <v>30539</v>
      </c>
      <c r="J4393" t="s">
        <v>22299</v>
      </c>
      <c r="K4393" t="s">
        <v>3771</v>
      </c>
      <c r="L4393">
        <v>19349</v>
      </c>
      <c r="M4393" t="s">
        <v>225</v>
      </c>
      <c r="N4393" s="1">
        <v>44889</v>
      </c>
      <c r="O4393" s="1">
        <v>44891</v>
      </c>
      <c r="P4393">
        <v>37</v>
      </c>
      <c r="Q4393">
        <v>2</v>
      </c>
      <c r="R4393" t="s">
        <v>53</v>
      </c>
      <c r="S4393">
        <v>4</v>
      </c>
      <c r="T4393">
        <v>0</v>
      </c>
      <c r="U4393">
        <v>2</v>
      </c>
      <c r="V4393">
        <v>268</v>
      </c>
      <c r="W4393" t="s">
        <v>41</v>
      </c>
      <c r="X4393" t="s">
        <v>22300</v>
      </c>
      <c r="Y4393" t="s">
        <v>65</v>
      </c>
      <c r="Z4393" s="1">
        <v>44860</v>
      </c>
      <c r="AA4393" s="2">
        <v>0.43479166666666669</v>
      </c>
      <c r="AB4393" s="2">
        <v>0.13847222222222222</v>
      </c>
      <c r="AC4393" t="s">
        <v>45</v>
      </c>
      <c r="AD4393" t="s">
        <v>44</v>
      </c>
      <c r="AE4393" t="s">
        <v>44</v>
      </c>
      <c r="AF4393">
        <v>134</v>
      </c>
    </row>
    <row r="4394" spans="1:32">
      <c r="A4394">
        <v>7210</v>
      </c>
      <c r="B4394">
        <v>6310</v>
      </c>
      <c r="C4394" t="s">
        <v>3369</v>
      </c>
      <c r="D4394" t="s">
        <v>10902</v>
      </c>
      <c r="E4394" t="s">
        <v>48</v>
      </c>
      <c r="F4394" t="s">
        <v>22301</v>
      </c>
      <c r="G4394" t="s">
        <v>22302</v>
      </c>
      <c r="H4394" t="s">
        <v>94</v>
      </c>
      <c r="I4394" s="1">
        <v>29340</v>
      </c>
      <c r="J4394" t="s">
        <v>22303</v>
      </c>
      <c r="K4394" t="s">
        <v>14291</v>
      </c>
      <c r="L4394">
        <v>9768</v>
      </c>
      <c r="M4394" t="s">
        <v>94</v>
      </c>
      <c r="N4394" s="1">
        <v>44597</v>
      </c>
      <c r="O4394" s="1">
        <v>44600</v>
      </c>
      <c r="P4394">
        <v>26</v>
      </c>
      <c r="Q4394">
        <v>2</v>
      </c>
      <c r="R4394" t="s">
        <v>63</v>
      </c>
      <c r="S4394">
        <v>2</v>
      </c>
      <c r="T4394">
        <v>1</v>
      </c>
      <c r="U4394">
        <v>3</v>
      </c>
      <c r="V4394">
        <v>225</v>
      </c>
      <c r="W4394" t="s">
        <v>41</v>
      </c>
      <c r="X4394" t="s">
        <v>22304</v>
      </c>
      <c r="Y4394" t="s">
        <v>81</v>
      </c>
      <c r="Z4394" s="1">
        <v>44568</v>
      </c>
      <c r="AA4394" s="2">
        <v>0.45652777777777781</v>
      </c>
      <c r="AB4394" s="2">
        <v>0.77834490740740747</v>
      </c>
      <c r="AC4394" t="s">
        <v>44</v>
      </c>
      <c r="AD4394" t="s">
        <v>44</v>
      </c>
      <c r="AE4394" t="s">
        <v>45</v>
      </c>
      <c r="AF4394">
        <v>75</v>
      </c>
    </row>
    <row r="4395" spans="1:32">
      <c r="A4395">
        <v>7211</v>
      </c>
      <c r="B4395">
        <v>6311</v>
      </c>
      <c r="C4395" t="s">
        <v>119</v>
      </c>
      <c r="D4395" t="s">
        <v>829</v>
      </c>
      <c r="E4395" t="s">
        <v>34</v>
      </c>
      <c r="F4395" t="s">
        <v>22305</v>
      </c>
      <c r="G4395" t="s">
        <v>22306</v>
      </c>
      <c r="H4395" t="s">
        <v>330</v>
      </c>
      <c r="I4395" s="1">
        <v>25433</v>
      </c>
      <c r="J4395" t="s">
        <v>22307</v>
      </c>
      <c r="K4395" t="s">
        <v>22308</v>
      </c>
      <c r="L4395">
        <v>11680</v>
      </c>
      <c r="M4395" t="s">
        <v>330</v>
      </c>
      <c r="N4395" s="1">
        <v>44637</v>
      </c>
      <c r="O4395" s="1">
        <v>44642</v>
      </c>
      <c r="P4395">
        <v>44</v>
      </c>
      <c r="Q4395">
        <v>2</v>
      </c>
      <c r="R4395" t="s">
        <v>63</v>
      </c>
      <c r="S4395">
        <v>4</v>
      </c>
      <c r="T4395">
        <v>2</v>
      </c>
      <c r="U4395">
        <v>5</v>
      </c>
      <c r="V4395">
        <v>395</v>
      </c>
      <c r="W4395" t="s">
        <v>54</v>
      </c>
      <c r="X4395" t="s">
        <v>22309</v>
      </c>
      <c r="Y4395" t="s">
        <v>43</v>
      </c>
      <c r="Z4395" s="1">
        <v>44600</v>
      </c>
      <c r="AA4395" s="2">
        <v>0.73923611111111109</v>
      </c>
      <c r="AB4395" s="2">
        <v>0.1597800925925926</v>
      </c>
      <c r="AC4395" t="s">
        <v>45</v>
      </c>
      <c r="AD4395" t="s">
        <v>45</v>
      </c>
      <c r="AE4395" t="s">
        <v>45</v>
      </c>
      <c r="AF4395">
        <v>79</v>
      </c>
    </row>
    <row r="4396" spans="1:32">
      <c r="A4396">
        <v>7214</v>
      </c>
      <c r="B4396">
        <v>6314</v>
      </c>
      <c r="C4396" t="s">
        <v>1555</v>
      </c>
      <c r="D4396" t="s">
        <v>348</v>
      </c>
      <c r="E4396" t="s">
        <v>34</v>
      </c>
      <c r="F4396" t="s">
        <v>22310</v>
      </c>
      <c r="G4396" t="s">
        <v>22311</v>
      </c>
      <c r="H4396" t="s">
        <v>37</v>
      </c>
      <c r="I4396" s="1">
        <v>22932</v>
      </c>
      <c r="J4396" t="s">
        <v>22312</v>
      </c>
      <c r="K4396" t="s">
        <v>22313</v>
      </c>
      <c r="L4396">
        <v>46519</v>
      </c>
      <c r="M4396" t="s">
        <v>37</v>
      </c>
      <c r="N4396" s="1">
        <v>44923</v>
      </c>
      <c r="O4396" s="1">
        <v>44928</v>
      </c>
      <c r="P4396">
        <v>28</v>
      </c>
      <c r="Q4396">
        <v>2</v>
      </c>
      <c r="R4396" t="s">
        <v>53</v>
      </c>
      <c r="S4396">
        <v>1</v>
      </c>
      <c r="T4396">
        <v>1</v>
      </c>
      <c r="U4396">
        <v>5</v>
      </c>
      <c r="V4396">
        <v>605</v>
      </c>
      <c r="W4396" t="s">
        <v>54</v>
      </c>
      <c r="X4396" t="s">
        <v>22314</v>
      </c>
      <c r="Y4396" t="s">
        <v>81</v>
      </c>
      <c r="Z4396" s="1">
        <v>44914</v>
      </c>
      <c r="AA4396" s="2">
        <v>0.27171296296296293</v>
      </c>
      <c r="AB4396" s="2">
        <v>0.26412037037037034</v>
      </c>
      <c r="AC4396" t="s">
        <v>44</v>
      </c>
      <c r="AD4396" t="s">
        <v>44</v>
      </c>
      <c r="AE4396" t="s">
        <v>45</v>
      </c>
      <c r="AF4396">
        <v>121</v>
      </c>
    </row>
    <row r="4397" spans="1:32">
      <c r="A4397">
        <v>7215</v>
      </c>
      <c r="B4397">
        <v>6315</v>
      </c>
      <c r="C4397" t="s">
        <v>468</v>
      </c>
      <c r="D4397" t="s">
        <v>3611</v>
      </c>
      <c r="E4397" t="s">
        <v>34</v>
      </c>
      <c r="F4397" t="s">
        <v>22315</v>
      </c>
      <c r="G4397" t="s">
        <v>22316</v>
      </c>
      <c r="H4397" t="s">
        <v>70</v>
      </c>
      <c r="I4397" s="1">
        <v>21404</v>
      </c>
      <c r="J4397" t="s">
        <v>22317</v>
      </c>
      <c r="K4397" t="s">
        <v>22318</v>
      </c>
      <c r="L4397">
        <v>35842</v>
      </c>
      <c r="M4397" t="s">
        <v>70</v>
      </c>
      <c r="N4397" s="1">
        <v>44591</v>
      </c>
      <c r="O4397" s="1">
        <v>44595</v>
      </c>
      <c r="P4397">
        <v>99</v>
      </c>
      <c r="Q4397">
        <v>4</v>
      </c>
      <c r="R4397" t="s">
        <v>40</v>
      </c>
      <c r="S4397">
        <v>4</v>
      </c>
      <c r="T4397">
        <v>0</v>
      </c>
      <c r="U4397">
        <v>4</v>
      </c>
      <c r="V4397">
        <v>996</v>
      </c>
      <c r="W4397" t="s">
        <v>41</v>
      </c>
      <c r="X4397" t="s">
        <v>22319</v>
      </c>
      <c r="Y4397" t="s">
        <v>43</v>
      </c>
      <c r="Z4397" s="1">
        <v>44578</v>
      </c>
      <c r="AA4397" s="2">
        <v>0.6618518518518518</v>
      </c>
      <c r="AB4397" s="2">
        <v>0.88976851851851846</v>
      </c>
      <c r="AC4397" t="s">
        <v>44</v>
      </c>
      <c r="AD4397" t="s">
        <v>45</v>
      </c>
      <c r="AE4397" t="s">
        <v>44</v>
      </c>
      <c r="AF4397">
        <v>249</v>
      </c>
    </row>
    <row r="4398" spans="1:32">
      <c r="A4398">
        <v>7219</v>
      </c>
      <c r="B4398">
        <v>6319</v>
      </c>
      <c r="C4398" t="s">
        <v>2144</v>
      </c>
      <c r="D4398" t="s">
        <v>3767</v>
      </c>
      <c r="E4398" t="s">
        <v>48</v>
      </c>
      <c r="F4398" t="s">
        <v>22320</v>
      </c>
      <c r="G4398" t="s">
        <v>22321</v>
      </c>
      <c r="H4398" t="s">
        <v>457</v>
      </c>
      <c r="I4398" s="1">
        <v>35654</v>
      </c>
      <c r="J4398" t="s">
        <v>22322</v>
      </c>
      <c r="K4398" t="s">
        <v>22323</v>
      </c>
      <c r="L4398">
        <v>42836</v>
      </c>
      <c r="M4398" t="s">
        <v>457</v>
      </c>
      <c r="N4398" s="1">
        <v>44881</v>
      </c>
      <c r="O4398" s="1">
        <v>44886</v>
      </c>
      <c r="P4398">
        <v>11</v>
      </c>
      <c r="Q4398">
        <v>1</v>
      </c>
      <c r="R4398" t="s">
        <v>63</v>
      </c>
      <c r="S4398">
        <v>4</v>
      </c>
      <c r="T4398">
        <v>1</v>
      </c>
      <c r="U4398">
        <v>5</v>
      </c>
      <c r="V4398">
        <v>340</v>
      </c>
      <c r="W4398" t="s">
        <v>41</v>
      </c>
      <c r="X4398" t="s">
        <v>22324</v>
      </c>
      <c r="Y4398" t="s">
        <v>65</v>
      </c>
      <c r="Z4398" s="1">
        <v>44852</v>
      </c>
      <c r="AA4398" s="2">
        <v>0.19251157407407407</v>
      </c>
      <c r="AB4398" s="2">
        <v>0.8054513888888889</v>
      </c>
      <c r="AC4398" t="s">
        <v>44</v>
      </c>
      <c r="AD4398" t="s">
        <v>44</v>
      </c>
      <c r="AE4398" t="s">
        <v>44</v>
      </c>
      <c r="AF4398">
        <v>68</v>
      </c>
    </row>
    <row r="4399" spans="1:32">
      <c r="A4399">
        <v>7221</v>
      </c>
      <c r="B4399">
        <v>6321</v>
      </c>
      <c r="C4399" t="s">
        <v>276</v>
      </c>
      <c r="D4399" t="s">
        <v>1209</v>
      </c>
      <c r="E4399" t="s">
        <v>34</v>
      </c>
      <c r="F4399" t="s">
        <v>22325</v>
      </c>
      <c r="G4399" t="s">
        <v>22326</v>
      </c>
      <c r="H4399" t="s">
        <v>164</v>
      </c>
      <c r="I4399" s="1">
        <v>36885</v>
      </c>
      <c r="J4399" t="s">
        <v>22327</v>
      </c>
      <c r="K4399" t="s">
        <v>22328</v>
      </c>
      <c r="L4399">
        <v>56829</v>
      </c>
      <c r="M4399" t="s">
        <v>164</v>
      </c>
      <c r="N4399" s="1">
        <v>44873</v>
      </c>
      <c r="O4399" s="1">
        <v>44877</v>
      </c>
      <c r="P4399">
        <v>15</v>
      </c>
      <c r="Q4399">
        <v>1</v>
      </c>
      <c r="R4399" t="s">
        <v>40</v>
      </c>
      <c r="S4399">
        <v>3</v>
      </c>
      <c r="T4399">
        <v>2</v>
      </c>
      <c r="U4399">
        <v>4</v>
      </c>
      <c r="V4399">
        <v>832</v>
      </c>
      <c r="W4399" t="s">
        <v>41</v>
      </c>
      <c r="X4399" t="s">
        <v>22329</v>
      </c>
      <c r="Y4399" t="s">
        <v>6</v>
      </c>
      <c r="Z4399" s="1">
        <v>44862</v>
      </c>
      <c r="AA4399" s="2">
        <v>0.26837962962962963</v>
      </c>
      <c r="AB4399" s="2">
        <v>0.96226851851851858</v>
      </c>
      <c r="AC4399" t="s">
        <v>44</v>
      </c>
      <c r="AD4399" t="s">
        <v>44</v>
      </c>
      <c r="AE4399" t="s">
        <v>44</v>
      </c>
      <c r="AF4399">
        <v>208</v>
      </c>
    </row>
    <row r="4400" spans="1:32">
      <c r="A4400">
        <v>7222</v>
      </c>
      <c r="B4400">
        <v>6322</v>
      </c>
      <c r="C4400" t="s">
        <v>9356</v>
      </c>
      <c r="D4400" t="s">
        <v>14585</v>
      </c>
      <c r="E4400" t="s">
        <v>48</v>
      </c>
      <c r="F4400" t="s">
        <v>22330</v>
      </c>
      <c r="G4400" t="s">
        <v>22331</v>
      </c>
      <c r="H4400" t="s">
        <v>941</v>
      </c>
      <c r="I4400" s="1">
        <v>38059</v>
      </c>
      <c r="J4400" t="s">
        <v>22332</v>
      </c>
      <c r="K4400" t="s">
        <v>22333</v>
      </c>
      <c r="L4400">
        <v>71374</v>
      </c>
      <c r="M4400" t="s">
        <v>941</v>
      </c>
      <c r="N4400" s="1">
        <v>44726</v>
      </c>
      <c r="O4400" s="1">
        <v>44729</v>
      </c>
      <c r="P4400">
        <v>10</v>
      </c>
      <c r="Q4400">
        <v>1</v>
      </c>
      <c r="R4400" t="s">
        <v>53</v>
      </c>
      <c r="S4400">
        <v>3</v>
      </c>
      <c r="T4400">
        <v>2</v>
      </c>
      <c r="U4400">
        <v>3</v>
      </c>
      <c r="V4400">
        <v>411</v>
      </c>
      <c r="W4400" t="s">
        <v>41</v>
      </c>
      <c r="X4400" t="s">
        <v>22334</v>
      </c>
      <c r="Y4400" t="s">
        <v>6</v>
      </c>
      <c r="Z4400" s="1">
        <v>44690</v>
      </c>
      <c r="AA4400" s="2">
        <v>0.45416666666666666</v>
      </c>
      <c r="AB4400" s="2">
        <v>0.88951388888888883</v>
      </c>
      <c r="AC4400" t="s">
        <v>44</v>
      </c>
      <c r="AD4400" t="s">
        <v>45</v>
      </c>
      <c r="AE4400" t="s">
        <v>44</v>
      </c>
      <c r="AF4400">
        <v>137</v>
      </c>
    </row>
    <row r="4401" spans="1:32">
      <c r="A4401">
        <v>7225</v>
      </c>
      <c r="B4401">
        <v>6325</v>
      </c>
      <c r="C4401" t="s">
        <v>284</v>
      </c>
      <c r="D4401" t="s">
        <v>11904</v>
      </c>
      <c r="E4401" t="s">
        <v>34</v>
      </c>
      <c r="F4401" t="s">
        <v>22335</v>
      </c>
      <c r="G4401">
        <f>1-307-495-2510</f>
        <v>-3311</v>
      </c>
      <c r="H4401" t="s">
        <v>94</v>
      </c>
      <c r="I4401" s="1">
        <v>30103</v>
      </c>
      <c r="J4401" t="s">
        <v>22336</v>
      </c>
      <c r="K4401" t="s">
        <v>22337</v>
      </c>
      <c r="L4401">
        <v>42043</v>
      </c>
      <c r="M4401" t="s">
        <v>94</v>
      </c>
      <c r="N4401" s="1">
        <v>44736</v>
      </c>
      <c r="O4401" s="1">
        <v>44737</v>
      </c>
      <c r="P4401">
        <v>45</v>
      </c>
      <c r="Q4401">
        <v>2</v>
      </c>
      <c r="R4401" t="s">
        <v>40</v>
      </c>
      <c r="S4401">
        <v>3</v>
      </c>
      <c r="T4401">
        <v>1</v>
      </c>
      <c r="U4401">
        <v>1</v>
      </c>
      <c r="V4401">
        <v>234</v>
      </c>
      <c r="W4401" t="s">
        <v>54</v>
      </c>
      <c r="X4401" t="s">
        <v>22338</v>
      </c>
      <c r="Y4401" t="s">
        <v>6</v>
      </c>
      <c r="Z4401" s="1">
        <v>44711</v>
      </c>
      <c r="AA4401" s="2">
        <v>0.34481481481481485</v>
      </c>
      <c r="AB4401" s="2">
        <v>0.95339120370370367</v>
      </c>
      <c r="AC4401" t="s">
        <v>45</v>
      </c>
      <c r="AD4401" t="s">
        <v>44</v>
      </c>
      <c r="AE4401" t="s">
        <v>44</v>
      </c>
      <c r="AF4401">
        <v>234</v>
      </c>
    </row>
    <row r="4402" spans="1:32">
      <c r="A4402">
        <v>7227</v>
      </c>
      <c r="B4402">
        <v>6327</v>
      </c>
      <c r="C4402" t="s">
        <v>2616</v>
      </c>
      <c r="D4402" t="s">
        <v>14064</v>
      </c>
      <c r="E4402" t="s">
        <v>34</v>
      </c>
      <c r="F4402" t="s">
        <v>22339</v>
      </c>
      <c r="G4402">
        <v>5974886057</v>
      </c>
      <c r="H4402" t="s">
        <v>179</v>
      </c>
      <c r="I4402" s="1">
        <v>32642</v>
      </c>
      <c r="J4402" t="s">
        <v>22340</v>
      </c>
      <c r="K4402" t="s">
        <v>22341</v>
      </c>
      <c r="L4402">
        <v>64972</v>
      </c>
      <c r="M4402" t="s">
        <v>179</v>
      </c>
      <c r="N4402" s="1">
        <v>44602</v>
      </c>
      <c r="O4402" s="1">
        <v>44607</v>
      </c>
      <c r="P4402">
        <v>73</v>
      </c>
      <c r="Q4402">
        <v>3</v>
      </c>
      <c r="R4402" t="s">
        <v>53</v>
      </c>
      <c r="S4402">
        <v>2</v>
      </c>
      <c r="T4402">
        <v>1</v>
      </c>
      <c r="U4402">
        <v>5</v>
      </c>
      <c r="V4402">
        <v>625</v>
      </c>
      <c r="W4402" t="s">
        <v>41</v>
      </c>
      <c r="X4402" t="s">
        <v>22342</v>
      </c>
      <c r="Y4402" t="s">
        <v>6</v>
      </c>
      <c r="Z4402" s="1">
        <v>44580</v>
      </c>
      <c r="AA4402" s="2">
        <v>0.81663194444444442</v>
      </c>
      <c r="AB4402" s="2">
        <v>0.37702546296296297</v>
      </c>
      <c r="AC4402" t="s">
        <v>45</v>
      </c>
      <c r="AD4402" t="s">
        <v>45</v>
      </c>
      <c r="AE4402" t="s">
        <v>44</v>
      </c>
      <c r="AF4402">
        <v>125</v>
      </c>
    </row>
    <row r="4403" spans="1:32">
      <c r="A4403">
        <v>7228</v>
      </c>
      <c r="B4403">
        <v>6328</v>
      </c>
      <c r="C4403" t="s">
        <v>2522</v>
      </c>
      <c r="D4403" t="s">
        <v>1298</v>
      </c>
      <c r="E4403" t="s">
        <v>34</v>
      </c>
      <c r="F4403" t="s">
        <v>22343</v>
      </c>
      <c r="G4403" t="s">
        <v>22344</v>
      </c>
      <c r="H4403" t="s">
        <v>725</v>
      </c>
      <c r="I4403" s="1">
        <v>34724</v>
      </c>
      <c r="J4403" t="s">
        <v>22345</v>
      </c>
      <c r="K4403" t="s">
        <v>22346</v>
      </c>
      <c r="L4403">
        <v>67089</v>
      </c>
      <c r="M4403" t="s">
        <v>725</v>
      </c>
      <c r="N4403" s="1">
        <v>44643</v>
      </c>
      <c r="O4403" s="1">
        <v>44644</v>
      </c>
      <c r="P4403">
        <v>40</v>
      </c>
      <c r="Q4403">
        <v>2</v>
      </c>
      <c r="R4403" t="s">
        <v>53</v>
      </c>
      <c r="S4403">
        <v>1</v>
      </c>
      <c r="T4403">
        <v>1</v>
      </c>
      <c r="U4403">
        <v>1</v>
      </c>
      <c r="V4403">
        <v>125</v>
      </c>
      <c r="W4403" t="s">
        <v>54</v>
      </c>
      <c r="X4403" t="s">
        <v>22347</v>
      </c>
      <c r="Y4403" t="s">
        <v>43</v>
      </c>
      <c r="Z4403" s="1">
        <v>44621</v>
      </c>
      <c r="AA4403" s="2">
        <v>0.14688657407407407</v>
      </c>
      <c r="AB4403" s="2">
        <v>0.81320601851851848</v>
      </c>
      <c r="AC4403" t="s">
        <v>44</v>
      </c>
      <c r="AD4403" t="s">
        <v>45</v>
      </c>
      <c r="AE4403" t="s">
        <v>45</v>
      </c>
      <c r="AF4403">
        <v>125</v>
      </c>
    </row>
    <row r="4404" spans="1:32">
      <c r="A4404">
        <v>7231</v>
      </c>
      <c r="B4404">
        <v>6331</v>
      </c>
      <c r="C4404" t="s">
        <v>7803</v>
      </c>
      <c r="D4404" t="s">
        <v>7949</v>
      </c>
      <c r="E4404" t="s">
        <v>48</v>
      </c>
      <c r="F4404" t="s">
        <v>22348</v>
      </c>
      <c r="G4404" t="s">
        <v>22349</v>
      </c>
      <c r="H4404" t="s">
        <v>217</v>
      </c>
      <c r="I4404" s="1">
        <v>16036</v>
      </c>
      <c r="J4404" t="s">
        <v>22350</v>
      </c>
      <c r="K4404" t="s">
        <v>22351</v>
      </c>
      <c r="L4404">
        <v>71537</v>
      </c>
      <c r="M4404" t="s">
        <v>217</v>
      </c>
      <c r="N4404" s="1">
        <v>44633</v>
      </c>
      <c r="O4404" s="1">
        <v>44638</v>
      </c>
      <c r="P4404">
        <v>33</v>
      </c>
      <c r="Q4404">
        <v>2</v>
      </c>
      <c r="R4404" t="s">
        <v>40</v>
      </c>
      <c r="S4404">
        <v>4</v>
      </c>
      <c r="T4404">
        <v>1</v>
      </c>
      <c r="U4404">
        <v>5</v>
      </c>
      <c r="V4404">
        <v>1020</v>
      </c>
      <c r="W4404" t="s">
        <v>54</v>
      </c>
      <c r="X4404" t="s">
        <v>22352</v>
      </c>
      <c r="Y4404" t="s">
        <v>81</v>
      </c>
      <c r="Z4404" s="1">
        <v>44620</v>
      </c>
      <c r="AA4404" s="2">
        <v>0.21428240740740742</v>
      </c>
      <c r="AB4404" s="2">
        <v>5.2013888888888887E-2</v>
      </c>
      <c r="AC4404" t="s">
        <v>44</v>
      </c>
      <c r="AD4404" t="s">
        <v>44</v>
      </c>
      <c r="AE4404" t="s">
        <v>44</v>
      </c>
      <c r="AF4404">
        <v>204</v>
      </c>
    </row>
    <row r="4405" spans="1:32">
      <c r="A4405">
        <v>7234</v>
      </c>
      <c r="B4405">
        <v>6334</v>
      </c>
      <c r="C4405" t="s">
        <v>1771</v>
      </c>
      <c r="D4405" t="s">
        <v>257</v>
      </c>
      <c r="E4405" t="s">
        <v>34</v>
      </c>
      <c r="F4405" t="s">
        <v>22353</v>
      </c>
      <c r="G4405" t="s">
        <v>22354</v>
      </c>
      <c r="H4405" t="s">
        <v>122</v>
      </c>
      <c r="I4405" s="1">
        <v>32922</v>
      </c>
      <c r="J4405" t="s">
        <v>22355</v>
      </c>
      <c r="K4405" t="s">
        <v>22356</v>
      </c>
      <c r="L4405">
        <v>42058</v>
      </c>
      <c r="M4405" t="s">
        <v>122</v>
      </c>
      <c r="N4405" s="1">
        <v>44662</v>
      </c>
      <c r="O4405" s="1">
        <v>44663</v>
      </c>
      <c r="P4405">
        <v>81</v>
      </c>
      <c r="Q4405">
        <v>4</v>
      </c>
      <c r="R4405" t="s">
        <v>40</v>
      </c>
      <c r="S4405">
        <v>4</v>
      </c>
      <c r="T4405">
        <v>1</v>
      </c>
      <c r="U4405">
        <v>1</v>
      </c>
      <c r="V4405">
        <v>213</v>
      </c>
      <c r="W4405" t="s">
        <v>54</v>
      </c>
      <c r="X4405" t="s">
        <v>22357</v>
      </c>
      <c r="Y4405" t="s">
        <v>43</v>
      </c>
      <c r="Z4405" s="1">
        <v>44625</v>
      </c>
      <c r="AA4405" s="2">
        <v>0.325625</v>
      </c>
      <c r="AB4405" s="2">
        <v>0.39256944444444447</v>
      </c>
      <c r="AC4405" t="s">
        <v>45</v>
      </c>
      <c r="AD4405" t="s">
        <v>45</v>
      </c>
      <c r="AE4405" t="s">
        <v>45</v>
      </c>
      <c r="AF4405">
        <v>213</v>
      </c>
    </row>
    <row r="4406" spans="1:32">
      <c r="A4406">
        <v>7235</v>
      </c>
      <c r="B4406">
        <v>6335</v>
      </c>
      <c r="C4406" t="s">
        <v>3656</v>
      </c>
      <c r="D4406" t="s">
        <v>4028</v>
      </c>
      <c r="E4406" t="s">
        <v>48</v>
      </c>
      <c r="F4406" t="s">
        <v>22358</v>
      </c>
      <c r="G4406" t="s">
        <v>22359</v>
      </c>
      <c r="H4406" t="s">
        <v>225</v>
      </c>
      <c r="I4406" s="1">
        <v>38001</v>
      </c>
      <c r="J4406" t="s">
        <v>22360</v>
      </c>
      <c r="K4406" t="s">
        <v>22361</v>
      </c>
      <c r="L4406">
        <v>2616</v>
      </c>
      <c r="M4406" t="s">
        <v>225</v>
      </c>
      <c r="N4406" s="1">
        <v>44733</v>
      </c>
      <c r="O4406" s="1">
        <v>44734</v>
      </c>
      <c r="P4406">
        <v>83</v>
      </c>
      <c r="Q4406">
        <v>4</v>
      </c>
      <c r="R4406" t="s">
        <v>63</v>
      </c>
      <c r="S4406">
        <v>3</v>
      </c>
      <c r="T4406">
        <v>1</v>
      </c>
      <c r="U4406">
        <v>1</v>
      </c>
      <c r="V4406">
        <v>75</v>
      </c>
      <c r="W4406" t="s">
        <v>54</v>
      </c>
      <c r="X4406" t="s">
        <v>22362</v>
      </c>
      <c r="Y4406" t="s">
        <v>6</v>
      </c>
      <c r="Z4406" s="1">
        <v>44709</v>
      </c>
      <c r="AA4406" s="2">
        <v>0.51282407407407404</v>
      </c>
      <c r="AB4406" s="2">
        <v>7.3148148148148143E-2</v>
      </c>
      <c r="AC4406" t="s">
        <v>44</v>
      </c>
      <c r="AD4406" t="s">
        <v>44</v>
      </c>
      <c r="AE4406" t="s">
        <v>45</v>
      </c>
      <c r="AF4406">
        <v>75</v>
      </c>
    </row>
    <row r="4407" spans="1:32">
      <c r="A4407">
        <v>7238</v>
      </c>
      <c r="B4407">
        <v>6338</v>
      </c>
      <c r="C4407" t="s">
        <v>8265</v>
      </c>
      <c r="D4407" t="s">
        <v>8446</v>
      </c>
      <c r="E4407" t="s">
        <v>48</v>
      </c>
      <c r="F4407" t="s">
        <v>22363</v>
      </c>
      <c r="G4407" t="s">
        <v>22364</v>
      </c>
      <c r="H4407" t="s">
        <v>530</v>
      </c>
      <c r="I4407" s="1">
        <v>23859</v>
      </c>
      <c r="J4407" t="s">
        <v>22365</v>
      </c>
      <c r="K4407" t="s">
        <v>22366</v>
      </c>
      <c r="L4407">
        <v>83734</v>
      </c>
      <c r="M4407" t="s">
        <v>530</v>
      </c>
      <c r="N4407" s="1">
        <v>44929</v>
      </c>
      <c r="O4407" s="1">
        <v>44933</v>
      </c>
      <c r="P4407">
        <v>25</v>
      </c>
      <c r="Q4407">
        <v>1</v>
      </c>
      <c r="R4407" t="s">
        <v>53</v>
      </c>
      <c r="S4407">
        <v>1</v>
      </c>
      <c r="T4407">
        <v>1</v>
      </c>
      <c r="U4407">
        <v>4</v>
      </c>
      <c r="V4407">
        <v>504</v>
      </c>
      <c r="W4407" t="s">
        <v>41</v>
      </c>
      <c r="X4407" t="s">
        <v>22367</v>
      </c>
      <c r="Y4407" t="s">
        <v>6</v>
      </c>
      <c r="Z4407" s="1">
        <v>44907</v>
      </c>
      <c r="AA4407" s="2">
        <v>0.30945601851851851</v>
      </c>
      <c r="AB4407" s="2">
        <v>0.9665625000000001</v>
      </c>
      <c r="AC4407" t="s">
        <v>45</v>
      </c>
      <c r="AD4407" t="s">
        <v>45</v>
      </c>
      <c r="AE4407" t="s">
        <v>44</v>
      </c>
      <c r="AF4407">
        <v>126</v>
      </c>
    </row>
    <row r="4408" spans="1:32">
      <c r="A4408">
        <v>7241</v>
      </c>
      <c r="B4408">
        <v>6341</v>
      </c>
      <c r="C4408" t="s">
        <v>371</v>
      </c>
      <c r="D4408" t="s">
        <v>3515</v>
      </c>
      <c r="E4408" t="s">
        <v>48</v>
      </c>
      <c r="F4408" t="s">
        <v>22368</v>
      </c>
      <c r="G4408" t="s">
        <v>22369</v>
      </c>
      <c r="H4408" t="s">
        <v>1301</v>
      </c>
      <c r="I4408" s="1">
        <v>22034</v>
      </c>
      <c r="J4408" t="s">
        <v>22370</v>
      </c>
      <c r="K4408" t="s">
        <v>22371</v>
      </c>
      <c r="L4408">
        <v>91894</v>
      </c>
      <c r="M4408" t="s">
        <v>1301</v>
      </c>
      <c r="N4408" s="1">
        <v>44744</v>
      </c>
      <c r="O4408" s="1">
        <v>44746</v>
      </c>
      <c r="P4408">
        <v>86</v>
      </c>
      <c r="Q4408">
        <v>4</v>
      </c>
      <c r="R4408" t="s">
        <v>63</v>
      </c>
      <c r="S4408">
        <v>2</v>
      </c>
      <c r="T4408">
        <v>2</v>
      </c>
      <c r="U4408">
        <v>2</v>
      </c>
      <c r="V4408">
        <v>174</v>
      </c>
      <c r="W4408" t="s">
        <v>54</v>
      </c>
      <c r="X4408" t="s">
        <v>22372</v>
      </c>
      <c r="Y4408" t="s">
        <v>43</v>
      </c>
      <c r="Z4408" s="1">
        <v>44725</v>
      </c>
      <c r="AA4408" s="2">
        <v>0.12299768518518518</v>
      </c>
      <c r="AB4408" s="2">
        <v>0.73358796296296302</v>
      </c>
      <c r="AC4408" t="s">
        <v>45</v>
      </c>
      <c r="AD4408" t="s">
        <v>45</v>
      </c>
      <c r="AE4408" t="s">
        <v>44</v>
      </c>
      <c r="AF4408">
        <v>87</v>
      </c>
    </row>
    <row r="4409" spans="1:32">
      <c r="A4409">
        <v>7245</v>
      </c>
      <c r="B4409">
        <v>6345</v>
      </c>
      <c r="C4409" t="s">
        <v>17697</v>
      </c>
      <c r="D4409" t="s">
        <v>16396</v>
      </c>
      <c r="E4409" t="s">
        <v>48</v>
      </c>
      <c r="F4409" t="s">
        <v>22373</v>
      </c>
      <c r="G4409" t="s">
        <v>22374</v>
      </c>
      <c r="H4409" t="s">
        <v>418</v>
      </c>
      <c r="I4409" s="1">
        <v>34484</v>
      </c>
      <c r="J4409" t="s">
        <v>22375</v>
      </c>
      <c r="K4409" t="s">
        <v>10332</v>
      </c>
      <c r="L4409">
        <v>27052</v>
      </c>
      <c r="M4409" t="s">
        <v>418</v>
      </c>
      <c r="N4409" s="1">
        <v>44597</v>
      </c>
      <c r="O4409" s="1">
        <v>44599</v>
      </c>
      <c r="P4409">
        <v>13</v>
      </c>
      <c r="Q4409">
        <v>1</v>
      </c>
      <c r="R4409" t="s">
        <v>53</v>
      </c>
      <c r="S4409">
        <v>2</v>
      </c>
      <c r="T4409">
        <v>2</v>
      </c>
      <c r="U4409">
        <v>2</v>
      </c>
      <c r="V4409">
        <v>282</v>
      </c>
      <c r="W4409" t="s">
        <v>54</v>
      </c>
      <c r="X4409" t="s">
        <v>22376</v>
      </c>
      <c r="Y4409" t="s">
        <v>6</v>
      </c>
      <c r="Z4409" s="1">
        <v>44587</v>
      </c>
      <c r="AA4409" s="2">
        <v>0.71422453703703714</v>
      </c>
      <c r="AB4409" s="2">
        <v>0.5138773148148148</v>
      </c>
      <c r="AC4409" t="s">
        <v>45</v>
      </c>
      <c r="AD4409" t="s">
        <v>45</v>
      </c>
      <c r="AE4409" t="s">
        <v>45</v>
      </c>
      <c r="AF4409">
        <v>141</v>
      </c>
    </row>
    <row r="4410" spans="1:32">
      <c r="A4410">
        <v>7247</v>
      </c>
      <c r="B4410">
        <v>6347</v>
      </c>
      <c r="C4410" t="s">
        <v>3189</v>
      </c>
      <c r="D4410" t="s">
        <v>410</v>
      </c>
      <c r="E4410" t="s">
        <v>34</v>
      </c>
      <c r="F4410" t="s">
        <v>22377</v>
      </c>
      <c r="G4410" t="s">
        <v>22378</v>
      </c>
      <c r="H4410" t="s">
        <v>457</v>
      </c>
      <c r="I4410" s="1">
        <v>16259</v>
      </c>
      <c r="J4410" t="s">
        <v>22379</v>
      </c>
      <c r="K4410" t="s">
        <v>22380</v>
      </c>
      <c r="L4410">
        <v>62122</v>
      </c>
      <c r="M4410" t="s">
        <v>457</v>
      </c>
      <c r="N4410" s="1">
        <v>44795</v>
      </c>
      <c r="O4410" s="1">
        <v>44796</v>
      </c>
      <c r="P4410">
        <v>12</v>
      </c>
      <c r="Q4410">
        <v>1</v>
      </c>
      <c r="R4410" t="s">
        <v>40</v>
      </c>
      <c r="S4410">
        <v>4</v>
      </c>
      <c r="T4410">
        <v>0</v>
      </c>
      <c r="U4410">
        <v>1</v>
      </c>
      <c r="V4410">
        <v>242</v>
      </c>
      <c r="W4410" t="s">
        <v>54</v>
      </c>
      <c r="X4410" t="s">
        <v>22381</v>
      </c>
      <c r="Y4410" t="s">
        <v>81</v>
      </c>
      <c r="Z4410" s="1">
        <v>44761</v>
      </c>
      <c r="AA4410" s="2">
        <v>0.50670138888888883</v>
      </c>
      <c r="AB4410" s="2">
        <v>0.51077546296296295</v>
      </c>
      <c r="AC4410" t="s">
        <v>44</v>
      </c>
      <c r="AD4410" t="s">
        <v>44</v>
      </c>
      <c r="AE4410" t="s">
        <v>45</v>
      </c>
      <c r="AF4410">
        <v>242</v>
      </c>
    </row>
    <row r="4411" spans="1:32">
      <c r="A4411">
        <v>7250</v>
      </c>
      <c r="B4411">
        <v>6350</v>
      </c>
      <c r="C4411" t="s">
        <v>520</v>
      </c>
      <c r="D4411" t="s">
        <v>1128</v>
      </c>
      <c r="E4411" t="s">
        <v>34</v>
      </c>
      <c r="F4411" t="s">
        <v>16527</v>
      </c>
      <c r="G4411" t="s">
        <v>22382</v>
      </c>
      <c r="H4411" t="s">
        <v>272</v>
      </c>
      <c r="I4411" s="1">
        <v>26375</v>
      </c>
      <c r="J4411" t="s">
        <v>22383</v>
      </c>
      <c r="K4411" t="s">
        <v>22384</v>
      </c>
      <c r="L4411">
        <v>1238</v>
      </c>
      <c r="M4411" t="s">
        <v>272</v>
      </c>
      <c r="N4411" s="1">
        <v>44857</v>
      </c>
      <c r="O4411" s="1">
        <v>44858</v>
      </c>
      <c r="P4411">
        <v>50</v>
      </c>
      <c r="Q4411">
        <v>2</v>
      </c>
      <c r="R4411" t="s">
        <v>63</v>
      </c>
      <c r="S4411">
        <v>3</v>
      </c>
      <c r="T4411">
        <v>0</v>
      </c>
      <c r="U4411">
        <v>1</v>
      </c>
      <c r="V4411">
        <v>81</v>
      </c>
      <c r="W4411" t="s">
        <v>54</v>
      </c>
      <c r="X4411" t="s">
        <v>22385</v>
      </c>
      <c r="Y4411" t="s">
        <v>43</v>
      </c>
      <c r="Z4411" s="1">
        <v>44848</v>
      </c>
      <c r="AA4411" s="2">
        <v>0.39753472222222225</v>
      </c>
      <c r="AB4411" s="2">
        <v>3.1122685185185187E-2</v>
      </c>
      <c r="AC4411" t="s">
        <v>44</v>
      </c>
      <c r="AD4411" t="s">
        <v>44</v>
      </c>
      <c r="AE4411" t="s">
        <v>44</v>
      </c>
      <c r="AF4411">
        <v>81</v>
      </c>
    </row>
    <row r="4412" spans="1:32">
      <c r="A4412">
        <v>7253</v>
      </c>
      <c r="B4412">
        <v>6353</v>
      </c>
      <c r="C4412" t="s">
        <v>4045</v>
      </c>
      <c r="D4412" t="s">
        <v>1871</v>
      </c>
      <c r="E4412" t="s">
        <v>48</v>
      </c>
      <c r="F4412" t="s">
        <v>22386</v>
      </c>
      <c r="G4412" t="s">
        <v>22387</v>
      </c>
      <c r="H4412" t="s">
        <v>86</v>
      </c>
      <c r="I4412" s="1">
        <v>17738</v>
      </c>
      <c r="J4412" t="s">
        <v>22388</v>
      </c>
      <c r="K4412" t="s">
        <v>22389</v>
      </c>
      <c r="L4412">
        <v>97570</v>
      </c>
      <c r="M4412" t="s">
        <v>86</v>
      </c>
      <c r="N4412" s="1">
        <v>44755</v>
      </c>
      <c r="O4412" s="1">
        <v>44757</v>
      </c>
      <c r="P4412">
        <v>8</v>
      </c>
      <c r="Q4412">
        <v>1</v>
      </c>
      <c r="R4412" t="s">
        <v>63</v>
      </c>
      <c r="S4412">
        <v>3</v>
      </c>
      <c r="T4412">
        <v>1</v>
      </c>
      <c r="U4412">
        <v>2</v>
      </c>
      <c r="V4412">
        <v>176</v>
      </c>
      <c r="W4412" t="s">
        <v>54</v>
      </c>
      <c r="X4412" t="s">
        <v>22390</v>
      </c>
      <c r="Y4412" t="s">
        <v>65</v>
      </c>
      <c r="Z4412" s="1">
        <v>44741</v>
      </c>
      <c r="AA4412" s="2">
        <v>0.53277777777777779</v>
      </c>
      <c r="AB4412" s="2">
        <v>0.67365740740740743</v>
      </c>
      <c r="AC4412" t="s">
        <v>45</v>
      </c>
      <c r="AD4412" t="s">
        <v>44</v>
      </c>
      <c r="AE4412" t="s">
        <v>45</v>
      </c>
      <c r="AF4412">
        <v>88</v>
      </c>
    </row>
    <row r="4413" spans="1:32">
      <c r="A4413">
        <v>7256</v>
      </c>
      <c r="B4413">
        <v>6356</v>
      </c>
      <c r="C4413" t="s">
        <v>90</v>
      </c>
      <c r="D4413" t="s">
        <v>1726</v>
      </c>
      <c r="E4413" t="s">
        <v>34</v>
      </c>
      <c r="F4413" t="s">
        <v>22391</v>
      </c>
      <c r="G4413" t="s">
        <v>22392</v>
      </c>
      <c r="H4413" t="s">
        <v>725</v>
      </c>
      <c r="I4413" s="1">
        <v>33173</v>
      </c>
      <c r="J4413" t="s">
        <v>22393</v>
      </c>
      <c r="K4413" t="s">
        <v>22394</v>
      </c>
      <c r="L4413">
        <v>28876</v>
      </c>
      <c r="M4413" t="s">
        <v>725</v>
      </c>
      <c r="N4413" s="1">
        <v>44693</v>
      </c>
      <c r="O4413" s="1">
        <v>44695</v>
      </c>
      <c r="P4413">
        <v>80</v>
      </c>
      <c r="Q4413">
        <v>4</v>
      </c>
      <c r="R4413" t="s">
        <v>63</v>
      </c>
      <c r="S4413">
        <v>3</v>
      </c>
      <c r="T4413">
        <v>0</v>
      </c>
      <c r="U4413">
        <v>2</v>
      </c>
      <c r="V4413">
        <v>138</v>
      </c>
      <c r="W4413" t="s">
        <v>41</v>
      </c>
      <c r="X4413" t="s">
        <v>22395</v>
      </c>
      <c r="Y4413" t="s">
        <v>65</v>
      </c>
      <c r="Z4413" s="1">
        <v>44670</v>
      </c>
      <c r="AA4413" s="2">
        <v>0.13711805555555556</v>
      </c>
      <c r="AB4413" s="2">
        <v>0.18337962962962961</v>
      </c>
      <c r="AC4413" t="s">
        <v>45</v>
      </c>
      <c r="AD4413" t="s">
        <v>45</v>
      </c>
      <c r="AE4413" t="s">
        <v>45</v>
      </c>
      <c r="AF4413">
        <v>69</v>
      </c>
    </row>
    <row r="4414" spans="1:32">
      <c r="A4414">
        <v>7257</v>
      </c>
      <c r="B4414">
        <v>6357</v>
      </c>
      <c r="C4414" t="s">
        <v>6729</v>
      </c>
      <c r="D4414" t="s">
        <v>2268</v>
      </c>
      <c r="E4414" t="s">
        <v>34</v>
      </c>
      <c r="F4414" t="s">
        <v>22396</v>
      </c>
      <c r="G4414" t="s">
        <v>22397</v>
      </c>
      <c r="H4414" t="s">
        <v>94</v>
      </c>
      <c r="I4414" s="1">
        <v>23348</v>
      </c>
      <c r="J4414" t="s">
        <v>22398</v>
      </c>
      <c r="K4414" t="s">
        <v>22399</v>
      </c>
      <c r="L4414">
        <v>22204</v>
      </c>
      <c r="M4414" t="s">
        <v>94</v>
      </c>
      <c r="N4414" s="1">
        <v>44655</v>
      </c>
      <c r="O4414" s="1">
        <v>44658</v>
      </c>
      <c r="P4414">
        <v>100</v>
      </c>
      <c r="Q4414">
        <v>4</v>
      </c>
      <c r="R4414" t="s">
        <v>53</v>
      </c>
      <c r="S4414">
        <v>1</v>
      </c>
      <c r="T4414">
        <v>0</v>
      </c>
      <c r="U4414">
        <v>3</v>
      </c>
      <c r="V4414">
        <v>438</v>
      </c>
      <c r="W4414" t="s">
        <v>41</v>
      </c>
      <c r="X4414" t="s">
        <v>22400</v>
      </c>
      <c r="Y4414" t="s">
        <v>43</v>
      </c>
      <c r="Z4414" s="1">
        <v>44648</v>
      </c>
      <c r="AA4414" s="2">
        <v>0.27690972222222221</v>
      </c>
      <c r="AB4414" s="2">
        <v>6.1527777777777772E-2</v>
      </c>
      <c r="AC4414" t="s">
        <v>45</v>
      </c>
      <c r="AD4414" t="s">
        <v>45</v>
      </c>
      <c r="AE4414" t="s">
        <v>45</v>
      </c>
      <c r="AF4414">
        <v>146</v>
      </c>
    </row>
    <row r="4415" spans="1:32">
      <c r="A4415">
        <v>7258</v>
      </c>
      <c r="B4415">
        <v>6358</v>
      </c>
      <c r="C4415" t="s">
        <v>1527</v>
      </c>
      <c r="D4415" t="s">
        <v>6396</v>
      </c>
      <c r="E4415" t="s">
        <v>48</v>
      </c>
      <c r="F4415" t="s">
        <v>22401</v>
      </c>
      <c r="G4415" t="s">
        <v>22402</v>
      </c>
      <c r="H4415" t="s">
        <v>418</v>
      </c>
      <c r="I4415" s="1">
        <v>27735</v>
      </c>
      <c r="J4415" t="s">
        <v>22403</v>
      </c>
      <c r="K4415" t="s">
        <v>2187</v>
      </c>
      <c r="L4415">
        <v>41209</v>
      </c>
      <c r="M4415" t="s">
        <v>418</v>
      </c>
      <c r="N4415" s="1">
        <v>44854</v>
      </c>
      <c r="O4415" s="1">
        <v>44858</v>
      </c>
      <c r="P4415">
        <v>64</v>
      </c>
      <c r="Q4415">
        <v>3</v>
      </c>
      <c r="R4415" t="s">
        <v>53</v>
      </c>
      <c r="S4415">
        <v>3</v>
      </c>
      <c r="T4415">
        <v>0</v>
      </c>
      <c r="U4415">
        <v>4</v>
      </c>
      <c r="V4415">
        <v>548</v>
      </c>
      <c r="W4415" t="s">
        <v>41</v>
      </c>
      <c r="X4415" t="s">
        <v>22404</v>
      </c>
      <c r="Y4415" t="s">
        <v>81</v>
      </c>
      <c r="Z4415" s="1">
        <v>44842</v>
      </c>
      <c r="AA4415" s="2">
        <v>0.29089120370370369</v>
      </c>
      <c r="AB4415" s="2">
        <v>0.59109953703703699</v>
      </c>
      <c r="AC4415" t="s">
        <v>45</v>
      </c>
      <c r="AD4415" t="s">
        <v>45</v>
      </c>
      <c r="AE4415" t="s">
        <v>45</v>
      </c>
      <c r="AF4415">
        <v>137</v>
      </c>
    </row>
    <row r="4416" spans="1:32">
      <c r="A4416">
        <v>7259</v>
      </c>
      <c r="B4416">
        <v>6359</v>
      </c>
      <c r="C4416" t="s">
        <v>461</v>
      </c>
      <c r="D4416" t="s">
        <v>57</v>
      </c>
      <c r="E4416" t="s">
        <v>34</v>
      </c>
      <c r="F4416" t="s">
        <v>22405</v>
      </c>
      <c r="G4416">
        <v>9604253762</v>
      </c>
      <c r="H4416" t="s">
        <v>94</v>
      </c>
      <c r="I4416" s="1">
        <v>35523</v>
      </c>
      <c r="J4416" t="s">
        <v>22406</v>
      </c>
      <c r="K4416" t="s">
        <v>22407</v>
      </c>
      <c r="L4416">
        <v>21102</v>
      </c>
      <c r="M4416" t="s">
        <v>94</v>
      </c>
      <c r="N4416" s="1">
        <v>44680</v>
      </c>
      <c r="O4416" s="1">
        <v>44685</v>
      </c>
      <c r="P4416">
        <v>34</v>
      </c>
      <c r="Q4416">
        <v>2</v>
      </c>
      <c r="R4416" t="s">
        <v>53</v>
      </c>
      <c r="S4416">
        <v>4</v>
      </c>
      <c r="T4416">
        <v>1</v>
      </c>
      <c r="U4416">
        <v>5</v>
      </c>
      <c r="V4416">
        <v>715</v>
      </c>
      <c r="W4416" t="s">
        <v>54</v>
      </c>
      <c r="X4416" t="s">
        <v>22408</v>
      </c>
      <c r="Y4416" t="s">
        <v>6</v>
      </c>
      <c r="Z4416" s="1">
        <v>44655</v>
      </c>
      <c r="AA4416" s="2">
        <v>0.34792824074074075</v>
      </c>
      <c r="AB4416" s="2">
        <v>0.34020833333333328</v>
      </c>
      <c r="AC4416" t="s">
        <v>45</v>
      </c>
      <c r="AD4416" t="s">
        <v>44</v>
      </c>
      <c r="AE4416" t="s">
        <v>44</v>
      </c>
      <c r="AF4416">
        <v>143</v>
      </c>
    </row>
    <row r="4417" spans="1:32">
      <c r="A4417">
        <v>7260</v>
      </c>
      <c r="B4417">
        <v>6360</v>
      </c>
      <c r="C4417" t="s">
        <v>1771</v>
      </c>
      <c r="D4417" t="s">
        <v>5107</v>
      </c>
      <c r="E4417" t="s">
        <v>48</v>
      </c>
      <c r="F4417" t="s">
        <v>22409</v>
      </c>
      <c r="G4417">
        <v>3322292857</v>
      </c>
      <c r="H4417" t="s">
        <v>86</v>
      </c>
      <c r="I4417" s="1">
        <v>17681</v>
      </c>
      <c r="J4417" t="s">
        <v>22410</v>
      </c>
      <c r="K4417" t="s">
        <v>22411</v>
      </c>
      <c r="L4417">
        <v>90687</v>
      </c>
      <c r="M4417" t="s">
        <v>86</v>
      </c>
      <c r="N4417" s="1">
        <v>44650</v>
      </c>
      <c r="O4417" s="1">
        <v>44654</v>
      </c>
      <c r="P4417">
        <v>49</v>
      </c>
      <c r="Q4417">
        <v>2</v>
      </c>
      <c r="R4417" t="s">
        <v>53</v>
      </c>
      <c r="S4417">
        <v>1</v>
      </c>
      <c r="T4417">
        <v>0</v>
      </c>
      <c r="U4417">
        <v>4</v>
      </c>
      <c r="V4417">
        <v>580</v>
      </c>
      <c r="W4417" t="s">
        <v>41</v>
      </c>
      <c r="X4417" t="s">
        <v>22412</v>
      </c>
      <c r="Y4417" t="s">
        <v>81</v>
      </c>
      <c r="Z4417" s="1">
        <v>44644</v>
      </c>
      <c r="AA4417" s="2">
        <v>0.13650462962962964</v>
      </c>
      <c r="AB4417" s="2">
        <v>0.13167824074074075</v>
      </c>
      <c r="AC4417" t="s">
        <v>44</v>
      </c>
      <c r="AD4417" t="s">
        <v>44</v>
      </c>
      <c r="AE4417" t="s">
        <v>45</v>
      </c>
      <c r="AF4417">
        <v>145</v>
      </c>
    </row>
    <row r="4418" spans="1:32">
      <c r="A4418">
        <v>7264</v>
      </c>
      <c r="B4418">
        <v>6364</v>
      </c>
      <c r="C4418" t="s">
        <v>945</v>
      </c>
      <c r="D4418" t="s">
        <v>5350</v>
      </c>
      <c r="E4418" t="s">
        <v>48</v>
      </c>
      <c r="F4418" t="s">
        <v>22413</v>
      </c>
      <c r="G4418" t="s">
        <v>22414</v>
      </c>
      <c r="H4418" t="s">
        <v>94</v>
      </c>
      <c r="I4418" s="1">
        <v>32363</v>
      </c>
      <c r="J4418" t="s">
        <v>22415</v>
      </c>
      <c r="K4418" t="s">
        <v>22416</v>
      </c>
      <c r="L4418">
        <v>85244</v>
      </c>
      <c r="M4418" t="s">
        <v>94</v>
      </c>
      <c r="N4418" s="1">
        <v>44748</v>
      </c>
      <c r="O4418" s="1">
        <v>44750</v>
      </c>
      <c r="P4418">
        <v>72</v>
      </c>
      <c r="Q4418">
        <v>3</v>
      </c>
      <c r="R4418" t="s">
        <v>40</v>
      </c>
      <c r="S4418">
        <v>2</v>
      </c>
      <c r="T4418">
        <v>2</v>
      </c>
      <c r="U4418">
        <v>2</v>
      </c>
      <c r="V4418">
        <v>486</v>
      </c>
      <c r="W4418" t="s">
        <v>54</v>
      </c>
      <c r="X4418" t="s">
        <v>22417</v>
      </c>
      <c r="Y4418" t="s">
        <v>43</v>
      </c>
      <c r="Z4418" s="1">
        <v>44715</v>
      </c>
      <c r="AA4418" s="2">
        <v>0.29203703703703704</v>
      </c>
      <c r="AB4418" s="2">
        <v>0.44634259259259257</v>
      </c>
      <c r="AC4418" t="s">
        <v>44</v>
      </c>
      <c r="AD4418" t="s">
        <v>45</v>
      </c>
      <c r="AE4418" t="s">
        <v>44</v>
      </c>
      <c r="AF4418">
        <v>243</v>
      </c>
    </row>
    <row r="4419" spans="1:32">
      <c r="A4419">
        <v>7271</v>
      </c>
      <c r="B4419">
        <v>6371</v>
      </c>
      <c r="C4419" t="s">
        <v>3972</v>
      </c>
      <c r="D4419" t="s">
        <v>5513</v>
      </c>
      <c r="E4419" t="s">
        <v>48</v>
      </c>
      <c r="F4419" t="s">
        <v>22418</v>
      </c>
      <c r="G4419" t="s">
        <v>22419</v>
      </c>
      <c r="H4419" t="s">
        <v>171</v>
      </c>
      <c r="I4419" s="1">
        <v>31578</v>
      </c>
      <c r="J4419" t="s">
        <v>22420</v>
      </c>
      <c r="K4419" t="s">
        <v>22421</v>
      </c>
      <c r="L4419">
        <v>30080</v>
      </c>
      <c r="M4419" t="s">
        <v>171</v>
      </c>
      <c r="N4419" s="1">
        <v>44735</v>
      </c>
      <c r="O4419" s="1">
        <v>44739</v>
      </c>
      <c r="P4419">
        <v>85</v>
      </c>
      <c r="Q4419">
        <v>4</v>
      </c>
      <c r="R4419" t="s">
        <v>53</v>
      </c>
      <c r="S4419">
        <v>1</v>
      </c>
      <c r="T4419">
        <v>0</v>
      </c>
      <c r="U4419">
        <v>4</v>
      </c>
      <c r="V4419">
        <v>560</v>
      </c>
      <c r="W4419" t="s">
        <v>41</v>
      </c>
      <c r="X4419" t="s">
        <v>22422</v>
      </c>
      <c r="Y4419" t="s">
        <v>43</v>
      </c>
      <c r="Z4419" s="1">
        <v>44726</v>
      </c>
      <c r="AA4419" s="2">
        <v>0.68920138888888882</v>
      </c>
      <c r="AB4419" s="2">
        <v>0.88540509259259259</v>
      </c>
      <c r="AC4419" t="s">
        <v>45</v>
      </c>
      <c r="AD4419" t="s">
        <v>45</v>
      </c>
      <c r="AE4419" t="s">
        <v>44</v>
      </c>
      <c r="AF4419">
        <v>140</v>
      </c>
    </row>
    <row r="4420" spans="1:32">
      <c r="A4420">
        <v>7273</v>
      </c>
      <c r="B4420">
        <v>6373</v>
      </c>
      <c r="C4420" t="s">
        <v>8553</v>
      </c>
      <c r="D4420" t="s">
        <v>4530</v>
      </c>
      <c r="E4420" t="s">
        <v>34</v>
      </c>
      <c r="F4420" t="s">
        <v>22423</v>
      </c>
      <c r="G4420" t="s">
        <v>22424</v>
      </c>
      <c r="H4420" t="s">
        <v>201</v>
      </c>
      <c r="I4420" s="1">
        <v>32250</v>
      </c>
      <c r="J4420" t="s">
        <v>22425</v>
      </c>
      <c r="K4420" t="s">
        <v>1333</v>
      </c>
      <c r="L4420">
        <v>70060</v>
      </c>
      <c r="M4420" t="s">
        <v>201</v>
      </c>
      <c r="N4420" s="1">
        <v>44657</v>
      </c>
      <c r="O4420" s="1">
        <v>44658</v>
      </c>
      <c r="P4420">
        <v>75</v>
      </c>
      <c r="Q4420">
        <v>3</v>
      </c>
      <c r="R4420" t="s">
        <v>40</v>
      </c>
      <c r="S4420">
        <v>3</v>
      </c>
      <c r="T4420">
        <v>0</v>
      </c>
      <c r="U4420">
        <v>1</v>
      </c>
      <c r="V4420">
        <v>220</v>
      </c>
      <c r="W4420" t="s">
        <v>54</v>
      </c>
      <c r="X4420" t="s">
        <v>22426</v>
      </c>
      <c r="Y4420" t="s">
        <v>65</v>
      </c>
      <c r="Z4420" s="1">
        <v>44641</v>
      </c>
      <c r="AA4420" s="2">
        <v>0.2020949074074074</v>
      </c>
      <c r="AB4420" s="2">
        <v>5.8182870370370371E-2</v>
      </c>
      <c r="AC4420" t="s">
        <v>45</v>
      </c>
      <c r="AD4420" t="s">
        <v>44</v>
      </c>
      <c r="AE4420" t="s">
        <v>45</v>
      </c>
      <c r="AF4420">
        <v>220</v>
      </c>
    </row>
    <row r="4421" spans="1:32">
      <c r="A4421">
        <v>7277</v>
      </c>
      <c r="B4421">
        <v>6377</v>
      </c>
      <c r="C4421" t="s">
        <v>326</v>
      </c>
      <c r="D4421" t="s">
        <v>4507</v>
      </c>
      <c r="E4421" t="s">
        <v>34</v>
      </c>
      <c r="F4421" t="s">
        <v>22427</v>
      </c>
      <c r="G4421" t="s">
        <v>22428</v>
      </c>
      <c r="H4421" t="s">
        <v>94</v>
      </c>
      <c r="I4421" s="1">
        <v>16808</v>
      </c>
      <c r="J4421" t="s">
        <v>22429</v>
      </c>
      <c r="K4421" t="s">
        <v>22430</v>
      </c>
      <c r="L4421">
        <v>49979</v>
      </c>
      <c r="M4421" t="s">
        <v>94</v>
      </c>
      <c r="N4421" s="1">
        <v>44846</v>
      </c>
      <c r="O4421" s="1">
        <v>44847</v>
      </c>
      <c r="P4421">
        <v>70</v>
      </c>
      <c r="Q4421">
        <v>3</v>
      </c>
      <c r="R4421" t="s">
        <v>53</v>
      </c>
      <c r="S4421">
        <v>4</v>
      </c>
      <c r="T4421">
        <v>1</v>
      </c>
      <c r="U4421">
        <v>1</v>
      </c>
      <c r="V4421">
        <v>132</v>
      </c>
      <c r="W4421" t="s">
        <v>54</v>
      </c>
      <c r="X4421" t="s">
        <v>22431</v>
      </c>
      <c r="Y4421" t="s">
        <v>43</v>
      </c>
      <c r="Z4421" s="1">
        <v>44828</v>
      </c>
      <c r="AA4421" s="2">
        <v>0.72228009259259263</v>
      </c>
      <c r="AB4421" s="2">
        <v>0.55612268518518515</v>
      </c>
      <c r="AC4421" t="s">
        <v>45</v>
      </c>
      <c r="AD4421" t="s">
        <v>45</v>
      </c>
      <c r="AE4421" t="s">
        <v>45</v>
      </c>
      <c r="AF4421">
        <v>132</v>
      </c>
    </row>
    <row r="4422" spans="1:32">
      <c r="A4422">
        <v>7279</v>
      </c>
      <c r="B4422">
        <v>6379</v>
      </c>
      <c r="C4422" t="s">
        <v>602</v>
      </c>
      <c r="D4422" t="s">
        <v>2470</v>
      </c>
      <c r="E4422" t="s">
        <v>34</v>
      </c>
      <c r="F4422" t="s">
        <v>22432</v>
      </c>
      <c r="G4422" t="s">
        <v>22433</v>
      </c>
      <c r="H4422" t="s">
        <v>164</v>
      </c>
      <c r="I4422" s="1">
        <v>18671</v>
      </c>
      <c r="J4422" t="s">
        <v>22434</v>
      </c>
      <c r="K4422" t="s">
        <v>22435</v>
      </c>
      <c r="L4422">
        <v>7855</v>
      </c>
      <c r="M4422" t="s">
        <v>164</v>
      </c>
      <c r="N4422" s="1">
        <v>44811</v>
      </c>
      <c r="O4422" s="1">
        <v>44814</v>
      </c>
      <c r="P4422">
        <v>25</v>
      </c>
      <c r="Q4422">
        <v>1</v>
      </c>
      <c r="R4422" t="s">
        <v>53</v>
      </c>
      <c r="S4422">
        <v>3</v>
      </c>
      <c r="T4422">
        <v>0</v>
      </c>
      <c r="U4422">
        <v>3</v>
      </c>
      <c r="V4422">
        <v>372</v>
      </c>
      <c r="W4422" t="s">
        <v>54</v>
      </c>
      <c r="X4422" t="s">
        <v>22436</v>
      </c>
      <c r="Y4422" t="s">
        <v>43</v>
      </c>
      <c r="Z4422" s="1">
        <v>44788</v>
      </c>
      <c r="AA4422" s="2">
        <v>4.9479166666666664E-2</v>
      </c>
      <c r="AB4422" s="2">
        <v>0.39324074074074072</v>
      </c>
      <c r="AC4422" t="s">
        <v>45</v>
      </c>
      <c r="AD4422" t="s">
        <v>44</v>
      </c>
      <c r="AE4422" t="s">
        <v>45</v>
      </c>
      <c r="AF4422">
        <v>124</v>
      </c>
    </row>
    <row r="4423" spans="1:32">
      <c r="A4423">
        <v>7281</v>
      </c>
      <c r="B4423">
        <v>6381</v>
      </c>
      <c r="C4423" t="s">
        <v>908</v>
      </c>
      <c r="D4423" t="s">
        <v>5560</v>
      </c>
      <c r="E4423" t="s">
        <v>48</v>
      </c>
      <c r="F4423" t="s">
        <v>22437</v>
      </c>
      <c r="G4423" t="s">
        <v>22438</v>
      </c>
      <c r="H4423" t="s">
        <v>171</v>
      </c>
      <c r="I4423" s="1">
        <v>32056</v>
      </c>
      <c r="J4423" t="s">
        <v>22439</v>
      </c>
      <c r="K4423" t="s">
        <v>22440</v>
      </c>
      <c r="L4423">
        <v>73453</v>
      </c>
      <c r="M4423" t="s">
        <v>171</v>
      </c>
      <c r="N4423" s="1">
        <v>44835</v>
      </c>
      <c r="O4423" s="1">
        <v>44837</v>
      </c>
      <c r="P4423">
        <v>57</v>
      </c>
      <c r="Q4423">
        <v>3</v>
      </c>
      <c r="R4423" t="s">
        <v>40</v>
      </c>
      <c r="S4423">
        <v>4</v>
      </c>
      <c r="T4423">
        <v>0</v>
      </c>
      <c r="U4423">
        <v>2</v>
      </c>
      <c r="V4423">
        <v>414</v>
      </c>
      <c r="W4423" t="s">
        <v>54</v>
      </c>
      <c r="X4423" t="s">
        <v>22441</v>
      </c>
      <c r="Y4423" t="s">
        <v>65</v>
      </c>
      <c r="Z4423" s="1">
        <v>44802</v>
      </c>
      <c r="AA4423" s="2">
        <v>0.59793981481481484</v>
      </c>
      <c r="AB4423" s="2">
        <v>0.47366898148148145</v>
      </c>
      <c r="AC4423" t="s">
        <v>45</v>
      </c>
      <c r="AD4423" t="s">
        <v>44</v>
      </c>
      <c r="AE4423" t="s">
        <v>44</v>
      </c>
      <c r="AF4423">
        <v>207</v>
      </c>
    </row>
    <row r="4424" spans="1:32">
      <c r="A4424">
        <v>7282</v>
      </c>
      <c r="B4424">
        <v>6382</v>
      </c>
      <c r="C4424" t="s">
        <v>22442</v>
      </c>
      <c r="D4424" t="s">
        <v>263</v>
      </c>
      <c r="E4424" t="s">
        <v>34</v>
      </c>
      <c r="F4424" t="s">
        <v>22443</v>
      </c>
      <c r="G4424" t="s">
        <v>22444</v>
      </c>
      <c r="H4424" t="s">
        <v>115</v>
      </c>
      <c r="I4424" s="1">
        <v>19778</v>
      </c>
      <c r="J4424" t="s">
        <v>22445</v>
      </c>
      <c r="K4424" t="s">
        <v>22446</v>
      </c>
      <c r="L4424">
        <v>24735</v>
      </c>
      <c r="M4424" t="s">
        <v>115</v>
      </c>
      <c r="N4424" s="1">
        <v>44770</v>
      </c>
      <c r="O4424" s="1">
        <v>44771</v>
      </c>
      <c r="P4424">
        <v>32</v>
      </c>
      <c r="Q4424">
        <v>2</v>
      </c>
      <c r="R4424" t="s">
        <v>63</v>
      </c>
      <c r="S4424">
        <v>3</v>
      </c>
      <c r="T4424">
        <v>2</v>
      </c>
      <c r="U4424">
        <v>1</v>
      </c>
      <c r="V4424">
        <v>79</v>
      </c>
      <c r="W4424" t="s">
        <v>41</v>
      </c>
      <c r="X4424" t="s">
        <v>22447</v>
      </c>
      <c r="Y4424" t="s">
        <v>43</v>
      </c>
      <c r="Z4424" s="1">
        <v>44748</v>
      </c>
      <c r="AA4424" s="2">
        <v>0.79410879629629638</v>
      </c>
      <c r="AB4424" s="2">
        <v>0.8869097222222222</v>
      </c>
      <c r="AC4424" t="s">
        <v>44</v>
      </c>
      <c r="AD4424" t="s">
        <v>45</v>
      </c>
      <c r="AE4424" t="s">
        <v>44</v>
      </c>
      <c r="AF4424">
        <v>79</v>
      </c>
    </row>
    <row r="4425" spans="1:32">
      <c r="A4425">
        <v>7286</v>
      </c>
      <c r="B4425">
        <v>6386</v>
      </c>
      <c r="C4425" t="s">
        <v>56</v>
      </c>
      <c r="D4425" t="s">
        <v>1509</v>
      </c>
      <c r="E4425" t="s">
        <v>34</v>
      </c>
      <c r="F4425" t="s">
        <v>22448</v>
      </c>
      <c r="G4425" t="s">
        <v>22449</v>
      </c>
      <c r="H4425" t="s">
        <v>129</v>
      </c>
      <c r="I4425" s="1">
        <v>21229</v>
      </c>
      <c r="J4425" t="s">
        <v>22450</v>
      </c>
      <c r="K4425" t="s">
        <v>22451</v>
      </c>
      <c r="L4425">
        <v>4413</v>
      </c>
      <c r="M4425" t="s">
        <v>129</v>
      </c>
      <c r="N4425" s="1">
        <v>44849</v>
      </c>
      <c r="O4425" s="1">
        <v>44852</v>
      </c>
      <c r="P4425">
        <v>14</v>
      </c>
      <c r="Q4425">
        <v>1</v>
      </c>
      <c r="R4425" t="s">
        <v>63</v>
      </c>
      <c r="S4425">
        <v>1</v>
      </c>
      <c r="T4425">
        <v>2</v>
      </c>
      <c r="U4425">
        <v>3</v>
      </c>
      <c r="V4425">
        <v>249</v>
      </c>
      <c r="W4425" t="s">
        <v>41</v>
      </c>
      <c r="X4425" t="s">
        <v>22452</v>
      </c>
      <c r="Y4425" t="s">
        <v>81</v>
      </c>
      <c r="Z4425" s="1">
        <v>44836</v>
      </c>
      <c r="AA4425" s="2">
        <v>0.77630787037037041</v>
      </c>
      <c r="AB4425" s="2">
        <v>6.6932870370370365E-2</v>
      </c>
      <c r="AC4425" t="s">
        <v>44</v>
      </c>
      <c r="AD4425" t="s">
        <v>44</v>
      </c>
      <c r="AE4425" t="s">
        <v>44</v>
      </c>
      <c r="AF4425">
        <v>83</v>
      </c>
    </row>
    <row r="4426" spans="1:32">
      <c r="A4426">
        <v>7287</v>
      </c>
      <c r="B4426">
        <v>6387</v>
      </c>
      <c r="C4426" t="s">
        <v>8746</v>
      </c>
      <c r="D4426" t="s">
        <v>67</v>
      </c>
      <c r="E4426" t="s">
        <v>34</v>
      </c>
      <c r="F4426" t="s">
        <v>22453</v>
      </c>
      <c r="G4426" t="s">
        <v>22454</v>
      </c>
      <c r="H4426" t="s">
        <v>330</v>
      </c>
      <c r="I4426" s="1">
        <v>37787</v>
      </c>
      <c r="J4426" t="s">
        <v>22455</v>
      </c>
      <c r="K4426" t="s">
        <v>22456</v>
      </c>
      <c r="L4426">
        <v>78966</v>
      </c>
      <c r="M4426" t="s">
        <v>330</v>
      </c>
      <c r="N4426" s="1">
        <v>44679</v>
      </c>
      <c r="O4426" s="1">
        <v>44682</v>
      </c>
      <c r="P4426">
        <v>64</v>
      </c>
      <c r="Q4426">
        <v>3</v>
      </c>
      <c r="R4426" t="s">
        <v>53</v>
      </c>
      <c r="S4426">
        <v>3</v>
      </c>
      <c r="T4426">
        <v>2</v>
      </c>
      <c r="U4426">
        <v>3</v>
      </c>
      <c r="V4426">
        <v>444</v>
      </c>
      <c r="W4426" t="s">
        <v>41</v>
      </c>
      <c r="X4426" t="s">
        <v>22457</v>
      </c>
      <c r="Y4426" t="s">
        <v>43</v>
      </c>
      <c r="Z4426" s="1">
        <v>44666</v>
      </c>
      <c r="AA4426" s="2">
        <v>0.46415509259259258</v>
      </c>
      <c r="AB4426" s="2">
        <v>0.44101851851851853</v>
      </c>
      <c r="AC4426" t="s">
        <v>45</v>
      </c>
      <c r="AD4426" t="s">
        <v>45</v>
      </c>
      <c r="AE4426" t="s">
        <v>45</v>
      </c>
      <c r="AF4426">
        <v>148</v>
      </c>
    </row>
    <row r="4427" spans="1:32">
      <c r="A4427">
        <v>7291</v>
      </c>
      <c r="B4427">
        <v>6391</v>
      </c>
      <c r="C4427" t="s">
        <v>7603</v>
      </c>
      <c r="D4427" t="s">
        <v>448</v>
      </c>
      <c r="E4427" t="s">
        <v>48</v>
      </c>
      <c r="F4427" t="s">
        <v>9397</v>
      </c>
      <c r="G4427" t="s">
        <v>22458</v>
      </c>
      <c r="H4427" t="s">
        <v>309</v>
      </c>
      <c r="I4427" s="1">
        <v>29324</v>
      </c>
      <c r="J4427" t="s">
        <v>22459</v>
      </c>
      <c r="K4427" t="s">
        <v>22460</v>
      </c>
      <c r="L4427">
        <v>72419</v>
      </c>
      <c r="M4427" t="s">
        <v>309</v>
      </c>
      <c r="N4427" s="1">
        <v>44895</v>
      </c>
      <c r="O4427" s="1">
        <v>44897</v>
      </c>
      <c r="P4427">
        <v>53</v>
      </c>
      <c r="Q4427">
        <v>3</v>
      </c>
      <c r="R4427" t="s">
        <v>63</v>
      </c>
      <c r="S4427">
        <v>2</v>
      </c>
      <c r="T4427">
        <v>0</v>
      </c>
      <c r="U4427">
        <v>2</v>
      </c>
      <c r="V4427">
        <v>154</v>
      </c>
      <c r="W4427" t="s">
        <v>41</v>
      </c>
      <c r="X4427" t="s">
        <v>22461</v>
      </c>
      <c r="Y4427" t="s">
        <v>43</v>
      </c>
      <c r="Z4427" s="1">
        <v>44886</v>
      </c>
      <c r="AA4427" s="2">
        <v>0.21931712962962965</v>
      </c>
      <c r="AB4427" s="2">
        <v>0.79708333333333325</v>
      </c>
      <c r="AC4427" t="s">
        <v>45</v>
      </c>
      <c r="AD4427" t="s">
        <v>45</v>
      </c>
      <c r="AE4427" t="s">
        <v>44</v>
      </c>
      <c r="AF4427">
        <v>77</v>
      </c>
    </row>
    <row r="4428" spans="1:32">
      <c r="A4428">
        <v>7293</v>
      </c>
      <c r="B4428">
        <v>6393</v>
      </c>
      <c r="C4428" t="s">
        <v>501</v>
      </c>
      <c r="D4428" t="s">
        <v>12521</v>
      </c>
      <c r="E4428" t="s">
        <v>48</v>
      </c>
      <c r="F4428" t="s">
        <v>22462</v>
      </c>
      <c r="G4428" t="s">
        <v>22463</v>
      </c>
      <c r="H4428" t="s">
        <v>317</v>
      </c>
      <c r="I4428" s="1">
        <v>19434</v>
      </c>
      <c r="J4428" t="s">
        <v>22464</v>
      </c>
      <c r="K4428" t="s">
        <v>22465</v>
      </c>
      <c r="L4428">
        <v>72782</v>
      </c>
      <c r="M4428" t="s">
        <v>317</v>
      </c>
      <c r="N4428" s="1">
        <v>44733</v>
      </c>
      <c r="O4428" s="1">
        <v>44734</v>
      </c>
      <c r="P4428">
        <v>25</v>
      </c>
      <c r="Q4428">
        <v>1</v>
      </c>
      <c r="R4428" t="s">
        <v>53</v>
      </c>
      <c r="S4428">
        <v>4</v>
      </c>
      <c r="T4428">
        <v>2</v>
      </c>
      <c r="U4428">
        <v>1</v>
      </c>
      <c r="V4428">
        <v>133</v>
      </c>
      <c r="W4428" t="s">
        <v>41</v>
      </c>
      <c r="X4428" t="s">
        <v>22466</v>
      </c>
      <c r="Y4428" t="s">
        <v>65</v>
      </c>
      <c r="Z4428" s="1">
        <v>44709</v>
      </c>
      <c r="AA4428" s="2">
        <v>0.15959490740740742</v>
      </c>
      <c r="AB4428" s="2">
        <v>0.62754629629629632</v>
      </c>
      <c r="AC4428" t="s">
        <v>44</v>
      </c>
      <c r="AD4428" t="s">
        <v>44</v>
      </c>
      <c r="AE4428" t="s">
        <v>45</v>
      </c>
      <c r="AF4428">
        <v>133</v>
      </c>
    </row>
    <row r="4429" spans="1:32">
      <c r="A4429">
        <v>7295</v>
      </c>
      <c r="B4429">
        <v>6395</v>
      </c>
      <c r="C4429" t="s">
        <v>1189</v>
      </c>
      <c r="D4429" t="s">
        <v>1703</v>
      </c>
      <c r="E4429" t="s">
        <v>34</v>
      </c>
      <c r="F4429" t="s">
        <v>22467</v>
      </c>
      <c r="G4429" t="s">
        <v>22468</v>
      </c>
      <c r="H4429" t="s">
        <v>317</v>
      </c>
      <c r="I4429" s="1">
        <v>29103</v>
      </c>
      <c r="J4429" t="s">
        <v>22469</v>
      </c>
      <c r="K4429" t="s">
        <v>22470</v>
      </c>
      <c r="L4429">
        <v>58029</v>
      </c>
      <c r="M4429" t="s">
        <v>317</v>
      </c>
      <c r="N4429" s="1">
        <v>44654</v>
      </c>
      <c r="O4429" s="1">
        <v>44655</v>
      </c>
      <c r="P4429">
        <v>43</v>
      </c>
      <c r="Q4429">
        <v>2</v>
      </c>
      <c r="R4429" t="s">
        <v>53</v>
      </c>
      <c r="S4429">
        <v>4</v>
      </c>
      <c r="T4429">
        <v>2</v>
      </c>
      <c r="U4429">
        <v>1</v>
      </c>
      <c r="V4429">
        <v>124</v>
      </c>
      <c r="W4429" t="s">
        <v>41</v>
      </c>
      <c r="X4429" t="s">
        <v>22471</v>
      </c>
      <c r="Y4429" t="s">
        <v>65</v>
      </c>
      <c r="Z4429" s="1">
        <v>44638</v>
      </c>
      <c r="AA4429" s="2">
        <v>0.93521990740740746</v>
      </c>
      <c r="AB4429" s="2">
        <v>0.60548611111111106</v>
      </c>
      <c r="AC4429" t="s">
        <v>44</v>
      </c>
      <c r="AD4429" t="s">
        <v>45</v>
      </c>
      <c r="AE4429" t="s">
        <v>45</v>
      </c>
      <c r="AF4429">
        <v>124</v>
      </c>
    </row>
    <row r="4430" spans="1:32">
      <c r="A4430">
        <v>7296</v>
      </c>
      <c r="B4430">
        <v>6396</v>
      </c>
      <c r="C4430" t="s">
        <v>6006</v>
      </c>
      <c r="D4430" t="s">
        <v>9099</v>
      </c>
      <c r="E4430" t="s">
        <v>34</v>
      </c>
      <c r="F4430" t="s">
        <v>22472</v>
      </c>
      <c r="G4430" t="s">
        <v>22473</v>
      </c>
      <c r="H4430" t="s">
        <v>94</v>
      </c>
      <c r="I4430" s="1">
        <v>19769</v>
      </c>
      <c r="J4430" t="s">
        <v>22474</v>
      </c>
      <c r="K4430" t="s">
        <v>12080</v>
      </c>
      <c r="L4430">
        <v>48928</v>
      </c>
      <c r="M4430" t="s">
        <v>94</v>
      </c>
      <c r="N4430" s="1">
        <v>44793</v>
      </c>
      <c r="O4430" s="1">
        <v>44796</v>
      </c>
      <c r="P4430">
        <v>36</v>
      </c>
      <c r="Q4430">
        <v>2</v>
      </c>
      <c r="R4430" t="s">
        <v>40</v>
      </c>
      <c r="S4430">
        <v>3</v>
      </c>
      <c r="T4430">
        <v>0</v>
      </c>
      <c r="U4430">
        <v>3</v>
      </c>
      <c r="V4430">
        <v>636</v>
      </c>
      <c r="W4430" t="s">
        <v>54</v>
      </c>
      <c r="X4430" t="s">
        <v>22475</v>
      </c>
      <c r="Y4430" t="s">
        <v>6</v>
      </c>
      <c r="Z4430" s="1">
        <v>44755</v>
      </c>
      <c r="AA4430" s="2">
        <v>0.38370370370370371</v>
      </c>
      <c r="AB4430" s="2">
        <v>0.97554398148148147</v>
      </c>
      <c r="AC4430" t="s">
        <v>44</v>
      </c>
      <c r="AD4430" t="s">
        <v>44</v>
      </c>
      <c r="AE4430" t="s">
        <v>44</v>
      </c>
      <c r="AF4430">
        <v>212</v>
      </c>
    </row>
    <row r="4431" spans="1:32">
      <c r="A4431">
        <v>7297</v>
      </c>
      <c r="B4431">
        <v>6397</v>
      </c>
      <c r="C4431" t="s">
        <v>932</v>
      </c>
      <c r="D4431" t="s">
        <v>2416</v>
      </c>
      <c r="E4431" t="s">
        <v>48</v>
      </c>
      <c r="F4431" t="s">
        <v>22476</v>
      </c>
      <c r="G4431" t="s">
        <v>22477</v>
      </c>
      <c r="H4431" t="s">
        <v>692</v>
      </c>
      <c r="I4431" s="1">
        <v>30482</v>
      </c>
      <c r="J4431" t="s">
        <v>22478</v>
      </c>
      <c r="K4431" t="s">
        <v>22479</v>
      </c>
      <c r="L4431">
        <v>61883</v>
      </c>
      <c r="M4431" t="s">
        <v>692</v>
      </c>
      <c r="N4431" s="1">
        <v>44582</v>
      </c>
      <c r="O4431" s="1">
        <v>44583</v>
      </c>
      <c r="P4431">
        <v>57</v>
      </c>
      <c r="Q4431">
        <v>3</v>
      </c>
      <c r="R4431" t="s">
        <v>40</v>
      </c>
      <c r="S4431">
        <v>4</v>
      </c>
      <c r="T4431">
        <v>0</v>
      </c>
      <c r="U4431">
        <v>1</v>
      </c>
      <c r="V4431">
        <v>201</v>
      </c>
      <c r="W4431" t="s">
        <v>41</v>
      </c>
      <c r="X4431" t="s">
        <v>22480</v>
      </c>
      <c r="Y4431" t="s">
        <v>6</v>
      </c>
      <c r="Z4431" s="1">
        <v>44565</v>
      </c>
      <c r="AA4431" s="2">
        <v>0.92849537037037033</v>
      </c>
      <c r="AB4431" s="2">
        <v>1.3796296296296298E-2</v>
      </c>
      <c r="AC4431" t="s">
        <v>44</v>
      </c>
      <c r="AD4431" t="s">
        <v>45</v>
      </c>
      <c r="AE4431" t="s">
        <v>44</v>
      </c>
      <c r="AF4431">
        <v>201</v>
      </c>
    </row>
    <row r="4432" spans="1:32">
      <c r="A4432">
        <v>7299</v>
      </c>
      <c r="B4432">
        <v>6399</v>
      </c>
      <c r="C4432" t="s">
        <v>6390</v>
      </c>
      <c r="D4432" t="s">
        <v>4298</v>
      </c>
      <c r="E4432" t="s">
        <v>34</v>
      </c>
      <c r="F4432" t="s">
        <v>22481</v>
      </c>
      <c r="G4432" t="s">
        <v>22482</v>
      </c>
      <c r="H4432" t="s">
        <v>156</v>
      </c>
      <c r="I4432" s="1">
        <v>33382</v>
      </c>
      <c r="J4432" t="s">
        <v>22483</v>
      </c>
      <c r="K4432" t="s">
        <v>22484</v>
      </c>
      <c r="L4432">
        <v>47497</v>
      </c>
      <c r="M4432" t="s">
        <v>156</v>
      </c>
      <c r="N4432" s="1">
        <v>44799</v>
      </c>
      <c r="O4432" s="1">
        <v>44802</v>
      </c>
      <c r="P4432">
        <v>14</v>
      </c>
      <c r="Q4432">
        <v>1</v>
      </c>
      <c r="R4432" t="s">
        <v>63</v>
      </c>
      <c r="S4432">
        <v>1</v>
      </c>
      <c r="T4432">
        <v>0</v>
      </c>
      <c r="U4432">
        <v>3</v>
      </c>
      <c r="V4432">
        <v>255</v>
      </c>
      <c r="W4432" t="s">
        <v>41</v>
      </c>
      <c r="X4432" t="s">
        <v>22485</v>
      </c>
      <c r="Y4432" t="s">
        <v>6</v>
      </c>
      <c r="Z4432" s="1">
        <v>44792</v>
      </c>
      <c r="AA4432" s="2">
        <v>0.59721064814814817</v>
      </c>
      <c r="AB4432" s="2">
        <v>0.92043981481481485</v>
      </c>
      <c r="AC4432" t="s">
        <v>44</v>
      </c>
      <c r="AD4432" t="s">
        <v>45</v>
      </c>
      <c r="AE4432" t="s">
        <v>44</v>
      </c>
      <c r="AF4432">
        <v>85</v>
      </c>
    </row>
    <row r="4433" spans="1:32">
      <c r="A4433">
        <v>7300</v>
      </c>
      <c r="B4433">
        <v>6400</v>
      </c>
      <c r="C4433" t="s">
        <v>583</v>
      </c>
      <c r="D4433" t="s">
        <v>140</v>
      </c>
      <c r="E4433" t="s">
        <v>48</v>
      </c>
      <c r="F4433" t="s">
        <v>22486</v>
      </c>
      <c r="G4433" t="s">
        <v>22487</v>
      </c>
      <c r="H4433" t="s">
        <v>86</v>
      </c>
      <c r="I4433" s="1">
        <v>22056</v>
      </c>
      <c r="J4433" t="s">
        <v>22488</v>
      </c>
      <c r="K4433" t="s">
        <v>22489</v>
      </c>
      <c r="L4433">
        <v>28271</v>
      </c>
      <c r="M4433" t="s">
        <v>86</v>
      </c>
      <c r="N4433" s="1">
        <v>44799</v>
      </c>
      <c r="O4433" s="1">
        <v>44800</v>
      </c>
      <c r="P4433">
        <v>30</v>
      </c>
      <c r="Q4433">
        <v>2</v>
      </c>
      <c r="R4433" t="s">
        <v>40</v>
      </c>
      <c r="S4433">
        <v>1</v>
      </c>
      <c r="T4433">
        <v>1</v>
      </c>
      <c r="U4433">
        <v>1</v>
      </c>
      <c r="V4433">
        <v>231</v>
      </c>
      <c r="W4433" t="s">
        <v>54</v>
      </c>
      <c r="X4433" t="s">
        <v>22490</v>
      </c>
      <c r="Y4433" t="s">
        <v>65</v>
      </c>
      <c r="Z4433" s="1">
        <v>44791</v>
      </c>
      <c r="AA4433" s="2">
        <v>0.15467592592592591</v>
      </c>
      <c r="AB4433" s="2">
        <v>0.48418981481481477</v>
      </c>
      <c r="AC4433" t="s">
        <v>45</v>
      </c>
      <c r="AD4433" t="s">
        <v>44</v>
      </c>
      <c r="AE4433" t="s">
        <v>45</v>
      </c>
      <c r="AF4433">
        <v>231</v>
      </c>
    </row>
    <row r="4434" spans="1:32">
      <c r="A4434">
        <v>7301</v>
      </c>
      <c r="B4434">
        <v>6401</v>
      </c>
      <c r="C4434" t="s">
        <v>6006</v>
      </c>
      <c r="D4434" t="s">
        <v>768</v>
      </c>
      <c r="E4434" t="s">
        <v>34</v>
      </c>
      <c r="F4434" t="s">
        <v>22491</v>
      </c>
      <c r="G4434" t="s">
        <v>22492</v>
      </c>
      <c r="H4434" t="s">
        <v>941</v>
      </c>
      <c r="I4434" s="1">
        <v>28332</v>
      </c>
      <c r="J4434" t="s">
        <v>22493</v>
      </c>
      <c r="K4434" t="s">
        <v>22494</v>
      </c>
      <c r="L4434">
        <v>50156</v>
      </c>
      <c r="M4434" t="s">
        <v>941</v>
      </c>
      <c r="N4434" s="1">
        <v>44662</v>
      </c>
      <c r="O4434" s="1">
        <v>44663</v>
      </c>
      <c r="P4434">
        <v>97</v>
      </c>
      <c r="Q4434">
        <v>4</v>
      </c>
      <c r="R4434" t="s">
        <v>53</v>
      </c>
      <c r="S4434">
        <v>4</v>
      </c>
      <c r="T4434">
        <v>1</v>
      </c>
      <c r="U4434">
        <v>1</v>
      </c>
      <c r="V4434">
        <v>123</v>
      </c>
      <c r="W4434" t="s">
        <v>41</v>
      </c>
      <c r="X4434" t="s">
        <v>22495</v>
      </c>
      <c r="Y4434" t="s">
        <v>43</v>
      </c>
      <c r="Z4434" s="1">
        <v>44631</v>
      </c>
      <c r="AA4434" s="2">
        <v>0.10628472222222222</v>
      </c>
      <c r="AB4434" s="2">
        <v>4.4837962962962961E-2</v>
      </c>
      <c r="AC4434" t="s">
        <v>45</v>
      </c>
      <c r="AD4434" t="s">
        <v>45</v>
      </c>
      <c r="AE4434" t="s">
        <v>44</v>
      </c>
      <c r="AF4434">
        <v>123</v>
      </c>
    </row>
    <row r="4435" spans="1:32">
      <c r="A4435">
        <v>7303</v>
      </c>
      <c r="B4435">
        <v>6403</v>
      </c>
      <c r="C4435" t="s">
        <v>1527</v>
      </c>
      <c r="D4435" t="s">
        <v>2581</v>
      </c>
      <c r="E4435" t="s">
        <v>48</v>
      </c>
      <c r="F4435" t="s">
        <v>22496</v>
      </c>
      <c r="G4435" t="s">
        <v>22497</v>
      </c>
      <c r="H4435" t="s">
        <v>164</v>
      </c>
      <c r="I4435" s="1">
        <v>26281</v>
      </c>
      <c r="J4435" t="s">
        <v>22498</v>
      </c>
      <c r="K4435" t="s">
        <v>22499</v>
      </c>
      <c r="L4435">
        <v>89224</v>
      </c>
      <c r="M4435" t="s">
        <v>164</v>
      </c>
      <c r="N4435" s="1">
        <v>44818</v>
      </c>
      <c r="O4435" s="1">
        <v>44819</v>
      </c>
      <c r="P4435">
        <v>66</v>
      </c>
      <c r="Q4435">
        <v>3</v>
      </c>
      <c r="R4435" t="s">
        <v>40</v>
      </c>
      <c r="S4435">
        <v>1</v>
      </c>
      <c r="T4435">
        <v>2</v>
      </c>
      <c r="U4435">
        <v>1</v>
      </c>
      <c r="V4435">
        <v>234</v>
      </c>
      <c r="W4435" t="s">
        <v>54</v>
      </c>
      <c r="X4435" t="s">
        <v>22500</v>
      </c>
      <c r="Y4435" t="s">
        <v>65</v>
      </c>
      <c r="Z4435" s="1">
        <v>44809</v>
      </c>
      <c r="AA4435" s="2">
        <v>0.3434490740740741</v>
      </c>
      <c r="AB4435" s="2">
        <v>0.20047453703703702</v>
      </c>
      <c r="AC4435" t="s">
        <v>44</v>
      </c>
      <c r="AD4435" t="s">
        <v>45</v>
      </c>
      <c r="AE4435" t="s">
        <v>44</v>
      </c>
      <c r="AF4435">
        <v>234</v>
      </c>
    </row>
    <row r="4436" spans="1:32">
      <c r="A4436">
        <v>7304</v>
      </c>
      <c r="B4436">
        <v>6404</v>
      </c>
      <c r="C4436" t="s">
        <v>12740</v>
      </c>
      <c r="D4436" t="s">
        <v>11440</v>
      </c>
      <c r="E4436" t="s">
        <v>34</v>
      </c>
      <c r="F4436" t="s">
        <v>22501</v>
      </c>
      <c r="G4436" t="s">
        <v>22502</v>
      </c>
      <c r="H4436" t="s">
        <v>77</v>
      </c>
      <c r="I4436" s="1">
        <v>28019</v>
      </c>
      <c r="J4436" t="s">
        <v>22503</v>
      </c>
      <c r="K4436" t="s">
        <v>22504</v>
      </c>
      <c r="L4436">
        <v>87973</v>
      </c>
      <c r="M4436" t="s">
        <v>77</v>
      </c>
      <c r="N4436" s="1">
        <v>44613</v>
      </c>
      <c r="O4436" s="1">
        <v>44616</v>
      </c>
      <c r="P4436">
        <v>83</v>
      </c>
      <c r="Q4436">
        <v>4</v>
      </c>
      <c r="R4436" t="s">
        <v>63</v>
      </c>
      <c r="S4436">
        <v>3</v>
      </c>
      <c r="T4436">
        <v>1</v>
      </c>
      <c r="U4436">
        <v>3</v>
      </c>
      <c r="V4436">
        <v>261</v>
      </c>
      <c r="W4436" t="s">
        <v>41</v>
      </c>
      <c r="X4436" t="s">
        <v>22505</v>
      </c>
      <c r="Y4436" t="s">
        <v>6</v>
      </c>
      <c r="Z4436" s="1">
        <v>44594</v>
      </c>
      <c r="AA4436" s="2">
        <v>0.63335648148148149</v>
      </c>
      <c r="AB4436" s="2">
        <v>0.44228009259259254</v>
      </c>
      <c r="AC4436" t="s">
        <v>44</v>
      </c>
      <c r="AD4436" t="s">
        <v>45</v>
      </c>
      <c r="AE4436" t="s">
        <v>44</v>
      </c>
      <c r="AF4436">
        <v>87</v>
      </c>
    </row>
    <row r="4437" spans="1:32">
      <c r="A4437">
        <v>7307</v>
      </c>
      <c r="B4437">
        <v>6407</v>
      </c>
      <c r="C4437" t="s">
        <v>5660</v>
      </c>
      <c r="D4437" t="s">
        <v>22506</v>
      </c>
      <c r="E4437" t="s">
        <v>48</v>
      </c>
      <c r="F4437" t="s">
        <v>22507</v>
      </c>
      <c r="G4437">
        <f>1-939-330-3420</f>
        <v>-4688</v>
      </c>
      <c r="H4437" t="s">
        <v>60</v>
      </c>
      <c r="I4437" s="1">
        <v>19906</v>
      </c>
      <c r="J4437" t="s">
        <v>22508</v>
      </c>
      <c r="K4437" t="s">
        <v>22509</v>
      </c>
      <c r="L4437">
        <v>39511</v>
      </c>
      <c r="M4437" t="s">
        <v>60</v>
      </c>
      <c r="N4437" s="1">
        <v>44749</v>
      </c>
      <c r="O4437" s="1">
        <v>44751</v>
      </c>
      <c r="P4437">
        <v>10</v>
      </c>
      <c r="Q4437">
        <v>1</v>
      </c>
      <c r="R4437" t="s">
        <v>53</v>
      </c>
      <c r="S4437">
        <v>2</v>
      </c>
      <c r="T4437">
        <v>0</v>
      </c>
      <c r="U4437">
        <v>2</v>
      </c>
      <c r="V4437">
        <v>272</v>
      </c>
      <c r="W4437" t="s">
        <v>41</v>
      </c>
      <c r="X4437" t="s">
        <v>22510</v>
      </c>
      <c r="Y4437" t="s">
        <v>43</v>
      </c>
      <c r="Z4437" s="1">
        <v>44717</v>
      </c>
      <c r="AA4437" s="2">
        <v>0.20025462962962962</v>
      </c>
      <c r="AB4437" s="2">
        <v>0.43592592592592588</v>
      </c>
      <c r="AC4437" t="s">
        <v>45</v>
      </c>
      <c r="AD4437" t="s">
        <v>45</v>
      </c>
      <c r="AE4437" t="s">
        <v>44</v>
      </c>
      <c r="AF4437">
        <v>136</v>
      </c>
    </row>
    <row r="4438" spans="1:32">
      <c r="A4438">
        <v>7309</v>
      </c>
      <c r="B4438">
        <v>6409</v>
      </c>
      <c r="C4438" t="s">
        <v>6006</v>
      </c>
      <c r="D4438" t="s">
        <v>8800</v>
      </c>
      <c r="E4438" t="s">
        <v>48</v>
      </c>
      <c r="F4438" t="s">
        <v>22511</v>
      </c>
      <c r="G4438" t="s">
        <v>22512</v>
      </c>
      <c r="H4438" t="s">
        <v>171</v>
      </c>
      <c r="I4438" s="1">
        <v>32009</v>
      </c>
      <c r="J4438" t="s">
        <v>22513</v>
      </c>
      <c r="K4438" t="s">
        <v>22514</v>
      </c>
      <c r="L4438">
        <v>66839</v>
      </c>
      <c r="M4438" t="s">
        <v>171</v>
      </c>
      <c r="N4438" s="1">
        <v>44774</v>
      </c>
      <c r="O4438" s="1">
        <v>44776</v>
      </c>
      <c r="P4438">
        <v>81</v>
      </c>
      <c r="Q4438">
        <v>4</v>
      </c>
      <c r="R4438" t="s">
        <v>40</v>
      </c>
      <c r="S4438">
        <v>1</v>
      </c>
      <c r="T4438">
        <v>0</v>
      </c>
      <c r="U4438">
        <v>2</v>
      </c>
      <c r="V4438">
        <v>408</v>
      </c>
      <c r="W4438" t="s">
        <v>41</v>
      </c>
      <c r="X4438" t="s">
        <v>22515</v>
      </c>
      <c r="Y4438" t="s">
        <v>81</v>
      </c>
      <c r="Z4438" s="1">
        <v>44739</v>
      </c>
      <c r="AA4438" s="2">
        <v>6.8425925925925932E-2</v>
      </c>
      <c r="AB4438" s="2">
        <v>2.7083333333333334E-3</v>
      </c>
      <c r="AC4438" t="s">
        <v>45</v>
      </c>
      <c r="AD4438" t="s">
        <v>44</v>
      </c>
      <c r="AE4438" t="s">
        <v>45</v>
      </c>
      <c r="AF4438">
        <v>204</v>
      </c>
    </row>
    <row r="4439" spans="1:32">
      <c r="A4439">
        <v>7315</v>
      </c>
      <c r="B4439">
        <v>6415</v>
      </c>
      <c r="C4439" t="s">
        <v>3342</v>
      </c>
      <c r="D4439" t="s">
        <v>75</v>
      </c>
      <c r="E4439" t="s">
        <v>48</v>
      </c>
      <c r="F4439" t="s">
        <v>22516</v>
      </c>
      <c r="G4439" t="s">
        <v>22517</v>
      </c>
      <c r="H4439" t="s">
        <v>77</v>
      </c>
      <c r="I4439" s="1">
        <v>22955</v>
      </c>
      <c r="J4439" t="s">
        <v>22518</v>
      </c>
      <c r="K4439" t="s">
        <v>3692</v>
      </c>
      <c r="L4439">
        <v>63579</v>
      </c>
      <c r="M4439" t="s">
        <v>77</v>
      </c>
      <c r="N4439" s="1">
        <v>44601</v>
      </c>
      <c r="O4439" s="1">
        <v>44606</v>
      </c>
      <c r="P4439">
        <v>74</v>
      </c>
      <c r="Q4439">
        <v>3</v>
      </c>
      <c r="R4439" t="s">
        <v>63</v>
      </c>
      <c r="S4439">
        <v>4</v>
      </c>
      <c r="T4439">
        <v>0</v>
      </c>
      <c r="U4439">
        <v>5</v>
      </c>
      <c r="V4439">
        <v>445</v>
      </c>
      <c r="W4439" t="s">
        <v>54</v>
      </c>
      <c r="X4439" t="s">
        <v>22519</v>
      </c>
      <c r="Y4439" t="s">
        <v>43</v>
      </c>
      <c r="Z4439" s="1">
        <v>44583</v>
      </c>
      <c r="AA4439" s="2">
        <v>0.55646990740740743</v>
      </c>
      <c r="AB4439" s="2">
        <v>0.79902777777777778</v>
      </c>
      <c r="AC4439" t="s">
        <v>45</v>
      </c>
      <c r="AD4439" t="s">
        <v>44</v>
      </c>
      <c r="AE4439" t="s">
        <v>44</v>
      </c>
      <c r="AF4439">
        <v>89</v>
      </c>
    </row>
    <row r="4440" spans="1:32">
      <c r="A4440">
        <v>7318</v>
      </c>
      <c r="B4440">
        <v>6418</v>
      </c>
      <c r="C4440" t="s">
        <v>213</v>
      </c>
      <c r="D4440" t="s">
        <v>57</v>
      </c>
      <c r="E4440" t="s">
        <v>48</v>
      </c>
      <c r="F4440" t="s">
        <v>22520</v>
      </c>
      <c r="G4440" t="s">
        <v>22521</v>
      </c>
      <c r="H4440" t="s">
        <v>37</v>
      </c>
      <c r="I4440" s="1">
        <v>18152</v>
      </c>
      <c r="J4440" t="s">
        <v>22522</v>
      </c>
      <c r="K4440" t="s">
        <v>22523</v>
      </c>
      <c r="L4440">
        <v>96685</v>
      </c>
      <c r="M4440" t="s">
        <v>37</v>
      </c>
      <c r="N4440" s="1">
        <v>44898</v>
      </c>
      <c r="O4440" s="1">
        <v>44901</v>
      </c>
      <c r="P4440">
        <v>39</v>
      </c>
      <c r="Q4440">
        <v>2</v>
      </c>
      <c r="R4440" t="s">
        <v>40</v>
      </c>
      <c r="S4440">
        <v>1</v>
      </c>
      <c r="T4440">
        <v>2</v>
      </c>
      <c r="U4440">
        <v>3</v>
      </c>
      <c r="V4440">
        <v>741</v>
      </c>
      <c r="W4440" t="s">
        <v>41</v>
      </c>
      <c r="X4440" t="s">
        <v>22524</v>
      </c>
      <c r="Y4440" t="s">
        <v>65</v>
      </c>
      <c r="Z4440" s="1">
        <v>44873</v>
      </c>
      <c r="AA4440" s="2">
        <v>0.35642361111111115</v>
      </c>
      <c r="AB4440" s="2">
        <v>0.47274305555555557</v>
      </c>
      <c r="AC4440" t="s">
        <v>45</v>
      </c>
      <c r="AD4440" t="s">
        <v>44</v>
      </c>
      <c r="AE4440" t="s">
        <v>44</v>
      </c>
      <c r="AF4440">
        <v>247</v>
      </c>
    </row>
    <row r="4441" spans="1:32">
      <c r="A4441">
        <v>7319</v>
      </c>
      <c r="B4441">
        <v>6419</v>
      </c>
      <c r="C4441" t="s">
        <v>8140</v>
      </c>
      <c r="D4441" t="s">
        <v>15188</v>
      </c>
      <c r="E4441" t="s">
        <v>48</v>
      </c>
      <c r="F4441" t="s">
        <v>22525</v>
      </c>
      <c r="G4441" t="s">
        <v>22526</v>
      </c>
      <c r="H4441" t="s">
        <v>70</v>
      </c>
      <c r="I4441" s="1">
        <v>26279</v>
      </c>
      <c r="J4441" t="s">
        <v>22527</v>
      </c>
      <c r="K4441" t="s">
        <v>22528</v>
      </c>
      <c r="L4441">
        <v>35821</v>
      </c>
      <c r="M4441" t="s">
        <v>70</v>
      </c>
      <c r="N4441" s="1">
        <v>44922</v>
      </c>
      <c r="O4441" s="1">
        <v>44925</v>
      </c>
      <c r="P4441">
        <v>4</v>
      </c>
      <c r="Q4441">
        <v>1</v>
      </c>
      <c r="R4441" t="s">
        <v>53</v>
      </c>
      <c r="S4441">
        <v>2</v>
      </c>
      <c r="T4441">
        <v>2</v>
      </c>
      <c r="U4441">
        <v>3</v>
      </c>
      <c r="V4441">
        <v>435</v>
      </c>
      <c r="W4441" t="s">
        <v>41</v>
      </c>
      <c r="X4441" t="s">
        <v>22529</v>
      </c>
      <c r="Y4441" t="s">
        <v>65</v>
      </c>
      <c r="Z4441" s="1">
        <v>44886</v>
      </c>
      <c r="AA4441" s="2">
        <v>0.83072916666666663</v>
      </c>
      <c r="AB4441" s="2">
        <v>0.42008101851851848</v>
      </c>
      <c r="AC4441" t="s">
        <v>45</v>
      </c>
      <c r="AD4441" t="s">
        <v>44</v>
      </c>
      <c r="AE4441" t="s">
        <v>45</v>
      </c>
      <c r="AF4441">
        <v>145</v>
      </c>
    </row>
    <row r="4442" spans="1:32">
      <c r="A4442">
        <v>7321</v>
      </c>
      <c r="B4442">
        <v>6421</v>
      </c>
      <c r="C4442" t="s">
        <v>20711</v>
      </c>
      <c r="D4442" t="s">
        <v>348</v>
      </c>
      <c r="E4442" t="s">
        <v>34</v>
      </c>
      <c r="F4442" t="s">
        <v>22530</v>
      </c>
      <c r="G4442" t="s">
        <v>22531</v>
      </c>
      <c r="H4442" t="s">
        <v>209</v>
      </c>
      <c r="I4442" s="1">
        <v>27749</v>
      </c>
      <c r="J4442" t="s">
        <v>22532</v>
      </c>
      <c r="K4442" t="s">
        <v>22533</v>
      </c>
      <c r="L4442">
        <v>6158</v>
      </c>
      <c r="M4442" t="s">
        <v>209</v>
      </c>
      <c r="N4442" s="1">
        <v>44893</v>
      </c>
      <c r="O4442" s="1">
        <v>44895</v>
      </c>
      <c r="P4442">
        <v>78</v>
      </c>
      <c r="Q4442">
        <v>4</v>
      </c>
      <c r="R4442" t="s">
        <v>40</v>
      </c>
      <c r="S4442">
        <v>1</v>
      </c>
      <c r="T4442">
        <v>0</v>
      </c>
      <c r="U4442">
        <v>2</v>
      </c>
      <c r="V4442">
        <v>420</v>
      </c>
      <c r="W4442" t="s">
        <v>54</v>
      </c>
      <c r="X4442" t="s">
        <v>22534</v>
      </c>
      <c r="Y4442" t="s">
        <v>6</v>
      </c>
      <c r="Z4442" s="1">
        <v>44855</v>
      </c>
      <c r="AA4442" s="2">
        <v>0.85016203703703708</v>
      </c>
      <c r="AB4442" s="2">
        <v>0.74149305555555556</v>
      </c>
      <c r="AC4442" t="s">
        <v>44</v>
      </c>
      <c r="AD4442" t="s">
        <v>44</v>
      </c>
      <c r="AE4442" t="s">
        <v>44</v>
      </c>
      <c r="AF4442">
        <v>210</v>
      </c>
    </row>
    <row r="4443" spans="1:32">
      <c r="A4443">
        <v>7322</v>
      </c>
      <c r="B4443">
        <v>6422</v>
      </c>
      <c r="C4443" t="s">
        <v>469</v>
      </c>
      <c r="D4443" t="s">
        <v>140</v>
      </c>
      <c r="E4443" t="s">
        <v>34</v>
      </c>
      <c r="F4443" t="s">
        <v>22535</v>
      </c>
      <c r="G4443" t="s">
        <v>22536</v>
      </c>
      <c r="H4443" t="s">
        <v>272</v>
      </c>
      <c r="I4443" s="1">
        <v>21934</v>
      </c>
      <c r="J4443" t="s">
        <v>22537</v>
      </c>
      <c r="K4443" t="s">
        <v>22538</v>
      </c>
      <c r="L4443">
        <v>30869</v>
      </c>
      <c r="M4443" t="s">
        <v>272</v>
      </c>
      <c r="N4443" s="1">
        <v>44785</v>
      </c>
      <c r="O4443" s="1">
        <v>44788</v>
      </c>
      <c r="P4443">
        <v>23</v>
      </c>
      <c r="Q4443">
        <v>1</v>
      </c>
      <c r="R4443" t="s">
        <v>63</v>
      </c>
      <c r="S4443">
        <v>3</v>
      </c>
      <c r="T4443">
        <v>2</v>
      </c>
      <c r="U4443">
        <v>3</v>
      </c>
      <c r="V4443">
        <v>204</v>
      </c>
      <c r="W4443" t="s">
        <v>41</v>
      </c>
      <c r="X4443" t="s">
        <v>22539</v>
      </c>
      <c r="Y4443" t="s">
        <v>43</v>
      </c>
      <c r="Z4443" s="1">
        <v>44774</v>
      </c>
      <c r="AA4443" s="2">
        <v>0.3105324074074074</v>
      </c>
      <c r="AB4443" s="2">
        <v>0.76368055555555558</v>
      </c>
      <c r="AC4443" t="s">
        <v>45</v>
      </c>
      <c r="AD4443" t="s">
        <v>45</v>
      </c>
      <c r="AE4443" t="s">
        <v>45</v>
      </c>
      <c r="AF4443">
        <v>68</v>
      </c>
    </row>
    <row r="4444" spans="1:32">
      <c r="A4444">
        <v>7327</v>
      </c>
      <c r="B4444">
        <v>6427</v>
      </c>
      <c r="C4444" t="s">
        <v>3261</v>
      </c>
      <c r="D4444" t="s">
        <v>1433</v>
      </c>
      <c r="E4444" t="s">
        <v>34</v>
      </c>
      <c r="F4444" t="s">
        <v>22540</v>
      </c>
      <c r="G4444" t="s">
        <v>22541</v>
      </c>
      <c r="H4444" t="s">
        <v>171</v>
      </c>
      <c r="I4444" s="1">
        <v>16414</v>
      </c>
      <c r="J4444" t="s">
        <v>22542</v>
      </c>
      <c r="K4444" t="s">
        <v>9068</v>
      </c>
      <c r="L4444">
        <v>22406</v>
      </c>
      <c r="M4444" t="s">
        <v>171</v>
      </c>
      <c r="N4444" s="1">
        <v>44741</v>
      </c>
      <c r="O4444" s="1">
        <v>44743</v>
      </c>
      <c r="P4444">
        <v>52</v>
      </c>
      <c r="Q4444">
        <v>3</v>
      </c>
      <c r="R4444" t="s">
        <v>53</v>
      </c>
      <c r="S4444">
        <v>4</v>
      </c>
      <c r="T4444">
        <v>0</v>
      </c>
      <c r="U4444">
        <v>2</v>
      </c>
      <c r="V4444">
        <v>300</v>
      </c>
      <c r="W4444" t="s">
        <v>41</v>
      </c>
      <c r="X4444" t="s">
        <v>22543</v>
      </c>
      <c r="Y4444" t="s">
        <v>65</v>
      </c>
      <c r="Z4444" s="1">
        <v>44713</v>
      </c>
      <c r="AA4444" s="2">
        <v>0.37312499999999998</v>
      </c>
      <c r="AB4444" s="2">
        <v>0.19980324074074074</v>
      </c>
      <c r="AC4444" t="s">
        <v>45</v>
      </c>
      <c r="AD4444" t="s">
        <v>45</v>
      </c>
      <c r="AE4444" t="s">
        <v>45</v>
      </c>
      <c r="AF4444">
        <v>150</v>
      </c>
    </row>
    <row r="4445" spans="1:32">
      <c r="A4445">
        <v>7328</v>
      </c>
      <c r="B4445">
        <v>6428</v>
      </c>
      <c r="C4445" t="s">
        <v>4158</v>
      </c>
      <c r="D4445" t="s">
        <v>1896</v>
      </c>
      <c r="E4445" t="s">
        <v>48</v>
      </c>
      <c r="F4445" t="s">
        <v>22544</v>
      </c>
      <c r="G4445" t="s">
        <v>22545</v>
      </c>
      <c r="H4445" t="s">
        <v>217</v>
      </c>
      <c r="I4445" s="1">
        <v>22658</v>
      </c>
      <c r="J4445" t="s">
        <v>22546</v>
      </c>
      <c r="K4445" t="s">
        <v>22547</v>
      </c>
      <c r="L4445">
        <v>91717</v>
      </c>
      <c r="M4445" t="s">
        <v>217</v>
      </c>
      <c r="N4445" s="1">
        <v>44596</v>
      </c>
      <c r="O4445" s="1">
        <v>44597</v>
      </c>
      <c r="P4445">
        <v>83</v>
      </c>
      <c r="Q4445">
        <v>4</v>
      </c>
      <c r="R4445" t="s">
        <v>63</v>
      </c>
      <c r="S4445">
        <v>1</v>
      </c>
      <c r="T4445">
        <v>0</v>
      </c>
      <c r="U4445">
        <v>1</v>
      </c>
      <c r="V4445">
        <v>80</v>
      </c>
      <c r="W4445" t="s">
        <v>54</v>
      </c>
      <c r="X4445" t="s">
        <v>22548</v>
      </c>
      <c r="Y4445" t="s">
        <v>6</v>
      </c>
      <c r="Z4445" s="1">
        <v>44590</v>
      </c>
      <c r="AA4445" s="2">
        <v>0.69133101851851853</v>
      </c>
      <c r="AB4445" s="2">
        <v>0.56108796296296293</v>
      </c>
      <c r="AC4445" t="s">
        <v>44</v>
      </c>
      <c r="AD4445" t="s">
        <v>45</v>
      </c>
      <c r="AE4445" t="s">
        <v>45</v>
      </c>
      <c r="AF4445">
        <v>80</v>
      </c>
    </row>
    <row r="4446" spans="1:32">
      <c r="A4446">
        <v>7331</v>
      </c>
      <c r="B4446">
        <v>6431</v>
      </c>
      <c r="C4446" t="s">
        <v>1155</v>
      </c>
      <c r="D4446" t="s">
        <v>2511</v>
      </c>
      <c r="E4446" t="s">
        <v>48</v>
      </c>
      <c r="F4446" t="s">
        <v>22549</v>
      </c>
      <c r="G4446" t="s">
        <v>22550</v>
      </c>
      <c r="H4446" t="s">
        <v>725</v>
      </c>
      <c r="I4446" s="1">
        <v>23527</v>
      </c>
      <c r="J4446" t="s">
        <v>22551</v>
      </c>
      <c r="K4446" t="s">
        <v>22552</v>
      </c>
      <c r="L4446">
        <v>40224</v>
      </c>
      <c r="M4446" t="s">
        <v>725</v>
      </c>
      <c r="N4446" s="1">
        <v>44595</v>
      </c>
      <c r="O4446" s="1">
        <v>44596</v>
      </c>
      <c r="P4446">
        <v>26</v>
      </c>
      <c r="Q4446">
        <v>2</v>
      </c>
      <c r="R4446" t="s">
        <v>63</v>
      </c>
      <c r="S4446">
        <v>1</v>
      </c>
      <c r="T4446">
        <v>1</v>
      </c>
      <c r="U4446">
        <v>1</v>
      </c>
      <c r="V4446">
        <v>89</v>
      </c>
      <c r="W4446" t="s">
        <v>41</v>
      </c>
      <c r="X4446" t="s">
        <v>22553</v>
      </c>
      <c r="Y4446" t="s">
        <v>6</v>
      </c>
      <c r="Z4446" s="1">
        <v>44584</v>
      </c>
      <c r="AA4446" s="2">
        <v>0.91410879629629627</v>
      </c>
      <c r="AB4446" s="2">
        <v>0.7259606481481482</v>
      </c>
      <c r="AC4446" t="s">
        <v>45</v>
      </c>
      <c r="AD4446" t="s">
        <v>44</v>
      </c>
      <c r="AE4446" t="s">
        <v>44</v>
      </c>
      <c r="AF4446">
        <v>89</v>
      </c>
    </row>
    <row r="4447" spans="1:32">
      <c r="A4447">
        <v>7332</v>
      </c>
      <c r="B4447">
        <v>6432</v>
      </c>
      <c r="C4447" t="s">
        <v>133</v>
      </c>
      <c r="D4447" t="s">
        <v>1128</v>
      </c>
      <c r="E4447" t="s">
        <v>48</v>
      </c>
      <c r="F4447" t="s">
        <v>22554</v>
      </c>
      <c r="G4447">
        <v>8044945761</v>
      </c>
      <c r="H4447" t="s">
        <v>171</v>
      </c>
      <c r="I4447" s="1">
        <v>36819</v>
      </c>
      <c r="J4447" t="s">
        <v>22555</v>
      </c>
      <c r="K4447" t="s">
        <v>1153</v>
      </c>
      <c r="L4447">
        <v>50438</v>
      </c>
      <c r="M4447" t="s">
        <v>171</v>
      </c>
      <c r="N4447" s="1">
        <v>44809</v>
      </c>
      <c r="O4447" s="1">
        <v>44810</v>
      </c>
      <c r="P4447">
        <v>6</v>
      </c>
      <c r="Q4447">
        <v>1</v>
      </c>
      <c r="R4447" t="s">
        <v>40</v>
      </c>
      <c r="S4447">
        <v>3</v>
      </c>
      <c r="T4447">
        <v>2</v>
      </c>
      <c r="U4447">
        <v>1</v>
      </c>
      <c r="V4447">
        <v>229</v>
      </c>
      <c r="W4447" t="s">
        <v>41</v>
      </c>
      <c r="X4447" t="s">
        <v>22556</v>
      </c>
      <c r="Y4447" t="s">
        <v>6</v>
      </c>
      <c r="Z4447" s="1">
        <v>44792</v>
      </c>
      <c r="AA4447" s="2">
        <v>0.94425925925925924</v>
      </c>
      <c r="AB4447" s="2">
        <v>0.31913194444444443</v>
      </c>
      <c r="AC4447" t="s">
        <v>44</v>
      </c>
      <c r="AD4447" t="s">
        <v>45</v>
      </c>
      <c r="AE4447" t="s">
        <v>44</v>
      </c>
      <c r="AF4447">
        <v>229</v>
      </c>
    </row>
    <row r="4448" spans="1:32">
      <c r="A4448">
        <v>7334</v>
      </c>
      <c r="B4448">
        <v>6434</v>
      </c>
      <c r="C4448" t="s">
        <v>489</v>
      </c>
      <c r="D4448" t="s">
        <v>22557</v>
      </c>
      <c r="E4448" t="s">
        <v>48</v>
      </c>
      <c r="F4448" t="s">
        <v>22558</v>
      </c>
      <c r="G4448" t="s">
        <v>22559</v>
      </c>
      <c r="H4448" t="s">
        <v>60</v>
      </c>
      <c r="I4448" s="1">
        <v>33350</v>
      </c>
      <c r="J4448" t="s">
        <v>22560</v>
      </c>
      <c r="K4448" t="s">
        <v>22561</v>
      </c>
      <c r="L4448">
        <v>69196</v>
      </c>
      <c r="M4448" t="s">
        <v>60</v>
      </c>
      <c r="N4448" s="1">
        <v>44756</v>
      </c>
      <c r="O4448" s="1">
        <v>44758</v>
      </c>
      <c r="P4448">
        <v>65</v>
      </c>
      <c r="Q4448">
        <v>3</v>
      </c>
      <c r="R4448" t="s">
        <v>63</v>
      </c>
      <c r="S4448">
        <v>2</v>
      </c>
      <c r="T4448">
        <v>2</v>
      </c>
      <c r="U4448">
        <v>2</v>
      </c>
      <c r="V4448">
        <v>168</v>
      </c>
      <c r="W4448" t="s">
        <v>41</v>
      </c>
      <c r="X4448" t="s">
        <v>22562</v>
      </c>
      <c r="Y4448" t="s">
        <v>6</v>
      </c>
      <c r="Z4448" s="1">
        <v>44728</v>
      </c>
      <c r="AA4448" s="2">
        <v>0.42258101851851854</v>
      </c>
      <c r="AB4448" s="2">
        <v>0.64351851851851849</v>
      </c>
      <c r="AC4448" t="s">
        <v>44</v>
      </c>
      <c r="AD4448" t="s">
        <v>44</v>
      </c>
      <c r="AE4448" t="s">
        <v>45</v>
      </c>
      <c r="AF4448">
        <v>84</v>
      </c>
    </row>
    <row r="4449" spans="1:32">
      <c r="A4449">
        <v>7335</v>
      </c>
      <c r="B4449">
        <v>6435</v>
      </c>
      <c r="C4449" t="s">
        <v>1221</v>
      </c>
      <c r="D4449" t="s">
        <v>2762</v>
      </c>
      <c r="E4449" t="s">
        <v>48</v>
      </c>
      <c r="F4449" t="s">
        <v>22563</v>
      </c>
      <c r="G4449" t="s">
        <v>22564</v>
      </c>
      <c r="H4449" t="s">
        <v>309</v>
      </c>
      <c r="I4449" s="1">
        <v>28334</v>
      </c>
      <c r="J4449" t="s">
        <v>22565</v>
      </c>
      <c r="K4449" t="s">
        <v>14807</v>
      </c>
      <c r="L4449">
        <v>51150</v>
      </c>
      <c r="M4449" t="s">
        <v>309</v>
      </c>
      <c r="N4449" s="1">
        <v>44795</v>
      </c>
      <c r="O4449" s="1">
        <v>44798</v>
      </c>
      <c r="P4449">
        <v>11</v>
      </c>
      <c r="Q4449">
        <v>1</v>
      </c>
      <c r="R4449" t="s">
        <v>63</v>
      </c>
      <c r="S4449">
        <v>4</v>
      </c>
      <c r="T4449">
        <v>0</v>
      </c>
      <c r="U4449">
        <v>3</v>
      </c>
      <c r="V4449">
        <v>246</v>
      </c>
      <c r="W4449" t="s">
        <v>54</v>
      </c>
      <c r="X4449" t="s">
        <v>22566</v>
      </c>
      <c r="Y4449" t="s">
        <v>81</v>
      </c>
      <c r="Z4449" s="1">
        <v>44785</v>
      </c>
      <c r="AA4449" s="2">
        <v>0.10984953703703704</v>
      </c>
      <c r="AB4449" s="2">
        <v>0.44945601851851852</v>
      </c>
      <c r="AC4449" t="s">
        <v>45</v>
      </c>
      <c r="AD4449" t="s">
        <v>44</v>
      </c>
      <c r="AE4449" t="s">
        <v>45</v>
      </c>
      <c r="AF4449">
        <v>82</v>
      </c>
    </row>
    <row r="4450" spans="1:32">
      <c r="A4450">
        <v>7339</v>
      </c>
      <c r="B4450">
        <v>6439</v>
      </c>
      <c r="C4450" t="s">
        <v>2150</v>
      </c>
      <c r="D4450" t="s">
        <v>4028</v>
      </c>
      <c r="E4450" t="s">
        <v>34</v>
      </c>
      <c r="F4450" t="s">
        <v>22567</v>
      </c>
      <c r="G4450" t="s">
        <v>22568</v>
      </c>
      <c r="H4450" t="s">
        <v>330</v>
      </c>
      <c r="I4450" s="1">
        <v>19178</v>
      </c>
      <c r="J4450" t="s">
        <v>22569</v>
      </c>
      <c r="K4450" t="s">
        <v>22570</v>
      </c>
      <c r="L4450">
        <v>8675</v>
      </c>
      <c r="M4450" t="s">
        <v>330</v>
      </c>
      <c r="N4450" s="1">
        <v>44617</v>
      </c>
      <c r="O4450" s="1">
        <v>44620</v>
      </c>
      <c r="P4450">
        <v>98</v>
      </c>
      <c r="Q4450">
        <v>4</v>
      </c>
      <c r="R4450" t="s">
        <v>63</v>
      </c>
      <c r="S4450">
        <v>3</v>
      </c>
      <c r="T4450">
        <v>2</v>
      </c>
      <c r="U4450">
        <v>3</v>
      </c>
      <c r="V4450">
        <v>201</v>
      </c>
      <c r="W4450" t="s">
        <v>54</v>
      </c>
      <c r="X4450" t="s">
        <v>22571</v>
      </c>
      <c r="Y4450" t="s">
        <v>65</v>
      </c>
      <c r="Z4450" s="1">
        <v>44587</v>
      </c>
      <c r="AA4450" s="2">
        <v>0.45416666666666666</v>
      </c>
      <c r="AB4450" s="2">
        <v>0.6111805555555555</v>
      </c>
      <c r="AC4450" t="s">
        <v>45</v>
      </c>
      <c r="AD4450" t="s">
        <v>44</v>
      </c>
      <c r="AE4450" t="s">
        <v>44</v>
      </c>
      <c r="AF4450">
        <v>67</v>
      </c>
    </row>
    <row r="4451" spans="1:32">
      <c r="A4451">
        <v>7342</v>
      </c>
      <c r="B4451">
        <v>6442</v>
      </c>
      <c r="C4451" t="s">
        <v>822</v>
      </c>
      <c r="D4451" t="s">
        <v>1092</v>
      </c>
      <c r="E4451" t="s">
        <v>48</v>
      </c>
      <c r="F4451" t="s">
        <v>22572</v>
      </c>
      <c r="G4451" t="s">
        <v>22573</v>
      </c>
      <c r="H4451" t="s">
        <v>418</v>
      </c>
      <c r="I4451" s="1">
        <v>29045</v>
      </c>
      <c r="J4451" t="s">
        <v>22574</v>
      </c>
      <c r="K4451" t="s">
        <v>22575</v>
      </c>
      <c r="L4451">
        <v>92929</v>
      </c>
      <c r="M4451" t="s">
        <v>418</v>
      </c>
      <c r="N4451" s="1">
        <v>44609</v>
      </c>
      <c r="O4451" s="1">
        <v>44614</v>
      </c>
      <c r="P4451">
        <v>27</v>
      </c>
      <c r="Q4451">
        <v>2</v>
      </c>
      <c r="R4451" t="s">
        <v>40</v>
      </c>
      <c r="S4451">
        <v>3</v>
      </c>
      <c r="T4451">
        <v>0</v>
      </c>
      <c r="U4451">
        <v>5</v>
      </c>
      <c r="V4451">
        <v>1215</v>
      </c>
      <c r="W4451" t="s">
        <v>41</v>
      </c>
      <c r="X4451" t="s">
        <v>22576</v>
      </c>
      <c r="Y4451" t="s">
        <v>43</v>
      </c>
      <c r="Z4451" s="1">
        <v>44589</v>
      </c>
      <c r="AA4451" s="2">
        <v>0.56606481481481474</v>
      </c>
      <c r="AB4451" s="2">
        <v>0.50237268518518519</v>
      </c>
      <c r="AC4451" t="s">
        <v>44</v>
      </c>
      <c r="AD4451" t="s">
        <v>44</v>
      </c>
      <c r="AE4451" t="s">
        <v>44</v>
      </c>
      <c r="AF4451">
        <v>243</v>
      </c>
    </row>
    <row r="4452" spans="1:32">
      <c r="A4452">
        <v>7343</v>
      </c>
      <c r="B4452">
        <v>6443</v>
      </c>
      <c r="C4452" t="s">
        <v>10383</v>
      </c>
      <c r="D4452" t="s">
        <v>20590</v>
      </c>
      <c r="E4452" t="s">
        <v>48</v>
      </c>
      <c r="F4452" t="s">
        <v>22577</v>
      </c>
      <c r="G4452" t="s">
        <v>22578</v>
      </c>
      <c r="H4452" t="s">
        <v>37</v>
      </c>
      <c r="I4452" s="1">
        <v>19904</v>
      </c>
      <c r="J4452" t="s">
        <v>22579</v>
      </c>
      <c r="K4452" t="s">
        <v>9097</v>
      </c>
      <c r="L4452">
        <v>21132</v>
      </c>
      <c r="M4452" t="s">
        <v>37</v>
      </c>
      <c r="N4452" s="1">
        <v>44932</v>
      </c>
      <c r="O4452" s="1">
        <v>44937</v>
      </c>
      <c r="P4452">
        <v>36</v>
      </c>
      <c r="Q4452">
        <v>2</v>
      </c>
      <c r="R4452" t="s">
        <v>40</v>
      </c>
      <c r="S4452">
        <v>4</v>
      </c>
      <c r="T4452">
        <v>0</v>
      </c>
      <c r="U4452">
        <v>5</v>
      </c>
      <c r="V4452">
        <v>1030</v>
      </c>
      <c r="W4452" t="s">
        <v>41</v>
      </c>
      <c r="X4452" t="s">
        <v>22580</v>
      </c>
      <c r="Y4452" t="s">
        <v>6</v>
      </c>
      <c r="Z4452" s="1">
        <v>44895</v>
      </c>
      <c r="AA4452" s="2">
        <v>0.54834490740740738</v>
      </c>
      <c r="AB4452" s="2">
        <v>0.65460648148148148</v>
      </c>
      <c r="AC4452" t="s">
        <v>45</v>
      </c>
      <c r="AD4452" t="s">
        <v>45</v>
      </c>
      <c r="AE4452" t="s">
        <v>45</v>
      </c>
      <c r="AF4452">
        <v>206</v>
      </c>
    </row>
    <row r="4453" spans="1:32">
      <c r="A4453">
        <v>7344</v>
      </c>
      <c r="B4453">
        <v>6444</v>
      </c>
      <c r="C4453" t="s">
        <v>305</v>
      </c>
      <c r="D4453" t="s">
        <v>696</v>
      </c>
      <c r="E4453" t="s">
        <v>48</v>
      </c>
      <c r="F4453" t="s">
        <v>22581</v>
      </c>
      <c r="G4453">
        <v>3445956113</v>
      </c>
      <c r="H4453" t="s">
        <v>423</v>
      </c>
      <c r="I4453" s="1">
        <v>33336</v>
      </c>
      <c r="J4453" t="s">
        <v>22582</v>
      </c>
      <c r="K4453" t="s">
        <v>18861</v>
      </c>
      <c r="L4453">
        <v>95642</v>
      </c>
      <c r="M4453" t="s">
        <v>423</v>
      </c>
      <c r="N4453" s="1">
        <v>44717</v>
      </c>
      <c r="O4453" s="1">
        <v>44721</v>
      </c>
      <c r="P4453">
        <v>24</v>
      </c>
      <c r="Q4453">
        <v>1</v>
      </c>
      <c r="R4453" t="s">
        <v>40</v>
      </c>
      <c r="S4453">
        <v>1</v>
      </c>
      <c r="T4453">
        <v>0</v>
      </c>
      <c r="U4453">
        <v>4</v>
      </c>
      <c r="V4453">
        <v>804</v>
      </c>
      <c r="W4453" t="s">
        <v>41</v>
      </c>
      <c r="X4453" t="s">
        <v>22583</v>
      </c>
      <c r="Y4453" t="s">
        <v>65</v>
      </c>
      <c r="Z4453" s="1">
        <v>44686</v>
      </c>
      <c r="AA4453" s="2">
        <v>0.79871527777777773</v>
      </c>
      <c r="AB4453" s="2">
        <v>0.39407407407407408</v>
      </c>
      <c r="AC4453" t="s">
        <v>45</v>
      </c>
      <c r="AD4453" t="s">
        <v>44</v>
      </c>
      <c r="AE4453" t="s">
        <v>44</v>
      </c>
      <c r="AF4453">
        <v>201</v>
      </c>
    </row>
    <row r="4454" spans="1:32">
      <c r="A4454">
        <v>7345</v>
      </c>
      <c r="B4454">
        <v>6445</v>
      </c>
      <c r="C4454" t="s">
        <v>1870</v>
      </c>
      <c r="D4454" t="s">
        <v>3088</v>
      </c>
      <c r="E4454" t="s">
        <v>48</v>
      </c>
      <c r="F4454" t="s">
        <v>22584</v>
      </c>
      <c r="G4454" t="s">
        <v>22585</v>
      </c>
      <c r="H4454" t="s">
        <v>418</v>
      </c>
      <c r="I4454" s="1">
        <v>26643</v>
      </c>
      <c r="J4454" t="s">
        <v>22586</v>
      </c>
      <c r="K4454" t="s">
        <v>22587</v>
      </c>
      <c r="L4454">
        <v>21288</v>
      </c>
      <c r="M4454" t="s">
        <v>418</v>
      </c>
      <c r="N4454" s="1">
        <v>44851</v>
      </c>
      <c r="O4454" s="1">
        <v>44854</v>
      </c>
      <c r="P4454">
        <v>85</v>
      </c>
      <c r="Q4454">
        <v>4</v>
      </c>
      <c r="R4454" t="s">
        <v>53</v>
      </c>
      <c r="S4454">
        <v>3</v>
      </c>
      <c r="T4454">
        <v>2</v>
      </c>
      <c r="U4454">
        <v>3</v>
      </c>
      <c r="V4454">
        <v>432</v>
      </c>
      <c r="W4454" t="s">
        <v>54</v>
      </c>
      <c r="X4454" t="s">
        <v>22588</v>
      </c>
      <c r="Y4454" t="s">
        <v>81</v>
      </c>
      <c r="Z4454" s="1">
        <v>44846</v>
      </c>
      <c r="AA4454" s="2">
        <v>0.45368055555555559</v>
      </c>
      <c r="AB4454" s="2">
        <v>0.51234953703703701</v>
      </c>
      <c r="AC4454" t="s">
        <v>44</v>
      </c>
      <c r="AD4454" t="s">
        <v>45</v>
      </c>
      <c r="AE4454" t="s">
        <v>44</v>
      </c>
      <c r="AF4454">
        <v>144</v>
      </c>
    </row>
    <row r="4455" spans="1:32">
      <c r="A4455">
        <v>7346</v>
      </c>
      <c r="B4455">
        <v>6446</v>
      </c>
      <c r="C4455" t="s">
        <v>197</v>
      </c>
      <c r="D4455" t="s">
        <v>1833</v>
      </c>
      <c r="E4455" t="s">
        <v>48</v>
      </c>
      <c r="F4455" t="s">
        <v>22589</v>
      </c>
      <c r="G4455">
        <f>1-729-565-5354</f>
        <v>-6647</v>
      </c>
      <c r="H4455" t="s">
        <v>309</v>
      </c>
      <c r="I4455" s="1">
        <v>25670</v>
      </c>
      <c r="J4455" t="s">
        <v>22590</v>
      </c>
      <c r="K4455" t="s">
        <v>22591</v>
      </c>
      <c r="L4455">
        <v>85293</v>
      </c>
      <c r="M4455" t="s">
        <v>309</v>
      </c>
      <c r="N4455" s="1">
        <v>44716</v>
      </c>
      <c r="O4455" s="1">
        <v>44721</v>
      </c>
      <c r="P4455">
        <v>28</v>
      </c>
      <c r="Q4455">
        <v>2</v>
      </c>
      <c r="R4455" t="s">
        <v>53</v>
      </c>
      <c r="S4455">
        <v>3</v>
      </c>
      <c r="T4455">
        <v>2</v>
      </c>
      <c r="U4455">
        <v>5</v>
      </c>
      <c r="V4455">
        <v>750</v>
      </c>
      <c r="W4455" t="s">
        <v>54</v>
      </c>
      <c r="X4455" t="s">
        <v>22592</v>
      </c>
      <c r="Y4455" t="s">
        <v>81</v>
      </c>
      <c r="Z4455" s="1">
        <v>44690</v>
      </c>
      <c r="AA4455" s="2">
        <v>0.23187499999999997</v>
      </c>
      <c r="AB4455" s="2">
        <v>0.11386574074074074</v>
      </c>
      <c r="AC4455" t="s">
        <v>45</v>
      </c>
      <c r="AD4455" t="s">
        <v>44</v>
      </c>
      <c r="AE4455" t="s">
        <v>45</v>
      </c>
      <c r="AF4455">
        <v>150</v>
      </c>
    </row>
    <row r="4456" spans="1:32">
      <c r="A4456">
        <v>7347</v>
      </c>
      <c r="B4456">
        <v>6447</v>
      </c>
      <c r="C4456" t="s">
        <v>1275</v>
      </c>
      <c r="D4456" t="s">
        <v>2533</v>
      </c>
      <c r="E4456" t="s">
        <v>34</v>
      </c>
      <c r="F4456" t="s">
        <v>8673</v>
      </c>
      <c r="G4456" t="s">
        <v>22593</v>
      </c>
      <c r="H4456" t="s">
        <v>171</v>
      </c>
      <c r="I4456" s="1">
        <v>17209</v>
      </c>
      <c r="J4456" t="s">
        <v>22594</v>
      </c>
      <c r="K4456" t="s">
        <v>22595</v>
      </c>
      <c r="L4456">
        <v>72775</v>
      </c>
      <c r="M4456" t="s">
        <v>171</v>
      </c>
      <c r="N4456" s="1">
        <v>44676</v>
      </c>
      <c r="O4456" s="1">
        <v>44677</v>
      </c>
      <c r="P4456">
        <v>70</v>
      </c>
      <c r="Q4456">
        <v>3</v>
      </c>
      <c r="R4456" t="s">
        <v>53</v>
      </c>
      <c r="S4456">
        <v>4</v>
      </c>
      <c r="T4456">
        <v>0</v>
      </c>
      <c r="U4456">
        <v>1</v>
      </c>
      <c r="V4456">
        <v>128</v>
      </c>
      <c r="W4456" t="s">
        <v>54</v>
      </c>
      <c r="X4456" t="s">
        <v>22596</v>
      </c>
      <c r="Y4456" t="s">
        <v>65</v>
      </c>
      <c r="Z4456" s="1">
        <v>44641</v>
      </c>
      <c r="AA4456" s="2">
        <v>0.99747685185185186</v>
      </c>
      <c r="AB4456" s="2">
        <v>0.77293981481481477</v>
      </c>
      <c r="AC4456" t="s">
        <v>45</v>
      </c>
      <c r="AD4456" t="s">
        <v>45</v>
      </c>
      <c r="AE4456" t="s">
        <v>44</v>
      </c>
      <c r="AF4456">
        <v>128</v>
      </c>
    </row>
    <row r="4457" spans="1:32">
      <c r="A4457">
        <v>7350</v>
      </c>
      <c r="B4457">
        <v>6450</v>
      </c>
      <c r="C4457" t="s">
        <v>5128</v>
      </c>
      <c r="D4457" t="s">
        <v>20976</v>
      </c>
      <c r="E4457" t="s">
        <v>48</v>
      </c>
      <c r="F4457" t="s">
        <v>22597</v>
      </c>
      <c r="G4457">
        <f>1-208-672-2290</f>
        <v>-3169</v>
      </c>
      <c r="H4457" t="s">
        <v>272</v>
      </c>
      <c r="I4457" s="1">
        <v>16105</v>
      </c>
      <c r="J4457" t="s">
        <v>22598</v>
      </c>
      <c r="K4457" t="s">
        <v>7904</v>
      </c>
      <c r="L4457">
        <v>18042</v>
      </c>
      <c r="M4457" t="s">
        <v>272</v>
      </c>
      <c r="N4457" s="1">
        <v>44921</v>
      </c>
      <c r="O4457" s="1">
        <v>44923</v>
      </c>
      <c r="P4457">
        <v>8</v>
      </c>
      <c r="Q4457">
        <v>1</v>
      </c>
      <c r="R4457" t="s">
        <v>63</v>
      </c>
      <c r="S4457">
        <v>2</v>
      </c>
      <c r="T4457">
        <v>0</v>
      </c>
      <c r="U4457">
        <v>2</v>
      </c>
      <c r="V4457">
        <v>132</v>
      </c>
      <c r="W4457" t="s">
        <v>41</v>
      </c>
      <c r="X4457" t="s">
        <v>22599</v>
      </c>
      <c r="Y4457" t="s">
        <v>43</v>
      </c>
      <c r="Z4457" s="1">
        <v>44900</v>
      </c>
      <c r="AA4457" s="2">
        <v>0.70780092592592592</v>
      </c>
      <c r="AB4457" s="2">
        <v>0.49458333333333332</v>
      </c>
      <c r="AC4457" t="s">
        <v>45</v>
      </c>
      <c r="AD4457" t="s">
        <v>44</v>
      </c>
      <c r="AE4457" t="s">
        <v>44</v>
      </c>
      <c r="AF4457">
        <v>66</v>
      </c>
    </row>
    <row r="4458" spans="1:32">
      <c r="A4458">
        <v>7355</v>
      </c>
      <c r="B4458">
        <v>6455</v>
      </c>
      <c r="C4458" t="s">
        <v>22600</v>
      </c>
      <c r="D4458" t="s">
        <v>6072</v>
      </c>
      <c r="E4458" t="s">
        <v>34</v>
      </c>
      <c r="F4458" t="s">
        <v>22601</v>
      </c>
      <c r="G4458" t="s">
        <v>22602</v>
      </c>
      <c r="H4458" t="s">
        <v>295</v>
      </c>
      <c r="I4458" s="1">
        <v>19544</v>
      </c>
      <c r="J4458" t="s">
        <v>22603</v>
      </c>
      <c r="K4458" t="s">
        <v>2821</v>
      </c>
      <c r="L4458">
        <v>53618</v>
      </c>
      <c r="M4458" t="s">
        <v>295</v>
      </c>
      <c r="N4458" s="1">
        <v>44714</v>
      </c>
      <c r="O4458" s="1">
        <v>44717</v>
      </c>
      <c r="P4458">
        <v>67</v>
      </c>
      <c r="Q4458">
        <v>3</v>
      </c>
      <c r="R4458" t="s">
        <v>53</v>
      </c>
      <c r="S4458">
        <v>1</v>
      </c>
      <c r="T4458">
        <v>1</v>
      </c>
      <c r="U4458">
        <v>3</v>
      </c>
      <c r="V4458">
        <v>414</v>
      </c>
      <c r="W4458" t="s">
        <v>41</v>
      </c>
      <c r="X4458" t="s">
        <v>22604</v>
      </c>
      <c r="Y4458" t="s">
        <v>65</v>
      </c>
      <c r="Z4458" s="1">
        <v>44678</v>
      </c>
      <c r="AA4458" s="2">
        <v>0.26222222222222219</v>
      </c>
      <c r="AB4458" s="2">
        <v>0.89146990740740739</v>
      </c>
      <c r="AC4458" t="s">
        <v>45</v>
      </c>
      <c r="AD4458" t="s">
        <v>45</v>
      </c>
      <c r="AE4458" t="s">
        <v>44</v>
      </c>
      <c r="AF4458">
        <v>138</v>
      </c>
    </row>
    <row r="4459" spans="1:32">
      <c r="A4459">
        <v>7356</v>
      </c>
      <c r="B4459">
        <v>6456</v>
      </c>
      <c r="C4459" t="s">
        <v>410</v>
      </c>
      <c r="D4459" t="s">
        <v>1368</v>
      </c>
      <c r="E4459" t="s">
        <v>48</v>
      </c>
      <c r="F4459" t="s">
        <v>22605</v>
      </c>
      <c r="G4459" t="s">
        <v>22606</v>
      </c>
      <c r="H4459" t="s">
        <v>77</v>
      </c>
      <c r="I4459" s="1">
        <v>32186</v>
      </c>
      <c r="J4459" t="s">
        <v>22607</v>
      </c>
      <c r="K4459" t="s">
        <v>22608</v>
      </c>
      <c r="L4459">
        <v>85587</v>
      </c>
      <c r="M4459" t="s">
        <v>77</v>
      </c>
      <c r="N4459" s="1">
        <v>44899</v>
      </c>
      <c r="O4459" s="1">
        <v>44902</v>
      </c>
      <c r="P4459">
        <v>17</v>
      </c>
      <c r="Q4459">
        <v>1</v>
      </c>
      <c r="R4459" t="s">
        <v>63</v>
      </c>
      <c r="S4459">
        <v>3</v>
      </c>
      <c r="T4459">
        <v>1</v>
      </c>
      <c r="U4459">
        <v>3</v>
      </c>
      <c r="V4459">
        <v>234</v>
      </c>
      <c r="W4459" t="s">
        <v>54</v>
      </c>
      <c r="X4459" t="s">
        <v>22609</v>
      </c>
      <c r="Y4459" t="s">
        <v>6</v>
      </c>
      <c r="Z4459" s="1">
        <v>44862</v>
      </c>
      <c r="AA4459" s="2">
        <v>0.88490740740740748</v>
      </c>
      <c r="AB4459" s="2">
        <v>0.92049768518518515</v>
      </c>
      <c r="AC4459" t="s">
        <v>45</v>
      </c>
      <c r="AD4459" t="s">
        <v>44</v>
      </c>
      <c r="AE4459" t="s">
        <v>44</v>
      </c>
      <c r="AF4459">
        <v>78</v>
      </c>
    </row>
    <row r="4460" spans="1:32">
      <c r="A4460">
        <v>7359</v>
      </c>
      <c r="B4460">
        <v>6459</v>
      </c>
      <c r="C4460" t="s">
        <v>3189</v>
      </c>
      <c r="D4460" t="s">
        <v>1858</v>
      </c>
      <c r="E4460" t="s">
        <v>34</v>
      </c>
      <c r="F4460" t="s">
        <v>22610</v>
      </c>
      <c r="G4460" t="s">
        <v>22611</v>
      </c>
      <c r="H4460" t="s">
        <v>60</v>
      </c>
      <c r="I4460" s="1">
        <v>29151</v>
      </c>
      <c r="J4460" t="s">
        <v>22612</v>
      </c>
      <c r="K4460" t="s">
        <v>22613</v>
      </c>
      <c r="L4460">
        <v>63703</v>
      </c>
      <c r="M4460" t="s">
        <v>60</v>
      </c>
      <c r="N4460" s="1">
        <v>44581</v>
      </c>
      <c r="O4460" s="1">
        <v>44582</v>
      </c>
      <c r="P4460">
        <v>18</v>
      </c>
      <c r="Q4460">
        <v>1</v>
      </c>
      <c r="R4460" t="s">
        <v>40</v>
      </c>
      <c r="S4460">
        <v>2</v>
      </c>
      <c r="T4460">
        <v>0</v>
      </c>
      <c r="U4460">
        <v>1</v>
      </c>
      <c r="V4460">
        <v>246</v>
      </c>
      <c r="W4460" t="s">
        <v>41</v>
      </c>
      <c r="X4460" t="s">
        <v>22614</v>
      </c>
      <c r="Y4460" t="s">
        <v>6</v>
      </c>
      <c r="Z4460" s="1">
        <v>44571</v>
      </c>
      <c r="AA4460" s="2">
        <v>0.50465277777777773</v>
      </c>
      <c r="AB4460" s="2">
        <v>0.57187500000000002</v>
      </c>
      <c r="AC4460" t="s">
        <v>44</v>
      </c>
      <c r="AD4460" t="s">
        <v>45</v>
      </c>
      <c r="AE4460" t="s">
        <v>45</v>
      </c>
      <c r="AF4460">
        <v>246</v>
      </c>
    </row>
    <row r="4461" spans="1:32">
      <c r="A4461">
        <v>7360</v>
      </c>
      <c r="B4461">
        <v>6460</v>
      </c>
      <c r="C4461" t="s">
        <v>90</v>
      </c>
      <c r="D4461" t="s">
        <v>1263</v>
      </c>
      <c r="E4461" t="s">
        <v>48</v>
      </c>
      <c r="F4461" t="s">
        <v>22615</v>
      </c>
      <c r="G4461" t="s">
        <v>22616</v>
      </c>
      <c r="H4461" t="s">
        <v>537</v>
      </c>
      <c r="I4461" s="1">
        <v>36321</v>
      </c>
      <c r="J4461" t="s">
        <v>22617</v>
      </c>
      <c r="K4461" t="s">
        <v>22618</v>
      </c>
      <c r="L4461">
        <v>4826</v>
      </c>
      <c r="M4461" t="s">
        <v>537</v>
      </c>
      <c r="N4461" s="1">
        <v>44870</v>
      </c>
      <c r="O4461" s="1">
        <v>44872</v>
      </c>
      <c r="P4461">
        <v>86</v>
      </c>
      <c r="Q4461">
        <v>4</v>
      </c>
      <c r="R4461" t="s">
        <v>63</v>
      </c>
      <c r="S4461">
        <v>2</v>
      </c>
      <c r="T4461">
        <v>1</v>
      </c>
      <c r="U4461">
        <v>2</v>
      </c>
      <c r="V4461">
        <v>130</v>
      </c>
      <c r="W4461" t="s">
        <v>41</v>
      </c>
      <c r="X4461" t="s">
        <v>22619</v>
      </c>
      <c r="Y4461" t="s">
        <v>6</v>
      </c>
      <c r="Z4461" s="1">
        <v>44837</v>
      </c>
      <c r="AA4461" s="2">
        <v>0.37778935185185186</v>
      </c>
      <c r="AB4461" s="2">
        <v>0.82695601851851863</v>
      </c>
      <c r="AC4461" t="s">
        <v>44</v>
      </c>
      <c r="AD4461" t="s">
        <v>44</v>
      </c>
      <c r="AE4461" t="s">
        <v>44</v>
      </c>
      <c r="AF4461">
        <v>65</v>
      </c>
    </row>
    <row r="4462" spans="1:32">
      <c r="A4462">
        <v>7364</v>
      </c>
      <c r="B4462">
        <v>6464</v>
      </c>
      <c r="C4462" t="s">
        <v>475</v>
      </c>
      <c r="D4462" t="s">
        <v>5481</v>
      </c>
      <c r="E4462" t="s">
        <v>48</v>
      </c>
      <c r="F4462" t="s">
        <v>22620</v>
      </c>
      <c r="G4462" t="s">
        <v>22621</v>
      </c>
      <c r="H4462" t="s">
        <v>77</v>
      </c>
      <c r="I4462" s="1">
        <v>36406</v>
      </c>
      <c r="J4462" t="s">
        <v>22622</v>
      </c>
      <c r="K4462" t="s">
        <v>3132</v>
      </c>
      <c r="L4462">
        <v>92660</v>
      </c>
      <c r="M4462" t="s">
        <v>77</v>
      </c>
      <c r="N4462" s="1">
        <v>44911</v>
      </c>
      <c r="O4462" s="1">
        <v>44916</v>
      </c>
      <c r="P4462">
        <v>33</v>
      </c>
      <c r="Q4462">
        <v>2</v>
      </c>
      <c r="R4462" t="s">
        <v>40</v>
      </c>
      <c r="S4462">
        <v>1</v>
      </c>
      <c r="T4462">
        <v>1</v>
      </c>
      <c r="U4462">
        <v>5</v>
      </c>
      <c r="V4462">
        <v>1010</v>
      </c>
      <c r="W4462" t="s">
        <v>41</v>
      </c>
      <c r="X4462" t="s">
        <v>22623</v>
      </c>
      <c r="Y4462" t="s">
        <v>65</v>
      </c>
      <c r="Z4462" s="1">
        <v>44903</v>
      </c>
      <c r="AA4462" s="2">
        <v>0.3752314814814815</v>
      </c>
      <c r="AB4462" s="2">
        <v>0.23252314814814815</v>
      </c>
      <c r="AC4462" t="s">
        <v>45</v>
      </c>
      <c r="AD4462" t="s">
        <v>44</v>
      </c>
      <c r="AE4462" t="s">
        <v>45</v>
      </c>
      <c r="AF4462">
        <v>202</v>
      </c>
    </row>
    <row r="4463" spans="1:32">
      <c r="A4463">
        <v>7367</v>
      </c>
      <c r="B4463">
        <v>6467</v>
      </c>
      <c r="C4463" t="s">
        <v>1527</v>
      </c>
      <c r="D4463" t="s">
        <v>709</v>
      </c>
      <c r="E4463" t="s">
        <v>48</v>
      </c>
      <c r="F4463" t="s">
        <v>22624</v>
      </c>
      <c r="G4463" t="s">
        <v>22625</v>
      </c>
      <c r="H4463" t="s">
        <v>171</v>
      </c>
      <c r="I4463" s="1">
        <v>19376</v>
      </c>
      <c r="J4463" t="s">
        <v>22626</v>
      </c>
      <c r="K4463" t="s">
        <v>17030</v>
      </c>
      <c r="L4463">
        <v>18001</v>
      </c>
      <c r="M4463" t="s">
        <v>171</v>
      </c>
      <c r="N4463" s="1">
        <v>44932</v>
      </c>
      <c r="O4463" s="1">
        <v>44935</v>
      </c>
      <c r="P4463">
        <v>52</v>
      </c>
      <c r="Q4463">
        <v>3</v>
      </c>
      <c r="R4463" t="s">
        <v>53</v>
      </c>
      <c r="S4463">
        <v>3</v>
      </c>
      <c r="T4463">
        <v>2</v>
      </c>
      <c r="U4463">
        <v>3</v>
      </c>
      <c r="V4463">
        <v>360</v>
      </c>
      <c r="W4463" t="s">
        <v>54</v>
      </c>
      <c r="X4463" t="s">
        <v>22627</v>
      </c>
      <c r="Y4463" t="s">
        <v>65</v>
      </c>
      <c r="Z4463" s="1">
        <v>44921</v>
      </c>
      <c r="AA4463" s="2">
        <v>0.3228935185185185</v>
      </c>
      <c r="AB4463" s="2">
        <v>9.3842592592592589E-2</v>
      </c>
      <c r="AC4463" t="s">
        <v>44</v>
      </c>
      <c r="AD4463" t="s">
        <v>44</v>
      </c>
      <c r="AE4463" t="s">
        <v>44</v>
      </c>
      <c r="AF4463">
        <v>120</v>
      </c>
    </row>
    <row r="4464" spans="1:32">
      <c r="A4464">
        <v>7371</v>
      </c>
      <c r="B4464">
        <v>6471</v>
      </c>
      <c r="C4464" t="s">
        <v>347</v>
      </c>
      <c r="D4464" t="s">
        <v>1002</v>
      </c>
      <c r="E4464" t="s">
        <v>48</v>
      </c>
      <c r="F4464" t="s">
        <v>22628</v>
      </c>
      <c r="G4464" t="s">
        <v>22629</v>
      </c>
      <c r="H4464" t="s">
        <v>418</v>
      </c>
      <c r="I4464" s="1">
        <v>30642</v>
      </c>
      <c r="J4464" t="s">
        <v>22630</v>
      </c>
      <c r="K4464" t="s">
        <v>22631</v>
      </c>
      <c r="L4464">
        <v>77814</v>
      </c>
      <c r="M4464" t="s">
        <v>418</v>
      </c>
      <c r="N4464" s="1">
        <v>44823</v>
      </c>
      <c r="O4464" s="1">
        <v>44828</v>
      </c>
      <c r="P4464">
        <v>70</v>
      </c>
      <c r="Q4464">
        <v>3</v>
      </c>
      <c r="R4464" t="s">
        <v>53</v>
      </c>
      <c r="S4464">
        <v>3</v>
      </c>
      <c r="T4464">
        <v>1</v>
      </c>
      <c r="U4464">
        <v>5</v>
      </c>
      <c r="V4464">
        <v>670</v>
      </c>
      <c r="W4464" t="s">
        <v>41</v>
      </c>
      <c r="X4464" t="s">
        <v>22632</v>
      </c>
      <c r="Y4464" t="s">
        <v>6</v>
      </c>
      <c r="Z4464" s="1">
        <v>44803</v>
      </c>
      <c r="AA4464" s="2">
        <v>0.3258449074074074</v>
      </c>
      <c r="AB4464" s="2">
        <v>0.1173263888888889</v>
      </c>
      <c r="AC4464" t="s">
        <v>45</v>
      </c>
      <c r="AD4464" t="s">
        <v>45</v>
      </c>
      <c r="AE4464" t="s">
        <v>45</v>
      </c>
      <c r="AF4464">
        <v>134</v>
      </c>
    </row>
    <row r="4465" spans="1:32">
      <c r="A4465">
        <v>7372</v>
      </c>
      <c r="B4465">
        <v>6472</v>
      </c>
      <c r="C4465" t="s">
        <v>1316</v>
      </c>
      <c r="D4465" t="s">
        <v>596</v>
      </c>
      <c r="E4465" t="s">
        <v>48</v>
      </c>
      <c r="F4465" t="s">
        <v>22633</v>
      </c>
      <c r="G4465" t="s">
        <v>22634</v>
      </c>
      <c r="H4465" t="s">
        <v>423</v>
      </c>
      <c r="I4465" s="1">
        <v>17917</v>
      </c>
      <c r="J4465" t="s">
        <v>22635</v>
      </c>
      <c r="K4465" t="s">
        <v>22636</v>
      </c>
      <c r="L4465">
        <v>84472</v>
      </c>
      <c r="M4465" t="s">
        <v>423</v>
      </c>
      <c r="N4465" s="1">
        <v>44611</v>
      </c>
      <c r="O4465" s="1">
        <v>44616</v>
      </c>
      <c r="P4465">
        <v>6</v>
      </c>
      <c r="Q4465">
        <v>1</v>
      </c>
      <c r="R4465" t="s">
        <v>40</v>
      </c>
      <c r="S4465">
        <v>3</v>
      </c>
      <c r="T4465">
        <v>2</v>
      </c>
      <c r="U4465">
        <v>5</v>
      </c>
      <c r="V4465">
        <v>1005</v>
      </c>
      <c r="W4465" t="s">
        <v>54</v>
      </c>
      <c r="X4465" t="s">
        <v>22637</v>
      </c>
      <c r="Y4465" t="s">
        <v>81</v>
      </c>
      <c r="Z4465" s="1">
        <v>44577</v>
      </c>
      <c r="AA4465" s="2">
        <v>0.26108796296296294</v>
      </c>
      <c r="AB4465" s="2">
        <v>0.76283564814814808</v>
      </c>
      <c r="AC4465" t="s">
        <v>45</v>
      </c>
      <c r="AD4465" t="s">
        <v>45</v>
      </c>
      <c r="AE4465" t="s">
        <v>44</v>
      </c>
      <c r="AF4465">
        <v>201</v>
      </c>
    </row>
    <row r="4466" spans="1:32">
      <c r="A4466">
        <v>7373</v>
      </c>
      <c r="B4466">
        <v>6473</v>
      </c>
      <c r="C4466" t="s">
        <v>284</v>
      </c>
      <c r="D4466" t="s">
        <v>681</v>
      </c>
      <c r="E4466" t="s">
        <v>34</v>
      </c>
      <c r="F4466" t="s">
        <v>22638</v>
      </c>
      <c r="G4466">
        <v>3856360271</v>
      </c>
      <c r="H4466" t="s">
        <v>904</v>
      </c>
      <c r="I4466" s="1">
        <v>21442</v>
      </c>
      <c r="J4466" t="s">
        <v>22639</v>
      </c>
      <c r="K4466" t="s">
        <v>22640</v>
      </c>
      <c r="L4466">
        <v>49784</v>
      </c>
      <c r="M4466" t="s">
        <v>904</v>
      </c>
      <c r="N4466" s="1">
        <v>44639</v>
      </c>
      <c r="O4466" s="1">
        <v>44644</v>
      </c>
      <c r="P4466">
        <v>87</v>
      </c>
      <c r="Q4466">
        <v>4</v>
      </c>
      <c r="R4466" t="s">
        <v>40</v>
      </c>
      <c r="S4466">
        <v>4</v>
      </c>
      <c r="T4466">
        <v>2</v>
      </c>
      <c r="U4466">
        <v>5</v>
      </c>
      <c r="V4466">
        <v>1035</v>
      </c>
      <c r="W4466" t="s">
        <v>41</v>
      </c>
      <c r="X4466" t="s">
        <v>22641</v>
      </c>
      <c r="Y4466" t="s">
        <v>6</v>
      </c>
      <c r="Z4466" s="1">
        <v>44617</v>
      </c>
      <c r="AA4466" s="2">
        <v>0.9200694444444445</v>
      </c>
      <c r="AB4466" s="2">
        <v>0.65563657407407405</v>
      </c>
      <c r="AC4466" t="s">
        <v>44</v>
      </c>
      <c r="AD4466" t="s">
        <v>45</v>
      </c>
      <c r="AE4466" t="s">
        <v>44</v>
      </c>
      <c r="AF4466">
        <v>207</v>
      </c>
    </row>
    <row r="4467" spans="1:32">
      <c r="A4467">
        <v>7374</v>
      </c>
      <c r="B4467">
        <v>6474</v>
      </c>
      <c r="C4467" t="s">
        <v>828</v>
      </c>
      <c r="D4467" t="s">
        <v>11522</v>
      </c>
      <c r="E4467" t="s">
        <v>48</v>
      </c>
      <c r="F4467" t="s">
        <v>22642</v>
      </c>
      <c r="G4467" t="s">
        <v>22643</v>
      </c>
      <c r="H4467" t="s">
        <v>60</v>
      </c>
      <c r="I4467" s="1">
        <v>20356</v>
      </c>
      <c r="J4467" t="s">
        <v>22644</v>
      </c>
      <c r="K4467" t="s">
        <v>22645</v>
      </c>
      <c r="L4467">
        <v>10937</v>
      </c>
      <c r="M4467" t="s">
        <v>60</v>
      </c>
      <c r="N4467" s="1">
        <v>44622</v>
      </c>
      <c r="O4467" s="1">
        <v>44624</v>
      </c>
      <c r="P4467">
        <v>46</v>
      </c>
      <c r="Q4467">
        <v>2</v>
      </c>
      <c r="R4467" t="s">
        <v>53</v>
      </c>
      <c r="S4467">
        <v>2</v>
      </c>
      <c r="T4467">
        <v>0</v>
      </c>
      <c r="U4467">
        <v>2</v>
      </c>
      <c r="V4467">
        <v>300</v>
      </c>
      <c r="W4467" t="s">
        <v>54</v>
      </c>
      <c r="X4467" t="s">
        <v>22646</v>
      </c>
      <c r="Y4467" t="s">
        <v>43</v>
      </c>
      <c r="Z4467" s="1">
        <v>44594</v>
      </c>
      <c r="AA4467" s="2">
        <v>0.10630787037037037</v>
      </c>
      <c r="AB4467" s="2">
        <v>0.70207175925925924</v>
      </c>
      <c r="AC4467" t="s">
        <v>44</v>
      </c>
      <c r="AD4467" t="s">
        <v>44</v>
      </c>
      <c r="AE4467" t="s">
        <v>45</v>
      </c>
      <c r="AF4467">
        <v>150</v>
      </c>
    </row>
    <row r="4468" spans="1:32">
      <c r="A4468">
        <v>7375</v>
      </c>
      <c r="B4468">
        <v>6475</v>
      </c>
      <c r="C4468" t="s">
        <v>489</v>
      </c>
      <c r="D4468" t="s">
        <v>2962</v>
      </c>
      <c r="E4468" t="s">
        <v>48</v>
      </c>
      <c r="F4468" t="s">
        <v>22647</v>
      </c>
      <c r="G4468" t="s">
        <v>22648</v>
      </c>
      <c r="H4468" t="s">
        <v>115</v>
      </c>
      <c r="I4468" s="1">
        <v>21960</v>
      </c>
      <c r="J4468" t="s">
        <v>22649</v>
      </c>
      <c r="K4468" t="s">
        <v>22650</v>
      </c>
      <c r="L4468">
        <v>12671</v>
      </c>
      <c r="M4468" t="s">
        <v>115</v>
      </c>
      <c r="N4468" s="1">
        <v>44922</v>
      </c>
      <c r="O4468" s="1">
        <v>44925</v>
      </c>
      <c r="P4468">
        <v>59</v>
      </c>
      <c r="Q4468">
        <v>3</v>
      </c>
      <c r="R4468" t="s">
        <v>63</v>
      </c>
      <c r="S4468">
        <v>1</v>
      </c>
      <c r="T4468">
        <v>0</v>
      </c>
      <c r="U4468">
        <v>3</v>
      </c>
      <c r="V4468">
        <v>249</v>
      </c>
      <c r="W4468" t="s">
        <v>54</v>
      </c>
      <c r="X4468" t="s">
        <v>22651</v>
      </c>
      <c r="Y4468" t="s">
        <v>6</v>
      </c>
      <c r="Z4468" s="1">
        <v>44912</v>
      </c>
      <c r="AA4468" s="2">
        <v>0.7926157407407407</v>
      </c>
      <c r="AB4468" s="2">
        <v>0.46900462962962958</v>
      </c>
      <c r="AC4468" t="s">
        <v>45</v>
      </c>
      <c r="AD4468" t="s">
        <v>44</v>
      </c>
      <c r="AE4468" t="s">
        <v>45</v>
      </c>
      <c r="AF4468">
        <v>83</v>
      </c>
    </row>
    <row r="4469" spans="1:32">
      <c r="A4469">
        <v>7376</v>
      </c>
      <c r="B4469">
        <v>6476</v>
      </c>
      <c r="C4469" t="s">
        <v>2189</v>
      </c>
      <c r="D4469" t="s">
        <v>1675</v>
      </c>
      <c r="E4469" t="s">
        <v>48</v>
      </c>
      <c r="F4469" t="s">
        <v>22652</v>
      </c>
      <c r="G4469" t="s">
        <v>22653</v>
      </c>
      <c r="H4469" t="s">
        <v>280</v>
      </c>
      <c r="I4469" s="1">
        <v>21251</v>
      </c>
      <c r="J4469" t="s">
        <v>22654</v>
      </c>
      <c r="K4469" t="s">
        <v>22655</v>
      </c>
      <c r="L4469">
        <v>8526</v>
      </c>
      <c r="M4469" t="s">
        <v>280</v>
      </c>
      <c r="N4469" s="1">
        <v>44636</v>
      </c>
      <c r="O4469" s="1">
        <v>44641</v>
      </c>
      <c r="P4469">
        <v>39</v>
      </c>
      <c r="Q4469">
        <v>2</v>
      </c>
      <c r="R4469" t="s">
        <v>40</v>
      </c>
      <c r="S4469">
        <v>4</v>
      </c>
      <c r="T4469">
        <v>1</v>
      </c>
      <c r="U4469">
        <v>5</v>
      </c>
      <c r="V4469">
        <v>1025</v>
      </c>
      <c r="W4469" t="s">
        <v>54</v>
      </c>
      <c r="X4469" t="s">
        <v>22656</v>
      </c>
      <c r="Y4469" t="s">
        <v>65</v>
      </c>
      <c r="Z4469" s="1">
        <v>44621</v>
      </c>
      <c r="AA4469" s="2">
        <v>0.80570601851851853</v>
      </c>
      <c r="AB4469" s="2">
        <v>0.69446759259259261</v>
      </c>
      <c r="AC4469" t="s">
        <v>45</v>
      </c>
      <c r="AD4469" t="s">
        <v>45</v>
      </c>
      <c r="AE4469" t="s">
        <v>44</v>
      </c>
      <c r="AF4469">
        <v>205</v>
      </c>
    </row>
    <row r="4470" spans="1:32">
      <c r="A4470">
        <v>7383</v>
      </c>
      <c r="B4470">
        <v>6483</v>
      </c>
      <c r="C4470" t="s">
        <v>229</v>
      </c>
      <c r="D4470" t="s">
        <v>703</v>
      </c>
      <c r="E4470" t="s">
        <v>34</v>
      </c>
      <c r="F4470" t="s">
        <v>22657</v>
      </c>
      <c r="G4470" t="s">
        <v>22658</v>
      </c>
      <c r="H4470" t="s">
        <v>156</v>
      </c>
      <c r="I4470" s="1">
        <v>28382</v>
      </c>
      <c r="J4470" t="s">
        <v>22659</v>
      </c>
      <c r="K4470" t="s">
        <v>22660</v>
      </c>
      <c r="L4470">
        <v>48406</v>
      </c>
      <c r="M4470" t="s">
        <v>156</v>
      </c>
      <c r="N4470" s="1">
        <v>44890</v>
      </c>
      <c r="O4470" s="1">
        <v>44892</v>
      </c>
      <c r="P4470">
        <v>57</v>
      </c>
      <c r="Q4470">
        <v>3</v>
      </c>
      <c r="R4470" t="s">
        <v>40</v>
      </c>
      <c r="S4470">
        <v>1</v>
      </c>
      <c r="T4470">
        <v>2</v>
      </c>
      <c r="U4470">
        <v>2</v>
      </c>
      <c r="V4470">
        <v>450</v>
      </c>
      <c r="W4470" t="s">
        <v>54</v>
      </c>
      <c r="X4470" t="s">
        <v>22661</v>
      </c>
      <c r="Y4470" t="s">
        <v>81</v>
      </c>
      <c r="Z4470" s="1">
        <v>44877</v>
      </c>
      <c r="AA4470" s="2">
        <v>0.12381944444444444</v>
      </c>
      <c r="AB4470" s="2">
        <v>0.3651388888888889</v>
      </c>
      <c r="AC4470" t="s">
        <v>44</v>
      </c>
      <c r="AD4470" t="s">
        <v>45</v>
      </c>
      <c r="AE4470" t="s">
        <v>45</v>
      </c>
      <c r="AF4470">
        <v>225</v>
      </c>
    </row>
    <row r="4471" spans="1:32">
      <c r="A4471">
        <v>7384</v>
      </c>
      <c r="B4471">
        <v>6484</v>
      </c>
      <c r="C4471" t="s">
        <v>469</v>
      </c>
      <c r="D4471" t="s">
        <v>2283</v>
      </c>
      <c r="E4471" t="s">
        <v>34</v>
      </c>
      <c r="F4471" t="s">
        <v>22662</v>
      </c>
      <c r="G4471" t="s">
        <v>22663</v>
      </c>
      <c r="H4471" t="s">
        <v>692</v>
      </c>
      <c r="I4471" s="1">
        <v>23200</v>
      </c>
      <c r="J4471" t="s">
        <v>22664</v>
      </c>
      <c r="K4471" t="s">
        <v>22665</v>
      </c>
      <c r="L4471">
        <v>46577</v>
      </c>
      <c r="M4471" t="s">
        <v>692</v>
      </c>
      <c r="N4471" s="1">
        <v>44784</v>
      </c>
      <c r="O4471" s="1">
        <v>44785</v>
      </c>
      <c r="P4471">
        <v>94</v>
      </c>
      <c r="Q4471">
        <v>4</v>
      </c>
      <c r="R4471" t="s">
        <v>53</v>
      </c>
      <c r="S4471">
        <v>4</v>
      </c>
      <c r="T4471">
        <v>1</v>
      </c>
      <c r="U4471">
        <v>1</v>
      </c>
      <c r="V4471">
        <v>120</v>
      </c>
      <c r="W4471" t="s">
        <v>54</v>
      </c>
      <c r="X4471" t="s">
        <v>22666</v>
      </c>
      <c r="Y4471" t="s">
        <v>81</v>
      </c>
      <c r="Z4471" s="1">
        <v>44756</v>
      </c>
      <c r="AA4471" s="2">
        <v>0.83120370370370367</v>
      </c>
      <c r="AB4471" s="2">
        <v>0.59706018518518522</v>
      </c>
      <c r="AC4471" t="s">
        <v>45</v>
      </c>
      <c r="AD4471" t="s">
        <v>44</v>
      </c>
      <c r="AE4471" t="s">
        <v>44</v>
      </c>
      <c r="AF4471">
        <v>120</v>
      </c>
    </row>
    <row r="4472" spans="1:32">
      <c r="A4472">
        <v>7385</v>
      </c>
      <c r="B4472">
        <v>6485</v>
      </c>
      <c r="C4472" t="s">
        <v>1022</v>
      </c>
      <c r="D4472" t="s">
        <v>314</v>
      </c>
      <c r="E4472" t="s">
        <v>48</v>
      </c>
      <c r="F4472" t="s">
        <v>22667</v>
      </c>
      <c r="G4472" t="s">
        <v>22668</v>
      </c>
      <c r="H4472" t="s">
        <v>60</v>
      </c>
      <c r="I4472" s="1">
        <v>36582</v>
      </c>
      <c r="J4472" t="s">
        <v>22669</v>
      </c>
      <c r="K4472" t="s">
        <v>22670</v>
      </c>
      <c r="L4472">
        <v>90597</v>
      </c>
      <c r="M4472" t="s">
        <v>60</v>
      </c>
      <c r="N4472" s="1">
        <v>44842</v>
      </c>
      <c r="O4472" s="1">
        <v>44847</v>
      </c>
      <c r="P4472">
        <v>94</v>
      </c>
      <c r="Q4472">
        <v>4</v>
      </c>
      <c r="R4472" t="s">
        <v>53</v>
      </c>
      <c r="S4472">
        <v>4</v>
      </c>
      <c r="T4472">
        <v>2</v>
      </c>
      <c r="U4472">
        <v>5</v>
      </c>
      <c r="V4472">
        <v>670</v>
      </c>
      <c r="W4472" t="s">
        <v>54</v>
      </c>
      <c r="X4472" t="s">
        <v>22671</v>
      </c>
      <c r="Y4472" t="s">
        <v>43</v>
      </c>
      <c r="Z4472" s="1">
        <v>44811</v>
      </c>
      <c r="AA4472" s="2">
        <v>0.30873842592592593</v>
      </c>
      <c r="AB4472" s="2">
        <v>0.48326388888888888</v>
      </c>
      <c r="AC4472" t="s">
        <v>44</v>
      </c>
      <c r="AD4472" t="s">
        <v>44</v>
      </c>
      <c r="AE4472" t="s">
        <v>44</v>
      </c>
      <c r="AF4472">
        <v>134</v>
      </c>
    </row>
    <row r="4473" spans="1:32">
      <c r="A4473">
        <v>7387</v>
      </c>
      <c r="B4473">
        <v>6487</v>
      </c>
      <c r="C4473" t="s">
        <v>347</v>
      </c>
      <c r="D4473" t="s">
        <v>22672</v>
      </c>
      <c r="E4473" t="s">
        <v>48</v>
      </c>
      <c r="F4473" t="s">
        <v>22673</v>
      </c>
      <c r="G4473" t="s">
        <v>22674</v>
      </c>
      <c r="H4473" t="s">
        <v>1442</v>
      </c>
      <c r="I4473" s="1">
        <v>30492</v>
      </c>
      <c r="J4473" t="s">
        <v>22675</v>
      </c>
      <c r="K4473" t="s">
        <v>22676</v>
      </c>
      <c r="L4473">
        <v>91260</v>
      </c>
      <c r="M4473" t="s">
        <v>1442</v>
      </c>
      <c r="N4473" s="1">
        <v>44686</v>
      </c>
      <c r="O4473" s="1">
        <v>44688</v>
      </c>
      <c r="P4473">
        <v>29</v>
      </c>
      <c r="Q4473">
        <v>2</v>
      </c>
      <c r="R4473" t="s">
        <v>63</v>
      </c>
      <c r="S4473">
        <v>4</v>
      </c>
      <c r="T4473">
        <v>2</v>
      </c>
      <c r="U4473">
        <v>2</v>
      </c>
      <c r="V4473">
        <v>120</v>
      </c>
      <c r="W4473" t="s">
        <v>54</v>
      </c>
      <c r="X4473" t="s">
        <v>22677</v>
      </c>
      <c r="Y4473" t="s">
        <v>6</v>
      </c>
      <c r="Z4473" s="1">
        <v>44655</v>
      </c>
      <c r="AA4473" s="2">
        <v>0.14201388888888888</v>
      </c>
      <c r="AB4473" s="2">
        <v>0.42878472222222225</v>
      </c>
      <c r="AC4473" t="s">
        <v>44</v>
      </c>
      <c r="AD4473" t="s">
        <v>44</v>
      </c>
      <c r="AE4473" t="s">
        <v>45</v>
      </c>
      <c r="AF4473">
        <v>60</v>
      </c>
    </row>
    <row r="4474" spans="1:32">
      <c r="A4474">
        <v>7389</v>
      </c>
      <c r="B4474">
        <v>6489</v>
      </c>
      <c r="C4474" t="s">
        <v>1202</v>
      </c>
      <c r="D4474" t="s">
        <v>18568</v>
      </c>
      <c r="E4474" t="s">
        <v>34</v>
      </c>
      <c r="F4474" t="s">
        <v>22678</v>
      </c>
      <c r="G4474" t="s">
        <v>22679</v>
      </c>
      <c r="H4474" t="s">
        <v>37</v>
      </c>
      <c r="I4474" s="1">
        <v>35970</v>
      </c>
      <c r="J4474" t="s">
        <v>22680</v>
      </c>
      <c r="K4474" t="s">
        <v>22681</v>
      </c>
      <c r="L4474">
        <v>27203</v>
      </c>
      <c r="M4474" t="s">
        <v>37</v>
      </c>
      <c r="N4474" s="1">
        <v>44598</v>
      </c>
      <c r="O4474" s="1">
        <v>44602</v>
      </c>
      <c r="P4474">
        <v>49</v>
      </c>
      <c r="Q4474">
        <v>2</v>
      </c>
      <c r="R4474" t="s">
        <v>53</v>
      </c>
      <c r="S4474">
        <v>4</v>
      </c>
      <c r="T4474">
        <v>1</v>
      </c>
      <c r="U4474">
        <v>4</v>
      </c>
      <c r="V4474">
        <v>504</v>
      </c>
      <c r="W4474" t="s">
        <v>41</v>
      </c>
      <c r="X4474" t="s">
        <v>22682</v>
      </c>
      <c r="Y4474" t="s">
        <v>65</v>
      </c>
      <c r="Z4474" s="1">
        <v>44565</v>
      </c>
      <c r="AA4474" s="2">
        <v>0.1002199074074074</v>
      </c>
      <c r="AB4474" s="2">
        <v>0.16457175925925926</v>
      </c>
      <c r="AC4474" t="s">
        <v>44</v>
      </c>
      <c r="AD4474" t="s">
        <v>45</v>
      </c>
      <c r="AE4474" t="s">
        <v>45</v>
      </c>
      <c r="AF4474">
        <v>126</v>
      </c>
    </row>
    <row r="4475" spans="1:32">
      <c r="A4475">
        <v>7390</v>
      </c>
      <c r="B4475">
        <v>6490</v>
      </c>
      <c r="C4475" t="s">
        <v>908</v>
      </c>
      <c r="D4475" t="s">
        <v>829</v>
      </c>
      <c r="E4475" t="s">
        <v>48</v>
      </c>
      <c r="F4475" t="s">
        <v>22683</v>
      </c>
      <c r="G4475" t="s">
        <v>22684</v>
      </c>
      <c r="H4475" t="s">
        <v>171</v>
      </c>
      <c r="I4475" s="1">
        <v>33714</v>
      </c>
      <c r="J4475" t="s">
        <v>22685</v>
      </c>
      <c r="K4475" t="s">
        <v>22686</v>
      </c>
      <c r="L4475">
        <v>93939</v>
      </c>
      <c r="M4475" t="s">
        <v>171</v>
      </c>
      <c r="N4475" s="1">
        <v>44621</v>
      </c>
      <c r="O4475" s="1">
        <v>44622</v>
      </c>
      <c r="P4475">
        <v>48</v>
      </c>
      <c r="Q4475">
        <v>2</v>
      </c>
      <c r="R4475" t="s">
        <v>40</v>
      </c>
      <c r="S4475">
        <v>4</v>
      </c>
      <c r="T4475">
        <v>2</v>
      </c>
      <c r="U4475">
        <v>1</v>
      </c>
      <c r="V4475">
        <v>207</v>
      </c>
      <c r="W4475" t="s">
        <v>54</v>
      </c>
      <c r="X4475" t="s">
        <v>22687</v>
      </c>
      <c r="Y4475" t="s">
        <v>81</v>
      </c>
      <c r="Z4475" s="1">
        <v>44597</v>
      </c>
      <c r="AA4475" s="2">
        <v>9.2928240740740742E-2</v>
      </c>
      <c r="AB4475" s="2">
        <v>0.77528935185185188</v>
      </c>
      <c r="AC4475" t="s">
        <v>45</v>
      </c>
      <c r="AD4475" t="s">
        <v>44</v>
      </c>
      <c r="AE4475" t="s">
        <v>44</v>
      </c>
      <c r="AF4475">
        <v>207</v>
      </c>
    </row>
    <row r="4476" spans="1:32">
      <c r="A4476">
        <v>7391</v>
      </c>
      <c r="B4476">
        <v>6491</v>
      </c>
      <c r="C4476" t="s">
        <v>1452</v>
      </c>
      <c r="D4476" t="s">
        <v>841</v>
      </c>
      <c r="E4476" t="s">
        <v>34</v>
      </c>
      <c r="F4476" t="s">
        <v>22688</v>
      </c>
      <c r="G4476" t="s">
        <v>22689</v>
      </c>
      <c r="H4476" t="s">
        <v>405</v>
      </c>
      <c r="I4476" s="1">
        <v>37779</v>
      </c>
      <c r="J4476" t="s">
        <v>22690</v>
      </c>
      <c r="K4476" t="s">
        <v>22691</v>
      </c>
      <c r="L4476">
        <v>75650</v>
      </c>
      <c r="M4476" t="s">
        <v>405</v>
      </c>
      <c r="N4476" s="1">
        <v>44940</v>
      </c>
      <c r="O4476" s="1">
        <v>44943</v>
      </c>
      <c r="P4476">
        <v>33</v>
      </c>
      <c r="Q4476">
        <v>2</v>
      </c>
      <c r="R4476" t="s">
        <v>40</v>
      </c>
      <c r="S4476">
        <v>2</v>
      </c>
      <c r="T4476">
        <v>1</v>
      </c>
      <c r="U4476">
        <v>3</v>
      </c>
      <c r="V4476">
        <v>669</v>
      </c>
      <c r="W4476" t="s">
        <v>41</v>
      </c>
      <c r="X4476" t="s">
        <v>22692</v>
      </c>
      <c r="Y4476" t="s">
        <v>81</v>
      </c>
      <c r="Z4476" s="1">
        <v>44907</v>
      </c>
      <c r="AA4476" s="2">
        <v>0.20060185185185186</v>
      </c>
      <c r="AB4476" s="2">
        <v>0.31938657407407406</v>
      </c>
      <c r="AC4476" t="s">
        <v>45</v>
      </c>
      <c r="AD4476" t="s">
        <v>44</v>
      </c>
      <c r="AE4476" t="s">
        <v>44</v>
      </c>
      <c r="AF4476">
        <v>223</v>
      </c>
    </row>
    <row r="4477" spans="1:32">
      <c r="A4477">
        <v>7392</v>
      </c>
      <c r="B4477">
        <v>6492</v>
      </c>
      <c r="C4477" t="s">
        <v>90</v>
      </c>
      <c r="D4477" t="s">
        <v>2679</v>
      </c>
      <c r="E4477" t="s">
        <v>48</v>
      </c>
      <c r="F4477" t="s">
        <v>22693</v>
      </c>
      <c r="G4477" t="s">
        <v>22694</v>
      </c>
      <c r="H4477" t="s">
        <v>405</v>
      </c>
      <c r="I4477" s="1">
        <v>33458</v>
      </c>
      <c r="J4477" t="s">
        <v>22695</v>
      </c>
      <c r="K4477" t="s">
        <v>6050</v>
      </c>
      <c r="L4477">
        <v>1569</v>
      </c>
      <c r="M4477" t="s">
        <v>405</v>
      </c>
      <c r="N4477" s="1">
        <v>44821</v>
      </c>
      <c r="O4477" s="1">
        <v>44825</v>
      </c>
      <c r="P4477">
        <v>20</v>
      </c>
      <c r="Q4477">
        <v>1</v>
      </c>
      <c r="R4477" t="s">
        <v>63</v>
      </c>
      <c r="S4477">
        <v>3</v>
      </c>
      <c r="T4477">
        <v>0</v>
      </c>
      <c r="U4477">
        <v>4</v>
      </c>
      <c r="V4477">
        <v>312</v>
      </c>
      <c r="W4477" t="s">
        <v>41</v>
      </c>
      <c r="X4477" t="s">
        <v>22696</v>
      </c>
      <c r="Y4477" t="s">
        <v>43</v>
      </c>
      <c r="Z4477" s="1">
        <v>44803</v>
      </c>
      <c r="AA4477" s="2">
        <v>0.15265046296296295</v>
      </c>
      <c r="AB4477" s="2">
        <v>0.50416666666666665</v>
      </c>
      <c r="AC4477" t="s">
        <v>45</v>
      </c>
      <c r="AD4477" t="s">
        <v>45</v>
      </c>
      <c r="AE4477" t="s">
        <v>44</v>
      </c>
      <c r="AF4477">
        <v>78</v>
      </c>
    </row>
    <row r="4478" spans="1:32">
      <c r="A4478">
        <v>7393</v>
      </c>
      <c r="B4478">
        <v>6493</v>
      </c>
      <c r="C4478" t="s">
        <v>326</v>
      </c>
      <c r="D4478" t="s">
        <v>768</v>
      </c>
      <c r="E4478" t="s">
        <v>34</v>
      </c>
      <c r="F4478" t="s">
        <v>22697</v>
      </c>
      <c r="G4478" t="s">
        <v>22698</v>
      </c>
      <c r="H4478" t="s">
        <v>115</v>
      </c>
      <c r="I4478" s="1">
        <v>19096</v>
      </c>
      <c r="J4478" t="s">
        <v>22699</v>
      </c>
      <c r="K4478" t="s">
        <v>22700</v>
      </c>
      <c r="L4478">
        <v>51711</v>
      </c>
      <c r="M4478" t="s">
        <v>115</v>
      </c>
      <c r="N4478" s="1">
        <v>44662</v>
      </c>
      <c r="O4478" s="1">
        <v>44663</v>
      </c>
      <c r="P4478">
        <v>79</v>
      </c>
      <c r="Q4478">
        <v>4</v>
      </c>
      <c r="R4478" t="s">
        <v>53</v>
      </c>
      <c r="S4478">
        <v>2</v>
      </c>
      <c r="T4478">
        <v>0</v>
      </c>
      <c r="U4478">
        <v>1</v>
      </c>
      <c r="V4478">
        <v>126</v>
      </c>
      <c r="W4478" t="s">
        <v>41</v>
      </c>
      <c r="X4478" t="s">
        <v>22701</v>
      </c>
      <c r="Y4478" t="s">
        <v>6</v>
      </c>
      <c r="Z4478" s="1">
        <v>44629</v>
      </c>
      <c r="AA4478" s="2">
        <v>0.63480324074074079</v>
      </c>
      <c r="AB4478" s="2">
        <v>0.89437500000000003</v>
      </c>
      <c r="AC4478" t="s">
        <v>44</v>
      </c>
      <c r="AD4478" t="s">
        <v>44</v>
      </c>
      <c r="AE4478" t="s">
        <v>45</v>
      </c>
      <c r="AF4478">
        <v>126</v>
      </c>
    </row>
    <row r="4479" spans="1:32">
      <c r="A4479">
        <v>7395</v>
      </c>
      <c r="B4479">
        <v>6495</v>
      </c>
      <c r="C4479" t="s">
        <v>4774</v>
      </c>
      <c r="D4479" t="s">
        <v>609</v>
      </c>
      <c r="E4479" t="s">
        <v>34</v>
      </c>
      <c r="F4479" t="s">
        <v>22702</v>
      </c>
      <c r="G4479" t="s">
        <v>22703</v>
      </c>
      <c r="H4479" t="s">
        <v>941</v>
      </c>
      <c r="I4479" s="1">
        <v>29187</v>
      </c>
      <c r="J4479" t="s">
        <v>22704</v>
      </c>
      <c r="K4479" t="s">
        <v>22705</v>
      </c>
      <c r="L4479">
        <v>99731</v>
      </c>
      <c r="M4479" t="s">
        <v>941</v>
      </c>
      <c r="N4479" s="1">
        <v>44589</v>
      </c>
      <c r="O4479" s="1">
        <v>44592</v>
      </c>
      <c r="P4479">
        <v>54</v>
      </c>
      <c r="Q4479">
        <v>3</v>
      </c>
      <c r="R4479" t="s">
        <v>40</v>
      </c>
      <c r="S4479">
        <v>1</v>
      </c>
      <c r="T4479">
        <v>2</v>
      </c>
      <c r="U4479">
        <v>3</v>
      </c>
      <c r="V4479">
        <v>726</v>
      </c>
      <c r="W4479" t="s">
        <v>41</v>
      </c>
      <c r="X4479" t="s">
        <v>22706</v>
      </c>
      <c r="Y4479" t="s">
        <v>6</v>
      </c>
      <c r="Z4479" s="1">
        <v>44569</v>
      </c>
      <c r="AA4479" s="2">
        <v>0.96763888888888883</v>
      </c>
      <c r="AB4479" s="2">
        <v>0.41386574074074073</v>
      </c>
      <c r="AC4479" t="s">
        <v>45</v>
      </c>
      <c r="AD4479" t="s">
        <v>44</v>
      </c>
      <c r="AE4479" t="s">
        <v>44</v>
      </c>
      <c r="AF4479">
        <v>242</v>
      </c>
    </row>
    <row r="4480" spans="1:32">
      <c r="A4480">
        <v>7396</v>
      </c>
      <c r="B4480">
        <v>6496</v>
      </c>
      <c r="C4480" t="s">
        <v>391</v>
      </c>
      <c r="D4480" t="s">
        <v>1068</v>
      </c>
      <c r="E4480" t="s">
        <v>34</v>
      </c>
      <c r="F4480" t="s">
        <v>22707</v>
      </c>
      <c r="G4480" t="s">
        <v>22708</v>
      </c>
      <c r="H4480" t="s">
        <v>537</v>
      </c>
      <c r="I4480" s="1">
        <v>26904</v>
      </c>
      <c r="J4480" t="s">
        <v>22709</v>
      </c>
      <c r="K4480" t="s">
        <v>22710</v>
      </c>
      <c r="L4480">
        <v>11035</v>
      </c>
      <c r="M4480" t="s">
        <v>537</v>
      </c>
      <c r="N4480" s="1">
        <v>44920</v>
      </c>
      <c r="O4480" s="1">
        <v>44925</v>
      </c>
      <c r="P4480">
        <v>32</v>
      </c>
      <c r="Q4480">
        <v>2</v>
      </c>
      <c r="R4480" t="s">
        <v>63</v>
      </c>
      <c r="S4480">
        <v>1</v>
      </c>
      <c r="T4480">
        <v>0</v>
      </c>
      <c r="U4480">
        <v>5</v>
      </c>
      <c r="V4480">
        <v>370</v>
      </c>
      <c r="W4480" t="s">
        <v>54</v>
      </c>
      <c r="X4480" t="s">
        <v>22711</v>
      </c>
      <c r="Y4480" t="s">
        <v>43</v>
      </c>
      <c r="Z4480" s="1">
        <v>44910</v>
      </c>
      <c r="AA4480" s="2">
        <v>0.75771990740740736</v>
      </c>
      <c r="AB4480" s="2">
        <v>0.79606481481481473</v>
      </c>
      <c r="AC4480" t="s">
        <v>45</v>
      </c>
      <c r="AD4480" t="s">
        <v>45</v>
      </c>
      <c r="AE4480" t="s">
        <v>44</v>
      </c>
      <c r="AF4480">
        <v>74</v>
      </c>
    </row>
    <row r="4481" spans="1:32">
      <c r="A4481">
        <v>7402</v>
      </c>
      <c r="B4481">
        <v>6502</v>
      </c>
      <c r="C4481" t="s">
        <v>8047</v>
      </c>
      <c r="D4481" t="s">
        <v>2002</v>
      </c>
      <c r="E4481" t="s">
        <v>48</v>
      </c>
      <c r="F4481" t="s">
        <v>22712</v>
      </c>
      <c r="G4481" t="s">
        <v>22713</v>
      </c>
      <c r="H4481" t="s">
        <v>280</v>
      </c>
      <c r="I4481" s="1">
        <v>24542</v>
      </c>
      <c r="J4481" t="s">
        <v>22714</v>
      </c>
      <c r="K4481" t="s">
        <v>21229</v>
      </c>
      <c r="L4481">
        <v>27672</v>
      </c>
      <c r="M4481" t="s">
        <v>280</v>
      </c>
      <c r="N4481" s="1">
        <v>44963</v>
      </c>
      <c r="O4481" s="1">
        <v>44965</v>
      </c>
      <c r="P4481">
        <v>9</v>
      </c>
      <c r="Q4481">
        <v>1</v>
      </c>
      <c r="R4481" t="s">
        <v>40</v>
      </c>
      <c r="S4481">
        <v>2</v>
      </c>
      <c r="T4481">
        <v>2</v>
      </c>
      <c r="U4481">
        <v>2</v>
      </c>
      <c r="V4481">
        <v>452</v>
      </c>
      <c r="W4481" t="s">
        <v>41</v>
      </c>
      <c r="X4481" t="s">
        <v>22715</v>
      </c>
      <c r="Y4481" t="s">
        <v>6</v>
      </c>
      <c r="Z4481" s="1">
        <v>44925</v>
      </c>
      <c r="AA4481" s="2">
        <v>0.36645833333333333</v>
      </c>
      <c r="AB4481" s="2">
        <v>0.26924768518518521</v>
      </c>
      <c r="AC4481" t="s">
        <v>45</v>
      </c>
      <c r="AD4481" t="s">
        <v>44</v>
      </c>
      <c r="AE4481" t="s">
        <v>44</v>
      </c>
      <c r="AF4481">
        <v>226</v>
      </c>
    </row>
    <row r="4482" spans="1:32">
      <c r="A4482">
        <v>7403</v>
      </c>
      <c r="B4482">
        <v>6503</v>
      </c>
      <c r="C4482" t="s">
        <v>22716</v>
      </c>
      <c r="D4482" t="s">
        <v>213</v>
      </c>
      <c r="E4482" t="s">
        <v>34</v>
      </c>
      <c r="F4482" t="s">
        <v>22717</v>
      </c>
      <c r="G4482" t="s">
        <v>22718</v>
      </c>
      <c r="H4482" t="s">
        <v>272</v>
      </c>
      <c r="I4482" s="1">
        <v>29948</v>
      </c>
      <c r="J4482" t="s">
        <v>22719</v>
      </c>
      <c r="K4482" t="s">
        <v>22720</v>
      </c>
      <c r="L4482">
        <v>64323</v>
      </c>
      <c r="M4482" t="s">
        <v>272</v>
      </c>
      <c r="N4482" s="1">
        <v>44743</v>
      </c>
      <c r="O4482" s="1">
        <v>44745</v>
      </c>
      <c r="P4482">
        <v>22</v>
      </c>
      <c r="Q4482">
        <v>1</v>
      </c>
      <c r="R4482" t="s">
        <v>53</v>
      </c>
      <c r="S4482">
        <v>3</v>
      </c>
      <c r="T4482">
        <v>1</v>
      </c>
      <c r="U4482">
        <v>2</v>
      </c>
      <c r="V4482">
        <v>284</v>
      </c>
      <c r="W4482" t="s">
        <v>54</v>
      </c>
      <c r="X4482" t="s">
        <v>22721</v>
      </c>
      <c r="Y4482" t="s">
        <v>6</v>
      </c>
      <c r="Z4482" s="1">
        <v>44719</v>
      </c>
      <c r="AA4482" s="2">
        <v>0.68736111111111109</v>
      </c>
      <c r="AB4482" s="2">
        <v>0.37729166666666664</v>
      </c>
      <c r="AC4482" t="s">
        <v>44</v>
      </c>
      <c r="AD4482" t="s">
        <v>45</v>
      </c>
      <c r="AE4482" t="s">
        <v>45</v>
      </c>
      <c r="AF4482">
        <v>142</v>
      </c>
    </row>
    <row r="4483" spans="1:32">
      <c r="A4483">
        <v>7404</v>
      </c>
      <c r="B4483">
        <v>6504</v>
      </c>
      <c r="C4483" t="s">
        <v>3569</v>
      </c>
      <c r="D4483" t="s">
        <v>83</v>
      </c>
      <c r="E4483" t="s">
        <v>34</v>
      </c>
      <c r="F4483" t="s">
        <v>22722</v>
      </c>
      <c r="G4483" t="s">
        <v>22723</v>
      </c>
      <c r="H4483" t="s">
        <v>171</v>
      </c>
      <c r="I4483" s="1">
        <v>37471</v>
      </c>
      <c r="J4483" t="s">
        <v>22724</v>
      </c>
      <c r="K4483" t="s">
        <v>22725</v>
      </c>
      <c r="L4483">
        <v>97864</v>
      </c>
      <c r="M4483" t="s">
        <v>171</v>
      </c>
      <c r="N4483" s="1">
        <v>44754</v>
      </c>
      <c r="O4483" s="1">
        <v>44757</v>
      </c>
      <c r="P4483">
        <v>87</v>
      </c>
      <c r="Q4483">
        <v>4</v>
      </c>
      <c r="R4483" t="s">
        <v>40</v>
      </c>
      <c r="S4483">
        <v>1</v>
      </c>
      <c r="T4483">
        <v>2</v>
      </c>
      <c r="U4483">
        <v>3</v>
      </c>
      <c r="V4483">
        <v>693</v>
      </c>
      <c r="W4483" t="s">
        <v>41</v>
      </c>
      <c r="X4483" t="s">
        <v>22726</v>
      </c>
      <c r="Y4483" t="s">
        <v>6</v>
      </c>
      <c r="Z4483" s="1">
        <v>44721</v>
      </c>
      <c r="AA4483" s="2">
        <v>0.78728009259259257</v>
      </c>
      <c r="AB4483" s="2">
        <v>0.15171296296296297</v>
      </c>
      <c r="AC4483" t="s">
        <v>44</v>
      </c>
      <c r="AD4483" t="s">
        <v>45</v>
      </c>
      <c r="AE4483" t="s">
        <v>44</v>
      </c>
      <c r="AF4483">
        <v>231</v>
      </c>
    </row>
    <row r="4484" spans="1:32">
      <c r="A4484">
        <v>7405</v>
      </c>
      <c r="B4484">
        <v>6505</v>
      </c>
      <c r="C4484" t="s">
        <v>461</v>
      </c>
      <c r="D4484" t="s">
        <v>462</v>
      </c>
      <c r="E4484" t="s">
        <v>34</v>
      </c>
      <c r="F4484" t="s">
        <v>22727</v>
      </c>
      <c r="G4484" t="s">
        <v>22728</v>
      </c>
      <c r="H4484" t="s">
        <v>171</v>
      </c>
      <c r="I4484" s="1">
        <v>28466</v>
      </c>
      <c r="J4484" t="s">
        <v>22729</v>
      </c>
      <c r="K4484" t="s">
        <v>14991</v>
      </c>
      <c r="L4484">
        <v>8611</v>
      </c>
      <c r="M4484" t="s">
        <v>171</v>
      </c>
      <c r="N4484" s="1">
        <v>44918</v>
      </c>
      <c r="O4484" s="1">
        <v>44921</v>
      </c>
      <c r="P4484">
        <v>21</v>
      </c>
      <c r="Q4484">
        <v>1</v>
      </c>
      <c r="R4484" t="s">
        <v>40</v>
      </c>
      <c r="S4484">
        <v>3</v>
      </c>
      <c r="T4484">
        <v>2</v>
      </c>
      <c r="U4484">
        <v>3</v>
      </c>
      <c r="V4484">
        <v>657</v>
      </c>
      <c r="W4484" t="s">
        <v>41</v>
      </c>
      <c r="X4484" t="s">
        <v>22730</v>
      </c>
      <c r="Y4484" t="s">
        <v>81</v>
      </c>
      <c r="Z4484" s="1">
        <v>44887</v>
      </c>
      <c r="AA4484" s="2">
        <v>0.60792824074074081</v>
      </c>
      <c r="AB4484" s="2">
        <v>0.70916666666666661</v>
      </c>
      <c r="AC4484" t="s">
        <v>45</v>
      </c>
      <c r="AD4484" t="s">
        <v>45</v>
      </c>
      <c r="AE4484" t="s">
        <v>45</v>
      </c>
      <c r="AF4484">
        <v>219</v>
      </c>
    </row>
    <row r="4485" spans="1:32">
      <c r="A4485">
        <v>7406</v>
      </c>
      <c r="B4485">
        <v>6506</v>
      </c>
      <c r="C4485" t="s">
        <v>5236</v>
      </c>
      <c r="D4485" t="s">
        <v>1209</v>
      </c>
      <c r="E4485" t="s">
        <v>34</v>
      </c>
      <c r="F4485" t="s">
        <v>19746</v>
      </c>
      <c r="G4485" t="s">
        <v>22731</v>
      </c>
      <c r="H4485" t="s">
        <v>692</v>
      </c>
      <c r="I4485" s="1">
        <v>38293</v>
      </c>
      <c r="J4485" t="s">
        <v>22732</v>
      </c>
      <c r="K4485" t="s">
        <v>22733</v>
      </c>
      <c r="L4485">
        <v>92851</v>
      </c>
      <c r="M4485" t="s">
        <v>692</v>
      </c>
      <c r="N4485" s="1">
        <v>44812</v>
      </c>
      <c r="O4485" s="1">
        <v>44813</v>
      </c>
      <c r="P4485">
        <v>48</v>
      </c>
      <c r="Q4485">
        <v>2</v>
      </c>
      <c r="R4485" t="s">
        <v>40</v>
      </c>
      <c r="S4485">
        <v>4</v>
      </c>
      <c r="T4485">
        <v>0</v>
      </c>
      <c r="U4485">
        <v>1</v>
      </c>
      <c r="V4485">
        <v>206</v>
      </c>
      <c r="W4485" t="s">
        <v>54</v>
      </c>
      <c r="X4485" t="s">
        <v>22734</v>
      </c>
      <c r="Y4485" t="s">
        <v>81</v>
      </c>
      <c r="Z4485" s="1">
        <v>44793</v>
      </c>
      <c r="AA4485" s="2">
        <v>8.1145833333333334E-2</v>
      </c>
      <c r="AB4485" s="2">
        <v>2.269675925925926E-2</v>
      </c>
      <c r="AC4485" t="s">
        <v>45</v>
      </c>
      <c r="AD4485" t="s">
        <v>45</v>
      </c>
      <c r="AE4485" t="s">
        <v>44</v>
      </c>
      <c r="AF4485">
        <v>206</v>
      </c>
    </row>
    <row r="4486" spans="1:32">
      <c r="A4486">
        <v>7407</v>
      </c>
      <c r="B4486">
        <v>6507</v>
      </c>
      <c r="C4486" t="s">
        <v>2415</v>
      </c>
      <c r="D4486" t="s">
        <v>83</v>
      </c>
      <c r="E4486" t="s">
        <v>48</v>
      </c>
      <c r="F4486" t="s">
        <v>22735</v>
      </c>
      <c r="G4486" t="s">
        <v>22736</v>
      </c>
      <c r="H4486" t="s">
        <v>164</v>
      </c>
      <c r="I4486" s="1">
        <v>36850</v>
      </c>
      <c r="J4486" t="s">
        <v>22737</v>
      </c>
      <c r="K4486" t="s">
        <v>22738</v>
      </c>
      <c r="L4486">
        <v>86794</v>
      </c>
      <c r="M4486" t="s">
        <v>164</v>
      </c>
      <c r="N4486" s="1">
        <v>44603</v>
      </c>
      <c r="O4486" s="1">
        <v>44605</v>
      </c>
      <c r="P4486">
        <v>86</v>
      </c>
      <c r="Q4486">
        <v>4</v>
      </c>
      <c r="R4486" t="s">
        <v>63</v>
      </c>
      <c r="S4486">
        <v>2</v>
      </c>
      <c r="T4486">
        <v>1</v>
      </c>
      <c r="U4486">
        <v>2</v>
      </c>
      <c r="V4486">
        <v>132</v>
      </c>
      <c r="W4486" t="s">
        <v>41</v>
      </c>
      <c r="X4486" t="s">
        <v>22739</v>
      </c>
      <c r="Y4486" t="s">
        <v>43</v>
      </c>
      <c r="Z4486" s="1">
        <v>44598</v>
      </c>
      <c r="AA4486" s="2">
        <v>0.88408564814814816</v>
      </c>
      <c r="AB4486" s="2">
        <v>0.51203703703703707</v>
      </c>
      <c r="AC4486" t="s">
        <v>45</v>
      </c>
      <c r="AD4486" t="s">
        <v>45</v>
      </c>
      <c r="AE4486" t="s">
        <v>45</v>
      </c>
      <c r="AF4486">
        <v>66</v>
      </c>
    </row>
    <row r="4487" spans="1:32">
      <c r="A4487">
        <v>7408</v>
      </c>
      <c r="B4487">
        <v>6508</v>
      </c>
      <c r="C4487" t="s">
        <v>2397</v>
      </c>
      <c r="D4487" t="s">
        <v>4229</v>
      </c>
      <c r="E4487" t="s">
        <v>48</v>
      </c>
      <c r="F4487" t="s">
        <v>22740</v>
      </c>
      <c r="G4487" t="s">
        <v>22741</v>
      </c>
      <c r="H4487" t="s">
        <v>725</v>
      </c>
      <c r="I4487" s="1">
        <v>36342</v>
      </c>
      <c r="J4487" t="s">
        <v>22742</v>
      </c>
      <c r="K4487" t="s">
        <v>22743</v>
      </c>
      <c r="L4487">
        <v>12715</v>
      </c>
      <c r="M4487" t="s">
        <v>725</v>
      </c>
      <c r="N4487" s="1">
        <v>44891</v>
      </c>
      <c r="O4487" s="1">
        <v>44896</v>
      </c>
      <c r="P4487">
        <v>21</v>
      </c>
      <c r="Q4487">
        <v>1</v>
      </c>
      <c r="R4487" t="s">
        <v>40</v>
      </c>
      <c r="S4487">
        <v>3</v>
      </c>
      <c r="T4487">
        <v>2</v>
      </c>
      <c r="U4487">
        <v>5</v>
      </c>
      <c r="V4487">
        <v>1095</v>
      </c>
      <c r="W4487" t="s">
        <v>54</v>
      </c>
      <c r="X4487" t="s">
        <v>22744</v>
      </c>
      <c r="Y4487" t="s">
        <v>81</v>
      </c>
      <c r="Z4487" s="1">
        <v>44861</v>
      </c>
      <c r="AA4487" s="2">
        <v>0.48765046296296299</v>
      </c>
      <c r="AB4487" s="2">
        <v>0.15090277777777777</v>
      </c>
      <c r="AC4487" t="s">
        <v>44</v>
      </c>
      <c r="AD4487" t="s">
        <v>45</v>
      </c>
      <c r="AE4487" t="s">
        <v>44</v>
      </c>
      <c r="AF4487">
        <v>219</v>
      </c>
    </row>
    <row r="4488" spans="1:32">
      <c r="A4488">
        <v>7409</v>
      </c>
      <c r="B4488">
        <v>6509</v>
      </c>
      <c r="C4488" t="s">
        <v>6729</v>
      </c>
      <c r="D4488" t="s">
        <v>768</v>
      </c>
      <c r="E4488" t="s">
        <v>34</v>
      </c>
      <c r="F4488" t="s">
        <v>22745</v>
      </c>
      <c r="G4488" t="s">
        <v>22746</v>
      </c>
      <c r="H4488" t="s">
        <v>904</v>
      </c>
      <c r="I4488" s="1">
        <v>18805</v>
      </c>
      <c r="J4488" t="s">
        <v>22747</v>
      </c>
      <c r="K4488" t="s">
        <v>1923</v>
      </c>
      <c r="L4488">
        <v>24304</v>
      </c>
      <c r="M4488" t="s">
        <v>904</v>
      </c>
      <c r="N4488" s="1">
        <v>44724</v>
      </c>
      <c r="O4488" s="1">
        <v>44726</v>
      </c>
      <c r="P4488">
        <v>31</v>
      </c>
      <c r="Q4488">
        <v>2</v>
      </c>
      <c r="R4488" t="s">
        <v>53</v>
      </c>
      <c r="S4488">
        <v>1</v>
      </c>
      <c r="T4488">
        <v>1</v>
      </c>
      <c r="U4488">
        <v>2</v>
      </c>
      <c r="V4488">
        <v>248</v>
      </c>
      <c r="W4488" t="s">
        <v>54</v>
      </c>
      <c r="X4488" t="s">
        <v>22748</v>
      </c>
      <c r="Y4488" t="s">
        <v>81</v>
      </c>
      <c r="Z4488" s="1">
        <v>44694</v>
      </c>
      <c r="AA4488" s="2">
        <v>0.11255787037037036</v>
      </c>
      <c r="AB4488" s="2">
        <v>0.17402777777777778</v>
      </c>
      <c r="AC4488" t="s">
        <v>45</v>
      </c>
      <c r="AD4488" t="s">
        <v>44</v>
      </c>
      <c r="AE4488" t="s">
        <v>45</v>
      </c>
      <c r="AF4488">
        <v>124</v>
      </c>
    </row>
    <row r="4489" spans="1:32">
      <c r="A4489">
        <v>7410</v>
      </c>
      <c r="B4489">
        <v>6510</v>
      </c>
      <c r="C4489" t="s">
        <v>22749</v>
      </c>
      <c r="D4489" t="s">
        <v>7053</v>
      </c>
      <c r="E4489" t="s">
        <v>48</v>
      </c>
      <c r="F4489" t="s">
        <v>22750</v>
      </c>
      <c r="G4489" t="s">
        <v>22751</v>
      </c>
      <c r="H4489" t="s">
        <v>201</v>
      </c>
      <c r="I4489" s="1">
        <v>16326</v>
      </c>
      <c r="J4489" t="s">
        <v>22752</v>
      </c>
      <c r="K4489" t="s">
        <v>22753</v>
      </c>
      <c r="L4489">
        <v>48581</v>
      </c>
      <c r="M4489" t="s">
        <v>201</v>
      </c>
      <c r="N4489" s="1">
        <v>44630</v>
      </c>
      <c r="O4489" s="1">
        <v>44634</v>
      </c>
      <c r="P4489">
        <v>59</v>
      </c>
      <c r="Q4489">
        <v>3</v>
      </c>
      <c r="R4489" t="s">
        <v>63</v>
      </c>
      <c r="S4489">
        <v>3</v>
      </c>
      <c r="T4489">
        <v>0</v>
      </c>
      <c r="U4489">
        <v>4</v>
      </c>
      <c r="V4489">
        <v>280</v>
      </c>
      <c r="W4489" t="s">
        <v>54</v>
      </c>
      <c r="X4489" t="s">
        <v>22754</v>
      </c>
      <c r="Y4489" t="s">
        <v>81</v>
      </c>
      <c r="Z4489" s="1">
        <v>44594</v>
      </c>
      <c r="AA4489" s="2">
        <v>0.990300925925926</v>
      </c>
      <c r="AB4489" s="2">
        <v>0.79473379629629637</v>
      </c>
      <c r="AC4489" t="s">
        <v>45</v>
      </c>
      <c r="AD4489" t="s">
        <v>44</v>
      </c>
      <c r="AE4489" t="s">
        <v>44</v>
      </c>
      <c r="AF4489">
        <v>70</v>
      </c>
    </row>
    <row r="4490" spans="1:32">
      <c r="A4490">
        <v>7411</v>
      </c>
      <c r="B4490">
        <v>6511</v>
      </c>
      <c r="C4490" t="s">
        <v>22755</v>
      </c>
      <c r="D4490" t="s">
        <v>10328</v>
      </c>
      <c r="E4490" t="s">
        <v>48</v>
      </c>
      <c r="F4490" t="s">
        <v>22756</v>
      </c>
      <c r="G4490" t="s">
        <v>22757</v>
      </c>
      <c r="H4490" t="s">
        <v>295</v>
      </c>
      <c r="I4490" s="1">
        <v>21283</v>
      </c>
      <c r="J4490" t="s">
        <v>22758</v>
      </c>
      <c r="K4490" t="s">
        <v>22759</v>
      </c>
      <c r="L4490">
        <v>52690</v>
      </c>
      <c r="M4490" t="s">
        <v>295</v>
      </c>
      <c r="N4490" s="1">
        <v>44922</v>
      </c>
      <c r="O4490" s="1">
        <v>44927</v>
      </c>
      <c r="P4490">
        <v>62</v>
      </c>
      <c r="Q4490">
        <v>3</v>
      </c>
      <c r="R4490" t="s">
        <v>63</v>
      </c>
      <c r="S4490">
        <v>1</v>
      </c>
      <c r="T4490">
        <v>1</v>
      </c>
      <c r="U4490">
        <v>5</v>
      </c>
      <c r="V4490">
        <v>400</v>
      </c>
      <c r="W4490" t="s">
        <v>41</v>
      </c>
      <c r="X4490" t="s">
        <v>22760</v>
      </c>
      <c r="Y4490" t="s">
        <v>43</v>
      </c>
      <c r="Z4490" s="1">
        <v>44895</v>
      </c>
      <c r="AA4490" s="2">
        <v>0.77108796296296289</v>
      </c>
      <c r="AB4490" s="2">
        <v>0.93680555555555556</v>
      </c>
      <c r="AC4490" t="s">
        <v>44</v>
      </c>
      <c r="AD4490" t="s">
        <v>45</v>
      </c>
      <c r="AE4490" t="s">
        <v>45</v>
      </c>
      <c r="AF4490">
        <v>80</v>
      </c>
    </row>
    <row r="4491" spans="1:32">
      <c r="A4491">
        <v>7416</v>
      </c>
      <c r="B4491">
        <v>6516</v>
      </c>
      <c r="C4491" t="s">
        <v>1247</v>
      </c>
      <c r="D4491" t="s">
        <v>67</v>
      </c>
      <c r="E4491" t="s">
        <v>34</v>
      </c>
      <c r="F4491" t="s">
        <v>22761</v>
      </c>
      <c r="G4491" t="s">
        <v>22762</v>
      </c>
      <c r="H4491" t="s">
        <v>941</v>
      </c>
      <c r="I4491" s="1">
        <v>20557</v>
      </c>
      <c r="J4491" t="s">
        <v>22763</v>
      </c>
      <c r="K4491" t="s">
        <v>21972</v>
      </c>
      <c r="L4491">
        <v>98739</v>
      </c>
      <c r="M4491" t="s">
        <v>941</v>
      </c>
      <c r="N4491" s="1">
        <v>44613</v>
      </c>
      <c r="O4491" s="1">
        <v>44614</v>
      </c>
      <c r="P4491">
        <v>17</v>
      </c>
      <c r="Q4491">
        <v>1</v>
      </c>
      <c r="R4491" t="s">
        <v>63</v>
      </c>
      <c r="S4491">
        <v>1</v>
      </c>
      <c r="T4491">
        <v>0</v>
      </c>
      <c r="U4491">
        <v>1</v>
      </c>
      <c r="V4491">
        <v>85</v>
      </c>
      <c r="W4491" t="s">
        <v>41</v>
      </c>
      <c r="X4491" t="s">
        <v>22764</v>
      </c>
      <c r="Y4491" t="s">
        <v>81</v>
      </c>
      <c r="Z4491" s="1">
        <v>44599</v>
      </c>
      <c r="AA4491" s="2">
        <v>0.35511574074074076</v>
      </c>
      <c r="AB4491" s="2">
        <v>0.88280092592592585</v>
      </c>
      <c r="AC4491" t="s">
        <v>45</v>
      </c>
      <c r="AD4491" t="s">
        <v>45</v>
      </c>
      <c r="AE4491" t="s">
        <v>44</v>
      </c>
      <c r="AF4491">
        <v>85</v>
      </c>
    </row>
    <row r="4492" spans="1:32">
      <c r="A4492">
        <v>7417</v>
      </c>
      <c r="B4492">
        <v>6517</v>
      </c>
      <c r="C4492" t="s">
        <v>1201</v>
      </c>
      <c r="D4492" t="s">
        <v>1263</v>
      </c>
      <c r="E4492" t="s">
        <v>34</v>
      </c>
      <c r="F4492" t="s">
        <v>22765</v>
      </c>
      <c r="G4492">
        <v>7908884394</v>
      </c>
      <c r="H4492" t="s">
        <v>115</v>
      </c>
      <c r="I4492" s="1">
        <v>38352</v>
      </c>
      <c r="J4492" t="s">
        <v>22766</v>
      </c>
      <c r="K4492" t="s">
        <v>1787</v>
      </c>
      <c r="L4492">
        <v>18893</v>
      </c>
      <c r="M4492" t="s">
        <v>115</v>
      </c>
      <c r="N4492" s="1">
        <v>44617</v>
      </c>
      <c r="O4492" s="1">
        <v>44620</v>
      </c>
      <c r="P4492">
        <v>6</v>
      </c>
      <c r="Q4492">
        <v>1</v>
      </c>
      <c r="R4492" t="s">
        <v>40</v>
      </c>
      <c r="S4492">
        <v>2</v>
      </c>
      <c r="T4492">
        <v>0</v>
      </c>
      <c r="U4492">
        <v>3</v>
      </c>
      <c r="V4492">
        <v>711</v>
      </c>
      <c r="W4492" t="s">
        <v>54</v>
      </c>
      <c r="X4492" t="s">
        <v>22767</v>
      </c>
      <c r="Y4492" t="s">
        <v>65</v>
      </c>
      <c r="Z4492" s="1">
        <v>44595</v>
      </c>
      <c r="AA4492" s="2">
        <v>0.49849537037037034</v>
      </c>
      <c r="AB4492" s="2">
        <v>0.79283564814814822</v>
      </c>
      <c r="AC4492" t="s">
        <v>44</v>
      </c>
      <c r="AD4492" t="s">
        <v>44</v>
      </c>
      <c r="AE4492" t="s">
        <v>45</v>
      </c>
      <c r="AF4492">
        <v>237</v>
      </c>
    </row>
    <row r="4493" spans="1:32">
      <c r="A4493">
        <v>7418</v>
      </c>
      <c r="B4493">
        <v>6518</v>
      </c>
      <c r="C4493" t="s">
        <v>602</v>
      </c>
      <c r="D4493" t="s">
        <v>5350</v>
      </c>
      <c r="E4493" t="s">
        <v>48</v>
      </c>
      <c r="F4493" t="s">
        <v>22768</v>
      </c>
      <c r="G4493" t="s">
        <v>22769</v>
      </c>
      <c r="H4493" t="s">
        <v>295</v>
      </c>
      <c r="I4493" s="1">
        <v>16697</v>
      </c>
      <c r="J4493" t="s">
        <v>22770</v>
      </c>
      <c r="K4493" t="s">
        <v>22771</v>
      </c>
      <c r="L4493">
        <v>20335</v>
      </c>
      <c r="M4493" t="s">
        <v>295</v>
      </c>
      <c r="N4493" s="1">
        <v>44894</v>
      </c>
      <c r="O4493" s="1">
        <v>44897</v>
      </c>
      <c r="P4493">
        <v>14</v>
      </c>
      <c r="Q4493">
        <v>1</v>
      </c>
      <c r="R4493" t="s">
        <v>63</v>
      </c>
      <c r="S4493">
        <v>3</v>
      </c>
      <c r="T4493">
        <v>2</v>
      </c>
      <c r="U4493">
        <v>3</v>
      </c>
      <c r="V4493">
        <v>231</v>
      </c>
      <c r="W4493" t="s">
        <v>41</v>
      </c>
      <c r="X4493" t="s">
        <v>22772</v>
      </c>
      <c r="Y4493" t="s">
        <v>43</v>
      </c>
      <c r="Z4493" s="1">
        <v>44862</v>
      </c>
      <c r="AA4493" s="2">
        <v>0.44377314814814817</v>
      </c>
      <c r="AB4493" s="2">
        <v>0.19230324074074076</v>
      </c>
      <c r="AC4493" t="s">
        <v>45</v>
      </c>
      <c r="AD4493" t="s">
        <v>45</v>
      </c>
      <c r="AE4493" t="s">
        <v>45</v>
      </c>
      <c r="AF4493">
        <v>77</v>
      </c>
    </row>
    <row r="4494" spans="1:32">
      <c r="A4494">
        <v>7424</v>
      </c>
      <c r="B4494">
        <v>6524</v>
      </c>
      <c r="C4494" t="s">
        <v>1622</v>
      </c>
      <c r="D4494" t="s">
        <v>341</v>
      </c>
      <c r="E4494" t="s">
        <v>34</v>
      </c>
      <c r="F4494" t="s">
        <v>22773</v>
      </c>
      <c r="G4494">
        <v>8085507678</v>
      </c>
      <c r="H4494" t="s">
        <v>272</v>
      </c>
      <c r="I4494" s="1">
        <v>37962</v>
      </c>
      <c r="J4494" t="s">
        <v>22774</v>
      </c>
      <c r="K4494" t="s">
        <v>14099</v>
      </c>
      <c r="L4494">
        <v>35865</v>
      </c>
      <c r="M4494" t="s">
        <v>272</v>
      </c>
      <c r="N4494" s="1">
        <v>44634</v>
      </c>
      <c r="O4494" s="1">
        <v>44638</v>
      </c>
      <c r="P4494">
        <v>65</v>
      </c>
      <c r="Q4494">
        <v>3</v>
      </c>
      <c r="R4494" t="s">
        <v>63</v>
      </c>
      <c r="S4494">
        <v>1</v>
      </c>
      <c r="T4494">
        <v>1</v>
      </c>
      <c r="U4494">
        <v>4</v>
      </c>
      <c r="V4494">
        <v>276</v>
      </c>
      <c r="W4494" t="s">
        <v>41</v>
      </c>
      <c r="X4494" t="s">
        <v>22775</v>
      </c>
      <c r="Y4494" t="s">
        <v>43</v>
      </c>
      <c r="Z4494" s="1">
        <v>44611</v>
      </c>
      <c r="AA4494" s="2">
        <v>0.65306712962962965</v>
      </c>
      <c r="AB4494" s="2">
        <v>0.13056712962962963</v>
      </c>
      <c r="AC4494" t="s">
        <v>44</v>
      </c>
      <c r="AD4494" t="s">
        <v>44</v>
      </c>
      <c r="AE4494" t="s">
        <v>45</v>
      </c>
      <c r="AF4494">
        <v>69</v>
      </c>
    </row>
    <row r="4495" spans="1:32">
      <c r="A4495">
        <v>7427</v>
      </c>
      <c r="B4495">
        <v>6527</v>
      </c>
      <c r="C4495" t="s">
        <v>662</v>
      </c>
      <c r="D4495" t="s">
        <v>15564</v>
      </c>
      <c r="E4495" t="s">
        <v>48</v>
      </c>
      <c r="F4495" t="s">
        <v>22776</v>
      </c>
      <c r="G4495" t="s">
        <v>22777</v>
      </c>
      <c r="H4495" t="s">
        <v>272</v>
      </c>
      <c r="I4495" s="1">
        <v>26426</v>
      </c>
      <c r="J4495" t="s">
        <v>22778</v>
      </c>
      <c r="K4495" t="s">
        <v>22779</v>
      </c>
      <c r="L4495">
        <v>34597</v>
      </c>
      <c r="M4495" t="s">
        <v>272</v>
      </c>
      <c r="N4495" s="1">
        <v>44756</v>
      </c>
      <c r="O4495" s="1">
        <v>44759</v>
      </c>
      <c r="P4495">
        <v>6</v>
      </c>
      <c r="Q4495">
        <v>1</v>
      </c>
      <c r="R4495" t="s">
        <v>40</v>
      </c>
      <c r="S4495">
        <v>4</v>
      </c>
      <c r="T4495">
        <v>1</v>
      </c>
      <c r="U4495">
        <v>3</v>
      </c>
      <c r="V4495">
        <v>606</v>
      </c>
      <c r="W4495" t="s">
        <v>54</v>
      </c>
      <c r="X4495" t="s">
        <v>22780</v>
      </c>
      <c r="Y4495" t="s">
        <v>6</v>
      </c>
      <c r="Z4495" s="1">
        <v>44721</v>
      </c>
      <c r="AA4495" s="2">
        <v>4.8726851851851855E-2</v>
      </c>
      <c r="AB4495" s="2">
        <v>0.52674768518518522</v>
      </c>
      <c r="AC4495" t="s">
        <v>45</v>
      </c>
      <c r="AD4495" t="s">
        <v>44</v>
      </c>
      <c r="AE4495" t="s">
        <v>44</v>
      </c>
      <c r="AF4495">
        <v>202</v>
      </c>
    </row>
    <row r="4496" spans="1:32">
      <c r="A4496">
        <v>7428</v>
      </c>
      <c r="B4496">
        <v>6528</v>
      </c>
      <c r="C4496" t="s">
        <v>2167</v>
      </c>
      <c r="D4496" t="s">
        <v>22781</v>
      </c>
      <c r="E4496" t="s">
        <v>48</v>
      </c>
      <c r="F4496" t="s">
        <v>22782</v>
      </c>
      <c r="G4496" t="s">
        <v>22783</v>
      </c>
      <c r="H4496" t="s">
        <v>309</v>
      </c>
      <c r="I4496" s="1">
        <v>22818</v>
      </c>
      <c r="J4496" t="s">
        <v>22784</v>
      </c>
      <c r="K4496" t="s">
        <v>16885</v>
      </c>
      <c r="L4496">
        <v>97702</v>
      </c>
      <c r="M4496" t="s">
        <v>309</v>
      </c>
      <c r="N4496" s="1">
        <v>44617</v>
      </c>
      <c r="O4496" s="1">
        <v>44619</v>
      </c>
      <c r="P4496">
        <v>38</v>
      </c>
      <c r="Q4496">
        <v>2</v>
      </c>
      <c r="R4496" t="s">
        <v>63</v>
      </c>
      <c r="S4496">
        <v>3</v>
      </c>
      <c r="T4496">
        <v>0</v>
      </c>
      <c r="U4496">
        <v>2</v>
      </c>
      <c r="V4496">
        <v>146</v>
      </c>
      <c r="W4496" t="s">
        <v>54</v>
      </c>
      <c r="X4496" t="s">
        <v>22785</v>
      </c>
      <c r="Y4496" t="s">
        <v>65</v>
      </c>
      <c r="Z4496" s="1">
        <v>44578</v>
      </c>
      <c r="AA4496" s="2">
        <v>0.92377314814814815</v>
      </c>
      <c r="AB4496" s="2">
        <v>0.74990740740740736</v>
      </c>
      <c r="AC4496" t="s">
        <v>45</v>
      </c>
      <c r="AD4496" t="s">
        <v>45</v>
      </c>
      <c r="AE4496" t="s">
        <v>44</v>
      </c>
      <c r="AF4496">
        <v>73</v>
      </c>
    </row>
    <row r="4497" spans="1:32">
      <c r="A4497">
        <v>7429</v>
      </c>
      <c r="B4497">
        <v>6529</v>
      </c>
      <c r="C4497" t="s">
        <v>475</v>
      </c>
      <c r="D4497" t="s">
        <v>1404</v>
      </c>
      <c r="E4497" t="s">
        <v>48</v>
      </c>
      <c r="F4497" t="s">
        <v>22786</v>
      </c>
      <c r="G4497" t="s">
        <v>22787</v>
      </c>
      <c r="H4497" t="s">
        <v>280</v>
      </c>
      <c r="I4497" s="1">
        <v>19203</v>
      </c>
      <c r="J4497" t="s">
        <v>22788</v>
      </c>
      <c r="K4497" t="s">
        <v>22789</v>
      </c>
      <c r="L4497">
        <v>62971</v>
      </c>
      <c r="M4497" t="s">
        <v>280</v>
      </c>
      <c r="N4497" s="1">
        <v>44638</v>
      </c>
      <c r="O4497" s="1">
        <v>44641</v>
      </c>
      <c r="P4497">
        <v>32</v>
      </c>
      <c r="Q4497">
        <v>2</v>
      </c>
      <c r="R4497" t="s">
        <v>63</v>
      </c>
      <c r="S4497">
        <v>1</v>
      </c>
      <c r="T4497">
        <v>0</v>
      </c>
      <c r="U4497">
        <v>3</v>
      </c>
      <c r="V4497">
        <v>201</v>
      </c>
      <c r="W4497" t="s">
        <v>41</v>
      </c>
      <c r="X4497" t="s">
        <v>22790</v>
      </c>
      <c r="Y4497" t="s">
        <v>6</v>
      </c>
      <c r="Z4497" s="1">
        <v>44628</v>
      </c>
      <c r="AA4497" s="2">
        <v>0.55568287037037034</v>
      </c>
      <c r="AB4497" s="2">
        <v>0.58122685185185186</v>
      </c>
      <c r="AC4497" t="s">
        <v>45</v>
      </c>
      <c r="AD4497" t="s">
        <v>44</v>
      </c>
      <c r="AE4497" t="s">
        <v>45</v>
      </c>
      <c r="AF4497">
        <v>67</v>
      </c>
    </row>
    <row r="4498" spans="1:32">
      <c r="A4498">
        <v>7430</v>
      </c>
      <c r="B4498">
        <v>6530</v>
      </c>
      <c r="C4498" t="s">
        <v>5892</v>
      </c>
      <c r="D4498" t="s">
        <v>1453</v>
      </c>
      <c r="E4498" t="s">
        <v>48</v>
      </c>
      <c r="F4498" t="s">
        <v>22791</v>
      </c>
      <c r="G4498" t="s">
        <v>22792</v>
      </c>
      <c r="H4498" t="s">
        <v>904</v>
      </c>
      <c r="I4498" s="1">
        <v>17717</v>
      </c>
      <c r="J4498" t="s">
        <v>22793</v>
      </c>
      <c r="K4498" t="s">
        <v>22794</v>
      </c>
      <c r="L4498">
        <v>71187</v>
      </c>
      <c r="M4498" t="s">
        <v>904</v>
      </c>
      <c r="N4498" s="1">
        <v>44614</v>
      </c>
      <c r="O4498" s="1">
        <v>44615</v>
      </c>
      <c r="P4498">
        <v>8</v>
      </c>
      <c r="Q4498">
        <v>1</v>
      </c>
      <c r="R4498" t="s">
        <v>63</v>
      </c>
      <c r="S4498">
        <v>2</v>
      </c>
      <c r="T4498">
        <v>1</v>
      </c>
      <c r="U4498">
        <v>1</v>
      </c>
      <c r="V4498">
        <v>65</v>
      </c>
      <c r="W4498" t="s">
        <v>54</v>
      </c>
      <c r="X4498" t="s">
        <v>22795</v>
      </c>
      <c r="Y4498" t="s">
        <v>81</v>
      </c>
      <c r="Z4498" s="1">
        <v>44588</v>
      </c>
      <c r="AA4498" s="2">
        <v>0.92009259259259257</v>
      </c>
      <c r="AB4498" s="2">
        <v>0.67608796296296303</v>
      </c>
      <c r="AC4498" t="s">
        <v>45</v>
      </c>
      <c r="AD4498" t="s">
        <v>44</v>
      </c>
      <c r="AE4498" t="s">
        <v>44</v>
      </c>
      <c r="AF4498">
        <v>65</v>
      </c>
    </row>
    <row r="4499" spans="1:32">
      <c r="A4499">
        <v>7434</v>
      </c>
      <c r="B4499">
        <v>6534</v>
      </c>
      <c r="C4499" t="s">
        <v>1233</v>
      </c>
      <c r="D4499" t="s">
        <v>1122</v>
      </c>
      <c r="E4499" t="s">
        <v>34</v>
      </c>
      <c r="F4499" t="s">
        <v>22796</v>
      </c>
      <c r="G4499" t="s">
        <v>22797</v>
      </c>
      <c r="H4499" t="s">
        <v>70</v>
      </c>
      <c r="I4499" s="1">
        <v>17542</v>
      </c>
      <c r="J4499" t="s">
        <v>22798</v>
      </c>
      <c r="K4499" t="s">
        <v>22799</v>
      </c>
      <c r="L4499">
        <v>89902</v>
      </c>
      <c r="M4499" t="s">
        <v>70</v>
      </c>
      <c r="N4499" s="1">
        <v>44829</v>
      </c>
      <c r="O4499" s="1">
        <v>44833</v>
      </c>
      <c r="P4499">
        <v>77</v>
      </c>
      <c r="Q4499">
        <v>4</v>
      </c>
      <c r="R4499" t="s">
        <v>63</v>
      </c>
      <c r="S4499">
        <v>4</v>
      </c>
      <c r="T4499">
        <v>1</v>
      </c>
      <c r="U4499">
        <v>4</v>
      </c>
      <c r="V4499">
        <v>248</v>
      </c>
      <c r="W4499" t="s">
        <v>54</v>
      </c>
      <c r="X4499" t="s">
        <v>22800</v>
      </c>
      <c r="Y4499" t="s">
        <v>65</v>
      </c>
      <c r="Z4499" s="1">
        <v>44808</v>
      </c>
      <c r="AA4499" s="2">
        <v>0.17810185185185187</v>
      </c>
      <c r="AB4499" s="2">
        <v>0.39054398148148151</v>
      </c>
      <c r="AC4499" t="s">
        <v>45</v>
      </c>
      <c r="AD4499" t="s">
        <v>45</v>
      </c>
      <c r="AE4499" t="s">
        <v>45</v>
      </c>
      <c r="AF4499">
        <v>62</v>
      </c>
    </row>
    <row r="4500" spans="1:32">
      <c r="A4500">
        <v>7435</v>
      </c>
      <c r="B4500">
        <v>6535</v>
      </c>
      <c r="C4500" t="s">
        <v>3552</v>
      </c>
      <c r="D4500" t="s">
        <v>99</v>
      </c>
      <c r="E4500" t="s">
        <v>48</v>
      </c>
      <c r="F4500" t="s">
        <v>22801</v>
      </c>
      <c r="G4500" t="s">
        <v>22802</v>
      </c>
      <c r="H4500" t="s">
        <v>457</v>
      </c>
      <c r="I4500" s="1">
        <v>27840</v>
      </c>
      <c r="J4500" t="s">
        <v>22803</v>
      </c>
      <c r="K4500" t="s">
        <v>22804</v>
      </c>
      <c r="L4500">
        <v>86501</v>
      </c>
      <c r="M4500" t="s">
        <v>457</v>
      </c>
      <c r="N4500" s="1">
        <v>44656</v>
      </c>
      <c r="O4500" s="1">
        <v>44657</v>
      </c>
      <c r="P4500">
        <v>3</v>
      </c>
      <c r="Q4500">
        <v>1</v>
      </c>
      <c r="R4500" t="s">
        <v>40</v>
      </c>
      <c r="S4500">
        <v>2</v>
      </c>
      <c r="T4500">
        <v>2</v>
      </c>
      <c r="U4500">
        <v>1</v>
      </c>
      <c r="V4500">
        <v>200</v>
      </c>
      <c r="W4500" t="s">
        <v>54</v>
      </c>
      <c r="X4500" t="s">
        <v>22805</v>
      </c>
      <c r="Y4500" t="s">
        <v>6</v>
      </c>
      <c r="Z4500" s="1">
        <v>44626</v>
      </c>
      <c r="AA4500" s="2">
        <v>0.88447916666666659</v>
      </c>
      <c r="AB4500" s="2">
        <v>0.70319444444444434</v>
      </c>
      <c r="AC4500" t="s">
        <v>44</v>
      </c>
      <c r="AD4500" t="s">
        <v>44</v>
      </c>
      <c r="AE4500" t="s">
        <v>45</v>
      </c>
      <c r="AF4500">
        <v>200</v>
      </c>
    </row>
    <row r="4501" spans="1:32">
      <c r="A4501">
        <v>7437</v>
      </c>
      <c r="B4501">
        <v>6537</v>
      </c>
      <c r="C4501" t="s">
        <v>321</v>
      </c>
      <c r="D4501" t="s">
        <v>2856</v>
      </c>
      <c r="E4501" t="s">
        <v>34</v>
      </c>
      <c r="F4501" t="s">
        <v>22806</v>
      </c>
      <c r="G4501" t="s">
        <v>22807</v>
      </c>
      <c r="H4501" t="s">
        <v>129</v>
      </c>
      <c r="I4501" s="1">
        <v>19065</v>
      </c>
      <c r="J4501" t="s">
        <v>22808</v>
      </c>
      <c r="K4501" t="s">
        <v>22809</v>
      </c>
      <c r="L4501">
        <v>19882</v>
      </c>
      <c r="M4501" t="s">
        <v>129</v>
      </c>
      <c r="N4501" s="1">
        <v>44919</v>
      </c>
      <c r="O4501" s="1">
        <v>44924</v>
      </c>
      <c r="P4501">
        <v>89</v>
      </c>
      <c r="Q4501">
        <v>4</v>
      </c>
      <c r="R4501" t="s">
        <v>63</v>
      </c>
      <c r="S4501">
        <v>3</v>
      </c>
      <c r="T4501">
        <v>0</v>
      </c>
      <c r="U4501">
        <v>5</v>
      </c>
      <c r="V4501">
        <v>430</v>
      </c>
      <c r="W4501" t="s">
        <v>41</v>
      </c>
      <c r="X4501" t="s">
        <v>22810</v>
      </c>
      <c r="Y4501" t="s">
        <v>81</v>
      </c>
      <c r="Z4501" s="1">
        <v>44899</v>
      </c>
      <c r="AA4501" s="2">
        <v>0.46032407407407411</v>
      </c>
      <c r="AB4501" s="2">
        <v>0.70149305555555552</v>
      </c>
      <c r="AC4501" t="s">
        <v>45</v>
      </c>
      <c r="AD4501" t="s">
        <v>45</v>
      </c>
      <c r="AE4501" t="s">
        <v>44</v>
      </c>
      <c r="AF4501">
        <v>86</v>
      </c>
    </row>
    <row r="4502" spans="1:32">
      <c r="A4502">
        <v>7444</v>
      </c>
      <c r="B4502">
        <v>6544</v>
      </c>
      <c r="C4502" t="s">
        <v>229</v>
      </c>
      <c r="D4502" t="s">
        <v>1802</v>
      </c>
      <c r="E4502" t="s">
        <v>34</v>
      </c>
      <c r="F4502" t="s">
        <v>22811</v>
      </c>
      <c r="G4502" t="s">
        <v>22812</v>
      </c>
      <c r="H4502" t="s">
        <v>418</v>
      </c>
      <c r="I4502" s="1">
        <v>34776</v>
      </c>
      <c r="J4502" t="s">
        <v>22813</v>
      </c>
      <c r="K4502" t="s">
        <v>22814</v>
      </c>
      <c r="L4502">
        <v>68030</v>
      </c>
      <c r="M4502" t="s">
        <v>418</v>
      </c>
      <c r="N4502" s="1">
        <v>44598</v>
      </c>
      <c r="O4502" s="1">
        <v>44600</v>
      </c>
      <c r="P4502">
        <v>94</v>
      </c>
      <c r="Q4502">
        <v>4</v>
      </c>
      <c r="R4502" t="s">
        <v>53</v>
      </c>
      <c r="S4502">
        <v>1</v>
      </c>
      <c r="T4502">
        <v>0</v>
      </c>
      <c r="U4502">
        <v>2</v>
      </c>
      <c r="V4502">
        <v>254</v>
      </c>
      <c r="W4502" t="s">
        <v>41</v>
      </c>
      <c r="X4502" t="s">
        <v>22815</v>
      </c>
      <c r="Y4502" t="s">
        <v>6</v>
      </c>
      <c r="Z4502" s="1">
        <v>44566</v>
      </c>
      <c r="AA4502" s="2">
        <v>0.40327546296296296</v>
      </c>
      <c r="AB4502" s="2">
        <v>0.19305555555555554</v>
      </c>
      <c r="AC4502" t="s">
        <v>45</v>
      </c>
      <c r="AD4502" t="s">
        <v>45</v>
      </c>
      <c r="AE4502" t="s">
        <v>44</v>
      </c>
      <c r="AF4502">
        <v>127</v>
      </c>
    </row>
    <row r="4503" spans="1:32">
      <c r="A4503">
        <v>7448</v>
      </c>
      <c r="B4503">
        <v>6548</v>
      </c>
      <c r="C4503" t="s">
        <v>90</v>
      </c>
      <c r="D4503" t="s">
        <v>4639</v>
      </c>
      <c r="E4503" t="s">
        <v>48</v>
      </c>
      <c r="F4503" t="s">
        <v>22816</v>
      </c>
      <c r="G4503" t="s">
        <v>22817</v>
      </c>
      <c r="H4503" t="s">
        <v>60</v>
      </c>
      <c r="I4503" s="1">
        <v>18991</v>
      </c>
      <c r="J4503" t="s">
        <v>22818</v>
      </c>
      <c r="K4503" t="s">
        <v>22819</v>
      </c>
      <c r="L4503">
        <v>7366</v>
      </c>
      <c r="M4503" t="s">
        <v>60</v>
      </c>
      <c r="N4503" s="1">
        <v>44903</v>
      </c>
      <c r="O4503" s="1">
        <v>44905</v>
      </c>
      <c r="P4503">
        <v>7</v>
      </c>
      <c r="Q4503">
        <v>1</v>
      </c>
      <c r="R4503" t="s">
        <v>53</v>
      </c>
      <c r="S4503">
        <v>1</v>
      </c>
      <c r="T4503">
        <v>0</v>
      </c>
      <c r="U4503">
        <v>2</v>
      </c>
      <c r="V4503">
        <v>250</v>
      </c>
      <c r="W4503" t="s">
        <v>54</v>
      </c>
      <c r="X4503" t="s">
        <v>22820</v>
      </c>
      <c r="Y4503" t="s">
        <v>65</v>
      </c>
      <c r="Z4503" s="1">
        <v>44880</v>
      </c>
      <c r="AA4503" s="2">
        <v>0.71321759259259254</v>
      </c>
      <c r="AB4503" s="2">
        <v>0.12583333333333332</v>
      </c>
      <c r="AC4503" t="s">
        <v>44</v>
      </c>
      <c r="AD4503" t="s">
        <v>45</v>
      </c>
      <c r="AE4503" t="s">
        <v>45</v>
      </c>
      <c r="AF4503">
        <v>125</v>
      </c>
    </row>
    <row r="4504" spans="1:32">
      <c r="A4504">
        <v>7449</v>
      </c>
      <c r="B4504">
        <v>6549</v>
      </c>
      <c r="C4504" t="s">
        <v>552</v>
      </c>
      <c r="D4504" t="s">
        <v>3611</v>
      </c>
      <c r="E4504" t="s">
        <v>48</v>
      </c>
      <c r="F4504" t="s">
        <v>22821</v>
      </c>
      <c r="G4504" t="s">
        <v>22822</v>
      </c>
      <c r="H4504" t="s">
        <v>70</v>
      </c>
      <c r="I4504" s="1">
        <v>24874</v>
      </c>
      <c r="J4504" t="s">
        <v>22823</v>
      </c>
      <c r="K4504" t="s">
        <v>22824</v>
      </c>
      <c r="L4504">
        <v>54005</v>
      </c>
      <c r="M4504" t="s">
        <v>70</v>
      </c>
      <c r="N4504" s="1">
        <v>44598</v>
      </c>
      <c r="O4504" s="1">
        <v>44602</v>
      </c>
      <c r="P4504">
        <v>77</v>
      </c>
      <c r="Q4504">
        <v>4</v>
      </c>
      <c r="R4504" t="s">
        <v>63</v>
      </c>
      <c r="S4504">
        <v>2</v>
      </c>
      <c r="T4504">
        <v>1</v>
      </c>
      <c r="U4504">
        <v>4</v>
      </c>
      <c r="V4504">
        <v>284</v>
      </c>
      <c r="W4504" t="s">
        <v>41</v>
      </c>
      <c r="X4504" t="s">
        <v>22825</v>
      </c>
      <c r="Y4504" t="s">
        <v>43</v>
      </c>
      <c r="Z4504" s="1">
        <v>44589</v>
      </c>
      <c r="AA4504" s="2">
        <v>3.0821759259259257E-2</v>
      </c>
      <c r="AB4504" s="2">
        <v>0.16351851851851854</v>
      </c>
      <c r="AC4504" t="s">
        <v>44</v>
      </c>
      <c r="AD4504" t="s">
        <v>44</v>
      </c>
      <c r="AE4504" t="s">
        <v>44</v>
      </c>
      <c r="AF4504">
        <v>71</v>
      </c>
    </row>
    <row r="4505" spans="1:32">
      <c r="A4505">
        <v>7451</v>
      </c>
      <c r="B4505">
        <v>6551</v>
      </c>
      <c r="C4505" t="s">
        <v>6780</v>
      </c>
      <c r="D4505" t="s">
        <v>804</v>
      </c>
      <c r="E4505" t="s">
        <v>48</v>
      </c>
      <c r="F4505" t="s">
        <v>22826</v>
      </c>
      <c r="G4505" t="s">
        <v>22827</v>
      </c>
      <c r="H4505" t="s">
        <v>37</v>
      </c>
      <c r="I4505" s="1">
        <v>34465</v>
      </c>
      <c r="J4505" t="s">
        <v>22828</v>
      </c>
      <c r="K4505" t="s">
        <v>22829</v>
      </c>
      <c r="L4505">
        <v>49540</v>
      </c>
      <c r="M4505" t="s">
        <v>37</v>
      </c>
      <c r="N4505" s="1">
        <v>44897</v>
      </c>
      <c r="O4505" s="1">
        <v>44898</v>
      </c>
      <c r="P4505">
        <v>61</v>
      </c>
      <c r="Q4505">
        <v>3</v>
      </c>
      <c r="R4505" t="s">
        <v>53</v>
      </c>
      <c r="S4505">
        <v>3</v>
      </c>
      <c r="T4505">
        <v>2</v>
      </c>
      <c r="U4505">
        <v>1</v>
      </c>
      <c r="V4505">
        <v>144</v>
      </c>
      <c r="W4505" t="s">
        <v>41</v>
      </c>
      <c r="X4505" t="s">
        <v>22830</v>
      </c>
      <c r="Y4505" t="s">
        <v>43</v>
      </c>
      <c r="Z4505" s="1">
        <v>44859</v>
      </c>
      <c r="AA4505" s="2">
        <v>0.8082407407407407</v>
      </c>
      <c r="AB4505" s="2">
        <v>0.28018518518518515</v>
      </c>
      <c r="AC4505" t="s">
        <v>44</v>
      </c>
      <c r="AD4505" t="s">
        <v>45</v>
      </c>
      <c r="AE4505" t="s">
        <v>44</v>
      </c>
      <c r="AF4505">
        <v>144</v>
      </c>
    </row>
    <row r="4506" spans="1:32">
      <c r="A4506">
        <v>7456</v>
      </c>
      <c r="B4506">
        <v>6556</v>
      </c>
      <c r="C4506" t="s">
        <v>3740</v>
      </c>
      <c r="D4506" t="s">
        <v>2019</v>
      </c>
      <c r="E4506" t="s">
        <v>34</v>
      </c>
      <c r="F4506" t="s">
        <v>22831</v>
      </c>
      <c r="G4506" t="s">
        <v>22832</v>
      </c>
      <c r="H4506" t="s">
        <v>179</v>
      </c>
      <c r="I4506" s="1">
        <v>31153</v>
      </c>
      <c r="J4506" t="s">
        <v>22833</v>
      </c>
      <c r="K4506" t="s">
        <v>14315</v>
      </c>
      <c r="L4506">
        <v>27543</v>
      </c>
      <c r="M4506" t="s">
        <v>179</v>
      </c>
      <c r="N4506" s="1">
        <v>44900</v>
      </c>
      <c r="O4506" s="1">
        <v>44903</v>
      </c>
      <c r="P4506">
        <v>34</v>
      </c>
      <c r="Q4506">
        <v>2</v>
      </c>
      <c r="R4506" t="s">
        <v>53</v>
      </c>
      <c r="S4506">
        <v>4</v>
      </c>
      <c r="T4506">
        <v>0</v>
      </c>
      <c r="U4506">
        <v>3</v>
      </c>
      <c r="V4506">
        <v>402</v>
      </c>
      <c r="W4506" t="s">
        <v>54</v>
      </c>
      <c r="X4506" t="s">
        <v>22834</v>
      </c>
      <c r="Y4506" t="s">
        <v>81</v>
      </c>
      <c r="Z4506" s="1">
        <v>44867</v>
      </c>
      <c r="AA4506" s="2">
        <v>0.88672453703703702</v>
      </c>
      <c r="AB4506" s="2">
        <v>0.3291203703703704</v>
      </c>
      <c r="AC4506" t="s">
        <v>44</v>
      </c>
      <c r="AD4506" t="s">
        <v>45</v>
      </c>
      <c r="AE4506" t="s">
        <v>45</v>
      </c>
      <c r="AF4506">
        <v>134</v>
      </c>
    </row>
    <row r="4507" spans="1:32">
      <c r="A4507">
        <v>7457</v>
      </c>
      <c r="B4507">
        <v>6557</v>
      </c>
      <c r="C4507" t="s">
        <v>4071</v>
      </c>
      <c r="D4507" t="s">
        <v>140</v>
      </c>
      <c r="E4507" t="s">
        <v>48</v>
      </c>
      <c r="F4507" t="s">
        <v>22835</v>
      </c>
      <c r="G4507" t="s">
        <v>22836</v>
      </c>
      <c r="H4507" t="s">
        <v>280</v>
      </c>
      <c r="I4507" s="1">
        <v>17608</v>
      </c>
      <c r="J4507" t="s">
        <v>22837</v>
      </c>
      <c r="K4507" t="s">
        <v>22838</v>
      </c>
      <c r="L4507">
        <v>538</v>
      </c>
      <c r="M4507" t="s">
        <v>280</v>
      </c>
      <c r="N4507" s="1">
        <v>44900</v>
      </c>
      <c r="O4507" s="1">
        <v>44902</v>
      </c>
      <c r="P4507">
        <v>64</v>
      </c>
      <c r="Q4507">
        <v>3</v>
      </c>
      <c r="R4507" t="s">
        <v>53</v>
      </c>
      <c r="S4507">
        <v>3</v>
      </c>
      <c r="T4507">
        <v>2</v>
      </c>
      <c r="U4507">
        <v>2</v>
      </c>
      <c r="V4507">
        <v>282</v>
      </c>
      <c r="W4507" t="s">
        <v>54</v>
      </c>
      <c r="X4507" t="s">
        <v>22839</v>
      </c>
      <c r="Y4507" t="s">
        <v>6</v>
      </c>
      <c r="Z4507" s="1">
        <v>44875</v>
      </c>
      <c r="AA4507" s="2">
        <v>1.5879629629629629E-2</v>
      </c>
      <c r="AB4507" s="2">
        <v>0.62923611111111111</v>
      </c>
      <c r="AC4507" t="s">
        <v>45</v>
      </c>
      <c r="AD4507" t="s">
        <v>45</v>
      </c>
      <c r="AE4507" t="s">
        <v>44</v>
      </c>
      <c r="AF4507">
        <v>141</v>
      </c>
    </row>
    <row r="4508" spans="1:32">
      <c r="A4508">
        <v>7458</v>
      </c>
      <c r="B4508">
        <v>6558</v>
      </c>
      <c r="C4508" t="s">
        <v>22840</v>
      </c>
      <c r="D4508" t="s">
        <v>3146</v>
      </c>
      <c r="E4508" t="s">
        <v>48</v>
      </c>
      <c r="F4508" t="s">
        <v>22841</v>
      </c>
      <c r="G4508" t="s">
        <v>22842</v>
      </c>
      <c r="H4508" t="s">
        <v>135</v>
      </c>
      <c r="I4508" s="1">
        <v>25224</v>
      </c>
      <c r="J4508" t="s">
        <v>22843</v>
      </c>
      <c r="K4508" t="s">
        <v>21366</v>
      </c>
      <c r="L4508">
        <v>56953</v>
      </c>
      <c r="M4508" t="s">
        <v>135</v>
      </c>
      <c r="N4508" s="1">
        <v>44594</v>
      </c>
      <c r="O4508" s="1">
        <v>44596</v>
      </c>
      <c r="P4508">
        <v>91</v>
      </c>
      <c r="Q4508">
        <v>4</v>
      </c>
      <c r="R4508" t="s">
        <v>53</v>
      </c>
      <c r="S4508">
        <v>1</v>
      </c>
      <c r="T4508">
        <v>1</v>
      </c>
      <c r="U4508">
        <v>2</v>
      </c>
      <c r="V4508">
        <v>282</v>
      </c>
      <c r="W4508" t="s">
        <v>54</v>
      </c>
      <c r="X4508" t="s">
        <v>22844</v>
      </c>
      <c r="Y4508" t="s">
        <v>43</v>
      </c>
      <c r="Z4508" s="1">
        <v>44586</v>
      </c>
      <c r="AA4508" s="2">
        <v>0.83287037037037026</v>
      </c>
      <c r="AB4508" s="2">
        <v>0.26946759259259262</v>
      </c>
      <c r="AC4508" t="s">
        <v>45</v>
      </c>
      <c r="AD4508" t="s">
        <v>44</v>
      </c>
      <c r="AE4508" t="s">
        <v>44</v>
      </c>
      <c r="AF4508">
        <v>141</v>
      </c>
    </row>
    <row r="4509" spans="1:32">
      <c r="A4509">
        <v>7459</v>
      </c>
      <c r="B4509">
        <v>6559</v>
      </c>
      <c r="C4509" t="s">
        <v>1050</v>
      </c>
      <c r="D4509" t="s">
        <v>191</v>
      </c>
      <c r="E4509" t="s">
        <v>34</v>
      </c>
      <c r="F4509" t="s">
        <v>22845</v>
      </c>
      <c r="G4509" t="s">
        <v>22846</v>
      </c>
      <c r="H4509" t="s">
        <v>164</v>
      </c>
      <c r="I4509" s="1">
        <v>29953</v>
      </c>
      <c r="J4509" t="s">
        <v>22847</v>
      </c>
      <c r="K4509" t="s">
        <v>22848</v>
      </c>
      <c r="L4509">
        <v>86661</v>
      </c>
      <c r="M4509" t="s">
        <v>164</v>
      </c>
      <c r="N4509" s="1">
        <v>44892</v>
      </c>
      <c r="O4509" s="1">
        <v>44896</v>
      </c>
      <c r="P4509">
        <v>38</v>
      </c>
      <c r="Q4509">
        <v>2</v>
      </c>
      <c r="R4509" t="s">
        <v>63</v>
      </c>
      <c r="S4509">
        <v>1</v>
      </c>
      <c r="T4509">
        <v>0</v>
      </c>
      <c r="U4509">
        <v>4</v>
      </c>
      <c r="V4509">
        <v>296</v>
      </c>
      <c r="W4509" t="s">
        <v>41</v>
      </c>
      <c r="X4509" t="s">
        <v>22849</v>
      </c>
      <c r="Y4509" t="s">
        <v>65</v>
      </c>
      <c r="Z4509" s="1">
        <v>44866</v>
      </c>
      <c r="AA4509" s="2">
        <v>0.35924768518518518</v>
      </c>
      <c r="AB4509" s="2">
        <v>0.92313657407407401</v>
      </c>
      <c r="AC4509" t="s">
        <v>44</v>
      </c>
      <c r="AD4509" t="s">
        <v>44</v>
      </c>
      <c r="AE4509" t="s">
        <v>44</v>
      </c>
      <c r="AF4509">
        <v>74</v>
      </c>
    </row>
    <row r="4510" spans="1:32">
      <c r="A4510">
        <v>7467</v>
      </c>
      <c r="B4510">
        <v>6567</v>
      </c>
      <c r="C4510" t="s">
        <v>384</v>
      </c>
      <c r="D4510" t="s">
        <v>378</v>
      </c>
      <c r="E4510" t="s">
        <v>48</v>
      </c>
      <c r="F4510" t="s">
        <v>22850</v>
      </c>
      <c r="G4510" t="s">
        <v>22851</v>
      </c>
      <c r="H4510" t="s">
        <v>171</v>
      </c>
      <c r="I4510" s="1">
        <v>16244</v>
      </c>
      <c r="J4510" t="s">
        <v>22852</v>
      </c>
      <c r="K4510" t="s">
        <v>22853</v>
      </c>
      <c r="L4510">
        <v>95747</v>
      </c>
      <c r="M4510" t="s">
        <v>171</v>
      </c>
      <c r="N4510" s="1">
        <v>44893</v>
      </c>
      <c r="O4510" s="1">
        <v>44895</v>
      </c>
      <c r="P4510">
        <v>80</v>
      </c>
      <c r="Q4510">
        <v>4</v>
      </c>
      <c r="R4510" t="s">
        <v>63</v>
      </c>
      <c r="S4510">
        <v>1</v>
      </c>
      <c r="T4510">
        <v>0</v>
      </c>
      <c r="U4510">
        <v>2</v>
      </c>
      <c r="V4510">
        <v>156</v>
      </c>
      <c r="W4510" t="s">
        <v>54</v>
      </c>
      <c r="X4510" t="s">
        <v>22854</v>
      </c>
      <c r="Y4510" t="s">
        <v>65</v>
      </c>
      <c r="Z4510" s="1">
        <v>44870</v>
      </c>
      <c r="AA4510" s="2">
        <v>3.5266203703703702E-2</v>
      </c>
      <c r="AB4510" s="2">
        <v>0.10943287037037037</v>
      </c>
      <c r="AC4510" t="s">
        <v>44</v>
      </c>
      <c r="AD4510" t="s">
        <v>45</v>
      </c>
      <c r="AE4510" t="s">
        <v>45</v>
      </c>
      <c r="AF4510">
        <v>78</v>
      </c>
    </row>
    <row r="4511" spans="1:32">
      <c r="A4511">
        <v>7468</v>
      </c>
      <c r="B4511">
        <v>6568</v>
      </c>
      <c r="C4511" t="s">
        <v>291</v>
      </c>
      <c r="D4511" t="s">
        <v>7164</v>
      </c>
      <c r="E4511" t="s">
        <v>34</v>
      </c>
      <c r="F4511" t="s">
        <v>22855</v>
      </c>
      <c r="G4511" t="s">
        <v>22856</v>
      </c>
      <c r="H4511" t="s">
        <v>77</v>
      </c>
      <c r="I4511" s="1">
        <v>30232</v>
      </c>
      <c r="J4511" t="s">
        <v>22857</v>
      </c>
      <c r="K4511" t="s">
        <v>22858</v>
      </c>
      <c r="L4511">
        <v>4509</v>
      </c>
      <c r="M4511" t="s">
        <v>77</v>
      </c>
      <c r="N4511" s="1">
        <v>44792</v>
      </c>
      <c r="O4511" s="1">
        <v>44794</v>
      </c>
      <c r="P4511">
        <v>60</v>
      </c>
      <c r="Q4511">
        <v>3</v>
      </c>
      <c r="R4511" t="s">
        <v>40</v>
      </c>
      <c r="S4511">
        <v>2</v>
      </c>
      <c r="T4511">
        <v>2</v>
      </c>
      <c r="U4511">
        <v>2</v>
      </c>
      <c r="V4511">
        <v>496</v>
      </c>
      <c r="W4511" t="s">
        <v>54</v>
      </c>
      <c r="X4511" t="s">
        <v>22859</v>
      </c>
      <c r="Y4511" t="s">
        <v>81</v>
      </c>
      <c r="Z4511" s="1">
        <v>44764</v>
      </c>
      <c r="AA4511" s="2">
        <v>0.58740740740740738</v>
      </c>
      <c r="AB4511" s="2">
        <v>0.90017361111111116</v>
      </c>
      <c r="AC4511" t="s">
        <v>45</v>
      </c>
      <c r="AD4511" t="s">
        <v>44</v>
      </c>
      <c r="AE4511" t="s">
        <v>44</v>
      </c>
      <c r="AF4511">
        <v>248</v>
      </c>
    </row>
    <row r="4512" spans="1:32">
      <c r="A4512">
        <v>7471</v>
      </c>
      <c r="B4512">
        <v>6571</v>
      </c>
      <c r="C4512" t="s">
        <v>364</v>
      </c>
      <c r="D4512" t="s">
        <v>1002</v>
      </c>
      <c r="E4512" t="s">
        <v>34</v>
      </c>
      <c r="F4512" t="s">
        <v>22860</v>
      </c>
      <c r="G4512" t="s">
        <v>22861</v>
      </c>
      <c r="H4512" t="s">
        <v>692</v>
      </c>
      <c r="I4512" s="1">
        <v>16958</v>
      </c>
      <c r="J4512" t="s">
        <v>22862</v>
      </c>
      <c r="K4512" t="s">
        <v>22863</v>
      </c>
      <c r="L4512">
        <v>52868</v>
      </c>
      <c r="M4512" t="s">
        <v>692</v>
      </c>
      <c r="N4512" s="1">
        <v>44933</v>
      </c>
      <c r="O4512" s="1">
        <v>44938</v>
      </c>
      <c r="P4512">
        <v>30</v>
      </c>
      <c r="Q4512">
        <v>2</v>
      </c>
      <c r="R4512" t="s">
        <v>40</v>
      </c>
      <c r="S4512">
        <v>4</v>
      </c>
      <c r="T4512">
        <v>2</v>
      </c>
      <c r="U4512">
        <v>5</v>
      </c>
      <c r="V4512">
        <v>1250</v>
      </c>
      <c r="W4512" t="s">
        <v>54</v>
      </c>
      <c r="X4512" t="s">
        <v>22864</v>
      </c>
      <c r="Y4512" t="s">
        <v>6</v>
      </c>
      <c r="Z4512" s="1">
        <v>44921</v>
      </c>
      <c r="AA4512" s="2">
        <v>0.5603703703703703</v>
      </c>
      <c r="AB4512" s="2">
        <v>0.75515046296296295</v>
      </c>
      <c r="AC4512" t="s">
        <v>45</v>
      </c>
      <c r="AD4512" t="s">
        <v>44</v>
      </c>
      <c r="AE4512" t="s">
        <v>44</v>
      </c>
      <c r="AF4512">
        <v>250</v>
      </c>
    </row>
    <row r="4513" spans="1:32">
      <c r="A4513">
        <v>7475</v>
      </c>
      <c r="B4513">
        <v>6575</v>
      </c>
      <c r="C4513" t="s">
        <v>2316</v>
      </c>
      <c r="D4513" t="s">
        <v>22865</v>
      </c>
      <c r="E4513" t="s">
        <v>48</v>
      </c>
      <c r="F4513" t="s">
        <v>22866</v>
      </c>
      <c r="G4513">
        <v>2364117602</v>
      </c>
      <c r="H4513" t="s">
        <v>423</v>
      </c>
      <c r="I4513" s="1">
        <v>18448</v>
      </c>
      <c r="J4513" t="s">
        <v>22867</v>
      </c>
      <c r="K4513" t="s">
        <v>18335</v>
      </c>
      <c r="L4513">
        <v>31457</v>
      </c>
      <c r="M4513" t="s">
        <v>423</v>
      </c>
      <c r="N4513" s="1">
        <v>44704</v>
      </c>
      <c r="O4513" s="1">
        <v>44705</v>
      </c>
      <c r="P4513">
        <v>95</v>
      </c>
      <c r="Q4513">
        <v>4</v>
      </c>
      <c r="R4513" t="s">
        <v>63</v>
      </c>
      <c r="S4513">
        <v>2</v>
      </c>
      <c r="T4513">
        <v>1</v>
      </c>
      <c r="U4513">
        <v>1</v>
      </c>
      <c r="V4513">
        <v>64</v>
      </c>
      <c r="W4513" t="s">
        <v>41</v>
      </c>
      <c r="X4513" t="s">
        <v>22868</v>
      </c>
      <c r="Y4513" t="s">
        <v>65</v>
      </c>
      <c r="Z4513" s="1">
        <v>44695</v>
      </c>
      <c r="AA4513" s="2">
        <v>0.73590277777777768</v>
      </c>
      <c r="AB4513" s="2">
        <v>0.84299768518518514</v>
      </c>
      <c r="AC4513" t="s">
        <v>44</v>
      </c>
      <c r="AD4513" t="s">
        <v>44</v>
      </c>
      <c r="AE4513" t="s">
        <v>44</v>
      </c>
      <c r="AF4513">
        <v>64</v>
      </c>
    </row>
    <row r="4514" spans="1:32">
      <c r="A4514">
        <v>7484</v>
      </c>
      <c r="B4514">
        <v>6584</v>
      </c>
      <c r="C4514" t="s">
        <v>881</v>
      </c>
      <c r="D4514" t="s">
        <v>1092</v>
      </c>
      <c r="E4514" t="s">
        <v>48</v>
      </c>
      <c r="F4514" t="s">
        <v>5650</v>
      </c>
      <c r="G4514" t="s">
        <v>22869</v>
      </c>
      <c r="H4514" t="s">
        <v>272</v>
      </c>
      <c r="I4514" s="1">
        <v>31201</v>
      </c>
      <c r="J4514" t="s">
        <v>22870</v>
      </c>
      <c r="K4514" t="s">
        <v>22871</v>
      </c>
      <c r="L4514">
        <v>37328</v>
      </c>
      <c r="M4514" t="s">
        <v>272</v>
      </c>
      <c r="N4514" s="1">
        <v>44736</v>
      </c>
      <c r="O4514" s="1">
        <v>44737</v>
      </c>
      <c r="P4514">
        <v>89</v>
      </c>
      <c r="Q4514">
        <v>4</v>
      </c>
      <c r="R4514" t="s">
        <v>63</v>
      </c>
      <c r="S4514">
        <v>3</v>
      </c>
      <c r="T4514">
        <v>0</v>
      </c>
      <c r="U4514">
        <v>1</v>
      </c>
      <c r="V4514">
        <v>83</v>
      </c>
      <c r="W4514" t="s">
        <v>41</v>
      </c>
      <c r="X4514" t="s">
        <v>22872</v>
      </c>
      <c r="Y4514" t="s">
        <v>65</v>
      </c>
      <c r="Z4514" s="1">
        <v>44714</v>
      </c>
      <c r="AA4514" s="2">
        <v>0.93248842592592596</v>
      </c>
      <c r="AB4514" s="2">
        <v>0.78674768518518512</v>
      </c>
      <c r="AC4514" t="s">
        <v>44</v>
      </c>
      <c r="AD4514" t="s">
        <v>45</v>
      </c>
      <c r="AE4514" t="s">
        <v>44</v>
      </c>
      <c r="AF4514">
        <v>83</v>
      </c>
    </row>
    <row r="4515" spans="1:32">
      <c r="A4515">
        <v>7485</v>
      </c>
      <c r="B4515">
        <v>6585</v>
      </c>
      <c r="C4515" t="s">
        <v>583</v>
      </c>
      <c r="D4515" t="s">
        <v>1002</v>
      </c>
      <c r="E4515" t="s">
        <v>34</v>
      </c>
      <c r="F4515" t="s">
        <v>22873</v>
      </c>
      <c r="G4515" t="s">
        <v>22874</v>
      </c>
      <c r="H4515" t="s">
        <v>457</v>
      </c>
      <c r="I4515" s="1">
        <v>18272</v>
      </c>
      <c r="J4515" t="s">
        <v>22875</v>
      </c>
      <c r="K4515" t="s">
        <v>22876</v>
      </c>
      <c r="L4515">
        <v>4128</v>
      </c>
      <c r="M4515" t="s">
        <v>457</v>
      </c>
      <c r="N4515" s="1">
        <v>44896</v>
      </c>
      <c r="O4515" s="1">
        <v>44899</v>
      </c>
      <c r="P4515">
        <v>65</v>
      </c>
      <c r="Q4515">
        <v>3</v>
      </c>
      <c r="R4515" t="s">
        <v>63</v>
      </c>
      <c r="S4515">
        <v>1</v>
      </c>
      <c r="T4515">
        <v>1</v>
      </c>
      <c r="U4515">
        <v>3</v>
      </c>
      <c r="V4515">
        <v>264</v>
      </c>
      <c r="W4515" t="s">
        <v>41</v>
      </c>
      <c r="X4515" t="s">
        <v>22877</v>
      </c>
      <c r="Y4515" t="s">
        <v>65</v>
      </c>
      <c r="Z4515" s="1">
        <v>44880</v>
      </c>
      <c r="AA4515" s="2">
        <v>0.29925925925925928</v>
      </c>
      <c r="AB4515" s="2">
        <v>0.9708796296296297</v>
      </c>
      <c r="AC4515" t="s">
        <v>44</v>
      </c>
      <c r="AD4515" t="s">
        <v>45</v>
      </c>
      <c r="AE4515" t="s">
        <v>45</v>
      </c>
      <c r="AF4515">
        <v>88</v>
      </c>
    </row>
    <row r="4516" spans="1:32">
      <c r="A4516">
        <v>7486</v>
      </c>
      <c r="B4516">
        <v>6586</v>
      </c>
      <c r="C4516" t="s">
        <v>988</v>
      </c>
      <c r="D4516" t="s">
        <v>4189</v>
      </c>
      <c r="E4516" t="s">
        <v>34</v>
      </c>
      <c r="F4516" t="s">
        <v>22878</v>
      </c>
      <c r="G4516" t="s">
        <v>22879</v>
      </c>
      <c r="H4516" t="s">
        <v>164</v>
      </c>
      <c r="I4516" s="1">
        <v>27674</v>
      </c>
      <c r="J4516" t="s">
        <v>22880</v>
      </c>
      <c r="K4516" t="s">
        <v>22881</v>
      </c>
      <c r="L4516">
        <v>70496</v>
      </c>
      <c r="M4516" t="s">
        <v>164</v>
      </c>
      <c r="N4516" s="1">
        <v>44860</v>
      </c>
      <c r="O4516" s="1">
        <v>44864</v>
      </c>
      <c r="P4516">
        <v>69</v>
      </c>
      <c r="Q4516">
        <v>3</v>
      </c>
      <c r="R4516" t="s">
        <v>40</v>
      </c>
      <c r="S4516">
        <v>3</v>
      </c>
      <c r="T4516">
        <v>0</v>
      </c>
      <c r="U4516">
        <v>4</v>
      </c>
      <c r="V4516">
        <v>968</v>
      </c>
      <c r="W4516" t="s">
        <v>54</v>
      </c>
      <c r="X4516" t="s">
        <v>22882</v>
      </c>
      <c r="Y4516" t="s">
        <v>65</v>
      </c>
      <c r="Z4516" s="1">
        <v>44836</v>
      </c>
      <c r="AA4516" s="2">
        <v>3.9618055555555552E-2</v>
      </c>
      <c r="AB4516" s="2">
        <v>0.8117361111111111</v>
      </c>
      <c r="AC4516" t="s">
        <v>44</v>
      </c>
      <c r="AD4516" t="s">
        <v>44</v>
      </c>
      <c r="AE4516" t="s">
        <v>44</v>
      </c>
      <c r="AF4516">
        <v>242</v>
      </c>
    </row>
    <row r="4517" spans="1:32">
      <c r="A4517">
        <v>7487</v>
      </c>
      <c r="B4517">
        <v>6587</v>
      </c>
      <c r="C4517" t="s">
        <v>371</v>
      </c>
      <c r="D4517" t="s">
        <v>1062</v>
      </c>
      <c r="E4517" t="s">
        <v>48</v>
      </c>
      <c r="F4517" t="s">
        <v>22883</v>
      </c>
      <c r="G4517" t="s">
        <v>22884</v>
      </c>
      <c r="H4517" t="s">
        <v>109</v>
      </c>
      <c r="I4517" s="1">
        <v>24148</v>
      </c>
      <c r="J4517" t="s">
        <v>22885</v>
      </c>
      <c r="K4517" t="s">
        <v>22886</v>
      </c>
      <c r="L4517">
        <v>88586</v>
      </c>
      <c r="M4517" t="s">
        <v>109</v>
      </c>
      <c r="N4517" s="1">
        <v>44678</v>
      </c>
      <c r="O4517" s="1">
        <v>44680</v>
      </c>
      <c r="P4517">
        <v>34</v>
      </c>
      <c r="Q4517">
        <v>2</v>
      </c>
      <c r="R4517" t="s">
        <v>53</v>
      </c>
      <c r="S4517">
        <v>4</v>
      </c>
      <c r="T4517">
        <v>0</v>
      </c>
      <c r="U4517">
        <v>2</v>
      </c>
      <c r="V4517">
        <v>276</v>
      </c>
      <c r="W4517" t="s">
        <v>54</v>
      </c>
      <c r="X4517" t="s">
        <v>22887</v>
      </c>
      <c r="Y4517" t="s">
        <v>81</v>
      </c>
      <c r="Z4517" s="1">
        <v>44662</v>
      </c>
      <c r="AA4517" s="2">
        <v>0.69468750000000001</v>
      </c>
      <c r="AB4517" s="2">
        <v>0.25896990740740738</v>
      </c>
      <c r="AC4517" t="s">
        <v>45</v>
      </c>
      <c r="AD4517" t="s">
        <v>45</v>
      </c>
      <c r="AE4517" t="s">
        <v>44</v>
      </c>
      <c r="AF4517">
        <v>138</v>
      </c>
    </row>
    <row r="4518" spans="1:32">
      <c r="A4518">
        <v>7489</v>
      </c>
      <c r="B4518">
        <v>6589</v>
      </c>
      <c r="C4518" t="s">
        <v>416</v>
      </c>
      <c r="D4518" t="s">
        <v>21753</v>
      </c>
      <c r="E4518" t="s">
        <v>48</v>
      </c>
      <c r="F4518" t="s">
        <v>22888</v>
      </c>
      <c r="G4518">
        <v>2978404304</v>
      </c>
      <c r="H4518" t="s">
        <v>692</v>
      </c>
      <c r="I4518" s="1">
        <v>28634</v>
      </c>
      <c r="J4518" t="s">
        <v>22889</v>
      </c>
      <c r="K4518" t="s">
        <v>22890</v>
      </c>
      <c r="L4518">
        <v>7830</v>
      </c>
      <c r="M4518" t="s">
        <v>692</v>
      </c>
      <c r="N4518" s="1">
        <v>44819</v>
      </c>
      <c r="O4518" s="1">
        <v>44821</v>
      </c>
      <c r="P4518">
        <v>22</v>
      </c>
      <c r="Q4518">
        <v>1</v>
      </c>
      <c r="R4518" t="s">
        <v>53</v>
      </c>
      <c r="S4518">
        <v>2</v>
      </c>
      <c r="T4518">
        <v>2</v>
      </c>
      <c r="U4518">
        <v>2</v>
      </c>
      <c r="V4518">
        <v>260</v>
      </c>
      <c r="W4518" t="s">
        <v>54</v>
      </c>
      <c r="X4518" t="s">
        <v>22891</v>
      </c>
      <c r="Y4518" t="s">
        <v>43</v>
      </c>
      <c r="Z4518" s="1">
        <v>44804</v>
      </c>
      <c r="AA4518" s="2">
        <v>0.47339120370370374</v>
      </c>
      <c r="AB4518" s="2">
        <v>0.40687500000000004</v>
      </c>
      <c r="AC4518" t="s">
        <v>45</v>
      </c>
      <c r="AD4518" t="s">
        <v>45</v>
      </c>
      <c r="AE4518" t="s">
        <v>44</v>
      </c>
      <c r="AF4518">
        <v>130</v>
      </c>
    </row>
    <row r="4519" spans="1:32">
      <c r="A4519">
        <v>7490</v>
      </c>
      <c r="B4519">
        <v>6590</v>
      </c>
      <c r="C4519" t="s">
        <v>1573</v>
      </c>
      <c r="D4519" t="s">
        <v>1263</v>
      </c>
      <c r="E4519" t="s">
        <v>48</v>
      </c>
      <c r="F4519" t="s">
        <v>22892</v>
      </c>
      <c r="G4519" t="s">
        <v>22893</v>
      </c>
      <c r="H4519" t="s">
        <v>295</v>
      </c>
      <c r="I4519" s="1">
        <v>29567</v>
      </c>
      <c r="J4519" t="s">
        <v>22894</v>
      </c>
      <c r="K4519" t="s">
        <v>10652</v>
      </c>
      <c r="L4519">
        <v>51501</v>
      </c>
      <c r="M4519" t="s">
        <v>295</v>
      </c>
      <c r="N4519" s="1">
        <v>44742</v>
      </c>
      <c r="O4519" s="1">
        <v>44745</v>
      </c>
      <c r="P4519">
        <v>73</v>
      </c>
      <c r="Q4519">
        <v>3</v>
      </c>
      <c r="R4519" t="s">
        <v>53</v>
      </c>
      <c r="S4519">
        <v>1</v>
      </c>
      <c r="T4519">
        <v>1</v>
      </c>
      <c r="U4519">
        <v>3</v>
      </c>
      <c r="V4519">
        <v>450</v>
      </c>
      <c r="W4519" t="s">
        <v>54</v>
      </c>
      <c r="X4519" t="s">
        <v>22895</v>
      </c>
      <c r="Y4519" t="s">
        <v>43</v>
      </c>
      <c r="Z4519" s="1">
        <v>44721</v>
      </c>
      <c r="AA4519" s="2">
        <v>0.73640046296296291</v>
      </c>
      <c r="AB4519" s="2">
        <v>0.4403009259259259</v>
      </c>
      <c r="AC4519" t="s">
        <v>44</v>
      </c>
      <c r="AD4519" t="s">
        <v>45</v>
      </c>
      <c r="AE4519" t="s">
        <v>45</v>
      </c>
      <c r="AF4519">
        <v>150</v>
      </c>
    </row>
    <row r="4520" spans="1:32">
      <c r="A4520">
        <v>7491</v>
      </c>
      <c r="B4520">
        <v>6591</v>
      </c>
      <c r="C4520" t="s">
        <v>1155</v>
      </c>
      <c r="D4520" t="s">
        <v>359</v>
      </c>
      <c r="E4520" t="s">
        <v>48</v>
      </c>
      <c r="F4520" t="s">
        <v>22896</v>
      </c>
      <c r="G4520" t="s">
        <v>22897</v>
      </c>
      <c r="H4520" t="s">
        <v>109</v>
      </c>
      <c r="I4520" s="1">
        <v>32346</v>
      </c>
      <c r="J4520" t="s">
        <v>22898</v>
      </c>
      <c r="K4520" t="s">
        <v>22899</v>
      </c>
      <c r="L4520">
        <v>1998</v>
      </c>
      <c r="M4520" t="s">
        <v>109</v>
      </c>
      <c r="N4520" s="1">
        <v>44875</v>
      </c>
      <c r="O4520" s="1">
        <v>44877</v>
      </c>
      <c r="P4520">
        <v>50</v>
      </c>
      <c r="Q4520">
        <v>2</v>
      </c>
      <c r="R4520" t="s">
        <v>63</v>
      </c>
      <c r="S4520">
        <v>1</v>
      </c>
      <c r="T4520">
        <v>0</v>
      </c>
      <c r="U4520">
        <v>2</v>
      </c>
      <c r="V4520">
        <v>180</v>
      </c>
      <c r="W4520" t="s">
        <v>41</v>
      </c>
      <c r="X4520" t="s">
        <v>22900</v>
      </c>
      <c r="Y4520" t="s">
        <v>43</v>
      </c>
      <c r="Z4520" s="1">
        <v>44860</v>
      </c>
      <c r="AA4520" s="2">
        <v>0.81063657407407408</v>
      </c>
      <c r="AB4520" s="2">
        <v>0.29618055555555556</v>
      </c>
      <c r="AC4520" t="s">
        <v>44</v>
      </c>
      <c r="AD4520" t="s">
        <v>45</v>
      </c>
      <c r="AE4520" t="s">
        <v>44</v>
      </c>
      <c r="AF4520">
        <v>90</v>
      </c>
    </row>
    <row r="4521" spans="1:32">
      <c r="A4521">
        <v>7492</v>
      </c>
      <c r="B4521">
        <v>6592</v>
      </c>
      <c r="C4521" t="s">
        <v>1802</v>
      </c>
      <c r="D4521" t="s">
        <v>469</v>
      </c>
      <c r="E4521" t="s">
        <v>48</v>
      </c>
      <c r="F4521" t="s">
        <v>8969</v>
      </c>
      <c r="G4521" t="s">
        <v>22901</v>
      </c>
      <c r="H4521" t="s">
        <v>725</v>
      </c>
      <c r="I4521" s="1">
        <v>29974</v>
      </c>
      <c r="J4521" t="s">
        <v>22902</v>
      </c>
      <c r="K4521" t="s">
        <v>22903</v>
      </c>
      <c r="L4521">
        <v>96752</v>
      </c>
      <c r="M4521" t="s">
        <v>725</v>
      </c>
      <c r="N4521" s="1">
        <v>44899</v>
      </c>
      <c r="O4521" s="1">
        <v>44900</v>
      </c>
      <c r="P4521">
        <v>73</v>
      </c>
      <c r="Q4521">
        <v>3</v>
      </c>
      <c r="R4521" t="s">
        <v>53</v>
      </c>
      <c r="S4521">
        <v>1</v>
      </c>
      <c r="T4521">
        <v>2</v>
      </c>
      <c r="U4521">
        <v>1</v>
      </c>
      <c r="V4521">
        <v>146</v>
      </c>
      <c r="W4521" t="s">
        <v>54</v>
      </c>
      <c r="X4521" t="s">
        <v>22904</v>
      </c>
      <c r="Y4521" t="s">
        <v>81</v>
      </c>
      <c r="Z4521" s="1">
        <v>44890</v>
      </c>
      <c r="AA4521" s="2">
        <v>3.7557870370370373E-2</v>
      </c>
      <c r="AB4521" s="2">
        <v>0.81645833333333329</v>
      </c>
      <c r="AC4521" t="s">
        <v>45</v>
      </c>
      <c r="AD4521" t="s">
        <v>44</v>
      </c>
      <c r="AE4521" t="s">
        <v>44</v>
      </c>
      <c r="AF4521">
        <v>146</v>
      </c>
    </row>
    <row r="4522" spans="1:32">
      <c r="A4522">
        <v>7493</v>
      </c>
      <c r="B4522">
        <v>6593</v>
      </c>
      <c r="C4522" t="s">
        <v>552</v>
      </c>
      <c r="D4522" t="s">
        <v>4005</v>
      </c>
      <c r="E4522" t="s">
        <v>34</v>
      </c>
      <c r="F4522" t="s">
        <v>22905</v>
      </c>
      <c r="G4522" t="s">
        <v>22906</v>
      </c>
      <c r="H4522" t="s">
        <v>692</v>
      </c>
      <c r="I4522" s="1">
        <v>32307</v>
      </c>
      <c r="J4522" t="s">
        <v>22907</v>
      </c>
      <c r="K4522" t="s">
        <v>16676</v>
      </c>
      <c r="L4522">
        <v>58181</v>
      </c>
      <c r="M4522" t="s">
        <v>692</v>
      </c>
      <c r="N4522" s="1">
        <v>44682</v>
      </c>
      <c r="O4522" s="1">
        <v>44687</v>
      </c>
      <c r="P4522">
        <v>7</v>
      </c>
      <c r="Q4522">
        <v>1</v>
      </c>
      <c r="R4522" t="s">
        <v>53</v>
      </c>
      <c r="S4522">
        <v>3</v>
      </c>
      <c r="T4522">
        <v>2</v>
      </c>
      <c r="U4522">
        <v>5</v>
      </c>
      <c r="V4522">
        <v>725</v>
      </c>
      <c r="W4522" t="s">
        <v>54</v>
      </c>
      <c r="X4522" t="s">
        <v>22908</v>
      </c>
      <c r="Y4522" t="s">
        <v>6</v>
      </c>
      <c r="Z4522" s="1">
        <v>44664</v>
      </c>
      <c r="AA4522" s="2">
        <v>0.26704861111111111</v>
      </c>
      <c r="AB4522" s="2">
        <v>0.84350694444444452</v>
      </c>
      <c r="AC4522" t="s">
        <v>45</v>
      </c>
      <c r="AD4522" t="s">
        <v>44</v>
      </c>
      <c r="AE4522" t="s">
        <v>44</v>
      </c>
      <c r="AF4522">
        <v>145</v>
      </c>
    </row>
    <row r="4523" spans="1:32">
      <c r="A4523">
        <v>7494</v>
      </c>
      <c r="B4523">
        <v>6594</v>
      </c>
      <c r="C4523" t="s">
        <v>391</v>
      </c>
      <c r="D4523" t="s">
        <v>780</v>
      </c>
      <c r="E4523" t="s">
        <v>48</v>
      </c>
      <c r="F4523" t="s">
        <v>22909</v>
      </c>
      <c r="G4523" t="s">
        <v>22910</v>
      </c>
      <c r="H4523" t="s">
        <v>115</v>
      </c>
      <c r="I4523" s="1">
        <v>35872</v>
      </c>
      <c r="J4523" t="s">
        <v>22911</v>
      </c>
      <c r="K4523" t="s">
        <v>22912</v>
      </c>
      <c r="L4523">
        <v>96684</v>
      </c>
      <c r="M4523" t="s">
        <v>115</v>
      </c>
      <c r="N4523" s="1">
        <v>44824</v>
      </c>
      <c r="O4523" s="1">
        <v>44825</v>
      </c>
      <c r="P4523">
        <v>21</v>
      </c>
      <c r="Q4523">
        <v>1</v>
      </c>
      <c r="R4523" t="s">
        <v>40</v>
      </c>
      <c r="S4523">
        <v>4</v>
      </c>
      <c r="T4523">
        <v>1</v>
      </c>
      <c r="U4523">
        <v>1</v>
      </c>
      <c r="V4523">
        <v>241</v>
      </c>
      <c r="W4523" t="s">
        <v>41</v>
      </c>
      <c r="X4523" t="s">
        <v>22913</v>
      </c>
      <c r="Y4523" t="s">
        <v>43</v>
      </c>
      <c r="Z4523" s="1">
        <v>44803</v>
      </c>
      <c r="AA4523" s="2">
        <v>0.16652777777777777</v>
      </c>
      <c r="AB4523" s="2">
        <v>0.73413194444444441</v>
      </c>
      <c r="AC4523" t="s">
        <v>44</v>
      </c>
      <c r="AD4523" t="s">
        <v>45</v>
      </c>
      <c r="AE4523" t="s">
        <v>45</v>
      </c>
      <c r="AF4523">
        <v>241</v>
      </c>
    </row>
    <row r="4524" spans="1:32">
      <c r="A4524">
        <v>7495</v>
      </c>
      <c r="B4524">
        <v>6595</v>
      </c>
      <c r="C4524" t="s">
        <v>1732</v>
      </c>
      <c r="D4524" t="s">
        <v>609</v>
      </c>
      <c r="E4524" t="s">
        <v>34</v>
      </c>
      <c r="F4524" t="s">
        <v>22914</v>
      </c>
      <c r="G4524" t="s">
        <v>22915</v>
      </c>
      <c r="H4524" t="s">
        <v>904</v>
      </c>
      <c r="I4524" s="1">
        <v>23259</v>
      </c>
      <c r="J4524" t="s">
        <v>22916</v>
      </c>
      <c r="K4524" t="s">
        <v>22917</v>
      </c>
      <c r="L4524">
        <v>46355</v>
      </c>
      <c r="M4524" t="s">
        <v>904</v>
      </c>
      <c r="N4524" s="1">
        <v>44883</v>
      </c>
      <c r="O4524" s="1">
        <v>44885</v>
      </c>
      <c r="P4524">
        <v>51</v>
      </c>
      <c r="Q4524">
        <v>3</v>
      </c>
      <c r="R4524" t="s">
        <v>40</v>
      </c>
      <c r="S4524">
        <v>2</v>
      </c>
      <c r="T4524">
        <v>2</v>
      </c>
      <c r="U4524">
        <v>2</v>
      </c>
      <c r="V4524">
        <v>478</v>
      </c>
      <c r="W4524" t="s">
        <v>54</v>
      </c>
      <c r="X4524" t="s">
        <v>22918</v>
      </c>
      <c r="Y4524" t="s">
        <v>43</v>
      </c>
      <c r="Z4524" s="1">
        <v>44865</v>
      </c>
      <c r="AA4524" s="2">
        <v>0.81825231481481486</v>
      </c>
      <c r="AB4524" s="2">
        <v>0.39799768518518519</v>
      </c>
      <c r="AC4524" t="s">
        <v>45</v>
      </c>
      <c r="AD4524" t="s">
        <v>45</v>
      </c>
      <c r="AE4524" t="s">
        <v>44</v>
      </c>
      <c r="AF4524">
        <v>239</v>
      </c>
    </row>
    <row r="4525" spans="1:32">
      <c r="A4525">
        <v>7496</v>
      </c>
      <c r="B4525">
        <v>6596</v>
      </c>
      <c r="C4525" t="s">
        <v>139</v>
      </c>
      <c r="D4525" t="s">
        <v>22919</v>
      </c>
      <c r="E4525" t="s">
        <v>48</v>
      </c>
      <c r="F4525" t="s">
        <v>22920</v>
      </c>
      <c r="G4525" t="s">
        <v>22921</v>
      </c>
      <c r="H4525" t="s">
        <v>135</v>
      </c>
      <c r="I4525" s="1">
        <v>35107</v>
      </c>
      <c r="J4525" t="s">
        <v>22922</v>
      </c>
      <c r="K4525" t="s">
        <v>22923</v>
      </c>
      <c r="L4525">
        <v>11083</v>
      </c>
      <c r="M4525" t="s">
        <v>135</v>
      </c>
      <c r="N4525" s="1">
        <v>44687</v>
      </c>
      <c r="O4525" s="1">
        <v>44688</v>
      </c>
      <c r="P4525">
        <v>94</v>
      </c>
      <c r="Q4525">
        <v>4</v>
      </c>
      <c r="R4525" t="s">
        <v>53</v>
      </c>
      <c r="S4525">
        <v>4</v>
      </c>
      <c r="T4525">
        <v>1</v>
      </c>
      <c r="U4525">
        <v>1</v>
      </c>
      <c r="V4525">
        <v>146</v>
      </c>
      <c r="W4525" t="s">
        <v>41</v>
      </c>
      <c r="X4525" t="s">
        <v>22924</v>
      </c>
      <c r="Y4525" t="s">
        <v>43</v>
      </c>
      <c r="Z4525" s="1">
        <v>44648</v>
      </c>
      <c r="AA4525" s="2">
        <v>0.25423611111111111</v>
      </c>
      <c r="AB4525" s="2">
        <v>0.36136574074074074</v>
      </c>
      <c r="AC4525" t="s">
        <v>45</v>
      </c>
      <c r="AD4525" t="s">
        <v>45</v>
      </c>
      <c r="AE4525" t="s">
        <v>44</v>
      </c>
      <c r="AF4525">
        <v>146</v>
      </c>
    </row>
    <row r="4526" spans="1:32">
      <c r="A4526">
        <v>7502</v>
      </c>
      <c r="B4526">
        <v>6602</v>
      </c>
      <c r="C4526" t="s">
        <v>648</v>
      </c>
      <c r="D4526" t="s">
        <v>13814</v>
      </c>
      <c r="E4526" t="s">
        <v>34</v>
      </c>
      <c r="F4526" t="s">
        <v>22925</v>
      </c>
      <c r="G4526">
        <f>1-653-510-9577</f>
        <v>-10739</v>
      </c>
      <c r="H4526" t="s">
        <v>418</v>
      </c>
      <c r="I4526" s="1">
        <v>25857</v>
      </c>
      <c r="J4526" t="s">
        <v>22926</v>
      </c>
      <c r="K4526" t="s">
        <v>22927</v>
      </c>
      <c r="L4526">
        <v>89611</v>
      </c>
      <c r="M4526" t="s">
        <v>418</v>
      </c>
      <c r="N4526" s="1">
        <v>44649</v>
      </c>
      <c r="O4526" s="1">
        <v>44650</v>
      </c>
      <c r="P4526">
        <v>22</v>
      </c>
      <c r="Q4526">
        <v>1</v>
      </c>
      <c r="R4526" t="s">
        <v>53</v>
      </c>
      <c r="S4526">
        <v>2</v>
      </c>
      <c r="T4526">
        <v>2</v>
      </c>
      <c r="U4526">
        <v>1</v>
      </c>
      <c r="V4526">
        <v>122</v>
      </c>
      <c r="W4526" t="s">
        <v>41</v>
      </c>
      <c r="X4526" t="s">
        <v>22928</v>
      </c>
      <c r="Y4526" t="s">
        <v>81</v>
      </c>
      <c r="Z4526" s="1">
        <v>44624</v>
      </c>
      <c r="AA4526" s="2">
        <v>0.78629629629629638</v>
      </c>
      <c r="AB4526" s="2">
        <v>0.82041666666666668</v>
      </c>
      <c r="AC4526" t="s">
        <v>45</v>
      </c>
      <c r="AD4526" t="s">
        <v>44</v>
      </c>
      <c r="AE4526" t="s">
        <v>45</v>
      </c>
      <c r="AF4526">
        <v>122</v>
      </c>
    </row>
    <row r="4527" spans="1:32">
      <c r="A4527">
        <v>7504</v>
      </c>
      <c r="B4527">
        <v>6604</v>
      </c>
      <c r="C4527" t="s">
        <v>5380</v>
      </c>
      <c r="D4527" t="s">
        <v>2690</v>
      </c>
      <c r="E4527" t="s">
        <v>48</v>
      </c>
      <c r="F4527" t="s">
        <v>22929</v>
      </c>
      <c r="G4527" t="s">
        <v>22930</v>
      </c>
      <c r="H4527" t="s">
        <v>330</v>
      </c>
      <c r="I4527" s="1">
        <v>37340</v>
      </c>
      <c r="J4527" t="s">
        <v>22931</v>
      </c>
      <c r="K4527" t="s">
        <v>22932</v>
      </c>
      <c r="L4527">
        <v>90290</v>
      </c>
      <c r="M4527" t="s">
        <v>330</v>
      </c>
      <c r="N4527" s="1">
        <v>44598</v>
      </c>
      <c r="O4527" s="1">
        <v>44599</v>
      </c>
      <c r="P4527">
        <v>38</v>
      </c>
      <c r="Q4527">
        <v>2</v>
      </c>
      <c r="R4527" t="s">
        <v>63</v>
      </c>
      <c r="S4527">
        <v>3</v>
      </c>
      <c r="T4527">
        <v>2</v>
      </c>
      <c r="U4527">
        <v>1</v>
      </c>
      <c r="V4527">
        <v>83</v>
      </c>
      <c r="W4527" t="s">
        <v>54</v>
      </c>
      <c r="X4527" t="s">
        <v>22933</v>
      </c>
      <c r="Y4527" t="s">
        <v>65</v>
      </c>
      <c r="Z4527" s="1">
        <v>44571</v>
      </c>
      <c r="AA4527" s="2">
        <v>0.44277777777777777</v>
      </c>
      <c r="AB4527" s="2">
        <v>0.36179398148148145</v>
      </c>
      <c r="AC4527" t="s">
        <v>45</v>
      </c>
      <c r="AD4527" t="s">
        <v>44</v>
      </c>
      <c r="AE4527" t="s">
        <v>44</v>
      </c>
      <c r="AF4527">
        <v>83</v>
      </c>
    </row>
    <row r="4528" spans="1:32">
      <c r="A4528">
        <v>7505</v>
      </c>
      <c r="B4528">
        <v>6605</v>
      </c>
      <c r="C4528" t="s">
        <v>2046</v>
      </c>
      <c r="D4528" t="s">
        <v>3708</v>
      </c>
      <c r="E4528" t="s">
        <v>34</v>
      </c>
      <c r="F4528" t="s">
        <v>22934</v>
      </c>
      <c r="G4528">
        <v>7637796683</v>
      </c>
      <c r="H4528" t="s">
        <v>272</v>
      </c>
      <c r="I4528" s="1">
        <v>20448</v>
      </c>
      <c r="J4528" t="s">
        <v>22935</v>
      </c>
      <c r="K4528" t="s">
        <v>22936</v>
      </c>
      <c r="L4528">
        <v>33798</v>
      </c>
      <c r="M4528" t="s">
        <v>272</v>
      </c>
      <c r="N4528" s="1">
        <v>44793</v>
      </c>
      <c r="O4528" s="1">
        <v>44794</v>
      </c>
      <c r="P4528">
        <v>89</v>
      </c>
      <c r="Q4528">
        <v>4</v>
      </c>
      <c r="R4528" t="s">
        <v>63</v>
      </c>
      <c r="S4528">
        <v>3</v>
      </c>
      <c r="T4528">
        <v>1</v>
      </c>
      <c r="U4528">
        <v>1</v>
      </c>
      <c r="V4528">
        <v>63</v>
      </c>
      <c r="W4528" t="s">
        <v>54</v>
      </c>
      <c r="X4528" t="s">
        <v>22937</v>
      </c>
      <c r="Y4528" t="s">
        <v>81</v>
      </c>
      <c r="Z4528" s="1">
        <v>44781</v>
      </c>
      <c r="AA4528" s="2">
        <v>0.4852893518518519</v>
      </c>
      <c r="AB4528" s="2">
        <v>0.45935185185185184</v>
      </c>
      <c r="AC4528" t="s">
        <v>44</v>
      </c>
      <c r="AD4528" t="s">
        <v>45</v>
      </c>
      <c r="AE4528" t="s">
        <v>45</v>
      </c>
      <c r="AF4528">
        <v>63</v>
      </c>
    </row>
    <row r="4529" spans="1:32">
      <c r="A4529">
        <v>7506</v>
      </c>
      <c r="B4529">
        <v>6606</v>
      </c>
      <c r="C4529" t="s">
        <v>2126</v>
      </c>
      <c r="D4529" t="s">
        <v>1628</v>
      </c>
      <c r="E4529" t="s">
        <v>34</v>
      </c>
      <c r="F4529" t="s">
        <v>22938</v>
      </c>
      <c r="G4529" t="s">
        <v>22939</v>
      </c>
      <c r="H4529" t="s">
        <v>101</v>
      </c>
      <c r="I4529" s="1">
        <v>18108</v>
      </c>
      <c r="J4529" t="s">
        <v>22940</v>
      </c>
      <c r="K4529" t="s">
        <v>22941</v>
      </c>
      <c r="L4529">
        <v>32264</v>
      </c>
      <c r="M4529" t="s">
        <v>101</v>
      </c>
      <c r="N4529" s="1">
        <v>44899</v>
      </c>
      <c r="O4529" s="1">
        <v>44902</v>
      </c>
      <c r="P4529">
        <v>69</v>
      </c>
      <c r="Q4529">
        <v>3</v>
      </c>
      <c r="R4529" t="s">
        <v>40</v>
      </c>
      <c r="S4529">
        <v>3</v>
      </c>
      <c r="T4529">
        <v>0</v>
      </c>
      <c r="U4529">
        <v>3</v>
      </c>
      <c r="V4529">
        <v>615</v>
      </c>
      <c r="W4529" t="s">
        <v>41</v>
      </c>
      <c r="X4529" t="s">
        <v>22942</v>
      </c>
      <c r="Y4529" t="s">
        <v>6</v>
      </c>
      <c r="Z4529" s="1">
        <v>44886</v>
      </c>
      <c r="AA4529" s="2">
        <v>7.7800925925925926E-2</v>
      </c>
      <c r="AB4529" s="2">
        <v>0.2900462962962963</v>
      </c>
      <c r="AC4529" t="s">
        <v>44</v>
      </c>
      <c r="AD4529" t="s">
        <v>44</v>
      </c>
      <c r="AE4529" t="s">
        <v>45</v>
      </c>
      <c r="AF4529">
        <v>205</v>
      </c>
    </row>
    <row r="4530" spans="1:32">
      <c r="A4530">
        <v>7510</v>
      </c>
      <c r="B4530">
        <v>6610</v>
      </c>
      <c r="C4530" t="s">
        <v>564</v>
      </c>
      <c r="D4530" t="s">
        <v>3343</v>
      </c>
      <c r="E4530" t="s">
        <v>48</v>
      </c>
      <c r="F4530" t="s">
        <v>22943</v>
      </c>
      <c r="G4530" t="s">
        <v>22944</v>
      </c>
      <c r="H4530" t="s">
        <v>280</v>
      </c>
      <c r="I4530" s="1">
        <v>29096</v>
      </c>
      <c r="J4530" t="s">
        <v>22945</v>
      </c>
      <c r="K4530" t="s">
        <v>22946</v>
      </c>
      <c r="L4530">
        <v>15721</v>
      </c>
      <c r="M4530" t="s">
        <v>280</v>
      </c>
      <c r="N4530" s="1">
        <v>44900</v>
      </c>
      <c r="O4530" s="1">
        <v>44901</v>
      </c>
      <c r="P4530">
        <v>63</v>
      </c>
      <c r="Q4530">
        <v>3</v>
      </c>
      <c r="R4530" t="s">
        <v>40</v>
      </c>
      <c r="S4530">
        <v>4</v>
      </c>
      <c r="T4530">
        <v>2</v>
      </c>
      <c r="U4530">
        <v>1</v>
      </c>
      <c r="V4530">
        <v>242</v>
      </c>
      <c r="W4530" t="s">
        <v>41</v>
      </c>
      <c r="X4530" t="s">
        <v>22947</v>
      </c>
      <c r="Y4530" t="s">
        <v>65</v>
      </c>
      <c r="Z4530" s="1">
        <v>44884</v>
      </c>
      <c r="AA4530" s="2">
        <v>0.9153472222222222</v>
      </c>
      <c r="AB4530" s="2">
        <v>0.37280092592592595</v>
      </c>
      <c r="AC4530" t="s">
        <v>45</v>
      </c>
      <c r="AD4530" t="s">
        <v>44</v>
      </c>
      <c r="AE4530" t="s">
        <v>45</v>
      </c>
      <c r="AF4530">
        <v>242</v>
      </c>
    </row>
    <row r="4531" spans="1:32">
      <c r="A4531">
        <v>7512</v>
      </c>
      <c r="B4531">
        <v>6612</v>
      </c>
      <c r="C4531" t="s">
        <v>213</v>
      </c>
      <c r="D4531" t="s">
        <v>4758</v>
      </c>
      <c r="E4531" t="s">
        <v>34</v>
      </c>
      <c r="F4531" t="s">
        <v>22948</v>
      </c>
      <c r="G4531" t="s">
        <v>22949</v>
      </c>
      <c r="H4531" t="s">
        <v>201</v>
      </c>
      <c r="I4531" s="1">
        <v>29408</v>
      </c>
      <c r="J4531" t="s">
        <v>22950</v>
      </c>
      <c r="K4531" t="s">
        <v>22951</v>
      </c>
      <c r="L4531">
        <v>82419</v>
      </c>
      <c r="M4531" t="s">
        <v>201</v>
      </c>
      <c r="N4531" s="1">
        <v>44611</v>
      </c>
      <c r="O4531" s="1">
        <v>44616</v>
      </c>
      <c r="P4531">
        <v>100</v>
      </c>
      <c r="Q4531">
        <v>4</v>
      </c>
      <c r="R4531" t="s">
        <v>53</v>
      </c>
      <c r="S4531">
        <v>2</v>
      </c>
      <c r="T4531">
        <v>0</v>
      </c>
      <c r="U4531">
        <v>5</v>
      </c>
      <c r="V4531">
        <v>740</v>
      </c>
      <c r="W4531" t="s">
        <v>54</v>
      </c>
      <c r="X4531" t="s">
        <v>22952</v>
      </c>
      <c r="Y4531" t="s">
        <v>65</v>
      </c>
      <c r="Z4531" s="1">
        <v>44605</v>
      </c>
      <c r="AA4531" s="2">
        <v>0.53613425925925928</v>
      </c>
      <c r="AB4531" s="2">
        <v>0.64452546296296298</v>
      </c>
      <c r="AC4531" t="s">
        <v>44</v>
      </c>
      <c r="AD4531" t="s">
        <v>44</v>
      </c>
      <c r="AE4531" t="s">
        <v>45</v>
      </c>
      <c r="AF4531">
        <v>148</v>
      </c>
    </row>
    <row r="4532" spans="1:32">
      <c r="A4532">
        <v>7513</v>
      </c>
      <c r="B4532">
        <v>6613</v>
      </c>
      <c r="C4532" t="s">
        <v>3610</v>
      </c>
      <c r="D4532" t="s">
        <v>9271</v>
      </c>
      <c r="E4532" t="s">
        <v>34</v>
      </c>
      <c r="F4532" t="s">
        <v>22953</v>
      </c>
      <c r="G4532" t="s">
        <v>22954</v>
      </c>
      <c r="H4532" t="s">
        <v>70</v>
      </c>
      <c r="I4532" s="1">
        <v>27231</v>
      </c>
      <c r="J4532" t="s">
        <v>22955</v>
      </c>
      <c r="K4532" t="s">
        <v>22956</v>
      </c>
      <c r="L4532">
        <v>1225</v>
      </c>
      <c r="M4532" t="s">
        <v>70</v>
      </c>
      <c r="N4532" s="1">
        <v>44626</v>
      </c>
      <c r="O4532" s="1">
        <v>44629</v>
      </c>
      <c r="P4532">
        <v>59</v>
      </c>
      <c r="Q4532">
        <v>3</v>
      </c>
      <c r="R4532" t="s">
        <v>63</v>
      </c>
      <c r="S4532">
        <v>4</v>
      </c>
      <c r="T4532">
        <v>1</v>
      </c>
      <c r="U4532">
        <v>3</v>
      </c>
      <c r="V4532">
        <v>258</v>
      </c>
      <c r="W4532" t="s">
        <v>41</v>
      </c>
      <c r="X4532" t="s">
        <v>22957</v>
      </c>
      <c r="Y4532" t="s">
        <v>81</v>
      </c>
      <c r="Z4532" s="1">
        <v>44620</v>
      </c>
      <c r="AA4532" s="2">
        <v>0.65432870370370366</v>
      </c>
      <c r="AB4532" s="2">
        <v>0.82679398148148142</v>
      </c>
      <c r="AC4532" t="s">
        <v>44</v>
      </c>
      <c r="AD4532" t="s">
        <v>44</v>
      </c>
      <c r="AE4532" t="s">
        <v>45</v>
      </c>
      <c r="AF4532">
        <v>86</v>
      </c>
    </row>
    <row r="4533" spans="1:32">
      <c r="A4533">
        <v>7517</v>
      </c>
      <c r="B4533">
        <v>6617</v>
      </c>
      <c r="C4533" t="s">
        <v>66</v>
      </c>
      <c r="D4533" t="s">
        <v>306</v>
      </c>
      <c r="E4533" t="s">
        <v>48</v>
      </c>
      <c r="F4533" t="s">
        <v>22958</v>
      </c>
      <c r="G4533" t="s">
        <v>22959</v>
      </c>
      <c r="H4533" t="s">
        <v>201</v>
      </c>
      <c r="I4533" s="1">
        <v>16406</v>
      </c>
      <c r="J4533" t="s">
        <v>22960</v>
      </c>
      <c r="K4533" t="s">
        <v>17540</v>
      </c>
      <c r="L4533">
        <v>91573</v>
      </c>
      <c r="M4533" t="s">
        <v>201</v>
      </c>
      <c r="N4533" s="1">
        <v>44697</v>
      </c>
      <c r="O4533" s="1">
        <v>44699</v>
      </c>
      <c r="P4533">
        <v>40</v>
      </c>
      <c r="Q4533">
        <v>2</v>
      </c>
      <c r="R4533" t="s">
        <v>53</v>
      </c>
      <c r="S4533">
        <v>2</v>
      </c>
      <c r="T4533">
        <v>1</v>
      </c>
      <c r="U4533">
        <v>2</v>
      </c>
      <c r="V4533">
        <v>250</v>
      </c>
      <c r="W4533" t="s">
        <v>54</v>
      </c>
      <c r="X4533" t="s">
        <v>22961</v>
      </c>
      <c r="Y4533" t="s">
        <v>81</v>
      </c>
      <c r="Z4533" s="1">
        <v>44659</v>
      </c>
      <c r="AA4533" s="2">
        <v>0.10806712962962962</v>
      </c>
      <c r="AB4533" s="2">
        <v>0.5064467592592593</v>
      </c>
      <c r="AC4533" t="s">
        <v>44</v>
      </c>
      <c r="AD4533" t="s">
        <v>44</v>
      </c>
      <c r="AE4533" t="s">
        <v>45</v>
      </c>
      <c r="AF4533">
        <v>125</v>
      </c>
    </row>
    <row r="4534" spans="1:32">
      <c r="A4534">
        <v>7518</v>
      </c>
      <c r="B4534">
        <v>6618</v>
      </c>
      <c r="C4534" t="s">
        <v>5955</v>
      </c>
      <c r="D4534" t="s">
        <v>7066</v>
      </c>
      <c r="E4534" t="s">
        <v>48</v>
      </c>
      <c r="F4534" t="s">
        <v>22962</v>
      </c>
      <c r="G4534" t="s">
        <v>22963</v>
      </c>
      <c r="H4534" t="s">
        <v>70</v>
      </c>
      <c r="I4534" s="1">
        <v>23402</v>
      </c>
      <c r="J4534" t="s">
        <v>22964</v>
      </c>
      <c r="K4534" t="s">
        <v>22965</v>
      </c>
      <c r="L4534">
        <v>82418</v>
      </c>
      <c r="M4534" t="s">
        <v>70</v>
      </c>
      <c r="N4534" s="1">
        <v>44768</v>
      </c>
      <c r="O4534" s="1">
        <v>44770</v>
      </c>
      <c r="P4534">
        <v>21</v>
      </c>
      <c r="Q4534">
        <v>1</v>
      </c>
      <c r="R4534" t="s">
        <v>40</v>
      </c>
      <c r="S4534">
        <v>3</v>
      </c>
      <c r="T4534">
        <v>1</v>
      </c>
      <c r="U4534">
        <v>2</v>
      </c>
      <c r="V4534">
        <v>450</v>
      </c>
      <c r="W4534" t="s">
        <v>41</v>
      </c>
      <c r="X4534" t="s">
        <v>22966</v>
      </c>
      <c r="Y4534" t="s">
        <v>65</v>
      </c>
      <c r="Z4534" s="1">
        <v>44732</v>
      </c>
      <c r="AA4534" s="2">
        <v>0.96754629629629629</v>
      </c>
      <c r="AB4534" s="2">
        <v>0.42712962962962964</v>
      </c>
      <c r="AC4534" t="s">
        <v>44</v>
      </c>
      <c r="AD4534" t="s">
        <v>44</v>
      </c>
      <c r="AE4534" t="s">
        <v>44</v>
      </c>
      <c r="AF4534">
        <v>225</v>
      </c>
    </row>
    <row r="4535" spans="1:32">
      <c r="A4535">
        <v>7521</v>
      </c>
      <c r="B4535">
        <v>6621</v>
      </c>
      <c r="C4535" t="s">
        <v>1233</v>
      </c>
      <c r="D4535" t="s">
        <v>4201</v>
      </c>
      <c r="E4535" t="s">
        <v>48</v>
      </c>
      <c r="F4535" t="s">
        <v>22967</v>
      </c>
      <c r="G4535">
        <v>5378752318</v>
      </c>
      <c r="H4535" t="s">
        <v>405</v>
      </c>
      <c r="I4535" s="1">
        <v>24314</v>
      </c>
      <c r="J4535" t="s">
        <v>22968</v>
      </c>
      <c r="K4535" t="s">
        <v>18665</v>
      </c>
      <c r="L4535">
        <v>7176</v>
      </c>
      <c r="M4535" t="s">
        <v>405</v>
      </c>
      <c r="N4535" s="1">
        <v>44898</v>
      </c>
      <c r="O4535" s="1">
        <v>44900</v>
      </c>
      <c r="P4535">
        <v>75</v>
      </c>
      <c r="Q4535">
        <v>3</v>
      </c>
      <c r="R4535" t="s">
        <v>40</v>
      </c>
      <c r="S4535">
        <v>4</v>
      </c>
      <c r="T4535">
        <v>1</v>
      </c>
      <c r="U4535">
        <v>2</v>
      </c>
      <c r="V4535">
        <v>420</v>
      </c>
      <c r="W4535" t="s">
        <v>41</v>
      </c>
      <c r="X4535" t="s">
        <v>22969</v>
      </c>
      <c r="Y4535" t="s">
        <v>65</v>
      </c>
      <c r="Z4535" s="1">
        <v>44869</v>
      </c>
      <c r="AA4535" s="2">
        <v>0.83763888888888882</v>
      </c>
      <c r="AB4535" s="2">
        <v>0.38587962962962963</v>
      </c>
      <c r="AC4535" t="s">
        <v>44</v>
      </c>
      <c r="AD4535" t="s">
        <v>44</v>
      </c>
      <c r="AE4535" t="s">
        <v>44</v>
      </c>
      <c r="AF4535">
        <v>210</v>
      </c>
    </row>
    <row r="4536" spans="1:32">
      <c r="A4536">
        <v>7527</v>
      </c>
      <c r="B4536">
        <v>6627</v>
      </c>
      <c r="C4536" t="s">
        <v>32</v>
      </c>
      <c r="D4536" t="s">
        <v>57</v>
      </c>
      <c r="E4536" t="s">
        <v>34</v>
      </c>
      <c r="F4536" t="s">
        <v>22970</v>
      </c>
      <c r="G4536" t="s">
        <v>22971</v>
      </c>
      <c r="H4536" t="s">
        <v>725</v>
      </c>
      <c r="I4536" s="1">
        <v>16647</v>
      </c>
      <c r="J4536" t="s">
        <v>22972</v>
      </c>
      <c r="K4536" t="s">
        <v>8128</v>
      </c>
      <c r="L4536">
        <v>3644</v>
      </c>
      <c r="M4536" t="s">
        <v>725</v>
      </c>
      <c r="N4536" s="1">
        <v>44944</v>
      </c>
      <c r="O4536" s="1">
        <v>44945</v>
      </c>
      <c r="P4536">
        <v>84</v>
      </c>
      <c r="Q4536">
        <v>4</v>
      </c>
      <c r="R4536" t="s">
        <v>40</v>
      </c>
      <c r="S4536">
        <v>3</v>
      </c>
      <c r="T4536">
        <v>2</v>
      </c>
      <c r="U4536">
        <v>1</v>
      </c>
      <c r="V4536">
        <v>211</v>
      </c>
      <c r="W4536" t="s">
        <v>41</v>
      </c>
      <c r="X4536" t="s">
        <v>22973</v>
      </c>
      <c r="Y4536" t="s">
        <v>6</v>
      </c>
      <c r="Z4536" s="1">
        <v>44907</v>
      </c>
      <c r="AA4536" s="2">
        <v>0.70168981481481474</v>
      </c>
      <c r="AB4536" s="2">
        <v>0.67678240740740747</v>
      </c>
      <c r="AC4536" t="s">
        <v>45</v>
      </c>
      <c r="AD4536" t="s">
        <v>45</v>
      </c>
      <c r="AE4536" t="s">
        <v>44</v>
      </c>
      <c r="AF4536">
        <v>211</v>
      </c>
    </row>
    <row r="4537" spans="1:32">
      <c r="A4537">
        <v>7528</v>
      </c>
      <c r="B4537">
        <v>6628</v>
      </c>
      <c r="C4537" t="s">
        <v>2150</v>
      </c>
      <c r="D4537" t="s">
        <v>1050</v>
      </c>
      <c r="E4537" t="s">
        <v>48</v>
      </c>
      <c r="F4537" t="s">
        <v>22974</v>
      </c>
      <c r="G4537" t="s">
        <v>22975</v>
      </c>
      <c r="H4537" t="s">
        <v>405</v>
      </c>
      <c r="I4537" s="1">
        <v>18876</v>
      </c>
      <c r="J4537" t="s">
        <v>22976</v>
      </c>
      <c r="K4537" t="s">
        <v>10826</v>
      </c>
      <c r="L4537">
        <v>92102</v>
      </c>
      <c r="M4537" t="s">
        <v>405</v>
      </c>
      <c r="N4537" s="1">
        <v>44643</v>
      </c>
      <c r="O4537" s="1">
        <v>44647</v>
      </c>
      <c r="P4537">
        <v>78</v>
      </c>
      <c r="Q4537">
        <v>4</v>
      </c>
      <c r="R4537" t="s">
        <v>40</v>
      </c>
      <c r="S4537">
        <v>3</v>
      </c>
      <c r="T4537">
        <v>2</v>
      </c>
      <c r="U4537">
        <v>4</v>
      </c>
      <c r="V4537">
        <v>800</v>
      </c>
      <c r="W4537" t="s">
        <v>41</v>
      </c>
      <c r="X4537" t="s">
        <v>22977</v>
      </c>
      <c r="Y4537" t="s">
        <v>65</v>
      </c>
      <c r="Z4537" s="1">
        <v>44616</v>
      </c>
      <c r="AA4537" s="2">
        <v>0.31547453703703704</v>
      </c>
      <c r="AB4537" s="2">
        <v>0.11055555555555556</v>
      </c>
      <c r="AC4537" t="s">
        <v>45</v>
      </c>
      <c r="AD4537" t="s">
        <v>44</v>
      </c>
      <c r="AE4537" t="s">
        <v>44</v>
      </c>
      <c r="AF4537">
        <v>200</v>
      </c>
    </row>
    <row r="4538" spans="1:32">
      <c r="A4538">
        <v>7529</v>
      </c>
      <c r="B4538">
        <v>6629</v>
      </c>
      <c r="C4538" t="s">
        <v>7550</v>
      </c>
      <c r="D4538" t="s">
        <v>1446</v>
      </c>
      <c r="E4538" t="s">
        <v>34</v>
      </c>
      <c r="F4538" t="s">
        <v>22978</v>
      </c>
      <c r="G4538" t="s">
        <v>22979</v>
      </c>
      <c r="H4538" t="s">
        <v>37</v>
      </c>
      <c r="I4538" s="1">
        <v>25580</v>
      </c>
      <c r="J4538" t="s">
        <v>22980</v>
      </c>
      <c r="K4538" t="s">
        <v>22981</v>
      </c>
      <c r="L4538">
        <v>78161</v>
      </c>
      <c r="M4538" t="s">
        <v>37</v>
      </c>
      <c r="N4538" s="1">
        <v>44821</v>
      </c>
      <c r="O4538" s="1">
        <v>44823</v>
      </c>
      <c r="P4538">
        <v>40</v>
      </c>
      <c r="Q4538">
        <v>2</v>
      </c>
      <c r="R4538" t="s">
        <v>53</v>
      </c>
      <c r="S4538">
        <v>1</v>
      </c>
      <c r="T4538">
        <v>1</v>
      </c>
      <c r="U4538">
        <v>2</v>
      </c>
      <c r="V4538">
        <v>284</v>
      </c>
      <c r="W4538" t="s">
        <v>54</v>
      </c>
      <c r="X4538" t="s">
        <v>22982</v>
      </c>
      <c r="Y4538" t="s">
        <v>81</v>
      </c>
      <c r="Z4538" s="1">
        <v>44786</v>
      </c>
      <c r="AA4538" s="2">
        <v>0.90586805555555561</v>
      </c>
      <c r="AB4538" s="2">
        <v>0.21701388888888887</v>
      </c>
      <c r="AC4538" t="s">
        <v>44</v>
      </c>
      <c r="AD4538" t="s">
        <v>44</v>
      </c>
      <c r="AE4538" t="s">
        <v>44</v>
      </c>
      <c r="AF4538">
        <v>142</v>
      </c>
    </row>
    <row r="4539" spans="1:32">
      <c r="A4539">
        <v>7531</v>
      </c>
      <c r="B4539">
        <v>6631</v>
      </c>
      <c r="C4539" t="s">
        <v>9446</v>
      </c>
      <c r="D4539" t="s">
        <v>1092</v>
      </c>
      <c r="E4539" t="s">
        <v>48</v>
      </c>
      <c r="F4539" t="s">
        <v>22983</v>
      </c>
      <c r="G4539" t="s">
        <v>22984</v>
      </c>
      <c r="H4539" t="s">
        <v>317</v>
      </c>
      <c r="I4539" s="1">
        <v>35461</v>
      </c>
      <c r="J4539" t="s">
        <v>22985</v>
      </c>
      <c r="K4539" t="s">
        <v>12561</v>
      </c>
      <c r="L4539">
        <v>31708</v>
      </c>
      <c r="M4539" t="s">
        <v>317</v>
      </c>
      <c r="N4539" s="1">
        <v>44726</v>
      </c>
      <c r="O4539" s="1">
        <v>44727</v>
      </c>
      <c r="P4539">
        <v>77</v>
      </c>
      <c r="Q4539">
        <v>4</v>
      </c>
      <c r="R4539" t="s">
        <v>63</v>
      </c>
      <c r="S4539">
        <v>3</v>
      </c>
      <c r="T4539">
        <v>2</v>
      </c>
      <c r="U4539">
        <v>1</v>
      </c>
      <c r="V4539">
        <v>61</v>
      </c>
      <c r="W4539" t="s">
        <v>54</v>
      </c>
      <c r="X4539" t="s">
        <v>22986</v>
      </c>
      <c r="Y4539" t="s">
        <v>65</v>
      </c>
      <c r="Z4539" s="1">
        <v>44713</v>
      </c>
      <c r="AA4539" s="2">
        <v>2.3252314814814812E-2</v>
      </c>
      <c r="AB4539" s="2">
        <v>0.11407407407407406</v>
      </c>
      <c r="AC4539" t="s">
        <v>44</v>
      </c>
      <c r="AD4539" t="s">
        <v>45</v>
      </c>
      <c r="AE4539" t="s">
        <v>44</v>
      </c>
      <c r="AF4539">
        <v>61</v>
      </c>
    </row>
    <row r="4540" spans="1:32">
      <c r="A4540">
        <v>7534</v>
      </c>
      <c r="B4540">
        <v>6634</v>
      </c>
      <c r="C4540" t="s">
        <v>197</v>
      </c>
      <c r="D4540" t="s">
        <v>1433</v>
      </c>
      <c r="E4540" t="s">
        <v>34</v>
      </c>
      <c r="F4540" t="s">
        <v>22987</v>
      </c>
      <c r="G4540" t="s">
        <v>22988</v>
      </c>
      <c r="H4540" t="s">
        <v>135</v>
      </c>
      <c r="I4540" s="1">
        <v>24873</v>
      </c>
      <c r="J4540" t="s">
        <v>22989</v>
      </c>
      <c r="K4540" t="s">
        <v>22990</v>
      </c>
      <c r="L4540">
        <v>22686</v>
      </c>
      <c r="M4540" t="s">
        <v>135</v>
      </c>
      <c r="N4540" s="1">
        <v>44803</v>
      </c>
      <c r="O4540" s="1">
        <v>44807</v>
      </c>
      <c r="P4540">
        <v>20</v>
      </c>
      <c r="Q4540">
        <v>1</v>
      </c>
      <c r="R4540" t="s">
        <v>63</v>
      </c>
      <c r="S4540">
        <v>2</v>
      </c>
      <c r="T4540">
        <v>0</v>
      </c>
      <c r="U4540">
        <v>4</v>
      </c>
      <c r="V4540">
        <v>340</v>
      </c>
      <c r="W4540" t="s">
        <v>54</v>
      </c>
      <c r="X4540" t="s">
        <v>22991</v>
      </c>
      <c r="Y4540" t="s">
        <v>43</v>
      </c>
      <c r="Z4540" s="1">
        <v>44794</v>
      </c>
      <c r="AA4540" s="2">
        <v>0.74033564814814812</v>
      </c>
      <c r="AB4540" s="2">
        <v>0.93245370370370362</v>
      </c>
      <c r="AC4540" t="s">
        <v>44</v>
      </c>
      <c r="AD4540" t="s">
        <v>44</v>
      </c>
      <c r="AE4540" t="s">
        <v>45</v>
      </c>
      <c r="AF4540">
        <v>85</v>
      </c>
    </row>
    <row r="4541" spans="1:32">
      <c r="A4541">
        <v>7535</v>
      </c>
      <c r="B4541">
        <v>6635</v>
      </c>
      <c r="C4541" t="s">
        <v>11050</v>
      </c>
      <c r="D4541" t="s">
        <v>1368</v>
      </c>
      <c r="E4541" t="s">
        <v>48</v>
      </c>
      <c r="F4541" t="s">
        <v>22992</v>
      </c>
      <c r="G4541" t="s">
        <v>22993</v>
      </c>
      <c r="H4541" t="s">
        <v>423</v>
      </c>
      <c r="I4541" s="1">
        <v>17550</v>
      </c>
      <c r="J4541" t="s">
        <v>22994</v>
      </c>
      <c r="K4541" t="s">
        <v>22995</v>
      </c>
      <c r="L4541">
        <v>54049</v>
      </c>
      <c r="M4541" t="s">
        <v>423</v>
      </c>
      <c r="N4541" s="1">
        <v>44837</v>
      </c>
      <c r="O4541" s="1">
        <v>44841</v>
      </c>
      <c r="P4541">
        <v>70</v>
      </c>
      <c r="Q4541">
        <v>3</v>
      </c>
      <c r="R4541" t="s">
        <v>53</v>
      </c>
      <c r="S4541">
        <v>2</v>
      </c>
      <c r="T4541">
        <v>1</v>
      </c>
      <c r="U4541">
        <v>4</v>
      </c>
      <c r="V4541">
        <v>564</v>
      </c>
      <c r="W4541" t="s">
        <v>54</v>
      </c>
      <c r="X4541" t="s">
        <v>22996</v>
      </c>
      <c r="Y4541" t="s">
        <v>6</v>
      </c>
      <c r="Z4541" s="1">
        <v>44821</v>
      </c>
      <c r="AA4541" s="2">
        <v>0.86741898148148155</v>
      </c>
      <c r="AB4541" s="2">
        <v>0.52513888888888893</v>
      </c>
      <c r="AC4541" t="s">
        <v>45</v>
      </c>
      <c r="AD4541" t="s">
        <v>44</v>
      </c>
      <c r="AE4541" t="s">
        <v>45</v>
      </c>
      <c r="AF4541">
        <v>141</v>
      </c>
    </row>
    <row r="4542" spans="1:32">
      <c r="A4542">
        <v>7536</v>
      </c>
      <c r="B4542">
        <v>6636</v>
      </c>
      <c r="C4542" t="s">
        <v>583</v>
      </c>
      <c r="D4542" t="s">
        <v>5539</v>
      </c>
      <c r="E4542" t="s">
        <v>34</v>
      </c>
      <c r="F4542" t="s">
        <v>22997</v>
      </c>
      <c r="G4542" t="s">
        <v>22998</v>
      </c>
      <c r="H4542" t="s">
        <v>60</v>
      </c>
      <c r="I4542" s="1">
        <v>16749</v>
      </c>
      <c r="J4542" t="s">
        <v>22999</v>
      </c>
      <c r="K4542" t="s">
        <v>8108</v>
      </c>
      <c r="L4542">
        <v>78919</v>
      </c>
      <c r="M4542" t="s">
        <v>60</v>
      </c>
      <c r="N4542" s="1">
        <v>44879</v>
      </c>
      <c r="O4542" s="1">
        <v>44881</v>
      </c>
      <c r="P4542">
        <v>53</v>
      </c>
      <c r="Q4542">
        <v>3</v>
      </c>
      <c r="R4542" t="s">
        <v>63</v>
      </c>
      <c r="S4542">
        <v>3</v>
      </c>
      <c r="T4542">
        <v>2</v>
      </c>
      <c r="U4542">
        <v>2</v>
      </c>
      <c r="V4542">
        <v>156</v>
      </c>
      <c r="W4542" t="s">
        <v>54</v>
      </c>
      <c r="X4542" t="s">
        <v>23000</v>
      </c>
      <c r="Y4542" t="s">
        <v>65</v>
      </c>
      <c r="Z4542" s="1">
        <v>44870</v>
      </c>
      <c r="AA4542" s="2">
        <v>2.0648148148148148E-2</v>
      </c>
      <c r="AB4542" s="2">
        <v>0.81974537037037043</v>
      </c>
      <c r="AC4542" t="s">
        <v>44</v>
      </c>
      <c r="AD4542" t="s">
        <v>44</v>
      </c>
      <c r="AE4542" t="s">
        <v>44</v>
      </c>
      <c r="AF4542">
        <v>78</v>
      </c>
    </row>
    <row r="4543" spans="1:32">
      <c r="A4543">
        <v>7539</v>
      </c>
      <c r="B4543">
        <v>6639</v>
      </c>
      <c r="C4543" t="s">
        <v>2150</v>
      </c>
      <c r="D4543" t="s">
        <v>4819</v>
      </c>
      <c r="E4543" t="s">
        <v>48</v>
      </c>
      <c r="F4543" t="s">
        <v>23001</v>
      </c>
      <c r="G4543" t="s">
        <v>23002</v>
      </c>
      <c r="H4543" t="s">
        <v>179</v>
      </c>
      <c r="I4543" s="1">
        <v>18133</v>
      </c>
      <c r="J4543" t="s">
        <v>23003</v>
      </c>
      <c r="K4543" t="s">
        <v>9670</v>
      </c>
      <c r="L4543">
        <v>83458</v>
      </c>
      <c r="M4543" t="s">
        <v>179</v>
      </c>
      <c r="N4543" s="1">
        <v>44739</v>
      </c>
      <c r="O4543" s="1">
        <v>44744</v>
      </c>
      <c r="P4543">
        <v>23</v>
      </c>
      <c r="Q4543">
        <v>1</v>
      </c>
      <c r="R4543" t="s">
        <v>63</v>
      </c>
      <c r="S4543">
        <v>1</v>
      </c>
      <c r="T4543">
        <v>2</v>
      </c>
      <c r="U4543">
        <v>5</v>
      </c>
      <c r="V4543">
        <v>315</v>
      </c>
      <c r="W4543" t="s">
        <v>54</v>
      </c>
      <c r="X4543" t="s">
        <v>23004</v>
      </c>
      <c r="Y4543" t="s">
        <v>65</v>
      </c>
      <c r="Z4543" s="1">
        <v>44709</v>
      </c>
      <c r="AA4543" s="2">
        <v>0.37930555555555556</v>
      </c>
      <c r="AB4543" s="2">
        <v>0.5856365740740741</v>
      </c>
      <c r="AC4543" t="s">
        <v>45</v>
      </c>
      <c r="AD4543" t="s">
        <v>44</v>
      </c>
      <c r="AE4543" t="s">
        <v>44</v>
      </c>
      <c r="AF4543">
        <v>63</v>
      </c>
    </row>
    <row r="4544" spans="1:32">
      <c r="A4544">
        <v>7542</v>
      </c>
      <c r="B4544">
        <v>6642</v>
      </c>
      <c r="C4544" t="s">
        <v>1379</v>
      </c>
      <c r="D4544" t="s">
        <v>7722</v>
      </c>
      <c r="E4544" t="s">
        <v>48</v>
      </c>
      <c r="F4544" t="s">
        <v>23005</v>
      </c>
      <c r="G4544" t="s">
        <v>23006</v>
      </c>
      <c r="H4544" t="s">
        <v>86</v>
      </c>
      <c r="I4544" s="1">
        <v>26650</v>
      </c>
      <c r="J4544" t="s">
        <v>23007</v>
      </c>
      <c r="K4544" t="s">
        <v>23008</v>
      </c>
      <c r="L4544">
        <v>79512</v>
      </c>
      <c r="M4544" t="s">
        <v>86</v>
      </c>
      <c r="N4544" s="1">
        <v>44828</v>
      </c>
      <c r="O4544" s="1">
        <v>44830</v>
      </c>
      <c r="P4544">
        <v>41</v>
      </c>
      <c r="Q4544">
        <v>2</v>
      </c>
      <c r="R4544" t="s">
        <v>63</v>
      </c>
      <c r="S4544">
        <v>1</v>
      </c>
      <c r="T4544">
        <v>2</v>
      </c>
      <c r="U4544">
        <v>2</v>
      </c>
      <c r="V4544">
        <v>162</v>
      </c>
      <c r="W4544" t="s">
        <v>54</v>
      </c>
      <c r="X4544" t="s">
        <v>23009</v>
      </c>
      <c r="Y4544" t="s">
        <v>6</v>
      </c>
      <c r="Z4544" s="1">
        <v>44793</v>
      </c>
      <c r="AA4544" s="2">
        <v>0.32378472222222221</v>
      </c>
      <c r="AB4544" s="2">
        <v>0.19484953703703703</v>
      </c>
      <c r="AC4544" t="s">
        <v>45</v>
      </c>
      <c r="AD4544" t="s">
        <v>44</v>
      </c>
      <c r="AE4544" t="s">
        <v>45</v>
      </c>
      <c r="AF4544">
        <v>81</v>
      </c>
    </row>
    <row r="4545" spans="1:32">
      <c r="A4545">
        <v>7543</v>
      </c>
      <c r="B4545">
        <v>6643</v>
      </c>
      <c r="C4545" t="s">
        <v>354</v>
      </c>
      <c r="D4545" t="s">
        <v>2398</v>
      </c>
      <c r="E4545" t="s">
        <v>34</v>
      </c>
      <c r="F4545" t="s">
        <v>23010</v>
      </c>
      <c r="G4545" t="s">
        <v>23011</v>
      </c>
      <c r="H4545" t="s">
        <v>115</v>
      </c>
      <c r="I4545" s="1">
        <v>34975</v>
      </c>
      <c r="J4545" t="s">
        <v>23012</v>
      </c>
      <c r="K4545" t="s">
        <v>18555</v>
      </c>
      <c r="L4545">
        <v>33675</v>
      </c>
      <c r="M4545" t="s">
        <v>115</v>
      </c>
      <c r="N4545" s="1">
        <v>44847</v>
      </c>
      <c r="O4545" s="1">
        <v>44849</v>
      </c>
      <c r="P4545">
        <v>39</v>
      </c>
      <c r="Q4545">
        <v>2</v>
      </c>
      <c r="R4545" t="s">
        <v>40</v>
      </c>
      <c r="S4545">
        <v>1</v>
      </c>
      <c r="T4545">
        <v>2</v>
      </c>
      <c r="U4545">
        <v>2</v>
      </c>
      <c r="V4545">
        <v>426</v>
      </c>
      <c r="W4545" t="s">
        <v>54</v>
      </c>
      <c r="X4545" t="s">
        <v>23013</v>
      </c>
      <c r="Y4545" t="s">
        <v>6</v>
      </c>
      <c r="Z4545" s="1">
        <v>44838</v>
      </c>
      <c r="AA4545" s="2">
        <v>0.36069444444444443</v>
      </c>
      <c r="AB4545" s="2">
        <v>0.60092592592592597</v>
      </c>
      <c r="AC4545" t="s">
        <v>45</v>
      </c>
      <c r="AD4545" t="s">
        <v>45</v>
      </c>
      <c r="AE4545" t="s">
        <v>44</v>
      </c>
      <c r="AF4545">
        <v>213</v>
      </c>
    </row>
    <row r="4546" spans="1:32">
      <c r="A4546">
        <v>7547</v>
      </c>
      <c r="B4546">
        <v>6647</v>
      </c>
      <c r="C4546" t="s">
        <v>1316</v>
      </c>
      <c r="D4546" t="s">
        <v>768</v>
      </c>
      <c r="E4546" t="s">
        <v>48</v>
      </c>
      <c r="F4546" t="s">
        <v>23014</v>
      </c>
      <c r="G4546" t="s">
        <v>23015</v>
      </c>
      <c r="H4546" t="s">
        <v>1301</v>
      </c>
      <c r="I4546" s="1">
        <v>20015</v>
      </c>
      <c r="J4546" t="s">
        <v>23016</v>
      </c>
      <c r="K4546" t="s">
        <v>23017</v>
      </c>
      <c r="L4546">
        <v>24818</v>
      </c>
      <c r="M4546" t="s">
        <v>1301</v>
      </c>
      <c r="N4546" s="1">
        <v>44862</v>
      </c>
      <c r="O4546" s="1">
        <v>44864</v>
      </c>
      <c r="P4546">
        <v>12</v>
      </c>
      <c r="Q4546">
        <v>1</v>
      </c>
      <c r="R4546" t="s">
        <v>40</v>
      </c>
      <c r="S4546">
        <v>4</v>
      </c>
      <c r="T4546">
        <v>0</v>
      </c>
      <c r="U4546">
        <v>2</v>
      </c>
      <c r="V4546">
        <v>462</v>
      </c>
      <c r="W4546" t="s">
        <v>54</v>
      </c>
      <c r="X4546" t="s">
        <v>23018</v>
      </c>
      <c r="Y4546" t="s">
        <v>81</v>
      </c>
      <c r="Z4546" s="1">
        <v>44835</v>
      </c>
      <c r="AA4546" s="2">
        <v>0.9787499999999999</v>
      </c>
      <c r="AB4546" s="2">
        <v>3.1250000000000001E-4</v>
      </c>
      <c r="AC4546" t="s">
        <v>44</v>
      </c>
      <c r="AD4546" t="s">
        <v>44</v>
      </c>
      <c r="AE4546" t="s">
        <v>44</v>
      </c>
      <c r="AF4546">
        <v>231</v>
      </c>
    </row>
    <row r="4547" spans="1:32">
      <c r="A4547">
        <v>7548</v>
      </c>
      <c r="B4547">
        <v>6648</v>
      </c>
      <c r="C4547" t="s">
        <v>66</v>
      </c>
      <c r="D4547" t="s">
        <v>2369</v>
      </c>
      <c r="E4547" t="s">
        <v>34</v>
      </c>
      <c r="F4547" t="s">
        <v>23019</v>
      </c>
      <c r="G4547" t="s">
        <v>23020</v>
      </c>
      <c r="H4547" t="s">
        <v>171</v>
      </c>
      <c r="I4547" s="1">
        <v>21435</v>
      </c>
      <c r="J4547" t="s">
        <v>23021</v>
      </c>
      <c r="K4547" t="s">
        <v>23022</v>
      </c>
      <c r="L4547">
        <v>76399</v>
      </c>
      <c r="M4547" t="s">
        <v>171</v>
      </c>
      <c r="N4547" s="1">
        <v>44896</v>
      </c>
      <c r="O4547" s="1">
        <v>44897</v>
      </c>
      <c r="P4547">
        <v>79</v>
      </c>
      <c r="Q4547">
        <v>4</v>
      </c>
      <c r="R4547" t="s">
        <v>53</v>
      </c>
      <c r="S4547">
        <v>1</v>
      </c>
      <c r="T4547">
        <v>1</v>
      </c>
      <c r="U4547">
        <v>1</v>
      </c>
      <c r="V4547">
        <v>139</v>
      </c>
      <c r="W4547" t="s">
        <v>54</v>
      </c>
      <c r="X4547" t="s">
        <v>23023</v>
      </c>
      <c r="Y4547" t="s">
        <v>6</v>
      </c>
      <c r="Z4547" s="1">
        <v>44883</v>
      </c>
      <c r="AA4547" s="2">
        <v>7.8379629629629632E-2</v>
      </c>
      <c r="AB4547" s="2">
        <v>0.99688657407407411</v>
      </c>
      <c r="AC4547" t="s">
        <v>44</v>
      </c>
      <c r="AD4547" t="s">
        <v>45</v>
      </c>
      <c r="AE4547" t="s">
        <v>45</v>
      </c>
      <c r="AF4547">
        <v>139</v>
      </c>
    </row>
    <row r="4548" spans="1:32">
      <c r="A4548">
        <v>7549</v>
      </c>
      <c r="B4548">
        <v>6649</v>
      </c>
      <c r="C4548" t="s">
        <v>3740</v>
      </c>
      <c r="D4548" t="s">
        <v>6242</v>
      </c>
      <c r="E4548" t="s">
        <v>34</v>
      </c>
      <c r="F4548" t="s">
        <v>23024</v>
      </c>
      <c r="G4548" t="s">
        <v>23025</v>
      </c>
      <c r="H4548" t="s">
        <v>86</v>
      </c>
      <c r="I4548" s="1">
        <v>19147</v>
      </c>
      <c r="J4548" t="s">
        <v>23026</v>
      </c>
      <c r="K4548" t="s">
        <v>4576</v>
      </c>
      <c r="L4548">
        <v>62919</v>
      </c>
      <c r="M4548" t="s">
        <v>86</v>
      </c>
      <c r="N4548" s="1">
        <v>44591</v>
      </c>
      <c r="O4548" s="1">
        <v>44595</v>
      </c>
      <c r="P4548">
        <v>8</v>
      </c>
      <c r="Q4548">
        <v>1</v>
      </c>
      <c r="R4548" t="s">
        <v>63</v>
      </c>
      <c r="S4548">
        <v>4</v>
      </c>
      <c r="T4548">
        <v>1</v>
      </c>
      <c r="U4548">
        <v>4</v>
      </c>
      <c r="V4548">
        <v>316</v>
      </c>
      <c r="W4548" t="s">
        <v>41</v>
      </c>
      <c r="X4548" t="s">
        <v>23027</v>
      </c>
      <c r="Y4548" t="s">
        <v>6</v>
      </c>
      <c r="Z4548" s="1">
        <v>44577</v>
      </c>
      <c r="AA4548" s="2">
        <v>0.60856481481481484</v>
      </c>
      <c r="AB4548" s="2">
        <v>0.43259259259259258</v>
      </c>
      <c r="AC4548" t="s">
        <v>44</v>
      </c>
      <c r="AD4548" t="s">
        <v>44</v>
      </c>
      <c r="AE4548" t="s">
        <v>44</v>
      </c>
      <c r="AF4548">
        <v>79</v>
      </c>
    </row>
    <row r="4549" spans="1:32">
      <c r="A4549">
        <v>7552</v>
      </c>
      <c r="B4549">
        <v>6652</v>
      </c>
      <c r="C4549" t="s">
        <v>1515</v>
      </c>
      <c r="D4549" t="s">
        <v>10147</v>
      </c>
      <c r="E4549" t="s">
        <v>48</v>
      </c>
      <c r="F4549" t="s">
        <v>23028</v>
      </c>
      <c r="G4549" t="s">
        <v>23029</v>
      </c>
      <c r="H4549" t="s">
        <v>457</v>
      </c>
      <c r="I4549" s="1">
        <v>33735</v>
      </c>
      <c r="J4549" t="s">
        <v>23030</v>
      </c>
      <c r="K4549" t="s">
        <v>23031</v>
      </c>
      <c r="L4549">
        <v>26165</v>
      </c>
      <c r="M4549" t="s">
        <v>457</v>
      </c>
      <c r="N4549" s="1">
        <v>44902</v>
      </c>
      <c r="O4549" s="1">
        <v>44903</v>
      </c>
      <c r="P4549">
        <v>36</v>
      </c>
      <c r="Q4549">
        <v>2</v>
      </c>
      <c r="R4549" t="s">
        <v>40</v>
      </c>
      <c r="S4549">
        <v>4</v>
      </c>
      <c r="T4549">
        <v>1</v>
      </c>
      <c r="U4549">
        <v>1</v>
      </c>
      <c r="V4549">
        <v>235</v>
      </c>
      <c r="W4549" t="s">
        <v>54</v>
      </c>
      <c r="X4549" t="s">
        <v>23032</v>
      </c>
      <c r="Y4549" t="s">
        <v>65</v>
      </c>
      <c r="Z4549" s="1">
        <v>44887</v>
      </c>
      <c r="AA4549" s="2">
        <v>0.52905092592592595</v>
      </c>
      <c r="AB4549" s="2">
        <v>0.50009259259259264</v>
      </c>
      <c r="AC4549" t="s">
        <v>44</v>
      </c>
      <c r="AD4549" t="s">
        <v>45</v>
      </c>
      <c r="AE4549" t="s">
        <v>45</v>
      </c>
      <c r="AF4549">
        <v>235</v>
      </c>
    </row>
    <row r="4550" spans="1:32">
      <c r="A4550">
        <v>7554</v>
      </c>
      <c r="B4550">
        <v>6654</v>
      </c>
      <c r="C4550" t="s">
        <v>1015</v>
      </c>
      <c r="D4550" t="s">
        <v>2117</v>
      </c>
      <c r="E4550" t="s">
        <v>48</v>
      </c>
      <c r="F4550" t="s">
        <v>23033</v>
      </c>
      <c r="G4550" t="s">
        <v>23034</v>
      </c>
      <c r="H4550" t="s">
        <v>272</v>
      </c>
      <c r="I4550" s="1">
        <v>17825</v>
      </c>
      <c r="J4550" t="s">
        <v>23035</v>
      </c>
      <c r="K4550" t="s">
        <v>23036</v>
      </c>
      <c r="L4550">
        <v>65936</v>
      </c>
      <c r="M4550" t="s">
        <v>272</v>
      </c>
      <c r="N4550" s="1">
        <v>44587</v>
      </c>
      <c r="O4550" s="1">
        <v>44589</v>
      </c>
      <c r="P4550">
        <v>15</v>
      </c>
      <c r="Q4550">
        <v>1</v>
      </c>
      <c r="R4550" t="s">
        <v>40</v>
      </c>
      <c r="S4550">
        <v>3</v>
      </c>
      <c r="T4550">
        <v>1</v>
      </c>
      <c r="U4550">
        <v>2</v>
      </c>
      <c r="V4550">
        <v>446</v>
      </c>
      <c r="W4550" t="s">
        <v>41</v>
      </c>
      <c r="X4550" t="s">
        <v>23037</v>
      </c>
      <c r="Y4550" t="s">
        <v>65</v>
      </c>
      <c r="Z4550" s="1">
        <v>44575</v>
      </c>
      <c r="AA4550" s="2">
        <v>0.8221412037037038</v>
      </c>
      <c r="AB4550" s="2">
        <v>5.4386574074074073E-2</v>
      </c>
      <c r="AC4550" t="s">
        <v>44</v>
      </c>
      <c r="AD4550" t="s">
        <v>44</v>
      </c>
      <c r="AE4550" t="s">
        <v>45</v>
      </c>
      <c r="AF4550">
        <v>223</v>
      </c>
    </row>
    <row r="4551" spans="1:32">
      <c r="A4551">
        <v>7555</v>
      </c>
      <c r="B4551">
        <v>6655</v>
      </c>
      <c r="C4551" t="s">
        <v>2013</v>
      </c>
      <c r="D4551" t="s">
        <v>9551</v>
      </c>
      <c r="E4551" t="s">
        <v>34</v>
      </c>
      <c r="F4551" t="s">
        <v>23038</v>
      </c>
      <c r="G4551">
        <f>1-748-694-2465</f>
        <v>-3906</v>
      </c>
      <c r="H4551" t="s">
        <v>109</v>
      </c>
      <c r="I4551" s="1">
        <v>21996</v>
      </c>
      <c r="J4551" t="s">
        <v>23039</v>
      </c>
      <c r="K4551" t="s">
        <v>16069</v>
      </c>
      <c r="L4551">
        <v>5510</v>
      </c>
      <c r="M4551" t="s">
        <v>109</v>
      </c>
      <c r="N4551" s="1">
        <v>44907</v>
      </c>
      <c r="O4551" s="1">
        <v>44910</v>
      </c>
      <c r="P4551">
        <v>80</v>
      </c>
      <c r="Q4551">
        <v>4</v>
      </c>
      <c r="R4551" t="s">
        <v>63</v>
      </c>
      <c r="S4551">
        <v>4</v>
      </c>
      <c r="T4551">
        <v>1</v>
      </c>
      <c r="U4551">
        <v>3</v>
      </c>
      <c r="V4551">
        <v>195</v>
      </c>
      <c r="W4551" t="s">
        <v>54</v>
      </c>
      <c r="X4551" t="s">
        <v>23040</v>
      </c>
      <c r="Y4551" t="s">
        <v>43</v>
      </c>
      <c r="Z4551" s="1">
        <v>44898</v>
      </c>
      <c r="AA4551" s="2">
        <v>0.15884259259259259</v>
      </c>
      <c r="AB4551" s="2">
        <v>0.50796296296296295</v>
      </c>
      <c r="AC4551" t="s">
        <v>44</v>
      </c>
      <c r="AD4551" t="s">
        <v>44</v>
      </c>
      <c r="AE4551" t="s">
        <v>45</v>
      </c>
      <c r="AF4551">
        <v>65</v>
      </c>
    </row>
    <row r="4552" spans="1:32">
      <c r="A4552">
        <v>7556</v>
      </c>
      <c r="B4552">
        <v>6656</v>
      </c>
      <c r="C4552" t="s">
        <v>90</v>
      </c>
      <c r="D4552" t="s">
        <v>7928</v>
      </c>
      <c r="E4552" t="s">
        <v>48</v>
      </c>
      <c r="F4552" t="s">
        <v>23041</v>
      </c>
      <c r="G4552" t="s">
        <v>23042</v>
      </c>
      <c r="H4552" t="s">
        <v>77</v>
      </c>
      <c r="I4552" s="1">
        <v>19414</v>
      </c>
      <c r="J4552" t="s">
        <v>23043</v>
      </c>
      <c r="K4552" t="s">
        <v>23044</v>
      </c>
      <c r="L4552">
        <v>86920</v>
      </c>
      <c r="M4552" t="s">
        <v>77</v>
      </c>
      <c r="N4552" s="1">
        <v>44695</v>
      </c>
      <c r="O4552" s="1">
        <v>44698</v>
      </c>
      <c r="P4552">
        <v>16</v>
      </c>
      <c r="Q4552">
        <v>1</v>
      </c>
      <c r="R4552" t="s">
        <v>53</v>
      </c>
      <c r="S4552">
        <v>2</v>
      </c>
      <c r="T4552">
        <v>0</v>
      </c>
      <c r="U4552">
        <v>3</v>
      </c>
      <c r="V4552">
        <v>390</v>
      </c>
      <c r="W4552" t="s">
        <v>41</v>
      </c>
      <c r="X4552" t="s">
        <v>23045</v>
      </c>
      <c r="Y4552" t="s">
        <v>65</v>
      </c>
      <c r="Z4552" s="1">
        <v>44660</v>
      </c>
      <c r="AA4552" s="2">
        <v>0.49549768518518517</v>
      </c>
      <c r="AB4552" s="2">
        <v>0.8227430555555556</v>
      </c>
      <c r="AC4552" t="s">
        <v>45</v>
      </c>
      <c r="AD4552" t="s">
        <v>45</v>
      </c>
      <c r="AE4552" t="s">
        <v>45</v>
      </c>
      <c r="AF4552">
        <v>130</v>
      </c>
    </row>
    <row r="4553" spans="1:32">
      <c r="A4553">
        <v>7557</v>
      </c>
      <c r="B4553">
        <v>6657</v>
      </c>
      <c r="C4553" t="s">
        <v>112</v>
      </c>
      <c r="D4553" t="s">
        <v>10833</v>
      </c>
      <c r="E4553" t="s">
        <v>48</v>
      </c>
      <c r="F4553" t="s">
        <v>23046</v>
      </c>
      <c r="G4553" t="s">
        <v>23047</v>
      </c>
      <c r="H4553" t="s">
        <v>418</v>
      </c>
      <c r="I4553" s="1">
        <v>18147</v>
      </c>
      <c r="J4553" t="s">
        <v>23048</v>
      </c>
      <c r="K4553" t="s">
        <v>23049</v>
      </c>
      <c r="L4553">
        <v>90058</v>
      </c>
      <c r="M4553" t="s">
        <v>418</v>
      </c>
      <c r="N4553" s="1">
        <v>44679</v>
      </c>
      <c r="O4553" s="1">
        <v>44680</v>
      </c>
      <c r="P4553">
        <v>24</v>
      </c>
      <c r="Q4553">
        <v>1</v>
      </c>
      <c r="R4553" t="s">
        <v>40</v>
      </c>
      <c r="S4553">
        <v>3</v>
      </c>
      <c r="T4553">
        <v>0</v>
      </c>
      <c r="U4553">
        <v>1</v>
      </c>
      <c r="V4553">
        <v>246</v>
      </c>
      <c r="W4553" t="s">
        <v>54</v>
      </c>
      <c r="X4553" t="s">
        <v>23050</v>
      </c>
      <c r="Y4553" t="s">
        <v>81</v>
      </c>
      <c r="Z4553" s="1">
        <v>44644</v>
      </c>
      <c r="AA4553" s="2">
        <v>0.87603009259259268</v>
      </c>
      <c r="AB4553" s="2">
        <v>0.33432870370370371</v>
      </c>
      <c r="AC4553" t="s">
        <v>45</v>
      </c>
      <c r="AD4553" t="s">
        <v>45</v>
      </c>
      <c r="AE4553" t="s">
        <v>44</v>
      </c>
      <c r="AF4553">
        <v>246</v>
      </c>
    </row>
    <row r="4554" spans="1:32">
      <c r="A4554">
        <v>7558</v>
      </c>
      <c r="B4554">
        <v>6658</v>
      </c>
      <c r="C4554" t="s">
        <v>3189</v>
      </c>
      <c r="D4554" t="s">
        <v>4785</v>
      </c>
      <c r="E4554" t="s">
        <v>48</v>
      </c>
      <c r="F4554" t="s">
        <v>4011</v>
      </c>
      <c r="G4554" t="s">
        <v>23051</v>
      </c>
      <c r="H4554" t="s">
        <v>217</v>
      </c>
      <c r="I4554" s="1">
        <v>23526</v>
      </c>
      <c r="J4554" t="s">
        <v>23052</v>
      </c>
      <c r="K4554" t="s">
        <v>23053</v>
      </c>
      <c r="L4554">
        <v>19603</v>
      </c>
      <c r="M4554" t="s">
        <v>217</v>
      </c>
      <c r="N4554" s="1">
        <v>44820</v>
      </c>
      <c r="O4554" s="1">
        <v>44823</v>
      </c>
      <c r="P4554">
        <v>97</v>
      </c>
      <c r="Q4554">
        <v>4</v>
      </c>
      <c r="R4554" t="s">
        <v>53</v>
      </c>
      <c r="S4554">
        <v>2</v>
      </c>
      <c r="T4554">
        <v>2</v>
      </c>
      <c r="U4554">
        <v>3</v>
      </c>
      <c r="V4554">
        <v>375</v>
      </c>
      <c r="W4554" t="s">
        <v>54</v>
      </c>
      <c r="X4554" t="s">
        <v>23054</v>
      </c>
      <c r="Y4554" t="s">
        <v>43</v>
      </c>
      <c r="Z4554" s="1">
        <v>44793</v>
      </c>
      <c r="AA4554" s="2">
        <v>0.38363425925925926</v>
      </c>
      <c r="AB4554" s="2">
        <v>0.18783564814814815</v>
      </c>
      <c r="AC4554" t="s">
        <v>44</v>
      </c>
      <c r="AD4554" t="s">
        <v>45</v>
      </c>
      <c r="AE4554" t="s">
        <v>45</v>
      </c>
      <c r="AF4554">
        <v>125</v>
      </c>
    </row>
    <row r="4555" spans="1:32">
      <c r="A4555">
        <v>7559</v>
      </c>
      <c r="B4555">
        <v>6659</v>
      </c>
      <c r="C4555" t="s">
        <v>10065</v>
      </c>
      <c r="D4555" t="s">
        <v>2623</v>
      </c>
      <c r="E4555" t="s">
        <v>48</v>
      </c>
      <c r="F4555" t="s">
        <v>23055</v>
      </c>
      <c r="G4555" t="s">
        <v>23056</v>
      </c>
      <c r="H4555" t="s">
        <v>86</v>
      </c>
      <c r="I4555" s="1">
        <v>26566</v>
      </c>
      <c r="J4555" t="s">
        <v>23057</v>
      </c>
      <c r="K4555" t="s">
        <v>23058</v>
      </c>
      <c r="L4555">
        <v>10468</v>
      </c>
      <c r="M4555" t="s">
        <v>86</v>
      </c>
      <c r="N4555" s="1">
        <v>44761</v>
      </c>
      <c r="O4555" s="1">
        <v>44764</v>
      </c>
      <c r="P4555">
        <v>40</v>
      </c>
      <c r="Q4555">
        <v>2</v>
      </c>
      <c r="R4555" t="s">
        <v>53</v>
      </c>
      <c r="S4555">
        <v>2</v>
      </c>
      <c r="T4555">
        <v>1</v>
      </c>
      <c r="U4555">
        <v>3</v>
      </c>
      <c r="V4555">
        <v>429</v>
      </c>
      <c r="W4555" t="s">
        <v>54</v>
      </c>
      <c r="X4555" t="s">
        <v>23059</v>
      </c>
      <c r="Y4555" t="s">
        <v>43</v>
      </c>
      <c r="Z4555" s="1">
        <v>44736</v>
      </c>
      <c r="AA4555" s="2">
        <v>0.77173611111111118</v>
      </c>
      <c r="AB4555" s="2">
        <v>0.3082523148148148</v>
      </c>
      <c r="AC4555" t="s">
        <v>45</v>
      </c>
      <c r="AD4555" t="s">
        <v>45</v>
      </c>
      <c r="AE4555" t="s">
        <v>44</v>
      </c>
      <c r="AF4555">
        <v>143</v>
      </c>
    </row>
    <row r="4556" spans="1:32">
      <c r="A4556">
        <v>7561</v>
      </c>
      <c r="B4556">
        <v>6661</v>
      </c>
      <c r="C4556" t="s">
        <v>1555</v>
      </c>
      <c r="D4556" t="s">
        <v>5012</v>
      </c>
      <c r="E4556" t="s">
        <v>34</v>
      </c>
      <c r="F4556" t="s">
        <v>23060</v>
      </c>
      <c r="G4556" t="s">
        <v>23061</v>
      </c>
      <c r="H4556" t="s">
        <v>272</v>
      </c>
      <c r="I4556" s="1">
        <v>27223</v>
      </c>
      <c r="J4556" t="s">
        <v>23062</v>
      </c>
      <c r="K4556" t="s">
        <v>23063</v>
      </c>
      <c r="L4556">
        <v>93217</v>
      </c>
      <c r="M4556" t="s">
        <v>272</v>
      </c>
      <c r="N4556" s="1">
        <v>44763</v>
      </c>
      <c r="O4556" s="1">
        <v>44764</v>
      </c>
      <c r="P4556">
        <v>44</v>
      </c>
      <c r="Q4556">
        <v>2</v>
      </c>
      <c r="R4556" t="s">
        <v>63</v>
      </c>
      <c r="S4556">
        <v>1</v>
      </c>
      <c r="T4556">
        <v>2</v>
      </c>
      <c r="U4556">
        <v>1</v>
      </c>
      <c r="V4556">
        <v>72</v>
      </c>
      <c r="W4556" t="s">
        <v>54</v>
      </c>
      <c r="X4556" t="s">
        <v>23064</v>
      </c>
      <c r="Y4556" t="s">
        <v>6</v>
      </c>
      <c r="Z4556" s="1">
        <v>44747</v>
      </c>
      <c r="AA4556" s="2">
        <v>0.99942129629629628</v>
      </c>
      <c r="AB4556" s="2">
        <v>0.87005787037037041</v>
      </c>
      <c r="AC4556" t="s">
        <v>45</v>
      </c>
      <c r="AD4556" t="s">
        <v>45</v>
      </c>
      <c r="AE4556" t="s">
        <v>44</v>
      </c>
      <c r="AF4556">
        <v>72</v>
      </c>
    </row>
    <row r="4557" spans="1:32">
      <c r="A4557">
        <v>7565</v>
      </c>
      <c r="B4557">
        <v>6665</v>
      </c>
      <c r="C4557" t="s">
        <v>9536</v>
      </c>
      <c r="D4557" t="s">
        <v>90</v>
      </c>
      <c r="E4557" t="s">
        <v>48</v>
      </c>
      <c r="F4557" t="s">
        <v>23065</v>
      </c>
      <c r="G4557" t="s">
        <v>23066</v>
      </c>
      <c r="H4557" t="s">
        <v>537</v>
      </c>
      <c r="I4557" s="1">
        <v>18673</v>
      </c>
      <c r="J4557" t="s">
        <v>23067</v>
      </c>
      <c r="K4557" t="s">
        <v>15739</v>
      </c>
      <c r="L4557">
        <v>74739</v>
      </c>
      <c r="M4557" t="s">
        <v>537</v>
      </c>
      <c r="N4557" s="1">
        <v>44749</v>
      </c>
      <c r="O4557" s="1">
        <v>44753</v>
      </c>
      <c r="P4557">
        <v>91</v>
      </c>
      <c r="Q4557">
        <v>4</v>
      </c>
      <c r="R4557" t="s">
        <v>53</v>
      </c>
      <c r="S4557">
        <v>3</v>
      </c>
      <c r="T4557">
        <v>2</v>
      </c>
      <c r="U4557">
        <v>4</v>
      </c>
      <c r="V4557">
        <v>496</v>
      </c>
      <c r="W4557" t="s">
        <v>54</v>
      </c>
      <c r="X4557" t="s">
        <v>23068</v>
      </c>
      <c r="Y4557" t="s">
        <v>81</v>
      </c>
      <c r="Z4557" s="1">
        <v>44720</v>
      </c>
      <c r="AA4557" s="2">
        <v>0.52842592592592597</v>
      </c>
      <c r="AB4557" s="2">
        <v>0.25208333333333333</v>
      </c>
      <c r="AC4557" t="s">
        <v>44</v>
      </c>
      <c r="AD4557" t="s">
        <v>45</v>
      </c>
      <c r="AE4557" t="s">
        <v>45</v>
      </c>
      <c r="AF4557">
        <v>124</v>
      </c>
    </row>
    <row r="4558" spans="1:32">
      <c r="A4558">
        <v>7569</v>
      </c>
      <c r="B4558">
        <v>6669</v>
      </c>
      <c r="C4558" t="s">
        <v>197</v>
      </c>
      <c r="D4558" t="s">
        <v>3708</v>
      </c>
      <c r="E4558" t="s">
        <v>48</v>
      </c>
      <c r="F4558" t="s">
        <v>23069</v>
      </c>
      <c r="G4558" t="s">
        <v>23070</v>
      </c>
      <c r="H4558" t="s">
        <v>225</v>
      </c>
      <c r="I4558" s="1">
        <v>20094</v>
      </c>
      <c r="J4558" t="s">
        <v>23071</v>
      </c>
      <c r="K4558" t="s">
        <v>23072</v>
      </c>
      <c r="L4558">
        <v>9578</v>
      </c>
      <c r="M4558" t="s">
        <v>225</v>
      </c>
      <c r="N4558" s="1">
        <v>44887</v>
      </c>
      <c r="O4558" s="1">
        <v>44889</v>
      </c>
      <c r="P4558">
        <v>7</v>
      </c>
      <c r="Q4558">
        <v>1</v>
      </c>
      <c r="R4558" t="s">
        <v>53</v>
      </c>
      <c r="S4558">
        <v>2</v>
      </c>
      <c r="T4558">
        <v>1</v>
      </c>
      <c r="U4558">
        <v>2</v>
      </c>
      <c r="V4558">
        <v>270</v>
      </c>
      <c r="W4558" t="s">
        <v>54</v>
      </c>
      <c r="X4558" t="s">
        <v>23073</v>
      </c>
      <c r="Y4558" t="s">
        <v>43</v>
      </c>
      <c r="Z4558" s="1">
        <v>44854</v>
      </c>
      <c r="AA4558" s="2">
        <v>0.60572916666666665</v>
      </c>
      <c r="AB4558" s="2">
        <v>0.30437500000000001</v>
      </c>
      <c r="AC4558" t="s">
        <v>45</v>
      </c>
      <c r="AD4558" t="s">
        <v>44</v>
      </c>
      <c r="AE4558" t="s">
        <v>45</v>
      </c>
      <c r="AF4558">
        <v>135</v>
      </c>
    </row>
    <row r="4559" spans="1:32">
      <c r="A4559">
        <v>7570</v>
      </c>
      <c r="B4559">
        <v>6670</v>
      </c>
      <c r="C4559" t="s">
        <v>1328</v>
      </c>
      <c r="D4559" t="s">
        <v>83</v>
      </c>
      <c r="E4559" t="s">
        <v>34</v>
      </c>
      <c r="F4559" t="s">
        <v>23074</v>
      </c>
      <c r="G4559" t="s">
        <v>23075</v>
      </c>
      <c r="H4559" t="s">
        <v>457</v>
      </c>
      <c r="I4559" s="1">
        <v>36147</v>
      </c>
      <c r="J4559" t="s">
        <v>23076</v>
      </c>
      <c r="K4559" t="s">
        <v>23077</v>
      </c>
      <c r="L4559">
        <v>5084</v>
      </c>
      <c r="M4559" t="s">
        <v>457</v>
      </c>
      <c r="N4559" s="1">
        <v>44745</v>
      </c>
      <c r="O4559" s="1">
        <v>44748</v>
      </c>
      <c r="P4559">
        <v>61</v>
      </c>
      <c r="Q4559">
        <v>3</v>
      </c>
      <c r="R4559" t="s">
        <v>53</v>
      </c>
      <c r="S4559">
        <v>2</v>
      </c>
      <c r="T4559">
        <v>2</v>
      </c>
      <c r="U4559">
        <v>3</v>
      </c>
      <c r="V4559">
        <v>390</v>
      </c>
      <c r="W4559" t="s">
        <v>54</v>
      </c>
      <c r="X4559" t="s">
        <v>23078</v>
      </c>
      <c r="Y4559" t="s">
        <v>43</v>
      </c>
      <c r="Z4559" s="1">
        <v>44716</v>
      </c>
      <c r="AA4559" s="2">
        <v>0.89706018518518515</v>
      </c>
      <c r="AB4559" s="2">
        <v>0.5640856481481481</v>
      </c>
      <c r="AC4559" t="s">
        <v>44</v>
      </c>
      <c r="AD4559" t="s">
        <v>44</v>
      </c>
      <c r="AE4559" t="s">
        <v>44</v>
      </c>
      <c r="AF4559">
        <v>130</v>
      </c>
    </row>
    <row r="4560" spans="1:32">
      <c r="A4560">
        <v>7571</v>
      </c>
      <c r="B4560">
        <v>6671</v>
      </c>
      <c r="C4560" t="s">
        <v>8161</v>
      </c>
      <c r="D4560" t="s">
        <v>5913</v>
      </c>
      <c r="E4560" t="s">
        <v>34</v>
      </c>
      <c r="F4560" t="s">
        <v>23079</v>
      </c>
      <c r="G4560" t="s">
        <v>23080</v>
      </c>
      <c r="H4560" t="s">
        <v>295</v>
      </c>
      <c r="I4560" s="1">
        <v>16183</v>
      </c>
      <c r="J4560" t="s">
        <v>23081</v>
      </c>
      <c r="K4560" t="s">
        <v>23082</v>
      </c>
      <c r="L4560">
        <v>94502</v>
      </c>
      <c r="M4560" t="s">
        <v>295</v>
      </c>
      <c r="N4560" s="1">
        <v>44768</v>
      </c>
      <c r="O4560" s="1">
        <v>44773</v>
      </c>
      <c r="P4560">
        <v>22</v>
      </c>
      <c r="Q4560">
        <v>1</v>
      </c>
      <c r="R4560" t="s">
        <v>53</v>
      </c>
      <c r="S4560">
        <v>1</v>
      </c>
      <c r="T4560">
        <v>0</v>
      </c>
      <c r="U4560">
        <v>5</v>
      </c>
      <c r="V4560">
        <v>750</v>
      </c>
      <c r="W4560" t="s">
        <v>41</v>
      </c>
      <c r="X4560" t="s">
        <v>23083</v>
      </c>
      <c r="Y4560" t="s">
        <v>6</v>
      </c>
      <c r="Z4560" s="1">
        <v>44734</v>
      </c>
      <c r="AA4560" s="2">
        <v>0.95124999999999993</v>
      </c>
      <c r="AB4560" s="2">
        <v>0.11028935185185185</v>
      </c>
      <c r="AC4560" t="s">
        <v>44</v>
      </c>
      <c r="AD4560" t="s">
        <v>45</v>
      </c>
      <c r="AE4560" t="s">
        <v>45</v>
      </c>
      <c r="AF4560">
        <v>150</v>
      </c>
    </row>
    <row r="4561" spans="1:32">
      <c r="A4561">
        <v>7573</v>
      </c>
      <c r="B4561">
        <v>6673</v>
      </c>
      <c r="C4561" t="s">
        <v>5955</v>
      </c>
      <c r="D4561" t="s">
        <v>57</v>
      </c>
      <c r="E4561" t="s">
        <v>34</v>
      </c>
      <c r="F4561" t="s">
        <v>23084</v>
      </c>
      <c r="G4561">
        <v>4264109289</v>
      </c>
      <c r="H4561" t="s">
        <v>405</v>
      </c>
      <c r="I4561" s="1">
        <v>23073</v>
      </c>
      <c r="J4561" t="s">
        <v>23085</v>
      </c>
      <c r="K4561" t="s">
        <v>23086</v>
      </c>
      <c r="L4561">
        <v>22288</v>
      </c>
      <c r="M4561" t="s">
        <v>405</v>
      </c>
      <c r="N4561" s="1">
        <v>44640</v>
      </c>
      <c r="O4561" s="1">
        <v>44641</v>
      </c>
      <c r="P4561">
        <v>61</v>
      </c>
      <c r="Q4561">
        <v>3</v>
      </c>
      <c r="R4561" t="s">
        <v>53</v>
      </c>
      <c r="S4561">
        <v>1</v>
      </c>
      <c r="T4561">
        <v>0</v>
      </c>
      <c r="U4561">
        <v>1</v>
      </c>
      <c r="V4561">
        <v>141</v>
      </c>
      <c r="W4561" t="s">
        <v>41</v>
      </c>
      <c r="X4561" t="s">
        <v>23087</v>
      </c>
      <c r="Y4561" t="s">
        <v>43</v>
      </c>
      <c r="Z4561" s="1">
        <v>44626</v>
      </c>
      <c r="AA4561" s="2">
        <v>0.14728009259259259</v>
      </c>
      <c r="AB4561" s="2">
        <v>0.19614583333333332</v>
      </c>
      <c r="AC4561" t="s">
        <v>45</v>
      </c>
      <c r="AD4561" t="s">
        <v>44</v>
      </c>
      <c r="AE4561" t="s">
        <v>44</v>
      </c>
      <c r="AF4561">
        <v>141</v>
      </c>
    </row>
    <row r="4562" spans="1:32">
      <c r="A4562">
        <v>7574</v>
      </c>
      <c r="B4562">
        <v>6674</v>
      </c>
      <c r="C4562" t="s">
        <v>1732</v>
      </c>
      <c r="D4562" t="s">
        <v>1493</v>
      </c>
      <c r="E4562" t="s">
        <v>34</v>
      </c>
      <c r="F4562" t="s">
        <v>23088</v>
      </c>
      <c r="G4562" t="s">
        <v>23089</v>
      </c>
      <c r="H4562" t="s">
        <v>70</v>
      </c>
      <c r="I4562" s="1">
        <v>28368</v>
      </c>
      <c r="J4562" t="s">
        <v>23090</v>
      </c>
      <c r="K4562" t="s">
        <v>23091</v>
      </c>
      <c r="L4562">
        <v>67500</v>
      </c>
      <c r="M4562" t="s">
        <v>70</v>
      </c>
      <c r="N4562" s="1">
        <v>44798</v>
      </c>
      <c r="O4562" s="1">
        <v>44800</v>
      </c>
      <c r="P4562">
        <v>99</v>
      </c>
      <c r="Q4562">
        <v>4</v>
      </c>
      <c r="R4562" t="s">
        <v>40</v>
      </c>
      <c r="S4562">
        <v>2</v>
      </c>
      <c r="T4562">
        <v>2</v>
      </c>
      <c r="U4562">
        <v>2</v>
      </c>
      <c r="V4562">
        <v>468</v>
      </c>
      <c r="W4562" t="s">
        <v>41</v>
      </c>
      <c r="X4562" t="s">
        <v>23092</v>
      </c>
      <c r="Y4562" t="s">
        <v>43</v>
      </c>
      <c r="Z4562" s="1">
        <v>44759</v>
      </c>
      <c r="AA4562" s="2">
        <v>0.39354166666666668</v>
      </c>
      <c r="AB4562" s="2">
        <v>0.30760416666666668</v>
      </c>
      <c r="AC4562" t="s">
        <v>45</v>
      </c>
      <c r="AD4562" t="s">
        <v>45</v>
      </c>
      <c r="AE4562" t="s">
        <v>45</v>
      </c>
      <c r="AF4562">
        <v>234</v>
      </c>
    </row>
    <row r="4563" spans="1:32">
      <c r="A4563">
        <v>7575</v>
      </c>
      <c r="B4563">
        <v>6675</v>
      </c>
      <c r="C4563" t="s">
        <v>3397</v>
      </c>
      <c r="D4563" t="s">
        <v>696</v>
      </c>
      <c r="E4563" t="s">
        <v>48</v>
      </c>
      <c r="F4563" t="s">
        <v>23093</v>
      </c>
      <c r="G4563" t="s">
        <v>23094</v>
      </c>
      <c r="H4563" t="s">
        <v>101</v>
      </c>
      <c r="I4563" s="1">
        <v>29011</v>
      </c>
      <c r="J4563" t="s">
        <v>23095</v>
      </c>
      <c r="K4563" t="s">
        <v>23096</v>
      </c>
      <c r="L4563">
        <v>49719</v>
      </c>
      <c r="M4563" t="s">
        <v>101</v>
      </c>
      <c r="N4563" s="1">
        <v>44786</v>
      </c>
      <c r="O4563" s="1">
        <v>44790</v>
      </c>
      <c r="P4563">
        <v>3</v>
      </c>
      <c r="Q4563">
        <v>1</v>
      </c>
      <c r="R4563" t="s">
        <v>40</v>
      </c>
      <c r="S4563">
        <v>3</v>
      </c>
      <c r="T4563">
        <v>0</v>
      </c>
      <c r="U4563">
        <v>4</v>
      </c>
      <c r="V4563">
        <v>804</v>
      </c>
      <c r="W4563" t="s">
        <v>41</v>
      </c>
      <c r="X4563" t="s">
        <v>23097</v>
      </c>
      <c r="Y4563" t="s">
        <v>43</v>
      </c>
      <c r="Z4563" s="1">
        <v>44773</v>
      </c>
      <c r="AA4563" s="2">
        <v>5.0682870370370371E-2</v>
      </c>
      <c r="AB4563" s="2">
        <v>0.99488425925925927</v>
      </c>
      <c r="AC4563" t="s">
        <v>44</v>
      </c>
      <c r="AD4563" t="s">
        <v>44</v>
      </c>
      <c r="AE4563" t="s">
        <v>45</v>
      </c>
      <c r="AF4563">
        <v>201</v>
      </c>
    </row>
    <row r="4564" spans="1:32">
      <c r="A4564">
        <v>7576</v>
      </c>
      <c r="B4564">
        <v>6676</v>
      </c>
      <c r="C4564" t="s">
        <v>4490</v>
      </c>
      <c r="D4564" t="s">
        <v>8398</v>
      </c>
      <c r="E4564" t="s">
        <v>48</v>
      </c>
      <c r="F4564" t="s">
        <v>23098</v>
      </c>
      <c r="G4564" t="s">
        <v>23099</v>
      </c>
      <c r="H4564" t="s">
        <v>60</v>
      </c>
      <c r="I4564" s="1">
        <v>21240</v>
      </c>
      <c r="J4564" t="s">
        <v>23100</v>
      </c>
      <c r="K4564" t="s">
        <v>23101</v>
      </c>
      <c r="L4564">
        <v>64381</v>
      </c>
      <c r="M4564" t="s">
        <v>60</v>
      </c>
      <c r="N4564" s="1">
        <v>44605</v>
      </c>
      <c r="O4564" s="1">
        <v>44606</v>
      </c>
      <c r="P4564">
        <v>15</v>
      </c>
      <c r="Q4564">
        <v>1</v>
      </c>
      <c r="R4564" t="s">
        <v>40</v>
      </c>
      <c r="S4564">
        <v>2</v>
      </c>
      <c r="T4564">
        <v>2</v>
      </c>
      <c r="U4564">
        <v>1</v>
      </c>
      <c r="V4564">
        <v>214</v>
      </c>
      <c r="W4564" t="s">
        <v>41</v>
      </c>
      <c r="X4564" t="s">
        <v>23102</v>
      </c>
      <c r="Y4564" t="s">
        <v>65</v>
      </c>
      <c r="Z4564" s="1">
        <v>44598</v>
      </c>
      <c r="AA4564" s="2">
        <v>0.43604166666666666</v>
      </c>
      <c r="AB4564" s="2">
        <v>0.6095370370370371</v>
      </c>
      <c r="AC4564" t="s">
        <v>44</v>
      </c>
      <c r="AD4564" t="s">
        <v>44</v>
      </c>
      <c r="AE4564" t="s">
        <v>45</v>
      </c>
      <c r="AF4564">
        <v>214</v>
      </c>
    </row>
    <row r="4565" spans="1:32">
      <c r="A4565">
        <v>7578</v>
      </c>
      <c r="B4565">
        <v>6678</v>
      </c>
      <c r="C4565" t="s">
        <v>2622</v>
      </c>
      <c r="D4565" t="s">
        <v>5276</v>
      </c>
      <c r="E4565" t="s">
        <v>48</v>
      </c>
      <c r="F4565" t="s">
        <v>23103</v>
      </c>
      <c r="G4565" t="s">
        <v>23104</v>
      </c>
      <c r="H4565" t="s">
        <v>330</v>
      </c>
      <c r="I4565" s="1">
        <v>16747</v>
      </c>
      <c r="J4565" t="s">
        <v>23105</v>
      </c>
      <c r="K4565" t="s">
        <v>23106</v>
      </c>
      <c r="L4565">
        <v>27095</v>
      </c>
      <c r="M4565" t="s">
        <v>330</v>
      </c>
      <c r="N4565" s="1">
        <v>44888</v>
      </c>
      <c r="O4565" s="1">
        <v>44891</v>
      </c>
      <c r="P4565">
        <v>24</v>
      </c>
      <c r="Q4565">
        <v>1</v>
      </c>
      <c r="R4565" t="s">
        <v>40</v>
      </c>
      <c r="S4565">
        <v>3</v>
      </c>
      <c r="T4565">
        <v>0</v>
      </c>
      <c r="U4565">
        <v>3</v>
      </c>
      <c r="V4565">
        <v>627</v>
      </c>
      <c r="W4565" t="s">
        <v>41</v>
      </c>
      <c r="X4565" t="s">
        <v>23107</v>
      </c>
      <c r="Y4565" t="s">
        <v>6</v>
      </c>
      <c r="Z4565" s="1">
        <v>44869</v>
      </c>
      <c r="AA4565" s="2">
        <v>0.65819444444444442</v>
      </c>
      <c r="AB4565" s="2">
        <v>0.21640046296296298</v>
      </c>
      <c r="AC4565" t="s">
        <v>44</v>
      </c>
      <c r="AD4565" t="s">
        <v>45</v>
      </c>
      <c r="AE4565" t="s">
        <v>44</v>
      </c>
      <c r="AF4565">
        <v>209</v>
      </c>
    </row>
    <row r="4566" spans="1:32">
      <c r="A4566">
        <v>7579</v>
      </c>
      <c r="B4566">
        <v>6679</v>
      </c>
      <c r="C4566" t="s">
        <v>11050</v>
      </c>
      <c r="D4566" t="s">
        <v>2587</v>
      </c>
      <c r="E4566" t="s">
        <v>34</v>
      </c>
      <c r="F4566" t="s">
        <v>23108</v>
      </c>
      <c r="G4566">
        <v>6476796858</v>
      </c>
      <c r="H4566" t="s">
        <v>330</v>
      </c>
      <c r="I4566" s="1">
        <v>20218</v>
      </c>
      <c r="J4566" t="s">
        <v>23109</v>
      </c>
      <c r="K4566" t="s">
        <v>23110</v>
      </c>
      <c r="L4566">
        <v>48694</v>
      </c>
      <c r="M4566" t="s">
        <v>330</v>
      </c>
      <c r="N4566" s="1">
        <v>44850</v>
      </c>
      <c r="O4566" s="1">
        <v>44853</v>
      </c>
      <c r="P4566">
        <v>23</v>
      </c>
      <c r="Q4566">
        <v>1</v>
      </c>
      <c r="R4566" t="s">
        <v>63</v>
      </c>
      <c r="S4566">
        <v>4</v>
      </c>
      <c r="T4566">
        <v>1</v>
      </c>
      <c r="U4566">
        <v>3</v>
      </c>
      <c r="V4566">
        <v>264</v>
      </c>
      <c r="W4566" t="s">
        <v>54</v>
      </c>
      <c r="X4566" t="s">
        <v>23111</v>
      </c>
      <c r="Y4566" t="s">
        <v>43</v>
      </c>
      <c r="Z4566" s="1">
        <v>44835</v>
      </c>
      <c r="AA4566" s="2">
        <v>0.95603009259259253</v>
      </c>
      <c r="AB4566" s="2">
        <v>0.44384259259259262</v>
      </c>
      <c r="AC4566" t="s">
        <v>45</v>
      </c>
      <c r="AD4566" t="s">
        <v>44</v>
      </c>
      <c r="AE4566" t="s">
        <v>45</v>
      </c>
      <c r="AF4566">
        <v>88</v>
      </c>
    </row>
    <row r="4567" spans="1:32">
      <c r="A4567">
        <v>7580</v>
      </c>
      <c r="B4567">
        <v>6680</v>
      </c>
      <c r="C4567" t="s">
        <v>4045</v>
      </c>
      <c r="D4567" t="s">
        <v>977</v>
      </c>
      <c r="E4567" t="s">
        <v>48</v>
      </c>
      <c r="F4567" t="s">
        <v>23112</v>
      </c>
      <c r="G4567" t="s">
        <v>23113</v>
      </c>
      <c r="H4567" t="s">
        <v>530</v>
      </c>
      <c r="I4567" s="1">
        <v>31218</v>
      </c>
      <c r="J4567" t="s">
        <v>23114</v>
      </c>
      <c r="K4567" t="s">
        <v>23115</v>
      </c>
      <c r="L4567">
        <v>9640</v>
      </c>
      <c r="M4567" t="s">
        <v>530</v>
      </c>
      <c r="N4567" s="1">
        <v>44691</v>
      </c>
      <c r="O4567" s="1">
        <v>44695</v>
      </c>
      <c r="P4567">
        <v>78</v>
      </c>
      <c r="Q4567">
        <v>4</v>
      </c>
      <c r="R4567" t="s">
        <v>40</v>
      </c>
      <c r="S4567">
        <v>3</v>
      </c>
      <c r="T4567">
        <v>1</v>
      </c>
      <c r="U4567">
        <v>4</v>
      </c>
      <c r="V4567">
        <v>872</v>
      </c>
      <c r="W4567" t="s">
        <v>41</v>
      </c>
      <c r="X4567" t="s">
        <v>23116</v>
      </c>
      <c r="Y4567" t="s">
        <v>6</v>
      </c>
      <c r="Z4567" s="1">
        <v>44670</v>
      </c>
      <c r="AA4567" s="2">
        <v>0.40607638888888892</v>
      </c>
      <c r="AB4567" s="2">
        <v>0.4899189814814815</v>
      </c>
      <c r="AC4567" t="s">
        <v>45</v>
      </c>
      <c r="AD4567" t="s">
        <v>45</v>
      </c>
      <c r="AE4567" t="s">
        <v>45</v>
      </c>
      <c r="AF4567">
        <v>218</v>
      </c>
    </row>
    <row r="4568" spans="1:32">
      <c r="A4568">
        <v>7581</v>
      </c>
      <c r="B4568">
        <v>6681</v>
      </c>
      <c r="C4568" t="s">
        <v>6440</v>
      </c>
      <c r="D4568" t="s">
        <v>3343</v>
      </c>
      <c r="E4568" t="s">
        <v>34</v>
      </c>
      <c r="F4568" t="s">
        <v>23117</v>
      </c>
      <c r="G4568">
        <v>2496355947</v>
      </c>
      <c r="H4568" t="s">
        <v>309</v>
      </c>
      <c r="I4568" s="1">
        <v>21558</v>
      </c>
      <c r="J4568" t="s">
        <v>23118</v>
      </c>
      <c r="K4568" t="s">
        <v>4325</v>
      </c>
      <c r="L4568">
        <v>53912</v>
      </c>
      <c r="M4568" t="s">
        <v>309</v>
      </c>
      <c r="N4568" s="1">
        <v>44816</v>
      </c>
      <c r="O4568" s="1">
        <v>44821</v>
      </c>
      <c r="P4568">
        <v>43</v>
      </c>
      <c r="Q4568">
        <v>2</v>
      </c>
      <c r="R4568" t="s">
        <v>53</v>
      </c>
      <c r="S4568">
        <v>2</v>
      </c>
      <c r="T4568">
        <v>1</v>
      </c>
      <c r="U4568">
        <v>5</v>
      </c>
      <c r="V4568">
        <v>665</v>
      </c>
      <c r="W4568" t="s">
        <v>54</v>
      </c>
      <c r="X4568" t="s">
        <v>23119</v>
      </c>
      <c r="Y4568" t="s">
        <v>65</v>
      </c>
      <c r="Z4568" s="1">
        <v>44804</v>
      </c>
      <c r="AA4568" s="2">
        <v>0.78741898148148148</v>
      </c>
      <c r="AB4568" s="2">
        <v>0.22162037037037038</v>
      </c>
      <c r="AC4568" t="s">
        <v>45</v>
      </c>
      <c r="AD4568" t="s">
        <v>44</v>
      </c>
      <c r="AE4568" t="s">
        <v>45</v>
      </c>
      <c r="AF4568">
        <v>133</v>
      </c>
    </row>
    <row r="4569" spans="1:32">
      <c r="A4569">
        <v>7582</v>
      </c>
      <c r="B4569">
        <v>6682</v>
      </c>
      <c r="C4569" t="s">
        <v>8553</v>
      </c>
      <c r="D4569" t="s">
        <v>1726</v>
      </c>
      <c r="E4569" t="s">
        <v>48</v>
      </c>
      <c r="F4569" t="s">
        <v>23120</v>
      </c>
      <c r="G4569" t="s">
        <v>23121</v>
      </c>
      <c r="H4569" t="s">
        <v>280</v>
      </c>
      <c r="I4569" s="1">
        <v>35424</v>
      </c>
      <c r="J4569" t="s">
        <v>23122</v>
      </c>
      <c r="K4569" t="s">
        <v>23123</v>
      </c>
      <c r="L4569">
        <v>66949</v>
      </c>
      <c r="M4569" t="s">
        <v>280</v>
      </c>
      <c r="N4569" s="1">
        <v>44620</v>
      </c>
      <c r="O4569" s="1">
        <v>44625</v>
      </c>
      <c r="P4569">
        <v>32</v>
      </c>
      <c r="Q4569">
        <v>2</v>
      </c>
      <c r="R4569" t="s">
        <v>63</v>
      </c>
      <c r="S4569">
        <v>2</v>
      </c>
      <c r="T4569">
        <v>0</v>
      </c>
      <c r="U4569">
        <v>5</v>
      </c>
      <c r="V4569">
        <v>320</v>
      </c>
      <c r="W4569" t="s">
        <v>41</v>
      </c>
      <c r="X4569" t="s">
        <v>23124</v>
      </c>
      <c r="Y4569" t="s">
        <v>6</v>
      </c>
      <c r="Z4569" s="1">
        <v>44613</v>
      </c>
      <c r="AA4569" s="2">
        <v>0.57525462962962959</v>
      </c>
      <c r="AB4569" s="2">
        <v>0.98849537037037039</v>
      </c>
      <c r="AC4569" t="s">
        <v>45</v>
      </c>
      <c r="AD4569" t="s">
        <v>44</v>
      </c>
      <c r="AE4569" t="s">
        <v>45</v>
      </c>
      <c r="AF4569">
        <v>64</v>
      </c>
    </row>
    <row r="4570" spans="1:32">
      <c r="A4570">
        <v>7584</v>
      </c>
      <c r="B4570">
        <v>6684</v>
      </c>
      <c r="C4570" t="s">
        <v>133</v>
      </c>
      <c r="D4570" t="s">
        <v>768</v>
      </c>
      <c r="E4570" t="s">
        <v>34</v>
      </c>
      <c r="F4570" t="s">
        <v>23125</v>
      </c>
      <c r="G4570" t="s">
        <v>23126</v>
      </c>
      <c r="H4570" t="s">
        <v>60</v>
      </c>
      <c r="I4570" s="1">
        <v>29709</v>
      </c>
      <c r="J4570" t="s">
        <v>23127</v>
      </c>
      <c r="K4570" t="s">
        <v>23128</v>
      </c>
      <c r="L4570">
        <v>64458</v>
      </c>
      <c r="M4570" t="s">
        <v>60</v>
      </c>
      <c r="N4570" s="1">
        <v>44900</v>
      </c>
      <c r="O4570" s="1">
        <v>44901</v>
      </c>
      <c r="P4570">
        <v>58</v>
      </c>
      <c r="Q4570">
        <v>3</v>
      </c>
      <c r="R4570" t="s">
        <v>53</v>
      </c>
      <c r="S4570">
        <v>4</v>
      </c>
      <c r="T4570">
        <v>2</v>
      </c>
      <c r="U4570">
        <v>1</v>
      </c>
      <c r="V4570">
        <v>133</v>
      </c>
      <c r="W4570" t="s">
        <v>41</v>
      </c>
      <c r="X4570" t="s">
        <v>23129</v>
      </c>
      <c r="Y4570" t="s">
        <v>81</v>
      </c>
      <c r="Z4570" s="1">
        <v>44877</v>
      </c>
      <c r="AA4570" s="2">
        <v>0.84697916666666673</v>
      </c>
      <c r="AB4570" s="2">
        <v>0.36079861111111106</v>
      </c>
      <c r="AC4570" t="s">
        <v>45</v>
      </c>
      <c r="AD4570" t="s">
        <v>45</v>
      </c>
      <c r="AE4570" t="s">
        <v>45</v>
      </c>
      <c r="AF4570">
        <v>133</v>
      </c>
    </row>
    <row r="4571" spans="1:32">
      <c r="A4571">
        <v>7586</v>
      </c>
      <c r="B4571">
        <v>6686</v>
      </c>
      <c r="C4571" t="s">
        <v>469</v>
      </c>
      <c r="D4571" t="s">
        <v>5779</v>
      </c>
      <c r="E4571" t="s">
        <v>34</v>
      </c>
      <c r="F4571" t="s">
        <v>23130</v>
      </c>
      <c r="G4571" t="s">
        <v>23131</v>
      </c>
      <c r="H4571" t="s">
        <v>457</v>
      </c>
      <c r="I4571" s="1">
        <v>19458</v>
      </c>
      <c r="J4571" t="s">
        <v>23132</v>
      </c>
      <c r="K4571" t="s">
        <v>12814</v>
      </c>
      <c r="L4571">
        <v>53878</v>
      </c>
      <c r="M4571" t="s">
        <v>457</v>
      </c>
      <c r="N4571" s="1">
        <v>44715</v>
      </c>
      <c r="O4571" s="1">
        <v>44718</v>
      </c>
      <c r="P4571">
        <v>86</v>
      </c>
      <c r="Q4571">
        <v>4</v>
      </c>
      <c r="R4571" t="s">
        <v>63</v>
      </c>
      <c r="S4571">
        <v>1</v>
      </c>
      <c r="T4571">
        <v>0</v>
      </c>
      <c r="U4571">
        <v>3</v>
      </c>
      <c r="V4571">
        <v>198</v>
      </c>
      <c r="W4571" t="s">
        <v>41</v>
      </c>
      <c r="X4571" t="s">
        <v>23133</v>
      </c>
      <c r="Y4571" t="s">
        <v>81</v>
      </c>
      <c r="Z4571" s="1">
        <v>44683</v>
      </c>
      <c r="AA4571" s="2">
        <v>0.40791666666666665</v>
      </c>
      <c r="AB4571" s="2">
        <v>0.88910879629629624</v>
      </c>
      <c r="AC4571" t="s">
        <v>44</v>
      </c>
      <c r="AD4571" t="s">
        <v>44</v>
      </c>
      <c r="AE4571" t="s">
        <v>45</v>
      </c>
      <c r="AF4571">
        <v>66</v>
      </c>
    </row>
    <row r="4572" spans="1:32">
      <c r="A4572">
        <v>7587</v>
      </c>
      <c r="B4572">
        <v>6687</v>
      </c>
      <c r="C4572" t="s">
        <v>341</v>
      </c>
      <c r="D4572" t="s">
        <v>3268</v>
      </c>
      <c r="E4572" t="s">
        <v>48</v>
      </c>
      <c r="F4572" t="s">
        <v>23134</v>
      </c>
      <c r="G4572" t="s">
        <v>23135</v>
      </c>
      <c r="H4572" t="s">
        <v>209</v>
      </c>
      <c r="I4572" s="1">
        <v>33939</v>
      </c>
      <c r="J4572" t="s">
        <v>23136</v>
      </c>
      <c r="K4572" t="s">
        <v>23137</v>
      </c>
      <c r="L4572">
        <v>84955</v>
      </c>
      <c r="M4572" t="s">
        <v>209</v>
      </c>
      <c r="N4572" s="1">
        <v>44607</v>
      </c>
      <c r="O4572" s="1">
        <v>44611</v>
      </c>
      <c r="P4572">
        <v>7</v>
      </c>
      <c r="Q4572">
        <v>1</v>
      </c>
      <c r="R4572" t="s">
        <v>53</v>
      </c>
      <c r="S4572">
        <v>4</v>
      </c>
      <c r="T4572">
        <v>0</v>
      </c>
      <c r="U4572">
        <v>4</v>
      </c>
      <c r="V4572">
        <v>536</v>
      </c>
      <c r="W4572" t="s">
        <v>41</v>
      </c>
      <c r="X4572" t="s">
        <v>23138</v>
      </c>
      <c r="Y4572" t="s">
        <v>81</v>
      </c>
      <c r="Z4572" s="1">
        <v>44602</v>
      </c>
      <c r="AA4572" s="2">
        <v>0.44593750000000004</v>
      </c>
      <c r="AB4572" s="2">
        <v>0.32517361111111115</v>
      </c>
      <c r="AC4572" t="s">
        <v>45</v>
      </c>
      <c r="AD4572" t="s">
        <v>44</v>
      </c>
      <c r="AE4572" t="s">
        <v>44</v>
      </c>
      <c r="AF4572">
        <v>134</v>
      </c>
    </row>
    <row r="4573" spans="1:32">
      <c r="A4573">
        <v>7588</v>
      </c>
      <c r="B4573">
        <v>6688</v>
      </c>
      <c r="C4573" t="s">
        <v>139</v>
      </c>
      <c r="D4573" t="s">
        <v>364</v>
      </c>
      <c r="E4573" t="s">
        <v>34</v>
      </c>
      <c r="F4573" t="s">
        <v>23139</v>
      </c>
      <c r="G4573" t="s">
        <v>23140</v>
      </c>
      <c r="H4573" t="s">
        <v>330</v>
      </c>
      <c r="I4573" s="1">
        <v>36501</v>
      </c>
      <c r="J4573" t="s">
        <v>23141</v>
      </c>
      <c r="K4573" t="s">
        <v>23142</v>
      </c>
      <c r="L4573">
        <v>86393</v>
      </c>
      <c r="M4573" t="s">
        <v>330</v>
      </c>
      <c r="N4573" s="1">
        <v>44787</v>
      </c>
      <c r="O4573" s="1">
        <v>44791</v>
      </c>
      <c r="P4573">
        <v>89</v>
      </c>
      <c r="Q4573">
        <v>4</v>
      </c>
      <c r="R4573" t="s">
        <v>63</v>
      </c>
      <c r="S4573">
        <v>2</v>
      </c>
      <c r="T4573">
        <v>2</v>
      </c>
      <c r="U4573">
        <v>4</v>
      </c>
      <c r="V4573">
        <v>296</v>
      </c>
      <c r="W4573" t="s">
        <v>54</v>
      </c>
      <c r="X4573" t="s">
        <v>23143</v>
      </c>
      <c r="Y4573" t="s">
        <v>81</v>
      </c>
      <c r="Z4573" s="1">
        <v>44754</v>
      </c>
      <c r="AA4573" s="2">
        <v>0.45695601851851847</v>
      </c>
      <c r="AB4573" s="2">
        <v>0.1461574074074074</v>
      </c>
      <c r="AC4573" t="s">
        <v>44</v>
      </c>
      <c r="AD4573" t="s">
        <v>45</v>
      </c>
      <c r="AE4573" t="s">
        <v>44</v>
      </c>
      <c r="AF4573">
        <v>74</v>
      </c>
    </row>
    <row r="4574" spans="1:32">
      <c r="A4574">
        <v>7590</v>
      </c>
      <c r="B4574">
        <v>6690</v>
      </c>
      <c r="C4574" t="s">
        <v>1233</v>
      </c>
      <c r="D4574" t="s">
        <v>198</v>
      </c>
      <c r="E4574" t="s">
        <v>48</v>
      </c>
      <c r="F4574" t="s">
        <v>23144</v>
      </c>
      <c r="G4574" t="s">
        <v>23145</v>
      </c>
      <c r="H4574" t="s">
        <v>692</v>
      </c>
      <c r="I4574" s="1">
        <v>33016</v>
      </c>
      <c r="J4574" t="s">
        <v>23146</v>
      </c>
      <c r="K4574" t="s">
        <v>8497</v>
      </c>
      <c r="L4574">
        <v>53002</v>
      </c>
      <c r="M4574" t="s">
        <v>692</v>
      </c>
      <c r="N4574" s="1">
        <v>44786</v>
      </c>
      <c r="O4574" s="1">
        <v>44788</v>
      </c>
      <c r="P4574">
        <v>77</v>
      </c>
      <c r="Q4574">
        <v>4</v>
      </c>
      <c r="R4574" t="s">
        <v>63</v>
      </c>
      <c r="S4574">
        <v>4</v>
      </c>
      <c r="T4574">
        <v>1</v>
      </c>
      <c r="U4574">
        <v>2</v>
      </c>
      <c r="V4574">
        <v>148</v>
      </c>
      <c r="W4574" t="s">
        <v>54</v>
      </c>
      <c r="X4574" t="s">
        <v>23147</v>
      </c>
      <c r="Y4574" t="s">
        <v>6</v>
      </c>
      <c r="Z4574" s="1">
        <v>44748</v>
      </c>
      <c r="AA4574" s="2">
        <v>0.51328703703703704</v>
      </c>
      <c r="AB4574" s="2">
        <v>0.81738425925925917</v>
      </c>
      <c r="AC4574" t="s">
        <v>44</v>
      </c>
      <c r="AD4574" t="s">
        <v>44</v>
      </c>
      <c r="AE4574" t="s">
        <v>45</v>
      </c>
      <c r="AF4574">
        <v>74</v>
      </c>
    </row>
    <row r="4575" spans="1:32">
      <c r="A4575">
        <v>7591</v>
      </c>
      <c r="B4575">
        <v>6691</v>
      </c>
      <c r="C4575" t="s">
        <v>1044</v>
      </c>
      <c r="D4575" t="s">
        <v>3440</v>
      </c>
      <c r="E4575" t="s">
        <v>34</v>
      </c>
      <c r="F4575" t="s">
        <v>23148</v>
      </c>
      <c r="G4575" t="s">
        <v>23149</v>
      </c>
      <c r="H4575" t="s">
        <v>295</v>
      </c>
      <c r="I4575" s="1">
        <v>33365</v>
      </c>
      <c r="J4575" t="s">
        <v>23150</v>
      </c>
      <c r="K4575" t="s">
        <v>3692</v>
      </c>
      <c r="L4575">
        <v>9161</v>
      </c>
      <c r="M4575" t="s">
        <v>295</v>
      </c>
      <c r="N4575" s="1">
        <v>44898</v>
      </c>
      <c r="O4575" s="1">
        <v>44900</v>
      </c>
      <c r="P4575">
        <v>66</v>
      </c>
      <c r="Q4575">
        <v>3</v>
      </c>
      <c r="R4575" t="s">
        <v>40</v>
      </c>
      <c r="S4575">
        <v>2</v>
      </c>
      <c r="T4575">
        <v>2</v>
      </c>
      <c r="U4575">
        <v>2</v>
      </c>
      <c r="V4575">
        <v>494</v>
      </c>
      <c r="W4575" t="s">
        <v>54</v>
      </c>
      <c r="X4575" t="s">
        <v>23151</v>
      </c>
      <c r="Y4575" t="s">
        <v>6</v>
      </c>
      <c r="Z4575" s="1">
        <v>44866</v>
      </c>
      <c r="AA4575" s="2">
        <v>0.58050925925925922</v>
      </c>
      <c r="AB4575" s="2">
        <v>0.95546296296296296</v>
      </c>
      <c r="AC4575" t="s">
        <v>44</v>
      </c>
      <c r="AD4575" t="s">
        <v>45</v>
      </c>
      <c r="AE4575" t="s">
        <v>44</v>
      </c>
      <c r="AF4575">
        <v>247</v>
      </c>
    </row>
    <row r="4576" spans="1:32">
      <c r="A4576">
        <v>7592</v>
      </c>
      <c r="B4576">
        <v>6692</v>
      </c>
      <c r="C4576" t="s">
        <v>5660</v>
      </c>
      <c r="D4576" t="s">
        <v>5350</v>
      </c>
      <c r="E4576" t="s">
        <v>34</v>
      </c>
      <c r="F4576" t="s">
        <v>23152</v>
      </c>
      <c r="G4576" t="s">
        <v>23153</v>
      </c>
      <c r="H4576" t="s">
        <v>1442</v>
      </c>
      <c r="I4576" s="1">
        <v>33184</v>
      </c>
      <c r="J4576" t="s">
        <v>23154</v>
      </c>
      <c r="K4576" t="s">
        <v>23155</v>
      </c>
      <c r="L4576">
        <v>78617</v>
      </c>
      <c r="M4576" t="s">
        <v>1442</v>
      </c>
      <c r="N4576" s="1">
        <v>44608</v>
      </c>
      <c r="O4576" s="1">
        <v>44609</v>
      </c>
      <c r="P4576">
        <v>66</v>
      </c>
      <c r="Q4576">
        <v>3</v>
      </c>
      <c r="R4576" t="s">
        <v>40</v>
      </c>
      <c r="S4576">
        <v>2</v>
      </c>
      <c r="T4576">
        <v>2</v>
      </c>
      <c r="U4576">
        <v>1</v>
      </c>
      <c r="V4576">
        <v>229</v>
      </c>
      <c r="W4576" t="s">
        <v>41</v>
      </c>
      <c r="X4576" t="s">
        <v>23156</v>
      </c>
      <c r="Y4576" t="s">
        <v>43</v>
      </c>
      <c r="Z4576" s="1">
        <v>44579</v>
      </c>
      <c r="AA4576" s="2">
        <v>0.2638078703703704</v>
      </c>
      <c r="AB4576" s="2">
        <v>0.85086805555555556</v>
      </c>
      <c r="AC4576" t="s">
        <v>45</v>
      </c>
      <c r="AD4576" t="s">
        <v>44</v>
      </c>
      <c r="AE4576" t="s">
        <v>44</v>
      </c>
      <c r="AF4576">
        <v>229</v>
      </c>
    </row>
    <row r="4577" spans="1:32">
      <c r="A4577">
        <v>7593</v>
      </c>
      <c r="B4577">
        <v>6693</v>
      </c>
      <c r="C4577" t="s">
        <v>1335</v>
      </c>
      <c r="D4577" t="s">
        <v>5985</v>
      </c>
      <c r="E4577" t="s">
        <v>34</v>
      </c>
      <c r="F4577" t="s">
        <v>23157</v>
      </c>
      <c r="G4577" t="s">
        <v>23158</v>
      </c>
      <c r="H4577" t="s">
        <v>86</v>
      </c>
      <c r="I4577" s="1">
        <v>26904</v>
      </c>
      <c r="J4577" t="s">
        <v>23159</v>
      </c>
      <c r="K4577" t="s">
        <v>23160</v>
      </c>
      <c r="L4577">
        <v>42208</v>
      </c>
      <c r="M4577" t="s">
        <v>86</v>
      </c>
      <c r="N4577" s="1">
        <v>44879</v>
      </c>
      <c r="O4577" s="1">
        <v>44883</v>
      </c>
      <c r="P4577">
        <v>65</v>
      </c>
      <c r="Q4577">
        <v>3</v>
      </c>
      <c r="R4577" t="s">
        <v>63</v>
      </c>
      <c r="S4577">
        <v>1</v>
      </c>
      <c r="T4577">
        <v>0</v>
      </c>
      <c r="U4577">
        <v>4</v>
      </c>
      <c r="V4577">
        <v>268</v>
      </c>
      <c r="W4577" t="s">
        <v>41</v>
      </c>
      <c r="X4577" t="s">
        <v>23161</v>
      </c>
      <c r="Y4577" t="s">
        <v>6</v>
      </c>
      <c r="Z4577" s="1">
        <v>44841</v>
      </c>
      <c r="AA4577" s="2">
        <v>0.76612268518518523</v>
      </c>
      <c r="AB4577" s="2">
        <v>0.81325231481481486</v>
      </c>
      <c r="AC4577" t="s">
        <v>45</v>
      </c>
      <c r="AD4577" t="s">
        <v>44</v>
      </c>
      <c r="AE4577" t="s">
        <v>44</v>
      </c>
      <c r="AF4577">
        <v>67</v>
      </c>
    </row>
    <row r="4578" spans="1:32">
      <c r="A4578">
        <v>7595</v>
      </c>
      <c r="B4578">
        <v>6695</v>
      </c>
      <c r="C4578" t="s">
        <v>15183</v>
      </c>
      <c r="D4578" t="s">
        <v>847</v>
      </c>
      <c r="E4578" t="s">
        <v>34</v>
      </c>
      <c r="F4578" t="s">
        <v>23162</v>
      </c>
      <c r="G4578" t="s">
        <v>23163</v>
      </c>
      <c r="H4578" t="s">
        <v>225</v>
      </c>
      <c r="I4578" s="1">
        <v>24305</v>
      </c>
      <c r="J4578" t="s">
        <v>23164</v>
      </c>
      <c r="K4578" t="s">
        <v>23165</v>
      </c>
      <c r="L4578">
        <v>48572</v>
      </c>
      <c r="M4578" t="s">
        <v>225</v>
      </c>
      <c r="N4578" s="1">
        <v>44770</v>
      </c>
      <c r="O4578" s="1">
        <v>44774</v>
      </c>
      <c r="P4578">
        <v>34</v>
      </c>
      <c r="Q4578">
        <v>2</v>
      </c>
      <c r="R4578" t="s">
        <v>53</v>
      </c>
      <c r="S4578">
        <v>4</v>
      </c>
      <c r="T4578">
        <v>2</v>
      </c>
      <c r="U4578">
        <v>4</v>
      </c>
      <c r="V4578">
        <v>496</v>
      </c>
      <c r="W4578" t="s">
        <v>54</v>
      </c>
      <c r="X4578" t="s">
        <v>23166</v>
      </c>
      <c r="Y4578" t="s">
        <v>43</v>
      </c>
      <c r="Z4578" s="1">
        <v>44765</v>
      </c>
      <c r="AA4578" s="2">
        <v>0.73715277777777777</v>
      </c>
      <c r="AB4578" s="2">
        <v>6.5567129629629628E-2</v>
      </c>
      <c r="AC4578" t="s">
        <v>44</v>
      </c>
      <c r="AD4578" t="s">
        <v>44</v>
      </c>
      <c r="AE4578" t="s">
        <v>44</v>
      </c>
      <c r="AF4578">
        <v>124</v>
      </c>
    </row>
    <row r="4579" spans="1:32">
      <c r="A4579">
        <v>7597</v>
      </c>
      <c r="B4579">
        <v>6697</v>
      </c>
      <c r="C4579" t="s">
        <v>2431</v>
      </c>
      <c r="D4579" t="s">
        <v>435</v>
      </c>
      <c r="E4579" t="s">
        <v>48</v>
      </c>
      <c r="F4579" t="s">
        <v>23167</v>
      </c>
      <c r="G4579">
        <v>7472297814</v>
      </c>
      <c r="H4579" t="s">
        <v>171</v>
      </c>
      <c r="I4579" s="1">
        <v>30893</v>
      </c>
      <c r="J4579" t="s">
        <v>23168</v>
      </c>
      <c r="K4579" t="s">
        <v>23169</v>
      </c>
      <c r="L4579">
        <v>98774</v>
      </c>
      <c r="M4579" t="s">
        <v>171</v>
      </c>
      <c r="N4579" s="1">
        <v>44684</v>
      </c>
      <c r="O4579" s="1">
        <v>44685</v>
      </c>
      <c r="P4579">
        <v>80</v>
      </c>
      <c r="Q4579">
        <v>4</v>
      </c>
      <c r="R4579" t="s">
        <v>63</v>
      </c>
      <c r="S4579">
        <v>3</v>
      </c>
      <c r="T4579">
        <v>1</v>
      </c>
      <c r="U4579">
        <v>1</v>
      </c>
      <c r="V4579">
        <v>75</v>
      </c>
      <c r="W4579" t="s">
        <v>54</v>
      </c>
      <c r="X4579" t="s">
        <v>23170</v>
      </c>
      <c r="Y4579" t="s">
        <v>6</v>
      </c>
      <c r="Z4579" s="1">
        <v>44674</v>
      </c>
      <c r="AA4579" s="2">
        <v>0.24244212962962963</v>
      </c>
      <c r="AB4579" s="2">
        <v>0.38658564814814816</v>
      </c>
      <c r="AC4579" t="s">
        <v>45</v>
      </c>
      <c r="AD4579" t="s">
        <v>44</v>
      </c>
      <c r="AE4579" t="s">
        <v>44</v>
      </c>
      <c r="AF4579">
        <v>75</v>
      </c>
    </row>
    <row r="4580" spans="1:32">
      <c r="A4580">
        <v>7598</v>
      </c>
      <c r="B4580">
        <v>6698</v>
      </c>
      <c r="C4580" t="s">
        <v>501</v>
      </c>
      <c r="D4580" t="s">
        <v>1167</v>
      </c>
      <c r="E4580" t="s">
        <v>34</v>
      </c>
      <c r="F4580" t="s">
        <v>23171</v>
      </c>
      <c r="G4580" t="s">
        <v>23172</v>
      </c>
      <c r="H4580" t="s">
        <v>330</v>
      </c>
      <c r="I4580" s="1">
        <v>26233</v>
      </c>
      <c r="J4580" t="s">
        <v>23173</v>
      </c>
      <c r="K4580" t="s">
        <v>8723</v>
      </c>
      <c r="L4580">
        <v>50364</v>
      </c>
      <c r="M4580" t="s">
        <v>330</v>
      </c>
      <c r="N4580" s="1">
        <v>44678</v>
      </c>
      <c r="O4580" s="1">
        <v>44682</v>
      </c>
      <c r="P4580">
        <v>41</v>
      </c>
      <c r="Q4580">
        <v>2</v>
      </c>
      <c r="R4580" t="s">
        <v>63</v>
      </c>
      <c r="S4580">
        <v>1</v>
      </c>
      <c r="T4580">
        <v>1</v>
      </c>
      <c r="U4580">
        <v>4</v>
      </c>
      <c r="V4580">
        <v>252</v>
      </c>
      <c r="W4580" t="s">
        <v>54</v>
      </c>
      <c r="X4580" t="s">
        <v>23174</v>
      </c>
      <c r="Y4580" t="s">
        <v>6</v>
      </c>
      <c r="Z4580" s="1">
        <v>44653</v>
      </c>
      <c r="AA4580" s="2">
        <v>0.20381944444444444</v>
      </c>
      <c r="AB4580" s="2">
        <v>0.84398148148148155</v>
      </c>
      <c r="AC4580" t="s">
        <v>45</v>
      </c>
      <c r="AD4580" t="s">
        <v>44</v>
      </c>
      <c r="AE4580" t="s">
        <v>45</v>
      </c>
      <c r="AF4580">
        <v>63</v>
      </c>
    </row>
    <row r="4581" spans="1:32">
      <c r="A4581">
        <v>7599</v>
      </c>
      <c r="B4581">
        <v>6699</v>
      </c>
      <c r="C4581" t="s">
        <v>229</v>
      </c>
      <c r="D4581" t="s">
        <v>106</v>
      </c>
      <c r="E4581" t="s">
        <v>48</v>
      </c>
      <c r="F4581" t="s">
        <v>23175</v>
      </c>
      <c r="G4581" t="s">
        <v>23176</v>
      </c>
      <c r="H4581" t="s">
        <v>309</v>
      </c>
      <c r="I4581" s="1">
        <v>16781</v>
      </c>
      <c r="J4581" t="s">
        <v>23177</v>
      </c>
      <c r="K4581" t="s">
        <v>23178</v>
      </c>
      <c r="L4581">
        <v>38605</v>
      </c>
      <c r="M4581" t="s">
        <v>309</v>
      </c>
      <c r="N4581" s="1">
        <v>44916</v>
      </c>
      <c r="O4581" s="1">
        <v>44917</v>
      </c>
      <c r="P4581">
        <v>58</v>
      </c>
      <c r="Q4581">
        <v>3</v>
      </c>
      <c r="R4581" t="s">
        <v>53</v>
      </c>
      <c r="S4581">
        <v>2</v>
      </c>
      <c r="T4581">
        <v>2</v>
      </c>
      <c r="U4581">
        <v>1</v>
      </c>
      <c r="V4581">
        <v>129</v>
      </c>
      <c r="W4581" t="s">
        <v>54</v>
      </c>
      <c r="X4581" t="s">
        <v>23179</v>
      </c>
      <c r="Y4581" t="s">
        <v>6</v>
      </c>
      <c r="Z4581" s="1">
        <v>44899</v>
      </c>
      <c r="AA4581" s="2">
        <v>6.340277777777778E-2</v>
      </c>
      <c r="AB4581" s="2">
        <v>0.62608796296296299</v>
      </c>
      <c r="AC4581" t="s">
        <v>44</v>
      </c>
      <c r="AD4581" t="s">
        <v>44</v>
      </c>
      <c r="AE4581" t="s">
        <v>45</v>
      </c>
      <c r="AF4581">
        <v>129</v>
      </c>
    </row>
    <row r="4582" spans="1:32">
      <c r="A4582">
        <v>7602</v>
      </c>
      <c r="B4582">
        <v>6702</v>
      </c>
      <c r="C4582" t="s">
        <v>221</v>
      </c>
      <c r="D4582" t="s">
        <v>1028</v>
      </c>
      <c r="E4582" t="s">
        <v>48</v>
      </c>
      <c r="F4582" t="s">
        <v>23180</v>
      </c>
      <c r="G4582" t="s">
        <v>23181</v>
      </c>
      <c r="H4582" t="s">
        <v>295</v>
      </c>
      <c r="I4582" s="1">
        <v>20278</v>
      </c>
      <c r="J4582" t="s">
        <v>23182</v>
      </c>
      <c r="K4582" t="s">
        <v>19927</v>
      </c>
      <c r="L4582">
        <v>26424</v>
      </c>
      <c r="M4582" t="s">
        <v>295</v>
      </c>
      <c r="N4582" s="1">
        <v>44823</v>
      </c>
      <c r="O4582" s="1">
        <v>44824</v>
      </c>
      <c r="P4582">
        <v>7</v>
      </c>
      <c r="Q4582">
        <v>1</v>
      </c>
      <c r="R4582" t="s">
        <v>53</v>
      </c>
      <c r="S4582">
        <v>3</v>
      </c>
      <c r="T4582">
        <v>0</v>
      </c>
      <c r="U4582">
        <v>1</v>
      </c>
      <c r="V4582">
        <v>142</v>
      </c>
      <c r="W4582" t="s">
        <v>41</v>
      </c>
      <c r="X4582" t="s">
        <v>23183</v>
      </c>
      <c r="Y4582" t="s">
        <v>81</v>
      </c>
      <c r="Z4582" s="1">
        <v>44816</v>
      </c>
      <c r="AA4582" s="2">
        <v>0.27417824074074076</v>
      </c>
      <c r="AB4582" s="2">
        <v>0.14499999999999999</v>
      </c>
      <c r="AC4582" t="s">
        <v>44</v>
      </c>
      <c r="AD4582" t="s">
        <v>45</v>
      </c>
      <c r="AE4582" t="s">
        <v>45</v>
      </c>
      <c r="AF4582">
        <v>142</v>
      </c>
    </row>
    <row r="4583" spans="1:32">
      <c r="A4583">
        <v>7608</v>
      </c>
      <c r="B4583">
        <v>6708</v>
      </c>
      <c r="C4583" t="s">
        <v>5587</v>
      </c>
      <c r="D4583" t="s">
        <v>4610</v>
      </c>
      <c r="E4583" t="s">
        <v>48</v>
      </c>
      <c r="F4583" t="s">
        <v>23184</v>
      </c>
      <c r="G4583" t="s">
        <v>23185</v>
      </c>
      <c r="H4583" t="s">
        <v>129</v>
      </c>
      <c r="I4583" s="1">
        <v>27342</v>
      </c>
      <c r="J4583" t="s">
        <v>23186</v>
      </c>
      <c r="K4583" t="s">
        <v>23187</v>
      </c>
      <c r="L4583">
        <v>47125</v>
      </c>
      <c r="M4583" t="s">
        <v>129</v>
      </c>
      <c r="N4583" s="1">
        <v>44751</v>
      </c>
      <c r="O4583" s="1">
        <v>44754</v>
      </c>
      <c r="P4583">
        <v>83</v>
      </c>
      <c r="Q4583">
        <v>4</v>
      </c>
      <c r="R4583" t="s">
        <v>63</v>
      </c>
      <c r="S4583">
        <v>4</v>
      </c>
      <c r="T4583">
        <v>0</v>
      </c>
      <c r="U4583">
        <v>3</v>
      </c>
      <c r="V4583">
        <v>207</v>
      </c>
      <c r="W4583" t="s">
        <v>41</v>
      </c>
      <c r="X4583" t="s">
        <v>23188</v>
      </c>
      <c r="Y4583" t="s">
        <v>6</v>
      </c>
      <c r="Z4583" s="1">
        <v>44731</v>
      </c>
      <c r="AA4583" s="2">
        <v>0.7221643518518519</v>
      </c>
      <c r="AB4583" s="2">
        <v>0.60607638888888882</v>
      </c>
      <c r="AC4583" t="s">
        <v>45</v>
      </c>
      <c r="AD4583" t="s">
        <v>44</v>
      </c>
      <c r="AE4583" t="s">
        <v>44</v>
      </c>
      <c r="AF4583">
        <v>69</v>
      </c>
    </row>
    <row r="4584" spans="1:32">
      <c r="A4584">
        <v>7609</v>
      </c>
      <c r="B4584">
        <v>6709</v>
      </c>
      <c r="C4584" t="s">
        <v>602</v>
      </c>
      <c r="D4584" t="s">
        <v>23189</v>
      </c>
      <c r="E4584" t="s">
        <v>34</v>
      </c>
      <c r="F4584" t="s">
        <v>23190</v>
      </c>
      <c r="G4584" t="s">
        <v>23191</v>
      </c>
      <c r="H4584" t="s">
        <v>1251</v>
      </c>
      <c r="I4584" s="1">
        <v>31218</v>
      </c>
      <c r="J4584" t="s">
        <v>23192</v>
      </c>
      <c r="K4584" t="s">
        <v>23193</v>
      </c>
      <c r="L4584">
        <v>42251</v>
      </c>
      <c r="M4584" t="s">
        <v>1251</v>
      </c>
      <c r="N4584" s="1">
        <v>44853</v>
      </c>
      <c r="O4584" s="1">
        <v>44854</v>
      </c>
      <c r="P4584">
        <v>21</v>
      </c>
      <c r="Q4584">
        <v>1</v>
      </c>
      <c r="R4584" t="s">
        <v>40</v>
      </c>
      <c r="S4584">
        <v>1</v>
      </c>
      <c r="T4584">
        <v>2</v>
      </c>
      <c r="U4584">
        <v>1</v>
      </c>
      <c r="V4584">
        <v>210</v>
      </c>
      <c r="W4584" t="s">
        <v>41</v>
      </c>
      <c r="X4584" t="s">
        <v>23194</v>
      </c>
      <c r="Y4584" t="s">
        <v>65</v>
      </c>
      <c r="Z4584" s="1">
        <v>44826</v>
      </c>
      <c r="AA4584" s="2">
        <v>0.24313657407407407</v>
      </c>
      <c r="AB4584" s="2">
        <v>0.81293981481481481</v>
      </c>
      <c r="AC4584" t="s">
        <v>44</v>
      </c>
      <c r="AD4584" t="s">
        <v>44</v>
      </c>
      <c r="AE4584" t="s">
        <v>44</v>
      </c>
      <c r="AF4584">
        <v>210</v>
      </c>
    </row>
    <row r="4585" spans="1:32">
      <c r="A4585">
        <v>7610</v>
      </c>
      <c r="B4585">
        <v>6710</v>
      </c>
      <c r="C4585" t="s">
        <v>564</v>
      </c>
      <c r="D4585" t="s">
        <v>348</v>
      </c>
      <c r="E4585" t="s">
        <v>48</v>
      </c>
      <c r="F4585" t="s">
        <v>23195</v>
      </c>
      <c r="G4585" t="s">
        <v>23196</v>
      </c>
      <c r="H4585" t="s">
        <v>272</v>
      </c>
      <c r="I4585" s="1">
        <v>31046</v>
      </c>
      <c r="J4585" t="s">
        <v>23197</v>
      </c>
      <c r="K4585" t="s">
        <v>23198</v>
      </c>
      <c r="L4585">
        <v>58872</v>
      </c>
      <c r="M4585" t="s">
        <v>272</v>
      </c>
      <c r="N4585" s="1">
        <v>44816</v>
      </c>
      <c r="O4585" s="1">
        <v>44819</v>
      </c>
      <c r="P4585">
        <v>89</v>
      </c>
      <c r="Q4585">
        <v>4</v>
      </c>
      <c r="R4585" t="s">
        <v>63</v>
      </c>
      <c r="S4585">
        <v>4</v>
      </c>
      <c r="T4585">
        <v>1</v>
      </c>
      <c r="U4585">
        <v>3</v>
      </c>
      <c r="V4585">
        <v>225</v>
      </c>
      <c r="W4585" t="s">
        <v>54</v>
      </c>
      <c r="X4585" t="s">
        <v>23199</v>
      </c>
      <c r="Y4585" t="s">
        <v>65</v>
      </c>
      <c r="Z4585" s="1">
        <v>44808</v>
      </c>
      <c r="AA4585" s="2">
        <v>9.4571759259259258E-2</v>
      </c>
      <c r="AB4585" s="2">
        <v>0.96224537037037028</v>
      </c>
      <c r="AC4585" t="s">
        <v>44</v>
      </c>
      <c r="AD4585" t="s">
        <v>45</v>
      </c>
      <c r="AE4585" t="s">
        <v>45</v>
      </c>
      <c r="AF4585">
        <v>75</v>
      </c>
    </row>
    <row r="4586" spans="1:32">
      <c r="A4586">
        <v>7611</v>
      </c>
      <c r="B4586">
        <v>6711</v>
      </c>
      <c r="C4586" t="s">
        <v>1201</v>
      </c>
      <c r="D4586" t="s">
        <v>8292</v>
      </c>
      <c r="E4586" t="s">
        <v>48</v>
      </c>
      <c r="F4586" t="s">
        <v>23200</v>
      </c>
      <c r="G4586" t="s">
        <v>23201</v>
      </c>
      <c r="H4586" t="s">
        <v>405</v>
      </c>
      <c r="I4586" s="1">
        <v>26393</v>
      </c>
      <c r="J4586" t="s">
        <v>23202</v>
      </c>
      <c r="K4586" t="s">
        <v>23203</v>
      </c>
      <c r="L4586">
        <v>40736</v>
      </c>
      <c r="M4586" t="s">
        <v>405</v>
      </c>
      <c r="N4586" s="1">
        <v>44601</v>
      </c>
      <c r="O4586" s="1">
        <v>44605</v>
      </c>
      <c r="P4586">
        <v>9</v>
      </c>
      <c r="Q4586">
        <v>1</v>
      </c>
      <c r="R4586" t="s">
        <v>40</v>
      </c>
      <c r="S4586">
        <v>1</v>
      </c>
      <c r="T4586">
        <v>0</v>
      </c>
      <c r="U4586">
        <v>4</v>
      </c>
      <c r="V4586">
        <v>916</v>
      </c>
      <c r="W4586" t="s">
        <v>41</v>
      </c>
      <c r="X4586" t="s">
        <v>23204</v>
      </c>
      <c r="Y4586" t="s">
        <v>43</v>
      </c>
      <c r="Z4586" s="1">
        <v>44564</v>
      </c>
      <c r="AA4586" s="2">
        <v>0.44093749999999998</v>
      </c>
      <c r="AB4586" s="2">
        <v>0.75814814814814813</v>
      </c>
      <c r="AC4586" t="s">
        <v>44</v>
      </c>
      <c r="AD4586" t="s">
        <v>45</v>
      </c>
      <c r="AE4586" t="s">
        <v>45</v>
      </c>
      <c r="AF4586">
        <v>229</v>
      </c>
    </row>
    <row r="4587" spans="1:32">
      <c r="A4587">
        <v>7612</v>
      </c>
      <c r="B4587">
        <v>6712</v>
      </c>
      <c r="C4587" t="s">
        <v>908</v>
      </c>
      <c r="D4587" t="s">
        <v>1871</v>
      </c>
      <c r="E4587" t="s">
        <v>34</v>
      </c>
      <c r="F4587" t="s">
        <v>23205</v>
      </c>
      <c r="G4587" t="s">
        <v>23206</v>
      </c>
      <c r="H4587" t="s">
        <v>37</v>
      </c>
      <c r="I4587" s="1">
        <v>38671</v>
      </c>
      <c r="J4587" t="s">
        <v>23207</v>
      </c>
      <c r="K4587" t="s">
        <v>1994</v>
      </c>
      <c r="L4587">
        <v>64913</v>
      </c>
      <c r="M4587" t="s">
        <v>37</v>
      </c>
      <c r="N4587" s="1">
        <v>44838</v>
      </c>
      <c r="O4587" s="1">
        <v>44841</v>
      </c>
      <c r="P4587">
        <v>31</v>
      </c>
      <c r="Q4587">
        <v>2</v>
      </c>
      <c r="R4587" t="s">
        <v>53</v>
      </c>
      <c r="S4587">
        <v>3</v>
      </c>
      <c r="T4587">
        <v>1</v>
      </c>
      <c r="U4587">
        <v>3</v>
      </c>
      <c r="V4587">
        <v>450</v>
      </c>
      <c r="W4587" t="s">
        <v>41</v>
      </c>
      <c r="X4587" t="s">
        <v>23208</v>
      </c>
      <c r="Y4587" t="s">
        <v>81</v>
      </c>
      <c r="Z4587" s="1">
        <v>44830</v>
      </c>
      <c r="AA4587" s="2">
        <v>0.66197916666666667</v>
      </c>
      <c r="AB4587" s="2">
        <v>0.17554398148148151</v>
      </c>
      <c r="AC4587" t="s">
        <v>45</v>
      </c>
      <c r="AD4587" t="s">
        <v>45</v>
      </c>
      <c r="AE4587" t="s">
        <v>44</v>
      </c>
      <c r="AF4587">
        <v>150</v>
      </c>
    </row>
    <row r="4588" spans="1:32">
      <c r="A4588">
        <v>7613</v>
      </c>
      <c r="B4588">
        <v>6713</v>
      </c>
      <c r="C4588" t="s">
        <v>722</v>
      </c>
      <c r="D4588" t="s">
        <v>2475</v>
      </c>
      <c r="E4588" t="s">
        <v>34</v>
      </c>
      <c r="F4588" t="s">
        <v>23209</v>
      </c>
      <c r="G4588" t="s">
        <v>23210</v>
      </c>
      <c r="H4588" t="s">
        <v>50</v>
      </c>
      <c r="I4588" s="1">
        <v>18064</v>
      </c>
      <c r="J4588" t="s">
        <v>23211</v>
      </c>
      <c r="K4588" t="s">
        <v>23212</v>
      </c>
      <c r="L4588">
        <v>46663</v>
      </c>
      <c r="M4588" t="s">
        <v>50</v>
      </c>
      <c r="N4588" s="1">
        <v>44695</v>
      </c>
      <c r="O4588" s="1">
        <v>44699</v>
      </c>
      <c r="P4588">
        <v>30</v>
      </c>
      <c r="Q4588">
        <v>2</v>
      </c>
      <c r="R4588" t="s">
        <v>40</v>
      </c>
      <c r="S4588">
        <v>4</v>
      </c>
      <c r="T4588">
        <v>1</v>
      </c>
      <c r="U4588">
        <v>4</v>
      </c>
      <c r="V4588">
        <v>944</v>
      </c>
      <c r="W4588" t="s">
        <v>41</v>
      </c>
      <c r="X4588" t="s">
        <v>23213</v>
      </c>
      <c r="Y4588" t="s">
        <v>6</v>
      </c>
      <c r="Z4588" s="1">
        <v>44688</v>
      </c>
      <c r="AA4588" s="2">
        <v>0.33408564814814817</v>
      </c>
      <c r="AB4588" s="2">
        <v>0.314537037037037</v>
      </c>
      <c r="AC4588" t="s">
        <v>45</v>
      </c>
      <c r="AD4588" t="s">
        <v>44</v>
      </c>
      <c r="AE4588" t="s">
        <v>45</v>
      </c>
      <c r="AF4588">
        <v>236</v>
      </c>
    </row>
    <row r="4589" spans="1:32">
      <c r="A4589">
        <v>7615</v>
      </c>
      <c r="B4589">
        <v>6715</v>
      </c>
      <c r="C4589" t="s">
        <v>112</v>
      </c>
      <c r="D4589" t="s">
        <v>1509</v>
      </c>
      <c r="E4589" t="s">
        <v>48</v>
      </c>
      <c r="F4589" t="s">
        <v>23214</v>
      </c>
      <c r="G4589" t="s">
        <v>23215</v>
      </c>
      <c r="H4589" t="s">
        <v>330</v>
      </c>
      <c r="I4589" s="1">
        <v>24665</v>
      </c>
      <c r="J4589" t="s">
        <v>23216</v>
      </c>
      <c r="K4589" t="s">
        <v>23217</v>
      </c>
      <c r="L4589">
        <v>69611</v>
      </c>
      <c r="M4589" t="s">
        <v>330</v>
      </c>
      <c r="N4589" s="1">
        <v>44637</v>
      </c>
      <c r="O4589" s="1">
        <v>44642</v>
      </c>
      <c r="P4589">
        <v>62</v>
      </c>
      <c r="Q4589">
        <v>3</v>
      </c>
      <c r="R4589" t="s">
        <v>63</v>
      </c>
      <c r="S4589">
        <v>2</v>
      </c>
      <c r="T4589">
        <v>0</v>
      </c>
      <c r="U4589">
        <v>5</v>
      </c>
      <c r="V4589">
        <v>405</v>
      </c>
      <c r="W4589" t="s">
        <v>54</v>
      </c>
      <c r="X4589" t="s">
        <v>23218</v>
      </c>
      <c r="Y4589" t="s">
        <v>65</v>
      </c>
      <c r="Z4589" s="1">
        <v>44606</v>
      </c>
      <c r="AA4589" s="2">
        <v>0.91336805555555556</v>
      </c>
      <c r="AB4589" s="2">
        <v>0.22464120370370369</v>
      </c>
      <c r="AC4589" t="s">
        <v>44</v>
      </c>
      <c r="AD4589" t="s">
        <v>45</v>
      </c>
      <c r="AE4589" t="s">
        <v>44</v>
      </c>
      <c r="AF4589">
        <v>81</v>
      </c>
    </row>
    <row r="4590" spans="1:32">
      <c r="A4590">
        <v>7616</v>
      </c>
      <c r="B4590">
        <v>6716</v>
      </c>
      <c r="C4590" t="s">
        <v>371</v>
      </c>
      <c r="D4590" t="s">
        <v>2794</v>
      </c>
      <c r="E4590" t="s">
        <v>48</v>
      </c>
      <c r="F4590" t="s">
        <v>23219</v>
      </c>
      <c r="G4590" t="s">
        <v>23220</v>
      </c>
      <c r="H4590" t="s">
        <v>77</v>
      </c>
      <c r="I4590" s="1">
        <v>15801</v>
      </c>
      <c r="J4590" t="s">
        <v>23221</v>
      </c>
      <c r="K4590" t="s">
        <v>5896</v>
      </c>
      <c r="L4590">
        <v>51640</v>
      </c>
      <c r="M4590" t="s">
        <v>77</v>
      </c>
      <c r="N4590" s="1">
        <v>44775</v>
      </c>
      <c r="O4590" s="1">
        <v>44779</v>
      </c>
      <c r="P4590">
        <v>29</v>
      </c>
      <c r="Q4590">
        <v>2</v>
      </c>
      <c r="R4590" t="s">
        <v>63</v>
      </c>
      <c r="S4590">
        <v>4</v>
      </c>
      <c r="T4590">
        <v>2</v>
      </c>
      <c r="U4590">
        <v>4</v>
      </c>
      <c r="V4590">
        <v>352</v>
      </c>
      <c r="W4590" t="s">
        <v>54</v>
      </c>
      <c r="X4590" t="s">
        <v>23222</v>
      </c>
      <c r="Y4590" t="s">
        <v>81</v>
      </c>
      <c r="Z4590" s="1">
        <v>44736</v>
      </c>
      <c r="AA4590" s="2">
        <v>0.20754629629629628</v>
      </c>
      <c r="AB4590" s="2">
        <v>0.56866898148148148</v>
      </c>
      <c r="AC4590" t="s">
        <v>44</v>
      </c>
      <c r="AD4590" t="s">
        <v>44</v>
      </c>
      <c r="AE4590" t="s">
        <v>45</v>
      </c>
      <c r="AF4590">
        <v>88</v>
      </c>
    </row>
    <row r="4591" spans="1:32">
      <c r="A4591">
        <v>7617</v>
      </c>
      <c r="B4591">
        <v>6717</v>
      </c>
      <c r="C4591" t="s">
        <v>3639</v>
      </c>
      <c r="D4591" t="s">
        <v>75</v>
      </c>
      <c r="E4591" t="s">
        <v>34</v>
      </c>
      <c r="F4591" t="s">
        <v>23223</v>
      </c>
      <c r="G4591" t="s">
        <v>23224</v>
      </c>
      <c r="H4591" t="s">
        <v>171</v>
      </c>
      <c r="I4591" s="1">
        <v>22386</v>
      </c>
      <c r="J4591" t="s">
        <v>23225</v>
      </c>
      <c r="K4591" t="s">
        <v>23226</v>
      </c>
      <c r="L4591">
        <v>9298</v>
      </c>
      <c r="M4591" t="s">
        <v>171</v>
      </c>
      <c r="N4591" s="1">
        <v>44579</v>
      </c>
      <c r="O4591" s="1">
        <v>44582</v>
      </c>
      <c r="P4591">
        <v>41</v>
      </c>
      <c r="Q4591">
        <v>2</v>
      </c>
      <c r="R4591" t="s">
        <v>63</v>
      </c>
      <c r="S4591">
        <v>2</v>
      </c>
      <c r="T4591">
        <v>1</v>
      </c>
      <c r="U4591">
        <v>3</v>
      </c>
      <c r="V4591">
        <v>243</v>
      </c>
      <c r="W4591" t="s">
        <v>54</v>
      </c>
      <c r="X4591" t="s">
        <v>23227</v>
      </c>
      <c r="Y4591" t="s">
        <v>65</v>
      </c>
      <c r="Z4591" s="1">
        <v>44569</v>
      </c>
      <c r="AA4591" s="2">
        <v>0.97186342592592589</v>
      </c>
      <c r="AB4591" s="2">
        <v>0.64883101851851854</v>
      </c>
      <c r="AC4591" t="s">
        <v>45</v>
      </c>
      <c r="AD4591" t="s">
        <v>44</v>
      </c>
      <c r="AE4591" t="s">
        <v>44</v>
      </c>
      <c r="AF4591">
        <v>81</v>
      </c>
    </row>
    <row r="4592" spans="1:32">
      <c r="A4592">
        <v>7618</v>
      </c>
      <c r="B4592">
        <v>6718</v>
      </c>
      <c r="C4592" t="s">
        <v>3707</v>
      </c>
      <c r="D4592" t="s">
        <v>4686</v>
      </c>
      <c r="E4592" t="s">
        <v>34</v>
      </c>
      <c r="F4592" t="s">
        <v>23228</v>
      </c>
      <c r="G4592" t="s">
        <v>23229</v>
      </c>
      <c r="H4592" t="s">
        <v>280</v>
      </c>
      <c r="I4592" s="1">
        <v>23906</v>
      </c>
      <c r="J4592" t="s">
        <v>23230</v>
      </c>
      <c r="K4592" t="s">
        <v>23231</v>
      </c>
      <c r="L4592">
        <v>47683</v>
      </c>
      <c r="M4592" t="s">
        <v>280</v>
      </c>
      <c r="N4592" s="1">
        <v>44733</v>
      </c>
      <c r="O4592" s="1">
        <v>44738</v>
      </c>
      <c r="P4592">
        <v>6</v>
      </c>
      <c r="Q4592">
        <v>1</v>
      </c>
      <c r="R4592" t="s">
        <v>40</v>
      </c>
      <c r="S4592">
        <v>1</v>
      </c>
      <c r="T4592">
        <v>2</v>
      </c>
      <c r="U4592">
        <v>5</v>
      </c>
      <c r="V4592">
        <v>1120</v>
      </c>
      <c r="W4592" t="s">
        <v>41</v>
      </c>
      <c r="X4592" t="s">
        <v>23232</v>
      </c>
      <c r="Y4592" t="s">
        <v>81</v>
      </c>
      <c r="Z4592" s="1">
        <v>44715</v>
      </c>
      <c r="AA4592" s="2">
        <v>0.79712962962962963</v>
      </c>
      <c r="AB4592" s="2">
        <v>0.92133101851851851</v>
      </c>
      <c r="AC4592" t="s">
        <v>44</v>
      </c>
      <c r="AD4592" t="s">
        <v>44</v>
      </c>
      <c r="AE4592" t="s">
        <v>45</v>
      </c>
      <c r="AF4592">
        <v>224</v>
      </c>
    </row>
    <row r="4593" spans="1:32">
      <c r="A4593">
        <v>7619</v>
      </c>
      <c r="B4593">
        <v>6719</v>
      </c>
      <c r="C4593" t="s">
        <v>17176</v>
      </c>
      <c r="D4593" t="s">
        <v>6792</v>
      </c>
      <c r="E4593" t="s">
        <v>48</v>
      </c>
      <c r="F4593" t="s">
        <v>3719</v>
      </c>
      <c r="G4593" t="s">
        <v>23233</v>
      </c>
      <c r="H4593" t="s">
        <v>941</v>
      </c>
      <c r="I4593" s="1">
        <v>26590</v>
      </c>
      <c r="J4593" t="s">
        <v>23234</v>
      </c>
      <c r="K4593" t="s">
        <v>23235</v>
      </c>
      <c r="L4593">
        <v>92818</v>
      </c>
      <c r="M4593" t="s">
        <v>941</v>
      </c>
      <c r="N4593" s="1">
        <v>44667</v>
      </c>
      <c r="O4593" s="1">
        <v>44670</v>
      </c>
      <c r="P4593">
        <v>82</v>
      </c>
      <c r="Q4593">
        <v>4</v>
      </c>
      <c r="R4593" t="s">
        <v>53</v>
      </c>
      <c r="S4593">
        <v>2</v>
      </c>
      <c r="T4593">
        <v>0</v>
      </c>
      <c r="U4593">
        <v>3</v>
      </c>
      <c r="V4593">
        <v>405</v>
      </c>
      <c r="W4593" t="s">
        <v>41</v>
      </c>
      <c r="X4593" t="s">
        <v>23236</v>
      </c>
      <c r="Y4593" t="s">
        <v>65</v>
      </c>
      <c r="Z4593" s="1">
        <v>44659</v>
      </c>
      <c r="AA4593" s="2">
        <v>0.63743055555555561</v>
      </c>
      <c r="AB4593" s="2">
        <v>0.27282407407407411</v>
      </c>
      <c r="AC4593" t="s">
        <v>45</v>
      </c>
      <c r="AD4593" t="s">
        <v>44</v>
      </c>
      <c r="AE4593" t="s">
        <v>44</v>
      </c>
      <c r="AF4593">
        <v>135</v>
      </c>
    </row>
    <row r="4594" spans="1:32">
      <c r="A4594">
        <v>7620</v>
      </c>
      <c r="B4594">
        <v>6720</v>
      </c>
      <c r="C4594" t="s">
        <v>90</v>
      </c>
      <c r="D4594" t="s">
        <v>847</v>
      </c>
      <c r="E4594" t="s">
        <v>48</v>
      </c>
      <c r="F4594" t="s">
        <v>23237</v>
      </c>
      <c r="G4594" t="s">
        <v>23238</v>
      </c>
      <c r="H4594" t="s">
        <v>457</v>
      </c>
      <c r="I4594" s="1">
        <v>19228</v>
      </c>
      <c r="J4594" t="s">
        <v>23239</v>
      </c>
      <c r="K4594" t="s">
        <v>23240</v>
      </c>
      <c r="L4594">
        <v>71923</v>
      </c>
      <c r="M4594" t="s">
        <v>457</v>
      </c>
      <c r="N4594" s="1">
        <v>44852</v>
      </c>
      <c r="O4594" s="1">
        <v>44857</v>
      </c>
      <c r="P4594">
        <v>31</v>
      </c>
      <c r="Q4594">
        <v>2</v>
      </c>
      <c r="R4594" t="s">
        <v>53</v>
      </c>
      <c r="S4594">
        <v>3</v>
      </c>
      <c r="T4594">
        <v>0</v>
      </c>
      <c r="U4594">
        <v>5</v>
      </c>
      <c r="V4594">
        <v>750</v>
      </c>
      <c r="W4594" t="s">
        <v>54</v>
      </c>
      <c r="X4594" t="s">
        <v>23241</v>
      </c>
      <c r="Y4594" t="s">
        <v>81</v>
      </c>
      <c r="Z4594" s="1">
        <v>44832</v>
      </c>
      <c r="AA4594" s="2">
        <v>0.23207175925925927</v>
      </c>
      <c r="AB4594" s="2">
        <v>0.34052083333333333</v>
      </c>
      <c r="AC4594" t="s">
        <v>44</v>
      </c>
      <c r="AD4594" t="s">
        <v>45</v>
      </c>
      <c r="AE4594" t="s">
        <v>45</v>
      </c>
      <c r="AF4594">
        <v>150</v>
      </c>
    </row>
    <row r="4595" spans="1:32">
      <c r="A4595">
        <v>7621</v>
      </c>
      <c r="B4595">
        <v>6721</v>
      </c>
      <c r="C4595" t="s">
        <v>5984</v>
      </c>
      <c r="D4595" t="s">
        <v>6675</v>
      </c>
      <c r="E4595" t="s">
        <v>48</v>
      </c>
      <c r="F4595" t="s">
        <v>23242</v>
      </c>
      <c r="G4595" t="s">
        <v>23243</v>
      </c>
      <c r="H4595" t="s">
        <v>309</v>
      </c>
      <c r="I4595" s="1">
        <v>18031</v>
      </c>
      <c r="J4595" t="s">
        <v>23244</v>
      </c>
      <c r="K4595" t="s">
        <v>23245</v>
      </c>
      <c r="L4595">
        <v>56435</v>
      </c>
      <c r="M4595" t="s">
        <v>309</v>
      </c>
      <c r="N4595" s="1">
        <v>44926</v>
      </c>
      <c r="O4595" s="1">
        <v>44930</v>
      </c>
      <c r="P4595">
        <v>23</v>
      </c>
      <c r="Q4595">
        <v>1</v>
      </c>
      <c r="R4595" t="s">
        <v>63</v>
      </c>
      <c r="S4595">
        <v>4</v>
      </c>
      <c r="T4595">
        <v>2</v>
      </c>
      <c r="U4595">
        <v>4</v>
      </c>
      <c r="V4595">
        <v>264</v>
      </c>
      <c r="W4595" t="s">
        <v>54</v>
      </c>
      <c r="X4595" t="s">
        <v>23246</v>
      </c>
      <c r="Y4595" t="s">
        <v>43</v>
      </c>
      <c r="Z4595" s="1">
        <v>44916</v>
      </c>
      <c r="AA4595" s="2">
        <v>0.34001157407407406</v>
      </c>
      <c r="AB4595" s="2">
        <v>0.15349537037037037</v>
      </c>
      <c r="AC4595" t="s">
        <v>45</v>
      </c>
      <c r="AD4595" t="s">
        <v>45</v>
      </c>
      <c r="AE4595" t="s">
        <v>45</v>
      </c>
      <c r="AF4595">
        <v>66</v>
      </c>
    </row>
    <row r="4596" spans="1:32">
      <c r="A4596">
        <v>7622</v>
      </c>
      <c r="B4596">
        <v>6722</v>
      </c>
      <c r="C4596" t="s">
        <v>22840</v>
      </c>
      <c r="D4596" t="s">
        <v>1732</v>
      </c>
      <c r="E4596" t="s">
        <v>48</v>
      </c>
      <c r="F4596" t="s">
        <v>23247</v>
      </c>
      <c r="G4596" t="s">
        <v>23248</v>
      </c>
      <c r="H4596" t="s">
        <v>904</v>
      </c>
      <c r="I4596" s="1">
        <v>31025</v>
      </c>
      <c r="J4596" t="s">
        <v>23249</v>
      </c>
      <c r="K4596" t="s">
        <v>23250</v>
      </c>
      <c r="L4596">
        <v>41257</v>
      </c>
      <c r="M4596" t="s">
        <v>904</v>
      </c>
      <c r="N4596" s="1">
        <v>44741</v>
      </c>
      <c r="O4596" s="1">
        <v>44742</v>
      </c>
      <c r="P4596">
        <v>59</v>
      </c>
      <c r="Q4596">
        <v>3</v>
      </c>
      <c r="R4596" t="s">
        <v>63</v>
      </c>
      <c r="S4596">
        <v>2</v>
      </c>
      <c r="T4596">
        <v>2</v>
      </c>
      <c r="U4596">
        <v>1</v>
      </c>
      <c r="V4596">
        <v>66</v>
      </c>
      <c r="W4596" t="s">
        <v>54</v>
      </c>
      <c r="X4596" t="s">
        <v>23251</v>
      </c>
      <c r="Y4596" t="s">
        <v>43</v>
      </c>
      <c r="Z4596" s="1">
        <v>44714</v>
      </c>
      <c r="AA4596" s="2">
        <v>0.56827546296296294</v>
      </c>
      <c r="AB4596" s="2">
        <v>0.36650462962962965</v>
      </c>
      <c r="AC4596" t="s">
        <v>45</v>
      </c>
      <c r="AD4596" t="s">
        <v>44</v>
      </c>
      <c r="AE4596" t="s">
        <v>45</v>
      </c>
      <c r="AF4596">
        <v>66</v>
      </c>
    </row>
    <row r="4597" spans="1:32">
      <c r="A4597">
        <v>7623</v>
      </c>
      <c r="B4597">
        <v>6723</v>
      </c>
      <c r="C4597" t="s">
        <v>229</v>
      </c>
      <c r="D4597" t="s">
        <v>768</v>
      </c>
      <c r="E4597" t="s">
        <v>48</v>
      </c>
      <c r="F4597" t="s">
        <v>23252</v>
      </c>
      <c r="G4597" t="s">
        <v>23253</v>
      </c>
      <c r="H4597" t="s">
        <v>70</v>
      </c>
      <c r="I4597" s="1">
        <v>28956</v>
      </c>
      <c r="J4597" t="s">
        <v>23254</v>
      </c>
      <c r="K4597" t="s">
        <v>11135</v>
      </c>
      <c r="L4597">
        <v>28018</v>
      </c>
      <c r="M4597" t="s">
        <v>70</v>
      </c>
      <c r="N4597" s="1">
        <v>44891</v>
      </c>
      <c r="O4597" s="1">
        <v>44894</v>
      </c>
      <c r="P4597">
        <v>15</v>
      </c>
      <c r="Q4597">
        <v>1</v>
      </c>
      <c r="R4597" t="s">
        <v>40</v>
      </c>
      <c r="S4597">
        <v>4</v>
      </c>
      <c r="T4597">
        <v>1</v>
      </c>
      <c r="U4597">
        <v>3</v>
      </c>
      <c r="V4597">
        <v>624</v>
      </c>
      <c r="W4597" t="s">
        <v>54</v>
      </c>
      <c r="X4597" t="s">
        <v>23255</v>
      </c>
      <c r="Y4597" t="s">
        <v>81</v>
      </c>
      <c r="Z4597" s="1">
        <v>44880</v>
      </c>
      <c r="AA4597" s="2">
        <v>0.42168981481481477</v>
      </c>
      <c r="AB4597" s="2">
        <v>0.94369212962962967</v>
      </c>
      <c r="AC4597" t="s">
        <v>44</v>
      </c>
      <c r="AD4597" t="s">
        <v>44</v>
      </c>
      <c r="AE4597" t="s">
        <v>44</v>
      </c>
      <c r="AF4597">
        <v>208</v>
      </c>
    </row>
    <row r="4598" spans="1:32">
      <c r="A4598">
        <v>7626</v>
      </c>
      <c r="B4598">
        <v>6726</v>
      </c>
      <c r="C4598" t="s">
        <v>1386</v>
      </c>
      <c r="D4598" t="s">
        <v>13119</v>
      </c>
      <c r="E4598" t="s">
        <v>34</v>
      </c>
      <c r="F4598" t="s">
        <v>23256</v>
      </c>
      <c r="G4598" t="s">
        <v>23257</v>
      </c>
      <c r="H4598" t="s">
        <v>225</v>
      </c>
      <c r="I4598" s="1">
        <v>23087</v>
      </c>
      <c r="J4598" t="s">
        <v>23258</v>
      </c>
      <c r="K4598" t="s">
        <v>23259</v>
      </c>
      <c r="L4598">
        <v>52091</v>
      </c>
      <c r="M4598" t="s">
        <v>225</v>
      </c>
      <c r="N4598" s="1">
        <v>44804</v>
      </c>
      <c r="O4598" s="1">
        <v>44809</v>
      </c>
      <c r="P4598">
        <v>97</v>
      </c>
      <c r="Q4598">
        <v>4</v>
      </c>
      <c r="R4598" t="s">
        <v>53</v>
      </c>
      <c r="S4598">
        <v>4</v>
      </c>
      <c r="T4598">
        <v>2</v>
      </c>
      <c r="U4598">
        <v>5</v>
      </c>
      <c r="V4598">
        <v>725</v>
      </c>
      <c r="W4598" t="s">
        <v>54</v>
      </c>
      <c r="X4598" t="s">
        <v>23260</v>
      </c>
      <c r="Y4598" t="s">
        <v>81</v>
      </c>
      <c r="Z4598" s="1">
        <v>44789</v>
      </c>
      <c r="AA4598" s="2">
        <v>0.66931712962962964</v>
      </c>
      <c r="AB4598" s="2">
        <v>0.41466435185185185</v>
      </c>
      <c r="AC4598" t="s">
        <v>45</v>
      </c>
      <c r="AD4598" t="s">
        <v>45</v>
      </c>
      <c r="AE4598" t="s">
        <v>44</v>
      </c>
      <c r="AF4598">
        <v>145</v>
      </c>
    </row>
    <row r="4599" spans="1:32">
      <c r="A4599">
        <v>7628</v>
      </c>
      <c r="B4599">
        <v>6728</v>
      </c>
      <c r="C4599" t="s">
        <v>988</v>
      </c>
      <c r="D4599" t="s">
        <v>306</v>
      </c>
      <c r="E4599" t="s">
        <v>34</v>
      </c>
      <c r="F4599" t="s">
        <v>23261</v>
      </c>
      <c r="G4599">
        <v>3725918453</v>
      </c>
      <c r="H4599" t="s">
        <v>50</v>
      </c>
      <c r="I4599" s="1">
        <v>17875</v>
      </c>
      <c r="J4599" t="s">
        <v>23262</v>
      </c>
      <c r="K4599" t="s">
        <v>23263</v>
      </c>
      <c r="L4599">
        <v>99528</v>
      </c>
      <c r="M4599" t="s">
        <v>50</v>
      </c>
      <c r="N4599" s="1">
        <v>44629</v>
      </c>
      <c r="O4599" s="1">
        <v>44631</v>
      </c>
      <c r="P4599">
        <v>23</v>
      </c>
      <c r="Q4599">
        <v>1</v>
      </c>
      <c r="R4599" t="s">
        <v>63</v>
      </c>
      <c r="S4599">
        <v>3</v>
      </c>
      <c r="T4599">
        <v>0</v>
      </c>
      <c r="U4599">
        <v>2</v>
      </c>
      <c r="V4599">
        <v>146</v>
      </c>
      <c r="W4599" t="s">
        <v>54</v>
      </c>
      <c r="X4599" t="s">
        <v>23264</v>
      </c>
      <c r="Y4599" t="s">
        <v>65</v>
      </c>
      <c r="Z4599" s="1">
        <v>44607</v>
      </c>
      <c r="AA4599" s="2">
        <v>0.3326736111111111</v>
      </c>
      <c r="AB4599" s="2">
        <v>0.40150462962962963</v>
      </c>
      <c r="AC4599" t="s">
        <v>44</v>
      </c>
      <c r="AD4599" t="s">
        <v>45</v>
      </c>
      <c r="AE4599" t="s">
        <v>45</v>
      </c>
      <c r="AF4599">
        <v>73</v>
      </c>
    </row>
    <row r="4600" spans="1:32">
      <c r="A4600">
        <v>7630</v>
      </c>
      <c r="B4600">
        <v>6730</v>
      </c>
      <c r="C4600" t="s">
        <v>881</v>
      </c>
      <c r="D4600" t="s">
        <v>191</v>
      </c>
      <c r="E4600" t="s">
        <v>48</v>
      </c>
      <c r="F4600" t="s">
        <v>23265</v>
      </c>
      <c r="G4600" t="s">
        <v>23266</v>
      </c>
      <c r="H4600" t="s">
        <v>272</v>
      </c>
      <c r="I4600" s="1">
        <v>26846</v>
      </c>
      <c r="J4600" t="s">
        <v>23267</v>
      </c>
      <c r="K4600" t="s">
        <v>3014</v>
      </c>
      <c r="L4600">
        <v>67461</v>
      </c>
      <c r="M4600" t="s">
        <v>272</v>
      </c>
      <c r="N4600" s="1">
        <v>44738</v>
      </c>
      <c r="O4600" s="1">
        <v>44740</v>
      </c>
      <c r="P4600">
        <v>46</v>
      </c>
      <c r="Q4600">
        <v>2</v>
      </c>
      <c r="R4600" t="s">
        <v>53</v>
      </c>
      <c r="S4600">
        <v>1</v>
      </c>
      <c r="T4600">
        <v>0</v>
      </c>
      <c r="U4600">
        <v>2</v>
      </c>
      <c r="V4600">
        <v>272</v>
      </c>
      <c r="W4600" t="s">
        <v>54</v>
      </c>
      <c r="X4600" t="s">
        <v>23268</v>
      </c>
      <c r="Y4600" t="s">
        <v>65</v>
      </c>
      <c r="Z4600" s="1">
        <v>44703</v>
      </c>
      <c r="AA4600" s="2">
        <v>3.9120370370370368E-2</v>
      </c>
      <c r="AB4600" s="2">
        <v>0.1920138888888889</v>
      </c>
      <c r="AC4600" t="s">
        <v>44</v>
      </c>
      <c r="AD4600" t="s">
        <v>44</v>
      </c>
      <c r="AE4600" t="s">
        <v>44</v>
      </c>
      <c r="AF4600">
        <v>136</v>
      </c>
    </row>
    <row r="4601" spans="1:32">
      <c r="A4601">
        <v>7631</v>
      </c>
      <c r="B4601">
        <v>6731</v>
      </c>
      <c r="C4601" t="s">
        <v>7988</v>
      </c>
      <c r="D4601" t="s">
        <v>57</v>
      </c>
      <c r="E4601" t="s">
        <v>34</v>
      </c>
      <c r="F4601" t="s">
        <v>23269</v>
      </c>
      <c r="G4601" t="s">
        <v>23270</v>
      </c>
      <c r="H4601" t="s">
        <v>60</v>
      </c>
      <c r="I4601" s="1">
        <v>37309</v>
      </c>
      <c r="J4601" t="s">
        <v>23271</v>
      </c>
      <c r="K4601" t="s">
        <v>23272</v>
      </c>
      <c r="L4601">
        <v>41781</v>
      </c>
      <c r="M4601" t="s">
        <v>60</v>
      </c>
      <c r="N4601" s="1">
        <v>44688</v>
      </c>
      <c r="O4601" s="1">
        <v>44690</v>
      </c>
      <c r="P4601">
        <v>23</v>
      </c>
      <c r="Q4601">
        <v>1</v>
      </c>
      <c r="R4601" t="s">
        <v>63</v>
      </c>
      <c r="S4601">
        <v>2</v>
      </c>
      <c r="T4601">
        <v>0</v>
      </c>
      <c r="U4601">
        <v>2</v>
      </c>
      <c r="V4601">
        <v>150</v>
      </c>
      <c r="W4601" t="s">
        <v>41</v>
      </c>
      <c r="X4601" t="s">
        <v>23273</v>
      </c>
      <c r="Y4601" t="s">
        <v>6</v>
      </c>
      <c r="Z4601" s="1">
        <v>44669</v>
      </c>
      <c r="AA4601" s="2">
        <v>0.66208333333333336</v>
      </c>
      <c r="AB4601" s="2">
        <v>0.33827546296296296</v>
      </c>
      <c r="AC4601" t="s">
        <v>44</v>
      </c>
      <c r="AD4601" t="s">
        <v>45</v>
      </c>
      <c r="AE4601" t="s">
        <v>44</v>
      </c>
      <c r="AF4601">
        <v>75</v>
      </c>
    </row>
    <row r="4602" spans="1:32">
      <c r="A4602">
        <v>7635</v>
      </c>
      <c r="B4602">
        <v>6735</v>
      </c>
      <c r="C4602" t="s">
        <v>23274</v>
      </c>
      <c r="D4602" t="s">
        <v>23275</v>
      </c>
      <c r="E4602" t="s">
        <v>48</v>
      </c>
      <c r="F4602" t="s">
        <v>23276</v>
      </c>
      <c r="G4602" t="s">
        <v>23277</v>
      </c>
      <c r="H4602" t="s">
        <v>135</v>
      </c>
      <c r="I4602" s="1">
        <v>30583</v>
      </c>
      <c r="J4602" t="s">
        <v>23278</v>
      </c>
      <c r="K4602" t="s">
        <v>23279</v>
      </c>
      <c r="L4602">
        <v>67832</v>
      </c>
      <c r="M4602" t="s">
        <v>135</v>
      </c>
      <c r="N4602" s="1">
        <v>44658</v>
      </c>
      <c r="O4602" s="1">
        <v>44663</v>
      </c>
      <c r="P4602">
        <v>44</v>
      </c>
      <c r="Q4602">
        <v>2</v>
      </c>
      <c r="R4602" t="s">
        <v>63</v>
      </c>
      <c r="S4602">
        <v>2</v>
      </c>
      <c r="T4602">
        <v>2</v>
      </c>
      <c r="U4602">
        <v>5</v>
      </c>
      <c r="V4602">
        <v>315</v>
      </c>
      <c r="W4602" t="s">
        <v>41</v>
      </c>
      <c r="X4602" t="s">
        <v>23280</v>
      </c>
      <c r="Y4602" t="s">
        <v>81</v>
      </c>
      <c r="Z4602" s="1">
        <v>44650</v>
      </c>
      <c r="AA4602" s="2">
        <v>0.68150462962962965</v>
      </c>
      <c r="AB4602" s="2">
        <v>1.1828703703703704E-2</v>
      </c>
      <c r="AC4602" t="s">
        <v>45</v>
      </c>
      <c r="AD4602" t="s">
        <v>44</v>
      </c>
      <c r="AE4602" t="s">
        <v>44</v>
      </c>
      <c r="AF4602">
        <v>63</v>
      </c>
    </row>
    <row r="4603" spans="1:32">
      <c r="A4603">
        <v>7637</v>
      </c>
      <c r="B4603">
        <v>6737</v>
      </c>
      <c r="C4603" t="s">
        <v>722</v>
      </c>
      <c r="D4603" t="s">
        <v>609</v>
      </c>
      <c r="E4603" t="s">
        <v>34</v>
      </c>
      <c r="F4603" t="s">
        <v>23281</v>
      </c>
      <c r="G4603" t="s">
        <v>23282</v>
      </c>
      <c r="H4603" t="s">
        <v>171</v>
      </c>
      <c r="I4603" s="1">
        <v>30738</v>
      </c>
      <c r="J4603" t="s">
        <v>23283</v>
      </c>
      <c r="K4603" t="s">
        <v>23284</v>
      </c>
      <c r="L4603">
        <v>34688</v>
      </c>
      <c r="M4603" t="s">
        <v>171</v>
      </c>
      <c r="N4603" s="1">
        <v>44674</v>
      </c>
      <c r="O4603" s="1">
        <v>44675</v>
      </c>
      <c r="P4603">
        <v>6</v>
      </c>
      <c r="Q4603">
        <v>1</v>
      </c>
      <c r="R4603" t="s">
        <v>40</v>
      </c>
      <c r="S4603">
        <v>2</v>
      </c>
      <c r="T4603">
        <v>2</v>
      </c>
      <c r="U4603">
        <v>1</v>
      </c>
      <c r="V4603">
        <v>201</v>
      </c>
      <c r="W4603" t="s">
        <v>41</v>
      </c>
      <c r="X4603" t="s">
        <v>23285</v>
      </c>
      <c r="Y4603" t="s">
        <v>6</v>
      </c>
      <c r="Z4603" s="1">
        <v>44637</v>
      </c>
      <c r="AA4603" s="2">
        <v>0.4636805555555556</v>
      </c>
      <c r="AB4603" s="2">
        <v>0.70608796296296295</v>
      </c>
      <c r="AC4603" t="s">
        <v>45</v>
      </c>
      <c r="AD4603" t="s">
        <v>44</v>
      </c>
      <c r="AE4603" t="s">
        <v>45</v>
      </c>
      <c r="AF4603">
        <v>201</v>
      </c>
    </row>
    <row r="4604" spans="1:32">
      <c r="A4604">
        <v>7638</v>
      </c>
      <c r="B4604">
        <v>6738</v>
      </c>
      <c r="C4604" t="s">
        <v>23286</v>
      </c>
      <c r="D4604" t="s">
        <v>23287</v>
      </c>
      <c r="E4604" t="s">
        <v>48</v>
      </c>
      <c r="F4604" t="s">
        <v>23288</v>
      </c>
      <c r="G4604" t="s">
        <v>23289</v>
      </c>
      <c r="H4604" t="s">
        <v>904</v>
      </c>
      <c r="I4604" s="1">
        <v>29828</v>
      </c>
      <c r="J4604" t="s">
        <v>23290</v>
      </c>
      <c r="K4604" t="s">
        <v>23291</v>
      </c>
      <c r="L4604">
        <v>43393</v>
      </c>
      <c r="M4604" t="s">
        <v>904</v>
      </c>
      <c r="N4604" s="1">
        <v>44661</v>
      </c>
      <c r="O4604" s="1">
        <v>44662</v>
      </c>
      <c r="P4604">
        <v>72</v>
      </c>
      <c r="Q4604">
        <v>3</v>
      </c>
      <c r="R4604" t="s">
        <v>40</v>
      </c>
      <c r="S4604">
        <v>2</v>
      </c>
      <c r="T4604">
        <v>0</v>
      </c>
      <c r="U4604">
        <v>1</v>
      </c>
      <c r="V4604">
        <v>238</v>
      </c>
      <c r="W4604" t="s">
        <v>54</v>
      </c>
      <c r="X4604" t="s">
        <v>23292</v>
      </c>
      <c r="Y4604" t="s">
        <v>43</v>
      </c>
      <c r="Z4604" s="1">
        <v>44643</v>
      </c>
      <c r="AA4604" s="2">
        <v>0.25038194444444445</v>
      </c>
      <c r="AB4604" s="2">
        <v>0.5410300925925926</v>
      </c>
      <c r="AC4604" t="s">
        <v>44</v>
      </c>
      <c r="AD4604" t="s">
        <v>45</v>
      </c>
      <c r="AE4604" t="s">
        <v>45</v>
      </c>
      <c r="AF4604">
        <v>238</v>
      </c>
    </row>
    <row r="4605" spans="1:32">
      <c r="A4605">
        <v>7639</v>
      </c>
      <c r="B4605">
        <v>6739</v>
      </c>
      <c r="C4605" t="s">
        <v>6729</v>
      </c>
      <c r="D4605" t="s">
        <v>7352</v>
      </c>
      <c r="E4605" t="s">
        <v>34</v>
      </c>
      <c r="F4605" t="s">
        <v>23293</v>
      </c>
      <c r="G4605">
        <f>1-389-487-3443</f>
        <v>-4318</v>
      </c>
      <c r="H4605" t="s">
        <v>418</v>
      </c>
      <c r="I4605" s="1">
        <v>19745</v>
      </c>
      <c r="J4605" t="s">
        <v>23294</v>
      </c>
      <c r="K4605" t="s">
        <v>23295</v>
      </c>
      <c r="L4605">
        <v>60234</v>
      </c>
      <c r="M4605" t="s">
        <v>418</v>
      </c>
      <c r="N4605" s="1">
        <v>44599</v>
      </c>
      <c r="O4605" s="1">
        <v>44600</v>
      </c>
      <c r="P4605">
        <v>72</v>
      </c>
      <c r="Q4605">
        <v>3</v>
      </c>
      <c r="R4605" t="s">
        <v>40</v>
      </c>
      <c r="S4605">
        <v>3</v>
      </c>
      <c r="T4605">
        <v>1</v>
      </c>
      <c r="U4605">
        <v>1</v>
      </c>
      <c r="V4605">
        <v>249</v>
      </c>
      <c r="W4605" t="s">
        <v>54</v>
      </c>
      <c r="X4605" t="s">
        <v>23296</v>
      </c>
      <c r="Y4605" t="s">
        <v>81</v>
      </c>
      <c r="Z4605" s="1">
        <v>44579</v>
      </c>
      <c r="AA4605" s="2">
        <v>2.7743055555555559E-2</v>
      </c>
      <c r="AB4605" s="2">
        <v>0.2341087962962963</v>
      </c>
      <c r="AC4605" t="s">
        <v>45</v>
      </c>
      <c r="AD4605" t="s">
        <v>45</v>
      </c>
      <c r="AE4605" t="s">
        <v>44</v>
      </c>
      <c r="AF4605">
        <v>249</v>
      </c>
    </row>
    <row r="4606" spans="1:32">
      <c r="A4606">
        <v>7640</v>
      </c>
      <c r="B4606">
        <v>6740</v>
      </c>
      <c r="C4606" t="s">
        <v>2673</v>
      </c>
      <c r="D4606" t="s">
        <v>12316</v>
      </c>
      <c r="E4606" t="s">
        <v>34</v>
      </c>
      <c r="F4606" t="s">
        <v>23297</v>
      </c>
      <c r="G4606" t="s">
        <v>23298</v>
      </c>
      <c r="H4606" t="s">
        <v>60</v>
      </c>
      <c r="I4606" s="1">
        <v>23086</v>
      </c>
      <c r="J4606" t="s">
        <v>23299</v>
      </c>
      <c r="K4606" t="s">
        <v>23300</v>
      </c>
      <c r="L4606">
        <v>37846</v>
      </c>
      <c r="M4606" t="s">
        <v>60</v>
      </c>
      <c r="N4606" s="1">
        <v>44612</v>
      </c>
      <c r="O4606" s="1">
        <v>44615</v>
      </c>
      <c r="P4606">
        <v>36</v>
      </c>
      <c r="Q4606">
        <v>2</v>
      </c>
      <c r="R4606" t="s">
        <v>40</v>
      </c>
      <c r="S4606">
        <v>2</v>
      </c>
      <c r="T4606">
        <v>1</v>
      </c>
      <c r="U4606">
        <v>3</v>
      </c>
      <c r="V4606">
        <v>615</v>
      </c>
      <c r="W4606" t="s">
        <v>54</v>
      </c>
      <c r="X4606" t="s">
        <v>23301</v>
      </c>
      <c r="Y4606" t="s">
        <v>6</v>
      </c>
      <c r="Z4606" s="1">
        <v>44595</v>
      </c>
      <c r="AA4606" s="2">
        <v>9.4016203703703713E-2</v>
      </c>
      <c r="AB4606" s="2">
        <v>0.22785879629629632</v>
      </c>
      <c r="AC4606" t="s">
        <v>44</v>
      </c>
      <c r="AD4606" t="s">
        <v>44</v>
      </c>
      <c r="AE4606" t="s">
        <v>44</v>
      </c>
      <c r="AF4606">
        <v>205</v>
      </c>
    </row>
    <row r="4607" spans="1:32">
      <c r="A4607">
        <v>7641</v>
      </c>
      <c r="B4607">
        <v>6741</v>
      </c>
      <c r="C4607" t="s">
        <v>501</v>
      </c>
      <c r="D4607" t="s">
        <v>1368</v>
      </c>
      <c r="E4607" t="s">
        <v>48</v>
      </c>
      <c r="F4607" t="s">
        <v>23302</v>
      </c>
      <c r="G4607" t="s">
        <v>23303</v>
      </c>
      <c r="H4607" t="s">
        <v>109</v>
      </c>
      <c r="I4607" s="1">
        <v>26850</v>
      </c>
      <c r="J4607" t="s">
        <v>23304</v>
      </c>
      <c r="K4607" t="s">
        <v>23305</v>
      </c>
      <c r="L4607">
        <v>20380</v>
      </c>
      <c r="M4607" t="s">
        <v>109</v>
      </c>
      <c r="N4607" s="1">
        <v>44633</v>
      </c>
      <c r="O4607" s="1">
        <v>44635</v>
      </c>
      <c r="P4607">
        <v>42</v>
      </c>
      <c r="Q4607">
        <v>2</v>
      </c>
      <c r="R4607" t="s">
        <v>40</v>
      </c>
      <c r="S4607">
        <v>4</v>
      </c>
      <c r="T4607">
        <v>2</v>
      </c>
      <c r="U4607">
        <v>2</v>
      </c>
      <c r="V4607">
        <v>462</v>
      </c>
      <c r="W4607" t="s">
        <v>41</v>
      </c>
      <c r="X4607" t="s">
        <v>23306</v>
      </c>
      <c r="Y4607" t="s">
        <v>81</v>
      </c>
      <c r="Z4607" s="1">
        <v>44628</v>
      </c>
      <c r="AA4607" s="2">
        <v>0.42387731481481478</v>
      </c>
      <c r="AB4607" s="2">
        <v>0.46660879629629631</v>
      </c>
      <c r="AC4607" t="s">
        <v>44</v>
      </c>
      <c r="AD4607" t="s">
        <v>45</v>
      </c>
      <c r="AE4607" t="s">
        <v>45</v>
      </c>
      <c r="AF4607">
        <v>231</v>
      </c>
    </row>
    <row r="4608" spans="1:32">
      <c r="A4608">
        <v>7649</v>
      </c>
      <c r="B4608">
        <v>6749</v>
      </c>
      <c r="C4608" t="s">
        <v>791</v>
      </c>
      <c r="D4608" t="s">
        <v>2392</v>
      </c>
      <c r="E4608" t="s">
        <v>48</v>
      </c>
      <c r="F4608" t="s">
        <v>23307</v>
      </c>
      <c r="G4608" t="s">
        <v>23308</v>
      </c>
      <c r="H4608" t="s">
        <v>423</v>
      </c>
      <c r="I4608" s="1">
        <v>28894</v>
      </c>
      <c r="J4608" t="s">
        <v>23309</v>
      </c>
      <c r="K4608" t="s">
        <v>23310</v>
      </c>
      <c r="L4608">
        <v>66268</v>
      </c>
      <c r="M4608" t="s">
        <v>423</v>
      </c>
      <c r="N4608" s="1">
        <v>44799</v>
      </c>
      <c r="O4608" s="1">
        <v>44800</v>
      </c>
      <c r="P4608">
        <v>43</v>
      </c>
      <c r="Q4608">
        <v>2</v>
      </c>
      <c r="R4608" t="s">
        <v>53</v>
      </c>
      <c r="S4608">
        <v>1</v>
      </c>
      <c r="T4608">
        <v>1</v>
      </c>
      <c r="U4608">
        <v>1</v>
      </c>
      <c r="V4608">
        <v>131</v>
      </c>
      <c r="W4608" t="s">
        <v>54</v>
      </c>
      <c r="X4608" t="s">
        <v>23311</v>
      </c>
      <c r="Y4608" t="s">
        <v>81</v>
      </c>
      <c r="Z4608" s="1">
        <v>44765</v>
      </c>
      <c r="AA4608" s="2">
        <v>0.2129861111111111</v>
      </c>
      <c r="AB4608" s="2">
        <v>0.85688657407407398</v>
      </c>
      <c r="AC4608" t="s">
        <v>45</v>
      </c>
      <c r="AD4608" t="s">
        <v>44</v>
      </c>
      <c r="AE4608" t="s">
        <v>44</v>
      </c>
      <c r="AF4608">
        <v>131</v>
      </c>
    </row>
    <row r="4609" spans="1:32">
      <c r="A4609">
        <v>7650</v>
      </c>
      <c r="B4609">
        <v>6750</v>
      </c>
      <c r="C4609" t="s">
        <v>3547</v>
      </c>
      <c r="D4609" t="s">
        <v>1827</v>
      </c>
      <c r="E4609" t="s">
        <v>34</v>
      </c>
      <c r="F4609" t="s">
        <v>23312</v>
      </c>
      <c r="G4609" t="s">
        <v>23313</v>
      </c>
      <c r="H4609" t="s">
        <v>272</v>
      </c>
      <c r="I4609" s="1">
        <v>31865</v>
      </c>
      <c r="J4609" t="s">
        <v>23314</v>
      </c>
      <c r="K4609" t="s">
        <v>23315</v>
      </c>
      <c r="L4609">
        <v>86765</v>
      </c>
      <c r="M4609" t="s">
        <v>272</v>
      </c>
      <c r="N4609" s="1">
        <v>44838</v>
      </c>
      <c r="O4609" s="1">
        <v>44840</v>
      </c>
      <c r="P4609">
        <v>21</v>
      </c>
      <c r="Q4609">
        <v>1</v>
      </c>
      <c r="R4609" t="s">
        <v>40</v>
      </c>
      <c r="S4609">
        <v>3</v>
      </c>
      <c r="T4609">
        <v>2</v>
      </c>
      <c r="U4609">
        <v>2</v>
      </c>
      <c r="V4609">
        <v>496</v>
      </c>
      <c r="W4609" t="s">
        <v>54</v>
      </c>
      <c r="X4609" t="s">
        <v>23316</v>
      </c>
      <c r="Y4609" t="s">
        <v>65</v>
      </c>
      <c r="Z4609" s="1">
        <v>44802</v>
      </c>
      <c r="AA4609" s="2">
        <v>0.54046296296296303</v>
      </c>
      <c r="AB4609" s="2">
        <v>6.1076388888888888E-2</v>
      </c>
      <c r="AC4609" t="s">
        <v>45</v>
      </c>
      <c r="AD4609" t="s">
        <v>45</v>
      </c>
      <c r="AE4609" t="s">
        <v>45</v>
      </c>
      <c r="AF4609">
        <v>248</v>
      </c>
    </row>
    <row r="4610" spans="1:32">
      <c r="A4610">
        <v>7654</v>
      </c>
      <c r="B4610">
        <v>6754</v>
      </c>
      <c r="C4610" t="s">
        <v>13904</v>
      </c>
      <c r="D4610" t="s">
        <v>12521</v>
      </c>
      <c r="E4610" t="s">
        <v>34</v>
      </c>
      <c r="F4610" t="s">
        <v>23317</v>
      </c>
      <c r="G4610" t="s">
        <v>23318</v>
      </c>
      <c r="H4610" t="s">
        <v>225</v>
      </c>
      <c r="I4610" s="1">
        <v>27228</v>
      </c>
      <c r="J4610" t="s">
        <v>23319</v>
      </c>
      <c r="K4610" t="s">
        <v>11843</v>
      </c>
      <c r="L4610">
        <v>89878</v>
      </c>
      <c r="M4610" t="s">
        <v>225</v>
      </c>
      <c r="N4610" s="1">
        <v>44682</v>
      </c>
      <c r="O4610" s="1">
        <v>44685</v>
      </c>
      <c r="P4610">
        <v>85</v>
      </c>
      <c r="Q4610">
        <v>4</v>
      </c>
      <c r="R4610" t="s">
        <v>53</v>
      </c>
      <c r="S4610">
        <v>2</v>
      </c>
      <c r="T4610">
        <v>2</v>
      </c>
      <c r="U4610">
        <v>3</v>
      </c>
      <c r="V4610">
        <v>429</v>
      </c>
      <c r="W4610" t="s">
        <v>41</v>
      </c>
      <c r="X4610" t="s">
        <v>23320</v>
      </c>
      <c r="Y4610" t="s">
        <v>6</v>
      </c>
      <c r="Z4610" s="1">
        <v>44661</v>
      </c>
      <c r="AA4610" s="2">
        <v>0.19900462962962964</v>
      </c>
      <c r="AB4610" s="2">
        <v>3.4062500000000002E-2</v>
      </c>
      <c r="AC4610" t="s">
        <v>44</v>
      </c>
      <c r="AD4610" t="s">
        <v>45</v>
      </c>
      <c r="AE4610" t="s">
        <v>44</v>
      </c>
      <c r="AF4610">
        <v>143</v>
      </c>
    </row>
    <row r="4611" spans="1:32">
      <c r="A4611">
        <v>7656</v>
      </c>
      <c r="B4611">
        <v>6756</v>
      </c>
      <c r="C4611" t="s">
        <v>501</v>
      </c>
      <c r="D4611" t="s">
        <v>835</v>
      </c>
      <c r="E4611" t="s">
        <v>34</v>
      </c>
      <c r="F4611" t="s">
        <v>23321</v>
      </c>
      <c r="G4611" t="s">
        <v>23322</v>
      </c>
      <c r="H4611" t="s">
        <v>941</v>
      </c>
      <c r="I4611" s="1">
        <v>37682</v>
      </c>
      <c r="J4611" t="s">
        <v>23323</v>
      </c>
      <c r="K4611" t="s">
        <v>23324</v>
      </c>
      <c r="L4611">
        <v>93314</v>
      </c>
      <c r="M4611" t="s">
        <v>941</v>
      </c>
      <c r="N4611" s="1">
        <v>44795</v>
      </c>
      <c r="O4611" s="1">
        <v>44796</v>
      </c>
      <c r="P4611">
        <v>52</v>
      </c>
      <c r="Q4611">
        <v>3</v>
      </c>
      <c r="R4611" t="s">
        <v>53</v>
      </c>
      <c r="S4611">
        <v>2</v>
      </c>
      <c r="T4611">
        <v>2</v>
      </c>
      <c r="U4611">
        <v>1</v>
      </c>
      <c r="V4611">
        <v>126</v>
      </c>
      <c r="W4611" t="s">
        <v>41</v>
      </c>
      <c r="X4611" t="s">
        <v>23325</v>
      </c>
      <c r="Y4611" t="s">
        <v>43</v>
      </c>
      <c r="Z4611" s="1">
        <v>44790</v>
      </c>
      <c r="AA4611" s="2">
        <v>0.83317129629629638</v>
      </c>
      <c r="AB4611" s="2">
        <v>0.91734953703703714</v>
      </c>
      <c r="AC4611" t="s">
        <v>45</v>
      </c>
      <c r="AD4611" t="s">
        <v>44</v>
      </c>
      <c r="AE4611" t="s">
        <v>44</v>
      </c>
      <c r="AF4611">
        <v>126</v>
      </c>
    </row>
    <row r="4612" spans="1:32">
      <c r="A4612">
        <v>7657</v>
      </c>
      <c r="B4612">
        <v>6757</v>
      </c>
      <c r="C4612" t="s">
        <v>1367</v>
      </c>
      <c r="D4612" t="s">
        <v>829</v>
      </c>
      <c r="E4612" t="s">
        <v>34</v>
      </c>
      <c r="F4612" t="s">
        <v>23326</v>
      </c>
      <c r="G4612" t="s">
        <v>23327</v>
      </c>
      <c r="H4612" t="s">
        <v>309</v>
      </c>
      <c r="I4612" s="1">
        <v>26805</v>
      </c>
      <c r="J4612" t="s">
        <v>23328</v>
      </c>
      <c r="K4612" t="s">
        <v>9565</v>
      </c>
      <c r="L4612">
        <v>18456</v>
      </c>
      <c r="M4612" t="s">
        <v>309</v>
      </c>
      <c r="N4612" s="1">
        <v>44725</v>
      </c>
      <c r="O4612" s="1">
        <v>44730</v>
      </c>
      <c r="P4612">
        <v>80</v>
      </c>
      <c r="Q4612">
        <v>4</v>
      </c>
      <c r="R4612" t="s">
        <v>63</v>
      </c>
      <c r="S4612">
        <v>1</v>
      </c>
      <c r="T4612">
        <v>1</v>
      </c>
      <c r="U4612">
        <v>5</v>
      </c>
      <c r="V4612">
        <v>320</v>
      </c>
      <c r="W4612" t="s">
        <v>54</v>
      </c>
      <c r="X4612" t="s">
        <v>23329</v>
      </c>
      <c r="Y4612" t="s">
        <v>81</v>
      </c>
      <c r="Z4612" s="1">
        <v>44708</v>
      </c>
      <c r="AA4612" s="2">
        <v>0.96817129629629628</v>
      </c>
      <c r="AB4612" s="2">
        <v>0.53939814814814813</v>
      </c>
      <c r="AC4612" t="s">
        <v>45</v>
      </c>
      <c r="AD4612" t="s">
        <v>45</v>
      </c>
      <c r="AE4612" t="s">
        <v>45</v>
      </c>
      <c r="AF4612">
        <v>64</v>
      </c>
    </row>
    <row r="4613" spans="1:32">
      <c r="A4613">
        <v>7660</v>
      </c>
      <c r="B4613">
        <v>6760</v>
      </c>
      <c r="C4613" t="s">
        <v>1022</v>
      </c>
      <c r="D4613" t="s">
        <v>7164</v>
      </c>
      <c r="E4613" t="s">
        <v>34</v>
      </c>
      <c r="F4613" t="s">
        <v>23330</v>
      </c>
      <c r="G4613" t="s">
        <v>23331</v>
      </c>
      <c r="H4613" t="s">
        <v>171</v>
      </c>
      <c r="I4613" s="1">
        <v>27987</v>
      </c>
      <c r="J4613" t="s">
        <v>23332</v>
      </c>
      <c r="K4613" t="s">
        <v>23333</v>
      </c>
      <c r="L4613">
        <v>87791</v>
      </c>
      <c r="M4613" t="s">
        <v>171</v>
      </c>
      <c r="N4613" s="1">
        <v>44938</v>
      </c>
      <c r="O4613" s="1">
        <v>44940</v>
      </c>
      <c r="P4613">
        <v>37</v>
      </c>
      <c r="Q4613">
        <v>2</v>
      </c>
      <c r="R4613" t="s">
        <v>53</v>
      </c>
      <c r="S4613">
        <v>3</v>
      </c>
      <c r="T4613">
        <v>2</v>
      </c>
      <c r="U4613">
        <v>2</v>
      </c>
      <c r="V4613">
        <v>278</v>
      </c>
      <c r="W4613" t="s">
        <v>41</v>
      </c>
      <c r="X4613" t="s">
        <v>23334</v>
      </c>
      <c r="Y4613" t="s">
        <v>6</v>
      </c>
      <c r="Z4613" s="1">
        <v>44900</v>
      </c>
      <c r="AA4613" s="2">
        <v>0.42373842592592598</v>
      </c>
      <c r="AB4613" s="2">
        <v>0.61871527777777779</v>
      </c>
      <c r="AC4613" t="s">
        <v>45</v>
      </c>
      <c r="AD4613" t="s">
        <v>44</v>
      </c>
      <c r="AE4613" t="s">
        <v>44</v>
      </c>
      <c r="AF4613">
        <v>139</v>
      </c>
    </row>
    <row r="4614" spans="1:32">
      <c r="A4614">
        <v>7661</v>
      </c>
      <c r="B4614">
        <v>6761</v>
      </c>
      <c r="C4614" t="s">
        <v>527</v>
      </c>
      <c r="D4614" t="s">
        <v>1368</v>
      </c>
      <c r="E4614" t="s">
        <v>34</v>
      </c>
      <c r="F4614" t="s">
        <v>23335</v>
      </c>
      <c r="G4614" t="s">
        <v>23336</v>
      </c>
      <c r="H4614" t="s">
        <v>423</v>
      </c>
      <c r="I4614" s="1">
        <v>37999</v>
      </c>
      <c r="J4614" t="s">
        <v>23337</v>
      </c>
      <c r="K4614" t="s">
        <v>23338</v>
      </c>
      <c r="L4614">
        <v>19274</v>
      </c>
      <c r="M4614" t="s">
        <v>423</v>
      </c>
      <c r="N4614" s="1">
        <v>44712</v>
      </c>
      <c r="O4614" s="1">
        <v>44715</v>
      </c>
      <c r="P4614">
        <v>31</v>
      </c>
      <c r="Q4614">
        <v>2</v>
      </c>
      <c r="R4614" t="s">
        <v>53</v>
      </c>
      <c r="S4614">
        <v>4</v>
      </c>
      <c r="T4614">
        <v>1</v>
      </c>
      <c r="U4614">
        <v>3</v>
      </c>
      <c r="V4614">
        <v>363</v>
      </c>
      <c r="W4614" t="s">
        <v>41</v>
      </c>
      <c r="X4614" t="s">
        <v>23339</v>
      </c>
      <c r="Y4614" t="s">
        <v>43</v>
      </c>
      <c r="Z4614" s="1">
        <v>44684</v>
      </c>
      <c r="AA4614" s="2">
        <v>0.66962962962962969</v>
      </c>
      <c r="AB4614" s="2">
        <v>0.79821759259259262</v>
      </c>
      <c r="AC4614" t="s">
        <v>45</v>
      </c>
      <c r="AD4614" t="s">
        <v>44</v>
      </c>
      <c r="AE4614" t="s">
        <v>45</v>
      </c>
      <c r="AF4614">
        <v>121</v>
      </c>
    </row>
    <row r="4615" spans="1:32">
      <c r="A4615">
        <v>7664</v>
      </c>
      <c r="B4615">
        <v>6764</v>
      </c>
      <c r="C4615" t="s">
        <v>139</v>
      </c>
      <c r="D4615" t="s">
        <v>6501</v>
      </c>
      <c r="E4615" t="s">
        <v>48</v>
      </c>
      <c r="F4615" t="s">
        <v>23340</v>
      </c>
      <c r="G4615" t="s">
        <v>23341</v>
      </c>
      <c r="H4615" t="s">
        <v>77</v>
      </c>
      <c r="I4615" s="1">
        <v>31434</v>
      </c>
      <c r="J4615" t="s">
        <v>23342</v>
      </c>
      <c r="K4615" t="s">
        <v>23343</v>
      </c>
      <c r="L4615">
        <v>94852</v>
      </c>
      <c r="M4615" t="s">
        <v>77</v>
      </c>
      <c r="N4615" s="1">
        <v>44601</v>
      </c>
      <c r="O4615" s="1">
        <v>44603</v>
      </c>
      <c r="P4615">
        <v>53</v>
      </c>
      <c r="Q4615">
        <v>3</v>
      </c>
      <c r="R4615" t="s">
        <v>63</v>
      </c>
      <c r="S4615">
        <v>3</v>
      </c>
      <c r="T4615">
        <v>0</v>
      </c>
      <c r="U4615">
        <v>2</v>
      </c>
      <c r="V4615">
        <v>142</v>
      </c>
      <c r="W4615" t="s">
        <v>54</v>
      </c>
      <c r="X4615" t="s">
        <v>23344</v>
      </c>
      <c r="Y4615" t="s">
        <v>65</v>
      </c>
      <c r="Z4615" s="1">
        <v>44582</v>
      </c>
      <c r="AA4615" s="2">
        <v>0.86637731481481473</v>
      </c>
      <c r="AB4615" s="2">
        <v>0.92474537037037041</v>
      </c>
      <c r="AC4615" t="s">
        <v>44</v>
      </c>
      <c r="AD4615" t="s">
        <v>44</v>
      </c>
      <c r="AE4615" t="s">
        <v>44</v>
      </c>
      <c r="AF4615">
        <v>71</v>
      </c>
    </row>
    <row r="4616" spans="1:32">
      <c r="A4616">
        <v>7667</v>
      </c>
      <c r="B4616">
        <v>6767</v>
      </c>
      <c r="C4616" t="s">
        <v>3038</v>
      </c>
      <c r="D4616" t="s">
        <v>3662</v>
      </c>
      <c r="E4616" t="s">
        <v>48</v>
      </c>
      <c r="F4616" t="s">
        <v>23345</v>
      </c>
      <c r="G4616" t="s">
        <v>23346</v>
      </c>
      <c r="H4616" t="s">
        <v>405</v>
      </c>
      <c r="I4616" s="1">
        <v>29884</v>
      </c>
      <c r="J4616" t="s">
        <v>23347</v>
      </c>
      <c r="K4616" t="s">
        <v>23348</v>
      </c>
      <c r="L4616">
        <v>86806</v>
      </c>
      <c r="M4616" t="s">
        <v>405</v>
      </c>
      <c r="N4616" s="1">
        <v>44682</v>
      </c>
      <c r="O4616" s="1">
        <v>44683</v>
      </c>
      <c r="P4616">
        <v>81</v>
      </c>
      <c r="Q4616">
        <v>4</v>
      </c>
      <c r="R4616" t="s">
        <v>40</v>
      </c>
      <c r="S4616">
        <v>1</v>
      </c>
      <c r="T4616">
        <v>1</v>
      </c>
      <c r="U4616">
        <v>1</v>
      </c>
      <c r="V4616">
        <v>242</v>
      </c>
      <c r="W4616" t="s">
        <v>41</v>
      </c>
      <c r="X4616" t="s">
        <v>23349</v>
      </c>
      <c r="Y4616" t="s">
        <v>43</v>
      </c>
      <c r="Z4616" s="1">
        <v>44661</v>
      </c>
      <c r="AA4616" s="2">
        <v>0.3953356481481482</v>
      </c>
      <c r="AB4616" s="2">
        <v>0.97766203703703702</v>
      </c>
      <c r="AC4616" t="s">
        <v>44</v>
      </c>
      <c r="AD4616" t="s">
        <v>45</v>
      </c>
      <c r="AE4616" t="s">
        <v>45</v>
      </c>
      <c r="AF4616">
        <v>242</v>
      </c>
    </row>
    <row r="4617" spans="1:32">
      <c r="A4617">
        <v>7672</v>
      </c>
      <c r="B4617">
        <v>6772</v>
      </c>
      <c r="C4617" t="s">
        <v>16622</v>
      </c>
      <c r="D4617" t="s">
        <v>2019</v>
      </c>
      <c r="E4617" t="s">
        <v>34</v>
      </c>
      <c r="F4617" t="s">
        <v>23350</v>
      </c>
      <c r="G4617" t="s">
        <v>23351</v>
      </c>
      <c r="H4617" t="s">
        <v>725</v>
      </c>
      <c r="I4617" s="1">
        <v>16111</v>
      </c>
      <c r="J4617" t="s">
        <v>23352</v>
      </c>
      <c r="K4617" t="s">
        <v>23353</v>
      </c>
      <c r="L4617">
        <v>47671</v>
      </c>
      <c r="M4617" t="s">
        <v>725</v>
      </c>
      <c r="N4617" s="1">
        <v>44716</v>
      </c>
      <c r="O4617" s="1">
        <v>44718</v>
      </c>
      <c r="P4617">
        <v>95</v>
      </c>
      <c r="Q4617">
        <v>4</v>
      </c>
      <c r="R4617" t="s">
        <v>63</v>
      </c>
      <c r="S4617">
        <v>1</v>
      </c>
      <c r="T4617">
        <v>2</v>
      </c>
      <c r="U4617">
        <v>2</v>
      </c>
      <c r="V4617">
        <v>162</v>
      </c>
      <c r="W4617" t="s">
        <v>41</v>
      </c>
      <c r="X4617" t="s">
        <v>23354</v>
      </c>
      <c r="Y4617" t="s">
        <v>43</v>
      </c>
      <c r="Z4617" s="1">
        <v>44705</v>
      </c>
      <c r="AA4617" s="2">
        <v>0.34310185185185182</v>
      </c>
      <c r="AB4617" s="2">
        <v>0.75792824074074072</v>
      </c>
      <c r="AC4617" t="s">
        <v>44</v>
      </c>
      <c r="AD4617" t="s">
        <v>45</v>
      </c>
      <c r="AE4617" t="s">
        <v>45</v>
      </c>
      <c r="AF4617">
        <v>81</v>
      </c>
    </row>
    <row r="4618" spans="1:32">
      <c r="A4618">
        <v>7674</v>
      </c>
      <c r="B4618">
        <v>6774</v>
      </c>
      <c r="C4618" t="s">
        <v>139</v>
      </c>
      <c r="D4618" t="s">
        <v>10328</v>
      </c>
      <c r="E4618" t="s">
        <v>34</v>
      </c>
      <c r="F4618" t="s">
        <v>23355</v>
      </c>
      <c r="G4618" t="s">
        <v>23356</v>
      </c>
      <c r="H4618" t="s">
        <v>317</v>
      </c>
      <c r="I4618" s="1">
        <v>22668</v>
      </c>
      <c r="J4618" t="s">
        <v>23357</v>
      </c>
      <c r="K4618" t="s">
        <v>8010</v>
      </c>
      <c r="L4618">
        <v>60898</v>
      </c>
      <c r="M4618" t="s">
        <v>317</v>
      </c>
      <c r="N4618" s="1">
        <v>44826</v>
      </c>
      <c r="O4618" s="1">
        <v>44828</v>
      </c>
      <c r="P4618">
        <v>1</v>
      </c>
      <c r="Q4618">
        <v>1</v>
      </c>
      <c r="R4618" t="s">
        <v>53</v>
      </c>
      <c r="S4618">
        <v>3</v>
      </c>
      <c r="T4618">
        <v>1</v>
      </c>
      <c r="U4618">
        <v>2</v>
      </c>
      <c r="V4618">
        <v>260</v>
      </c>
      <c r="W4618" t="s">
        <v>41</v>
      </c>
      <c r="X4618" t="s">
        <v>23358</v>
      </c>
      <c r="Y4618" t="s">
        <v>65</v>
      </c>
      <c r="Z4618" s="1">
        <v>44794</v>
      </c>
      <c r="AA4618" s="2">
        <v>0.31592592592592594</v>
      </c>
      <c r="AB4618" s="2">
        <v>0.3165277777777778</v>
      </c>
      <c r="AC4618" t="s">
        <v>44</v>
      </c>
      <c r="AD4618" t="s">
        <v>44</v>
      </c>
      <c r="AE4618" t="s">
        <v>44</v>
      </c>
      <c r="AF4618">
        <v>130</v>
      </c>
    </row>
    <row r="4619" spans="1:32">
      <c r="A4619">
        <v>7675</v>
      </c>
      <c r="B4619">
        <v>6775</v>
      </c>
      <c r="C4619" t="s">
        <v>4649</v>
      </c>
      <c r="D4619" t="s">
        <v>23359</v>
      </c>
      <c r="E4619" t="s">
        <v>34</v>
      </c>
      <c r="F4619" t="s">
        <v>23360</v>
      </c>
      <c r="G4619" t="s">
        <v>23361</v>
      </c>
      <c r="H4619" t="s">
        <v>1442</v>
      </c>
      <c r="I4619" s="1">
        <v>32901</v>
      </c>
      <c r="J4619" t="s">
        <v>23362</v>
      </c>
      <c r="K4619" t="s">
        <v>17819</v>
      </c>
      <c r="L4619">
        <v>5759</v>
      </c>
      <c r="M4619" t="s">
        <v>1442</v>
      </c>
      <c r="N4619" s="1">
        <v>44816</v>
      </c>
      <c r="O4619" s="1">
        <v>44818</v>
      </c>
      <c r="P4619">
        <v>46</v>
      </c>
      <c r="Q4619">
        <v>2</v>
      </c>
      <c r="R4619" t="s">
        <v>53</v>
      </c>
      <c r="S4619">
        <v>1</v>
      </c>
      <c r="T4619">
        <v>2</v>
      </c>
      <c r="U4619">
        <v>2</v>
      </c>
      <c r="V4619">
        <v>278</v>
      </c>
      <c r="W4619" t="s">
        <v>41</v>
      </c>
      <c r="X4619" t="s">
        <v>23363</v>
      </c>
      <c r="Y4619" t="s">
        <v>81</v>
      </c>
      <c r="Z4619" s="1">
        <v>44782</v>
      </c>
      <c r="AA4619" s="2">
        <v>0.31888888888888889</v>
      </c>
      <c r="AB4619" s="2">
        <v>0.3513310185185185</v>
      </c>
      <c r="AC4619" t="s">
        <v>44</v>
      </c>
      <c r="AD4619" t="s">
        <v>45</v>
      </c>
      <c r="AE4619" t="s">
        <v>44</v>
      </c>
      <c r="AF4619">
        <v>139</v>
      </c>
    </row>
    <row r="4620" spans="1:32">
      <c r="A4620">
        <v>7677</v>
      </c>
      <c r="B4620">
        <v>6777</v>
      </c>
      <c r="C4620" t="s">
        <v>590</v>
      </c>
      <c r="D4620" t="s">
        <v>11142</v>
      </c>
      <c r="E4620" t="s">
        <v>48</v>
      </c>
      <c r="F4620" t="s">
        <v>23364</v>
      </c>
      <c r="G4620" t="s">
        <v>23365</v>
      </c>
      <c r="H4620" t="s">
        <v>330</v>
      </c>
      <c r="I4620" s="1">
        <v>31475</v>
      </c>
      <c r="J4620" t="s">
        <v>23366</v>
      </c>
      <c r="K4620" t="s">
        <v>23367</v>
      </c>
      <c r="L4620">
        <v>33341</v>
      </c>
      <c r="M4620" t="s">
        <v>330</v>
      </c>
      <c r="N4620" s="1">
        <v>44895</v>
      </c>
      <c r="O4620" s="1">
        <v>44900</v>
      </c>
      <c r="P4620">
        <v>5</v>
      </c>
      <c r="Q4620">
        <v>1</v>
      </c>
      <c r="R4620" t="s">
        <v>63</v>
      </c>
      <c r="S4620">
        <v>1</v>
      </c>
      <c r="T4620">
        <v>2</v>
      </c>
      <c r="U4620">
        <v>5</v>
      </c>
      <c r="V4620">
        <v>450</v>
      </c>
      <c r="W4620" t="s">
        <v>41</v>
      </c>
      <c r="X4620" t="s">
        <v>23368</v>
      </c>
      <c r="Y4620" t="s">
        <v>81</v>
      </c>
      <c r="Z4620" s="1">
        <v>44859</v>
      </c>
      <c r="AA4620" s="2">
        <v>0.67265046296296294</v>
      </c>
      <c r="AB4620" s="2">
        <v>0.68453703703703705</v>
      </c>
      <c r="AC4620" t="s">
        <v>45</v>
      </c>
      <c r="AD4620" t="s">
        <v>45</v>
      </c>
      <c r="AE4620" t="s">
        <v>44</v>
      </c>
      <c r="AF4620">
        <v>90</v>
      </c>
    </row>
    <row r="4621" spans="1:32">
      <c r="A4621">
        <v>7678</v>
      </c>
      <c r="B4621">
        <v>6778</v>
      </c>
      <c r="C4621" t="s">
        <v>1515</v>
      </c>
      <c r="D4621" t="s">
        <v>490</v>
      </c>
      <c r="E4621" t="s">
        <v>34</v>
      </c>
      <c r="F4621" t="s">
        <v>23369</v>
      </c>
      <c r="G4621" t="s">
        <v>23370</v>
      </c>
      <c r="H4621" t="s">
        <v>77</v>
      </c>
      <c r="I4621" s="1">
        <v>23019</v>
      </c>
      <c r="J4621" t="s">
        <v>23371</v>
      </c>
      <c r="K4621" t="s">
        <v>1746</v>
      </c>
      <c r="L4621">
        <v>87316</v>
      </c>
      <c r="M4621" t="s">
        <v>77</v>
      </c>
      <c r="N4621" s="1">
        <v>44921</v>
      </c>
      <c r="O4621" s="1">
        <v>44923</v>
      </c>
      <c r="P4621">
        <v>35</v>
      </c>
      <c r="Q4621">
        <v>2</v>
      </c>
      <c r="R4621" t="s">
        <v>63</v>
      </c>
      <c r="S4621">
        <v>2</v>
      </c>
      <c r="T4621">
        <v>2</v>
      </c>
      <c r="U4621">
        <v>2</v>
      </c>
      <c r="V4621">
        <v>132</v>
      </c>
      <c r="W4621" t="s">
        <v>41</v>
      </c>
      <c r="X4621" t="s">
        <v>23372</v>
      </c>
      <c r="Y4621" t="s">
        <v>6</v>
      </c>
      <c r="Z4621" s="1">
        <v>44890</v>
      </c>
      <c r="AA4621" s="2">
        <v>0.57230324074074079</v>
      </c>
      <c r="AB4621" s="2">
        <v>0.10135416666666668</v>
      </c>
      <c r="AC4621" t="s">
        <v>45</v>
      </c>
      <c r="AD4621" t="s">
        <v>45</v>
      </c>
      <c r="AE4621" t="s">
        <v>44</v>
      </c>
      <c r="AF4621">
        <v>66</v>
      </c>
    </row>
    <row r="4622" spans="1:32">
      <c r="A4622">
        <v>7679</v>
      </c>
      <c r="B4622">
        <v>6779</v>
      </c>
      <c r="C4622" t="s">
        <v>4045</v>
      </c>
      <c r="D4622" t="s">
        <v>306</v>
      </c>
      <c r="E4622" t="s">
        <v>48</v>
      </c>
      <c r="F4622" t="s">
        <v>23373</v>
      </c>
      <c r="G4622" t="s">
        <v>23374</v>
      </c>
      <c r="H4622" t="s">
        <v>405</v>
      </c>
      <c r="I4622" s="1">
        <v>32683</v>
      </c>
      <c r="J4622" t="s">
        <v>23375</v>
      </c>
      <c r="K4622" t="s">
        <v>23376</v>
      </c>
      <c r="L4622">
        <v>84319</v>
      </c>
      <c r="M4622" t="s">
        <v>405</v>
      </c>
      <c r="N4622" s="1">
        <v>44762</v>
      </c>
      <c r="O4622" s="1">
        <v>44763</v>
      </c>
      <c r="P4622">
        <v>97</v>
      </c>
      <c r="Q4622">
        <v>4</v>
      </c>
      <c r="R4622" t="s">
        <v>53</v>
      </c>
      <c r="S4622">
        <v>3</v>
      </c>
      <c r="T4622">
        <v>1</v>
      </c>
      <c r="U4622">
        <v>1</v>
      </c>
      <c r="V4622">
        <v>129</v>
      </c>
      <c r="W4622" t="s">
        <v>41</v>
      </c>
      <c r="X4622" t="s">
        <v>23377</v>
      </c>
      <c r="Y4622" t="s">
        <v>43</v>
      </c>
      <c r="Z4622" s="1">
        <v>44735</v>
      </c>
      <c r="AA4622" s="2">
        <v>5.2199074074074066E-3</v>
      </c>
      <c r="AB4622" s="2">
        <v>0.5776041666666667</v>
      </c>
      <c r="AC4622" t="s">
        <v>45</v>
      </c>
      <c r="AD4622" t="s">
        <v>44</v>
      </c>
      <c r="AE4622" t="s">
        <v>45</v>
      </c>
      <c r="AF4622">
        <v>129</v>
      </c>
    </row>
    <row r="4623" spans="1:32">
      <c r="A4623">
        <v>7680</v>
      </c>
      <c r="B4623">
        <v>6780</v>
      </c>
      <c r="C4623" t="s">
        <v>347</v>
      </c>
      <c r="D4623" t="s">
        <v>1354</v>
      </c>
      <c r="E4623" t="s">
        <v>48</v>
      </c>
      <c r="F4623" t="s">
        <v>23378</v>
      </c>
      <c r="G4623" t="s">
        <v>23379</v>
      </c>
      <c r="H4623" t="s">
        <v>457</v>
      </c>
      <c r="I4623" s="1">
        <v>22609</v>
      </c>
      <c r="J4623" t="s">
        <v>23380</v>
      </c>
      <c r="K4623" t="s">
        <v>254</v>
      </c>
      <c r="L4623">
        <v>33517</v>
      </c>
      <c r="M4623" t="s">
        <v>457</v>
      </c>
      <c r="N4623" s="1">
        <v>44928</v>
      </c>
      <c r="O4623" s="1">
        <v>44933</v>
      </c>
      <c r="P4623">
        <v>55</v>
      </c>
      <c r="Q4623">
        <v>3</v>
      </c>
      <c r="R4623" t="s">
        <v>53</v>
      </c>
      <c r="S4623">
        <v>3</v>
      </c>
      <c r="T4623">
        <v>0</v>
      </c>
      <c r="U4623">
        <v>5</v>
      </c>
      <c r="V4623">
        <v>700</v>
      </c>
      <c r="W4623" t="s">
        <v>41</v>
      </c>
      <c r="X4623" t="s">
        <v>23381</v>
      </c>
      <c r="Y4623" t="s">
        <v>65</v>
      </c>
      <c r="Z4623" s="1">
        <v>44900</v>
      </c>
      <c r="AA4623" s="2">
        <v>0.21417824074074074</v>
      </c>
      <c r="AB4623" s="2">
        <v>1.2905092592592591E-2</v>
      </c>
      <c r="AC4623" t="s">
        <v>45</v>
      </c>
      <c r="AD4623" t="s">
        <v>45</v>
      </c>
      <c r="AE4623" t="s">
        <v>44</v>
      </c>
      <c r="AF4623">
        <v>140</v>
      </c>
    </row>
    <row r="4624" spans="1:32">
      <c r="A4624">
        <v>7681</v>
      </c>
      <c r="B4624">
        <v>6781</v>
      </c>
      <c r="C4624" t="s">
        <v>1328</v>
      </c>
      <c r="D4624" t="s">
        <v>7660</v>
      </c>
      <c r="E4624" t="s">
        <v>34</v>
      </c>
      <c r="F4624" t="s">
        <v>23382</v>
      </c>
      <c r="G4624" t="s">
        <v>23383</v>
      </c>
      <c r="H4624" t="s">
        <v>457</v>
      </c>
      <c r="I4624" s="1">
        <v>20126</v>
      </c>
      <c r="J4624" t="s">
        <v>23384</v>
      </c>
      <c r="K4624" t="s">
        <v>23385</v>
      </c>
      <c r="L4624">
        <v>88061</v>
      </c>
      <c r="M4624" t="s">
        <v>457</v>
      </c>
      <c r="N4624" s="1">
        <v>44578</v>
      </c>
      <c r="O4624" s="1">
        <v>44582</v>
      </c>
      <c r="P4624">
        <v>52</v>
      </c>
      <c r="Q4624">
        <v>3</v>
      </c>
      <c r="R4624" t="s">
        <v>53</v>
      </c>
      <c r="S4624">
        <v>1</v>
      </c>
      <c r="T4624">
        <v>0</v>
      </c>
      <c r="U4624">
        <v>4</v>
      </c>
      <c r="V4624">
        <v>508</v>
      </c>
      <c r="W4624" t="s">
        <v>41</v>
      </c>
      <c r="X4624" t="s">
        <v>23386</v>
      </c>
      <c r="Y4624" t="s">
        <v>6</v>
      </c>
      <c r="Z4624" s="1">
        <v>44566</v>
      </c>
      <c r="AA4624" s="2">
        <v>0.18325231481481483</v>
      </c>
      <c r="AB4624" s="2">
        <v>0.93417824074074074</v>
      </c>
      <c r="AC4624" t="s">
        <v>44</v>
      </c>
      <c r="AD4624" t="s">
        <v>45</v>
      </c>
      <c r="AE4624" t="s">
        <v>45</v>
      </c>
      <c r="AF4624">
        <v>127</v>
      </c>
    </row>
    <row r="4625" spans="1:32">
      <c r="A4625">
        <v>7684</v>
      </c>
      <c r="B4625">
        <v>6784</v>
      </c>
      <c r="C4625" t="s">
        <v>32</v>
      </c>
      <c r="D4625" t="s">
        <v>8424</v>
      </c>
      <c r="E4625" t="s">
        <v>34</v>
      </c>
      <c r="F4625" t="s">
        <v>23387</v>
      </c>
      <c r="G4625" t="s">
        <v>23388</v>
      </c>
      <c r="H4625" t="s">
        <v>904</v>
      </c>
      <c r="I4625" s="1">
        <v>26439</v>
      </c>
      <c r="J4625" t="s">
        <v>23389</v>
      </c>
      <c r="K4625" t="s">
        <v>23390</v>
      </c>
      <c r="L4625">
        <v>89355</v>
      </c>
      <c r="M4625" t="s">
        <v>904</v>
      </c>
      <c r="N4625" s="1">
        <v>44613</v>
      </c>
      <c r="O4625" s="1">
        <v>44614</v>
      </c>
      <c r="P4625">
        <v>79</v>
      </c>
      <c r="Q4625">
        <v>4</v>
      </c>
      <c r="R4625" t="s">
        <v>53</v>
      </c>
      <c r="S4625">
        <v>3</v>
      </c>
      <c r="T4625">
        <v>2</v>
      </c>
      <c r="U4625">
        <v>1</v>
      </c>
      <c r="V4625">
        <v>130</v>
      </c>
      <c r="W4625" t="s">
        <v>41</v>
      </c>
      <c r="X4625" t="s">
        <v>23391</v>
      </c>
      <c r="Y4625" t="s">
        <v>81</v>
      </c>
      <c r="Z4625" s="1">
        <v>44600</v>
      </c>
      <c r="AA4625" s="2">
        <v>0.75271990740740735</v>
      </c>
      <c r="AB4625" s="2">
        <v>0.75574074074074071</v>
      </c>
      <c r="AC4625" t="s">
        <v>45</v>
      </c>
      <c r="AD4625" t="s">
        <v>44</v>
      </c>
      <c r="AE4625" t="s">
        <v>44</v>
      </c>
      <c r="AF4625">
        <v>130</v>
      </c>
    </row>
    <row r="4626" spans="1:32">
      <c r="A4626">
        <v>7687</v>
      </c>
      <c r="B4626">
        <v>6787</v>
      </c>
      <c r="C4626" t="s">
        <v>602</v>
      </c>
      <c r="D4626" t="s">
        <v>18326</v>
      </c>
      <c r="E4626" t="s">
        <v>48</v>
      </c>
      <c r="F4626" t="s">
        <v>23392</v>
      </c>
      <c r="G4626" t="s">
        <v>23393</v>
      </c>
      <c r="H4626" t="s">
        <v>692</v>
      </c>
      <c r="I4626" s="1">
        <v>27975</v>
      </c>
      <c r="J4626" t="s">
        <v>23394</v>
      </c>
      <c r="K4626" t="s">
        <v>23395</v>
      </c>
      <c r="L4626">
        <v>15078</v>
      </c>
      <c r="M4626" t="s">
        <v>692</v>
      </c>
      <c r="N4626" s="1">
        <v>44782</v>
      </c>
      <c r="O4626" s="1">
        <v>44785</v>
      </c>
      <c r="P4626">
        <v>58</v>
      </c>
      <c r="Q4626">
        <v>3</v>
      </c>
      <c r="R4626" t="s">
        <v>53</v>
      </c>
      <c r="S4626">
        <v>1</v>
      </c>
      <c r="T4626">
        <v>1</v>
      </c>
      <c r="U4626">
        <v>3</v>
      </c>
      <c r="V4626">
        <v>429</v>
      </c>
      <c r="W4626" t="s">
        <v>41</v>
      </c>
      <c r="X4626" t="s">
        <v>23396</v>
      </c>
      <c r="Y4626" t="s">
        <v>65</v>
      </c>
      <c r="Z4626" s="1">
        <v>44762</v>
      </c>
      <c r="AA4626" s="2">
        <v>0.71469907407407407</v>
      </c>
      <c r="AB4626" s="2">
        <v>0.2636458333333333</v>
      </c>
      <c r="AC4626" t="s">
        <v>45</v>
      </c>
      <c r="AD4626" t="s">
        <v>44</v>
      </c>
      <c r="AE4626" t="s">
        <v>44</v>
      </c>
      <c r="AF4626">
        <v>143</v>
      </c>
    </row>
    <row r="4627" spans="1:32">
      <c r="A4627">
        <v>7696</v>
      </c>
      <c r="B4627">
        <v>6796</v>
      </c>
      <c r="C4627" t="s">
        <v>5512</v>
      </c>
      <c r="D4627" t="s">
        <v>22557</v>
      </c>
      <c r="E4627" t="s">
        <v>34</v>
      </c>
      <c r="F4627" t="s">
        <v>23397</v>
      </c>
      <c r="G4627" t="s">
        <v>23398</v>
      </c>
      <c r="H4627" t="s">
        <v>1301</v>
      </c>
      <c r="I4627" s="1">
        <v>16254</v>
      </c>
      <c r="J4627" t="s">
        <v>23399</v>
      </c>
      <c r="K4627" t="s">
        <v>23400</v>
      </c>
      <c r="L4627">
        <v>61025</v>
      </c>
      <c r="M4627" t="s">
        <v>1301</v>
      </c>
      <c r="N4627" s="1">
        <v>44643</v>
      </c>
      <c r="O4627" s="1">
        <v>44644</v>
      </c>
      <c r="P4627">
        <v>45</v>
      </c>
      <c r="Q4627">
        <v>2</v>
      </c>
      <c r="R4627" t="s">
        <v>40</v>
      </c>
      <c r="S4627">
        <v>3</v>
      </c>
      <c r="T4627">
        <v>1</v>
      </c>
      <c r="U4627">
        <v>1</v>
      </c>
      <c r="V4627">
        <v>246</v>
      </c>
      <c r="W4627" t="s">
        <v>54</v>
      </c>
      <c r="X4627" t="s">
        <v>23401</v>
      </c>
      <c r="Y4627" t="s">
        <v>65</v>
      </c>
      <c r="Z4627" s="1">
        <v>44630</v>
      </c>
      <c r="AA4627" s="2">
        <v>0.29503472222222221</v>
      </c>
      <c r="AB4627" s="2">
        <v>0.3309259259259259</v>
      </c>
      <c r="AC4627" t="s">
        <v>44</v>
      </c>
      <c r="AD4627" t="s">
        <v>44</v>
      </c>
      <c r="AE4627" t="s">
        <v>45</v>
      </c>
      <c r="AF4627">
        <v>246</v>
      </c>
    </row>
    <row r="4628" spans="1:32">
      <c r="A4628">
        <v>7697</v>
      </c>
      <c r="B4628">
        <v>6797</v>
      </c>
      <c r="C4628" t="s">
        <v>501</v>
      </c>
      <c r="D4628" t="s">
        <v>572</v>
      </c>
      <c r="E4628" t="s">
        <v>34</v>
      </c>
      <c r="F4628" t="s">
        <v>23402</v>
      </c>
      <c r="G4628" t="s">
        <v>23403</v>
      </c>
      <c r="H4628" t="s">
        <v>317</v>
      </c>
      <c r="I4628" s="1">
        <v>38498</v>
      </c>
      <c r="J4628" t="s">
        <v>23404</v>
      </c>
      <c r="K4628" t="s">
        <v>23405</v>
      </c>
      <c r="L4628">
        <v>29702</v>
      </c>
      <c r="M4628" t="s">
        <v>317</v>
      </c>
      <c r="N4628" s="1">
        <v>44837</v>
      </c>
      <c r="O4628" s="1">
        <v>44838</v>
      </c>
      <c r="P4628">
        <v>60</v>
      </c>
      <c r="Q4628">
        <v>3</v>
      </c>
      <c r="R4628" t="s">
        <v>40</v>
      </c>
      <c r="S4628">
        <v>3</v>
      </c>
      <c r="T4628">
        <v>0</v>
      </c>
      <c r="U4628">
        <v>1</v>
      </c>
      <c r="V4628">
        <v>226</v>
      </c>
      <c r="W4628" t="s">
        <v>54</v>
      </c>
      <c r="X4628" t="s">
        <v>23406</v>
      </c>
      <c r="Y4628" t="s">
        <v>43</v>
      </c>
      <c r="Z4628" s="1">
        <v>44809</v>
      </c>
      <c r="AA4628" s="2">
        <v>0.29702546296296295</v>
      </c>
      <c r="AB4628" s="2">
        <v>5.6828703703703702E-3</v>
      </c>
      <c r="AC4628" t="s">
        <v>44</v>
      </c>
      <c r="AD4628" t="s">
        <v>44</v>
      </c>
      <c r="AE4628" t="s">
        <v>44</v>
      </c>
      <c r="AF4628">
        <v>226</v>
      </c>
    </row>
    <row r="4629" spans="1:32">
      <c r="A4629">
        <v>7698</v>
      </c>
      <c r="B4629">
        <v>6798</v>
      </c>
      <c r="C4629" t="s">
        <v>4542</v>
      </c>
      <c r="D4629" t="s">
        <v>11774</v>
      </c>
      <c r="E4629" t="s">
        <v>34</v>
      </c>
      <c r="F4629" t="s">
        <v>23407</v>
      </c>
      <c r="G4629" t="s">
        <v>23408</v>
      </c>
      <c r="H4629" t="s">
        <v>692</v>
      </c>
      <c r="I4629" s="1">
        <v>21257</v>
      </c>
      <c r="J4629" t="s">
        <v>23409</v>
      </c>
      <c r="K4629" t="s">
        <v>11699</v>
      </c>
      <c r="L4629">
        <v>74752</v>
      </c>
      <c r="M4629" t="s">
        <v>692</v>
      </c>
      <c r="N4629" s="1">
        <v>44800</v>
      </c>
      <c r="O4629" s="1">
        <v>44802</v>
      </c>
      <c r="P4629">
        <v>30</v>
      </c>
      <c r="Q4629">
        <v>2</v>
      </c>
      <c r="R4629" t="s">
        <v>40</v>
      </c>
      <c r="S4629">
        <v>3</v>
      </c>
      <c r="T4629">
        <v>1</v>
      </c>
      <c r="U4629">
        <v>2</v>
      </c>
      <c r="V4629">
        <v>438</v>
      </c>
      <c r="W4629" t="s">
        <v>41</v>
      </c>
      <c r="X4629" t="s">
        <v>23410</v>
      </c>
      <c r="Y4629" t="s">
        <v>65</v>
      </c>
      <c r="Z4629" s="1">
        <v>44772</v>
      </c>
      <c r="AA4629" s="2">
        <v>0.46276620370370369</v>
      </c>
      <c r="AB4629" s="2">
        <v>0.90405092592592595</v>
      </c>
      <c r="AC4629" t="s">
        <v>44</v>
      </c>
      <c r="AD4629" t="s">
        <v>44</v>
      </c>
      <c r="AE4629" t="s">
        <v>44</v>
      </c>
      <c r="AF4629">
        <v>219</v>
      </c>
    </row>
    <row r="4630" spans="1:32">
      <c r="A4630">
        <v>7699</v>
      </c>
      <c r="B4630">
        <v>6799</v>
      </c>
      <c r="C4630" t="s">
        <v>364</v>
      </c>
      <c r="D4630" t="s">
        <v>3461</v>
      </c>
      <c r="E4630" t="s">
        <v>48</v>
      </c>
      <c r="F4630" t="s">
        <v>23411</v>
      </c>
      <c r="G4630" t="s">
        <v>23412</v>
      </c>
      <c r="H4630" t="s">
        <v>209</v>
      </c>
      <c r="I4630" s="1">
        <v>22684</v>
      </c>
      <c r="J4630" t="s">
        <v>23413</v>
      </c>
      <c r="K4630" t="s">
        <v>23414</v>
      </c>
      <c r="L4630">
        <v>26853</v>
      </c>
      <c r="M4630" t="s">
        <v>209</v>
      </c>
      <c r="N4630" s="1">
        <v>44904</v>
      </c>
      <c r="O4630" s="1">
        <v>44907</v>
      </c>
      <c r="P4630">
        <v>12</v>
      </c>
      <c r="Q4630">
        <v>1</v>
      </c>
      <c r="R4630" t="s">
        <v>40</v>
      </c>
      <c r="S4630">
        <v>2</v>
      </c>
      <c r="T4630">
        <v>0</v>
      </c>
      <c r="U4630">
        <v>3</v>
      </c>
      <c r="V4630">
        <v>630</v>
      </c>
      <c r="W4630" t="s">
        <v>41</v>
      </c>
      <c r="X4630" t="s">
        <v>23415</v>
      </c>
      <c r="Y4630" t="s">
        <v>6</v>
      </c>
      <c r="Z4630" s="1">
        <v>44866</v>
      </c>
      <c r="AA4630" s="2">
        <v>0.61934027777777778</v>
      </c>
      <c r="AB4630" s="2">
        <v>0.41488425925925926</v>
      </c>
      <c r="AC4630" t="s">
        <v>44</v>
      </c>
      <c r="AD4630" t="s">
        <v>44</v>
      </c>
      <c r="AE4630" t="s">
        <v>45</v>
      </c>
      <c r="AF4630">
        <v>210</v>
      </c>
    </row>
    <row r="4631" spans="1:32">
      <c r="A4631">
        <v>7704</v>
      </c>
      <c r="B4631">
        <v>6804</v>
      </c>
      <c r="C4631" t="s">
        <v>571</v>
      </c>
      <c r="D4631" t="s">
        <v>1404</v>
      </c>
      <c r="E4631" t="s">
        <v>48</v>
      </c>
      <c r="F4631" t="s">
        <v>23416</v>
      </c>
      <c r="G4631" t="s">
        <v>23417</v>
      </c>
      <c r="H4631" t="s">
        <v>217</v>
      </c>
      <c r="I4631" s="1">
        <v>28201</v>
      </c>
      <c r="J4631" t="s">
        <v>23418</v>
      </c>
      <c r="K4631" t="s">
        <v>23419</v>
      </c>
      <c r="L4631">
        <v>82954</v>
      </c>
      <c r="M4631" t="s">
        <v>217</v>
      </c>
      <c r="N4631" s="1">
        <v>44846</v>
      </c>
      <c r="O4631" s="1">
        <v>44850</v>
      </c>
      <c r="P4631">
        <v>40</v>
      </c>
      <c r="Q4631">
        <v>2</v>
      </c>
      <c r="R4631" t="s">
        <v>53</v>
      </c>
      <c r="S4631">
        <v>1</v>
      </c>
      <c r="T4631">
        <v>0</v>
      </c>
      <c r="U4631">
        <v>4</v>
      </c>
      <c r="V4631">
        <v>532</v>
      </c>
      <c r="W4631" t="s">
        <v>41</v>
      </c>
      <c r="X4631" t="s">
        <v>23420</v>
      </c>
      <c r="Y4631" t="s">
        <v>43</v>
      </c>
      <c r="Z4631" s="1">
        <v>44829</v>
      </c>
      <c r="AA4631" s="2">
        <v>0.45159722222222221</v>
      </c>
      <c r="AB4631" s="2">
        <v>0.23137731481481483</v>
      </c>
      <c r="AC4631" t="s">
        <v>45</v>
      </c>
      <c r="AD4631" t="s">
        <v>44</v>
      </c>
      <c r="AE4631" t="s">
        <v>44</v>
      </c>
      <c r="AF4631">
        <v>133</v>
      </c>
    </row>
    <row r="4632" spans="1:32">
      <c r="A4632">
        <v>7705</v>
      </c>
      <c r="B4632">
        <v>6805</v>
      </c>
      <c r="C4632" t="s">
        <v>371</v>
      </c>
      <c r="D4632" t="s">
        <v>126</v>
      </c>
      <c r="E4632" t="s">
        <v>48</v>
      </c>
      <c r="F4632" t="s">
        <v>23421</v>
      </c>
      <c r="G4632">
        <v>9652688366</v>
      </c>
      <c r="H4632" t="s">
        <v>86</v>
      </c>
      <c r="I4632" s="1">
        <v>30888</v>
      </c>
      <c r="J4632" t="s">
        <v>23422</v>
      </c>
      <c r="K4632" t="s">
        <v>23423</v>
      </c>
      <c r="L4632">
        <v>46146</v>
      </c>
      <c r="M4632" t="s">
        <v>86</v>
      </c>
      <c r="N4632" s="1">
        <v>44791</v>
      </c>
      <c r="O4632" s="1">
        <v>44794</v>
      </c>
      <c r="P4632">
        <v>78</v>
      </c>
      <c r="Q4632">
        <v>4</v>
      </c>
      <c r="R4632" t="s">
        <v>40</v>
      </c>
      <c r="S4632">
        <v>3</v>
      </c>
      <c r="T4632">
        <v>2</v>
      </c>
      <c r="U4632">
        <v>3</v>
      </c>
      <c r="V4632">
        <v>654</v>
      </c>
      <c r="W4632" t="s">
        <v>41</v>
      </c>
      <c r="X4632" t="s">
        <v>23424</v>
      </c>
      <c r="Y4632" t="s">
        <v>65</v>
      </c>
      <c r="Z4632" s="1">
        <v>44775</v>
      </c>
      <c r="AA4632" s="2">
        <v>0.59017361111111111</v>
      </c>
      <c r="AB4632" s="2">
        <v>0.35833333333333334</v>
      </c>
      <c r="AC4632" t="s">
        <v>44</v>
      </c>
      <c r="AD4632" t="s">
        <v>45</v>
      </c>
      <c r="AE4632" t="s">
        <v>45</v>
      </c>
      <c r="AF4632">
        <v>218</v>
      </c>
    </row>
    <row r="4633" spans="1:32">
      <c r="A4633">
        <v>7708</v>
      </c>
      <c r="B4633">
        <v>6808</v>
      </c>
      <c r="C4633" t="s">
        <v>20745</v>
      </c>
      <c r="D4633" t="s">
        <v>3358</v>
      </c>
      <c r="E4633" t="s">
        <v>48</v>
      </c>
      <c r="F4633" t="s">
        <v>23425</v>
      </c>
      <c r="G4633" t="s">
        <v>23426</v>
      </c>
      <c r="H4633" t="s">
        <v>60</v>
      </c>
      <c r="I4633" s="1">
        <v>34105</v>
      </c>
      <c r="J4633" t="s">
        <v>23427</v>
      </c>
      <c r="K4633" t="s">
        <v>23428</v>
      </c>
      <c r="L4633">
        <v>32632</v>
      </c>
      <c r="M4633" t="s">
        <v>60</v>
      </c>
      <c r="N4633" s="1">
        <v>44677</v>
      </c>
      <c r="O4633" s="1">
        <v>44680</v>
      </c>
      <c r="P4633">
        <v>97</v>
      </c>
      <c r="Q4633">
        <v>4</v>
      </c>
      <c r="R4633" t="s">
        <v>53</v>
      </c>
      <c r="S4633">
        <v>2</v>
      </c>
      <c r="T4633">
        <v>0</v>
      </c>
      <c r="U4633">
        <v>3</v>
      </c>
      <c r="V4633">
        <v>405</v>
      </c>
      <c r="W4633" t="s">
        <v>54</v>
      </c>
      <c r="X4633" t="s">
        <v>23429</v>
      </c>
      <c r="Y4633" t="s">
        <v>43</v>
      </c>
      <c r="Z4633" s="1">
        <v>44654</v>
      </c>
      <c r="AA4633" s="2">
        <v>8.519675925925925E-2</v>
      </c>
      <c r="AB4633" s="2">
        <v>0.18203703703703702</v>
      </c>
      <c r="AC4633" t="s">
        <v>45</v>
      </c>
      <c r="AD4633" t="s">
        <v>45</v>
      </c>
      <c r="AE4633" t="s">
        <v>44</v>
      </c>
      <c r="AF4633">
        <v>135</v>
      </c>
    </row>
    <row r="4634" spans="1:32">
      <c r="A4634">
        <v>7710</v>
      </c>
      <c r="B4634">
        <v>6810</v>
      </c>
      <c r="C4634" t="s">
        <v>409</v>
      </c>
      <c r="D4634" t="s">
        <v>11533</v>
      </c>
      <c r="E4634" t="s">
        <v>34</v>
      </c>
      <c r="F4634" t="s">
        <v>23430</v>
      </c>
      <c r="G4634" t="s">
        <v>23431</v>
      </c>
      <c r="H4634" t="s">
        <v>115</v>
      </c>
      <c r="I4634" s="1">
        <v>32499</v>
      </c>
      <c r="J4634" t="s">
        <v>23432</v>
      </c>
      <c r="K4634" t="s">
        <v>3475</v>
      </c>
      <c r="L4634">
        <v>83248</v>
      </c>
      <c r="M4634" t="s">
        <v>115</v>
      </c>
      <c r="N4634" s="1">
        <v>44769</v>
      </c>
      <c r="O4634" s="1">
        <v>44773</v>
      </c>
      <c r="P4634">
        <v>47</v>
      </c>
      <c r="Q4634">
        <v>2</v>
      </c>
      <c r="R4634" t="s">
        <v>63</v>
      </c>
      <c r="S4634">
        <v>4</v>
      </c>
      <c r="T4634">
        <v>0</v>
      </c>
      <c r="U4634">
        <v>4</v>
      </c>
      <c r="V4634">
        <v>276</v>
      </c>
      <c r="W4634" t="s">
        <v>54</v>
      </c>
      <c r="X4634" t="s">
        <v>23433</v>
      </c>
      <c r="Y4634" t="s">
        <v>6</v>
      </c>
      <c r="Z4634" s="1">
        <v>44762</v>
      </c>
      <c r="AA4634" s="2">
        <v>0.8501967592592593</v>
      </c>
      <c r="AB4634" s="2">
        <v>0.7648611111111111</v>
      </c>
      <c r="AC4634" t="s">
        <v>44</v>
      </c>
      <c r="AD4634" t="s">
        <v>45</v>
      </c>
      <c r="AE4634" t="s">
        <v>45</v>
      </c>
      <c r="AF4634">
        <v>69</v>
      </c>
    </row>
    <row r="4635" spans="1:32">
      <c r="A4635">
        <v>7714</v>
      </c>
      <c r="B4635">
        <v>6814</v>
      </c>
      <c r="C4635" t="s">
        <v>2706</v>
      </c>
      <c r="D4635" t="s">
        <v>140</v>
      </c>
      <c r="E4635" t="s">
        <v>34</v>
      </c>
      <c r="F4635" t="s">
        <v>23434</v>
      </c>
      <c r="G4635" t="s">
        <v>23435</v>
      </c>
      <c r="H4635" t="s">
        <v>37</v>
      </c>
      <c r="I4635" s="1">
        <v>33059</v>
      </c>
      <c r="J4635" t="s">
        <v>23436</v>
      </c>
      <c r="K4635" t="s">
        <v>23437</v>
      </c>
      <c r="L4635">
        <v>9841</v>
      </c>
      <c r="M4635" t="s">
        <v>37</v>
      </c>
      <c r="N4635" s="1">
        <v>44944</v>
      </c>
      <c r="O4635" s="1">
        <v>44947</v>
      </c>
      <c r="P4635">
        <v>79</v>
      </c>
      <c r="Q4635">
        <v>4</v>
      </c>
      <c r="R4635" t="s">
        <v>53</v>
      </c>
      <c r="S4635">
        <v>3</v>
      </c>
      <c r="T4635">
        <v>2</v>
      </c>
      <c r="U4635">
        <v>3</v>
      </c>
      <c r="V4635">
        <v>360</v>
      </c>
      <c r="W4635" t="s">
        <v>41</v>
      </c>
      <c r="X4635" t="s">
        <v>23438</v>
      </c>
      <c r="Y4635" t="s">
        <v>43</v>
      </c>
      <c r="Z4635" s="1">
        <v>44907</v>
      </c>
      <c r="AA4635" s="2">
        <v>0.46399305555555559</v>
      </c>
      <c r="AB4635" s="2">
        <v>0.63768518518518513</v>
      </c>
      <c r="AC4635" t="s">
        <v>44</v>
      </c>
      <c r="AD4635" t="s">
        <v>45</v>
      </c>
      <c r="AE4635" t="s">
        <v>45</v>
      </c>
      <c r="AF4635">
        <v>120</v>
      </c>
    </row>
    <row r="4636" spans="1:32">
      <c r="A4636">
        <v>7715</v>
      </c>
      <c r="B4636">
        <v>6815</v>
      </c>
      <c r="C4636" t="s">
        <v>385</v>
      </c>
      <c r="D4636" t="s">
        <v>2929</v>
      </c>
      <c r="E4636" t="s">
        <v>48</v>
      </c>
      <c r="F4636" t="s">
        <v>23439</v>
      </c>
      <c r="G4636" t="s">
        <v>23440</v>
      </c>
      <c r="H4636" t="s">
        <v>171</v>
      </c>
      <c r="I4636" s="1">
        <v>28915</v>
      </c>
      <c r="J4636" t="s">
        <v>23441</v>
      </c>
      <c r="K4636" t="s">
        <v>23442</v>
      </c>
      <c r="L4636">
        <v>39964</v>
      </c>
      <c r="M4636" t="s">
        <v>171</v>
      </c>
      <c r="N4636" s="1">
        <v>44637</v>
      </c>
      <c r="O4636" s="1">
        <v>44640</v>
      </c>
      <c r="P4636">
        <v>90</v>
      </c>
      <c r="Q4636">
        <v>4</v>
      </c>
      <c r="R4636" t="s">
        <v>40</v>
      </c>
      <c r="S4636">
        <v>2</v>
      </c>
      <c r="T4636">
        <v>0</v>
      </c>
      <c r="U4636">
        <v>3</v>
      </c>
      <c r="V4636">
        <v>654</v>
      </c>
      <c r="W4636" t="s">
        <v>41</v>
      </c>
      <c r="X4636" t="s">
        <v>23443</v>
      </c>
      <c r="Y4636" t="s">
        <v>6</v>
      </c>
      <c r="Z4636" s="1">
        <v>44618</v>
      </c>
      <c r="AA4636" s="2">
        <v>1.8287037037037037E-3</v>
      </c>
      <c r="AB4636" s="2">
        <v>0.11960648148148149</v>
      </c>
      <c r="AC4636" t="s">
        <v>44</v>
      </c>
      <c r="AD4636" t="s">
        <v>45</v>
      </c>
      <c r="AE4636" t="s">
        <v>45</v>
      </c>
      <c r="AF4636">
        <v>218</v>
      </c>
    </row>
    <row r="4637" spans="1:32">
      <c r="A4637">
        <v>7716</v>
      </c>
      <c r="B4637">
        <v>6816</v>
      </c>
      <c r="C4637" t="s">
        <v>66</v>
      </c>
      <c r="D4637" t="s">
        <v>140</v>
      </c>
      <c r="E4637" t="s">
        <v>34</v>
      </c>
      <c r="F4637" t="s">
        <v>23444</v>
      </c>
      <c r="G4637">
        <f>1-319-509-7463</f>
        <v>-8290</v>
      </c>
      <c r="H4637" t="s">
        <v>77</v>
      </c>
      <c r="I4637" s="1">
        <v>36593</v>
      </c>
      <c r="J4637" t="s">
        <v>23445</v>
      </c>
      <c r="K4637" t="s">
        <v>15154</v>
      </c>
      <c r="L4637">
        <v>51224</v>
      </c>
      <c r="M4637" t="s">
        <v>77</v>
      </c>
      <c r="N4637" s="1">
        <v>44873</v>
      </c>
      <c r="O4637" s="1">
        <v>44875</v>
      </c>
      <c r="P4637">
        <v>41</v>
      </c>
      <c r="Q4637">
        <v>2</v>
      </c>
      <c r="R4637" t="s">
        <v>63</v>
      </c>
      <c r="S4637">
        <v>4</v>
      </c>
      <c r="T4637">
        <v>0</v>
      </c>
      <c r="U4637">
        <v>2</v>
      </c>
      <c r="V4637">
        <v>158</v>
      </c>
      <c r="W4637" t="s">
        <v>41</v>
      </c>
      <c r="X4637" t="s">
        <v>23446</v>
      </c>
      <c r="Y4637" t="s">
        <v>81</v>
      </c>
      <c r="Z4637" s="1">
        <v>44834</v>
      </c>
      <c r="AA4637" s="2">
        <v>0.78599537037037026</v>
      </c>
      <c r="AB4637" s="2">
        <v>0.50910879629629624</v>
      </c>
      <c r="AC4637" t="s">
        <v>44</v>
      </c>
      <c r="AD4637" t="s">
        <v>44</v>
      </c>
      <c r="AE4637" t="s">
        <v>44</v>
      </c>
      <c r="AF4637">
        <v>79</v>
      </c>
    </row>
    <row r="4638" spans="1:32">
      <c r="A4638">
        <v>7720</v>
      </c>
      <c r="B4638">
        <v>6820</v>
      </c>
      <c r="C4638" t="s">
        <v>7814</v>
      </c>
      <c r="D4638" t="s">
        <v>1222</v>
      </c>
      <c r="E4638" t="s">
        <v>34</v>
      </c>
      <c r="F4638" t="s">
        <v>23447</v>
      </c>
      <c r="G4638" t="s">
        <v>23448</v>
      </c>
      <c r="H4638" t="s">
        <v>904</v>
      </c>
      <c r="I4638" s="1">
        <v>25987</v>
      </c>
      <c r="J4638" t="s">
        <v>23449</v>
      </c>
      <c r="K4638" t="s">
        <v>23450</v>
      </c>
      <c r="L4638">
        <v>67689</v>
      </c>
      <c r="M4638" t="s">
        <v>904</v>
      </c>
      <c r="N4638" s="1">
        <v>44767</v>
      </c>
      <c r="O4638" s="1">
        <v>44770</v>
      </c>
      <c r="P4638">
        <v>64</v>
      </c>
      <c r="Q4638">
        <v>3</v>
      </c>
      <c r="R4638" t="s">
        <v>53</v>
      </c>
      <c r="S4638">
        <v>3</v>
      </c>
      <c r="T4638">
        <v>0</v>
      </c>
      <c r="U4638">
        <v>3</v>
      </c>
      <c r="V4638">
        <v>375</v>
      </c>
      <c r="W4638" t="s">
        <v>41</v>
      </c>
      <c r="X4638" t="s">
        <v>23451</v>
      </c>
      <c r="Y4638" t="s">
        <v>81</v>
      </c>
      <c r="Z4638" s="1">
        <v>44733</v>
      </c>
      <c r="AA4638" s="2">
        <v>3.7291666666666667E-2</v>
      </c>
      <c r="AB4638" s="2">
        <v>0.95109953703703709</v>
      </c>
      <c r="AC4638" t="s">
        <v>45</v>
      </c>
      <c r="AD4638" t="s">
        <v>44</v>
      </c>
      <c r="AE4638" t="s">
        <v>44</v>
      </c>
      <c r="AF4638">
        <v>125</v>
      </c>
    </row>
    <row r="4639" spans="1:32">
      <c r="A4639">
        <v>7723</v>
      </c>
      <c r="B4639">
        <v>6823</v>
      </c>
      <c r="C4639" t="s">
        <v>7413</v>
      </c>
      <c r="D4639" t="s">
        <v>5089</v>
      </c>
      <c r="E4639" t="s">
        <v>48</v>
      </c>
      <c r="F4639" t="s">
        <v>23452</v>
      </c>
      <c r="G4639" t="s">
        <v>23453</v>
      </c>
      <c r="H4639" t="s">
        <v>418</v>
      </c>
      <c r="I4639" s="1">
        <v>27220</v>
      </c>
      <c r="J4639" t="s">
        <v>23454</v>
      </c>
      <c r="K4639" t="s">
        <v>23455</v>
      </c>
      <c r="L4639">
        <v>84427</v>
      </c>
      <c r="M4639" t="s">
        <v>418</v>
      </c>
      <c r="N4639" s="1">
        <v>44845</v>
      </c>
      <c r="O4639" s="1">
        <v>44846</v>
      </c>
      <c r="P4639">
        <v>62</v>
      </c>
      <c r="Q4639">
        <v>3</v>
      </c>
      <c r="R4639" t="s">
        <v>63</v>
      </c>
      <c r="S4639">
        <v>2</v>
      </c>
      <c r="T4639">
        <v>1</v>
      </c>
      <c r="U4639">
        <v>1</v>
      </c>
      <c r="V4639">
        <v>90</v>
      </c>
      <c r="W4639" t="s">
        <v>41</v>
      </c>
      <c r="X4639" t="s">
        <v>23456</v>
      </c>
      <c r="Y4639" t="s">
        <v>6</v>
      </c>
      <c r="Z4639" s="1">
        <v>44834</v>
      </c>
      <c r="AA4639" s="2">
        <v>0.53744212962962956</v>
      </c>
      <c r="AB4639" s="2">
        <v>0.65887731481481482</v>
      </c>
      <c r="AC4639" t="s">
        <v>45</v>
      </c>
      <c r="AD4639" t="s">
        <v>44</v>
      </c>
      <c r="AE4639" t="s">
        <v>45</v>
      </c>
      <c r="AF4639">
        <v>90</v>
      </c>
    </row>
    <row r="4640" spans="1:32">
      <c r="A4640">
        <v>7724</v>
      </c>
      <c r="B4640">
        <v>6824</v>
      </c>
      <c r="C4640" t="s">
        <v>276</v>
      </c>
      <c r="D4640" t="s">
        <v>4737</v>
      </c>
      <c r="E4640" t="s">
        <v>34</v>
      </c>
      <c r="F4640" t="s">
        <v>23457</v>
      </c>
      <c r="G4640" t="s">
        <v>23458</v>
      </c>
      <c r="H4640" t="s">
        <v>179</v>
      </c>
      <c r="I4640" s="1">
        <v>30100</v>
      </c>
      <c r="J4640" t="s">
        <v>23459</v>
      </c>
      <c r="K4640" t="s">
        <v>23460</v>
      </c>
      <c r="L4640">
        <v>92075</v>
      </c>
      <c r="M4640" t="s">
        <v>179</v>
      </c>
      <c r="N4640" s="1">
        <v>44842</v>
      </c>
      <c r="O4640" s="1">
        <v>44844</v>
      </c>
      <c r="P4640">
        <v>72</v>
      </c>
      <c r="Q4640">
        <v>3</v>
      </c>
      <c r="R4640" t="s">
        <v>40</v>
      </c>
      <c r="S4640">
        <v>2</v>
      </c>
      <c r="T4640">
        <v>0</v>
      </c>
      <c r="U4640">
        <v>2</v>
      </c>
      <c r="V4640">
        <v>424</v>
      </c>
      <c r="W4640" t="s">
        <v>54</v>
      </c>
      <c r="X4640" t="s">
        <v>23461</v>
      </c>
      <c r="Y4640" t="s">
        <v>81</v>
      </c>
      <c r="Z4640" s="1">
        <v>44825</v>
      </c>
      <c r="AA4640" s="2">
        <v>7.8993055555555566E-2</v>
      </c>
      <c r="AB4640" s="2">
        <v>9.6921296296296297E-2</v>
      </c>
      <c r="AC4640" t="s">
        <v>45</v>
      </c>
      <c r="AD4640" t="s">
        <v>44</v>
      </c>
      <c r="AE4640" t="s">
        <v>44</v>
      </c>
      <c r="AF4640">
        <v>212</v>
      </c>
    </row>
    <row r="4641" spans="1:32">
      <c r="A4641">
        <v>7725</v>
      </c>
      <c r="B4641">
        <v>6825</v>
      </c>
      <c r="C4641" t="s">
        <v>139</v>
      </c>
      <c r="D4641" t="s">
        <v>17795</v>
      </c>
      <c r="E4641" t="s">
        <v>48</v>
      </c>
      <c r="F4641" t="s">
        <v>23462</v>
      </c>
      <c r="G4641" t="s">
        <v>23463</v>
      </c>
      <c r="H4641" t="s">
        <v>201</v>
      </c>
      <c r="I4641" s="1">
        <v>36371</v>
      </c>
      <c r="J4641" t="s">
        <v>23464</v>
      </c>
      <c r="K4641" t="s">
        <v>23465</v>
      </c>
      <c r="L4641">
        <v>19774</v>
      </c>
      <c r="M4641" t="s">
        <v>201</v>
      </c>
      <c r="N4641" s="1">
        <v>44934</v>
      </c>
      <c r="O4641" s="1">
        <v>44937</v>
      </c>
      <c r="P4641">
        <v>39</v>
      </c>
      <c r="Q4641">
        <v>2</v>
      </c>
      <c r="R4641" t="s">
        <v>40</v>
      </c>
      <c r="S4641">
        <v>1</v>
      </c>
      <c r="T4641">
        <v>0</v>
      </c>
      <c r="U4641">
        <v>3</v>
      </c>
      <c r="V4641">
        <v>714</v>
      </c>
      <c r="W4641" t="s">
        <v>54</v>
      </c>
      <c r="X4641" t="s">
        <v>23466</v>
      </c>
      <c r="Y4641" t="s">
        <v>65</v>
      </c>
      <c r="Z4641" s="1">
        <v>44914</v>
      </c>
      <c r="AA4641" s="2">
        <v>0.59243055555555557</v>
      </c>
      <c r="AB4641" s="2">
        <v>0.61398148148148146</v>
      </c>
      <c r="AC4641" t="s">
        <v>44</v>
      </c>
      <c r="AD4641" t="s">
        <v>44</v>
      </c>
      <c r="AE4641" t="s">
        <v>45</v>
      </c>
      <c r="AF4641">
        <v>238</v>
      </c>
    </row>
    <row r="4642" spans="1:32">
      <c r="A4642">
        <v>7727</v>
      </c>
      <c r="B4642">
        <v>6827</v>
      </c>
      <c r="C4642" t="s">
        <v>520</v>
      </c>
      <c r="D4642" t="s">
        <v>14727</v>
      </c>
      <c r="E4642" t="s">
        <v>34</v>
      </c>
      <c r="F4642" t="s">
        <v>23467</v>
      </c>
      <c r="G4642">
        <f>1-851-767-6641</f>
        <v>-8258</v>
      </c>
      <c r="H4642" t="s">
        <v>171</v>
      </c>
      <c r="I4642" s="1">
        <v>37792</v>
      </c>
      <c r="J4642" t="s">
        <v>23468</v>
      </c>
      <c r="K4642" t="s">
        <v>23469</v>
      </c>
      <c r="L4642">
        <v>43580</v>
      </c>
      <c r="M4642" t="s">
        <v>171</v>
      </c>
      <c r="N4642" s="1">
        <v>44652</v>
      </c>
      <c r="O4642" s="1">
        <v>44656</v>
      </c>
      <c r="P4642">
        <v>65</v>
      </c>
      <c r="Q4642">
        <v>3</v>
      </c>
      <c r="R4642" t="s">
        <v>63</v>
      </c>
      <c r="S4642">
        <v>1</v>
      </c>
      <c r="T4642">
        <v>0</v>
      </c>
      <c r="U4642">
        <v>4</v>
      </c>
      <c r="V4642">
        <v>284</v>
      </c>
      <c r="W4642" t="s">
        <v>41</v>
      </c>
      <c r="X4642" t="s">
        <v>23470</v>
      </c>
      <c r="Y4642" t="s">
        <v>65</v>
      </c>
      <c r="Z4642" s="1">
        <v>44639</v>
      </c>
      <c r="AA4642" s="2">
        <v>0.83712962962962967</v>
      </c>
      <c r="AB4642" s="2">
        <v>0.31458333333333333</v>
      </c>
      <c r="AC4642" t="s">
        <v>44</v>
      </c>
      <c r="AD4642" t="s">
        <v>44</v>
      </c>
      <c r="AE4642" t="s">
        <v>44</v>
      </c>
      <c r="AF4642">
        <v>71</v>
      </c>
    </row>
    <row r="4643" spans="1:32">
      <c r="A4643">
        <v>7729</v>
      </c>
      <c r="B4643">
        <v>6829</v>
      </c>
      <c r="C4643" t="s">
        <v>3983</v>
      </c>
      <c r="D4643" t="s">
        <v>1902</v>
      </c>
      <c r="E4643" t="s">
        <v>48</v>
      </c>
      <c r="F4643" t="s">
        <v>23471</v>
      </c>
      <c r="G4643" t="s">
        <v>23472</v>
      </c>
      <c r="H4643" t="s">
        <v>37</v>
      </c>
      <c r="I4643" s="1">
        <v>38550</v>
      </c>
      <c r="J4643" t="s">
        <v>23473</v>
      </c>
      <c r="K4643" t="s">
        <v>23474</v>
      </c>
      <c r="L4643">
        <v>22810</v>
      </c>
      <c r="M4643" t="s">
        <v>37</v>
      </c>
      <c r="N4643" s="1">
        <v>44659</v>
      </c>
      <c r="O4643" s="1">
        <v>44662</v>
      </c>
      <c r="P4643">
        <v>31</v>
      </c>
      <c r="Q4643">
        <v>2</v>
      </c>
      <c r="R4643" t="s">
        <v>53</v>
      </c>
      <c r="S4643">
        <v>2</v>
      </c>
      <c r="T4643">
        <v>0</v>
      </c>
      <c r="U4643">
        <v>3</v>
      </c>
      <c r="V4643">
        <v>405</v>
      </c>
      <c r="W4643" t="s">
        <v>41</v>
      </c>
      <c r="X4643" t="s">
        <v>23475</v>
      </c>
      <c r="Y4643" t="s">
        <v>65</v>
      </c>
      <c r="Z4643" s="1">
        <v>44621</v>
      </c>
      <c r="AA4643" s="2">
        <v>0.82590277777777776</v>
      </c>
      <c r="AB4643" s="2">
        <v>0.22555555555555554</v>
      </c>
      <c r="AC4643" t="s">
        <v>44</v>
      </c>
      <c r="AD4643" t="s">
        <v>44</v>
      </c>
      <c r="AE4643" t="s">
        <v>44</v>
      </c>
      <c r="AF4643">
        <v>135</v>
      </c>
    </row>
    <row r="4644" spans="1:32">
      <c r="A4644">
        <v>7731</v>
      </c>
      <c r="B4644">
        <v>6831</v>
      </c>
      <c r="C4644" t="s">
        <v>6880</v>
      </c>
      <c r="D4644" t="s">
        <v>2019</v>
      </c>
      <c r="E4644" t="s">
        <v>48</v>
      </c>
      <c r="F4644" t="s">
        <v>23476</v>
      </c>
      <c r="G4644" t="s">
        <v>23477</v>
      </c>
      <c r="H4644" t="s">
        <v>77</v>
      </c>
      <c r="I4644" s="1">
        <v>16318</v>
      </c>
      <c r="J4644" t="s">
        <v>23478</v>
      </c>
      <c r="K4644" t="s">
        <v>1730</v>
      </c>
      <c r="L4644">
        <v>13460</v>
      </c>
      <c r="M4644" t="s">
        <v>77</v>
      </c>
      <c r="N4644" s="1">
        <v>44663</v>
      </c>
      <c r="O4644" s="1">
        <v>44666</v>
      </c>
      <c r="P4644">
        <v>74</v>
      </c>
      <c r="Q4644">
        <v>3</v>
      </c>
      <c r="R4644" t="s">
        <v>63</v>
      </c>
      <c r="S4644">
        <v>3</v>
      </c>
      <c r="T4644">
        <v>1</v>
      </c>
      <c r="U4644">
        <v>3</v>
      </c>
      <c r="V4644">
        <v>249</v>
      </c>
      <c r="W4644" t="s">
        <v>54</v>
      </c>
      <c r="X4644" t="s">
        <v>23479</v>
      </c>
      <c r="Y4644" t="s">
        <v>81</v>
      </c>
      <c r="Z4644" s="1">
        <v>44645</v>
      </c>
      <c r="AA4644" s="2">
        <v>0.47940972222222222</v>
      </c>
      <c r="AB4644" s="2">
        <v>0.79167824074074078</v>
      </c>
      <c r="AC4644" t="s">
        <v>45</v>
      </c>
      <c r="AD4644" t="s">
        <v>45</v>
      </c>
      <c r="AE4644" t="s">
        <v>44</v>
      </c>
      <c r="AF4644">
        <v>83</v>
      </c>
    </row>
    <row r="4645" spans="1:32">
      <c r="A4645">
        <v>7732</v>
      </c>
      <c r="B4645">
        <v>6832</v>
      </c>
      <c r="C4645" t="s">
        <v>1966</v>
      </c>
      <c r="D4645" t="s">
        <v>12654</v>
      </c>
      <c r="E4645" t="s">
        <v>48</v>
      </c>
      <c r="F4645" t="s">
        <v>23480</v>
      </c>
      <c r="G4645" t="s">
        <v>23481</v>
      </c>
      <c r="H4645" t="s">
        <v>317</v>
      </c>
      <c r="I4645" s="1">
        <v>31994</v>
      </c>
      <c r="J4645" t="s">
        <v>23482</v>
      </c>
      <c r="K4645" t="s">
        <v>23483</v>
      </c>
      <c r="L4645">
        <v>81715</v>
      </c>
      <c r="M4645" t="s">
        <v>317</v>
      </c>
      <c r="N4645" s="1">
        <v>44941</v>
      </c>
      <c r="O4645" s="1">
        <v>44945</v>
      </c>
      <c r="P4645">
        <v>41</v>
      </c>
      <c r="Q4645">
        <v>2</v>
      </c>
      <c r="R4645" t="s">
        <v>63</v>
      </c>
      <c r="S4645">
        <v>2</v>
      </c>
      <c r="T4645">
        <v>2</v>
      </c>
      <c r="U4645">
        <v>4</v>
      </c>
      <c r="V4645">
        <v>360</v>
      </c>
      <c r="W4645" t="s">
        <v>54</v>
      </c>
      <c r="X4645" t="s">
        <v>23484</v>
      </c>
      <c r="Y4645" t="s">
        <v>6</v>
      </c>
      <c r="Z4645" s="1">
        <v>44919</v>
      </c>
      <c r="AA4645" s="2">
        <v>0.84561342592592592</v>
      </c>
      <c r="AB4645" s="2">
        <v>0.21378472222222222</v>
      </c>
      <c r="AC4645" t="s">
        <v>45</v>
      </c>
      <c r="AD4645" t="s">
        <v>45</v>
      </c>
      <c r="AE4645" t="s">
        <v>44</v>
      </c>
      <c r="AF4645">
        <v>90</v>
      </c>
    </row>
    <row r="4646" spans="1:32">
      <c r="A4646">
        <v>7736</v>
      </c>
      <c r="B4646">
        <v>6836</v>
      </c>
      <c r="C4646" t="s">
        <v>475</v>
      </c>
      <c r="D4646" t="s">
        <v>1023</v>
      </c>
      <c r="E4646" t="s">
        <v>34</v>
      </c>
      <c r="F4646" t="s">
        <v>23485</v>
      </c>
      <c r="G4646" t="s">
        <v>23486</v>
      </c>
      <c r="H4646" t="s">
        <v>330</v>
      </c>
      <c r="I4646" s="1">
        <v>35355</v>
      </c>
      <c r="J4646" t="s">
        <v>23487</v>
      </c>
      <c r="K4646" t="s">
        <v>23488</v>
      </c>
      <c r="L4646">
        <v>77360</v>
      </c>
      <c r="M4646" t="s">
        <v>330</v>
      </c>
      <c r="N4646" s="1">
        <v>44687</v>
      </c>
      <c r="O4646" s="1">
        <v>44692</v>
      </c>
      <c r="P4646">
        <v>47</v>
      </c>
      <c r="Q4646">
        <v>2</v>
      </c>
      <c r="R4646" t="s">
        <v>63</v>
      </c>
      <c r="S4646">
        <v>4</v>
      </c>
      <c r="T4646">
        <v>2</v>
      </c>
      <c r="U4646">
        <v>5</v>
      </c>
      <c r="V4646">
        <v>330</v>
      </c>
      <c r="W4646" t="s">
        <v>41</v>
      </c>
      <c r="X4646" t="s">
        <v>23489</v>
      </c>
      <c r="Y4646" t="s">
        <v>43</v>
      </c>
      <c r="Z4646" s="1">
        <v>44659</v>
      </c>
      <c r="AA4646" s="2">
        <v>0.35636574074074073</v>
      </c>
      <c r="AB4646" s="2">
        <v>4.9108796296296296E-2</v>
      </c>
      <c r="AC4646" t="s">
        <v>44</v>
      </c>
      <c r="AD4646" t="s">
        <v>44</v>
      </c>
      <c r="AE4646" t="s">
        <v>45</v>
      </c>
      <c r="AF4646">
        <v>66</v>
      </c>
    </row>
    <row r="4647" spans="1:32">
      <c r="A4647">
        <v>7738</v>
      </c>
      <c r="B4647">
        <v>6838</v>
      </c>
      <c r="C4647" t="s">
        <v>1857</v>
      </c>
      <c r="D4647" t="s">
        <v>13535</v>
      </c>
      <c r="E4647" t="s">
        <v>48</v>
      </c>
      <c r="F4647" t="s">
        <v>23490</v>
      </c>
      <c r="G4647">
        <v>7673818834</v>
      </c>
      <c r="H4647" t="s">
        <v>280</v>
      </c>
      <c r="I4647" s="1">
        <v>29114</v>
      </c>
      <c r="J4647" t="s">
        <v>23491</v>
      </c>
      <c r="K4647" t="s">
        <v>23492</v>
      </c>
      <c r="L4647">
        <v>75893</v>
      </c>
      <c r="M4647" t="s">
        <v>280</v>
      </c>
      <c r="N4647" s="1">
        <v>44667</v>
      </c>
      <c r="O4647" s="1">
        <v>44670</v>
      </c>
      <c r="P4647">
        <v>58</v>
      </c>
      <c r="Q4647">
        <v>3</v>
      </c>
      <c r="R4647" t="s">
        <v>53</v>
      </c>
      <c r="S4647">
        <v>3</v>
      </c>
      <c r="T4647">
        <v>0</v>
      </c>
      <c r="U4647">
        <v>3</v>
      </c>
      <c r="V4647">
        <v>411</v>
      </c>
      <c r="W4647" t="s">
        <v>41</v>
      </c>
      <c r="X4647" t="s">
        <v>23493</v>
      </c>
      <c r="Y4647" t="s">
        <v>81</v>
      </c>
      <c r="Z4647" s="1">
        <v>44629</v>
      </c>
      <c r="AA4647" s="2">
        <v>0.45315972222222217</v>
      </c>
      <c r="AB4647" s="2">
        <v>0.19928240740740741</v>
      </c>
      <c r="AC4647" t="s">
        <v>44</v>
      </c>
      <c r="AD4647" t="s">
        <v>44</v>
      </c>
      <c r="AE4647" t="s">
        <v>44</v>
      </c>
      <c r="AF4647">
        <v>137</v>
      </c>
    </row>
    <row r="4648" spans="1:32">
      <c r="A4648">
        <v>7740</v>
      </c>
      <c r="B4648">
        <v>6840</v>
      </c>
      <c r="C4648" t="s">
        <v>908</v>
      </c>
      <c r="D4648" t="s">
        <v>23494</v>
      </c>
      <c r="E4648" t="s">
        <v>48</v>
      </c>
      <c r="F4648" t="s">
        <v>13783</v>
      </c>
      <c r="G4648" t="s">
        <v>23495</v>
      </c>
      <c r="H4648" t="s">
        <v>530</v>
      </c>
      <c r="I4648" s="1">
        <v>33347</v>
      </c>
      <c r="J4648" t="s">
        <v>23496</v>
      </c>
      <c r="K4648" t="s">
        <v>23497</v>
      </c>
      <c r="L4648">
        <v>90223</v>
      </c>
      <c r="M4648" t="s">
        <v>530</v>
      </c>
      <c r="N4648" s="1">
        <v>44674</v>
      </c>
      <c r="O4648" s="1">
        <v>44676</v>
      </c>
      <c r="P4648">
        <v>37</v>
      </c>
      <c r="Q4648">
        <v>2</v>
      </c>
      <c r="R4648" t="s">
        <v>53</v>
      </c>
      <c r="S4648">
        <v>4</v>
      </c>
      <c r="T4648">
        <v>0</v>
      </c>
      <c r="U4648">
        <v>2</v>
      </c>
      <c r="V4648">
        <v>248</v>
      </c>
      <c r="W4648" t="s">
        <v>41</v>
      </c>
      <c r="X4648" t="s">
        <v>23498</v>
      </c>
      <c r="Y4648" t="s">
        <v>6</v>
      </c>
      <c r="Z4648" s="1">
        <v>44636</v>
      </c>
      <c r="AA4648" s="2">
        <v>3.5092592592592592E-2</v>
      </c>
      <c r="AB4648" s="2">
        <v>0.5649305555555556</v>
      </c>
      <c r="AC4648" t="s">
        <v>44</v>
      </c>
      <c r="AD4648" t="s">
        <v>45</v>
      </c>
      <c r="AE4648" t="s">
        <v>44</v>
      </c>
      <c r="AF4648">
        <v>124</v>
      </c>
    </row>
    <row r="4649" spans="1:32">
      <c r="A4649">
        <v>7742</v>
      </c>
      <c r="B4649">
        <v>6842</v>
      </c>
      <c r="C4649" t="s">
        <v>963</v>
      </c>
      <c r="D4649" t="s">
        <v>3016</v>
      </c>
      <c r="E4649" t="s">
        <v>34</v>
      </c>
      <c r="F4649" t="s">
        <v>23499</v>
      </c>
      <c r="G4649" t="s">
        <v>23500</v>
      </c>
      <c r="H4649" t="s">
        <v>156</v>
      </c>
      <c r="I4649" s="1">
        <v>25988</v>
      </c>
      <c r="J4649" t="s">
        <v>23501</v>
      </c>
      <c r="K4649" t="s">
        <v>23502</v>
      </c>
      <c r="L4649">
        <v>83228</v>
      </c>
      <c r="M4649" t="s">
        <v>156</v>
      </c>
      <c r="N4649" s="1">
        <v>44772</v>
      </c>
      <c r="O4649" s="1">
        <v>44777</v>
      </c>
      <c r="P4649">
        <v>96</v>
      </c>
      <c r="Q4649">
        <v>4</v>
      </c>
      <c r="R4649" t="s">
        <v>40</v>
      </c>
      <c r="S4649">
        <v>3</v>
      </c>
      <c r="T4649">
        <v>1</v>
      </c>
      <c r="U4649">
        <v>5</v>
      </c>
      <c r="V4649">
        <v>1140</v>
      </c>
      <c r="W4649" t="s">
        <v>54</v>
      </c>
      <c r="X4649" t="s">
        <v>23503</v>
      </c>
      <c r="Y4649" t="s">
        <v>81</v>
      </c>
      <c r="Z4649" s="1">
        <v>44764</v>
      </c>
      <c r="AA4649" s="2">
        <v>0.67961805555555566</v>
      </c>
      <c r="AB4649" s="2">
        <v>0.42967592592592596</v>
      </c>
      <c r="AC4649" t="s">
        <v>45</v>
      </c>
      <c r="AD4649" t="s">
        <v>44</v>
      </c>
      <c r="AE4649" t="s">
        <v>44</v>
      </c>
      <c r="AF4649">
        <v>228</v>
      </c>
    </row>
    <row r="4650" spans="1:32">
      <c r="A4650">
        <v>7743</v>
      </c>
      <c r="B4650">
        <v>6843</v>
      </c>
      <c r="C4650" t="s">
        <v>988</v>
      </c>
      <c r="D4650" t="s">
        <v>5331</v>
      </c>
      <c r="E4650" t="s">
        <v>34</v>
      </c>
      <c r="F4650" t="s">
        <v>23504</v>
      </c>
      <c r="G4650" t="s">
        <v>23505</v>
      </c>
      <c r="H4650" t="s">
        <v>60</v>
      </c>
      <c r="I4650" s="1">
        <v>37287</v>
      </c>
      <c r="J4650" t="s">
        <v>23506</v>
      </c>
      <c r="K4650" t="s">
        <v>23507</v>
      </c>
      <c r="L4650">
        <v>12588</v>
      </c>
      <c r="M4650" t="s">
        <v>60</v>
      </c>
      <c r="N4650" s="1">
        <v>44891</v>
      </c>
      <c r="O4650" s="1">
        <v>44895</v>
      </c>
      <c r="P4650">
        <v>70</v>
      </c>
      <c r="Q4650">
        <v>3</v>
      </c>
      <c r="R4650" t="s">
        <v>53</v>
      </c>
      <c r="S4650">
        <v>2</v>
      </c>
      <c r="T4650">
        <v>0</v>
      </c>
      <c r="U4650">
        <v>4</v>
      </c>
      <c r="V4650">
        <v>536</v>
      </c>
      <c r="W4650" t="s">
        <v>54</v>
      </c>
      <c r="X4650" t="s">
        <v>23508</v>
      </c>
      <c r="Y4650" t="s">
        <v>6</v>
      </c>
      <c r="Z4650" s="1">
        <v>44881</v>
      </c>
      <c r="AA4650" s="2">
        <v>0.36841435185185184</v>
      </c>
      <c r="AB4650" s="2">
        <v>0.73457175925925933</v>
      </c>
      <c r="AC4650" t="s">
        <v>44</v>
      </c>
      <c r="AD4650" t="s">
        <v>44</v>
      </c>
      <c r="AE4650" t="s">
        <v>45</v>
      </c>
      <c r="AF4650">
        <v>134</v>
      </c>
    </row>
    <row r="4651" spans="1:32">
      <c r="A4651">
        <v>7744</v>
      </c>
      <c r="B4651">
        <v>6844</v>
      </c>
      <c r="C4651" t="s">
        <v>602</v>
      </c>
      <c r="D4651" t="s">
        <v>3838</v>
      </c>
      <c r="E4651" t="s">
        <v>48</v>
      </c>
      <c r="F4651" t="s">
        <v>23509</v>
      </c>
      <c r="G4651" t="s">
        <v>23510</v>
      </c>
      <c r="H4651" t="s">
        <v>272</v>
      </c>
      <c r="I4651" s="1">
        <v>34791</v>
      </c>
      <c r="J4651" t="s">
        <v>23511</v>
      </c>
      <c r="K4651" t="s">
        <v>23512</v>
      </c>
      <c r="L4651">
        <v>12807</v>
      </c>
      <c r="M4651" t="s">
        <v>272</v>
      </c>
      <c r="N4651" s="1">
        <v>44757</v>
      </c>
      <c r="O4651" s="1">
        <v>44758</v>
      </c>
      <c r="P4651">
        <v>5</v>
      </c>
      <c r="Q4651">
        <v>1</v>
      </c>
      <c r="R4651" t="s">
        <v>63</v>
      </c>
      <c r="S4651">
        <v>1</v>
      </c>
      <c r="T4651">
        <v>1</v>
      </c>
      <c r="U4651">
        <v>1</v>
      </c>
      <c r="V4651">
        <v>60</v>
      </c>
      <c r="W4651" t="s">
        <v>54</v>
      </c>
      <c r="X4651" t="s">
        <v>23513</v>
      </c>
      <c r="Y4651" t="s">
        <v>43</v>
      </c>
      <c r="Z4651" s="1">
        <v>44735</v>
      </c>
      <c r="AA4651" s="2">
        <v>0.11423611111111111</v>
      </c>
      <c r="AB4651" s="2">
        <v>0.19197916666666667</v>
      </c>
      <c r="AC4651" t="s">
        <v>45</v>
      </c>
      <c r="AD4651" t="s">
        <v>44</v>
      </c>
      <c r="AE4651" t="s">
        <v>44</v>
      </c>
      <c r="AF4651">
        <v>60</v>
      </c>
    </row>
    <row r="4652" spans="1:32">
      <c r="A4652">
        <v>7745</v>
      </c>
      <c r="B4652">
        <v>6845</v>
      </c>
      <c r="C4652" t="s">
        <v>409</v>
      </c>
      <c r="D4652" t="s">
        <v>490</v>
      </c>
      <c r="E4652" t="s">
        <v>48</v>
      </c>
      <c r="F4652" t="s">
        <v>23514</v>
      </c>
      <c r="G4652">
        <v>7756016025</v>
      </c>
      <c r="H4652" t="s">
        <v>405</v>
      </c>
      <c r="I4652" s="1">
        <v>38608</v>
      </c>
      <c r="J4652" t="s">
        <v>23515</v>
      </c>
      <c r="K4652" t="s">
        <v>2485</v>
      </c>
      <c r="L4652">
        <v>38901</v>
      </c>
      <c r="M4652" t="s">
        <v>405</v>
      </c>
      <c r="N4652" s="1">
        <v>44916</v>
      </c>
      <c r="O4652" s="1">
        <v>44918</v>
      </c>
      <c r="P4652">
        <v>51</v>
      </c>
      <c r="Q4652">
        <v>3</v>
      </c>
      <c r="R4652" t="s">
        <v>40</v>
      </c>
      <c r="S4652">
        <v>1</v>
      </c>
      <c r="T4652">
        <v>1</v>
      </c>
      <c r="U4652">
        <v>2</v>
      </c>
      <c r="V4652">
        <v>474</v>
      </c>
      <c r="W4652" t="s">
        <v>54</v>
      </c>
      <c r="X4652" t="s">
        <v>23516</v>
      </c>
      <c r="Y4652" t="s">
        <v>65</v>
      </c>
      <c r="Z4652" s="1">
        <v>44901</v>
      </c>
      <c r="AA4652" s="2">
        <v>0.59559027777777784</v>
      </c>
      <c r="AB4652" s="2">
        <v>6.1631944444444448E-2</v>
      </c>
      <c r="AC4652" t="s">
        <v>44</v>
      </c>
      <c r="AD4652" t="s">
        <v>45</v>
      </c>
      <c r="AE4652" t="s">
        <v>45</v>
      </c>
      <c r="AF4652">
        <v>237</v>
      </c>
    </row>
    <row r="4653" spans="1:32">
      <c r="A4653">
        <v>7748</v>
      </c>
      <c r="B4653">
        <v>6848</v>
      </c>
      <c r="C4653" t="s">
        <v>183</v>
      </c>
      <c r="D4653" t="s">
        <v>3563</v>
      </c>
      <c r="E4653" t="s">
        <v>48</v>
      </c>
      <c r="F4653" t="s">
        <v>23517</v>
      </c>
      <c r="G4653" t="s">
        <v>23518</v>
      </c>
      <c r="H4653" t="s">
        <v>309</v>
      </c>
      <c r="I4653" s="1">
        <v>19473</v>
      </c>
      <c r="J4653" t="s">
        <v>23519</v>
      </c>
      <c r="K4653" t="s">
        <v>23520</v>
      </c>
      <c r="L4653">
        <v>70669</v>
      </c>
      <c r="M4653" t="s">
        <v>309</v>
      </c>
      <c r="N4653" s="1">
        <v>44808</v>
      </c>
      <c r="O4653" s="1">
        <v>44812</v>
      </c>
      <c r="P4653">
        <v>52</v>
      </c>
      <c r="Q4653">
        <v>3</v>
      </c>
      <c r="R4653" t="s">
        <v>53</v>
      </c>
      <c r="S4653">
        <v>2</v>
      </c>
      <c r="T4653">
        <v>1</v>
      </c>
      <c r="U4653">
        <v>4</v>
      </c>
      <c r="V4653">
        <v>556</v>
      </c>
      <c r="W4653" t="s">
        <v>41</v>
      </c>
      <c r="X4653" t="s">
        <v>23521</v>
      </c>
      <c r="Y4653" t="s">
        <v>6</v>
      </c>
      <c r="Z4653" s="1">
        <v>44797</v>
      </c>
      <c r="AA4653" s="2">
        <v>0.27224537037037039</v>
      </c>
      <c r="AB4653" s="2">
        <v>0.70715277777777785</v>
      </c>
      <c r="AC4653" t="s">
        <v>45</v>
      </c>
      <c r="AD4653" t="s">
        <v>44</v>
      </c>
      <c r="AE4653" t="s">
        <v>45</v>
      </c>
      <c r="AF4653">
        <v>139</v>
      </c>
    </row>
    <row r="4654" spans="1:32">
      <c r="A4654">
        <v>7750</v>
      </c>
      <c r="B4654">
        <v>6850</v>
      </c>
      <c r="C4654" t="s">
        <v>501</v>
      </c>
      <c r="D4654" t="s">
        <v>8800</v>
      </c>
      <c r="E4654" t="s">
        <v>34</v>
      </c>
      <c r="F4654" t="s">
        <v>23522</v>
      </c>
      <c r="G4654" t="s">
        <v>23523</v>
      </c>
      <c r="H4654" t="s">
        <v>295</v>
      </c>
      <c r="I4654" s="1">
        <v>22052</v>
      </c>
      <c r="J4654" t="s">
        <v>23524</v>
      </c>
      <c r="K4654" t="s">
        <v>23525</v>
      </c>
      <c r="L4654">
        <v>35503</v>
      </c>
      <c r="M4654" t="s">
        <v>295</v>
      </c>
      <c r="N4654" s="1">
        <v>44646</v>
      </c>
      <c r="O4654" s="1">
        <v>44650</v>
      </c>
      <c r="P4654">
        <v>87</v>
      </c>
      <c r="Q4654">
        <v>4</v>
      </c>
      <c r="R4654" t="s">
        <v>40</v>
      </c>
      <c r="S4654">
        <v>2</v>
      </c>
      <c r="T4654">
        <v>0</v>
      </c>
      <c r="U4654">
        <v>4</v>
      </c>
      <c r="V4654">
        <v>996</v>
      </c>
      <c r="W4654" t="s">
        <v>41</v>
      </c>
      <c r="X4654" t="s">
        <v>23526</v>
      </c>
      <c r="Y4654" t="s">
        <v>6</v>
      </c>
      <c r="Z4654" s="1">
        <v>44641</v>
      </c>
      <c r="AA4654" s="2">
        <v>0.30996527777777777</v>
      </c>
      <c r="AB4654" s="2">
        <v>0.14167824074074073</v>
      </c>
      <c r="AC4654" t="s">
        <v>44</v>
      </c>
      <c r="AD4654" t="s">
        <v>44</v>
      </c>
      <c r="AE4654" t="s">
        <v>44</v>
      </c>
      <c r="AF4654">
        <v>249</v>
      </c>
    </row>
    <row r="4655" spans="1:32">
      <c r="A4655">
        <v>7751</v>
      </c>
      <c r="B4655">
        <v>6851</v>
      </c>
      <c r="C4655" t="s">
        <v>681</v>
      </c>
      <c r="D4655" t="s">
        <v>1368</v>
      </c>
      <c r="E4655" t="s">
        <v>48</v>
      </c>
      <c r="F4655" t="s">
        <v>23527</v>
      </c>
      <c r="G4655" t="s">
        <v>23528</v>
      </c>
      <c r="H4655" t="s">
        <v>156</v>
      </c>
      <c r="I4655" s="1">
        <v>36535</v>
      </c>
      <c r="J4655" t="s">
        <v>23529</v>
      </c>
      <c r="K4655" t="s">
        <v>2272</v>
      </c>
      <c r="L4655">
        <v>840</v>
      </c>
      <c r="M4655" t="s">
        <v>156</v>
      </c>
      <c r="N4655" s="1">
        <v>44617</v>
      </c>
      <c r="O4655" s="1">
        <v>44620</v>
      </c>
      <c r="P4655">
        <v>50</v>
      </c>
      <c r="Q4655">
        <v>2</v>
      </c>
      <c r="R4655" t="s">
        <v>63</v>
      </c>
      <c r="S4655">
        <v>2</v>
      </c>
      <c r="T4655">
        <v>2</v>
      </c>
      <c r="U4655">
        <v>3</v>
      </c>
      <c r="V4655">
        <v>198</v>
      </c>
      <c r="W4655" t="s">
        <v>54</v>
      </c>
      <c r="X4655" t="s">
        <v>23530</v>
      </c>
      <c r="Y4655" t="s">
        <v>81</v>
      </c>
      <c r="Z4655" s="1">
        <v>44606</v>
      </c>
      <c r="AA4655" s="2">
        <v>0.96159722222222221</v>
      </c>
      <c r="AB4655" s="2">
        <v>5.2893518518518515E-3</v>
      </c>
      <c r="AC4655" t="s">
        <v>45</v>
      </c>
      <c r="AD4655" t="s">
        <v>45</v>
      </c>
      <c r="AE4655" t="s">
        <v>44</v>
      </c>
      <c r="AF4655">
        <v>66</v>
      </c>
    </row>
    <row r="4656" spans="1:32">
      <c r="A4656">
        <v>7752</v>
      </c>
      <c r="B4656">
        <v>6852</v>
      </c>
      <c r="C4656" t="s">
        <v>326</v>
      </c>
      <c r="D4656" t="s">
        <v>8246</v>
      </c>
      <c r="E4656" t="s">
        <v>48</v>
      </c>
      <c r="F4656" t="s">
        <v>23531</v>
      </c>
      <c r="G4656" t="s">
        <v>23532</v>
      </c>
      <c r="H4656" t="s">
        <v>457</v>
      </c>
      <c r="I4656" s="1">
        <v>23114</v>
      </c>
      <c r="J4656" t="s">
        <v>23533</v>
      </c>
      <c r="K4656" t="s">
        <v>23534</v>
      </c>
      <c r="L4656">
        <v>74577</v>
      </c>
      <c r="M4656" t="s">
        <v>457</v>
      </c>
      <c r="N4656" s="1">
        <v>44933</v>
      </c>
      <c r="O4656" s="1">
        <v>44937</v>
      </c>
      <c r="P4656">
        <v>57</v>
      </c>
      <c r="Q4656">
        <v>3</v>
      </c>
      <c r="R4656" t="s">
        <v>40</v>
      </c>
      <c r="S4656">
        <v>3</v>
      </c>
      <c r="T4656">
        <v>2</v>
      </c>
      <c r="U4656">
        <v>4</v>
      </c>
      <c r="V4656">
        <v>992</v>
      </c>
      <c r="W4656" t="s">
        <v>54</v>
      </c>
      <c r="X4656" t="s">
        <v>23535</v>
      </c>
      <c r="Y4656" t="s">
        <v>65</v>
      </c>
      <c r="Z4656" s="1">
        <v>44900</v>
      </c>
      <c r="AA4656" s="2">
        <v>0.76104166666666673</v>
      </c>
      <c r="AB4656" s="2">
        <v>0.21175925925925929</v>
      </c>
      <c r="AC4656" t="s">
        <v>45</v>
      </c>
      <c r="AD4656" t="s">
        <v>44</v>
      </c>
      <c r="AE4656" t="s">
        <v>44</v>
      </c>
      <c r="AF4656">
        <v>248</v>
      </c>
    </row>
    <row r="4657" spans="1:32">
      <c r="A4657">
        <v>7754</v>
      </c>
      <c r="B4657">
        <v>6854</v>
      </c>
      <c r="C4657" t="s">
        <v>1913</v>
      </c>
      <c r="D4657" t="s">
        <v>649</v>
      </c>
      <c r="E4657" t="s">
        <v>48</v>
      </c>
      <c r="F4657" t="s">
        <v>23536</v>
      </c>
      <c r="G4657" t="s">
        <v>23537</v>
      </c>
      <c r="H4657" t="s">
        <v>115</v>
      </c>
      <c r="I4657" s="1">
        <v>25801</v>
      </c>
      <c r="J4657" t="s">
        <v>23538</v>
      </c>
      <c r="K4657" t="s">
        <v>23539</v>
      </c>
      <c r="L4657">
        <v>65987</v>
      </c>
      <c r="M4657" t="s">
        <v>115</v>
      </c>
      <c r="N4657" s="1">
        <v>44870</v>
      </c>
      <c r="O4657" s="1">
        <v>44871</v>
      </c>
      <c r="P4657">
        <v>83</v>
      </c>
      <c r="Q4657">
        <v>4</v>
      </c>
      <c r="R4657" t="s">
        <v>63</v>
      </c>
      <c r="S4657">
        <v>4</v>
      </c>
      <c r="T4657">
        <v>1</v>
      </c>
      <c r="U4657">
        <v>1</v>
      </c>
      <c r="V4657">
        <v>88</v>
      </c>
      <c r="W4657" t="s">
        <v>54</v>
      </c>
      <c r="X4657" t="s">
        <v>23540</v>
      </c>
      <c r="Y4657" t="s">
        <v>43</v>
      </c>
      <c r="Z4657" s="1">
        <v>44837</v>
      </c>
      <c r="AA4657" s="2">
        <v>0.9116550925925927</v>
      </c>
      <c r="AB4657" s="2">
        <v>0.9747337962962962</v>
      </c>
      <c r="AC4657" t="s">
        <v>45</v>
      </c>
      <c r="AD4657" t="s">
        <v>44</v>
      </c>
      <c r="AE4657" t="s">
        <v>44</v>
      </c>
      <c r="AF4657">
        <v>88</v>
      </c>
    </row>
    <row r="4658" spans="1:32">
      <c r="A4658">
        <v>7755</v>
      </c>
      <c r="B4658">
        <v>6855</v>
      </c>
      <c r="C4658" t="s">
        <v>590</v>
      </c>
      <c r="D4658" t="s">
        <v>22672</v>
      </c>
      <c r="E4658" t="s">
        <v>48</v>
      </c>
      <c r="F4658" t="s">
        <v>23541</v>
      </c>
      <c r="G4658" t="s">
        <v>23542</v>
      </c>
      <c r="H4658" t="s">
        <v>129</v>
      </c>
      <c r="I4658" s="1">
        <v>36740</v>
      </c>
      <c r="J4658" t="s">
        <v>23543</v>
      </c>
      <c r="K4658" t="s">
        <v>23544</v>
      </c>
      <c r="L4658">
        <v>83009</v>
      </c>
      <c r="M4658" t="s">
        <v>129</v>
      </c>
      <c r="N4658" s="1">
        <v>44778</v>
      </c>
      <c r="O4658" s="1">
        <v>44779</v>
      </c>
      <c r="P4658">
        <v>79</v>
      </c>
      <c r="Q4658">
        <v>4</v>
      </c>
      <c r="R4658" t="s">
        <v>53</v>
      </c>
      <c r="S4658">
        <v>2</v>
      </c>
      <c r="T4658">
        <v>2</v>
      </c>
      <c r="U4658">
        <v>1</v>
      </c>
      <c r="V4658">
        <v>122</v>
      </c>
      <c r="W4658" t="s">
        <v>41</v>
      </c>
      <c r="X4658" t="s">
        <v>23545</v>
      </c>
      <c r="Y4658" t="s">
        <v>65</v>
      </c>
      <c r="Z4658" s="1">
        <v>44749</v>
      </c>
      <c r="AA4658" s="2">
        <v>0.21436342592592594</v>
      </c>
      <c r="AB4658" s="2">
        <v>0.84111111111111114</v>
      </c>
      <c r="AC4658" t="s">
        <v>45</v>
      </c>
      <c r="AD4658" t="s">
        <v>44</v>
      </c>
      <c r="AE4658" t="s">
        <v>45</v>
      </c>
      <c r="AF4658">
        <v>122</v>
      </c>
    </row>
    <row r="4659" spans="1:32">
      <c r="A4659">
        <v>7756</v>
      </c>
      <c r="B4659">
        <v>6856</v>
      </c>
      <c r="C4659" t="s">
        <v>112</v>
      </c>
      <c r="D4659" t="s">
        <v>126</v>
      </c>
      <c r="E4659" t="s">
        <v>34</v>
      </c>
      <c r="F4659" t="s">
        <v>7564</v>
      </c>
      <c r="G4659" t="s">
        <v>23546</v>
      </c>
      <c r="H4659" t="s">
        <v>164</v>
      </c>
      <c r="I4659" s="1">
        <v>28143</v>
      </c>
      <c r="J4659" t="s">
        <v>23547</v>
      </c>
      <c r="K4659" t="s">
        <v>23548</v>
      </c>
      <c r="L4659">
        <v>54545</v>
      </c>
      <c r="M4659" t="s">
        <v>164</v>
      </c>
      <c r="N4659" s="1">
        <v>44753</v>
      </c>
      <c r="O4659" s="1">
        <v>44757</v>
      </c>
      <c r="P4659">
        <v>63</v>
      </c>
      <c r="Q4659">
        <v>3</v>
      </c>
      <c r="R4659" t="s">
        <v>40</v>
      </c>
      <c r="S4659">
        <v>1</v>
      </c>
      <c r="T4659">
        <v>0</v>
      </c>
      <c r="U4659">
        <v>4</v>
      </c>
      <c r="V4659">
        <v>824</v>
      </c>
      <c r="W4659" t="s">
        <v>54</v>
      </c>
      <c r="X4659" t="s">
        <v>23549</v>
      </c>
      <c r="Y4659" t="s">
        <v>65</v>
      </c>
      <c r="Z4659" s="1">
        <v>44717</v>
      </c>
      <c r="AA4659" s="2">
        <v>0.19510416666666666</v>
      </c>
      <c r="AB4659" s="2">
        <v>1.2800925925925926E-2</v>
      </c>
      <c r="AC4659" t="s">
        <v>44</v>
      </c>
      <c r="AD4659" t="s">
        <v>45</v>
      </c>
      <c r="AE4659" t="s">
        <v>44</v>
      </c>
      <c r="AF4659">
        <v>206</v>
      </c>
    </row>
    <row r="4660" spans="1:32">
      <c r="A4660">
        <v>7758</v>
      </c>
      <c r="B4660">
        <v>6858</v>
      </c>
      <c r="C4660" t="s">
        <v>945</v>
      </c>
      <c r="D4660" t="s">
        <v>1228</v>
      </c>
      <c r="E4660" t="s">
        <v>48</v>
      </c>
      <c r="F4660" t="s">
        <v>23550</v>
      </c>
      <c r="G4660" t="s">
        <v>23551</v>
      </c>
      <c r="H4660" t="s">
        <v>904</v>
      </c>
      <c r="I4660" s="1">
        <v>36933</v>
      </c>
      <c r="J4660" t="s">
        <v>23552</v>
      </c>
      <c r="K4660" t="s">
        <v>23553</v>
      </c>
      <c r="L4660">
        <v>33981</v>
      </c>
      <c r="M4660" t="s">
        <v>904</v>
      </c>
      <c r="N4660" s="1">
        <v>44785</v>
      </c>
      <c r="O4660" s="1">
        <v>44787</v>
      </c>
      <c r="P4660">
        <v>1</v>
      </c>
      <c r="Q4660">
        <v>1</v>
      </c>
      <c r="R4660" t="s">
        <v>53</v>
      </c>
      <c r="S4660">
        <v>1</v>
      </c>
      <c r="T4660">
        <v>0</v>
      </c>
      <c r="U4660">
        <v>2</v>
      </c>
      <c r="V4660">
        <v>274</v>
      </c>
      <c r="W4660" t="s">
        <v>41</v>
      </c>
      <c r="X4660" t="s">
        <v>23554</v>
      </c>
      <c r="Y4660" t="s">
        <v>81</v>
      </c>
      <c r="Z4660" s="1">
        <v>44769</v>
      </c>
      <c r="AA4660" s="2">
        <v>0.48003472222222227</v>
      </c>
      <c r="AB4660" s="2">
        <v>0.3399652777777778</v>
      </c>
      <c r="AC4660" t="s">
        <v>44</v>
      </c>
      <c r="AD4660" t="s">
        <v>45</v>
      </c>
      <c r="AE4660" t="s">
        <v>44</v>
      </c>
      <c r="AF4660">
        <v>137</v>
      </c>
    </row>
    <row r="4661" spans="1:32">
      <c r="A4661">
        <v>7761</v>
      </c>
      <c r="B4661">
        <v>6861</v>
      </c>
      <c r="C4661" t="s">
        <v>571</v>
      </c>
      <c r="D4661" t="s">
        <v>5331</v>
      </c>
      <c r="E4661" t="s">
        <v>34</v>
      </c>
      <c r="F4661" t="s">
        <v>23555</v>
      </c>
      <c r="G4661" t="s">
        <v>23556</v>
      </c>
      <c r="H4661" t="s">
        <v>280</v>
      </c>
      <c r="I4661" s="1">
        <v>29114</v>
      </c>
      <c r="J4661" t="s">
        <v>23557</v>
      </c>
      <c r="K4661" t="s">
        <v>23558</v>
      </c>
      <c r="L4661">
        <v>77564</v>
      </c>
      <c r="M4661" t="s">
        <v>280</v>
      </c>
      <c r="N4661" s="1">
        <v>44891</v>
      </c>
      <c r="O4661" s="1">
        <v>44893</v>
      </c>
      <c r="P4661">
        <v>92</v>
      </c>
      <c r="Q4661">
        <v>4</v>
      </c>
      <c r="R4661" t="s">
        <v>63</v>
      </c>
      <c r="S4661">
        <v>1</v>
      </c>
      <c r="T4661">
        <v>2</v>
      </c>
      <c r="U4661">
        <v>2</v>
      </c>
      <c r="V4661">
        <v>134</v>
      </c>
      <c r="W4661" t="s">
        <v>54</v>
      </c>
      <c r="X4661" t="s">
        <v>23559</v>
      </c>
      <c r="Y4661" t="s">
        <v>6</v>
      </c>
      <c r="Z4661" s="1">
        <v>44859</v>
      </c>
      <c r="AA4661" s="2">
        <v>0.49945601851851856</v>
      </c>
      <c r="AB4661" s="2">
        <v>0.65880787037037036</v>
      </c>
      <c r="AC4661" t="s">
        <v>45</v>
      </c>
      <c r="AD4661" t="s">
        <v>45</v>
      </c>
      <c r="AE4661" t="s">
        <v>45</v>
      </c>
      <c r="AF4661">
        <v>67</v>
      </c>
    </row>
    <row r="4662" spans="1:32">
      <c r="A4662">
        <v>7762</v>
      </c>
      <c r="B4662">
        <v>6862</v>
      </c>
      <c r="C4662" t="s">
        <v>1888</v>
      </c>
      <c r="D4662" t="s">
        <v>4473</v>
      </c>
      <c r="E4662" t="s">
        <v>48</v>
      </c>
      <c r="F4662" t="s">
        <v>23560</v>
      </c>
      <c r="G4662" t="s">
        <v>23561</v>
      </c>
      <c r="H4662" t="s">
        <v>94</v>
      </c>
      <c r="I4662" s="1">
        <v>16440</v>
      </c>
      <c r="J4662" t="s">
        <v>23562</v>
      </c>
      <c r="K4662" t="s">
        <v>15605</v>
      </c>
      <c r="L4662">
        <v>62074</v>
      </c>
      <c r="M4662" t="s">
        <v>94</v>
      </c>
      <c r="N4662" s="1">
        <v>44587</v>
      </c>
      <c r="O4662" s="1">
        <v>44591</v>
      </c>
      <c r="P4662">
        <v>100</v>
      </c>
      <c r="Q4662">
        <v>4</v>
      </c>
      <c r="R4662" t="s">
        <v>53</v>
      </c>
      <c r="S4662">
        <v>2</v>
      </c>
      <c r="T4662">
        <v>1</v>
      </c>
      <c r="U4662">
        <v>4</v>
      </c>
      <c r="V4662">
        <v>600</v>
      </c>
      <c r="W4662" t="s">
        <v>54</v>
      </c>
      <c r="X4662" t="s">
        <v>23563</v>
      </c>
      <c r="Y4662" t="s">
        <v>6</v>
      </c>
      <c r="Z4662" s="1">
        <v>44566</v>
      </c>
      <c r="AA4662" s="2">
        <v>0.1396064814814815</v>
      </c>
      <c r="AB4662" s="2">
        <v>0.15230324074074075</v>
      </c>
      <c r="AC4662" t="s">
        <v>44</v>
      </c>
      <c r="AD4662" t="s">
        <v>45</v>
      </c>
      <c r="AE4662" t="s">
        <v>44</v>
      </c>
      <c r="AF4662">
        <v>150</v>
      </c>
    </row>
    <row r="4663" spans="1:32">
      <c r="A4663">
        <v>7763</v>
      </c>
      <c r="B4663">
        <v>6863</v>
      </c>
      <c r="C4663" t="s">
        <v>988</v>
      </c>
      <c r="D4663" t="s">
        <v>4523</v>
      </c>
      <c r="E4663" t="s">
        <v>34</v>
      </c>
      <c r="F4663" t="s">
        <v>4909</v>
      </c>
      <c r="G4663" t="s">
        <v>23564</v>
      </c>
      <c r="H4663" t="s">
        <v>37</v>
      </c>
      <c r="I4663" s="1">
        <v>16084</v>
      </c>
      <c r="J4663" t="s">
        <v>23565</v>
      </c>
      <c r="K4663" t="s">
        <v>23566</v>
      </c>
      <c r="L4663">
        <v>7220</v>
      </c>
      <c r="M4663" t="s">
        <v>37</v>
      </c>
      <c r="N4663" s="1">
        <v>44658</v>
      </c>
      <c r="O4663" s="1">
        <v>44662</v>
      </c>
      <c r="P4663">
        <v>42</v>
      </c>
      <c r="Q4663">
        <v>2</v>
      </c>
      <c r="R4663" t="s">
        <v>40</v>
      </c>
      <c r="S4663">
        <v>1</v>
      </c>
      <c r="T4663">
        <v>1</v>
      </c>
      <c r="U4663">
        <v>4</v>
      </c>
      <c r="V4663">
        <v>976</v>
      </c>
      <c r="W4663" t="s">
        <v>41</v>
      </c>
      <c r="X4663" t="s">
        <v>23567</v>
      </c>
      <c r="Y4663" t="s">
        <v>65</v>
      </c>
      <c r="Z4663" s="1">
        <v>44619</v>
      </c>
      <c r="AA4663" s="2">
        <v>0.13255787037037037</v>
      </c>
      <c r="AB4663" s="2">
        <v>0.67967592592592585</v>
      </c>
      <c r="AC4663" t="s">
        <v>45</v>
      </c>
      <c r="AD4663" t="s">
        <v>45</v>
      </c>
      <c r="AE4663" t="s">
        <v>45</v>
      </c>
      <c r="AF4663">
        <v>244</v>
      </c>
    </row>
    <row r="4664" spans="1:32">
      <c r="A4664">
        <v>7765</v>
      </c>
      <c r="B4664">
        <v>6865</v>
      </c>
      <c r="C4664" t="s">
        <v>564</v>
      </c>
      <c r="D4664" t="s">
        <v>3358</v>
      </c>
      <c r="E4664" t="s">
        <v>48</v>
      </c>
      <c r="F4664" t="s">
        <v>23568</v>
      </c>
      <c r="G4664" t="s">
        <v>23569</v>
      </c>
      <c r="H4664" t="s">
        <v>109</v>
      </c>
      <c r="I4664" s="1">
        <v>36823</v>
      </c>
      <c r="J4664" t="s">
        <v>23570</v>
      </c>
      <c r="K4664" t="s">
        <v>6716</v>
      </c>
      <c r="L4664">
        <v>51503</v>
      </c>
      <c r="M4664" t="s">
        <v>109</v>
      </c>
      <c r="N4664" s="1">
        <v>44758</v>
      </c>
      <c r="O4664" s="1">
        <v>44759</v>
      </c>
      <c r="P4664">
        <v>13</v>
      </c>
      <c r="Q4664">
        <v>1</v>
      </c>
      <c r="R4664" t="s">
        <v>53</v>
      </c>
      <c r="S4664">
        <v>3</v>
      </c>
      <c r="T4664">
        <v>0</v>
      </c>
      <c r="U4664">
        <v>1</v>
      </c>
      <c r="V4664">
        <v>147</v>
      </c>
      <c r="W4664" t="s">
        <v>54</v>
      </c>
      <c r="X4664" t="s">
        <v>23571</v>
      </c>
      <c r="Y4664" t="s">
        <v>81</v>
      </c>
      <c r="Z4664" s="1">
        <v>44730</v>
      </c>
      <c r="AA4664" s="2">
        <v>0.61401620370370369</v>
      </c>
      <c r="AB4664" s="2">
        <v>0.40439814814814817</v>
      </c>
      <c r="AC4664" t="s">
        <v>44</v>
      </c>
      <c r="AD4664" t="s">
        <v>45</v>
      </c>
      <c r="AE4664" t="s">
        <v>44</v>
      </c>
      <c r="AF4664">
        <v>147</v>
      </c>
    </row>
    <row r="4665" spans="1:32">
      <c r="A4665">
        <v>7770</v>
      </c>
      <c r="B4665">
        <v>6870</v>
      </c>
      <c r="C4665" t="s">
        <v>4045</v>
      </c>
      <c r="D4665" t="s">
        <v>703</v>
      </c>
      <c r="E4665" t="s">
        <v>34</v>
      </c>
      <c r="F4665" t="s">
        <v>23572</v>
      </c>
      <c r="G4665" t="s">
        <v>23573</v>
      </c>
      <c r="H4665" t="s">
        <v>904</v>
      </c>
      <c r="I4665" s="1">
        <v>18913</v>
      </c>
      <c r="J4665" t="s">
        <v>23574</v>
      </c>
      <c r="K4665" t="s">
        <v>2342</v>
      </c>
      <c r="L4665">
        <v>89210</v>
      </c>
      <c r="M4665" t="s">
        <v>904</v>
      </c>
      <c r="N4665" s="1">
        <v>44925</v>
      </c>
      <c r="O4665" s="1">
        <v>44927</v>
      </c>
      <c r="P4665">
        <v>7</v>
      </c>
      <c r="Q4665">
        <v>1</v>
      </c>
      <c r="R4665" t="s">
        <v>53</v>
      </c>
      <c r="S4665">
        <v>4</v>
      </c>
      <c r="T4665">
        <v>2</v>
      </c>
      <c r="U4665">
        <v>2</v>
      </c>
      <c r="V4665">
        <v>252</v>
      </c>
      <c r="W4665" t="s">
        <v>54</v>
      </c>
      <c r="X4665" t="s">
        <v>23575</v>
      </c>
      <c r="Y4665" t="s">
        <v>65</v>
      </c>
      <c r="Z4665" s="1">
        <v>44918</v>
      </c>
      <c r="AA4665" s="2">
        <v>0.98590277777777768</v>
      </c>
      <c r="AB4665" s="2">
        <v>0.27981481481481479</v>
      </c>
      <c r="AC4665" t="s">
        <v>44</v>
      </c>
      <c r="AD4665" t="s">
        <v>45</v>
      </c>
      <c r="AE4665" t="s">
        <v>45</v>
      </c>
      <c r="AF4665">
        <v>126</v>
      </c>
    </row>
    <row r="4666" spans="1:32">
      <c r="A4666">
        <v>7772</v>
      </c>
      <c r="B4666">
        <v>6872</v>
      </c>
      <c r="C4666" t="s">
        <v>1895</v>
      </c>
      <c r="D4666" t="s">
        <v>140</v>
      </c>
      <c r="E4666" t="s">
        <v>48</v>
      </c>
      <c r="F4666" t="s">
        <v>23576</v>
      </c>
      <c r="G4666" t="s">
        <v>23577</v>
      </c>
      <c r="H4666" t="s">
        <v>423</v>
      </c>
      <c r="I4666" s="1">
        <v>37107</v>
      </c>
      <c r="J4666" t="s">
        <v>23578</v>
      </c>
      <c r="K4666" t="s">
        <v>23579</v>
      </c>
      <c r="L4666">
        <v>29716</v>
      </c>
      <c r="M4666" t="s">
        <v>423</v>
      </c>
      <c r="N4666" s="1">
        <v>44717</v>
      </c>
      <c r="O4666" s="1">
        <v>44722</v>
      </c>
      <c r="P4666">
        <v>56</v>
      </c>
      <c r="Q4666">
        <v>3</v>
      </c>
      <c r="R4666" t="s">
        <v>63</v>
      </c>
      <c r="S4666">
        <v>3</v>
      </c>
      <c r="T4666">
        <v>2</v>
      </c>
      <c r="U4666">
        <v>5</v>
      </c>
      <c r="V4666">
        <v>450</v>
      </c>
      <c r="W4666" t="s">
        <v>41</v>
      </c>
      <c r="X4666" t="s">
        <v>23580</v>
      </c>
      <c r="Y4666" t="s">
        <v>43</v>
      </c>
      <c r="Z4666" s="1">
        <v>44696</v>
      </c>
      <c r="AA4666" s="2">
        <v>0.52013888888888882</v>
      </c>
      <c r="AB4666" s="2">
        <v>0.50120370370370371</v>
      </c>
      <c r="AC4666" t="s">
        <v>45</v>
      </c>
      <c r="AD4666" t="s">
        <v>44</v>
      </c>
      <c r="AE4666" t="s">
        <v>44</v>
      </c>
      <c r="AF4666">
        <v>90</v>
      </c>
    </row>
    <row r="4667" spans="1:32">
      <c r="A4667">
        <v>7773</v>
      </c>
      <c r="B4667">
        <v>6873</v>
      </c>
      <c r="C4667" t="s">
        <v>133</v>
      </c>
      <c r="D4667" t="s">
        <v>3918</v>
      </c>
      <c r="E4667" t="s">
        <v>34</v>
      </c>
      <c r="F4667" t="s">
        <v>23581</v>
      </c>
      <c r="G4667" t="s">
        <v>23582</v>
      </c>
      <c r="H4667" t="s">
        <v>164</v>
      </c>
      <c r="I4667" s="1">
        <v>20431</v>
      </c>
      <c r="J4667" t="s">
        <v>23583</v>
      </c>
      <c r="K4667" t="s">
        <v>23584</v>
      </c>
      <c r="L4667">
        <v>15489</v>
      </c>
      <c r="M4667" t="s">
        <v>164</v>
      </c>
      <c r="N4667" s="1">
        <v>44834</v>
      </c>
      <c r="O4667" s="1">
        <v>44835</v>
      </c>
      <c r="P4667">
        <v>13</v>
      </c>
      <c r="Q4667">
        <v>1</v>
      </c>
      <c r="R4667" t="s">
        <v>53</v>
      </c>
      <c r="S4667">
        <v>4</v>
      </c>
      <c r="T4667">
        <v>0</v>
      </c>
      <c r="U4667">
        <v>1</v>
      </c>
      <c r="V4667">
        <v>128</v>
      </c>
      <c r="W4667" t="s">
        <v>41</v>
      </c>
      <c r="X4667" t="s">
        <v>23585</v>
      </c>
      <c r="Y4667" t="s">
        <v>43</v>
      </c>
      <c r="Z4667" s="1">
        <v>44810</v>
      </c>
      <c r="AA4667" s="2">
        <v>0.97134259259259259</v>
      </c>
      <c r="AB4667" s="2">
        <v>0.38653935185185184</v>
      </c>
      <c r="AC4667" t="s">
        <v>45</v>
      </c>
      <c r="AD4667" t="s">
        <v>45</v>
      </c>
      <c r="AE4667" t="s">
        <v>44</v>
      </c>
      <c r="AF4667">
        <v>128</v>
      </c>
    </row>
    <row r="4668" spans="1:32">
      <c r="A4668">
        <v>7774</v>
      </c>
      <c r="B4668">
        <v>6874</v>
      </c>
      <c r="C4668" t="s">
        <v>1360</v>
      </c>
      <c r="D4668" t="s">
        <v>882</v>
      </c>
      <c r="E4668" t="s">
        <v>48</v>
      </c>
      <c r="F4668" t="s">
        <v>23586</v>
      </c>
      <c r="G4668">
        <v>8208825617</v>
      </c>
      <c r="H4668" t="s">
        <v>115</v>
      </c>
      <c r="I4668" s="1">
        <v>32477</v>
      </c>
      <c r="J4668" t="s">
        <v>23587</v>
      </c>
      <c r="K4668" t="s">
        <v>23588</v>
      </c>
      <c r="L4668">
        <v>74275</v>
      </c>
      <c r="M4668" t="s">
        <v>115</v>
      </c>
      <c r="N4668" s="1">
        <v>44786</v>
      </c>
      <c r="O4668" s="1">
        <v>44791</v>
      </c>
      <c r="P4668">
        <v>55</v>
      </c>
      <c r="Q4668">
        <v>3</v>
      </c>
      <c r="R4668" t="s">
        <v>53</v>
      </c>
      <c r="S4668">
        <v>1</v>
      </c>
      <c r="T4668">
        <v>0</v>
      </c>
      <c r="U4668">
        <v>5</v>
      </c>
      <c r="V4668">
        <v>715</v>
      </c>
      <c r="W4668" t="s">
        <v>54</v>
      </c>
      <c r="X4668" t="s">
        <v>23589</v>
      </c>
      <c r="Y4668" t="s">
        <v>43</v>
      </c>
      <c r="Z4668" s="1">
        <v>44780</v>
      </c>
      <c r="AA4668" s="2">
        <v>0.18417824074074074</v>
      </c>
      <c r="AB4668" s="2">
        <v>0.45831018518518518</v>
      </c>
      <c r="AC4668" t="s">
        <v>44</v>
      </c>
      <c r="AD4668" t="s">
        <v>45</v>
      </c>
      <c r="AE4668" t="s">
        <v>44</v>
      </c>
      <c r="AF4668">
        <v>143</v>
      </c>
    </row>
    <row r="4669" spans="1:32">
      <c r="A4669">
        <v>7776</v>
      </c>
      <c r="B4669">
        <v>6876</v>
      </c>
      <c r="C4669" t="s">
        <v>5660</v>
      </c>
      <c r="D4669" t="s">
        <v>22865</v>
      </c>
      <c r="E4669" t="s">
        <v>34</v>
      </c>
      <c r="F4669" t="s">
        <v>23590</v>
      </c>
      <c r="G4669" t="s">
        <v>23591</v>
      </c>
      <c r="H4669" t="s">
        <v>129</v>
      </c>
      <c r="I4669" s="1">
        <v>24403</v>
      </c>
      <c r="J4669" t="s">
        <v>23592</v>
      </c>
      <c r="K4669" t="s">
        <v>4571</v>
      </c>
      <c r="L4669">
        <v>34387</v>
      </c>
      <c r="M4669" t="s">
        <v>129</v>
      </c>
      <c r="N4669" s="1">
        <v>44853</v>
      </c>
      <c r="O4669" s="1">
        <v>44858</v>
      </c>
      <c r="P4669">
        <v>4</v>
      </c>
      <c r="Q4669">
        <v>1</v>
      </c>
      <c r="R4669" t="s">
        <v>53</v>
      </c>
      <c r="S4669">
        <v>2</v>
      </c>
      <c r="T4669">
        <v>0</v>
      </c>
      <c r="U4669">
        <v>5</v>
      </c>
      <c r="V4669">
        <v>735</v>
      </c>
      <c r="W4669" t="s">
        <v>54</v>
      </c>
      <c r="X4669" t="s">
        <v>23593</v>
      </c>
      <c r="Y4669" t="s">
        <v>65</v>
      </c>
      <c r="Z4669" s="1">
        <v>44844</v>
      </c>
      <c r="AA4669" s="2">
        <v>0.43621527777777774</v>
      </c>
      <c r="AB4669" s="2">
        <v>5.0694444444444452E-2</v>
      </c>
      <c r="AC4669" t="s">
        <v>44</v>
      </c>
      <c r="AD4669" t="s">
        <v>44</v>
      </c>
      <c r="AE4669" t="s">
        <v>44</v>
      </c>
      <c r="AF4669">
        <v>147</v>
      </c>
    </row>
    <row r="4670" spans="1:32">
      <c r="A4670">
        <v>7785</v>
      </c>
      <c r="B4670">
        <v>6885</v>
      </c>
      <c r="C4670" t="s">
        <v>1481</v>
      </c>
      <c r="D4670" t="s">
        <v>2002</v>
      </c>
      <c r="E4670" t="s">
        <v>48</v>
      </c>
      <c r="F4670" t="s">
        <v>23594</v>
      </c>
      <c r="G4670" t="s">
        <v>23595</v>
      </c>
      <c r="H4670" t="s">
        <v>201</v>
      </c>
      <c r="I4670" s="1">
        <v>36473</v>
      </c>
      <c r="J4670" t="s">
        <v>23596</v>
      </c>
      <c r="K4670" t="s">
        <v>1713</v>
      </c>
      <c r="L4670">
        <v>67554</v>
      </c>
      <c r="M4670" t="s">
        <v>201</v>
      </c>
      <c r="N4670" s="1">
        <v>44785</v>
      </c>
      <c r="O4670" s="1">
        <v>44787</v>
      </c>
      <c r="P4670">
        <v>59</v>
      </c>
      <c r="Q4670">
        <v>3</v>
      </c>
      <c r="R4670" t="s">
        <v>63</v>
      </c>
      <c r="S4670">
        <v>3</v>
      </c>
      <c r="T4670">
        <v>0</v>
      </c>
      <c r="U4670">
        <v>2</v>
      </c>
      <c r="V4670">
        <v>152</v>
      </c>
      <c r="W4670" t="s">
        <v>54</v>
      </c>
      <c r="X4670" t="s">
        <v>23597</v>
      </c>
      <c r="Y4670" t="s">
        <v>81</v>
      </c>
      <c r="Z4670" s="1">
        <v>44769</v>
      </c>
      <c r="AA4670" s="2">
        <v>0.26946759259259262</v>
      </c>
      <c r="AB4670" s="2">
        <v>0.96505787037037039</v>
      </c>
      <c r="AC4670" t="s">
        <v>45</v>
      </c>
      <c r="AD4670" t="s">
        <v>44</v>
      </c>
      <c r="AE4670" t="s">
        <v>44</v>
      </c>
      <c r="AF4670">
        <v>76</v>
      </c>
    </row>
    <row r="4671" spans="1:32">
      <c r="A4671">
        <v>7786</v>
      </c>
      <c r="B4671">
        <v>6886</v>
      </c>
      <c r="C4671" t="s">
        <v>988</v>
      </c>
      <c r="D4671" t="s">
        <v>7840</v>
      </c>
      <c r="E4671" t="s">
        <v>34</v>
      </c>
      <c r="F4671" t="s">
        <v>23598</v>
      </c>
      <c r="G4671" t="s">
        <v>23599</v>
      </c>
      <c r="H4671" t="s">
        <v>50</v>
      </c>
      <c r="I4671" s="1">
        <v>28315</v>
      </c>
      <c r="J4671" t="s">
        <v>23600</v>
      </c>
      <c r="K4671" t="s">
        <v>23601</v>
      </c>
      <c r="L4671">
        <v>85400</v>
      </c>
      <c r="M4671" t="s">
        <v>50</v>
      </c>
      <c r="N4671" s="1">
        <v>44823</v>
      </c>
      <c r="O4671" s="1">
        <v>44826</v>
      </c>
      <c r="P4671">
        <v>4</v>
      </c>
      <c r="Q4671">
        <v>1</v>
      </c>
      <c r="R4671" t="s">
        <v>53</v>
      </c>
      <c r="S4671">
        <v>3</v>
      </c>
      <c r="T4671">
        <v>0</v>
      </c>
      <c r="U4671">
        <v>3</v>
      </c>
      <c r="V4671">
        <v>432</v>
      </c>
      <c r="W4671" t="s">
        <v>54</v>
      </c>
      <c r="X4671" t="s">
        <v>23602</v>
      </c>
      <c r="Y4671" t="s">
        <v>81</v>
      </c>
      <c r="Z4671" s="1">
        <v>44803</v>
      </c>
      <c r="AA4671" s="2">
        <v>0.18658564814814815</v>
      </c>
      <c r="AB4671" s="2">
        <v>0.82390046296296304</v>
      </c>
      <c r="AC4671" t="s">
        <v>44</v>
      </c>
      <c r="AD4671" t="s">
        <v>44</v>
      </c>
      <c r="AE4671" t="s">
        <v>45</v>
      </c>
      <c r="AF4671">
        <v>144</v>
      </c>
    </row>
    <row r="4672" spans="1:32">
      <c r="A4672">
        <v>7791</v>
      </c>
      <c r="B4672">
        <v>6891</v>
      </c>
      <c r="C4672" t="s">
        <v>583</v>
      </c>
      <c r="D4672" t="s">
        <v>23603</v>
      </c>
      <c r="E4672" t="s">
        <v>34</v>
      </c>
      <c r="F4672" t="s">
        <v>23604</v>
      </c>
      <c r="G4672" t="s">
        <v>23605</v>
      </c>
      <c r="H4672" t="s">
        <v>457</v>
      </c>
      <c r="I4672" s="1">
        <v>38640</v>
      </c>
      <c r="J4672" t="s">
        <v>23606</v>
      </c>
      <c r="K4672" t="s">
        <v>23607</v>
      </c>
      <c r="L4672">
        <v>68896</v>
      </c>
      <c r="M4672" t="s">
        <v>457</v>
      </c>
      <c r="N4672" s="1">
        <v>44736</v>
      </c>
      <c r="O4672" s="1">
        <v>44737</v>
      </c>
      <c r="P4672">
        <v>33</v>
      </c>
      <c r="Q4672">
        <v>2</v>
      </c>
      <c r="R4672" t="s">
        <v>40</v>
      </c>
      <c r="S4672">
        <v>3</v>
      </c>
      <c r="T4672">
        <v>0</v>
      </c>
      <c r="U4672">
        <v>1</v>
      </c>
      <c r="V4672">
        <v>207</v>
      </c>
      <c r="W4672" t="s">
        <v>54</v>
      </c>
      <c r="X4672" t="s">
        <v>23608</v>
      </c>
      <c r="Y4672" t="s">
        <v>6</v>
      </c>
      <c r="Z4672" s="1">
        <v>44700</v>
      </c>
      <c r="AA4672" s="2">
        <v>0.56435185185185188</v>
      </c>
      <c r="AB4672" s="2">
        <v>0.64116898148148149</v>
      </c>
      <c r="AC4672" t="s">
        <v>45</v>
      </c>
      <c r="AD4672" t="s">
        <v>45</v>
      </c>
      <c r="AE4672" t="s">
        <v>45</v>
      </c>
      <c r="AF4672">
        <v>207</v>
      </c>
    </row>
    <row r="4673" spans="1:32">
      <c r="A4673">
        <v>7793</v>
      </c>
      <c r="B4673">
        <v>6893</v>
      </c>
      <c r="C4673" t="s">
        <v>326</v>
      </c>
      <c r="D4673" t="s">
        <v>359</v>
      </c>
      <c r="E4673" t="s">
        <v>48</v>
      </c>
      <c r="F4673" t="s">
        <v>23609</v>
      </c>
      <c r="G4673" t="s">
        <v>23610</v>
      </c>
      <c r="H4673" t="s">
        <v>37</v>
      </c>
      <c r="I4673" s="1">
        <v>34414</v>
      </c>
      <c r="J4673" t="s">
        <v>23611</v>
      </c>
      <c r="K4673" t="s">
        <v>23612</v>
      </c>
      <c r="L4673">
        <v>25248</v>
      </c>
      <c r="M4673" t="s">
        <v>37</v>
      </c>
      <c r="N4673" s="1">
        <v>44874</v>
      </c>
      <c r="O4673" s="1">
        <v>44876</v>
      </c>
      <c r="P4673">
        <v>88</v>
      </c>
      <c r="Q4673">
        <v>4</v>
      </c>
      <c r="R4673" t="s">
        <v>53</v>
      </c>
      <c r="S4673">
        <v>3</v>
      </c>
      <c r="T4673">
        <v>1</v>
      </c>
      <c r="U4673">
        <v>2</v>
      </c>
      <c r="V4673">
        <v>248</v>
      </c>
      <c r="W4673" t="s">
        <v>41</v>
      </c>
      <c r="X4673" t="s">
        <v>23613</v>
      </c>
      <c r="Y4673" t="s">
        <v>81</v>
      </c>
      <c r="Z4673" s="1">
        <v>44849</v>
      </c>
      <c r="AA4673" s="2">
        <v>0.73909722222222218</v>
      </c>
      <c r="AB4673" s="2">
        <v>0.66366898148148146</v>
      </c>
      <c r="AC4673" t="s">
        <v>45</v>
      </c>
      <c r="AD4673" t="s">
        <v>45</v>
      </c>
      <c r="AE4673" t="s">
        <v>44</v>
      </c>
      <c r="AF4673">
        <v>124</v>
      </c>
    </row>
    <row r="4674" spans="1:32">
      <c r="A4674">
        <v>7794</v>
      </c>
      <c r="B4674">
        <v>6894</v>
      </c>
      <c r="C4674" t="s">
        <v>602</v>
      </c>
      <c r="D4674" t="s">
        <v>1028</v>
      </c>
      <c r="E4674" t="s">
        <v>34</v>
      </c>
      <c r="F4674" t="s">
        <v>23614</v>
      </c>
      <c r="G4674" t="s">
        <v>23615</v>
      </c>
      <c r="H4674" t="s">
        <v>37</v>
      </c>
      <c r="I4674" s="1">
        <v>22220</v>
      </c>
      <c r="J4674" t="s">
        <v>23616</v>
      </c>
      <c r="K4674" t="s">
        <v>23617</v>
      </c>
      <c r="L4674">
        <v>93093</v>
      </c>
      <c r="M4674" t="s">
        <v>37</v>
      </c>
      <c r="N4674" s="1">
        <v>44713</v>
      </c>
      <c r="O4674" s="1">
        <v>44714</v>
      </c>
      <c r="P4674">
        <v>97</v>
      </c>
      <c r="Q4674">
        <v>4</v>
      </c>
      <c r="R4674" t="s">
        <v>53</v>
      </c>
      <c r="S4674">
        <v>1</v>
      </c>
      <c r="T4674">
        <v>1</v>
      </c>
      <c r="U4674">
        <v>1</v>
      </c>
      <c r="V4674">
        <v>129</v>
      </c>
      <c r="W4674" t="s">
        <v>41</v>
      </c>
      <c r="X4674" t="s">
        <v>23618</v>
      </c>
      <c r="Y4674" t="s">
        <v>6</v>
      </c>
      <c r="Z4674" s="1">
        <v>44708</v>
      </c>
      <c r="AA4674" s="2">
        <v>0.8351157407407408</v>
      </c>
      <c r="AB4674" s="2">
        <v>2.0856481481481479E-2</v>
      </c>
      <c r="AC4674" t="s">
        <v>45</v>
      </c>
      <c r="AD4674" t="s">
        <v>44</v>
      </c>
      <c r="AE4674" t="s">
        <v>44</v>
      </c>
      <c r="AF4674">
        <v>129</v>
      </c>
    </row>
    <row r="4675" spans="1:32">
      <c r="A4675">
        <v>7795</v>
      </c>
      <c r="B4675">
        <v>6895</v>
      </c>
      <c r="C4675" t="s">
        <v>1379</v>
      </c>
      <c r="D4675" t="s">
        <v>21107</v>
      </c>
      <c r="E4675" t="s">
        <v>48</v>
      </c>
      <c r="F4675" t="s">
        <v>23619</v>
      </c>
      <c r="G4675" t="s">
        <v>23620</v>
      </c>
      <c r="H4675" t="s">
        <v>405</v>
      </c>
      <c r="I4675" s="1">
        <v>17703</v>
      </c>
      <c r="J4675" t="s">
        <v>23621</v>
      </c>
      <c r="K4675" t="s">
        <v>23622</v>
      </c>
      <c r="L4675">
        <v>76331</v>
      </c>
      <c r="M4675" t="s">
        <v>405</v>
      </c>
      <c r="N4675" s="1">
        <v>44606</v>
      </c>
      <c r="O4675" s="1">
        <v>44609</v>
      </c>
      <c r="P4675">
        <v>54</v>
      </c>
      <c r="Q4675">
        <v>3</v>
      </c>
      <c r="R4675" t="s">
        <v>40</v>
      </c>
      <c r="S4675">
        <v>2</v>
      </c>
      <c r="T4675">
        <v>2</v>
      </c>
      <c r="U4675">
        <v>3</v>
      </c>
      <c r="V4675">
        <v>633</v>
      </c>
      <c r="W4675" t="s">
        <v>54</v>
      </c>
      <c r="X4675" t="s">
        <v>23623</v>
      </c>
      <c r="Y4675" t="s">
        <v>65</v>
      </c>
      <c r="Z4675" s="1">
        <v>44583</v>
      </c>
      <c r="AA4675" s="2">
        <v>0.24660879629629628</v>
      </c>
      <c r="AB4675" s="2">
        <v>8.0312499999999995E-2</v>
      </c>
      <c r="AC4675" t="s">
        <v>45</v>
      </c>
      <c r="AD4675" t="s">
        <v>45</v>
      </c>
      <c r="AE4675" t="s">
        <v>44</v>
      </c>
      <c r="AF4675">
        <v>211</v>
      </c>
    </row>
    <row r="4676" spans="1:32">
      <c r="A4676">
        <v>7796</v>
      </c>
      <c r="B4676">
        <v>6896</v>
      </c>
      <c r="C4676" t="s">
        <v>229</v>
      </c>
      <c r="D4676" t="s">
        <v>7144</v>
      </c>
      <c r="E4676" t="s">
        <v>48</v>
      </c>
      <c r="F4676" t="s">
        <v>23624</v>
      </c>
      <c r="G4676" t="s">
        <v>23625</v>
      </c>
      <c r="H4676" t="s">
        <v>330</v>
      </c>
      <c r="I4676" s="1">
        <v>17362</v>
      </c>
      <c r="J4676" t="s">
        <v>23626</v>
      </c>
      <c r="K4676" t="s">
        <v>23627</v>
      </c>
      <c r="L4676">
        <v>86732</v>
      </c>
      <c r="M4676" t="s">
        <v>330</v>
      </c>
      <c r="N4676" s="1">
        <v>44641</v>
      </c>
      <c r="O4676" s="1">
        <v>44644</v>
      </c>
      <c r="P4676">
        <v>14</v>
      </c>
      <c r="Q4676">
        <v>1</v>
      </c>
      <c r="R4676" t="s">
        <v>63</v>
      </c>
      <c r="S4676">
        <v>1</v>
      </c>
      <c r="T4676">
        <v>1</v>
      </c>
      <c r="U4676">
        <v>3</v>
      </c>
      <c r="V4676">
        <v>237</v>
      </c>
      <c r="W4676" t="s">
        <v>41</v>
      </c>
      <c r="X4676" t="s">
        <v>23628</v>
      </c>
      <c r="Y4676" t="s">
        <v>65</v>
      </c>
      <c r="Z4676" s="1">
        <v>44625</v>
      </c>
      <c r="AA4676" s="2">
        <v>0.4912731481481481</v>
      </c>
      <c r="AB4676" s="2">
        <v>0.99302083333333335</v>
      </c>
      <c r="AC4676" t="s">
        <v>45</v>
      </c>
      <c r="AD4676" t="s">
        <v>45</v>
      </c>
      <c r="AE4676" t="s">
        <v>45</v>
      </c>
      <c r="AF4676">
        <v>79</v>
      </c>
    </row>
    <row r="4677" spans="1:32">
      <c r="A4677">
        <v>7798</v>
      </c>
      <c r="B4677">
        <v>6898</v>
      </c>
      <c r="C4677" t="s">
        <v>1328</v>
      </c>
      <c r="D4677" t="s">
        <v>435</v>
      </c>
      <c r="E4677" t="s">
        <v>48</v>
      </c>
      <c r="F4677" t="s">
        <v>23629</v>
      </c>
      <c r="G4677" t="s">
        <v>23630</v>
      </c>
      <c r="H4677" t="s">
        <v>171</v>
      </c>
      <c r="I4677" s="1">
        <v>31837</v>
      </c>
      <c r="J4677" t="s">
        <v>23631</v>
      </c>
      <c r="K4677" t="s">
        <v>23632</v>
      </c>
      <c r="L4677">
        <v>71602</v>
      </c>
      <c r="M4677" t="s">
        <v>171</v>
      </c>
      <c r="N4677" s="1">
        <v>44901</v>
      </c>
      <c r="O4677" s="1">
        <v>44904</v>
      </c>
      <c r="P4677">
        <v>80</v>
      </c>
      <c r="Q4677">
        <v>4</v>
      </c>
      <c r="R4677" t="s">
        <v>63</v>
      </c>
      <c r="S4677">
        <v>2</v>
      </c>
      <c r="T4677">
        <v>0</v>
      </c>
      <c r="U4677">
        <v>3</v>
      </c>
      <c r="V4677">
        <v>210</v>
      </c>
      <c r="W4677" t="s">
        <v>41</v>
      </c>
      <c r="X4677" t="s">
        <v>23633</v>
      </c>
      <c r="Y4677" t="s">
        <v>43</v>
      </c>
      <c r="Z4677" s="1">
        <v>44889</v>
      </c>
      <c r="AA4677" s="2">
        <v>0.35670138888888886</v>
      </c>
      <c r="AB4677" s="2">
        <v>0.70171296296296293</v>
      </c>
      <c r="AC4677" t="s">
        <v>44</v>
      </c>
      <c r="AD4677" t="s">
        <v>45</v>
      </c>
      <c r="AE4677" t="s">
        <v>44</v>
      </c>
      <c r="AF4677">
        <v>70</v>
      </c>
    </row>
    <row r="4678" spans="1:32">
      <c r="A4678">
        <v>7799</v>
      </c>
      <c r="B4678">
        <v>6899</v>
      </c>
      <c r="C4678" t="s">
        <v>15140</v>
      </c>
      <c r="D4678" t="s">
        <v>2757</v>
      </c>
      <c r="E4678" t="s">
        <v>48</v>
      </c>
      <c r="F4678" t="s">
        <v>23634</v>
      </c>
      <c r="G4678" t="s">
        <v>23635</v>
      </c>
      <c r="H4678" t="s">
        <v>457</v>
      </c>
      <c r="I4678" s="1">
        <v>30821</v>
      </c>
      <c r="J4678" t="s">
        <v>23636</v>
      </c>
      <c r="K4678" t="s">
        <v>72</v>
      </c>
      <c r="L4678">
        <v>8439</v>
      </c>
      <c r="M4678" t="s">
        <v>457</v>
      </c>
      <c r="N4678" s="1">
        <v>44638</v>
      </c>
      <c r="O4678" s="1">
        <v>44640</v>
      </c>
      <c r="P4678">
        <v>10</v>
      </c>
      <c r="Q4678">
        <v>1</v>
      </c>
      <c r="R4678" t="s">
        <v>53</v>
      </c>
      <c r="S4678">
        <v>4</v>
      </c>
      <c r="T4678">
        <v>1</v>
      </c>
      <c r="U4678">
        <v>2</v>
      </c>
      <c r="V4678">
        <v>252</v>
      </c>
      <c r="W4678" t="s">
        <v>54</v>
      </c>
      <c r="X4678" t="s">
        <v>23637</v>
      </c>
      <c r="Y4678" t="s">
        <v>6</v>
      </c>
      <c r="Z4678" s="1">
        <v>44603</v>
      </c>
      <c r="AA4678" s="2">
        <v>0.16980324074074074</v>
      </c>
      <c r="AB4678" s="2">
        <v>0.54021990740740744</v>
      </c>
      <c r="AC4678" t="s">
        <v>44</v>
      </c>
      <c r="AD4678" t="s">
        <v>45</v>
      </c>
      <c r="AE4678" t="s">
        <v>44</v>
      </c>
      <c r="AF4678">
        <v>126</v>
      </c>
    </row>
    <row r="4679" spans="1:32">
      <c r="A4679">
        <v>7800</v>
      </c>
      <c r="B4679">
        <v>6900</v>
      </c>
      <c r="C4679" t="s">
        <v>520</v>
      </c>
      <c r="D4679" t="s">
        <v>4404</v>
      </c>
      <c r="E4679" t="s">
        <v>48</v>
      </c>
      <c r="F4679" t="s">
        <v>23638</v>
      </c>
      <c r="G4679" t="s">
        <v>23639</v>
      </c>
      <c r="H4679" t="s">
        <v>725</v>
      </c>
      <c r="I4679" s="1">
        <v>17228</v>
      </c>
      <c r="J4679" t="s">
        <v>23640</v>
      </c>
      <c r="K4679" t="s">
        <v>23641</v>
      </c>
      <c r="L4679">
        <v>23442</v>
      </c>
      <c r="M4679" t="s">
        <v>725</v>
      </c>
      <c r="N4679" s="1">
        <v>44671</v>
      </c>
      <c r="O4679" s="1">
        <v>44674</v>
      </c>
      <c r="P4679">
        <v>89</v>
      </c>
      <c r="Q4679">
        <v>4</v>
      </c>
      <c r="R4679" t="s">
        <v>63</v>
      </c>
      <c r="S4679">
        <v>2</v>
      </c>
      <c r="T4679">
        <v>1</v>
      </c>
      <c r="U4679">
        <v>3</v>
      </c>
      <c r="V4679">
        <v>210</v>
      </c>
      <c r="W4679" t="s">
        <v>54</v>
      </c>
      <c r="X4679" t="s">
        <v>23642</v>
      </c>
      <c r="Y4679" t="s">
        <v>43</v>
      </c>
      <c r="Z4679" s="1">
        <v>44635</v>
      </c>
      <c r="AA4679" s="2">
        <v>0.15511574074074075</v>
      </c>
      <c r="AB4679" s="2">
        <v>6.5347222222222223E-2</v>
      </c>
      <c r="AC4679" t="s">
        <v>45</v>
      </c>
      <c r="AD4679" t="s">
        <v>45</v>
      </c>
      <c r="AE4679" t="s">
        <v>45</v>
      </c>
      <c r="AF4679">
        <v>70</v>
      </c>
    </row>
    <row r="4680" spans="1:32">
      <c r="A4680">
        <v>7801</v>
      </c>
      <c r="B4680">
        <v>6901</v>
      </c>
      <c r="C4680" t="s">
        <v>56</v>
      </c>
      <c r="D4680" t="s">
        <v>1839</v>
      </c>
      <c r="E4680" t="s">
        <v>34</v>
      </c>
      <c r="F4680" t="s">
        <v>23643</v>
      </c>
      <c r="G4680" t="s">
        <v>23644</v>
      </c>
      <c r="H4680" t="s">
        <v>70</v>
      </c>
      <c r="I4680" s="1">
        <v>20372</v>
      </c>
      <c r="J4680" t="s">
        <v>23645</v>
      </c>
      <c r="K4680" t="s">
        <v>9057</v>
      </c>
      <c r="L4680">
        <v>80975</v>
      </c>
      <c r="M4680" t="s">
        <v>70</v>
      </c>
      <c r="N4680" s="1">
        <v>44629</v>
      </c>
      <c r="O4680" s="1">
        <v>44633</v>
      </c>
      <c r="P4680">
        <v>25</v>
      </c>
      <c r="Q4680">
        <v>1</v>
      </c>
      <c r="R4680" t="s">
        <v>53</v>
      </c>
      <c r="S4680">
        <v>3</v>
      </c>
      <c r="T4680">
        <v>0</v>
      </c>
      <c r="U4680">
        <v>4</v>
      </c>
      <c r="V4680">
        <v>564</v>
      </c>
      <c r="W4680" t="s">
        <v>54</v>
      </c>
      <c r="X4680" t="s">
        <v>23646</v>
      </c>
      <c r="Y4680" t="s">
        <v>65</v>
      </c>
      <c r="Z4680" s="1">
        <v>44612</v>
      </c>
      <c r="AA4680" s="2">
        <v>0.55265046296296294</v>
      </c>
      <c r="AB4680" s="2">
        <v>0.67581018518518521</v>
      </c>
      <c r="AC4680" t="s">
        <v>45</v>
      </c>
      <c r="AD4680" t="s">
        <v>44</v>
      </c>
      <c r="AE4680" t="s">
        <v>44</v>
      </c>
      <c r="AF4680">
        <v>141</v>
      </c>
    </row>
    <row r="4681" spans="1:32">
      <c r="A4681">
        <v>7802</v>
      </c>
      <c r="B4681">
        <v>6902</v>
      </c>
      <c r="C4681" t="s">
        <v>133</v>
      </c>
      <c r="D4681" t="s">
        <v>889</v>
      </c>
      <c r="E4681" t="s">
        <v>48</v>
      </c>
      <c r="F4681" t="s">
        <v>23647</v>
      </c>
      <c r="G4681" t="s">
        <v>23648</v>
      </c>
      <c r="H4681" t="s">
        <v>50</v>
      </c>
      <c r="I4681" s="1">
        <v>18372</v>
      </c>
      <c r="J4681" t="s">
        <v>23649</v>
      </c>
      <c r="K4681" t="s">
        <v>23650</v>
      </c>
      <c r="L4681">
        <v>41581</v>
      </c>
      <c r="M4681" t="s">
        <v>50</v>
      </c>
      <c r="N4681" s="1">
        <v>44807</v>
      </c>
      <c r="O4681" s="1">
        <v>44812</v>
      </c>
      <c r="P4681">
        <v>38</v>
      </c>
      <c r="Q4681">
        <v>2</v>
      </c>
      <c r="R4681" t="s">
        <v>63</v>
      </c>
      <c r="S4681">
        <v>1</v>
      </c>
      <c r="T4681">
        <v>1</v>
      </c>
      <c r="U4681">
        <v>5</v>
      </c>
      <c r="V4681">
        <v>435</v>
      </c>
      <c r="W4681" t="s">
        <v>54</v>
      </c>
      <c r="X4681" t="s">
        <v>23651</v>
      </c>
      <c r="Y4681" t="s">
        <v>43</v>
      </c>
      <c r="Z4681" s="1">
        <v>44788</v>
      </c>
      <c r="AA4681" s="2">
        <v>0.41270833333333329</v>
      </c>
      <c r="AB4681" s="2">
        <v>0.46964120370370371</v>
      </c>
      <c r="AC4681" t="s">
        <v>45</v>
      </c>
      <c r="AD4681" t="s">
        <v>44</v>
      </c>
      <c r="AE4681" t="s">
        <v>44</v>
      </c>
      <c r="AF4681">
        <v>87</v>
      </c>
    </row>
    <row r="4682" spans="1:32">
      <c r="A4682">
        <v>7807</v>
      </c>
      <c r="B4682">
        <v>6907</v>
      </c>
      <c r="C4682" t="s">
        <v>1732</v>
      </c>
      <c r="D4682" t="s">
        <v>140</v>
      </c>
      <c r="E4682" t="s">
        <v>48</v>
      </c>
      <c r="F4682" t="s">
        <v>23652</v>
      </c>
      <c r="G4682" t="s">
        <v>23653</v>
      </c>
      <c r="H4682" t="s">
        <v>317</v>
      </c>
      <c r="I4682" s="1">
        <v>33527</v>
      </c>
      <c r="J4682" t="s">
        <v>23654</v>
      </c>
      <c r="K4682" t="s">
        <v>23655</v>
      </c>
      <c r="L4682">
        <v>87277</v>
      </c>
      <c r="M4682" t="s">
        <v>317</v>
      </c>
      <c r="N4682" s="1">
        <v>44951</v>
      </c>
      <c r="O4682" s="1">
        <v>44952</v>
      </c>
      <c r="P4682">
        <v>90</v>
      </c>
      <c r="Q4682">
        <v>4</v>
      </c>
      <c r="R4682" t="s">
        <v>40</v>
      </c>
      <c r="S4682">
        <v>1</v>
      </c>
      <c r="T4682">
        <v>0</v>
      </c>
      <c r="U4682">
        <v>1</v>
      </c>
      <c r="V4682">
        <v>223</v>
      </c>
      <c r="W4682" t="s">
        <v>54</v>
      </c>
      <c r="X4682" t="s">
        <v>23656</v>
      </c>
      <c r="Y4682" t="s">
        <v>65</v>
      </c>
      <c r="Z4682" s="1">
        <v>44922</v>
      </c>
      <c r="AA4682" s="2">
        <v>0.23730324074074075</v>
      </c>
      <c r="AB4682" s="2">
        <v>0.51099537037037035</v>
      </c>
      <c r="AC4682" t="s">
        <v>44</v>
      </c>
      <c r="AD4682" t="s">
        <v>44</v>
      </c>
      <c r="AE4682" t="s">
        <v>44</v>
      </c>
      <c r="AF4682">
        <v>223</v>
      </c>
    </row>
    <row r="4683" spans="1:32">
      <c r="A4683">
        <v>7808</v>
      </c>
      <c r="B4683">
        <v>6908</v>
      </c>
      <c r="C4683" t="s">
        <v>4962</v>
      </c>
      <c r="D4683" t="s">
        <v>1404</v>
      </c>
      <c r="E4683" t="s">
        <v>34</v>
      </c>
      <c r="F4683" t="s">
        <v>23657</v>
      </c>
      <c r="G4683" t="s">
        <v>23658</v>
      </c>
      <c r="H4683" t="s">
        <v>171</v>
      </c>
      <c r="I4683" s="1">
        <v>24572</v>
      </c>
      <c r="J4683" t="s">
        <v>23659</v>
      </c>
      <c r="K4683" t="s">
        <v>23660</v>
      </c>
      <c r="L4683">
        <v>96085</v>
      </c>
      <c r="M4683" t="s">
        <v>171</v>
      </c>
      <c r="N4683" s="1">
        <v>44863</v>
      </c>
      <c r="O4683" s="1">
        <v>44865</v>
      </c>
      <c r="P4683">
        <v>29</v>
      </c>
      <c r="Q4683">
        <v>2</v>
      </c>
      <c r="R4683" t="s">
        <v>63</v>
      </c>
      <c r="S4683">
        <v>2</v>
      </c>
      <c r="T4683">
        <v>2</v>
      </c>
      <c r="U4683">
        <v>2</v>
      </c>
      <c r="V4683">
        <v>154</v>
      </c>
      <c r="W4683" t="s">
        <v>54</v>
      </c>
      <c r="X4683" t="s">
        <v>23661</v>
      </c>
      <c r="Y4683" t="s">
        <v>43</v>
      </c>
      <c r="Z4683" s="1">
        <v>44852</v>
      </c>
      <c r="AA4683" s="2">
        <v>0.72403935185185186</v>
      </c>
      <c r="AB4683" s="2">
        <v>0.77984953703703708</v>
      </c>
      <c r="AC4683" t="s">
        <v>45</v>
      </c>
      <c r="AD4683" t="s">
        <v>45</v>
      </c>
      <c r="AE4683" t="s">
        <v>45</v>
      </c>
      <c r="AF4683">
        <v>77</v>
      </c>
    </row>
    <row r="4684" spans="1:32">
      <c r="A4684">
        <v>7809</v>
      </c>
      <c r="B4684">
        <v>6909</v>
      </c>
      <c r="C4684" t="s">
        <v>1566</v>
      </c>
      <c r="D4684" t="s">
        <v>1368</v>
      </c>
      <c r="E4684" t="s">
        <v>48</v>
      </c>
      <c r="F4684" t="s">
        <v>23662</v>
      </c>
      <c r="G4684" t="s">
        <v>23663</v>
      </c>
      <c r="H4684" t="s">
        <v>904</v>
      </c>
      <c r="I4684" s="1">
        <v>37789</v>
      </c>
      <c r="J4684" t="s">
        <v>23664</v>
      </c>
      <c r="K4684" t="s">
        <v>23665</v>
      </c>
      <c r="L4684">
        <v>80780</v>
      </c>
      <c r="M4684" t="s">
        <v>904</v>
      </c>
      <c r="N4684" s="1">
        <v>44761</v>
      </c>
      <c r="O4684" s="1">
        <v>44765</v>
      </c>
      <c r="P4684">
        <v>73</v>
      </c>
      <c r="Q4684">
        <v>3</v>
      </c>
      <c r="R4684" t="s">
        <v>53</v>
      </c>
      <c r="S4684">
        <v>2</v>
      </c>
      <c r="T4684">
        <v>0</v>
      </c>
      <c r="U4684">
        <v>4</v>
      </c>
      <c r="V4684">
        <v>592</v>
      </c>
      <c r="W4684" t="s">
        <v>41</v>
      </c>
      <c r="X4684" t="s">
        <v>23666</v>
      </c>
      <c r="Y4684" t="s">
        <v>65</v>
      </c>
      <c r="Z4684" s="1">
        <v>44734</v>
      </c>
      <c r="AA4684" s="2">
        <v>0.34692129629629626</v>
      </c>
      <c r="AB4684" s="2">
        <v>0.45795138888888887</v>
      </c>
      <c r="AC4684" t="s">
        <v>45</v>
      </c>
      <c r="AD4684" t="s">
        <v>45</v>
      </c>
      <c r="AE4684" t="s">
        <v>45</v>
      </c>
      <c r="AF4684">
        <v>148</v>
      </c>
    </row>
    <row r="4685" spans="1:32">
      <c r="A4685">
        <v>7810</v>
      </c>
      <c r="B4685">
        <v>6910</v>
      </c>
      <c r="C4685" t="s">
        <v>9000</v>
      </c>
      <c r="D4685" t="s">
        <v>1902</v>
      </c>
      <c r="E4685" t="s">
        <v>48</v>
      </c>
      <c r="F4685" t="s">
        <v>23667</v>
      </c>
      <c r="G4685">
        <v>9003521430</v>
      </c>
      <c r="H4685" t="s">
        <v>330</v>
      </c>
      <c r="I4685" s="1">
        <v>25317</v>
      </c>
      <c r="J4685" t="s">
        <v>23668</v>
      </c>
      <c r="K4685" t="s">
        <v>23669</v>
      </c>
      <c r="L4685">
        <v>17730</v>
      </c>
      <c r="M4685" t="s">
        <v>330</v>
      </c>
      <c r="N4685" s="1">
        <v>44757</v>
      </c>
      <c r="O4685" s="1">
        <v>44759</v>
      </c>
      <c r="P4685">
        <v>43</v>
      </c>
      <c r="Q4685">
        <v>2</v>
      </c>
      <c r="R4685" t="s">
        <v>53</v>
      </c>
      <c r="S4685">
        <v>3</v>
      </c>
      <c r="T4685">
        <v>0</v>
      </c>
      <c r="U4685">
        <v>2</v>
      </c>
      <c r="V4685">
        <v>240</v>
      </c>
      <c r="W4685" t="s">
        <v>54</v>
      </c>
      <c r="X4685" t="s">
        <v>23670</v>
      </c>
      <c r="Y4685" t="s">
        <v>43</v>
      </c>
      <c r="Z4685" s="1">
        <v>44734</v>
      </c>
      <c r="AA4685" s="2">
        <v>0.1065625</v>
      </c>
      <c r="AB4685" s="2">
        <v>0.55884259259259261</v>
      </c>
      <c r="AC4685" t="s">
        <v>44</v>
      </c>
      <c r="AD4685" t="s">
        <v>44</v>
      </c>
      <c r="AE4685" t="s">
        <v>44</v>
      </c>
      <c r="AF4685">
        <v>120</v>
      </c>
    </row>
    <row r="4686" spans="1:32">
      <c r="A4686">
        <v>7811</v>
      </c>
      <c r="B4686">
        <v>6911</v>
      </c>
      <c r="C4686" t="s">
        <v>5703</v>
      </c>
      <c r="D4686" t="s">
        <v>4451</v>
      </c>
      <c r="E4686" t="s">
        <v>48</v>
      </c>
      <c r="F4686" t="s">
        <v>23671</v>
      </c>
      <c r="G4686">
        <f>1-404-669-6539</f>
        <v>-7611</v>
      </c>
      <c r="H4686" t="s">
        <v>171</v>
      </c>
      <c r="I4686" s="1">
        <v>21960</v>
      </c>
      <c r="J4686" t="s">
        <v>23672</v>
      </c>
      <c r="K4686" t="s">
        <v>23673</v>
      </c>
      <c r="L4686">
        <v>28001</v>
      </c>
      <c r="M4686" t="s">
        <v>171</v>
      </c>
      <c r="N4686" s="1">
        <v>44729</v>
      </c>
      <c r="O4686" s="1">
        <v>44733</v>
      </c>
      <c r="P4686">
        <v>66</v>
      </c>
      <c r="Q4686">
        <v>3</v>
      </c>
      <c r="R4686" t="s">
        <v>40</v>
      </c>
      <c r="S4686">
        <v>4</v>
      </c>
      <c r="T4686">
        <v>2</v>
      </c>
      <c r="U4686">
        <v>4</v>
      </c>
      <c r="V4686">
        <v>1000</v>
      </c>
      <c r="W4686" t="s">
        <v>41</v>
      </c>
      <c r="X4686" t="s">
        <v>23674</v>
      </c>
      <c r="Y4686" t="s">
        <v>6</v>
      </c>
      <c r="Z4686" s="1">
        <v>44693</v>
      </c>
      <c r="AA4686" s="2">
        <v>0.99768518518518512</v>
      </c>
      <c r="AB4686" s="2">
        <v>0.72168981481481476</v>
      </c>
      <c r="AC4686" t="s">
        <v>45</v>
      </c>
      <c r="AD4686" t="s">
        <v>45</v>
      </c>
      <c r="AE4686" t="s">
        <v>45</v>
      </c>
      <c r="AF4686">
        <v>250</v>
      </c>
    </row>
    <row r="4687" spans="1:32">
      <c r="A4687">
        <v>7812</v>
      </c>
      <c r="B4687">
        <v>6912</v>
      </c>
      <c r="C4687" t="s">
        <v>364</v>
      </c>
      <c r="D4687" t="s">
        <v>75</v>
      </c>
      <c r="E4687" t="s">
        <v>34</v>
      </c>
      <c r="F4687" t="s">
        <v>23675</v>
      </c>
      <c r="G4687" t="s">
        <v>23676</v>
      </c>
      <c r="H4687" t="s">
        <v>70</v>
      </c>
      <c r="I4687" s="1">
        <v>36320</v>
      </c>
      <c r="J4687" t="s">
        <v>23677</v>
      </c>
      <c r="K4687" t="s">
        <v>9097</v>
      </c>
      <c r="L4687">
        <v>85469</v>
      </c>
      <c r="M4687" t="s">
        <v>70</v>
      </c>
      <c r="N4687" s="1">
        <v>44607</v>
      </c>
      <c r="O4687" s="1">
        <v>44610</v>
      </c>
      <c r="P4687">
        <v>91</v>
      </c>
      <c r="Q4687">
        <v>4</v>
      </c>
      <c r="R4687" t="s">
        <v>53</v>
      </c>
      <c r="S4687">
        <v>1</v>
      </c>
      <c r="T4687">
        <v>1</v>
      </c>
      <c r="U4687">
        <v>3</v>
      </c>
      <c r="V4687">
        <v>381</v>
      </c>
      <c r="W4687" t="s">
        <v>41</v>
      </c>
      <c r="X4687" t="s">
        <v>23678</v>
      </c>
      <c r="Y4687" t="s">
        <v>6</v>
      </c>
      <c r="Z4687" s="1">
        <v>44600</v>
      </c>
      <c r="AA4687" s="2">
        <v>2.1990740740740741E-2</v>
      </c>
      <c r="AB4687" s="2">
        <v>0.75896990740740744</v>
      </c>
      <c r="AC4687" t="s">
        <v>44</v>
      </c>
      <c r="AD4687" t="s">
        <v>44</v>
      </c>
      <c r="AE4687" t="s">
        <v>45</v>
      </c>
      <c r="AF4687">
        <v>127</v>
      </c>
    </row>
    <row r="4688" spans="1:32">
      <c r="A4688">
        <v>7813</v>
      </c>
      <c r="B4688">
        <v>6913</v>
      </c>
      <c r="C4688" t="s">
        <v>988</v>
      </c>
      <c r="D4688" t="s">
        <v>5624</v>
      </c>
      <c r="E4688" t="s">
        <v>48</v>
      </c>
      <c r="F4688" t="s">
        <v>23679</v>
      </c>
      <c r="G4688" t="s">
        <v>23680</v>
      </c>
      <c r="H4688" t="s">
        <v>37</v>
      </c>
      <c r="I4688" s="1">
        <v>32571</v>
      </c>
      <c r="J4688" t="s">
        <v>23681</v>
      </c>
      <c r="K4688" t="s">
        <v>23682</v>
      </c>
      <c r="L4688">
        <v>12350</v>
      </c>
      <c r="M4688" t="s">
        <v>37</v>
      </c>
      <c r="N4688" s="1">
        <v>44912</v>
      </c>
      <c r="O4688" s="1">
        <v>44914</v>
      </c>
      <c r="P4688">
        <v>31</v>
      </c>
      <c r="Q4688">
        <v>2</v>
      </c>
      <c r="R4688" t="s">
        <v>53</v>
      </c>
      <c r="S4688">
        <v>4</v>
      </c>
      <c r="T4688">
        <v>2</v>
      </c>
      <c r="U4688">
        <v>2</v>
      </c>
      <c r="V4688">
        <v>242</v>
      </c>
      <c r="W4688" t="s">
        <v>41</v>
      </c>
      <c r="X4688" t="s">
        <v>23683</v>
      </c>
      <c r="Y4688" t="s">
        <v>6</v>
      </c>
      <c r="Z4688" s="1">
        <v>44884</v>
      </c>
      <c r="AA4688" s="2">
        <v>0.45146990740740739</v>
      </c>
      <c r="AB4688" s="2">
        <v>5.5023148148148147E-2</v>
      </c>
      <c r="AC4688" t="s">
        <v>45</v>
      </c>
      <c r="AD4688" t="s">
        <v>45</v>
      </c>
      <c r="AE4688" t="s">
        <v>44</v>
      </c>
      <c r="AF4688">
        <v>121</v>
      </c>
    </row>
    <row r="4689" spans="1:32">
      <c r="A4689">
        <v>7821</v>
      </c>
      <c r="B4689">
        <v>6921</v>
      </c>
      <c r="C4689" t="s">
        <v>5106</v>
      </c>
      <c r="D4689" t="s">
        <v>6668</v>
      </c>
      <c r="E4689" t="s">
        <v>48</v>
      </c>
      <c r="F4689" t="s">
        <v>23684</v>
      </c>
      <c r="G4689" t="s">
        <v>23685</v>
      </c>
      <c r="H4689" t="s">
        <v>115</v>
      </c>
      <c r="I4689" s="1">
        <v>24529</v>
      </c>
      <c r="J4689" t="s">
        <v>23686</v>
      </c>
      <c r="K4689" t="s">
        <v>23687</v>
      </c>
      <c r="L4689">
        <v>82137</v>
      </c>
      <c r="M4689" t="s">
        <v>115</v>
      </c>
      <c r="N4689" s="1">
        <v>44768</v>
      </c>
      <c r="O4689" s="1">
        <v>44770</v>
      </c>
      <c r="P4689">
        <v>69</v>
      </c>
      <c r="Q4689">
        <v>3</v>
      </c>
      <c r="R4689" t="s">
        <v>40</v>
      </c>
      <c r="S4689">
        <v>1</v>
      </c>
      <c r="T4689">
        <v>0</v>
      </c>
      <c r="U4689">
        <v>2</v>
      </c>
      <c r="V4689">
        <v>458</v>
      </c>
      <c r="W4689" t="s">
        <v>54</v>
      </c>
      <c r="X4689" t="s">
        <v>23688</v>
      </c>
      <c r="Y4689" t="s">
        <v>81</v>
      </c>
      <c r="Z4689" s="1">
        <v>44738</v>
      </c>
      <c r="AA4689" s="2">
        <v>1.6921296296296299E-2</v>
      </c>
      <c r="AB4689" s="2">
        <v>2.1145833333333332E-2</v>
      </c>
      <c r="AC4689" t="s">
        <v>44</v>
      </c>
      <c r="AD4689" t="s">
        <v>44</v>
      </c>
      <c r="AE4689" t="s">
        <v>44</v>
      </c>
      <c r="AF4689">
        <v>229</v>
      </c>
    </row>
    <row r="4690" spans="1:32">
      <c r="A4690">
        <v>7823</v>
      </c>
      <c r="B4690">
        <v>6923</v>
      </c>
      <c r="C4690" t="s">
        <v>1275</v>
      </c>
      <c r="D4690" t="s">
        <v>14372</v>
      </c>
      <c r="E4690" t="s">
        <v>34</v>
      </c>
      <c r="F4690" t="s">
        <v>23689</v>
      </c>
      <c r="G4690" t="s">
        <v>23690</v>
      </c>
      <c r="H4690" t="s">
        <v>37</v>
      </c>
      <c r="I4690" s="1">
        <v>33588</v>
      </c>
      <c r="J4690" t="s">
        <v>23691</v>
      </c>
      <c r="K4690" t="s">
        <v>7759</v>
      </c>
      <c r="L4690">
        <v>80611</v>
      </c>
      <c r="M4690" t="s">
        <v>37</v>
      </c>
      <c r="N4690" s="1">
        <v>44929</v>
      </c>
      <c r="O4690" s="1">
        <v>44932</v>
      </c>
      <c r="P4690">
        <v>14</v>
      </c>
      <c r="Q4690">
        <v>1</v>
      </c>
      <c r="R4690" t="s">
        <v>63</v>
      </c>
      <c r="S4690">
        <v>1</v>
      </c>
      <c r="T4690">
        <v>1</v>
      </c>
      <c r="U4690">
        <v>3</v>
      </c>
      <c r="V4690">
        <v>249</v>
      </c>
      <c r="W4690" t="s">
        <v>41</v>
      </c>
      <c r="X4690" t="s">
        <v>23692</v>
      </c>
      <c r="Y4690" t="s">
        <v>81</v>
      </c>
      <c r="Z4690" s="1">
        <v>44921</v>
      </c>
      <c r="AA4690" s="2">
        <v>0.86803240740740739</v>
      </c>
      <c r="AB4690" s="2">
        <v>4.7962962962962964E-2</v>
      </c>
      <c r="AC4690" t="s">
        <v>45</v>
      </c>
      <c r="AD4690" t="s">
        <v>44</v>
      </c>
      <c r="AE4690" t="s">
        <v>44</v>
      </c>
      <c r="AF4690">
        <v>83</v>
      </c>
    </row>
    <row r="4691" spans="1:32">
      <c r="A4691">
        <v>7824</v>
      </c>
      <c r="B4691">
        <v>6924</v>
      </c>
      <c r="C4691" t="s">
        <v>469</v>
      </c>
      <c r="D4691" t="s">
        <v>816</v>
      </c>
      <c r="E4691" t="s">
        <v>34</v>
      </c>
      <c r="F4691" t="s">
        <v>23693</v>
      </c>
      <c r="G4691" t="s">
        <v>23694</v>
      </c>
      <c r="H4691" t="s">
        <v>692</v>
      </c>
      <c r="I4691" s="1">
        <v>22084</v>
      </c>
      <c r="J4691" t="s">
        <v>23695</v>
      </c>
      <c r="K4691" t="s">
        <v>23696</v>
      </c>
      <c r="L4691">
        <v>92715</v>
      </c>
      <c r="M4691" t="s">
        <v>692</v>
      </c>
      <c r="N4691" s="1">
        <v>44852</v>
      </c>
      <c r="O4691" s="1">
        <v>44854</v>
      </c>
      <c r="P4691">
        <v>88</v>
      </c>
      <c r="Q4691">
        <v>4</v>
      </c>
      <c r="R4691" t="s">
        <v>53</v>
      </c>
      <c r="S4691">
        <v>1</v>
      </c>
      <c r="T4691">
        <v>0</v>
      </c>
      <c r="U4691">
        <v>2</v>
      </c>
      <c r="V4691">
        <v>282</v>
      </c>
      <c r="W4691" t="s">
        <v>41</v>
      </c>
      <c r="X4691" t="s">
        <v>23697</v>
      </c>
      <c r="Y4691" t="s">
        <v>6</v>
      </c>
      <c r="Z4691" s="1">
        <v>44833</v>
      </c>
      <c r="AA4691" s="2">
        <v>0.99929398148148152</v>
      </c>
      <c r="AB4691" s="2">
        <v>0.20230324074074071</v>
      </c>
      <c r="AC4691" t="s">
        <v>44</v>
      </c>
      <c r="AD4691" t="s">
        <v>44</v>
      </c>
      <c r="AE4691" t="s">
        <v>45</v>
      </c>
      <c r="AF4691">
        <v>141</v>
      </c>
    </row>
    <row r="4692" spans="1:32">
      <c r="A4692">
        <v>7825</v>
      </c>
      <c r="B4692">
        <v>6925</v>
      </c>
      <c r="C4692" t="s">
        <v>82</v>
      </c>
      <c r="D4692" t="s">
        <v>7347</v>
      </c>
      <c r="E4692" t="s">
        <v>34</v>
      </c>
      <c r="F4692" t="s">
        <v>23698</v>
      </c>
      <c r="G4692" t="s">
        <v>23699</v>
      </c>
      <c r="H4692" t="s">
        <v>295</v>
      </c>
      <c r="I4692" s="1">
        <v>23320</v>
      </c>
      <c r="J4692" t="s">
        <v>23700</v>
      </c>
      <c r="K4692" t="s">
        <v>23701</v>
      </c>
      <c r="L4692">
        <v>17106</v>
      </c>
      <c r="M4692" t="s">
        <v>295</v>
      </c>
      <c r="N4692" s="1">
        <v>44941</v>
      </c>
      <c r="O4692" s="1">
        <v>44944</v>
      </c>
      <c r="P4692">
        <v>26</v>
      </c>
      <c r="Q4692">
        <v>2</v>
      </c>
      <c r="R4692" t="s">
        <v>63</v>
      </c>
      <c r="S4692">
        <v>4</v>
      </c>
      <c r="T4692">
        <v>1</v>
      </c>
      <c r="U4692">
        <v>3</v>
      </c>
      <c r="V4692">
        <v>219</v>
      </c>
      <c r="W4692" t="s">
        <v>41</v>
      </c>
      <c r="X4692" t="s">
        <v>23702</v>
      </c>
      <c r="Y4692" t="s">
        <v>65</v>
      </c>
      <c r="Z4692" s="1">
        <v>44919</v>
      </c>
      <c r="AA4692" s="2">
        <v>0.2800347222222222</v>
      </c>
      <c r="AB4692" s="2">
        <v>0.81884259259259251</v>
      </c>
      <c r="AC4692" t="s">
        <v>45</v>
      </c>
      <c r="AD4692" t="s">
        <v>45</v>
      </c>
      <c r="AE4692" t="s">
        <v>44</v>
      </c>
      <c r="AF4692">
        <v>73</v>
      </c>
    </row>
    <row r="4693" spans="1:32">
      <c r="A4693">
        <v>7828</v>
      </c>
      <c r="B4693">
        <v>6928</v>
      </c>
      <c r="C4693" t="s">
        <v>1555</v>
      </c>
      <c r="D4693" t="s">
        <v>126</v>
      </c>
      <c r="E4693" t="s">
        <v>34</v>
      </c>
      <c r="F4693" t="s">
        <v>23703</v>
      </c>
      <c r="G4693" t="s">
        <v>23704</v>
      </c>
      <c r="H4693" t="s">
        <v>164</v>
      </c>
      <c r="I4693" s="1">
        <v>37926</v>
      </c>
      <c r="J4693" t="s">
        <v>23705</v>
      </c>
      <c r="K4693" t="s">
        <v>23706</v>
      </c>
      <c r="L4693">
        <v>24606</v>
      </c>
      <c r="M4693" t="s">
        <v>164</v>
      </c>
      <c r="N4693" s="1">
        <v>44861</v>
      </c>
      <c r="O4693" s="1">
        <v>44863</v>
      </c>
      <c r="P4693">
        <v>29</v>
      </c>
      <c r="Q4693">
        <v>2</v>
      </c>
      <c r="R4693" t="s">
        <v>63</v>
      </c>
      <c r="S4693">
        <v>2</v>
      </c>
      <c r="T4693">
        <v>1</v>
      </c>
      <c r="U4693">
        <v>2</v>
      </c>
      <c r="V4693">
        <v>150</v>
      </c>
      <c r="W4693" t="s">
        <v>54</v>
      </c>
      <c r="X4693" t="s">
        <v>23707</v>
      </c>
      <c r="Y4693" t="s">
        <v>6</v>
      </c>
      <c r="Z4693" s="1">
        <v>44823</v>
      </c>
      <c r="AA4693" s="2">
        <v>0.30831018518518521</v>
      </c>
      <c r="AB4693" s="2">
        <v>0.55758101851851849</v>
      </c>
      <c r="AC4693" t="s">
        <v>45</v>
      </c>
      <c r="AD4693" t="s">
        <v>45</v>
      </c>
      <c r="AE4693" t="s">
        <v>45</v>
      </c>
      <c r="AF4693">
        <v>75</v>
      </c>
    </row>
    <row r="4694" spans="1:32">
      <c r="A4694">
        <v>7830</v>
      </c>
      <c r="B4694">
        <v>6930</v>
      </c>
      <c r="C4694" t="s">
        <v>5667</v>
      </c>
      <c r="D4694" t="s">
        <v>1298</v>
      </c>
      <c r="E4694" t="s">
        <v>34</v>
      </c>
      <c r="F4694" t="s">
        <v>23708</v>
      </c>
      <c r="G4694" t="s">
        <v>23709</v>
      </c>
      <c r="H4694" t="s">
        <v>537</v>
      </c>
      <c r="I4694" s="1">
        <v>30239</v>
      </c>
      <c r="J4694" t="s">
        <v>23710</v>
      </c>
      <c r="K4694" t="s">
        <v>23711</v>
      </c>
      <c r="L4694">
        <v>83305</v>
      </c>
      <c r="M4694" t="s">
        <v>537</v>
      </c>
      <c r="N4694" s="1">
        <v>44877</v>
      </c>
      <c r="O4694" s="1">
        <v>44881</v>
      </c>
      <c r="P4694">
        <v>9</v>
      </c>
      <c r="Q4694">
        <v>1</v>
      </c>
      <c r="R4694" t="s">
        <v>40</v>
      </c>
      <c r="S4694">
        <v>3</v>
      </c>
      <c r="T4694">
        <v>2</v>
      </c>
      <c r="U4694">
        <v>4</v>
      </c>
      <c r="V4694">
        <v>840</v>
      </c>
      <c r="W4694" t="s">
        <v>54</v>
      </c>
      <c r="X4694" t="s">
        <v>23712</v>
      </c>
      <c r="Y4694" t="s">
        <v>81</v>
      </c>
      <c r="Z4694" s="1">
        <v>44868</v>
      </c>
      <c r="AA4694" s="2">
        <v>0.79956018518518512</v>
      </c>
      <c r="AB4694" s="2">
        <v>0.48075231481481479</v>
      </c>
      <c r="AC4694" t="s">
        <v>44</v>
      </c>
      <c r="AD4694" t="s">
        <v>45</v>
      </c>
      <c r="AE4694" t="s">
        <v>44</v>
      </c>
      <c r="AF4694">
        <v>210</v>
      </c>
    </row>
    <row r="4695" spans="1:32">
      <c r="A4695">
        <v>7832</v>
      </c>
      <c r="B4695">
        <v>6932</v>
      </c>
      <c r="C4695" t="s">
        <v>1771</v>
      </c>
      <c r="D4695" t="s">
        <v>3387</v>
      </c>
      <c r="E4695" t="s">
        <v>48</v>
      </c>
      <c r="F4695" t="s">
        <v>23713</v>
      </c>
      <c r="G4695" t="s">
        <v>23714</v>
      </c>
      <c r="H4695" t="s">
        <v>1301</v>
      </c>
      <c r="I4695" s="1">
        <v>17790</v>
      </c>
      <c r="J4695" t="s">
        <v>23715</v>
      </c>
      <c r="K4695" t="s">
        <v>23716</v>
      </c>
      <c r="L4695">
        <v>97199</v>
      </c>
      <c r="M4695" t="s">
        <v>1301</v>
      </c>
      <c r="N4695" s="1">
        <v>44768</v>
      </c>
      <c r="O4695" s="1">
        <v>44770</v>
      </c>
      <c r="P4695">
        <v>29</v>
      </c>
      <c r="Q4695">
        <v>2</v>
      </c>
      <c r="R4695" t="s">
        <v>63</v>
      </c>
      <c r="S4695">
        <v>2</v>
      </c>
      <c r="T4695">
        <v>1</v>
      </c>
      <c r="U4695">
        <v>2</v>
      </c>
      <c r="V4695">
        <v>168</v>
      </c>
      <c r="W4695" t="s">
        <v>41</v>
      </c>
      <c r="X4695" t="s">
        <v>23717</v>
      </c>
      <c r="Y4695" t="s">
        <v>6</v>
      </c>
      <c r="Z4695" s="1">
        <v>44747</v>
      </c>
      <c r="AA4695" s="2">
        <v>0.72180555555555559</v>
      </c>
      <c r="AB4695" s="2">
        <v>0.72245370370370365</v>
      </c>
      <c r="AC4695" t="s">
        <v>44</v>
      </c>
      <c r="AD4695" t="s">
        <v>45</v>
      </c>
      <c r="AE4695" t="s">
        <v>44</v>
      </c>
      <c r="AF4695">
        <v>84</v>
      </c>
    </row>
    <row r="4696" spans="1:32">
      <c r="A4696">
        <v>7833</v>
      </c>
      <c r="B4696">
        <v>6933</v>
      </c>
      <c r="C4696" t="s">
        <v>1316</v>
      </c>
      <c r="D4696" t="s">
        <v>448</v>
      </c>
      <c r="E4696" t="s">
        <v>48</v>
      </c>
      <c r="F4696" t="s">
        <v>23718</v>
      </c>
      <c r="G4696" t="s">
        <v>23719</v>
      </c>
      <c r="H4696" t="s">
        <v>171</v>
      </c>
      <c r="I4696" s="1">
        <v>38520</v>
      </c>
      <c r="J4696" t="s">
        <v>23720</v>
      </c>
      <c r="K4696" t="s">
        <v>23721</v>
      </c>
      <c r="L4696">
        <v>92058</v>
      </c>
      <c r="M4696" t="s">
        <v>171</v>
      </c>
      <c r="N4696" s="1">
        <v>44629</v>
      </c>
      <c r="O4696" s="1">
        <v>44633</v>
      </c>
      <c r="P4696">
        <v>80</v>
      </c>
      <c r="Q4696">
        <v>4</v>
      </c>
      <c r="R4696" t="s">
        <v>63</v>
      </c>
      <c r="S4696">
        <v>1</v>
      </c>
      <c r="T4696">
        <v>1</v>
      </c>
      <c r="U4696">
        <v>4</v>
      </c>
      <c r="V4696">
        <v>244</v>
      </c>
      <c r="W4696" t="s">
        <v>41</v>
      </c>
      <c r="X4696" t="s">
        <v>23722</v>
      </c>
      <c r="Y4696" t="s">
        <v>65</v>
      </c>
      <c r="Z4696" s="1">
        <v>44605</v>
      </c>
      <c r="AA4696" s="2">
        <v>0.8843981481481481</v>
      </c>
      <c r="AB4696" s="2">
        <v>0.779363425925926</v>
      </c>
      <c r="AC4696" t="s">
        <v>45</v>
      </c>
      <c r="AD4696" t="s">
        <v>45</v>
      </c>
      <c r="AE4696" t="s">
        <v>45</v>
      </c>
      <c r="AF4696">
        <v>61</v>
      </c>
    </row>
    <row r="4697" spans="1:32">
      <c r="A4697">
        <v>7834</v>
      </c>
      <c r="B4697">
        <v>6934</v>
      </c>
      <c r="C4697" t="s">
        <v>75</v>
      </c>
      <c r="D4697" t="s">
        <v>12521</v>
      </c>
      <c r="E4697" t="s">
        <v>34</v>
      </c>
      <c r="F4697" t="s">
        <v>23723</v>
      </c>
      <c r="G4697" t="s">
        <v>23724</v>
      </c>
      <c r="H4697" t="s">
        <v>50</v>
      </c>
      <c r="I4697" s="1">
        <v>23642</v>
      </c>
      <c r="J4697" t="s">
        <v>23725</v>
      </c>
      <c r="K4697" t="s">
        <v>23726</v>
      </c>
      <c r="L4697">
        <v>57661</v>
      </c>
      <c r="M4697" t="s">
        <v>50</v>
      </c>
      <c r="N4697" s="1">
        <v>44898</v>
      </c>
      <c r="O4697" s="1">
        <v>44901</v>
      </c>
      <c r="P4697">
        <v>99</v>
      </c>
      <c r="Q4697">
        <v>4</v>
      </c>
      <c r="R4697" t="s">
        <v>40</v>
      </c>
      <c r="S4697">
        <v>3</v>
      </c>
      <c r="T4697">
        <v>0</v>
      </c>
      <c r="U4697">
        <v>3</v>
      </c>
      <c r="V4697">
        <v>639</v>
      </c>
      <c r="W4697" t="s">
        <v>41</v>
      </c>
      <c r="X4697" t="s">
        <v>23727</v>
      </c>
      <c r="Y4697" t="s">
        <v>6</v>
      </c>
      <c r="Z4697" s="1">
        <v>44877</v>
      </c>
      <c r="AA4697" s="2">
        <v>6.0555555555555557E-2</v>
      </c>
      <c r="AB4697" s="2">
        <v>0.54006944444444438</v>
      </c>
      <c r="AC4697" t="s">
        <v>45</v>
      </c>
      <c r="AD4697" t="s">
        <v>44</v>
      </c>
      <c r="AE4697" t="s">
        <v>44</v>
      </c>
      <c r="AF4697">
        <v>213</v>
      </c>
    </row>
    <row r="4698" spans="1:32">
      <c r="A4698">
        <v>7837</v>
      </c>
      <c r="B4698">
        <v>6937</v>
      </c>
      <c r="C4698" t="s">
        <v>17713</v>
      </c>
      <c r="D4698" t="s">
        <v>2511</v>
      </c>
      <c r="E4698" t="s">
        <v>34</v>
      </c>
      <c r="F4698" t="s">
        <v>23728</v>
      </c>
      <c r="G4698" t="s">
        <v>23729</v>
      </c>
      <c r="H4698" t="s">
        <v>272</v>
      </c>
      <c r="I4698" s="1">
        <v>19234</v>
      </c>
      <c r="J4698" t="s">
        <v>23730</v>
      </c>
      <c r="K4698" t="s">
        <v>23731</v>
      </c>
      <c r="L4698">
        <v>16164</v>
      </c>
      <c r="M4698" t="s">
        <v>272</v>
      </c>
      <c r="N4698" s="1">
        <v>44584</v>
      </c>
      <c r="O4698" s="1">
        <v>44587</v>
      </c>
      <c r="P4698">
        <v>46</v>
      </c>
      <c r="Q4698">
        <v>2</v>
      </c>
      <c r="R4698" t="s">
        <v>53</v>
      </c>
      <c r="S4698">
        <v>3</v>
      </c>
      <c r="T4698">
        <v>2</v>
      </c>
      <c r="U4698">
        <v>3</v>
      </c>
      <c r="V4698">
        <v>423</v>
      </c>
      <c r="W4698" t="s">
        <v>41</v>
      </c>
      <c r="X4698" t="s">
        <v>23732</v>
      </c>
      <c r="Y4698" t="s">
        <v>43</v>
      </c>
      <c r="Z4698" s="1">
        <v>44578</v>
      </c>
      <c r="AA4698" s="2">
        <v>0.31337962962962962</v>
      </c>
      <c r="AB4698" s="2">
        <v>0.26128472222222221</v>
      </c>
      <c r="AC4698" t="s">
        <v>45</v>
      </c>
      <c r="AD4698" t="s">
        <v>44</v>
      </c>
      <c r="AE4698" t="s">
        <v>44</v>
      </c>
      <c r="AF4698">
        <v>141</v>
      </c>
    </row>
    <row r="4699" spans="1:32">
      <c r="A4699">
        <v>7841</v>
      </c>
      <c r="B4699">
        <v>6941</v>
      </c>
      <c r="C4699" t="s">
        <v>23733</v>
      </c>
      <c r="D4699" t="s">
        <v>3708</v>
      </c>
      <c r="E4699" t="s">
        <v>34</v>
      </c>
      <c r="F4699" t="s">
        <v>23734</v>
      </c>
      <c r="G4699" t="s">
        <v>23735</v>
      </c>
      <c r="H4699" t="s">
        <v>423</v>
      </c>
      <c r="I4699" s="1">
        <v>33624</v>
      </c>
      <c r="J4699" t="s">
        <v>23736</v>
      </c>
      <c r="K4699" t="s">
        <v>23737</v>
      </c>
      <c r="L4699">
        <v>24838</v>
      </c>
      <c r="M4699" t="s">
        <v>423</v>
      </c>
      <c r="N4699" s="1">
        <v>44812</v>
      </c>
      <c r="O4699" s="1">
        <v>44816</v>
      </c>
      <c r="P4699">
        <v>71</v>
      </c>
      <c r="Q4699">
        <v>3</v>
      </c>
      <c r="R4699" t="s">
        <v>63</v>
      </c>
      <c r="S4699">
        <v>3</v>
      </c>
      <c r="T4699">
        <v>1</v>
      </c>
      <c r="U4699">
        <v>4</v>
      </c>
      <c r="V4699">
        <v>332</v>
      </c>
      <c r="W4699" t="s">
        <v>41</v>
      </c>
      <c r="X4699" t="s">
        <v>23738</v>
      </c>
      <c r="Y4699" t="s">
        <v>81</v>
      </c>
      <c r="Z4699" s="1">
        <v>44776</v>
      </c>
      <c r="AA4699" s="2">
        <v>4.3252314814814813E-2</v>
      </c>
      <c r="AB4699" s="2">
        <v>0.72253472222222215</v>
      </c>
      <c r="AC4699" t="s">
        <v>45</v>
      </c>
      <c r="AD4699" t="s">
        <v>44</v>
      </c>
      <c r="AE4699" t="s">
        <v>45</v>
      </c>
      <c r="AF4699">
        <v>83</v>
      </c>
    </row>
    <row r="4700" spans="1:32">
      <c r="A4700">
        <v>7842</v>
      </c>
      <c r="B4700">
        <v>6942</v>
      </c>
      <c r="C4700" t="s">
        <v>2030</v>
      </c>
      <c r="D4700" t="s">
        <v>816</v>
      </c>
      <c r="E4700" t="s">
        <v>34</v>
      </c>
      <c r="F4700" t="s">
        <v>23739</v>
      </c>
      <c r="G4700" t="s">
        <v>23740</v>
      </c>
      <c r="H4700" t="s">
        <v>295</v>
      </c>
      <c r="I4700" s="1">
        <v>34193</v>
      </c>
      <c r="J4700" t="s">
        <v>23741</v>
      </c>
      <c r="K4700" t="s">
        <v>23742</v>
      </c>
      <c r="L4700">
        <v>27021</v>
      </c>
      <c r="M4700" t="s">
        <v>295</v>
      </c>
      <c r="N4700" s="1">
        <v>44723</v>
      </c>
      <c r="O4700" s="1">
        <v>44725</v>
      </c>
      <c r="P4700">
        <v>38</v>
      </c>
      <c r="Q4700">
        <v>2</v>
      </c>
      <c r="R4700" t="s">
        <v>63</v>
      </c>
      <c r="S4700">
        <v>2</v>
      </c>
      <c r="T4700">
        <v>1</v>
      </c>
      <c r="U4700">
        <v>2</v>
      </c>
      <c r="V4700">
        <v>142</v>
      </c>
      <c r="W4700" t="s">
        <v>41</v>
      </c>
      <c r="X4700" t="s">
        <v>23743</v>
      </c>
      <c r="Y4700" t="s">
        <v>65</v>
      </c>
      <c r="Z4700" s="1">
        <v>44706</v>
      </c>
      <c r="AA4700" s="2">
        <v>0.34331018518518519</v>
      </c>
      <c r="AB4700" s="2">
        <v>5.5347222222222221E-2</v>
      </c>
      <c r="AC4700" t="s">
        <v>44</v>
      </c>
      <c r="AD4700" t="s">
        <v>45</v>
      </c>
      <c r="AE4700" t="s">
        <v>45</v>
      </c>
      <c r="AF4700">
        <v>71</v>
      </c>
    </row>
    <row r="4701" spans="1:32">
      <c r="A4701">
        <v>7844</v>
      </c>
      <c r="B4701">
        <v>6944</v>
      </c>
      <c r="C4701" t="s">
        <v>229</v>
      </c>
      <c r="D4701" t="s">
        <v>696</v>
      </c>
      <c r="E4701" t="s">
        <v>48</v>
      </c>
      <c r="F4701" t="s">
        <v>23744</v>
      </c>
      <c r="G4701" t="s">
        <v>23745</v>
      </c>
      <c r="H4701" t="s">
        <v>280</v>
      </c>
      <c r="I4701" s="1">
        <v>35625</v>
      </c>
      <c r="J4701" t="s">
        <v>23746</v>
      </c>
      <c r="K4701" t="s">
        <v>88</v>
      </c>
      <c r="L4701">
        <v>85771</v>
      </c>
      <c r="M4701" t="s">
        <v>280</v>
      </c>
      <c r="N4701" s="1">
        <v>44589</v>
      </c>
      <c r="O4701" s="1">
        <v>44593</v>
      </c>
      <c r="P4701">
        <v>88</v>
      </c>
      <c r="Q4701">
        <v>4</v>
      </c>
      <c r="R4701" t="s">
        <v>53</v>
      </c>
      <c r="S4701">
        <v>1</v>
      </c>
      <c r="T4701">
        <v>0</v>
      </c>
      <c r="U4701">
        <v>4</v>
      </c>
      <c r="V4701">
        <v>592</v>
      </c>
      <c r="W4701" t="s">
        <v>54</v>
      </c>
      <c r="X4701" t="s">
        <v>23747</v>
      </c>
      <c r="Y4701" t="s">
        <v>6</v>
      </c>
      <c r="Z4701" s="1">
        <v>44574</v>
      </c>
      <c r="AA4701" s="2">
        <v>0.30310185185185184</v>
      </c>
      <c r="AB4701" s="2">
        <v>0.40518518518518515</v>
      </c>
      <c r="AC4701" t="s">
        <v>45</v>
      </c>
      <c r="AD4701" t="s">
        <v>44</v>
      </c>
      <c r="AE4701" t="s">
        <v>44</v>
      </c>
      <c r="AF4701">
        <v>148</v>
      </c>
    </row>
    <row r="4702" spans="1:32">
      <c r="A4702">
        <v>7845</v>
      </c>
      <c r="B4702">
        <v>6945</v>
      </c>
      <c r="C4702" t="s">
        <v>5128</v>
      </c>
      <c r="D4702" t="s">
        <v>10607</v>
      </c>
      <c r="E4702" t="s">
        <v>34</v>
      </c>
      <c r="F4702" t="s">
        <v>23748</v>
      </c>
      <c r="G4702" t="s">
        <v>23749</v>
      </c>
      <c r="H4702" t="s">
        <v>457</v>
      </c>
      <c r="I4702" s="1">
        <v>16904</v>
      </c>
      <c r="J4702" t="s">
        <v>23750</v>
      </c>
      <c r="K4702" t="s">
        <v>5782</v>
      </c>
      <c r="L4702">
        <v>57231</v>
      </c>
      <c r="M4702" t="s">
        <v>457</v>
      </c>
      <c r="N4702" s="1">
        <v>44698</v>
      </c>
      <c r="O4702" s="1">
        <v>44703</v>
      </c>
      <c r="P4702">
        <v>42</v>
      </c>
      <c r="Q4702">
        <v>2</v>
      </c>
      <c r="R4702" t="s">
        <v>40</v>
      </c>
      <c r="S4702">
        <v>3</v>
      </c>
      <c r="T4702">
        <v>1</v>
      </c>
      <c r="U4702">
        <v>5</v>
      </c>
      <c r="V4702">
        <v>1010</v>
      </c>
      <c r="W4702" t="s">
        <v>54</v>
      </c>
      <c r="X4702" t="s">
        <v>23751</v>
      </c>
      <c r="Y4702" t="s">
        <v>6</v>
      </c>
      <c r="Z4702" s="1">
        <v>44670</v>
      </c>
      <c r="AA4702" s="2">
        <v>0.40202546296296293</v>
      </c>
      <c r="AB4702" s="2">
        <v>0.450625</v>
      </c>
      <c r="AC4702" t="s">
        <v>45</v>
      </c>
      <c r="AD4702" t="s">
        <v>45</v>
      </c>
      <c r="AE4702" t="s">
        <v>44</v>
      </c>
      <c r="AF4702">
        <v>202</v>
      </c>
    </row>
    <row r="4703" spans="1:32">
      <c r="A4703">
        <v>7846</v>
      </c>
      <c r="B4703">
        <v>6946</v>
      </c>
      <c r="C4703" t="s">
        <v>7413</v>
      </c>
      <c r="D4703" t="s">
        <v>3128</v>
      </c>
      <c r="E4703" t="s">
        <v>34</v>
      </c>
      <c r="F4703" t="s">
        <v>23752</v>
      </c>
      <c r="G4703" t="s">
        <v>23753</v>
      </c>
      <c r="H4703" t="s">
        <v>60</v>
      </c>
      <c r="I4703" s="1">
        <v>38142</v>
      </c>
      <c r="J4703" t="s">
        <v>23754</v>
      </c>
      <c r="K4703" t="s">
        <v>23755</v>
      </c>
      <c r="L4703">
        <v>43755</v>
      </c>
      <c r="M4703" t="s">
        <v>60</v>
      </c>
      <c r="N4703" s="1">
        <v>44576</v>
      </c>
      <c r="O4703" s="1">
        <v>44578</v>
      </c>
      <c r="P4703">
        <v>28</v>
      </c>
      <c r="Q4703">
        <v>2</v>
      </c>
      <c r="R4703" t="s">
        <v>53</v>
      </c>
      <c r="S4703">
        <v>4</v>
      </c>
      <c r="T4703">
        <v>1</v>
      </c>
      <c r="U4703">
        <v>2</v>
      </c>
      <c r="V4703">
        <v>256</v>
      </c>
      <c r="W4703" t="s">
        <v>41</v>
      </c>
      <c r="X4703" t="s">
        <v>23756</v>
      </c>
      <c r="Y4703" t="s">
        <v>43</v>
      </c>
      <c r="Z4703" s="1">
        <v>44564</v>
      </c>
      <c r="AA4703" s="2">
        <v>0.30160879629629628</v>
      </c>
      <c r="AB4703" s="2">
        <v>0.11425925925925927</v>
      </c>
      <c r="AC4703" t="s">
        <v>44</v>
      </c>
      <c r="AD4703" t="s">
        <v>45</v>
      </c>
      <c r="AE4703" t="s">
        <v>45</v>
      </c>
      <c r="AF4703">
        <v>128</v>
      </c>
    </row>
    <row r="4704" spans="1:32">
      <c r="A4704">
        <v>7847</v>
      </c>
      <c r="B4704">
        <v>6947</v>
      </c>
      <c r="C4704" t="s">
        <v>90</v>
      </c>
      <c r="D4704" t="s">
        <v>4536</v>
      </c>
      <c r="E4704" t="s">
        <v>34</v>
      </c>
      <c r="F4704" t="s">
        <v>23757</v>
      </c>
      <c r="G4704" t="s">
        <v>23758</v>
      </c>
      <c r="H4704" t="s">
        <v>904</v>
      </c>
      <c r="I4704" s="1">
        <v>24383</v>
      </c>
      <c r="J4704" t="s">
        <v>23759</v>
      </c>
      <c r="K4704" t="s">
        <v>924</v>
      </c>
      <c r="L4704">
        <v>92650</v>
      </c>
      <c r="M4704" t="s">
        <v>904</v>
      </c>
      <c r="N4704" s="1">
        <v>44642</v>
      </c>
      <c r="O4704" s="1">
        <v>44643</v>
      </c>
      <c r="P4704">
        <v>18</v>
      </c>
      <c r="Q4704">
        <v>1</v>
      </c>
      <c r="R4704" t="s">
        <v>40</v>
      </c>
      <c r="S4704">
        <v>4</v>
      </c>
      <c r="T4704">
        <v>1</v>
      </c>
      <c r="U4704">
        <v>1</v>
      </c>
      <c r="V4704">
        <v>235</v>
      </c>
      <c r="W4704" t="s">
        <v>54</v>
      </c>
      <c r="X4704" t="s">
        <v>23760</v>
      </c>
      <c r="Y4704" t="s">
        <v>65</v>
      </c>
      <c r="Z4704" s="1">
        <v>44607</v>
      </c>
      <c r="AA4704" s="2">
        <v>0.39675925925925926</v>
      </c>
      <c r="AB4704" s="2">
        <v>0.73956018518518529</v>
      </c>
      <c r="AC4704" t="s">
        <v>44</v>
      </c>
      <c r="AD4704" t="s">
        <v>45</v>
      </c>
      <c r="AE4704" t="s">
        <v>45</v>
      </c>
      <c r="AF4704">
        <v>235</v>
      </c>
    </row>
    <row r="4705" spans="1:32">
      <c r="A4705">
        <v>7851</v>
      </c>
      <c r="B4705">
        <v>6951</v>
      </c>
      <c r="C4705" t="s">
        <v>1732</v>
      </c>
      <c r="D4705" t="s">
        <v>2817</v>
      </c>
      <c r="E4705" t="s">
        <v>34</v>
      </c>
      <c r="F4705" t="s">
        <v>23761</v>
      </c>
      <c r="G4705" t="s">
        <v>23762</v>
      </c>
      <c r="H4705" t="s">
        <v>309</v>
      </c>
      <c r="I4705" s="1">
        <v>33059</v>
      </c>
      <c r="J4705" t="s">
        <v>23763</v>
      </c>
      <c r="K4705" t="s">
        <v>23764</v>
      </c>
      <c r="L4705">
        <v>35231</v>
      </c>
      <c r="M4705" t="s">
        <v>309</v>
      </c>
      <c r="N4705" s="1">
        <v>44822</v>
      </c>
      <c r="O4705" s="1">
        <v>44827</v>
      </c>
      <c r="P4705">
        <v>88</v>
      </c>
      <c r="Q4705">
        <v>4</v>
      </c>
      <c r="R4705" t="s">
        <v>53</v>
      </c>
      <c r="S4705">
        <v>1</v>
      </c>
      <c r="T4705">
        <v>0</v>
      </c>
      <c r="U4705">
        <v>5</v>
      </c>
      <c r="V4705">
        <v>605</v>
      </c>
      <c r="W4705" t="s">
        <v>41</v>
      </c>
      <c r="X4705" t="s">
        <v>23765</v>
      </c>
      <c r="Y4705" t="s">
        <v>43</v>
      </c>
      <c r="Z4705" s="1">
        <v>44808</v>
      </c>
      <c r="AA4705" s="2">
        <v>0.91796296296296298</v>
      </c>
      <c r="AB4705" s="2">
        <v>0.63445601851851852</v>
      </c>
      <c r="AC4705" t="s">
        <v>44</v>
      </c>
      <c r="AD4705" t="s">
        <v>45</v>
      </c>
      <c r="AE4705" t="s">
        <v>45</v>
      </c>
      <c r="AF4705">
        <v>121</v>
      </c>
    </row>
    <row r="4706" spans="1:32">
      <c r="A4706">
        <v>7852</v>
      </c>
      <c r="B4706">
        <v>6952</v>
      </c>
      <c r="C4706" t="s">
        <v>13275</v>
      </c>
      <c r="D4706" t="s">
        <v>768</v>
      </c>
      <c r="E4706" t="s">
        <v>34</v>
      </c>
      <c r="F4706" t="s">
        <v>23766</v>
      </c>
      <c r="G4706">
        <f>1-596-975-1672</f>
        <v>-3242</v>
      </c>
      <c r="H4706" t="s">
        <v>201</v>
      </c>
      <c r="I4706" s="1">
        <v>28196</v>
      </c>
      <c r="J4706" t="s">
        <v>23767</v>
      </c>
      <c r="K4706" t="s">
        <v>23768</v>
      </c>
      <c r="L4706">
        <v>48627</v>
      </c>
      <c r="M4706" t="s">
        <v>201</v>
      </c>
      <c r="N4706" s="1">
        <v>44833</v>
      </c>
      <c r="O4706" s="1">
        <v>44835</v>
      </c>
      <c r="P4706">
        <v>53</v>
      </c>
      <c r="Q4706">
        <v>3</v>
      </c>
      <c r="R4706" t="s">
        <v>63</v>
      </c>
      <c r="S4706">
        <v>3</v>
      </c>
      <c r="T4706">
        <v>0</v>
      </c>
      <c r="U4706">
        <v>2</v>
      </c>
      <c r="V4706">
        <v>146</v>
      </c>
      <c r="W4706" t="s">
        <v>54</v>
      </c>
      <c r="X4706" t="s">
        <v>23769</v>
      </c>
      <c r="Y4706" t="s">
        <v>81</v>
      </c>
      <c r="Z4706" s="1">
        <v>44801</v>
      </c>
      <c r="AA4706" s="2">
        <v>0.71293981481481483</v>
      </c>
      <c r="AB4706" s="2">
        <v>0.49407407407407411</v>
      </c>
      <c r="AC4706" t="s">
        <v>45</v>
      </c>
      <c r="AD4706" t="s">
        <v>45</v>
      </c>
      <c r="AE4706" t="s">
        <v>45</v>
      </c>
      <c r="AF4706">
        <v>73</v>
      </c>
    </row>
    <row r="4707" spans="1:32">
      <c r="A4707">
        <v>7855</v>
      </c>
      <c r="B4707">
        <v>6955</v>
      </c>
      <c r="C4707" t="s">
        <v>12047</v>
      </c>
      <c r="D4707" t="s">
        <v>2828</v>
      </c>
      <c r="E4707" t="s">
        <v>48</v>
      </c>
      <c r="F4707" t="s">
        <v>23770</v>
      </c>
      <c r="G4707" t="s">
        <v>23771</v>
      </c>
      <c r="H4707" t="s">
        <v>122</v>
      </c>
      <c r="I4707" s="1">
        <v>30643</v>
      </c>
      <c r="J4707" t="s">
        <v>23772</v>
      </c>
      <c r="K4707" t="s">
        <v>23773</v>
      </c>
      <c r="L4707">
        <v>23811</v>
      </c>
      <c r="M4707" t="s">
        <v>122</v>
      </c>
      <c r="N4707" s="1">
        <v>44819</v>
      </c>
      <c r="O4707" s="1">
        <v>44821</v>
      </c>
      <c r="P4707">
        <v>24</v>
      </c>
      <c r="Q4707">
        <v>1</v>
      </c>
      <c r="R4707" t="s">
        <v>40</v>
      </c>
      <c r="S4707">
        <v>4</v>
      </c>
      <c r="T4707">
        <v>2</v>
      </c>
      <c r="U4707">
        <v>2</v>
      </c>
      <c r="V4707">
        <v>488</v>
      </c>
      <c r="W4707" t="s">
        <v>41</v>
      </c>
      <c r="X4707" t="s">
        <v>23774</v>
      </c>
      <c r="Y4707" t="s">
        <v>6</v>
      </c>
      <c r="Z4707" s="1">
        <v>44812</v>
      </c>
      <c r="AA4707" s="2">
        <v>0.71917824074074066</v>
      </c>
      <c r="AB4707" s="2">
        <v>0.66967592592592595</v>
      </c>
      <c r="AC4707" t="s">
        <v>45</v>
      </c>
      <c r="AD4707" t="s">
        <v>44</v>
      </c>
      <c r="AE4707" t="s">
        <v>44</v>
      </c>
      <c r="AF4707">
        <v>244</v>
      </c>
    </row>
    <row r="4708" spans="1:32">
      <c r="A4708">
        <v>7859</v>
      </c>
      <c r="B4708">
        <v>6959</v>
      </c>
      <c r="C4708" t="s">
        <v>305</v>
      </c>
      <c r="D4708" t="s">
        <v>1368</v>
      </c>
      <c r="E4708" t="s">
        <v>34</v>
      </c>
      <c r="F4708" t="s">
        <v>23775</v>
      </c>
      <c r="G4708">
        <v>3668713875</v>
      </c>
      <c r="H4708" t="s">
        <v>209</v>
      </c>
      <c r="I4708" s="1">
        <v>20083</v>
      </c>
      <c r="J4708" t="s">
        <v>23776</v>
      </c>
      <c r="K4708" t="s">
        <v>23777</v>
      </c>
      <c r="L4708">
        <v>79892</v>
      </c>
      <c r="M4708" t="s">
        <v>209</v>
      </c>
      <c r="N4708" s="1">
        <v>44912</v>
      </c>
      <c r="O4708" s="1">
        <v>44914</v>
      </c>
      <c r="P4708">
        <v>77</v>
      </c>
      <c r="Q4708">
        <v>4</v>
      </c>
      <c r="R4708" t="s">
        <v>63</v>
      </c>
      <c r="S4708">
        <v>3</v>
      </c>
      <c r="T4708">
        <v>1</v>
      </c>
      <c r="U4708">
        <v>2</v>
      </c>
      <c r="V4708">
        <v>150</v>
      </c>
      <c r="W4708" t="s">
        <v>54</v>
      </c>
      <c r="X4708" t="s">
        <v>23778</v>
      </c>
      <c r="Y4708" t="s">
        <v>43</v>
      </c>
      <c r="Z4708" s="1">
        <v>44889</v>
      </c>
      <c r="AA4708" s="2">
        <v>0.16706018518518517</v>
      </c>
      <c r="AB4708" s="2">
        <v>0.32937500000000003</v>
      </c>
      <c r="AC4708" t="s">
        <v>45</v>
      </c>
      <c r="AD4708" t="s">
        <v>44</v>
      </c>
      <c r="AE4708" t="s">
        <v>44</v>
      </c>
      <c r="AF4708">
        <v>75</v>
      </c>
    </row>
    <row r="4709" spans="1:32">
      <c r="A4709">
        <v>7860</v>
      </c>
      <c r="B4709">
        <v>6960</v>
      </c>
      <c r="C4709" t="s">
        <v>22749</v>
      </c>
      <c r="D4709" t="s">
        <v>8988</v>
      </c>
      <c r="E4709" t="s">
        <v>48</v>
      </c>
      <c r="F4709" t="s">
        <v>23779</v>
      </c>
      <c r="G4709">
        <v>3008931760</v>
      </c>
      <c r="H4709" t="s">
        <v>77</v>
      </c>
      <c r="I4709" s="1">
        <v>29717</v>
      </c>
      <c r="J4709" t="s">
        <v>23780</v>
      </c>
      <c r="K4709" t="s">
        <v>23781</v>
      </c>
      <c r="L4709">
        <v>97363</v>
      </c>
      <c r="M4709" t="s">
        <v>77</v>
      </c>
      <c r="N4709" s="1">
        <v>44613</v>
      </c>
      <c r="O4709" s="1">
        <v>44615</v>
      </c>
      <c r="P4709">
        <v>44</v>
      </c>
      <c r="Q4709">
        <v>2</v>
      </c>
      <c r="R4709" t="s">
        <v>63</v>
      </c>
      <c r="S4709">
        <v>3</v>
      </c>
      <c r="T4709">
        <v>2</v>
      </c>
      <c r="U4709">
        <v>2</v>
      </c>
      <c r="V4709">
        <v>162</v>
      </c>
      <c r="W4709" t="s">
        <v>41</v>
      </c>
      <c r="X4709" t="s">
        <v>23782</v>
      </c>
      <c r="Y4709" t="s">
        <v>43</v>
      </c>
      <c r="Z4709" s="1">
        <v>44587</v>
      </c>
      <c r="AA4709" s="2">
        <v>0.8102893518518518</v>
      </c>
      <c r="AB4709" s="2">
        <v>0.93223379629629621</v>
      </c>
      <c r="AC4709" t="s">
        <v>44</v>
      </c>
      <c r="AD4709" t="s">
        <v>44</v>
      </c>
      <c r="AE4709" t="s">
        <v>44</v>
      </c>
      <c r="AF4709">
        <v>81</v>
      </c>
    </row>
    <row r="4710" spans="1:32">
      <c r="A4710">
        <v>7863</v>
      </c>
      <c r="B4710">
        <v>6963</v>
      </c>
      <c r="C4710" t="s">
        <v>112</v>
      </c>
      <c r="D4710" t="s">
        <v>184</v>
      </c>
      <c r="E4710" t="s">
        <v>48</v>
      </c>
      <c r="F4710" t="s">
        <v>23783</v>
      </c>
      <c r="G4710" t="s">
        <v>23784</v>
      </c>
      <c r="H4710" t="s">
        <v>122</v>
      </c>
      <c r="I4710" s="1">
        <v>36972</v>
      </c>
      <c r="J4710" t="s">
        <v>23785</v>
      </c>
      <c r="K4710" t="s">
        <v>23786</v>
      </c>
      <c r="L4710">
        <v>70976</v>
      </c>
      <c r="M4710" t="s">
        <v>122</v>
      </c>
      <c r="N4710" s="1">
        <v>44825</v>
      </c>
      <c r="O4710" s="1">
        <v>44828</v>
      </c>
      <c r="P4710">
        <v>13</v>
      </c>
      <c r="Q4710">
        <v>1</v>
      </c>
      <c r="R4710" t="s">
        <v>53</v>
      </c>
      <c r="S4710">
        <v>4</v>
      </c>
      <c r="T4710">
        <v>2</v>
      </c>
      <c r="U4710">
        <v>3</v>
      </c>
      <c r="V4710">
        <v>375</v>
      </c>
      <c r="W4710" t="s">
        <v>54</v>
      </c>
      <c r="X4710" t="s">
        <v>23787</v>
      </c>
      <c r="Y4710" t="s">
        <v>81</v>
      </c>
      <c r="Z4710" s="1">
        <v>44793</v>
      </c>
      <c r="AA4710" s="2">
        <v>0.58690972222222226</v>
      </c>
      <c r="AB4710" s="2">
        <v>0.28756944444444443</v>
      </c>
      <c r="AC4710" t="s">
        <v>44</v>
      </c>
      <c r="AD4710" t="s">
        <v>45</v>
      </c>
      <c r="AE4710" t="s">
        <v>44</v>
      </c>
      <c r="AF4710">
        <v>125</v>
      </c>
    </row>
    <row r="4711" spans="1:32">
      <c r="A4711">
        <v>7864</v>
      </c>
      <c r="B4711">
        <v>6964</v>
      </c>
      <c r="C4711" t="s">
        <v>5242</v>
      </c>
      <c r="D4711" t="s">
        <v>829</v>
      </c>
      <c r="E4711" t="s">
        <v>48</v>
      </c>
      <c r="F4711" t="s">
        <v>23788</v>
      </c>
      <c r="G4711" t="s">
        <v>23789</v>
      </c>
      <c r="H4711" t="s">
        <v>309</v>
      </c>
      <c r="I4711" s="1">
        <v>23737</v>
      </c>
      <c r="J4711" t="s">
        <v>23790</v>
      </c>
      <c r="K4711" t="s">
        <v>11561</v>
      </c>
      <c r="L4711">
        <v>99841</v>
      </c>
      <c r="M4711" t="s">
        <v>309</v>
      </c>
      <c r="N4711" s="1">
        <v>44909</v>
      </c>
      <c r="O4711" s="1">
        <v>44912</v>
      </c>
      <c r="P4711">
        <v>95</v>
      </c>
      <c r="Q4711">
        <v>4</v>
      </c>
      <c r="R4711" t="s">
        <v>63</v>
      </c>
      <c r="S4711">
        <v>2</v>
      </c>
      <c r="T4711">
        <v>0</v>
      </c>
      <c r="U4711">
        <v>3</v>
      </c>
      <c r="V4711">
        <v>267</v>
      </c>
      <c r="W4711" t="s">
        <v>41</v>
      </c>
      <c r="X4711" t="s">
        <v>23791</v>
      </c>
      <c r="Y4711" t="s">
        <v>6</v>
      </c>
      <c r="Z4711" s="1">
        <v>44883</v>
      </c>
      <c r="AA4711" s="2">
        <v>0.45153935185185184</v>
      </c>
      <c r="AB4711" s="2">
        <v>0.18311342592592594</v>
      </c>
      <c r="AC4711" t="s">
        <v>44</v>
      </c>
      <c r="AD4711" t="s">
        <v>44</v>
      </c>
      <c r="AE4711" t="s">
        <v>44</v>
      </c>
      <c r="AF4711">
        <v>89</v>
      </c>
    </row>
    <row r="4712" spans="1:32">
      <c r="A4712">
        <v>7865</v>
      </c>
      <c r="B4712">
        <v>6965</v>
      </c>
      <c r="C4712" t="s">
        <v>1857</v>
      </c>
      <c r="D4712" t="s">
        <v>8554</v>
      </c>
      <c r="E4712" t="s">
        <v>48</v>
      </c>
      <c r="F4712" t="s">
        <v>23792</v>
      </c>
      <c r="G4712">
        <v>9977216753</v>
      </c>
      <c r="H4712" t="s">
        <v>50</v>
      </c>
      <c r="I4712" s="1">
        <v>33141</v>
      </c>
      <c r="J4712" t="s">
        <v>23793</v>
      </c>
      <c r="K4712" t="s">
        <v>23794</v>
      </c>
      <c r="L4712">
        <v>43213</v>
      </c>
      <c r="M4712" t="s">
        <v>50</v>
      </c>
      <c r="N4712" s="1">
        <v>44675</v>
      </c>
      <c r="O4712" s="1">
        <v>44680</v>
      </c>
      <c r="P4712">
        <v>36</v>
      </c>
      <c r="Q4712">
        <v>2</v>
      </c>
      <c r="R4712" t="s">
        <v>40</v>
      </c>
      <c r="S4712">
        <v>1</v>
      </c>
      <c r="T4712">
        <v>1</v>
      </c>
      <c r="U4712">
        <v>5</v>
      </c>
      <c r="V4712">
        <v>1105</v>
      </c>
      <c r="W4712" t="s">
        <v>54</v>
      </c>
      <c r="X4712" t="s">
        <v>23795</v>
      </c>
      <c r="Y4712" t="s">
        <v>43</v>
      </c>
      <c r="Z4712" s="1">
        <v>44665</v>
      </c>
      <c r="AA4712" s="2">
        <v>0.51847222222222222</v>
      </c>
      <c r="AB4712" s="2">
        <v>0.49261574074074077</v>
      </c>
      <c r="AC4712" t="s">
        <v>44</v>
      </c>
      <c r="AD4712" t="s">
        <v>44</v>
      </c>
      <c r="AE4712" t="s">
        <v>45</v>
      </c>
      <c r="AF4712">
        <v>221</v>
      </c>
    </row>
    <row r="4713" spans="1:32">
      <c r="A4713">
        <v>7867</v>
      </c>
      <c r="B4713">
        <v>6967</v>
      </c>
      <c r="C4713" t="s">
        <v>175</v>
      </c>
      <c r="D4713" t="s">
        <v>4005</v>
      </c>
      <c r="E4713" t="s">
        <v>48</v>
      </c>
      <c r="F4713" t="s">
        <v>23796</v>
      </c>
      <c r="G4713" t="s">
        <v>23797</v>
      </c>
      <c r="H4713" t="s">
        <v>530</v>
      </c>
      <c r="I4713" s="1">
        <v>34172</v>
      </c>
      <c r="J4713" t="s">
        <v>23798</v>
      </c>
      <c r="K4713" t="s">
        <v>23053</v>
      </c>
      <c r="L4713">
        <v>85513</v>
      </c>
      <c r="M4713" t="s">
        <v>530</v>
      </c>
      <c r="N4713" s="1">
        <v>44790</v>
      </c>
      <c r="O4713" s="1">
        <v>44791</v>
      </c>
      <c r="P4713">
        <v>15</v>
      </c>
      <c r="Q4713">
        <v>1</v>
      </c>
      <c r="R4713" t="s">
        <v>40</v>
      </c>
      <c r="S4713">
        <v>4</v>
      </c>
      <c r="T4713">
        <v>2</v>
      </c>
      <c r="U4713">
        <v>1</v>
      </c>
      <c r="V4713">
        <v>230</v>
      </c>
      <c r="W4713" t="s">
        <v>41</v>
      </c>
      <c r="X4713" t="s">
        <v>23799</v>
      </c>
      <c r="Y4713" t="s">
        <v>43</v>
      </c>
      <c r="Z4713" s="1">
        <v>44776</v>
      </c>
      <c r="AA4713" s="2">
        <v>0.18825231481481483</v>
      </c>
      <c r="AB4713" s="2">
        <v>0.41596064814814815</v>
      </c>
      <c r="AC4713" t="s">
        <v>45</v>
      </c>
      <c r="AD4713" t="s">
        <v>44</v>
      </c>
      <c r="AE4713" t="s">
        <v>44</v>
      </c>
      <c r="AF4713">
        <v>230</v>
      </c>
    </row>
    <row r="4714" spans="1:32">
      <c r="A4714">
        <v>7868</v>
      </c>
      <c r="B4714">
        <v>6968</v>
      </c>
      <c r="C4714" t="s">
        <v>475</v>
      </c>
      <c r="D4714" t="s">
        <v>6668</v>
      </c>
      <c r="E4714" t="s">
        <v>34</v>
      </c>
      <c r="F4714" t="s">
        <v>23800</v>
      </c>
      <c r="G4714" t="s">
        <v>23801</v>
      </c>
      <c r="H4714" t="s">
        <v>423</v>
      </c>
      <c r="I4714" s="1">
        <v>25314</v>
      </c>
      <c r="J4714" t="s">
        <v>23802</v>
      </c>
      <c r="K4714" t="s">
        <v>23803</v>
      </c>
      <c r="L4714">
        <v>94310</v>
      </c>
      <c r="M4714" t="s">
        <v>423</v>
      </c>
      <c r="N4714" s="1">
        <v>44896</v>
      </c>
      <c r="O4714" s="1">
        <v>44899</v>
      </c>
      <c r="P4714">
        <v>38</v>
      </c>
      <c r="Q4714">
        <v>2</v>
      </c>
      <c r="R4714" t="s">
        <v>63</v>
      </c>
      <c r="S4714">
        <v>3</v>
      </c>
      <c r="T4714">
        <v>0</v>
      </c>
      <c r="U4714">
        <v>3</v>
      </c>
      <c r="V4714">
        <v>195</v>
      </c>
      <c r="W4714" t="s">
        <v>54</v>
      </c>
      <c r="X4714" t="s">
        <v>23804</v>
      </c>
      <c r="Y4714" t="s">
        <v>65</v>
      </c>
      <c r="Z4714" s="1">
        <v>44889</v>
      </c>
      <c r="AA4714" s="2">
        <v>1.5532407407407406E-2</v>
      </c>
      <c r="AB4714" s="2">
        <v>0.79655092592592591</v>
      </c>
      <c r="AC4714" t="s">
        <v>45</v>
      </c>
      <c r="AD4714" t="s">
        <v>44</v>
      </c>
      <c r="AE4714" t="s">
        <v>44</v>
      </c>
      <c r="AF4714">
        <v>65</v>
      </c>
    </row>
    <row r="4715" spans="1:32">
      <c r="A4715">
        <v>7871</v>
      </c>
      <c r="B4715">
        <v>6971</v>
      </c>
      <c r="C4715" t="s">
        <v>1503</v>
      </c>
      <c r="D4715" t="s">
        <v>83</v>
      </c>
      <c r="E4715" t="s">
        <v>48</v>
      </c>
      <c r="F4715" t="s">
        <v>23805</v>
      </c>
      <c r="G4715" t="s">
        <v>23806</v>
      </c>
      <c r="H4715" t="s">
        <v>330</v>
      </c>
      <c r="I4715" s="1">
        <v>27587</v>
      </c>
      <c r="J4715" t="s">
        <v>23807</v>
      </c>
      <c r="K4715" t="s">
        <v>23808</v>
      </c>
      <c r="L4715">
        <v>18243</v>
      </c>
      <c r="M4715" t="s">
        <v>330</v>
      </c>
      <c r="N4715" s="1">
        <v>44647</v>
      </c>
      <c r="O4715" s="1">
        <v>44650</v>
      </c>
      <c r="P4715">
        <v>92</v>
      </c>
      <c r="Q4715">
        <v>4</v>
      </c>
      <c r="R4715" t="s">
        <v>63</v>
      </c>
      <c r="S4715">
        <v>2</v>
      </c>
      <c r="T4715">
        <v>0</v>
      </c>
      <c r="U4715">
        <v>3</v>
      </c>
      <c r="V4715">
        <v>213</v>
      </c>
      <c r="W4715" t="s">
        <v>54</v>
      </c>
      <c r="X4715" t="s">
        <v>23809</v>
      </c>
      <c r="Y4715" t="s">
        <v>65</v>
      </c>
      <c r="Z4715" s="1">
        <v>44632</v>
      </c>
      <c r="AA4715" s="2">
        <v>0.601099537037037</v>
      </c>
      <c r="AB4715" s="2">
        <v>0.59020833333333333</v>
      </c>
      <c r="AC4715" t="s">
        <v>44</v>
      </c>
      <c r="AD4715" t="s">
        <v>45</v>
      </c>
      <c r="AE4715" t="s">
        <v>45</v>
      </c>
      <c r="AF4715">
        <v>71</v>
      </c>
    </row>
    <row r="4716" spans="1:32">
      <c r="A4716">
        <v>7876</v>
      </c>
      <c r="B4716">
        <v>6976</v>
      </c>
      <c r="C4716" t="s">
        <v>13124</v>
      </c>
      <c r="D4716" t="s">
        <v>1092</v>
      </c>
      <c r="E4716" t="s">
        <v>48</v>
      </c>
      <c r="F4716" t="s">
        <v>23810</v>
      </c>
      <c r="G4716" t="s">
        <v>23811</v>
      </c>
      <c r="H4716" t="s">
        <v>135</v>
      </c>
      <c r="I4716" s="1">
        <v>24392</v>
      </c>
      <c r="J4716" t="s">
        <v>23812</v>
      </c>
      <c r="K4716" t="s">
        <v>23813</v>
      </c>
      <c r="L4716">
        <v>97880</v>
      </c>
      <c r="M4716" t="s">
        <v>135</v>
      </c>
      <c r="N4716" s="1">
        <v>44864</v>
      </c>
      <c r="O4716" s="1">
        <v>44869</v>
      </c>
      <c r="P4716">
        <v>16</v>
      </c>
      <c r="Q4716">
        <v>1</v>
      </c>
      <c r="R4716" t="s">
        <v>53</v>
      </c>
      <c r="S4716">
        <v>4</v>
      </c>
      <c r="T4716">
        <v>1</v>
      </c>
      <c r="U4716">
        <v>5</v>
      </c>
      <c r="V4716">
        <v>665</v>
      </c>
      <c r="W4716" t="s">
        <v>54</v>
      </c>
      <c r="X4716" t="s">
        <v>23814</v>
      </c>
      <c r="Y4716" t="s">
        <v>43</v>
      </c>
      <c r="Z4716" s="1">
        <v>44848</v>
      </c>
      <c r="AA4716" s="2">
        <v>0.72893518518518519</v>
      </c>
      <c r="AB4716" s="2">
        <v>0.2260648148148148</v>
      </c>
      <c r="AC4716" t="s">
        <v>45</v>
      </c>
      <c r="AD4716" t="s">
        <v>44</v>
      </c>
      <c r="AE4716" t="s">
        <v>45</v>
      </c>
      <c r="AF4716">
        <v>133</v>
      </c>
    </row>
    <row r="4717" spans="1:32">
      <c r="A4717">
        <v>7877</v>
      </c>
      <c r="B4717">
        <v>6977</v>
      </c>
      <c r="C4717" t="s">
        <v>469</v>
      </c>
      <c r="D4717" t="s">
        <v>1732</v>
      </c>
      <c r="E4717" t="s">
        <v>34</v>
      </c>
      <c r="F4717" t="s">
        <v>23815</v>
      </c>
      <c r="G4717" t="s">
        <v>23816</v>
      </c>
      <c r="H4717" t="s">
        <v>457</v>
      </c>
      <c r="I4717" s="1">
        <v>28301</v>
      </c>
      <c r="J4717" t="s">
        <v>23817</v>
      </c>
      <c r="K4717" t="s">
        <v>6065</v>
      </c>
      <c r="L4717">
        <v>99205</v>
      </c>
      <c r="M4717" t="s">
        <v>457</v>
      </c>
      <c r="N4717" s="1">
        <v>44849</v>
      </c>
      <c r="O4717" s="1">
        <v>44850</v>
      </c>
      <c r="P4717">
        <v>94</v>
      </c>
      <c r="Q4717">
        <v>4</v>
      </c>
      <c r="R4717" t="s">
        <v>53</v>
      </c>
      <c r="S4717">
        <v>1</v>
      </c>
      <c r="T4717">
        <v>1</v>
      </c>
      <c r="U4717">
        <v>1</v>
      </c>
      <c r="V4717">
        <v>144</v>
      </c>
      <c r="W4717" t="s">
        <v>41</v>
      </c>
      <c r="X4717" t="s">
        <v>23818</v>
      </c>
      <c r="Y4717" t="s">
        <v>43</v>
      </c>
      <c r="Z4717" s="1">
        <v>44834</v>
      </c>
      <c r="AA4717" s="2">
        <v>0.82243055555555555</v>
      </c>
      <c r="AB4717" s="2">
        <v>0.6196990740740741</v>
      </c>
      <c r="AC4717" t="s">
        <v>45</v>
      </c>
      <c r="AD4717" t="s">
        <v>44</v>
      </c>
      <c r="AE4717" t="s">
        <v>45</v>
      </c>
      <c r="AF4717">
        <v>144</v>
      </c>
    </row>
    <row r="4718" spans="1:32">
      <c r="A4718">
        <v>7882</v>
      </c>
      <c r="B4718">
        <v>6982</v>
      </c>
      <c r="C4718" t="s">
        <v>501</v>
      </c>
      <c r="D4718" t="s">
        <v>1732</v>
      </c>
      <c r="E4718" t="s">
        <v>34</v>
      </c>
      <c r="F4718" t="s">
        <v>23819</v>
      </c>
      <c r="G4718" t="s">
        <v>23820</v>
      </c>
      <c r="H4718" t="s">
        <v>171</v>
      </c>
      <c r="I4718" s="1">
        <v>15766</v>
      </c>
      <c r="J4718" t="s">
        <v>23821</v>
      </c>
      <c r="K4718" t="s">
        <v>23822</v>
      </c>
      <c r="L4718">
        <v>2681</v>
      </c>
      <c r="M4718" t="s">
        <v>171</v>
      </c>
      <c r="N4718" s="1">
        <v>44602</v>
      </c>
      <c r="O4718" s="1">
        <v>44603</v>
      </c>
      <c r="P4718">
        <v>77</v>
      </c>
      <c r="Q4718">
        <v>4</v>
      </c>
      <c r="R4718" t="s">
        <v>63</v>
      </c>
      <c r="S4718">
        <v>2</v>
      </c>
      <c r="T4718">
        <v>0</v>
      </c>
      <c r="U4718">
        <v>1</v>
      </c>
      <c r="V4718">
        <v>86</v>
      </c>
      <c r="W4718" t="s">
        <v>41</v>
      </c>
      <c r="X4718" t="s">
        <v>23823</v>
      </c>
      <c r="Y4718" t="s">
        <v>65</v>
      </c>
      <c r="Z4718" s="1">
        <v>44564</v>
      </c>
      <c r="AA4718" s="2">
        <v>0.63146990740740738</v>
      </c>
      <c r="AB4718" s="2">
        <v>0.80678240740740748</v>
      </c>
      <c r="AC4718" t="s">
        <v>45</v>
      </c>
      <c r="AD4718" t="s">
        <v>44</v>
      </c>
      <c r="AE4718" t="s">
        <v>44</v>
      </c>
      <c r="AF4718">
        <v>86</v>
      </c>
    </row>
    <row r="4719" spans="1:32">
      <c r="A4719">
        <v>7883</v>
      </c>
      <c r="B4719">
        <v>6983</v>
      </c>
      <c r="C4719" t="s">
        <v>1001</v>
      </c>
      <c r="D4719" t="s">
        <v>14585</v>
      </c>
      <c r="E4719" t="s">
        <v>34</v>
      </c>
      <c r="F4719" t="s">
        <v>23824</v>
      </c>
      <c r="G4719" t="s">
        <v>23825</v>
      </c>
      <c r="H4719" t="s">
        <v>37</v>
      </c>
      <c r="I4719" s="1">
        <v>32577</v>
      </c>
      <c r="J4719" t="s">
        <v>23826</v>
      </c>
      <c r="K4719" t="s">
        <v>23827</v>
      </c>
      <c r="L4719">
        <v>78689</v>
      </c>
      <c r="M4719" t="s">
        <v>37</v>
      </c>
      <c r="N4719" s="1">
        <v>44710</v>
      </c>
      <c r="O4719" s="1">
        <v>44711</v>
      </c>
      <c r="P4719">
        <v>66</v>
      </c>
      <c r="Q4719">
        <v>3</v>
      </c>
      <c r="R4719" t="s">
        <v>40</v>
      </c>
      <c r="S4719">
        <v>3</v>
      </c>
      <c r="T4719">
        <v>2</v>
      </c>
      <c r="U4719">
        <v>1</v>
      </c>
      <c r="V4719">
        <v>222</v>
      </c>
      <c r="W4719" t="s">
        <v>54</v>
      </c>
      <c r="X4719" t="s">
        <v>23828</v>
      </c>
      <c r="Y4719" t="s">
        <v>43</v>
      </c>
      <c r="Z4719" s="1">
        <v>44680</v>
      </c>
      <c r="AA4719" s="2">
        <v>0.78491898148148154</v>
      </c>
      <c r="AB4719" s="2">
        <v>0.14297453703703702</v>
      </c>
      <c r="AC4719" t="s">
        <v>45</v>
      </c>
      <c r="AD4719" t="s">
        <v>45</v>
      </c>
      <c r="AE4719" t="s">
        <v>45</v>
      </c>
      <c r="AF4719">
        <v>222</v>
      </c>
    </row>
    <row r="4720" spans="1:32">
      <c r="A4720">
        <v>7886</v>
      </c>
      <c r="B4720">
        <v>6986</v>
      </c>
      <c r="C4720" t="s">
        <v>2481</v>
      </c>
      <c r="D4720" t="s">
        <v>6675</v>
      </c>
      <c r="E4720" t="s">
        <v>48</v>
      </c>
      <c r="F4720" t="s">
        <v>23829</v>
      </c>
      <c r="G4720" t="s">
        <v>23830</v>
      </c>
      <c r="H4720" t="s">
        <v>295</v>
      </c>
      <c r="I4720" s="1">
        <v>36739</v>
      </c>
      <c r="J4720" t="s">
        <v>23831</v>
      </c>
      <c r="K4720" t="s">
        <v>23832</v>
      </c>
      <c r="L4720">
        <v>69829</v>
      </c>
      <c r="M4720" t="s">
        <v>295</v>
      </c>
      <c r="N4720" s="1">
        <v>44797</v>
      </c>
      <c r="O4720" s="1">
        <v>44799</v>
      </c>
      <c r="P4720">
        <v>84</v>
      </c>
      <c r="Q4720">
        <v>4</v>
      </c>
      <c r="R4720" t="s">
        <v>40</v>
      </c>
      <c r="S4720">
        <v>1</v>
      </c>
      <c r="T4720">
        <v>0</v>
      </c>
      <c r="U4720">
        <v>2</v>
      </c>
      <c r="V4720">
        <v>454</v>
      </c>
      <c r="W4720" t="s">
        <v>54</v>
      </c>
      <c r="X4720" t="s">
        <v>23833</v>
      </c>
      <c r="Y4720" t="s">
        <v>65</v>
      </c>
      <c r="Z4720" s="1">
        <v>44759</v>
      </c>
      <c r="AA4720" s="2">
        <v>0.38444444444444442</v>
      </c>
      <c r="AB4720" s="2">
        <v>0.89554398148148151</v>
      </c>
      <c r="AC4720" t="s">
        <v>45</v>
      </c>
      <c r="AD4720" t="s">
        <v>45</v>
      </c>
      <c r="AE4720" t="s">
        <v>44</v>
      </c>
      <c r="AF4720">
        <v>227</v>
      </c>
    </row>
    <row r="4721" spans="1:32">
      <c r="A4721">
        <v>7891</v>
      </c>
      <c r="B4721">
        <v>6991</v>
      </c>
      <c r="C4721" t="s">
        <v>615</v>
      </c>
      <c r="D4721" t="s">
        <v>140</v>
      </c>
      <c r="E4721" t="s">
        <v>48</v>
      </c>
      <c r="F4721" t="s">
        <v>23834</v>
      </c>
      <c r="G4721" t="s">
        <v>23835</v>
      </c>
      <c r="H4721" t="s">
        <v>129</v>
      </c>
      <c r="I4721" s="1">
        <v>32812</v>
      </c>
      <c r="J4721" t="s">
        <v>23836</v>
      </c>
      <c r="K4721" t="s">
        <v>23837</v>
      </c>
      <c r="L4721">
        <v>87387</v>
      </c>
      <c r="M4721" t="s">
        <v>129</v>
      </c>
      <c r="N4721" s="1">
        <v>44678</v>
      </c>
      <c r="O4721" s="1">
        <v>44682</v>
      </c>
      <c r="P4721">
        <v>60</v>
      </c>
      <c r="Q4721">
        <v>3</v>
      </c>
      <c r="R4721" t="s">
        <v>40</v>
      </c>
      <c r="S4721">
        <v>4</v>
      </c>
      <c r="T4721">
        <v>1</v>
      </c>
      <c r="U4721">
        <v>4</v>
      </c>
      <c r="V4721">
        <v>864</v>
      </c>
      <c r="W4721" t="s">
        <v>54</v>
      </c>
      <c r="X4721" t="s">
        <v>23838</v>
      </c>
      <c r="Y4721" t="s">
        <v>81</v>
      </c>
      <c r="Z4721" s="1">
        <v>44672</v>
      </c>
      <c r="AA4721" s="2">
        <v>0.16601851851851854</v>
      </c>
      <c r="AB4721" s="2">
        <v>0.80866898148148147</v>
      </c>
      <c r="AC4721" t="s">
        <v>45</v>
      </c>
      <c r="AD4721" t="s">
        <v>44</v>
      </c>
      <c r="AE4721" t="s">
        <v>45</v>
      </c>
      <c r="AF4721">
        <v>216</v>
      </c>
    </row>
    <row r="4722" spans="1:32">
      <c r="A4722">
        <v>7894</v>
      </c>
      <c r="B4722">
        <v>6994</v>
      </c>
      <c r="C4722" t="s">
        <v>852</v>
      </c>
      <c r="D4722" t="s">
        <v>1726</v>
      </c>
      <c r="E4722" t="s">
        <v>34</v>
      </c>
      <c r="F4722" t="s">
        <v>23839</v>
      </c>
      <c r="G4722" t="s">
        <v>23840</v>
      </c>
      <c r="H4722" t="s">
        <v>60</v>
      </c>
      <c r="I4722" s="1">
        <v>20264</v>
      </c>
      <c r="J4722" t="s">
        <v>23841</v>
      </c>
      <c r="K4722" t="s">
        <v>10880</v>
      </c>
      <c r="L4722">
        <v>25832</v>
      </c>
      <c r="M4722" t="s">
        <v>60</v>
      </c>
      <c r="N4722" s="1">
        <v>44638</v>
      </c>
      <c r="O4722" s="1">
        <v>44641</v>
      </c>
      <c r="P4722">
        <v>12</v>
      </c>
      <c r="Q4722">
        <v>1</v>
      </c>
      <c r="R4722" t="s">
        <v>40</v>
      </c>
      <c r="S4722">
        <v>2</v>
      </c>
      <c r="T4722">
        <v>1</v>
      </c>
      <c r="U4722">
        <v>3</v>
      </c>
      <c r="V4722">
        <v>609</v>
      </c>
      <c r="W4722" t="s">
        <v>54</v>
      </c>
      <c r="X4722" t="s">
        <v>23842</v>
      </c>
      <c r="Y4722" t="s">
        <v>6</v>
      </c>
      <c r="Z4722" s="1">
        <v>44632</v>
      </c>
      <c r="AA4722" s="2">
        <v>0.69401620370370365</v>
      </c>
      <c r="AB4722" s="2">
        <v>0.28312500000000002</v>
      </c>
      <c r="AC4722" t="s">
        <v>45</v>
      </c>
      <c r="AD4722" t="s">
        <v>45</v>
      </c>
      <c r="AE4722" t="s">
        <v>44</v>
      </c>
      <c r="AF4722">
        <v>203</v>
      </c>
    </row>
    <row r="4723" spans="1:32">
      <c r="A4723">
        <v>7895</v>
      </c>
      <c r="B4723">
        <v>6995</v>
      </c>
      <c r="C4723" t="s">
        <v>828</v>
      </c>
      <c r="D4723" t="s">
        <v>682</v>
      </c>
      <c r="E4723" t="s">
        <v>34</v>
      </c>
      <c r="F4723" t="s">
        <v>23843</v>
      </c>
      <c r="G4723" t="s">
        <v>23844</v>
      </c>
      <c r="H4723" t="s">
        <v>94</v>
      </c>
      <c r="I4723" s="1">
        <v>19023</v>
      </c>
      <c r="J4723" t="s">
        <v>23845</v>
      </c>
      <c r="K4723" t="s">
        <v>23846</v>
      </c>
      <c r="L4723">
        <v>85898</v>
      </c>
      <c r="M4723" t="s">
        <v>94</v>
      </c>
      <c r="N4723" s="1">
        <v>44797</v>
      </c>
      <c r="O4723" s="1">
        <v>44799</v>
      </c>
      <c r="P4723">
        <v>21</v>
      </c>
      <c r="Q4723">
        <v>1</v>
      </c>
      <c r="R4723" t="s">
        <v>40</v>
      </c>
      <c r="S4723">
        <v>3</v>
      </c>
      <c r="T4723">
        <v>1</v>
      </c>
      <c r="U4723">
        <v>2</v>
      </c>
      <c r="V4723">
        <v>490</v>
      </c>
      <c r="W4723" t="s">
        <v>41</v>
      </c>
      <c r="X4723" t="s">
        <v>23847</v>
      </c>
      <c r="Y4723" t="s">
        <v>65</v>
      </c>
      <c r="Z4723" s="1">
        <v>44763</v>
      </c>
      <c r="AA4723" s="2">
        <v>0.85026620370370365</v>
      </c>
      <c r="AB4723" s="2">
        <v>2.0798611111111111E-2</v>
      </c>
      <c r="AC4723" t="s">
        <v>45</v>
      </c>
      <c r="AD4723" t="s">
        <v>45</v>
      </c>
      <c r="AE4723" t="s">
        <v>44</v>
      </c>
      <c r="AF4723">
        <v>245</v>
      </c>
    </row>
    <row r="4724" spans="1:32">
      <c r="A4724">
        <v>7896</v>
      </c>
      <c r="B4724">
        <v>6996</v>
      </c>
      <c r="C4724" t="s">
        <v>23848</v>
      </c>
      <c r="D4724" t="s">
        <v>90</v>
      </c>
      <c r="E4724" t="s">
        <v>34</v>
      </c>
      <c r="F4724" t="s">
        <v>23849</v>
      </c>
      <c r="G4724" t="s">
        <v>23850</v>
      </c>
      <c r="H4724" t="s">
        <v>70</v>
      </c>
      <c r="I4724" s="1">
        <v>36811</v>
      </c>
      <c r="J4724" t="s">
        <v>23851</v>
      </c>
      <c r="K4724" t="s">
        <v>7838</v>
      </c>
      <c r="L4724">
        <v>39345</v>
      </c>
      <c r="M4724" t="s">
        <v>70</v>
      </c>
      <c r="N4724" s="1">
        <v>44720</v>
      </c>
      <c r="O4724" s="1">
        <v>44722</v>
      </c>
      <c r="P4724">
        <v>47</v>
      </c>
      <c r="Q4724">
        <v>2</v>
      </c>
      <c r="R4724" t="s">
        <v>63</v>
      </c>
      <c r="S4724">
        <v>3</v>
      </c>
      <c r="T4724">
        <v>0</v>
      </c>
      <c r="U4724">
        <v>2</v>
      </c>
      <c r="V4724">
        <v>180</v>
      </c>
      <c r="W4724" t="s">
        <v>41</v>
      </c>
      <c r="X4724" t="s">
        <v>23852</v>
      </c>
      <c r="Y4724" t="s">
        <v>43</v>
      </c>
      <c r="Z4724" s="1">
        <v>44691</v>
      </c>
      <c r="AA4724" s="2">
        <v>7.856481481481481E-2</v>
      </c>
      <c r="AB4724" s="2">
        <v>0.50342592592592594</v>
      </c>
      <c r="AC4724" t="s">
        <v>44</v>
      </c>
      <c r="AD4724" t="s">
        <v>44</v>
      </c>
      <c r="AE4724" t="s">
        <v>44</v>
      </c>
      <c r="AF4724">
        <v>90</v>
      </c>
    </row>
    <row r="4725" spans="1:32">
      <c r="A4725">
        <v>7897</v>
      </c>
      <c r="B4725">
        <v>6997</v>
      </c>
      <c r="C4725" t="s">
        <v>32</v>
      </c>
      <c r="D4725" t="s">
        <v>1509</v>
      </c>
      <c r="E4725" t="s">
        <v>34</v>
      </c>
      <c r="F4725" t="s">
        <v>23853</v>
      </c>
      <c r="G4725" t="s">
        <v>23854</v>
      </c>
      <c r="H4725" t="s">
        <v>457</v>
      </c>
      <c r="I4725" s="1">
        <v>19527</v>
      </c>
      <c r="J4725" t="s">
        <v>23855</v>
      </c>
      <c r="K4725" t="s">
        <v>23856</v>
      </c>
      <c r="L4725">
        <v>46940</v>
      </c>
      <c r="M4725" t="s">
        <v>457</v>
      </c>
      <c r="N4725" s="1">
        <v>44641</v>
      </c>
      <c r="O4725" s="1">
        <v>44644</v>
      </c>
      <c r="P4725">
        <v>47</v>
      </c>
      <c r="Q4725">
        <v>2</v>
      </c>
      <c r="R4725" t="s">
        <v>63</v>
      </c>
      <c r="S4725">
        <v>1</v>
      </c>
      <c r="T4725">
        <v>0</v>
      </c>
      <c r="U4725">
        <v>3</v>
      </c>
      <c r="V4725">
        <v>243</v>
      </c>
      <c r="W4725" t="s">
        <v>41</v>
      </c>
      <c r="X4725" t="s">
        <v>23857</v>
      </c>
      <c r="Y4725" t="s">
        <v>43</v>
      </c>
      <c r="Z4725" s="1">
        <v>44633</v>
      </c>
      <c r="AA4725" s="2">
        <v>0.63160879629629629</v>
      </c>
      <c r="AB4725" s="2">
        <v>0.48082175925925924</v>
      </c>
      <c r="AC4725" t="s">
        <v>45</v>
      </c>
      <c r="AD4725" t="s">
        <v>44</v>
      </c>
      <c r="AE4725" t="s">
        <v>44</v>
      </c>
      <c r="AF4725">
        <v>81</v>
      </c>
    </row>
    <row r="4726" spans="1:32">
      <c r="A4726">
        <v>7898</v>
      </c>
      <c r="B4726">
        <v>6998</v>
      </c>
      <c r="C4726" t="s">
        <v>90</v>
      </c>
      <c r="D4726" t="s">
        <v>23858</v>
      </c>
      <c r="E4726" t="s">
        <v>48</v>
      </c>
      <c r="F4726" t="s">
        <v>23859</v>
      </c>
      <c r="G4726" t="s">
        <v>23860</v>
      </c>
      <c r="H4726" t="s">
        <v>904</v>
      </c>
      <c r="I4726" s="1">
        <v>32717</v>
      </c>
      <c r="J4726" t="s">
        <v>23861</v>
      </c>
      <c r="K4726" t="s">
        <v>23862</v>
      </c>
      <c r="L4726">
        <v>67194</v>
      </c>
      <c r="M4726" t="s">
        <v>904</v>
      </c>
      <c r="N4726" s="1">
        <v>44615</v>
      </c>
      <c r="O4726" s="1">
        <v>44616</v>
      </c>
      <c r="P4726">
        <v>16</v>
      </c>
      <c r="Q4726">
        <v>1</v>
      </c>
      <c r="R4726" t="s">
        <v>53</v>
      </c>
      <c r="S4726">
        <v>4</v>
      </c>
      <c r="T4726">
        <v>1</v>
      </c>
      <c r="U4726">
        <v>1</v>
      </c>
      <c r="V4726">
        <v>127</v>
      </c>
      <c r="W4726" t="s">
        <v>41</v>
      </c>
      <c r="X4726" t="s">
        <v>23863</v>
      </c>
      <c r="Y4726" t="s">
        <v>6</v>
      </c>
      <c r="Z4726" s="1">
        <v>44586</v>
      </c>
      <c r="AA4726" s="2">
        <v>3.0763888888888886E-2</v>
      </c>
      <c r="AB4726" s="2">
        <v>0.83306712962962959</v>
      </c>
      <c r="AC4726" t="s">
        <v>44</v>
      </c>
      <c r="AD4726" t="s">
        <v>44</v>
      </c>
      <c r="AE4726" t="s">
        <v>44</v>
      </c>
      <c r="AF4726">
        <v>127</v>
      </c>
    </row>
    <row r="4727" spans="1:32">
      <c r="A4727">
        <v>7899</v>
      </c>
      <c r="B4727">
        <v>6999</v>
      </c>
      <c r="C4727" t="s">
        <v>2144</v>
      </c>
      <c r="D4727" t="s">
        <v>2828</v>
      </c>
      <c r="E4727" t="s">
        <v>34</v>
      </c>
      <c r="F4727" t="s">
        <v>23864</v>
      </c>
      <c r="G4727" t="s">
        <v>23865</v>
      </c>
      <c r="H4727" t="s">
        <v>60</v>
      </c>
      <c r="I4727" s="1">
        <v>28698</v>
      </c>
      <c r="J4727" t="s">
        <v>23866</v>
      </c>
      <c r="K4727" t="s">
        <v>19875</v>
      </c>
      <c r="L4727">
        <v>14620</v>
      </c>
      <c r="M4727" t="s">
        <v>60</v>
      </c>
      <c r="N4727" s="1">
        <v>44590</v>
      </c>
      <c r="O4727" s="1">
        <v>44594</v>
      </c>
      <c r="P4727">
        <v>98</v>
      </c>
      <c r="Q4727">
        <v>4</v>
      </c>
      <c r="R4727" t="s">
        <v>63</v>
      </c>
      <c r="S4727">
        <v>1</v>
      </c>
      <c r="T4727">
        <v>2</v>
      </c>
      <c r="U4727">
        <v>4</v>
      </c>
      <c r="V4727">
        <v>308</v>
      </c>
      <c r="W4727" t="s">
        <v>41</v>
      </c>
      <c r="X4727" t="s">
        <v>23867</v>
      </c>
      <c r="Y4727" t="s">
        <v>43</v>
      </c>
      <c r="Z4727" s="1">
        <v>44584</v>
      </c>
      <c r="AA4727" s="2">
        <v>0.69516203703703694</v>
      </c>
      <c r="AB4727" s="2">
        <v>7.1585648148148148E-2</v>
      </c>
      <c r="AC4727" t="s">
        <v>44</v>
      </c>
      <c r="AD4727" t="s">
        <v>45</v>
      </c>
      <c r="AE4727" t="s">
        <v>44</v>
      </c>
      <c r="AF4727">
        <v>77</v>
      </c>
    </row>
    <row r="4728" spans="1:32">
      <c r="A4728">
        <v>7900</v>
      </c>
      <c r="B4728">
        <v>7000</v>
      </c>
      <c r="C4728" t="s">
        <v>2622</v>
      </c>
      <c r="D4728" t="s">
        <v>9458</v>
      </c>
      <c r="E4728" t="s">
        <v>34</v>
      </c>
      <c r="F4728" t="s">
        <v>23868</v>
      </c>
      <c r="G4728" t="s">
        <v>23869</v>
      </c>
      <c r="H4728" t="s">
        <v>37</v>
      </c>
      <c r="I4728" s="1">
        <v>37887</v>
      </c>
      <c r="J4728" t="s">
        <v>23870</v>
      </c>
      <c r="K4728" t="s">
        <v>23871</v>
      </c>
      <c r="L4728">
        <v>32088</v>
      </c>
      <c r="M4728" t="s">
        <v>37</v>
      </c>
      <c r="N4728" s="1">
        <v>44597</v>
      </c>
      <c r="O4728" s="1">
        <v>44600</v>
      </c>
      <c r="P4728">
        <v>40</v>
      </c>
      <c r="Q4728">
        <v>2</v>
      </c>
      <c r="R4728" t="s">
        <v>53</v>
      </c>
      <c r="S4728">
        <v>3</v>
      </c>
      <c r="T4728">
        <v>1</v>
      </c>
      <c r="U4728">
        <v>3</v>
      </c>
      <c r="V4728">
        <v>408</v>
      </c>
      <c r="W4728" t="s">
        <v>41</v>
      </c>
      <c r="X4728" t="s">
        <v>23872</v>
      </c>
      <c r="Y4728" t="s">
        <v>65</v>
      </c>
      <c r="Z4728" s="1">
        <v>44582</v>
      </c>
      <c r="AA4728" s="2">
        <v>0.52755787037037039</v>
      </c>
      <c r="AB4728" s="2">
        <v>0.2595601851851852</v>
      </c>
      <c r="AC4728" t="s">
        <v>45</v>
      </c>
      <c r="AD4728" t="s">
        <v>44</v>
      </c>
      <c r="AE4728" t="s">
        <v>44</v>
      </c>
      <c r="AF4728">
        <v>136</v>
      </c>
    </row>
    <row r="4729" spans="1:32">
      <c r="A4729">
        <v>7903</v>
      </c>
      <c r="B4729">
        <v>7003</v>
      </c>
      <c r="C4729" t="s">
        <v>3694</v>
      </c>
      <c r="D4729" t="s">
        <v>3343</v>
      </c>
      <c r="E4729" t="s">
        <v>34</v>
      </c>
      <c r="F4729" t="s">
        <v>23873</v>
      </c>
      <c r="G4729" t="s">
        <v>23874</v>
      </c>
      <c r="H4729" t="s">
        <v>217</v>
      </c>
      <c r="I4729" s="1">
        <v>35346</v>
      </c>
      <c r="J4729" t="s">
        <v>23875</v>
      </c>
      <c r="K4729" t="s">
        <v>3991</v>
      </c>
      <c r="L4729">
        <v>86458</v>
      </c>
      <c r="M4729" t="s">
        <v>217</v>
      </c>
      <c r="N4729" s="1">
        <v>44736</v>
      </c>
      <c r="O4729" s="1">
        <v>44739</v>
      </c>
      <c r="P4729">
        <v>32</v>
      </c>
      <c r="Q4729">
        <v>2</v>
      </c>
      <c r="R4729" t="s">
        <v>63</v>
      </c>
      <c r="S4729">
        <v>1</v>
      </c>
      <c r="T4729">
        <v>0</v>
      </c>
      <c r="U4729">
        <v>3</v>
      </c>
      <c r="V4729">
        <v>228</v>
      </c>
      <c r="W4729" t="s">
        <v>41</v>
      </c>
      <c r="X4729" t="s">
        <v>23876</v>
      </c>
      <c r="Y4729" t="s">
        <v>43</v>
      </c>
      <c r="Z4729" s="1">
        <v>44715</v>
      </c>
      <c r="AA4729" s="2">
        <v>0.3520138888888889</v>
      </c>
      <c r="AB4729" s="2">
        <v>0.74704861111111109</v>
      </c>
      <c r="AC4729" t="s">
        <v>44</v>
      </c>
      <c r="AD4729" t="s">
        <v>44</v>
      </c>
      <c r="AE4729" t="s">
        <v>44</v>
      </c>
      <c r="AF4729">
        <v>76</v>
      </c>
    </row>
    <row r="4730" spans="1:32">
      <c r="A4730">
        <v>7908</v>
      </c>
      <c r="B4730">
        <v>7008</v>
      </c>
      <c r="C4730" t="s">
        <v>1050</v>
      </c>
      <c r="D4730" t="s">
        <v>1808</v>
      </c>
      <c r="E4730" t="s">
        <v>48</v>
      </c>
      <c r="F4730" t="s">
        <v>23877</v>
      </c>
      <c r="G4730" t="s">
        <v>23878</v>
      </c>
      <c r="H4730" t="s">
        <v>904</v>
      </c>
      <c r="I4730" s="1">
        <v>32469</v>
      </c>
      <c r="J4730" t="s">
        <v>23879</v>
      </c>
      <c r="K4730" t="s">
        <v>6130</v>
      </c>
      <c r="L4730">
        <v>50048</v>
      </c>
      <c r="M4730" t="s">
        <v>904</v>
      </c>
      <c r="N4730" s="1">
        <v>44586</v>
      </c>
      <c r="O4730" s="1">
        <v>44590</v>
      </c>
      <c r="P4730">
        <v>76</v>
      </c>
      <c r="Q4730">
        <v>4</v>
      </c>
      <c r="R4730" t="s">
        <v>53</v>
      </c>
      <c r="S4730">
        <v>3</v>
      </c>
      <c r="T4730">
        <v>1</v>
      </c>
      <c r="U4730">
        <v>4</v>
      </c>
      <c r="V4730">
        <v>500</v>
      </c>
      <c r="W4730" t="s">
        <v>41</v>
      </c>
      <c r="X4730" t="s">
        <v>23880</v>
      </c>
      <c r="Y4730" t="s">
        <v>81</v>
      </c>
      <c r="Z4730" s="1">
        <v>44575</v>
      </c>
      <c r="AA4730" s="2">
        <v>0.42765046296296294</v>
      </c>
      <c r="AB4730" s="2">
        <v>0.2945949074074074</v>
      </c>
      <c r="AC4730" t="s">
        <v>45</v>
      </c>
      <c r="AD4730" t="s">
        <v>45</v>
      </c>
      <c r="AE4730" t="s">
        <v>44</v>
      </c>
      <c r="AF4730">
        <v>125</v>
      </c>
    </row>
    <row r="4731" spans="1:32">
      <c r="A4731">
        <v>7912</v>
      </c>
      <c r="B4731">
        <v>7012</v>
      </c>
      <c r="C4731" t="s">
        <v>3223</v>
      </c>
      <c r="D4731" t="s">
        <v>2891</v>
      </c>
      <c r="E4731" t="s">
        <v>34</v>
      </c>
      <c r="F4731" t="s">
        <v>23881</v>
      </c>
      <c r="G4731" t="s">
        <v>23882</v>
      </c>
      <c r="H4731" t="s">
        <v>77</v>
      </c>
      <c r="I4731" s="1">
        <v>29272</v>
      </c>
      <c r="J4731" t="s">
        <v>23883</v>
      </c>
      <c r="K4731" t="s">
        <v>23884</v>
      </c>
      <c r="L4731">
        <v>39061</v>
      </c>
      <c r="M4731" t="s">
        <v>77</v>
      </c>
      <c r="N4731" s="1">
        <v>44786</v>
      </c>
      <c r="O4731" s="1">
        <v>44791</v>
      </c>
      <c r="P4731">
        <v>25</v>
      </c>
      <c r="Q4731">
        <v>1</v>
      </c>
      <c r="R4731" t="s">
        <v>53</v>
      </c>
      <c r="S4731">
        <v>4</v>
      </c>
      <c r="T4731">
        <v>0</v>
      </c>
      <c r="U4731">
        <v>5</v>
      </c>
      <c r="V4731">
        <v>645</v>
      </c>
      <c r="W4731" t="s">
        <v>54</v>
      </c>
      <c r="X4731" t="s">
        <v>23885</v>
      </c>
      <c r="Y4731" t="s">
        <v>65</v>
      </c>
      <c r="Z4731" s="1">
        <v>44771</v>
      </c>
      <c r="AA4731" s="2">
        <v>0.52038194444444441</v>
      </c>
      <c r="AB4731" s="2">
        <v>0.58018518518518525</v>
      </c>
      <c r="AC4731" t="s">
        <v>44</v>
      </c>
      <c r="AD4731" t="s">
        <v>45</v>
      </c>
      <c r="AE4731" t="s">
        <v>45</v>
      </c>
      <c r="AF4731">
        <v>129</v>
      </c>
    </row>
    <row r="4732" spans="1:32">
      <c r="A4732">
        <v>7916</v>
      </c>
      <c r="B4732">
        <v>7016</v>
      </c>
      <c r="C4732" t="s">
        <v>1015</v>
      </c>
      <c r="D4732" t="s">
        <v>454</v>
      </c>
      <c r="E4732" t="s">
        <v>34</v>
      </c>
      <c r="F4732" t="s">
        <v>23886</v>
      </c>
      <c r="G4732" t="s">
        <v>23887</v>
      </c>
      <c r="H4732" t="s">
        <v>171</v>
      </c>
      <c r="I4732" s="1">
        <v>26008</v>
      </c>
      <c r="J4732" t="s">
        <v>23888</v>
      </c>
      <c r="K4732" t="s">
        <v>23889</v>
      </c>
      <c r="L4732">
        <v>84179</v>
      </c>
      <c r="M4732" t="s">
        <v>171</v>
      </c>
      <c r="N4732" s="1">
        <v>44706</v>
      </c>
      <c r="O4732" s="1">
        <v>44708</v>
      </c>
      <c r="P4732">
        <v>7</v>
      </c>
      <c r="Q4732">
        <v>1</v>
      </c>
      <c r="R4732" t="s">
        <v>53</v>
      </c>
      <c r="S4732">
        <v>1</v>
      </c>
      <c r="T4732">
        <v>0</v>
      </c>
      <c r="U4732">
        <v>2</v>
      </c>
      <c r="V4732">
        <v>288</v>
      </c>
      <c r="W4732" t="s">
        <v>41</v>
      </c>
      <c r="X4732" t="s">
        <v>23890</v>
      </c>
      <c r="Y4732" t="s">
        <v>43</v>
      </c>
      <c r="Z4732" s="1">
        <v>44683</v>
      </c>
      <c r="AA4732" s="2">
        <v>4.5370370370370366E-2</v>
      </c>
      <c r="AB4732" s="2">
        <v>0.26876157407407408</v>
      </c>
      <c r="AC4732" t="s">
        <v>45</v>
      </c>
      <c r="AD4732" t="s">
        <v>44</v>
      </c>
      <c r="AE4732" t="s">
        <v>45</v>
      </c>
      <c r="AF4732">
        <v>144</v>
      </c>
    </row>
    <row r="4733" spans="1:32">
      <c r="A4733">
        <v>7919</v>
      </c>
      <c r="B4733">
        <v>7019</v>
      </c>
      <c r="C4733" t="s">
        <v>1328</v>
      </c>
      <c r="D4733" t="s">
        <v>1263</v>
      </c>
      <c r="E4733" t="s">
        <v>34</v>
      </c>
      <c r="F4733" t="s">
        <v>23891</v>
      </c>
      <c r="G4733" t="s">
        <v>23892</v>
      </c>
      <c r="H4733" t="s">
        <v>77</v>
      </c>
      <c r="I4733" s="1">
        <v>17061</v>
      </c>
      <c r="J4733" t="s">
        <v>23893</v>
      </c>
      <c r="K4733" t="s">
        <v>23894</v>
      </c>
      <c r="L4733">
        <v>41944</v>
      </c>
      <c r="M4733" t="s">
        <v>77</v>
      </c>
      <c r="N4733" s="1">
        <v>44618</v>
      </c>
      <c r="O4733" s="1">
        <v>44619</v>
      </c>
      <c r="P4733">
        <v>58</v>
      </c>
      <c r="Q4733">
        <v>3</v>
      </c>
      <c r="R4733" t="s">
        <v>53</v>
      </c>
      <c r="S4733">
        <v>3</v>
      </c>
      <c r="T4733">
        <v>1</v>
      </c>
      <c r="U4733">
        <v>1</v>
      </c>
      <c r="V4733">
        <v>147</v>
      </c>
      <c r="W4733" t="s">
        <v>54</v>
      </c>
      <c r="X4733" t="s">
        <v>23895</v>
      </c>
      <c r="Y4733" t="s">
        <v>65</v>
      </c>
      <c r="Z4733" s="1">
        <v>44604</v>
      </c>
      <c r="AA4733" s="2">
        <v>0.40182870370370366</v>
      </c>
      <c r="AB4733" s="2">
        <v>0.88942129629629629</v>
      </c>
      <c r="AC4733" t="s">
        <v>44</v>
      </c>
      <c r="AD4733" t="s">
        <v>44</v>
      </c>
      <c r="AE4733" t="s">
        <v>45</v>
      </c>
      <c r="AF4733">
        <v>147</v>
      </c>
    </row>
    <row r="4734" spans="1:32">
      <c r="A4734">
        <v>7923</v>
      </c>
      <c r="B4734">
        <v>7023</v>
      </c>
      <c r="C4734" t="s">
        <v>722</v>
      </c>
      <c r="D4734" t="s">
        <v>140</v>
      </c>
      <c r="E4734" t="s">
        <v>48</v>
      </c>
      <c r="F4734" t="s">
        <v>23896</v>
      </c>
      <c r="G4734" t="s">
        <v>23897</v>
      </c>
      <c r="H4734" t="s">
        <v>122</v>
      </c>
      <c r="I4734" s="1">
        <v>34607</v>
      </c>
      <c r="J4734" t="s">
        <v>23898</v>
      </c>
      <c r="K4734" t="s">
        <v>23899</v>
      </c>
      <c r="L4734">
        <v>78821</v>
      </c>
      <c r="M4734" t="s">
        <v>122</v>
      </c>
      <c r="N4734" s="1">
        <v>44612</v>
      </c>
      <c r="O4734" s="1">
        <v>44614</v>
      </c>
      <c r="P4734">
        <v>58</v>
      </c>
      <c r="Q4734">
        <v>3</v>
      </c>
      <c r="R4734" t="s">
        <v>53</v>
      </c>
      <c r="S4734">
        <v>3</v>
      </c>
      <c r="T4734">
        <v>0</v>
      </c>
      <c r="U4734">
        <v>2</v>
      </c>
      <c r="V4734">
        <v>300</v>
      </c>
      <c r="W4734" t="s">
        <v>41</v>
      </c>
      <c r="X4734" t="s">
        <v>23900</v>
      </c>
      <c r="Y4734" t="s">
        <v>6</v>
      </c>
      <c r="Z4734" s="1">
        <v>44591</v>
      </c>
      <c r="AA4734" s="2">
        <v>0.79126157407407405</v>
      </c>
      <c r="AB4734" s="2">
        <v>0.73435185185185192</v>
      </c>
      <c r="AC4734" t="s">
        <v>45</v>
      </c>
      <c r="AD4734" t="s">
        <v>45</v>
      </c>
      <c r="AE4734" t="s">
        <v>44</v>
      </c>
      <c r="AF4734">
        <v>150</v>
      </c>
    </row>
    <row r="4735" spans="1:32">
      <c r="A4735">
        <v>7924</v>
      </c>
      <c r="B4735">
        <v>7024</v>
      </c>
      <c r="C4735" t="s">
        <v>1044</v>
      </c>
      <c r="D4735" t="s">
        <v>7311</v>
      </c>
      <c r="E4735" t="s">
        <v>34</v>
      </c>
      <c r="F4735" t="s">
        <v>23901</v>
      </c>
      <c r="G4735" t="s">
        <v>23902</v>
      </c>
      <c r="H4735" t="s">
        <v>1301</v>
      </c>
      <c r="I4735" s="1">
        <v>26940</v>
      </c>
      <c r="J4735" t="s">
        <v>23903</v>
      </c>
      <c r="K4735" t="s">
        <v>23904</v>
      </c>
      <c r="L4735">
        <v>96789</v>
      </c>
      <c r="M4735" t="s">
        <v>1301</v>
      </c>
      <c r="N4735" s="1">
        <v>44833</v>
      </c>
      <c r="O4735" s="1">
        <v>44835</v>
      </c>
      <c r="P4735">
        <v>23</v>
      </c>
      <c r="Q4735">
        <v>1</v>
      </c>
      <c r="R4735" t="s">
        <v>63</v>
      </c>
      <c r="S4735">
        <v>1</v>
      </c>
      <c r="T4735">
        <v>0</v>
      </c>
      <c r="U4735">
        <v>2</v>
      </c>
      <c r="V4735">
        <v>136</v>
      </c>
      <c r="W4735" t="s">
        <v>41</v>
      </c>
      <c r="X4735" t="s">
        <v>23905</v>
      </c>
      <c r="Y4735" t="s">
        <v>43</v>
      </c>
      <c r="Z4735" s="1">
        <v>44797</v>
      </c>
      <c r="AA4735" s="2">
        <v>0.2300810185185185</v>
      </c>
      <c r="AB4735" s="2">
        <v>0.81188657407407405</v>
      </c>
      <c r="AC4735" t="s">
        <v>44</v>
      </c>
      <c r="AD4735" t="s">
        <v>44</v>
      </c>
      <c r="AE4735" t="s">
        <v>45</v>
      </c>
      <c r="AF4735">
        <v>68</v>
      </c>
    </row>
    <row r="4736" spans="1:32">
      <c r="A4736">
        <v>7926</v>
      </c>
      <c r="B4736">
        <v>7026</v>
      </c>
      <c r="C4736" t="s">
        <v>1015</v>
      </c>
      <c r="D4736" t="s">
        <v>10147</v>
      </c>
      <c r="E4736" t="s">
        <v>34</v>
      </c>
      <c r="F4736" t="s">
        <v>23906</v>
      </c>
      <c r="G4736">
        <f>1-651-373-7334</f>
        <v>-8357</v>
      </c>
      <c r="H4736" t="s">
        <v>171</v>
      </c>
      <c r="I4736" s="1">
        <v>25884</v>
      </c>
      <c r="J4736" t="s">
        <v>23907</v>
      </c>
      <c r="K4736" t="s">
        <v>23908</v>
      </c>
      <c r="L4736">
        <v>29622</v>
      </c>
      <c r="M4736" t="s">
        <v>171</v>
      </c>
      <c r="N4736" s="1">
        <v>44645</v>
      </c>
      <c r="O4736" s="1">
        <v>44647</v>
      </c>
      <c r="P4736">
        <v>36</v>
      </c>
      <c r="Q4736">
        <v>2</v>
      </c>
      <c r="R4736" t="s">
        <v>40</v>
      </c>
      <c r="S4736">
        <v>1</v>
      </c>
      <c r="T4736">
        <v>0</v>
      </c>
      <c r="U4736">
        <v>2</v>
      </c>
      <c r="V4736">
        <v>440</v>
      </c>
      <c r="W4736" t="s">
        <v>41</v>
      </c>
      <c r="X4736" t="s">
        <v>23909</v>
      </c>
      <c r="Y4736" t="s">
        <v>65</v>
      </c>
      <c r="Z4736" s="1">
        <v>44623</v>
      </c>
      <c r="AA4736" s="2">
        <v>0.78746527777777775</v>
      </c>
      <c r="AB4736" s="2">
        <v>0.71965277777777781</v>
      </c>
      <c r="AC4736" t="s">
        <v>45</v>
      </c>
      <c r="AD4736" t="s">
        <v>45</v>
      </c>
      <c r="AE4736" t="s">
        <v>45</v>
      </c>
      <c r="AF4736">
        <v>220</v>
      </c>
    </row>
    <row r="4737" spans="1:32">
      <c r="A4737">
        <v>7930</v>
      </c>
      <c r="B4737">
        <v>7030</v>
      </c>
      <c r="C4737" t="s">
        <v>2161</v>
      </c>
      <c r="D4737" t="s">
        <v>5779</v>
      </c>
      <c r="E4737" t="s">
        <v>48</v>
      </c>
      <c r="F4737" t="s">
        <v>23910</v>
      </c>
      <c r="G4737" t="s">
        <v>23911</v>
      </c>
      <c r="H4737" t="s">
        <v>225</v>
      </c>
      <c r="I4737" s="1">
        <v>23449</v>
      </c>
      <c r="J4737" t="s">
        <v>23912</v>
      </c>
      <c r="K4737" t="s">
        <v>23913</v>
      </c>
      <c r="L4737">
        <v>94306</v>
      </c>
      <c r="M4737" t="s">
        <v>225</v>
      </c>
      <c r="N4737" s="1">
        <v>44768</v>
      </c>
      <c r="O4737" s="1">
        <v>44772</v>
      </c>
      <c r="P4737">
        <v>93</v>
      </c>
      <c r="Q4737">
        <v>4</v>
      </c>
      <c r="R4737" t="s">
        <v>40</v>
      </c>
      <c r="S4737">
        <v>4</v>
      </c>
      <c r="T4737">
        <v>1</v>
      </c>
      <c r="U4737">
        <v>4</v>
      </c>
      <c r="V4737">
        <v>948</v>
      </c>
      <c r="W4737" t="s">
        <v>41</v>
      </c>
      <c r="X4737" t="s">
        <v>23914</v>
      </c>
      <c r="Y4737" t="s">
        <v>6</v>
      </c>
      <c r="Z4737" s="1">
        <v>44752</v>
      </c>
      <c r="AA4737" s="2">
        <v>0.57166666666666666</v>
      </c>
      <c r="AB4737" s="2">
        <v>0.99219907407407415</v>
      </c>
      <c r="AC4737" t="s">
        <v>44</v>
      </c>
      <c r="AD4737" t="s">
        <v>44</v>
      </c>
      <c r="AE4737" t="s">
        <v>45</v>
      </c>
      <c r="AF4737">
        <v>237</v>
      </c>
    </row>
    <row r="4738" spans="1:32">
      <c r="A4738">
        <v>7941</v>
      </c>
      <c r="B4738">
        <v>7041</v>
      </c>
      <c r="C4738" t="s">
        <v>1452</v>
      </c>
      <c r="D4738" t="s">
        <v>83</v>
      </c>
      <c r="E4738" t="s">
        <v>34</v>
      </c>
      <c r="F4738" t="s">
        <v>23915</v>
      </c>
      <c r="G4738" t="s">
        <v>23916</v>
      </c>
      <c r="H4738" t="s">
        <v>272</v>
      </c>
      <c r="I4738" s="1">
        <v>30397</v>
      </c>
      <c r="J4738" t="s">
        <v>23917</v>
      </c>
      <c r="K4738" t="s">
        <v>23918</v>
      </c>
      <c r="L4738">
        <v>85005</v>
      </c>
      <c r="M4738" t="s">
        <v>272</v>
      </c>
      <c r="N4738" s="1">
        <v>44694</v>
      </c>
      <c r="O4738" s="1">
        <v>44695</v>
      </c>
      <c r="P4738">
        <v>31</v>
      </c>
      <c r="Q4738">
        <v>2</v>
      </c>
      <c r="R4738" t="s">
        <v>53</v>
      </c>
      <c r="S4738">
        <v>1</v>
      </c>
      <c r="T4738">
        <v>1</v>
      </c>
      <c r="U4738">
        <v>1</v>
      </c>
      <c r="V4738">
        <v>140</v>
      </c>
      <c r="W4738" t="s">
        <v>41</v>
      </c>
      <c r="X4738" t="s">
        <v>23919</v>
      </c>
      <c r="Y4738" t="s">
        <v>43</v>
      </c>
      <c r="Z4738" s="1">
        <v>44684</v>
      </c>
      <c r="AA4738" s="2">
        <v>3.9803240740740743E-2</v>
      </c>
      <c r="AB4738" s="2">
        <v>0.58899305555555559</v>
      </c>
      <c r="AC4738" t="s">
        <v>45</v>
      </c>
      <c r="AD4738" t="s">
        <v>44</v>
      </c>
      <c r="AE4738" t="s">
        <v>44</v>
      </c>
      <c r="AF4738">
        <v>140</v>
      </c>
    </row>
    <row r="4739" spans="1:32">
      <c r="A4739">
        <v>7946</v>
      </c>
      <c r="B4739">
        <v>7046</v>
      </c>
      <c r="C4739" t="s">
        <v>501</v>
      </c>
      <c r="D4739" t="s">
        <v>21708</v>
      </c>
      <c r="E4739" t="s">
        <v>48</v>
      </c>
      <c r="F4739" t="s">
        <v>23920</v>
      </c>
      <c r="G4739" t="s">
        <v>23921</v>
      </c>
      <c r="H4739" t="s">
        <v>457</v>
      </c>
      <c r="I4739" s="1">
        <v>16466</v>
      </c>
      <c r="J4739" t="s">
        <v>23922</v>
      </c>
      <c r="K4739" t="s">
        <v>23923</v>
      </c>
      <c r="L4739">
        <v>89224</v>
      </c>
      <c r="M4739" t="s">
        <v>457</v>
      </c>
      <c r="N4739" s="1">
        <v>44690</v>
      </c>
      <c r="O4739" s="1">
        <v>44694</v>
      </c>
      <c r="P4739">
        <v>65</v>
      </c>
      <c r="Q4739">
        <v>3</v>
      </c>
      <c r="R4739" t="s">
        <v>63</v>
      </c>
      <c r="S4739">
        <v>1</v>
      </c>
      <c r="T4739">
        <v>0</v>
      </c>
      <c r="U4739">
        <v>4</v>
      </c>
      <c r="V4739">
        <v>332</v>
      </c>
      <c r="W4739" t="s">
        <v>54</v>
      </c>
      <c r="X4739" t="s">
        <v>23924</v>
      </c>
      <c r="Y4739" t="s">
        <v>81</v>
      </c>
      <c r="Z4739" s="1">
        <v>44681</v>
      </c>
      <c r="AA4739" s="2">
        <v>0.31597222222222221</v>
      </c>
      <c r="AB4739" s="2">
        <v>0.9556365740740741</v>
      </c>
      <c r="AC4739" t="s">
        <v>45</v>
      </c>
      <c r="AD4739" t="s">
        <v>44</v>
      </c>
      <c r="AE4739" t="s">
        <v>45</v>
      </c>
      <c r="AF4739">
        <v>83</v>
      </c>
    </row>
    <row r="4740" spans="1:32">
      <c r="A4740">
        <v>7947</v>
      </c>
      <c r="B4740">
        <v>7047</v>
      </c>
      <c r="C4740" t="s">
        <v>8204</v>
      </c>
      <c r="D4740" t="s">
        <v>57</v>
      </c>
      <c r="E4740" t="s">
        <v>48</v>
      </c>
      <c r="F4740" t="s">
        <v>23925</v>
      </c>
      <c r="G4740">
        <v>2914229018</v>
      </c>
      <c r="H4740" t="s">
        <v>941</v>
      </c>
      <c r="I4740" s="1">
        <v>22391</v>
      </c>
      <c r="J4740" t="s">
        <v>23926</v>
      </c>
      <c r="K4740" t="s">
        <v>23927</v>
      </c>
      <c r="L4740">
        <v>61670</v>
      </c>
      <c r="M4740" t="s">
        <v>941</v>
      </c>
      <c r="N4740" s="1">
        <v>44951</v>
      </c>
      <c r="O4740" s="1">
        <v>44954</v>
      </c>
      <c r="P4740">
        <v>1</v>
      </c>
      <c r="Q4740">
        <v>1</v>
      </c>
      <c r="R4740" t="s">
        <v>53</v>
      </c>
      <c r="S4740">
        <v>3</v>
      </c>
      <c r="T4740">
        <v>0</v>
      </c>
      <c r="U4740">
        <v>3</v>
      </c>
      <c r="V4740">
        <v>384</v>
      </c>
      <c r="W4740" t="s">
        <v>41</v>
      </c>
      <c r="X4740" t="s">
        <v>23928</v>
      </c>
      <c r="Y4740" t="s">
        <v>65</v>
      </c>
      <c r="Z4740" s="1">
        <v>44914</v>
      </c>
      <c r="AA4740" s="2">
        <v>0.27273148148148146</v>
      </c>
      <c r="AB4740" s="2">
        <v>0.55645833333333339</v>
      </c>
      <c r="AC4740" t="s">
        <v>44</v>
      </c>
      <c r="AD4740" t="s">
        <v>45</v>
      </c>
      <c r="AE4740" t="s">
        <v>45</v>
      </c>
      <c r="AF4740">
        <v>128</v>
      </c>
    </row>
    <row r="4741" spans="1:32">
      <c r="A4741">
        <v>7950</v>
      </c>
      <c r="B4741">
        <v>7050</v>
      </c>
      <c r="C4741" t="s">
        <v>416</v>
      </c>
      <c r="D4741" t="s">
        <v>6774</v>
      </c>
      <c r="E4741" t="s">
        <v>34</v>
      </c>
      <c r="F4741" t="s">
        <v>23929</v>
      </c>
      <c r="G4741" t="s">
        <v>23930</v>
      </c>
      <c r="H4741" t="s">
        <v>201</v>
      </c>
      <c r="I4741" s="1">
        <v>36128</v>
      </c>
      <c r="J4741" t="s">
        <v>23931</v>
      </c>
      <c r="K4741" t="s">
        <v>23932</v>
      </c>
      <c r="L4741">
        <v>80044</v>
      </c>
      <c r="M4741" t="s">
        <v>201</v>
      </c>
      <c r="N4741" s="1">
        <v>44704</v>
      </c>
      <c r="O4741" s="1">
        <v>44707</v>
      </c>
      <c r="P4741">
        <v>84</v>
      </c>
      <c r="Q4741">
        <v>4</v>
      </c>
      <c r="R4741" t="s">
        <v>40</v>
      </c>
      <c r="S4741">
        <v>1</v>
      </c>
      <c r="T4741">
        <v>0</v>
      </c>
      <c r="U4741">
        <v>3</v>
      </c>
      <c r="V4741">
        <v>642</v>
      </c>
      <c r="W4741" t="s">
        <v>41</v>
      </c>
      <c r="X4741" t="s">
        <v>23933</v>
      </c>
      <c r="Y4741" t="s">
        <v>43</v>
      </c>
      <c r="Z4741" s="1">
        <v>44675</v>
      </c>
      <c r="AA4741" s="2">
        <v>0.39232638888888888</v>
      </c>
      <c r="AB4741" s="2">
        <v>0.42439814814814819</v>
      </c>
      <c r="AC4741" t="s">
        <v>44</v>
      </c>
      <c r="AD4741" t="s">
        <v>44</v>
      </c>
      <c r="AE4741" t="s">
        <v>45</v>
      </c>
      <c r="AF4741">
        <v>214</v>
      </c>
    </row>
    <row r="4742" spans="1:32">
      <c r="A4742">
        <v>7951</v>
      </c>
      <c r="B4742">
        <v>7051</v>
      </c>
      <c r="C4742" t="s">
        <v>1347</v>
      </c>
      <c r="D4742" t="s">
        <v>23287</v>
      </c>
      <c r="E4742" t="s">
        <v>34</v>
      </c>
      <c r="F4742" t="s">
        <v>23934</v>
      </c>
      <c r="G4742" t="s">
        <v>23935</v>
      </c>
      <c r="H4742" t="s">
        <v>423</v>
      </c>
      <c r="I4742" s="1">
        <v>21506</v>
      </c>
      <c r="J4742" t="s">
        <v>23936</v>
      </c>
      <c r="K4742" t="s">
        <v>23937</v>
      </c>
      <c r="L4742">
        <v>56763</v>
      </c>
      <c r="M4742" t="s">
        <v>423</v>
      </c>
      <c r="N4742" s="1">
        <v>44730</v>
      </c>
      <c r="O4742" s="1">
        <v>44732</v>
      </c>
      <c r="P4742">
        <v>84</v>
      </c>
      <c r="Q4742">
        <v>4</v>
      </c>
      <c r="R4742" t="s">
        <v>40</v>
      </c>
      <c r="S4742">
        <v>4</v>
      </c>
      <c r="T4742">
        <v>0</v>
      </c>
      <c r="U4742">
        <v>2</v>
      </c>
      <c r="V4742">
        <v>402</v>
      </c>
      <c r="W4742" t="s">
        <v>41</v>
      </c>
      <c r="X4742" t="s">
        <v>23938</v>
      </c>
      <c r="Y4742" t="s">
        <v>65</v>
      </c>
      <c r="Z4742" s="1">
        <v>44701</v>
      </c>
      <c r="AA4742" s="2">
        <v>4.4062500000000004E-2</v>
      </c>
      <c r="AB4742" s="2">
        <v>0.41070601851851851</v>
      </c>
      <c r="AC4742" t="s">
        <v>45</v>
      </c>
      <c r="AD4742" t="s">
        <v>45</v>
      </c>
      <c r="AE4742" t="s">
        <v>44</v>
      </c>
      <c r="AF4742">
        <v>201</v>
      </c>
    </row>
    <row r="4743" spans="1:32">
      <c r="A4743">
        <v>7954</v>
      </c>
      <c r="B4743">
        <v>7054</v>
      </c>
      <c r="C4743" t="s">
        <v>11258</v>
      </c>
      <c r="D4743" t="s">
        <v>768</v>
      </c>
      <c r="E4743" t="s">
        <v>48</v>
      </c>
      <c r="F4743" t="s">
        <v>23939</v>
      </c>
      <c r="G4743" t="s">
        <v>23940</v>
      </c>
      <c r="H4743" t="s">
        <v>904</v>
      </c>
      <c r="I4743" s="1">
        <v>16483</v>
      </c>
      <c r="J4743" t="s">
        <v>23941</v>
      </c>
      <c r="K4743" t="s">
        <v>23942</v>
      </c>
      <c r="L4743">
        <v>4065</v>
      </c>
      <c r="M4743" t="s">
        <v>904</v>
      </c>
      <c r="N4743" s="1">
        <v>44802</v>
      </c>
      <c r="O4743" s="1">
        <v>44803</v>
      </c>
      <c r="P4743">
        <v>51</v>
      </c>
      <c r="Q4743">
        <v>3</v>
      </c>
      <c r="R4743" t="s">
        <v>40</v>
      </c>
      <c r="S4743">
        <v>4</v>
      </c>
      <c r="T4743">
        <v>2</v>
      </c>
      <c r="U4743">
        <v>1</v>
      </c>
      <c r="V4743">
        <v>240</v>
      </c>
      <c r="W4743" t="s">
        <v>41</v>
      </c>
      <c r="X4743" t="s">
        <v>23943</v>
      </c>
      <c r="Y4743" t="s">
        <v>81</v>
      </c>
      <c r="Z4743" s="1">
        <v>44797</v>
      </c>
      <c r="AA4743" s="2">
        <v>0.83530092592592586</v>
      </c>
      <c r="AB4743" s="2">
        <v>0.38024305555555554</v>
      </c>
      <c r="AC4743" t="s">
        <v>44</v>
      </c>
      <c r="AD4743" t="s">
        <v>44</v>
      </c>
      <c r="AE4743" t="s">
        <v>45</v>
      </c>
      <c r="AF4743">
        <v>240</v>
      </c>
    </row>
    <row r="4744" spans="1:32">
      <c r="A4744">
        <v>7956</v>
      </c>
      <c r="B4744">
        <v>7056</v>
      </c>
      <c r="C4744" t="s">
        <v>23944</v>
      </c>
      <c r="D4744" t="s">
        <v>1016</v>
      </c>
      <c r="E4744" t="s">
        <v>34</v>
      </c>
      <c r="F4744" t="s">
        <v>23945</v>
      </c>
      <c r="G4744" t="s">
        <v>23946</v>
      </c>
      <c r="H4744" t="s">
        <v>122</v>
      </c>
      <c r="I4744" s="1">
        <v>17995</v>
      </c>
      <c r="J4744" t="s">
        <v>23947</v>
      </c>
      <c r="K4744" t="s">
        <v>23948</v>
      </c>
      <c r="L4744">
        <v>79244</v>
      </c>
      <c r="M4744" t="s">
        <v>122</v>
      </c>
      <c r="N4744" s="1">
        <v>44881</v>
      </c>
      <c r="O4744" s="1">
        <v>44885</v>
      </c>
      <c r="P4744">
        <v>76</v>
      </c>
      <c r="Q4744">
        <v>4</v>
      </c>
      <c r="R4744" t="s">
        <v>53</v>
      </c>
      <c r="S4744">
        <v>3</v>
      </c>
      <c r="T4744">
        <v>2</v>
      </c>
      <c r="U4744">
        <v>4</v>
      </c>
      <c r="V4744">
        <v>500</v>
      </c>
      <c r="W4744" t="s">
        <v>54</v>
      </c>
      <c r="X4744" t="s">
        <v>23949</v>
      </c>
      <c r="Y4744" t="s">
        <v>43</v>
      </c>
      <c r="Z4744" s="1">
        <v>44842</v>
      </c>
      <c r="AA4744" s="2">
        <v>0.31320601851851854</v>
      </c>
      <c r="AB4744" s="2">
        <v>0.42888888888888888</v>
      </c>
      <c r="AC4744" t="s">
        <v>44</v>
      </c>
      <c r="AD4744" t="s">
        <v>45</v>
      </c>
      <c r="AE4744" t="s">
        <v>45</v>
      </c>
      <c r="AF4744">
        <v>125</v>
      </c>
    </row>
    <row r="4745" spans="1:32">
      <c r="A4745">
        <v>7957</v>
      </c>
      <c r="B4745">
        <v>7057</v>
      </c>
      <c r="C4745" t="s">
        <v>440</v>
      </c>
      <c r="D4745" t="s">
        <v>22919</v>
      </c>
      <c r="E4745" t="s">
        <v>48</v>
      </c>
      <c r="F4745" t="s">
        <v>23950</v>
      </c>
      <c r="G4745" t="s">
        <v>23951</v>
      </c>
      <c r="H4745" t="s">
        <v>115</v>
      </c>
      <c r="I4745" s="1">
        <v>29496</v>
      </c>
      <c r="J4745" t="s">
        <v>23952</v>
      </c>
      <c r="K4745" t="s">
        <v>23953</v>
      </c>
      <c r="L4745">
        <v>17462</v>
      </c>
      <c r="M4745" t="s">
        <v>115</v>
      </c>
      <c r="N4745" s="1">
        <v>44658</v>
      </c>
      <c r="O4745" s="1">
        <v>44661</v>
      </c>
      <c r="P4745">
        <v>98</v>
      </c>
      <c r="Q4745">
        <v>4</v>
      </c>
      <c r="R4745" t="s">
        <v>63</v>
      </c>
      <c r="S4745">
        <v>3</v>
      </c>
      <c r="T4745">
        <v>1</v>
      </c>
      <c r="U4745">
        <v>3</v>
      </c>
      <c r="V4745">
        <v>261</v>
      </c>
      <c r="W4745" t="s">
        <v>54</v>
      </c>
      <c r="X4745" t="s">
        <v>23954</v>
      </c>
      <c r="Y4745" t="s">
        <v>43</v>
      </c>
      <c r="Z4745" s="1">
        <v>44638</v>
      </c>
      <c r="AA4745" s="2">
        <v>0.50709490740740748</v>
      </c>
      <c r="AB4745" s="2">
        <v>0.86187499999999995</v>
      </c>
      <c r="AC4745" t="s">
        <v>45</v>
      </c>
      <c r="AD4745" t="s">
        <v>44</v>
      </c>
      <c r="AE4745" t="s">
        <v>45</v>
      </c>
      <c r="AF4745">
        <v>87</v>
      </c>
    </row>
    <row r="4746" spans="1:32">
      <c r="A4746">
        <v>7961</v>
      </c>
      <c r="B4746">
        <v>7061</v>
      </c>
      <c r="C4746" t="s">
        <v>371</v>
      </c>
      <c r="D4746" t="s">
        <v>4819</v>
      </c>
      <c r="E4746" t="s">
        <v>48</v>
      </c>
      <c r="F4746" t="s">
        <v>23955</v>
      </c>
      <c r="G4746" t="s">
        <v>23956</v>
      </c>
      <c r="H4746" t="s">
        <v>129</v>
      </c>
      <c r="I4746" s="1">
        <v>29601</v>
      </c>
      <c r="J4746" t="s">
        <v>23957</v>
      </c>
      <c r="K4746" t="s">
        <v>23958</v>
      </c>
      <c r="L4746">
        <v>25461</v>
      </c>
      <c r="M4746" t="s">
        <v>129</v>
      </c>
      <c r="N4746" s="1">
        <v>44658</v>
      </c>
      <c r="O4746" s="1">
        <v>44662</v>
      </c>
      <c r="P4746">
        <v>32</v>
      </c>
      <c r="Q4746">
        <v>2</v>
      </c>
      <c r="R4746" t="s">
        <v>63</v>
      </c>
      <c r="S4746">
        <v>4</v>
      </c>
      <c r="T4746">
        <v>0</v>
      </c>
      <c r="U4746">
        <v>4</v>
      </c>
      <c r="V4746">
        <v>336</v>
      </c>
      <c r="W4746" t="s">
        <v>54</v>
      </c>
      <c r="X4746" t="s">
        <v>23959</v>
      </c>
      <c r="Y4746" t="s">
        <v>81</v>
      </c>
      <c r="Z4746" s="1">
        <v>44633</v>
      </c>
      <c r="AA4746" s="2">
        <v>0.81688657407407417</v>
      </c>
      <c r="AB4746" s="2">
        <v>0.50420138888888888</v>
      </c>
      <c r="AC4746" t="s">
        <v>45</v>
      </c>
      <c r="AD4746" t="s">
        <v>45</v>
      </c>
      <c r="AE4746" t="s">
        <v>44</v>
      </c>
      <c r="AF4746">
        <v>84</v>
      </c>
    </row>
    <row r="4747" spans="1:32">
      <c r="A4747">
        <v>7964</v>
      </c>
      <c r="B4747">
        <v>7064</v>
      </c>
      <c r="C4747" t="s">
        <v>326</v>
      </c>
      <c r="D4747" t="s">
        <v>4428</v>
      </c>
      <c r="E4747" t="s">
        <v>48</v>
      </c>
      <c r="F4747" t="s">
        <v>23960</v>
      </c>
      <c r="G4747" t="s">
        <v>23961</v>
      </c>
      <c r="H4747" t="s">
        <v>725</v>
      </c>
      <c r="I4747" s="1">
        <v>16511</v>
      </c>
      <c r="J4747" t="s">
        <v>23962</v>
      </c>
      <c r="K4747" t="s">
        <v>9068</v>
      </c>
      <c r="L4747">
        <v>58852</v>
      </c>
      <c r="M4747" t="s">
        <v>725</v>
      </c>
      <c r="N4747" s="1">
        <v>44939</v>
      </c>
      <c r="O4747" s="1">
        <v>44940</v>
      </c>
      <c r="P4747">
        <v>67</v>
      </c>
      <c r="Q4747">
        <v>3</v>
      </c>
      <c r="R4747" t="s">
        <v>53</v>
      </c>
      <c r="S4747">
        <v>4</v>
      </c>
      <c r="T4747">
        <v>0</v>
      </c>
      <c r="U4747">
        <v>1</v>
      </c>
      <c r="V4747">
        <v>130</v>
      </c>
      <c r="W4747" t="s">
        <v>54</v>
      </c>
      <c r="X4747" t="s">
        <v>23963</v>
      </c>
      <c r="Y4747" t="s">
        <v>43</v>
      </c>
      <c r="Z4747" s="1">
        <v>44920</v>
      </c>
      <c r="AA4747" s="2">
        <v>0.62797453703703698</v>
      </c>
      <c r="AB4747" s="2">
        <v>0.96989583333333329</v>
      </c>
      <c r="AC4747" t="s">
        <v>44</v>
      </c>
      <c r="AD4747" t="s">
        <v>44</v>
      </c>
      <c r="AE4747" t="s">
        <v>45</v>
      </c>
      <c r="AF4747">
        <v>130</v>
      </c>
    </row>
    <row r="4748" spans="1:32">
      <c r="A4748">
        <v>7966</v>
      </c>
      <c r="B4748">
        <v>7066</v>
      </c>
      <c r="C4748" t="s">
        <v>23964</v>
      </c>
      <c r="D4748" t="s">
        <v>441</v>
      </c>
      <c r="E4748" t="s">
        <v>34</v>
      </c>
      <c r="F4748" t="s">
        <v>16300</v>
      </c>
      <c r="G4748" t="s">
        <v>23965</v>
      </c>
      <c r="H4748" t="s">
        <v>418</v>
      </c>
      <c r="I4748" s="1">
        <v>16746</v>
      </c>
      <c r="J4748" t="s">
        <v>23966</v>
      </c>
      <c r="K4748" t="s">
        <v>23967</v>
      </c>
      <c r="L4748">
        <v>18410</v>
      </c>
      <c r="M4748" t="s">
        <v>418</v>
      </c>
      <c r="N4748" s="1">
        <v>44596</v>
      </c>
      <c r="O4748" s="1">
        <v>44598</v>
      </c>
      <c r="P4748">
        <v>19</v>
      </c>
      <c r="Q4748">
        <v>1</v>
      </c>
      <c r="R4748" t="s">
        <v>53</v>
      </c>
      <c r="S4748">
        <v>2</v>
      </c>
      <c r="T4748">
        <v>1</v>
      </c>
      <c r="U4748">
        <v>2</v>
      </c>
      <c r="V4748">
        <v>256</v>
      </c>
      <c r="W4748" t="s">
        <v>54</v>
      </c>
      <c r="X4748" t="s">
        <v>23968</v>
      </c>
      <c r="Y4748" t="s">
        <v>81</v>
      </c>
      <c r="Z4748" s="1">
        <v>44590</v>
      </c>
      <c r="AA4748" s="2">
        <v>0.26165509259259262</v>
      </c>
      <c r="AB4748" s="2">
        <v>0.20598379629629629</v>
      </c>
      <c r="AC4748" t="s">
        <v>45</v>
      </c>
      <c r="AD4748" t="s">
        <v>45</v>
      </c>
      <c r="AE4748" t="s">
        <v>45</v>
      </c>
      <c r="AF4748">
        <v>128</v>
      </c>
    </row>
    <row r="4749" spans="1:32">
      <c r="A4749">
        <v>7970</v>
      </c>
      <c r="B4749">
        <v>7070</v>
      </c>
      <c r="C4749" t="s">
        <v>2046</v>
      </c>
      <c r="D4749" t="s">
        <v>6034</v>
      </c>
      <c r="E4749" t="s">
        <v>48</v>
      </c>
      <c r="F4749" t="s">
        <v>23969</v>
      </c>
      <c r="G4749" t="s">
        <v>23970</v>
      </c>
      <c r="H4749" t="s">
        <v>171</v>
      </c>
      <c r="I4749" s="1">
        <v>25920</v>
      </c>
      <c r="J4749" t="s">
        <v>23971</v>
      </c>
      <c r="K4749" t="s">
        <v>15014</v>
      </c>
      <c r="L4749">
        <v>44583</v>
      </c>
      <c r="M4749" t="s">
        <v>171</v>
      </c>
      <c r="N4749" s="1">
        <v>44862</v>
      </c>
      <c r="O4749" s="1">
        <v>44865</v>
      </c>
      <c r="P4749">
        <v>6</v>
      </c>
      <c r="Q4749">
        <v>1</v>
      </c>
      <c r="R4749" t="s">
        <v>40</v>
      </c>
      <c r="S4749">
        <v>2</v>
      </c>
      <c r="T4749">
        <v>1</v>
      </c>
      <c r="U4749">
        <v>3</v>
      </c>
      <c r="V4749">
        <v>654</v>
      </c>
      <c r="W4749" t="s">
        <v>54</v>
      </c>
      <c r="X4749" t="s">
        <v>23972</v>
      </c>
      <c r="Y4749" t="s">
        <v>81</v>
      </c>
      <c r="Z4749" s="1">
        <v>44850</v>
      </c>
      <c r="AA4749" s="2">
        <v>0.90100694444444451</v>
      </c>
      <c r="AB4749" s="2">
        <v>0.21203703703703702</v>
      </c>
      <c r="AC4749" t="s">
        <v>44</v>
      </c>
      <c r="AD4749" t="s">
        <v>44</v>
      </c>
      <c r="AE4749" t="s">
        <v>44</v>
      </c>
      <c r="AF4749">
        <v>218</v>
      </c>
    </row>
    <row r="4750" spans="1:32">
      <c r="A4750">
        <v>7972</v>
      </c>
      <c r="B4750">
        <v>7072</v>
      </c>
      <c r="C4750" t="s">
        <v>5380</v>
      </c>
      <c r="D4750" t="s">
        <v>5985</v>
      </c>
      <c r="E4750" t="s">
        <v>48</v>
      </c>
      <c r="F4750" t="s">
        <v>23973</v>
      </c>
      <c r="G4750" t="s">
        <v>23974</v>
      </c>
      <c r="H4750" t="s">
        <v>109</v>
      </c>
      <c r="I4750" s="1">
        <v>31749</v>
      </c>
      <c r="J4750" t="s">
        <v>23975</v>
      </c>
      <c r="K4750" t="s">
        <v>23976</v>
      </c>
      <c r="L4750">
        <v>98484</v>
      </c>
      <c r="M4750" t="s">
        <v>109</v>
      </c>
      <c r="N4750" s="1">
        <v>44704</v>
      </c>
      <c r="O4750" s="1">
        <v>44705</v>
      </c>
      <c r="P4750">
        <v>37</v>
      </c>
      <c r="Q4750">
        <v>2</v>
      </c>
      <c r="R4750" t="s">
        <v>53</v>
      </c>
      <c r="S4750">
        <v>3</v>
      </c>
      <c r="T4750">
        <v>0</v>
      </c>
      <c r="U4750">
        <v>1</v>
      </c>
      <c r="V4750">
        <v>129</v>
      </c>
      <c r="W4750" t="s">
        <v>41</v>
      </c>
      <c r="X4750" t="s">
        <v>23977</v>
      </c>
      <c r="Y4750" t="s">
        <v>43</v>
      </c>
      <c r="Z4750" s="1">
        <v>44679</v>
      </c>
      <c r="AA4750" s="2">
        <v>0.77452546296296287</v>
      </c>
      <c r="AB4750" s="2">
        <v>0.3352430555555555</v>
      </c>
      <c r="AC4750" t="s">
        <v>45</v>
      </c>
      <c r="AD4750" t="s">
        <v>45</v>
      </c>
      <c r="AE4750" t="s">
        <v>44</v>
      </c>
      <c r="AF4750">
        <v>129</v>
      </c>
    </row>
    <row r="4751" spans="1:32">
      <c r="A4751">
        <v>7973</v>
      </c>
      <c r="B4751">
        <v>7073</v>
      </c>
      <c r="C4751" t="s">
        <v>5955</v>
      </c>
      <c r="D4751" t="s">
        <v>7682</v>
      </c>
      <c r="E4751" t="s">
        <v>48</v>
      </c>
      <c r="F4751" t="s">
        <v>23978</v>
      </c>
      <c r="G4751" t="s">
        <v>23979</v>
      </c>
      <c r="H4751" t="s">
        <v>217</v>
      </c>
      <c r="I4751" s="1">
        <v>25732</v>
      </c>
      <c r="J4751" t="s">
        <v>23980</v>
      </c>
      <c r="K4751" t="s">
        <v>23981</v>
      </c>
      <c r="L4751">
        <v>6381</v>
      </c>
      <c r="M4751" t="s">
        <v>217</v>
      </c>
      <c r="N4751" s="1">
        <v>44671</v>
      </c>
      <c r="O4751" s="1">
        <v>44672</v>
      </c>
      <c r="P4751">
        <v>93</v>
      </c>
      <c r="Q4751">
        <v>4</v>
      </c>
      <c r="R4751" t="s">
        <v>40</v>
      </c>
      <c r="S4751">
        <v>4</v>
      </c>
      <c r="T4751">
        <v>1</v>
      </c>
      <c r="U4751">
        <v>1</v>
      </c>
      <c r="V4751">
        <v>211</v>
      </c>
      <c r="W4751" t="s">
        <v>41</v>
      </c>
      <c r="X4751" t="s">
        <v>23982</v>
      </c>
      <c r="Y4751" t="s">
        <v>81</v>
      </c>
      <c r="Z4751" s="1">
        <v>44654</v>
      </c>
      <c r="AA4751" s="2">
        <v>0.81846064814814812</v>
      </c>
      <c r="AB4751" s="2">
        <v>8.5069444444444437E-3</v>
      </c>
      <c r="AC4751" t="s">
        <v>45</v>
      </c>
      <c r="AD4751" t="s">
        <v>45</v>
      </c>
      <c r="AE4751" t="s">
        <v>45</v>
      </c>
      <c r="AF4751">
        <v>211</v>
      </c>
    </row>
    <row r="4752" spans="1:32">
      <c r="A4752">
        <v>7974</v>
      </c>
      <c r="B4752">
        <v>7074</v>
      </c>
      <c r="C4752" t="s">
        <v>1452</v>
      </c>
      <c r="D4752" t="s">
        <v>7144</v>
      </c>
      <c r="E4752" t="s">
        <v>34</v>
      </c>
      <c r="F4752" t="s">
        <v>23983</v>
      </c>
      <c r="G4752" t="s">
        <v>23984</v>
      </c>
      <c r="H4752" t="s">
        <v>60</v>
      </c>
      <c r="I4752" s="1">
        <v>31186</v>
      </c>
      <c r="J4752" t="s">
        <v>23985</v>
      </c>
      <c r="K4752" t="s">
        <v>23986</v>
      </c>
      <c r="L4752">
        <v>18281</v>
      </c>
      <c r="M4752" t="s">
        <v>60</v>
      </c>
      <c r="N4752" s="1">
        <v>44677</v>
      </c>
      <c r="O4752" s="1">
        <v>44682</v>
      </c>
      <c r="P4752">
        <v>68</v>
      </c>
      <c r="Q4752">
        <v>3</v>
      </c>
      <c r="R4752" t="s">
        <v>63</v>
      </c>
      <c r="S4752">
        <v>1</v>
      </c>
      <c r="T4752">
        <v>0</v>
      </c>
      <c r="U4752">
        <v>5</v>
      </c>
      <c r="V4752">
        <v>425</v>
      </c>
      <c r="W4752" t="s">
        <v>54</v>
      </c>
      <c r="X4752" t="s">
        <v>23987</v>
      </c>
      <c r="Y4752" t="s">
        <v>81</v>
      </c>
      <c r="Z4752" s="1">
        <v>44643</v>
      </c>
      <c r="AA4752" s="2">
        <v>0.44957175925925924</v>
      </c>
      <c r="AB4752" s="2">
        <v>0.31599537037037034</v>
      </c>
      <c r="AC4752" t="s">
        <v>44</v>
      </c>
      <c r="AD4752" t="s">
        <v>44</v>
      </c>
      <c r="AE4752" t="s">
        <v>45</v>
      </c>
      <c r="AF4752">
        <v>85</v>
      </c>
    </row>
    <row r="4753" spans="1:32">
      <c r="A4753">
        <v>7976</v>
      </c>
      <c r="B4753">
        <v>7076</v>
      </c>
      <c r="C4753" t="s">
        <v>881</v>
      </c>
      <c r="D4753" t="s">
        <v>23988</v>
      </c>
      <c r="E4753" t="s">
        <v>48</v>
      </c>
      <c r="F4753" t="s">
        <v>23989</v>
      </c>
      <c r="G4753" t="s">
        <v>23990</v>
      </c>
      <c r="H4753" t="s">
        <v>171</v>
      </c>
      <c r="I4753" s="1">
        <v>37963</v>
      </c>
      <c r="J4753" t="s">
        <v>23991</v>
      </c>
      <c r="K4753" t="s">
        <v>20959</v>
      </c>
      <c r="L4753">
        <v>48538</v>
      </c>
      <c r="M4753" t="s">
        <v>171</v>
      </c>
      <c r="N4753" s="1">
        <v>44927</v>
      </c>
      <c r="O4753" s="1">
        <v>44929</v>
      </c>
      <c r="P4753">
        <v>43</v>
      </c>
      <c r="Q4753">
        <v>2</v>
      </c>
      <c r="R4753" t="s">
        <v>53</v>
      </c>
      <c r="S4753">
        <v>3</v>
      </c>
      <c r="T4753">
        <v>2</v>
      </c>
      <c r="U4753">
        <v>2</v>
      </c>
      <c r="V4753">
        <v>264</v>
      </c>
      <c r="W4753" t="s">
        <v>41</v>
      </c>
      <c r="X4753" t="s">
        <v>23992</v>
      </c>
      <c r="Y4753" t="s">
        <v>43</v>
      </c>
      <c r="Z4753" s="1">
        <v>44902</v>
      </c>
      <c r="AA4753" s="2">
        <v>0.47136574074074072</v>
      </c>
      <c r="AB4753" s="2">
        <v>0.80707175925925922</v>
      </c>
      <c r="AC4753" t="s">
        <v>45</v>
      </c>
      <c r="AD4753" t="s">
        <v>45</v>
      </c>
      <c r="AE4753" t="s">
        <v>45</v>
      </c>
      <c r="AF4753">
        <v>132</v>
      </c>
    </row>
    <row r="4754" spans="1:32">
      <c r="A4754">
        <v>7977</v>
      </c>
      <c r="B4754">
        <v>7077</v>
      </c>
      <c r="C4754" t="s">
        <v>197</v>
      </c>
      <c r="D4754" t="s">
        <v>20730</v>
      </c>
      <c r="E4754" t="s">
        <v>34</v>
      </c>
      <c r="F4754" t="s">
        <v>23993</v>
      </c>
      <c r="G4754" t="s">
        <v>23994</v>
      </c>
      <c r="H4754" t="s">
        <v>37</v>
      </c>
      <c r="I4754" s="1">
        <v>21728</v>
      </c>
      <c r="J4754" t="s">
        <v>23995</v>
      </c>
      <c r="K4754" t="s">
        <v>19492</v>
      </c>
      <c r="L4754">
        <v>29604</v>
      </c>
      <c r="M4754" t="s">
        <v>37</v>
      </c>
      <c r="N4754" s="1">
        <v>44659</v>
      </c>
      <c r="O4754" s="1">
        <v>44661</v>
      </c>
      <c r="P4754">
        <v>82</v>
      </c>
      <c r="Q4754">
        <v>4</v>
      </c>
      <c r="R4754" t="s">
        <v>53</v>
      </c>
      <c r="S4754">
        <v>4</v>
      </c>
      <c r="T4754">
        <v>0</v>
      </c>
      <c r="U4754">
        <v>2</v>
      </c>
      <c r="V4754">
        <v>274</v>
      </c>
      <c r="W4754" t="s">
        <v>41</v>
      </c>
      <c r="X4754" t="s">
        <v>23996</v>
      </c>
      <c r="Y4754" t="s">
        <v>65</v>
      </c>
      <c r="Z4754" s="1">
        <v>44632</v>
      </c>
      <c r="AA4754" s="2">
        <v>0.48188657407407409</v>
      </c>
      <c r="AB4754" s="2">
        <v>0.70472222222222225</v>
      </c>
      <c r="AC4754" t="s">
        <v>44</v>
      </c>
      <c r="AD4754" t="s">
        <v>44</v>
      </c>
      <c r="AE4754" t="s">
        <v>44</v>
      </c>
      <c r="AF4754">
        <v>137</v>
      </c>
    </row>
    <row r="4755" spans="1:32">
      <c r="A4755">
        <v>7978</v>
      </c>
      <c r="B4755">
        <v>7078</v>
      </c>
      <c r="C4755" t="s">
        <v>326</v>
      </c>
      <c r="D4755" t="s">
        <v>4286</v>
      </c>
      <c r="E4755" t="s">
        <v>34</v>
      </c>
      <c r="F4755" t="s">
        <v>23997</v>
      </c>
      <c r="G4755" t="s">
        <v>23998</v>
      </c>
      <c r="H4755" t="s">
        <v>135</v>
      </c>
      <c r="I4755" s="1">
        <v>36371</v>
      </c>
      <c r="J4755" t="s">
        <v>23999</v>
      </c>
      <c r="K4755" t="s">
        <v>17184</v>
      </c>
      <c r="L4755">
        <v>96254</v>
      </c>
      <c r="M4755" t="s">
        <v>135</v>
      </c>
      <c r="N4755" s="1">
        <v>44675</v>
      </c>
      <c r="O4755" s="1">
        <v>44678</v>
      </c>
      <c r="P4755">
        <v>5</v>
      </c>
      <c r="Q4755">
        <v>1</v>
      </c>
      <c r="R4755" t="s">
        <v>63</v>
      </c>
      <c r="S4755">
        <v>1</v>
      </c>
      <c r="T4755">
        <v>2</v>
      </c>
      <c r="U4755">
        <v>3</v>
      </c>
      <c r="V4755">
        <v>252</v>
      </c>
      <c r="W4755" t="s">
        <v>41</v>
      </c>
      <c r="X4755" t="s">
        <v>24000</v>
      </c>
      <c r="Y4755" t="s">
        <v>6</v>
      </c>
      <c r="Z4755" s="1">
        <v>44662</v>
      </c>
      <c r="AA4755" s="2">
        <v>0.94657407407407401</v>
      </c>
      <c r="AB4755" s="2">
        <v>0.44444444444444442</v>
      </c>
      <c r="AC4755" t="s">
        <v>44</v>
      </c>
      <c r="AD4755" t="s">
        <v>44</v>
      </c>
      <c r="AE4755" t="s">
        <v>45</v>
      </c>
      <c r="AF4755">
        <v>84</v>
      </c>
    </row>
    <row r="4756" spans="1:32">
      <c r="A4756">
        <v>7979</v>
      </c>
      <c r="B4756">
        <v>7079</v>
      </c>
      <c r="C4756" t="s">
        <v>153</v>
      </c>
      <c r="D4756" t="s">
        <v>502</v>
      </c>
      <c r="E4756" t="s">
        <v>34</v>
      </c>
      <c r="F4756" t="s">
        <v>24001</v>
      </c>
      <c r="G4756" t="s">
        <v>24002</v>
      </c>
      <c r="H4756" t="s">
        <v>156</v>
      </c>
      <c r="I4756" s="1">
        <v>20858</v>
      </c>
      <c r="J4756" t="s">
        <v>24003</v>
      </c>
      <c r="K4756" t="s">
        <v>24004</v>
      </c>
      <c r="L4756">
        <v>41165</v>
      </c>
      <c r="M4756" t="s">
        <v>156</v>
      </c>
      <c r="N4756" s="1">
        <v>44812</v>
      </c>
      <c r="O4756" s="1">
        <v>44817</v>
      </c>
      <c r="P4756">
        <v>22</v>
      </c>
      <c r="Q4756">
        <v>1</v>
      </c>
      <c r="R4756" t="s">
        <v>53</v>
      </c>
      <c r="S4756">
        <v>3</v>
      </c>
      <c r="T4756">
        <v>1</v>
      </c>
      <c r="U4756">
        <v>5</v>
      </c>
      <c r="V4756">
        <v>650</v>
      </c>
      <c r="W4756" t="s">
        <v>41</v>
      </c>
      <c r="X4756" t="s">
        <v>24005</v>
      </c>
      <c r="Y4756" t="s">
        <v>81</v>
      </c>
      <c r="Z4756" s="1">
        <v>44798</v>
      </c>
      <c r="AA4756" s="2">
        <v>0.76284722222222223</v>
      </c>
      <c r="AB4756" s="2">
        <v>0.24574074074074073</v>
      </c>
      <c r="AC4756" t="s">
        <v>44</v>
      </c>
      <c r="AD4756" t="s">
        <v>44</v>
      </c>
      <c r="AE4756" t="s">
        <v>44</v>
      </c>
      <c r="AF4756">
        <v>130</v>
      </c>
    </row>
    <row r="4757" spans="1:32">
      <c r="A4757">
        <v>7981</v>
      </c>
      <c r="B4757">
        <v>7081</v>
      </c>
      <c r="C4757" t="s">
        <v>932</v>
      </c>
      <c r="D4757" t="s">
        <v>977</v>
      </c>
      <c r="E4757" t="s">
        <v>48</v>
      </c>
      <c r="F4757" t="s">
        <v>24006</v>
      </c>
      <c r="G4757">
        <v>9798501670</v>
      </c>
      <c r="H4757" t="s">
        <v>109</v>
      </c>
      <c r="I4757" s="1">
        <v>24798</v>
      </c>
      <c r="J4757" t="s">
        <v>24007</v>
      </c>
      <c r="K4757" t="s">
        <v>18856</v>
      </c>
      <c r="L4757">
        <v>50099</v>
      </c>
      <c r="M4757" t="s">
        <v>109</v>
      </c>
      <c r="N4757" s="1">
        <v>44843</v>
      </c>
      <c r="O4757" s="1">
        <v>44847</v>
      </c>
      <c r="P4757">
        <v>51</v>
      </c>
      <c r="Q4757">
        <v>3</v>
      </c>
      <c r="R4757" t="s">
        <v>40</v>
      </c>
      <c r="S4757">
        <v>4</v>
      </c>
      <c r="T4757">
        <v>2</v>
      </c>
      <c r="U4757">
        <v>4</v>
      </c>
      <c r="V4757">
        <v>960</v>
      </c>
      <c r="W4757" t="s">
        <v>41</v>
      </c>
      <c r="X4757" t="s">
        <v>24008</v>
      </c>
      <c r="Y4757" t="s">
        <v>65</v>
      </c>
      <c r="Z4757" s="1">
        <v>44838</v>
      </c>
      <c r="AA4757" s="2">
        <v>0.47369212962962964</v>
      </c>
      <c r="AB4757" s="2">
        <v>0.85936342592592585</v>
      </c>
      <c r="AC4757" t="s">
        <v>45</v>
      </c>
      <c r="AD4757" t="s">
        <v>45</v>
      </c>
      <c r="AE4757" t="s">
        <v>45</v>
      </c>
      <c r="AF4757">
        <v>240</v>
      </c>
    </row>
    <row r="4758" spans="1:32">
      <c r="A4758">
        <v>7982</v>
      </c>
      <c r="B4758">
        <v>7082</v>
      </c>
      <c r="C4758" t="s">
        <v>881</v>
      </c>
      <c r="D4758" t="s">
        <v>774</v>
      </c>
      <c r="E4758" t="s">
        <v>34</v>
      </c>
      <c r="F4758" t="s">
        <v>24009</v>
      </c>
      <c r="G4758">
        <v>5517920975</v>
      </c>
      <c r="H4758" t="s">
        <v>1301</v>
      </c>
      <c r="I4758" s="1">
        <v>28793</v>
      </c>
      <c r="J4758" t="s">
        <v>24010</v>
      </c>
      <c r="K4758" t="s">
        <v>24011</v>
      </c>
      <c r="L4758">
        <v>78844</v>
      </c>
      <c r="M4758" t="s">
        <v>1301</v>
      </c>
      <c r="N4758" s="1">
        <v>44899</v>
      </c>
      <c r="O4758" s="1">
        <v>44901</v>
      </c>
      <c r="P4758">
        <v>60</v>
      </c>
      <c r="Q4758">
        <v>3</v>
      </c>
      <c r="R4758" t="s">
        <v>40</v>
      </c>
      <c r="S4758">
        <v>1</v>
      </c>
      <c r="T4758">
        <v>1</v>
      </c>
      <c r="U4758">
        <v>2</v>
      </c>
      <c r="V4758">
        <v>422</v>
      </c>
      <c r="W4758" t="s">
        <v>41</v>
      </c>
      <c r="X4758" t="s">
        <v>24012</v>
      </c>
      <c r="Y4758" t="s">
        <v>43</v>
      </c>
      <c r="Z4758" s="1">
        <v>44887</v>
      </c>
      <c r="AA4758" s="2">
        <v>0.27143518518518522</v>
      </c>
      <c r="AB4758" s="2">
        <v>0.33784722222222219</v>
      </c>
      <c r="AC4758" t="s">
        <v>45</v>
      </c>
      <c r="AD4758" t="s">
        <v>44</v>
      </c>
      <c r="AE4758" t="s">
        <v>45</v>
      </c>
      <c r="AF4758">
        <v>211</v>
      </c>
    </row>
    <row r="4759" spans="1:32">
      <c r="A4759">
        <v>7985</v>
      </c>
      <c r="B4759">
        <v>7085</v>
      </c>
      <c r="C4759" t="s">
        <v>364</v>
      </c>
      <c r="D4759" t="s">
        <v>1209</v>
      </c>
      <c r="E4759" t="s">
        <v>48</v>
      </c>
      <c r="F4759" t="s">
        <v>24013</v>
      </c>
      <c r="G4759" t="s">
        <v>24014</v>
      </c>
      <c r="H4759" t="s">
        <v>423</v>
      </c>
      <c r="I4759" s="1">
        <v>17784</v>
      </c>
      <c r="J4759" t="s">
        <v>24015</v>
      </c>
      <c r="K4759" t="s">
        <v>5818</v>
      </c>
      <c r="L4759">
        <v>65636</v>
      </c>
      <c r="M4759" t="s">
        <v>423</v>
      </c>
      <c r="N4759" s="1">
        <v>44776</v>
      </c>
      <c r="O4759" s="1">
        <v>44779</v>
      </c>
      <c r="P4759">
        <v>47</v>
      </c>
      <c r="Q4759">
        <v>2</v>
      </c>
      <c r="R4759" t="s">
        <v>63</v>
      </c>
      <c r="S4759">
        <v>1</v>
      </c>
      <c r="T4759">
        <v>1</v>
      </c>
      <c r="U4759">
        <v>3</v>
      </c>
      <c r="V4759">
        <v>237</v>
      </c>
      <c r="W4759" t="s">
        <v>41</v>
      </c>
      <c r="X4759" t="s">
        <v>24016</v>
      </c>
      <c r="Y4759" t="s">
        <v>43</v>
      </c>
      <c r="Z4759" s="1">
        <v>44754</v>
      </c>
      <c r="AA4759" s="2">
        <v>0.46556712962962959</v>
      </c>
      <c r="AB4759" s="2">
        <v>0.44629629629629625</v>
      </c>
      <c r="AC4759" t="s">
        <v>45</v>
      </c>
      <c r="AD4759" t="s">
        <v>45</v>
      </c>
      <c r="AE4759" t="s">
        <v>44</v>
      </c>
      <c r="AF4759">
        <v>79</v>
      </c>
    </row>
    <row r="4760" spans="1:32">
      <c r="A4760">
        <v>28943</v>
      </c>
      <c r="B4760">
        <v>28043</v>
      </c>
      <c r="C4760" t="s">
        <v>615</v>
      </c>
      <c r="D4760" t="s">
        <v>8083</v>
      </c>
      <c r="E4760" t="s">
        <v>34</v>
      </c>
      <c r="F4760" t="s">
        <v>24017</v>
      </c>
      <c r="G4760" t="s">
        <v>24018</v>
      </c>
      <c r="H4760" t="s">
        <v>904</v>
      </c>
      <c r="I4760" s="1">
        <v>29036</v>
      </c>
      <c r="J4760" t="s">
        <v>24019</v>
      </c>
      <c r="K4760" t="s">
        <v>24020</v>
      </c>
      <c r="L4760">
        <v>36532</v>
      </c>
      <c r="M4760" t="s">
        <v>904</v>
      </c>
      <c r="N4760" s="1">
        <v>45313</v>
      </c>
      <c r="O4760" s="1">
        <v>45317</v>
      </c>
      <c r="P4760">
        <v>6</v>
      </c>
      <c r="Q4760">
        <v>1</v>
      </c>
      <c r="R4760" t="s">
        <v>40</v>
      </c>
      <c r="S4760">
        <v>3</v>
      </c>
      <c r="T4760">
        <v>0</v>
      </c>
      <c r="U4760">
        <v>4</v>
      </c>
      <c r="V4760">
        <v>1000</v>
      </c>
      <c r="W4760" t="s">
        <v>41</v>
      </c>
      <c r="X4760" t="s">
        <v>24021</v>
      </c>
      <c r="Y4760" t="s">
        <v>6</v>
      </c>
      <c r="Z4760" s="1">
        <v>45290</v>
      </c>
      <c r="AA4760" s="2">
        <v>0.60269675925925925</v>
      </c>
      <c r="AB4760" s="2">
        <v>0.17898148148148149</v>
      </c>
      <c r="AC4760" t="s">
        <v>44</v>
      </c>
      <c r="AD4760" t="s">
        <v>44</v>
      </c>
      <c r="AE4760" t="s">
        <v>44</v>
      </c>
      <c r="AF4760">
        <v>250</v>
      </c>
    </row>
    <row r="4761" spans="1:32">
      <c r="A4761">
        <v>28944</v>
      </c>
      <c r="B4761">
        <v>28044</v>
      </c>
      <c r="C4761" t="s">
        <v>583</v>
      </c>
      <c r="D4761" t="s">
        <v>1808</v>
      </c>
      <c r="E4761" t="s">
        <v>48</v>
      </c>
      <c r="F4761" t="s">
        <v>24022</v>
      </c>
      <c r="G4761" t="s">
        <v>24023</v>
      </c>
      <c r="H4761" t="s">
        <v>941</v>
      </c>
      <c r="I4761" s="1">
        <v>28275</v>
      </c>
      <c r="J4761" t="s">
        <v>24024</v>
      </c>
      <c r="K4761" t="s">
        <v>20602</v>
      </c>
      <c r="L4761">
        <v>23332</v>
      </c>
      <c r="M4761" t="s">
        <v>941</v>
      </c>
      <c r="N4761" s="1">
        <v>45270</v>
      </c>
      <c r="O4761" s="1">
        <v>45273</v>
      </c>
      <c r="P4761">
        <v>26</v>
      </c>
      <c r="Q4761">
        <v>2</v>
      </c>
      <c r="R4761" t="s">
        <v>63</v>
      </c>
      <c r="S4761">
        <v>4</v>
      </c>
      <c r="T4761">
        <v>2</v>
      </c>
      <c r="U4761">
        <v>3</v>
      </c>
      <c r="V4761">
        <v>225</v>
      </c>
      <c r="W4761" t="s">
        <v>54</v>
      </c>
      <c r="X4761" t="s">
        <v>24025</v>
      </c>
      <c r="Y4761" t="s">
        <v>6</v>
      </c>
      <c r="Z4761" s="1">
        <v>45259</v>
      </c>
      <c r="AA4761" s="2">
        <v>6.1608796296296293E-2</v>
      </c>
      <c r="AB4761" s="2">
        <v>0.32653935185185184</v>
      </c>
      <c r="AC4761" t="s">
        <v>45</v>
      </c>
      <c r="AD4761" t="s">
        <v>45</v>
      </c>
      <c r="AE4761" t="s">
        <v>45</v>
      </c>
      <c r="AF4761">
        <v>75</v>
      </c>
    </row>
    <row r="4762" spans="1:32">
      <c r="A4762">
        <v>28945</v>
      </c>
      <c r="B4762">
        <v>28045</v>
      </c>
      <c r="C4762" t="s">
        <v>4649</v>
      </c>
      <c r="D4762" t="s">
        <v>5779</v>
      </c>
      <c r="E4762" t="s">
        <v>34</v>
      </c>
      <c r="F4762" t="s">
        <v>24026</v>
      </c>
      <c r="G4762">
        <v>7043802746</v>
      </c>
      <c r="H4762" t="s">
        <v>1301</v>
      </c>
      <c r="I4762" s="1">
        <v>27534</v>
      </c>
      <c r="J4762" t="s">
        <v>24027</v>
      </c>
      <c r="K4762" t="s">
        <v>24028</v>
      </c>
      <c r="L4762">
        <v>66842</v>
      </c>
      <c r="M4762" t="s">
        <v>1301</v>
      </c>
      <c r="N4762" s="1">
        <v>45190</v>
      </c>
      <c r="O4762" s="1">
        <v>45192</v>
      </c>
      <c r="P4762">
        <v>36</v>
      </c>
      <c r="Q4762">
        <v>2</v>
      </c>
      <c r="R4762" t="s">
        <v>40</v>
      </c>
      <c r="S4762">
        <v>1</v>
      </c>
      <c r="T4762">
        <v>2</v>
      </c>
      <c r="U4762">
        <v>2</v>
      </c>
      <c r="V4762">
        <v>462</v>
      </c>
      <c r="W4762" t="s">
        <v>41</v>
      </c>
      <c r="X4762" t="s">
        <v>24029</v>
      </c>
      <c r="Y4762" t="s">
        <v>43</v>
      </c>
      <c r="Z4762" s="1">
        <v>45155</v>
      </c>
      <c r="AA4762" s="2">
        <v>0.15157407407407408</v>
      </c>
      <c r="AB4762" s="2">
        <v>0.9801157407407407</v>
      </c>
      <c r="AC4762" t="s">
        <v>44</v>
      </c>
      <c r="AD4762" t="s">
        <v>45</v>
      </c>
      <c r="AE4762" t="s">
        <v>45</v>
      </c>
      <c r="AF4762">
        <v>231</v>
      </c>
    </row>
    <row r="4763" spans="1:32">
      <c r="A4763">
        <v>28946</v>
      </c>
      <c r="B4763">
        <v>28046</v>
      </c>
      <c r="C4763" t="s">
        <v>1392</v>
      </c>
      <c r="D4763" t="s">
        <v>3901</v>
      </c>
      <c r="E4763" t="s">
        <v>34</v>
      </c>
      <c r="F4763" t="s">
        <v>24030</v>
      </c>
      <c r="G4763" t="s">
        <v>24031</v>
      </c>
      <c r="H4763" t="s">
        <v>423</v>
      </c>
      <c r="I4763" s="1">
        <v>28772</v>
      </c>
      <c r="J4763" t="s">
        <v>24032</v>
      </c>
      <c r="K4763" t="s">
        <v>24033</v>
      </c>
      <c r="L4763">
        <v>24080</v>
      </c>
      <c r="M4763" t="s">
        <v>423</v>
      </c>
      <c r="N4763" s="1">
        <v>45172</v>
      </c>
      <c r="O4763" s="1">
        <v>45174</v>
      </c>
      <c r="P4763">
        <v>8</v>
      </c>
      <c r="Q4763">
        <v>1</v>
      </c>
      <c r="R4763" t="s">
        <v>63</v>
      </c>
      <c r="S4763">
        <v>1</v>
      </c>
      <c r="T4763">
        <v>0</v>
      </c>
      <c r="U4763">
        <v>2</v>
      </c>
      <c r="V4763">
        <v>164</v>
      </c>
      <c r="W4763" t="s">
        <v>54</v>
      </c>
      <c r="X4763" t="s">
        <v>24034</v>
      </c>
      <c r="Y4763" t="s">
        <v>43</v>
      </c>
      <c r="Z4763" s="1">
        <v>45154</v>
      </c>
      <c r="AA4763" s="2">
        <v>0.18744212962962961</v>
      </c>
      <c r="AB4763" s="2">
        <v>0.71315972222222224</v>
      </c>
      <c r="AC4763" t="s">
        <v>44</v>
      </c>
      <c r="AD4763" t="s">
        <v>45</v>
      </c>
      <c r="AE4763" t="s">
        <v>45</v>
      </c>
      <c r="AF4763">
        <v>82</v>
      </c>
    </row>
    <row r="4764" spans="1:32">
      <c r="A4764">
        <v>28947</v>
      </c>
      <c r="B4764">
        <v>28047</v>
      </c>
      <c r="C4764" t="s">
        <v>256</v>
      </c>
      <c r="D4764" t="s">
        <v>299</v>
      </c>
      <c r="E4764" t="s">
        <v>34</v>
      </c>
      <c r="F4764" t="s">
        <v>24035</v>
      </c>
      <c r="G4764" t="s">
        <v>24036</v>
      </c>
      <c r="H4764" t="s">
        <v>135</v>
      </c>
      <c r="I4764" s="1">
        <v>36553</v>
      </c>
      <c r="J4764" t="s">
        <v>24037</v>
      </c>
      <c r="K4764" t="s">
        <v>20350</v>
      </c>
      <c r="L4764">
        <v>14139</v>
      </c>
      <c r="M4764" t="s">
        <v>135</v>
      </c>
      <c r="N4764" s="1">
        <v>45118</v>
      </c>
      <c r="O4764" s="1">
        <v>45121</v>
      </c>
      <c r="P4764">
        <v>85</v>
      </c>
      <c r="Q4764">
        <v>4</v>
      </c>
      <c r="R4764" t="s">
        <v>53</v>
      </c>
      <c r="S4764">
        <v>1</v>
      </c>
      <c r="T4764">
        <v>2</v>
      </c>
      <c r="U4764">
        <v>3</v>
      </c>
      <c r="V4764">
        <v>432</v>
      </c>
      <c r="W4764" t="s">
        <v>41</v>
      </c>
      <c r="X4764" t="s">
        <v>24038</v>
      </c>
      <c r="Y4764" t="s">
        <v>43</v>
      </c>
      <c r="Z4764" s="1">
        <v>45084</v>
      </c>
      <c r="AA4764" s="2">
        <v>0.96193287037037034</v>
      </c>
      <c r="AB4764" s="2">
        <v>6.8645833333333336E-2</v>
      </c>
      <c r="AC4764" t="s">
        <v>44</v>
      </c>
      <c r="AD4764" t="s">
        <v>45</v>
      </c>
      <c r="AE4764" t="s">
        <v>45</v>
      </c>
      <c r="AF4764">
        <v>144</v>
      </c>
    </row>
    <row r="4765" spans="1:32">
      <c r="A4765">
        <v>28948</v>
      </c>
      <c r="B4765">
        <v>28048</v>
      </c>
      <c r="C4765" t="s">
        <v>828</v>
      </c>
      <c r="D4765" t="s">
        <v>2828</v>
      </c>
      <c r="E4765" t="s">
        <v>48</v>
      </c>
      <c r="F4765" t="s">
        <v>24039</v>
      </c>
      <c r="G4765" t="s">
        <v>24040</v>
      </c>
      <c r="H4765" t="s">
        <v>725</v>
      </c>
      <c r="I4765" s="1">
        <v>20705</v>
      </c>
      <c r="J4765" t="s">
        <v>24041</v>
      </c>
      <c r="K4765" t="s">
        <v>24042</v>
      </c>
      <c r="L4765">
        <v>22730</v>
      </c>
      <c r="M4765" t="s">
        <v>725</v>
      </c>
      <c r="N4765" s="1">
        <v>45225</v>
      </c>
      <c r="O4765" s="1">
        <v>45230</v>
      </c>
      <c r="P4765">
        <v>89</v>
      </c>
      <c r="Q4765">
        <v>4</v>
      </c>
      <c r="R4765" t="s">
        <v>63</v>
      </c>
      <c r="S4765">
        <v>2</v>
      </c>
      <c r="T4765">
        <v>1</v>
      </c>
      <c r="U4765">
        <v>5</v>
      </c>
      <c r="V4765">
        <v>305</v>
      </c>
      <c r="W4765" t="s">
        <v>54</v>
      </c>
      <c r="X4765" t="s">
        <v>24043</v>
      </c>
      <c r="Y4765" t="s">
        <v>43</v>
      </c>
      <c r="Z4765" s="1">
        <v>45206</v>
      </c>
      <c r="AA4765" s="2">
        <v>5.1319444444444445E-2</v>
      </c>
      <c r="AB4765" s="2">
        <v>0.42504629629629626</v>
      </c>
      <c r="AC4765" t="s">
        <v>44</v>
      </c>
      <c r="AD4765" t="s">
        <v>44</v>
      </c>
      <c r="AE4765" t="s">
        <v>44</v>
      </c>
      <c r="AF4765">
        <v>61</v>
      </c>
    </row>
    <row r="4766" spans="1:32">
      <c r="A4766">
        <v>28949</v>
      </c>
      <c r="B4766">
        <v>28049</v>
      </c>
      <c r="C4766" t="s">
        <v>112</v>
      </c>
      <c r="D4766" t="s">
        <v>1839</v>
      </c>
      <c r="E4766" t="s">
        <v>34</v>
      </c>
      <c r="F4766" t="s">
        <v>24044</v>
      </c>
      <c r="G4766">
        <f>1-824-222-3171</f>
        <v>-4216</v>
      </c>
      <c r="H4766" t="s">
        <v>109</v>
      </c>
      <c r="I4766" s="1">
        <v>37941</v>
      </c>
      <c r="J4766" t="s">
        <v>24045</v>
      </c>
      <c r="K4766" t="s">
        <v>24046</v>
      </c>
      <c r="L4766">
        <v>89180</v>
      </c>
      <c r="M4766" t="s">
        <v>109</v>
      </c>
      <c r="N4766" s="1">
        <v>45011</v>
      </c>
      <c r="O4766" s="1">
        <v>45012</v>
      </c>
      <c r="P4766">
        <v>24</v>
      </c>
      <c r="Q4766">
        <v>1</v>
      </c>
      <c r="R4766" t="s">
        <v>40</v>
      </c>
      <c r="S4766">
        <v>2</v>
      </c>
      <c r="T4766">
        <v>2</v>
      </c>
      <c r="U4766">
        <v>1</v>
      </c>
      <c r="V4766">
        <v>234</v>
      </c>
      <c r="W4766" t="s">
        <v>41</v>
      </c>
      <c r="X4766" t="s">
        <v>24047</v>
      </c>
      <c r="Y4766" t="s">
        <v>6</v>
      </c>
      <c r="Z4766" s="1">
        <v>44991</v>
      </c>
      <c r="AA4766" s="2">
        <v>0.58652777777777776</v>
      </c>
      <c r="AB4766" s="2">
        <v>0.74232638888888891</v>
      </c>
      <c r="AC4766" t="s">
        <v>45</v>
      </c>
      <c r="AD4766" t="s">
        <v>44</v>
      </c>
      <c r="AE4766" t="s">
        <v>44</v>
      </c>
      <c r="AF4766">
        <v>234</v>
      </c>
    </row>
    <row r="4767" spans="1:32">
      <c r="A4767">
        <v>28950</v>
      </c>
      <c r="B4767">
        <v>28050</v>
      </c>
      <c r="C4767" t="s">
        <v>482</v>
      </c>
      <c r="D4767" t="s">
        <v>83</v>
      </c>
      <c r="E4767" t="s">
        <v>34</v>
      </c>
      <c r="F4767" t="s">
        <v>24048</v>
      </c>
      <c r="G4767" t="s">
        <v>24049</v>
      </c>
      <c r="H4767" t="s">
        <v>725</v>
      </c>
      <c r="I4767" s="1">
        <v>27226</v>
      </c>
      <c r="J4767" t="s">
        <v>24050</v>
      </c>
      <c r="K4767" t="s">
        <v>24051</v>
      </c>
      <c r="L4767">
        <v>70004</v>
      </c>
      <c r="M4767" t="s">
        <v>725</v>
      </c>
      <c r="N4767" s="1">
        <v>45238</v>
      </c>
      <c r="O4767" s="1">
        <v>45243</v>
      </c>
      <c r="P4767">
        <v>68</v>
      </c>
      <c r="Q4767">
        <v>3</v>
      </c>
      <c r="R4767" t="s">
        <v>63</v>
      </c>
      <c r="S4767">
        <v>3</v>
      </c>
      <c r="T4767">
        <v>1</v>
      </c>
      <c r="U4767">
        <v>5</v>
      </c>
      <c r="V4767">
        <v>355</v>
      </c>
      <c r="W4767" t="s">
        <v>41</v>
      </c>
      <c r="X4767" t="s">
        <v>24052</v>
      </c>
      <c r="Y4767" t="s">
        <v>43</v>
      </c>
      <c r="Z4767" s="1">
        <v>45203</v>
      </c>
      <c r="AA4767" s="2">
        <v>0.31299768518518517</v>
      </c>
      <c r="AB4767" s="2">
        <v>5.6574074074074075E-2</v>
      </c>
      <c r="AC4767" t="s">
        <v>44</v>
      </c>
      <c r="AD4767" t="s">
        <v>44</v>
      </c>
      <c r="AE4767" t="s">
        <v>45</v>
      </c>
      <c r="AF4767">
        <v>71</v>
      </c>
    </row>
    <row r="4768" spans="1:32">
      <c r="A4768">
        <v>28951</v>
      </c>
      <c r="B4768">
        <v>28051</v>
      </c>
      <c r="C4768" t="s">
        <v>722</v>
      </c>
      <c r="D4768" t="s">
        <v>90</v>
      </c>
      <c r="E4768" t="s">
        <v>34</v>
      </c>
      <c r="F4768" t="s">
        <v>24053</v>
      </c>
      <c r="G4768" t="s">
        <v>24054</v>
      </c>
      <c r="H4768" t="s">
        <v>171</v>
      </c>
      <c r="I4768" s="1">
        <v>17805</v>
      </c>
      <c r="J4768" t="s">
        <v>24055</v>
      </c>
      <c r="K4768" t="s">
        <v>3296</v>
      </c>
      <c r="L4768">
        <v>524</v>
      </c>
      <c r="M4768" t="s">
        <v>171</v>
      </c>
      <c r="N4768" s="1">
        <v>45158</v>
      </c>
      <c r="O4768" s="1">
        <v>45161</v>
      </c>
      <c r="P4768">
        <v>89</v>
      </c>
      <c r="Q4768">
        <v>4</v>
      </c>
      <c r="R4768" t="s">
        <v>63</v>
      </c>
      <c r="S4768">
        <v>3</v>
      </c>
      <c r="T4768">
        <v>0</v>
      </c>
      <c r="U4768">
        <v>3</v>
      </c>
      <c r="V4768">
        <v>252</v>
      </c>
      <c r="W4768" t="s">
        <v>54</v>
      </c>
      <c r="X4768" t="s">
        <v>24056</v>
      </c>
      <c r="Y4768" t="s">
        <v>6</v>
      </c>
      <c r="Z4768" s="1">
        <v>45136</v>
      </c>
      <c r="AA4768" s="2">
        <v>0.25923611111111111</v>
      </c>
      <c r="AB4768" s="2">
        <v>0.9946990740740741</v>
      </c>
      <c r="AC4768" t="s">
        <v>45</v>
      </c>
      <c r="AD4768" t="s">
        <v>45</v>
      </c>
      <c r="AE4768" t="s">
        <v>45</v>
      </c>
      <c r="AF4768">
        <v>84</v>
      </c>
    </row>
    <row r="4769" spans="1:32">
      <c r="A4769">
        <v>28952</v>
      </c>
      <c r="B4769">
        <v>28052</v>
      </c>
      <c r="C4769" t="s">
        <v>197</v>
      </c>
      <c r="D4769" t="s">
        <v>4616</v>
      </c>
      <c r="E4769" t="s">
        <v>48</v>
      </c>
      <c r="F4769" t="s">
        <v>24057</v>
      </c>
      <c r="G4769" t="s">
        <v>24058</v>
      </c>
      <c r="H4769" t="s">
        <v>295</v>
      </c>
      <c r="I4769" s="1">
        <v>21801</v>
      </c>
      <c r="J4769" t="s">
        <v>24059</v>
      </c>
      <c r="K4769" t="s">
        <v>24060</v>
      </c>
      <c r="L4769">
        <v>72150</v>
      </c>
      <c r="M4769" t="s">
        <v>295</v>
      </c>
      <c r="N4769" s="1">
        <v>45219</v>
      </c>
      <c r="O4769" s="1">
        <v>45220</v>
      </c>
      <c r="P4769">
        <v>66</v>
      </c>
      <c r="Q4769">
        <v>3</v>
      </c>
      <c r="R4769" t="s">
        <v>40</v>
      </c>
      <c r="S4769">
        <v>2</v>
      </c>
      <c r="T4769">
        <v>2</v>
      </c>
      <c r="U4769">
        <v>1</v>
      </c>
      <c r="V4769">
        <v>205</v>
      </c>
      <c r="W4769" t="s">
        <v>41</v>
      </c>
      <c r="X4769" t="s">
        <v>24061</v>
      </c>
      <c r="Y4769" t="s">
        <v>81</v>
      </c>
      <c r="Z4769" s="1">
        <v>45194</v>
      </c>
      <c r="AA4769" s="2">
        <v>2.5277777777777777E-2</v>
      </c>
      <c r="AB4769" s="2">
        <v>0.15083333333333335</v>
      </c>
      <c r="AC4769" t="s">
        <v>44</v>
      </c>
      <c r="AD4769" t="s">
        <v>44</v>
      </c>
      <c r="AE4769" t="s">
        <v>45</v>
      </c>
      <c r="AF4769">
        <v>205</v>
      </c>
    </row>
    <row r="4770" spans="1:32">
      <c r="A4770">
        <v>28953</v>
      </c>
      <c r="B4770">
        <v>28053</v>
      </c>
      <c r="C4770" t="s">
        <v>229</v>
      </c>
      <c r="D4770" t="s">
        <v>5350</v>
      </c>
      <c r="E4770" t="s">
        <v>48</v>
      </c>
      <c r="F4770" t="s">
        <v>24062</v>
      </c>
      <c r="G4770" t="s">
        <v>24063</v>
      </c>
      <c r="H4770" t="s">
        <v>295</v>
      </c>
      <c r="I4770" s="1">
        <v>35454</v>
      </c>
      <c r="J4770" t="s">
        <v>24064</v>
      </c>
      <c r="K4770" t="s">
        <v>24065</v>
      </c>
      <c r="L4770">
        <v>9281</v>
      </c>
      <c r="M4770" t="s">
        <v>295</v>
      </c>
      <c r="N4770" s="1">
        <v>44994</v>
      </c>
      <c r="O4770" s="1">
        <v>44996</v>
      </c>
      <c r="P4770">
        <v>2</v>
      </c>
      <c r="Q4770">
        <v>1</v>
      </c>
      <c r="R4770" t="s">
        <v>63</v>
      </c>
      <c r="S4770">
        <v>1</v>
      </c>
      <c r="T4770">
        <v>0</v>
      </c>
      <c r="U4770">
        <v>2</v>
      </c>
      <c r="V4770">
        <v>126</v>
      </c>
      <c r="W4770" t="s">
        <v>54</v>
      </c>
      <c r="X4770" t="s">
        <v>24066</v>
      </c>
      <c r="Y4770" t="s">
        <v>6</v>
      </c>
      <c r="Z4770" s="1">
        <v>44965</v>
      </c>
      <c r="AA4770" s="2">
        <v>0.20221064814814815</v>
      </c>
      <c r="AB4770" s="2">
        <v>0.91734953703703714</v>
      </c>
      <c r="AC4770" t="s">
        <v>45</v>
      </c>
      <c r="AD4770" t="s">
        <v>44</v>
      </c>
      <c r="AE4770" t="s">
        <v>45</v>
      </c>
      <c r="AF4770">
        <v>63</v>
      </c>
    </row>
    <row r="4771" spans="1:32">
      <c r="A4771">
        <v>28954</v>
      </c>
      <c r="B4771">
        <v>28054</v>
      </c>
      <c r="C4771" t="s">
        <v>90</v>
      </c>
      <c r="D4771" t="s">
        <v>5842</v>
      </c>
      <c r="E4771" t="s">
        <v>48</v>
      </c>
      <c r="F4771" t="s">
        <v>24067</v>
      </c>
      <c r="G4771" t="s">
        <v>24068</v>
      </c>
      <c r="H4771" t="s">
        <v>164</v>
      </c>
      <c r="I4771" s="1">
        <v>16552</v>
      </c>
      <c r="J4771" t="s">
        <v>24069</v>
      </c>
      <c r="K4771" t="s">
        <v>24070</v>
      </c>
      <c r="L4771">
        <v>59307</v>
      </c>
      <c r="M4771" t="s">
        <v>164</v>
      </c>
      <c r="N4771" s="1">
        <v>45182</v>
      </c>
      <c r="O4771" s="1">
        <v>45186</v>
      </c>
      <c r="P4771">
        <v>76</v>
      </c>
      <c r="Q4771">
        <v>4</v>
      </c>
      <c r="R4771" t="s">
        <v>53</v>
      </c>
      <c r="S4771">
        <v>4</v>
      </c>
      <c r="T4771">
        <v>2</v>
      </c>
      <c r="U4771">
        <v>4</v>
      </c>
      <c r="V4771">
        <v>564</v>
      </c>
      <c r="W4771" t="s">
        <v>54</v>
      </c>
      <c r="X4771" t="s">
        <v>24071</v>
      </c>
      <c r="Y4771" t="s">
        <v>81</v>
      </c>
      <c r="Z4771" s="1">
        <v>45175</v>
      </c>
      <c r="AA4771" s="2">
        <v>0.66131944444444446</v>
      </c>
      <c r="AB4771" s="2">
        <v>0.76778935185185182</v>
      </c>
      <c r="AC4771" t="s">
        <v>45</v>
      </c>
      <c r="AD4771" t="s">
        <v>45</v>
      </c>
      <c r="AE4771" t="s">
        <v>44</v>
      </c>
      <c r="AF4771">
        <v>141</v>
      </c>
    </row>
    <row r="4772" spans="1:32">
      <c r="A4772">
        <v>28955</v>
      </c>
      <c r="B4772">
        <v>28055</v>
      </c>
      <c r="C4772" t="s">
        <v>175</v>
      </c>
      <c r="D4772" t="s">
        <v>716</v>
      </c>
      <c r="E4772" t="s">
        <v>34</v>
      </c>
      <c r="F4772" t="s">
        <v>24072</v>
      </c>
      <c r="G4772" t="s">
        <v>24073</v>
      </c>
      <c r="H4772" t="s">
        <v>179</v>
      </c>
      <c r="I4772" s="1">
        <v>20172</v>
      </c>
      <c r="J4772" t="s">
        <v>24074</v>
      </c>
      <c r="K4772" t="s">
        <v>24075</v>
      </c>
      <c r="L4772">
        <v>33288</v>
      </c>
      <c r="M4772" t="s">
        <v>179</v>
      </c>
      <c r="N4772" s="1">
        <v>45184</v>
      </c>
      <c r="O4772" s="1">
        <v>45188</v>
      </c>
      <c r="P4772">
        <v>75</v>
      </c>
      <c r="Q4772">
        <v>3</v>
      </c>
      <c r="R4772" t="s">
        <v>40</v>
      </c>
      <c r="S4772">
        <v>4</v>
      </c>
      <c r="T4772">
        <v>0</v>
      </c>
      <c r="U4772">
        <v>4</v>
      </c>
      <c r="V4772">
        <v>912</v>
      </c>
      <c r="W4772" t="s">
        <v>54</v>
      </c>
      <c r="X4772" t="s">
        <v>24076</v>
      </c>
      <c r="Y4772" t="s">
        <v>6</v>
      </c>
      <c r="Z4772" s="1">
        <v>45152</v>
      </c>
      <c r="AA4772" s="2">
        <v>0.71079861111111109</v>
      </c>
      <c r="AB4772" s="2">
        <v>0.87028935185185186</v>
      </c>
      <c r="AC4772" t="s">
        <v>45</v>
      </c>
      <c r="AD4772" t="s">
        <v>45</v>
      </c>
      <c r="AE4772" t="s">
        <v>45</v>
      </c>
      <c r="AF4772">
        <v>228</v>
      </c>
    </row>
    <row r="4773" spans="1:32">
      <c r="A4773">
        <v>28956</v>
      </c>
      <c r="B4773">
        <v>28056</v>
      </c>
      <c r="C4773" t="s">
        <v>1481</v>
      </c>
      <c r="D4773" t="s">
        <v>4251</v>
      </c>
      <c r="E4773" t="s">
        <v>48</v>
      </c>
      <c r="F4773" t="s">
        <v>24077</v>
      </c>
      <c r="G4773" t="s">
        <v>24078</v>
      </c>
      <c r="H4773" t="s">
        <v>457</v>
      </c>
      <c r="I4773" s="1">
        <v>16729</v>
      </c>
      <c r="J4773" t="s">
        <v>24079</v>
      </c>
      <c r="K4773" t="s">
        <v>24080</v>
      </c>
      <c r="L4773">
        <v>25724</v>
      </c>
      <c r="M4773" t="s">
        <v>457</v>
      </c>
      <c r="N4773" s="1">
        <v>45114</v>
      </c>
      <c r="O4773" s="1">
        <v>45119</v>
      </c>
      <c r="P4773">
        <v>78</v>
      </c>
      <c r="Q4773">
        <v>4</v>
      </c>
      <c r="R4773" t="s">
        <v>40</v>
      </c>
      <c r="S4773">
        <v>4</v>
      </c>
      <c r="T4773">
        <v>1</v>
      </c>
      <c r="U4773">
        <v>5</v>
      </c>
      <c r="V4773">
        <v>1185</v>
      </c>
      <c r="W4773" t="s">
        <v>41</v>
      </c>
      <c r="X4773" t="s">
        <v>24081</v>
      </c>
      <c r="Y4773" t="s">
        <v>6</v>
      </c>
      <c r="Z4773" s="1">
        <v>45095</v>
      </c>
      <c r="AA4773" s="2">
        <v>0.47355324074074073</v>
      </c>
      <c r="AB4773" s="2">
        <v>0.5105439814814815</v>
      </c>
      <c r="AC4773" t="s">
        <v>44</v>
      </c>
      <c r="AD4773" t="s">
        <v>44</v>
      </c>
      <c r="AE4773" t="s">
        <v>45</v>
      </c>
      <c r="AF4773">
        <v>237</v>
      </c>
    </row>
    <row r="4774" spans="1:32">
      <c r="A4774">
        <v>28957</v>
      </c>
      <c r="B4774">
        <v>28057</v>
      </c>
      <c r="C4774" t="s">
        <v>1789</v>
      </c>
      <c r="D4774" t="s">
        <v>348</v>
      </c>
      <c r="E4774" t="s">
        <v>34</v>
      </c>
      <c r="F4774" t="s">
        <v>24082</v>
      </c>
      <c r="G4774" t="s">
        <v>24083</v>
      </c>
      <c r="H4774" t="s">
        <v>122</v>
      </c>
      <c r="I4774" s="1">
        <v>27118</v>
      </c>
      <c r="J4774" t="s">
        <v>24084</v>
      </c>
      <c r="K4774" t="s">
        <v>24085</v>
      </c>
      <c r="L4774">
        <v>50932</v>
      </c>
      <c r="M4774" t="s">
        <v>122</v>
      </c>
      <c r="N4774" s="1">
        <v>45291</v>
      </c>
      <c r="O4774" s="1">
        <v>45293</v>
      </c>
      <c r="P4774">
        <v>88</v>
      </c>
      <c r="Q4774">
        <v>4</v>
      </c>
      <c r="R4774" t="s">
        <v>53</v>
      </c>
      <c r="S4774">
        <v>3</v>
      </c>
      <c r="T4774">
        <v>2</v>
      </c>
      <c r="U4774">
        <v>2</v>
      </c>
      <c r="V4774">
        <v>276</v>
      </c>
      <c r="W4774" t="s">
        <v>54</v>
      </c>
      <c r="X4774" t="s">
        <v>24086</v>
      </c>
      <c r="Y4774" t="s">
        <v>43</v>
      </c>
      <c r="Z4774" s="1">
        <v>45260</v>
      </c>
      <c r="AA4774" s="2">
        <v>7.8391203703703713E-2</v>
      </c>
      <c r="AB4774" s="2">
        <v>0.10921296296296296</v>
      </c>
      <c r="AC4774" t="s">
        <v>45</v>
      </c>
      <c r="AD4774" t="s">
        <v>45</v>
      </c>
      <c r="AE4774" t="s">
        <v>44</v>
      </c>
      <c r="AF4774">
        <v>138</v>
      </c>
    </row>
    <row r="4775" spans="1:32">
      <c r="A4775">
        <v>28958</v>
      </c>
      <c r="B4775">
        <v>28058</v>
      </c>
      <c r="C4775" t="s">
        <v>4490</v>
      </c>
      <c r="D4775" t="s">
        <v>1925</v>
      </c>
      <c r="E4775" t="s">
        <v>34</v>
      </c>
      <c r="F4775" t="s">
        <v>24087</v>
      </c>
      <c r="G4775" t="s">
        <v>24088</v>
      </c>
      <c r="H4775" t="s">
        <v>272</v>
      </c>
      <c r="I4775" s="1">
        <v>33369</v>
      </c>
      <c r="J4775" t="s">
        <v>24089</v>
      </c>
      <c r="K4775" t="s">
        <v>24090</v>
      </c>
      <c r="L4775">
        <v>7424</v>
      </c>
      <c r="M4775" t="s">
        <v>272</v>
      </c>
      <c r="N4775" s="1">
        <v>45143</v>
      </c>
      <c r="O4775" s="1">
        <v>45145</v>
      </c>
      <c r="P4775">
        <v>29</v>
      </c>
      <c r="Q4775">
        <v>2</v>
      </c>
      <c r="R4775" t="s">
        <v>63</v>
      </c>
      <c r="S4775">
        <v>3</v>
      </c>
      <c r="T4775">
        <v>1</v>
      </c>
      <c r="U4775">
        <v>2</v>
      </c>
      <c r="V4775">
        <v>154</v>
      </c>
      <c r="W4775" t="s">
        <v>41</v>
      </c>
      <c r="X4775" t="s">
        <v>24091</v>
      </c>
      <c r="Y4775" t="s">
        <v>65</v>
      </c>
      <c r="Z4775" s="1">
        <v>45116</v>
      </c>
      <c r="AA4775" s="2">
        <v>0.88262731481481482</v>
      </c>
      <c r="AB4775" s="2">
        <v>0.76378472222222227</v>
      </c>
      <c r="AC4775" t="s">
        <v>45</v>
      </c>
      <c r="AD4775" t="s">
        <v>45</v>
      </c>
      <c r="AE4775" t="s">
        <v>44</v>
      </c>
      <c r="AF4775">
        <v>77</v>
      </c>
    </row>
    <row r="4776" spans="1:32">
      <c r="A4776">
        <v>28959</v>
      </c>
      <c r="B4776">
        <v>28059</v>
      </c>
      <c r="C4776" t="s">
        <v>3610</v>
      </c>
      <c r="D4776" t="s">
        <v>75</v>
      </c>
      <c r="E4776" t="s">
        <v>48</v>
      </c>
      <c r="F4776" t="s">
        <v>24092</v>
      </c>
      <c r="G4776" t="s">
        <v>24093</v>
      </c>
      <c r="H4776" t="s">
        <v>135</v>
      </c>
      <c r="I4776" s="1">
        <v>21612</v>
      </c>
      <c r="J4776" t="s">
        <v>24094</v>
      </c>
      <c r="K4776" t="s">
        <v>24095</v>
      </c>
      <c r="L4776">
        <v>66847</v>
      </c>
      <c r="M4776" t="s">
        <v>135</v>
      </c>
      <c r="N4776" s="1">
        <v>45165</v>
      </c>
      <c r="O4776" s="1">
        <v>45166</v>
      </c>
      <c r="P4776">
        <v>47</v>
      </c>
      <c r="Q4776">
        <v>2</v>
      </c>
      <c r="R4776" t="s">
        <v>63</v>
      </c>
      <c r="S4776">
        <v>1</v>
      </c>
      <c r="T4776">
        <v>0</v>
      </c>
      <c r="U4776">
        <v>1</v>
      </c>
      <c r="V4776">
        <v>68</v>
      </c>
      <c r="W4776" t="s">
        <v>41</v>
      </c>
      <c r="X4776" t="s">
        <v>24096</v>
      </c>
      <c r="Y4776" t="s">
        <v>65</v>
      </c>
      <c r="Z4776" s="1">
        <v>45153</v>
      </c>
      <c r="AA4776" s="2">
        <v>0.43806712962962963</v>
      </c>
      <c r="AB4776" s="2">
        <v>0.76954861111111106</v>
      </c>
      <c r="AC4776" t="s">
        <v>44</v>
      </c>
      <c r="AD4776" t="s">
        <v>44</v>
      </c>
      <c r="AE4776" t="s">
        <v>44</v>
      </c>
      <c r="AF4776">
        <v>68</v>
      </c>
    </row>
    <row r="4777" spans="1:32">
      <c r="A4777">
        <v>28960</v>
      </c>
      <c r="B4777">
        <v>28060</v>
      </c>
      <c r="C4777" t="s">
        <v>229</v>
      </c>
      <c r="D4777" t="s">
        <v>1122</v>
      </c>
      <c r="E4777" t="s">
        <v>34</v>
      </c>
      <c r="F4777" t="s">
        <v>24097</v>
      </c>
      <c r="G4777" t="s">
        <v>24098</v>
      </c>
      <c r="H4777" t="s">
        <v>77</v>
      </c>
      <c r="I4777" s="1">
        <v>27469</v>
      </c>
      <c r="J4777" t="s">
        <v>24099</v>
      </c>
      <c r="K4777" t="s">
        <v>3781</v>
      </c>
      <c r="L4777">
        <v>88803</v>
      </c>
      <c r="M4777" t="s">
        <v>77</v>
      </c>
      <c r="N4777" s="1">
        <v>45253</v>
      </c>
      <c r="O4777" s="1">
        <v>45256</v>
      </c>
      <c r="P4777">
        <v>29</v>
      </c>
      <c r="Q4777">
        <v>2</v>
      </c>
      <c r="R4777" t="s">
        <v>63</v>
      </c>
      <c r="S4777">
        <v>3</v>
      </c>
      <c r="T4777">
        <v>0</v>
      </c>
      <c r="U4777">
        <v>3</v>
      </c>
      <c r="V4777">
        <v>180</v>
      </c>
      <c r="W4777" t="s">
        <v>54</v>
      </c>
      <c r="X4777" t="s">
        <v>24100</v>
      </c>
      <c r="Y4777" t="s">
        <v>81</v>
      </c>
      <c r="Z4777" s="1">
        <v>45220</v>
      </c>
      <c r="AA4777" s="2">
        <v>0.50192129629629634</v>
      </c>
      <c r="AB4777" s="2">
        <v>0.17104166666666668</v>
      </c>
      <c r="AC4777" t="s">
        <v>44</v>
      </c>
      <c r="AD4777" t="s">
        <v>44</v>
      </c>
      <c r="AE4777" t="s">
        <v>45</v>
      </c>
      <c r="AF4777">
        <v>60</v>
      </c>
    </row>
    <row r="4778" spans="1:32">
      <c r="A4778">
        <v>28961</v>
      </c>
      <c r="B4778">
        <v>28061</v>
      </c>
      <c r="C4778" t="s">
        <v>590</v>
      </c>
      <c r="D4778" t="s">
        <v>768</v>
      </c>
      <c r="E4778" t="s">
        <v>48</v>
      </c>
      <c r="F4778" t="s">
        <v>24101</v>
      </c>
      <c r="G4778" t="s">
        <v>24102</v>
      </c>
      <c r="H4778" t="s">
        <v>37</v>
      </c>
      <c r="I4778" s="1">
        <v>21299</v>
      </c>
      <c r="J4778" t="s">
        <v>24103</v>
      </c>
      <c r="K4778" t="s">
        <v>24104</v>
      </c>
      <c r="L4778">
        <v>67820</v>
      </c>
      <c r="M4778" t="s">
        <v>37</v>
      </c>
      <c r="N4778" s="1">
        <v>45141</v>
      </c>
      <c r="O4778" s="1">
        <v>45142</v>
      </c>
      <c r="P4778">
        <v>62</v>
      </c>
      <c r="Q4778">
        <v>3</v>
      </c>
      <c r="R4778" t="s">
        <v>63</v>
      </c>
      <c r="S4778">
        <v>2</v>
      </c>
      <c r="T4778">
        <v>1</v>
      </c>
      <c r="U4778">
        <v>1</v>
      </c>
      <c r="V4778">
        <v>81</v>
      </c>
      <c r="W4778" t="s">
        <v>41</v>
      </c>
      <c r="X4778" t="s">
        <v>24105</v>
      </c>
      <c r="Y4778" t="s">
        <v>81</v>
      </c>
      <c r="Z4778" s="1">
        <v>45132</v>
      </c>
      <c r="AA4778" s="2">
        <v>0.52690972222222221</v>
      </c>
      <c r="AB4778" s="2">
        <v>0.38293981481481482</v>
      </c>
      <c r="AC4778" t="s">
        <v>45</v>
      </c>
      <c r="AD4778" t="s">
        <v>44</v>
      </c>
      <c r="AE4778" t="s">
        <v>45</v>
      </c>
      <c r="AF4778">
        <v>81</v>
      </c>
    </row>
    <row r="4779" spans="1:32">
      <c r="A4779">
        <v>28962</v>
      </c>
      <c r="B4779">
        <v>28062</v>
      </c>
      <c r="C4779" t="s">
        <v>702</v>
      </c>
      <c r="D4779" t="s">
        <v>359</v>
      </c>
      <c r="E4779" t="s">
        <v>48</v>
      </c>
      <c r="F4779" t="s">
        <v>24106</v>
      </c>
      <c r="G4779" t="s">
        <v>24107</v>
      </c>
      <c r="H4779" t="s">
        <v>37</v>
      </c>
      <c r="I4779" s="1">
        <v>35729</v>
      </c>
      <c r="J4779" t="s">
        <v>24108</v>
      </c>
      <c r="K4779" t="s">
        <v>24109</v>
      </c>
      <c r="L4779">
        <v>67506</v>
      </c>
      <c r="M4779" t="s">
        <v>37</v>
      </c>
      <c r="N4779" s="1">
        <v>45075</v>
      </c>
      <c r="O4779" s="1">
        <v>45076</v>
      </c>
      <c r="P4779">
        <v>35</v>
      </c>
      <c r="Q4779">
        <v>2</v>
      </c>
      <c r="R4779" t="s">
        <v>63</v>
      </c>
      <c r="S4779">
        <v>1</v>
      </c>
      <c r="T4779">
        <v>2</v>
      </c>
      <c r="U4779">
        <v>1</v>
      </c>
      <c r="V4779">
        <v>84</v>
      </c>
      <c r="W4779" t="s">
        <v>41</v>
      </c>
      <c r="X4779" t="s">
        <v>24110</v>
      </c>
      <c r="Y4779" t="s">
        <v>81</v>
      </c>
      <c r="Z4779" s="1">
        <v>45045</v>
      </c>
      <c r="AA4779" s="2">
        <v>0.62245370370370368</v>
      </c>
      <c r="AB4779" s="2">
        <v>4.7256944444444449E-2</v>
      </c>
      <c r="AC4779" t="s">
        <v>45</v>
      </c>
      <c r="AD4779" t="s">
        <v>45</v>
      </c>
      <c r="AE4779" t="s">
        <v>45</v>
      </c>
      <c r="AF4779">
        <v>84</v>
      </c>
    </row>
    <row r="4780" spans="1:32">
      <c r="A4780">
        <v>28963</v>
      </c>
      <c r="B4780">
        <v>28063</v>
      </c>
      <c r="C4780" t="s">
        <v>1201</v>
      </c>
      <c r="D4780" t="s">
        <v>853</v>
      </c>
      <c r="E4780" t="s">
        <v>48</v>
      </c>
      <c r="F4780" t="s">
        <v>24111</v>
      </c>
      <c r="G4780" t="s">
        <v>24112</v>
      </c>
      <c r="H4780" t="s">
        <v>129</v>
      </c>
      <c r="I4780" s="1">
        <v>34327</v>
      </c>
      <c r="J4780" t="s">
        <v>24113</v>
      </c>
      <c r="K4780" t="s">
        <v>24114</v>
      </c>
      <c r="L4780">
        <v>85415</v>
      </c>
      <c r="M4780" t="s">
        <v>129</v>
      </c>
      <c r="N4780" s="1">
        <v>45234</v>
      </c>
      <c r="O4780" s="1">
        <v>45235</v>
      </c>
      <c r="P4780">
        <v>61</v>
      </c>
      <c r="Q4780">
        <v>3</v>
      </c>
      <c r="R4780" t="s">
        <v>53</v>
      </c>
      <c r="S4780">
        <v>4</v>
      </c>
      <c r="T4780">
        <v>0</v>
      </c>
      <c r="U4780">
        <v>1</v>
      </c>
      <c r="V4780">
        <v>142</v>
      </c>
      <c r="W4780" t="s">
        <v>41</v>
      </c>
      <c r="X4780" t="s">
        <v>24115</v>
      </c>
      <c r="Y4780" t="s">
        <v>6</v>
      </c>
      <c r="Z4780" s="1">
        <v>45214</v>
      </c>
      <c r="AA4780" s="2">
        <v>0.46870370370370368</v>
      </c>
      <c r="AB4780" s="2">
        <v>0.2634259259259259</v>
      </c>
      <c r="AC4780" t="s">
        <v>45</v>
      </c>
      <c r="AD4780" t="s">
        <v>44</v>
      </c>
      <c r="AE4780" t="s">
        <v>44</v>
      </c>
      <c r="AF4780">
        <v>142</v>
      </c>
    </row>
    <row r="4781" spans="1:32">
      <c r="A4781">
        <v>28964</v>
      </c>
      <c r="B4781">
        <v>28064</v>
      </c>
      <c r="C4781" t="s">
        <v>1155</v>
      </c>
      <c r="D4781" t="s">
        <v>1234</v>
      </c>
      <c r="E4781" t="s">
        <v>34</v>
      </c>
      <c r="F4781" t="s">
        <v>24116</v>
      </c>
      <c r="G4781" t="s">
        <v>24117</v>
      </c>
      <c r="H4781" t="s">
        <v>122</v>
      </c>
      <c r="I4781" s="1">
        <v>37301</v>
      </c>
      <c r="J4781" t="s">
        <v>24118</v>
      </c>
      <c r="K4781" t="s">
        <v>24119</v>
      </c>
      <c r="L4781">
        <v>51673</v>
      </c>
      <c r="M4781" t="s">
        <v>122</v>
      </c>
      <c r="N4781" s="1">
        <v>45293</v>
      </c>
      <c r="O4781" s="1">
        <v>45297</v>
      </c>
      <c r="P4781">
        <v>17</v>
      </c>
      <c r="Q4781">
        <v>1</v>
      </c>
      <c r="R4781" t="s">
        <v>63</v>
      </c>
      <c r="S4781">
        <v>2</v>
      </c>
      <c r="T4781">
        <v>1</v>
      </c>
      <c r="U4781">
        <v>4</v>
      </c>
      <c r="V4781">
        <v>316</v>
      </c>
      <c r="W4781" t="s">
        <v>41</v>
      </c>
      <c r="X4781" t="s">
        <v>24120</v>
      </c>
      <c r="Y4781" t="s">
        <v>81</v>
      </c>
      <c r="Z4781" s="1">
        <v>45260</v>
      </c>
      <c r="AA4781" s="2">
        <v>9.6053240740740731E-2</v>
      </c>
      <c r="AB4781" s="2">
        <v>0.2864814814814815</v>
      </c>
      <c r="AC4781" t="s">
        <v>45</v>
      </c>
      <c r="AD4781" t="s">
        <v>45</v>
      </c>
      <c r="AE4781" t="s">
        <v>45</v>
      </c>
      <c r="AF4781">
        <v>79</v>
      </c>
    </row>
    <row r="4782" spans="1:32">
      <c r="A4782">
        <v>28965</v>
      </c>
      <c r="B4782">
        <v>28065</v>
      </c>
      <c r="C4782" t="s">
        <v>326</v>
      </c>
      <c r="D4782" t="s">
        <v>3901</v>
      </c>
      <c r="E4782" t="s">
        <v>48</v>
      </c>
      <c r="F4782" t="s">
        <v>13677</v>
      </c>
      <c r="G4782" t="s">
        <v>24121</v>
      </c>
      <c r="H4782" t="s">
        <v>135</v>
      </c>
      <c r="I4782" s="1">
        <v>29170</v>
      </c>
      <c r="J4782" t="s">
        <v>24122</v>
      </c>
      <c r="K4782" t="s">
        <v>24123</v>
      </c>
      <c r="L4782">
        <v>41852</v>
      </c>
      <c r="M4782" t="s">
        <v>135</v>
      </c>
      <c r="N4782" s="1">
        <v>45133</v>
      </c>
      <c r="O4782" s="1">
        <v>45136</v>
      </c>
      <c r="P4782">
        <v>45</v>
      </c>
      <c r="Q4782">
        <v>2</v>
      </c>
      <c r="R4782" t="s">
        <v>40</v>
      </c>
      <c r="S4782">
        <v>1</v>
      </c>
      <c r="T4782">
        <v>1</v>
      </c>
      <c r="U4782">
        <v>3</v>
      </c>
      <c r="V4782">
        <v>609</v>
      </c>
      <c r="W4782" t="s">
        <v>54</v>
      </c>
      <c r="X4782" t="s">
        <v>24124</v>
      </c>
      <c r="Y4782" t="s">
        <v>65</v>
      </c>
      <c r="Z4782" s="1">
        <v>45118</v>
      </c>
      <c r="AA4782" s="2">
        <v>0.3993518518518519</v>
      </c>
      <c r="AB4782" s="2">
        <v>0.85039351851851841</v>
      </c>
      <c r="AC4782" t="s">
        <v>44</v>
      </c>
      <c r="AD4782" t="s">
        <v>44</v>
      </c>
      <c r="AE4782" t="s">
        <v>44</v>
      </c>
      <c r="AF4782">
        <v>203</v>
      </c>
    </row>
    <row r="4783" spans="1:32">
      <c r="A4783">
        <v>28966</v>
      </c>
      <c r="B4783">
        <v>28066</v>
      </c>
      <c r="C4783" t="s">
        <v>3122</v>
      </c>
      <c r="D4783" t="s">
        <v>11474</v>
      </c>
      <c r="E4783" t="s">
        <v>48</v>
      </c>
      <c r="F4783" t="s">
        <v>24125</v>
      </c>
      <c r="G4783" t="s">
        <v>24126</v>
      </c>
      <c r="H4783" t="s">
        <v>1442</v>
      </c>
      <c r="I4783" s="1">
        <v>23572</v>
      </c>
      <c r="J4783" t="s">
        <v>24127</v>
      </c>
      <c r="K4783" t="s">
        <v>24128</v>
      </c>
      <c r="L4783">
        <v>35370</v>
      </c>
      <c r="M4783" t="s">
        <v>1442</v>
      </c>
      <c r="N4783" s="1">
        <v>45102</v>
      </c>
      <c r="O4783" s="1">
        <v>45105</v>
      </c>
      <c r="P4783">
        <v>3</v>
      </c>
      <c r="Q4783">
        <v>1</v>
      </c>
      <c r="R4783" t="s">
        <v>40</v>
      </c>
      <c r="S4783">
        <v>4</v>
      </c>
      <c r="T4783">
        <v>2</v>
      </c>
      <c r="U4783">
        <v>3</v>
      </c>
      <c r="V4783">
        <v>639</v>
      </c>
      <c r="W4783" t="s">
        <v>54</v>
      </c>
      <c r="X4783" t="s">
        <v>24129</v>
      </c>
      <c r="Y4783" t="s">
        <v>65</v>
      </c>
      <c r="Z4783" s="1">
        <v>45091</v>
      </c>
      <c r="AA4783" s="2">
        <v>0.86122685185185188</v>
      </c>
      <c r="AB4783" s="2">
        <v>0.31105324074074076</v>
      </c>
      <c r="AC4783" t="s">
        <v>45</v>
      </c>
      <c r="AD4783" t="s">
        <v>44</v>
      </c>
      <c r="AE4783" t="s">
        <v>45</v>
      </c>
      <c r="AF4783">
        <v>213</v>
      </c>
    </row>
    <row r="4784" spans="1:32">
      <c r="A4784">
        <v>28967</v>
      </c>
      <c r="B4784">
        <v>28067</v>
      </c>
      <c r="C4784" t="s">
        <v>2126</v>
      </c>
      <c r="D4784" t="s">
        <v>8603</v>
      </c>
      <c r="E4784" t="s">
        <v>48</v>
      </c>
      <c r="F4784" t="s">
        <v>24130</v>
      </c>
      <c r="G4784" t="s">
        <v>24131</v>
      </c>
      <c r="H4784" t="s">
        <v>295</v>
      </c>
      <c r="I4784" s="1">
        <v>38217</v>
      </c>
      <c r="J4784" t="s">
        <v>24132</v>
      </c>
      <c r="K4784" t="s">
        <v>4325</v>
      </c>
      <c r="L4784">
        <v>83993</v>
      </c>
      <c r="M4784" t="s">
        <v>295</v>
      </c>
      <c r="N4784" s="1">
        <v>45077</v>
      </c>
      <c r="O4784" s="1">
        <v>45078</v>
      </c>
      <c r="P4784">
        <v>32</v>
      </c>
      <c r="Q4784">
        <v>2</v>
      </c>
      <c r="R4784" t="s">
        <v>63</v>
      </c>
      <c r="S4784">
        <v>1</v>
      </c>
      <c r="T4784">
        <v>2</v>
      </c>
      <c r="U4784">
        <v>1</v>
      </c>
      <c r="V4784">
        <v>83</v>
      </c>
      <c r="W4784" t="s">
        <v>41</v>
      </c>
      <c r="X4784" t="s">
        <v>24133</v>
      </c>
      <c r="Y4784" t="s">
        <v>43</v>
      </c>
      <c r="Z4784" s="1">
        <v>45054</v>
      </c>
      <c r="AA4784" s="2">
        <v>6.3194444444444444E-3</v>
      </c>
      <c r="AB4784" s="2">
        <v>0.53427083333333336</v>
      </c>
      <c r="AC4784" t="s">
        <v>44</v>
      </c>
      <c r="AD4784" t="s">
        <v>45</v>
      </c>
      <c r="AE4784" t="s">
        <v>45</v>
      </c>
      <c r="AF4784">
        <v>83</v>
      </c>
    </row>
    <row r="4785" spans="1:32">
      <c r="A4785">
        <v>28968</v>
      </c>
      <c r="B4785">
        <v>28068</v>
      </c>
      <c r="C4785" t="s">
        <v>7015</v>
      </c>
      <c r="D4785" t="s">
        <v>306</v>
      </c>
      <c r="E4785" t="s">
        <v>48</v>
      </c>
      <c r="F4785" t="s">
        <v>24134</v>
      </c>
      <c r="G4785" t="s">
        <v>24135</v>
      </c>
      <c r="H4785" t="s">
        <v>86</v>
      </c>
      <c r="I4785" s="1">
        <v>16951</v>
      </c>
      <c r="J4785" t="s">
        <v>24136</v>
      </c>
      <c r="K4785" t="s">
        <v>24137</v>
      </c>
      <c r="L4785">
        <v>31249</v>
      </c>
      <c r="M4785" t="s">
        <v>86</v>
      </c>
      <c r="N4785" s="1">
        <v>44965</v>
      </c>
      <c r="O4785" s="1">
        <v>44969</v>
      </c>
      <c r="P4785">
        <v>53</v>
      </c>
      <c r="Q4785">
        <v>3</v>
      </c>
      <c r="R4785" t="s">
        <v>63</v>
      </c>
      <c r="S4785">
        <v>3</v>
      </c>
      <c r="T4785">
        <v>2</v>
      </c>
      <c r="U4785">
        <v>4</v>
      </c>
      <c r="V4785">
        <v>272</v>
      </c>
      <c r="W4785" t="s">
        <v>54</v>
      </c>
      <c r="X4785" t="s">
        <v>24138</v>
      </c>
      <c r="Y4785" t="s">
        <v>6</v>
      </c>
      <c r="Z4785" s="1">
        <v>44947</v>
      </c>
      <c r="AA4785" s="2">
        <v>0.34181712962962968</v>
      </c>
      <c r="AB4785" s="2">
        <v>0.90010416666666659</v>
      </c>
      <c r="AC4785" t="s">
        <v>45</v>
      </c>
      <c r="AD4785" t="s">
        <v>45</v>
      </c>
      <c r="AE4785" t="s">
        <v>44</v>
      </c>
      <c r="AF4785">
        <v>68</v>
      </c>
    </row>
    <row r="4786" spans="1:32">
      <c r="A4786">
        <v>28969</v>
      </c>
      <c r="B4786">
        <v>28069</v>
      </c>
      <c r="C4786" t="s">
        <v>22442</v>
      </c>
      <c r="D4786" t="s">
        <v>13119</v>
      </c>
      <c r="E4786" t="s">
        <v>48</v>
      </c>
      <c r="F4786" t="s">
        <v>24139</v>
      </c>
      <c r="G4786" t="s">
        <v>24140</v>
      </c>
      <c r="H4786" t="s">
        <v>109</v>
      </c>
      <c r="I4786" s="1">
        <v>34875</v>
      </c>
      <c r="J4786" t="s">
        <v>24141</v>
      </c>
      <c r="K4786" t="s">
        <v>24142</v>
      </c>
      <c r="L4786">
        <v>60725</v>
      </c>
      <c r="M4786" t="s">
        <v>109</v>
      </c>
      <c r="N4786" s="1">
        <v>45014</v>
      </c>
      <c r="O4786" s="1">
        <v>45018</v>
      </c>
      <c r="P4786">
        <v>84</v>
      </c>
      <c r="Q4786">
        <v>4</v>
      </c>
      <c r="R4786" t="s">
        <v>40</v>
      </c>
      <c r="S4786">
        <v>2</v>
      </c>
      <c r="T4786">
        <v>2</v>
      </c>
      <c r="U4786">
        <v>4</v>
      </c>
      <c r="V4786">
        <v>1000</v>
      </c>
      <c r="W4786" t="s">
        <v>41</v>
      </c>
      <c r="X4786" t="s">
        <v>24143</v>
      </c>
      <c r="Y4786" t="s">
        <v>81</v>
      </c>
      <c r="Z4786" s="1">
        <v>44995</v>
      </c>
      <c r="AA4786" s="2">
        <v>0.74123842592592604</v>
      </c>
      <c r="AB4786" s="2">
        <v>5.7939814814814812E-2</v>
      </c>
      <c r="AC4786" t="s">
        <v>45</v>
      </c>
      <c r="AD4786" t="s">
        <v>45</v>
      </c>
      <c r="AE4786" t="s">
        <v>44</v>
      </c>
      <c r="AF4786">
        <v>250</v>
      </c>
    </row>
    <row r="4787" spans="1:32">
      <c r="A4787">
        <v>28970</v>
      </c>
      <c r="B4787">
        <v>28070</v>
      </c>
      <c r="C4787" t="s">
        <v>1268</v>
      </c>
      <c r="D4787" t="s">
        <v>15188</v>
      </c>
      <c r="E4787" t="s">
        <v>48</v>
      </c>
      <c r="F4787" t="s">
        <v>24144</v>
      </c>
      <c r="G4787" t="s">
        <v>24145</v>
      </c>
      <c r="H4787" t="s">
        <v>201</v>
      </c>
      <c r="I4787" s="1">
        <v>23869</v>
      </c>
      <c r="J4787" t="s">
        <v>24146</v>
      </c>
      <c r="K4787" t="s">
        <v>13766</v>
      </c>
      <c r="L4787">
        <v>94514</v>
      </c>
      <c r="M4787" t="s">
        <v>201</v>
      </c>
      <c r="N4787" s="1">
        <v>45289</v>
      </c>
      <c r="O4787" s="1">
        <v>45294</v>
      </c>
      <c r="P4787">
        <v>80</v>
      </c>
      <c r="Q4787">
        <v>4</v>
      </c>
      <c r="R4787" t="s">
        <v>63</v>
      </c>
      <c r="S4787">
        <v>4</v>
      </c>
      <c r="T4787">
        <v>0</v>
      </c>
      <c r="U4787">
        <v>5</v>
      </c>
      <c r="V4787">
        <v>435</v>
      </c>
      <c r="W4787" t="s">
        <v>41</v>
      </c>
      <c r="X4787" t="s">
        <v>24147</v>
      </c>
      <c r="Y4787" t="s">
        <v>6</v>
      </c>
      <c r="Z4787" s="1">
        <v>45280</v>
      </c>
      <c r="AA4787" s="2">
        <v>0.58738425925925919</v>
      </c>
      <c r="AB4787" s="2">
        <v>0.22688657407407409</v>
      </c>
      <c r="AC4787" t="s">
        <v>44</v>
      </c>
      <c r="AD4787" t="s">
        <v>44</v>
      </c>
      <c r="AE4787" t="s">
        <v>44</v>
      </c>
      <c r="AF4787">
        <v>87</v>
      </c>
    </row>
    <row r="4788" spans="1:32">
      <c r="A4788">
        <v>28971</v>
      </c>
      <c r="B4788">
        <v>28071</v>
      </c>
      <c r="C4788" t="s">
        <v>119</v>
      </c>
      <c r="D4788" t="s">
        <v>2409</v>
      </c>
      <c r="E4788" t="s">
        <v>34</v>
      </c>
      <c r="F4788" t="s">
        <v>14528</v>
      </c>
      <c r="G4788" t="s">
        <v>24148</v>
      </c>
      <c r="H4788" t="s">
        <v>70</v>
      </c>
      <c r="I4788" s="1">
        <v>33147</v>
      </c>
      <c r="J4788" t="s">
        <v>24149</v>
      </c>
      <c r="K4788" t="s">
        <v>22956</v>
      </c>
      <c r="L4788">
        <v>33965</v>
      </c>
      <c r="M4788" t="s">
        <v>70</v>
      </c>
      <c r="N4788" s="1">
        <v>45315</v>
      </c>
      <c r="O4788" s="1">
        <v>45318</v>
      </c>
      <c r="P4788">
        <v>89</v>
      </c>
      <c r="Q4788">
        <v>4</v>
      </c>
      <c r="R4788" t="s">
        <v>63</v>
      </c>
      <c r="S4788">
        <v>3</v>
      </c>
      <c r="T4788">
        <v>1</v>
      </c>
      <c r="U4788">
        <v>3</v>
      </c>
      <c r="V4788">
        <v>213</v>
      </c>
      <c r="W4788" t="s">
        <v>41</v>
      </c>
      <c r="X4788" t="s">
        <v>24150</v>
      </c>
      <c r="Y4788" t="s">
        <v>43</v>
      </c>
      <c r="Z4788" s="1">
        <v>45282</v>
      </c>
      <c r="AA4788" s="2">
        <v>0.75561342592592595</v>
      </c>
      <c r="AB4788" s="2">
        <v>2.8668981481481479E-2</v>
      </c>
      <c r="AC4788" t="s">
        <v>45</v>
      </c>
      <c r="AD4788" t="s">
        <v>45</v>
      </c>
      <c r="AE4788" t="s">
        <v>45</v>
      </c>
      <c r="AF4788">
        <v>71</v>
      </c>
    </row>
    <row r="4789" spans="1:32">
      <c r="A4789">
        <v>28972</v>
      </c>
      <c r="B4789">
        <v>28072</v>
      </c>
      <c r="C4789" t="s">
        <v>10713</v>
      </c>
      <c r="D4789" t="s">
        <v>4445</v>
      </c>
      <c r="E4789" t="s">
        <v>48</v>
      </c>
      <c r="F4789" t="s">
        <v>24151</v>
      </c>
      <c r="G4789" t="s">
        <v>24152</v>
      </c>
      <c r="H4789" t="s">
        <v>405</v>
      </c>
      <c r="I4789" s="1">
        <v>23710</v>
      </c>
      <c r="J4789" t="s">
        <v>24153</v>
      </c>
      <c r="K4789" t="s">
        <v>24154</v>
      </c>
      <c r="L4789">
        <v>69924</v>
      </c>
      <c r="M4789" t="s">
        <v>405</v>
      </c>
      <c r="N4789" s="1">
        <v>45013</v>
      </c>
      <c r="O4789" s="1">
        <v>45016</v>
      </c>
      <c r="P4789">
        <v>37</v>
      </c>
      <c r="Q4789">
        <v>2</v>
      </c>
      <c r="R4789" t="s">
        <v>53</v>
      </c>
      <c r="S4789">
        <v>1</v>
      </c>
      <c r="T4789">
        <v>1</v>
      </c>
      <c r="U4789">
        <v>3</v>
      </c>
      <c r="V4789">
        <v>414</v>
      </c>
      <c r="W4789" t="s">
        <v>54</v>
      </c>
      <c r="X4789" t="s">
        <v>24155</v>
      </c>
      <c r="Y4789" t="s">
        <v>81</v>
      </c>
      <c r="Z4789" s="1">
        <v>45002</v>
      </c>
      <c r="AA4789" s="2">
        <v>0.72856481481481483</v>
      </c>
      <c r="AB4789" s="2">
        <v>0.76431712962962972</v>
      </c>
      <c r="AC4789" t="s">
        <v>45</v>
      </c>
      <c r="AD4789" t="s">
        <v>44</v>
      </c>
      <c r="AE4789" t="s">
        <v>44</v>
      </c>
      <c r="AF4789">
        <v>138</v>
      </c>
    </row>
    <row r="4790" spans="1:32">
      <c r="A4790">
        <v>28973</v>
      </c>
      <c r="B4790">
        <v>28073</v>
      </c>
      <c r="C4790" t="s">
        <v>409</v>
      </c>
      <c r="D4790" t="s">
        <v>847</v>
      </c>
      <c r="E4790" t="s">
        <v>48</v>
      </c>
      <c r="F4790" t="s">
        <v>24156</v>
      </c>
      <c r="G4790" t="s">
        <v>24157</v>
      </c>
      <c r="H4790" t="s">
        <v>309</v>
      </c>
      <c r="I4790" s="1">
        <v>21236</v>
      </c>
      <c r="J4790" t="s">
        <v>24158</v>
      </c>
      <c r="K4790" t="s">
        <v>13872</v>
      </c>
      <c r="L4790">
        <v>55323</v>
      </c>
      <c r="M4790" t="s">
        <v>309</v>
      </c>
      <c r="N4790" s="1">
        <v>45265</v>
      </c>
      <c r="O4790" s="1">
        <v>45269</v>
      </c>
      <c r="P4790">
        <v>38</v>
      </c>
      <c r="Q4790">
        <v>2</v>
      </c>
      <c r="R4790" t="s">
        <v>63</v>
      </c>
      <c r="S4790">
        <v>3</v>
      </c>
      <c r="T4790">
        <v>1</v>
      </c>
      <c r="U4790">
        <v>4</v>
      </c>
      <c r="V4790">
        <v>260</v>
      </c>
      <c r="W4790" t="s">
        <v>41</v>
      </c>
      <c r="X4790" t="s">
        <v>24159</v>
      </c>
      <c r="Y4790" t="s">
        <v>6</v>
      </c>
      <c r="Z4790" s="1">
        <v>45234</v>
      </c>
      <c r="AA4790" s="2">
        <v>0.7021412037037037</v>
      </c>
      <c r="AB4790" s="2">
        <v>0.65994212962962961</v>
      </c>
      <c r="AC4790" t="s">
        <v>44</v>
      </c>
      <c r="AD4790" t="s">
        <v>45</v>
      </c>
      <c r="AE4790" t="s">
        <v>45</v>
      </c>
      <c r="AF4790">
        <v>65</v>
      </c>
    </row>
    <row r="4791" spans="1:32">
      <c r="A4791">
        <v>28974</v>
      </c>
      <c r="B4791">
        <v>28074</v>
      </c>
      <c r="C4791" t="s">
        <v>1555</v>
      </c>
      <c r="D4791" t="s">
        <v>2593</v>
      </c>
      <c r="E4791" t="s">
        <v>48</v>
      </c>
      <c r="F4791" t="s">
        <v>24160</v>
      </c>
      <c r="G4791">
        <f>1-704-505-7503</f>
        <v>-8711</v>
      </c>
      <c r="H4791" t="s">
        <v>295</v>
      </c>
      <c r="I4791" s="1">
        <v>33645</v>
      </c>
      <c r="J4791" t="s">
        <v>24161</v>
      </c>
      <c r="K4791" t="s">
        <v>12117</v>
      </c>
      <c r="L4791">
        <v>63308</v>
      </c>
      <c r="M4791" t="s">
        <v>295</v>
      </c>
      <c r="N4791" s="1">
        <v>45176</v>
      </c>
      <c r="O4791" s="1">
        <v>45177</v>
      </c>
      <c r="P4791">
        <v>96</v>
      </c>
      <c r="Q4791">
        <v>4</v>
      </c>
      <c r="R4791" t="s">
        <v>40</v>
      </c>
      <c r="S4791">
        <v>2</v>
      </c>
      <c r="T4791">
        <v>0</v>
      </c>
      <c r="U4791">
        <v>1</v>
      </c>
      <c r="V4791">
        <v>242</v>
      </c>
      <c r="W4791" t="s">
        <v>41</v>
      </c>
      <c r="X4791" t="s">
        <v>24162</v>
      </c>
      <c r="Y4791" t="s">
        <v>65</v>
      </c>
      <c r="Z4791" s="1">
        <v>45159</v>
      </c>
      <c r="AA4791" s="2">
        <v>0.85923611111111109</v>
      </c>
      <c r="AB4791" s="2">
        <v>0.91349537037037043</v>
      </c>
      <c r="AC4791" t="s">
        <v>45</v>
      </c>
      <c r="AD4791" t="s">
        <v>45</v>
      </c>
      <c r="AE4791" t="s">
        <v>44</v>
      </c>
      <c r="AF4791">
        <v>242</v>
      </c>
    </row>
    <row r="4792" spans="1:32">
      <c r="A4792">
        <v>28975</v>
      </c>
      <c r="B4792">
        <v>28075</v>
      </c>
      <c r="C4792" t="s">
        <v>4655</v>
      </c>
      <c r="D4792" t="s">
        <v>2560</v>
      </c>
      <c r="E4792" t="s">
        <v>34</v>
      </c>
      <c r="F4792" t="s">
        <v>24163</v>
      </c>
      <c r="G4792" t="s">
        <v>24164</v>
      </c>
      <c r="H4792" t="s">
        <v>171</v>
      </c>
      <c r="I4792" s="1">
        <v>28855</v>
      </c>
      <c r="J4792" t="s">
        <v>24165</v>
      </c>
      <c r="K4792" t="s">
        <v>24166</v>
      </c>
      <c r="L4792">
        <v>19143</v>
      </c>
      <c r="M4792" t="s">
        <v>171</v>
      </c>
      <c r="N4792" s="1">
        <v>44982</v>
      </c>
      <c r="O4792" s="1">
        <v>44985</v>
      </c>
      <c r="P4792">
        <v>35</v>
      </c>
      <c r="Q4792">
        <v>2</v>
      </c>
      <c r="R4792" t="s">
        <v>63</v>
      </c>
      <c r="S4792">
        <v>1</v>
      </c>
      <c r="T4792">
        <v>2</v>
      </c>
      <c r="U4792">
        <v>3</v>
      </c>
      <c r="V4792">
        <v>207</v>
      </c>
      <c r="W4792" t="s">
        <v>41</v>
      </c>
      <c r="X4792" t="s">
        <v>24167</v>
      </c>
      <c r="Y4792" t="s">
        <v>43</v>
      </c>
      <c r="Z4792" s="1">
        <v>44966</v>
      </c>
      <c r="AA4792" s="2">
        <v>0.61865740740740738</v>
      </c>
      <c r="AB4792" s="2">
        <v>0.86662037037037043</v>
      </c>
      <c r="AC4792" t="s">
        <v>45</v>
      </c>
      <c r="AD4792" t="s">
        <v>45</v>
      </c>
      <c r="AE4792" t="s">
        <v>44</v>
      </c>
      <c r="AF4792">
        <v>69</v>
      </c>
    </row>
    <row r="4793" spans="1:32">
      <c r="A4793">
        <v>28976</v>
      </c>
      <c r="B4793">
        <v>28076</v>
      </c>
      <c r="C4793" t="s">
        <v>5892</v>
      </c>
      <c r="D4793" t="s">
        <v>1996</v>
      </c>
      <c r="E4793" t="s">
        <v>34</v>
      </c>
      <c r="F4793" t="s">
        <v>24168</v>
      </c>
      <c r="G4793" t="s">
        <v>24169</v>
      </c>
      <c r="H4793" t="s">
        <v>171</v>
      </c>
      <c r="I4793" s="1">
        <v>25792</v>
      </c>
      <c r="J4793" t="s">
        <v>24170</v>
      </c>
      <c r="K4793" t="s">
        <v>16110</v>
      </c>
      <c r="L4793">
        <v>9541</v>
      </c>
      <c r="M4793" t="s">
        <v>171</v>
      </c>
      <c r="N4793" s="1">
        <v>45002</v>
      </c>
      <c r="O4793" s="1">
        <v>45006</v>
      </c>
      <c r="P4793">
        <v>73</v>
      </c>
      <c r="Q4793">
        <v>3</v>
      </c>
      <c r="R4793" t="s">
        <v>53</v>
      </c>
      <c r="S4793">
        <v>1</v>
      </c>
      <c r="T4793">
        <v>1</v>
      </c>
      <c r="U4793">
        <v>4</v>
      </c>
      <c r="V4793">
        <v>548</v>
      </c>
      <c r="W4793" t="s">
        <v>54</v>
      </c>
      <c r="X4793" t="s">
        <v>24171</v>
      </c>
      <c r="Y4793" t="s">
        <v>6</v>
      </c>
      <c r="Z4793" s="1">
        <v>44982</v>
      </c>
      <c r="AA4793" s="2">
        <v>0.45906249999999998</v>
      </c>
      <c r="AB4793" s="2">
        <v>0.32384259259259257</v>
      </c>
      <c r="AC4793" t="s">
        <v>45</v>
      </c>
      <c r="AD4793" t="s">
        <v>45</v>
      </c>
      <c r="AE4793" t="s">
        <v>45</v>
      </c>
      <c r="AF4793">
        <v>137</v>
      </c>
    </row>
    <row r="4794" spans="1:32">
      <c r="A4794">
        <v>28977</v>
      </c>
      <c r="B4794">
        <v>28077</v>
      </c>
      <c r="C4794" t="s">
        <v>590</v>
      </c>
      <c r="D4794" t="s">
        <v>5237</v>
      </c>
      <c r="E4794" t="s">
        <v>48</v>
      </c>
      <c r="F4794" t="s">
        <v>24172</v>
      </c>
      <c r="G4794">
        <v>9166337602</v>
      </c>
      <c r="H4794" t="s">
        <v>115</v>
      </c>
      <c r="I4794" s="1">
        <v>36322</v>
      </c>
      <c r="J4794" t="s">
        <v>24173</v>
      </c>
      <c r="K4794" t="s">
        <v>3525</v>
      </c>
      <c r="L4794">
        <v>49222</v>
      </c>
      <c r="M4794" t="s">
        <v>115</v>
      </c>
      <c r="N4794" s="1">
        <v>45128</v>
      </c>
      <c r="O4794" s="1">
        <v>45132</v>
      </c>
      <c r="P4794">
        <v>21</v>
      </c>
      <c r="Q4794">
        <v>1</v>
      </c>
      <c r="R4794" t="s">
        <v>40</v>
      </c>
      <c r="S4794">
        <v>2</v>
      </c>
      <c r="T4794">
        <v>1</v>
      </c>
      <c r="U4794">
        <v>4</v>
      </c>
      <c r="V4794">
        <v>908</v>
      </c>
      <c r="W4794" t="s">
        <v>54</v>
      </c>
      <c r="X4794" t="s">
        <v>24174</v>
      </c>
      <c r="Y4794" t="s">
        <v>81</v>
      </c>
      <c r="Z4794" s="1">
        <v>45098</v>
      </c>
      <c r="AA4794" s="2">
        <v>0.68924768518518509</v>
      </c>
      <c r="AB4794" s="2">
        <v>0.52232638888888883</v>
      </c>
      <c r="AC4794" t="s">
        <v>45</v>
      </c>
      <c r="AD4794" t="s">
        <v>44</v>
      </c>
      <c r="AE4794" t="s">
        <v>44</v>
      </c>
      <c r="AF4794">
        <v>227</v>
      </c>
    </row>
    <row r="4795" spans="1:32">
      <c r="A4795">
        <v>28978</v>
      </c>
      <c r="B4795">
        <v>28078</v>
      </c>
      <c r="C4795" t="s">
        <v>1386</v>
      </c>
      <c r="D4795" t="s">
        <v>596</v>
      </c>
      <c r="E4795" t="s">
        <v>48</v>
      </c>
      <c r="F4795" t="s">
        <v>24175</v>
      </c>
      <c r="G4795" t="s">
        <v>24176</v>
      </c>
      <c r="H4795" t="s">
        <v>86</v>
      </c>
      <c r="I4795" s="1">
        <v>25827</v>
      </c>
      <c r="J4795" t="s">
        <v>24177</v>
      </c>
      <c r="K4795" t="s">
        <v>24178</v>
      </c>
      <c r="L4795">
        <v>17591</v>
      </c>
      <c r="M4795" t="s">
        <v>86</v>
      </c>
      <c r="N4795" s="1">
        <v>45163</v>
      </c>
      <c r="O4795" s="1">
        <v>45166</v>
      </c>
      <c r="P4795">
        <v>69</v>
      </c>
      <c r="Q4795">
        <v>3</v>
      </c>
      <c r="R4795" t="s">
        <v>40</v>
      </c>
      <c r="S4795">
        <v>1</v>
      </c>
      <c r="T4795">
        <v>0</v>
      </c>
      <c r="U4795">
        <v>3</v>
      </c>
      <c r="V4795">
        <v>621</v>
      </c>
      <c r="W4795" t="s">
        <v>54</v>
      </c>
      <c r="X4795" t="s">
        <v>24179</v>
      </c>
      <c r="Y4795" t="s">
        <v>81</v>
      </c>
      <c r="Z4795" s="1">
        <v>45157</v>
      </c>
      <c r="AA4795" s="2">
        <v>0.91844907407407417</v>
      </c>
      <c r="AB4795" s="2">
        <v>0.70520833333333333</v>
      </c>
      <c r="AC4795" t="s">
        <v>44</v>
      </c>
      <c r="AD4795" t="s">
        <v>45</v>
      </c>
      <c r="AE4795" t="s">
        <v>45</v>
      </c>
      <c r="AF4795">
        <v>207</v>
      </c>
    </row>
    <row r="4796" spans="1:32">
      <c r="A4796">
        <v>28979</v>
      </c>
      <c r="B4796">
        <v>28079</v>
      </c>
      <c r="C4796" t="s">
        <v>2231</v>
      </c>
      <c r="D4796" t="s">
        <v>696</v>
      </c>
      <c r="E4796" t="s">
        <v>34</v>
      </c>
      <c r="F4796" t="s">
        <v>24180</v>
      </c>
      <c r="G4796" t="s">
        <v>24181</v>
      </c>
      <c r="H4796" t="s">
        <v>37</v>
      </c>
      <c r="I4796" s="1">
        <v>28962</v>
      </c>
      <c r="J4796" t="s">
        <v>24182</v>
      </c>
      <c r="K4796" t="s">
        <v>24183</v>
      </c>
      <c r="L4796">
        <v>68152</v>
      </c>
      <c r="M4796" t="s">
        <v>37</v>
      </c>
      <c r="N4796" s="1">
        <v>45141</v>
      </c>
      <c r="O4796" s="1">
        <v>45143</v>
      </c>
      <c r="P4796">
        <v>8</v>
      </c>
      <c r="Q4796">
        <v>1</v>
      </c>
      <c r="R4796" t="s">
        <v>63</v>
      </c>
      <c r="S4796">
        <v>2</v>
      </c>
      <c r="T4796">
        <v>0</v>
      </c>
      <c r="U4796">
        <v>2</v>
      </c>
      <c r="V4796">
        <v>162</v>
      </c>
      <c r="W4796" t="s">
        <v>54</v>
      </c>
      <c r="X4796" t="s">
        <v>24184</v>
      </c>
      <c r="Y4796" t="s">
        <v>65</v>
      </c>
      <c r="Z4796" s="1">
        <v>45118</v>
      </c>
      <c r="AA4796" s="2">
        <v>0.27195601851851853</v>
      </c>
      <c r="AB4796" s="2">
        <v>3.4652777777777775E-2</v>
      </c>
      <c r="AC4796" t="s">
        <v>45</v>
      </c>
      <c r="AD4796" t="s">
        <v>44</v>
      </c>
      <c r="AE4796" t="s">
        <v>45</v>
      </c>
      <c r="AF4796">
        <v>81</v>
      </c>
    </row>
    <row r="4797" spans="1:32">
      <c r="A4797">
        <v>28980</v>
      </c>
      <c r="B4797">
        <v>28080</v>
      </c>
      <c r="C4797" t="s">
        <v>1139</v>
      </c>
      <c r="D4797" t="s">
        <v>1023</v>
      </c>
      <c r="E4797" t="s">
        <v>48</v>
      </c>
      <c r="F4797" t="s">
        <v>24185</v>
      </c>
      <c r="G4797" t="s">
        <v>24186</v>
      </c>
      <c r="H4797" t="s">
        <v>457</v>
      </c>
      <c r="I4797" s="1">
        <v>19355</v>
      </c>
      <c r="J4797" t="s">
        <v>24187</v>
      </c>
      <c r="K4797" t="s">
        <v>14770</v>
      </c>
      <c r="L4797">
        <v>56266</v>
      </c>
      <c r="M4797" t="s">
        <v>457</v>
      </c>
      <c r="N4797" s="1">
        <v>45276</v>
      </c>
      <c r="O4797" s="1">
        <v>45281</v>
      </c>
      <c r="P4797">
        <v>76</v>
      </c>
      <c r="Q4797">
        <v>4</v>
      </c>
      <c r="R4797" t="s">
        <v>53</v>
      </c>
      <c r="S4797">
        <v>4</v>
      </c>
      <c r="T4797">
        <v>0</v>
      </c>
      <c r="U4797">
        <v>5</v>
      </c>
      <c r="V4797">
        <v>635</v>
      </c>
      <c r="W4797" t="s">
        <v>41</v>
      </c>
      <c r="X4797" t="s">
        <v>24188</v>
      </c>
      <c r="Y4797" t="s">
        <v>43</v>
      </c>
      <c r="Z4797" s="1">
        <v>45262</v>
      </c>
      <c r="AA4797" s="2">
        <v>0.57260416666666669</v>
      </c>
      <c r="AB4797" s="2">
        <v>0.7904282407407407</v>
      </c>
      <c r="AC4797" t="s">
        <v>44</v>
      </c>
      <c r="AD4797" t="s">
        <v>45</v>
      </c>
      <c r="AE4797" t="s">
        <v>45</v>
      </c>
      <c r="AF4797">
        <v>127</v>
      </c>
    </row>
    <row r="4798" spans="1:32">
      <c r="A4798">
        <v>28981</v>
      </c>
      <c r="B4798">
        <v>28081</v>
      </c>
      <c r="C4798" t="s">
        <v>6052</v>
      </c>
      <c r="D4798" t="s">
        <v>14372</v>
      </c>
      <c r="E4798" t="s">
        <v>48</v>
      </c>
      <c r="F4798" t="s">
        <v>24189</v>
      </c>
      <c r="G4798" t="s">
        <v>24190</v>
      </c>
      <c r="H4798" t="s">
        <v>904</v>
      </c>
      <c r="I4798" s="1">
        <v>26802</v>
      </c>
      <c r="J4798" t="s">
        <v>24191</v>
      </c>
      <c r="K4798" t="s">
        <v>24192</v>
      </c>
      <c r="L4798">
        <v>42053</v>
      </c>
      <c r="M4798" t="s">
        <v>904</v>
      </c>
      <c r="N4798" s="1">
        <v>45049</v>
      </c>
      <c r="O4798" s="1">
        <v>45052</v>
      </c>
      <c r="P4798">
        <v>25</v>
      </c>
      <c r="Q4798">
        <v>1</v>
      </c>
      <c r="R4798" t="s">
        <v>53</v>
      </c>
      <c r="S4798">
        <v>2</v>
      </c>
      <c r="T4798">
        <v>0</v>
      </c>
      <c r="U4798">
        <v>3</v>
      </c>
      <c r="V4798">
        <v>435</v>
      </c>
      <c r="W4798" t="s">
        <v>54</v>
      </c>
      <c r="X4798" t="s">
        <v>24193</v>
      </c>
      <c r="Y4798" t="s">
        <v>65</v>
      </c>
      <c r="Z4798" s="1">
        <v>45023</v>
      </c>
      <c r="AA4798" s="2">
        <v>0.24053240740740742</v>
      </c>
      <c r="AB4798" s="2">
        <v>0.58164351851851859</v>
      </c>
      <c r="AC4798" t="s">
        <v>45</v>
      </c>
      <c r="AD4798" t="s">
        <v>44</v>
      </c>
      <c r="AE4798" t="s">
        <v>45</v>
      </c>
      <c r="AF4798">
        <v>145</v>
      </c>
    </row>
    <row r="4799" spans="1:32">
      <c r="A4799">
        <v>28982</v>
      </c>
      <c r="B4799">
        <v>28082</v>
      </c>
      <c r="C4799" t="s">
        <v>23848</v>
      </c>
      <c r="D4799" t="s">
        <v>140</v>
      </c>
      <c r="E4799" t="s">
        <v>48</v>
      </c>
      <c r="F4799" t="s">
        <v>24194</v>
      </c>
      <c r="G4799" t="s">
        <v>24195</v>
      </c>
      <c r="H4799" t="s">
        <v>171</v>
      </c>
      <c r="I4799" s="1">
        <v>22046</v>
      </c>
      <c r="J4799" t="s">
        <v>24196</v>
      </c>
      <c r="K4799" t="s">
        <v>24197</v>
      </c>
      <c r="L4799">
        <v>34181</v>
      </c>
      <c r="M4799" t="s">
        <v>171</v>
      </c>
      <c r="N4799" s="1">
        <v>44998</v>
      </c>
      <c r="O4799" s="1">
        <v>45001</v>
      </c>
      <c r="P4799">
        <v>57</v>
      </c>
      <c r="Q4799">
        <v>3</v>
      </c>
      <c r="R4799" t="s">
        <v>40</v>
      </c>
      <c r="S4799">
        <v>2</v>
      </c>
      <c r="T4799">
        <v>0</v>
      </c>
      <c r="U4799">
        <v>3</v>
      </c>
      <c r="V4799">
        <v>600</v>
      </c>
      <c r="W4799" t="s">
        <v>54</v>
      </c>
      <c r="X4799" t="s">
        <v>24198</v>
      </c>
      <c r="Y4799" t="s">
        <v>43</v>
      </c>
      <c r="Z4799" s="1">
        <v>44986</v>
      </c>
      <c r="AA4799" s="2">
        <v>0.66398148148148151</v>
      </c>
      <c r="AB4799" s="2">
        <v>0.35729166666666662</v>
      </c>
      <c r="AC4799" t="s">
        <v>44</v>
      </c>
      <c r="AD4799" t="s">
        <v>45</v>
      </c>
      <c r="AE4799" t="s">
        <v>45</v>
      </c>
      <c r="AF4799">
        <v>200</v>
      </c>
    </row>
    <row r="4800" spans="1:32">
      <c r="A4800">
        <v>28983</v>
      </c>
      <c r="B4800">
        <v>28083</v>
      </c>
      <c r="C4800" t="s">
        <v>13700</v>
      </c>
      <c r="D4800" t="s">
        <v>977</v>
      </c>
      <c r="E4800" t="s">
        <v>48</v>
      </c>
      <c r="F4800" t="s">
        <v>24199</v>
      </c>
      <c r="G4800" t="s">
        <v>24200</v>
      </c>
      <c r="H4800" t="s">
        <v>209</v>
      </c>
      <c r="I4800" s="1">
        <v>37088</v>
      </c>
      <c r="J4800" t="s">
        <v>24201</v>
      </c>
      <c r="K4800" t="s">
        <v>24202</v>
      </c>
      <c r="L4800">
        <v>64104</v>
      </c>
      <c r="M4800" t="s">
        <v>209</v>
      </c>
      <c r="N4800" s="1">
        <v>44986</v>
      </c>
      <c r="O4800" s="1">
        <v>44987</v>
      </c>
      <c r="P4800">
        <v>42</v>
      </c>
      <c r="Q4800">
        <v>2</v>
      </c>
      <c r="R4800" t="s">
        <v>40</v>
      </c>
      <c r="S4800">
        <v>4</v>
      </c>
      <c r="T4800">
        <v>2</v>
      </c>
      <c r="U4800">
        <v>1</v>
      </c>
      <c r="V4800">
        <v>231</v>
      </c>
      <c r="W4800" t="s">
        <v>54</v>
      </c>
      <c r="X4800" t="s">
        <v>24203</v>
      </c>
      <c r="Y4800" t="s">
        <v>6</v>
      </c>
      <c r="Z4800" s="1">
        <v>44965</v>
      </c>
      <c r="AA4800" s="2">
        <v>0.63651620370370365</v>
      </c>
      <c r="AB4800" s="2">
        <v>0.92835648148148142</v>
      </c>
      <c r="AC4800" t="s">
        <v>45</v>
      </c>
      <c r="AD4800" t="s">
        <v>45</v>
      </c>
      <c r="AE4800" t="s">
        <v>45</v>
      </c>
      <c r="AF4800">
        <v>231</v>
      </c>
    </row>
    <row r="4801" spans="1:32">
      <c r="A4801">
        <v>28984</v>
      </c>
      <c r="B4801">
        <v>28084</v>
      </c>
      <c r="C4801" t="s">
        <v>615</v>
      </c>
      <c r="D4801" t="s">
        <v>10765</v>
      </c>
      <c r="E4801" t="s">
        <v>48</v>
      </c>
      <c r="F4801" t="s">
        <v>24204</v>
      </c>
      <c r="G4801" t="s">
        <v>24205</v>
      </c>
      <c r="H4801" t="s">
        <v>904</v>
      </c>
      <c r="I4801" s="1">
        <v>16820</v>
      </c>
      <c r="J4801" t="s">
        <v>24206</v>
      </c>
      <c r="K4801" t="s">
        <v>24207</v>
      </c>
      <c r="L4801">
        <v>25321</v>
      </c>
      <c r="M4801" t="s">
        <v>904</v>
      </c>
      <c r="N4801" s="1">
        <v>45047</v>
      </c>
      <c r="O4801" s="1">
        <v>45052</v>
      </c>
      <c r="P4801">
        <v>19</v>
      </c>
      <c r="Q4801">
        <v>1</v>
      </c>
      <c r="R4801" t="s">
        <v>53</v>
      </c>
      <c r="S4801">
        <v>4</v>
      </c>
      <c r="T4801">
        <v>1</v>
      </c>
      <c r="U4801">
        <v>5</v>
      </c>
      <c r="V4801">
        <v>640</v>
      </c>
      <c r="W4801" t="s">
        <v>41</v>
      </c>
      <c r="X4801" t="s">
        <v>24208</v>
      </c>
      <c r="Y4801" t="s">
        <v>6</v>
      </c>
      <c r="Z4801" s="1">
        <v>45018</v>
      </c>
      <c r="AA4801" s="2">
        <v>0.31283564814814818</v>
      </c>
      <c r="AB4801" s="2">
        <v>0.17756944444444445</v>
      </c>
      <c r="AC4801" t="s">
        <v>45</v>
      </c>
      <c r="AD4801" t="s">
        <v>45</v>
      </c>
      <c r="AE4801" t="s">
        <v>44</v>
      </c>
      <c r="AF4801">
        <v>128</v>
      </c>
    </row>
    <row r="4802" spans="1:32">
      <c r="A4802">
        <v>28985</v>
      </c>
      <c r="B4802">
        <v>28085</v>
      </c>
      <c r="C4802" t="s">
        <v>3283</v>
      </c>
      <c r="D4802" t="s">
        <v>1028</v>
      </c>
      <c r="E4802" t="s">
        <v>34</v>
      </c>
      <c r="F4802" t="s">
        <v>24209</v>
      </c>
      <c r="G4802" t="s">
        <v>24210</v>
      </c>
      <c r="H4802" t="s">
        <v>418</v>
      </c>
      <c r="I4802" s="1">
        <v>28281</v>
      </c>
      <c r="J4802" t="s">
        <v>24211</v>
      </c>
      <c r="K4802" t="s">
        <v>24212</v>
      </c>
      <c r="L4802">
        <v>47779</v>
      </c>
      <c r="M4802" t="s">
        <v>418</v>
      </c>
      <c r="N4802" s="1">
        <v>45084</v>
      </c>
      <c r="O4802" s="1">
        <v>45087</v>
      </c>
      <c r="P4802">
        <v>83</v>
      </c>
      <c r="Q4802">
        <v>4</v>
      </c>
      <c r="R4802" t="s">
        <v>63</v>
      </c>
      <c r="S4802">
        <v>1</v>
      </c>
      <c r="T4802">
        <v>0</v>
      </c>
      <c r="U4802">
        <v>3</v>
      </c>
      <c r="V4802">
        <v>264</v>
      </c>
      <c r="W4802" t="s">
        <v>54</v>
      </c>
      <c r="X4802" t="s">
        <v>24213</v>
      </c>
      <c r="Y4802" t="s">
        <v>6</v>
      </c>
      <c r="Z4802" s="1">
        <v>45059</v>
      </c>
      <c r="AA4802" s="2">
        <v>3.394675925925926E-2</v>
      </c>
      <c r="AB4802" s="2">
        <v>0.22166666666666668</v>
      </c>
      <c r="AC4802" t="s">
        <v>45</v>
      </c>
      <c r="AD4802" t="s">
        <v>45</v>
      </c>
      <c r="AE4802" t="s">
        <v>44</v>
      </c>
      <c r="AF4802">
        <v>88</v>
      </c>
    </row>
    <row r="4803" spans="1:32">
      <c r="A4803">
        <v>28986</v>
      </c>
      <c r="B4803">
        <v>28086</v>
      </c>
      <c r="C4803" t="s">
        <v>702</v>
      </c>
      <c r="D4803" t="s">
        <v>768</v>
      </c>
      <c r="E4803" t="s">
        <v>48</v>
      </c>
      <c r="F4803" t="s">
        <v>24214</v>
      </c>
      <c r="G4803" t="s">
        <v>24215</v>
      </c>
      <c r="H4803" t="s">
        <v>309</v>
      </c>
      <c r="I4803" s="1">
        <v>26108</v>
      </c>
      <c r="J4803" t="s">
        <v>24216</v>
      </c>
      <c r="K4803" t="s">
        <v>24217</v>
      </c>
      <c r="L4803">
        <v>97107</v>
      </c>
      <c r="M4803" t="s">
        <v>309</v>
      </c>
      <c r="N4803" s="1">
        <v>45125</v>
      </c>
      <c r="O4803" s="1">
        <v>45127</v>
      </c>
      <c r="P4803">
        <v>83</v>
      </c>
      <c r="Q4803">
        <v>4</v>
      </c>
      <c r="R4803" t="s">
        <v>63</v>
      </c>
      <c r="S4803">
        <v>2</v>
      </c>
      <c r="T4803">
        <v>1</v>
      </c>
      <c r="U4803">
        <v>2</v>
      </c>
      <c r="V4803">
        <v>164</v>
      </c>
      <c r="W4803" t="s">
        <v>54</v>
      </c>
      <c r="X4803" t="s">
        <v>24218</v>
      </c>
      <c r="Y4803" t="s">
        <v>6</v>
      </c>
      <c r="Z4803" s="1">
        <v>45096</v>
      </c>
      <c r="AA4803" s="2">
        <v>0.28990740740740745</v>
      </c>
      <c r="AB4803" s="2">
        <v>0.30010416666666667</v>
      </c>
      <c r="AC4803" t="s">
        <v>44</v>
      </c>
      <c r="AD4803" t="s">
        <v>45</v>
      </c>
      <c r="AE4803" t="s">
        <v>44</v>
      </c>
      <c r="AF4803">
        <v>82</v>
      </c>
    </row>
    <row r="4804" spans="1:32">
      <c r="A4804">
        <v>28987</v>
      </c>
      <c r="B4804">
        <v>28087</v>
      </c>
      <c r="C4804" t="s">
        <v>4649</v>
      </c>
      <c r="D4804" t="s">
        <v>11090</v>
      </c>
      <c r="E4804" t="s">
        <v>48</v>
      </c>
      <c r="F4804" t="s">
        <v>24219</v>
      </c>
      <c r="G4804" t="s">
        <v>24220</v>
      </c>
      <c r="H4804" t="s">
        <v>317</v>
      </c>
      <c r="I4804" s="1">
        <v>35734</v>
      </c>
      <c r="J4804" t="s">
        <v>24221</v>
      </c>
      <c r="K4804" t="s">
        <v>24222</v>
      </c>
      <c r="L4804">
        <v>75149</v>
      </c>
      <c r="M4804" t="s">
        <v>317</v>
      </c>
      <c r="N4804" s="1">
        <v>45270</v>
      </c>
      <c r="O4804" s="1">
        <v>45275</v>
      </c>
      <c r="P4804">
        <v>76</v>
      </c>
      <c r="Q4804">
        <v>4</v>
      </c>
      <c r="R4804" t="s">
        <v>53</v>
      </c>
      <c r="S4804">
        <v>3</v>
      </c>
      <c r="T4804">
        <v>2</v>
      </c>
      <c r="U4804">
        <v>5</v>
      </c>
      <c r="V4804">
        <v>735</v>
      </c>
      <c r="W4804" t="s">
        <v>54</v>
      </c>
      <c r="X4804" t="s">
        <v>24223</v>
      </c>
      <c r="Y4804" t="s">
        <v>65</v>
      </c>
      <c r="Z4804" s="1">
        <v>45254</v>
      </c>
      <c r="AA4804" s="2">
        <v>3.7893518518518521E-2</v>
      </c>
      <c r="AB4804" s="2">
        <v>4.9733796296296297E-2</v>
      </c>
      <c r="AC4804" t="s">
        <v>45</v>
      </c>
      <c r="AD4804" t="s">
        <v>45</v>
      </c>
      <c r="AE4804" t="s">
        <v>45</v>
      </c>
      <c r="AF4804">
        <v>147</v>
      </c>
    </row>
    <row r="4805" spans="1:32">
      <c r="A4805">
        <v>28988</v>
      </c>
      <c r="B4805">
        <v>28088</v>
      </c>
      <c r="C4805" t="s">
        <v>602</v>
      </c>
      <c r="D4805" t="s">
        <v>6774</v>
      </c>
      <c r="E4805" t="s">
        <v>34</v>
      </c>
      <c r="F4805" t="s">
        <v>24224</v>
      </c>
      <c r="G4805" t="s">
        <v>24225</v>
      </c>
      <c r="H4805" t="s">
        <v>1251</v>
      </c>
      <c r="I4805" s="1">
        <v>21270</v>
      </c>
      <c r="J4805" t="s">
        <v>24226</v>
      </c>
      <c r="K4805" t="s">
        <v>5869</v>
      </c>
      <c r="L4805">
        <v>44173</v>
      </c>
      <c r="M4805" t="s">
        <v>1251</v>
      </c>
      <c r="N4805" s="1">
        <v>45158</v>
      </c>
      <c r="O4805" s="1">
        <v>45163</v>
      </c>
      <c r="P4805">
        <v>75</v>
      </c>
      <c r="Q4805">
        <v>3</v>
      </c>
      <c r="R4805" t="s">
        <v>40</v>
      </c>
      <c r="S4805">
        <v>1</v>
      </c>
      <c r="T4805">
        <v>0</v>
      </c>
      <c r="U4805">
        <v>5</v>
      </c>
      <c r="V4805">
        <v>1160</v>
      </c>
      <c r="W4805" t="s">
        <v>54</v>
      </c>
      <c r="X4805" t="s">
        <v>24227</v>
      </c>
      <c r="Y4805" t="s">
        <v>43</v>
      </c>
      <c r="Z4805" s="1">
        <v>45148</v>
      </c>
      <c r="AA4805" s="2">
        <v>0.20273148148148148</v>
      </c>
      <c r="AB4805" s="2">
        <v>4.7835648148148148E-2</v>
      </c>
      <c r="AC4805" t="s">
        <v>45</v>
      </c>
      <c r="AD4805" t="s">
        <v>44</v>
      </c>
      <c r="AE4805" t="s">
        <v>45</v>
      </c>
      <c r="AF4805">
        <v>232</v>
      </c>
    </row>
    <row r="4806" spans="1:32">
      <c r="A4806">
        <v>28989</v>
      </c>
      <c r="B4806">
        <v>28089</v>
      </c>
      <c r="C4806" t="s">
        <v>139</v>
      </c>
      <c r="D4806" t="s">
        <v>894</v>
      </c>
      <c r="E4806" t="s">
        <v>48</v>
      </c>
      <c r="F4806" t="s">
        <v>24228</v>
      </c>
      <c r="G4806" t="s">
        <v>24229</v>
      </c>
      <c r="H4806" t="s">
        <v>156</v>
      </c>
      <c r="I4806" s="1">
        <v>28224</v>
      </c>
      <c r="J4806" t="s">
        <v>24230</v>
      </c>
      <c r="K4806" t="s">
        <v>24231</v>
      </c>
      <c r="L4806">
        <v>67256</v>
      </c>
      <c r="M4806" t="s">
        <v>156</v>
      </c>
      <c r="N4806" s="1">
        <v>45019</v>
      </c>
      <c r="O4806" s="1">
        <v>45024</v>
      </c>
      <c r="P4806">
        <v>75</v>
      </c>
      <c r="Q4806">
        <v>3</v>
      </c>
      <c r="R4806" t="s">
        <v>40</v>
      </c>
      <c r="S4806">
        <v>2</v>
      </c>
      <c r="T4806">
        <v>0</v>
      </c>
      <c r="U4806">
        <v>5</v>
      </c>
      <c r="V4806">
        <v>1230</v>
      </c>
      <c r="W4806" t="s">
        <v>54</v>
      </c>
      <c r="X4806" t="s">
        <v>24232</v>
      </c>
      <c r="Y4806" t="s">
        <v>65</v>
      </c>
      <c r="Z4806" s="1">
        <v>45002</v>
      </c>
      <c r="AA4806" s="2">
        <v>0.34523148148148147</v>
      </c>
      <c r="AB4806" s="2">
        <v>0.95865740740740746</v>
      </c>
      <c r="AC4806" t="s">
        <v>44</v>
      </c>
      <c r="AD4806" t="s">
        <v>44</v>
      </c>
      <c r="AE4806" t="s">
        <v>45</v>
      </c>
      <c r="AF4806">
        <v>246</v>
      </c>
    </row>
    <row r="4807" spans="1:32">
      <c r="A4807">
        <v>28990</v>
      </c>
      <c r="B4807">
        <v>28090</v>
      </c>
      <c r="C4807" t="s">
        <v>440</v>
      </c>
      <c r="D4807" t="s">
        <v>230</v>
      </c>
      <c r="E4807" t="s">
        <v>48</v>
      </c>
      <c r="F4807" t="s">
        <v>24233</v>
      </c>
      <c r="G4807" t="s">
        <v>24234</v>
      </c>
      <c r="H4807" t="s">
        <v>725</v>
      </c>
      <c r="I4807" s="1">
        <v>21759</v>
      </c>
      <c r="J4807" t="s">
        <v>24235</v>
      </c>
      <c r="K4807" t="s">
        <v>24236</v>
      </c>
      <c r="L4807">
        <v>77184</v>
      </c>
      <c r="M4807" t="s">
        <v>725</v>
      </c>
      <c r="N4807" s="1">
        <v>45057</v>
      </c>
      <c r="O4807" s="1">
        <v>45062</v>
      </c>
      <c r="P4807">
        <v>96</v>
      </c>
      <c r="Q4807">
        <v>4</v>
      </c>
      <c r="R4807" t="s">
        <v>40</v>
      </c>
      <c r="S4807">
        <v>2</v>
      </c>
      <c r="T4807">
        <v>1</v>
      </c>
      <c r="U4807">
        <v>5</v>
      </c>
      <c r="V4807">
        <v>1085</v>
      </c>
      <c r="W4807" t="s">
        <v>41</v>
      </c>
      <c r="X4807" t="s">
        <v>24237</v>
      </c>
      <c r="Y4807" t="s">
        <v>43</v>
      </c>
      <c r="Z4807" s="1">
        <v>45035</v>
      </c>
      <c r="AA4807" s="2">
        <v>0.37032407407407408</v>
      </c>
      <c r="AB4807" s="2">
        <v>0.65795138888888893</v>
      </c>
      <c r="AC4807" t="s">
        <v>44</v>
      </c>
      <c r="AD4807" t="s">
        <v>45</v>
      </c>
      <c r="AE4807" t="s">
        <v>44</v>
      </c>
      <c r="AF4807">
        <v>217</v>
      </c>
    </row>
    <row r="4808" spans="1:32">
      <c r="A4808">
        <v>28991</v>
      </c>
      <c r="B4808">
        <v>28091</v>
      </c>
      <c r="C4808" t="s">
        <v>391</v>
      </c>
      <c r="D4808" t="s">
        <v>2369</v>
      </c>
      <c r="E4808" t="s">
        <v>48</v>
      </c>
      <c r="F4808" t="s">
        <v>24238</v>
      </c>
      <c r="G4808">
        <v>6424485438</v>
      </c>
      <c r="H4808" t="s">
        <v>317</v>
      </c>
      <c r="I4808" s="1">
        <v>30181</v>
      </c>
      <c r="J4808" t="s">
        <v>24239</v>
      </c>
      <c r="K4808" t="s">
        <v>24240</v>
      </c>
      <c r="L4808">
        <v>45224</v>
      </c>
      <c r="M4808" t="s">
        <v>317</v>
      </c>
      <c r="N4808" s="1">
        <v>45111</v>
      </c>
      <c r="O4808" s="1">
        <v>45113</v>
      </c>
      <c r="P4808">
        <v>20</v>
      </c>
      <c r="Q4808">
        <v>1</v>
      </c>
      <c r="R4808" t="s">
        <v>63</v>
      </c>
      <c r="S4808">
        <v>1</v>
      </c>
      <c r="T4808">
        <v>0</v>
      </c>
      <c r="U4808">
        <v>2</v>
      </c>
      <c r="V4808">
        <v>148</v>
      </c>
      <c r="W4808" t="s">
        <v>41</v>
      </c>
      <c r="X4808" t="s">
        <v>24241</v>
      </c>
      <c r="Y4808" t="s">
        <v>81</v>
      </c>
      <c r="Z4808" s="1">
        <v>45104</v>
      </c>
      <c r="AA4808" s="2">
        <v>0.42476851851851855</v>
      </c>
      <c r="AB4808" s="2">
        <v>0.26511574074074074</v>
      </c>
      <c r="AC4808" t="s">
        <v>44</v>
      </c>
      <c r="AD4808" t="s">
        <v>44</v>
      </c>
      <c r="AE4808" t="s">
        <v>44</v>
      </c>
      <c r="AF4808">
        <v>74</v>
      </c>
    </row>
    <row r="4809" spans="1:32">
      <c r="A4809">
        <v>28992</v>
      </c>
      <c r="B4809">
        <v>28092</v>
      </c>
      <c r="C4809" t="s">
        <v>119</v>
      </c>
      <c r="D4809" t="s">
        <v>4758</v>
      </c>
      <c r="E4809" t="s">
        <v>48</v>
      </c>
      <c r="F4809" t="s">
        <v>24242</v>
      </c>
      <c r="G4809" t="s">
        <v>24243</v>
      </c>
      <c r="H4809" t="s">
        <v>457</v>
      </c>
      <c r="I4809" s="1">
        <v>32755</v>
      </c>
      <c r="J4809" t="s">
        <v>24244</v>
      </c>
      <c r="K4809" t="s">
        <v>24245</v>
      </c>
      <c r="L4809">
        <v>37214</v>
      </c>
      <c r="M4809" t="s">
        <v>457</v>
      </c>
      <c r="N4809" s="1">
        <v>45212</v>
      </c>
      <c r="O4809" s="1">
        <v>45214</v>
      </c>
      <c r="P4809">
        <v>55</v>
      </c>
      <c r="Q4809">
        <v>3</v>
      </c>
      <c r="R4809" t="s">
        <v>53</v>
      </c>
      <c r="S4809">
        <v>4</v>
      </c>
      <c r="T4809">
        <v>2</v>
      </c>
      <c r="U4809">
        <v>2</v>
      </c>
      <c r="V4809">
        <v>256</v>
      </c>
      <c r="W4809" t="s">
        <v>41</v>
      </c>
      <c r="X4809" t="s">
        <v>24246</v>
      </c>
      <c r="Y4809" t="s">
        <v>81</v>
      </c>
      <c r="Z4809" s="1">
        <v>45189</v>
      </c>
      <c r="AA4809" s="2">
        <v>0.87203703703703705</v>
      </c>
      <c r="AB4809" s="2">
        <v>0.38858796296296294</v>
      </c>
      <c r="AC4809" t="s">
        <v>45</v>
      </c>
      <c r="AD4809" t="s">
        <v>44</v>
      </c>
      <c r="AE4809" t="s">
        <v>44</v>
      </c>
      <c r="AF4809">
        <v>128</v>
      </c>
    </row>
    <row r="4810" spans="1:32">
      <c r="A4810">
        <v>28993</v>
      </c>
      <c r="B4810">
        <v>28093</v>
      </c>
      <c r="C4810" t="s">
        <v>489</v>
      </c>
      <c r="D4810" t="s">
        <v>427</v>
      </c>
      <c r="E4810" t="s">
        <v>48</v>
      </c>
      <c r="F4810" t="s">
        <v>24247</v>
      </c>
      <c r="G4810" t="s">
        <v>24248</v>
      </c>
      <c r="H4810" t="s">
        <v>295</v>
      </c>
      <c r="I4810" s="1">
        <v>26704</v>
      </c>
      <c r="J4810" t="s">
        <v>24249</v>
      </c>
      <c r="K4810" t="s">
        <v>24250</v>
      </c>
      <c r="L4810">
        <v>37034</v>
      </c>
      <c r="M4810" t="s">
        <v>295</v>
      </c>
      <c r="N4810" s="1">
        <v>45212</v>
      </c>
      <c r="O4810" s="1">
        <v>45213</v>
      </c>
      <c r="P4810">
        <v>5</v>
      </c>
      <c r="Q4810">
        <v>1</v>
      </c>
      <c r="R4810" t="s">
        <v>63</v>
      </c>
      <c r="S4810">
        <v>1</v>
      </c>
      <c r="T4810">
        <v>1</v>
      </c>
      <c r="U4810">
        <v>1</v>
      </c>
      <c r="V4810">
        <v>73</v>
      </c>
      <c r="W4810" t="s">
        <v>54</v>
      </c>
      <c r="X4810" t="s">
        <v>24251</v>
      </c>
      <c r="Y4810" t="s">
        <v>6</v>
      </c>
      <c r="Z4810" s="1">
        <v>45178</v>
      </c>
      <c r="AA4810" s="2">
        <v>0.59181712962962962</v>
      </c>
      <c r="AB4810" s="2">
        <v>0.29322916666666665</v>
      </c>
      <c r="AC4810" t="s">
        <v>44</v>
      </c>
      <c r="AD4810" t="s">
        <v>45</v>
      </c>
      <c r="AE4810" t="s">
        <v>45</v>
      </c>
      <c r="AF4810">
        <v>73</v>
      </c>
    </row>
    <row r="4811" spans="1:32">
      <c r="A4811">
        <v>28994</v>
      </c>
      <c r="B4811">
        <v>28094</v>
      </c>
      <c r="C4811" t="s">
        <v>583</v>
      </c>
      <c r="D4811" t="s">
        <v>3099</v>
      </c>
      <c r="E4811" t="s">
        <v>48</v>
      </c>
      <c r="F4811" t="s">
        <v>24252</v>
      </c>
      <c r="G4811" t="s">
        <v>24253</v>
      </c>
      <c r="H4811" t="s">
        <v>101</v>
      </c>
      <c r="I4811" s="1">
        <v>15831</v>
      </c>
      <c r="J4811" t="s">
        <v>24254</v>
      </c>
      <c r="K4811" t="s">
        <v>24255</v>
      </c>
      <c r="L4811">
        <v>33431</v>
      </c>
      <c r="M4811" t="s">
        <v>101</v>
      </c>
      <c r="N4811" s="1">
        <v>45229</v>
      </c>
      <c r="O4811" s="1">
        <v>45232</v>
      </c>
      <c r="P4811">
        <v>46</v>
      </c>
      <c r="Q4811">
        <v>2</v>
      </c>
      <c r="R4811" t="s">
        <v>53</v>
      </c>
      <c r="S4811">
        <v>4</v>
      </c>
      <c r="T4811">
        <v>1</v>
      </c>
      <c r="U4811">
        <v>3</v>
      </c>
      <c r="V4811">
        <v>396</v>
      </c>
      <c r="W4811" t="s">
        <v>54</v>
      </c>
      <c r="X4811" t="s">
        <v>24256</v>
      </c>
      <c r="Y4811" t="s">
        <v>65</v>
      </c>
      <c r="Z4811" s="1">
        <v>45216</v>
      </c>
      <c r="AA4811" s="2">
        <v>0.46938657407407408</v>
      </c>
      <c r="AB4811" s="2">
        <v>0.40126157407407409</v>
      </c>
      <c r="AC4811" t="s">
        <v>45</v>
      </c>
      <c r="AD4811" t="s">
        <v>45</v>
      </c>
      <c r="AE4811" t="s">
        <v>44</v>
      </c>
      <c r="AF4811">
        <v>132</v>
      </c>
    </row>
    <row r="4812" spans="1:32">
      <c r="A4812">
        <v>28995</v>
      </c>
      <c r="B4812">
        <v>28095</v>
      </c>
      <c r="C4812" t="s">
        <v>3189</v>
      </c>
      <c r="D4812" t="s">
        <v>3105</v>
      </c>
      <c r="E4812" t="s">
        <v>34</v>
      </c>
      <c r="F4812" t="s">
        <v>24257</v>
      </c>
      <c r="G4812" t="s">
        <v>24258</v>
      </c>
      <c r="H4812" t="s">
        <v>725</v>
      </c>
      <c r="I4812" s="1">
        <v>19861</v>
      </c>
      <c r="J4812" t="s">
        <v>24259</v>
      </c>
      <c r="K4812" t="s">
        <v>24260</v>
      </c>
      <c r="L4812">
        <v>42731</v>
      </c>
      <c r="M4812" t="s">
        <v>725</v>
      </c>
      <c r="N4812" s="1">
        <v>45255</v>
      </c>
      <c r="O4812" s="1">
        <v>45256</v>
      </c>
      <c r="P4812">
        <v>40</v>
      </c>
      <c r="Q4812">
        <v>2</v>
      </c>
      <c r="R4812" t="s">
        <v>53</v>
      </c>
      <c r="S4812">
        <v>1</v>
      </c>
      <c r="T4812">
        <v>1</v>
      </c>
      <c r="U4812">
        <v>1</v>
      </c>
      <c r="V4812">
        <v>131</v>
      </c>
      <c r="W4812" t="s">
        <v>54</v>
      </c>
      <c r="X4812" t="s">
        <v>24261</v>
      </c>
      <c r="Y4812" t="s">
        <v>6</v>
      </c>
      <c r="Z4812" s="1">
        <v>45238</v>
      </c>
      <c r="AA4812" s="2">
        <v>0.65949074074074077</v>
      </c>
      <c r="AB4812" s="2">
        <v>0.53340277777777778</v>
      </c>
      <c r="AC4812" t="s">
        <v>45</v>
      </c>
      <c r="AD4812" t="s">
        <v>44</v>
      </c>
      <c r="AE4812" t="s">
        <v>44</v>
      </c>
      <c r="AF4812">
        <v>131</v>
      </c>
    </row>
    <row r="4813" spans="1:32">
      <c r="A4813">
        <v>28996</v>
      </c>
      <c r="B4813">
        <v>28096</v>
      </c>
      <c r="C4813" t="s">
        <v>722</v>
      </c>
      <c r="D4813" t="s">
        <v>6855</v>
      </c>
      <c r="E4813" t="s">
        <v>48</v>
      </c>
      <c r="F4813" t="s">
        <v>24262</v>
      </c>
      <c r="G4813" t="s">
        <v>24263</v>
      </c>
      <c r="H4813" t="s">
        <v>37</v>
      </c>
      <c r="I4813" s="1">
        <v>31017</v>
      </c>
      <c r="J4813" t="s">
        <v>24264</v>
      </c>
      <c r="K4813" t="s">
        <v>24265</v>
      </c>
      <c r="L4813">
        <v>2465</v>
      </c>
      <c r="M4813" t="s">
        <v>37</v>
      </c>
      <c r="N4813" s="1">
        <v>45176</v>
      </c>
      <c r="O4813" s="1">
        <v>45177</v>
      </c>
      <c r="P4813">
        <v>84</v>
      </c>
      <c r="Q4813">
        <v>4</v>
      </c>
      <c r="R4813" t="s">
        <v>40</v>
      </c>
      <c r="S4813">
        <v>4</v>
      </c>
      <c r="T4813">
        <v>1</v>
      </c>
      <c r="U4813">
        <v>1</v>
      </c>
      <c r="V4813">
        <v>247</v>
      </c>
      <c r="W4813" t="s">
        <v>41</v>
      </c>
      <c r="X4813" t="s">
        <v>24266</v>
      </c>
      <c r="Y4813" t="s">
        <v>65</v>
      </c>
      <c r="Z4813" s="1">
        <v>45151</v>
      </c>
      <c r="AA4813" s="2">
        <v>0.86596064814814822</v>
      </c>
      <c r="AB4813" s="2">
        <v>0.13055555555555556</v>
      </c>
      <c r="AC4813" t="s">
        <v>44</v>
      </c>
      <c r="AD4813" t="s">
        <v>45</v>
      </c>
      <c r="AE4813" t="s">
        <v>44</v>
      </c>
      <c r="AF4813">
        <v>247</v>
      </c>
    </row>
    <row r="4814" spans="1:32">
      <c r="A4814">
        <v>28997</v>
      </c>
      <c r="B4814">
        <v>28097</v>
      </c>
      <c r="C4814" t="s">
        <v>3590</v>
      </c>
      <c r="D4814" t="s">
        <v>2203</v>
      </c>
      <c r="E4814" t="s">
        <v>34</v>
      </c>
      <c r="F4814" t="s">
        <v>24267</v>
      </c>
      <c r="G4814" t="s">
        <v>24268</v>
      </c>
      <c r="H4814" t="s">
        <v>692</v>
      </c>
      <c r="I4814" s="1">
        <v>37644</v>
      </c>
      <c r="J4814" t="s">
        <v>24269</v>
      </c>
      <c r="K4814" t="s">
        <v>24270</v>
      </c>
      <c r="L4814">
        <v>32526</v>
      </c>
      <c r="M4814" t="s">
        <v>692</v>
      </c>
      <c r="N4814" s="1">
        <v>45272</v>
      </c>
      <c r="O4814" s="1">
        <v>45277</v>
      </c>
      <c r="P4814">
        <v>18</v>
      </c>
      <c r="Q4814">
        <v>1</v>
      </c>
      <c r="R4814" t="s">
        <v>40</v>
      </c>
      <c r="S4814">
        <v>3</v>
      </c>
      <c r="T4814">
        <v>0</v>
      </c>
      <c r="U4814">
        <v>5</v>
      </c>
      <c r="V4814">
        <v>1070</v>
      </c>
      <c r="W4814" t="s">
        <v>54</v>
      </c>
      <c r="X4814" t="s">
        <v>24271</v>
      </c>
      <c r="Y4814" t="s">
        <v>81</v>
      </c>
      <c r="Z4814" s="1">
        <v>45252</v>
      </c>
      <c r="AA4814" s="2">
        <v>0.25734953703703706</v>
      </c>
      <c r="AB4814" s="2">
        <v>3.0405092592592591E-2</v>
      </c>
      <c r="AC4814" t="s">
        <v>44</v>
      </c>
      <c r="AD4814" t="s">
        <v>45</v>
      </c>
      <c r="AE4814" t="s">
        <v>44</v>
      </c>
      <c r="AF4814">
        <v>214</v>
      </c>
    </row>
    <row r="4815" spans="1:32">
      <c r="A4815">
        <v>28998</v>
      </c>
      <c r="B4815">
        <v>28098</v>
      </c>
      <c r="C4815" t="s">
        <v>8140</v>
      </c>
      <c r="D4815" t="s">
        <v>24272</v>
      </c>
      <c r="E4815" t="s">
        <v>34</v>
      </c>
      <c r="F4815" t="s">
        <v>24273</v>
      </c>
      <c r="G4815" t="s">
        <v>24274</v>
      </c>
      <c r="H4815" t="s">
        <v>94</v>
      </c>
      <c r="I4815" s="1">
        <v>20239</v>
      </c>
      <c r="J4815" t="s">
        <v>24275</v>
      </c>
      <c r="K4815" t="s">
        <v>24276</v>
      </c>
      <c r="L4815">
        <v>42941</v>
      </c>
      <c r="M4815" t="s">
        <v>94</v>
      </c>
      <c r="N4815" s="1">
        <v>45051</v>
      </c>
      <c r="O4815" s="1">
        <v>45056</v>
      </c>
      <c r="P4815">
        <v>72</v>
      </c>
      <c r="Q4815">
        <v>3</v>
      </c>
      <c r="R4815" t="s">
        <v>40</v>
      </c>
      <c r="S4815">
        <v>3</v>
      </c>
      <c r="T4815">
        <v>2</v>
      </c>
      <c r="U4815">
        <v>5</v>
      </c>
      <c r="V4815">
        <v>1070</v>
      </c>
      <c r="W4815" t="s">
        <v>54</v>
      </c>
      <c r="X4815" t="s">
        <v>24277</v>
      </c>
      <c r="Y4815" t="s">
        <v>81</v>
      </c>
      <c r="Z4815" s="1">
        <v>45045</v>
      </c>
      <c r="AA4815" s="2">
        <v>0.51317129629629632</v>
      </c>
      <c r="AB4815" s="2">
        <v>0.1521875</v>
      </c>
      <c r="AC4815" t="s">
        <v>45</v>
      </c>
      <c r="AD4815" t="s">
        <v>45</v>
      </c>
      <c r="AE4815" t="s">
        <v>44</v>
      </c>
      <c r="AF4815">
        <v>214</v>
      </c>
    </row>
    <row r="4816" spans="1:32">
      <c r="A4816">
        <v>28999</v>
      </c>
      <c r="B4816">
        <v>28099</v>
      </c>
      <c r="C4816" t="s">
        <v>674</v>
      </c>
      <c r="D4816" t="s">
        <v>1459</v>
      </c>
      <c r="E4816" t="s">
        <v>48</v>
      </c>
      <c r="F4816" t="s">
        <v>24278</v>
      </c>
      <c r="G4816" t="s">
        <v>24279</v>
      </c>
      <c r="H4816" t="s">
        <v>1442</v>
      </c>
      <c r="I4816" s="1">
        <v>36289</v>
      </c>
      <c r="J4816" t="s">
        <v>24280</v>
      </c>
      <c r="K4816" t="s">
        <v>24281</v>
      </c>
      <c r="L4816">
        <v>7916</v>
      </c>
      <c r="M4816" t="s">
        <v>1442</v>
      </c>
      <c r="N4816" s="1">
        <v>45107</v>
      </c>
      <c r="O4816" s="1">
        <v>45112</v>
      </c>
      <c r="P4816">
        <v>41</v>
      </c>
      <c r="Q4816">
        <v>2</v>
      </c>
      <c r="R4816" t="s">
        <v>63</v>
      </c>
      <c r="S4816">
        <v>4</v>
      </c>
      <c r="T4816">
        <v>1</v>
      </c>
      <c r="U4816">
        <v>5</v>
      </c>
      <c r="V4816">
        <v>410</v>
      </c>
      <c r="W4816" t="s">
        <v>41</v>
      </c>
      <c r="X4816" t="s">
        <v>24282</v>
      </c>
      <c r="Y4816" t="s">
        <v>65</v>
      </c>
      <c r="Z4816" s="1">
        <v>45073</v>
      </c>
      <c r="AA4816" s="2">
        <v>0.61656250000000001</v>
      </c>
      <c r="AB4816" s="2">
        <v>0.6416087962962963</v>
      </c>
      <c r="AC4816" t="s">
        <v>44</v>
      </c>
      <c r="AD4816" t="s">
        <v>44</v>
      </c>
      <c r="AE4816" t="s">
        <v>45</v>
      </c>
      <c r="AF4816">
        <v>82</v>
      </c>
    </row>
    <row r="4817" spans="1:32">
      <c r="A4817">
        <v>29000</v>
      </c>
      <c r="B4817">
        <v>28100</v>
      </c>
      <c r="C4817" t="s">
        <v>881</v>
      </c>
      <c r="D4817" t="s">
        <v>83</v>
      </c>
      <c r="E4817" t="s">
        <v>48</v>
      </c>
      <c r="F4817" t="s">
        <v>24283</v>
      </c>
      <c r="G4817" t="s">
        <v>24284</v>
      </c>
      <c r="H4817" t="s">
        <v>457</v>
      </c>
      <c r="I4817" s="1">
        <v>37856</v>
      </c>
      <c r="J4817" t="s">
        <v>24285</v>
      </c>
      <c r="K4817" t="s">
        <v>19965</v>
      </c>
      <c r="L4817">
        <v>85555</v>
      </c>
      <c r="M4817" t="s">
        <v>457</v>
      </c>
      <c r="N4817" s="1">
        <v>45169</v>
      </c>
      <c r="O4817" s="1">
        <v>45174</v>
      </c>
      <c r="P4817">
        <v>74</v>
      </c>
      <c r="Q4817">
        <v>3</v>
      </c>
      <c r="R4817" t="s">
        <v>63</v>
      </c>
      <c r="S4817">
        <v>3</v>
      </c>
      <c r="T4817">
        <v>2</v>
      </c>
      <c r="U4817">
        <v>5</v>
      </c>
      <c r="V4817">
        <v>350</v>
      </c>
      <c r="W4817" t="s">
        <v>54</v>
      </c>
      <c r="X4817" t="s">
        <v>24286</v>
      </c>
      <c r="Y4817" t="s">
        <v>65</v>
      </c>
      <c r="Z4817" s="1">
        <v>45141</v>
      </c>
      <c r="AA4817" s="2">
        <v>0.75537037037037036</v>
      </c>
      <c r="AB4817" s="2">
        <v>0.90482638888888889</v>
      </c>
      <c r="AC4817" t="s">
        <v>45</v>
      </c>
      <c r="AD4817" t="s">
        <v>44</v>
      </c>
      <c r="AE4817" t="s">
        <v>44</v>
      </c>
      <c r="AF4817">
        <v>70</v>
      </c>
    </row>
    <row r="4818" spans="1:32">
      <c r="A4818">
        <v>29001</v>
      </c>
      <c r="B4818">
        <v>28101</v>
      </c>
      <c r="C4818" t="s">
        <v>1681</v>
      </c>
      <c r="D4818" t="s">
        <v>1465</v>
      </c>
      <c r="E4818" t="s">
        <v>34</v>
      </c>
      <c r="F4818" t="s">
        <v>24287</v>
      </c>
      <c r="G4818" t="s">
        <v>24288</v>
      </c>
      <c r="H4818" t="s">
        <v>941</v>
      </c>
      <c r="I4818" s="1">
        <v>22593</v>
      </c>
      <c r="J4818" t="s">
        <v>24289</v>
      </c>
      <c r="K4818" t="s">
        <v>24290</v>
      </c>
      <c r="L4818">
        <v>29987</v>
      </c>
      <c r="M4818" t="s">
        <v>941</v>
      </c>
      <c r="N4818" s="1">
        <v>44974</v>
      </c>
      <c r="O4818" s="1">
        <v>44979</v>
      </c>
      <c r="P4818">
        <v>18</v>
      </c>
      <c r="Q4818">
        <v>1</v>
      </c>
      <c r="R4818" t="s">
        <v>40</v>
      </c>
      <c r="S4818">
        <v>4</v>
      </c>
      <c r="T4818">
        <v>1</v>
      </c>
      <c r="U4818">
        <v>5</v>
      </c>
      <c r="V4818">
        <v>1110</v>
      </c>
      <c r="W4818" t="s">
        <v>41</v>
      </c>
      <c r="X4818" t="s">
        <v>24291</v>
      </c>
      <c r="Y4818" t="s">
        <v>65</v>
      </c>
      <c r="Z4818" s="1">
        <v>44965</v>
      </c>
      <c r="AA4818" s="2">
        <v>0.47138888888888886</v>
      </c>
      <c r="AB4818" s="2">
        <v>0.30840277777777775</v>
      </c>
      <c r="AC4818" t="s">
        <v>45</v>
      </c>
      <c r="AD4818" t="s">
        <v>45</v>
      </c>
      <c r="AE4818" t="s">
        <v>45</v>
      </c>
      <c r="AF4818">
        <v>222</v>
      </c>
    </row>
    <row r="4819" spans="1:32">
      <c r="A4819">
        <v>29002</v>
      </c>
      <c r="B4819">
        <v>28102</v>
      </c>
      <c r="C4819" t="s">
        <v>1208</v>
      </c>
      <c r="D4819" t="s">
        <v>3397</v>
      </c>
      <c r="E4819" t="s">
        <v>48</v>
      </c>
      <c r="F4819" t="s">
        <v>24292</v>
      </c>
      <c r="G4819" t="s">
        <v>24293</v>
      </c>
      <c r="H4819" t="s">
        <v>77</v>
      </c>
      <c r="I4819" s="1">
        <v>26612</v>
      </c>
      <c r="J4819" t="s">
        <v>24294</v>
      </c>
      <c r="K4819" t="s">
        <v>15066</v>
      </c>
      <c r="L4819">
        <v>66381</v>
      </c>
      <c r="M4819" t="s">
        <v>77</v>
      </c>
      <c r="N4819" s="1">
        <v>45169</v>
      </c>
      <c r="O4819" s="1">
        <v>45171</v>
      </c>
      <c r="P4819">
        <v>20</v>
      </c>
      <c r="Q4819">
        <v>1</v>
      </c>
      <c r="R4819" t="s">
        <v>63</v>
      </c>
      <c r="S4819">
        <v>4</v>
      </c>
      <c r="T4819">
        <v>1</v>
      </c>
      <c r="U4819">
        <v>2</v>
      </c>
      <c r="V4819">
        <v>164</v>
      </c>
      <c r="W4819" t="s">
        <v>41</v>
      </c>
      <c r="X4819" t="s">
        <v>24295</v>
      </c>
      <c r="Y4819" t="s">
        <v>81</v>
      </c>
      <c r="Z4819" s="1">
        <v>45139</v>
      </c>
      <c r="AA4819" s="2">
        <v>2.6620370370370372E-4</v>
      </c>
      <c r="AB4819" s="2">
        <v>0.79173611111111108</v>
      </c>
      <c r="AC4819" t="s">
        <v>44</v>
      </c>
      <c r="AD4819" t="s">
        <v>44</v>
      </c>
      <c r="AE4819" t="s">
        <v>45</v>
      </c>
      <c r="AF4819">
        <v>82</v>
      </c>
    </row>
    <row r="4820" spans="1:32">
      <c r="A4820">
        <v>29003</v>
      </c>
      <c r="B4820">
        <v>28103</v>
      </c>
      <c r="C4820" t="s">
        <v>2189</v>
      </c>
      <c r="D4820" t="s">
        <v>1368</v>
      </c>
      <c r="E4820" t="s">
        <v>48</v>
      </c>
      <c r="F4820" t="s">
        <v>24296</v>
      </c>
      <c r="G4820">
        <v>9974238986</v>
      </c>
      <c r="H4820" t="s">
        <v>423</v>
      </c>
      <c r="I4820" s="1">
        <v>35863</v>
      </c>
      <c r="J4820" t="s">
        <v>24297</v>
      </c>
      <c r="K4820" t="s">
        <v>24298</v>
      </c>
      <c r="L4820">
        <v>5369</v>
      </c>
      <c r="M4820" t="s">
        <v>423</v>
      </c>
      <c r="N4820" s="1">
        <v>44952</v>
      </c>
      <c r="O4820" s="1">
        <v>44953</v>
      </c>
      <c r="P4820">
        <v>37</v>
      </c>
      <c r="Q4820">
        <v>2</v>
      </c>
      <c r="R4820" t="s">
        <v>53</v>
      </c>
      <c r="S4820">
        <v>2</v>
      </c>
      <c r="T4820">
        <v>2</v>
      </c>
      <c r="U4820">
        <v>1</v>
      </c>
      <c r="V4820">
        <v>146</v>
      </c>
      <c r="W4820" t="s">
        <v>41</v>
      </c>
      <c r="X4820" t="s">
        <v>24299</v>
      </c>
      <c r="Y4820" t="s">
        <v>81</v>
      </c>
      <c r="Z4820" s="1">
        <v>44934</v>
      </c>
      <c r="AA4820" s="2">
        <v>9.2129629629629627E-3</v>
      </c>
      <c r="AB4820" s="2">
        <v>7.9328703703703707E-2</v>
      </c>
      <c r="AC4820" t="s">
        <v>44</v>
      </c>
      <c r="AD4820" t="s">
        <v>44</v>
      </c>
      <c r="AE4820" t="s">
        <v>44</v>
      </c>
      <c r="AF4820">
        <v>146</v>
      </c>
    </row>
    <row r="4821" spans="1:32">
      <c r="A4821">
        <v>29004</v>
      </c>
      <c r="B4821">
        <v>28104</v>
      </c>
      <c r="C4821" t="s">
        <v>945</v>
      </c>
      <c r="D4821" t="s">
        <v>1802</v>
      </c>
      <c r="E4821" t="s">
        <v>48</v>
      </c>
      <c r="F4821" t="s">
        <v>24300</v>
      </c>
      <c r="G4821" t="s">
        <v>24301</v>
      </c>
      <c r="H4821" t="s">
        <v>309</v>
      </c>
      <c r="I4821" s="1">
        <v>33172</v>
      </c>
      <c r="J4821" t="s">
        <v>24302</v>
      </c>
      <c r="K4821" t="s">
        <v>24303</v>
      </c>
      <c r="L4821">
        <v>29177</v>
      </c>
      <c r="M4821" t="s">
        <v>309</v>
      </c>
      <c r="N4821" s="1">
        <v>45251</v>
      </c>
      <c r="O4821" s="1">
        <v>45254</v>
      </c>
      <c r="P4821">
        <v>52</v>
      </c>
      <c r="Q4821">
        <v>3</v>
      </c>
      <c r="R4821" t="s">
        <v>53</v>
      </c>
      <c r="S4821">
        <v>3</v>
      </c>
      <c r="T4821">
        <v>2</v>
      </c>
      <c r="U4821">
        <v>3</v>
      </c>
      <c r="V4821">
        <v>411</v>
      </c>
      <c r="W4821" t="s">
        <v>54</v>
      </c>
      <c r="X4821" t="s">
        <v>24304</v>
      </c>
      <c r="Y4821" t="s">
        <v>6</v>
      </c>
      <c r="Z4821" s="1">
        <v>45229</v>
      </c>
      <c r="AA4821" s="2">
        <v>0.58012731481481483</v>
      </c>
      <c r="AB4821" s="2">
        <v>0.75905092592592593</v>
      </c>
      <c r="AC4821" t="s">
        <v>44</v>
      </c>
      <c r="AD4821" t="s">
        <v>45</v>
      </c>
      <c r="AE4821" t="s">
        <v>45</v>
      </c>
      <c r="AF4821">
        <v>137</v>
      </c>
    </row>
    <row r="4822" spans="1:32">
      <c r="A4822">
        <v>29005</v>
      </c>
      <c r="B4822">
        <v>28105</v>
      </c>
      <c r="C4822" t="s">
        <v>12322</v>
      </c>
      <c r="D4822" t="s">
        <v>14064</v>
      </c>
      <c r="E4822" t="s">
        <v>48</v>
      </c>
      <c r="F4822" t="s">
        <v>24305</v>
      </c>
      <c r="G4822" t="s">
        <v>24306</v>
      </c>
      <c r="H4822" t="s">
        <v>171</v>
      </c>
      <c r="I4822" s="1">
        <v>33599</v>
      </c>
      <c r="J4822" t="s">
        <v>24307</v>
      </c>
      <c r="K4822" t="s">
        <v>24308</v>
      </c>
      <c r="L4822">
        <v>22875</v>
      </c>
      <c r="M4822" t="s">
        <v>171</v>
      </c>
      <c r="N4822" s="1">
        <v>45215</v>
      </c>
      <c r="O4822" s="1">
        <v>45219</v>
      </c>
      <c r="P4822">
        <v>15</v>
      </c>
      <c r="Q4822">
        <v>1</v>
      </c>
      <c r="R4822" t="s">
        <v>40</v>
      </c>
      <c r="S4822">
        <v>2</v>
      </c>
      <c r="T4822">
        <v>1</v>
      </c>
      <c r="U4822">
        <v>4</v>
      </c>
      <c r="V4822">
        <v>856</v>
      </c>
      <c r="W4822" t="s">
        <v>41</v>
      </c>
      <c r="X4822" t="s">
        <v>24309</v>
      </c>
      <c r="Y4822" t="s">
        <v>6</v>
      </c>
      <c r="Z4822" s="1">
        <v>45188</v>
      </c>
      <c r="AA4822" s="2">
        <v>0.5347453703703704</v>
      </c>
      <c r="AB4822" s="2">
        <v>0.98605324074074074</v>
      </c>
      <c r="AC4822" t="s">
        <v>45</v>
      </c>
      <c r="AD4822" t="s">
        <v>44</v>
      </c>
      <c r="AE4822" t="s">
        <v>44</v>
      </c>
      <c r="AF4822">
        <v>214</v>
      </c>
    </row>
    <row r="4823" spans="1:32">
      <c r="A4823">
        <v>29006</v>
      </c>
      <c r="B4823">
        <v>28106</v>
      </c>
      <c r="C4823" t="s">
        <v>4933</v>
      </c>
      <c r="D4823" t="s">
        <v>1433</v>
      </c>
      <c r="E4823" t="s">
        <v>48</v>
      </c>
      <c r="F4823" t="s">
        <v>24310</v>
      </c>
      <c r="G4823" t="s">
        <v>24311</v>
      </c>
      <c r="H4823" t="s">
        <v>295</v>
      </c>
      <c r="I4823" s="1">
        <v>34122</v>
      </c>
      <c r="J4823" t="s">
        <v>24312</v>
      </c>
      <c r="K4823" t="s">
        <v>24313</v>
      </c>
      <c r="L4823">
        <v>48677</v>
      </c>
      <c r="M4823" t="s">
        <v>295</v>
      </c>
      <c r="N4823" s="1">
        <v>45198</v>
      </c>
      <c r="O4823" s="1">
        <v>45203</v>
      </c>
      <c r="P4823">
        <v>13</v>
      </c>
      <c r="Q4823">
        <v>1</v>
      </c>
      <c r="R4823" t="s">
        <v>53</v>
      </c>
      <c r="S4823">
        <v>1</v>
      </c>
      <c r="T4823">
        <v>0</v>
      </c>
      <c r="U4823">
        <v>5</v>
      </c>
      <c r="V4823">
        <v>600</v>
      </c>
      <c r="W4823" t="s">
        <v>41</v>
      </c>
      <c r="X4823" t="s">
        <v>24314</v>
      </c>
      <c r="Y4823" t="s">
        <v>81</v>
      </c>
      <c r="Z4823" s="1">
        <v>45163</v>
      </c>
      <c r="AA4823" s="2">
        <v>0.79587962962962966</v>
      </c>
      <c r="AB4823" s="2">
        <v>0.10116898148148147</v>
      </c>
      <c r="AC4823" t="s">
        <v>45</v>
      </c>
      <c r="AD4823" t="s">
        <v>44</v>
      </c>
      <c r="AE4823" t="s">
        <v>44</v>
      </c>
      <c r="AF4823">
        <v>120</v>
      </c>
    </row>
    <row r="4824" spans="1:32">
      <c r="A4824">
        <v>29007</v>
      </c>
      <c r="B4824">
        <v>28107</v>
      </c>
      <c r="C4824" t="s">
        <v>602</v>
      </c>
      <c r="D4824" t="s">
        <v>306</v>
      </c>
      <c r="E4824" t="s">
        <v>34</v>
      </c>
      <c r="F4824" t="s">
        <v>24315</v>
      </c>
      <c r="G4824" t="s">
        <v>24316</v>
      </c>
      <c r="H4824" t="s">
        <v>60</v>
      </c>
      <c r="I4824" s="1">
        <v>24529</v>
      </c>
      <c r="J4824" t="s">
        <v>24317</v>
      </c>
      <c r="K4824" t="s">
        <v>24318</v>
      </c>
      <c r="L4824">
        <v>48504</v>
      </c>
      <c r="M4824" t="s">
        <v>60</v>
      </c>
      <c r="N4824" s="1">
        <v>45199</v>
      </c>
      <c r="O4824" s="1">
        <v>45203</v>
      </c>
      <c r="P4824">
        <v>56</v>
      </c>
      <c r="Q4824">
        <v>3</v>
      </c>
      <c r="R4824" t="s">
        <v>63</v>
      </c>
      <c r="S4824">
        <v>1</v>
      </c>
      <c r="T4824">
        <v>1</v>
      </c>
      <c r="U4824">
        <v>4</v>
      </c>
      <c r="V4824">
        <v>284</v>
      </c>
      <c r="W4824" t="s">
        <v>41</v>
      </c>
      <c r="X4824" t="s">
        <v>24319</v>
      </c>
      <c r="Y4824" t="s">
        <v>65</v>
      </c>
      <c r="Z4824" s="1">
        <v>45191</v>
      </c>
      <c r="AA4824" s="2">
        <v>0.56170138888888888</v>
      </c>
      <c r="AB4824" s="2">
        <v>0.75400462962962955</v>
      </c>
      <c r="AC4824" t="s">
        <v>45</v>
      </c>
      <c r="AD4824" t="s">
        <v>44</v>
      </c>
      <c r="AE4824" t="s">
        <v>44</v>
      </c>
      <c r="AF4824">
        <v>71</v>
      </c>
    </row>
    <row r="4825" spans="1:32">
      <c r="A4825">
        <v>29008</v>
      </c>
      <c r="B4825">
        <v>28108</v>
      </c>
      <c r="C4825" t="s">
        <v>213</v>
      </c>
      <c r="D4825" t="s">
        <v>334</v>
      </c>
      <c r="E4825" t="s">
        <v>48</v>
      </c>
      <c r="F4825" t="s">
        <v>24320</v>
      </c>
      <c r="G4825" t="s">
        <v>24321</v>
      </c>
      <c r="H4825" t="s">
        <v>309</v>
      </c>
      <c r="I4825" s="1">
        <v>29799</v>
      </c>
      <c r="J4825" t="s">
        <v>24322</v>
      </c>
      <c r="K4825" t="s">
        <v>24323</v>
      </c>
      <c r="L4825">
        <v>80070</v>
      </c>
      <c r="M4825" t="s">
        <v>309</v>
      </c>
      <c r="N4825" s="1">
        <v>45203</v>
      </c>
      <c r="O4825" s="1">
        <v>45207</v>
      </c>
      <c r="P4825">
        <v>16</v>
      </c>
      <c r="Q4825">
        <v>1</v>
      </c>
      <c r="R4825" t="s">
        <v>53</v>
      </c>
      <c r="S4825">
        <v>4</v>
      </c>
      <c r="T4825">
        <v>2</v>
      </c>
      <c r="U4825">
        <v>4</v>
      </c>
      <c r="V4825">
        <v>540</v>
      </c>
      <c r="W4825" t="s">
        <v>54</v>
      </c>
      <c r="X4825" t="s">
        <v>24324</v>
      </c>
      <c r="Y4825" t="s">
        <v>6</v>
      </c>
      <c r="Z4825" s="1">
        <v>45198</v>
      </c>
      <c r="AA4825" s="2">
        <v>0.23771990740740742</v>
      </c>
      <c r="AB4825" s="2">
        <v>0.24318287037037037</v>
      </c>
      <c r="AC4825" t="s">
        <v>44</v>
      </c>
      <c r="AD4825" t="s">
        <v>44</v>
      </c>
      <c r="AE4825" t="s">
        <v>44</v>
      </c>
      <c r="AF4825">
        <v>135</v>
      </c>
    </row>
    <row r="4826" spans="1:32">
      <c r="A4826">
        <v>29009</v>
      </c>
      <c r="B4826">
        <v>28109</v>
      </c>
      <c r="C4826" t="s">
        <v>571</v>
      </c>
      <c r="D4826" t="s">
        <v>5443</v>
      </c>
      <c r="E4826" t="s">
        <v>34</v>
      </c>
      <c r="F4826" t="s">
        <v>24325</v>
      </c>
      <c r="G4826" t="s">
        <v>24326</v>
      </c>
      <c r="H4826" t="s">
        <v>70</v>
      </c>
      <c r="I4826" s="1">
        <v>25847</v>
      </c>
      <c r="J4826" t="s">
        <v>24327</v>
      </c>
      <c r="K4826" t="s">
        <v>24328</v>
      </c>
      <c r="L4826">
        <v>72899</v>
      </c>
      <c r="M4826" t="s">
        <v>70</v>
      </c>
      <c r="N4826" s="1">
        <v>45047</v>
      </c>
      <c r="O4826" s="1">
        <v>45048</v>
      </c>
      <c r="P4826">
        <v>74</v>
      </c>
      <c r="Q4826">
        <v>3</v>
      </c>
      <c r="R4826" t="s">
        <v>63</v>
      </c>
      <c r="S4826">
        <v>2</v>
      </c>
      <c r="T4826">
        <v>2</v>
      </c>
      <c r="U4826">
        <v>1</v>
      </c>
      <c r="V4826">
        <v>72</v>
      </c>
      <c r="W4826" t="s">
        <v>41</v>
      </c>
      <c r="X4826" t="s">
        <v>24329</v>
      </c>
      <c r="Y4826" t="s">
        <v>65</v>
      </c>
      <c r="Z4826" s="1">
        <v>45020</v>
      </c>
      <c r="AA4826" s="2">
        <v>0.84028935185185183</v>
      </c>
      <c r="AB4826" s="2">
        <v>0.65013888888888893</v>
      </c>
      <c r="AC4826" t="s">
        <v>44</v>
      </c>
      <c r="AD4826" t="s">
        <v>44</v>
      </c>
      <c r="AE4826" t="s">
        <v>44</v>
      </c>
      <c r="AF4826">
        <v>72</v>
      </c>
    </row>
    <row r="4827" spans="1:32">
      <c r="A4827">
        <v>29010</v>
      </c>
      <c r="B4827">
        <v>28110</v>
      </c>
      <c r="C4827" t="s">
        <v>915</v>
      </c>
      <c r="D4827" t="s">
        <v>24330</v>
      </c>
      <c r="E4827" t="s">
        <v>48</v>
      </c>
      <c r="F4827" t="s">
        <v>24331</v>
      </c>
      <c r="G4827" t="s">
        <v>24332</v>
      </c>
      <c r="H4827" t="s">
        <v>225</v>
      </c>
      <c r="I4827" s="1">
        <v>27137</v>
      </c>
      <c r="J4827" t="s">
        <v>24333</v>
      </c>
      <c r="K4827" t="s">
        <v>24334</v>
      </c>
      <c r="L4827">
        <v>17105</v>
      </c>
      <c r="M4827" t="s">
        <v>225</v>
      </c>
      <c r="N4827" s="1">
        <v>44976</v>
      </c>
      <c r="O4827" s="1">
        <v>44981</v>
      </c>
      <c r="P4827">
        <v>96</v>
      </c>
      <c r="Q4827">
        <v>4</v>
      </c>
      <c r="R4827" t="s">
        <v>40</v>
      </c>
      <c r="S4827">
        <v>2</v>
      </c>
      <c r="T4827">
        <v>1</v>
      </c>
      <c r="U4827">
        <v>5</v>
      </c>
      <c r="V4827">
        <v>1160</v>
      </c>
      <c r="W4827" t="s">
        <v>54</v>
      </c>
      <c r="X4827" t="s">
        <v>24335</v>
      </c>
      <c r="Y4827" t="s">
        <v>65</v>
      </c>
      <c r="Z4827" s="1">
        <v>44954</v>
      </c>
      <c r="AA4827" s="2">
        <v>2.1782407407407407E-2</v>
      </c>
      <c r="AB4827" s="2">
        <v>0.15622685185185184</v>
      </c>
      <c r="AC4827" t="s">
        <v>44</v>
      </c>
      <c r="AD4827" t="s">
        <v>45</v>
      </c>
      <c r="AE4827" t="s">
        <v>44</v>
      </c>
      <c r="AF4827">
        <v>232</v>
      </c>
    </row>
    <row r="4828" spans="1:32">
      <c r="A4828">
        <v>29011</v>
      </c>
      <c r="B4828">
        <v>28111</v>
      </c>
      <c r="C4828" t="s">
        <v>14043</v>
      </c>
      <c r="D4828" t="s">
        <v>2117</v>
      </c>
      <c r="E4828" t="s">
        <v>48</v>
      </c>
      <c r="F4828" t="s">
        <v>24336</v>
      </c>
      <c r="G4828" t="s">
        <v>24337</v>
      </c>
      <c r="H4828" t="s">
        <v>101</v>
      </c>
      <c r="I4828" s="1">
        <v>37280</v>
      </c>
      <c r="J4828" t="s">
        <v>24338</v>
      </c>
      <c r="K4828" t="s">
        <v>24339</v>
      </c>
      <c r="L4828">
        <v>91132</v>
      </c>
      <c r="M4828" t="s">
        <v>101</v>
      </c>
      <c r="N4828" s="1">
        <v>45003</v>
      </c>
      <c r="O4828" s="1">
        <v>45005</v>
      </c>
      <c r="P4828">
        <v>34</v>
      </c>
      <c r="Q4828">
        <v>2</v>
      </c>
      <c r="R4828" t="s">
        <v>53</v>
      </c>
      <c r="S4828">
        <v>2</v>
      </c>
      <c r="T4828">
        <v>2</v>
      </c>
      <c r="U4828">
        <v>2</v>
      </c>
      <c r="V4828">
        <v>286</v>
      </c>
      <c r="W4828" t="s">
        <v>54</v>
      </c>
      <c r="X4828" t="s">
        <v>24340</v>
      </c>
      <c r="Y4828" t="s">
        <v>6</v>
      </c>
      <c r="Z4828" s="1">
        <v>44994</v>
      </c>
      <c r="AA4828" s="2">
        <v>0.67337962962962961</v>
      </c>
      <c r="AB4828" s="2">
        <v>0.32034722222222223</v>
      </c>
      <c r="AC4828" t="s">
        <v>44</v>
      </c>
      <c r="AD4828" t="s">
        <v>44</v>
      </c>
      <c r="AE4828" t="s">
        <v>44</v>
      </c>
      <c r="AF4828">
        <v>143</v>
      </c>
    </row>
    <row r="4829" spans="1:32">
      <c r="A4829">
        <v>29012</v>
      </c>
      <c r="B4829">
        <v>28112</v>
      </c>
      <c r="C4829" t="s">
        <v>988</v>
      </c>
      <c r="D4829" t="s">
        <v>3066</v>
      </c>
      <c r="E4829" t="s">
        <v>48</v>
      </c>
      <c r="F4829" t="s">
        <v>24341</v>
      </c>
      <c r="G4829" t="s">
        <v>24342</v>
      </c>
      <c r="H4829" t="s">
        <v>418</v>
      </c>
      <c r="I4829" s="1">
        <v>30575</v>
      </c>
      <c r="J4829" t="s">
        <v>24343</v>
      </c>
      <c r="K4829" t="s">
        <v>24344</v>
      </c>
      <c r="L4829">
        <v>37274</v>
      </c>
      <c r="M4829" t="s">
        <v>418</v>
      </c>
      <c r="N4829" s="1">
        <v>45246</v>
      </c>
      <c r="O4829" s="1">
        <v>45249</v>
      </c>
      <c r="P4829">
        <v>41</v>
      </c>
      <c r="Q4829">
        <v>2</v>
      </c>
      <c r="R4829" t="s">
        <v>63</v>
      </c>
      <c r="S4829">
        <v>2</v>
      </c>
      <c r="T4829">
        <v>1</v>
      </c>
      <c r="U4829">
        <v>3</v>
      </c>
      <c r="V4829">
        <v>264</v>
      </c>
      <c r="W4829" t="s">
        <v>54</v>
      </c>
      <c r="X4829" t="s">
        <v>24345</v>
      </c>
      <c r="Y4829" t="s">
        <v>43</v>
      </c>
      <c r="Z4829" s="1">
        <v>45218</v>
      </c>
      <c r="AA4829" s="2">
        <v>0.22922453703703705</v>
      </c>
      <c r="AB4829" s="2">
        <v>0.71724537037037039</v>
      </c>
      <c r="AC4829" t="s">
        <v>45</v>
      </c>
      <c r="AD4829" t="s">
        <v>44</v>
      </c>
      <c r="AE4829" t="s">
        <v>45</v>
      </c>
      <c r="AF4829">
        <v>88</v>
      </c>
    </row>
    <row r="4830" spans="1:32">
      <c r="A4830">
        <v>29013</v>
      </c>
      <c r="B4830">
        <v>28113</v>
      </c>
      <c r="C4830" t="s">
        <v>2622</v>
      </c>
      <c r="D4830" t="s">
        <v>140</v>
      </c>
      <c r="E4830" t="s">
        <v>48</v>
      </c>
      <c r="F4830" t="s">
        <v>24346</v>
      </c>
      <c r="G4830" t="s">
        <v>24347</v>
      </c>
      <c r="H4830" t="s">
        <v>295</v>
      </c>
      <c r="I4830" s="1">
        <v>17142</v>
      </c>
      <c r="J4830" t="s">
        <v>24348</v>
      </c>
      <c r="K4830" t="s">
        <v>24349</v>
      </c>
      <c r="L4830">
        <v>36409</v>
      </c>
      <c r="M4830" t="s">
        <v>295</v>
      </c>
      <c r="N4830" s="1">
        <v>45279</v>
      </c>
      <c r="O4830" s="1">
        <v>45280</v>
      </c>
      <c r="P4830">
        <v>98</v>
      </c>
      <c r="Q4830">
        <v>4</v>
      </c>
      <c r="R4830" t="s">
        <v>63</v>
      </c>
      <c r="S4830">
        <v>3</v>
      </c>
      <c r="T4830">
        <v>0</v>
      </c>
      <c r="U4830">
        <v>1</v>
      </c>
      <c r="V4830">
        <v>86</v>
      </c>
      <c r="W4830" t="s">
        <v>54</v>
      </c>
      <c r="X4830" t="s">
        <v>24350</v>
      </c>
      <c r="Y4830" t="s">
        <v>81</v>
      </c>
      <c r="Z4830" s="1">
        <v>45268</v>
      </c>
      <c r="AA4830" s="2">
        <v>0.95420138888888895</v>
      </c>
      <c r="AB4830" s="2">
        <v>0.32616898148148149</v>
      </c>
      <c r="AC4830" t="s">
        <v>45</v>
      </c>
      <c r="AD4830" t="s">
        <v>44</v>
      </c>
      <c r="AE4830" t="s">
        <v>45</v>
      </c>
      <c r="AF4830">
        <v>86</v>
      </c>
    </row>
    <row r="4831" spans="1:32">
      <c r="A4831">
        <v>29014</v>
      </c>
      <c r="B4831">
        <v>28114</v>
      </c>
      <c r="C4831" t="s">
        <v>803</v>
      </c>
      <c r="D4831" t="s">
        <v>11859</v>
      </c>
      <c r="E4831" t="s">
        <v>48</v>
      </c>
      <c r="F4831" t="s">
        <v>24351</v>
      </c>
      <c r="G4831" t="s">
        <v>24352</v>
      </c>
      <c r="H4831" t="s">
        <v>164</v>
      </c>
      <c r="I4831" s="1">
        <v>25747</v>
      </c>
      <c r="J4831" t="s">
        <v>24353</v>
      </c>
      <c r="K4831" t="s">
        <v>24354</v>
      </c>
      <c r="L4831">
        <v>19915</v>
      </c>
      <c r="M4831" t="s">
        <v>164</v>
      </c>
      <c r="N4831" s="1">
        <v>44988</v>
      </c>
      <c r="O4831" s="1">
        <v>44990</v>
      </c>
      <c r="P4831">
        <v>58</v>
      </c>
      <c r="Q4831">
        <v>3</v>
      </c>
      <c r="R4831" t="s">
        <v>53</v>
      </c>
      <c r="S4831">
        <v>3</v>
      </c>
      <c r="T4831">
        <v>1</v>
      </c>
      <c r="U4831">
        <v>2</v>
      </c>
      <c r="V4831">
        <v>290</v>
      </c>
      <c r="W4831" t="s">
        <v>54</v>
      </c>
      <c r="X4831" t="s">
        <v>24355</v>
      </c>
      <c r="Y4831" t="s">
        <v>81</v>
      </c>
      <c r="Z4831" s="1">
        <v>44961</v>
      </c>
      <c r="AA4831" s="2">
        <v>0.51570601851851849</v>
      </c>
      <c r="AB4831" s="2">
        <v>0.20239583333333333</v>
      </c>
      <c r="AC4831" t="s">
        <v>44</v>
      </c>
      <c r="AD4831" t="s">
        <v>44</v>
      </c>
      <c r="AE4831" t="s">
        <v>44</v>
      </c>
      <c r="AF4831">
        <v>145</v>
      </c>
    </row>
    <row r="4832" spans="1:32">
      <c r="A4832">
        <v>29015</v>
      </c>
      <c r="B4832">
        <v>28115</v>
      </c>
      <c r="C4832" t="s">
        <v>2816</v>
      </c>
      <c r="D4832" t="s">
        <v>5157</v>
      </c>
      <c r="E4832" t="s">
        <v>48</v>
      </c>
      <c r="F4832" t="s">
        <v>24356</v>
      </c>
      <c r="G4832" t="s">
        <v>24357</v>
      </c>
      <c r="H4832" t="s">
        <v>171</v>
      </c>
      <c r="I4832" s="1">
        <v>28977</v>
      </c>
      <c r="J4832" t="s">
        <v>24358</v>
      </c>
      <c r="K4832" t="s">
        <v>24359</v>
      </c>
      <c r="L4832">
        <v>87186</v>
      </c>
      <c r="M4832" t="s">
        <v>171</v>
      </c>
      <c r="N4832" s="1">
        <v>45278</v>
      </c>
      <c r="O4832" s="1">
        <v>45279</v>
      </c>
      <c r="P4832">
        <v>22</v>
      </c>
      <c r="Q4832">
        <v>1</v>
      </c>
      <c r="R4832" t="s">
        <v>53</v>
      </c>
      <c r="S4832">
        <v>2</v>
      </c>
      <c r="T4832">
        <v>1</v>
      </c>
      <c r="U4832">
        <v>1</v>
      </c>
      <c r="V4832">
        <v>138</v>
      </c>
      <c r="W4832" t="s">
        <v>41</v>
      </c>
      <c r="X4832" t="s">
        <v>24360</v>
      </c>
      <c r="Y4832" t="s">
        <v>43</v>
      </c>
      <c r="Z4832" s="1">
        <v>45254</v>
      </c>
      <c r="AA4832" s="2">
        <v>0.62988425925925928</v>
      </c>
      <c r="AB4832" s="2">
        <v>0.4178587962962963</v>
      </c>
      <c r="AC4832" t="s">
        <v>45</v>
      </c>
      <c r="AD4832" t="s">
        <v>45</v>
      </c>
      <c r="AE4832" t="s">
        <v>45</v>
      </c>
      <c r="AF4832">
        <v>138</v>
      </c>
    </row>
    <row r="4833" spans="1:32">
      <c r="A4833">
        <v>29016</v>
      </c>
      <c r="B4833">
        <v>28116</v>
      </c>
      <c r="C4833" t="s">
        <v>3111</v>
      </c>
      <c r="D4833" t="s">
        <v>3105</v>
      </c>
      <c r="E4833" t="s">
        <v>34</v>
      </c>
      <c r="F4833" t="s">
        <v>24361</v>
      </c>
      <c r="G4833" t="s">
        <v>24362</v>
      </c>
      <c r="H4833" t="s">
        <v>904</v>
      </c>
      <c r="I4833" s="1">
        <v>33304</v>
      </c>
      <c r="J4833" t="s">
        <v>24363</v>
      </c>
      <c r="K4833" t="s">
        <v>24364</v>
      </c>
      <c r="L4833">
        <v>95526</v>
      </c>
      <c r="M4833" t="s">
        <v>904</v>
      </c>
      <c r="N4833" s="1">
        <v>45277</v>
      </c>
      <c r="O4833" s="1">
        <v>45279</v>
      </c>
      <c r="P4833">
        <v>44</v>
      </c>
      <c r="Q4833">
        <v>2</v>
      </c>
      <c r="R4833" t="s">
        <v>63</v>
      </c>
      <c r="S4833">
        <v>3</v>
      </c>
      <c r="T4833">
        <v>2</v>
      </c>
      <c r="U4833">
        <v>2</v>
      </c>
      <c r="V4833">
        <v>128</v>
      </c>
      <c r="W4833" t="s">
        <v>41</v>
      </c>
      <c r="X4833" t="s">
        <v>24365</v>
      </c>
      <c r="Y4833" t="s">
        <v>65</v>
      </c>
      <c r="Z4833" s="1">
        <v>45255</v>
      </c>
      <c r="AA4833" s="2">
        <v>0.72628472222222218</v>
      </c>
      <c r="AB4833" s="2">
        <v>0.98804398148148154</v>
      </c>
      <c r="AC4833" t="s">
        <v>45</v>
      </c>
      <c r="AD4833" t="s">
        <v>44</v>
      </c>
      <c r="AE4833" t="s">
        <v>45</v>
      </c>
      <c r="AF4833">
        <v>64</v>
      </c>
    </row>
    <row r="4834" spans="1:32">
      <c r="A4834">
        <v>29017</v>
      </c>
      <c r="B4834">
        <v>28117</v>
      </c>
      <c r="C4834" t="s">
        <v>1481</v>
      </c>
      <c r="D4834" t="s">
        <v>348</v>
      </c>
      <c r="E4834" t="s">
        <v>34</v>
      </c>
      <c r="F4834" t="s">
        <v>24366</v>
      </c>
      <c r="G4834" t="s">
        <v>24367</v>
      </c>
      <c r="H4834" t="s">
        <v>317</v>
      </c>
      <c r="I4834" s="1">
        <v>38151</v>
      </c>
      <c r="J4834" t="s">
        <v>24368</v>
      </c>
      <c r="K4834" t="s">
        <v>18147</v>
      </c>
      <c r="L4834">
        <v>36934</v>
      </c>
      <c r="M4834" t="s">
        <v>317</v>
      </c>
      <c r="N4834" s="1">
        <v>45034</v>
      </c>
      <c r="O4834" s="1">
        <v>45038</v>
      </c>
      <c r="P4834">
        <v>89</v>
      </c>
      <c r="Q4834">
        <v>4</v>
      </c>
      <c r="R4834" t="s">
        <v>63</v>
      </c>
      <c r="S4834">
        <v>3</v>
      </c>
      <c r="T4834">
        <v>1</v>
      </c>
      <c r="U4834">
        <v>4</v>
      </c>
      <c r="V4834">
        <v>340</v>
      </c>
      <c r="W4834" t="s">
        <v>54</v>
      </c>
      <c r="X4834" t="s">
        <v>24369</v>
      </c>
      <c r="Y4834" t="s">
        <v>81</v>
      </c>
      <c r="Z4834" s="1">
        <v>44998</v>
      </c>
      <c r="AA4834" s="2">
        <v>0.54385416666666664</v>
      </c>
      <c r="AB4834" s="2">
        <v>0.81041666666666667</v>
      </c>
      <c r="AC4834" t="s">
        <v>45</v>
      </c>
      <c r="AD4834" t="s">
        <v>44</v>
      </c>
      <c r="AE4834" t="s">
        <v>45</v>
      </c>
      <c r="AF4834">
        <v>85</v>
      </c>
    </row>
    <row r="4835" spans="1:32">
      <c r="A4835">
        <v>29018</v>
      </c>
      <c r="B4835">
        <v>28118</v>
      </c>
      <c r="C4835" t="s">
        <v>133</v>
      </c>
      <c r="D4835" t="s">
        <v>12489</v>
      </c>
      <c r="E4835" t="s">
        <v>34</v>
      </c>
      <c r="F4835" t="s">
        <v>24370</v>
      </c>
      <c r="G4835">
        <f>1-804-365-1437</f>
        <v>-2605</v>
      </c>
      <c r="H4835" t="s">
        <v>171</v>
      </c>
      <c r="I4835" s="1">
        <v>26667</v>
      </c>
      <c r="J4835" t="s">
        <v>24371</v>
      </c>
      <c r="K4835" t="s">
        <v>24372</v>
      </c>
      <c r="L4835">
        <v>51719</v>
      </c>
      <c r="M4835" t="s">
        <v>171</v>
      </c>
      <c r="N4835" s="1">
        <v>44990</v>
      </c>
      <c r="O4835" s="1">
        <v>44995</v>
      </c>
      <c r="P4835">
        <v>94</v>
      </c>
      <c r="Q4835">
        <v>4</v>
      </c>
      <c r="R4835" t="s">
        <v>53</v>
      </c>
      <c r="S4835">
        <v>3</v>
      </c>
      <c r="T4835">
        <v>0</v>
      </c>
      <c r="U4835">
        <v>5</v>
      </c>
      <c r="V4835">
        <v>665</v>
      </c>
      <c r="W4835" t="s">
        <v>54</v>
      </c>
      <c r="X4835" t="s">
        <v>24373</v>
      </c>
      <c r="Y4835" t="s">
        <v>81</v>
      </c>
      <c r="Z4835" s="1">
        <v>44974</v>
      </c>
      <c r="AA4835" s="2">
        <v>0.71251157407407406</v>
      </c>
      <c r="AB4835" s="2">
        <v>0.43193287037037037</v>
      </c>
      <c r="AC4835" t="s">
        <v>44</v>
      </c>
      <c r="AD4835" t="s">
        <v>45</v>
      </c>
      <c r="AE4835" t="s">
        <v>45</v>
      </c>
      <c r="AF4835">
        <v>133</v>
      </c>
    </row>
    <row r="4836" spans="1:32">
      <c r="A4836">
        <v>29019</v>
      </c>
      <c r="B4836">
        <v>28119</v>
      </c>
      <c r="C4836" t="s">
        <v>859</v>
      </c>
      <c r="D4836" t="s">
        <v>2762</v>
      </c>
      <c r="E4836" t="s">
        <v>34</v>
      </c>
      <c r="F4836" t="s">
        <v>24374</v>
      </c>
      <c r="G4836" t="s">
        <v>24375</v>
      </c>
      <c r="H4836" t="s">
        <v>50</v>
      </c>
      <c r="I4836" s="1">
        <v>28968</v>
      </c>
      <c r="J4836" t="s">
        <v>24376</v>
      </c>
      <c r="K4836" t="s">
        <v>16549</v>
      </c>
      <c r="L4836">
        <v>99341</v>
      </c>
      <c r="M4836" t="s">
        <v>50</v>
      </c>
      <c r="N4836" s="1">
        <v>45195</v>
      </c>
      <c r="O4836" s="1">
        <v>45196</v>
      </c>
      <c r="P4836">
        <v>98</v>
      </c>
      <c r="Q4836">
        <v>4</v>
      </c>
      <c r="R4836" t="s">
        <v>63</v>
      </c>
      <c r="S4836">
        <v>4</v>
      </c>
      <c r="T4836">
        <v>2</v>
      </c>
      <c r="U4836">
        <v>1</v>
      </c>
      <c r="V4836">
        <v>82</v>
      </c>
      <c r="W4836" t="s">
        <v>41</v>
      </c>
      <c r="X4836" t="s">
        <v>24377</v>
      </c>
      <c r="Y4836" t="s">
        <v>65</v>
      </c>
      <c r="Z4836" s="1">
        <v>45172</v>
      </c>
      <c r="AA4836" s="2">
        <v>0.7557060185185186</v>
      </c>
      <c r="AB4836" s="2">
        <v>0.14864583333333334</v>
      </c>
      <c r="AC4836" t="s">
        <v>45</v>
      </c>
      <c r="AD4836" t="s">
        <v>45</v>
      </c>
      <c r="AE4836" t="s">
        <v>45</v>
      </c>
      <c r="AF4836">
        <v>82</v>
      </c>
    </row>
    <row r="4837" spans="1:32">
      <c r="A4837">
        <v>29020</v>
      </c>
      <c r="B4837">
        <v>28120</v>
      </c>
      <c r="C4837" t="s">
        <v>1802</v>
      </c>
      <c r="D4837" t="s">
        <v>889</v>
      </c>
      <c r="E4837" t="s">
        <v>48</v>
      </c>
      <c r="F4837" t="s">
        <v>24378</v>
      </c>
      <c r="G4837" t="s">
        <v>24379</v>
      </c>
      <c r="H4837" t="s">
        <v>60</v>
      </c>
      <c r="I4837" s="1">
        <v>19558</v>
      </c>
      <c r="J4837" t="s">
        <v>24380</v>
      </c>
      <c r="K4837" t="s">
        <v>24381</v>
      </c>
      <c r="L4837">
        <v>37960</v>
      </c>
      <c r="M4837" t="s">
        <v>60</v>
      </c>
      <c r="N4837" s="1">
        <v>45111</v>
      </c>
      <c r="O4837" s="1">
        <v>45116</v>
      </c>
      <c r="P4837">
        <v>76</v>
      </c>
      <c r="Q4837">
        <v>4</v>
      </c>
      <c r="R4837" t="s">
        <v>53</v>
      </c>
      <c r="S4837">
        <v>2</v>
      </c>
      <c r="T4837">
        <v>0</v>
      </c>
      <c r="U4837">
        <v>5</v>
      </c>
      <c r="V4837">
        <v>625</v>
      </c>
      <c r="W4837" t="s">
        <v>41</v>
      </c>
      <c r="X4837" t="s">
        <v>24382</v>
      </c>
      <c r="Y4837" t="s">
        <v>6</v>
      </c>
      <c r="Z4837" s="1">
        <v>45074</v>
      </c>
      <c r="AA4837" s="2">
        <v>0.56717592592592592</v>
      </c>
      <c r="AB4837" s="2">
        <v>0.56936342592592593</v>
      </c>
      <c r="AC4837" t="s">
        <v>45</v>
      </c>
      <c r="AD4837" t="s">
        <v>45</v>
      </c>
      <c r="AE4837" t="s">
        <v>44</v>
      </c>
      <c r="AF4837">
        <v>125</v>
      </c>
    </row>
    <row r="4838" spans="1:32">
      <c r="A4838">
        <v>29021</v>
      </c>
      <c r="B4838">
        <v>28121</v>
      </c>
      <c r="C4838" t="s">
        <v>213</v>
      </c>
      <c r="D4838" t="s">
        <v>2690</v>
      </c>
      <c r="E4838" t="s">
        <v>34</v>
      </c>
      <c r="F4838" t="s">
        <v>24383</v>
      </c>
      <c r="G4838">
        <v>3783973283</v>
      </c>
      <c r="H4838" t="s">
        <v>171</v>
      </c>
      <c r="I4838" s="1">
        <v>24812</v>
      </c>
      <c r="J4838" t="s">
        <v>24384</v>
      </c>
      <c r="K4838" t="s">
        <v>24385</v>
      </c>
      <c r="L4838">
        <v>83085</v>
      </c>
      <c r="M4838" t="s">
        <v>171</v>
      </c>
      <c r="N4838" s="1">
        <v>45167</v>
      </c>
      <c r="O4838" s="1">
        <v>45168</v>
      </c>
      <c r="P4838">
        <v>89</v>
      </c>
      <c r="Q4838">
        <v>4</v>
      </c>
      <c r="R4838" t="s">
        <v>63</v>
      </c>
      <c r="S4838">
        <v>1</v>
      </c>
      <c r="T4838">
        <v>0</v>
      </c>
      <c r="U4838">
        <v>1</v>
      </c>
      <c r="V4838">
        <v>75</v>
      </c>
      <c r="W4838" t="s">
        <v>54</v>
      </c>
      <c r="X4838" t="s">
        <v>24386</v>
      </c>
      <c r="Y4838" t="s">
        <v>81</v>
      </c>
      <c r="Z4838" s="1">
        <v>45138</v>
      </c>
      <c r="AA4838" s="2">
        <v>0.74767361111111119</v>
      </c>
      <c r="AB4838" s="2">
        <v>0.38982638888888888</v>
      </c>
      <c r="AC4838" t="s">
        <v>45</v>
      </c>
      <c r="AD4838" t="s">
        <v>45</v>
      </c>
      <c r="AE4838" t="s">
        <v>45</v>
      </c>
      <c r="AF4838">
        <v>75</v>
      </c>
    </row>
    <row r="4839" spans="1:32">
      <c r="A4839">
        <v>29022</v>
      </c>
      <c r="B4839">
        <v>28122</v>
      </c>
      <c r="C4839" t="s">
        <v>702</v>
      </c>
      <c r="D4839" t="s">
        <v>20976</v>
      </c>
      <c r="E4839" t="s">
        <v>34</v>
      </c>
      <c r="F4839" t="s">
        <v>24387</v>
      </c>
      <c r="G4839" t="s">
        <v>24388</v>
      </c>
      <c r="H4839" t="s">
        <v>272</v>
      </c>
      <c r="I4839" s="1">
        <v>23602</v>
      </c>
      <c r="J4839" t="s">
        <v>24389</v>
      </c>
      <c r="K4839" t="s">
        <v>16147</v>
      </c>
      <c r="L4839">
        <v>32517</v>
      </c>
      <c r="M4839" t="s">
        <v>272</v>
      </c>
      <c r="N4839" s="1">
        <v>45232</v>
      </c>
      <c r="O4839" s="1">
        <v>45234</v>
      </c>
      <c r="P4839">
        <v>48</v>
      </c>
      <c r="Q4839">
        <v>2</v>
      </c>
      <c r="R4839" t="s">
        <v>40</v>
      </c>
      <c r="S4839">
        <v>3</v>
      </c>
      <c r="T4839">
        <v>0</v>
      </c>
      <c r="U4839">
        <v>2</v>
      </c>
      <c r="V4839">
        <v>422</v>
      </c>
      <c r="W4839" t="s">
        <v>41</v>
      </c>
      <c r="X4839" t="s">
        <v>24390</v>
      </c>
      <c r="Y4839" t="s">
        <v>6</v>
      </c>
      <c r="Z4839" s="1">
        <v>45211</v>
      </c>
      <c r="AA4839" s="2">
        <v>0.68263888888888891</v>
      </c>
      <c r="AB4839" s="2">
        <v>0.77285879629629628</v>
      </c>
      <c r="AC4839" t="s">
        <v>44</v>
      </c>
      <c r="AD4839" t="s">
        <v>45</v>
      </c>
      <c r="AE4839" t="s">
        <v>44</v>
      </c>
      <c r="AF4839">
        <v>211</v>
      </c>
    </row>
    <row r="4840" spans="1:32">
      <c r="A4840">
        <v>29023</v>
      </c>
      <c r="B4840">
        <v>28123</v>
      </c>
      <c r="C4840" t="s">
        <v>4655</v>
      </c>
      <c r="D4840" t="s">
        <v>7477</v>
      </c>
      <c r="E4840" t="s">
        <v>48</v>
      </c>
      <c r="F4840" t="s">
        <v>24391</v>
      </c>
      <c r="G4840" t="s">
        <v>24392</v>
      </c>
      <c r="H4840" t="s">
        <v>280</v>
      </c>
      <c r="I4840" s="1">
        <v>25160</v>
      </c>
      <c r="J4840" t="s">
        <v>24393</v>
      </c>
      <c r="K4840" t="s">
        <v>24394</v>
      </c>
      <c r="L4840">
        <v>79859</v>
      </c>
      <c r="M4840" t="s">
        <v>280</v>
      </c>
      <c r="N4840" s="1">
        <v>45141</v>
      </c>
      <c r="O4840" s="1">
        <v>45146</v>
      </c>
      <c r="P4840">
        <v>13</v>
      </c>
      <c r="Q4840">
        <v>1</v>
      </c>
      <c r="R4840" t="s">
        <v>53</v>
      </c>
      <c r="S4840">
        <v>1</v>
      </c>
      <c r="T4840">
        <v>1</v>
      </c>
      <c r="U4840">
        <v>5</v>
      </c>
      <c r="V4840">
        <v>625</v>
      </c>
      <c r="W4840" t="s">
        <v>41</v>
      </c>
      <c r="X4840" t="s">
        <v>24395</v>
      </c>
      <c r="Y4840" t="s">
        <v>65</v>
      </c>
      <c r="Z4840" s="1">
        <v>45126</v>
      </c>
      <c r="AA4840" s="2">
        <v>0.11653935185185187</v>
      </c>
      <c r="AB4840" s="2">
        <v>0.24298611111111112</v>
      </c>
      <c r="AC4840" t="s">
        <v>44</v>
      </c>
      <c r="AD4840" t="s">
        <v>44</v>
      </c>
      <c r="AE4840" t="s">
        <v>44</v>
      </c>
      <c r="AF4840">
        <v>125</v>
      </c>
    </row>
    <row r="4841" spans="1:32">
      <c r="A4841">
        <v>29024</v>
      </c>
      <c r="B4841">
        <v>28124</v>
      </c>
      <c r="C4841" t="s">
        <v>4472</v>
      </c>
      <c r="D4841" t="s">
        <v>1228</v>
      </c>
      <c r="E4841" t="s">
        <v>34</v>
      </c>
      <c r="F4841" t="s">
        <v>24396</v>
      </c>
      <c r="G4841" t="s">
        <v>24397</v>
      </c>
      <c r="H4841" t="s">
        <v>725</v>
      </c>
      <c r="I4841" s="1">
        <v>38483</v>
      </c>
      <c r="J4841" t="s">
        <v>24398</v>
      </c>
      <c r="K4841" t="s">
        <v>24399</v>
      </c>
      <c r="L4841">
        <v>65467</v>
      </c>
      <c r="M4841" t="s">
        <v>725</v>
      </c>
      <c r="N4841" s="1">
        <v>45275</v>
      </c>
      <c r="O4841" s="1">
        <v>45280</v>
      </c>
      <c r="P4841">
        <v>11</v>
      </c>
      <c r="Q4841">
        <v>1</v>
      </c>
      <c r="R4841" t="s">
        <v>63</v>
      </c>
      <c r="S4841">
        <v>2</v>
      </c>
      <c r="T4841">
        <v>1</v>
      </c>
      <c r="U4841">
        <v>5</v>
      </c>
      <c r="V4841">
        <v>380</v>
      </c>
      <c r="W4841" t="s">
        <v>41</v>
      </c>
      <c r="X4841" t="s">
        <v>24400</v>
      </c>
      <c r="Y4841" t="s">
        <v>43</v>
      </c>
      <c r="Z4841" s="1">
        <v>45247</v>
      </c>
      <c r="AA4841" s="2">
        <v>0.72763888888888895</v>
      </c>
      <c r="AB4841" s="2">
        <v>0.57302083333333331</v>
      </c>
      <c r="AC4841" t="s">
        <v>44</v>
      </c>
      <c r="AD4841" t="s">
        <v>44</v>
      </c>
      <c r="AE4841" t="s">
        <v>44</v>
      </c>
      <c r="AF4841">
        <v>76</v>
      </c>
    </row>
    <row r="4842" spans="1:32">
      <c r="A4842">
        <v>29025</v>
      </c>
      <c r="B4842">
        <v>28125</v>
      </c>
      <c r="C4842" t="s">
        <v>461</v>
      </c>
      <c r="D4842" t="s">
        <v>768</v>
      </c>
      <c r="E4842" t="s">
        <v>34</v>
      </c>
      <c r="F4842" t="s">
        <v>24401</v>
      </c>
      <c r="G4842" t="s">
        <v>24402</v>
      </c>
      <c r="H4842" t="s">
        <v>217</v>
      </c>
      <c r="I4842" s="1">
        <v>25267</v>
      </c>
      <c r="J4842" t="s">
        <v>24403</v>
      </c>
      <c r="K4842" t="s">
        <v>24404</v>
      </c>
      <c r="L4842">
        <v>52200</v>
      </c>
      <c r="M4842" t="s">
        <v>217</v>
      </c>
      <c r="N4842" s="1">
        <v>45259</v>
      </c>
      <c r="O4842" s="1">
        <v>45260</v>
      </c>
      <c r="P4842">
        <v>65</v>
      </c>
      <c r="Q4842">
        <v>3</v>
      </c>
      <c r="R4842" t="s">
        <v>63</v>
      </c>
      <c r="S4842">
        <v>4</v>
      </c>
      <c r="T4842">
        <v>0</v>
      </c>
      <c r="U4842">
        <v>1</v>
      </c>
      <c r="V4842">
        <v>90</v>
      </c>
      <c r="W4842" t="s">
        <v>54</v>
      </c>
      <c r="X4842" t="s">
        <v>24405</v>
      </c>
      <c r="Y4842" t="s">
        <v>43</v>
      </c>
      <c r="Z4842" s="1">
        <v>45246</v>
      </c>
      <c r="AA4842" s="2">
        <v>0.1095138888888889</v>
      </c>
      <c r="AB4842" s="2">
        <v>0.5849537037037037</v>
      </c>
      <c r="AC4842" t="s">
        <v>44</v>
      </c>
      <c r="AD4842" t="s">
        <v>45</v>
      </c>
      <c r="AE4842" t="s">
        <v>44</v>
      </c>
      <c r="AF4842">
        <v>90</v>
      </c>
    </row>
    <row r="4843" spans="1:32">
      <c r="A4843">
        <v>29026</v>
      </c>
      <c r="B4843">
        <v>28126</v>
      </c>
      <c r="C4843" t="s">
        <v>3322</v>
      </c>
      <c r="D4843" t="s">
        <v>57</v>
      </c>
      <c r="E4843" t="s">
        <v>48</v>
      </c>
      <c r="F4843" t="s">
        <v>24406</v>
      </c>
      <c r="G4843" t="s">
        <v>24407</v>
      </c>
      <c r="H4843" t="s">
        <v>295</v>
      </c>
      <c r="I4843" s="1">
        <v>34927</v>
      </c>
      <c r="J4843" t="s">
        <v>24408</v>
      </c>
      <c r="K4843" t="s">
        <v>24409</v>
      </c>
      <c r="L4843">
        <v>81874</v>
      </c>
      <c r="M4843" t="s">
        <v>295</v>
      </c>
      <c r="N4843" s="1">
        <v>45263</v>
      </c>
      <c r="O4843" s="1">
        <v>45267</v>
      </c>
      <c r="P4843">
        <v>84</v>
      </c>
      <c r="Q4843">
        <v>4</v>
      </c>
      <c r="R4843" t="s">
        <v>40</v>
      </c>
      <c r="S4843">
        <v>3</v>
      </c>
      <c r="T4843">
        <v>2</v>
      </c>
      <c r="U4843">
        <v>4</v>
      </c>
      <c r="V4843">
        <v>808</v>
      </c>
      <c r="W4843" t="s">
        <v>54</v>
      </c>
      <c r="X4843" t="s">
        <v>24410</v>
      </c>
      <c r="Y4843" t="s">
        <v>6</v>
      </c>
      <c r="Z4843" s="1">
        <v>45229</v>
      </c>
      <c r="AA4843" s="2">
        <v>0.77406249999999999</v>
      </c>
      <c r="AB4843" s="2">
        <v>0.22076388888888887</v>
      </c>
      <c r="AC4843" t="s">
        <v>45</v>
      </c>
      <c r="AD4843" t="s">
        <v>45</v>
      </c>
      <c r="AE4843" t="s">
        <v>44</v>
      </c>
      <c r="AF4843">
        <v>202</v>
      </c>
    </row>
    <row r="4844" spans="1:32">
      <c r="A4844">
        <v>29027</v>
      </c>
      <c r="B4844">
        <v>28127</v>
      </c>
      <c r="C4844" t="s">
        <v>3569</v>
      </c>
      <c r="D4844" t="s">
        <v>4697</v>
      </c>
      <c r="E4844" t="s">
        <v>34</v>
      </c>
      <c r="F4844" t="s">
        <v>24411</v>
      </c>
      <c r="G4844" t="s">
        <v>24412</v>
      </c>
      <c r="H4844" t="s">
        <v>904</v>
      </c>
      <c r="I4844" s="1">
        <v>34353</v>
      </c>
      <c r="J4844" t="s">
        <v>24413</v>
      </c>
      <c r="K4844" t="s">
        <v>24414</v>
      </c>
      <c r="L4844">
        <v>50118</v>
      </c>
      <c r="M4844" t="s">
        <v>904</v>
      </c>
      <c r="N4844" s="1">
        <v>45253</v>
      </c>
      <c r="O4844" s="1">
        <v>45254</v>
      </c>
      <c r="P4844">
        <v>87</v>
      </c>
      <c r="Q4844">
        <v>4</v>
      </c>
      <c r="R4844" t="s">
        <v>40</v>
      </c>
      <c r="S4844">
        <v>3</v>
      </c>
      <c r="T4844">
        <v>0</v>
      </c>
      <c r="U4844">
        <v>1</v>
      </c>
      <c r="V4844">
        <v>222</v>
      </c>
      <c r="W4844" t="s">
        <v>41</v>
      </c>
      <c r="X4844" t="s">
        <v>24415</v>
      </c>
      <c r="Y4844" t="s">
        <v>43</v>
      </c>
      <c r="Z4844" s="1">
        <v>45240</v>
      </c>
      <c r="AA4844" s="2">
        <v>0.54650462962962965</v>
      </c>
      <c r="AB4844" s="2">
        <v>0.40180555555555553</v>
      </c>
      <c r="AC4844" t="s">
        <v>45</v>
      </c>
      <c r="AD4844" t="s">
        <v>45</v>
      </c>
      <c r="AE4844" t="s">
        <v>45</v>
      </c>
      <c r="AF4844">
        <v>222</v>
      </c>
    </row>
    <row r="4845" spans="1:32">
      <c r="A4845">
        <v>29028</v>
      </c>
      <c r="B4845">
        <v>28128</v>
      </c>
      <c r="C4845" t="s">
        <v>1857</v>
      </c>
      <c r="D4845" t="s">
        <v>1068</v>
      </c>
      <c r="E4845" t="s">
        <v>34</v>
      </c>
      <c r="F4845" t="s">
        <v>24416</v>
      </c>
      <c r="G4845" t="s">
        <v>24417</v>
      </c>
      <c r="H4845" t="s">
        <v>272</v>
      </c>
      <c r="I4845" s="1">
        <v>32877</v>
      </c>
      <c r="J4845" t="s">
        <v>24418</v>
      </c>
      <c r="K4845" t="s">
        <v>24419</v>
      </c>
      <c r="L4845">
        <v>14340</v>
      </c>
      <c r="M4845" t="s">
        <v>272</v>
      </c>
      <c r="N4845" s="1">
        <v>45067</v>
      </c>
      <c r="O4845" s="1">
        <v>45069</v>
      </c>
      <c r="P4845">
        <v>87</v>
      </c>
      <c r="Q4845">
        <v>4</v>
      </c>
      <c r="R4845" t="s">
        <v>40</v>
      </c>
      <c r="S4845">
        <v>1</v>
      </c>
      <c r="T4845">
        <v>0</v>
      </c>
      <c r="U4845">
        <v>2</v>
      </c>
      <c r="V4845">
        <v>444</v>
      </c>
      <c r="W4845" t="s">
        <v>41</v>
      </c>
      <c r="X4845" t="s">
        <v>24420</v>
      </c>
      <c r="Y4845" t="s">
        <v>6</v>
      </c>
      <c r="Z4845" s="1">
        <v>45058</v>
      </c>
      <c r="AA4845" s="2">
        <v>0.85068287037037038</v>
      </c>
      <c r="AB4845" s="2">
        <v>0.90332175925925917</v>
      </c>
      <c r="AC4845" t="s">
        <v>45</v>
      </c>
      <c r="AD4845" t="s">
        <v>45</v>
      </c>
      <c r="AE4845" t="s">
        <v>44</v>
      </c>
      <c r="AF4845">
        <v>222</v>
      </c>
    </row>
    <row r="4846" spans="1:32">
      <c r="A4846">
        <v>29029</v>
      </c>
      <c r="B4846">
        <v>28129</v>
      </c>
      <c r="C4846" t="s">
        <v>881</v>
      </c>
      <c r="D4846" t="s">
        <v>847</v>
      </c>
      <c r="E4846" t="s">
        <v>48</v>
      </c>
      <c r="F4846" t="s">
        <v>24421</v>
      </c>
      <c r="G4846" t="s">
        <v>24422</v>
      </c>
      <c r="H4846" t="s">
        <v>317</v>
      </c>
      <c r="I4846" s="1">
        <v>32352</v>
      </c>
      <c r="J4846" t="s">
        <v>24423</v>
      </c>
      <c r="K4846" t="s">
        <v>24424</v>
      </c>
      <c r="L4846">
        <v>17929</v>
      </c>
      <c r="M4846" t="s">
        <v>317</v>
      </c>
      <c r="N4846" s="1">
        <v>45228</v>
      </c>
      <c r="O4846" s="1">
        <v>45231</v>
      </c>
      <c r="P4846">
        <v>95</v>
      </c>
      <c r="Q4846">
        <v>4</v>
      </c>
      <c r="R4846" t="s">
        <v>63</v>
      </c>
      <c r="S4846">
        <v>4</v>
      </c>
      <c r="T4846">
        <v>1</v>
      </c>
      <c r="U4846">
        <v>3</v>
      </c>
      <c r="V4846">
        <v>264</v>
      </c>
      <c r="W4846" t="s">
        <v>54</v>
      </c>
      <c r="X4846" t="s">
        <v>24425</v>
      </c>
      <c r="Y4846" t="s">
        <v>6</v>
      </c>
      <c r="Z4846" s="1">
        <v>45221</v>
      </c>
      <c r="AA4846" s="2">
        <v>0.53280092592592598</v>
      </c>
      <c r="AB4846" s="2">
        <v>0.45763888888888887</v>
      </c>
      <c r="AC4846" t="s">
        <v>44</v>
      </c>
      <c r="AD4846" t="s">
        <v>44</v>
      </c>
      <c r="AE4846" t="s">
        <v>44</v>
      </c>
      <c r="AF4846">
        <v>88</v>
      </c>
    </row>
    <row r="4847" spans="1:32">
      <c r="A4847">
        <v>29030</v>
      </c>
      <c r="B4847">
        <v>28130</v>
      </c>
      <c r="C4847" t="s">
        <v>9867</v>
      </c>
      <c r="D4847" t="s">
        <v>24426</v>
      </c>
      <c r="E4847" t="s">
        <v>34</v>
      </c>
      <c r="F4847" t="s">
        <v>24427</v>
      </c>
      <c r="G4847" t="s">
        <v>24428</v>
      </c>
      <c r="H4847" t="s">
        <v>171</v>
      </c>
      <c r="I4847" s="1">
        <v>25180</v>
      </c>
      <c r="J4847" t="s">
        <v>24429</v>
      </c>
      <c r="K4847" t="s">
        <v>12474</v>
      </c>
      <c r="L4847">
        <v>20486</v>
      </c>
      <c r="M4847" t="s">
        <v>171</v>
      </c>
      <c r="N4847" s="1">
        <v>45249</v>
      </c>
      <c r="O4847" s="1">
        <v>45252</v>
      </c>
      <c r="P4847">
        <v>64</v>
      </c>
      <c r="Q4847">
        <v>3</v>
      </c>
      <c r="R4847" t="s">
        <v>53</v>
      </c>
      <c r="S4847">
        <v>1</v>
      </c>
      <c r="T4847">
        <v>0</v>
      </c>
      <c r="U4847">
        <v>3</v>
      </c>
      <c r="V4847">
        <v>390</v>
      </c>
      <c r="W4847" t="s">
        <v>41</v>
      </c>
      <c r="X4847" t="s">
        <v>24430</v>
      </c>
      <c r="Y4847" t="s">
        <v>6</v>
      </c>
      <c r="Z4847" s="1">
        <v>45212</v>
      </c>
      <c r="AA4847" s="2">
        <v>0.54211805555555559</v>
      </c>
      <c r="AB4847" s="2">
        <v>0.92193287037037042</v>
      </c>
      <c r="AC4847" t="s">
        <v>45</v>
      </c>
      <c r="AD4847" t="s">
        <v>44</v>
      </c>
      <c r="AE4847" t="s">
        <v>45</v>
      </c>
      <c r="AF4847">
        <v>130</v>
      </c>
    </row>
    <row r="4848" spans="1:32">
      <c r="A4848">
        <v>29031</v>
      </c>
      <c r="B4848">
        <v>28131</v>
      </c>
      <c r="C4848" t="s">
        <v>1202</v>
      </c>
      <c r="D4848" t="s">
        <v>306</v>
      </c>
      <c r="E4848" t="s">
        <v>34</v>
      </c>
      <c r="F4848" t="s">
        <v>24431</v>
      </c>
      <c r="G4848" t="s">
        <v>24432</v>
      </c>
      <c r="H4848" t="s">
        <v>122</v>
      </c>
      <c r="I4848" s="1">
        <v>24300</v>
      </c>
      <c r="J4848" t="s">
        <v>24433</v>
      </c>
      <c r="K4848" t="s">
        <v>24434</v>
      </c>
      <c r="L4848">
        <v>99337</v>
      </c>
      <c r="M4848" t="s">
        <v>122</v>
      </c>
      <c r="N4848" s="1">
        <v>45202</v>
      </c>
      <c r="O4848" s="1">
        <v>45204</v>
      </c>
      <c r="P4848">
        <v>22</v>
      </c>
      <c r="Q4848">
        <v>1</v>
      </c>
      <c r="R4848" t="s">
        <v>53</v>
      </c>
      <c r="S4848">
        <v>4</v>
      </c>
      <c r="T4848">
        <v>0</v>
      </c>
      <c r="U4848">
        <v>2</v>
      </c>
      <c r="V4848">
        <v>298</v>
      </c>
      <c r="W4848" t="s">
        <v>54</v>
      </c>
      <c r="X4848" t="s">
        <v>24435</v>
      </c>
      <c r="Y4848" t="s">
        <v>81</v>
      </c>
      <c r="Z4848" s="1">
        <v>45176</v>
      </c>
      <c r="AA4848" s="2">
        <v>0.33052083333333332</v>
      </c>
      <c r="AB4848" s="2">
        <v>0.56961805555555556</v>
      </c>
      <c r="AC4848" t="s">
        <v>45</v>
      </c>
      <c r="AD4848" t="s">
        <v>44</v>
      </c>
      <c r="AE4848" t="s">
        <v>45</v>
      </c>
      <c r="AF4848">
        <v>149</v>
      </c>
    </row>
    <row r="4849" spans="1:32">
      <c r="A4849">
        <v>29032</v>
      </c>
      <c r="B4849">
        <v>28132</v>
      </c>
      <c r="C4849" t="s">
        <v>520</v>
      </c>
      <c r="D4849" t="s">
        <v>768</v>
      </c>
      <c r="E4849" t="s">
        <v>48</v>
      </c>
      <c r="F4849" t="s">
        <v>24436</v>
      </c>
      <c r="G4849" t="s">
        <v>24437</v>
      </c>
      <c r="H4849" t="s">
        <v>179</v>
      </c>
      <c r="I4849" s="1">
        <v>37694</v>
      </c>
      <c r="J4849" t="s">
        <v>24438</v>
      </c>
      <c r="K4849" t="s">
        <v>24439</v>
      </c>
      <c r="L4849">
        <v>7194</v>
      </c>
      <c r="M4849" t="s">
        <v>179</v>
      </c>
      <c r="N4849" s="1">
        <v>44990</v>
      </c>
      <c r="O4849" s="1">
        <v>44995</v>
      </c>
      <c r="P4849">
        <v>86</v>
      </c>
      <c r="Q4849">
        <v>4</v>
      </c>
      <c r="R4849" t="s">
        <v>63</v>
      </c>
      <c r="S4849">
        <v>3</v>
      </c>
      <c r="T4849">
        <v>2</v>
      </c>
      <c r="U4849">
        <v>5</v>
      </c>
      <c r="V4849">
        <v>415</v>
      </c>
      <c r="W4849" t="s">
        <v>54</v>
      </c>
      <c r="X4849" t="s">
        <v>24440</v>
      </c>
      <c r="Y4849" t="s">
        <v>6</v>
      </c>
      <c r="Z4849" s="1">
        <v>44974</v>
      </c>
      <c r="AA4849" s="2">
        <v>0.60729166666666667</v>
      </c>
      <c r="AB4849" s="2">
        <v>0.91515046296296287</v>
      </c>
      <c r="AC4849" t="s">
        <v>45</v>
      </c>
      <c r="AD4849" t="s">
        <v>44</v>
      </c>
      <c r="AE4849" t="s">
        <v>45</v>
      </c>
      <c r="AF4849">
        <v>83</v>
      </c>
    </row>
    <row r="4850" spans="1:32">
      <c r="A4850">
        <v>29033</v>
      </c>
      <c r="B4850">
        <v>28133</v>
      </c>
      <c r="C4850" t="s">
        <v>1573</v>
      </c>
      <c r="D4850" t="s">
        <v>4286</v>
      </c>
      <c r="E4850" t="s">
        <v>34</v>
      </c>
      <c r="F4850" t="s">
        <v>24441</v>
      </c>
      <c r="G4850" t="s">
        <v>24442</v>
      </c>
      <c r="H4850" t="s">
        <v>171</v>
      </c>
      <c r="I4850" s="1">
        <v>31190</v>
      </c>
      <c r="J4850" t="s">
        <v>24443</v>
      </c>
      <c r="K4850" t="s">
        <v>2710</v>
      </c>
      <c r="L4850">
        <v>26538</v>
      </c>
      <c r="M4850" t="s">
        <v>171</v>
      </c>
      <c r="N4850" s="1">
        <v>45152</v>
      </c>
      <c r="O4850" s="1">
        <v>45154</v>
      </c>
      <c r="P4850">
        <v>63</v>
      </c>
      <c r="Q4850">
        <v>3</v>
      </c>
      <c r="R4850" t="s">
        <v>40</v>
      </c>
      <c r="S4850">
        <v>1</v>
      </c>
      <c r="T4850">
        <v>1</v>
      </c>
      <c r="U4850">
        <v>2</v>
      </c>
      <c r="V4850">
        <v>496</v>
      </c>
      <c r="W4850" t="s">
        <v>41</v>
      </c>
      <c r="X4850" t="s">
        <v>24444</v>
      </c>
      <c r="Y4850" t="s">
        <v>65</v>
      </c>
      <c r="Z4850" s="1">
        <v>45117</v>
      </c>
      <c r="AA4850" s="2">
        <v>0.3838078703703704</v>
      </c>
      <c r="AB4850" s="2">
        <v>0.88187499999999996</v>
      </c>
      <c r="AC4850" t="s">
        <v>44</v>
      </c>
      <c r="AD4850" t="s">
        <v>44</v>
      </c>
      <c r="AE4850" t="s">
        <v>44</v>
      </c>
      <c r="AF4850">
        <v>248</v>
      </c>
    </row>
    <row r="4851" spans="1:32">
      <c r="A4851">
        <v>29034</v>
      </c>
      <c r="B4851">
        <v>28134</v>
      </c>
      <c r="C4851" t="s">
        <v>13843</v>
      </c>
      <c r="D4851" t="s">
        <v>496</v>
      </c>
      <c r="E4851" t="s">
        <v>48</v>
      </c>
      <c r="F4851" t="s">
        <v>14586</v>
      </c>
      <c r="G4851" t="s">
        <v>24445</v>
      </c>
      <c r="H4851" t="s">
        <v>50</v>
      </c>
      <c r="I4851" s="1">
        <v>18973</v>
      </c>
      <c r="J4851" t="s">
        <v>24446</v>
      </c>
      <c r="K4851" t="s">
        <v>24447</v>
      </c>
      <c r="L4851">
        <v>75366</v>
      </c>
      <c r="M4851" t="s">
        <v>50</v>
      </c>
      <c r="N4851" s="1">
        <v>45280</v>
      </c>
      <c r="O4851" s="1">
        <v>45284</v>
      </c>
      <c r="P4851">
        <v>51</v>
      </c>
      <c r="Q4851">
        <v>3</v>
      </c>
      <c r="R4851" t="s">
        <v>40</v>
      </c>
      <c r="S4851">
        <v>4</v>
      </c>
      <c r="T4851">
        <v>2</v>
      </c>
      <c r="U4851">
        <v>4</v>
      </c>
      <c r="V4851">
        <v>988</v>
      </c>
      <c r="W4851" t="s">
        <v>41</v>
      </c>
      <c r="X4851" t="s">
        <v>24448</v>
      </c>
      <c r="Y4851" t="s">
        <v>43</v>
      </c>
      <c r="Z4851" s="1">
        <v>45263</v>
      </c>
      <c r="AA4851" s="2">
        <v>0.93734953703703694</v>
      </c>
      <c r="AB4851" s="2">
        <v>0.30052083333333335</v>
      </c>
      <c r="AC4851" t="s">
        <v>44</v>
      </c>
      <c r="AD4851" t="s">
        <v>45</v>
      </c>
      <c r="AE4851" t="s">
        <v>45</v>
      </c>
      <c r="AF4851">
        <v>247</v>
      </c>
    </row>
    <row r="4852" spans="1:32">
      <c r="A4852">
        <v>29035</v>
      </c>
      <c r="B4852">
        <v>28135</v>
      </c>
      <c r="C4852" t="s">
        <v>2231</v>
      </c>
      <c r="D4852" t="s">
        <v>184</v>
      </c>
      <c r="E4852" t="s">
        <v>34</v>
      </c>
      <c r="F4852" t="s">
        <v>24449</v>
      </c>
      <c r="G4852" t="s">
        <v>24450</v>
      </c>
      <c r="H4852" t="s">
        <v>725</v>
      </c>
      <c r="I4852" s="1">
        <v>25685</v>
      </c>
      <c r="J4852" t="s">
        <v>24451</v>
      </c>
      <c r="K4852" t="s">
        <v>24452</v>
      </c>
      <c r="L4852">
        <v>41223</v>
      </c>
      <c r="M4852" t="s">
        <v>725</v>
      </c>
      <c r="N4852" s="1">
        <v>45186</v>
      </c>
      <c r="O4852" s="1">
        <v>45187</v>
      </c>
      <c r="P4852">
        <v>24</v>
      </c>
      <c r="Q4852">
        <v>1</v>
      </c>
      <c r="R4852" t="s">
        <v>40</v>
      </c>
      <c r="S4852">
        <v>1</v>
      </c>
      <c r="T4852">
        <v>0</v>
      </c>
      <c r="U4852">
        <v>1</v>
      </c>
      <c r="V4852">
        <v>229</v>
      </c>
      <c r="W4852" t="s">
        <v>41</v>
      </c>
      <c r="X4852" t="s">
        <v>24453</v>
      </c>
      <c r="Y4852" t="s">
        <v>81</v>
      </c>
      <c r="Z4852" s="1">
        <v>45175</v>
      </c>
      <c r="AA4852" s="2">
        <v>0.36015046296296299</v>
      </c>
      <c r="AB4852" s="2">
        <v>0.37936342592592592</v>
      </c>
      <c r="AC4852" t="s">
        <v>44</v>
      </c>
      <c r="AD4852" t="s">
        <v>45</v>
      </c>
      <c r="AE4852" t="s">
        <v>44</v>
      </c>
      <c r="AF4852">
        <v>229</v>
      </c>
    </row>
    <row r="4853" spans="1:32">
      <c r="A4853">
        <v>29037</v>
      </c>
      <c r="B4853">
        <v>28137</v>
      </c>
      <c r="C4853" t="s">
        <v>347</v>
      </c>
      <c r="D4853" t="s">
        <v>140</v>
      </c>
      <c r="E4853" t="s">
        <v>34</v>
      </c>
      <c r="F4853" t="s">
        <v>24454</v>
      </c>
      <c r="G4853" t="s">
        <v>24455</v>
      </c>
      <c r="H4853" t="s">
        <v>280</v>
      </c>
      <c r="I4853" s="1">
        <v>27615</v>
      </c>
      <c r="J4853" t="s">
        <v>24456</v>
      </c>
      <c r="K4853" t="s">
        <v>11704</v>
      </c>
      <c r="L4853">
        <v>90895</v>
      </c>
      <c r="M4853" t="s">
        <v>280</v>
      </c>
      <c r="N4853" s="1">
        <v>45287</v>
      </c>
      <c r="O4853" s="1">
        <v>45289</v>
      </c>
      <c r="P4853">
        <v>24</v>
      </c>
      <c r="Q4853">
        <v>1</v>
      </c>
      <c r="R4853" t="s">
        <v>40</v>
      </c>
      <c r="S4853">
        <v>2</v>
      </c>
      <c r="T4853">
        <v>1</v>
      </c>
      <c r="U4853">
        <v>2</v>
      </c>
      <c r="V4853">
        <v>412</v>
      </c>
      <c r="W4853" t="s">
        <v>54</v>
      </c>
      <c r="X4853" t="s">
        <v>24457</v>
      </c>
      <c r="Y4853" t="s">
        <v>81</v>
      </c>
      <c r="Z4853" s="1">
        <v>45269</v>
      </c>
      <c r="AA4853" s="2">
        <v>0.76635416666666656</v>
      </c>
      <c r="AB4853" s="2">
        <v>0.89021990740740742</v>
      </c>
      <c r="AC4853" t="s">
        <v>44</v>
      </c>
      <c r="AD4853" t="s">
        <v>45</v>
      </c>
      <c r="AE4853" t="s">
        <v>44</v>
      </c>
      <c r="AF4853">
        <v>206</v>
      </c>
    </row>
    <row r="4854" spans="1:32">
      <c r="A4854">
        <v>29038</v>
      </c>
      <c r="B4854">
        <v>28138</v>
      </c>
      <c r="C4854" t="s">
        <v>4061</v>
      </c>
      <c r="D4854" t="s">
        <v>57</v>
      </c>
      <c r="E4854" t="s">
        <v>34</v>
      </c>
      <c r="F4854" t="s">
        <v>24458</v>
      </c>
      <c r="G4854" t="s">
        <v>24459</v>
      </c>
      <c r="H4854" t="s">
        <v>94</v>
      </c>
      <c r="I4854" s="1">
        <v>20993</v>
      </c>
      <c r="J4854" t="s">
        <v>24460</v>
      </c>
      <c r="K4854" t="s">
        <v>24461</v>
      </c>
      <c r="L4854">
        <v>2917</v>
      </c>
      <c r="M4854" t="s">
        <v>94</v>
      </c>
      <c r="N4854" s="1">
        <v>44987</v>
      </c>
      <c r="O4854" s="1">
        <v>44992</v>
      </c>
      <c r="P4854">
        <v>23</v>
      </c>
      <c r="Q4854">
        <v>1</v>
      </c>
      <c r="R4854" t="s">
        <v>63</v>
      </c>
      <c r="S4854">
        <v>4</v>
      </c>
      <c r="T4854">
        <v>0</v>
      </c>
      <c r="U4854">
        <v>5</v>
      </c>
      <c r="V4854">
        <v>380</v>
      </c>
      <c r="W4854" t="s">
        <v>41</v>
      </c>
      <c r="X4854" t="s">
        <v>24462</v>
      </c>
      <c r="Y4854" t="s">
        <v>81</v>
      </c>
      <c r="Z4854" s="1">
        <v>44967</v>
      </c>
      <c r="AA4854" s="2">
        <v>0.59759259259259256</v>
      </c>
      <c r="AB4854" s="2">
        <v>0.99960648148148146</v>
      </c>
      <c r="AC4854" t="s">
        <v>45</v>
      </c>
      <c r="AD4854" t="s">
        <v>44</v>
      </c>
      <c r="AE4854" t="s">
        <v>45</v>
      </c>
      <c r="AF4854">
        <v>76</v>
      </c>
    </row>
    <row r="4855" spans="1:32">
      <c r="A4855">
        <v>29039</v>
      </c>
      <c r="B4855">
        <v>28139</v>
      </c>
      <c r="C4855" t="s">
        <v>1555</v>
      </c>
      <c r="D4855" t="s">
        <v>105</v>
      </c>
      <c r="E4855" t="s">
        <v>48</v>
      </c>
      <c r="F4855" t="s">
        <v>24463</v>
      </c>
      <c r="G4855" t="s">
        <v>24464</v>
      </c>
      <c r="H4855" t="s">
        <v>94</v>
      </c>
      <c r="I4855" s="1">
        <v>29754</v>
      </c>
      <c r="J4855" t="s">
        <v>24465</v>
      </c>
      <c r="K4855" t="s">
        <v>24466</v>
      </c>
      <c r="L4855">
        <v>58037</v>
      </c>
      <c r="M4855" t="s">
        <v>94</v>
      </c>
      <c r="N4855" s="1">
        <v>45221</v>
      </c>
      <c r="O4855" s="1">
        <v>45224</v>
      </c>
      <c r="P4855">
        <v>96</v>
      </c>
      <c r="Q4855">
        <v>4</v>
      </c>
      <c r="R4855" t="s">
        <v>40</v>
      </c>
      <c r="S4855">
        <v>1</v>
      </c>
      <c r="T4855">
        <v>1</v>
      </c>
      <c r="U4855">
        <v>3</v>
      </c>
      <c r="V4855">
        <v>693</v>
      </c>
      <c r="W4855" t="s">
        <v>54</v>
      </c>
      <c r="X4855" t="s">
        <v>24467</v>
      </c>
      <c r="Y4855" t="s">
        <v>6</v>
      </c>
      <c r="Z4855" s="1">
        <v>45214</v>
      </c>
      <c r="AA4855" s="2">
        <v>0.37190972222222224</v>
      </c>
      <c r="AB4855" s="2">
        <v>0.49420138888888893</v>
      </c>
      <c r="AC4855" t="s">
        <v>44</v>
      </c>
      <c r="AD4855" t="s">
        <v>45</v>
      </c>
      <c r="AE4855" t="s">
        <v>45</v>
      </c>
      <c r="AF4855">
        <v>231</v>
      </c>
    </row>
    <row r="4856" spans="1:32">
      <c r="A4856">
        <v>29040</v>
      </c>
      <c r="B4856">
        <v>28140</v>
      </c>
      <c r="C4856" t="s">
        <v>1566</v>
      </c>
      <c r="D4856" t="s">
        <v>22919</v>
      </c>
      <c r="E4856" t="s">
        <v>48</v>
      </c>
      <c r="F4856" t="s">
        <v>24468</v>
      </c>
      <c r="G4856" t="s">
        <v>24469</v>
      </c>
      <c r="H4856" t="s">
        <v>330</v>
      </c>
      <c r="I4856" s="1">
        <v>28516</v>
      </c>
      <c r="J4856" t="s">
        <v>24470</v>
      </c>
      <c r="K4856" t="s">
        <v>24471</v>
      </c>
      <c r="L4856">
        <v>74012</v>
      </c>
      <c r="M4856" t="s">
        <v>330</v>
      </c>
      <c r="N4856" s="1">
        <v>45250</v>
      </c>
      <c r="O4856" s="1">
        <v>45255</v>
      </c>
      <c r="P4856">
        <v>46</v>
      </c>
      <c r="Q4856">
        <v>2</v>
      </c>
      <c r="R4856" t="s">
        <v>53</v>
      </c>
      <c r="S4856">
        <v>3</v>
      </c>
      <c r="T4856">
        <v>0</v>
      </c>
      <c r="U4856">
        <v>5</v>
      </c>
      <c r="V4856">
        <v>690</v>
      </c>
      <c r="W4856" t="s">
        <v>54</v>
      </c>
      <c r="X4856" t="s">
        <v>24472</v>
      </c>
      <c r="Y4856" t="s">
        <v>6</v>
      </c>
      <c r="Z4856" s="1">
        <v>45230</v>
      </c>
      <c r="AA4856" s="2">
        <v>0.20417824074074073</v>
      </c>
      <c r="AB4856" s="2">
        <v>0.49052083333333335</v>
      </c>
      <c r="AC4856" t="s">
        <v>45</v>
      </c>
      <c r="AD4856" t="s">
        <v>44</v>
      </c>
      <c r="AE4856" t="s">
        <v>44</v>
      </c>
      <c r="AF4856">
        <v>138</v>
      </c>
    </row>
    <row r="4857" spans="1:32">
      <c r="A4857">
        <v>29041</v>
      </c>
      <c r="B4857">
        <v>28141</v>
      </c>
      <c r="C4857" t="s">
        <v>2522</v>
      </c>
      <c r="D4857" t="s">
        <v>90</v>
      </c>
      <c r="E4857" t="s">
        <v>34</v>
      </c>
      <c r="F4857" t="s">
        <v>24473</v>
      </c>
      <c r="G4857" t="s">
        <v>24474</v>
      </c>
      <c r="H4857" t="s">
        <v>295</v>
      </c>
      <c r="I4857" s="1">
        <v>20167</v>
      </c>
      <c r="J4857" t="s">
        <v>24475</v>
      </c>
      <c r="K4857" t="s">
        <v>22113</v>
      </c>
      <c r="L4857">
        <v>92235</v>
      </c>
      <c r="M4857" t="s">
        <v>295</v>
      </c>
      <c r="N4857" s="1">
        <v>45142</v>
      </c>
      <c r="O4857" s="1">
        <v>45145</v>
      </c>
      <c r="P4857">
        <v>67</v>
      </c>
      <c r="Q4857">
        <v>3</v>
      </c>
      <c r="R4857" t="s">
        <v>53</v>
      </c>
      <c r="S4857">
        <v>4</v>
      </c>
      <c r="T4857">
        <v>0</v>
      </c>
      <c r="U4857">
        <v>3</v>
      </c>
      <c r="V4857">
        <v>444</v>
      </c>
      <c r="W4857" t="s">
        <v>41</v>
      </c>
      <c r="X4857" t="s">
        <v>24476</v>
      </c>
      <c r="Y4857" t="s">
        <v>6</v>
      </c>
      <c r="Z4857" s="1">
        <v>45132</v>
      </c>
      <c r="AA4857" s="2">
        <v>0.82765046296296296</v>
      </c>
      <c r="AB4857" s="2">
        <v>0.39077546296296295</v>
      </c>
      <c r="AC4857" t="s">
        <v>44</v>
      </c>
      <c r="AD4857" t="s">
        <v>44</v>
      </c>
      <c r="AE4857" t="s">
        <v>44</v>
      </c>
      <c r="AF4857">
        <v>148</v>
      </c>
    </row>
    <row r="4858" spans="1:32">
      <c r="A4858">
        <v>29042</v>
      </c>
      <c r="B4858">
        <v>28142</v>
      </c>
      <c r="C4858" t="s">
        <v>24477</v>
      </c>
      <c r="D4858" t="s">
        <v>1092</v>
      </c>
      <c r="E4858" t="s">
        <v>48</v>
      </c>
      <c r="F4858" t="s">
        <v>24478</v>
      </c>
      <c r="G4858" t="s">
        <v>24479</v>
      </c>
      <c r="H4858" t="s">
        <v>530</v>
      </c>
      <c r="I4858" s="1">
        <v>18727</v>
      </c>
      <c r="J4858" t="s">
        <v>24480</v>
      </c>
      <c r="K4858" t="s">
        <v>24481</v>
      </c>
      <c r="L4858">
        <v>96962</v>
      </c>
      <c r="M4858" t="s">
        <v>530</v>
      </c>
      <c r="N4858" s="1">
        <v>44957</v>
      </c>
      <c r="O4858" s="1">
        <v>44959</v>
      </c>
      <c r="P4858">
        <v>25</v>
      </c>
      <c r="Q4858">
        <v>1</v>
      </c>
      <c r="R4858" t="s">
        <v>53</v>
      </c>
      <c r="S4858">
        <v>4</v>
      </c>
      <c r="T4858">
        <v>2</v>
      </c>
      <c r="U4858">
        <v>2</v>
      </c>
      <c r="V4858">
        <v>260</v>
      </c>
      <c r="W4858" t="s">
        <v>54</v>
      </c>
      <c r="X4858" t="s">
        <v>24482</v>
      </c>
      <c r="Y4858" t="s">
        <v>65</v>
      </c>
      <c r="Z4858" s="1">
        <v>44945</v>
      </c>
      <c r="AA4858" s="2">
        <v>0.9565393518518519</v>
      </c>
      <c r="AB4858" s="2">
        <v>0.61964120370370368</v>
      </c>
      <c r="AC4858" t="s">
        <v>44</v>
      </c>
      <c r="AD4858" t="s">
        <v>44</v>
      </c>
      <c r="AE4858" t="s">
        <v>45</v>
      </c>
      <c r="AF4858">
        <v>130</v>
      </c>
    </row>
    <row r="4859" spans="1:32">
      <c r="A4859">
        <v>29043</v>
      </c>
      <c r="B4859">
        <v>28143</v>
      </c>
      <c r="C4859" t="s">
        <v>501</v>
      </c>
      <c r="D4859" t="s">
        <v>11454</v>
      </c>
      <c r="E4859" t="s">
        <v>48</v>
      </c>
      <c r="F4859" t="s">
        <v>24483</v>
      </c>
      <c r="G4859" t="s">
        <v>24484</v>
      </c>
      <c r="H4859" t="s">
        <v>423</v>
      </c>
      <c r="I4859" s="1">
        <v>27431</v>
      </c>
      <c r="J4859" t="s">
        <v>24485</v>
      </c>
      <c r="K4859" t="s">
        <v>9354</v>
      </c>
      <c r="L4859">
        <v>2679</v>
      </c>
      <c r="M4859" t="s">
        <v>423</v>
      </c>
      <c r="N4859" s="1">
        <v>45155</v>
      </c>
      <c r="O4859" s="1">
        <v>45160</v>
      </c>
      <c r="P4859">
        <v>40</v>
      </c>
      <c r="Q4859">
        <v>2</v>
      </c>
      <c r="R4859" t="s">
        <v>53</v>
      </c>
      <c r="S4859">
        <v>4</v>
      </c>
      <c r="T4859">
        <v>0</v>
      </c>
      <c r="U4859">
        <v>5</v>
      </c>
      <c r="V4859">
        <v>630</v>
      </c>
      <c r="W4859" t="s">
        <v>41</v>
      </c>
      <c r="X4859" t="s">
        <v>24486</v>
      </c>
      <c r="Y4859" t="s">
        <v>6</v>
      </c>
      <c r="Z4859" s="1">
        <v>45141</v>
      </c>
      <c r="AA4859" s="2">
        <v>0.77099537037037036</v>
      </c>
      <c r="AB4859" s="2">
        <v>0.28221064814814817</v>
      </c>
      <c r="AC4859" t="s">
        <v>44</v>
      </c>
      <c r="AD4859" t="s">
        <v>44</v>
      </c>
      <c r="AE4859" t="s">
        <v>44</v>
      </c>
      <c r="AF4859">
        <v>126</v>
      </c>
    </row>
    <row r="4860" spans="1:32">
      <c r="A4860">
        <v>29044</v>
      </c>
      <c r="B4860">
        <v>28144</v>
      </c>
      <c r="C4860" t="s">
        <v>1503</v>
      </c>
      <c r="D4860" t="s">
        <v>230</v>
      </c>
      <c r="E4860" t="s">
        <v>34</v>
      </c>
      <c r="F4860" t="s">
        <v>24487</v>
      </c>
      <c r="G4860" t="s">
        <v>24488</v>
      </c>
      <c r="H4860" t="s">
        <v>405</v>
      </c>
      <c r="I4860" s="1">
        <v>25021</v>
      </c>
      <c r="J4860" t="s">
        <v>24489</v>
      </c>
      <c r="K4860" t="s">
        <v>22936</v>
      </c>
      <c r="L4860">
        <v>38127</v>
      </c>
      <c r="M4860" t="s">
        <v>405</v>
      </c>
      <c r="N4860" s="1">
        <v>45150</v>
      </c>
      <c r="O4860" s="1">
        <v>45154</v>
      </c>
      <c r="P4860">
        <v>87</v>
      </c>
      <c r="Q4860">
        <v>4</v>
      </c>
      <c r="R4860" t="s">
        <v>40</v>
      </c>
      <c r="S4860">
        <v>4</v>
      </c>
      <c r="T4860">
        <v>0</v>
      </c>
      <c r="U4860">
        <v>4</v>
      </c>
      <c r="V4860">
        <v>804</v>
      </c>
      <c r="W4860" t="s">
        <v>41</v>
      </c>
      <c r="X4860" t="s">
        <v>24490</v>
      </c>
      <c r="Y4860" t="s">
        <v>81</v>
      </c>
      <c r="Z4860" s="1">
        <v>45115</v>
      </c>
      <c r="AA4860" s="2">
        <v>0.8165162037037037</v>
      </c>
      <c r="AB4860" s="2">
        <v>0.20027777777777778</v>
      </c>
      <c r="AC4860" t="s">
        <v>44</v>
      </c>
      <c r="AD4860" t="s">
        <v>45</v>
      </c>
      <c r="AE4860" t="s">
        <v>44</v>
      </c>
      <c r="AF4860">
        <v>201</v>
      </c>
    </row>
    <row r="4861" spans="1:32">
      <c r="A4861">
        <v>29045</v>
      </c>
      <c r="B4861">
        <v>28145</v>
      </c>
      <c r="C4861" t="s">
        <v>6729</v>
      </c>
      <c r="D4861" t="s">
        <v>2605</v>
      </c>
      <c r="E4861" t="s">
        <v>48</v>
      </c>
      <c r="F4861" t="s">
        <v>24491</v>
      </c>
      <c r="G4861" t="s">
        <v>24492</v>
      </c>
      <c r="H4861" t="s">
        <v>457</v>
      </c>
      <c r="I4861" s="1">
        <v>18205</v>
      </c>
      <c r="J4861" t="s">
        <v>24493</v>
      </c>
      <c r="K4861" t="s">
        <v>24494</v>
      </c>
      <c r="L4861">
        <v>71355</v>
      </c>
      <c r="M4861" t="s">
        <v>457</v>
      </c>
      <c r="N4861" s="1">
        <v>45116</v>
      </c>
      <c r="O4861" s="1">
        <v>45118</v>
      </c>
      <c r="P4861">
        <v>25</v>
      </c>
      <c r="Q4861">
        <v>1</v>
      </c>
      <c r="R4861" t="s">
        <v>53</v>
      </c>
      <c r="S4861">
        <v>3</v>
      </c>
      <c r="T4861">
        <v>0</v>
      </c>
      <c r="U4861">
        <v>2</v>
      </c>
      <c r="V4861">
        <v>296</v>
      </c>
      <c r="W4861" t="s">
        <v>54</v>
      </c>
      <c r="X4861" t="s">
        <v>24495</v>
      </c>
      <c r="Y4861" t="s">
        <v>65</v>
      </c>
      <c r="Z4861" s="1">
        <v>45095</v>
      </c>
      <c r="AA4861" s="2">
        <v>0.93197916666666669</v>
      </c>
      <c r="AB4861" s="2">
        <v>0.5267708333333333</v>
      </c>
      <c r="AC4861" t="s">
        <v>45</v>
      </c>
      <c r="AD4861" t="s">
        <v>44</v>
      </c>
      <c r="AE4861" t="s">
        <v>44</v>
      </c>
      <c r="AF4861">
        <v>148</v>
      </c>
    </row>
    <row r="4862" spans="1:32">
      <c r="A4862">
        <v>29046</v>
      </c>
      <c r="B4862">
        <v>28146</v>
      </c>
      <c r="C4862" t="s">
        <v>908</v>
      </c>
      <c r="D4862" t="s">
        <v>2587</v>
      </c>
      <c r="E4862" t="s">
        <v>48</v>
      </c>
      <c r="F4862" t="s">
        <v>24496</v>
      </c>
      <c r="G4862">
        <f>1-224-716-6587</f>
        <v>-7526</v>
      </c>
      <c r="H4862" t="s">
        <v>317</v>
      </c>
      <c r="I4862" s="1">
        <v>36015</v>
      </c>
      <c r="J4862" t="s">
        <v>24497</v>
      </c>
      <c r="K4862" t="s">
        <v>23488</v>
      </c>
      <c r="L4862">
        <v>82017</v>
      </c>
      <c r="M4862" t="s">
        <v>317</v>
      </c>
      <c r="N4862" s="1">
        <v>45052</v>
      </c>
      <c r="O4862" s="1">
        <v>45054</v>
      </c>
      <c r="P4862">
        <v>42</v>
      </c>
      <c r="Q4862">
        <v>2</v>
      </c>
      <c r="R4862" t="s">
        <v>40</v>
      </c>
      <c r="S4862">
        <v>2</v>
      </c>
      <c r="T4862">
        <v>1</v>
      </c>
      <c r="U4862">
        <v>2</v>
      </c>
      <c r="V4862">
        <v>412</v>
      </c>
      <c r="W4862" t="s">
        <v>41</v>
      </c>
      <c r="X4862" t="s">
        <v>24498</v>
      </c>
      <c r="Y4862" t="s">
        <v>81</v>
      </c>
      <c r="Z4862" s="1">
        <v>45031</v>
      </c>
      <c r="AA4862" s="2">
        <v>0.8821296296296296</v>
      </c>
      <c r="AB4862" s="2">
        <v>9.7326388888888893E-2</v>
      </c>
      <c r="AC4862" t="s">
        <v>45</v>
      </c>
      <c r="AD4862" t="s">
        <v>44</v>
      </c>
      <c r="AE4862" t="s">
        <v>45</v>
      </c>
      <c r="AF4862">
        <v>206</v>
      </c>
    </row>
    <row r="4863" spans="1:32">
      <c r="A4863">
        <v>29047</v>
      </c>
      <c r="B4863">
        <v>28147</v>
      </c>
      <c r="C4863" t="s">
        <v>221</v>
      </c>
      <c r="D4863" t="s">
        <v>435</v>
      </c>
      <c r="E4863" t="s">
        <v>34</v>
      </c>
      <c r="F4863" t="s">
        <v>24499</v>
      </c>
      <c r="G4863" t="s">
        <v>24500</v>
      </c>
      <c r="H4863" t="s">
        <v>725</v>
      </c>
      <c r="I4863" s="1">
        <v>27932</v>
      </c>
      <c r="J4863" t="s">
        <v>24501</v>
      </c>
      <c r="K4863" t="s">
        <v>24502</v>
      </c>
      <c r="L4863">
        <v>655</v>
      </c>
      <c r="M4863" t="s">
        <v>725</v>
      </c>
      <c r="N4863" s="1">
        <v>45231</v>
      </c>
      <c r="O4863" s="1">
        <v>45233</v>
      </c>
      <c r="P4863">
        <v>72</v>
      </c>
      <c r="Q4863">
        <v>3</v>
      </c>
      <c r="R4863" t="s">
        <v>40</v>
      </c>
      <c r="S4863">
        <v>4</v>
      </c>
      <c r="T4863">
        <v>1</v>
      </c>
      <c r="U4863">
        <v>2</v>
      </c>
      <c r="V4863">
        <v>450</v>
      </c>
      <c r="W4863" t="s">
        <v>54</v>
      </c>
      <c r="X4863" t="s">
        <v>24503</v>
      </c>
      <c r="Y4863" t="s">
        <v>81</v>
      </c>
      <c r="Z4863" s="1">
        <v>45220</v>
      </c>
      <c r="AA4863" s="2">
        <v>0.88770833333333332</v>
      </c>
      <c r="AB4863" s="2">
        <v>0.89149305555555547</v>
      </c>
      <c r="AC4863" t="s">
        <v>44</v>
      </c>
      <c r="AD4863" t="s">
        <v>45</v>
      </c>
      <c r="AE4863" t="s">
        <v>45</v>
      </c>
      <c r="AF4863">
        <v>225</v>
      </c>
    </row>
    <row r="4864" spans="1:32">
      <c r="A4864">
        <v>29048</v>
      </c>
      <c r="B4864">
        <v>28148</v>
      </c>
      <c r="C4864" t="s">
        <v>1015</v>
      </c>
      <c r="D4864" t="s">
        <v>4275</v>
      </c>
      <c r="E4864" t="s">
        <v>48</v>
      </c>
      <c r="F4864" t="s">
        <v>24504</v>
      </c>
      <c r="G4864" t="s">
        <v>24505</v>
      </c>
      <c r="H4864" t="s">
        <v>537</v>
      </c>
      <c r="I4864" s="1">
        <v>36450</v>
      </c>
      <c r="J4864" t="s">
        <v>24506</v>
      </c>
      <c r="K4864" t="s">
        <v>24507</v>
      </c>
      <c r="L4864">
        <v>15164</v>
      </c>
      <c r="M4864" t="s">
        <v>537</v>
      </c>
      <c r="N4864" s="1">
        <v>45222</v>
      </c>
      <c r="O4864" s="1">
        <v>45225</v>
      </c>
      <c r="P4864">
        <v>9</v>
      </c>
      <c r="Q4864">
        <v>1</v>
      </c>
      <c r="R4864" t="s">
        <v>40</v>
      </c>
      <c r="S4864">
        <v>4</v>
      </c>
      <c r="T4864">
        <v>1</v>
      </c>
      <c r="U4864">
        <v>3</v>
      </c>
      <c r="V4864">
        <v>660</v>
      </c>
      <c r="W4864" t="s">
        <v>54</v>
      </c>
      <c r="X4864" t="s">
        <v>24508</v>
      </c>
      <c r="Y4864" t="s">
        <v>65</v>
      </c>
      <c r="Z4864" s="1">
        <v>45214</v>
      </c>
      <c r="AA4864" s="2">
        <v>0.73348379629629623</v>
      </c>
      <c r="AB4864" s="2">
        <v>0.67634259259259266</v>
      </c>
      <c r="AC4864" t="s">
        <v>45</v>
      </c>
      <c r="AD4864" t="s">
        <v>44</v>
      </c>
      <c r="AE4864" t="s">
        <v>45</v>
      </c>
      <c r="AF4864">
        <v>220</v>
      </c>
    </row>
    <row r="4865" spans="1:32">
      <c r="A4865">
        <v>29049</v>
      </c>
      <c r="B4865">
        <v>28149</v>
      </c>
      <c r="C4865" t="s">
        <v>2740</v>
      </c>
      <c r="D4865" t="s">
        <v>4189</v>
      </c>
      <c r="E4865" t="s">
        <v>48</v>
      </c>
      <c r="F4865" t="s">
        <v>24509</v>
      </c>
      <c r="G4865" t="s">
        <v>24510</v>
      </c>
      <c r="H4865" t="s">
        <v>295</v>
      </c>
      <c r="I4865" s="1">
        <v>31858</v>
      </c>
      <c r="J4865" t="s">
        <v>24511</v>
      </c>
      <c r="K4865" t="s">
        <v>24512</v>
      </c>
      <c r="L4865">
        <v>61620</v>
      </c>
      <c r="M4865" t="s">
        <v>295</v>
      </c>
      <c r="N4865" s="1">
        <v>45155</v>
      </c>
      <c r="O4865" s="1">
        <v>45156</v>
      </c>
      <c r="P4865">
        <v>93</v>
      </c>
      <c r="Q4865">
        <v>4</v>
      </c>
      <c r="R4865" t="s">
        <v>40</v>
      </c>
      <c r="S4865">
        <v>3</v>
      </c>
      <c r="T4865">
        <v>0</v>
      </c>
      <c r="U4865">
        <v>1</v>
      </c>
      <c r="V4865">
        <v>249</v>
      </c>
      <c r="W4865" t="s">
        <v>54</v>
      </c>
      <c r="X4865" t="s">
        <v>24513</v>
      </c>
      <c r="Y4865" t="s">
        <v>43</v>
      </c>
      <c r="Z4865" s="1">
        <v>45124</v>
      </c>
      <c r="AA4865" s="2">
        <v>0.36996527777777777</v>
      </c>
      <c r="AB4865" s="2">
        <v>0.11395833333333333</v>
      </c>
      <c r="AC4865" t="s">
        <v>45</v>
      </c>
      <c r="AD4865" t="s">
        <v>44</v>
      </c>
      <c r="AE4865" t="s">
        <v>44</v>
      </c>
      <c r="AF4865">
        <v>249</v>
      </c>
    </row>
    <row r="4866" spans="1:32">
      <c r="A4866">
        <v>29050</v>
      </c>
      <c r="B4866">
        <v>28150</v>
      </c>
      <c r="C4866" t="s">
        <v>2622</v>
      </c>
      <c r="D4866" t="s">
        <v>609</v>
      </c>
      <c r="E4866" t="s">
        <v>48</v>
      </c>
      <c r="F4866" t="s">
        <v>24514</v>
      </c>
      <c r="G4866" t="s">
        <v>24515</v>
      </c>
      <c r="H4866" t="s">
        <v>904</v>
      </c>
      <c r="I4866" s="1">
        <v>30858</v>
      </c>
      <c r="J4866" t="s">
        <v>24516</v>
      </c>
      <c r="K4866" t="s">
        <v>24517</v>
      </c>
      <c r="L4866">
        <v>69086</v>
      </c>
      <c r="M4866" t="s">
        <v>904</v>
      </c>
      <c r="N4866" s="1">
        <v>45127</v>
      </c>
      <c r="O4866" s="1">
        <v>45128</v>
      </c>
      <c r="P4866">
        <v>99</v>
      </c>
      <c r="Q4866">
        <v>4</v>
      </c>
      <c r="R4866" t="s">
        <v>40</v>
      </c>
      <c r="S4866">
        <v>4</v>
      </c>
      <c r="T4866">
        <v>1</v>
      </c>
      <c r="U4866">
        <v>1</v>
      </c>
      <c r="V4866">
        <v>246</v>
      </c>
      <c r="W4866" t="s">
        <v>41</v>
      </c>
      <c r="X4866" t="s">
        <v>24518</v>
      </c>
      <c r="Y4866" t="s">
        <v>6</v>
      </c>
      <c r="Z4866" s="1">
        <v>45105</v>
      </c>
      <c r="AA4866" s="2">
        <v>0.13311342592592593</v>
      </c>
      <c r="AB4866" s="2">
        <v>0.57708333333333328</v>
      </c>
      <c r="AC4866" t="s">
        <v>45</v>
      </c>
      <c r="AD4866" t="s">
        <v>44</v>
      </c>
      <c r="AE4866" t="s">
        <v>45</v>
      </c>
      <c r="AF4866">
        <v>246</v>
      </c>
    </row>
    <row r="4867" spans="1:32">
      <c r="A4867">
        <v>29051</v>
      </c>
      <c r="B4867">
        <v>28151</v>
      </c>
      <c r="C4867" t="s">
        <v>5703</v>
      </c>
      <c r="D4867" t="s">
        <v>3016</v>
      </c>
      <c r="E4867" t="s">
        <v>48</v>
      </c>
      <c r="F4867" t="s">
        <v>24519</v>
      </c>
      <c r="G4867" t="s">
        <v>24520</v>
      </c>
      <c r="H4867" t="s">
        <v>115</v>
      </c>
      <c r="I4867" s="1">
        <v>22237</v>
      </c>
      <c r="J4867" t="s">
        <v>24521</v>
      </c>
      <c r="K4867" t="s">
        <v>24522</v>
      </c>
      <c r="L4867">
        <v>73765</v>
      </c>
      <c r="M4867" t="s">
        <v>115</v>
      </c>
      <c r="N4867" s="1">
        <v>45111</v>
      </c>
      <c r="O4867" s="1">
        <v>45114</v>
      </c>
      <c r="P4867">
        <v>63</v>
      </c>
      <c r="Q4867">
        <v>3</v>
      </c>
      <c r="R4867" t="s">
        <v>40</v>
      </c>
      <c r="S4867">
        <v>2</v>
      </c>
      <c r="T4867">
        <v>1</v>
      </c>
      <c r="U4867">
        <v>3</v>
      </c>
      <c r="V4867">
        <v>747</v>
      </c>
      <c r="W4867" t="s">
        <v>41</v>
      </c>
      <c r="X4867" t="s">
        <v>24523</v>
      </c>
      <c r="Y4867" t="s">
        <v>43</v>
      </c>
      <c r="Z4867" s="1">
        <v>45092</v>
      </c>
      <c r="AA4867" s="2">
        <v>0.5154050925925926</v>
      </c>
      <c r="AB4867" s="2">
        <v>0.51310185185185186</v>
      </c>
      <c r="AC4867" t="s">
        <v>45</v>
      </c>
      <c r="AD4867" t="s">
        <v>45</v>
      </c>
      <c r="AE4867" t="s">
        <v>44</v>
      </c>
      <c r="AF4867">
        <v>249</v>
      </c>
    </row>
    <row r="4868" spans="1:32">
      <c r="A4868">
        <v>29052</v>
      </c>
      <c r="B4868">
        <v>28152</v>
      </c>
      <c r="C4868" t="s">
        <v>1233</v>
      </c>
      <c r="D4868" t="s">
        <v>2891</v>
      </c>
      <c r="E4868" t="s">
        <v>48</v>
      </c>
      <c r="F4868" t="s">
        <v>24524</v>
      </c>
      <c r="G4868" t="s">
        <v>24525</v>
      </c>
      <c r="H4868" t="s">
        <v>135</v>
      </c>
      <c r="I4868" s="1">
        <v>36457</v>
      </c>
      <c r="J4868" t="s">
        <v>24526</v>
      </c>
      <c r="K4868" t="s">
        <v>24527</v>
      </c>
      <c r="L4868">
        <v>92977</v>
      </c>
      <c r="M4868" t="s">
        <v>135</v>
      </c>
      <c r="N4868" s="1">
        <v>44985</v>
      </c>
      <c r="O4868" s="1">
        <v>44989</v>
      </c>
      <c r="P4868">
        <v>21</v>
      </c>
      <c r="Q4868">
        <v>1</v>
      </c>
      <c r="R4868" t="s">
        <v>40</v>
      </c>
      <c r="S4868">
        <v>4</v>
      </c>
      <c r="T4868">
        <v>1</v>
      </c>
      <c r="U4868">
        <v>4</v>
      </c>
      <c r="V4868">
        <v>936</v>
      </c>
      <c r="W4868" t="s">
        <v>41</v>
      </c>
      <c r="X4868" t="s">
        <v>24528</v>
      </c>
      <c r="Y4868" t="s">
        <v>81</v>
      </c>
      <c r="Z4868" s="1">
        <v>44961</v>
      </c>
      <c r="AA4868" s="2">
        <v>2.9513888888888888E-3</v>
      </c>
      <c r="AB4868" s="2">
        <v>0.24819444444444447</v>
      </c>
      <c r="AC4868" t="s">
        <v>45</v>
      </c>
      <c r="AD4868" t="s">
        <v>45</v>
      </c>
      <c r="AE4868" t="s">
        <v>44</v>
      </c>
      <c r="AF4868">
        <v>234</v>
      </c>
    </row>
    <row r="4869" spans="1:32">
      <c r="A4869">
        <v>29053</v>
      </c>
      <c r="B4869">
        <v>28153</v>
      </c>
      <c r="C4869" t="s">
        <v>2886</v>
      </c>
      <c r="D4869" t="s">
        <v>24529</v>
      </c>
      <c r="E4869" t="s">
        <v>34</v>
      </c>
      <c r="F4869" t="s">
        <v>24530</v>
      </c>
      <c r="G4869" t="s">
        <v>24531</v>
      </c>
      <c r="H4869" t="s">
        <v>94</v>
      </c>
      <c r="I4869" s="1">
        <v>31661</v>
      </c>
      <c r="J4869" t="s">
        <v>24532</v>
      </c>
      <c r="K4869" t="s">
        <v>24533</v>
      </c>
      <c r="L4869">
        <v>35704</v>
      </c>
      <c r="M4869" t="s">
        <v>94</v>
      </c>
      <c r="N4869" s="1">
        <v>45026</v>
      </c>
      <c r="O4869" s="1">
        <v>45029</v>
      </c>
      <c r="P4869">
        <v>37</v>
      </c>
      <c r="Q4869">
        <v>2</v>
      </c>
      <c r="R4869" t="s">
        <v>53</v>
      </c>
      <c r="S4869">
        <v>1</v>
      </c>
      <c r="T4869">
        <v>0</v>
      </c>
      <c r="U4869">
        <v>3</v>
      </c>
      <c r="V4869">
        <v>432</v>
      </c>
      <c r="W4869" t="s">
        <v>54</v>
      </c>
      <c r="X4869" t="s">
        <v>24534</v>
      </c>
      <c r="Y4869" t="s">
        <v>43</v>
      </c>
      <c r="Z4869" s="1">
        <v>45006</v>
      </c>
      <c r="AA4869" s="2">
        <v>0.10125000000000001</v>
      </c>
      <c r="AB4869" s="2">
        <v>0.95034722222222223</v>
      </c>
      <c r="AC4869" t="s">
        <v>44</v>
      </c>
      <c r="AD4869" t="s">
        <v>44</v>
      </c>
      <c r="AE4869" t="s">
        <v>44</v>
      </c>
      <c r="AF4869">
        <v>144</v>
      </c>
    </row>
    <row r="4870" spans="1:32">
      <c r="A4870">
        <v>29054</v>
      </c>
      <c r="B4870">
        <v>28154</v>
      </c>
      <c r="C4870" t="s">
        <v>963</v>
      </c>
      <c r="D4870" t="s">
        <v>609</v>
      </c>
      <c r="E4870" t="s">
        <v>34</v>
      </c>
      <c r="F4870" t="s">
        <v>24535</v>
      </c>
      <c r="G4870" t="s">
        <v>24536</v>
      </c>
      <c r="H4870" t="s">
        <v>904</v>
      </c>
      <c r="I4870" s="1">
        <v>38636</v>
      </c>
      <c r="J4870" t="s">
        <v>24537</v>
      </c>
      <c r="K4870" t="s">
        <v>24538</v>
      </c>
      <c r="L4870">
        <v>43822</v>
      </c>
      <c r="M4870" t="s">
        <v>904</v>
      </c>
      <c r="N4870" s="1">
        <v>45253</v>
      </c>
      <c r="O4870" s="1">
        <v>45256</v>
      </c>
      <c r="P4870">
        <v>4</v>
      </c>
      <c r="Q4870">
        <v>1</v>
      </c>
      <c r="R4870" t="s">
        <v>53</v>
      </c>
      <c r="S4870">
        <v>3</v>
      </c>
      <c r="T4870">
        <v>2</v>
      </c>
      <c r="U4870">
        <v>3</v>
      </c>
      <c r="V4870">
        <v>375</v>
      </c>
      <c r="W4870" t="s">
        <v>54</v>
      </c>
      <c r="X4870" t="s">
        <v>24539</v>
      </c>
      <c r="Y4870" t="s">
        <v>6</v>
      </c>
      <c r="Z4870" s="1">
        <v>45244</v>
      </c>
      <c r="AA4870" s="2">
        <v>0.13835648148148147</v>
      </c>
      <c r="AB4870" s="2">
        <v>0.12540509259259261</v>
      </c>
      <c r="AC4870" t="s">
        <v>44</v>
      </c>
      <c r="AD4870" t="s">
        <v>44</v>
      </c>
      <c r="AE4870" t="s">
        <v>45</v>
      </c>
      <c r="AF4870">
        <v>125</v>
      </c>
    </row>
    <row r="4871" spans="1:32">
      <c r="A4871">
        <v>29055</v>
      </c>
      <c r="B4871">
        <v>28155</v>
      </c>
      <c r="C4871" t="s">
        <v>552</v>
      </c>
      <c r="D4871" t="s">
        <v>126</v>
      </c>
      <c r="E4871" t="s">
        <v>34</v>
      </c>
      <c r="F4871" t="s">
        <v>24540</v>
      </c>
      <c r="G4871">
        <v>9864014137</v>
      </c>
      <c r="H4871" t="s">
        <v>280</v>
      </c>
      <c r="I4871" s="1">
        <v>19865</v>
      </c>
      <c r="J4871" t="s">
        <v>24541</v>
      </c>
      <c r="K4871" t="s">
        <v>24542</v>
      </c>
      <c r="L4871">
        <v>28937</v>
      </c>
      <c r="M4871" t="s">
        <v>280</v>
      </c>
      <c r="N4871" s="1">
        <v>45043</v>
      </c>
      <c r="O4871" s="1">
        <v>45048</v>
      </c>
      <c r="P4871">
        <v>50</v>
      </c>
      <c r="Q4871">
        <v>2</v>
      </c>
      <c r="R4871" t="s">
        <v>63</v>
      </c>
      <c r="S4871">
        <v>2</v>
      </c>
      <c r="T4871">
        <v>0</v>
      </c>
      <c r="U4871">
        <v>5</v>
      </c>
      <c r="V4871">
        <v>310</v>
      </c>
      <c r="W4871" t="s">
        <v>41</v>
      </c>
      <c r="X4871" t="s">
        <v>24543</v>
      </c>
      <c r="Y4871" t="s">
        <v>6</v>
      </c>
      <c r="Z4871" s="1">
        <v>45021</v>
      </c>
      <c r="AA4871" s="2">
        <v>0.29381944444444447</v>
      </c>
      <c r="AB4871" s="2">
        <v>0.50901620370370371</v>
      </c>
      <c r="AC4871" t="s">
        <v>45</v>
      </c>
      <c r="AD4871" t="s">
        <v>44</v>
      </c>
      <c r="AE4871" t="s">
        <v>45</v>
      </c>
      <c r="AF4871">
        <v>62</v>
      </c>
    </row>
    <row r="4872" spans="1:32">
      <c r="A4872">
        <v>29056</v>
      </c>
      <c r="B4872">
        <v>28156</v>
      </c>
      <c r="C4872" t="s">
        <v>139</v>
      </c>
      <c r="D4872" t="s">
        <v>609</v>
      </c>
      <c r="E4872" t="s">
        <v>48</v>
      </c>
      <c r="F4872" t="s">
        <v>84</v>
      </c>
      <c r="G4872" t="s">
        <v>24544</v>
      </c>
      <c r="H4872" t="s">
        <v>171</v>
      </c>
      <c r="I4872" s="1">
        <v>28739</v>
      </c>
      <c r="J4872" t="s">
        <v>24545</v>
      </c>
      <c r="K4872" t="s">
        <v>1787</v>
      </c>
      <c r="L4872">
        <v>68010</v>
      </c>
      <c r="M4872" t="s">
        <v>171</v>
      </c>
      <c r="N4872" s="1">
        <v>45246</v>
      </c>
      <c r="O4872" s="1">
        <v>45249</v>
      </c>
      <c r="P4872">
        <v>15</v>
      </c>
      <c r="Q4872">
        <v>1</v>
      </c>
      <c r="R4872" t="s">
        <v>40</v>
      </c>
      <c r="S4872">
        <v>2</v>
      </c>
      <c r="T4872">
        <v>1</v>
      </c>
      <c r="U4872">
        <v>3</v>
      </c>
      <c r="V4872">
        <v>717</v>
      </c>
      <c r="W4872" t="s">
        <v>41</v>
      </c>
      <c r="X4872" t="s">
        <v>24546</v>
      </c>
      <c r="Y4872" t="s">
        <v>6</v>
      </c>
      <c r="Z4872" s="1">
        <v>45234</v>
      </c>
      <c r="AA4872" s="2">
        <v>0.46796296296296297</v>
      </c>
      <c r="AB4872" s="2">
        <v>0.88421296296296292</v>
      </c>
      <c r="AC4872" t="s">
        <v>45</v>
      </c>
      <c r="AD4872" t="s">
        <v>44</v>
      </c>
      <c r="AE4872" t="s">
        <v>45</v>
      </c>
      <c r="AF4872">
        <v>239</v>
      </c>
    </row>
    <row r="4873" spans="1:32">
      <c r="A4873">
        <v>29057</v>
      </c>
      <c r="B4873">
        <v>28157</v>
      </c>
      <c r="C4873" t="s">
        <v>119</v>
      </c>
      <c r="D4873" t="s">
        <v>83</v>
      </c>
      <c r="E4873" t="s">
        <v>48</v>
      </c>
      <c r="F4873" t="s">
        <v>24547</v>
      </c>
      <c r="G4873" t="s">
        <v>24548</v>
      </c>
      <c r="H4873" t="s">
        <v>37</v>
      </c>
      <c r="I4873" s="1">
        <v>25849</v>
      </c>
      <c r="J4873" t="s">
        <v>24549</v>
      </c>
      <c r="K4873" t="s">
        <v>24550</v>
      </c>
      <c r="L4873">
        <v>83287</v>
      </c>
      <c r="M4873" t="s">
        <v>37</v>
      </c>
      <c r="N4873" s="1">
        <v>45064</v>
      </c>
      <c r="O4873" s="1">
        <v>45067</v>
      </c>
      <c r="P4873">
        <v>11</v>
      </c>
      <c r="Q4873">
        <v>1</v>
      </c>
      <c r="R4873" t="s">
        <v>63</v>
      </c>
      <c r="S4873">
        <v>2</v>
      </c>
      <c r="T4873">
        <v>2</v>
      </c>
      <c r="U4873">
        <v>3</v>
      </c>
      <c r="V4873">
        <v>192</v>
      </c>
      <c r="W4873" t="s">
        <v>54</v>
      </c>
      <c r="X4873" t="s">
        <v>24551</v>
      </c>
      <c r="Y4873" t="s">
        <v>43</v>
      </c>
      <c r="Z4873" s="1">
        <v>45057</v>
      </c>
      <c r="AA4873" s="2">
        <v>0.54645833333333338</v>
      </c>
      <c r="AB4873" s="2">
        <v>0.10758101851851852</v>
      </c>
      <c r="AC4873" t="s">
        <v>45</v>
      </c>
      <c r="AD4873" t="s">
        <v>45</v>
      </c>
      <c r="AE4873" t="s">
        <v>45</v>
      </c>
      <c r="AF4873">
        <v>64</v>
      </c>
    </row>
    <row r="4874" spans="1:32">
      <c r="A4874">
        <v>29058</v>
      </c>
      <c r="B4874">
        <v>28158</v>
      </c>
      <c r="C4874" t="s">
        <v>391</v>
      </c>
      <c r="D4874" t="s">
        <v>83</v>
      </c>
      <c r="E4874" t="s">
        <v>34</v>
      </c>
      <c r="F4874" t="s">
        <v>24552</v>
      </c>
      <c r="G4874" t="s">
        <v>24553</v>
      </c>
      <c r="H4874" t="s">
        <v>171</v>
      </c>
      <c r="I4874" s="1">
        <v>17824</v>
      </c>
      <c r="J4874" t="s">
        <v>24554</v>
      </c>
      <c r="K4874" t="s">
        <v>24555</v>
      </c>
      <c r="L4874">
        <v>36148</v>
      </c>
      <c r="M4874" t="s">
        <v>171</v>
      </c>
      <c r="N4874" s="1">
        <v>45207</v>
      </c>
      <c r="O4874" s="1">
        <v>45212</v>
      </c>
      <c r="P4874">
        <v>37</v>
      </c>
      <c r="Q4874">
        <v>2</v>
      </c>
      <c r="R4874" t="s">
        <v>53</v>
      </c>
      <c r="S4874">
        <v>1</v>
      </c>
      <c r="T4874">
        <v>1</v>
      </c>
      <c r="U4874">
        <v>5</v>
      </c>
      <c r="V4874">
        <v>740</v>
      </c>
      <c r="W4874" t="s">
        <v>41</v>
      </c>
      <c r="X4874" t="s">
        <v>24556</v>
      </c>
      <c r="Y4874" t="s">
        <v>43</v>
      </c>
      <c r="Z4874" s="1">
        <v>45193</v>
      </c>
      <c r="AA4874" s="2">
        <v>4.4016203703703703E-2</v>
      </c>
      <c r="AB4874" s="2">
        <v>0.26346064814814812</v>
      </c>
      <c r="AC4874" t="s">
        <v>45</v>
      </c>
      <c r="AD4874" t="s">
        <v>45</v>
      </c>
      <c r="AE4874" t="s">
        <v>44</v>
      </c>
      <c r="AF4874">
        <v>148</v>
      </c>
    </row>
    <row r="4875" spans="1:32">
      <c r="A4875">
        <v>29059</v>
      </c>
      <c r="B4875">
        <v>28159</v>
      </c>
      <c r="C4875" t="s">
        <v>2344</v>
      </c>
      <c r="D4875" t="s">
        <v>105</v>
      </c>
      <c r="E4875" t="s">
        <v>34</v>
      </c>
      <c r="F4875" t="s">
        <v>24557</v>
      </c>
      <c r="G4875" t="s">
        <v>24558</v>
      </c>
      <c r="H4875" t="s">
        <v>60</v>
      </c>
      <c r="I4875" s="1">
        <v>18480</v>
      </c>
      <c r="J4875" t="s">
        <v>24559</v>
      </c>
      <c r="K4875" t="s">
        <v>24560</v>
      </c>
      <c r="L4875">
        <v>76000</v>
      </c>
      <c r="M4875" t="s">
        <v>60</v>
      </c>
      <c r="N4875" s="1">
        <v>45260</v>
      </c>
      <c r="O4875" s="1">
        <v>45265</v>
      </c>
      <c r="P4875">
        <v>5</v>
      </c>
      <c r="Q4875">
        <v>1</v>
      </c>
      <c r="R4875" t="s">
        <v>63</v>
      </c>
      <c r="S4875">
        <v>1</v>
      </c>
      <c r="T4875">
        <v>1</v>
      </c>
      <c r="U4875">
        <v>5</v>
      </c>
      <c r="V4875">
        <v>365</v>
      </c>
      <c r="W4875" t="s">
        <v>41</v>
      </c>
      <c r="X4875" t="s">
        <v>24561</v>
      </c>
      <c r="Y4875" t="s">
        <v>65</v>
      </c>
      <c r="Z4875" s="1">
        <v>45250</v>
      </c>
      <c r="AA4875" s="2">
        <v>0.50579861111111113</v>
      </c>
      <c r="AB4875" s="2">
        <v>0.39711805555555557</v>
      </c>
      <c r="AC4875" t="s">
        <v>45</v>
      </c>
      <c r="AD4875" t="s">
        <v>45</v>
      </c>
      <c r="AE4875" t="s">
        <v>45</v>
      </c>
      <c r="AF4875">
        <v>73</v>
      </c>
    </row>
    <row r="4876" spans="1:32">
      <c r="A4876">
        <v>29060</v>
      </c>
      <c r="B4876">
        <v>28160</v>
      </c>
      <c r="C4876" t="s">
        <v>5703</v>
      </c>
      <c r="D4876" t="s">
        <v>8313</v>
      </c>
      <c r="E4876" t="s">
        <v>34</v>
      </c>
      <c r="F4876" t="s">
        <v>24562</v>
      </c>
      <c r="G4876">
        <v>5835054480</v>
      </c>
      <c r="H4876" t="s">
        <v>171</v>
      </c>
      <c r="I4876" s="1">
        <v>29296</v>
      </c>
      <c r="J4876" t="s">
        <v>24563</v>
      </c>
      <c r="K4876" t="s">
        <v>24564</v>
      </c>
      <c r="L4876">
        <v>33732</v>
      </c>
      <c r="M4876" t="s">
        <v>171</v>
      </c>
      <c r="N4876" s="1">
        <v>45310</v>
      </c>
      <c r="O4876" s="1">
        <v>45311</v>
      </c>
      <c r="P4876">
        <v>60</v>
      </c>
      <c r="Q4876">
        <v>3</v>
      </c>
      <c r="R4876" t="s">
        <v>40</v>
      </c>
      <c r="S4876">
        <v>2</v>
      </c>
      <c r="T4876">
        <v>0</v>
      </c>
      <c r="U4876">
        <v>1</v>
      </c>
      <c r="V4876">
        <v>245</v>
      </c>
      <c r="W4876" t="s">
        <v>41</v>
      </c>
      <c r="X4876" t="s">
        <v>24565</v>
      </c>
      <c r="Y4876" t="s">
        <v>43</v>
      </c>
      <c r="Z4876" s="1">
        <v>45288</v>
      </c>
      <c r="AA4876" s="2">
        <v>0.41513888888888889</v>
      </c>
      <c r="AB4876" s="2">
        <v>0.22915509259259259</v>
      </c>
      <c r="AC4876" t="s">
        <v>45</v>
      </c>
      <c r="AD4876" t="s">
        <v>44</v>
      </c>
      <c r="AE4876" t="s">
        <v>44</v>
      </c>
      <c r="AF4876">
        <v>245</v>
      </c>
    </row>
    <row r="4877" spans="1:32">
      <c r="A4877">
        <v>29061</v>
      </c>
      <c r="B4877">
        <v>28161</v>
      </c>
      <c r="C4877" t="s">
        <v>24566</v>
      </c>
      <c r="D4877" t="s">
        <v>4251</v>
      </c>
      <c r="E4877" t="s">
        <v>34</v>
      </c>
      <c r="F4877" t="s">
        <v>24567</v>
      </c>
      <c r="G4877" t="s">
        <v>24568</v>
      </c>
      <c r="H4877" t="s">
        <v>1301</v>
      </c>
      <c r="I4877" s="1">
        <v>16729</v>
      </c>
      <c r="J4877" t="s">
        <v>24569</v>
      </c>
      <c r="K4877" t="s">
        <v>24570</v>
      </c>
      <c r="L4877">
        <v>80399</v>
      </c>
      <c r="M4877" t="s">
        <v>1301</v>
      </c>
      <c r="N4877" s="1">
        <v>45080</v>
      </c>
      <c r="O4877" s="1">
        <v>45084</v>
      </c>
      <c r="P4877">
        <v>98</v>
      </c>
      <c r="Q4877">
        <v>4</v>
      </c>
      <c r="R4877" t="s">
        <v>63</v>
      </c>
      <c r="S4877">
        <v>4</v>
      </c>
      <c r="T4877">
        <v>2</v>
      </c>
      <c r="U4877">
        <v>4</v>
      </c>
      <c r="V4877">
        <v>276</v>
      </c>
      <c r="W4877" t="s">
        <v>41</v>
      </c>
      <c r="X4877" t="s">
        <v>24571</v>
      </c>
      <c r="Y4877" t="s">
        <v>6</v>
      </c>
      <c r="Z4877" s="1">
        <v>45073</v>
      </c>
      <c r="AA4877" s="2">
        <v>4.0925925925925928E-2</v>
      </c>
      <c r="AB4877" s="2">
        <v>0.58087962962962958</v>
      </c>
      <c r="AC4877" t="s">
        <v>45</v>
      </c>
      <c r="AD4877" t="s">
        <v>44</v>
      </c>
      <c r="AE4877" t="s">
        <v>45</v>
      </c>
      <c r="AF4877">
        <v>69</v>
      </c>
    </row>
    <row r="4878" spans="1:32">
      <c r="A4878">
        <v>29062</v>
      </c>
      <c r="B4878">
        <v>28162</v>
      </c>
      <c r="C4878" t="s">
        <v>139</v>
      </c>
      <c r="D4878" t="s">
        <v>7588</v>
      </c>
      <c r="E4878" t="s">
        <v>48</v>
      </c>
      <c r="F4878" t="s">
        <v>24572</v>
      </c>
      <c r="G4878" t="s">
        <v>24573</v>
      </c>
      <c r="H4878" t="s">
        <v>171</v>
      </c>
      <c r="I4878" s="1">
        <v>20700</v>
      </c>
      <c r="J4878" t="s">
        <v>24574</v>
      </c>
      <c r="K4878" t="s">
        <v>24575</v>
      </c>
      <c r="L4878">
        <v>44399</v>
      </c>
      <c r="M4878" t="s">
        <v>171</v>
      </c>
      <c r="N4878" s="1">
        <v>45150</v>
      </c>
      <c r="O4878" s="1">
        <v>45152</v>
      </c>
      <c r="P4878">
        <v>92</v>
      </c>
      <c r="Q4878">
        <v>4</v>
      </c>
      <c r="R4878" t="s">
        <v>63</v>
      </c>
      <c r="S4878">
        <v>2</v>
      </c>
      <c r="T4878">
        <v>2</v>
      </c>
      <c r="U4878">
        <v>2</v>
      </c>
      <c r="V4878">
        <v>124</v>
      </c>
      <c r="W4878" t="s">
        <v>54</v>
      </c>
      <c r="X4878" t="s">
        <v>24576</v>
      </c>
      <c r="Y4878" t="s">
        <v>81</v>
      </c>
      <c r="Z4878" s="1">
        <v>45137</v>
      </c>
      <c r="AA4878" s="2">
        <v>0.59141203703703704</v>
      </c>
      <c r="AB4878" s="2">
        <v>1.7361111111111112E-4</v>
      </c>
      <c r="AC4878" t="s">
        <v>45</v>
      </c>
      <c r="AD4878" t="s">
        <v>44</v>
      </c>
      <c r="AE4878" t="s">
        <v>45</v>
      </c>
      <c r="AF4878">
        <v>62</v>
      </c>
    </row>
    <row r="4879" spans="1:32">
      <c r="A4879">
        <v>29063</v>
      </c>
      <c r="B4879">
        <v>28163</v>
      </c>
      <c r="C4879" t="s">
        <v>2219</v>
      </c>
      <c r="D4879" t="s">
        <v>23988</v>
      </c>
      <c r="E4879" t="s">
        <v>34</v>
      </c>
      <c r="F4879" t="s">
        <v>24577</v>
      </c>
      <c r="G4879" t="s">
        <v>24578</v>
      </c>
      <c r="H4879" t="s">
        <v>122</v>
      </c>
      <c r="I4879" s="1">
        <v>21591</v>
      </c>
      <c r="J4879" t="s">
        <v>24579</v>
      </c>
      <c r="K4879" t="s">
        <v>24580</v>
      </c>
      <c r="L4879">
        <v>63929</v>
      </c>
      <c r="M4879" t="s">
        <v>122</v>
      </c>
      <c r="N4879" s="1">
        <v>45306</v>
      </c>
      <c r="O4879" s="1">
        <v>45310</v>
      </c>
      <c r="P4879">
        <v>47</v>
      </c>
      <c r="Q4879">
        <v>2</v>
      </c>
      <c r="R4879" t="s">
        <v>63</v>
      </c>
      <c r="S4879">
        <v>1</v>
      </c>
      <c r="T4879">
        <v>1</v>
      </c>
      <c r="U4879">
        <v>4</v>
      </c>
      <c r="V4879">
        <v>252</v>
      </c>
      <c r="W4879" t="s">
        <v>54</v>
      </c>
      <c r="X4879" t="s">
        <v>24581</v>
      </c>
      <c r="Y4879" t="s">
        <v>43</v>
      </c>
      <c r="Z4879" s="1">
        <v>45280</v>
      </c>
      <c r="AA4879" s="2">
        <v>0.82934027777777775</v>
      </c>
      <c r="AB4879" s="2">
        <v>0.43025462962962963</v>
      </c>
      <c r="AC4879" t="s">
        <v>44</v>
      </c>
      <c r="AD4879" t="s">
        <v>44</v>
      </c>
      <c r="AE4879" t="s">
        <v>45</v>
      </c>
      <c r="AF4879">
        <v>63</v>
      </c>
    </row>
    <row r="4880" spans="1:32">
      <c r="A4880">
        <v>29064</v>
      </c>
      <c r="B4880">
        <v>28164</v>
      </c>
      <c r="C4880" t="s">
        <v>5892</v>
      </c>
      <c r="D4880" t="s">
        <v>4338</v>
      </c>
      <c r="E4880" t="s">
        <v>48</v>
      </c>
      <c r="F4880" t="s">
        <v>24582</v>
      </c>
      <c r="G4880" t="s">
        <v>24583</v>
      </c>
      <c r="H4880" t="s">
        <v>171</v>
      </c>
      <c r="I4880" s="1">
        <v>16736</v>
      </c>
      <c r="J4880" t="s">
        <v>24584</v>
      </c>
      <c r="K4880" t="s">
        <v>24585</v>
      </c>
      <c r="L4880">
        <v>76453</v>
      </c>
      <c r="M4880" t="s">
        <v>171</v>
      </c>
      <c r="N4880" s="1">
        <v>45215</v>
      </c>
      <c r="O4880" s="1">
        <v>45220</v>
      </c>
      <c r="P4880">
        <v>35</v>
      </c>
      <c r="Q4880">
        <v>2</v>
      </c>
      <c r="R4880" t="s">
        <v>63</v>
      </c>
      <c r="S4880">
        <v>1</v>
      </c>
      <c r="T4880">
        <v>0</v>
      </c>
      <c r="U4880">
        <v>5</v>
      </c>
      <c r="V4880">
        <v>400</v>
      </c>
      <c r="W4880" t="s">
        <v>54</v>
      </c>
      <c r="X4880" t="s">
        <v>24586</v>
      </c>
      <c r="Y4880" t="s">
        <v>65</v>
      </c>
      <c r="Z4880" s="1">
        <v>45180</v>
      </c>
      <c r="AA4880" s="2">
        <v>0.96471064814814822</v>
      </c>
      <c r="AB4880" s="2">
        <v>0.2058912037037037</v>
      </c>
      <c r="AC4880" t="s">
        <v>45</v>
      </c>
      <c r="AD4880" t="s">
        <v>44</v>
      </c>
      <c r="AE4880" t="s">
        <v>45</v>
      </c>
      <c r="AF4880">
        <v>80</v>
      </c>
    </row>
    <row r="4881" spans="1:32">
      <c r="A4881">
        <v>29065</v>
      </c>
      <c r="B4881">
        <v>28165</v>
      </c>
      <c r="C4881" t="s">
        <v>2219</v>
      </c>
      <c r="D4881" t="s">
        <v>3701</v>
      </c>
      <c r="E4881" t="s">
        <v>34</v>
      </c>
      <c r="F4881" t="s">
        <v>24587</v>
      </c>
      <c r="G4881" t="s">
        <v>24588</v>
      </c>
      <c r="H4881" t="s">
        <v>225</v>
      </c>
      <c r="I4881" s="1">
        <v>31219</v>
      </c>
      <c r="J4881" t="s">
        <v>24589</v>
      </c>
      <c r="K4881" t="s">
        <v>24590</v>
      </c>
      <c r="L4881">
        <v>71436</v>
      </c>
      <c r="M4881" t="s">
        <v>225</v>
      </c>
      <c r="N4881" s="1">
        <v>45143</v>
      </c>
      <c r="O4881" s="1">
        <v>45146</v>
      </c>
      <c r="P4881">
        <v>50</v>
      </c>
      <c r="Q4881">
        <v>2</v>
      </c>
      <c r="R4881" t="s">
        <v>63</v>
      </c>
      <c r="S4881">
        <v>4</v>
      </c>
      <c r="T4881">
        <v>2</v>
      </c>
      <c r="U4881">
        <v>3</v>
      </c>
      <c r="V4881">
        <v>240</v>
      </c>
      <c r="W4881" t="s">
        <v>41</v>
      </c>
      <c r="X4881" t="s">
        <v>24591</v>
      </c>
      <c r="Y4881" t="s">
        <v>81</v>
      </c>
      <c r="Z4881" s="1">
        <v>45136</v>
      </c>
      <c r="AA4881" s="2">
        <v>0.4456134259259259</v>
      </c>
      <c r="AB4881" s="2">
        <v>0.66894675925925917</v>
      </c>
      <c r="AC4881" t="s">
        <v>45</v>
      </c>
      <c r="AD4881" t="s">
        <v>45</v>
      </c>
      <c r="AE4881" t="s">
        <v>45</v>
      </c>
      <c r="AF4881">
        <v>80</v>
      </c>
    </row>
    <row r="4882" spans="1:32">
      <c r="A4882">
        <v>29066</v>
      </c>
      <c r="B4882">
        <v>28166</v>
      </c>
      <c r="C4882" t="s">
        <v>4151</v>
      </c>
      <c r="D4882" t="s">
        <v>13397</v>
      </c>
      <c r="E4882" t="s">
        <v>48</v>
      </c>
      <c r="F4882" t="s">
        <v>24592</v>
      </c>
      <c r="G4882" t="s">
        <v>24593</v>
      </c>
      <c r="H4882" t="s">
        <v>457</v>
      </c>
      <c r="I4882" s="1">
        <v>25933</v>
      </c>
      <c r="J4882" t="s">
        <v>24594</v>
      </c>
      <c r="K4882" t="s">
        <v>24595</v>
      </c>
      <c r="L4882">
        <v>95678</v>
      </c>
      <c r="M4882" t="s">
        <v>457</v>
      </c>
      <c r="N4882" s="1">
        <v>45275</v>
      </c>
      <c r="O4882" s="1">
        <v>45280</v>
      </c>
      <c r="P4882">
        <v>35</v>
      </c>
      <c r="Q4882">
        <v>2</v>
      </c>
      <c r="R4882" t="s">
        <v>63</v>
      </c>
      <c r="S4882">
        <v>4</v>
      </c>
      <c r="T4882">
        <v>1</v>
      </c>
      <c r="U4882">
        <v>5</v>
      </c>
      <c r="V4882">
        <v>415</v>
      </c>
      <c r="W4882" t="s">
        <v>41</v>
      </c>
      <c r="X4882" t="s">
        <v>24596</v>
      </c>
      <c r="Y4882" t="s">
        <v>81</v>
      </c>
      <c r="Z4882" s="1">
        <v>45241</v>
      </c>
      <c r="AA4882" s="2">
        <v>0.45194444444444443</v>
      </c>
      <c r="AB4882" s="2">
        <v>0.21276620370370369</v>
      </c>
      <c r="AC4882" t="s">
        <v>45</v>
      </c>
      <c r="AD4882" t="s">
        <v>44</v>
      </c>
      <c r="AE4882" t="s">
        <v>45</v>
      </c>
      <c r="AF4882">
        <v>83</v>
      </c>
    </row>
    <row r="4883" spans="1:32">
      <c r="A4883">
        <v>29067</v>
      </c>
      <c r="B4883">
        <v>28167</v>
      </c>
      <c r="C4883" t="s">
        <v>205</v>
      </c>
      <c r="D4883" t="s">
        <v>14075</v>
      </c>
      <c r="E4883" t="s">
        <v>48</v>
      </c>
      <c r="F4883" t="s">
        <v>24597</v>
      </c>
      <c r="G4883" t="s">
        <v>24598</v>
      </c>
      <c r="H4883" t="s">
        <v>70</v>
      </c>
      <c r="I4883" s="1">
        <v>32612</v>
      </c>
      <c r="J4883" t="s">
        <v>24599</v>
      </c>
      <c r="K4883" t="s">
        <v>21826</v>
      </c>
      <c r="L4883">
        <v>47423</v>
      </c>
      <c r="M4883" t="s">
        <v>70</v>
      </c>
      <c r="N4883" s="1">
        <v>45176</v>
      </c>
      <c r="O4883" s="1">
        <v>45177</v>
      </c>
      <c r="P4883">
        <v>51</v>
      </c>
      <c r="Q4883">
        <v>3</v>
      </c>
      <c r="R4883" t="s">
        <v>40</v>
      </c>
      <c r="S4883">
        <v>3</v>
      </c>
      <c r="T4883">
        <v>1</v>
      </c>
      <c r="U4883">
        <v>1</v>
      </c>
      <c r="V4883">
        <v>239</v>
      </c>
      <c r="W4883" t="s">
        <v>54</v>
      </c>
      <c r="X4883" t="s">
        <v>24600</v>
      </c>
      <c r="Y4883" t="s">
        <v>81</v>
      </c>
      <c r="Z4883" s="1">
        <v>45141</v>
      </c>
      <c r="AA4883" s="2">
        <v>0.5867013888888889</v>
      </c>
      <c r="AB4883" s="2">
        <v>0.78853009259259255</v>
      </c>
      <c r="AC4883" t="s">
        <v>44</v>
      </c>
      <c r="AD4883" t="s">
        <v>44</v>
      </c>
      <c r="AE4883" t="s">
        <v>44</v>
      </c>
      <c r="AF4883">
        <v>239</v>
      </c>
    </row>
    <row r="4884" spans="1:32">
      <c r="A4884">
        <v>29068</v>
      </c>
      <c r="B4884">
        <v>28168</v>
      </c>
      <c r="C4884" t="s">
        <v>988</v>
      </c>
      <c r="D4884" t="s">
        <v>9623</v>
      </c>
      <c r="E4884" t="s">
        <v>48</v>
      </c>
      <c r="F4884" t="s">
        <v>24601</v>
      </c>
      <c r="G4884">
        <v>7549941422</v>
      </c>
      <c r="H4884" t="s">
        <v>122</v>
      </c>
      <c r="I4884" s="1">
        <v>23808</v>
      </c>
      <c r="J4884" t="s">
        <v>24602</v>
      </c>
      <c r="K4884" t="s">
        <v>24603</v>
      </c>
      <c r="L4884">
        <v>29777</v>
      </c>
      <c r="M4884" t="s">
        <v>122</v>
      </c>
      <c r="N4884" s="1">
        <v>45269</v>
      </c>
      <c r="O4884" s="1">
        <v>45272</v>
      </c>
      <c r="P4884">
        <v>91</v>
      </c>
      <c r="Q4884">
        <v>4</v>
      </c>
      <c r="R4884" t="s">
        <v>53</v>
      </c>
      <c r="S4884">
        <v>1</v>
      </c>
      <c r="T4884">
        <v>2</v>
      </c>
      <c r="U4884">
        <v>3</v>
      </c>
      <c r="V4884">
        <v>363</v>
      </c>
      <c r="W4884" t="s">
        <v>54</v>
      </c>
      <c r="X4884" t="s">
        <v>24604</v>
      </c>
      <c r="Y4884" t="s">
        <v>43</v>
      </c>
      <c r="Z4884" s="1">
        <v>45230</v>
      </c>
      <c r="AA4884" s="2">
        <v>0.59781249999999997</v>
      </c>
      <c r="AB4884" s="2">
        <v>0.16542824074074072</v>
      </c>
      <c r="AC4884" t="s">
        <v>45</v>
      </c>
      <c r="AD4884" t="s">
        <v>44</v>
      </c>
      <c r="AE4884" t="s">
        <v>45</v>
      </c>
      <c r="AF4884">
        <v>121</v>
      </c>
    </row>
    <row r="4885" spans="1:32">
      <c r="A4885">
        <v>29069</v>
      </c>
      <c r="B4885">
        <v>28169</v>
      </c>
      <c r="C4885" t="s">
        <v>13213</v>
      </c>
      <c r="D4885" t="s">
        <v>829</v>
      </c>
      <c r="E4885" t="s">
        <v>34</v>
      </c>
      <c r="F4885" t="s">
        <v>24605</v>
      </c>
      <c r="G4885" t="s">
        <v>24606</v>
      </c>
      <c r="H4885" t="s">
        <v>537</v>
      </c>
      <c r="I4885" s="1">
        <v>24396</v>
      </c>
      <c r="J4885" t="s">
        <v>24607</v>
      </c>
      <c r="K4885" t="s">
        <v>24608</v>
      </c>
      <c r="L4885">
        <v>90505</v>
      </c>
      <c r="M4885" t="s">
        <v>537</v>
      </c>
      <c r="N4885" s="1">
        <v>44998</v>
      </c>
      <c r="O4885" s="1">
        <v>45000</v>
      </c>
      <c r="P4885">
        <v>9</v>
      </c>
      <c r="Q4885">
        <v>1</v>
      </c>
      <c r="R4885" t="s">
        <v>40</v>
      </c>
      <c r="S4885">
        <v>4</v>
      </c>
      <c r="T4885">
        <v>1</v>
      </c>
      <c r="U4885">
        <v>2</v>
      </c>
      <c r="V4885">
        <v>494</v>
      </c>
      <c r="W4885" t="s">
        <v>41</v>
      </c>
      <c r="X4885" t="s">
        <v>24609</v>
      </c>
      <c r="Y4885" t="s">
        <v>43</v>
      </c>
      <c r="Z4885" s="1">
        <v>44969</v>
      </c>
      <c r="AA4885" s="2">
        <v>0.298912037037037</v>
      </c>
      <c r="AB4885" s="2">
        <v>0.56289351851851854</v>
      </c>
      <c r="AC4885" t="s">
        <v>45</v>
      </c>
      <c r="AD4885" t="s">
        <v>44</v>
      </c>
      <c r="AE4885" t="s">
        <v>44</v>
      </c>
      <c r="AF4885">
        <v>247</v>
      </c>
    </row>
    <row r="4886" spans="1:32">
      <c r="A4886">
        <v>29070</v>
      </c>
      <c r="B4886">
        <v>28170</v>
      </c>
      <c r="C4886" t="s">
        <v>1386</v>
      </c>
      <c r="D4886" t="s">
        <v>9025</v>
      </c>
      <c r="E4886" t="s">
        <v>48</v>
      </c>
      <c r="F4886" t="s">
        <v>24610</v>
      </c>
      <c r="G4886" t="s">
        <v>24611</v>
      </c>
      <c r="H4886" t="s">
        <v>164</v>
      </c>
      <c r="I4886" s="1">
        <v>35057</v>
      </c>
      <c r="J4886" t="s">
        <v>24612</v>
      </c>
      <c r="K4886" t="s">
        <v>21934</v>
      </c>
      <c r="L4886">
        <v>71076</v>
      </c>
      <c r="M4886" t="s">
        <v>164</v>
      </c>
      <c r="N4886" s="1">
        <v>45297</v>
      </c>
      <c r="O4886" s="1">
        <v>45299</v>
      </c>
      <c r="P4886">
        <v>47</v>
      </c>
      <c r="Q4886">
        <v>2</v>
      </c>
      <c r="R4886" t="s">
        <v>63</v>
      </c>
      <c r="S4886">
        <v>2</v>
      </c>
      <c r="T4886">
        <v>2</v>
      </c>
      <c r="U4886">
        <v>2</v>
      </c>
      <c r="V4886">
        <v>140</v>
      </c>
      <c r="W4886" t="s">
        <v>54</v>
      </c>
      <c r="X4886" t="s">
        <v>24613</v>
      </c>
      <c r="Y4886" t="s">
        <v>81</v>
      </c>
      <c r="Z4886" s="1">
        <v>45289</v>
      </c>
      <c r="AA4886" s="2">
        <v>0.42259259259259258</v>
      </c>
      <c r="AB4886" s="2">
        <v>0.1471875</v>
      </c>
      <c r="AC4886" t="s">
        <v>44</v>
      </c>
      <c r="AD4886" t="s">
        <v>45</v>
      </c>
      <c r="AE4886" t="s">
        <v>44</v>
      </c>
      <c r="AF4886">
        <v>70</v>
      </c>
    </row>
    <row r="4887" spans="1:32">
      <c r="A4887">
        <v>29071</v>
      </c>
      <c r="B4887">
        <v>28171</v>
      </c>
      <c r="C4887" t="s">
        <v>1015</v>
      </c>
      <c r="D4887" t="s">
        <v>4428</v>
      </c>
      <c r="E4887" t="s">
        <v>34</v>
      </c>
      <c r="F4887" t="s">
        <v>24614</v>
      </c>
      <c r="G4887" t="s">
        <v>24615</v>
      </c>
      <c r="H4887" t="s">
        <v>86</v>
      </c>
      <c r="I4887" s="1">
        <v>34811</v>
      </c>
      <c r="J4887" t="s">
        <v>24616</v>
      </c>
      <c r="K4887" t="s">
        <v>24617</v>
      </c>
      <c r="L4887">
        <v>88085</v>
      </c>
      <c r="M4887" t="s">
        <v>86</v>
      </c>
      <c r="N4887" s="1">
        <v>45035</v>
      </c>
      <c r="O4887" s="1">
        <v>45040</v>
      </c>
      <c r="P4887">
        <v>100</v>
      </c>
      <c r="Q4887">
        <v>4</v>
      </c>
      <c r="R4887" t="s">
        <v>53</v>
      </c>
      <c r="S4887">
        <v>3</v>
      </c>
      <c r="T4887">
        <v>2</v>
      </c>
      <c r="U4887">
        <v>5</v>
      </c>
      <c r="V4887">
        <v>640</v>
      </c>
      <c r="W4887" t="s">
        <v>41</v>
      </c>
      <c r="X4887" t="s">
        <v>24618</v>
      </c>
      <c r="Y4887" t="s">
        <v>43</v>
      </c>
      <c r="Z4887" s="1">
        <v>45014</v>
      </c>
      <c r="AA4887" s="2">
        <v>0.34206018518518522</v>
      </c>
      <c r="AB4887" s="2">
        <v>0.20843750000000003</v>
      </c>
      <c r="AC4887" t="s">
        <v>44</v>
      </c>
      <c r="AD4887" t="s">
        <v>45</v>
      </c>
      <c r="AE4887" t="s">
        <v>45</v>
      </c>
      <c r="AF4887">
        <v>128</v>
      </c>
    </row>
    <row r="4888" spans="1:32">
      <c r="A4888">
        <v>29072</v>
      </c>
      <c r="B4888">
        <v>28172</v>
      </c>
      <c r="C4888" t="s">
        <v>2397</v>
      </c>
      <c r="D4888" t="s">
        <v>365</v>
      </c>
      <c r="E4888" t="s">
        <v>48</v>
      </c>
      <c r="F4888" t="s">
        <v>24619</v>
      </c>
      <c r="G4888" t="s">
        <v>24620</v>
      </c>
      <c r="H4888" t="s">
        <v>537</v>
      </c>
      <c r="I4888" s="1">
        <v>27996</v>
      </c>
      <c r="J4888" t="s">
        <v>24621</v>
      </c>
      <c r="K4888" t="s">
        <v>5722</v>
      </c>
      <c r="L4888">
        <v>24483</v>
      </c>
      <c r="M4888" t="s">
        <v>537</v>
      </c>
      <c r="N4888" s="1">
        <v>45047</v>
      </c>
      <c r="O4888" s="1">
        <v>45050</v>
      </c>
      <c r="P4888">
        <v>73</v>
      </c>
      <c r="Q4888">
        <v>3</v>
      </c>
      <c r="R4888" t="s">
        <v>53</v>
      </c>
      <c r="S4888">
        <v>2</v>
      </c>
      <c r="T4888">
        <v>0</v>
      </c>
      <c r="U4888">
        <v>3</v>
      </c>
      <c r="V4888">
        <v>402</v>
      </c>
      <c r="W4888" t="s">
        <v>54</v>
      </c>
      <c r="X4888" t="s">
        <v>24622</v>
      </c>
      <c r="Y4888" t="s">
        <v>65</v>
      </c>
      <c r="Z4888" s="1">
        <v>45028</v>
      </c>
      <c r="AA4888" s="2">
        <v>0.60828703703703701</v>
      </c>
      <c r="AB4888" s="2">
        <v>0.5549074074074074</v>
      </c>
      <c r="AC4888" t="s">
        <v>44</v>
      </c>
      <c r="AD4888" t="s">
        <v>45</v>
      </c>
      <c r="AE4888" t="s">
        <v>44</v>
      </c>
      <c r="AF4888">
        <v>134</v>
      </c>
    </row>
    <row r="4889" spans="1:32">
      <c r="A4889">
        <v>29073</v>
      </c>
      <c r="B4889">
        <v>28173</v>
      </c>
      <c r="C4889" t="s">
        <v>2622</v>
      </c>
      <c r="D4889" t="s">
        <v>894</v>
      </c>
      <c r="E4889" t="s">
        <v>34</v>
      </c>
      <c r="F4889" t="s">
        <v>24623</v>
      </c>
      <c r="G4889">
        <f>1-592-720-8999</f>
        <v>-10310</v>
      </c>
      <c r="H4889" t="s">
        <v>122</v>
      </c>
      <c r="I4889" s="1">
        <v>22703</v>
      </c>
      <c r="J4889" t="s">
        <v>24624</v>
      </c>
      <c r="K4889" t="s">
        <v>24625</v>
      </c>
      <c r="L4889">
        <v>78168</v>
      </c>
      <c r="M4889" t="s">
        <v>122</v>
      </c>
      <c r="N4889" s="1">
        <v>44953</v>
      </c>
      <c r="O4889" s="1">
        <v>44955</v>
      </c>
      <c r="P4889">
        <v>24</v>
      </c>
      <c r="Q4889">
        <v>1</v>
      </c>
      <c r="R4889" t="s">
        <v>40</v>
      </c>
      <c r="S4889">
        <v>1</v>
      </c>
      <c r="T4889">
        <v>1</v>
      </c>
      <c r="U4889">
        <v>2</v>
      </c>
      <c r="V4889">
        <v>444</v>
      </c>
      <c r="W4889" t="s">
        <v>41</v>
      </c>
      <c r="X4889" t="s">
        <v>24626</v>
      </c>
      <c r="Y4889" t="s">
        <v>43</v>
      </c>
      <c r="Z4889" s="1">
        <v>44935</v>
      </c>
      <c r="AA4889" s="2">
        <v>0.67864583333333339</v>
      </c>
      <c r="AB4889" s="2">
        <v>0.29324074074074075</v>
      </c>
      <c r="AC4889" t="s">
        <v>45</v>
      </c>
      <c r="AD4889" t="s">
        <v>45</v>
      </c>
      <c r="AE4889" t="s">
        <v>44</v>
      </c>
      <c r="AF4889">
        <v>222</v>
      </c>
    </row>
    <row r="4890" spans="1:32">
      <c r="A4890">
        <v>29074</v>
      </c>
      <c r="B4890">
        <v>28174</v>
      </c>
      <c r="C4890" t="s">
        <v>364</v>
      </c>
      <c r="D4890" t="s">
        <v>2511</v>
      </c>
      <c r="E4890" t="s">
        <v>48</v>
      </c>
      <c r="F4890" t="s">
        <v>24627</v>
      </c>
      <c r="G4890" t="s">
        <v>24628</v>
      </c>
      <c r="H4890" t="s">
        <v>171</v>
      </c>
      <c r="I4890" s="1">
        <v>37343</v>
      </c>
      <c r="J4890" t="s">
        <v>24629</v>
      </c>
      <c r="K4890" t="s">
        <v>24630</v>
      </c>
      <c r="L4890">
        <v>72793</v>
      </c>
      <c r="M4890" t="s">
        <v>171</v>
      </c>
      <c r="N4890" s="1">
        <v>45181</v>
      </c>
      <c r="O4890" s="1">
        <v>45182</v>
      </c>
      <c r="P4890">
        <v>61</v>
      </c>
      <c r="Q4890">
        <v>3</v>
      </c>
      <c r="R4890" t="s">
        <v>53</v>
      </c>
      <c r="S4890">
        <v>2</v>
      </c>
      <c r="T4890">
        <v>0</v>
      </c>
      <c r="U4890">
        <v>1</v>
      </c>
      <c r="V4890">
        <v>150</v>
      </c>
      <c r="W4890" t="s">
        <v>41</v>
      </c>
      <c r="X4890" t="s">
        <v>24631</v>
      </c>
      <c r="Y4890" t="s">
        <v>65</v>
      </c>
      <c r="Z4890" s="1">
        <v>45175</v>
      </c>
      <c r="AA4890" s="2">
        <v>0.8299537037037038</v>
      </c>
      <c r="AB4890" s="2">
        <v>0.82666666666666666</v>
      </c>
      <c r="AC4890" t="s">
        <v>44</v>
      </c>
      <c r="AD4890" t="s">
        <v>45</v>
      </c>
      <c r="AE4890" t="s">
        <v>45</v>
      </c>
      <c r="AF4890">
        <v>150</v>
      </c>
    </row>
    <row r="4891" spans="1:32">
      <c r="A4891">
        <v>29075</v>
      </c>
      <c r="B4891">
        <v>28175</v>
      </c>
      <c r="C4891" t="s">
        <v>881</v>
      </c>
      <c r="D4891" t="s">
        <v>9724</v>
      </c>
      <c r="E4891" t="s">
        <v>34</v>
      </c>
      <c r="F4891" t="s">
        <v>24632</v>
      </c>
      <c r="G4891" t="s">
        <v>24633</v>
      </c>
      <c r="H4891" t="s">
        <v>122</v>
      </c>
      <c r="I4891" s="1">
        <v>15894</v>
      </c>
      <c r="J4891" t="s">
        <v>24634</v>
      </c>
      <c r="K4891" t="s">
        <v>23579</v>
      </c>
      <c r="L4891">
        <v>31258</v>
      </c>
      <c r="M4891" t="s">
        <v>122</v>
      </c>
      <c r="N4891" s="1">
        <v>45113</v>
      </c>
      <c r="O4891" s="1">
        <v>45116</v>
      </c>
      <c r="P4891">
        <v>32</v>
      </c>
      <c r="Q4891">
        <v>2</v>
      </c>
      <c r="R4891" t="s">
        <v>63</v>
      </c>
      <c r="S4891">
        <v>4</v>
      </c>
      <c r="T4891">
        <v>2</v>
      </c>
      <c r="U4891">
        <v>3</v>
      </c>
      <c r="V4891">
        <v>261</v>
      </c>
      <c r="W4891" t="s">
        <v>41</v>
      </c>
      <c r="X4891" t="s">
        <v>24635</v>
      </c>
      <c r="Y4891" t="s">
        <v>43</v>
      </c>
      <c r="Z4891" s="1">
        <v>45106</v>
      </c>
      <c r="AA4891" s="2">
        <v>0.71129629629629632</v>
      </c>
      <c r="AB4891" s="2">
        <v>0.294375</v>
      </c>
      <c r="AC4891" t="s">
        <v>45</v>
      </c>
      <c r="AD4891" t="s">
        <v>44</v>
      </c>
      <c r="AE4891" t="s">
        <v>45</v>
      </c>
      <c r="AF4891">
        <v>87</v>
      </c>
    </row>
    <row r="4892" spans="1:32">
      <c r="A4892">
        <v>29076</v>
      </c>
      <c r="B4892">
        <v>28176</v>
      </c>
      <c r="C4892" t="s">
        <v>662</v>
      </c>
      <c r="D4892" t="s">
        <v>24636</v>
      </c>
      <c r="E4892" t="s">
        <v>48</v>
      </c>
      <c r="F4892" t="s">
        <v>1190</v>
      </c>
      <c r="G4892" t="s">
        <v>24637</v>
      </c>
      <c r="H4892" t="s">
        <v>70</v>
      </c>
      <c r="I4892" s="1">
        <v>18042</v>
      </c>
      <c r="J4892" t="s">
        <v>24638</v>
      </c>
      <c r="K4892" t="s">
        <v>24639</v>
      </c>
      <c r="L4892">
        <v>25735</v>
      </c>
      <c r="M4892" t="s">
        <v>70</v>
      </c>
      <c r="N4892" s="1">
        <v>45057</v>
      </c>
      <c r="O4892" s="1">
        <v>45061</v>
      </c>
      <c r="P4892">
        <v>91</v>
      </c>
      <c r="Q4892">
        <v>4</v>
      </c>
      <c r="R4892" t="s">
        <v>53</v>
      </c>
      <c r="S4892">
        <v>4</v>
      </c>
      <c r="T4892">
        <v>1</v>
      </c>
      <c r="U4892">
        <v>4</v>
      </c>
      <c r="V4892">
        <v>556</v>
      </c>
      <c r="W4892" t="s">
        <v>41</v>
      </c>
      <c r="X4892" t="s">
        <v>24640</v>
      </c>
      <c r="Y4892" t="s">
        <v>6</v>
      </c>
      <c r="Z4892" s="1">
        <v>45018</v>
      </c>
      <c r="AA4892" s="2">
        <v>0.12489583333333333</v>
      </c>
      <c r="AB4892" s="2">
        <v>0.87123842592592593</v>
      </c>
      <c r="AC4892" t="s">
        <v>45</v>
      </c>
      <c r="AD4892" t="s">
        <v>45</v>
      </c>
      <c r="AE4892" t="s">
        <v>44</v>
      </c>
      <c r="AF4892">
        <v>139</v>
      </c>
    </row>
    <row r="4893" spans="1:32">
      <c r="A4893">
        <v>29077</v>
      </c>
      <c r="B4893">
        <v>28177</v>
      </c>
      <c r="C4893" t="s">
        <v>175</v>
      </c>
      <c r="D4893" t="s">
        <v>1050</v>
      </c>
      <c r="E4893" t="s">
        <v>34</v>
      </c>
      <c r="F4893" t="s">
        <v>24641</v>
      </c>
      <c r="G4893" t="s">
        <v>24642</v>
      </c>
      <c r="H4893" t="s">
        <v>530</v>
      </c>
      <c r="I4893" s="1">
        <v>28634</v>
      </c>
      <c r="J4893" t="s">
        <v>24643</v>
      </c>
      <c r="K4893" t="s">
        <v>24644</v>
      </c>
      <c r="L4893">
        <v>39691</v>
      </c>
      <c r="M4893" t="s">
        <v>530</v>
      </c>
      <c r="N4893" s="1">
        <v>44987</v>
      </c>
      <c r="O4893" s="1">
        <v>44991</v>
      </c>
      <c r="P4893">
        <v>44</v>
      </c>
      <c r="Q4893">
        <v>2</v>
      </c>
      <c r="R4893" t="s">
        <v>63</v>
      </c>
      <c r="S4893">
        <v>4</v>
      </c>
      <c r="T4893">
        <v>1</v>
      </c>
      <c r="U4893">
        <v>4</v>
      </c>
      <c r="V4893">
        <v>324</v>
      </c>
      <c r="W4893" t="s">
        <v>41</v>
      </c>
      <c r="X4893" t="s">
        <v>24645</v>
      </c>
      <c r="Y4893" t="s">
        <v>6</v>
      </c>
      <c r="Z4893" s="1">
        <v>44972</v>
      </c>
      <c r="AA4893" s="2">
        <v>0.52549768518518525</v>
      </c>
      <c r="AB4893" s="2">
        <v>0.8884953703703703</v>
      </c>
      <c r="AC4893" t="s">
        <v>44</v>
      </c>
      <c r="AD4893" t="s">
        <v>45</v>
      </c>
      <c r="AE4893" t="s">
        <v>44</v>
      </c>
      <c r="AF4893">
        <v>81</v>
      </c>
    </row>
    <row r="4894" spans="1:32">
      <c r="A4894">
        <v>29078</v>
      </c>
      <c r="B4894">
        <v>28178</v>
      </c>
      <c r="C4894" t="s">
        <v>1233</v>
      </c>
      <c r="D4894" t="s">
        <v>609</v>
      </c>
      <c r="E4894" t="s">
        <v>34</v>
      </c>
      <c r="F4894" t="s">
        <v>24646</v>
      </c>
      <c r="G4894" t="s">
        <v>24647</v>
      </c>
      <c r="H4894" t="s">
        <v>423</v>
      </c>
      <c r="I4894" s="1">
        <v>38264</v>
      </c>
      <c r="J4894" t="s">
        <v>24648</v>
      </c>
      <c r="K4894" t="s">
        <v>24649</v>
      </c>
      <c r="L4894">
        <v>23228</v>
      </c>
      <c r="M4894" t="s">
        <v>423</v>
      </c>
      <c r="N4894" s="1">
        <v>45184</v>
      </c>
      <c r="O4894" s="1">
        <v>45187</v>
      </c>
      <c r="P4894">
        <v>62</v>
      </c>
      <c r="Q4894">
        <v>3</v>
      </c>
      <c r="R4894" t="s">
        <v>63</v>
      </c>
      <c r="S4894">
        <v>4</v>
      </c>
      <c r="T4894">
        <v>2</v>
      </c>
      <c r="U4894">
        <v>3</v>
      </c>
      <c r="V4894">
        <v>231</v>
      </c>
      <c r="W4894" t="s">
        <v>54</v>
      </c>
      <c r="X4894" t="s">
        <v>24650</v>
      </c>
      <c r="Y4894" t="s">
        <v>6</v>
      </c>
      <c r="Z4894" s="1">
        <v>45160</v>
      </c>
      <c r="AA4894" s="2">
        <v>0.80593750000000008</v>
      </c>
      <c r="AB4894" s="2">
        <v>0.37290509259259258</v>
      </c>
      <c r="AC4894" t="s">
        <v>45</v>
      </c>
      <c r="AD4894" t="s">
        <v>44</v>
      </c>
      <c r="AE4894" t="s">
        <v>44</v>
      </c>
      <c r="AF4894">
        <v>77</v>
      </c>
    </row>
    <row r="4895" spans="1:32">
      <c r="A4895">
        <v>29079</v>
      </c>
      <c r="B4895">
        <v>28179</v>
      </c>
      <c r="C4895" t="s">
        <v>4529</v>
      </c>
      <c r="D4895" t="s">
        <v>3784</v>
      </c>
      <c r="E4895" t="s">
        <v>48</v>
      </c>
      <c r="F4895" t="s">
        <v>24651</v>
      </c>
      <c r="G4895" t="s">
        <v>24652</v>
      </c>
      <c r="H4895" t="s">
        <v>1442</v>
      </c>
      <c r="I4895" s="1">
        <v>29697</v>
      </c>
      <c r="J4895" t="s">
        <v>24653</v>
      </c>
      <c r="K4895" t="s">
        <v>24654</v>
      </c>
      <c r="L4895">
        <v>71169</v>
      </c>
      <c r="M4895" t="s">
        <v>1442</v>
      </c>
      <c r="N4895" s="1">
        <v>44994</v>
      </c>
      <c r="O4895" s="1">
        <v>44996</v>
      </c>
      <c r="P4895">
        <v>98</v>
      </c>
      <c r="Q4895">
        <v>4</v>
      </c>
      <c r="R4895" t="s">
        <v>63</v>
      </c>
      <c r="S4895">
        <v>3</v>
      </c>
      <c r="T4895">
        <v>1</v>
      </c>
      <c r="U4895">
        <v>2</v>
      </c>
      <c r="V4895">
        <v>178</v>
      </c>
      <c r="W4895" t="s">
        <v>54</v>
      </c>
      <c r="X4895" t="s">
        <v>24655</v>
      </c>
      <c r="Y4895" t="s">
        <v>43</v>
      </c>
      <c r="Z4895" s="1">
        <v>44966</v>
      </c>
      <c r="AA4895" s="2">
        <v>0.89047453703703694</v>
      </c>
      <c r="AB4895" s="2">
        <v>0.11878472222222221</v>
      </c>
      <c r="AC4895" t="s">
        <v>45</v>
      </c>
      <c r="AD4895" t="s">
        <v>44</v>
      </c>
      <c r="AE4895" t="s">
        <v>44</v>
      </c>
      <c r="AF4895">
        <v>89</v>
      </c>
    </row>
    <row r="4896" spans="1:32">
      <c r="A4896">
        <v>29080</v>
      </c>
      <c r="B4896">
        <v>28180</v>
      </c>
      <c r="C4896" t="s">
        <v>9867</v>
      </c>
      <c r="D4896" t="s">
        <v>90</v>
      </c>
      <c r="E4896" t="s">
        <v>48</v>
      </c>
      <c r="F4896" t="s">
        <v>24656</v>
      </c>
      <c r="G4896" t="s">
        <v>24657</v>
      </c>
      <c r="H4896" t="s">
        <v>295</v>
      </c>
      <c r="I4896" s="1">
        <v>37640</v>
      </c>
      <c r="J4896" t="s">
        <v>24658</v>
      </c>
      <c r="K4896" t="s">
        <v>24659</v>
      </c>
      <c r="L4896">
        <v>77875</v>
      </c>
      <c r="M4896" t="s">
        <v>295</v>
      </c>
      <c r="N4896" s="1">
        <v>45289</v>
      </c>
      <c r="O4896" s="1">
        <v>45290</v>
      </c>
      <c r="P4896">
        <v>24</v>
      </c>
      <c r="Q4896">
        <v>1</v>
      </c>
      <c r="R4896" t="s">
        <v>40</v>
      </c>
      <c r="S4896">
        <v>1</v>
      </c>
      <c r="T4896">
        <v>0</v>
      </c>
      <c r="U4896">
        <v>1</v>
      </c>
      <c r="V4896">
        <v>202</v>
      </c>
      <c r="W4896" t="s">
        <v>54</v>
      </c>
      <c r="X4896" t="s">
        <v>24660</v>
      </c>
      <c r="Y4896" t="s">
        <v>43</v>
      </c>
      <c r="Z4896" s="1">
        <v>45282</v>
      </c>
      <c r="AA4896" s="2">
        <v>0.25761574074074073</v>
      </c>
      <c r="AB4896" s="2">
        <v>0.51453703703703701</v>
      </c>
      <c r="AC4896" t="s">
        <v>44</v>
      </c>
      <c r="AD4896" t="s">
        <v>45</v>
      </c>
      <c r="AE4896" t="s">
        <v>45</v>
      </c>
      <c r="AF4896">
        <v>202</v>
      </c>
    </row>
    <row r="4897" spans="1:32">
      <c r="A4897">
        <v>29081</v>
      </c>
      <c r="B4897">
        <v>28181</v>
      </c>
      <c r="C4897" t="s">
        <v>501</v>
      </c>
      <c r="D4897" t="s">
        <v>24661</v>
      </c>
      <c r="E4897" t="s">
        <v>34</v>
      </c>
      <c r="F4897" t="s">
        <v>24662</v>
      </c>
      <c r="G4897" t="s">
        <v>24663</v>
      </c>
      <c r="H4897" t="s">
        <v>171</v>
      </c>
      <c r="I4897" s="1">
        <v>35397</v>
      </c>
      <c r="J4897" t="s">
        <v>24664</v>
      </c>
      <c r="K4897" t="s">
        <v>24665</v>
      </c>
      <c r="L4897">
        <v>29531</v>
      </c>
      <c r="M4897" t="s">
        <v>171</v>
      </c>
      <c r="N4897" s="1">
        <v>45278</v>
      </c>
      <c r="O4897" s="1">
        <v>45281</v>
      </c>
      <c r="P4897">
        <v>42</v>
      </c>
      <c r="Q4897">
        <v>2</v>
      </c>
      <c r="R4897" t="s">
        <v>40</v>
      </c>
      <c r="S4897">
        <v>3</v>
      </c>
      <c r="T4897">
        <v>2</v>
      </c>
      <c r="U4897">
        <v>3</v>
      </c>
      <c r="V4897">
        <v>696</v>
      </c>
      <c r="W4897" t="s">
        <v>41</v>
      </c>
      <c r="X4897" t="s">
        <v>24666</v>
      </c>
      <c r="Y4897" t="s">
        <v>65</v>
      </c>
      <c r="Z4897" s="1">
        <v>45253</v>
      </c>
      <c r="AA4897" s="2">
        <v>0.71239583333333334</v>
      </c>
      <c r="AB4897" s="2">
        <v>3.4421296296296297E-2</v>
      </c>
      <c r="AC4897" t="s">
        <v>44</v>
      </c>
      <c r="AD4897" t="s">
        <v>44</v>
      </c>
      <c r="AE4897" t="s">
        <v>45</v>
      </c>
      <c r="AF4897">
        <v>232</v>
      </c>
    </row>
    <row r="4898" spans="1:32">
      <c r="A4898">
        <v>29082</v>
      </c>
      <c r="B4898">
        <v>28182</v>
      </c>
      <c r="C4898" t="s">
        <v>139</v>
      </c>
      <c r="D4898" t="s">
        <v>768</v>
      </c>
      <c r="E4898" t="s">
        <v>34</v>
      </c>
      <c r="F4898" t="s">
        <v>24667</v>
      </c>
      <c r="G4898" t="s">
        <v>24668</v>
      </c>
      <c r="H4898" t="s">
        <v>1251</v>
      </c>
      <c r="I4898" s="1">
        <v>34110</v>
      </c>
      <c r="J4898" t="s">
        <v>24669</v>
      </c>
      <c r="K4898" t="s">
        <v>24670</v>
      </c>
      <c r="L4898">
        <v>19305</v>
      </c>
      <c r="M4898" t="s">
        <v>1251</v>
      </c>
      <c r="N4898" s="1">
        <v>45095</v>
      </c>
      <c r="O4898" s="1">
        <v>45097</v>
      </c>
      <c r="P4898">
        <v>62</v>
      </c>
      <c r="Q4898">
        <v>3</v>
      </c>
      <c r="R4898" t="s">
        <v>63</v>
      </c>
      <c r="S4898">
        <v>2</v>
      </c>
      <c r="T4898">
        <v>0</v>
      </c>
      <c r="U4898">
        <v>2</v>
      </c>
      <c r="V4898">
        <v>172</v>
      </c>
      <c r="W4898" t="s">
        <v>41</v>
      </c>
      <c r="X4898" t="s">
        <v>24671</v>
      </c>
      <c r="Y4898" t="s">
        <v>65</v>
      </c>
      <c r="Z4898" s="1">
        <v>45068</v>
      </c>
      <c r="AA4898" s="2">
        <v>0.33547453703703706</v>
      </c>
      <c r="AB4898" s="2">
        <v>0.7697222222222222</v>
      </c>
      <c r="AC4898" t="s">
        <v>45</v>
      </c>
      <c r="AD4898" t="s">
        <v>44</v>
      </c>
      <c r="AE4898" t="s">
        <v>45</v>
      </c>
      <c r="AF4898">
        <v>86</v>
      </c>
    </row>
    <row r="4899" spans="1:32">
      <c r="A4899">
        <v>29083</v>
      </c>
      <c r="B4899">
        <v>28183</v>
      </c>
      <c r="C4899" t="s">
        <v>881</v>
      </c>
      <c r="D4899" t="s">
        <v>359</v>
      </c>
      <c r="E4899" t="s">
        <v>48</v>
      </c>
      <c r="F4899" t="s">
        <v>24672</v>
      </c>
      <c r="G4899" t="s">
        <v>24673</v>
      </c>
      <c r="H4899" t="s">
        <v>115</v>
      </c>
      <c r="I4899" s="1">
        <v>35699</v>
      </c>
      <c r="J4899" t="s">
        <v>24674</v>
      </c>
      <c r="K4899" t="s">
        <v>24675</v>
      </c>
      <c r="L4899">
        <v>31953</v>
      </c>
      <c r="M4899" t="s">
        <v>115</v>
      </c>
      <c r="N4899" s="1">
        <v>45124</v>
      </c>
      <c r="O4899" s="1">
        <v>45126</v>
      </c>
      <c r="P4899">
        <v>32</v>
      </c>
      <c r="Q4899">
        <v>2</v>
      </c>
      <c r="R4899" t="s">
        <v>63</v>
      </c>
      <c r="S4899">
        <v>2</v>
      </c>
      <c r="T4899">
        <v>1</v>
      </c>
      <c r="U4899">
        <v>2</v>
      </c>
      <c r="V4899">
        <v>154</v>
      </c>
      <c r="W4899" t="s">
        <v>41</v>
      </c>
      <c r="X4899" t="s">
        <v>24676</v>
      </c>
      <c r="Y4899" t="s">
        <v>65</v>
      </c>
      <c r="Z4899" s="1">
        <v>45109</v>
      </c>
      <c r="AA4899" s="2">
        <v>0.72785879629629635</v>
      </c>
      <c r="AB4899" s="2">
        <v>0.82718749999999996</v>
      </c>
      <c r="AC4899" t="s">
        <v>45</v>
      </c>
      <c r="AD4899" t="s">
        <v>45</v>
      </c>
      <c r="AE4899" t="s">
        <v>45</v>
      </c>
      <c r="AF4899">
        <v>77</v>
      </c>
    </row>
    <row r="4900" spans="1:32">
      <c r="A4900">
        <v>29084</v>
      </c>
      <c r="B4900">
        <v>28184</v>
      </c>
      <c r="C4900" t="s">
        <v>16220</v>
      </c>
      <c r="D4900" t="s">
        <v>8398</v>
      </c>
      <c r="E4900" t="s">
        <v>48</v>
      </c>
      <c r="F4900" t="s">
        <v>24677</v>
      </c>
      <c r="G4900" t="s">
        <v>24678</v>
      </c>
      <c r="H4900" t="s">
        <v>171</v>
      </c>
      <c r="I4900" s="1">
        <v>33525</v>
      </c>
      <c r="J4900" t="s">
        <v>24679</v>
      </c>
      <c r="K4900" t="s">
        <v>24680</v>
      </c>
      <c r="L4900">
        <v>66364</v>
      </c>
      <c r="M4900" t="s">
        <v>171</v>
      </c>
      <c r="N4900" s="1">
        <v>45293</v>
      </c>
      <c r="O4900" s="1">
        <v>45294</v>
      </c>
      <c r="P4900">
        <v>85</v>
      </c>
      <c r="Q4900">
        <v>4</v>
      </c>
      <c r="R4900" t="s">
        <v>53</v>
      </c>
      <c r="S4900">
        <v>3</v>
      </c>
      <c r="T4900">
        <v>2</v>
      </c>
      <c r="U4900">
        <v>1</v>
      </c>
      <c r="V4900">
        <v>128</v>
      </c>
      <c r="W4900" t="s">
        <v>54</v>
      </c>
      <c r="X4900" t="s">
        <v>24681</v>
      </c>
      <c r="Y4900" t="s">
        <v>43</v>
      </c>
      <c r="Z4900" s="1">
        <v>45276</v>
      </c>
      <c r="AA4900" s="2">
        <v>0.35877314814814815</v>
      </c>
      <c r="AB4900" s="2">
        <v>6.1238425925925925E-2</v>
      </c>
      <c r="AC4900" t="s">
        <v>45</v>
      </c>
      <c r="AD4900" t="s">
        <v>45</v>
      </c>
      <c r="AE4900" t="s">
        <v>44</v>
      </c>
      <c r="AF4900">
        <v>128</v>
      </c>
    </row>
    <row r="4901" spans="1:32">
      <c r="A4901">
        <v>29085</v>
      </c>
      <c r="B4901">
        <v>28185</v>
      </c>
      <c r="C4901" t="s">
        <v>8204</v>
      </c>
      <c r="D4901" t="s">
        <v>1329</v>
      </c>
      <c r="E4901" t="s">
        <v>48</v>
      </c>
      <c r="F4901" t="s">
        <v>24682</v>
      </c>
      <c r="G4901" t="s">
        <v>24683</v>
      </c>
      <c r="H4901" t="s">
        <v>171</v>
      </c>
      <c r="I4901" s="1">
        <v>21235</v>
      </c>
      <c r="J4901" t="s">
        <v>24684</v>
      </c>
      <c r="K4901" t="s">
        <v>1813</v>
      </c>
      <c r="L4901">
        <v>15548</v>
      </c>
      <c r="M4901" t="s">
        <v>171</v>
      </c>
      <c r="N4901" s="1">
        <v>45034</v>
      </c>
      <c r="O4901" s="1">
        <v>45039</v>
      </c>
      <c r="P4901">
        <v>75</v>
      </c>
      <c r="Q4901">
        <v>3</v>
      </c>
      <c r="R4901" t="s">
        <v>40</v>
      </c>
      <c r="S4901">
        <v>2</v>
      </c>
      <c r="T4901">
        <v>2</v>
      </c>
      <c r="U4901">
        <v>5</v>
      </c>
      <c r="V4901">
        <v>1030</v>
      </c>
      <c r="W4901" t="s">
        <v>41</v>
      </c>
      <c r="X4901" t="s">
        <v>24685</v>
      </c>
      <c r="Y4901" t="s">
        <v>43</v>
      </c>
      <c r="Z4901" s="1">
        <v>44998</v>
      </c>
      <c r="AA4901" s="2">
        <v>0.28620370370370368</v>
      </c>
      <c r="AB4901" s="2">
        <v>0.41644675925925928</v>
      </c>
      <c r="AC4901" t="s">
        <v>45</v>
      </c>
      <c r="AD4901" t="s">
        <v>45</v>
      </c>
      <c r="AE4901" t="s">
        <v>44</v>
      </c>
      <c r="AF4901">
        <v>206</v>
      </c>
    </row>
    <row r="4902" spans="1:32">
      <c r="A4902">
        <v>29086</v>
      </c>
      <c r="B4902">
        <v>28186</v>
      </c>
      <c r="C4902" t="s">
        <v>4877</v>
      </c>
      <c r="D4902" t="s">
        <v>113</v>
      </c>
      <c r="E4902" t="s">
        <v>48</v>
      </c>
      <c r="F4902" t="s">
        <v>24686</v>
      </c>
      <c r="G4902" t="s">
        <v>24687</v>
      </c>
      <c r="H4902" t="s">
        <v>280</v>
      </c>
      <c r="I4902" s="1">
        <v>17081</v>
      </c>
      <c r="J4902" t="s">
        <v>24688</v>
      </c>
      <c r="K4902" t="s">
        <v>24689</v>
      </c>
      <c r="L4902">
        <v>9486</v>
      </c>
      <c r="M4902" t="s">
        <v>280</v>
      </c>
      <c r="N4902" s="1">
        <v>45308</v>
      </c>
      <c r="O4902" s="1">
        <v>45311</v>
      </c>
      <c r="P4902">
        <v>6</v>
      </c>
      <c r="Q4902">
        <v>1</v>
      </c>
      <c r="R4902" t="s">
        <v>40</v>
      </c>
      <c r="S4902">
        <v>2</v>
      </c>
      <c r="T4902">
        <v>1</v>
      </c>
      <c r="U4902">
        <v>3</v>
      </c>
      <c r="V4902">
        <v>729</v>
      </c>
      <c r="W4902" t="s">
        <v>54</v>
      </c>
      <c r="X4902" t="s">
        <v>24690</v>
      </c>
      <c r="Y4902" t="s">
        <v>6</v>
      </c>
      <c r="Z4902" s="1">
        <v>45270</v>
      </c>
      <c r="AA4902" s="2">
        <v>0.24027777777777778</v>
      </c>
      <c r="AB4902" s="2">
        <v>0.10429398148148149</v>
      </c>
      <c r="AC4902" t="s">
        <v>45</v>
      </c>
      <c r="AD4902" t="s">
        <v>45</v>
      </c>
      <c r="AE4902" t="s">
        <v>44</v>
      </c>
      <c r="AF4902">
        <v>243</v>
      </c>
    </row>
    <row r="4903" spans="1:32">
      <c r="A4903">
        <v>29087</v>
      </c>
      <c r="B4903">
        <v>28187</v>
      </c>
      <c r="C4903" t="s">
        <v>139</v>
      </c>
      <c r="D4903" t="s">
        <v>1753</v>
      </c>
      <c r="E4903" t="s">
        <v>48</v>
      </c>
      <c r="F4903" t="s">
        <v>24691</v>
      </c>
      <c r="G4903" t="s">
        <v>24692</v>
      </c>
      <c r="H4903" t="s">
        <v>101</v>
      </c>
      <c r="I4903" s="1">
        <v>29600</v>
      </c>
      <c r="J4903" t="s">
        <v>24693</v>
      </c>
      <c r="K4903" t="s">
        <v>24694</v>
      </c>
      <c r="L4903">
        <v>14497</v>
      </c>
      <c r="M4903" t="s">
        <v>101</v>
      </c>
      <c r="N4903" s="1">
        <v>45191</v>
      </c>
      <c r="O4903" s="1">
        <v>45193</v>
      </c>
      <c r="P4903">
        <v>58</v>
      </c>
      <c r="Q4903">
        <v>3</v>
      </c>
      <c r="R4903" t="s">
        <v>53</v>
      </c>
      <c r="S4903">
        <v>3</v>
      </c>
      <c r="T4903">
        <v>1</v>
      </c>
      <c r="U4903">
        <v>2</v>
      </c>
      <c r="V4903">
        <v>272</v>
      </c>
      <c r="W4903" t="s">
        <v>54</v>
      </c>
      <c r="X4903" t="s">
        <v>24695</v>
      </c>
      <c r="Y4903" t="s">
        <v>43</v>
      </c>
      <c r="Z4903" s="1">
        <v>45183</v>
      </c>
      <c r="AA4903" s="2">
        <v>0.24457175925925925</v>
      </c>
      <c r="AB4903" s="2">
        <v>0.63413194444444443</v>
      </c>
      <c r="AC4903" t="s">
        <v>44</v>
      </c>
      <c r="AD4903" t="s">
        <v>45</v>
      </c>
      <c r="AE4903" t="s">
        <v>45</v>
      </c>
      <c r="AF4903">
        <v>136</v>
      </c>
    </row>
    <row r="4904" spans="1:32">
      <c r="A4904">
        <v>29088</v>
      </c>
      <c r="B4904">
        <v>28188</v>
      </c>
      <c r="C4904" t="s">
        <v>139</v>
      </c>
      <c r="D4904" t="s">
        <v>1241</v>
      </c>
      <c r="E4904" t="s">
        <v>48</v>
      </c>
      <c r="F4904" t="s">
        <v>24696</v>
      </c>
      <c r="G4904" t="s">
        <v>24697</v>
      </c>
      <c r="H4904" t="s">
        <v>272</v>
      </c>
      <c r="I4904" s="1">
        <v>33928</v>
      </c>
      <c r="J4904" t="s">
        <v>24698</v>
      </c>
      <c r="K4904" t="s">
        <v>24699</v>
      </c>
      <c r="L4904">
        <v>42077</v>
      </c>
      <c r="M4904" t="s">
        <v>272</v>
      </c>
      <c r="N4904" s="1">
        <v>45237</v>
      </c>
      <c r="O4904" s="1">
        <v>45242</v>
      </c>
      <c r="P4904">
        <v>54</v>
      </c>
      <c r="Q4904">
        <v>3</v>
      </c>
      <c r="R4904" t="s">
        <v>40</v>
      </c>
      <c r="S4904">
        <v>4</v>
      </c>
      <c r="T4904">
        <v>1</v>
      </c>
      <c r="U4904">
        <v>5</v>
      </c>
      <c r="V4904">
        <v>1000</v>
      </c>
      <c r="W4904" t="s">
        <v>54</v>
      </c>
      <c r="X4904" t="s">
        <v>24700</v>
      </c>
      <c r="Y4904" t="s">
        <v>6</v>
      </c>
      <c r="Z4904" s="1">
        <v>45220</v>
      </c>
      <c r="AA4904" s="2">
        <v>2.165509259259259E-2</v>
      </c>
      <c r="AB4904" s="2">
        <v>0.52388888888888896</v>
      </c>
      <c r="AC4904" t="s">
        <v>44</v>
      </c>
      <c r="AD4904" t="s">
        <v>44</v>
      </c>
      <c r="AE4904" t="s">
        <v>45</v>
      </c>
      <c r="AF4904">
        <v>200</v>
      </c>
    </row>
    <row r="4905" spans="1:32">
      <c r="A4905">
        <v>29089</v>
      </c>
      <c r="B4905">
        <v>28189</v>
      </c>
      <c r="C4905" t="s">
        <v>2167</v>
      </c>
      <c r="D4905" t="s">
        <v>6657</v>
      </c>
      <c r="E4905" t="s">
        <v>34</v>
      </c>
      <c r="F4905" t="s">
        <v>24701</v>
      </c>
      <c r="G4905" t="s">
        <v>24702</v>
      </c>
      <c r="H4905" t="s">
        <v>272</v>
      </c>
      <c r="I4905" s="1">
        <v>30765</v>
      </c>
      <c r="J4905" t="s">
        <v>24703</v>
      </c>
      <c r="K4905" t="s">
        <v>24704</v>
      </c>
      <c r="L4905">
        <v>65121</v>
      </c>
      <c r="M4905" t="s">
        <v>272</v>
      </c>
      <c r="N4905" s="1">
        <v>45091</v>
      </c>
      <c r="O4905" s="1">
        <v>45095</v>
      </c>
      <c r="P4905">
        <v>35</v>
      </c>
      <c r="Q4905">
        <v>2</v>
      </c>
      <c r="R4905" t="s">
        <v>63</v>
      </c>
      <c r="S4905">
        <v>4</v>
      </c>
      <c r="T4905">
        <v>1</v>
      </c>
      <c r="U4905">
        <v>4</v>
      </c>
      <c r="V4905">
        <v>344</v>
      </c>
      <c r="W4905" t="s">
        <v>41</v>
      </c>
      <c r="X4905" t="s">
        <v>24705</v>
      </c>
      <c r="Y4905" t="s">
        <v>43</v>
      </c>
      <c r="Z4905" s="1">
        <v>45058</v>
      </c>
      <c r="AA4905" s="2">
        <v>0.1955787037037037</v>
      </c>
      <c r="AB4905" s="2">
        <v>0.57067129629629632</v>
      </c>
      <c r="AC4905" t="s">
        <v>44</v>
      </c>
      <c r="AD4905" t="s">
        <v>45</v>
      </c>
      <c r="AE4905" t="s">
        <v>45</v>
      </c>
      <c r="AF4905">
        <v>86</v>
      </c>
    </row>
    <row r="4906" spans="1:32">
      <c r="A4906">
        <v>29090</v>
      </c>
      <c r="B4906">
        <v>28190</v>
      </c>
      <c r="C4906" t="s">
        <v>24706</v>
      </c>
      <c r="D4906" t="s">
        <v>768</v>
      </c>
      <c r="E4906" t="s">
        <v>34</v>
      </c>
      <c r="F4906" t="s">
        <v>24707</v>
      </c>
      <c r="G4906" t="s">
        <v>24708</v>
      </c>
      <c r="H4906" t="s">
        <v>94</v>
      </c>
      <c r="I4906" s="1">
        <v>36590</v>
      </c>
      <c r="J4906" t="s">
        <v>24709</v>
      </c>
      <c r="K4906" t="s">
        <v>24710</v>
      </c>
      <c r="L4906">
        <v>14369</v>
      </c>
      <c r="M4906" t="s">
        <v>94</v>
      </c>
      <c r="N4906" s="1">
        <v>44967</v>
      </c>
      <c r="O4906" s="1">
        <v>44968</v>
      </c>
      <c r="P4906">
        <v>95</v>
      </c>
      <c r="Q4906">
        <v>4</v>
      </c>
      <c r="R4906" t="s">
        <v>63</v>
      </c>
      <c r="S4906">
        <v>4</v>
      </c>
      <c r="T4906">
        <v>1</v>
      </c>
      <c r="U4906">
        <v>1</v>
      </c>
      <c r="V4906">
        <v>71</v>
      </c>
      <c r="W4906" t="s">
        <v>54</v>
      </c>
      <c r="X4906" t="s">
        <v>24711</v>
      </c>
      <c r="Y4906" t="s">
        <v>6</v>
      </c>
      <c r="Z4906" s="1">
        <v>44941</v>
      </c>
      <c r="AA4906" s="2">
        <v>0.67653935185185177</v>
      </c>
      <c r="AB4906" s="2">
        <v>0.76989583333333333</v>
      </c>
      <c r="AC4906" t="s">
        <v>45</v>
      </c>
      <c r="AD4906" t="s">
        <v>45</v>
      </c>
      <c r="AE4906" t="s">
        <v>45</v>
      </c>
      <c r="AF4906">
        <v>71</v>
      </c>
    </row>
    <row r="4907" spans="1:32">
      <c r="A4907">
        <v>29091</v>
      </c>
      <c r="B4907">
        <v>28191</v>
      </c>
      <c r="C4907" t="s">
        <v>391</v>
      </c>
      <c r="D4907" t="s">
        <v>435</v>
      </c>
      <c r="E4907" t="s">
        <v>48</v>
      </c>
      <c r="F4907" t="s">
        <v>24712</v>
      </c>
      <c r="G4907" t="s">
        <v>24713</v>
      </c>
      <c r="H4907" t="s">
        <v>423</v>
      </c>
      <c r="I4907" s="1">
        <v>38597</v>
      </c>
      <c r="J4907" t="s">
        <v>24714</v>
      </c>
      <c r="K4907" t="s">
        <v>282</v>
      </c>
      <c r="L4907">
        <v>8864</v>
      </c>
      <c r="M4907" t="s">
        <v>423</v>
      </c>
      <c r="N4907" s="1">
        <v>45147</v>
      </c>
      <c r="O4907" s="1">
        <v>45151</v>
      </c>
      <c r="P4907">
        <v>91</v>
      </c>
      <c r="Q4907">
        <v>4</v>
      </c>
      <c r="R4907" t="s">
        <v>53</v>
      </c>
      <c r="S4907">
        <v>3</v>
      </c>
      <c r="T4907">
        <v>2</v>
      </c>
      <c r="U4907">
        <v>4</v>
      </c>
      <c r="V4907">
        <v>548</v>
      </c>
      <c r="W4907" t="s">
        <v>54</v>
      </c>
      <c r="X4907" t="s">
        <v>24715</v>
      </c>
      <c r="Y4907" t="s">
        <v>65</v>
      </c>
      <c r="Z4907" s="1">
        <v>45139</v>
      </c>
      <c r="AA4907" s="2">
        <v>0.2785069444444444</v>
      </c>
      <c r="AB4907" s="2">
        <v>0.95906249999999993</v>
      </c>
      <c r="AC4907" t="s">
        <v>44</v>
      </c>
      <c r="AD4907" t="s">
        <v>44</v>
      </c>
      <c r="AE4907" t="s">
        <v>44</v>
      </c>
      <c r="AF4907">
        <v>137</v>
      </c>
    </row>
    <row r="4908" spans="1:32">
      <c r="A4908">
        <v>29092</v>
      </c>
      <c r="B4908">
        <v>28192</v>
      </c>
      <c r="C4908" t="s">
        <v>1287</v>
      </c>
      <c r="D4908" t="s">
        <v>8072</v>
      </c>
      <c r="E4908" t="s">
        <v>48</v>
      </c>
      <c r="F4908" t="s">
        <v>24716</v>
      </c>
      <c r="G4908" t="s">
        <v>24717</v>
      </c>
      <c r="H4908" t="s">
        <v>1251</v>
      </c>
      <c r="I4908" s="1">
        <v>38455</v>
      </c>
      <c r="J4908" t="s">
        <v>24718</v>
      </c>
      <c r="K4908" t="s">
        <v>24719</v>
      </c>
      <c r="L4908">
        <v>58683</v>
      </c>
      <c r="M4908" t="s">
        <v>1251</v>
      </c>
      <c r="N4908" s="1">
        <v>45226</v>
      </c>
      <c r="O4908" s="1">
        <v>45230</v>
      </c>
      <c r="P4908">
        <v>61</v>
      </c>
      <c r="Q4908">
        <v>3</v>
      </c>
      <c r="R4908" t="s">
        <v>53</v>
      </c>
      <c r="S4908">
        <v>4</v>
      </c>
      <c r="T4908">
        <v>0</v>
      </c>
      <c r="U4908">
        <v>4</v>
      </c>
      <c r="V4908">
        <v>568</v>
      </c>
      <c r="W4908" t="s">
        <v>54</v>
      </c>
      <c r="X4908" t="s">
        <v>24720</v>
      </c>
      <c r="Y4908" t="s">
        <v>6</v>
      </c>
      <c r="Z4908" s="1">
        <v>45214</v>
      </c>
      <c r="AA4908" s="2">
        <v>0.95111111111111113</v>
      </c>
      <c r="AB4908" s="2">
        <v>4.6932870370370368E-2</v>
      </c>
      <c r="AC4908" t="s">
        <v>45</v>
      </c>
      <c r="AD4908" t="s">
        <v>44</v>
      </c>
      <c r="AE4908" t="s">
        <v>45</v>
      </c>
      <c r="AF4908">
        <v>142</v>
      </c>
    </row>
    <row r="4909" spans="1:32">
      <c r="A4909">
        <v>29093</v>
      </c>
      <c r="B4909">
        <v>28193</v>
      </c>
      <c r="C4909" t="s">
        <v>175</v>
      </c>
      <c r="D4909" t="s">
        <v>10189</v>
      </c>
      <c r="E4909" t="s">
        <v>48</v>
      </c>
      <c r="F4909" t="s">
        <v>24721</v>
      </c>
      <c r="G4909" t="s">
        <v>24722</v>
      </c>
      <c r="H4909" t="s">
        <v>418</v>
      </c>
      <c r="I4909" s="1">
        <v>36277</v>
      </c>
      <c r="J4909" t="s">
        <v>24723</v>
      </c>
      <c r="K4909" t="s">
        <v>24724</v>
      </c>
      <c r="L4909">
        <v>19500</v>
      </c>
      <c r="M4909" t="s">
        <v>418</v>
      </c>
      <c r="N4909" s="1">
        <v>45081</v>
      </c>
      <c r="O4909" s="1">
        <v>45083</v>
      </c>
      <c r="P4909">
        <v>61</v>
      </c>
      <c r="Q4909">
        <v>3</v>
      </c>
      <c r="R4909" t="s">
        <v>53</v>
      </c>
      <c r="S4909">
        <v>3</v>
      </c>
      <c r="T4909">
        <v>1</v>
      </c>
      <c r="U4909">
        <v>2</v>
      </c>
      <c r="V4909">
        <v>256</v>
      </c>
      <c r="W4909" t="s">
        <v>41</v>
      </c>
      <c r="X4909" t="s">
        <v>24725</v>
      </c>
      <c r="Y4909" t="s">
        <v>6</v>
      </c>
      <c r="Z4909" s="1">
        <v>45045</v>
      </c>
      <c r="AA4909" s="2">
        <v>0.27728009259259262</v>
      </c>
      <c r="AB4909" s="2">
        <v>0.14983796296296295</v>
      </c>
      <c r="AC4909" t="s">
        <v>45</v>
      </c>
      <c r="AD4909" t="s">
        <v>44</v>
      </c>
      <c r="AE4909" t="s">
        <v>45</v>
      </c>
      <c r="AF4909">
        <v>128</v>
      </c>
    </row>
    <row r="4910" spans="1:32">
      <c r="A4910">
        <v>29094</v>
      </c>
      <c r="B4910">
        <v>28194</v>
      </c>
      <c r="C4910" t="s">
        <v>4250</v>
      </c>
      <c r="D4910" t="s">
        <v>3455</v>
      </c>
      <c r="E4910" t="s">
        <v>48</v>
      </c>
      <c r="F4910" t="s">
        <v>24726</v>
      </c>
      <c r="G4910" t="s">
        <v>24727</v>
      </c>
      <c r="H4910" t="s">
        <v>692</v>
      </c>
      <c r="I4910" s="1">
        <v>33524</v>
      </c>
      <c r="J4910" t="s">
        <v>24728</v>
      </c>
      <c r="K4910" t="s">
        <v>24729</v>
      </c>
      <c r="L4910">
        <v>86593</v>
      </c>
      <c r="M4910" t="s">
        <v>692</v>
      </c>
      <c r="N4910" s="1">
        <v>45098</v>
      </c>
      <c r="O4910" s="1">
        <v>45102</v>
      </c>
      <c r="P4910">
        <v>98</v>
      </c>
      <c r="Q4910">
        <v>4</v>
      </c>
      <c r="R4910" t="s">
        <v>63</v>
      </c>
      <c r="S4910">
        <v>1</v>
      </c>
      <c r="T4910">
        <v>1</v>
      </c>
      <c r="U4910">
        <v>4</v>
      </c>
      <c r="V4910">
        <v>244</v>
      </c>
      <c r="W4910" t="s">
        <v>54</v>
      </c>
      <c r="X4910" t="s">
        <v>24730</v>
      </c>
      <c r="Y4910" t="s">
        <v>81</v>
      </c>
      <c r="Z4910" s="1">
        <v>45082</v>
      </c>
      <c r="AA4910" s="2">
        <v>0.59486111111111117</v>
      </c>
      <c r="AB4910" s="2">
        <v>0.32070601851851849</v>
      </c>
      <c r="AC4910" t="s">
        <v>45</v>
      </c>
      <c r="AD4910" t="s">
        <v>44</v>
      </c>
      <c r="AE4910" t="s">
        <v>45</v>
      </c>
      <c r="AF4910">
        <v>61</v>
      </c>
    </row>
    <row r="4911" spans="1:32">
      <c r="A4911">
        <v>29095</v>
      </c>
      <c r="B4911">
        <v>28195</v>
      </c>
      <c r="C4911" t="s">
        <v>13421</v>
      </c>
      <c r="D4911" t="s">
        <v>6681</v>
      </c>
      <c r="E4911" t="s">
        <v>34</v>
      </c>
      <c r="F4911" t="s">
        <v>24731</v>
      </c>
      <c r="G4911" t="s">
        <v>24732</v>
      </c>
      <c r="H4911" t="s">
        <v>317</v>
      </c>
      <c r="I4911" s="1">
        <v>17635</v>
      </c>
      <c r="J4911" t="s">
        <v>24733</v>
      </c>
      <c r="K4911" t="s">
        <v>24734</v>
      </c>
      <c r="L4911">
        <v>87739</v>
      </c>
      <c r="M4911" t="s">
        <v>317</v>
      </c>
      <c r="N4911" s="1">
        <v>45027</v>
      </c>
      <c r="O4911" s="1">
        <v>45030</v>
      </c>
      <c r="P4911">
        <v>81</v>
      </c>
      <c r="Q4911">
        <v>4</v>
      </c>
      <c r="R4911" t="s">
        <v>40</v>
      </c>
      <c r="S4911">
        <v>4</v>
      </c>
      <c r="T4911">
        <v>0</v>
      </c>
      <c r="U4911">
        <v>3</v>
      </c>
      <c r="V4911">
        <v>642</v>
      </c>
      <c r="W4911" t="s">
        <v>41</v>
      </c>
      <c r="X4911" t="s">
        <v>24735</v>
      </c>
      <c r="Y4911" t="s">
        <v>65</v>
      </c>
      <c r="Z4911" s="1">
        <v>45013</v>
      </c>
      <c r="AA4911" s="2">
        <v>0.23207175925925927</v>
      </c>
      <c r="AB4911" s="2">
        <v>0.82248842592592597</v>
      </c>
      <c r="AC4911" t="s">
        <v>44</v>
      </c>
      <c r="AD4911" t="s">
        <v>45</v>
      </c>
      <c r="AE4911" t="s">
        <v>44</v>
      </c>
      <c r="AF4911">
        <v>214</v>
      </c>
    </row>
    <row r="4912" spans="1:32">
      <c r="A4912">
        <v>29096</v>
      </c>
      <c r="B4912">
        <v>28196</v>
      </c>
      <c r="C4912" t="s">
        <v>9609</v>
      </c>
      <c r="D4912" t="s">
        <v>5513</v>
      </c>
      <c r="E4912" t="s">
        <v>34</v>
      </c>
      <c r="F4912" t="s">
        <v>24736</v>
      </c>
      <c r="G4912" t="s">
        <v>24737</v>
      </c>
      <c r="H4912" t="s">
        <v>295</v>
      </c>
      <c r="I4912" s="1">
        <v>28890</v>
      </c>
      <c r="J4912" t="s">
        <v>24738</v>
      </c>
      <c r="K4912" t="s">
        <v>24739</v>
      </c>
      <c r="L4912">
        <v>62940</v>
      </c>
      <c r="M4912" t="s">
        <v>295</v>
      </c>
      <c r="N4912" s="1">
        <v>44981</v>
      </c>
      <c r="O4912" s="1">
        <v>44982</v>
      </c>
      <c r="P4912">
        <v>33</v>
      </c>
      <c r="Q4912">
        <v>2</v>
      </c>
      <c r="R4912" t="s">
        <v>40</v>
      </c>
      <c r="S4912">
        <v>2</v>
      </c>
      <c r="T4912">
        <v>1</v>
      </c>
      <c r="U4912">
        <v>1</v>
      </c>
      <c r="V4912">
        <v>200</v>
      </c>
      <c r="W4912" t="s">
        <v>41</v>
      </c>
      <c r="X4912" t="s">
        <v>24740</v>
      </c>
      <c r="Y4912" t="s">
        <v>65</v>
      </c>
      <c r="Z4912" s="1">
        <v>44975</v>
      </c>
      <c r="AA4912" s="2">
        <v>0.47569444444444442</v>
      </c>
      <c r="AB4912" s="2">
        <v>0.86296296296296304</v>
      </c>
      <c r="AC4912" t="s">
        <v>44</v>
      </c>
      <c r="AD4912" t="s">
        <v>44</v>
      </c>
      <c r="AE4912" t="s">
        <v>44</v>
      </c>
      <c r="AF4912">
        <v>200</v>
      </c>
    </row>
    <row r="4913" spans="1:32">
      <c r="A4913">
        <v>29097</v>
      </c>
      <c r="B4913">
        <v>28197</v>
      </c>
      <c r="C4913" t="s">
        <v>1022</v>
      </c>
      <c r="D4913" t="s">
        <v>6569</v>
      </c>
      <c r="E4913" t="s">
        <v>48</v>
      </c>
      <c r="F4913" t="s">
        <v>24741</v>
      </c>
      <c r="G4913" t="s">
        <v>24742</v>
      </c>
      <c r="H4913" t="s">
        <v>457</v>
      </c>
      <c r="I4913" s="1">
        <v>33219</v>
      </c>
      <c r="J4913" t="s">
        <v>24743</v>
      </c>
      <c r="K4913" t="s">
        <v>24744</v>
      </c>
      <c r="L4913">
        <v>3661</v>
      </c>
      <c r="M4913" t="s">
        <v>457</v>
      </c>
      <c r="N4913" s="1">
        <v>45178</v>
      </c>
      <c r="O4913" s="1">
        <v>45180</v>
      </c>
      <c r="P4913">
        <v>75</v>
      </c>
      <c r="Q4913">
        <v>3</v>
      </c>
      <c r="R4913" t="s">
        <v>40</v>
      </c>
      <c r="S4913">
        <v>2</v>
      </c>
      <c r="T4913">
        <v>0</v>
      </c>
      <c r="U4913">
        <v>2</v>
      </c>
      <c r="V4913">
        <v>438</v>
      </c>
      <c r="W4913" t="s">
        <v>41</v>
      </c>
      <c r="X4913" t="s">
        <v>24745</v>
      </c>
      <c r="Y4913" t="s">
        <v>65</v>
      </c>
      <c r="Z4913" s="1">
        <v>45153</v>
      </c>
      <c r="AA4913" s="2">
        <v>4.2685185185185187E-2</v>
      </c>
      <c r="AB4913" s="2">
        <v>0.54586805555555562</v>
      </c>
      <c r="AC4913" t="s">
        <v>44</v>
      </c>
      <c r="AD4913" t="s">
        <v>45</v>
      </c>
      <c r="AE4913" t="s">
        <v>44</v>
      </c>
      <c r="AF4913">
        <v>219</v>
      </c>
    </row>
    <row r="4914" spans="1:32">
      <c r="A4914">
        <v>29098</v>
      </c>
      <c r="B4914">
        <v>28198</v>
      </c>
      <c r="C4914" t="s">
        <v>6563</v>
      </c>
      <c r="D4914" t="s">
        <v>4087</v>
      </c>
      <c r="E4914" t="s">
        <v>48</v>
      </c>
      <c r="F4914" t="s">
        <v>24746</v>
      </c>
      <c r="G4914" t="s">
        <v>24747</v>
      </c>
      <c r="H4914" t="s">
        <v>1301</v>
      </c>
      <c r="I4914" s="1">
        <v>22369</v>
      </c>
      <c r="J4914" t="s">
        <v>24748</v>
      </c>
      <c r="K4914" t="s">
        <v>23566</v>
      </c>
      <c r="L4914">
        <v>25004</v>
      </c>
      <c r="M4914" t="s">
        <v>1301</v>
      </c>
      <c r="N4914" s="1">
        <v>44989</v>
      </c>
      <c r="O4914" s="1">
        <v>44991</v>
      </c>
      <c r="P4914">
        <v>16</v>
      </c>
      <c r="Q4914">
        <v>1</v>
      </c>
      <c r="R4914" t="s">
        <v>53</v>
      </c>
      <c r="S4914">
        <v>3</v>
      </c>
      <c r="T4914">
        <v>2</v>
      </c>
      <c r="U4914">
        <v>2</v>
      </c>
      <c r="V4914">
        <v>268</v>
      </c>
      <c r="W4914" t="s">
        <v>41</v>
      </c>
      <c r="X4914" t="s">
        <v>24749</v>
      </c>
      <c r="Y4914" t="s">
        <v>6</v>
      </c>
      <c r="Z4914" s="1">
        <v>44968</v>
      </c>
      <c r="AA4914" s="2">
        <v>8.0937499999999996E-2</v>
      </c>
      <c r="AB4914" s="2">
        <v>0.56472222222222224</v>
      </c>
      <c r="AC4914" t="s">
        <v>44</v>
      </c>
      <c r="AD4914" t="s">
        <v>44</v>
      </c>
      <c r="AE4914" t="s">
        <v>45</v>
      </c>
      <c r="AF4914">
        <v>134</v>
      </c>
    </row>
    <row r="4915" spans="1:32">
      <c r="A4915">
        <v>29099</v>
      </c>
      <c r="B4915">
        <v>28199</v>
      </c>
      <c r="C4915" t="s">
        <v>2202</v>
      </c>
      <c r="D4915" t="s">
        <v>2828</v>
      </c>
      <c r="E4915" t="s">
        <v>48</v>
      </c>
      <c r="F4915" t="s">
        <v>24750</v>
      </c>
      <c r="G4915" t="s">
        <v>24751</v>
      </c>
      <c r="H4915" t="s">
        <v>122</v>
      </c>
      <c r="I4915" s="1">
        <v>17560</v>
      </c>
      <c r="J4915" t="s">
        <v>24752</v>
      </c>
      <c r="K4915" t="s">
        <v>24753</v>
      </c>
      <c r="L4915">
        <v>11921</v>
      </c>
      <c r="M4915" t="s">
        <v>122</v>
      </c>
      <c r="N4915" s="1">
        <v>45233</v>
      </c>
      <c r="O4915" s="1">
        <v>45235</v>
      </c>
      <c r="P4915">
        <v>86</v>
      </c>
      <c r="Q4915">
        <v>4</v>
      </c>
      <c r="R4915" t="s">
        <v>63</v>
      </c>
      <c r="S4915">
        <v>2</v>
      </c>
      <c r="T4915">
        <v>1</v>
      </c>
      <c r="U4915">
        <v>2</v>
      </c>
      <c r="V4915">
        <v>178</v>
      </c>
      <c r="W4915" t="s">
        <v>41</v>
      </c>
      <c r="X4915" t="s">
        <v>24754</v>
      </c>
      <c r="Y4915" t="s">
        <v>43</v>
      </c>
      <c r="Z4915" s="1">
        <v>45215</v>
      </c>
      <c r="AA4915" s="2">
        <v>0.85682870370370379</v>
      </c>
      <c r="AB4915" s="2">
        <v>0.9159722222222223</v>
      </c>
      <c r="AC4915" t="s">
        <v>44</v>
      </c>
      <c r="AD4915" t="s">
        <v>45</v>
      </c>
      <c r="AE4915" t="s">
        <v>45</v>
      </c>
      <c r="AF4915">
        <v>89</v>
      </c>
    </row>
    <row r="4916" spans="1:32">
      <c r="A4916">
        <v>29100</v>
      </c>
      <c r="B4916">
        <v>28200</v>
      </c>
      <c r="C4916" t="s">
        <v>602</v>
      </c>
      <c r="D4916" t="s">
        <v>2475</v>
      </c>
      <c r="E4916" t="s">
        <v>48</v>
      </c>
      <c r="F4916" t="s">
        <v>24755</v>
      </c>
      <c r="G4916" t="s">
        <v>24756</v>
      </c>
      <c r="H4916" t="s">
        <v>179</v>
      </c>
      <c r="I4916" s="1">
        <v>35093</v>
      </c>
      <c r="J4916" t="s">
        <v>24757</v>
      </c>
      <c r="K4916" t="s">
        <v>24758</v>
      </c>
      <c r="L4916">
        <v>10676</v>
      </c>
      <c r="M4916" t="s">
        <v>179</v>
      </c>
      <c r="N4916" s="1">
        <v>45103</v>
      </c>
      <c r="O4916" s="1">
        <v>45107</v>
      </c>
      <c r="P4916">
        <v>5</v>
      </c>
      <c r="Q4916">
        <v>1</v>
      </c>
      <c r="R4916" t="s">
        <v>63</v>
      </c>
      <c r="S4916">
        <v>2</v>
      </c>
      <c r="T4916">
        <v>2</v>
      </c>
      <c r="U4916">
        <v>4</v>
      </c>
      <c r="V4916">
        <v>352</v>
      </c>
      <c r="W4916" t="s">
        <v>41</v>
      </c>
      <c r="X4916" t="s">
        <v>24759</v>
      </c>
      <c r="Y4916" t="s">
        <v>43</v>
      </c>
      <c r="Z4916" s="1">
        <v>45083</v>
      </c>
      <c r="AA4916" s="2">
        <v>0.94650462962962967</v>
      </c>
      <c r="AB4916" s="2">
        <v>0.32304398148148145</v>
      </c>
      <c r="AC4916" t="s">
        <v>45</v>
      </c>
      <c r="AD4916" t="s">
        <v>44</v>
      </c>
      <c r="AE4916" t="s">
        <v>44</v>
      </c>
      <c r="AF4916">
        <v>88</v>
      </c>
    </row>
    <row r="4917" spans="1:32">
      <c r="A4917">
        <v>29101</v>
      </c>
      <c r="B4917">
        <v>28201</v>
      </c>
      <c r="C4917" t="s">
        <v>722</v>
      </c>
      <c r="D4917" t="s">
        <v>126</v>
      </c>
      <c r="E4917" t="s">
        <v>48</v>
      </c>
      <c r="F4917" t="s">
        <v>24760</v>
      </c>
      <c r="G4917" t="s">
        <v>24761</v>
      </c>
      <c r="H4917" t="s">
        <v>295</v>
      </c>
      <c r="I4917" s="1">
        <v>22971</v>
      </c>
      <c r="J4917" t="s">
        <v>24762</v>
      </c>
      <c r="K4917" t="s">
        <v>24763</v>
      </c>
      <c r="L4917">
        <v>24434</v>
      </c>
      <c r="M4917" t="s">
        <v>295</v>
      </c>
      <c r="N4917" s="1">
        <v>44976</v>
      </c>
      <c r="O4917" s="1">
        <v>44978</v>
      </c>
      <c r="P4917">
        <v>39</v>
      </c>
      <c r="Q4917">
        <v>2</v>
      </c>
      <c r="R4917" t="s">
        <v>40</v>
      </c>
      <c r="S4917">
        <v>1</v>
      </c>
      <c r="T4917">
        <v>2</v>
      </c>
      <c r="U4917">
        <v>2</v>
      </c>
      <c r="V4917">
        <v>410</v>
      </c>
      <c r="W4917" t="s">
        <v>41</v>
      </c>
      <c r="X4917" t="s">
        <v>24764</v>
      </c>
      <c r="Y4917" t="s">
        <v>65</v>
      </c>
      <c r="Z4917" s="1">
        <v>44950</v>
      </c>
      <c r="AA4917" s="2">
        <v>0.84863425925925917</v>
      </c>
      <c r="AB4917" s="2">
        <v>0.372037037037037</v>
      </c>
      <c r="AC4917" t="s">
        <v>44</v>
      </c>
      <c r="AD4917" t="s">
        <v>44</v>
      </c>
      <c r="AE4917" t="s">
        <v>44</v>
      </c>
      <c r="AF4917">
        <v>205</v>
      </c>
    </row>
    <row r="4918" spans="1:32">
      <c r="A4918">
        <v>29102</v>
      </c>
      <c r="B4918">
        <v>28202</v>
      </c>
      <c r="C4918" t="s">
        <v>1783</v>
      </c>
      <c r="D4918" t="s">
        <v>1465</v>
      </c>
      <c r="E4918" t="s">
        <v>34</v>
      </c>
      <c r="F4918" t="s">
        <v>24765</v>
      </c>
      <c r="G4918" t="s">
        <v>24766</v>
      </c>
      <c r="H4918" t="s">
        <v>309</v>
      </c>
      <c r="I4918" s="1">
        <v>19719</v>
      </c>
      <c r="J4918" t="s">
        <v>24767</v>
      </c>
      <c r="K4918" t="s">
        <v>5009</v>
      </c>
      <c r="L4918">
        <v>55091</v>
      </c>
      <c r="M4918" t="s">
        <v>309</v>
      </c>
      <c r="N4918" s="1">
        <v>45200</v>
      </c>
      <c r="O4918" s="1">
        <v>45201</v>
      </c>
      <c r="P4918">
        <v>80</v>
      </c>
      <c r="Q4918">
        <v>4</v>
      </c>
      <c r="R4918" t="s">
        <v>63</v>
      </c>
      <c r="S4918">
        <v>3</v>
      </c>
      <c r="T4918">
        <v>1</v>
      </c>
      <c r="U4918">
        <v>1</v>
      </c>
      <c r="V4918">
        <v>75</v>
      </c>
      <c r="W4918" t="s">
        <v>41</v>
      </c>
      <c r="X4918" t="s">
        <v>24768</v>
      </c>
      <c r="Y4918" t="s">
        <v>81</v>
      </c>
      <c r="Z4918" s="1">
        <v>45178</v>
      </c>
      <c r="AA4918" s="2">
        <v>0.58545138888888892</v>
      </c>
      <c r="AB4918" s="2">
        <v>0.97987268518518522</v>
      </c>
      <c r="AC4918" t="s">
        <v>45</v>
      </c>
      <c r="AD4918" t="s">
        <v>45</v>
      </c>
      <c r="AE4918" t="s">
        <v>45</v>
      </c>
      <c r="AF4918">
        <v>75</v>
      </c>
    </row>
    <row r="4919" spans="1:32">
      <c r="A4919">
        <v>29103</v>
      </c>
      <c r="B4919">
        <v>28203</v>
      </c>
      <c r="C4919" t="s">
        <v>7381</v>
      </c>
      <c r="D4919" t="s">
        <v>24769</v>
      </c>
      <c r="E4919" t="s">
        <v>34</v>
      </c>
      <c r="F4919" t="s">
        <v>24770</v>
      </c>
      <c r="G4919" t="s">
        <v>24771</v>
      </c>
      <c r="H4919" t="s">
        <v>50</v>
      </c>
      <c r="I4919" s="1">
        <v>21756</v>
      </c>
      <c r="J4919" t="s">
        <v>24772</v>
      </c>
      <c r="K4919" t="s">
        <v>4138</v>
      </c>
      <c r="L4919">
        <v>54582</v>
      </c>
      <c r="M4919" t="s">
        <v>50</v>
      </c>
      <c r="N4919" s="1">
        <v>45201</v>
      </c>
      <c r="O4919" s="1">
        <v>45203</v>
      </c>
      <c r="P4919">
        <v>94</v>
      </c>
      <c r="Q4919">
        <v>4</v>
      </c>
      <c r="R4919" t="s">
        <v>53</v>
      </c>
      <c r="S4919">
        <v>2</v>
      </c>
      <c r="T4919">
        <v>0</v>
      </c>
      <c r="U4919">
        <v>2</v>
      </c>
      <c r="V4919">
        <v>288</v>
      </c>
      <c r="W4919" t="s">
        <v>41</v>
      </c>
      <c r="X4919" t="s">
        <v>24773</v>
      </c>
      <c r="Y4919" t="s">
        <v>43</v>
      </c>
      <c r="Z4919" s="1">
        <v>45173</v>
      </c>
      <c r="AA4919" s="2">
        <v>0.71129629629629632</v>
      </c>
      <c r="AB4919" s="2">
        <v>0.62427083333333333</v>
      </c>
      <c r="AC4919" t="s">
        <v>45</v>
      </c>
      <c r="AD4919" t="s">
        <v>45</v>
      </c>
      <c r="AE4919" t="s">
        <v>45</v>
      </c>
      <c r="AF4919">
        <v>144</v>
      </c>
    </row>
    <row r="4920" spans="1:32">
      <c r="A4920">
        <v>29104</v>
      </c>
      <c r="B4920">
        <v>28204</v>
      </c>
      <c r="C4920" t="s">
        <v>5764</v>
      </c>
      <c r="D4920" t="s">
        <v>4898</v>
      </c>
      <c r="E4920" t="s">
        <v>48</v>
      </c>
      <c r="F4920" t="s">
        <v>24774</v>
      </c>
      <c r="G4920">
        <f>1-896-556-8049</f>
        <v>-9500</v>
      </c>
      <c r="H4920" t="s">
        <v>171</v>
      </c>
      <c r="I4920" s="1">
        <v>16974</v>
      </c>
      <c r="J4920" t="s">
        <v>24775</v>
      </c>
      <c r="K4920" t="s">
        <v>24776</v>
      </c>
      <c r="L4920">
        <v>61700</v>
      </c>
      <c r="M4920" t="s">
        <v>171</v>
      </c>
      <c r="N4920" s="1">
        <v>45146</v>
      </c>
      <c r="O4920" s="1">
        <v>45150</v>
      </c>
      <c r="P4920">
        <v>51</v>
      </c>
      <c r="Q4920">
        <v>3</v>
      </c>
      <c r="R4920" t="s">
        <v>40</v>
      </c>
      <c r="S4920">
        <v>3</v>
      </c>
      <c r="T4920">
        <v>1</v>
      </c>
      <c r="U4920">
        <v>4</v>
      </c>
      <c r="V4920">
        <v>816</v>
      </c>
      <c r="W4920" t="s">
        <v>41</v>
      </c>
      <c r="X4920" t="s">
        <v>24777</v>
      </c>
      <c r="Y4920" t="s">
        <v>81</v>
      </c>
      <c r="Z4920" s="1">
        <v>45132</v>
      </c>
      <c r="AA4920" s="2">
        <v>0.6428356481481482</v>
      </c>
      <c r="AB4920" s="2">
        <v>0.54935185185185187</v>
      </c>
      <c r="AC4920" t="s">
        <v>45</v>
      </c>
      <c r="AD4920" t="s">
        <v>44</v>
      </c>
      <c r="AE4920" t="s">
        <v>44</v>
      </c>
      <c r="AF4920">
        <v>204</v>
      </c>
    </row>
    <row r="4921" spans="1:32">
      <c r="A4921">
        <v>29105</v>
      </c>
      <c r="B4921">
        <v>28205</v>
      </c>
      <c r="C4921" t="s">
        <v>908</v>
      </c>
      <c r="D4921" t="s">
        <v>609</v>
      </c>
      <c r="E4921" t="s">
        <v>34</v>
      </c>
      <c r="F4921" t="s">
        <v>24778</v>
      </c>
      <c r="G4921" t="s">
        <v>24779</v>
      </c>
      <c r="H4921" t="s">
        <v>295</v>
      </c>
      <c r="I4921" s="1">
        <v>27067</v>
      </c>
      <c r="J4921" t="s">
        <v>24780</v>
      </c>
      <c r="K4921" t="s">
        <v>24781</v>
      </c>
      <c r="L4921">
        <v>49298</v>
      </c>
      <c r="M4921" t="s">
        <v>295</v>
      </c>
      <c r="N4921" s="1">
        <v>45103</v>
      </c>
      <c r="O4921" s="1">
        <v>45104</v>
      </c>
      <c r="P4921">
        <v>30</v>
      </c>
      <c r="Q4921">
        <v>2</v>
      </c>
      <c r="R4921" t="s">
        <v>40</v>
      </c>
      <c r="S4921">
        <v>3</v>
      </c>
      <c r="T4921">
        <v>0</v>
      </c>
      <c r="U4921">
        <v>1</v>
      </c>
      <c r="V4921">
        <v>202</v>
      </c>
      <c r="W4921" t="s">
        <v>54</v>
      </c>
      <c r="X4921" t="s">
        <v>24782</v>
      </c>
      <c r="Y4921" t="s">
        <v>6</v>
      </c>
      <c r="Z4921" s="1">
        <v>45085</v>
      </c>
      <c r="AA4921" s="2">
        <v>0.17668981481481483</v>
      </c>
      <c r="AB4921" s="2">
        <v>0.8070949074074073</v>
      </c>
      <c r="AC4921" t="s">
        <v>45</v>
      </c>
      <c r="AD4921" t="s">
        <v>45</v>
      </c>
      <c r="AE4921" t="s">
        <v>45</v>
      </c>
      <c r="AF4921">
        <v>202</v>
      </c>
    </row>
    <row r="4922" spans="1:32">
      <c r="A4922">
        <v>29106</v>
      </c>
      <c r="B4922">
        <v>28206</v>
      </c>
      <c r="C4922" t="s">
        <v>1247</v>
      </c>
      <c r="D4922" t="s">
        <v>5779</v>
      </c>
      <c r="E4922" t="s">
        <v>34</v>
      </c>
      <c r="F4922" t="s">
        <v>24783</v>
      </c>
      <c r="G4922" t="s">
        <v>24784</v>
      </c>
      <c r="H4922" t="s">
        <v>50</v>
      </c>
      <c r="I4922" s="1">
        <v>30878</v>
      </c>
      <c r="J4922" t="s">
        <v>24785</v>
      </c>
      <c r="K4922" t="s">
        <v>24786</v>
      </c>
      <c r="L4922">
        <v>96319</v>
      </c>
      <c r="M4922" t="s">
        <v>50</v>
      </c>
      <c r="N4922" s="1">
        <v>44990</v>
      </c>
      <c r="O4922" s="1">
        <v>44995</v>
      </c>
      <c r="P4922">
        <v>92</v>
      </c>
      <c r="Q4922">
        <v>4</v>
      </c>
      <c r="R4922" t="s">
        <v>63</v>
      </c>
      <c r="S4922">
        <v>3</v>
      </c>
      <c r="T4922">
        <v>0</v>
      </c>
      <c r="U4922">
        <v>5</v>
      </c>
      <c r="V4922">
        <v>320</v>
      </c>
      <c r="W4922" t="s">
        <v>41</v>
      </c>
      <c r="X4922" t="s">
        <v>24787</v>
      </c>
      <c r="Y4922" t="s">
        <v>65</v>
      </c>
      <c r="Z4922" s="1">
        <v>44959</v>
      </c>
      <c r="AA4922" s="2">
        <v>0.76203703703703696</v>
      </c>
      <c r="AB4922" s="2">
        <v>0.32269675925925928</v>
      </c>
      <c r="AC4922" t="s">
        <v>45</v>
      </c>
      <c r="AD4922" t="s">
        <v>45</v>
      </c>
      <c r="AE4922" t="s">
        <v>44</v>
      </c>
      <c r="AF4922">
        <v>64</v>
      </c>
    </row>
    <row r="4923" spans="1:32">
      <c r="A4923">
        <v>29107</v>
      </c>
      <c r="B4923">
        <v>28207</v>
      </c>
      <c r="C4923" t="s">
        <v>1759</v>
      </c>
      <c r="D4923" t="s">
        <v>2470</v>
      </c>
      <c r="E4923" t="s">
        <v>34</v>
      </c>
      <c r="F4923" t="s">
        <v>24788</v>
      </c>
      <c r="G4923" t="s">
        <v>24789</v>
      </c>
      <c r="H4923" t="s">
        <v>217</v>
      </c>
      <c r="I4923" s="1">
        <v>24968</v>
      </c>
      <c r="J4923" t="s">
        <v>24790</v>
      </c>
      <c r="K4923" t="s">
        <v>24791</v>
      </c>
      <c r="L4923">
        <v>89323</v>
      </c>
      <c r="M4923" t="s">
        <v>217</v>
      </c>
      <c r="N4923" s="1">
        <v>45269</v>
      </c>
      <c r="O4923" s="1">
        <v>45272</v>
      </c>
      <c r="P4923">
        <v>21</v>
      </c>
      <c r="Q4923">
        <v>1</v>
      </c>
      <c r="R4923" t="s">
        <v>40</v>
      </c>
      <c r="S4923">
        <v>3</v>
      </c>
      <c r="T4923">
        <v>0</v>
      </c>
      <c r="U4923">
        <v>3</v>
      </c>
      <c r="V4923">
        <v>735</v>
      </c>
      <c r="W4923" t="s">
        <v>54</v>
      </c>
      <c r="X4923" t="s">
        <v>24792</v>
      </c>
      <c r="Y4923" t="s">
        <v>43</v>
      </c>
      <c r="Z4923" s="1">
        <v>45259</v>
      </c>
      <c r="AA4923" s="2">
        <v>0.18766203703703702</v>
      </c>
      <c r="AB4923" s="2">
        <v>0.84741898148148154</v>
      </c>
      <c r="AC4923" t="s">
        <v>45</v>
      </c>
      <c r="AD4923" t="s">
        <v>45</v>
      </c>
      <c r="AE4923" t="s">
        <v>44</v>
      </c>
      <c r="AF4923">
        <v>245</v>
      </c>
    </row>
    <row r="4924" spans="1:32">
      <c r="A4924">
        <v>29108</v>
      </c>
      <c r="B4924">
        <v>28208</v>
      </c>
      <c r="C4924" t="s">
        <v>722</v>
      </c>
      <c r="D4924" t="s">
        <v>448</v>
      </c>
      <c r="E4924" t="s">
        <v>34</v>
      </c>
      <c r="F4924" t="s">
        <v>24793</v>
      </c>
      <c r="G4924" t="s">
        <v>24794</v>
      </c>
      <c r="H4924" t="s">
        <v>86</v>
      </c>
      <c r="I4924" s="1">
        <v>23809</v>
      </c>
      <c r="J4924" t="s">
        <v>24795</v>
      </c>
      <c r="K4924" t="s">
        <v>24796</v>
      </c>
      <c r="L4924">
        <v>5352</v>
      </c>
      <c r="M4924" t="s">
        <v>86</v>
      </c>
      <c r="N4924" s="1">
        <v>45029</v>
      </c>
      <c r="O4924" s="1">
        <v>45032</v>
      </c>
      <c r="P4924">
        <v>34</v>
      </c>
      <c r="Q4924">
        <v>2</v>
      </c>
      <c r="R4924" t="s">
        <v>53</v>
      </c>
      <c r="S4924">
        <v>3</v>
      </c>
      <c r="T4924">
        <v>2</v>
      </c>
      <c r="U4924">
        <v>3</v>
      </c>
      <c r="V4924">
        <v>435</v>
      </c>
      <c r="W4924" t="s">
        <v>41</v>
      </c>
      <c r="X4924" t="s">
        <v>24797</v>
      </c>
      <c r="Y4924" t="s">
        <v>6</v>
      </c>
      <c r="Z4924" s="1">
        <v>45014</v>
      </c>
      <c r="AA4924" s="2">
        <v>0.57899305555555558</v>
      </c>
      <c r="AB4924" s="2">
        <v>0.27721064814814816</v>
      </c>
      <c r="AC4924" t="s">
        <v>45</v>
      </c>
      <c r="AD4924" t="s">
        <v>45</v>
      </c>
      <c r="AE4924" t="s">
        <v>44</v>
      </c>
      <c r="AF4924">
        <v>145</v>
      </c>
    </row>
    <row r="4925" spans="1:32">
      <c r="A4925">
        <v>29109</v>
      </c>
      <c r="B4925">
        <v>28209</v>
      </c>
      <c r="C4925" t="s">
        <v>7550</v>
      </c>
      <c r="D4925" t="s">
        <v>2587</v>
      </c>
      <c r="E4925" t="s">
        <v>48</v>
      </c>
      <c r="F4925" t="s">
        <v>24798</v>
      </c>
      <c r="G4925" t="s">
        <v>24799</v>
      </c>
      <c r="H4925" t="s">
        <v>1301</v>
      </c>
      <c r="I4925" s="1">
        <v>31627</v>
      </c>
      <c r="J4925" t="s">
        <v>24800</v>
      </c>
      <c r="K4925" t="s">
        <v>24801</v>
      </c>
      <c r="L4925">
        <v>43228</v>
      </c>
      <c r="M4925" t="s">
        <v>1301</v>
      </c>
      <c r="N4925" s="1">
        <v>45242</v>
      </c>
      <c r="O4925" s="1">
        <v>45244</v>
      </c>
      <c r="P4925">
        <v>25</v>
      </c>
      <c r="Q4925">
        <v>1</v>
      </c>
      <c r="R4925" t="s">
        <v>53</v>
      </c>
      <c r="S4925">
        <v>2</v>
      </c>
      <c r="T4925">
        <v>2</v>
      </c>
      <c r="U4925">
        <v>2</v>
      </c>
      <c r="V4925">
        <v>254</v>
      </c>
      <c r="W4925" t="s">
        <v>54</v>
      </c>
      <c r="X4925" t="s">
        <v>24802</v>
      </c>
      <c r="Y4925" t="s">
        <v>6</v>
      </c>
      <c r="Z4925" s="1">
        <v>45216</v>
      </c>
      <c r="AA4925" s="2">
        <v>0.87219907407407404</v>
      </c>
      <c r="AB4925" s="2">
        <v>0.6866782407407408</v>
      </c>
      <c r="AC4925" t="s">
        <v>45</v>
      </c>
      <c r="AD4925" t="s">
        <v>44</v>
      </c>
      <c r="AE4925" t="s">
        <v>45</v>
      </c>
      <c r="AF4925">
        <v>127</v>
      </c>
    </row>
    <row r="4926" spans="1:32">
      <c r="A4926">
        <v>29110</v>
      </c>
      <c r="B4926">
        <v>28210</v>
      </c>
      <c r="C4926" t="s">
        <v>6674</v>
      </c>
      <c r="D4926" t="s">
        <v>5960</v>
      </c>
      <c r="E4926" t="s">
        <v>34</v>
      </c>
      <c r="F4926" t="s">
        <v>24803</v>
      </c>
      <c r="G4926" t="s">
        <v>24804</v>
      </c>
      <c r="H4926" t="s">
        <v>295</v>
      </c>
      <c r="I4926" s="1">
        <v>23001</v>
      </c>
      <c r="J4926" t="s">
        <v>24805</v>
      </c>
      <c r="K4926" t="s">
        <v>24806</v>
      </c>
      <c r="L4926">
        <v>11819</v>
      </c>
      <c r="M4926" t="s">
        <v>295</v>
      </c>
      <c r="N4926" s="1">
        <v>44977</v>
      </c>
      <c r="O4926" s="1">
        <v>44981</v>
      </c>
      <c r="P4926">
        <v>10</v>
      </c>
      <c r="Q4926">
        <v>1</v>
      </c>
      <c r="R4926" t="s">
        <v>53</v>
      </c>
      <c r="S4926">
        <v>3</v>
      </c>
      <c r="T4926">
        <v>0</v>
      </c>
      <c r="U4926">
        <v>4</v>
      </c>
      <c r="V4926">
        <v>504</v>
      </c>
      <c r="W4926" t="s">
        <v>41</v>
      </c>
      <c r="X4926" t="s">
        <v>24807</v>
      </c>
      <c r="Y4926" t="s">
        <v>65</v>
      </c>
      <c r="Z4926" s="1">
        <v>44970</v>
      </c>
      <c r="AA4926" s="2">
        <v>4.3981481481481481E-4</v>
      </c>
      <c r="AB4926" s="2">
        <v>0.79966435185185192</v>
      </c>
      <c r="AC4926" t="s">
        <v>45</v>
      </c>
      <c r="AD4926" t="s">
        <v>45</v>
      </c>
      <c r="AE4926" t="s">
        <v>44</v>
      </c>
      <c r="AF4926">
        <v>126</v>
      </c>
    </row>
    <row r="4927" spans="1:32">
      <c r="A4927">
        <v>29111</v>
      </c>
      <c r="B4927">
        <v>28211</v>
      </c>
      <c r="C4927" t="s">
        <v>1287</v>
      </c>
      <c r="D4927" t="s">
        <v>3678</v>
      </c>
      <c r="E4927" t="s">
        <v>48</v>
      </c>
      <c r="F4927" t="s">
        <v>24808</v>
      </c>
      <c r="G4927">
        <v>7808115157</v>
      </c>
      <c r="H4927" t="s">
        <v>423</v>
      </c>
      <c r="I4927" s="1">
        <v>31380</v>
      </c>
      <c r="J4927" t="s">
        <v>24809</v>
      </c>
      <c r="K4927" t="s">
        <v>8618</v>
      </c>
      <c r="L4927">
        <v>64199</v>
      </c>
      <c r="M4927" t="s">
        <v>423</v>
      </c>
      <c r="N4927" s="1">
        <v>45095</v>
      </c>
      <c r="O4927" s="1">
        <v>45100</v>
      </c>
      <c r="P4927">
        <v>64</v>
      </c>
      <c r="Q4927">
        <v>3</v>
      </c>
      <c r="R4927" t="s">
        <v>53</v>
      </c>
      <c r="S4927">
        <v>1</v>
      </c>
      <c r="T4927">
        <v>2</v>
      </c>
      <c r="U4927">
        <v>5</v>
      </c>
      <c r="V4927">
        <v>715</v>
      </c>
      <c r="W4927" t="s">
        <v>41</v>
      </c>
      <c r="X4927" t="s">
        <v>24810</v>
      </c>
      <c r="Y4927" t="s">
        <v>43</v>
      </c>
      <c r="Z4927" s="1">
        <v>45090</v>
      </c>
      <c r="AA4927" s="2">
        <v>0.87239583333333337</v>
      </c>
      <c r="AB4927" s="2">
        <v>3.2569444444444443E-2</v>
      </c>
      <c r="AC4927" t="s">
        <v>44</v>
      </c>
      <c r="AD4927" t="s">
        <v>44</v>
      </c>
      <c r="AE4927" t="s">
        <v>44</v>
      </c>
      <c r="AF4927">
        <v>143</v>
      </c>
    </row>
    <row r="4928" spans="1:32">
      <c r="A4928">
        <v>29112</v>
      </c>
      <c r="B4928">
        <v>28212</v>
      </c>
      <c r="C4928" t="s">
        <v>4542</v>
      </c>
      <c r="D4928" t="s">
        <v>847</v>
      </c>
      <c r="E4928" t="s">
        <v>34</v>
      </c>
      <c r="F4928" t="s">
        <v>24811</v>
      </c>
      <c r="G4928" t="s">
        <v>24812</v>
      </c>
      <c r="H4928" t="s">
        <v>272</v>
      </c>
      <c r="I4928" s="1">
        <v>36725</v>
      </c>
      <c r="J4928" t="s">
        <v>24813</v>
      </c>
      <c r="K4928" t="s">
        <v>24814</v>
      </c>
      <c r="L4928">
        <v>99170</v>
      </c>
      <c r="M4928" t="s">
        <v>272</v>
      </c>
      <c r="N4928" s="1">
        <v>45140</v>
      </c>
      <c r="O4928" s="1">
        <v>45141</v>
      </c>
      <c r="P4928">
        <v>45</v>
      </c>
      <c r="Q4928">
        <v>2</v>
      </c>
      <c r="R4928" t="s">
        <v>40</v>
      </c>
      <c r="S4928">
        <v>4</v>
      </c>
      <c r="T4928">
        <v>0</v>
      </c>
      <c r="U4928">
        <v>1</v>
      </c>
      <c r="V4928">
        <v>238</v>
      </c>
      <c r="W4928" t="s">
        <v>41</v>
      </c>
      <c r="X4928" t="s">
        <v>24815</v>
      </c>
      <c r="Y4928" t="s">
        <v>81</v>
      </c>
      <c r="Z4928" s="1">
        <v>45107</v>
      </c>
      <c r="AA4928" s="2">
        <v>0.93738425925925928</v>
      </c>
      <c r="AB4928" s="2">
        <v>0.24811342592592592</v>
      </c>
      <c r="AC4928" t="s">
        <v>44</v>
      </c>
      <c r="AD4928" t="s">
        <v>45</v>
      </c>
      <c r="AE4928" t="s">
        <v>44</v>
      </c>
      <c r="AF4928">
        <v>238</v>
      </c>
    </row>
    <row r="4929" spans="1:32">
      <c r="A4929">
        <v>29113</v>
      </c>
      <c r="B4929">
        <v>28213</v>
      </c>
      <c r="C4929" t="s">
        <v>12537</v>
      </c>
      <c r="D4929" t="s">
        <v>635</v>
      </c>
      <c r="E4929" t="s">
        <v>34</v>
      </c>
      <c r="F4929" t="s">
        <v>24816</v>
      </c>
      <c r="G4929" t="s">
        <v>24817</v>
      </c>
      <c r="H4929" t="s">
        <v>94</v>
      </c>
      <c r="I4929" s="1">
        <v>30109</v>
      </c>
      <c r="J4929" t="s">
        <v>24818</v>
      </c>
      <c r="K4929" t="s">
        <v>13009</v>
      </c>
      <c r="L4929">
        <v>77215</v>
      </c>
      <c r="M4929" t="s">
        <v>94</v>
      </c>
      <c r="N4929" s="1">
        <v>44969</v>
      </c>
      <c r="O4929" s="1">
        <v>44973</v>
      </c>
      <c r="P4929">
        <v>38</v>
      </c>
      <c r="Q4929">
        <v>2</v>
      </c>
      <c r="R4929" t="s">
        <v>63</v>
      </c>
      <c r="S4929">
        <v>3</v>
      </c>
      <c r="T4929">
        <v>1</v>
      </c>
      <c r="U4929">
        <v>4</v>
      </c>
      <c r="V4929">
        <v>284</v>
      </c>
      <c r="W4929" t="s">
        <v>41</v>
      </c>
      <c r="X4929" t="s">
        <v>24819</v>
      </c>
      <c r="Y4929" t="s">
        <v>65</v>
      </c>
      <c r="Z4929" s="1">
        <v>44961</v>
      </c>
      <c r="AA4929" s="2">
        <v>7.9733796296296303E-2</v>
      </c>
      <c r="AB4929" s="2">
        <v>0.43136574074074074</v>
      </c>
      <c r="AC4929" t="s">
        <v>45</v>
      </c>
      <c r="AD4929" t="s">
        <v>44</v>
      </c>
      <c r="AE4929" t="s">
        <v>45</v>
      </c>
      <c r="AF4929">
        <v>71</v>
      </c>
    </row>
    <row r="4930" spans="1:32">
      <c r="A4930">
        <v>29114</v>
      </c>
      <c r="B4930">
        <v>28214</v>
      </c>
      <c r="C4930" t="s">
        <v>5236</v>
      </c>
      <c r="D4930" t="s">
        <v>191</v>
      </c>
      <c r="E4930" t="s">
        <v>48</v>
      </c>
      <c r="F4930" t="s">
        <v>24820</v>
      </c>
      <c r="G4930" t="s">
        <v>24821</v>
      </c>
      <c r="H4930" t="s">
        <v>50</v>
      </c>
      <c r="I4930" s="1">
        <v>35416</v>
      </c>
      <c r="J4930" t="s">
        <v>24822</v>
      </c>
      <c r="K4930" t="s">
        <v>24823</v>
      </c>
      <c r="L4930">
        <v>56690</v>
      </c>
      <c r="M4930" t="s">
        <v>50</v>
      </c>
      <c r="N4930" s="1">
        <v>44972</v>
      </c>
      <c r="O4930" s="1">
        <v>44973</v>
      </c>
      <c r="P4930">
        <v>81</v>
      </c>
      <c r="Q4930">
        <v>4</v>
      </c>
      <c r="R4930" t="s">
        <v>40</v>
      </c>
      <c r="S4930">
        <v>3</v>
      </c>
      <c r="T4930">
        <v>2</v>
      </c>
      <c r="U4930">
        <v>1</v>
      </c>
      <c r="V4930">
        <v>237</v>
      </c>
      <c r="W4930" t="s">
        <v>54</v>
      </c>
      <c r="X4930" t="s">
        <v>24824</v>
      </c>
      <c r="Y4930" t="s">
        <v>6</v>
      </c>
      <c r="Z4930" s="1">
        <v>44965</v>
      </c>
      <c r="AA4930" s="2">
        <v>0.25259259259259259</v>
      </c>
      <c r="AB4930" s="2">
        <v>0.13143518518518518</v>
      </c>
      <c r="AC4930" t="s">
        <v>44</v>
      </c>
      <c r="AD4930" t="s">
        <v>44</v>
      </c>
      <c r="AE4930" t="s">
        <v>45</v>
      </c>
      <c r="AF4930">
        <v>237</v>
      </c>
    </row>
    <row r="4931" spans="1:32">
      <c r="A4931">
        <v>29115</v>
      </c>
      <c r="B4931">
        <v>28215</v>
      </c>
      <c r="C4931" t="s">
        <v>2316</v>
      </c>
      <c r="D4931" t="s">
        <v>2099</v>
      </c>
      <c r="E4931" t="s">
        <v>34</v>
      </c>
      <c r="F4931" t="s">
        <v>24825</v>
      </c>
      <c r="G4931" t="s">
        <v>24826</v>
      </c>
      <c r="H4931" t="s">
        <v>423</v>
      </c>
      <c r="I4931" s="1">
        <v>19064</v>
      </c>
      <c r="J4931" t="s">
        <v>24827</v>
      </c>
      <c r="K4931" t="s">
        <v>24828</v>
      </c>
      <c r="L4931">
        <v>34741</v>
      </c>
      <c r="M4931" t="s">
        <v>423</v>
      </c>
      <c r="N4931" s="1">
        <v>45273</v>
      </c>
      <c r="O4931" s="1">
        <v>45278</v>
      </c>
      <c r="P4931">
        <v>53</v>
      </c>
      <c r="Q4931">
        <v>3</v>
      </c>
      <c r="R4931" t="s">
        <v>63</v>
      </c>
      <c r="S4931">
        <v>2</v>
      </c>
      <c r="T4931">
        <v>1</v>
      </c>
      <c r="U4931">
        <v>5</v>
      </c>
      <c r="V4931">
        <v>395</v>
      </c>
      <c r="W4931" t="s">
        <v>54</v>
      </c>
      <c r="X4931" t="s">
        <v>24829</v>
      </c>
      <c r="Y4931" t="s">
        <v>65</v>
      </c>
      <c r="Z4931" s="1">
        <v>45238</v>
      </c>
      <c r="AA4931" s="2">
        <v>0.39384259259259258</v>
      </c>
      <c r="AB4931" s="2">
        <v>0.61177083333333326</v>
      </c>
      <c r="AC4931" t="s">
        <v>45</v>
      </c>
      <c r="AD4931" t="s">
        <v>44</v>
      </c>
      <c r="AE4931" t="s">
        <v>45</v>
      </c>
      <c r="AF4931">
        <v>79</v>
      </c>
    </row>
    <row r="4932" spans="1:32">
      <c r="A4932">
        <v>29116</v>
      </c>
      <c r="B4932">
        <v>28216</v>
      </c>
      <c r="C4932" t="s">
        <v>2816</v>
      </c>
      <c r="D4932" t="s">
        <v>8246</v>
      </c>
      <c r="E4932" t="s">
        <v>34</v>
      </c>
      <c r="F4932" t="s">
        <v>24830</v>
      </c>
      <c r="G4932" t="s">
        <v>24831</v>
      </c>
      <c r="H4932" t="s">
        <v>70</v>
      </c>
      <c r="I4932" s="1">
        <v>16827</v>
      </c>
      <c r="J4932" t="s">
        <v>24832</v>
      </c>
      <c r="K4932" t="s">
        <v>24833</v>
      </c>
      <c r="L4932">
        <v>58806</v>
      </c>
      <c r="M4932" t="s">
        <v>70</v>
      </c>
      <c r="N4932" s="1">
        <v>45025</v>
      </c>
      <c r="O4932" s="1">
        <v>45029</v>
      </c>
      <c r="P4932">
        <v>39</v>
      </c>
      <c r="Q4932">
        <v>2</v>
      </c>
      <c r="R4932" t="s">
        <v>40</v>
      </c>
      <c r="S4932">
        <v>2</v>
      </c>
      <c r="T4932">
        <v>1</v>
      </c>
      <c r="U4932">
        <v>4</v>
      </c>
      <c r="V4932">
        <v>892</v>
      </c>
      <c r="W4932" t="s">
        <v>41</v>
      </c>
      <c r="X4932" t="s">
        <v>24834</v>
      </c>
      <c r="Y4932" t="s">
        <v>6</v>
      </c>
      <c r="Z4932" s="1">
        <v>45010</v>
      </c>
      <c r="AA4932" s="2">
        <v>0.19944444444444445</v>
      </c>
      <c r="AB4932" s="2">
        <v>0.76013888888888881</v>
      </c>
      <c r="AC4932" t="s">
        <v>45</v>
      </c>
      <c r="AD4932" t="s">
        <v>45</v>
      </c>
      <c r="AE4932" t="s">
        <v>44</v>
      </c>
      <c r="AF4932">
        <v>223</v>
      </c>
    </row>
    <row r="4933" spans="1:32">
      <c r="A4933">
        <v>29117</v>
      </c>
      <c r="B4933">
        <v>28217</v>
      </c>
      <c r="C4933" t="s">
        <v>1555</v>
      </c>
      <c r="D4933" t="s">
        <v>1298</v>
      </c>
      <c r="E4933" t="s">
        <v>48</v>
      </c>
      <c r="F4933" t="s">
        <v>24835</v>
      </c>
      <c r="G4933" t="s">
        <v>24836</v>
      </c>
      <c r="H4933" t="s">
        <v>692</v>
      </c>
      <c r="I4933" s="1">
        <v>36663</v>
      </c>
      <c r="J4933" t="s">
        <v>24837</v>
      </c>
      <c r="K4933" t="s">
        <v>24838</v>
      </c>
      <c r="L4933">
        <v>67499</v>
      </c>
      <c r="M4933" t="s">
        <v>692</v>
      </c>
      <c r="N4933" s="1">
        <v>44963</v>
      </c>
      <c r="O4933" s="1">
        <v>44965</v>
      </c>
      <c r="P4933">
        <v>1</v>
      </c>
      <c r="Q4933">
        <v>1</v>
      </c>
      <c r="R4933" t="s">
        <v>53</v>
      </c>
      <c r="S4933">
        <v>4</v>
      </c>
      <c r="T4933">
        <v>2</v>
      </c>
      <c r="U4933">
        <v>2</v>
      </c>
      <c r="V4933">
        <v>300</v>
      </c>
      <c r="W4933" t="s">
        <v>41</v>
      </c>
      <c r="X4933" t="s">
        <v>24839</v>
      </c>
      <c r="Y4933" t="s">
        <v>81</v>
      </c>
      <c r="Z4933" s="1">
        <v>44952</v>
      </c>
      <c r="AA4933" s="2">
        <v>0.54357638888888882</v>
      </c>
      <c r="AB4933" s="2">
        <v>0.78071759259259255</v>
      </c>
      <c r="AC4933" t="s">
        <v>45</v>
      </c>
      <c r="AD4933" t="s">
        <v>44</v>
      </c>
      <c r="AE4933" t="s">
        <v>45</v>
      </c>
      <c r="AF4933">
        <v>150</v>
      </c>
    </row>
    <row r="4934" spans="1:32">
      <c r="A4934">
        <v>29118</v>
      </c>
      <c r="B4934">
        <v>28218</v>
      </c>
      <c r="C4934" t="s">
        <v>881</v>
      </c>
      <c r="D4934" t="s">
        <v>4338</v>
      </c>
      <c r="E4934" t="s">
        <v>34</v>
      </c>
      <c r="F4934" t="s">
        <v>24840</v>
      </c>
      <c r="G4934">
        <v>2583006510</v>
      </c>
      <c r="H4934" t="s">
        <v>37</v>
      </c>
      <c r="I4934" s="1">
        <v>24626</v>
      </c>
      <c r="J4934" t="s">
        <v>24841</v>
      </c>
      <c r="K4934" t="s">
        <v>24842</v>
      </c>
      <c r="L4934">
        <v>78266</v>
      </c>
      <c r="M4934" t="s">
        <v>37</v>
      </c>
      <c r="N4934" s="1">
        <v>45092</v>
      </c>
      <c r="O4934" s="1">
        <v>45095</v>
      </c>
      <c r="P4934">
        <v>49</v>
      </c>
      <c r="Q4934">
        <v>2</v>
      </c>
      <c r="R4934" t="s">
        <v>53</v>
      </c>
      <c r="S4934">
        <v>3</v>
      </c>
      <c r="T4934">
        <v>0</v>
      </c>
      <c r="U4934">
        <v>3</v>
      </c>
      <c r="V4934">
        <v>447</v>
      </c>
      <c r="W4934" t="s">
        <v>41</v>
      </c>
      <c r="X4934" t="s">
        <v>24843</v>
      </c>
      <c r="Y4934" t="s">
        <v>81</v>
      </c>
      <c r="Z4934" s="1">
        <v>45062</v>
      </c>
      <c r="AA4934" s="2">
        <v>0.24796296296296297</v>
      </c>
      <c r="AB4934" s="2">
        <v>0.77658564814814823</v>
      </c>
      <c r="AC4934" t="s">
        <v>44</v>
      </c>
      <c r="AD4934" t="s">
        <v>45</v>
      </c>
      <c r="AE4934" t="s">
        <v>44</v>
      </c>
      <c r="AF4934">
        <v>149</v>
      </c>
    </row>
    <row r="4935" spans="1:32">
      <c r="A4935">
        <v>29119</v>
      </c>
      <c r="B4935">
        <v>28219</v>
      </c>
      <c r="C4935" t="s">
        <v>3145</v>
      </c>
      <c r="D4935" t="s">
        <v>2019</v>
      </c>
      <c r="E4935" t="s">
        <v>34</v>
      </c>
      <c r="F4935" t="s">
        <v>24844</v>
      </c>
      <c r="G4935">
        <f>1-439-317-6124</f>
        <v>-6879</v>
      </c>
      <c r="H4935" t="s">
        <v>1301</v>
      </c>
      <c r="I4935" s="1">
        <v>36911</v>
      </c>
      <c r="J4935" t="s">
        <v>24845</v>
      </c>
      <c r="K4935" t="s">
        <v>24846</v>
      </c>
      <c r="L4935">
        <v>8041</v>
      </c>
      <c r="M4935" t="s">
        <v>1301</v>
      </c>
      <c r="N4935" s="1">
        <v>45213</v>
      </c>
      <c r="O4935" s="1">
        <v>45218</v>
      </c>
      <c r="P4935">
        <v>72</v>
      </c>
      <c r="Q4935">
        <v>3</v>
      </c>
      <c r="R4935" t="s">
        <v>40</v>
      </c>
      <c r="S4935">
        <v>2</v>
      </c>
      <c r="T4935">
        <v>1</v>
      </c>
      <c r="U4935">
        <v>5</v>
      </c>
      <c r="V4935">
        <v>1060</v>
      </c>
      <c r="W4935" t="s">
        <v>54</v>
      </c>
      <c r="X4935" t="s">
        <v>24847</v>
      </c>
      <c r="Y4935" t="s">
        <v>43</v>
      </c>
      <c r="Z4935" s="1">
        <v>45197</v>
      </c>
      <c r="AA4935" s="2">
        <v>0.50318287037037035</v>
      </c>
      <c r="AB4935" s="2">
        <v>0.27625</v>
      </c>
      <c r="AC4935" t="s">
        <v>45</v>
      </c>
      <c r="AD4935" t="s">
        <v>45</v>
      </c>
      <c r="AE4935" t="s">
        <v>44</v>
      </c>
      <c r="AF4935">
        <v>212</v>
      </c>
    </row>
    <row r="4936" spans="1:32">
      <c r="A4936">
        <v>29120</v>
      </c>
      <c r="B4936">
        <v>28220</v>
      </c>
      <c r="C4936" t="s">
        <v>1913</v>
      </c>
      <c r="D4936" t="s">
        <v>277</v>
      </c>
      <c r="E4936" t="s">
        <v>48</v>
      </c>
      <c r="F4936" t="s">
        <v>24848</v>
      </c>
      <c r="G4936" t="s">
        <v>24849</v>
      </c>
      <c r="H4936" t="s">
        <v>309</v>
      </c>
      <c r="I4936" s="1">
        <v>25743</v>
      </c>
      <c r="J4936" t="s">
        <v>24850</v>
      </c>
      <c r="K4936" t="s">
        <v>24851</v>
      </c>
      <c r="L4936">
        <v>19746</v>
      </c>
      <c r="M4936" t="s">
        <v>309</v>
      </c>
      <c r="N4936" s="1">
        <v>45045</v>
      </c>
      <c r="O4936" s="1">
        <v>45047</v>
      </c>
      <c r="P4936">
        <v>35</v>
      </c>
      <c r="Q4936">
        <v>2</v>
      </c>
      <c r="R4936" t="s">
        <v>63</v>
      </c>
      <c r="S4936">
        <v>4</v>
      </c>
      <c r="T4936">
        <v>0</v>
      </c>
      <c r="U4936">
        <v>2</v>
      </c>
      <c r="V4936">
        <v>138</v>
      </c>
      <c r="W4936" t="s">
        <v>54</v>
      </c>
      <c r="X4936" t="s">
        <v>24852</v>
      </c>
      <c r="Y4936" t="s">
        <v>65</v>
      </c>
      <c r="Z4936" s="1">
        <v>45014</v>
      </c>
      <c r="AA4936" s="2">
        <v>0.2595601851851852</v>
      </c>
      <c r="AB4936" s="2">
        <v>0.25443287037037038</v>
      </c>
      <c r="AC4936" t="s">
        <v>45</v>
      </c>
      <c r="AD4936" t="s">
        <v>45</v>
      </c>
      <c r="AE4936" t="s">
        <v>45</v>
      </c>
      <c r="AF4936">
        <v>69</v>
      </c>
    </row>
    <row r="4937" spans="1:32">
      <c r="A4937">
        <v>29121</v>
      </c>
      <c r="B4937">
        <v>28221</v>
      </c>
      <c r="C4937" t="s">
        <v>4649</v>
      </c>
      <c r="D4937" t="s">
        <v>8360</v>
      </c>
      <c r="E4937" t="s">
        <v>34</v>
      </c>
      <c r="F4937" t="s">
        <v>24853</v>
      </c>
      <c r="G4937" t="s">
        <v>24854</v>
      </c>
      <c r="H4937" t="s">
        <v>280</v>
      </c>
      <c r="I4937" s="1">
        <v>37675</v>
      </c>
      <c r="J4937" t="s">
        <v>24855</v>
      </c>
      <c r="K4937" t="s">
        <v>24856</v>
      </c>
      <c r="L4937">
        <v>56341</v>
      </c>
      <c r="M4937" t="s">
        <v>280</v>
      </c>
      <c r="N4937" s="1">
        <v>45050</v>
      </c>
      <c r="O4937" s="1">
        <v>45054</v>
      </c>
      <c r="P4937">
        <v>36</v>
      </c>
      <c r="Q4937">
        <v>2</v>
      </c>
      <c r="R4937" t="s">
        <v>40</v>
      </c>
      <c r="S4937">
        <v>4</v>
      </c>
      <c r="T4937">
        <v>0</v>
      </c>
      <c r="U4937">
        <v>4</v>
      </c>
      <c r="V4937">
        <v>948</v>
      </c>
      <c r="W4937" t="s">
        <v>41</v>
      </c>
      <c r="X4937" t="s">
        <v>24857</v>
      </c>
      <c r="Y4937" t="s">
        <v>65</v>
      </c>
      <c r="Z4937" s="1">
        <v>45015</v>
      </c>
      <c r="AA4937" s="2">
        <v>0.82452546296296303</v>
      </c>
      <c r="AB4937" s="2">
        <v>0.93868055555555552</v>
      </c>
      <c r="AC4937" t="s">
        <v>45</v>
      </c>
      <c r="AD4937" t="s">
        <v>44</v>
      </c>
      <c r="AE4937" t="s">
        <v>44</v>
      </c>
      <c r="AF4937">
        <v>237</v>
      </c>
    </row>
    <row r="4938" spans="1:32">
      <c r="A4938">
        <v>29122</v>
      </c>
      <c r="B4938">
        <v>28222</v>
      </c>
      <c r="C4938" t="s">
        <v>2415</v>
      </c>
      <c r="D4938" t="s">
        <v>18759</v>
      </c>
      <c r="E4938" t="s">
        <v>34</v>
      </c>
      <c r="F4938" t="s">
        <v>24858</v>
      </c>
      <c r="G4938" t="s">
        <v>24859</v>
      </c>
      <c r="H4938" t="s">
        <v>60</v>
      </c>
      <c r="I4938" s="1">
        <v>32116</v>
      </c>
      <c r="J4938" t="s">
        <v>24860</v>
      </c>
      <c r="K4938" t="s">
        <v>24861</v>
      </c>
      <c r="L4938">
        <v>10879</v>
      </c>
      <c r="M4938" t="s">
        <v>60</v>
      </c>
      <c r="N4938" s="1">
        <v>45067</v>
      </c>
      <c r="O4938" s="1">
        <v>45068</v>
      </c>
      <c r="P4938">
        <v>40</v>
      </c>
      <c r="Q4938">
        <v>2</v>
      </c>
      <c r="R4938" t="s">
        <v>53</v>
      </c>
      <c r="S4938">
        <v>4</v>
      </c>
      <c r="T4938">
        <v>1</v>
      </c>
      <c r="U4938">
        <v>1</v>
      </c>
      <c r="V4938">
        <v>144</v>
      </c>
      <c r="W4938" t="s">
        <v>54</v>
      </c>
      <c r="X4938" t="s">
        <v>24862</v>
      </c>
      <c r="Y4938" t="s">
        <v>65</v>
      </c>
      <c r="Z4938" s="1">
        <v>45041</v>
      </c>
      <c r="AA4938" s="2">
        <v>0.17839120370370368</v>
      </c>
      <c r="AB4938" s="2">
        <v>4.5150462962962962E-2</v>
      </c>
      <c r="AC4938" t="s">
        <v>44</v>
      </c>
      <c r="AD4938" t="s">
        <v>45</v>
      </c>
      <c r="AE4938" t="s">
        <v>44</v>
      </c>
      <c r="AF4938">
        <v>144</v>
      </c>
    </row>
    <row r="4939" spans="1:32">
      <c r="A4939">
        <v>29123</v>
      </c>
      <c r="B4939">
        <v>28223</v>
      </c>
      <c r="C4939" t="s">
        <v>1481</v>
      </c>
      <c r="D4939" t="s">
        <v>57</v>
      </c>
      <c r="E4939" t="s">
        <v>34</v>
      </c>
      <c r="F4939" t="s">
        <v>24863</v>
      </c>
      <c r="G4939" t="s">
        <v>24864</v>
      </c>
      <c r="H4939" t="s">
        <v>129</v>
      </c>
      <c r="I4939" s="1">
        <v>34137</v>
      </c>
      <c r="J4939" t="s">
        <v>24865</v>
      </c>
      <c r="K4939" t="s">
        <v>3401</v>
      </c>
      <c r="L4939">
        <v>15057</v>
      </c>
      <c r="M4939" t="s">
        <v>129</v>
      </c>
      <c r="N4939" s="1">
        <v>45180</v>
      </c>
      <c r="O4939" s="1">
        <v>45182</v>
      </c>
      <c r="P4939">
        <v>29</v>
      </c>
      <c r="Q4939">
        <v>2</v>
      </c>
      <c r="R4939" t="s">
        <v>63</v>
      </c>
      <c r="S4939">
        <v>2</v>
      </c>
      <c r="T4939">
        <v>2</v>
      </c>
      <c r="U4939">
        <v>2</v>
      </c>
      <c r="V4939">
        <v>148</v>
      </c>
      <c r="W4939" t="s">
        <v>41</v>
      </c>
      <c r="X4939" t="s">
        <v>24866</v>
      </c>
      <c r="Y4939" t="s">
        <v>81</v>
      </c>
      <c r="Z4939" s="1">
        <v>45173</v>
      </c>
      <c r="AA4939" s="2">
        <v>0.73976851851851855</v>
      </c>
      <c r="AB4939" s="2">
        <v>1.8425925925925925E-2</v>
      </c>
      <c r="AC4939" t="s">
        <v>45</v>
      </c>
      <c r="AD4939" t="s">
        <v>45</v>
      </c>
      <c r="AE4939" t="s">
        <v>44</v>
      </c>
      <c r="AF4939">
        <v>74</v>
      </c>
    </row>
    <row r="4940" spans="1:32">
      <c r="A4940">
        <v>29124</v>
      </c>
      <c r="B4940">
        <v>28224</v>
      </c>
      <c r="C4940" t="s">
        <v>7803</v>
      </c>
      <c r="D4940" t="s">
        <v>435</v>
      </c>
      <c r="E4940" t="s">
        <v>34</v>
      </c>
      <c r="F4940" t="s">
        <v>24867</v>
      </c>
      <c r="G4940" t="s">
        <v>24868</v>
      </c>
      <c r="H4940" t="s">
        <v>50</v>
      </c>
      <c r="I4940" s="1">
        <v>17144</v>
      </c>
      <c r="J4940" t="s">
        <v>24869</v>
      </c>
      <c r="K4940" t="s">
        <v>24870</v>
      </c>
      <c r="L4940">
        <v>62110</v>
      </c>
      <c r="M4940" t="s">
        <v>50</v>
      </c>
      <c r="N4940" s="1">
        <v>45164</v>
      </c>
      <c r="O4940" s="1">
        <v>45168</v>
      </c>
      <c r="P4940">
        <v>66</v>
      </c>
      <c r="Q4940">
        <v>3</v>
      </c>
      <c r="R4940" t="s">
        <v>40</v>
      </c>
      <c r="S4940">
        <v>2</v>
      </c>
      <c r="T4940">
        <v>1</v>
      </c>
      <c r="U4940">
        <v>4</v>
      </c>
      <c r="V4940">
        <v>912</v>
      </c>
      <c r="W4940" t="s">
        <v>54</v>
      </c>
      <c r="X4940" t="s">
        <v>24871</v>
      </c>
      <c r="Y4940" t="s">
        <v>81</v>
      </c>
      <c r="Z4940" s="1">
        <v>45145</v>
      </c>
      <c r="AA4940" s="2">
        <v>0.30457175925925922</v>
      </c>
      <c r="AB4940" s="2">
        <v>0.42186342592592596</v>
      </c>
      <c r="AC4940" t="s">
        <v>44</v>
      </c>
      <c r="AD4940" t="s">
        <v>45</v>
      </c>
      <c r="AE4940" t="s">
        <v>45</v>
      </c>
      <c r="AF4940">
        <v>228</v>
      </c>
    </row>
    <row r="4941" spans="1:32">
      <c r="A4941">
        <v>29125</v>
      </c>
      <c r="B4941">
        <v>28225</v>
      </c>
      <c r="C4941" t="s">
        <v>276</v>
      </c>
      <c r="D4941" t="s">
        <v>57</v>
      </c>
      <c r="E4941" t="s">
        <v>48</v>
      </c>
      <c r="F4941" t="s">
        <v>24872</v>
      </c>
      <c r="G4941" t="s">
        <v>24873</v>
      </c>
      <c r="H4941" t="s">
        <v>1301</v>
      </c>
      <c r="I4941" s="1">
        <v>16034</v>
      </c>
      <c r="J4941" t="s">
        <v>24874</v>
      </c>
      <c r="K4941" t="s">
        <v>24875</v>
      </c>
      <c r="L4941">
        <v>43740</v>
      </c>
      <c r="M4941" t="s">
        <v>1301</v>
      </c>
      <c r="N4941" s="1">
        <v>45000</v>
      </c>
      <c r="O4941" s="1">
        <v>45002</v>
      </c>
      <c r="P4941">
        <v>7</v>
      </c>
      <c r="Q4941">
        <v>1</v>
      </c>
      <c r="R4941" t="s">
        <v>53</v>
      </c>
      <c r="S4941">
        <v>1</v>
      </c>
      <c r="T4941">
        <v>1</v>
      </c>
      <c r="U4941">
        <v>2</v>
      </c>
      <c r="V4941">
        <v>296</v>
      </c>
      <c r="W4941" t="s">
        <v>41</v>
      </c>
      <c r="X4941" t="s">
        <v>24876</v>
      </c>
      <c r="Y4941" t="s">
        <v>81</v>
      </c>
      <c r="Z4941" s="1">
        <v>44991</v>
      </c>
      <c r="AA4941" s="2">
        <v>0.65606481481481482</v>
      </c>
      <c r="AB4941" s="2">
        <v>0.2131828703703704</v>
      </c>
      <c r="AC4941" t="s">
        <v>44</v>
      </c>
      <c r="AD4941" t="s">
        <v>44</v>
      </c>
      <c r="AE4941" t="s">
        <v>44</v>
      </c>
      <c r="AF4941">
        <v>148</v>
      </c>
    </row>
    <row r="4942" spans="1:32">
      <c r="A4942">
        <v>29126</v>
      </c>
      <c r="B4942">
        <v>28226</v>
      </c>
      <c r="C4942" t="s">
        <v>571</v>
      </c>
      <c r="D4942" t="s">
        <v>4737</v>
      </c>
      <c r="E4942" t="s">
        <v>34</v>
      </c>
      <c r="F4942" t="s">
        <v>24877</v>
      </c>
      <c r="G4942" t="s">
        <v>24878</v>
      </c>
      <c r="H4942" t="s">
        <v>537</v>
      </c>
      <c r="I4942" s="1">
        <v>32267</v>
      </c>
      <c r="J4942" t="s">
        <v>24879</v>
      </c>
      <c r="K4942" t="s">
        <v>24880</v>
      </c>
      <c r="L4942">
        <v>9655</v>
      </c>
      <c r="M4942" t="s">
        <v>537</v>
      </c>
      <c r="N4942" s="1">
        <v>45291</v>
      </c>
      <c r="O4942" s="1">
        <v>45293</v>
      </c>
      <c r="P4942">
        <v>37</v>
      </c>
      <c r="Q4942">
        <v>2</v>
      </c>
      <c r="R4942" t="s">
        <v>53</v>
      </c>
      <c r="S4942">
        <v>4</v>
      </c>
      <c r="T4942">
        <v>2</v>
      </c>
      <c r="U4942">
        <v>2</v>
      </c>
      <c r="V4942">
        <v>300</v>
      </c>
      <c r="W4942" t="s">
        <v>41</v>
      </c>
      <c r="X4942" t="s">
        <v>24881</v>
      </c>
      <c r="Y4942" t="s">
        <v>65</v>
      </c>
      <c r="Z4942" s="1">
        <v>45282</v>
      </c>
      <c r="AA4942" s="2">
        <v>0.96177083333333335</v>
      </c>
      <c r="AB4942" s="2">
        <v>8.622685185185186E-2</v>
      </c>
      <c r="AC4942" t="s">
        <v>45</v>
      </c>
      <c r="AD4942" t="s">
        <v>44</v>
      </c>
      <c r="AE4942" t="s">
        <v>44</v>
      </c>
      <c r="AF4942">
        <v>150</v>
      </c>
    </row>
    <row r="4943" spans="1:32">
      <c r="A4943">
        <v>29127</v>
      </c>
      <c r="B4943">
        <v>28227</v>
      </c>
      <c r="C4943" t="s">
        <v>2828</v>
      </c>
      <c r="D4943" t="s">
        <v>4298</v>
      </c>
      <c r="E4943" t="s">
        <v>48</v>
      </c>
      <c r="F4943" t="s">
        <v>24882</v>
      </c>
      <c r="G4943" t="s">
        <v>24883</v>
      </c>
      <c r="H4943" t="s">
        <v>201</v>
      </c>
      <c r="I4943" s="1">
        <v>19498</v>
      </c>
      <c r="J4943" t="s">
        <v>24884</v>
      </c>
      <c r="K4943" t="s">
        <v>15298</v>
      </c>
      <c r="L4943">
        <v>54327</v>
      </c>
      <c r="M4943" t="s">
        <v>201</v>
      </c>
      <c r="N4943" s="1">
        <v>45224</v>
      </c>
      <c r="O4943" s="1">
        <v>45227</v>
      </c>
      <c r="P4943">
        <v>64</v>
      </c>
      <c r="Q4943">
        <v>3</v>
      </c>
      <c r="R4943" t="s">
        <v>53</v>
      </c>
      <c r="S4943">
        <v>3</v>
      </c>
      <c r="T4943">
        <v>1</v>
      </c>
      <c r="U4943">
        <v>3</v>
      </c>
      <c r="V4943">
        <v>450</v>
      </c>
      <c r="W4943" t="s">
        <v>41</v>
      </c>
      <c r="X4943" t="s">
        <v>24885</v>
      </c>
      <c r="Y4943" t="s">
        <v>6</v>
      </c>
      <c r="Z4943" s="1">
        <v>45213</v>
      </c>
      <c r="AA4943" s="2">
        <v>0.6330324074074074</v>
      </c>
      <c r="AB4943" s="2">
        <v>0.98231481481481486</v>
      </c>
      <c r="AC4943" t="s">
        <v>45</v>
      </c>
      <c r="AD4943" t="s">
        <v>45</v>
      </c>
      <c r="AE4943" t="s">
        <v>45</v>
      </c>
      <c r="AF4943">
        <v>150</v>
      </c>
    </row>
    <row r="4944" spans="1:32">
      <c r="A4944">
        <v>29128</v>
      </c>
      <c r="B4944">
        <v>28228</v>
      </c>
      <c r="C4944" t="s">
        <v>229</v>
      </c>
      <c r="D4944" t="s">
        <v>3662</v>
      </c>
      <c r="E4944" t="s">
        <v>34</v>
      </c>
      <c r="F4944" t="s">
        <v>24886</v>
      </c>
      <c r="G4944" t="s">
        <v>24887</v>
      </c>
      <c r="H4944" t="s">
        <v>272</v>
      </c>
      <c r="I4944" s="1">
        <v>38177</v>
      </c>
      <c r="J4944" t="s">
        <v>24888</v>
      </c>
      <c r="K4944" t="s">
        <v>24889</v>
      </c>
      <c r="L4944">
        <v>9760</v>
      </c>
      <c r="M4944" t="s">
        <v>272</v>
      </c>
      <c r="N4944" s="1">
        <v>45239</v>
      </c>
      <c r="O4944" s="1">
        <v>45242</v>
      </c>
      <c r="P4944">
        <v>88</v>
      </c>
      <c r="Q4944">
        <v>4</v>
      </c>
      <c r="R4944" t="s">
        <v>53</v>
      </c>
      <c r="S4944">
        <v>2</v>
      </c>
      <c r="T4944">
        <v>2</v>
      </c>
      <c r="U4944">
        <v>3</v>
      </c>
      <c r="V4944">
        <v>423</v>
      </c>
      <c r="W4944" t="s">
        <v>41</v>
      </c>
      <c r="X4944" t="s">
        <v>24890</v>
      </c>
      <c r="Y4944" t="s">
        <v>81</v>
      </c>
      <c r="Z4944" s="1">
        <v>45222</v>
      </c>
      <c r="AA4944" s="2">
        <v>0.5056018518518518</v>
      </c>
      <c r="AB4944" s="2">
        <v>0.85421296296296301</v>
      </c>
      <c r="AC4944" t="s">
        <v>45</v>
      </c>
      <c r="AD4944" t="s">
        <v>44</v>
      </c>
      <c r="AE4944" t="s">
        <v>44</v>
      </c>
      <c r="AF4944">
        <v>141</v>
      </c>
    </row>
    <row r="4945" spans="1:32">
      <c r="A4945">
        <v>29129</v>
      </c>
      <c r="B4945">
        <v>28229</v>
      </c>
      <c r="C4945" t="s">
        <v>1127</v>
      </c>
      <c r="D4945" t="s">
        <v>75</v>
      </c>
      <c r="E4945" t="s">
        <v>34</v>
      </c>
      <c r="F4945" t="s">
        <v>24891</v>
      </c>
      <c r="G4945" t="s">
        <v>24892</v>
      </c>
      <c r="H4945" t="s">
        <v>179</v>
      </c>
      <c r="I4945" s="1">
        <v>23843</v>
      </c>
      <c r="J4945" t="s">
        <v>24893</v>
      </c>
      <c r="K4945" t="s">
        <v>10996</v>
      </c>
      <c r="L4945">
        <v>67041</v>
      </c>
      <c r="M4945" t="s">
        <v>179</v>
      </c>
      <c r="N4945" s="1">
        <v>45214</v>
      </c>
      <c r="O4945" s="1">
        <v>45219</v>
      </c>
      <c r="P4945">
        <v>14</v>
      </c>
      <c r="Q4945">
        <v>1</v>
      </c>
      <c r="R4945" t="s">
        <v>63</v>
      </c>
      <c r="S4945">
        <v>1</v>
      </c>
      <c r="T4945">
        <v>1</v>
      </c>
      <c r="U4945">
        <v>5</v>
      </c>
      <c r="V4945">
        <v>395</v>
      </c>
      <c r="W4945" t="s">
        <v>41</v>
      </c>
      <c r="X4945" t="s">
        <v>24894</v>
      </c>
      <c r="Y4945" t="s">
        <v>81</v>
      </c>
      <c r="Z4945" s="1">
        <v>45176</v>
      </c>
      <c r="AA4945" s="2">
        <v>0.43883101851851852</v>
      </c>
      <c r="AB4945" s="2">
        <v>0.12872685185185184</v>
      </c>
      <c r="AC4945" t="s">
        <v>44</v>
      </c>
      <c r="AD4945" t="s">
        <v>44</v>
      </c>
      <c r="AE4945" t="s">
        <v>44</v>
      </c>
      <c r="AF4945">
        <v>79</v>
      </c>
    </row>
    <row r="4946" spans="1:32">
      <c r="A4946">
        <v>29130</v>
      </c>
      <c r="B4946">
        <v>28230</v>
      </c>
      <c r="C4946" t="s">
        <v>4250</v>
      </c>
      <c r="D4946" t="s">
        <v>2470</v>
      </c>
      <c r="E4946" t="s">
        <v>34</v>
      </c>
      <c r="F4946" t="s">
        <v>24895</v>
      </c>
      <c r="G4946">
        <v>7752604628</v>
      </c>
      <c r="H4946" t="s">
        <v>904</v>
      </c>
      <c r="I4946" s="1">
        <v>22894</v>
      </c>
      <c r="J4946" t="s">
        <v>24896</v>
      </c>
      <c r="K4946" t="s">
        <v>24897</v>
      </c>
      <c r="L4946">
        <v>95507</v>
      </c>
      <c r="M4946" t="s">
        <v>904</v>
      </c>
      <c r="N4946" s="1">
        <v>45267</v>
      </c>
      <c r="O4946" s="1">
        <v>45270</v>
      </c>
      <c r="P4946">
        <v>30</v>
      </c>
      <c r="Q4946">
        <v>2</v>
      </c>
      <c r="R4946" t="s">
        <v>40</v>
      </c>
      <c r="S4946">
        <v>4</v>
      </c>
      <c r="T4946">
        <v>0</v>
      </c>
      <c r="U4946">
        <v>3</v>
      </c>
      <c r="V4946">
        <v>705</v>
      </c>
      <c r="W4946" t="s">
        <v>54</v>
      </c>
      <c r="X4946" t="s">
        <v>24898</v>
      </c>
      <c r="Y4946" t="s">
        <v>6</v>
      </c>
      <c r="Z4946" s="1">
        <v>45231</v>
      </c>
      <c r="AA4946" s="2">
        <v>0.19594907407407405</v>
      </c>
      <c r="AB4946" s="2">
        <v>0.37844907407407408</v>
      </c>
      <c r="AC4946" t="s">
        <v>45</v>
      </c>
      <c r="AD4946" t="s">
        <v>44</v>
      </c>
      <c r="AE4946" t="s">
        <v>45</v>
      </c>
      <c r="AF4946">
        <v>235</v>
      </c>
    </row>
    <row r="4947" spans="1:32">
      <c r="A4947">
        <v>29131</v>
      </c>
      <c r="B4947">
        <v>28231</v>
      </c>
      <c r="C4947" t="s">
        <v>3645</v>
      </c>
      <c r="D4947" t="s">
        <v>4195</v>
      </c>
      <c r="E4947" t="s">
        <v>48</v>
      </c>
      <c r="F4947" t="s">
        <v>24899</v>
      </c>
      <c r="G4947" t="s">
        <v>24900</v>
      </c>
      <c r="H4947" t="s">
        <v>457</v>
      </c>
      <c r="I4947" s="1">
        <v>36963</v>
      </c>
      <c r="J4947" t="s">
        <v>24901</v>
      </c>
      <c r="K4947" t="s">
        <v>16260</v>
      </c>
      <c r="L4947">
        <v>94891</v>
      </c>
      <c r="M4947" t="s">
        <v>457</v>
      </c>
      <c r="N4947" s="1">
        <v>45291</v>
      </c>
      <c r="O4947" s="1">
        <v>45293</v>
      </c>
      <c r="P4947">
        <v>76</v>
      </c>
      <c r="Q4947">
        <v>4</v>
      </c>
      <c r="R4947" t="s">
        <v>53</v>
      </c>
      <c r="S4947">
        <v>4</v>
      </c>
      <c r="T4947">
        <v>1</v>
      </c>
      <c r="U4947">
        <v>2</v>
      </c>
      <c r="V4947">
        <v>286</v>
      </c>
      <c r="W4947" t="s">
        <v>54</v>
      </c>
      <c r="X4947" t="s">
        <v>24902</v>
      </c>
      <c r="Y4947" t="s">
        <v>6</v>
      </c>
      <c r="Z4947" s="1">
        <v>45280</v>
      </c>
      <c r="AA4947" s="2">
        <v>0.88756944444444441</v>
      </c>
      <c r="AB4947" s="2">
        <v>0.94255787037037031</v>
      </c>
      <c r="AC4947" t="s">
        <v>44</v>
      </c>
      <c r="AD4947" t="s">
        <v>44</v>
      </c>
      <c r="AE4947" t="s">
        <v>45</v>
      </c>
      <c r="AF4947">
        <v>143</v>
      </c>
    </row>
    <row r="4948" spans="1:32">
      <c r="A4948">
        <v>29132</v>
      </c>
      <c r="B4948">
        <v>28232</v>
      </c>
      <c r="C4948" t="s">
        <v>229</v>
      </c>
      <c r="D4948" t="s">
        <v>2533</v>
      </c>
      <c r="E4948" t="s">
        <v>48</v>
      </c>
      <c r="F4948" t="s">
        <v>24903</v>
      </c>
      <c r="G4948" t="s">
        <v>24904</v>
      </c>
      <c r="H4948" t="s">
        <v>109</v>
      </c>
      <c r="I4948" s="1">
        <v>27710</v>
      </c>
      <c r="J4948" t="s">
        <v>24905</v>
      </c>
      <c r="K4948" t="s">
        <v>24906</v>
      </c>
      <c r="L4948">
        <v>1615</v>
      </c>
      <c r="M4948" t="s">
        <v>109</v>
      </c>
      <c r="N4948" s="1">
        <v>45072</v>
      </c>
      <c r="O4948" s="1">
        <v>45077</v>
      </c>
      <c r="P4948">
        <v>56</v>
      </c>
      <c r="Q4948">
        <v>3</v>
      </c>
      <c r="R4948" t="s">
        <v>63</v>
      </c>
      <c r="S4948">
        <v>2</v>
      </c>
      <c r="T4948">
        <v>0</v>
      </c>
      <c r="U4948">
        <v>5</v>
      </c>
      <c r="V4948">
        <v>450</v>
      </c>
      <c r="W4948" t="s">
        <v>54</v>
      </c>
      <c r="X4948" t="s">
        <v>24907</v>
      </c>
      <c r="Y4948" t="s">
        <v>81</v>
      </c>
      <c r="Z4948" s="1">
        <v>45053</v>
      </c>
      <c r="AA4948" s="2">
        <v>0.89390046296296299</v>
      </c>
      <c r="AB4948" s="2">
        <v>0.4672337962962963</v>
      </c>
      <c r="AC4948" t="s">
        <v>44</v>
      </c>
      <c r="AD4948" t="s">
        <v>45</v>
      </c>
      <c r="AE4948" t="s">
        <v>44</v>
      </c>
      <c r="AF4948">
        <v>90</v>
      </c>
    </row>
    <row r="4949" spans="1:32">
      <c r="A4949">
        <v>29133</v>
      </c>
      <c r="B4949">
        <v>28233</v>
      </c>
      <c r="C4949" t="s">
        <v>4016</v>
      </c>
      <c r="D4949" t="s">
        <v>870</v>
      </c>
      <c r="E4949" t="s">
        <v>34</v>
      </c>
      <c r="F4949" t="s">
        <v>24908</v>
      </c>
      <c r="G4949" t="s">
        <v>24909</v>
      </c>
      <c r="H4949" t="s">
        <v>272</v>
      </c>
      <c r="I4949" s="1">
        <v>37583</v>
      </c>
      <c r="J4949" t="s">
        <v>24910</v>
      </c>
      <c r="K4949" t="s">
        <v>24911</v>
      </c>
      <c r="L4949">
        <v>49445</v>
      </c>
      <c r="M4949" t="s">
        <v>272</v>
      </c>
      <c r="N4949" s="1">
        <v>45206</v>
      </c>
      <c r="O4949" s="1">
        <v>45211</v>
      </c>
      <c r="P4949">
        <v>1</v>
      </c>
      <c r="Q4949">
        <v>1</v>
      </c>
      <c r="R4949" t="s">
        <v>53</v>
      </c>
      <c r="S4949">
        <v>2</v>
      </c>
      <c r="T4949">
        <v>2</v>
      </c>
      <c r="U4949">
        <v>5</v>
      </c>
      <c r="V4949">
        <v>715</v>
      </c>
      <c r="W4949" t="s">
        <v>54</v>
      </c>
      <c r="X4949" t="s">
        <v>24912</v>
      </c>
      <c r="Y4949" t="s">
        <v>43</v>
      </c>
      <c r="Z4949" s="1">
        <v>45192</v>
      </c>
      <c r="AA4949" s="2">
        <v>0.64208333333333334</v>
      </c>
      <c r="AB4949" s="2">
        <v>0.50718750000000001</v>
      </c>
      <c r="AC4949" t="s">
        <v>45</v>
      </c>
      <c r="AD4949" t="s">
        <v>44</v>
      </c>
      <c r="AE4949" t="s">
        <v>44</v>
      </c>
      <c r="AF4949">
        <v>143</v>
      </c>
    </row>
    <row r="4950" spans="1:32">
      <c r="A4950">
        <v>29134</v>
      </c>
      <c r="B4950">
        <v>28234</v>
      </c>
      <c r="C4950" t="s">
        <v>12037</v>
      </c>
      <c r="D4950" t="s">
        <v>385</v>
      </c>
      <c r="E4950" t="s">
        <v>48</v>
      </c>
      <c r="F4950" t="s">
        <v>24913</v>
      </c>
      <c r="G4950" t="s">
        <v>24914</v>
      </c>
      <c r="H4950" t="s">
        <v>70</v>
      </c>
      <c r="I4950" s="1">
        <v>20648</v>
      </c>
      <c r="J4950" t="s">
        <v>24915</v>
      </c>
      <c r="K4950" t="s">
        <v>24916</v>
      </c>
      <c r="L4950">
        <v>65078</v>
      </c>
      <c r="M4950" t="s">
        <v>70</v>
      </c>
      <c r="N4950" s="1">
        <v>45320</v>
      </c>
      <c r="O4950" s="1">
        <v>45321</v>
      </c>
      <c r="P4950">
        <v>86</v>
      </c>
      <c r="Q4950">
        <v>4</v>
      </c>
      <c r="R4950" t="s">
        <v>63</v>
      </c>
      <c r="S4950">
        <v>1</v>
      </c>
      <c r="T4950">
        <v>0</v>
      </c>
      <c r="U4950">
        <v>1</v>
      </c>
      <c r="V4950">
        <v>62</v>
      </c>
      <c r="W4950" t="s">
        <v>41</v>
      </c>
      <c r="X4950" t="s">
        <v>24917</v>
      </c>
      <c r="Y4950" t="s">
        <v>43</v>
      </c>
      <c r="Z4950" s="1">
        <v>45288</v>
      </c>
      <c r="AA4950" s="2">
        <v>1.4131944444444445E-2</v>
      </c>
      <c r="AB4950" s="2">
        <v>0.21759259259259259</v>
      </c>
      <c r="AC4950" t="s">
        <v>45</v>
      </c>
      <c r="AD4950" t="s">
        <v>44</v>
      </c>
      <c r="AE4950" t="s">
        <v>45</v>
      </c>
      <c r="AF4950">
        <v>62</v>
      </c>
    </row>
    <row r="4951" spans="1:32">
      <c r="A4951">
        <v>29135</v>
      </c>
      <c r="B4951">
        <v>28235</v>
      </c>
      <c r="C4951" t="s">
        <v>24918</v>
      </c>
      <c r="D4951" t="s">
        <v>1298</v>
      </c>
      <c r="E4951" t="s">
        <v>34</v>
      </c>
      <c r="F4951" t="s">
        <v>24919</v>
      </c>
      <c r="G4951" t="s">
        <v>24920</v>
      </c>
      <c r="H4951" t="s">
        <v>405</v>
      </c>
      <c r="I4951" s="1">
        <v>37705</v>
      </c>
      <c r="J4951" t="s">
        <v>24921</v>
      </c>
      <c r="K4951" t="s">
        <v>24922</v>
      </c>
      <c r="L4951">
        <v>3572</v>
      </c>
      <c r="M4951" t="s">
        <v>405</v>
      </c>
      <c r="N4951" s="1">
        <v>45289</v>
      </c>
      <c r="O4951" s="1">
        <v>45291</v>
      </c>
      <c r="P4951">
        <v>70</v>
      </c>
      <c r="Q4951">
        <v>3</v>
      </c>
      <c r="R4951" t="s">
        <v>53</v>
      </c>
      <c r="S4951">
        <v>2</v>
      </c>
      <c r="T4951">
        <v>1</v>
      </c>
      <c r="U4951">
        <v>2</v>
      </c>
      <c r="V4951">
        <v>280</v>
      </c>
      <c r="W4951" t="s">
        <v>54</v>
      </c>
      <c r="X4951" t="s">
        <v>24923</v>
      </c>
      <c r="Y4951" t="s">
        <v>81</v>
      </c>
      <c r="Z4951" s="1">
        <v>45253</v>
      </c>
      <c r="AA4951" s="2">
        <v>0.6242361111111111</v>
      </c>
      <c r="AB4951" s="2">
        <v>0.80833333333333324</v>
      </c>
      <c r="AC4951" t="s">
        <v>44</v>
      </c>
      <c r="AD4951" t="s">
        <v>44</v>
      </c>
      <c r="AE4951" t="s">
        <v>45</v>
      </c>
      <c r="AF4951">
        <v>140</v>
      </c>
    </row>
    <row r="4952" spans="1:32">
      <c r="A4952">
        <v>29136</v>
      </c>
      <c r="B4952">
        <v>28236</v>
      </c>
      <c r="C4952" t="s">
        <v>291</v>
      </c>
      <c r="D4952" t="s">
        <v>250</v>
      </c>
      <c r="E4952" t="s">
        <v>48</v>
      </c>
      <c r="F4952" t="s">
        <v>24924</v>
      </c>
      <c r="G4952" t="s">
        <v>24925</v>
      </c>
      <c r="H4952" t="s">
        <v>272</v>
      </c>
      <c r="I4952" s="1">
        <v>24672</v>
      </c>
      <c r="J4952" t="s">
        <v>24926</v>
      </c>
      <c r="K4952" t="s">
        <v>24927</v>
      </c>
      <c r="L4952">
        <v>97945</v>
      </c>
      <c r="M4952" t="s">
        <v>272</v>
      </c>
      <c r="N4952" s="1">
        <v>45019</v>
      </c>
      <c r="O4952" s="1">
        <v>45020</v>
      </c>
      <c r="P4952">
        <v>11</v>
      </c>
      <c r="Q4952">
        <v>1</v>
      </c>
      <c r="R4952" t="s">
        <v>63</v>
      </c>
      <c r="S4952">
        <v>4</v>
      </c>
      <c r="T4952">
        <v>1</v>
      </c>
      <c r="U4952">
        <v>1</v>
      </c>
      <c r="V4952">
        <v>76</v>
      </c>
      <c r="W4952" t="s">
        <v>41</v>
      </c>
      <c r="X4952" t="s">
        <v>24928</v>
      </c>
      <c r="Y4952" t="s">
        <v>81</v>
      </c>
      <c r="Z4952" s="1">
        <v>44982</v>
      </c>
      <c r="AA4952" s="2">
        <v>0.86531249999999993</v>
      </c>
      <c r="AB4952" s="2">
        <v>0.95405092592592589</v>
      </c>
      <c r="AC4952" t="s">
        <v>45</v>
      </c>
      <c r="AD4952" t="s">
        <v>45</v>
      </c>
      <c r="AE4952" t="s">
        <v>44</v>
      </c>
      <c r="AF4952">
        <v>76</v>
      </c>
    </row>
    <row r="4953" spans="1:32">
      <c r="A4953">
        <v>29137</v>
      </c>
      <c r="B4953">
        <v>28237</v>
      </c>
      <c r="C4953" t="s">
        <v>1527</v>
      </c>
      <c r="D4953" t="s">
        <v>7949</v>
      </c>
      <c r="E4953" t="s">
        <v>34</v>
      </c>
      <c r="F4953" t="s">
        <v>24929</v>
      </c>
      <c r="G4953" t="s">
        <v>24930</v>
      </c>
      <c r="H4953" t="s">
        <v>135</v>
      </c>
      <c r="I4953" s="1">
        <v>28042</v>
      </c>
      <c r="J4953" t="s">
        <v>24931</v>
      </c>
      <c r="K4953" t="s">
        <v>24932</v>
      </c>
      <c r="L4953">
        <v>60920</v>
      </c>
      <c r="M4953" t="s">
        <v>135</v>
      </c>
      <c r="N4953" s="1">
        <v>45012</v>
      </c>
      <c r="O4953" s="1">
        <v>45017</v>
      </c>
      <c r="P4953">
        <v>24</v>
      </c>
      <c r="Q4953">
        <v>1</v>
      </c>
      <c r="R4953" t="s">
        <v>40</v>
      </c>
      <c r="S4953">
        <v>4</v>
      </c>
      <c r="T4953">
        <v>1</v>
      </c>
      <c r="U4953">
        <v>5</v>
      </c>
      <c r="V4953">
        <v>1100</v>
      </c>
      <c r="W4953" t="s">
        <v>54</v>
      </c>
      <c r="X4953" t="s">
        <v>24933</v>
      </c>
      <c r="Y4953" t="s">
        <v>6</v>
      </c>
      <c r="Z4953" s="1">
        <v>44997</v>
      </c>
      <c r="AA4953" s="2">
        <v>1.3680555555555555E-2</v>
      </c>
      <c r="AB4953" s="2">
        <v>2.8935185185185185E-2</v>
      </c>
      <c r="AC4953" t="s">
        <v>45</v>
      </c>
      <c r="AD4953" t="s">
        <v>44</v>
      </c>
      <c r="AE4953" t="s">
        <v>44</v>
      </c>
      <c r="AF4953">
        <v>220</v>
      </c>
    </row>
    <row r="4954" spans="1:32">
      <c r="A4954">
        <v>29138</v>
      </c>
      <c r="B4954">
        <v>28238</v>
      </c>
      <c r="C4954" t="s">
        <v>2144</v>
      </c>
      <c r="D4954" t="s">
        <v>2334</v>
      </c>
      <c r="E4954" t="s">
        <v>34</v>
      </c>
      <c r="F4954" t="s">
        <v>24934</v>
      </c>
      <c r="G4954" t="s">
        <v>24935</v>
      </c>
      <c r="H4954" t="s">
        <v>280</v>
      </c>
      <c r="I4954" s="1">
        <v>21037</v>
      </c>
      <c r="J4954" t="s">
        <v>24936</v>
      </c>
      <c r="K4954" t="s">
        <v>24937</v>
      </c>
      <c r="L4954">
        <v>33226</v>
      </c>
      <c r="M4954" t="s">
        <v>280</v>
      </c>
      <c r="N4954" s="1">
        <v>45251</v>
      </c>
      <c r="O4954" s="1">
        <v>45256</v>
      </c>
      <c r="P4954">
        <v>97</v>
      </c>
      <c r="Q4954">
        <v>4</v>
      </c>
      <c r="R4954" t="s">
        <v>53</v>
      </c>
      <c r="S4954">
        <v>4</v>
      </c>
      <c r="T4954">
        <v>2</v>
      </c>
      <c r="U4954">
        <v>5</v>
      </c>
      <c r="V4954">
        <v>605</v>
      </c>
      <c r="W4954" t="s">
        <v>41</v>
      </c>
      <c r="X4954" t="s">
        <v>24938</v>
      </c>
      <c r="Y4954" t="s">
        <v>6</v>
      </c>
      <c r="Z4954" s="1">
        <v>45241</v>
      </c>
      <c r="AA4954" s="2">
        <v>4.5694444444444447E-2</v>
      </c>
      <c r="AB4954" s="2">
        <v>0.82990740740740743</v>
      </c>
      <c r="AC4954" t="s">
        <v>44</v>
      </c>
      <c r="AD4954" t="s">
        <v>45</v>
      </c>
      <c r="AE4954" t="s">
        <v>45</v>
      </c>
      <c r="AF4954">
        <v>121</v>
      </c>
    </row>
    <row r="4955" spans="1:32">
      <c r="A4955">
        <v>29139</v>
      </c>
      <c r="B4955">
        <v>28239</v>
      </c>
      <c r="C4955" t="s">
        <v>2816</v>
      </c>
      <c r="D4955" t="s">
        <v>2712</v>
      </c>
      <c r="E4955" t="s">
        <v>34</v>
      </c>
      <c r="F4955" t="s">
        <v>24939</v>
      </c>
      <c r="G4955" t="s">
        <v>24940</v>
      </c>
      <c r="H4955" t="s">
        <v>77</v>
      </c>
      <c r="I4955" s="1">
        <v>29098</v>
      </c>
      <c r="J4955" t="s">
        <v>24941</v>
      </c>
      <c r="K4955" t="s">
        <v>24942</v>
      </c>
      <c r="L4955">
        <v>92127</v>
      </c>
      <c r="M4955" t="s">
        <v>77</v>
      </c>
      <c r="N4955" s="1">
        <v>45227</v>
      </c>
      <c r="O4955" s="1">
        <v>45228</v>
      </c>
      <c r="P4955">
        <v>22</v>
      </c>
      <c r="Q4955">
        <v>1</v>
      </c>
      <c r="R4955" t="s">
        <v>53</v>
      </c>
      <c r="S4955">
        <v>2</v>
      </c>
      <c r="T4955">
        <v>0</v>
      </c>
      <c r="U4955">
        <v>1</v>
      </c>
      <c r="V4955">
        <v>144</v>
      </c>
      <c r="W4955" t="s">
        <v>54</v>
      </c>
      <c r="X4955" t="s">
        <v>24943</v>
      </c>
      <c r="Y4955" t="s">
        <v>81</v>
      </c>
      <c r="Z4955" s="1">
        <v>45205</v>
      </c>
      <c r="AA4955" s="2">
        <v>0.57221064814814815</v>
      </c>
      <c r="AB4955" s="2">
        <v>0.14805555555555555</v>
      </c>
      <c r="AC4955" t="s">
        <v>44</v>
      </c>
      <c r="AD4955" t="s">
        <v>45</v>
      </c>
      <c r="AE4955" t="s">
        <v>44</v>
      </c>
      <c r="AF4955">
        <v>144</v>
      </c>
    </row>
    <row r="4956" spans="1:32">
      <c r="A4956">
        <v>29140</v>
      </c>
      <c r="B4956">
        <v>28240</v>
      </c>
      <c r="C4956" t="s">
        <v>3134</v>
      </c>
      <c r="D4956" t="s">
        <v>6512</v>
      </c>
      <c r="E4956" t="s">
        <v>48</v>
      </c>
      <c r="F4956" t="s">
        <v>24944</v>
      </c>
      <c r="G4956" t="s">
        <v>24945</v>
      </c>
      <c r="H4956" t="s">
        <v>171</v>
      </c>
      <c r="I4956" s="1">
        <v>37179</v>
      </c>
      <c r="J4956" t="s">
        <v>24946</v>
      </c>
      <c r="K4956" t="s">
        <v>24947</v>
      </c>
      <c r="L4956">
        <v>20925</v>
      </c>
      <c r="M4956" t="s">
        <v>171</v>
      </c>
      <c r="N4956" s="1">
        <v>45272</v>
      </c>
      <c r="O4956" s="1">
        <v>45273</v>
      </c>
      <c r="P4956">
        <v>3</v>
      </c>
      <c r="Q4956">
        <v>1</v>
      </c>
      <c r="R4956" t="s">
        <v>40</v>
      </c>
      <c r="S4956">
        <v>4</v>
      </c>
      <c r="T4956">
        <v>0</v>
      </c>
      <c r="U4956">
        <v>1</v>
      </c>
      <c r="V4956">
        <v>231</v>
      </c>
      <c r="W4956" t="s">
        <v>54</v>
      </c>
      <c r="X4956" t="s">
        <v>24948</v>
      </c>
      <c r="Y4956" t="s">
        <v>43</v>
      </c>
      <c r="Z4956" s="1">
        <v>45249</v>
      </c>
      <c r="AA4956" s="2">
        <v>0.91498842592592589</v>
      </c>
      <c r="AB4956" s="2">
        <v>0.80173611111111109</v>
      </c>
      <c r="AC4956" t="s">
        <v>44</v>
      </c>
      <c r="AD4956" t="s">
        <v>44</v>
      </c>
      <c r="AE4956" t="s">
        <v>45</v>
      </c>
      <c r="AF4956">
        <v>231</v>
      </c>
    </row>
    <row r="4957" spans="1:32">
      <c r="A4957">
        <v>29141</v>
      </c>
      <c r="B4957">
        <v>28241</v>
      </c>
      <c r="C4957" t="s">
        <v>1515</v>
      </c>
      <c r="D4957" t="s">
        <v>11962</v>
      </c>
      <c r="E4957" t="s">
        <v>34</v>
      </c>
      <c r="F4957" t="s">
        <v>24949</v>
      </c>
      <c r="G4957" t="s">
        <v>24950</v>
      </c>
      <c r="H4957" t="s">
        <v>37</v>
      </c>
      <c r="I4957" s="1">
        <v>18571</v>
      </c>
      <c r="J4957" t="s">
        <v>24951</v>
      </c>
      <c r="K4957" t="s">
        <v>8734</v>
      </c>
      <c r="L4957">
        <v>48779</v>
      </c>
      <c r="M4957" t="s">
        <v>37</v>
      </c>
      <c r="N4957" s="1">
        <v>45309</v>
      </c>
      <c r="O4957" s="1">
        <v>45312</v>
      </c>
      <c r="P4957">
        <v>64</v>
      </c>
      <c r="Q4957">
        <v>3</v>
      </c>
      <c r="R4957" t="s">
        <v>53</v>
      </c>
      <c r="S4957">
        <v>2</v>
      </c>
      <c r="T4957">
        <v>0</v>
      </c>
      <c r="U4957">
        <v>3</v>
      </c>
      <c r="V4957">
        <v>360</v>
      </c>
      <c r="W4957" t="s">
        <v>54</v>
      </c>
      <c r="X4957" t="s">
        <v>24952</v>
      </c>
      <c r="Y4957" t="s">
        <v>43</v>
      </c>
      <c r="Z4957" s="1">
        <v>45288</v>
      </c>
      <c r="AA4957" s="2">
        <v>0.82525462962962959</v>
      </c>
      <c r="AB4957" s="2">
        <v>9.3622685185185184E-2</v>
      </c>
      <c r="AC4957" t="s">
        <v>44</v>
      </c>
      <c r="AD4957" t="s">
        <v>44</v>
      </c>
      <c r="AE4957" t="s">
        <v>45</v>
      </c>
      <c r="AF4957">
        <v>120</v>
      </c>
    </row>
    <row r="4958" spans="1:32">
      <c r="A4958">
        <v>29142</v>
      </c>
      <c r="B4958">
        <v>28242</v>
      </c>
      <c r="C4958" t="s">
        <v>908</v>
      </c>
      <c r="D4958" t="s">
        <v>24953</v>
      </c>
      <c r="E4958" t="s">
        <v>48</v>
      </c>
      <c r="F4958" t="s">
        <v>24954</v>
      </c>
      <c r="G4958">
        <v>2355965397</v>
      </c>
      <c r="H4958" t="s">
        <v>692</v>
      </c>
      <c r="I4958" s="1">
        <v>18297</v>
      </c>
      <c r="J4958" t="s">
        <v>24955</v>
      </c>
      <c r="K4958" t="s">
        <v>15369</v>
      </c>
      <c r="L4958">
        <v>81527</v>
      </c>
      <c r="M4958" t="s">
        <v>692</v>
      </c>
      <c r="N4958" s="1">
        <v>45224</v>
      </c>
      <c r="O4958" s="1">
        <v>45226</v>
      </c>
      <c r="P4958">
        <v>66</v>
      </c>
      <c r="Q4958">
        <v>3</v>
      </c>
      <c r="R4958" t="s">
        <v>40</v>
      </c>
      <c r="S4958">
        <v>2</v>
      </c>
      <c r="T4958">
        <v>2</v>
      </c>
      <c r="U4958">
        <v>2</v>
      </c>
      <c r="V4958">
        <v>446</v>
      </c>
      <c r="W4958" t="s">
        <v>41</v>
      </c>
      <c r="X4958" t="s">
        <v>24956</v>
      </c>
      <c r="Y4958" t="s">
        <v>6</v>
      </c>
      <c r="Z4958" s="1">
        <v>45219</v>
      </c>
      <c r="AA4958" s="2">
        <v>0.24121527777777776</v>
      </c>
      <c r="AB4958" s="2">
        <v>0.61884259259259256</v>
      </c>
      <c r="AC4958" t="s">
        <v>44</v>
      </c>
      <c r="AD4958" t="s">
        <v>45</v>
      </c>
      <c r="AE4958" t="s">
        <v>44</v>
      </c>
      <c r="AF4958">
        <v>223</v>
      </c>
    </row>
    <row r="4959" spans="1:32">
      <c r="A4959">
        <v>29143</v>
      </c>
      <c r="B4959">
        <v>28243</v>
      </c>
      <c r="C4959" t="s">
        <v>4655</v>
      </c>
      <c r="D4959" t="s">
        <v>5068</v>
      </c>
      <c r="E4959" t="s">
        <v>48</v>
      </c>
      <c r="F4959" t="s">
        <v>24957</v>
      </c>
      <c r="G4959" t="s">
        <v>24958</v>
      </c>
      <c r="H4959" t="s">
        <v>280</v>
      </c>
      <c r="I4959" s="1">
        <v>20075</v>
      </c>
      <c r="J4959" t="s">
        <v>24959</v>
      </c>
      <c r="K4959" t="s">
        <v>24960</v>
      </c>
      <c r="L4959">
        <v>11291</v>
      </c>
      <c r="M4959" t="s">
        <v>280</v>
      </c>
      <c r="N4959" s="1">
        <v>45111</v>
      </c>
      <c r="O4959" s="1">
        <v>45115</v>
      </c>
      <c r="P4959">
        <v>60</v>
      </c>
      <c r="Q4959">
        <v>3</v>
      </c>
      <c r="R4959" t="s">
        <v>40</v>
      </c>
      <c r="S4959">
        <v>1</v>
      </c>
      <c r="T4959">
        <v>0</v>
      </c>
      <c r="U4959">
        <v>4</v>
      </c>
      <c r="V4959">
        <v>972</v>
      </c>
      <c r="W4959" t="s">
        <v>41</v>
      </c>
      <c r="X4959" t="s">
        <v>24961</v>
      </c>
      <c r="Y4959" t="s">
        <v>65</v>
      </c>
      <c r="Z4959" s="1">
        <v>45104</v>
      </c>
      <c r="AA4959" s="2">
        <v>0.22575231481481481</v>
      </c>
      <c r="AB4959" s="2">
        <v>0.55571759259259257</v>
      </c>
      <c r="AC4959" t="s">
        <v>44</v>
      </c>
      <c r="AD4959" t="s">
        <v>44</v>
      </c>
      <c r="AE4959" t="s">
        <v>44</v>
      </c>
      <c r="AF4959">
        <v>243</v>
      </c>
    </row>
    <row r="4960" spans="1:32">
      <c r="A4960">
        <v>29144</v>
      </c>
      <c r="B4960">
        <v>28244</v>
      </c>
      <c r="C4960" t="s">
        <v>5703</v>
      </c>
      <c r="D4960" t="s">
        <v>6281</v>
      </c>
      <c r="E4960" t="s">
        <v>48</v>
      </c>
      <c r="F4960" t="s">
        <v>24962</v>
      </c>
      <c r="G4960">
        <v>6149785503</v>
      </c>
      <c r="H4960" t="s">
        <v>171</v>
      </c>
      <c r="I4960" s="1">
        <v>37437</v>
      </c>
      <c r="J4960" t="s">
        <v>24963</v>
      </c>
      <c r="K4960" t="s">
        <v>24964</v>
      </c>
      <c r="L4960">
        <v>98308</v>
      </c>
      <c r="M4960" t="s">
        <v>171</v>
      </c>
      <c r="N4960" s="1">
        <v>45058</v>
      </c>
      <c r="O4960" s="1">
        <v>45059</v>
      </c>
      <c r="P4960">
        <v>93</v>
      </c>
      <c r="Q4960">
        <v>4</v>
      </c>
      <c r="R4960" t="s">
        <v>40</v>
      </c>
      <c r="S4960">
        <v>4</v>
      </c>
      <c r="T4960">
        <v>2</v>
      </c>
      <c r="U4960">
        <v>1</v>
      </c>
      <c r="V4960">
        <v>202</v>
      </c>
      <c r="W4960" t="s">
        <v>54</v>
      </c>
      <c r="X4960" t="s">
        <v>24965</v>
      </c>
      <c r="Y4960" t="s">
        <v>43</v>
      </c>
      <c r="Z4960" s="1">
        <v>45047</v>
      </c>
      <c r="AA4960" s="2">
        <v>0.95854166666666663</v>
      </c>
      <c r="AB4960" s="2">
        <v>0.92288194444444438</v>
      </c>
      <c r="AC4960" t="s">
        <v>44</v>
      </c>
      <c r="AD4960" t="s">
        <v>44</v>
      </c>
      <c r="AE4960" t="s">
        <v>45</v>
      </c>
      <c r="AF4960">
        <v>202</v>
      </c>
    </row>
    <row r="4961" spans="1:32">
      <c r="A4961">
        <v>29145</v>
      </c>
      <c r="B4961">
        <v>28245</v>
      </c>
      <c r="C4961" t="s">
        <v>3189</v>
      </c>
      <c r="D4961" t="s">
        <v>4087</v>
      </c>
      <c r="E4961" t="s">
        <v>34</v>
      </c>
      <c r="F4961" t="s">
        <v>24966</v>
      </c>
      <c r="G4961" t="s">
        <v>24967</v>
      </c>
      <c r="H4961" t="s">
        <v>725</v>
      </c>
      <c r="I4961" s="1">
        <v>22647</v>
      </c>
      <c r="J4961" t="s">
        <v>24968</v>
      </c>
      <c r="K4961" t="s">
        <v>4397</v>
      </c>
      <c r="L4961">
        <v>3581</v>
      </c>
      <c r="M4961" t="s">
        <v>725</v>
      </c>
      <c r="N4961" s="1">
        <v>45210</v>
      </c>
      <c r="O4961" s="1">
        <v>45211</v>
      </c>
      <c r="P4961">
        <v>49</v>
      </c>
      <c r="Q4961">
        <v>2</v>
      </c>
      <c r="R4961" t="s">
        <v>53</v>
      </c>
      <c r="S4961">
        <v>2</v>
      </c>
      <c r="T4961">
        <v>1</v>
      </c>
      <c r="U4961">
        <v>1</v>
      </c>
      <c r="V4961">
        <v>120</v>
      </c>
      <c r="W4961" t="s">
        <v>54</v>
      </c>
      <c r="X4961" t="s">
        <v>24969</v>
      </c>
      <c r="Y4961" t="s">
        <v>65</v>
      </c>
      <c r="Z4961" s="1">
        <v>45188</v>
      </c>
      <c r="AA4961" s="2">
        <v>0.91317129629629623</v>
      </c>
      <c r="AB4961" s="2">
        <v>0.68593749999999998</v>
      </c>
      <c r="AC4961" t="s">
        <v>44</v>
      </c>
      <c r="AD4961" t="s">
        <v>44</v>
      </c>
      <c r="AE4961" t="s">
        <v>45</v>
      </c>
      <c r="AF4961">
        <v>120</v>
      </c>
    </row>
    <row r="4962" spans="1:32">
      <c r="A4962">
        <v>29146</v>
      </c>
      <c r="B4962">
        <v>28246</v>
      </c>
      <c r="C4962" t="s">
        <v>133</v>
      </c>
      <c r="D4962" t="s">
        <v>5237</v>
      </c>
      <c r="E4962" t="s">
        <v>48</v>
      </c>
      <c r="F4962" t="s">
        <v>24970</v>
      </c>
      <c r="G4962" t="s">
        <v>24971</v>
      </c>
      <c r="H4962" t="s">
        <v>295</v>
      </c>
      <c r="I4962" s="1">
        <v>21662</v>
      </c>
      <c r="J4962" t="s">
        <v>24972</v>
      </c>
      <c r="K4962" t="s">
        <v>24973</v>
      </c>
      <c r="L4962">
        <v>96284</v>
      </c>
      <c r="M4962" t="s">
        <v>295</v>
      </c>
      <c r="N4962" s="1">
        <v>45032</v>
      </c>
      <c r="O4962" s="1">
        <v>45036</v>
      </c>
      <c r="P4962">
        <v>68</v>
      </c>
      <c r="Q4962">
        <v>3</v>
      </c>
      <c r="R4962" t="s">
        <v>63</v>
      </c>
      <c r="S4962">
        <v>2</v>
      </c>
      <c r="T4962">
        <v>0</v>
      </c>
      <c r="U4962">
        <v>4</v>
      </c>
      <c r="V4962">
        <v>316</v>
      </c>
      <c r="W4962" t="s">
        <v>54</v>
      </c>
      <c r="X4962" t="s">
        <v>24974</v>
      </c>
      <c r="Y4962" t="s">
        <v>65</v>
      </c>
      <c r="Z4962" s="1">
        <v>45027</v>
      </c>
      <c r="AA4962" s="2">
        <v>0.50266203703703705</v>
      </c>
      <c r="AB4962" s="2">
        <v>0.51143518518518516</v>
      </c>
      <c r="AC4962" t="s">
        <v>44</v>
      </c>
      <c r="AD4962" t="s">
        <v>45</v>
      </c>
      <c r="AE4962" t="s">
        <v>45</v>
      </c>
      <c r="AF4962">
        <v>79</v>
      </c>
    </row>
    <row r="4963" spans="1:32">
      <c r="A4963">
        <v>29147</v>
      </c>
      <c r="B4963">
        <v>28247</v>
      </c>
      <c r="C4963" t="s">
        <v>1001</v>
      </c>
      <c r="D4963" t="s">
        <v>6345</v>
      </c>
      <c r="E4963" t="s">
        <v>34</v>
      </c>
      <c r="F4963" t="s">
        <v>24975</v>
      </c>
      <c r="G4963" t="s">
        <v>24976</v>
      </c>
      <c r="H4963" t="s">
        <v>725</v>
      </c>
      <c r="I4963" s="1">
        <v>18543</v>
      </c>
      <c r="J4963" t="s">
        <v>24977</v>
      </c>
      <c r="K4963" t="s">
        <v>24978</v>
      </c>
      <c r="L4963">
        <v>14178</v>
      </c>
      <c r="M4963" t="s">
        <v>725</v>
      </c>
      <c r="N4963" s="1">
        <v>45215</v>
      </c>
      <c r="O4963" s="1">
        <v>45218</v>
      </c>
      <c r="P4963">
        <v>26</v>
      </c>
      <c r="Q4963">
        <v>2</v>
      </c>
      <c r="R4963" t="s">
        <v>63</v>
      </c>
      <c r="S4963">
        <v>2</v>
      </c>
      <c r="T4963">
        <v>0</v>
      </c>
      <c r="U4963">
        <v>3</v>
      </c>
      <c r="V4963">
        <v>216</v>
      </c>
      <c r="W4963" t="s">
        <v>41</v>
      </c>
      <c r="X4963" t="s">
        <v>24979</v>
      </c>
      <c r="Y4963" t="s">
        <v>43</v>
      </c>
      <c r="Z4963" s="1">
        <v>45195</v>
      </c>
      <c r="AA4963" s="2">
        <v>0.69628472222222226</v>
      </c>
      <c r="AB4963" s="2">
        <v>0.32853009259259258</v>
      </c>
      <c r="AC4963" t="s">
        <v>44</v>
      </c>
      <c r="AD4963" t="s">
        <v>44</v>
      </c>
      <c r="AE4963" t="s">
        <v>45</v>
      </c>
      <c r="AF4963">
        <v>72</v>
      </c>
    </row>
    <row r="4964" spans="1:32">
      <c r="A4964">
        <v>29148</v>
      </c>
      <c r="B4964">
        <v>28248</v>
      </c>
      <c r="C4964" t="s">
        <v>2828</v>
      </c>
      <c r="D4964" t="s">
        <v>2334</v>
      </c>
      <c r="E4964" t="s">
        <v>48</v>
      </c>
      <c r="F4964" t="s">
        <v>24980</v>
      </c>
      <c r="G4964" t="s">
        <v>24981</v>
      </c>
      <c r="H4964" t="s">
        <v>101</v>
      </c>
      <c r="I4964" s="1">
        <v>28906</v>
      </c>
      <c r="J4964" t="s">
        <v>24982</v>
      </c>
      <c r="K4964" t="s">
        <v>24983</v>
      </c>
      <c r="L4964">
        <v>39097</v>
      </c>
      <c r="M4964" t="s">
        <v>101</v>
      </c>
      <c r="N4964" s="1">
        <v>45161</v>
      </c>
      <c r="O4964" s="1">
        <v>45163</v>
      </c>
      <c r="P4964">
        <v>20</v>
      </c>
      <c r="Q4964">
        <v>1</v>
      </c>
      <c r="R4964" t="s">
        <v>63</v>
      </c>
      <c r="S4964">
        <v>2</v>
      </c>
      <c r="T4964">
        <v>0</v>
      </c>
      <c r="U4964">
        <v>2</v>
      </c>
      <c r="V4964">
        <v>180</v>
      </c>
      <c r="W4964" t="s">
        <v>54</v>
      </c>
      <c r="X4964" t="s">
        <v>24984</v>
      </c>
      <c r="Y4964" t="s">
        <v>6</v>
      </c>
      <c r="Z4964" s="1">
        <v>45156</v>
      </c>
      <c r="AA4964" s="2">
        <v>2.9490740740740744E-2</v>
      </c>
      <c r="AB4964" s="2">
        <v>0.28031250000000002</v>
      </c>
      <c r="AC4964" t="s">
        <v>45</v>
      </c>
      <c r="AD4964" t="s">
        <v>44</v>
      </c>
      <c r="AE4964" t="s">
        <v>44</v>
      </c>
      <c r="AF4964">
        <v>90</v>
      </c>
    </row>
    <row r="4965" spans="1:32">
      <c r="A4965">
        <v>29150</v>
      </c>
      <c r="B4965">
        <v>28250</v>
      </c>
      <c r="C4965" t="s">
        <v>6248</v>
      </c>
      <c r="D4965" t="s">
        <v>1493</v>
      </c>
      <c r="E4965" t="s">
        <v>34</v>
      </c>
      <c r="F4965" t="s">
        <v>24985</v>
      </c>
      <c r="G4965" t="s">
        <v>24986</v>
      </c>
      <c r="H4965" t="s">
        <v>122</v>
      </c>
      <c r="I4965" s="1">
        <v>25900</v>
      </c>
      <c r="J4965" t="s">
        <v>24987</v>
      </c>
      <c r="K4965" t="s">
        <v>24988</v>
      </c>
      <c r="L4965">
        <v>93171</v>
      </c>
      <c r="M4965" t="s">
        <v>122</v>
      </c>
      <c r="N4965" s="1">
        <v>44964</v>
      </c>
      <c r="O4965" s="1">
        <v>44966</v>
      </c>
      <c r="P4965">
        <v>7</v>
      </c>
      <c r="Q4965">
        <v>1</v>
      </c>
      <c r="R4965" t="s">
        <v>53</v>
      </c>
      <c r="S4965">
        <v>4</v>
      </c>
      <c r="T4965">
        <v>2</v>
      </c>
      <c r="U4965">
        <v>2</v>
      </c>
      <c r="V4965">
        <v>258</v>
      </c>
      <c r="W4965" t="s">
        <v>54</v>
      </c>
      <c r="X4965" t="s">
        <v>24989</v>
      </c>
      <c r="Y4965" t="s">
        <v>43</v>
      </c>
      <c r="Z4965" s="1">
        <v>44946</v>
      </c>
      <c r="AA4965" s="2">
        <v>0.62693287037037038</v>
      </c>
      <c r="AB4965" s="2">
        <v>0.31894675925925925</v>
      </c>
      <c r="AC4965" t="s">
        <v>45</v>
      </c>
      <c r="AD4965" t="s">
        <v>45</v>
      </c>
      <c r="AE4965" t="s">
        <v>45</v>
      </c>
      <c r="AF4965">
        <v>129</v>
      </c>
    </row>
    <row r="4966" spans="1:32">
      <c r="A4966">
        <v>29151</v>
      </c>
      <c r="B4966">
        <v>28251</v>
      </c>
      <c r="C4966" t="s">
        <v>583</v>
      </c>
      <c r="D4966" t="s">
        <v>5432</v>
      </c>
      <c r="E4966" t="s">
        <v>34</v>
      </c>
      <c r="F4966" t="s">
        <v>24990</v>
      </c>
      <c r="G4966">
        <v>4405567344</v>
      </c>
      <c r="H4966" t="s">
        <v>280</v>
      </c>
      <c r="I4966" s="1">
        <v>26839</v>
      </c>
      <c r="J4966" t="s">
        <v>24991</v>
      </c>
      <c r="K4966" t="s">
        <v>24992</v>
      </c>
      <c r="L4966">
        <v>4592</v>
      </c>
      <c r="M4966" t="s">
        <v>280</v>
      </c>
      <c r="N4966" s="1">
        <v>45215</v>
      </c>
      <c r="O4966" s="1">
        <v>45217</v>
      </c>
      <c r="P4966">
        <v>20</v>
      </c>
      <c r="Q4966">
        <v>1</v>
      </c>
      <c r="R4966" t="s">
        <v>63</v>
      </c>
      <c r="S4966">
        <v>2</v>
      </c>
      <c r="T4966">
        <v>1</v>
      </c>
      <c r="U4966">
        <v>2</v>
      </c>
      <c r="V4966">
        <v>168</v>
      </c>
      <c r="W4966" t="s">
        <v>54</v>
      </c>
      <c r="X4966" t="s">
        <v>24993</v>
      </c>
      <c r="Y4966" t="s">
        <v>6</v>
      </c>
      <c r="Z4966" s="1">
        <v>45203</v>
      </c>
      <c r="AA4966" s="2">
        <v>0.81763888888888892</v>
      </c>
      <c r="AB4966" s="2">
        <v>0.6526157407407408</v>
      </c>
      <c r="AC4966" t="s">
        <v>45</v>
      </c>
      <c r="AD4966" t="s">
        <v>45</v>
      </c>
      <c r="AE4966" t="s">
        <v>44</v>
      </c>
      <c r="AF4966">
        <v>84</v>
      </c>
    </row>
    <row r="4967" spans="1:32">
      <c r="A4967">
        <v>29152</v>
      </c>
      <c r="B4967">
        <v>28252</v>
      </c>
      <c r="C4967" t="s">
        <v>501</v>
      </c>
      <c r="D4967" t="s">
        <v>2762</v>
      </c>
      <c r="E4967" t="s">
        <v>48</v>
      </c>
      <c r="F4967" t="s">
        <v>24994</v>
      </c>
      <c r="G4967" t="s">
        <v>24995</v>
      </c>
      <c r="H4967" t="s">
        <v>86</v>
      </c>
      <c r="I4967" s="1">
        <v>33855</v>
      </c>
      <c r="J4967" t="s">
        <v>24996</v>
      </c>
      <c r="K4967" t="s">
        <v>24997</v>
      </c>
      <c r="L4967">
        <v>29100</v>
      </c>
      <c r="M4967" t="s">
        <v>86</v>
      </c>
      <c r="N4967" s="1">
        <v>45001</v>
      </c>
      <c r="O4967" s="1">
        <v>45006</v>
      </c>
      <c r="P4967">
        <v>38</v>
      </c>
      <c r="Q4967">
        <v>2</v>
      </c>
      <c r="R4967" t="s">
        <v>63</v>
      </c>
      <c r="S4967">
        <v>2</v>
      </c>
      <c r="T4967">
        <v>0</v>
      </c>
      <c r="U4967">
        <v>5</v>
      </c>
      <c r="V4967">
        <v>450</v>
      </c>
      <c r="W4967" t="s">
        <v>54</v>
      </c>
      <c r="X4967" t="s">
        <v>24998</v>
      </c>
      <c r="Y4967" t="s">
        <v>43</v>
      </c>
      <c r="Z4967" s="1">
        <v>44981</v>
      </c>
      <c r="AA4967" s="2">
        <v>0.70322916666666668</v>
      </c>
      <c r="AB4967" s="2">
        <v>0.88864583333333336</v>
      </c>
      <c r="AC4967" t="s">
        <v>45</v>
      </c>
      <c r="AD4967" t="s">
        <v>44</v>
      </c>
      <c r="AE4967" t="s">
        <v>45</v>
      </c>
      <c r="AF4967">
        <v>90</v>
      </c>
    </row>
    <row r="4968" spans="1:32">
      <c r="A4968">
        <v>29153</v>
      </c>
      <c r="B4968">
        <v>28253</v>
      </c>
      <c r="C4968" t="s">
        <v>4490</v>
      </c>
      <c r="D4968" t="s">
        <v>1298</v>
      </c>
      <c r="E4968" t="s">
        <v>34</v>
      </c>
      <c r="F4968" t="s">
        <v>24999</v>
      </c>
      <c r="G4968" t="s">
        <v>25000</v>
      </c>
      <c r="H4968" t="s">
        <v>171</v>
      </c>
      <c r="I4968" s="1">
        <v>17469</v>
      </c>
      <c r="J4968" t="s">
        <v>25001</v>
      </c>
      <c r="K4968" t="s">
        <v>25002</v>
      </c>
      <c r="L4968">
        <v>99560</v>
      </c>
      <c r="M4968" t="s">
        <v>171</v>
      </c>
      <c r="N4968" s="1">
        <v>45018</v>
      </c>
      <c r="O4968" s="1">
        <v>45022</v>
      </c>
      <c r="P4968">
        <v>6</v>
      </c>
      <c r="Q4968">
        <v>1</v>
      </c>
      <c r="R4968" t="s">
        <v>40</v>
      </c>
      <c r="S4968">
        <v>3</v>
      </c>
      <c r="T4968">
        <v>1</v>
      </c>
      <c r="U4968">
        <v>4</v>
      </c>
      <c r="V4968">
        <v>900</v>
      </c>
      <c r="W4968" t="s">
        <v>41</v>
      </c>
      <c r="X4968" t="s">
        <v>25003</v>
      </c>
      <c r="Y4968" t="s">
        <v>43</v>
      </c>
      <c r="Z4968" s="1">
        <v>44992</v>
      </c>
      <c r="AA4968" s="2">
        <v>0.49618055555555557</v>
      </c>
      <c r="AB4968" s="2">
        <v>0.25276620370370367</v>
      </c>
      <c r="AC4968" t="s">
        <v>44</v>
      </c>
      <c r="AD4968" t="s">
        <v>45</v>
      </c>
      <c r="AE4968" t="s">
        <v>45</v>
      </c>
      <c r="AF4968">
        <v>225</v>
      </c>
    </row>
    <row r="4969" spans="1:32">
      <c r="A4969">
        <v>29154</v>
      </c>
      <c r="B4969">
        <v>28254</v>
      </c>
      <c r="C4969" t="s">
        <v>197</v>
      </c>
      <c r="D4969" t="s">
        <v>57</v>
      </c>
      <c r="E4969" t="s">
        <v>48</v>
      </c>
      <c r="F4969" t="s">
        <v>25004</v>
      </c>
      <c r="G4969" t="s">
        <v>25005</v>
      </c>
      <c r="H4969" t="s">
        <v>692</v>
      </c>
      <c r="I4969" s="1">
        <v>34146</v>
      </c>
      <c r="J4969" t="s">
        <v>25006</v>
      </c>
      <c r="K4969" t="s">
        <v>25007</v>
      </c>
      <c r="L4969">
        <v>43775</v>
      </c>
      <c r="M4969" t="s">
        <v>692</v>
      </c>
      <c r="N4969" s="1">
        <v>45131</v>
      </c>
      <c r="O4969" s="1">
        <v>45134</v>
      </c>
      <c r="P4969">
        <v>16</v>
      </c>
      <c r="Q4969">
        <v>1</v>
      </c>
      <c r="R4969" t="s">
        <v>53</v>
      </c>
      <c r="S4969">
        <v>2</v>
      </c>
      <c r="T4969">
        <v>0</v>
      </c>
      <c r="U4969">
        <v>3</v>
      </c>
      <c r="V4969">
        <v>414</v>
      </c>
      <c r="W4969" t="s">
        <v>41</v>
      </c>
      <c r="X4969" t="s">
        <v>25008</v>
      </c>
      <c r="Y4969" t="s">
        <v>43</v>
      </c>
      <c r="Z4969" s="1">
        <v>45101</v>
      </c>
      <c r="AA4969" s="2">
        <v>0.66784722222222215</v>
      </c>
      <c r="AB4969" s="2">
        <v>0.65464120370370371</v>
      </c>
      <c r="AC4969" t="s">
        <v>44</v>
      </c>
      <c r="AD4969" t="s">
        <v>44</v>
      </c>
      <c r="AE4969" t="s">
        <v>45</v>
      </c>
      <c r="AF4969">
        <v>138</v>
      </c>
    </row>
    <row r="4970" spans="1:32">
      <c r="A4970">
        <v>29155</v>
      </c>
      <c r="B4970">
        <v>28255</v>
      </c>
      <c r="C4970" t="s">
        <v>25009</v>
      </c>
      <c r="D4970" t="s">
        <v>3662</v>
      </c>
      <c r="E4970" t="s">
        <v>48</v>
      </c>
      <c r="F4970" t="s">
        <v>25010</v>
      </c>
      <c r="G4970" t="s">
        <v>25011</v>
      </c>
      <c r="H4970" t="s">
        <v>171</v>
      </c>
      <c r="I4970" s="1">
        <v>20307</v>
      </c>
      <c r="J4970" t="s">
        <v>25012</v>
      </c>
      <c r="K4970" t="s">
        <v>25013</v>
      </c>
      <c r="L4970">
        <v>93654</v>
      </c>
      <c r="M4970" t="s">
        <v>171</v>
      </c>
      <c r="N4970" s="1">
        <v>45228</v>
      </c>
      <c r="O4970" s="1">
        <v>45233</v>
      </c>
      <c r="P4970">
        <v>10</v>
      </c>
      <c r="Q4970">
        <v>1</v>
      </c>
      <c r="R4970" t="s">
        <v>53</v>
      </c>
      <c r="S4970">
        <v>1</v>
      </c>
      <c r="T4970">
        <v>0</v>
      </c>
      <c r="U4970">
        <v>5</v>
      </c>
      <c r="V4970">
        <v>705</v>
      </c>
      <c r="W4970" t="s">
        <v>54</v>
      </c>
      <c r="X4970" t="s">
        <v>25014</v>
      </c>
      <c r="Y4970" t="s">
        <v>6</v>
      </c>
      <c r="Z4970" s="1">
        <v>45201</v>
      </c>
      <c r="AA4970" s="2">
        <v>4.8611111111111112E-3</v>
      </c>
      <c r="AB4970" s="2">
        <v>0.79270833333333324</v>
      </c>
      <c r="AC4970" t="s">
        <v>44</v>
      </c>
      <c r="AD4970" t="s">
        <v>44</v>
      </c>
      <c r="AE4970" t="s">
        <v>44</v>
      </c>
      <c r="AF4970">
        <v>141</v>
      </c>
    </row>
    <row r="4971" spans="1:32">
      <c r="A4971">
        <v>29156</v>
      </c>
      <c r="B4971">
        <v>28256</v>
      </c>
      <c r="C4971" t="s">
        <v>1681</v>
      </c>
      <c r="D4971" t="s">
        <v>3843</v>
      </c>
      <c r="E4971" t="s">
        <v>34</v>
      </c>
      <c r="F4971" t="s">
        <v>25015</v>
      </c>
      <c r="G4971" t="s">
        <v>25016</v>
      </c>
      <c r="H4971" t="s">
        <v>1442</v>
      </c>
      <c r="I4971" s="1">
        <v>36852</v>
      </c>
      <c r="J4971" t="s">
        <v>25017</v>
      </c>
      <c r="K4971" t="s">
        <v>25018</v>
      </c>
      <c r="L4971">
        <v>41647</v>
      </c>
      <c r="M4971" t="s">
        <v>1442</v>
      </c>
      <c r="N4971" s="1">
        <v>45094</v>
      </c>
      <c r="O4971" s="1">
        <v>45099</v>
      </c>
      <c r="P4971">
        <v>91</v>
      </c>
      <c r="Q4971">
        <v>4</v>
      </c>
      <c r="R4971" t="s">
        <v>53</v>
      </c>
      <c r="S4971">
        <v>2</v>
      </c>
      <c r="T4971">
        <v>2</v>
      </c>
      <c r="U4971">
        <v>5</v>
      </c>
      <c r="V4971">
        <v>740</v>
      </c>
      <c r="W4971" t="s">
        <v>41</v>
      </c>
      <c r="X4971" t="s">
        <v>25019</v>
      </c>
      <c r="Y4971" t="s">
        <v>65</v>
      </c>
      <c r="Z4971" s="1">
        <v>45085</v>
      </c>
      <c r="AA4971" s="2">
        <v>0.96270833333333339</v>
      </c>
      <c r="AB4971" s="2">
        <v>0.48115740740740742</v>
      </c>
      <c r="AC4971" t="s">
        <v>45</v>
      </c>
      <c r="AD4971" t="s">
        <v>45</v>
      </c>
      <c r="AE4971" t="s">
        <v>45</v>
      </c>
      <c r="AF4971">
        <v>148</v>
      </c>
    </row>
    <row r="4972" spans="1:32">
      <c r="A4972">
        <v>29157</v>
      </c>
      <c r="B4972">
        <v>28257</v>
      </c>
      <c r="C4972" t="s">
        <v>7363</v>
      </c>
      <c r="D4972" t="s">
        <v>3541</v>
      </c>
      <c r="E4972" t="s">
        <v>48</v>
      </c>
      <c r="F4972" t="s">
        <v>25020</v>
      </c>
      <c r="G4972" t="s">
        <v>25021</v>
      </c>
      <c r="H4972" t="s">
        <v>1442</v>
      </c>
      <c r="I4972" s="1">
        <v>19436</v>
      </c>
      <c r="J4972" t="s">
        <v>25022</v>
      </c>
      <c r="K4972" t="s">
        <v>25023</v>
      </c>
      <c r="L4972">
        <v>12769</v>
      </c>
      <c r="M4972" t="s">
        <v>1442</v>
      </c>
      <c r="N4972" s="1">
        <v>45211</v>
      </c>
      <c r="O4972" s="1">
        <v>45213</v>
      </c>
      <c r="P4972">
        <v>35</v>
      </c>
      <c r="Q4972">
        <v>2</v>
      </c>
      <c r="R4972" t="s">
        <v>63</v>
      </c>
      <c r="S4972">
        <v>2</v>
      </c>
      <c r="T4972">
        <v>2</v>
      </c>
      <c r="U4972">
        <v>2</v>
      </c>
      <c r="V4972">
        <v>160</v>
      </c>
      <c r="W4972" t="s">
        <v>41</v>
      </c>
      <c r="X4972" t="s">
        <v>25024</v>
      </c>
      <c r="Y4972" t="s">
        <v>65</v>
      </c>
      <c r="Z4972" s="1">
        <v>45180</v>
      </c>
      <c r="AA4972" s="2">
        <v>0.77469907407407401</v>
      </c>
      <c r="AB4972" s="2">
        <v>0.18034722222222221</v>
      </c>
      <c r="AC4972" t="s">
        <v>44</v>
      </c>
      <c r="AD4972" t="s">
        <v>44</v>
      </c>
      <c r="AE4972" t="s">
        <v>45</v>
      </c>
      <c r="AF4972">
        <v>80</v>
      </c>
    </row>
    <row r="4973" spans="1:32">
      <c r="A4973">
        <v>29158</v>
      </c>
      <c r="B4973">
        <v>28258</v>
      </c>
      <c r="C4973" t="s">
        <v>722</v>
      </c>
      <c r="D4973" t="s">
        <v>957</v>
      </c>
      <c r="E4973" t="s">
        <v>48</v>
      </c>
      <c r="F4973" t="s">
        <v>25025</v>
      </c>
      <c r="G4973" t="s">
        <v>25026</v>
      </c>
      <c r="H4973" t="s">
        <v>1442</v>
      </c>
      <c r="I4973" s="1">
        <v>38168</v>
      </c>
      <c r="J4973" t="s">
        <v>25027</v>
      </c>
      <c r="K4973" t="s">
        <v>25028</v>
      </c>
      <c r="L4973">
        <v>61784</v>
      </c>
      <c r="M4973" t="s">
        <v>1442</v>
      </c>
      <c r="N4973" s="1">
        <v>44988</v>
      </c>
      <c r="O4973" s="1">
        <v>44993</v>
      </c>
      <c r="P4973">
        <v>79</v>
      </c>
      <c r="Q4973">
        <v>4</v>
      </c>
      <c r="R4973" t="s">
        <v>53</v>
      </c>
      <c r="S4973">
        <v>4</v>
      </c>
      <c r="T4973">
        <v>0</v>
      </c>
      <c r="U4973">
        <v>5</v>
      </c>
      <c r="V4973">
        <v>700</v>
      </c>
      <c r="W4973" t="s">
        <v>54</v>
      </c>
      <c r="X4973" t="s">
        <v>25029</v>
      </c>
      <c r="Y4973" t="s">
        <v>43</v>
      </c>
      <c r="Z4973" s="1">
        <v>44949</v>
      </c>
      <c r="AA4973" s="2">
        <v>0.93188657407407405</v>
      </c>
      <c r="AB4973" s="2">
        <v>0.8019560185185185</v>
      </c>
      <c r="AC4973" t="s">
        <v>45</v>
      </c>
      <c r="AD4973" t="s">
        <v>45</v>
      </c>
      <c r="AE4973" t="s">
        <v>44</v>
      </c>
      <c r="AF4973">
        <v>140</v>
      </c>
    </row>
    <row r="4974" spans="1:32">
      <c r="A4974">
        <v>29159</v>
      </c>
      <c r="B4974">
        <v>28259</v>
      </c>
      <c r="C4974" t="s">
        <v>168</v>
      </c>
      <c r="D4974" t="s">
        <v>4484</v>
      </c>
      <c r="E4974" t="s">
        <v>34</v>
      </c>
      <c r="F4974" t="s">
        <v>25030</v>
      </c>
      <c r="G4974" t="s">
        <v>25031</v>
      </c>
      <c r="H4974" t="s">
        <v>317</v>
      </c>
      <c r="I4974" s="1">
        <v>31399</v>
      </c>
      <c r="J4974" t="s">
        <v>25032</v>
      </c>
      <c r="K4974" t="s">
        <v>25033</v>
      </c>
      <c r="L4974">
        <v>11543</v>
      </c>
      <c r="M4974" t="s">
        <v>317</v>
      </c>
      <c r="N4974" s="1">
        <v>45098</v>
      </c>
      <c r="O4974" s="1">
        <v>45101</v>
      </c>
      <c r="P4974">
        <v>61</v>
      </c>
      <c r="Q4974">
        <v>3</v>
      </c>
      <c r="R4974" t="s">
        <v>53</v>
      </c>
      <c r="S4974">
        <v>2</v>
      </c>
      <c r="T4974">
        <v>1</v>
      </c>
      <c r="U4974">
        <v>3</v>
      </c>
      <c r="V4974">
        <v>360</v>
      </c>
      <c r="W4974" t="s">
        <v>41</v>
      </c>
      <c r="X4974" t="s">
        <v>25034</v>
      </c>
      <c r="Y4974" t="s">
        <v>81</v>
      </c>
      <c r="Z4974" s="1">
        <v>45082</v>
      </c>
      <c r="AA4974" s="2">
        <v>1.113425925925926E-2</v>
      </c>
      <c r="AB4974" s="2">
        <v>0.64142361111111112</v>
      </c>
      <c r="AC4974" t="s">
        <v>44</v>
      </c>
      <c r="AD4974" t="s">
        <v>44</v>
      </c>
      <c r="AE4974" t="s">
        <v>44</v>
      </c>
      <c r="AF4974">
        <v>120</v>
      </c>
    </row>
    <row r="4975" spans="1:32">
      <c r="A4975">
        <v>29160</v>
      </c>
      <c r="B4975">
        <v>28260</v>
      </c>
      <c r="C4975" t="s">
        <v>32</v>
      </c>
      <c r="D4975" t="s">
        <v>4530</v>
      </c>
      <c r="E4975" t="s">
        <v>48</v>
      </c>
      <c r="F4975" t="s">
        <v>25035</v>
      </c>
      <c r="G4975" t="s">
        <v>25036</v>
      </c>
      <c r="H4975" t="s">
        <v>405</v>
      </c>
      <c r="I4975" s="1">
        <v>34770</v>
      </c>
      <c r="J4975" t="s">
        <v>25037</v>
      </c>
      <c r="K4975" t="s">
        <v>25038</v>
      </c>
      <c r="L4975">
        <v>65412</v>
      </c>
      <c r="M4975" t="s">
        <v>405</v>
      </c>
      <c r="N4975" s="1">
        <v>45252</v>
      </c>
      <c r="O4975" s="1">
        <v>45257</v>
      </c>
      <c r="P4975">
        <v>13</v>
      </c>
      <c r="Q4975">
        <v>1</v>
      </c>
      <c r="R4975" t="s">
        <v>53</v>
      </c>
      <c r="S4975">
        <v>1</v>
      </c>
      <c r="T4975">
        <v>1</v>
      </c>
      <c r="U4975">
        <v>5</v>
      </c>
      <c r="V4975">
        <v>695</v>
      </c>
      <c r="W4975" t="s">
        <v>41</v>
      </c>
      <c r="X4975" t="s">
        <v>25039</v>
      </c>
      <c r="Y4975" t="s">
        <v>65</v>
      </c>
      <c r="Z4975" s="1">
        <v>45235</v>
      </c>
      <c r="AA4975" s="2">
        <v>0.45752314814814815</v>
      </c>
      <c r="AB4975" s="2">
        <v>0.60332175925925924</v>
      </c>
      <c r="AC4975" t="s">
        <v>44</v>
      </c>
      <c r="AD4975" t="s">
        <v>45</v>
      </c>
      <c r="AE4975" t="s">
        <v>44</v>
      </c>
      <c r="AF4975">
        <v>139</v>
      </c>
    </row>
    <row r="4976" spans="1:32">
      <c r="A4976">
        <v>29161</v>
      </c>
      <c r="B4976">
        <v>28261</v>
      </c>
      <c r="C4976" t="s">
        <v>8553</v>
      </c>
      <c r="D4976" t="s">
        <v>4507</v>
      </c>
      <c r="E4976" t="s">
        <v>34</v>
      </c>
      <c r="F4976" t="s">
        <v>25040</v>
      </c>
      <c r="G4976" t="s">
        <v>25041</v>
      </c>
      <c r="H4976" t="s">
        <v>537</v>
      </c>
      <c r="I4976" s="1">
        <v>16150</v>
      </c>
      <c r="J4976" t="s">
        <v>25042</v>
      </c>
      <c r="K4976" t="s">
        <v>3305</v>
      </c>
      <c r="L4976">
        <v>93907</v>
      </c>
      <c r="M4976" t="s">
        <v>537</v>
      </c>
      <c r="N4976" s="1">
        <v>45210</v>
      </c>
      <c r="O4976" s="1">
        <v>45212</v>
      </c>
      <c r="P4976">
        <v>46</v>
      </c>
      <c r="Q4976">
        <v>2</v>
      </c>
      <c r="R4976" t="s">
        <v>53</v>
      </c>
      <c r="S4976">
        <v>2</v>
      </c>
      <c r="T4976">
        <v>1</v>
      </c>
      <c r="U4976">
        <v>2</v>
      </c>
      <c r="V4976">
        <v>268</v>
      </c>
      <c r="W4976" t="s">
        <v>54</v>
      </c>
      <c r="X4976" t="s">
        <v>25043</v>
      </c>
      <c r="Y4976" t="s">
        <v>43</v>
      </c>
      <c r="Z4976" s="1">
        <v>45202</v>
      </c>
      <c r="AA4976" s="2">
        <v>0.70442129629629635</v>
      </c>
      <c r="AB4976" s="2">
        <v>0.15814814814814815</v>
      </c>
      <c r="AC4976" t="s">
        <v>44</v>
      </c>
      <c r="AD4976" t="s">
        <v>44</v>
      </c>
      <c r="AE4976" t="s">
        <v>45</v>
      </c>
      <c r="AF4976">
        <v>134</v>
      </c>
    </row>
    <row r="4977" spans="1:32">
      <c r="A4977">
        <v>29162</v>
      </c>
      <c r="B4977">
        <v>28262</v>
      </c>
      <c r="C4977" t="s">
        <v>90</v>
      </c>
      <c r="D4977" t="s">
        <v>191</v>
      </c>
      <c r="E4977" t="s">
        <v>48</v>
      </c>
      <c r="F4977" t="s">
        <v>25044</v>
      </c>
      <c r="G4977" t="s">
        <v>25045</v>
      </c>
      <c r="H4977" t="s">
        <v>129</v>
      </c>
      <c r="I4977" s="1">
        <v>21465</v>
      </c>
      <c r="J4977" t="s">
        <v>25046</v>
      </c>
      <c r="K4977" t="s">
        <v>25047</v>
      </c>
      <c r="L4977">
        <v>63325</v>
      </c>
      <c r="M4977" t="s">
        <v>129</v>
      </c>
      <c r="N4977" s="1">
        <v>45291</v>
      </c>
      <c r="O4977" s="1">
        <v>45293</v>
      </c>
      <c r="P4977">
        <v>34</v>
      </c>
      <c r="Q4977">
        <v>2</v>
      </c>
      <c r="R4977" t="s">
        <v>53</v>
      </c>
      <c r="S4977">
        <v>3</v>
      </c>
      <c r="T4977">
        <v>1</v>
      </c>
      <c r="U4977">
        <v>2</v>
      </c>
      <c r="V4977">
        <v>258</v>
      </c>
      <c r="W4977" t="s">
        <v>54</v>
      </c>
      <c r="X4977" t="s">
        <v>25048</v>
      </c>
      <c r="Y4977" t="s">
        <v>6</v>
      </c>
      <c r="Z4977" s="1">
        <v>45281</v>
      </c>
      <c r="AA4977" s="2">
        <v>0.19590277777777776</v>
      </c>
      <c r="AB4977" s="2">
        <v>0.77</v>
      </c>
      <c r="AC4977" t="s">
        <v>44</v>
      </c>
      <c r="AD4977" t="s">
        <v>44</v>
      </c>
      <c r="AE4977" t="s">
        <v>44</v>
      </c>
      <c r="AF4977">
        <v>129</v>
      </c>
    </row>
    <row r="4978" spans="1:32">
      <c r="A4978">
        <v>29163</v>
      </c>
      <c r="B4978">
        <v>28263</v>
      </c>
      <c r="C4978" t="s">
        <v>25049</v>
      </c>
      <c r="D4978" t="s">
        <v>469</v>
      </c>
      <c r="E4978" t="s">
        <v>48</v>
      </c>
      <c r="F4978" t="s">
        <v>25050</v>
      </c>
      <c r="G4978" t="s">
        <v>25051</v>
      </c>
      <c r="H4978" t="s">
        <v>115</v>
      </c>
      <c r="I4978" s="1">
        <v>19474</v>
      </c>
      <c r="J4978" t="s">
        <v>25052</v>
      </c>
      <c r="K4978" t="s">
        <v>22113</v>
      </c>
      <c r="L4978">
        <v>12631</v>
      </c>
      <c r="M4978" t="s">
        <v>115</v>
      </c>
      <c r="N4978" s="1">
        <v>45291</v>
      </c>
      <c r="O4978" s="1">
        <v>45292</v>
      </c>
      <c r="P4978">
        <v>85</v>
      </c>
      <c r="Q4978">
        <v>4</v>
      </c>
      <c r="R4978" t="s">
        <v>53</v>
      </c>
      <c r="S4978">
        <v>2</v>
      </c>
      <c r="T4978">
        <v>2</v>
      </c>
      <c r="U4978">
        <v>1</v>
      </c>
      <c r="V4978">
        <v>121</v>
      </c>
      <c r="W4978" t="s">
        <v>41</v>
      </c>
      <c r="X4978" t="s">
        <v>25053</v>
      </c>
      <c r="Y4978" t="s">
        <v>43</v>
      </c>
      <c r="Z4978" s="1">
        <v>45274</v>
      </c>
      <c r="AA4978" s="2">
        <v>0.82140046296296287</v>
      </c>
      <c r="AB4978" s="2">
        <v>0.38800925925925928</v>
      </c>
      <c r="AC4978" t="s">
        <v>45</v>
      </c>
      <c r="AD4978" t="s">
        <v>45</v>
      </c>
      <c r="AE4978" t="s">
        <v>44</v>
      </c>
      <c r="AF4978">
        <v>121</v>
      </c>
    </row>
    <row r="4979" spans="1:32">
      <c r="A4979">
        <v>29164</v>
      </c>
      <c r="B4979">
        <v>28264</v>
      </c>
      <c r="C4979" t="s">
        <v>571</v>
      </c>
      <c r="D4979" t="s">
        <v>1368</v>
      </c>
      <c r="E4979" t="s">
        <v>34</v>
      </c>
      <c r="F4979" t="s">
        <v>25054</v>
      </c>
      <c r="G4979" t="s">
        <v>25055</v>
      </c>
      <c r="H4979" t="s">
        <v>94</v>
      </c>
      <c r="I4979" s="1">
        <v>37412</v>
      </c>
      <c r="J4979" t="s">
        <v>25056</v>
      </c>
      <c r="K4979" t="s">
        <v>11107</v>
      </c>
      <c r="L4979">
        <v>81635</v>
      </c>
      <c r="M4979" t="s">
        <v>94</v>
      </c>
      <c r="N4979" s="1">
        <v>45294</v>
      </c>
      <c r="O4979" s="1">
        <v>45297</v>
      </c>
      <c r="P4979">
        <v>18</v>
      </c>
      <c r="Q4979">
        <v>1</v>
      </c>
      <c r="R4979" t="s">
        <v>40</v>
      </c>
      <c r="S4979">
        <v>1</v>
      </c>
      <c r="T4979">
        <v>0</v>
      </c>
      <c r="U4979">
        <v>3</v>
      </c>
      <c r="V4979">
        <v>660</v>
      </c>
      <c r="W4979" t="s">
        <v>54</v>
      </c>
      <c r="X4979" t="s">
        <v>25057</v>
      </c>
      <c r="Y4979" t="s">
        <v>6</v>
      </c>
      <c r="Z4979" s="1">
        <v>45272</v>
      </c>
      <c r="AA4979" s="2">
        <v>4.5844907407407404E-2</v>
      </c>
      <c r="AB4979" s="2">
        <v>0.21920138888888888</v>
      </c>
      <c r="AC4979" t="s">
        <v>44</v>
      </c>
      <c r="AD4979" t="s">
        <v>45</v>
      </c>
      <c r="AE4979" t="s">
        <v>44</v>
      </c>
      <c r="AF4979">
        <v>220</v>
      </c>
    </row>
    <row r="4980" spans="1:32">
      <c r="A4980">
        <v>29165</v>
      </c>
      <c r="B4980">
        <v>28265</v>
      </c>
      <c r="C4980" t="s">
        <v>482</v>
      </c>
      <c r="D4980" t="s">
        <v>780</v>
      </c>
      <c r="E4980" t="s">
        <v>34</v>
      </c>
      <c r="F4980" t="s">
        <v>25058</v>
      </c>
      <c r="G4980" t="s">
        <v>25059</v>
      </c>
      <c r="H4980" t="s">
        <v>330</v>
      </c>
      <c r="I4980" s="1">
        <v>19725</v>
      </c>
      <c r="J4980" t="s">
        <v>25060</v>
      </c>
      <c r="K4980" t="s">
        <v>3632</v>
      </c>
      <c r="L4980">
        <v>80637</v>
      </c>
      <c r="M4980" t="s">
        <v>330</v>
      </c>
      <c r="N4980" s="1">
        <v>45031</v>
      </c>
      <c r="O4980" s="1">
        <v>45034</v>
      </c>
      <c r="P4980">
        <v>37</v>
      </c>
      <c r="Q4980">
        <v>2</v>
      </c>
      <c r="R4980" t="s">
        <v>53</v>
      </c>
      <c r="S4980">
        <v>3</v>
      </c>
      <c r="T4980">
        <v>2</v>
      </c>
      <c r="U4980">
        <v>3</v>
      </c>
      <c r="V4980">
        <v>444</v>
      </c>
      <c r="W4980" t="s">
        <v>41</v>
      </c>
      <c r="X4980" t="s">
        <v>25061</v>
      </c>
      <c r="Y4980" t="s">
        <v>81</v>
      </c>
      <c r="Z4980" s="1">
        <v>45014</v>
      </c>
      <c r="AA4980" s="2">
        <v>0.21574074074074076</v>
      </c>
      <c r="AB4980" s="2">
        <v>0.53515046296296298</v>
      </c>
      <c r="AC4980" t="s">
        <v>45</v>
      </c>
      <c r="AD4980" t="s">
        <v>45</v>
      </c>
      <c r="AE4980" t="s">
        <v>45</v>
      </c>
      <c r="AF4980">
        <v>148</v>
      </c>
    </row>
    <row r="4981" spans="1:32">
      <c r="A4981">
        <v>29166</v>
      </c>
      <c r="B4981">
        <v>28266</v>
      </c>
      <c r="C4981" t="s">
        <v>20484</v>
      </c>
      <c r="D4981" t="s">
        <v>768</v>
      </c>
      <c r="E4981" t="s">
        <v>34</v>
      </c>
      <c r="F4981" t="s">
        <v>25062</v>
      </c>
      <c r="G4981" t="s">
        <v>25063</v>
      </c>
      <c r="H4981" t="s">
        <v>272</v>
      </c>
      <c r="I4981" s="1">
        <v>30898</v>
      </c>
      <c r="J4981" t="s">
        <v>25064</v>
      </c>
      <c r="K4981" t="s">
        <v>211</v>
      </c>
      <c r="L4981">
        <v>31418</v>
      </c>
      <c r="M4981" t="s">
        <v>272</v>
      </c>
      <c r="N4981" s="1">
        <v>45116</v>
      </c>
      <c r="O4981" s="1">
        <v>45121</v>
      </c>
      <c r="P4981">
        <v>94</v>
      </c>
      <c r="Q4981">
        <v>4</v>
      </c>
      <c r="R4981" t="s">
        <v>53</v>
      </c>
      <c r="S4981">
        <v>3</v>
      </c>
      <c r="T4981">
        <v>0</v>
      </c>
      <c r="U4981">
        <v>5</v>
      </c>
      <c r="V4981">
        <v>660</v>
      </c>
      <c r="W4981" t="s">
        <v>54</v>
      </c>
      <c r="X4981" t="s">
        <v>25065</v>
      </c>
      <c r="Y4981" t="s">
        <v>65</v>
      </c>
      <c r="Z4981" s="1">
        <v>45094</v>
      </c>
      <c r="AA4981" s="2">
        <v>0.48406250000000001</v>
      </c>
      <c r="AB4981" s="2">
        <v>5.9537037037037034E-2</v>
      </c>
      <c r="AC4981" t="s">
        <v>44</v>
      </c>
      <c r="AD4981" t="s">
        <v>44</v>
      </c>
      <c r="AE4981" t="s">
        <v>45</v>
      </c>
      <c r="AF4981">
        <v>132</v>
      </c>
    </row>
    <row r="4982" spans="1:32">
      <c r="A4982">
        <v>29167</v>
      </c>
      <c r="B4982">
        <v>28267</v>
      </c>
      <c r="C4982" t="s">
        <v>2868</v>
      </c>
      <c r="D4982" t="s">
        <v>1439</v>
      </c>
      <c r="E4982" t="s">
        <v>34</v>
      </c>
      <c r="F4982" t="s">
        <v>25066</v>
      </c>
      <c r="G4982" t="s">
        <v>25067</v>
      </c>
      <c r="H4982" t="s">
        <v>904</v>
      </c>
      <c r="I4982" s="1">
        <v>35260</v>
      </c>
      <c r="J4982" t="s">
        <v>25068</v>
      </c>
      <c r="K4982" t="s">
        <v>1013</v>
      </c>
      <c r="L4982">
        <v>23362</v>
      </c>
      <c r="M4982" t="s">
        <v>904</v>
      </c>
      <c r="N4982" s="1">
        <v>45305</v>
      </c>
      <c r="O4982" s="1">
        <v>45308</v>
      </c>
      <c r="P4982">
        <v>37</v>
      </c>
      <c r="Q4982">
        <v>2</v>
      </c>
      <c r="R4982" t="s">
        <v>53</v>
      </c>
      <c r="S4982">
        <v>2</v>
      </c>
      <c r="T4982">
        <v>2</v>
      </c>
      <c r="U4982">
        <v>3</v>
      </c>
      <c r="V4982">
        <v>408</v>
      </c>
      <c r="W4982" t="s">
        <v>54</v>
      </c>
      <c r="X4982" t="s">
        <v>25069</v>
      </c>
      <c r="Y4982" t="s">
        <v>81</v>
      </c>
      <c r="Z4982" s="1">
        <v>45283</v>
      </c>
      <c r="AA4982" s="2">
        <v>0.86645833333333344</v>
      </c>
      <c r="AB4982" s="2">
        <v>0.14716435185185187</v>
      </c>
      <c r="AC4982" t="s">
        <v>44</v>
      </c>
      <c r="AD4982" t="s">
        <v>44</v>
      </c>
      <c r="AE4982" t="s">
        <v>45</v>
      </c>
      <c r="AF4982">
        <v>136</v>
      </c>
    </row>
    <row r="4983" spans="1:32">
      <c r="A4983">
        <v>29169</v>
      </c>
      <c r="B4983">
        <v>28269</v>
      </c>
      <c r="C4983" t="s">
        <v>197</v>
      </c>
      <c r="D4983" t="s">
        <v>584</v>
      </c>
      <c r="E4983" t="s">
        <v>34</v>
      </c>
      <c r="F4983" t="s">
        <v>25070</v>
      </c>
      <c r="G4983" t="s">
        <v>25071</v>
      </c>
      <c r="H4983" t="s">
        <v>317</v>
      </c>
      <c r="I4983" s="1">
        <v>24302</v>
      </c>
      <c r="J4983" t="s">
        <v>25072</v>
      </c>
      <c r="K4983" t="s">
        <v>25073</v>
      </c>
      <c r="L4983">
        <v>22931</v>
      </c>
      <c r="M4983" t="s">
        <v>317</v>
      </c>
      <c r="N4983" s="1">
        <v>45135</v>
      </c>
      <c r="O4983" s="1">
        <v>45136</v>
      </c>
      <c r="P4983">
        <v>51</v>
      </c>
      <c r="Q4983">
        <v>3</v>
      </c>
      <c r="R4983" t="s">
        <v>40</v>
      </c>
      <c r="S4983">
        <v>2</v>
      </c>
      <c r="T4983">
        <v>2</v>
      </c>
      <c r="U4983">
        <v>1</v>
      </c>
      <c r="V4983">
        <v>218</v>
      </c>
      <c r="W4983" t="s">
        <v>54</v>
      </c>
      <c r="X4983" t="s">
        <v>25074</v>
      </c>
      <c r="Y4983" t="s">
        <v>81</v>
      </c>
      <c r="Z4983" s="1">
        <v>45108</v>
      </c>
      <c r="AA4983" s="2">
        <v>0.44776620370370374</v>
      </c>
      <c r="AB4983" s="2">
        <v>0.36746527777777777</v>
      </c>
      <c r="AC4983" t="s">
        <v>45</v>
      </c>
      <c r="AD4983" t="s">
        <v>45</v>
      </c>
      <c r="AE4983" t="s">
        <v>44</v>
      </c>
      <c r="AF4983">
        <v>218</v>
      </c>
    </row>
    <row r="4984" spans="1:32">
      <c r="A4984">
        <v>29170</v>
      </c>
      <c r="B4984">
        <v>28270</v>
      </c>
      <c r="C4984" t="s">
        <v>1966</v>
      </c>
      <c r="D4984" t="s">
        <v>3662</v>
      </c>
      <c r="E4984" t="s">
        <v>34</v>
      </c>
      <c r="F4984" t="s">
        <v>12374</v>
      </c>
      <c r="G4984">
        <f>1-498-674-266</f>
        <v>-1437</v>
      </c>
      <c r="H4984" t="s">
        <v>405</v>
      </c>
      <c r="I4984" s="1">
        <v>17149</v>
      </c>
      <c r="J4984" t="s">
        <v>25075</v>
      </c>
      <c r="K4984" t="s">
        <v>25076</v>
      </c>
      <c r="L4984">
        <v>18969</v>
      </c>
      <c r="M4984" t="s">
        <v>405</v>
      </c>
      <c r="N4984" s="1">
        <v>44987</v>
      </c>
      <c r="O4984" s="1">
        <v>44988</v>
      </c>
      <c r="P4984">
        <v>57</v>
      </c>
      <c r="Q4984">
        <v>3</v>
      </c>
      <c r="R4984" t="s">
        <v>40</v>
      </c>
      <c r="S4984">
        <v>3</v>
      </c>
      <c r="T4984">
        <v>0</v>
      </c>
      <c r="U4984">
        <v>1</v>
      </c>
      <c r="V4984">
        <v>218</v>
      </c>
      <c r="W4984" t="s">
        <v>54</v>
      </c>
      <c r="X4984" t="s">
        <v>25077</v>
      </c>
      <c r="Y4984" t="s">
        <v>65</v>
      </c>
      <c r="Z4984" s="1">
        <v>44958</v>
      </c>
      <c r="AA4984" s="2">
        <v>0.63188657407407411</v>
      </c>
      <c r="AB4984" s="2">
        <v>0.53083333333333338</v>
      </c>
      <c r="AC4984" t="s">
        <v>44</v>
      </c>
      <c r="AD4984" t="s">
        <v>45</v>
      </c>
      <c r="AE4984" t="s">
        <v>44</v>
      </c>
      <c r="AF4984">
        <v>218</v>
      </c>
    </row>
    <row r="4985" spans="1:32">
      <c r="A4985">
        <v>29171</v>
      </c>
      <c r="B4985">
        <v>28271</v>
      </c>
      <c r="C4985" t="s">
        <v>391</v>
      </c>
      <c r="D4985" t="s">
        <v>2587</v>
      </c>
      <c r="E4985" t="s">
        <v>48</v>
      </c>
      <c r="F4985" t="s">
        <v>25078</v>
      </c>
      <c r="G4985">
        <v>3913648120</v>
      </c>
      <c r="H4985" t="s">
        <v>295</v>
      </c>
      <c r="I4985" s="1">
        <v>20987</v>
      </c>
      <c r="J4985" t="s">
        <v>25079</v>
      </c>
      <c r="K4985" t="s">
        <v>25080</v>
      </c>
      <c r="L4985">
        <v>55062</v>
      </c>
      <c r="M4985" t="s">
        <v>295</v>
      </c>
      <c r="N4985" s="1">
        <v>45021</v>
      </c>
      <c r="O4985" s="1">
        <v>45024</v>
      </c>
      <c r="P4985">
        <v>23</v>
      </c>
      <c r="Q4985">
        <v>1</v>
      </c>
      <c r="R4985" t="s">
        <v>63</v>
      </c>
      <c r="S4985">
        <v>1</v>
      </c>
      <c r="T4985">
        <v>2</v>
      </c>
      <c r="U4985">
        <v>3</v>
      </c>
      <c r="V4985">
        <v>216</v>
      </c>
      <c r="W4985" t="s">
        <v>41</v>
      </c>
      <c r="X4985" t="s">
        <v>25081</v>
      </c>
      <c r="Y4985" t="s">
        <v>81</v>
      </c>
      <c r="Z4985" s="1">
        <v>44987</v>
      </c>
      <c r="AA4985" s="2">
        <v>0.57851851851851854</v>
      </c>
      <c r="AB4985" s="2">
        <v>0.65618055555555554</v>
      </c>
      <c r="AC4985" t="s">
        <v>44</v>
      </c>
      <c r="AD4985" t="s">
        <v>44</v>
      </c>
      <c r="AE4985" t="s">
        <v>45</v>
      </c>
      <c r="AF4985">
        <v>72</v>
      </c>
    </row>
    <row r="4986" spans="1:32">
      <c r="A4986">
        <v>29172</v>
      </c>
      <c r="B4986">
        <v>28272</v>
      </c>
      <c r="C4986" t="s">
        <v>3022</v>
      </c>
      <c r="D4986" t="s">
        <v>5068</v>
      </c>
      <c r="E4986" t="s">
        <v>48</v>
      </c>
      <c r="F4986" t="s">
        <v>25082</v>
      </c>
      <c r="G4986" t="s">
        <v>25083</v>
      </c>
      <c r="H4986" t="s">
        <v>50</v>
      </c>
      <c r="I4986" s="1">
        <v>29550</v>
      </c>
      <c r="J4986" t="s">
        <v>25084</v>
      </c>
      <c r="K4986" t="s">
        <v>25085</v>
      </c>
      <c r="L4986">
        <v>10621</v>
      </c>
      <c r="M4986" t="s">
        <v>50</v>
      </c>
      <c r="N4986" s="1">
        <v>45004</v>
      </c>
      <c r="O4986" s="1">
        <v>45007</v>
      </c>
      <c r="P4986">
        <v>45</v>
      </c>
      <c r="Q4986">
        <v>2</v>
      </c>
      <c r="R4986" t="s">
        <v>40</v>
      </c>
      <c r="S4986">
        <v>4</v>
      </c>
      <c r="T4986">
        <v>0</v>
      </c>
      <c r="U4986">
        <v>3</v>
      </c>
      <c r="V4986">
        <v>744</v>
      </c>
      <c r="W4986" t="s">
        <v>41</v>
      </c>
      <c r="X4986" t="s">
        <v>25086</v>
      </c>
      <c r="Y4986" t="s">
        <v>43</v>
      </c>
      <c r="Z4986" s="1">
        <v>44981</v>
      </c>
      <c r="AA4986" s="2">
        <v>0.11788194444444444</v>
      </c>
      <c r="AB4986" s="2">
        <v>4.1736111111111113E-2</v>
      </c>
      <c r="AC4986" t="s">
        <v>44</v>
      </c>
      <c r="AD4986" t="s">
        <v>45</v>
      </c>
      <c r="AE4986" t="s">
        <v>45</v>
      </c>
      <c r="AF4986">
        <v>248</v>
      </c>
    </row>
    <row r="4987" spans="1:32">
      <c r="A4987">
        <v>29173</v>
      </c>
      <c r="B4987">
        <v>28273</v>
      </c>
      <c r="C4987" t="s">
        <v>5703</v>
      </c>
      <c r="D4987" t="s">
        <v>5437</v>
      </c>
      <c r="E4987" t="s">
        <v>34</v>
      </c>
      <c r="F4987" t="s">
        <v>25087</v>
      </c>
      <c r="G4987" t="s">
        <v>25088</v>
      </c>
      <c r="H4987" t="s">
        <v>904</v>
      </c>
      <c r="I4987" s="1">
        <v>30008</v>
      </c>
      <c r="J4987" t="s">
        <v>25089</v>
      </c>
      <c r="K4987" t="s">
        <v>25090</v>
      </c>
      <c r="L4987">
        <v>23007</v>
      </c>
      <c r="M4987" t="s">
        <v>904</v>
      </c>
      <c r="N4987" s="1">
        <v>45218</v>
      </c>
      <c r="O4987" s="1">
        <v>45219</v>
      </c>
      <c r="P4987">
        <v>51</v>
      </c>
      <c r="Q4987">
        <v>3</v>
      </c>
      <c r="R4987" t="s">
        <v>40</v>
      </c>
      <c r="S4987">
        <v>4</v>
      </c>
      <c r="T4987">
        <v>1</v>
      </c>
      <c r="U4987">
        <v>1</v>
      </c>
      <c r="V4987">
        <v>224</v>
      </c>
      <c r="W4987" t="s">
        <v>54</v>
      </c>
      <c r="X4987" t="s">
        <v>25091</v>
      </c>
      <c r="Y4987" t="s">
        <v>6</v>
      </c>
      <c r="Z4987" s="1">
        <v>45186</v>
      </c>
      <c r="AA4987" s="2">
        <v>0.79612268518518514</v>
      </c>
      <c r="AB4987" s="2">
        <v>0.9038425925925927</v>
      </c>
      <c r="AC4987" t="s">
        <v>44</v>
      </c>
      <c r="AD4987" t="s">
        <v>45</v>
      </c>
      <c r="AE4987" t="s">
        <v>44</v>
      </c>
      <c r="AF4987">
        <v>224</v>
      </c>
    </row>
    <row r="4988" spans="1:32">
      <c r="A4988">
        <v>29174</v>
      </c>
      <c r="B4988">
        <v>28274</v>
      </c>
      <c r="C4988" t="s">
        <v>590</v>
      </c>
      <c r="D4988" t="s">
        <v>2019</v>
      </c>
      <c r="E4988" t="s">
        <v>48</v>
      </c>
      <c r="F4988" t="s">
        <v>25092</v>
      </c>
      <c r="G4988" t="s">
        <v>25093</v>
      </c>
      <c r="H4988" t="s">
        <v>171</v>
      </c>
      <c r="I4988" s="1">
        <v>31473</v>
      </c>
      <c r="J4988" t="s">
        <v>25094</v>
      </c>
      <c r="K4988" t="s">
        <v>25095</v>
      </c>
      <c r="L4988">
        <v>6832</v>
      </c>
      <c r="M4988" t="s">
        <v>171</v>
      </c>
      <c r="N4988" s="1">
        <v>45103</v>
      </c>
      <c r="O4988" s="1">
        <v>45107</v>
      </c>
      <c r="P4988">
        <v>78</v>
      </c>
      <c r="Q4988">
        <v>4</v>
      </c>
      <c r="R4988" t="s">
        <v>40</v>
      </c>
      <c r="S4988">
        <v>1</v>
      </c>
      <c r="T4988">
        <v>2</v>
      </c>
      <c r="U4988">
        <v>4</v>
      </c>
      <c r="V4988">
        <v>964</v>
      </c>
      <c r="W4988" t="s">
        <v>41</v>
      </c>
      <c r="X4988" t="s">
        <v>25096</v>
      </c>
      <c r="Y4988" t="s">
        <v>43</v>
      </c>
      <c r="Z4988" s="1">
        <v>45091</v>
      </c>
      <c r="AA4988" s="2">
        <v>0.14296296296296296</v>
      </c>
      <c r="AB4988" s="2">
        <v>0.47924768518518518</v>
      </c>
      <c r="AC4988" t="s">
        <v>45</v>
      </c>
      <c r="AD4988" t="s">
        <v>44</v>
      </c>
      <c r="AE4988" t="s">
        <v>45</v>
      </c>
      <c r="AF4988">
        <v>241</v>
      </c>
    </row>
    <row r="4989" spans="1:32">
      <c r="A4989">
        <v>29175</v>
      </c>
      <c r="B4989">
        <v>28275</v>
      </c>
      <c r="C4989" t="s">
        <v>4871</v>
      </c>
      <c r="D4989" t="s">
        <v>894</v>
      </c>
      <c r="E4989" t="s">
        <v>34</v>
      </c>
      <c r="F4989" t="s">
        <v>25097</v>
      </c>
      <c r="G4989" t="s">
        <v>25098</v>
      </c>
      <c r="H4989" t="s">
        <v>457</v>
      </c>
      <c r="I4989" s="1">
        <v>27498</v>
      </c>
      <c r="J4989" t="s">
        <v>25099</v>
      </c>
      <c r="K4989" t="s">
        <v>25100</v>
      </c>
      <c r="L4989">
        <v>920</v>
      </c>
      <c r="M4989" t="s">
        <v>457</v>
      </c>
      <c r="N4989" s="1">
        <v>45078</v>
      </c>
      <c r="O4989" s="1">
        <v>45079</v>
      </c>
      <c r="P4989">
        <v>81</v>
      </c>
      <c r="Q4989">
        <v>4</v>
      </c>
      <c r="R4989" t="s">
        <v>40</v>
      </c>
      <c r="S4989">
        <v>4</v>
      </c>
      <c r="T4989">
        <v>2</v>
      </c>
      <c r="U4989">
        <v>1</v>
      </c>
      <c r="V4989">
        <v>242</v>
      </c>
      <c r="W4989" t="s">
        <v>41</v>
      </c>
      <c r="X4989" t="s">
        <v>25101</v>
      </c>
      <c r="Y4989" t="s">
        <v>6</v>
      </c>
      <c r="Z4989" s="1">
        <v>45055</v>
      </c>
      <c r="AA4989" s="2">
        <v>0.38292824074074078</v>
      </c>
      <c r="AB4989" s="2">
        <v>6.8402777777777771E-2</v>
      </c>
      <c r="AC4989" t="s">
        <v>45</v>
      </c>
      <c r="AD4989" t="s">
        <v>44</v>
      </c>
      <c r="AE4989" t="s">
        <v>45</v>
      </c>
      <c r="AF4989">
        <v>242</v>
      </c>
    </row>
    <row r="4990" spans="1:32">
      <c r="A4990">
        <v>29176</v>
      </c>
      <c r="B4990">
        <v>28276</v>
      </c>
      <c r="C4990" t="s">
        <v>1771</v>
      </c>
      <c r="D4990" t="s">
        <v>191</v>
      </c>
      <c r="E4990" t="s">
        <v>48</v>
      </c>
      <c r="F4990" t="s">
        <v>25102</v>
      </c>
      <c r="G4990" t="s">
        <v>25103</v>
      </c>
      <c r="H4990" t="s">
        <v>941</v>
      </c>
      <c r="I4990" s="1">
        <v>19657</v>
      </c>
      <c r="J4990" t="s">
        <v>25104</v>
      </c>
      <c r="K4990" t="s">
        <v>9927</v>
      </c>
      <c r="L4990">
        <v>81347</v>
      </c>
      <c r="M4990" t="s">
        <v>941</v>
      </c>
      <c r="N4990" s="1">
        <v>45221</v>
      </c>
      <c r="O4990" s="1">
        <v>45224</v>
      </c>
      <c r="P4990">
        <v>22</v>
      </c>
      <c r="Q4990">
        <v>1</v>
      </c>
      <c r="R4990" t="s">
        <v>53</v>
      </c>
      <c r="S4990">
        <v>2</v>
      </c>
      <c r="T4990">
        <v>0</v>
      </c>
      <c r="U4990">
        <v>3</v>
      </c>
      <c r="V4990">
        <v>387</v>
      </c>
      <c r="W4990" t="s">
        <v>54</v>
      </c>
      <c r="X4990" t="s">
        <v>25105</v>
      </c>
      <c r="Y4990" t="s">
        <v>43</v>
      </c>
      <c r="Z4990" s="1">
        <v>45198</v>
      </c>
      <c r="AA4990" s="2">
        <v>0.66722222222222216</v>
      </c>
      <c r="AB4990" s="2">
        <v>0.43947916666666664</v>
      </c>
      <c r="AC4990" t="s">
        <v>45</v>
      </c>
      <c r="AD4990" t="s">
        <v>45</v>
      </c>
      <c r="AE4990" t="s">
        <v>45</v>
      </c>
      <c r="AF4990">
        <v>129</v>
      </c>
    </row>
    <row r="4991" spans="1:32">
      <c r="A4991">
        <v>29177</v>
      </c>
      <c r="B4991">
        <v>28277</v>
      </c>
      <c r="C4991" t="s">
        <v>615</v>
      </c>
      <c r="D4991" t="s">
        <v>341</v>
      </c>
      <c r="E4991" t="s">
        <v>48</v>
      </c>
      <c r="F4991" t="s">
        <v>25106</v>
      </c>
      <c r="G4991" t="s">
        <v>25107</v>
      </c>
      <c r="H4991" t="s">
        <v>295</v>
      </c>
      <c r="I4991" s="1">
        <v>24195</v>
      </c>
      <c r="J4991" t="s">
        <v>25108</v>
      </c>
      <c r="K4991" t="s">
        <v>25109</v>
      </c>
      <c r="L4991">
        <v>21859</v>
      </c>
      <c r="M4991" t="s">
        <v>295</v>
      </c>
      <c r="N4991" s="1">
        <v>45003</v>
      </c>
      <c r="O4991" s="1">
        <v>45007</v>
      </c>
      <c r="P4991">
        <v>60</v>
      </c>
      <c r="Q4991">
        <v>3</v>
      </c>
      <c r="R4991" t="s">
        <v>40</v>
      </c>
      <c r="S4991">
        <v>1</v>
      </c>
      <c r="T4991">
        <v>0</v>
      </c>
      <c r="U4991">
        <v>4</v>
      </c>
      <c r="V4991">
        <v>944</v>
      </c>
      <c r="W4991" t="s">
        <v>54</v>
      </c>
      <c r="X4991" t="s">
        <v>25110</v>
      </c>
      <c r="Y4991" t="s">
        <v>43</v>
      </c>
      <c r="Z4991" s="1">
        <v>44992</v>
      </c>
      <c r="AA4991" s="2">
        <v>0.87510416666666668</v>
      </c>
      <c r="AB4991" s="2">
        <v>0.17034722222222221</v>
      </c>
      <c r="AC4991" t="s">
        <v>45</v>
      </c>
      <c r="AD4991" t="s">
        <v>44</v>
      </c>
      <c r="AE4991" t="s">
        <v>44</v>
      </c>
      <c r="AF4991">
        <v>236</v>
      </c>
    </row>
    <row r="4992" spans="1:32">
      <c r="A4992">
        <v>29178</v>
      </c>
      <c r="B4992">
        <v>28278</v>
      </c>
      <c r="C4992" t="s">
        <v>90</v>
      </c>
      <c r="D4992" t="s">
        <v>2369</v>
      </c>
      <c r="E4992" t="s">
        <v>34</v>
      </c>
      <c r="F4992" t="s">
        <v>25111</v>
      </c>
      <c r="G4992" t="s">
        <v>25112</v>
      </c>
      <c r="H4992" t="s">
        <v>37</v>
      </c>
      <c r="I4992" s="1">
        <v>17695</v>
      </c>
      <c r="J4992" t="s">
        <v>25113</v>
      </c>
      <c r="K4992" t="s">
        <v>25114</v>
      </c>
      <c r="L4992">
        <v>72488</v>
      </c>
      <c r="M4992" t="s">
        <v>37</v>
      </c>
      <c r="N4992" s="1">
        <v>45009</v>
      </c>
      <c r="O4992" s="1">
        <v>45012</v>
      </c>
      <c r="P4992">
        <v>86</v>
      </c>
      <c r="Q4992">
        <v>4</v>
      </c>
      <c r="R4992" t="s">
        <v>63</v>
      </c>
      <c r="S4992">
        <v>3</v>
      </c>
      <c r="T4992">
        <v>2</v>
      </c>
      <c r="U4992">
        <v>3</v>
      </c>
      <c r="V4992">
        <v>189</v>
      </c>
      <c r="W4992" t="s">
        <v>54</v>
      </c>
      <c r="X4992" t="s">
        <v>25115</v>
      </c>
      <c r="Y4992" t="s">
        <v>81</v>
      </c>
      <c r="Z4992" s="1">
        <v>44990</v>
      </c>
      <c r="AA4992" s="2">
        <v>0.75277777777777777</v>
      </c>
      <c r="AB4992" s="2">
        <v>0.21607638888888889</v>
      </c>
      <c r="AC4992" t="s">
        <v>45</v>
      </c>
      <c r="AD4992" t="s">
        <v>45</v>
      </c>
      <c r="AE4992" t="s">
        <v>44</v>
      </c>
      <c r="AF4992">
        <v>63</v>
      </c>
    </row>
    <row r="4993" spans="1:32">
      <c r="A4993">
        <v>29179</v>
      </c>
      <c r="B4993">
        <v>28279</v>
      </c>
      <c r="C4993" t="s">
        <v>602</v>
      </c>
      <c r="D4993" t="s">
        <v>1827</v>
      </c>
      <c r="E4993" t="s">
        <v>34</v>
      </c>
      <c r="F4993" t="s">
        <v>25116</v>
      </c>
      <c r="G4993" t="s">
        <v>25117</v>
      </c>
      <c r="H4993" t="s">
        <v>423</v>
      </c>
      <c r="I4993" s="1">
        <v>18032</v>
      </c>
      <c r="J4993" t="s">
        <v>25118</v>
      </c>
      <c r="K4993" t="s">
        <v>19109</v>
      </c>
      <c r="L4993">
        <v>73259</v>
      </c>
      <c r="M4993" t="s">
        <v>423</v>
      </c>
      <c r="N4993" s="1">
        <v>45063</v>
      </c>
      <c r="O4993" s="1">
        <v>45065</v>
      </c>
      <c r="P4993">
        <v>13</v>
      </c>
      <c r="Q4993">
        <v>1</v>
      </c>
      <c r="R4993" t="s">
        <v>53</v>
      </c>
      <c r="S4993">
        <v>4</v>
      </c>
      <c r="T4993">
        <v>2</v>
      </c>
      <c r="U4993">
        <v>2</v>
      </c>
      <c r="V4993">
        <v>284</v>
      </c>
      <c r="W4993" t="s">
        <v>41</v>
      </c>
      <c r="X4993" t="s">
        <v>25119</v>
      </c>
      <c r="Y4993" t="s">
        <v>65</v>
      </c>
      <c r="Z4993" s="1">
        <v>45029</v>
      </c>
      <c r="AA4993" s="2">
        <v>0.73918981481481483</v>
      </c>
      <c r="AB4993" s="2">
        <v>0.1017361111111111</v>
      </c>
      <c r="AC4993" t="s">
        <v>44</v>
      </c>
      <c r="AD4993" t="s">
        <v>44</v>
      </c>
      <c r="AE4993" t="s">
        <v>45</v>
      </c>
      <c r="AF4993">
        <v>142</v>
      </c>
    </row>
    <row r="4994" spans="1:32">
      <c r="A4994">
        <v>29180</v>
      </c>
      <c r="B4994">
        <v>28280</v>
      </c>
      <c r="C4994" t="s">
        <v>1275</v>
      </c>
      <c r="D4994" t="s">
        <v>385</v>
      </c>
      <c r="E4994" t="s">
        <v>48</v>
      </c>
      <c r="F4994" t="s">
        <v>25120</v>
      </c>
      <c r="G4994" t="s">
        <v>25121</v>
      </c>
      <c r="H4994" t="s">
        <v>904</v>
      </c>
      <c r="I4994" s="1">
        <v>27915</v>
      </c>
      <c r="J4994" t="s">
        <v>25122</v>
      </c>
      <c r="K4994" t="s">
        <v>25123</v>
      </c>
      <c r="L4994">
        <v>63835</v>
      </c>
      <c r="M4994" t="s">
        <v>904</v>
      </c>
      <c r="N4994" s="1">
        <v>45142</v>
      </c>
      <c r="O4994" s="1">
        <v>45144</v>
      </c>
      <c r="P4994">
        <v>60</v>
      </c>
      <c r="Q4994">
        <v>3</v>
      </c>
      <c r="R4994" t="s">
        <v>40</v>
      </c>
      <c r="S4994">
        <v>4</v>
      </c>
      <c r="T4994">
        <v>1</v>
      </c>
      <c r="U4994">
        <v>2</v>
      </c>
      <c r="V4994">
        <v>418</v>
      </c>
      <c r="W4994" t="s">
        <v>41</v>
      </c>
      <c r="X4994" t="s">
        <v>25124</v>
      </c>
      <c r="Y4994" t="s">
        <v>6</v>
      </c>
      <c r="Z4994" s="1">
        <v>45124</v>
      </c>
      <c r="AA4994" s="2">
        <v>0.1638425925925926</v>
      </c>
      <c r="AB4994" s="2">
        <v>0.61868055555555557</v>
      </c>
      <c r="AC4994" t="s">
        <v>44</v>
      </c>
      <c r="AD4994" t="s">
        <v>45</v>
      </c>
      <c r="AE4994" t="s">
        <v>44</v>
      </c>
      <c r="AF4994">
        <v>209</v>
      </c>
    </row>
    <row r="4995" spans="1:32">
      <c r="A4995">
        <v>29181</v>
      </c>
      <c r="B4995">
        <v>28281</v>
      </c>
      <c r="C4995" t="s">
        <v>2868</v>
      </c>
      <c r="D4995" t="s">
        <v>6137</v>
      </c>
      <c r="E4995" t="s">
        <v>34</v>
      </c>
      <c r="F4995" t="s">
        <v>25125</v>
      </c>
      <c r="G4995" t="s">
        <v>25126</v>
      </c>
      <c r="H4995" t="s">
        <v>77</v>
      </c>
      <c r="I4995" s="1">
        <v>32916</v>
      </c>
      <c r="J4995" t="s">
        <v>25127</v>
      </c>
      <c r="K4995" t="s">
        <v>25128</v>
      </c>
      <c r="L4995">
        <v>71969</v>
      </c>
      <c r="M4995" t="s">
        <v>77</v>
      </c>
      <c r="N4995" s="1">
        <v>45096</v>
      </c>
      <c r="O4995" s="1">
        <v>45098</v>
      </c>
      <c r="P4995">
        <v>34</v>
      </c>
      <c r="Q4995">
        <v>2</v>
      </c>
      <c r="R4995" t="s">
        <v>53</v>
      </c>
      <c r="S4995">
        <v>4</v>
      </c>
      <c r="T4995">
        <v>1</v>
      </c>
      <c r="U4995">
        <v>2</v>
      </c>
      <c r="V4995">
        <v>282</v>
      </c>
      <c r="W4995" t="s">
        <v>41</v>
      </c>
      <c r="X4995" t="s">
        <v>25129</v>
      </c>
      <c r="Y4995" t="s">
        <v>81</v>
      </c>
      <c r="Z4995" s="1">
        <v>45073</v>
      </c>
      <c r="AA4995" s="2">
        <v>0.15002314814814813</v>
      </c>
      <c r="AB4995" s="2">
        <v>0.86640046296296302</v>
      </c>
      <c r="AC4995" t="s">
        <v>44</v>
      </c>
      <c r="AD4995" t="s">
        <v>45</v>
      </c>
      <c r="AE4995" t="s">
        <v>44</v>
      </c>
      <c r="AF4995">
        <v>141</v>
      </c>
    </row>
    <row r="4996" spans="1:32">
      <c r="A4996">
        <v>29182</v>
      </c>
      <c r="B4996">
        <v>28282</v>
      </c>
      <c r="C4996" t="s">
        <v>25130</v>
      </c>
      <c r="D4996" t="s">
        <v>681</v>
      </c>
      <c r="E4996" t="s">
        <v>34</v>
      </c>
      <c r="F4996" t="s">
        <v>25131</v>
      </c>
      <c r="G4996" t="s">
        <v>25132</v>
      </c>
      <c r="H4996" t="s">
        <v>295</v>
      </c>
      <c r="I4996" s="1">
        <v>18285</v>
      </c>
      <c r="J4996" t="s">
        <v>25133</v>
      </c>
      <c r="K4996" t="s">
        <v>25134</v>
      </c>
      <c r="L4996">
        <v>29858</v>
      </c>
      <c r="M4996" t="s">
        <v>295</v>
      </c>
      <c r="N4996" s="1">
        <v>45057</v>
      </c>
      <c r="O4996" s="1">
        <v>45058</v>
      </c>
      <c r="P4996">
        <v>52</v>
      </c>
      <c r="Q4996">
        <v>3</v>
      </c>
      <c r="R4996" t="s">
        <v>53</v>
      </c>
      <c r="S4996">
        <v>2</v>
      </c>
      <c r="T4996">
        <v>2</v>
      </c>
      <c r="U4996">
        <v>1</v>
      </c>
      <c r="V4996">
        <v>124</v>
      </c>
      <c r="W4996" t="s">
        <v>54</v>
      </c>
      <c r="X4996" t="s">
        <v>25135</v>
      </c>
      <c r="Y4996" t="s">
        <v>43</v>
      </c>
      <c r="Z4996" s="1">
        <v>45021</v>
      </c>
      <c r="AA4996" s="2">
        <v>0.59608796296296296</v>
      </c>
      <c r="AB4996" s="2">
        <v>0.83765046296296297</v>
      </c>
      <c r="AC4996" t="s">
        <v>45</v>
      </c>
      <c r="AD4996" t="s">
        <v>44</v>
      </c>
      <c r="AE4996" t="s">
        <v>45</v>
      </c>
      <c r="AF4996">
        <v>124</v>
      </c>
    </row>
    <row r="4997" spans="1:32">
      <c r="A4997">
        <v>29183</v>
      </c>
      <c r="B4997">
        <v>28283</v>
      </c>
      <c r="C4997" t="s">
        <v>229</v>
      </c>
      <c r="D4997" t="s">
        <v>675</v>
      </c>
      <c r="E4997" t="s">
        <v>34</v>
      </c>
      <c r="F4997" t="s">
        <v>25136</v>
      </c>
      <c r="G4997" t="s">
        <v>25137</v>
      </c>
      <c r="H4997" t="s">
        <v>295</v>
      </c>
      <c r="I4997" s="1">
        <v>21169</v>
      </c>
      <c r="J4997" t="s">
        <v>25138</v>
      </c>
      <c r="K4997" t="s">
        <v>25139</v>
      </c>
      <c r="L4997">
        <v>13635</v>
      </c>
      <c r="M4997" t="s">
        <v>295</v>
      </c>
      <c r="N4997" s="1">
        <v>45086</v>
      </c>
      <c r="O4997" s="1">
        <v>45091</v>
      </c>
      <c r="P4997">
        <v>58</v>
      </c>
      <c r="Q4997">
        <v>3</v>
      </c>
      <c r="R4997" t="s">
        <v>53</v>
      </c>
      <c r="S4997">
        <v>4</v>
      </c>
      <c r="T4997">
        <v>1</v>
      </c>
      <c r="U4997">
        <v>5</v>
      </c>
      <c r="V4997">
        <v>740</v>
      </c>
      <c r="W4997" t="s">
        <v>41</v>
      </c>
      <c r="X4997" t="s">
        <v>25140</v>
      </c>
      <c r="Y4997" t="s">
        <v>6</v>
      </c>
      <c r="Z4997" s="1">
        <v>45057</v>
      </c>
      <c r="AA4997" s="2">
        <v>0.61311342592592599</v>
      </c>
      <c r="AB4997" s="2">
        <v>0.12107638888888889</v>
      </c>
      <c r="AC4997" t="s">
        <v>44</v>
      </c>
      <c r="AD4997" t="s">
        <v>44</v>
      </c>
      <c r="AE4997" t="s">
        <v>45</v>
      </c>
      <c r="AF4997">
        <v>148</v>
      </c>
    </row>
    <row r="4998" spans="1:32">
      <c r="A4998">
        <v>29184</v>
      </c>
      <c r="B4998">
        <v>28284</v>
      </c>
      <c r="C4998" t="s">
        <v>1986</v>
      </c>
      <c r="D4998" t="s">
        <v>3440</v>
      </c>
      <c r="E4998" t="s">
        <v>48</v>
      </c>
      <c r="F4998" t="s">
        <v>25141</v>
      </c>
      <c r="G4998" t="s">
        <v>25142</v>
      </c>
      <c r="H4998" t="s">
        <v>50</v>
      </c>
      <c r="I4998" s="1">
        <v>22851</v>
      </c>
      <c r="J4998" t="s">
        <v>25143</v>
      </c>
      <c r="K4998" t="s">
        <v>25144</v>
      </c>
      <c r="L4998">
        <v>93110</v>
      </c>
      <c r="M4998" t="s">
        <v>50</v>
      </c>
      <c r="N4998" s="1">
        <v>44981</v>
      </c>
      <c r="O4998" s="1">
        <v>44984</v>
      </c>
      <c r="P4998">
        <v>87</v>
      </c>
      <c r="Q4998">
        <v>4</v>
      </c>
      <c r="R4998" t="s">
        <v>40</v>
      </c>
      <c r="S4998">
        <v>2</v>
      </c>
      <c r="T4998">
        <v>2</v>
      </c>
      <c r="U4998">
        <v>3</v>
      </c>
      <c r="V4998">
        <v>642</v>
      </c>
      <c r="W4998" t="s">
        <v>54</v>
      </c>
      <c r="X4998" t="s">
        <v>25145</v>
      </c>
      <c r="Y4998" t="s">
        <v>43</v>
      </c>
      <c r="Z4998" s="1">
        <v>44967</v>
      </c>
      <c r="AA4998" s="2">
        <v>0.31247685185185187</v>
      </c>
      <c r="AB4998" s="2">
        <v>0.28104166666666669</v>
      </c>
      <c r="AC4998" t="s">
        <v>45</v>
      </c>
      <c r="AD4998" t="s">
        <v>44</v>
      </c>
      <c r="AE4998" t="s">
        <v>45</v>
      </c>
      <c r="AF4998">
        <v>214</v>
      </c>
    </row>
    <row r="4999" spans="1:32">
      <c r="A4999">
        <v>29185</v>
      </c>
      <c r="B4999">
        <v>28285</v>
      </c>
      <c r="C4999" t="s">
        <v>205</v>
      </c>
      <c r="D4999" t="s">
        <v>10523</v>
      </c>
      <c r="E4999" t="s">
        <v>34</v>
      </c>
      <c r="F4999" t="s">
        <v>25146</v>
      </c>
      <c r="G4999" t="s">
        <v>25147</v>
      </c>
      <c r="H4999" t="s">
        <v>37</v>
      </c>
      <c r="I4999" s="1">
        <v>26552</v>
      </c>
      <c r="J4999" t="s">
        <v>25148</v>
      </c>
      <c r="K4999" t="s">
        <v>25149</v>
      </c>
      <c r="L4999">
        <v>43569</v>
      </c>
      <c r="M4999" t="s">
        <v>37</v>
      </c>
      <c r="N4999" s="1">
        <v>44988</v>
      </c>
      <c r="O4999" s="1">
        <v>44990</v>
      </c>
      <c r="P4999">
        <v>37</v>
      </c>
      <c r="Q4999">
        <v>2</v>
      </c>
      <c r="R4999" t="s">
        <v>53</v>
      </c>
      <c r="S4999">
        <v>4</v>
      </c>
      <c r="T4999">
        <v>1</v>
      </c>
      <c r="U4999">
        <v>2</v>
      </c>
      <c r="V4999">
        <v>244</v>
      </c>
      <c r="W4999" t="s">
        <v>54</v>
      </c>
      <c r="X4999" t="s">
        <v>25150</v>
      </c>
      <c r="Y4999" t="s">
        <v>6</v>
      </c>
      <c r="Z4999" s="1">
        <v>44980</v>
      </c>
      <c r="AA4999" s="2">
        <v>0.59212962962962956</v>
      </c>
      <c r="AB4999" s="2">
        <v>0.13065972222222222</v>
      </c>
      <c r="AC4999" t="s">
        <v>45</v>
      </c>
      <c r="AD4999" t="s">
        <v>45</v>
      </c>
      <c r="AE4999" t="s">
        <v>45</v>
      </c>
      <c r="AF4999">
        <v>122</v>
      </c>
    </row>
    <row r="5000" spans="1:32">
      <c r="A5000">
        <v>29186</v>
      </c>
      <c r="B5000">
        <v>28286</v>
      </c>
      <c r="C5000" t="s">
        <v>1759</v>
      </c>
      <c r="D5000" t="s">
        <v>1240</v>
      </c>
      <c r="E5000" t="s">
        <v>34</v>
      </c>
      <c r="F5000" t="s">
        <v>25151</v>
      </c>
      <c r="G5000" t="s">
        <v>25152</v>
      </c>
      <c r="H5000" t="s">
        <v>941</v>
      </c>
      <c r="I5000" s="1">
        <v>20740</v>
      </c>
      <c r="J5000" t="s">
        <v>25153</v>
      </c>
      <c r="K5000" t="s">
        <v>22440</v>
      </c>
      <c r="L5000">
        <v>62257</v>
      </c>
      <c r="M5000" t="s">
        <v>941</v>
      </c>
      <c r="N5000" s="1">
        <v>45000</v>
      </c>
      <c r="O5000" s="1">
        <v>45004</v>
      </c>
      <c r="P5000">
        <v>12</v>
      </c>
      <c r="Q5000">
        <v>1</v>
      </c>
      <c r="R5000" t="s">
        <v>40</v>
      </c>
      <c r="S5000">
        <v>4</v>
      </c>
      <c r="T5000">
        <v>1</v>
      </c>
      <c r="U5000">
        <v>4</v>
      </c>
      <c r="V5000">
        <v>1000</v>
      </c>
      <c r="W5000" t="s">
        <v>41</v>
      </c>
      <c r="X5000" t="s">
        <v>25154</v>
      </c>
      <c r="Y5000" t="s">
        <v>43</v>
      </c>
      <c r="Z5000" s="1">
        <v>44993</v>
      </c>
      <c r="AA5000" s="2">
        <v>0.69416666666666671</v>
      </c>
      <c r="AB5000" s="2">
        <v>0.27718749999999998</v>
      </c>
      <c r="AC5000" t="s">
        <v>45</v>
      </c>
      <c r="AD5000" t="s">
        <v>45</v>
      </c>
      <c r="AE5000" t="s">
        <v>45</v>
      </c>
      <c r="AF5000">
        <v>250</v>
      </c>
    </row>
    <row r="5001" spans="1:32">
      <c r="A5001">
        <v>29187</v>
      </c>
      <c r="B5001">
        <v>28287</v>
      </c>
      <c r="C5001" t="s">
        <v>4490</v>
      </c>
      <c r="D5001" t="s">
        <v>2345</v>
      </c>
      <c r="E5001" t="s">
        <v>34</v>
      </c>
      <c r="F5001" t="s">
        <v>25155</v>
      </c>
      <c r="G5001" t="s">
        <v>25156</v>
      </c>
      <c r="H5001" t="s">
        <v>725</v>
      </c>
      <c r="I5001" s="1">
        <v>22440</v>
      </c>
      <c r="J5001" t="s">
        <v>25157</v>
      </c>
      <c r="K5001" t="s">
        <v>2947</v>
      </c>
      <c r="L5001">
        <v>20434</v>
      </c>
      <c r="M5001" t="s">
        <v>725</v>
      </c>
      <c r="N5001" s="1">
        <v>45140</v>
      </c>
      <c r="O5001" s="1">
        <v>45142</v>
      </c>
      <c r="P5001">
        <v>42</v>
      </c>
      <c r="Q5001">
        <v>2</v>
      </c>
      <c r="R5001" t="s">
        <v>40</v>
      </c>
      <c r="S5001">
        <v>3</v>
      </c>
      <c r="T5001">
        <v>2</v>
      </c>
      <c r="U5001">
        <v>2</v>
      </c>
      <c r="V5001">
        <v>424</v>
      </c>
      <c r="W5001" t="s">
        <v>41</v>
      </c>
      <c r="X5001" t="s">
        <v>25158</v>
      </c>
      <c r="Y5001" t="s">
        <v>65</v>
      </c>
      <c r="Z5001" s="1">
        <v>45122</v>
      </c>
      <c r="AA5001" s="2">
        <v>0.4768634259259259</v>
      </c>
      <c r="AB5001" s="2">
        <v>3.125E-2</v>
      </c>
      <c r="AC5001" t="s">
        <v>45</v>
      </c>
      <c r="AD5001" t="s">
        <v>45</v>
      </c>
      <c r="AE5001" t="s">
        <v>44</v>
      </c>
      <c r="AF5001">
        <v>212</v>
      </c>
    </row>
    <row r="5002" spans="1:32">
      <c r="A5002">
        <v>29188</v>
      </c>
      <c r="B5002">
        <v>28288</v>
      </c>
      <c r="C5002" t="s">
        <v>1555</v>
      </c>
      <c r="D5002" t="s">
        <v>2723</v>
      </c>
      <c r="E5002" t="s">
        <v>34</v>
      </c>
      <c r="F5002" t="s">
        <v>25159</v>
      </c>
      <c r="G5002" t="s">
        <v>25160</v>
      </c>
      <c r="H5002" t="s">
        <v>725</v>
      </c>
      <c r="I5002" s="1">
        <v>20946</v>
      </c>
      <c r="J5002" t="s">
        <v>25161</v>
      </c>
      <c r="K5002" t="s">
        <v>25162</v>
      </c>
      <c r="L5002">
        <v>89365</v>
      </c>
      <c r="M5002" t="s">
        <v>725</v>
      </c>
      <c r="N5002" s="1">
        <v>45301</v>
      </c>
      <c r="O5002" s="1">
        <v>45306</v>
      </c>
      <c r="P5002">
        <v>22</v>
      </c>
      <c r="Q5002">
        <v>1</v>
      </c>
      <c r="R5002" t="s">
        <v>53</v>
      </c>
      <c r="S5002">
        <v>2</v>
      </c>
      <c r="T5002">
        <v>1</v>
      </c>
      <c r="U5002">
        <v>5</v>
      </c>
      <c r="V5002">
        <v>675</v>
      </c>
      <c r="W5002" t="s">
        <v>41</v>
      </c>
      <c r="X5002" t="s">
        <v>25163</v>
      </c>
      <c r="Y5002" t="s">
        <v>65</v>
      </c>
      <c r="Z5002" s="1">
        <v>45284</v>
      </c>
      <c r="AA5002" s="2">
        <v>0.75983796296296291</v>
      </c>
      <c r="AB5002" s="2">
        <v>9.3217592592592588E-2</v>
      </c>
      <c r="AC5002" t="s">
        <v>45</v>
      </c>
      <c r="AD5002" t="s">
        <v>44</v>
      </c>
      <c r="AE5002" t="s">
        <v>44</v>
      </c>
      <c r="AF5002">
        <v>135</v>
      </c>
    </row>
    <row r="5003" spans="1:32">
      <c r="A5003">
        <v>29189</v>
      </c>
      <c r="B5003">
        <v>28289</v>
      </c>
      <c r="C5003" t="s">
        <v>139</v>
      </c>
      <c r="D5003" t="s">
        <v>2593</v>
      </c>
      <c r="E5003" t="s">
        <v>48</v>
      </c>
      <c r="F5003" t="s">
        <v>25164</v>
      </c>
      <c r="G5003" t="s">
        <v>25165</v>
      </c>
      <c r="H5003" t="s">
        <v>217</v>
      </c>
      <c r="I5003" s="1">
        <v>31476</v>
      </c>
      <c r="J5003" t="s">
        <v>25166</v>
      </c>
      <c r="K5003" t="s">
        <v>25167</v>
      </c>
      <c r="L5003">
        <v>61725</v>
      </c>
      <c r="M5003" t="s">
        <v>217</v>
      </c>
      <c r="N5003" s="1">
        <v>45110</v>
      </c>
      <c r="O5003" s="1">
        <v>45112</v>
      </c>
      <c r="P5003">
        <v>3</v>
      </c>
      <c r="Q5003">
        <v>1</v>
      </c>
      <c r="R5003" t="s">
        <v>40</v>
      </c>
      <c r="S5003">
        <v>3</v>
      </c>
      <c r="T5003">
        <v>2</v>
      </c>
      <c r="U5003">
        <v>2</v>
      </c>
      <c r="V5003">
        <v>432</v>
      </c>
      <c r="W5003" t="s">
        <v>54</v>
      </c>
      <c r="X5003" t="s">
        <v>25168</v>
      </c>
      <c r="Y5003" t="s">
        <v>81</v>
      </c>
      <c r="Z5003" s="1">
        <v>45074</v>
      </c>
      <c r="AA5003" s="2">
        <v>0.91130787037037031</v>
      </c>
      <c r="AB5003" s="2">
        <v>0.41334490740740742</v>
      </c>
      <c r="AC5003" t="s">
        <v>45</v>
      </c>
      <c r="AD5003" t="s">
        <v>45</v>
      </c>
      <c r="AE5003" t="s">
        <v>44</v>
      </c>
      <c r="AF5003">
        <v>216</v>
      </c>
    </row>
    <row r="5004" spans="1:32">
      <c r="A5004">
        <v>29190</v>
      </c>
      <c r="B5004">
        <v>28290</v>
      </c>
      <c r="C5004" t="s">
        <v>371</v>
      </c>
      <c r="D5004" t="s">
        <v>25169</v>
      </c>
      <c r="E5004" t="s">
        <v>48</v>
      </c>
      <c r="F5004" t="s">
        <v>25170</v>
      </c>
      <c r="G5004" t="s">
        <v>25171</v>
      </c>
      <c r="H5004" t="s">
        <v>60</v>
      </c>
      <c r="I5004" s="1">
        <v>20600</v>
      </c>
      <c r="J5004" t="s">
        <v>25172</v>
      </c>
      <c r="K5004" t="s">
        <v>25173</v>
      </c>
      <c r="L5004">
        <v>7919</v>
      </c>
      <c r="M5004" t="s">
        <v>60</v>
      </c>
      <c r="N5004" s="1">
        <v>45136</v>
      </c>
      <c r="O5004" s="1">
        <v>45140</v>
      </c>
      <c r="P5004">
        <v>88</v>
      </c>
      <c r="Q5004">
        <v>4</v>
      </c>
      <c r="R5004" t="s">
        <v>53</v>
      </c>
      <c r="S5004">
        <v>2</v>
      </c>
      <c r="T5004">
        <v>2</v>
      </c>
      <c r="U5004">
        <v>4</v>
      </c>
      <c r="V5004">
        <v>536</v>
      </c>
      <c r="W5004" t="s">
        <v>54</v>
      </c>
      <c r="X5004" t="s">
        <v>25174</v>
      </c>
      <c r="Y5004" t="s">
        <v>43</v>
      </c>
      <c r="Z5004" s="1">
        <v>45119</v>
      </c>
      <c r="AA5004" s="2">
        <v>0.92763888888888879</v>
      </c>
      <c r="AB5004" s="2">
        <v>0.47666666666666663</v>
      </c>
      <c r="AC5004" t="s">
        <v>45</v>
      </c>
      <c r="AD5004" t="s">
        <v>45</v>
      </c>
      <c r="AE5004" t="s">
        <v>45</v>
      </c>
      <c r="AF5004">
        <v>134</v>
      </c>
    </row>
    <row r="5005" spans="1:32">
      <c r="A5005">
        <v>29191</v>
      </c>
      <c r="B5005">
        <v>28291</v>
      </c>
      <c r="C5005" t="s">
        <v>602</v>
      </c>
      <c r="D5005" t="s">
        <v>126</v>
      </c>
      <c r="E5005" t="s">
        <v>48</v>
      </c>
      <c r="F5005" t="s">
        <v>25175</v>
      </c>
      <c r="G5005" t="s">
        <v>25176</v>
      </c>
      <c r="H5005" t="s">
        <v>295</v>
      </c>
      <c r="I5005" s="1">
        <v>17768</v>
      </c>
      <c r="J5005" t="s">
        <v>25177</v>
      </c>
      <c r="K5005" t="s">
        <v>25178</v>
      </c>
      <c r="L5005">
        <v>72641</v>
      </c>
      <c r="M5005" t="s">
        <v>295</v>
      </c>
      <c r="N5005" s="1">
        <v>45146</v>
      </c>
      <c r="O5005" s="1">
        <v>45148</v>
      </c>
      <c r="P5005">
        <v>86</v>
      </c>
      <c r="Q5005">
        <v>4</v>
      </c>
      <c r="R5005" t="s">
        <v>63</v>
      </c>
      <c r="S5005">
        <v>3</v>
      </c>
      <c r="T5005">
        <v>0</v>
      </c>
      <c r="U5005">
        <v>2</v>
      </c>
      <c r="V5005">
        <v>126</v>
      </c>
      <c r="W5005" t="s">
        <v>54</v>
      </c>
      <c r="X5005" t="s">
        <v>25179</v>
      </c>
      <c r="Y5005" t="s">
        <v>65</v>
      </c>
      <c r="Z5005" s="1">
        <v>45116</v>
      </c>
      <c r="AA5005" s="2">
        <v>8.7303240740740737E-2</v>
      </c>
      <c r="AB5005" s="2">
        <v>0.68592592592592594</v>
      </c>
      <c r="AC5005" t="s">
        <v>45</v>
      </c>
      <c r="AD5005" t="s">
        <v>45</v>
      </c>
      <c r="AE5005" t="s">
        <v>45</v>
      </c>
      <c r="AF5005">
        <v>63</v>
      </c>
    </row>
    <row r="5006" spans="1:32">
      <c r="A5006">
        <v>29192</v>
      </c>
      <c r="B5006">
        <v>28292</v>
      </c>
      <c r="C5006" t="s">
        <v>722</v>
      </c>
      <c r="D5006" t="s">
        <v>870</v>
      </c>
      <c r="E5006" t="s">
        <v>34</v>
      </c>
      <c r="F5006" t="s">
        <v>25180</v>
      </c>
      <c r="G5006" t="s">
        <v>25181</v>
      </c>
      <c r="H5006" t="s">
        <v>164</v>
      </c>
      <c r="I5006" s="1">
        <v>38030</v>
      </c>
      <c r="J5006" t="s">
        <v>25182</v>
      </c>
      <c r="K5006" t="s">
        <v>25183</v>
      </c>
      <c r="L5006">
        <v>31483</v>
      </c>
      <c r="M5006" t="s">
        <v>164</v>
      </c>
      <c r="N5006" s="1">
        <v>45076</v>
      </c>
      <c r="O5006" s="1">
        <v>45080</v>
      </c>
      <c r="P5006">
        <v>57</v>
      </c>
      <c r="Q5006">
        <v>3</v>
      </c>
      <c r="R5006" t="s">
        <v>40</v>
      </c>
      <c r="S5006">
        <v>3</v>
      </c>
      <c r="T5006">
        <v>2</v>
      </c>
      <c r="U5006">
        <v>4</v>
      </c>
      <c r="V5006">
        <v>992</v>
      </c>
      <c r="W5006" t="s">
        <v>41</v>
      </c>
      <c r="X5006" t="s">
        <v>25184</v>
      </c>
      <c r="Y5006" t="s">
        <v>6</v>
      </c>
      <c r="Z5006" s="1">
        <v>45052</v>
      </c>
      <c r="AA5006" s="2">
        <v>0.66443287037037035</v>
      </c>
      <c r="AB5006" s="2">
        <v>0.50598379629629631</v>
      </c>
      <c r="AC5006" t="s">
        <v>44</v>
      </c>
      <c r="AD5006" t="s">
        <v>44</v>
      </c>
      <c r="AE5006" t="s">
        <v>44</v>
      </c>
      <c r="AF5006">
        <v>248</v>
      </c>
    </row>
    <row r="5007" spans="1:32">
      <c r="A5007">
        <v>29193</v>
      </c>
      <c r="B5007">
        <v>28293</v>
      </c>
      <c r="C5007" t="s">
        <v>615</v>
      </c>
      <c r="D5007" t="s">
        <v>8382</v>
      </c>
      <c r="E5007" t="s">
        <v>34</v>
      </c>
      <c r="F5007" t="s">
        <v>25185</v>
      </c>
      <c r="G5007" t="s">
        <v>25186</v>
      </c>
      <c r="H5007" t="s">
        <v>317</v>
      </c>
      <c r="I5007" s="1">
        <v>25059</v>
      </c>
      <c r="J5007" t="s">
        <v>25187</v>
      </c>
      <c r="K5007" t="s">
        <v>25188</v>
      </c>
      <c r="L5007">
        <v>86280</v>
      </c>
      <c r="M5007" t="s">
        <v>317</v>
      </c>
      <c r="N5007" s="1">
        <v>45237</v>
      </c>
      <c r="O5007" s="1">
        <v>45241</v>
      </c>
      <c r="P5007">
        <v>81</v>
      </c>
      <c r="Q5007">
        <v>4</v>
      </c>
      <c r="R5007" t="s">
        <v>40</v>
      </c>
      <c r="S5007">
        <v>2</v>
      </c>
      <c r="T5007">
        <v>0</v>
      </c>
      <c r="U5007">
        <v>4</v>
      </c>
      <c r="V5007">
        <v>948</v>
      </c>
      <c r="W5007" t="s">
        <v>41</v>
      </c>
      <c r="X5007" t="s">
        <v>25189</v>
      </c>
      <c r="Y5007" t="s">
        <v>65</v>
      </c>
      <c r="Z5007" s="1">
        <v>45231</v>
      </c>
      <c r="AA5007" s="2">
        <v>0.67540509259259263</v>
      </c>
      <c r="AB5007" s="2">
        <v>0.49006944444444445</v>
      </c>
      <c r="AC5007" t="s">
        <v>45</v>
      </c>
      <c r="AD5007" t="s">
        <v>44</v>
      </c>
      <c r="AE5007" t="s">
        <v>44</v>
      </c>
      <c r="AF5007">
        <v>237</v>
      </c>
    </row>
    <row r="5008" spans="1:32">
      <c r="A5008">
        <v>29194</v>
      </c>
      <c r="B5008">
        <v>28294</v>
      </c>
      <c r="C5008" t="s">
        <v>197</v>
      </c>
      <c r="D5008" t="s">
        <v>3488</v>
      </c>
      <c r="E5008" t="s">
        <v>48</v>
      </c>
      <c r="F5008" t="s">
        <v>25190</v>
      </c>
      <c r="G5008" t="s">
        <v>25191</v>
      </c>
      <c r="H5008" t="s">
        <v>60</v>
      </c>
      <c r="I5008" s="1">
        <v>22105</v>
      </c>
      <c r="J5008" t="s">
        <v>25192</v>
      </c>
      <c r="K5008" t="s">
        <v>868</v>
      </c>
      <c r="L5008">
        <v>49269</v>
      </c>
      <c r="M5008" t="s">
        <v>60</v>
      </c>
      <c r="N5008" s="1">
        <v>45244</v>
      </c>
      <c r="O5008" s="1">
        <v>45248</v>
      </c>
      <c r="P5008">
        <v>76</v>
      </c>
      <c r="Q5008">
        <v>4</v>
      </c>
      <c r="R5008" t="s">
        <v>53</v>
      </c>
      <c r="S5008">
        <v>2</v>
      </c>
      <c r="T5008">
        <v>2</v>
      </c>
      <c r="U5008">
        <v>4</v>
      </c>
      <c r="V5008">
        <v>540</v>
      </c>
      <c r="W5008" t="s">
        <v>54</v>
      </c>
      <c r="X5008" t="s">
        <v>25193</v>
      </c>
      <c r="Y5008" t="s">
        <v>65</v>
      </c>
      <c r="Z5008" s="1">
        <v>45234</v>
      </c>
      <c r="AA5008" s="2">
        <v>0.45373842592592589</v>
      </c>
      <c r="AB5008" s="2">
        <v>0.76672453703703702</v>
      </c>
      <c r="AC5008" t="s">
        <v>44</v>
      </c>
      <c r="AD5008" t="s">
        <v>45</v>
      </c>
      <c r="AE5008" t="s">
        <v>45</v>
      </c>
      <c r="AF5008">
        <v>135</v>
      </c>
    </row>
    <row r="5009" spans="1:32">
      <c r="A5009">
        <v>29195</v>
      </c>
      <c r="B5009">
        <v>28295</v>
      </c>
      <c r="C5009" t="s">
        <v>1015</v>
      </c>
      <c r="D5009" t="s">
        <v>277</v>
      </c>
      <c r="E5009" t="s">
        <v>48</v>
      </c>
      <c r="F5009" t="s">
        <v>25194</v>
      </c>
      <c r="G5009" t="s">
        <v>25195</v>
      </c>
      <c r="H5009" t="s">
        <v>941</v>
      </c>
      <c r="I5009" s="1">
        <v>31218</v>
      </c>
      <c r="J5009" t="s">
        <v>25196</v>
      </c>
      <c r="K5009" t="s">
        <v>25162</v>
      </c>
      <c r="L5009">
        <v>5947</v>
      </c>
      <c r="M5009" t="s">
        <v>941</v>
      </c>
      <c r="N5009" s="1">
        <v>45174</v>
      </c>
      <c r="O5009" s="1">
        <v>45176</v>
      </c>
      <c r="P5009">
        <v>80</v>
      </c>
      <c r="Q5009">
        <v>4</v>
      </c>
      <c r="R5009" t="s">
        <v>63</v>
      </c>
      <c r="S5009">
        <v>4</v>
      </c>
      <c r="T5009">
        <v>0</v>
      </c>
      <c r="U5009">
        <v>2</v>
      </c>
      <c r="V5009">
        <v>124</v>
      </c>
      <c r="W5009" t="s">
        <v>54</v>
      </c>
      <c r="X5009" t="s">
        <v>25197</v>
      </c>
      <c r="Y5009" t="s">
        <v>6</v>
      </c>
      <c r="Z5009" s="1">
        <v>45165</v>
      </c>
      <c r="AA5009" s="2">
        <v>0.93042824074074071</v>
      </c>
      <c r="AB5009" s="2">
        <v>0.60649305555555555</v>
      </c>
      <c r="AC5009" t="s">
        <v>45</v>
      </c>
      <c r="AD5009" t="s">
        <v>44</v>
      </c>
      <c r="AE5009" t="s">
        <v>45</v>
      </c>
      <c r="AF5009">
        <v>62</v>
      </c>
    </row>
    <row r="5010" spans="1:32">
      <c r="A5010">
        <v>29196</v>
      </c>
      <c r="B5010">
        <v>28296</v>
      </c>
      <c r="C5010" t="s">
        <v>1201</v>
      </c>
      <c r="D5010" t="s">
        <v>2081</v>
      </c>
      <c r="E5010" t="s">
        <v>34</v>
      </c>
      <c r="F5010" t="s">
        <v>25198</v>
      </c>
      <c r="G5010" t="s">
        <v>25199</v>
      </c>
      <c r="H5010" t="s">
        <v>37</v>
      </c>
      <c r="I5010" s="1">
        <v>29558</v>
      </c>
      <c r="J5010" t="s">
        <v>25200</v>
      </c>
      <c r="K5010" t="s">
        <v>25201</v>
      </c>
      <c r="L5010">
        <v>94597</v>
      </c>
      <c r="M5010" t="s">
        <v>37</v>
      </c>
      <c r="N5010" s="1">
        <v>45257</v>
      </c>
      <c r="O5010" s="1">
        <v>45262</v>
      </c>
      <c r="P5010">
        <v>98</v>
      </c>
      <c r="Q5010">
        <v>4</v>
      </c>
      <c r="R5010" t="s">
        <v>63</v>
      </c>
      <c r="S5010">
        <v>2</v>
      </c>
      <c r="T5010">
        <v>2</v>
      </c>
      <c r="U5010">
        <v>5</v>
      </c>
      <c r="V5010">
        <v>445</v>
      </c>
      <c r="W5010" t="s">
        <v>41</v>
      </c>
      <c r="X5010" t="s">
        <v>25202</v>
      </c>
      <c r="Y5010" t="s">
        <v>65</v>
      </c>
      <c r="Z5010" s="1">
        <v>45223</v>
      </c>
      <c r="AA5010" s="2">
        <v>0.74487268518518512</v>
      </c>
      <c r="AB5010" s="2">
        <v>0.68107638888888899</v>
      </c>
      <c r="AC5010" t="s">
        <v>45</v>
      </c>
      <c r="AD5010" t="s">
        <v>45</v>
      </c>
      <c r="AE5010" t="s">
        <v>44</v>
      </c>
      <c r="AF5010">
        <v>89</v>
      </c>
    </row>
    <row r="5011" spans="1:32">
      <c r="A5011">
        <v>29198</v>
      </c>
      <c r="B5011">
        <v>28298</v>
      </c>
      <c r="C5011" t="s">
        <v>2746</v>
      </c>
      <c r="D5011" t="s">
        <v>1092</v>
      </c>
      <c r="E5011" t="s">
        <v>34</v>
      </c>
      <c r="F5011" t="s">
        <v>25203</v>
      </c>
      <c r="G5011" t="s">
        <v>25204</v>
      </c>
      <c r="H5011" t="s">
        <v>272</v>
      </c>
      <c r="I5011" s="1">
        <v>32990</v>
      </c>
      <c r="J5011" t="s">
        <v>25205</v>
      </c>
      <c r="K5011" t="s">
        <v>25206</v>
      </c>
      <c r="L5011">
        <v>35234</v>
      </c>
      <c r="M5011" t="s">
        <v>272</v>
      </c>
      <c r="N5011" s="1">
        <v>45259</v>
      </c>
      <c r="O5011" s="1">
        <v>45262</v>
      </c>
      <c r="P5011">
        <v>36</v>
      </c>
      <c r="Q5011">
        <v>2</v>
      </c>
      <c r="R5011" t="s">
        <v>40</v>
      </c>
      <c r="S5011">
        <v>1</v>
      </c>
      <c r="T5011">
        <v>0</v>
      </c>
      <c r="U5011">
        <v>3</v>
      </c>
      <c r="V5011">
        <v>690</v>
      </c>
      <c r="W5011" t="s">
        <v>54</v>
      </c>
      <c r="X5011" t="s">
        <v>25207</v>
      </c>
      <c r="Y5011" t="s">
        <v>81</v>
      </c>
      <c r="Z5011" s="1">
        <v>45234</v>
      </c>
      <c r="AA5011" s="2">
        <v>1.1215277777777777E-2</v>
      </c>
      <c r="AB5011" s="2">
        <v>0.95994212962962966</v>
      </c>
      <c r="AC5011" t="s">
        <v>45</v>
      </c>
      <c r="AD5011" t="s">
        <v>44</v>
      </c>
      <c r="AE5011" t="s">
        <v>44</v>
      </c>
      <c r="AF5011">
        <v>230</v>
      </c>
    </row>
    <row r="5012" spans="1:32">
      <c r="A5012">
        <v>29199</v>
      </c>
      <c r="B5012">
        <v>28299</v>
      </c>
      <c r="C5012" t="s">
        <v>681</v>
      </c>
      <c r="D5012" t="s">
        <v>4257</v>
      </c>
      <c r="E5012" t="s">
        <v>34</v>
      </c>
      <c r="F5012" t="s">
        <v>25208</v>
      </c>
      <c r="G5012" t="s">
        <v>25209</v>
      </c>
      <c r="H5012" t="s">
        <v>109</v>
      </c>
      <c r="I5012" s="1">
        <v>29201</v>
      </c>
      <c r="J5012" t="s">
        <v>25210</v>
      </c>
      <c r="K5012" t="s">
        <v>25211</v>
      </c>
      <c r="L5012">
        <v>27754</v>
      </c>
      <c r="M5012" t="s">
        <v>109</v>
      </c>
      <c r="N5012" s="1">
        <v>45276</v>
      </c>
      <c r="O5012" s="1">
        <v>45277</v>
      </c>
      <c r="P5012">
        <v>50</v>
      </c>
      <c r="Q5012">
        <v>2</v>
      </c>
      <c r="R5012" t="s">
        <v>63</v>
      </c>
      <c r="S5012">
        <v>2</v>
      </c>
      <c r="T5012">
        <v>2</v>
      </c>
      <c r="U5012">
        <v>1</v>
      </c>
      <c r="V5012">
        <v>86</v>
      </c>
      <c r="W5012" t="s">
        <v>54</v>
      </c>
      <c r="X5012" t="s">
        <v>25212</v>
      </c>
      <c r="Y5012" t="s">
        <v>6</v>
      </c>
      <c r="Z5012" s="1">
        <v>45268</v>
      </c>
      <c r="AA5012" s="2">
        <v>0.23844907407407409</v>
      </c>
      <c r="AB5012" s="2">
        <v>0.27135416666666667</v>
      </c>
      <c r="AC5012" t="s">
        <v>44</v>
      </c>
      <c r="AD5012" t="s">
        <v>44</v>
      </c>
      <c r="AE5012" t="s">
        <v>45</v>
      </c>
      <c r="AF5012">
        <v>86</v>
      </c>
    </row>
    <row r="5013" spans="1:32">
      <c r="A5013">
        <v>29200</v>
      </c>
      <c r="B5013">
        <v>28300</v>
      </c>
      <c r="C5013" t="s">
        <v>2046</v>
      </c>
      <c r="D5013" t="s">
        <v>14075</v>
      </c>
      <c r="E5013" t="s">
        <v>34</v>
      </c>
      <c r="F5013" t="s">
        <v>25213</v>
      </c>
      <c r="G5013" t="s">
        <v>25214</v>
      </c>
      <c r="H5013" t="s">
        <v>941</v>
      </c>
      <c r="I5013" s="1">
        <v>25160</v>
      </c>
      <c r="J5013" t="s">
        <v>25215</v>
      </c>
      <c r="K5013" t="s">
        <v>25216</v>
      </c>
      <c r="L5013">
        <v>77948</v>
      </c>
      <c r="M5013" t="s">
        <v>941</v>
      </c>
      <c r="N5013" s="1">
        <v>45184</v>
      </c>
      <c r="O5013" s="1">
        <v>45186</v>
      </c>
      <c r="P5013">
        <v>50</v>
      </c>
      <c r="Q5013">
        <v>2</v>
      </c>
      <c r="R5013" t="s">
        <v>63</v>
      </c>
      <c r="S5013">
        <v>4</v>
      </c>
      <c r="T5013">
        <v>0</v>
      </c>
      <c r="U5013">
        <v>2</v>
      </c>
      <c r="V5013">
        <v>142</v>
      </c>
      <c r="W5013" t="s">
        <v>54</v>
      </c>
      <c r="X5013" t="s">
        <v>25217</v>
      </c>
      <c r="Y5013" t="s">
        <v>43</v>
      </c>
      <c r="Z5013" s="1">
        <v>45162</v>
      </c>
      <c r="AA5013" s="2">
        <v>0.47840277777777779</v>
      </c>
      <c r="AB5013" s="2">
        <v>0.9124537037037036</v>
      </c>
      <c r="AC5013" t="s">
        <v>44</v>
      </c>
      <c r="AD5013" t="s">
        <v>45</v>
      </c>
      <c r="AE5013" t="s">
        <v>45</v>
      </c>
      <c r="AF5013">
        <v>71</v>
      </c>
    </row>
    <row r="5014" spans="1:32">
      <c r="A5014">
        <v>29201</v>
      </c>
      <c r="B5014">
        <v>28301</v>
      </c>
      <c r="C5014" t="s">
        <v>326</v>
      </c>
      <c r="D5014" t="s">
        <v>2345</v>
      </c>
      <c r="E5014" t="s">
        <v>48</v>
      </c>
      <c r="F5014" t="s">
        <v>25218</v>
      </c>
      <c r="G5014" t="s">
        <v>25219</v>
      </c>
      <c r="H5014" t="s">
        <v>330</v>
      </c>
      <c r="I5014" s="1">
        <v>31257</v>
      </c>
      <c r="J5014" t="s">
        <v>25220</v>
      </c>
      <c r="K5014" t="s">
        <v>18512</v>
      </c>
      <c r="L5014">
        <v>64212</v>
      </c>
      <c r="M5014" t="s">
        <v>330</v>
      </c>
      <c r="N5014" s="1">
        <v>45174</v>
      </c>
      <c r="O5014" s="1">
        <v>45176</v>
      </c>
      <c r="P5014">
        <v>69</v>
      </c>
      <c r="Q5014">
        <v>3</v>
      </c>
      <c r="R5014" t="s">
        <v>40</v>
      </c>
      <c r="S5014">
        <v>3</v>
      </c>
      <c r="T5014">
        <v>2</v>
      </c>
      <c r="U5014">
        <v>2</v>
      </c>
      <c r="V5014">
        <v>448</v>
      </c>
      <c r="W5014" t="s">
        <v>54</v>
      </c>
      <c r="X5014" t="s">
        <v>25221</v>
      </c>
      <c r="Y5014" t="s">
        <v>81</v>
      </c>
      <c r="Z5014" s="1">
        <v>45136</v>
      </c>
      <c r="AA5014" s="2">
        <v>0.73592592592592598</v>
      </c>
      <c r="AB5014" s="2">
        <v>0.67540509259259263</v>
      </c>
      <c r="AC5014" t="s">
        <v>45</v>
      </c>
      <c r="AD5014" t="s">
        <v>44</v>
      </c>
      <c r="AE5014" t="s">
        <v>45</v>
      </c>
      <c r="AF5014">
        <v>224</v>
      </c>
    </row>
    <row r="5015" spans="1:32">
      <c r="A5015">
        <v>29202</v>
      </c>
      <c r="B5015">
        <v>28302</v>
      </c>
      <c r="C5015" t="s">
        <v>11662</v>
      </c>
      <c r="D5015" t="s">
        <v>3678</v>
      </c>
      <c r="E5015" t="s">
        <v>48</v>
      </c>
      <c r="F5015" t="s">
        <v>25222</v>
      </c>
      <c r="G5015" t="s">
        <v>25223</v>
      </c>
      <c r="H5015" t="s">
        <v>171</v>
      </c>
      <c r="I5015" s="1">
        <v>31394</v>
      </c>
      <c r="J5015" t="s">
        <v>25224</v>
      </c>
      <c r="K5015" t="s">
        <v>25225</v>
      </c>
      <c r="L5015">
        <v>7489</v>
      </c>
      <c r="M5015" t="s">
        <v>171</v>
      </c>
      <c r="N5015" s="1">
        <v>45073</v>
      </c>
      <c r="O5015" s="1">
        <v>45074</v>
      </c>
      <c r="P5015">
        <v>21</v>
      </c>
      <c r="Q5015">
        <v>1</v>
      </c>
      <c r="R5015" t="s">
        <v>40</v>
      </c>
      <c r="S5015">
        <v>4</v>
      </c>
      <c r="T5015">
        <v>1</v>
      </c>
      <c r="U5015">
        <v>1</v>
      </c>
      <c r="V5015">
        <v>227</v>
      </c>
      <c r="W5015" t="s">
        <v>54</v>
      </c>
      <c r="X5015" t="s">
        <v>25226</v>
      </c>
      <c r="Y5015" t="s">
        <v>43</v>
      </c>
      <c r="Z5015" s="1">
        <v>45055</v>
      </c>
      <c r="AA5015" s="2">
        <v>6.5451388888888892E-2</v>
      </c>
      <c r="AB5015" s="2">
        <v>8.5995370370370375E-2</v>
      </c>
      <c r="AC5015" t="s">
        <v>44</v>
      </c>
      <c r="AD5015" t="s">
        <v>45</v>
      </c>
      <c r="AE5015" t="s">
        <v>44</v>
      </c>
      <c r="AF5015">
        <v>227</v>
      </c>
    </row>
    <row r="5016" spans="1:32">
      <c r="A5016">
        <v>29203</v>
      </c>
      <c r="B5016">
        <v>28303</v>
      </c>
      <c r="C5016" t="s">
        <v>371</v>
      </c>
      <c r="D5016" t="s">
        <v>25227</v>
      </c>
      <c r="E5016" t="s">
        <v>34</v>
      </c>
      <c r="F5016" t="s">
        <v>25228</v>
      </c>
      <c r="G5016" t="s">
        <v>25229</v>
      </c>
      <c r="H5016" t="s">
        <v>1251</v>
      </c>
      <c r="I5016" s="1">
        <v>21015</v>
      </c>
      <c r="J5016" t="s">
        <v>25230</v>
      </c>
      <c r="K5016" t="s">
        <v>241</v>
      </c>
      <c r="L5016">
        <v>26729</v>
      </c>
      <c r="M5016" t="s">
        <v>1251</v>
      </c>
      <c r="N5016" s="1">
        <v>44964</v>
      </c>
      <c r="O5016" s="1">
        <v>44969</v>
      </c>
      <c r="P5016">
        <v>20</v>
      </c>
      <c r="Q5016">
        <v>1</v>
      </c>
      <c r="R5016" t="s">
        <v>63</v>
      </c>
      <c r="S5016">
        <v>4</v>
      </c>
      <c r="T5016">
        <v>0</v>
      </c>
      <c r="U5016">
        <v>5</v>
      </c>
      <c r="V5016">
        <v>370</v>
      </c>
      <c r="W5016" t="s">
        <v>54</v>
      </c>
      <c r="X5016" t="s">
        <v>25231</v>
      </c>
      <c r="Y5016" t="s">
        <v>81</v>
      </c>
      <c r="Z5016" s="1">
        <v>44949</v>
      </c>
      <c r="AA5016" s="2">
        <v>0.47168981481481481</v>
      </c>
      <c r="AB5016" s="2">
        <v>2.4386574074074074E-2</v>
      </c>
      <c r="AC5016" t="s">
        <v>45</v>
      </c>
      <c r="AD5016" t="s">
        <v>45</v>
      </c>
      <c r="AE5016" t="s">
        <v>45</v>
      </c>
      <c r="AF5016">
        <v>74</v>
      </c>
    </row>
    <row r="5017" spans="1:32">
      <c r="A5017">
        <v>29204</v>
      </c>
      <c r="B5017">
        <v>28304</v>
      </c>
      <c r="C5017" t="s">
        <v>32</v>
      </c>
      <c r="D5017" t="s">
        <v>1404</v>
      </c>
      <c r="E5017" t="s">
        <v>48</v>
      </c>
      <c r="F5017" t="s">
        <v>25232</v>
      </c>
      <c r="G5017" t="s">
        <v>25233</v>
      </c>
      <c r="H5017" t="s">
        <v>295</v>
      </c>
      <c r="I5017" s="1">
        <v>28240</v>
      </c>
      <c r="J5017" t="s">
        <v>25234</v>
      </c>
      <c r="K5017" t="s">
        <v>25235</v>
      </c>
      <c r="L5017">
        <v>33894</v>
      </c>
      <c r="M5017" t="s">
        <v>295</v>
      </c>
      <c r="N5017" s="1">
        <v>45185</v>
      </c>
      <c r="O5017" s="1">
        <v>45188</v>
      </c>
      <c r="P5017">
        <v>5</v>
      </c>
      <c r="Q5017">
        <v>1</v>
      </c>
      <c r="R5017" t="s">
        <v>63</v>
      </c>
      <c r="S5017">
        <v>4</v>
      </c>
      <c r="T5017">
        <v>1</v>
      </c>
      <c r="U5017">
        <v>3</v>
      </c>
      <c r="V5017">
        <v>264</v>
      </c>
      <c r="W5017" t="s">
        <v>41</v>
      </c>
      <c r="X5017" t="s">
        <v>25236</v>
      </c>
      <c r="Y5017" t="s">
        <v>81</v>
      </c>
      <c r="Z5017" s="1">
        <v>45165</v>
      </c>
      <c r="AA5017" s="2">
        <v>0.79003472222222226</v>
      </c>
      <c r="AB5017" s="2">
        <v>0.18439814814814814</v>
      </c>
      <c r="AC5017" t="s">
        <v>45</v>
      </c>
      <c r="AD5017" t="s">
        <v>45</v>
      </c>
      <c r="AE5017" t="s">
        <v>45</v>
      </c>
      <c r="AF5017">
        <v>88</v>
      </c>
    </row>
    <row r="5018" spans="1:32">
      <c r="A5018">
        <v>29205</v>
      </c>
      <c r="B5018">
        <v>28305</v>
      </c>
      <c r="C5018" t="s">
        <v>881</v>
      </c>
      <c r="D5018" t="s">
        <v>2345</v>
      </c>
      <c r="E5018" t="s">
        <v>48</v>
      </c>
      <c r="F5018" t="s">
        <v>25237</v>
      </c>
      <c r="G5018" t="s">
        <v>25238</v>
      </c>
      <c r="H5018" t="s">
        <v>37</v>
      </c>
      <c r="I5018" s="1">
        <v>33641</v>
      </c>
      <c r="J5018" t="s">
        <v>25239</v>
      </c>
      <c r="K5018" t="s">
        <v>1553</v>
      </c>
      <c r="L5018">
        <v>24883</v>
      </c>
      <c r="M5018" t="s">
        <v>37</v>
      </c>
      <c r="N5018" s="1">
        <v>45289</v>
      </c>
      <c r="O5018" s="1">
        <v>45291</v>
      </c>
      <c r="P5018">
        <v>93</v>
      </c>
      <c r="Q5018">
        <v>4</v>
      </c>
      <c r="R5018" t="s">
        <v>40</v>
      </c>
      <c r="S5018">
        <v>3</v>
      </c>
      <c r="T5018">
        <v>2</v>
      </c>
      <c r="U5018">
        <v>2</v>
      </c>
      <c r="V5018">
        <v>420</v>
      </c>
      <c r="W5018" t="s">
        <v>41</v>
      </c>
      <c r="X5018" t="s">
        <v>25240</v>
      </c>
      <c r="Y5018" t="s">
        <v>81</v>
      </c>
      <c r="Z5018" s="1">
        <v>45275</v>
      </c>
      <c r="AA5018" s="2">
        <v>0.57145833333333329</v>
      </c>
      <c r="AB5018" s="2">
        <v>0.3558796296296296</v>
      </c>
      <c r="AC5018" t="s">
        <v>45</v>
      </c>
      <c r="AD5018" t="s">
        <v>45</v>
      </c>
      <c r="AE5018" t="s">
        <v>44</v>
      </c>
      <c r="AF5018">
        <v>210</v>
      </c>
    </row>
    <row r="5019" spans="1:32">
      <c r="A5019">
        <v>29206</v>
      </c>
      <c r="B5019">
        <v>28306</v>
      </c>
      <c r="C5019" t="s">
        <v>881</v>
      </c>
      <c r="D5019" t="s">
        <v>2268</v>
      </c>
      <c r="E5019" t="s">
        <v>48</v>
      </c>
      <c r="F5019" t="s">
        <v>25241</v>
      </c>
      <c r="G5019" t="s">
        <v>25242</v>
      </c>
      <c r="H5019" t="s">
        <v>272</v>
      </c>
      <c r="I5019" s="1">
        <v>25240</v>
      </c>
      <c r="J5019" t="s">
        <v>25243</v>
      </c>
      <c r="K5019" t="s">
        <v>14079</v>
      </c>
      <c r="L5019">
        <v>64618</v>
      </c>
      <c r="M5019" t="s">
        <v>272</v>
      </c>
      <c r="N5019" s="1">
        <v>44991</v>
      </c>
      <c r="O5019" s="1">
        <v>44995</v>
      </c>
      <c r="P5019">
        <v>63</v>
      </c>
      <c r="Q5019">
        <v>3</v>
      </c>
      <c r="R5019" t="s">
        <v>40</v>
      </c>
      <c r="S5019">
        <v>2</v>
      </c>
      <c r="T5019">
        <v>2</v>
      </c>
      <c r="U5019">
        <v>4</v>
      </c>
      <c r="V5019">
        <v>908</v>
      </c>
      <c r="W5019" t="s">
        <v>41</v>
      </c>
      <c r="X5019" t="s">
        <v>25244</v>
      </c>
      <c r="Y5019" t="s">
        <v>81</v>
      </c>
      <c r="Z5019" s="1">
        <v>44978</v>
      </c>
      <c r="AA5019" s="2">
        <v>0.74400462962962965</v>
      </c>
      <c r="AB5019" s="2">
        <v>0.93723379629629633</v>
      </c>
      <c r="AC5019" t="s">
        <v>45</v>
      </c>
      <c r="AD5019" t="s">
        <v>44</v>
      </c>
      <c r="AE5019" t="s">
        <v>45</v>
      </c>
      <c r="AF5019">
        <v>227</v>
      </c>
    </row>
    <row r="5020" spans="1:32">
      <c r="A5020">
        <v>29207</v>
      </c>
      <c r="B5020">
        <v>28307</v>
      </c>
      <c r="C5020" t="s">
        <v>5236</v>
      </c>
      <c r="D5020" t="s">
        <v>3541</v>
      </c>
      <c r="E5020" t="s">
        <v>34</v>
      </c>
      <c r="F5020" t="s">
        <v>25245</v>
      </c>
      <c r="G5020" t="s">
        <v>25246</v>
      </c>
      <c r="H5020" t="s">
        <v>60</v>
      </c>
      <c r="I5020" s="1">
        <v>30304</v>
      </c>
      <c r="J5020" t="s">
        <v>25247</v>
      </c>
      <c r="K5020" t="s">
        <v>25248</v>
      </c>
      <c r="L5020">
        <v>31137</v>
      </c>
      <c r="M5020" t="s">
        <v>60</v>
      </c>
      <c r="N5020" s="1">
        <v>45000</v>
      </c>
      <c r="O5020" s="1">
        <v>45004</v>
      </c>
      <c r="P5020">
        <v>92</v>
      </c>
      <c r="Q5020">
        <v>4</v>
      </c>
      <c r="R5020" t="s">
        <v>63</v>
      </c>
      <c r="S5020">
        <v>4</v>
      </c>
      <c r="T5020">
        <v>1</v>
      </c>
      <c r="U5020">
        <v>4</v>
      </c>
      <c r="V5020">
        <v>300</v>
      </c>
      <c r="W5020" t="s">
        <v>41</v>
      </c>
      <c r="X5020" t="s">
        <v>25249</v>
      </c>
      <c r="Y5020" t="s">
        <v>6</v>
      </c>
      <c r="Z5020" s="1">
        <v>44963</v>
      </c>
      <c r="AA5020" s="2">
        <v>9.0358796296296298E-2</v>
      </c>
      <c r="AB5020" s="2">
        <v>0.83959490740740739</v>
      </c>
      <c r="AC5020" t="s">
        <v>45</v>
      </c>
      <c r="AD5020" t="s">
        <v>45</v>
      </c>
      <c r="AE5020" t="s">
        <v>44</v>
      </c>
      <c r="AF5020">
        <v>75</v>
      </c>
    </row>
    <row r="5021" spans="1:32">
      <c r="A5021">
        <v>29208</v>
      </c>
      <c r="B5021">
        <v>28308</v>
      </c>
      <c r="C5021" t="s">
        <v>822</v>
      </c>
      <c r="D5021" t="s">
        <v>126</v>
      </c>
      <c r="E5021" t="s">
        <v>48</v>
      </c>
      <c r="F5021" t="s">
        <v>25250</v>
      </c>
      <c r="G5021" t="s">
        <v>25251</v>
      </c>
      <c r="H5021" t="s">
        <v>1442</v>
      </c>
      <c r="I5021" s="1">
        <v>33437</v>
      </c>
      <c r="J5021" t="s">
        <v>25252</v>
      </c>
      <c r="K5021" t="s">
        <v>25253</v>
      </c>
      <c r="L5021">
        <v>48928</v>
      </c>
      <c r="M5021" t="s">
        <v>1442</v>
      </c>
      <c r="N5021" s="1">
        <v>45281</v>
      </c>
      <c r="O5021" s="1">
        <v>45286</v>
      </c>
      <c r="P5021">
        <v>27</v>
      </c>
      <c r="Q5021">
        <v>2</v>
      </c>
      <c r="R5021" t="s">
        <v>40</v>
      </c>
      <c r="S5021">
        <v>4</v>
      </c>
      <c r="T5021">
        <v>0</v>
      </c>
      <c r="U5021">
        <v>5</v>
      </c>
      <c r="V5021">
        <v>1250</v>
      </c>
      <c r="W5021" t="s">
        <v>41</v>
      </c>
      <c r="X5021" t="s">
        <v>25254</v>
      </c>
      <c r="Y5021" t="s">
        <v>43</v>
      </c>
      <c r="Z5021" s="1">
        <v>45275</v>
      </c>
      <c r="AA5021" s="2">
        <v>0.41106481481481483</v>
      </c>
      <c r="AB5021" s="2">
        <v>0.19648148148148148</v>
      </c>
      <c r="AC5021" t="s">
        <v>44</v>
      </c>
      <c r="AD5021" t="s">
        <v>45</v>
      </c>
      <c r="AE5021" t="s">
        <v>45</v>
      </c>
      <c r="AF5021">
        <v>250</v>
      </c>
    </row>
    <row r="5022" spans="1:32">
      <c r="A5022">
        <v>29209</v>
      </c>
      <c r="B5022">
        <v>28309</v>
      </c>
      <c r="C5022" t="s">
        <v>5764</v>
      </c>
      <c r="D5022" t="s">
        <v>277</v>
      </c>
      <c r="E5022" t="s">
        <v>48</v>
      </c>
      <c r="F5022" t="s">
        <v>25255</v>
      </c>
      <c r="G5022" t="s">
        <v>25256</v>
      </c>
      <c r="H5022" t="s">
        <v>317</v>
      </c>
      <c r="I5022" s="1">
        <v>19834</v>
      </c>
      <c r="J5022" t="s">
        <v>25257</v>
      </c>
      <c r="K5022" t="s">
        <v>25258</v>
      </c>
      <c r="L5022">
        <v>87167</v>
      </c>
      <c r="M5022" t="s">
        <v>317</v>
      </c>
      <c r="N5022" s="1">
        <v>45126</v>
      </c>
      <c r="O5022" s="1">
        <v>45128</v>
      </c>
      <c r="P5022">
        <v>7</v>
      </c>
      <c r="Q5022">
        <v>1</v>
      </c>
      <c r="R5022" t="s">
        <v>53</v>
      </c>
      <c r="S5022">
        <v>1</v>
      </c>
      <c r="T5022">
        <v>2</v>
      </c>
      <c r="U5022">
        <v>2</v>
      </c>
      <c r="V5022">
        <v>278</v>
      </c>
      <c r="W5022" t="s">
        <v>41</v>
      </c>
      <c r="X5022" t="s">
        <v>25259</v>
      </c>
      <c r="Y5022" t="s">
        <v>6</v>
      </c>
      <c r="Z5022" s="1">
        <v>45107</v>
      </c>
      <c r="AA5022" s="2">
        <v>0.26038194444444446</v>
      </c>
      <c r="AB5022" s="2">
        <v>0.51715277777777779</v>
      </c>
      <c r="AC5022" t="s">
        <v>44</v>
      </c>
      <c r="AD5022" t="s">
        <v>45</v>
      </c>
      <c r="AE5022" t="s">
        <v>44</v>
      </c>
      <c r="AF5022">
        <v>139</v>
      </c>
    </row>
    <row r="5023" spans="1:32">
      <c r="A5023">
        <v>29210</v>
      </c>
      <c r="B5023">
        <v>28310</v>
      </c>
      <c r="C5023" t="s">
        <v>628</v>
      </c>
      <c r="D5023" t="s">
        <v>682</v>
      </c>
      <c r="E5023" t="s">
        <v>34</v>
      </c>
      <c r="F5023" t="s">
        <v>25260</v>
      </c>
      <c r="G5023" t="s">
        <v>25261</v>
      </c>
      <c r="H5023" t="s">
        <v>86</v>
      </c>
      <c r="I5023" s="1">
        <v>32654</v>
      </c>
      <c r="J5023" t="s">
        <v>25262</v>
      </c>
      <c r="K5023" t="s">
        <v>25263</v>
      </c>
      <c r="L5023">
        <v>22910</v>
      </c>
      <c r="M5023" t="s">
        <v>86</v>
      </c>
      <c r="N5023" s="1">
        <v>45253</v>
      </c>
      <c r="O5023" s="1">
        <v>45254</v>
      </c>
      <c r="P5023">
        <v>83</v>
      </c>
      <c r="Q5023">
        <v>4</v>
      </c>
      <c r="R5023" t="s">
        <v>63</v>
      </c>
      <c r="S5023">
        <v>2</v>
      </c>
      <c r="T5023">
        <v>0</v>
      </c>
      <c r="U5023">
        <v>1</v>
      </c>
      <c r="V5023">
        <v>77</v>
      </c>
      <c r="W5023" t="s">
        <v>54</v>
      </c>
      <c r="X5023" t="s">
        <v>25264</v>
      </c>
      <c r="Y5023" t="s">
        <v>43</v>
      </c>
      <c r="Z5023" s="1">
        <v>45217</v>
      </c>
      <c r="AA5023" s="2">
        <v>0.80278935185185185</v>
      </c>
      <c r="AB5023" s="2">
        <v>0.56136574074074075</v>
      </c>
      <c r="AC5023" t="s">
        <v>44</v>
      </c>
      <c r="AD5023" t="s">
        <v>44</v>
      </c>
      <c r="AE5023" t="s">
        <v>45</v>
      </c>
      <c r="AF5023">
        <v>77</v>
      </c>
    </row>
    <row r="5024" spans="1:32">
      <c r="A5024">
        <v>29211</v>
      </c>
      <c r="B5024">
        <v>28311</v>
      </c>
      <c r="C5024" t="s">
        <v>5587</v>
      </c>
      <c r="D5024" t="s">
        <v>7445</v>
      </c>
      <c r="E5024" t="s">
        <v>48</v>
      </c>
      <c r="F5024" t="s">
        <v>25265</v>
      </c>
      <c r="G5024">
        <f>1-844-389-125</f>
        <v>-1357</v>
      </c>
      <c r="H5024" t="s">
        <v>941</v>
      </c>
      <c r="I5024" s="1">
        <v>29270</v>
      </c>
      <c r="J5024" t="s">
        <v>25266</v>
      </c>
      <c r="K5024" t="s">
        <v>25267</v>
      </c>
      <c r="L5024">
        <v>71733</v>
      </c>
      <c r="M5024" t="s">
        <v>941</v>
      </c>
      <c r="N5024" s="1">
        <v>45211</v>
      </c>
      <c r="O5024" s="1">
        <v>45216</v>
      </c>
      <c r="P5024">
        <v>95</v>
      </c>
      <c r="Q5024">
        <v>4</v>
      </c>
      <c r="R5024" t="s">
        <v>63</v>
      </c>
      <c r="S5024">
        <v>2</v>
      </c>
      <c r="T5024">
        <v>1</v>
      </c>
      <c r="U5024">
        <v>5</v>
      </c>
      <c r="V5024">
        <v>375</v>
      </c>
      <c r="W5024" t="s">
        <v>41</v>
      </c>
      <c r="X5024" t="s">
        <v>25268</v>
      </c>
      <c r="Y5024" t="s">
        <v>81</v>
      </c>
      <c r="Z5024" s="1">
        <v>45204</v>
      </c>
      <c r="AA5024" s="2">
        <v>0.11973379629629628</v>
      </c>
      <c r="AB5024" s="2">
        <v>0.12291666666666667</v>
      </c>
      <c r="AC5024" t="s">
        <v>45</v>
      </c>
      <c r="AD5024" t="s">
        <v>44</v>
      </c>
      <c r="AE5024" t="s">
        <v>45</v>
      </c>
      <c r="AF5024">
        <v>75</v>
      </c>
    </row>
    <row r="5025" spans="1:32">
      <c r="A5025">
        <v>29212</v>
      </c>
      <c r="B5025">
        <v>28312</v>
      </c>
      <c r="C5025" t="s">
        <v>1555</v>
      </c>
      <c r="D5025" t="s">
        <v>8988</v>
      </c>
      <c r="E5025" t="s">
        <v>48</v>
      </c>
      <c r="F5025" t="s">
        <v>25269</v>
      </c>
      <c r="G5025" t="s">
        <v>25270</v>
      </c>
      <c r="H5025" t="s">
        <v>60</v>
      </c>
      <c r="I5025" s="1">
        <v>23226</v>
      </c>
      <c r="J5025" t="s">
        <v>25271</v>
      </c>
      <c r="K5025" t="s">
        <v>25272</v>
      </c>
      <c r="L5025">
        <v>57320</v>
      </c>
      <c r="M5025" t="s">
        <v>60</v>
      </c>
      <c r="N5025" s="1">
        <v>45259</v>
      </c>
      <c r="O5025" s="1">
        <v>45262</v>
      </c>
      <c r="P5025">
        <v>31</v>
      </c>
      <c r="Q5025">
        <v>2</v>
      </c>
      <c r="R5025" t="s">
        <v>53</v>
      </c>
      <c r="S5025">
        <v>3</v>
      </c>
      <c r="T5025">
        <v>2</v>
      </c>
      <c r="U5025">
        <v>3</v>
      </c>
      <c r="V5025">
        <v>432</v>
      </c>
      <c r="W5025" t="s">
        <v>41</v>
      </c>
      <c r="X5025" t="s">
        <v>25273</v>
      </c>
      <c r="Y5025" t="s">
        <v>81</v>
      </c>
      <c r="Z5025" s="1">
        <v>45250</v>
      </c>
      <c r="AA5025" s="2">
        <v>0.92188657407407415</v>
      </c>
      <c r="AB5025" s="2">
        <v>5.185185185185185E-3</v>
      </c>
      <c r="AC5025" t="s">
        <v>45</v>
      </c>
      <c r="AD5025" t="s">
        <v>45</v>
      </c>
      <c r="AE5025" t="s">
        <v>44</v>
      </c>
      <c r="AF5025">
        <v>144</v>
      </c>
    </row>
    <row r="5026" spans="1:32">
      <c r="A5026">
        <v>29213</v>
      </c>
      <c r="B5026">
        <v>28313</v>
      </c>
      <c r="C5026" t="s">
        <v>2231</v>
      </c>
      <c r="D5026" t="s">
        <v>2856</v>
      </c>
      <c r="E5026" t="s">
        <v>48</v>
      </c>
      <c r="F5026" t="s">
        <v>25274</v>
      </c>
      <c r="G5026" t="s">
        <v>25275</v>
      </c>
      <c r="H5026" t="s">
        <v>530</v>
      </c>
      <c r="I5026" s="1">
        <v>34369</v>
      </c>
      <c r="J5026" t="s">
        <v>25276</v>
      </c>
      <c r="K5026" t="s">
        <v>25277</v>
      </c>
      <c r="L5026">
        <v>14201</v>
      </c>
      <c r="M5026" t="s">
        <v>530</v>
      </c>
      <c r="N5026" s="1">
        <v>45085</v>
      </c>
      <c r="O5026" s="1">
        <v>45087</v>
      </c>
      <c r="P5026">
        <v>65</v>
      </c>
      <c r="Q5026">
        <v>3</v>
      </c>
      <c r="R5026" t="s">
        <v>63</v>
      </c>
      <c r="S5026">
        <v>4</v>
      </c>
      <c r="T5026">
        <v>1</v>
      </c>
      <c r="U5026">
        <v>2</v>
      </c>
      <c r="V5026">
        <v>176</v>
      </c>
      <c r="W5026" t="s">
        <v>41</v>
      </c>
      <c r="X5026" t="s">
        <v>25278</v>
      </c>
      <c r="Y5026" t="s">
        <v>6</v>
      </c>
      <c r="Z5026" s="1">
        <v>45075</v>
      </c>
      <c r="AA5026" s="2">
        <v>4.02662037037037E-2</v>
      </c>
      <c r="AB5026" s="2">
        <v>0.94703703703703701</v>
      </c>
      <c r="AC5026" t="s">
        <v>44</v>
      </c>
      <c r="AD5026" t="s">
        <v>45</v>
      </c>
      <c r="AE5026" t="s">
        <v>45</v>
      </c>
      <c r="AF5026">
        <v>88</v>
      </c>
    </row>
    <row r="5027" spans="1:32">
      <c r="A5027">
        <v>29214</v>
      </c>
      <c r="B5027">
        <v>28314</v>
      </c>
      <c r="C5027" t="s">
        <v>8988</v>
      </c>
      <c r="D5027" t="s">
        <v>385</v>
      </c>
      <c r="E5027" t="s">
        <v>48</v>
      </c>
      <c r="F5027" t="s">
        <v>25279</v>
      </c>
      <c r="G5027" t="s">
        <v>25280</v>
      </c>
      <c r="H5027" t="s">
        <v>135</v>
      </c>
      <c r="I5027" s="1">
        <v>24835</v>
      </c>
      <c r="J5027" t="s">
        <v>25281</v>
      </c>
      <c r="K5027" t="s">
        <v>25282</v>
      </c>
      <c r="L5027">
        <v>86270</v>
      </c>
      <c r="M5027" t="s">
        <v>135</v>
      </c>
      <c r="N5027" s="1">
        <v>45033</v>
      </c>
      <c r="O5027" s="1">
        <v>45034</v>
      </c>
      <c r="P5027">
        <v>86</v>
      </c>
      <c r="Q5027">
        <v>4</v>
      </c>
      <c r="R5027" t="s">
        <v>63</v>
      </c>
      <c r="S5027">
        <v>1</v>
      </c>
      <c r="T5027">
        <v>0</v>
      </c>
      <c r="U5027">
        <v>1</v>
      </c>
      <c r="V5027">
        <v>69</v>
      </c>
      <c r="W5027" t="s">
        <v>54</v>
      </c>
      <c r="X5027" t="s">
        <v>25283</v>
      </c>
      <c r="Y5027" t="s">
        <v>43</v>
      </c>
      <c r="Z5027" s="1">
        <v>45017</v>
      </c>
      <c r="AA5027" s="2">
        <v>0.55630787037037044</v>
      </c>
      <c r="AB5027" s="2">
        <v>0.93287037037037035</v>
      </c>
      <c r="AC5027" t="s">
        <v>44</v>
      </c>
      <c r="AD5027" t="s">
        <v>44</v>
      </c>
      <c r="AE5027" t="s">
        <v>45</v>
      </c>
      <c r="AF5027">
        <v>69</v>
      </c>
    </row>
    <row r="5028" spans="1:32">
      <c r="A5028">
        <v>29215</v>
      </c>
      <c r="B5028">
        <v>28315</v>
      </c>
      <c r="C5028" t="s">
        <v>2741</v>
      </c>
      <c r="D5028" t="s">
        <v>99</v>
      </c>
      <c r="E5028" t="s">
        <v>48</v>
      </c>
      <c r="F5028" t="s">
        <v>25284</v>
      </c>
      <c r="G5028" t="s">
        <v>25285</v>
      </c>
      <c r="H5028" t="s">
        <v>129</v>
      </c>
      <c r="I5028" s="1">
        <v>31106</v>
      </c>
      <c r="J5028" t="s">
        <v>25286</v>
      </c>
      <c r="K5028" t="s">
        <v>25287</v>
      </c>
      <c r="L5028">
        <v>55879</v>
      </c>
      <c r="M5028" t="s">
        <v>129</v>
      </c>
      <c r="N5028" s="1">
        <v>45128</v>
      </c>
      <c r="O5028" s="1">
        <v>45130</v>
      </c>
      <c r="P5028">
        <v>36</v>
      </c>
      <c r="Q5028">
        <v>2</v>
      </c>
      <c r="R5028" t="s">
        <v>40</v>
      </c>
      <c r="S5028">
        <v>4</v>
      </c>
      <c r="T5028">
        <v>2</v>
      </c>
      <c r="U5028">
        <v>2</v>
      </c>
      <c r="V5028">
        <v>424</v>
      </c>
      <c r="W5028" t="s">
        <v>54</v>
      </c>
      <c r="X5028" t="s">
        <v>25288</v>
      </c>
      <c r="Y5028" t="s">
        <v>65</v>
      </c>
      <c r="Z5028" s="1">
        <v>45096</v>
      </c>
      <c r="AA5028" s="2">
        <v>0.71056712962962953</v>
      </c>
      <c r="AB5028" s="2">
        <v>0.81214120370370368</v>
      </c>
      <c r="AC5028" t="s">
        <v>45</v>
      </c>
      <c r="AD5028" t="s">
        <v>44</v>
      </c>
      <c r="AE5028" t="s">
        <v>45</v>
      </c>
      <c r="AF5028">
        <v>212</v>
      </c>
    </row>
    <row r="5029" spans="1:32">
      <c r="A5029">
        <v>29216</v>
      </c>
      <c r="B5029">
        <v>28316</v>
      </c>
      <c r="C5029" t="s">
        <v>15730</v>
      </c>
      <c r="D5029" t="s">
        <v>8968</v>
      </c>
      <c r="E5029" t="s">
        <v>34</v>
      </c>
      <c r="F5029" t="s">
        <v>25289</v>
      </c>
      <c r="G5029">
        <v>5858294752</v>
      </c>
      <c r="H5029" t="s">
        <v>94</v>
      </c>
      <c r="I5029" s="1">
        <v>33038</v>
      </c>
      <c r="J5029" t="s">
        <v>25290</v>
      </c>
      <c r="K5029" t="s">
        <v>2159</v>
      </c>
      <c r="L5029">
        <v>99900</v>
      </c>
      <c r="M5029" t="s">
        <v>94</v>
      </c>
      <c r="N5029" s="1">
        <v>45160</v>
      </c>
      <c r="O5029" s="1">
        <v>45165</v>
      </c>
      <c r="P5029">
        <v>87</v>
      </c>
      <c r="Q5029">
        <v>4</v>
      </c>
      <c r="R5029" t="s">
        <v>40</v>
      </c>
      <c r="S5029">
        <v>1</v>
      </c>
      <c r="T5029">
        <v>0</v>
      </c>
      <c r="U5029">
        <v>5</v>
      </c>
      <c r="V5029">
        <v>1170</v>
      </c>
      <c r="W5029" t="s">
        <v>54</v>
      </c>
      <c r="X5029" t="s">
        <v>25291</v>
      </c>
      <c r="Y5029" t="s">
        <v>6</v>
      </c>
      <c r="Z5029" s="1">
        <v>45146</v>
      </c>
      <c r="AA5029" s="2">
        <v>0.62942129629629628</v>
      </c>
      <c r="AB5029" s="2">
        <v>0.61743055555555559</v>
      </c>
      <c r="AC5029" t="s">
        <v>44</v>
      </c>
      <c r="AD5029" t="s">
        <v>45</v>
      </c>
      <c r="AE5029" t="s">
        <v>45</v>
      </c>
      <c r="AF5029">
        <v>234</v>
      </c>
    </row>
    <row r="5030" spans="1:32">
      <c r="A5030">
        <v>29217</v>
      </c>
      <c r="B5030">
        <v>28317</v>
      </c>
      <c r="C5030" t="s">
        <v>56</v>
      </c>
      <c r="D5030" t="s">
        <v>649</v>
      </c>
      <c r="E5030" t="s">
        <v>48</v>
      </c>
      <c r="F5030" t="s">
        <v>25292</v>
      </c>
      <c r="G5030" t="s">
        <v>25293</v>
      </c>
      <c r="H5030" t="s">
        <v>280</v>
      </c>
      <c r="I5030" s="1">
        <v>22699</v>
      </c>
      <c r="J5030" t="s">
        <v>25294</v>
      </c>
      <c r="K5030" t="s">
        <v>25295</v>
      </c>
      <c r="L5030">
        <v>48466</v>
      </c>
      <c r="M5030" t="s">
        <v>280</v>
      </c>
      <c r="N5030" s="1">
        <v>45070</v>
      </c>
      <c r="O5030" s="1">
        <v>45074</v>
      </c>
      <c r="P5030">
        <v>58</v>
      </c>
      <c r="Q5030">
        <v>3</v>
      </c>
      <c r="R5030" t="s">
        <v>53</v>
      </c>
      <c r="S5030">
        <v>1</v>
      </c>
      <c r="T5030">
        <v>1</v>
      </c>
      <c r="U5030">
        <v>4</v>
      </c>
      <c r="V5030">
        <v>508</v>
      </c>
      <c r="W5030" t="s">
        <v>54</v>
      </c>
      <c r="X5030" t="s">
        <v>25296</v>
      </c>
      <c r="Y5030" t="s">
        <v>43</v>
      </c>
      <c r="Z5030" s="1">
        <v>45055</v>
      </c>
      <c r="AA5030" s="2">
        <v>0.79916666666666669</v>
      </c>
      <c r="AB5030" s="2">
        <v>0.10482638888888889</v>
      </c>
      <c r="AC5030" t="s">
        <v>44</v>
      </c>
      <c r="AD5030" t="s">
        <v>44</v>
      </c>
      <c r="AE5030" t="s">
        <v>44</v>
      </c>
      <c r="AF5030">
        <v>127</v>
      </c>
    </row>
    <row r="5031" spans="1:32">
      <c r="A5031">
        <v>29218</v>
      </c>
      <c r="B5031">
        <v>28318</v>
      </c>
      <c r="C5031" t="s">
        <v>590</v>
      </c>
      <c r="D5031" t="s">
        <v>4473</v>
      </c>
      <c r="E5031" t="s">
        <v>48</v>
      </c>
      <c r="F5031" t="s">
        <v>25297</v>
      </c>
      <c r="G5031" t="s">
        <v>25298</v>
      </c>
      <c r="H5031" t="s">
        <v>1301</v>
      </c>
      <c r="I5031" s="1">
        <v>24410</v>
      </c>
      <c r="J5031" t="s">
        <v>25299</v>
      </c>
      <c r="K5031" t="s">
        <v>10317</v>
      </c>
      <c r="L5031">
        <v>25848</v>
      </c>
      <c r="M5031" t="s">
        <v>1301</v>
      </c>
      <c r="N5031" s="1">
        <v>45051</v>
      </c>
      <c r="O5031" s="1">
        <v>45056</v>
      </c>
      <c r="P5031">
        <v>79</v>
      </c>
      <c r="Q5031">
        <v>4</v>
      </c>
      <c r="R5031" t="s">
        <v>53</v>
      </c>
      <c r="S5031">
        <v>2</v>
      </c>
      <c r="T5031">
        <v>0</v>
      </c>
      <c r="U5031">
        <v>5</v>
      </c>
      <c r="V5031">
        <v>705</v>
      </c>
      <c r="W5031" t="s">
        <v>54</v>
      </c>
      <c r="X5031" t="s">
        <v>25300</v>
      </c>
      <c r="Y5031" t="s">
        <v>6</v>
      </c>
      <c r="Z5031" s="1">
        <v>45025</v>
      </c>
      <c r="AA5031" s="2">
        <v>0.11428240740740742</v>
      </c>
      <c r="AB5031" s="2">
        <v>0.66940972222222228</v>
      </c>
      <c r="AC5031" t="s">
        <v>45</v>
      </c>
      <c r="AD5031" t="s">
        <v>45</v>
      </c>
      <c r="AE5031" t="s">
        <v>45</v>
      </c>
      <c r="AF5031">
        <v>141</v>
      </c>
    </row>
    <row r="5032" spans="1:32">
      <c r="A5032">
        <v>29219</v>
      </c>
      <c r="B5032">
        <v>28319</v>
      </c>
      <c r="C5032" t="s">
        <v>4627</v>
      </c>
      <c r="D5032" t="s">
        <v>1228</v>
      </c>
      <c r="E5032" t="s">
        <v>34</v>
      </c>
      <c r="F5032" t="s">
        <v>25301</v>
      </c>
      <c r="G5032" t="s">
        <v>25302</v>
      </c>
      <c r="H5032" t="s">
        <v>295</v>
      </c>
      <c r="I5032" s="1">
        <v>34092</v>
      </c>
      <c r="J5032" t="s">
        <v>25303</v>
      </c>
      <c r="K5032" t="s">
        <v>5166</v>
      </c>
      <c r="L5032">
        <v>99322</v>
      </c>
      <c r="M5032" t="s">
        <v>295</v>
      </c>
      <c r="N5032" s="1">
        <v>45023</v>
      </c>
      <c r="O5032" s="1">
        <v>45025</v>
      </c>
      <c r="P5032">
        <v>70</v>
      </c>
      <c r="Q5032">
        <v>3</v>
      </c>
      <c r="R5032" t="s">
        <v>53</v>
      </c>
      <c r="S5032">
        <v>3</v>
      </c>
      <c r="T5032">
        <v>2</v>
      </c>
      <c r="U5032">
        <v>2</v>
      </c>
      <c r="V5032">
        <v>240</v>
      </c>
      <c r="W5032" t="s">
        <v>54</v>
      </c>
      <c r="X5032" t="s">
        <v>25304</v>
      </c>
      <c r="Y5032" t="s">
        <v>65</v>
      </c>
      <c r="Z5032" s="1">
        <v>45008</v>
      </c>
      <c r="AA5032" s="2">
        <v>0.32634259259259263</v>
      </c>
      <c r="AB5032" s="2">
        <v>2.1747685185185186E-2</v>
      </c>
      <c r="AC5032" t="s">
        <v>45</v>
      </c>
      <c r="AD5032" t="s">
        <v>45</v>
      </c>
      <c r="AE5032" t="s">
        <v>45</v>
      </c>
      <c r="AF5032">
        <v>120</v>
      </c>
    </row>
    <row r="5033" spans="1:32">
      <c r="A5033">
        <v>29220</v>
      </c>
      <c r="B5033">
        <v>28320</v>
      </c>
      <c r="C5033" t="s">
        <v>175</v>
      </c>
      <c r="D5033" t="s">
        <v>2268</v>
      </c>
      <c r="E5033" t="s">
        <v>34</v>
      </c>
      <c r="F5033" t="s">
        <v>25305</v>
      </c>
      <c r="G5033" t="s">
        <v>25306</v>
      </c>
      <c r="H5033" t="s">
        <v>1442</v>
      </c>
      <c r="I5033" s="1">
        <v>17361</v>
      </c>
      <c r="J5033" t="s">
        <v>25307</v>
      </c>
      <c r="K5033" t="s">
        <v>25308</v>
      </c>
      <c r="L5033">
        <v>81284</v>
      </c>
      <c r="M5033" t="s">
        <v>1442</v>
      </c>
      <c r="N5033" s="1">
        <v>45017</v>
      </c>
      <c r="O5033" s="1">
        <v>45022</v>
      </c>
      <c r="P5033">
        <v>45</v>
      </c>
      <c r="Q5033">
        <v>2</v>
      </c>
      <c r="R5033" t="s">
        <v>40</v>
      </c>
      <c r="S5033">
        <v>2</v>
      </c>
      <c r="T5033">
        <v>0</v>
      </c>
      <c r="U5033">
        <v>5</v>
      </c>
      <c r="V5033">
        <v>1050</v>
      </c>
      <c r="W5033" t="s">
        <v>41</v>
      </c>
      <c r="X5033" t="s">
        <v>25309</v>
      </c>
      <c r="Y5033" t="s">
        <v>43</v>
      </c>
      <c r="Z5033" s="1">
        <v>44988</v>
      </c>
      <c r="AA5033" s="2">
        <v>0.50343749999999998</v>
      </c>
      <c r="AB5033" s="2">
        <v>0.19032407407407406</v>
      </c>
      <c r="AC5033" t="s">
        <v>45</v>
      </c>
      <c r="AD5033" t="s">
        <v>45</v>
      </c>
      <c r="AE5033" t="s">
        <v>44</v>
      </c>
      <c r="AF5033">
        <v>210</v>
      </c>
    </row>
    <row r="5034" spans="1:32">
      <c r="A5034">
        <v>29221</v>
      </c>
      <c r="B5034">
        <v>28321</v>
      </c>
      <c r="C5034" t="s">
        <v>881</v>
      </c>
      <c r="D5034" t="s">
        <v>2560</v>
      </c>
      <c r="E5034" t="s">
        <v>34</v>
      </c>
      <c r="F5034" t="s">
        <v>25310</v>
      </c>
      <c r="G5034" t="s">
        <v>25311</v>
      </c>
      <c r="H5034" t="s">
        <v>418</v>
      </c>
      <c r="I5034" s="1">
        <v>24181</v>
      </c>
      <c r="J5034" t="s">
        <v>25312</v>
      </c>
      <c r="K5034" t="s">
        <v>25313</v>
      </c>
      <c r="L5034">
        <v>85469</v>
      </c>
      <c r="M5034" t="s">
        <v>418</v>
      </c>
      <c r="N5034" s="1">
        <v>45246</v>
      </c>
      <c r="O5034" s="1">
        <v>45248</v>
      </c>
      <c r="P5034">
        <v>58</v>
      </c>
      <c r="Q5034">
        <v>3</v>
      </c>
      <c r="R5034" t="s">
        <v>53</v>
      </c>
      <c r="S5034">
        <v>3</v>
      </c>
      <c r="T5034">
        <v>2</v>
      </c>
      <c r="U5034">
        <v>2</v>
      </c>
      <c r="V5034">
        <v>242</v>
      </c>
      <c r="W5034" t="s">
        <v>41</v>
      </c>
      <c r="X5034" t="s">
        <v>25314</v>
      </c>
      <c r="Y5034" t="s">
        <v>81</v>
      </c>
      <c r="Z5034" s="1">
        <v>45226</v>
      </c>
      <c r="AA5034" s="2">
        <v>0.99178240740740742</v>
      </c>
      <c r="AB5034" s="2">
        <v>4.3541666666666666E-2</v>
      </c>
      <c r="AC5034" t="s">
        <v>44</v>
      </c>
      <c r="AD5034" t="s">
        <v>45</v>
      </c>
      <c r="AE5034" t="s">
        <v>45</v>
      </c>
      <c r="AF5034">
        <v>121</v>
      </c>
    </row>
    <row r="5035" spans="1:32">
      <c r="A5035">
        <v>29222</v>
      </c>
      <c r="B5035">
        <v>28322</v>
      </c>
      <c r="C5035" t="s">
        <v>5137</v>
      </c>
      <c r="D5035" t="s">
        <v>1759</v>
      </c>
      <c r="E5035" t="s">
        <v>34</v>
      </c>
      <c r="F5035" t="s">
        <v>25315</v>
      </c>
      <c r="G5035" t="s">
        <v>25316</v>
      </c>
      <c r="H5035" t="s">
        <v>457</v>
      </c>
      <c r="I5035" s="1">
        <v>36222</v>
      </c>
      <c r="J5035" t="s">
        <v>25317</v>
      </c>
      <c r="K5035" t="s">
        <v>11438</v>
      </c>
      <c r="L5035">
        <v>83490</v>
      </c>
      <c r="M5035" t="s">
        <v>457</v>
      </c>
      <c r="N5035" s="1">
        <v>45023</v>
      </c>
      <c r="O5035" s="1">
        <v>45027</v>
      </c>
      <c r="P5035">
        <v>71</v>
      </c>
      <c r="Q5035">
        <v>3</v>
      </c>
      <c r="R5035" t="s">
        <v>63</v>
      </c>
      <c r="S5035">
        <v>3</v>
      </c>
      <c r="T5035">
        <v>0</v>
      </c>
      <c r="U5035">
        <v>4</v>
      </c>
      <c r="V5035">
        <v>352</v>
      </c>
      <c r="W5035" t="s">
        <v>54</v>
      </c>
      <c r="X5035" t="s">
        <v>25318</v>
      </c>
      <c r="Y5035" t="s">
        <v>65</v>
      </c>
      <c r="Z5035" s="1">
        <v>45005</v>
      </c>
      <c r="AA5035" s="2">
        <v>0.38821759259259259</v>
      </c>
      <c r="AB5035" s="2">
        <v>3.3449074074074071E-3</v>
      </c>
      <c r="AC5035" t="s">
        <v>44</v>
      </c>
      <c r="AD5035" t="s">
        <v>44</v>
      </c>
      <c r="AE5035" t="s">
        <v>44</v>
      </c>
      <c r="AF5035">
        <v>88</v>
      </c>
    </row>
    <row r="5036" spans="1:32">
      <c r="A5036">
        <v>29223</v>
      </c>
      <c r="B5036">
        <v>28323</v>
      </c>
      <c r="C5036" t="s">
        <v>4627</v>
      </c>
      <c r="D5036" t="s">
        <v>12797</v>
      </c>
      <c r="E5036" t="s">
        <v>48</v>
      </c>
      <c r="F5036" t="s">
        <v>25319</v>
      </c>
      <c r="G5036" t="s">
        <v>25320</v>
      </c>
      <c r="H5036" t="s">
        <v>115</v>
      </c>
      <c r="I5036" s="1">
        <v>32219</v>
      </c>
      <c r="J5036" t="s">
        <v>25321</v>
      </c>
      <c r="K5036" t="s">
        <v>25322</v>
      </c>
      <c r="L5036">
        <v>51857</v>
      </c>
      <c r="M5036" t="s">
        <v>115</v>
      </c>
      <c r="N5036" s="1">
        <v>45029</v>
      </c>
      <c r="O5036" s="1">
        <v>45030</v>
      </c>
      <c r="P5036">
        <v>19</v>
      </c>
      <c r="Q5036">
        <v>1</v>
      </c>
      <c r="R5036" t="s">
        <v>53</v>
      </c>
      <c r="S5036">
        <v>3</v>
      </c>
      <c r="T5036">
        <v>1</v>
      </c>
      <c r="U5036">
        <v>1</v>
      </c>
      <c r="V5036">
        <v>135</v>
      </c>
      <c r="W5036" t="s">
        <v>41</v>
      </c>
      <c r="X5036" t="s">
        <v>25323</v>
      </c>
      <c r="Y5036" t="s">
        <v>43</v>
      </c>
      <c r="Z5036" s="1">
        <v>45018</v>
      </c>
      <c r="AA5036" s="2">
        <v>0.31292824074074072</v>
      </c>
      <c r="AB5036" s="2">
        <v>0.58164351851851859</v>
      </c>
      <c r="AC5036" t="s">
        <v>44</v>
      </c>
      <c r="AD5036" t="s">
        <v>45</v>
      </c>
      <c r="AE5036" t="s">
        <v>45</v>
      </c>
      <c r="AF5036">
        <v>135</v>
      </c>
    </row>
    <row r="5037" spans="1:32">
      <c r="A5037">
        <v>29224</v>
      </c>
      <c r="B5037">
        <v>28324</v>
      </c>
      <c r="C5037" t="s">
        <v>4512</v>
      </c>
      <c r="D5037" t="s">
        <v>7551</v>
      </c>
      <c r="E5037" t="s">
        <v>34</v>
      </c>
      <c r="F5037" t="s">
        <v>25324</v>
      </c>
      <c r="G5037" t="s">
        <v>25325</v>
      </c>
      <c r="H5037" t="s">
        <v>280</v>
      </c>
      <c r="I5037" s="1">
        <v>24912</v>
      </c>
      <c r="J5037" t="s">
        <v>25326</v>
      </c>
      <c r="K5037" t="s">
        <v>25327</v>
      </c>
      <c r="L5037">
        <v>80676</v>
      </c>
      <c r="M5037" t="s">
        <v>280</v>
      </c>
      <c r="N5037" s="1">
        <v>45188</v>
      </c>
      <c r="O5037" s="1">
        <v>45191</v>
      </c>
      <c r="P5037">
        <v>67</v>
      </c>
      <c r="Q5037">
        <v>3</v>
      </c>
      <c r="R5037" t="s">
        <v>53</v>
      </c>
      <c r="S5037">
        <v>2</v>
      </c>
      <c r="T5037">
        <v>0</v>
      </c>
      <c r="U5037">
        <v>3</v>
      </c>
      <c r="V5037">
        <v>366</v>
      </c>
      <c r="W5037" t="s">
        <v>54</v>
      </c>
      <c r="X5037" t="s">
        <v>25328</v>
      </c>
      <c r="Y5037" t="s">
        <v>65</v>
      </c>
      <c r="Z5037" s="1">
        <v>45154</v>
      </c>
      <c r="AA5037" s="2">
        <v>0.95716435185185189</v>
      </c>
      <c r="AB5037" s="2">
        <v>6.7048611111111114E-2</v>
      </c>
      <c r="AC5037" t="s">
        <v>45</v>
      </c>
      <c r="AD5037" t="s">
        <v>45</v>
      </c>
      <c r="AE5037" t="s">
        <v>44</v>
      </c>
      <c r="AF5037">
        <v>122</v>
      </c>
    </row>
    <row r="5038" spans="1:32">
      <c r="A5038">
        <v>29225</v>
      </c>
      <c r="B5038">
        <v>28325</v>
      </c>
      <c r="C5038" t="s">
        <v>6052</v>
      </c>
      <c r="D5038" t="s">
        <v>7347</v>
      </c>
      <c r="E5038" t="s">
        <v>34</v>
      </c>
      <c r="F5038" t="s">
        <v>25329</v>
      </c>
      <c r="G5038" t="s">
        <v>25330</v>
      </c>
      <c r="H5038" t="s">
        <v>904</v>
      </c>
      <c r="I5038" s="1">
        <v>31299</v>
      </c>
      <c r="J5038" t="s">
        <v>25331</v>
      </c>
      <c r="K5038" t="s">
        <v>25332</v>
      </c>
      <c r="L5038">
        <v>59338</v>
      </c>
      <c r="M5038" t="s">
        <v>904</v>
      </c>
      <c r="N5038" s="1">
        <v>44962</v>
      </c>
      <c r="O5038" s="1">
        <v>44964</v>
      </c>
      <c r="P5038">
        <v>6</v>
      </c>
      <c r="Q5038">
        <v>1</v>
      </c>
      <c r="R5038" t="s">
        <v>40</v>
      </c>
      <c r="S5038">
        <v>2</v>
      </c>
      <c r="T5038">
        <v>0</v>
      </c>
      <c r="U5038">
        <v>2</v>
      </c>
      <c r="V5038">
        <v>406</v>
      </c>
      <c r="W5038" t="s">
        <v>41</v>
      </c>
      <c r="X5038" t="s">
        <v>25333</v>
      </c>
      <c r="Y5038" t="s">
        <v>43</v>
      </c>
      <c r="Z5038" s="1">
        <v>44948</v>
      </c>
      <c r="AA5038" s="2">
        <v>0.96924768518518523</v>
      </c>
      <c r="AB5038" s="2">
        <v>0.18803240740740743</v>
      </c>
      <c r="AC5038" t="s">
        <v>45</v>
      </c>
      <c r="AD5038" t="s">
        <v>44</v>
      </c>
      <c r="AE5038" t="s">
        <v>45</v>
      </c>
      <c r="AF5038">
        <v>203</v>
      </c>
    </row>
    <row r="5039" spans="1:32">
      <c r="A5039">
        <v>29226</v>
      </c>
      <c r="B5039">
        <v>28326</v>
      </c>
      <c r="C5039" t="s">
        <v>602</v>
      </c>
      <c r="D5039" t="s">
        <v>14075</v>
      </c>
      <c r="E5039" t="s">
        <v>34</v>
      </c>
      <c r="F5039" t="s">
        <v>25334</v>
      </c>
      <c r="G5039" t="s">
        <v>25335</v>
      </c>
      <c r="H5039" t="s">
        <v>77</v>
      </c>
      <c r="I5039" s="1">
        <v>27465</v>
      </c>
      <c r="J5039" t="s">
        <v>25336</v>
      </c>
      <c r="K5039" t="s">
        <v>25337</v>
      </c>
      <c r="L5039">
        <v>22417</v>
      </c>
      <c r="M5039" t="s">
        <v>77</v>
      </c>
      <c r="N5039" s="1">
        <v>45230</v>
      </c>
      <c r="O5039" s="1">
        <v>45235</v>
      </c>
      <c r="P5039">
        <v>25</v>
      </c>
      <c r="Q5039">
        <v>1</v>
      </c>
      <c r="R5039" t="s">
        <v>53</v>
      </c>
      <c r="S5039">
        <v>1</v>
      </c>
      <c r="T5039">
        <v>1</v>
      </c>
      <c r="U5039">
        <v>5</v>
      </c>
      <c r="V5039">
        <v>675</v>
      </c>
      <c r="W5039" t="s">
        <v>54</v>
      </c>
      <c r="X5039" t="s">
        <v>25338</v>
      </c>
      <c r="Y5039" t="s">
        <v>65</v>
      </c>
      <c r="Z5039" s="1">
        <v>45201</v>
      </c>
      <c r="AA5039" s="2">
        <v>0.43408564814814815</v>
      </c>
      <c r="AB5039" s="2">
        <v>0.70785879629629633</v>
      </c>
      <c r="AC5039" t="s">
        <v>44</v>
      </c>
      <c r="AD5039" t="s">
        <v>44</v>
      </c>
      <c r="AE5039" t="s">
        <v>45</v>
      </c>
      <c r="AF5039">
        <v>135</v>
      </c>
    </row>
    <row r="5040" spans="1:32">
      <c r="A5040">
        <v>29227</v>
      </c>
      <c r="B5040">
        <v>28327</v>
      </c>
      <c r="C5040" t="s">
        <v>583</v>
      </c>
      <c r="D5040" t="s">
        <v>99</v>
      </c>
      <c r="E5040" t="s">
        <v>34</v>
      </c>
      <c r="F5040" t="s">
        <v>25339</v>
      </c>
      <c r="G5040" t="s">
        <v>25340</v>
      </c>
      <c r="H5040" t="s">
        <v>86</v>
      </c>
      <c r="I5040" s="1">
        <v>24545</v>
      </c>
      <c r="J5040" t="s">
        <v>25341</v>
      </c>
      <c r="K5040" t="s">
        <v>25342</v>
      </c>
      <c r="L5040">
        <v>66892</v>
      </c>
      <c r="M5040" t="s">
        <v>86</v>
      </c>
      <c r="N5040" s="1">
        <v>45297</v>
      </c>
      <c r="O5040" s="1">
        <v>45301</v>
      </c>
      <c r="P5040">
        <v>62</v>
      </c>
      <c r="Q5040">
        <v>3</v>
      </c>
      <c r="R5040" t="s">
        <v>63</v>
      </c>
      <c r="S5040">
        <v>4</v>
      </c>
      <c r="T5040">
        <v>1</v>
      </c>
      <c r="U5040">
        <v>4</v>
      </c>
      <c r="V5040">
        <v>252</v>
      </c>
      <c r="W5040" t="s">
        <v>41</v>
      </c>
      <c r="X5040" t="s">
        <v>25343</v>
      </c>
      <c r="Y5040" t="s">
        <v>81</v>
      </c>
      <c r="Z5040" s="1">
        <v>45271</v>
      </c>
      <c r="AA5040" s="2">
        <v>0.12158564814814815</v>
      </c>
      <c r="AB5040" s="2">
        <v>0.90179398148148149</v>
      </c>
      <c r="AC5040" t="s">
        <v>45</v>
      </c>
      <c r="AD5040" t="s">
        <v>45</v>
      </c>
      <c r="AE5040" t="s">
        <v>45</v>
      </c>
      <c r="AF5040">
        <v>63</v>
      </c>
    </row>
    <row r="5041" spans="1:32">
      <c r="A5041">
        <v>29228</v>
      </c>
      <c r="B5041">
        <v>28328</v>
      </c>
      <c r="C5041" t="s">
        <v>17713</v>
      </c>
      <c r="D5041" t="s">
        <v>435</v>
      </c>
      <c r="E5041" t="s">
        <v>34</v>
      </c>
      <c r="F5041" t="s">
        <v>25344</v>
      </c>
      <c r="G5041" t="s">
        <v>25345</v>
      </c>
      <c r="H5041" t="s">
        <v>309</v>
      </c>
      <c r="I5041" s="1">
        <v>25594</v>
      </c>
      <c r="J5041" t="s">
        <v>25346</v>
      </c>
      <c r="K5041" t="s">
        <v>25347</v>
      </c>
      <c r="L5041">
        <v>14875</v>
      </c>
      <c r="M5041" t="s">
        <v>309</v>
      </c>
      <c r="N5041" s="1">
        <v>44982</v>
      </c>
      <c r="O5041" s="1">
        <v>44983</v>
      </c>
      <c r="P5041">
        <v>37</v>
      </c>
      <c r="Q5041">
        <v>2</v>
      </c>
      <c r="R5041" t="s">
        <v>53</v>
      </c>
      <c r="S5041">
        <v>3</v>
      </c>
      <c r="T5041">
        <v>0</v>
      </c>
      <c r="U5041">
        <v>1</v>
      </c>
      <c r="V5041">
        <v>137</v>
      </c>
      <c r="W5041" t="s">
        <v>54</v>
      </c>
      <c r="X5041" t="s">
        <v>25348</v>
      </c>
      <c r="Y5041" t="s">
        <v>65</v>
      </c>
      <c r="Z5041" s="1">
        <v>44971</v>
      </c>
      <c r="AA5041" s="2">
        <v>0.41589120370370369</v>
      </c>
      <c r="AB5041" s="2">
        <v>0.16255787037037037</v>
      </c>
      <c r="AC5041" t="s">
        <v>45</v>
      </c>
      <c r="AD5041" t="s">
        <v>44</v>
      </c>
      <c r="AE5041" t="s">
        <v>45</v>
      </c>
      <c r="AF5041">
        <v>137</v>
      </c>
    </row>
    <row r="5042" spans="1:32">
      <c r="A5042">
        <v>29229</v>
      </c>
      <c r="B5042">
        <v>28329</v>
      </c>
      <c r="C5042" t="s">
        <v>5128</v>
      </c>
      <c r="D5042" t="s">
        <v>11152</v>
      </c>
      <c r="E5042" t="s">
        <v>34</v>
      </c>
      <c r="F5042" t="s">
        <v>25349</v>
      </c>
      <c r="G5042" t="s">
        <v>25350</v>
      </c>
      <c r="H5042" t="s">
        <v>725</v>
      </c>
      <c r="I5042" s="1">
        <v>15896</v>
      </c>
      <c r="J5042" t="s">
        <v>25351</v>
      </c>
      <c r="K5042" t="s">
        <v>6110</v>
      </c>
      <c r="L5042">
        <v>59415</v>
      </c>
      <c r="M5042" t="s">
        <v>725</v>
      </c>
      <c r="N5042" s="1">
        <v>45112</v>
      </c>
      <c r="O5042" s="1">
        <v>45113</v>
      </c>
      <c r="P5042">
        <v>93</v>
      </c>
      <c r="Q5042">
        <v>4</v>
      </c>
      <c r="R5042" t="s">
        <v>40</v>
      </c>
      <c r="S5042">
        <v>4</v>
      </c>
      <c r="T5042">
        <v>2</v>
      </c>
      <c r="U5042">
        <v>1</v>
      </c>
      <c r="V5042">
        <v>228</v>
      </c>
      <c r="W5042" t="s">
        <v>54</v>
      </c>
      <c r="X5042" t="s">
        <v>25352</v>
      </c>
      <c r="Y5042" t="s">
        <v>65</v>
      </c>
      <c r="Z5042" s="1">
        <v>45090</v>
      </c>
      <c r="AA5042" s="2">
        <v>0.17603009259259259</v>
      </c>
      <c r="AB5042" s="2">
        <v>0.9617013888888889</v>
      </c>
      <c r="AC5042" t="s">
        <v>44</v>
      </c>
      <c r="AD5042" t="s">
        <v>44</v>
      </c>
      <c r="AE5042" t="s">
        <v>44</v>
      </c>
      <c r="AF5042">
        <v>228</v>
      </c>
    </row>
    <row r="5043" spans="1:32">
      <c r="A5043">
        <v>29230</v>
      </c>
      <c r="B5043">
        <v>28330</v>
      </c>
      <c r="C5043" t="s">
        <v>501</v>
      </c>
      <c r="D5043" t="s">
        <v>57</v>
      </c>
      <c r="E5043" t="s">
        <v>48</v>
      </c>
      <c r="F5043" t="s">
        <v>25353</v>
      </c>
      <c r="G5043" t="s">
        <v>25354</v>
      </c>
      <c r="H5043" t="s">
        <v>530</v>
      </c>
      <c r="I5043" s="1">
        <v>25362</v>
      </c>
      <c r="J5043" t="s">
        <v>25355</v>
      </c>
      <c r="K5043" t="s">
        <v>18890</v>
      </c>
      <c r="L5043">
        <v>79007</v>
      </c>
      <c r="M5043" t="s">
        <v>530</v>
      </c>
      <c r="N5043" s="1">
        <v>45024</v>
      </c>
      <c r="O5043" s="1">
        <v>45029</v>
      </c>
      <c r="P5043">
        <v>97</v>
      </c>
      <c r="Q5043">
        <v>4</v>
      </c>
      <c r="R5043" t="s">
        <v>53</v>
      </c>
      <c r="S5043">
        <v>3</v>
      </c>
      <c r="T5043">
        <v>1</v>
      </c>
      <c r="U5043">
        <v>5</v>
      </c>
      <c r="V5043">
        <v>700</v>
      </c>
      <c r="W5043" t="s">
        <v>41</v>
      </c>
      <c r="X5043" t="s">
        <v>25356</v>
      </c>
      <c r="Y5043" t="s">
        <v>65</v>
      </c>
      <c r="Z5043" s="1">
        <v>44987</v>
      </c>
      <c r="AA5043" s="2">
        <v>0.10160879629629631</v>
      </c>
      <c r="AB5043" s="2">
        <v>0.46562500000000001</v>
      </c>
      <c r="AC5043" t="s">
        <v>45</v>
      </c>
      <c r="AD5043" t="s">
        <v>44</v>
      </c>
      <c r="AE5043" t="s">
        <v>45</v>
      </c>
      <c r="AF5043">
        <v>140</v>
      </c>
    </row>
    <row r="5044" spans="1:32">
      <c r="A5044">
        <v>29232</v>
      </c>
      <c r="B5044">
        <v>28332</v>
      </c>
      <c r="C5044" t="s">
        <v>391</v>
      </c>
      <c r="D5044" t="s">
        <v>3821</v>
      </c>
      <c r="E5044" t="s">
        <v>48</v>
      </c>
      <c r="F5044" t="s">
        <v>25357</v>
      </c>
      <c r="G5044" t="s">
        <v>25358</v>
      </c>
      <c r="H5044" t="s">
        <v>225</v>
      </c>
      <c r="I5044" s="1">
        <v>35499</v>
      </c>
      <c r="J5044" t="s">
        <v>25359</v>
      </c>
      <c r="K5044" t="s">
        <v>25360</v>
      </c>
      <c r="L5044">
        <v>99556</v>
      </c>
      <c r="M5044" t="s">
        <v>225</v>
      </c>
      <c r="N5044" s="1">
        <v>45106</v>
      </c>
      <c r="O5044" s="1">
        <v>45111</v>
      </c>
      <c r="P5044">
        <v>54</v>
      </c>
      <c r="Q5044">
        <v>3</v>
      </c>
      <c r="R5044" t="s">
        <v>40</v>
      </c>
      <c r="S5044">
        <v>4</v>
      </c>
      <c r="T5044">
        <v>2</v>
      </c>
      <c r="U5044">
        <v>5</v>
      </c>
      <c r="V5044">
        <v>1115</v>
      </c>
      <c r="W5044" t="s">
        <v>54</v>
      </c>
      <c r="X5044" t="s">
        <v>25361</v>
      </c>
      <c r="Y5044" t="s">
        <v>81</v>
      </c>
      <c r="Z5044" s="1">
        <v>45087</v>
      </c>
      <c r="AA5044" s="2">
        <v>0.19449074074074071</v>
      </c>
      <c r="AB5044" s="2">
        <v>0.42086805555555556</v>
      </c>
      <c r="AC5044" t="s">
        <v>44</v>
      </c>
      <c r="AD5044" t="s">
        <v>44</v>
      </c>
      <c r="AE5044" t="s">
        <v>45</v>
      </c>
      <c r="AF5044">
        <v>223</v>
      </c>
    </row>
    <row r="5045" spans="1:32">
      <c r="A5045">
        <v>29233</v>
      </c>
      <c r="B5045">
        <v>28333</v>
      </c>
      <c r="C5045" t="s">
        <v>6052</v>
      </c>
      <c r="D5045" t="s">
        <v>476</v>
      </c>
      <c r="E5045" t="s">
        <v>34</v>
      </c>
      <c r="F5045" t="s">
        <v>25362</v>
      </c>
      <c r="G5045" t="s">
        <v>25363</v>
      </c>
      <c r="H5045" t="s">
        <v>171</v>
      </c>
      <c r="I5045" s="1">
        <v>23956</v>
      </c>
      <c r="J5045" t="s">
        <v>25364</v>
      </c>
      <c r="K5045" t="s">
        <v>25365</v>
      </c>
      <c r="L5045">
        <v>53698</v>
      </c>
      <c r="M5045" t="s">
        <v>171</v>
      </c>
      <c r="N5045" s="1">
        <v>44972</v>
      </c>
      <c r="O5045" s="1">
        <v>44975</v>
      </c>
      <c r="P5045">
        <v>80</v>
      </c>
      <c r="Q5045">
        <v>4</v>
      </c>
      <c r="R5045" t="s">
        <v>63</v>
      </c>
      <c r="S5045">
        <v>1</v>
      </c>
      <c r="T5045">
        <v>2</v>
      </c>
      <c r="U5045">
        <v>3</v>
      </c>
      <c r="V5045">
        <v>192</v>
      </c>
      <c r="W5045" t="s">
        <v>54</v>
      </c>
      <c r="X5045" t="s">
        <v>25366</v>
      </c>
      <c r="Y5045" t="s">
        <v>6</v>
      </c>
      <c r="Z5045" s="1">
        <v>44952</v>
      </c>
      <c r="AA5045" s="2">
        <v>8.5057870370370367E-2</v>
      </c>
      <c r="AB5045" s="2">
        <v>0.25111111111111112</v>
      </c>
      <c r="AC5045" t="s">
        <v>45</v>
      </c>
      <c r="AD5045" t="s">
        <v>44</v>
      </c>
      <c r="AE5045" t="s">
        <v>44</v>
      </c>
      <c r="AF5045">
        <v>64</v>
      </c>
    </row>
    <row r="5046" spans="1:32">
      <c r="A5046">
        <v>29234</v>
      </c>
      <c r="B5046">
        <v>28334</v>
      </c>
      <c r="C5046" t="s">
        <v>364</v>
      </c>
      <c r="D5046" t="s">
        <v>7878</v>
      </c>
      <c r="E5046" t="s">
        <v>48</v>
      </c>
      <c r="F5046" t="s">
        <v>25367</v>
      </c>
      <c r="G5046" t="s">
        <v>25368</v>
      </c>
      <c r="H5046" t="s">
        <v>201</v>
      </c>
      <c r="I5046" s="1">
        <v>29752</v>
      </c>
      <c r="J5046" t="s">
        <v>25369</v>
      </c>
      <c r="K5046" t="s">
        <v>25370</v>
      </c>
      <c r="L5046">
        <v>49309</v>
      </c>
      <c r="M5046" t="s">
        <v>201</v>
      </c>
      <c r="N5046" s="1">
        <v>45010</v>
      </c>
      <c r="O5046" s="1">
        <v>45012</v>
      </c>
      <c r="P5046">
        <v>16</v>
      </c>
      <c r="Q5046">
        <v>1</v>
      </c>
      <c r="R5046" t="s">
        <v>53</v>
      </c>
      <c r="S5046">
        <v>2</v>
      </c>
      <c r="T5046">
        <v>0</v>
      </c>
      <c r="U5046">
        <v>2</v>
      </c>
      <c r="V5046">
        <v>240</v>
      </c>
      <c r="W5046" t="s">
        <v>54</v>
      </c>
      <c r="X5046" t="s">
        <v>25371</v>
      </c>
      <c r="Y5046" t="s">
        <v>6</v>
      </c>
      <c r="Z5046" s="1">
        <v>44992</v>
      </c>
      <c r="AA5046" s="2">
        <v>0.32146990740740738</v>
      </c>
      <c r="AB5046" s="2">
        <v>0.25807870370370373</v>
      </c>
      <c r="AC5046" t="s">
        <v>44</v>
      </c>
      <c r="AD5046" t="s">
        <v>45</v>
      </c>
      <c r="AE5046" t="s">
        <v>44</v>
      </c>
      <c r="AF5046">
        <v>120</v>
      </c>
    </row>
    <row r="5047" spans="1:32">
      <c r="A5047">
        <v>29235</v>
      </c>
      <c r="B5047">
        <v>28335</v>
      </c>
      <c r="C5047" t="s">
        <v>197</v>
      </c>
      <c r="D5047" t="s">
        <v>977</v>
      </c>
      <c r="E5047" t="s">
        <v>34</v>
      </c>
      <c r="F5047" t="s">
        <v>25372</v>
      </c>
      <c r="G5047">
        <f>1-361-303-3956</f>
        <v>-4619</v>
      </c>
      <c r="H5047" t="s">
        <v>135</v>
      </c>
      <c r="I5047" s="1">
        <v>16753</v>
      </c>
      <c r="J5047" t="s">
        <v>25373</v>
      </c>
      <c r="K5047" t="s">
        <v>25374</v>
      </c>
      <c r="L5047">
        <v>53033</v>
      </c>
      <c r="M5047" t="s">
        <v>135</v>
      </c>
      <c r="N5047" s="1">
        <v>45211</v>
      </c>
      <c r="O5047" s="1">
        <v>45215</v>
      </c>
      <c r="P5047">
        <v>69</v>
      </c>
      <c r="Q5047">
        <v>3</v>
      </c>
      <c r="R5047" t="s">
        <v>40</v>
      </c>
      <c r="S5047">
        <v>1</v>
      </c>
      <c r="T5047">
        <v>1</v>
      </c>
      <c r="U5047">
        <v>4</v>
      </c>
      <c r="V5047">
        <v>868</v>
      </c>
      <c r="W5047" t="s">
        <v>41</v>
      </c>
      <c r="X5047" t="s">
        <v>25375</v>
      </c>
      <c r="Y5047" t="s">
        <v>81</v>
      </c>
      <c r="Z5047" s="1">
        <v>45187</v>
      </c>
      <c r="AA5047" s="2">
        <v>0.53935185185185186</v>
      </c>
      <c r="AB5047" s="2">
        <v>0.92178240740740736</v>
      </c>
      <c r="AC5047" t="s">
        <v>44</v>
      </c>
      <c r="AD5047" t="s">
        <v>44</v>
      </c>
      <c r="AE5047" t="s">
        <v>45</v>
      </c>
      <c r="AF5047">
        <v>217</v>
      </c>
    </row>
    <row r="5048" spans="1:32">
      <c r="A5048">
        <v>29236</v>
      </c>
      <c r="B5048">
        <v>28336</v>
      </c>
      <c r="C5048" t="s">
        <v>8553</v>
      </c>
      <c r="D5048" t="s">
        <v>140</v>
      </c>
      <c r="E5048" t="s">
        <v>34</v>
      </c>
      <c r="F5048" t="s">
        <v>25376</v>
      </c>
      <c r="G5048" t="s">
        <v>25377</v>
      </c>
      <c r="H5048" t="s">
        <v>60</v>
      </c>
      <c r="I5048" s="1">
        <v>37535</v>
      </c>
      <c r="J5048" t="s">
        <v>25378</v>
      </c>
      <c r="K5048" t="s">
        <v>25379</v>
      </c>
      <c r="L5048">
        <v>11338</v>
      </c>
      <c r="M5048" t="s">
        <v>60</v>
      </c>
      <c r="N5048" s="1">
        <v>45052</v>
      </c>
      <c r="O5048" s="1">
        <v>45055</v>
      </c>
      <c r="P5048">
        <v>39</v>
      </c>
      <c r="Q5048">
        <v>2</v>
      </c>
      <c r="R5048" t="s">
        <v>40</v>
      </c>
      <c r="S5048">
        <v>1</v>
      </c>
      <c r="T5048">
        <v>2</v>
      </c>
      <c r="U5048">
        <v>3</v>
      </c>
      <c r="V5048">
        <v>636</v>
      </c>
      <c r="W5048" t="s">
        <v>41</v>
      </c>
      <c r="X5048" t="s">
        <v>25380</v>
      </c>
      <c r="Y5048" t="s">
        <v>65</v>
      </c>
      <c r="Z5048" s="1">
        <v>45038</v>
      </c>
      <c r="AA5048" s="2">
        <v>0.97913194444444451</v>
      </c>
      <c r="AB5048" s="2">
        <v>6.4965277777777775E-2</v>
      </c>
      <c r="AC5048" t="s">
        <v>45</v>
      </c>
      <c r="AD5048" t="s">
        <v>45</v>
      </c>
      <c r="AE5048" t="s">
        <v>45</v>
      </c>
      <c r="AF5048">
        <v>212</v>
      </c>
    </row>
    <row r="5049" spans="1:32">
      <c r="A5049">
        <v>29237</v>
      </c>
      <c r="B5049">
        <v>28337</v>
      </c>
      <c r="C5049" t="s">
        <v>2087</v>
      </c>
      <c r="D5049" t="s">
        <v>12087</v>
      </c>
      <c r="E5049" t="s">
        <v>34</v>
      </c>
      <c r="F5049" t="s">
        <v>25381</v>
      </c>
      <c r="G5049" t="s">
        <v>25382</v>
      </c>
      <c r="H5049" t="s">
        <v>156</v>
      </c>
      <c r="I5049" s="1">
        <v>15781</v>
      </c>
      <c r="J5049" t="s">
        <v>25383</v>
      </c>
      <c r="K5049" t="s">
        <v>25384</v>
      </c>
      <c r="L5049">
        <v>48481</v>
      </c>
      <c r="M5049" t="s">
        <v>156</v>
      </c>
      <c r="N5049" s="1">
        <v>45117</v>
      </c>
      <c r="O5049" s="1">
        <v>45122</v>
      </c>
      <c r="P5049">
        <v>72</v>
      </c>
      <c r="Q5049">
        <v>3</v>
      </c>
      <c r="R5049" t="s">
        <v>40</v>
      </c>
      <c r="S5049">
        <v>3</v>
      </c>
      <c r="T5049">
        <v>1</v>
      </c>
      <c r="U5049">
        <v>5</v>
      </c>
      <c r="V5049">
        <v>1160</v>
      </c>
      <c r="W5049" t="s">
        <v>54</v>
      </c>
      <c r="X5049" t="s">
        <v>25385</v>
      </c>
      <c r="Y5049" t="s">
        <v>6</v>
      </c>
      <c r="Z5049" s="1">
        <v>45102</v>
      </c>
      <c r="AA5049" s="2">
        <v>0.46141203703703698</v>
      </c>
      <c r="AB5049" s="2">
        <v>0.1469212962962963</v>
      </c>
      <c r="AC5049" t="s">
        <v>44</v>
      </c>
      <c r="AD5049" t="s">
        <v>44</v>
      </c>
      <c r="AE5049" t="s">
        <v>44</v>
      </c>
      <c r="AF5049">
        <v>232</v>
      </c>
    </row>
    <row r="5050" spans="1:32">
      <c r="A5050">
        <v>29238</v>
      </c>
      <c r="B5050">
        <v>28338</v>
      </c>
      <c r="C5050" t="s">
        <v>313</v>
      </c>
      <c r="D5050" t="s">
        <v>1234</v>
      </c>
      <c r="E5050" t="s">
        <v>34</v>
      </c>
      <c r="F5050" t="s">
        <v>25386</v>
      </c>
      <c r="G5050" t="s">
        <v>25387</v>
      </c>
      <c r="H5050" t="s">
        <v>904</v>
      </c>
      <c r="I5050" s="1">
        <v>18741</v>
      </c>
      <c r="J5050" t="s">
        <v>25388</v>
      </c>
      <c r="K5050" t="s">
        <v>18244</v>
      </c>
      <c r="L5050">
        <v>62253</v>
      </c>
      <c r="M5050" t="s">
        <v>904</v>
      </c>
      <c r="N5050" s="1">
        <v>45090</v>
      </c>
      <c r="O5050" s="1">
        <v>45092</v>
      </c>
      <c r="P5050">
        <v>36</v>
      </c>
      <c r="Q5050">
        <v>2</v>
      </c>
      <c r="R5050" t="s">
        <v>40</v>
      </c>
      <c r="S5050">
        <v>4</v>
      </c>
      <c r="T5050">
        <v>0</v>
      </c>
      <c r="U5050">
        <v>2</v>
      </c>
      <c r="V5050">
        <v>466</v>
      </c>
      <c r="W5050" t="s">
        <v>41</v>
      </c>
      <c r="X5050" t="s">
        <v>25389</v>
      </c>
      <c r="Y5050" t="s">
        <v>6</v>
      </c>
      <c r="Z5050" s="1">
        <v>45054</v>
      </c>
      <c r="AA5050" s="2">
        <v>0.9255902777777778</v>
      </c>
      <c r="AB5050" s="2">
        <v>0.67519675925925926</v>
      </c>
      <c r="AC5050" t="s">
        <v>45</v>
      </c>
      <c r="AD5050" t="s">
        <v>45</v>
      </c>
      <c r="AE5050" t="s">
        <v>45</v>
      </c>
      <c r="AF5050">
        <v>233</v>
      </c>
    </row>
    <row r="5051" spans="1:32">
      <c r="A5051">
        <v>29239</v>
      </c>
      <c r="B5051">
        <v>28339</v>
      </c>
      <c r="C5051" t="s">
        <v>3189</v>
      </c>
      <c r="D5051" t="s">
        <v>3066</v>
      </c>
      <c r="E5051" t="s">
        <v>48</v>
      </c>
      <c r="F5051" t="s">
        <v>25390</v>
      </c>
      <c r="G5051" t="s">
        <v>25391</v>
      </c>
      <c r="H5051" t="s">
        <v>70</v>
      </c>
      <c r="I5051" s="1">
        <v>37568</v>
      </c>
      <c r="J5051" t="s">
        <v>25392</v>
      </c>
      <c r="K5051" t="s">
        <v>25393</v>
      </c>
      <c r="L5051">
        <v>36466</v>
      </c>
      <c r="M5051" t="s">
        <v>70</v>
      </c>
      <c r="N5051" s="1">
        <v>45195</v>
      </c>
      <c r="O5051" s="1">
        <v>45199</v>
      </c>
      <c r="P5051">
        <v>64</v>
      </c>
      <c r="Q5051">
        <v>3</v>
      </c>
      <c r="R5051" t="s">
        <v>53</v>
      </c>
      <c r="S5051">
        <v>2</v>
      </c>
      <c r="T5051">
        <v>2</v>
      </c>
      <c r="U5051">
        <v>4</v>
      </c>
      <c r="V5051">
        <v>492</v>
      </c>
      <c r="W5051" t="s">
        <v>41</v>
      </c>
      <c r="X5051" t="s">
        <v>25394</v>
      </c>
      <c r="Y5051" t="s">
        <v>65</v>
      </c>
      <c r="Z5051" s="1">
        <v>45186</v>
      </c>
      <c r="AA5051" s="2">
        <v>0.10005787037037038</v>
      </c>
      <c r="AB5051" s="2">
        <v>0.67401620370370363</v>
      </c>
      <c r="AC5051" t="s">
        <v>44</v>
      </c>
      <c r="AD5051" t="s">
        <v>44</v>
      </c>
      <c r="AE5051" t="s">
        <v>44</v>
      </c>
      <c r="AF5051">
        <v>123</v>
      </c>
    </row>
    <row r="5052" spans="1:32">
      <c r="A5052">
        <v>29240</v>
      </c>
      <c r="B5052">
        <v>28340</v>
      </c>
      <c r="C5052" t="s">
        <v>2202</v>
      </c>
      <c r="D5052" t="s">
        <v>689</v>
      </c>
      <c r="E5052" t="s">
        <v>48</v>
      </c>
      <c r="F5052" t="s">
        <v>25395</v>
      </c>
      <c r="G5052" t="s">
        <v>25396</v>
      </c>
      <c r="H5052" t="s">
        <v>94</v>
      </c>
      <c r="I5052" s="1">
        <v>25001</v>
      </c>
      <c r="J5052" t="s">
        <v>25397</v>
      </c>
      <c r="K5052" t="s">
        <v>25398</v>
      </c>
      <c r="L5052">
        <v>46903</v>
      </c>
      <c r="M5052" t="s">
        <v>94</v>
      </c>
      <c r="N5052" s="1">
        <v>45227</v>
      </c>
      <c r="O5052" s="1">
        <v>45232</v>
      </c>
      <c r="P5052">
        <v>39</v>
      </c>
      <c r="Q5052">
        <v>2</v>
      </c>
      <c r="R5052" t="s">
        <v>40</v>
      </c>
      <c r="S5052">
        <v>3</v>
      </c>
      <c r="T5052">
        <v>1</v>
      </c>
      <c r="U5052">
        <v>5</v>
      </c>
      <c r="V5052">
        <v>1210</v>
      </c>
      <c r="W5052" t="s">
        <v>54</v>
      </c>
      <c r="X5052" t="s">
        <v>25399</v>
      </c>
      <c r="Y5052" t="s">
        <v>43</v>
      </c>
      <c r="Z5052" s="1">
        <v>45219</v>
      </c>
      <c r="AA5052" s="2">
        <v>0.58310185185185182</v>
      </c>
      <c r="AB5052" s="2">
        <v>0.95612268518518517</v>
      </c>
      <c r="AC5052" t="s">
        <v>44</v>
      </c>
      <c r="AD5052" t="s">
        <v>45</v>
      </c>
      <c r="AE5052" t="s">
        <v>45</v>
      </c>
      <c r="AF5052">
        <v>242</v>
      </c>
    </row>
    <row r="5053" spans="1:32">
      <c r="A5053">
        <v>29241</v>
      </c>
      <c r="B5053">
        <v>28341</v>
      </c>
      <c r="C5053" t="s">
        <v>10476</v>
      </c>
      <c r="D5053" t="s">
        <v>977</v>
      </c>
      <c r="E5053" t="s">
        <v>48</v>
      </c>
      <c r="F5053" t="s">
        <v>25400</v>
      </c>
      <c r="G5053">
        <v>8066471254</v>
      </c>
      <c r="H5053" t="s">
        <v>70</v>
      </c>
      <c r="I5053" s="1">
        <v>25356</v>
      </c>
      <c r="J5053" t="s">
        <v>25401</v>
      </c>
      <c r="K5053" t="s">
        <v>25402</v>
      </c>
      <c r="L5053">
        <v>41029</v>
      </c>
      <c r="M5053" t="s">
        <v>70</v>
      </c>
      <c r="N5053" s="1">
        <v>45203</v>
      </c>
      <c r="O5053" s="1">
        <v>45207</v>
      </c>
      <c r="P5053">
        <v>81</v>
      </c>
      <c r="Q5053">
        <v>4</v>
      </c>
      <c r="R5053" t="s">
        <v>40</v>
      </c>
      <c r="S5053">
        <v>1</v>
      </c>
      <c r="T5053">
        <v>1</v>
      </c>
      <c r="U5053">
        <v>4</v>
      </c>
      <c r="V5053">
        <v>988</v>
      </c>
      <c r="W5053" t="s">
        <v>54</v>
      </c>
      <c r="X5053" t="s">
        <v>25403</v>
      </c>
      <c r="Y5053" t="s">
        <v>6</v>
      </c>
      <c r="Z5053" s="1">
        <v>45167</v>
      </c>
      <c r="AA5053" s="2">
        <v>0.6728587962962963</v>
      </c>
      <c r="AB5053" s="2">
        <v>7.104166666666667E-2</v>
      </c>
      <c r="AC5053" t="s">
        <v>44</v>
      </c>
      <c r="AD5053" t="s">
        <v>44</v>
      </c>
      <c r="AE5053" t="s">
        <v>45</v>
      </c>
      <c r="AF5053">
        <v>247</v>
      </c>
    </row>
    <row r="5054" spans="1:32">
      <c r="A5054">
        <v>29242</v>
      </c>
      <c r="B5054">
        <v>28342</v>
      </c>
      <c r="C5054" t="s">
        <v>17083</v>
      </c>
      <c r="D5054" t="s">
        <v>5089</v>
      </c>
      <c r="E5054" t="s">
        <v>34</v>
      </c>
      <c r="F5054" t="s">
        <v>25404</v>
      </c>
      <c r="G5054" t="s">
        <v>25405</v>
      </c>
      <c r="H5054" t="s">
        <v>692</v>
      </c>
      <c r="I5054" s="1">
        <v>33613</v>
      </c>
      <c r="J5054" t="s">
        <v>25406</v>
      </c>
      <c r="K5054" t="s">
        <v>10287</v>
      </c>
      <c r="L5054">
        <v>54437</v>
      </c>
      <c r="M5054" t="s">
        <v>692</v>
      </c>
      <c r="N5054" s="1">
        <v>45010</v>
      </c>
      <c r="O5054" s="1">
        <v>45015</v>
      </c>
      <c r="P5054">
        <v>81</v>
      </c>
      <c r="Q5054">
        <v>4</v>
      </c>
      <c r="R5054" t="s">
        <v>40</v>
      </c>
      <c r="S5054">
        <v>1</v>
      </c>
      <c r="T5054">
        <v>0</v>
      </c>
      <c r="U5054">
        <v>5</v>
      </c>
      <c r="V5054">
        <v>1085</v>
      </c>
      <c r="W5054" t="s">
        <v>54</v>
      </c>
      <c r="X5054" t="s">
        <v>25407</v>
      </c>
      <c r="Y5054" t="s">
        <v>6</v>
      </c>
      <c r="Z5054" s="1">
        <v>45000</v>
      </c>
      <c r="AA5054" s="2">
        <v>0.91590277777777773</v>
      </c>
      <c r="AB5054" s="2">
        <v>0.63057870370370372</v>
      </c>
      <c r="AC5054" t="s">
        <v>45</v>
      </c>
      <c r="AD5054" t="s">
        <v>45</v>
      </c>
      <c r="AE5054" t="s">
        <v>44</v>
      </c>
      <c r="AF5054">
        <v>217</v>
      </c>
    </row>
    <row r="5055" spans="1:32">
      <c r="A5055">
        <v>29243</v>
      </c>
      <c r="B5055">
        <v>28343</v>
      </c>
      <c r="C5055" t="s">
        <v>5203</v>
      </c>
      <c r="D5055" t="s">
        <v>57</v>
      </c>
      <c r="E5055" t="s">
        <v>48</v>
      </c>
      <c r="F5055" t="s">
        <v>25408</v>
      </c>
      <c r="G5055" t="s">
        <v>25409</v>
      </c>
      <c r="H5055" t="s">
        <v>1251</v>
      </c>
      <c r="I5055" s="1">
        <v>23156</v>
      </c>
      <c r="J5055" t="s">
        <v>25410</v>
      </c>
      <c r="K5055" t="s">
        <v>25411</v>
      </c>
      <c r="L5055">
        <v>23927</v>
      </c>
      <c r="M5055" t="s">
        <v>1251</v>
      </c>
      <c r="N5055" s="1">
        <v>45084</v>
      </c>
      <c r="O5055" s="1">
        <v>45085</v>
      </c>
      <c r="P5055">
        <v>40</v>
      </c>
      <c r="Q5055">
        <v>2</v>
      </c>
      <c r="R5055" t="s">
        <v>53</v>
      </c>
      <c r="S5055">
        <v>3</v>
      </c>
      <c r="T5055">
        <v>1</v>
      </c>
      <c r="U5055">
        <v>1</v>
      </c>
      <c r="V5055">
        <v>143</v>
      </c>
      <c r="W5055" t="s">
        <v>54</v>
      </c>
      <c r="X5055" t="s">
        <v>25412</v>
      </c>
      <c r="Y5055" t="s">
        <v>43</v>
      </c>
      <c r="Z5055" s="1">
        <v>45056</v>
      </c>
      <c r="AA5055" s="2">
        <v>0.64284722222222224</v>
      </c>
      <c r="AB5055" s="2">
        <v>0.33575231481481477</v>
      </c>
      <c r="AC5055" t="s">
        <v>44</v>
      </c>
      <c r="AD5055" t="s">
        <v>45</v>
      </c>
      <c r="AE5055" t="s">
        <v>44</v>
      </c>
      <c r="AF5055">
        <v>143</v>
      </c>
    </row>
    <row r="5056" spans="1:32">
      <c r="A5056">
        <v>29244</v>
      </c>
      <c r="B5056">
        <v>28344</v>
      </c>
      <c r="C5056" t="s">
        <v>722</v>
      </c>
      <c r="D5056" t="s">
        <v>2828</v>
      </c>
      <c r="E5056" t="s">
        <v>48</v>
      </c>
      <c r="F5056" t="s">
        <v>25413</v>
      </c>
      <c r="G5056" t="s">
        <v>25414</v>
      </c>
      <c r="H5056" t="s">
        <v>725</v>
      </c>
      <c r="I5056" s="1">
        <v>16164</v>
      </c>
      <c r="J5056" t="s">
        <v>25415</v>
      </c>
      <c r="K5056" t="s">
        <v>25416</v>
      </c>
      <c r="L5056">
        <v>95710</v>
      </c>
      <c r="M5056" t="s">
        <v>725</v>
      </c>
      <c r="N5056" s="1">
        <v>45026</v>
      </c>
      <c r="O5056" s="1">
        <v>45027</v>
      </c>
      <c r="P5056">
        <v>13</v>
      </c>
      <c r="Q5056">
        <v>1</v>
      </c>
      <c r="R5056" t="s">
        <v>53</v>
      </c>
      <c r="S5056">
        <v>3</v>
      </c>
      <c r="T5056">
        <v>2</v>
      </c>
      <c r="U5056">
        <v>1</v>
      </c>
      <c r="V5056">
        <v>138</v>
      </c>
      <c r="W5056" t="s">
        <v>54</v>
      </c>
      <c r="X5056" t="s">
        <v>25417</v>
      </c>
      <c r="Y5056" t="s">
        <v>65</v>
      </c>
      <c r="Z5056" s="1">
        <v>45009</v>
      </c>
      <c r="AA5056" s="2">
        <v>0.64910879629629636</v>
      </c>
      <c r="AB5056" s="2">
        <v>0.66332175925925929</v>
      </c>
      <c r="AC5056" t="s">
        <v>45</v>
      </c>
      <c r="AD5056" t="s">
        <v>45</v>
      </c>
      <c r="AE5056" t="s">
        <v>44</v>
      </c>
      <c r="AF5056">
        <v>138</v>
      </c>
    </row>
    <row r="5057" spans="1:32">
      <c r="A5057">
        <v>29245</v>
      </c>
      <c r="B5057">
        <v>28345</v>
      </c>
      <c r="C5057" t="s">
        <v>4542</v>
      </c>
      <c r="D5057" t="s">
        <v>24953</v>
      </c>
      <c r="E5057" t="s">
        <v>34</v>
      </c>
      <c r="F5057" t="s">
        <v>25418</v>
      </c>
      <c r="G5057" t="s">
        <v>25419</v>
      </c>
      <c r="H5057" t="s">
        <v>530</v>
      </c>
      <c r="I5057" s="1">
        <v>21306</v>
      </c>
      <c r="J5057" t="s">
        <v>25420</v>
      </c>
      <c r="K5057" t="s">
        <v>25421</v>
      </c>
      <c r="L5057">
        <v>30005</v>
      </c>
      <c r="M5057" t="s">
        <v>530</v>
      </c>
      <c r="N5057" s="1">
        <v>45086</v>
      </c>
      <c r="O5057" s="1">
        <v>45088</v>
      </c>
      <c r="P5057">
        <v>22</v>
      </c>
      <c r="Q5057">
        <v>1</v>
      </c>
      <c r="R5057" t="s">
        <v>53</v>
      </c>
      <c r="S5057">
        <v>2</v>
      </c>
      <c r="T5057">
        <v>2</v>
      </c>
      <c r="U5057">
        <v>2</v>
      </c>
      <c r="V5057">
        <v>272</v>
      </c>
      <c r="W5057" t="s">
        <v>41</v>
      </c>
      <c r="X5057" t="s">
        <v>25422</v>
      </c>
      <c r="Y5057" t="s">
        <v>43</v>
      </c>
      <c r="Z5057" s="1">
        <v>45053</v>
      </c>
      <c r="AA5057" s="2">
        <v>0.69017361111111108</v>
      </c>
      <c r="AB5057" s="2">
        <v>0.94459490740740737</v>
      </c>
      <c r="AC5057" t="s">
        <v>44</v>
      </c>
      <c r="AD5057" t="s">
        <v>44</v>
      </c>
      <c r="AE5057" t="s">
        <v>44</v>
      </c>
      <c r="AF5057">
        <v>136</v>
      </c>
    </row>
    <row r="5058" spans="1:32">
      <c r="A5058">
        <v>29246</v>
      </c>
      <c r="B5058">
        <v>28346</v>
      </c>
      <c r="C5058" t="s">
        <v>662</v>
      </c>
      <c r="D5058" t="s">
        <v>2712</v>
      </c>
      <c r="E5058" t="s">
        <v>48</v>
      </c>
      <c r="F5058" t="s">
        <v>25423</v>
      </c>
      <c r="G5058" t="s">
        <v>25424</v>
      </c>
      <c r="H5058" t="s">
        <v>70</v>
      </c>
      <c r="I5058" s="1">
        <v>30340</v>
      </c>
      <c r="J5058" t="s">
        <v>25425</v>
      </c>
      <c r="K5058" t="s">
        <v>3904</v>
      </c>
      <c r="L5058">
        <v>37801</v>
      </c>
      <c r="M5058" t="s">
        <v>70</v>
      </c>
      <c r="N5058" s="1">
        <v>45207</v>
      </c>
      <c r="O5058" s="1">
        <v>45211</v>
      </c>
      <c r="P5058">
        <v>48</v>
      </c>
      <c r="Q5058">
        <v>2</v>
      </c>
      <c r="R5058" t="s">
        <v>40</v>
      </c>
      <c r="S5058">
        <v>4</v>
      </c>
      <c r="T5058">
        <v>1</v>
      </c>
      <c r="U5058">
        <v>4</v>
      </c>
      <c r="V5058">
        <v>808</v>
      </c>
      <c r="W5058" t="s">
        <v>41</v>
      </c>
      <c r="X5058" t="s">
        <v>25426</v>
      </c>
      <c r="Y5058" t="s">
        <v>6</v>
      </c>
      <c r="Z5058" s="1">
        <v>45196</v>
      </c>
      <c r="AA5058" s="2">
        <v>3.8993055555555552E-2</v>
      </c>
      <c r="AB5058" s="2">
        <v>0.44274305555555554</v>
      </c>
      <c r="AC5058" t="s">
        <v>45</v>
      </c>
      <c r="AD5058" t="s">
        <v>44</v>
      </c>
      <c r="AE5058" t="s">
        <v>44</v>
      </c>
      <c r="AF5058">
        <v>202</v>
      </c>
    </row>
    <row r="5059" spans="1:32">
      <c r="A5059">
        <v>29247</v>
      </c>
      <c r="B5059">
        <v>28347</v>
      </c>
      <c r="C5059" t="s">
        <v>229</v>
      </c>
      <c r="D5059" t="s">
        <v>1209</v>
      </c>
      <c r="E5059" t="s">
        <v>48</v>
      </c>
      <c r="F5059" t="s">
        <v>25427</v>
      </c>
      <c r="G5059" t="s">
        <v>25428</v>
      </c>
      <c r="H5059" t="s">
        <v>725</v>
      </c>
      <c r="I5059" s="1">
        <v>27223</v>
      </c>
      <c r="J5059" t="s">
        <v>25429</v>
      </c>
      <c r="K5059" t="s">
        <v>25430</v>
      </c>
      <c r="L5059">
        <v>11920</v>
      </c>
      <c r="M5059" t="s">
        <v>725</v>
      </c>
      <c r="N5059" s="1">
        <v>45170</v>
      </c>
      <c r="O5059" s="1">
        <v>45174</v>
      </c>
      <c r="P5059">
        <v>22</v>
      </c>
      <c r="Q5059">
        <v>1</v>
      </c>
      <c r="R5059" t="s">
        <v>53</v>
      </c>
      <c r="S5059">
        <v>4</v>
      </c>
      <c r="T5059">
        <v>1</v>
      </c>
      <c r="U5059">
        <v>4</v>
      </c>
      <c r="V5059">
        <v>548</v>
      </c>
      <c r="W5059" t="s">
        <v>54</v>
      </c>
      <c r="X5059" t="s">
        <v>25431</v>
      </c>
      <c r="Y5059" t="s">
        <v>43</v>
      </c>
      <c r="Z5059" s="1">
        <v>45149</v>
      </c>
      <c r="AA5059" s="2">
        <v>0.70046296296296295</v>
      </c>
      <c r="AB5059" s="2">
        <v>0.27923611111111107</v>
      </c>
      <c r="AC5059" t="s">
        <v>44</v>
      </c>
      <c r="AD5059" t="s">
        <v>45</v>
      </c>
      <c r="AE5059" t="s">
        <v>44</v>
      </c>
      <c r="AF5059">
        <v>137</v>
      </c>
    </row>
    <row r="5060" spans="1:32">
      <c r="A5060">
        <v>29248</v>
      </c>
      <c r="B5060">
        <v>28348</v>
      </c>
      <c r="C5060" t="s">
        <v>1503</v>
      </c>
      <c r="D5060" t="s">
        <v>23287</v>
      </c>
      <c r="E5060" t="s">
        <v>48</v>
      </c>
      <c r="F5060" t="s">
        <v>25432</v>
      </c>
      <c r="G5060" t="s">
        <v>25433</v>
      </c>
      <c r="H5060" t="s">
        <v>171</v>
      </c>
      <c r="I5060" s="1">
        <v>37341</v>
      </c>
      <c r="J5060" t="s">
        <v>25434</v>
      </c>
      <c r="K5060" t="s">
        <v>25435</v>
      </c>
      <c r="L5060">
        <v>20341</v>
      </c>
      <c r="M5060" t="s">
        <v>171</v>
      </c>
      <c r="N5060" s="1">
        <v>45207</v>
      </c>
      <c r="O5060" s="1">
        <v>45208</v>
      </c>
      <c r="P5060">
        <v>9</v>
      </c>
      <c r="Q5060">
        <v>1</v>
      </c>
      <c r="R5060" t="s">
        <v>40</v>
      </c>
      <c r="S5060">
        <v>1</v>
      </c>
      <c r="T5060">
        <v>2</v>
      </c>
      <c r="U5060">
        <v>1</v>
      </c>
      <c r="V5060">
        <v>231</v>
      </c>
      <c r="W5060" t="s">
        <v>41</v>
      </c>
      <c r="X5060" t="s">
        <v>25436</v>
      </c>
      <c r="Y5060" t="s">
        <v>65</v>
      </c>
      <c r="Z5060" s="1">
        <v>45179</v>
      </c>
      <c r="AA5060" s="2">
        <v>0.59771990740740744</v>
      </c>
      <c r="AB5060" s="2">
        <v>0.27969907407407407</v>
      </c>
      <c r="AC5060" t="s">
        <v>44</v>
      </c>
      <c r="AD5060" t="s">
        <v>45</v>
      </c>
      <c r="AE5060" t="s">
        <v>44</v>
      </c>
      <c r="AF5060">
        <v>231</v>
      </c>
    </row>
    <row r="5061" spans="1:32">
      <c r="A5061">
        <v>29249</v>
      </c>
      <c r="B5061">
        <v>28349</v>
      </c>
      <c r="C5061" t="s">
        <v>9382</v>
      </c>
      <c r="D5061" t="s">
        <v>1628</v>
      </c>
      <c r="E5061" t="s">
        <v>48</v>
      </c>
      <c r="F5061" t="s">
        <v>25437</v>
      </c>
      <c r="G5061">
        <v>6568212710</v>
      </c>
      <c r="H5061" t="s">
        <v>1301</v>
      </c>
      <c r="I5061" s="1">
        <v>19850</v>
      </c>
      <c r="J5061" t="s">
        <v>25438</v>
      </c>
      <c r="K5061" t="s">
        <v>25439</v>
      </c>
      <c r="L5061">
        <v>28569</v>
      </c>
      <c r="M5061" t="s">
        <v>1301</v>
      </c>
      <c r="N5061" s="1">
        <v>45323</v>
      </c>
      <c r="O5061" s="1">
        <v>45325</v>
      </c>
      <c r="P5061">
        <v>1</v>
      </c>
      <c r="Q5061">
        <v>1</v>
      </c>
      <c r="R5061" t="s">
        <v>53</v>
      </c>
      <c r="S5061">
        <v>2</v>
      </c>
      <c r="T5061">
        <v>2</v>
      </c>
      <c r="U5061">
        <v>2</v>
      </c>
      <c r="V5061">
        <v>264</v>
      </c>
      <c r="W5061" t="s">
        <v>41</v>
      </c>
      <c r="X5061" t="s">
        <v>25440</v>
      </c>
      <c r="Y5061" t="s">
        <v>81</v>
      </c>
      <c r="Z5061" s="1">
        <v>45286</v>
      </c>
      <c r="AA5061" s="2">
        <v>0.76127314814814817</v>
      </c>
      <c r="AB5061" s="2">
        <v>9.8854166666666674E-2</v>
      </c>
      <c r="AC5061" t="s">
        <v>45</v>
      </c>
      <c r="AD5061" t="s">
        <v>45</v>
      </c>
      <c r="AE5061" t="s">
        <v>45</v>
      </c>
      <c r="AF5061">
        <v>132</v>
      </c>
    </row>
    <row r="5062" spans="1:32">
      <c r="A5062">
        <v>29250</v>
      </c>
      <c r="B5062">
        <v>28350</v>
      </c>
      <c r="C5062" t="s">
        <v>8140</v>
      </c>
      <c r="D5062" t="s">
        <v>126</v>
      </c>
      <c r="E5062" t="s">
        <v>34</v>
      </c>
      <c r="F5062" t="s">
        <v>25441</v>
      </c>
      <c r="G5062" t="s">
        <v>25442</v>
      </c>
      <c r="H5062" t="s">
        <v>418</v>
      </c>
      <c r="I5062" s="1">
        <v>32875</v>
      </c>
      <c r="J5062" t="s">
        <v>25443</v>
      </c>
      <c r="K5062" t="s">
        <v>25444</v>
      </c>
      <c r="L5062">
        <v>4948</v>
      </c>
      <c r="M5062" t="s">
        <v>418</v>
      </c>
      <c r="N5062" s="1">
        <v>44996</v>
      </c>
      <c r="O5062" s="1">
        <v>44999</v>
      </c>
      <c r="P5062">
        <v>48</v>
      </c>
      <c r="Q5062">
        <v>2</v>
      </c>
      <c r="R5062" t="s">
        <v>40</v>
      </c>
      <c r="S5062">
        <v>1</v>
      </c>
      <c r="T5062">
        <v>2</v>
      </c>
      <c r="U5062">
        <v>3</v>
      </c>
      <c r="V5062">
        <v>615</v>
      </c>
      <c r="W5062" t="s">
        <v>54</v>
      </c>
      <c r="X5062" t="s">
        <v>25445</v>
      </c>
      <c r="Y5062" t="s">
        <v>43</v>
      </c>
      <c r="Z5062" s="1">
        <v>44983</v>
      </c>
      <c r="AA5062" s="2">
        <v>0.6802083333333333</v>
      </c>
      <c r="AB5062" s="2">
        <v>0.92084490740740732</v>
      </c>
      <c r="AC5062" t="s">
        <v>45</v>
      </c>
      <c r="AD5062" t="s">
        <v>44</v>
      </c>
      <c r="AE5062" t="s">
        <v>44</v>
      </c>
      <c r="AF5062">
        <v>205</v>
      </c>
    </row>
    <row r="5063" spans="1:32">
      <c r="A5063">
        <v>29251</v>
      </c>
      <c r="B5063">
        <v>28351</v>
      </c>
      <c r="C5063" t="s">
        <v>1155</v>
      </c>
      <c r="D5063" t="s">
        <v>1028</v>
      </c>
      <c r="E5063" t="s">
        <v>34</v>
      </c>
      <c r="F5063" t="s">
        <v>25446</v>
      </c>
      <c r="G5063" t="s">
        <v>25447</v>
      </c>
      <c r="H5063" t="s">
        <v>725</v>
      </c>
      <c r="I5063" s="1">
        <v>26914</v>
      </c>
      <c r="J5063" t="s">
        <v>25448</v>
      </c>
      <c r="K5063" t="s">
        <v>16937</v>
      </c>
      <c r="L5063">
        <v>45940</v>
      </c>
      <c r="M5063" t="s">
        <v>725</v>
      </c>
      <c r="N5063" s="1">
        <v>45256</v>
      </c>
      <c r="O5063" s="1">
        <v>45258</v>
      </c>
      <c r="P5063">
        <v>51</v>
      </c>
      <c r="Q5063">
        <v>3</v>
      </c>
      <c r="R5063" t="s">
        <v>40</v>
      </c>
      <c r="S5063">
        <v>3</v>
      </c>
      <c r="T5063">
        <v>0</v>
      </c>
      <c r="U5063">
        <v>2</v>
      </c>
      <c r="V5063">
        <v>480</v>
      </c>
      <c r="W5063" t="s">
        <v>41</v>
      </c>
      <c r="X5063" t="s">
        <v>25449</v>
      </c>
      <c r="Y5063" t="s">
        <v>6</v>
      </c>
      <c r="Z5063" s="1">
        <v>45224</v>
      </c>
      <c r="AA5063" s="2">
        <v>0.95346064814814813</v>
      </c>
      <c r="AB5063" s="2">
        <v>0.79178240740740735</v>
      </c>
      <c r="AC5063" t="s">
        <v>45</v>
      </c>
      <c r="AD5063" t="s">
        <v>44</v>
      </c>
      <c r="AE5063" t="s">
        <v>44</v>
      </c>
      <c r="AF5063">
        <v>240</v>
      </c>
    </row>
    <row r="5064" spans="1:32">
      <c r="A5064">
        <v>29252</v>
      </c>
      <c r="B5064">
        <v>28352</v>
      </c>
      <c r="C5064" t="s">
        <v>722</v>
      </c>
      <c r="D5064" t="s">
        <v>83</v>
      </c>
      <c r="E5064" t="s">
        <v>48</v>
      </c>
      <c r="F5064" t="s">
        <v>25450</v>
      </c>
      <c r="G5064" t="s">
        <v>25451</v>
      </c>
      <c r="H5064" t="s">
        <v>171</v>
      </c>
      <c r="I5064" s="1">
        <v>22330</v>
      </c>
      <c r="J5064" t="s">
        <v>25452</v>
      </c>
      <c r="K5064" t="s">
        <v>25453</v>
      </c>
      <c r="L5064">
        <v>55001</v>
      </c>
      <c r="M5064" t="s">
        <v>171</v>
      </c>
      <c r="N5064" s="1">
        <v>44996</v>
      </c>
      <c r="O5064" s="1">
        <v>44997</v>
      </c>
      <c r="P5064">
        <v>46</v>
      </c>
      <c r="Q5064">
        <v>2</v>
      </c>
      <c r="R5064" t="s">
        <v>53</v>
      </c>
      <c r="S5064">
        <v>2</v>
      </c>
      <c r="T5064">
        <v>1</v>
      </c>
      <c r="U5064">
        <v>1</v>
      </c>
      <c r="V5064">
        <v>125</v>
      </c>
      <c r="W5064" t="s">
        <v>54</v>
      </c>
      <c r="X5064" t="s">
        <v>25454</v>
      </c>
      <c r="Y5064" t="s">
        <v>81</v>
      </c>
      <c r="Z5064" s="1">
        <v>44969</v>
      </c>
      <c r="AA5064" s="2">
        <v>0.33399305555555553</v>
      </c>
      <c r="AB5064" s="2">
        <v>0.13951388888888888</v>
      </c>
      <c r="AC5064" t="s">
        <v>44</v>
      </c>
      <c r="AD5064" t="s">
        <v>44</v>
      </c>
      <c r="AE5064" t="s">
        <v>44</v>
      </c>
      <c r="AF5064">
        <v>125</v>
      </c>
    </row>
    <row r="5065" spans="1:32">
      <c r="A5065">
        <v>29253</v>
      </c>
      <c r="B5065">
        <v>28353</v>
      </c>
      <c r="C5065" t="s">
        <v>469</v>
      </c>
      <c r="D5065" t="s">
        <v>1845</v>
      </c>
      <c r="E5065" t="s">
        <v>48</v>
      </c>
      <c r="F5065" t="s">
        <v>25455</v>
      </c>
      <c r="G5065" t="s">
        <v>25456</v>
      </c>
      <c r="H5065" t="s">
        <v>272</v>
      </c>
      <c r="I5065" s="1">
        <v>37877</v>
      </c>
      <c r="J5065" t="s">
        <v>25457</v>
      </c>
      <c r="K5065" t="s">
        <v>7282</v>
      </c>
      <c r="L5065">
        <v>24503</v>
      </c>
      <c r="M5065" t="s">
        <v>272</v>
      </c>
      <c r="N5065" s="1">
        <v>45292</v>
      </c>
      <c r="O5065" s="1">
        <v>45293</v>
      </c>
      <c r="P5065">
        <v>89</v>
      </c>
      <c r="Q5065">
        <v>4</v>
      </c>
      <c r="R5065" t="s">
        <v>63</v>
      </c>
      <c r="S5065">
        <v>2</v>
      </c>
      <c r="T5065">
        <v>1</v>
      </c>
      <c r="U5065">
        <v>1</v>
      </c>
      <c r="V5065">
        <v>80</v>
      </c>
      <c r="W5065" t="s">
        <v>41</v>
      </c>
      <c r="X5065" t="s">
        <v>25458</v>
      </c>
      <c r="Y5065" t="s">
        <v>6</v>
      </c>
      <c r="Z5065" s="1">
        <v>45287</v>
      </c>
      <c r="AA5065" s="2">
        <v>0.51974537037037039</v>
      </c>
      <c r="AB5065" s="2">
        <v>0.93682870370370364</v>
      </c>
      <c r="AC5065" t="s">
        <v>45</v>
      </c>
      <c r="AD5065" t="s">
        <v>45</v>
      </c>
      <c r="AE5065" t="s">
        <v>44</v>
      </c>
      <c r="AF5065">
        <v>80</v>
      </c>
    </row>
    <row r="5066" spans="1:32">
      <c r="A5066">
        <v>29254</v>
      </c>
      <c r="B5066">
        <v>28354</v>
      </c>
      <c r="C5066" t="s">
        <v>527</v>
      </c>
      <c r="D5066" t="s">
        <v>435</v>
      </c>
      <c r="E5066" t="s">
        <v>48</v>
      </c>
      <c r="F5066" t="s">
        <v>25459</v>
      </c>
      <c r="G5066" t="s">
        <v>25460</v>
      </c>
      <c r="H5066" t="s">
        <v>171</v>
      </c>
      <c r="I5066" s="1">
        <v>26858</v>
      </c>
      <c r="J5066" t="s">
        <v>25461</v>
      </c>
      <c r="K5066" t="s">
        <v>25462</v>
      </c>
      <c r="L5066">
        <v>74334</v>
      </c>
      <c r="M5066" t="s">
        <v>171</v>
      </c>
      <c r="N5066" s="1">
        <v>44961</v>
      </c>
      <c r="O5066" s="1">
        <v>44964</v>
      </c>
      <c r="P5066">
        <v>91</v>
      </c>
      <c r="Q5066">
        <v>4</v>
      </c>
      <c r="R5066" t="s">
        <v>53</v>
      </c>
      <c r="S5066">
        <v>2</v>
      </c>
      <c r="T5066">
        <v>0</v>
      </c>
      <c r="U5066">
        <v>3</v>
      </c>
      <c r="V5066">
        <v>390</v>
      </c>
      <c r="W5066" t="s">
        <v>54</v>
      </c>
      <c r="X5066" t="s">
        <v>25463</v>
      </c>
      <c r="Y5066" t="s">
        <v>43</v>
      </c>
      <c r="Z5066" s="1">
        <v>44932</v>
      </c>
      <c r="AA5066" s="2">
        <v>0.73258101851851853</v>
      </c>
      <c r="AB5066" s="2">
        <v>0.45423611111111112</v>
      </c>
      <c r="AC5066" t="s">
        <v>44</v>
      </c>
      <c r="AD5066" t="s">
        <v>45</v>
      </c>
      <c r="AE5066" t="s">
        <v>44</v>
      </c>
      <c r="AF5066">
        <v>130</v>
      </c>
    </row>
    <row r="5067" spans="1:32">
      <c r="A5067">
        <v>29255</v>
      </c>
      <c r="B5067">
        <v>28355</v>
      </c>
      <c r="C5067" t="s">
        <v>828</v>
      </c>
      <c r="D5067" t="s">
        <v>977</v>
      </c>
      <c r="E5067" t="s">
        <v>34</v>
      </c>
      <c r="F5067" t="s">
        <v>25464</v>
      </c>
      <c r="G5067" t="s">
        <v>25465</v>
      </c>
      <c r="H5067" t="s">
        <v>225</v>
      </c>
      <c r="I5067" s="1">
        <v>28001</v>
      </c>
      <c r="J5067" t="s">
        <v>25466</v>
      </c>
      <c r="K5067" t="s">
        <v>25467</v>
      </c>
      <c r="L5067">
        <v>25692</v>
      </c>
      <c r="M5067" t="s">
        <v>225</v>
      </c>
      <c r="N5067" s="1">
        <v>45214</v>
      </c>
      <c r="O5067" s="1">
        <v>45217</v>
      </c>
      <c r="P5067">
        <v>63</v>
      </c>
      <c r="Q5067">
        <v>3</v>
      </c>
      <c r="R5067" t="s">
        <v>40</v>
      </c>
      <c r="S5067">
        <v>3</v>
      </c>
      <c r="T5067">
        <v>2</v>
      </c>
      <c r="U5067">
        <v>3</v>
      </c>
      <c r="V5067">
        <v>741</v>
      </c>
      <c r="W5067" t="s">
        <v>41</v>
      </c>
      <c r="X5067" t="s">
        <v>25468</v>
      </c>
      <c r="Y5067" t="s">
        <v>65</v>
      </c>
      <c r="Z5067" s="1">
        <v>45175</v>
      </c>
      <c r="AA5067" s="2">
        <v>1.7847222222222223E-2</v>
      </c>
      <c r="AB5067" s="2">
        <v>0.77481481481481485</v>
      </c>
      <c r="AC5067" t="s">
        <v>45</v>
      </c>
      <c r="AD5067" t="s">
        <v>45</v>
      </c>
      <c r="AE5067" t="s">
        <v>44</v>
      </c>
      <c r="AF5067">
        <v>247</v>
      </c>
    </row>
    <row r="5068" spans="1:32">
      <c r="A5068">
        <v>29256</v>
      </c>
      <c r="B5068">
        <v>28356</v>
      </c>
      <c r="C5068" t="s">
        <v>236</v>
      </c>
      <c r="D5068" t="s">
        <v>222</v>
      </c>
      <c r="E5068" t="s">
        <v>34</v>
      </c>
      <c r="F5068" t="s">
        <v>25469</v>
      </c>
      <c r="G5068" t="s">
        <v>25470</v>
      </c>
      <c r="H5068" t="s">
        <v>77</v>
      </c>
      <c r="I5068" s="1">
        <v>21456</v>
      </c>
      <c r="J5068" t="s">
        <v>25471</v>
      </c>
      <c r="K5068" t="s">
        <v>25472</v>
      </c>
      <c r="L5068">
        <v>71800</v>
      </c>
      <c r="M5068" t="s">
        <v>77</v>
      </c>
      <c r="N5068" s="1">
        <v>45312</v>
      </c>
      <c r="O5068" s="1">
        <v>45317</v>
      </c>
      <c r="P5068">
        <v>45</v>
      </c>
      <c r="Q5068">
        <v>2</v>
      </c>
      <c r="R5068" t="s">
        <v>40</v>
      </c>
      <c r="S5068">
        <v>1</v>
      </c>
      <c r="T5068">
        <v>2</v>
      </c>
      <c r="U5068">
        <v>5</v>
      </c>
      <c r="V5068">
        <v>1180</v>
      </c>
      <c r="W5068" t="s">
        <v>54</v>
      </c>
      <c r="X5068" t="s">
        <v>25473</v>
      </c>
      <c r="Y5068" t="s">
        <v>65</v>
      </c>
      <c r="Z5068" s="1">
        <v>45281</v>
      </c>
      <c r="AA5068" s="2">
        <v>0.5741087962962963</v>
      </c>
      <c r="AB5068" s="2">
        <v>0.58144675925925926</v>
      </c>
      <c r="AC5068" t="s">
        <v>44</v>
      </c>
      <c r="AD5068" t="s">
        <v>45</v>
      </c>
      <c r="AE5068" t="s">
        <v>44</v>
      </c>
      <c r="AF5068">
        <v>236</v>
      </c>
    </row>
    <row r="5069" spans="1:32">
      <c r="A5069">
        <v>29257</v>
      </c>
      <c r="B5069">
        <v>28357</v>
      </c>
      <c r="C5069" t="s">
        <v>602</v>
      </c>
      <c r="D5069" t="s">
        <v>8640</v>
      </c>
      <c r="E5069" t="s">
        <v>34</v>
      </c>
      <c r="F5069" t="s">
        <v>25474</v>
      </c>
      <c r="G5069" t="s">
        <v>25475</v>
      </c>
      <c r="H5069" t="s">
        <v>94</v>
      </c>
      <c r="I5069" s="1">
        <v>19864</v>
      </c>
      <c r="J5069" t="s">
        <v>25476</v>
      </c>
      <c r="K5069" t="s">
        <v>25477</v>
      </c>
      <c r="L5069">
        <v>70281</v>
      </c>
      <c r="M5069" t="s">
        <v>94</v>
      </c>
      <c r="N5069" s="1">
        <v>45280</v>
      </c>
      <c r="O5069" s="1">
        <v>45281</v>
      </c>
      <c r="P5069">
        <v>67</v>
      </c>
      <c r="Q5069">
        <v>3</v>
      </c>
      <c r="R5069" t="s">
        <v>53</v>
      </c>
      <c r="S5069">
        <v>2</v>
      </c>
      <c r="T5069">
        <v>0</v>
      </c>
      <c r="U5069">
        <v>1</v>
      </c>
      <c r="V5069">
        <v>123</v>
      </c>
      <c r="W5069" t="s">
        <v>54</v>
      </c>
      <c r="X5069" t="s">
        <v>25478</v>
      </c>
      <c r="Y5069" t="s">
        <v>65</v>
      </c>
      <c r="Z5069" s="1">
        <v>45266</v>
      </c>
      <c r="AA5069" s="2">
        <v>0.19565972222222219</v>
      </c>
      <c r="AB5069" s="2">
        <v>0.74534722222222216</v>
      </c>
      <c r="AC5069" t="s">
        <v>44</v>
      </c>
      <c r="AD5069" t="s">
        <v>45</v>
      </c>
      <c r="AE5069" t="s">
        <v>44</v>
      </c>
      <c r="AF5069">
        <v>123</v>
      </c>
    </row>
    <row r="5070" spans="1:32">
      <c r="A5070">
        <v>29258</v>
      </c>
      <c r="B5070">
        <v>28358</v>
      </c>
      <c r="C5070" t="s">
        <v>1139</v>
      </c>
      <c r="D5070" t="s">
        <v>2634</v>
      </c>
      <c r="E5070" t="s">
        <v>34</v>
      </c>
      <c r="F5070" t="s">
        <v>25479</v>
      </c>
      <c r="G5070" t="s">
        <v>25480</v>
      </c>
      <c r="H5070" t="s">
        <v>217</v>
      </c>
      <c r="I5070" s="1">
        <v>17299</v>
      </c>
      <c r="J5070" t="s">
        <v>25481</v>
      </c>
      <c r="K5070" t="s">
        <v>12835</v>
      </c>
      <c r="L5070">
        <v>3130</v>
      </c>
      <c r="M5070" t="s">
        <v>217</v>
      </c>
      <c r="N5070" s="1">
        <v>45003</v>
      </c>
      <c r="O5070" s="1">
        <v>45006</v>
      </c>
      <c r="P5070">
        <v>83</v>
      </c>
      <c r="Q5070">
        <v>4</v>
      </c>
      <c r="R5070" t="s">
        <v>63</v>
      </c>
      <c r="S5070">
        <v>2</v>
      </c>
      <c r="T5070">
        <v>0</v>
      </c>
      <c r="U5070">
        <v>3</v>
      </c>
      <c r="V5070">
        <v>192</v>
      </c>
      <c r="W5070" t="s">
        <v>54</v>
      </c>
      <c r="X5070" t="s">
        <v>25482</v>
      </c>
      <c r="Y5070" t="s">
        <v>43</v>
      </c>
      <c r="Z5070" s="1">
        <v>44984</v>
      </c>
      <c r="AA5070" s="2">
        <v>0.34046296296296297</v>
      </c>
      <c r="AB5070" s="2">
        <v>0.89576388888888892</v>
      </c>
      <c r="AC5070" t="s">
        <v>45</v>
      </c>
      <c r="AD5070" t="s">
        <v>44</v>
      </c>
      <c r="AE5070" t="s">
        <v>44</v>
      </c>
      <c r="AF5070">
        <v>64</v>
      </c>
    </row>
    <row r="5071" spans="1:32">
      <c r="A5071">
        <v>29259</v>
      </c>
      <c r="B5071">
        <v>28359</v>
      </c>
      <c r="C5071" t="s">
        <v>2431</v>
      </c>
      <c r="D5071" t="s">
        <v>3729</v>
      </c>
      <c r="E5071" t="s">
        <v>48</v>
      </c>
      <c r="F5071" t="s">
        <v>25483</v>
      </c>
      <c r="G5071" t="s">
        <v>25484</v>
      </c>
      <c r="H5071" t="s">
        <v>725</v>
      </c>
      <c r="I5071" s="1">
        <v>25115</v>
      </c>
      <c r="J5071" t="s">
        <v>25485</v>
      </c>
      <c r="K5071" t="s">
        <v>25486</v>
      </c>
      <c r="L5071">
        <v>15287</v>
      </c>
      <c r="M5071" t="s">
        <v>725</v>
      </c>
      <c r="N5071" s="1">
        <v>45282</v>
      </c>
      <c r="O5071" s="1">
        <v>45284</v>
      </c>
      <c r="P5071">
        <v>8</v>
      </c>
      <c r="Q5071">
        <v>1</v>
      </c>
      <c r="R5071" t="s">
        <v>63</v>
      </c>
      <c r="S5071">
        <v>3</v>
      </c>
      <c r="T5071">
        <v>0</v>
      </c>
      <c r="U5071">
        <v>2</v>
      </c>
      <c r="V5071">
        <v>146</v>
      </c>
      <c r="W5071" t="s">
        <v>54</v>
      </c>
      <c r="X5071" t="s">
        <v>25487</v>
      </c>
      <c r="Y5071" t="s">
        <v>6</v>
      </c>
      <c r="Z5071" s="1">
        <v>45245</v>
      </c>
      <c r="AA5071" s="2">
        <v>0.47309027777777773</v>
      </c>
      <c r="AB5071" s="2">
        <v>0.21006944444444445</v>
      </c>
      <c r="AC5071" t="s">
        <v>45</v>
      </c>
      <c r="AD5071" t="s">
        <v>44</v>
      </c>
      <c r="AE5071" t="s">
        <v>44</v>
      </c>
      <c r="AF5071">
        <v>73</v>
      </c>
    </row>
    <row r="5072" spans="1:32">
      <c r="A5072">
        <v>29261</v>
      </c>
      <c r="B5072">
        <v>28361</v>
      </c>
      <c r="C5072" t="s">
        <v>371</v>
      </c>
      <c r="D5072" t="s">
        <v>7066</v>
      </c>
      <c r="E5072" t="s">
        <v>48</v>
      </c>
      <c r="F5072" t="s">
        <v>25488</v>
      </c>
      <c r="G5072" t="s">
        <v>25489</v>
      </c>
      <c r="H5072" t="s">
        <v>418</v>
      </c>
      <c r="I5072" s="1">
        <v>17394</v>
      </c>
      <c r="J5072" t="s">
        <v>25490</v>
      </c>
      <c r="K5072" t="s">
        <v>25491</v>
      </c>
      <c r="L5072">
        <v>1965</v>
      </c>
      <c r="M5072" t="s">
        <v>418</v>
      </c>
      <c r="N5072" s="1">
        <v>45122</v>
      </c>
      <c r="O5072" s="1">
        <v>45126</v>
      </c>
      <c r="P5072">
        <v>34</v>
      </c>
      <c r="Q5072">
        <v>2</v>
      </c>
      <c r="R5072" t="s">
        <v>53</v>
      </c>
      <c r="S5072">
        <v>1</v>
      </c>
      <c r="T5072">
        <v>2</v>
      </c>
      <c r="U5072">
        <v>4</v>
      </c>
      <c r="V5072">
        <v>568</v>
      </c>
      <c r="W5072" t="s">
        <v>41</v>
      </c>
      <c r="X5072" t="s">
        <v>25492</v>
      </c>
      <c r="Y5072" t="s">
        <v>65</v>
      </c>
      <c r="Z5072" s="1">
        <v>45106</v>
      </c>
      <c r="AA5072" s="2">
        <v>0.86653935185185194</v>
      </c>
      <c r="AB5072" s="2">
        <v>0.5577199074074074</v>
      </c>
      <c r="AC5072" t="s">
        <v>44</v>
      </c>
      <c r="AD5072" t="s">
        <v>44</v>
      </c>
      <c r="AE5072" t="s">
        <v>45</v>
      </c>
      <c r="AF5072">
        <v>142</v>
      </c>
    </row>
    <row r="5073" spans="1:32">
      <c r="A5073">
        <v>29262</v>
      </c>
      <c r="B5073">
        <v>28362</v>
      </c>
      <c r="C5073" t="s">
        <v>3527</v>
      </c>
      <c r="D5073" t="s">
        <v>292</v>
      </c>
      <c r="E5073" t="s">
        <v>34</v>
      </c>
      <c r="F5073" t="s">
        <v>25493</v>
      </c>
      <c r="G5073" t="s">
        <v>25494</v>
      </c>
      <c r="H5073" t="s">
        <v>295</v>
      </c>
      <c r="I5073" s="1">
        <v>16111</v>
      </c>
      <c r="J5073" t="s">
        <v>25495</v>
      </c>
      <c r="K5073" t="s">
        <v>25496</v>
      </c>
      <c r="L5073">
        <v>69728</v>
      </c>
      <c r="M5073" t="s">
        <v>295</v>
      </c>
      <c r="N5073" s="1">
        <v>45267</v>
      </c>
      <c r="O5073" s="1">
        <v>45268</v>
      </c>
      <c r="P5073">
        <v>39</v>
      </c>
      <c r="Q5073">
        <v>2</v>
      </c>
      <c r="R5073" t="s">
        <v>40</v>
      </c>
      <c r="S5073">
        <v>2</v>
      </c>
      <c r="T5073">
        <v>2</v>
      </c>
      <c r="U5073">
        <v>1</v>
      </c>
      <c r="V5073">
        <v>208</v>
      </c>
      <c r="W5073" t="s">
        <v>41</v>
      </c>
      <c r="X5073" t="s">
        <v>25497</v>
      </c>
      <c r="Y5073" t="s">
        <v>6</v>
      </c>
      <c r="Z5073" s="1">
        <v>45233</v>
      </c>
      <c r="AA5073" s="2">
        <v>0.51662037037037034</v>
      </c>
      <c r="AB5073" s="2">
        <v>0.25734953703703706</v>
      </c>
      <c r="AC5073" t="s">
        <v>44</v>
      </c>
      <c r="AD5073" t="s">
        <v>45</v>
      </c>
      <c r="AE5073" t="s">
        <v>44</v>
      </c>
      <c r="AF5073">
        <v>208</v>
      </c>
    </row>
    <row r="5074" spans="1:32">
      <c r="A5074">
        <v>29263</v>
      </c>
      <c r="B5074">
        <v>28363</v>
      </c>
      <c r="C5074" t="s">
        <v>1328</v>
      </c>
      <c r="D5074" t="s">
        <v>428</v>
      </c>
      <c r="E5074" t="s">
        <v>48</v>
      </c>
      <c r="F5074" t="s">
        <v>25498</v>
      </c>
      <c r="G5074" t="s">
        <v>25499</v>
      </c>
      <c r="H5074" t="s">
        <v>317</v>
      </c>
      <c r="I5074" s="1">
        <v>25352</v>
      </c>
      <c r="J5074" t="s">
        <v>25500</v>
      </c>
      <c r="K5074" t="s">
        <v>25501</v>
      </c>
      <c r="L5074">
        <v>65779</v>
      </c>
      <c r="M5074" t="s">
        <v>317</v>
      </c>
      <c r="N5074" s="1">
        <v>44997</v>
      </c>
      <c r="O5074" s="1">
        <v>44998</v>
      </c>
      <c r="P5074">
        <v>75</v>
      </c>
      <c r="Q5074">
        <v>3</v>
      </c>
      <c r="R5074" t="s">
        <v>40</v>
      </c>
      <c r="S5074">
        <v>1</v>
      </c>
      <c r="T5074">
        <v>2</v>
      </c>
      <c r="U5074">
        <v>1</v>
      </c>
      <c r="V5074">
        <v>236</v>
      </c>
      <c r="W5074" t="s">
        <v>54</v>
      </c>
      <c r="X5074" t="s">
        <v>25502</v>
      </c>
      <c r="Y5074" t="s">
        <v>6</v>
      </c>
      <c r="Z5074" s="1">
        <v>44969</v>
      </c>
      <c r="AA5074" s="2">
        <v>0.77328703703703694</v>
      </c>
      <c r="AB5074" s="2">
        <v>0.49337962962962961</v>
      </c>
      <c r="AC5074" t="s">
        <v>44</v>
      </c>
      <c r="AD5074" t="s">
        <v>44</v>
      </c>
      <c r="AE5074" t="s">
        <v>44</v>
      </c>
      <c r="AF5074">
        <v>236</v>
      </c>
    </row>
    <row r="5075" spans="1:32">
      <c r="A5075">
        <v>29265</v>
      </c>
      <c r="B5075">
        <v>28365</v>
      </c>
      <c r="C5075" t="s">
        <v>1452</v>
      </c>
      <c r="D5075" t="s">
        <v>9501</v>
      </c>
      <c r="E5075" t="s">
        <v>48</v>
      </c>
      <c r="F5075" t="s">
        <v>25503</v>
      </c>
      <c r="G5075" t="s">
        <v>25504</v>
      </c>
      <c r="H5075" t="s">
        <v>405</v>
      </c>
      <c r="I5075" s="1">
        <v>27397</v>
      </c>
      <c r="J5075" t="s">
        <v>25505</v>
      </c>
      <c r="K5075" t="s">
        <v>23923</v>
      </c>
      <c r="L5075">
        <v>47612</v>
      </c>
      <c r="M5075" t="s">
        <v>405</v>
      </c>
      <c r="N5075" s="1">
        <v>45087</v>
      </c>
      <c r="O5075" s="1">
        <v>45091</v>
      </c>
      <c r="P5075">
        <v>72</v>
      </c>
      <c r="Q5075">
        <v>3</v>
      </c>
      <c r="R5075" t="s">
        <v>40</v>
      </c>
      <c r="S5075">
        <v>2</v>
      </c>
      <c r="T5075">
        <v>1</v>
      </c>
      <c r="U5075">
        <v>4</v>
      </c>
      <c r="V5075">
        <v>976</v>
      </c>
      <c r="W5075" t="s">
        <v>41</v>
      </c>
      <c r="X5075" t="s">
        <v>25506</v>
      </c>
      <c r="Y5075" t="s">
        <v>43</v>
      </c>
      <c r="Z5075" s="1">
        <v>45078</v>
      </c>
      <c r="AA5075" s="2">
        <v>0.77083333333333337</v>
      </c>
      <c r="AB5075" s="2">
        <v>0.33305555555555555</v>
      </c>
      <c r="AC5075" t="s">
        <v>44</v>
      </c>
      <c r="AD5075" t="s">
        <v>44</v>
      </c>
      <c r="AE5075" t="s">
        <v>44</v>
      </c>
      <c r="AF5075">
        <v>244</v>
      </c>
    </row>
    <row r="5076" spans="1:32">
      <c r="A5076">
        <v>29266</v>
      </c>
      <c r="B5076">
        <v>28366</v>
      </c>
      <c r="C5076" t="s">
        <v>3134</v>
      </c>
      <c r="D5076" t="s">
        <v>1404</v>
      </c>
      <c r="E5076" t="s">
        <v>48</v>
      </c>
      <c r="F5076" t="s">
        <v>25507</v>
      </c>
      <c r="G5076" t="s">
        <v>25508</v>
      </c>
      <c r="H5076" t="s">
        <v>1251</v>
      </c>
      <c r="I5076" s="1">
        <v>17137</v>
      </c>
      <c r="J5076" t="s">
        <v>25509</v>
      </c>
      <c r="K5076" t="s">
        <v>25510</v>
      </c>
      <c r="L5076">
        <v>29698</v>
      </c>
      <c r="M5076" t="s">
        <v>1251</v>
      </c>
      <c r="N5076" s="1">
        <v>45227</v>
      </c>
      <c r="O5076" s="1">
        <v>45228</v>
      </c>
      <c r="P5076">
        <v>67</v>
      </c>
      <c r="Q5076">
        <v>3</v>
      </c>
      <c r="R5076" t="s">
        <v>53</v>
      </c>
      <c r="S5076">
        <v>1</v>
      </c>
      <c r="T5076">
        <v>2</v>
      </c>
      <c r="U5076">
        <v>1</v>
      </c>
      <c r="V5076">
        <v>120</v>
      </c>
      <c r="W5076" t="s">
        <v>41</v>
      </c>
      <c r="X5076" t="s">
        <v>25511</v>
      </c>
      <c r="Y5076" t="s">
        <v>43</v>
      </c>
      <c r="Z5076" s="1">
        <v>45200</v>
      </c>
      <c r="AA5076" s="2">
        <v>0.67019675925925926</v>
      </c>
      <c r="AB5076" s="2">
        <v>0.58275462962962965</v>
      </c>
      <c r="AC5076" t="s">
        <v>44</v>
      </c>
      <c r="AD5076" t="s">
        <v>44</v>
      </c>
      <c r="AE5076" t="s">
        <v>45</v>
      </c>
      <c r="AF5076">
        <v>120</v>
      </c>
    </row>
    <row r="5077" spans="1:32">
      <c r="A5077">
        <v>29267</v>
      </c>
      <c r="B5077">
        <v>28367</v>
      </c>
      <c r="C5077" t="s">
        <v>364</v>
      </c>
      <c r="D5077" t="s">
        <v>11474</v>
      </c>
      <c r="E5077" t="s">
        <v>48</v>
      </c>
      <c r="F5077" t="s">
        <v>25512</v>
      </c>
      <c r="G5077" t="s">
        <v>25513</v>
      </c>
      <c r="H5077" t="s">
        <v>904</v>
      </c>
      <c r="I5077" s="1">
        <v>34833</v>
      </c>
      <c r="J5077" t="s">
        <v>25514</v>
      </c>
      <c r="K5077" t="s">
        <v>18221</v>
      </c>
      <c r="L5077">
        <v>22939</v>
      </c>
      <c r="M5077" t="s">
        <v>904</v>
      </c>
      <c r="N5077" s="1">
        <v>45022</v>
      </c>
      <c r="O5077" s="1">
        <v>45023</v>
      </c>
      <c r="P5077">
        <v>29</v>
      </c>
      <c r="Q5077">
        <v>2</v>
      </c>
      <c r="R5077" t="s">
        <v>63</v>
      </c>
      <c r="S5077">
        <v>1</v>
      </c>
      <c r="T5077">
        <v>2</v>
      </c>
      <c r="U5077">
        <v>1</v>
      </c>
      <c r="V5077">
        <v>70</v>
      </c>
      <c r="W5077" t="s">
        <v>54</v>
      </c>
      <c r="X5077" t="s">
        <v>25515</v>
      </c>
      <c r="Y5077" t="s">
        <v>6</v>
      </c>
      <c r="Z5077" s="1">
        <v>45012</v>
      </c>
      <c r="AA5077" s="2">
        <v>0.77957175925925926</v>
      </c>
      <c r="AB5077" s="2">
        <v>0.83732638888888899</v>
      </c>
      <c r="AC5077" t="s">
        <v>45</v>
      </c>
      <c r="AD5077" t="s">
        <v>45</v>
      </c>
      <c r="AE5077" t="s">
        <v>44</v>
      </c>
      <c r="AF5077">
        <v>70</v>
      </c>
    </row>
    <row r="5078" spans="1:32">
      <c r="A5078">
        <v>29268</v>
      </c>
      <c r="B5078">
        <v>28368</v>
      </c>
      <c r="C5078" t="s">
        <v>1015</v>
      </c>
      <c r="D5078" t="s">
        <v>230</v>
      </c>
      <c r="E5078" t="s">
        <v>48</v>
      </c>
      <c r="F5078" t="s">
        <v>25516</v>
      </c>
      <c r="G5078" t="s">
        <v>25517</v>
      </c>
      <c r="H5078" t="s">
        <v>201</v>
      </c>
      <c r="I5078" s="1">
        <v>36089</v>
      </c>
      <c r="J5078" t="s">
        <v>25518</v>
      </c>
      <c r="K5078" t="s">
        <v>12021</v>
      </c>
      <c r="L5078">
        <v>75009</v>
      </c>
      <c r="M5078" t="s">
        <v>201</v>
      </c>
      <c r="N5078" s="1">
        <v>44992</v>
      </c>
      <c r="O5078" s="1">
        <v>44994</v>
      </c>
      <c r="P5078">
        <v>88</v>
      </c>
      <c r="Q5078">
        <v>4</v>
      </c>
      <c r="R5078" t="s">
        <v>53</v>
      </c>
      <c r="S5078">
        <v>4</v>
      </c>
      <c r="T5078">
        <v>2</v>
      </c>
      <c r="U5078">
        <v>2</v>
      </c>
      <c r="V5078">
        <v>278</v>
      </c>
      <c r="W5078" t="s">
        <v>54</v>
      </c>
      <c r="X5078" t="s">
        <v>25519</v>
      </c>
      <c r="Y5078" t="s">
        <v>43</v>
      </c>
      <c r="Z5078" s="1">
        <v>44968</v>
      </c>
      <c r="AA5078" s="2">
        <v>0.41991898148148149</v>
      </c>
      <c r="AB5078" s="2">
        <v>0.74745370370370379</v>
      </c>
      <c r="AC5078" t="s">
        <v>44</v>
      </c>
      <c r="AD5078" t="s">
        <v>45</v>
      </c>
      <c r="AE5078" t="s">
        <v>44</v>
      </c>
      <c r="AF5078">
        <v>139</v>
      </c>
    </row>
    <row r="5079" spans="1:32">
      <c r="A5079">
        <v>29269</v>
      </c>
      <c r="B5079">
        <v>28369</v>
      </c>
      <c r="C5079" t="s">
        <v>655</v>
      </c>
      <c r="D5079" t="s">
        <v>348</v>
      </c>
      <c r="E5079" t="s">
        <v>34</v>
      </c>
      <c r="F5079" t="s">
        <v>25520</v>
      </c>
      <c r="G5079">
        <f>1-855-765-1712</f>
        <v>-3331</v>
      </c>
      <c r="H5079" t="s">
        <v>295</v>
      </c>
      <c r="I5079" s="1">
        <v>21012</v>
      </c>
      <c r="J5079" t="s">
        <v>25521</v>
      </c>
      <c r="K5079" t="s">
        <v>25522</v>
      </c>
      <c r="L5079">
        <v>50884</v>
      </c>
      <c r="M5079" t="s">
        <v>295</v>
      </c>
      <c r="N5079" s="1">
        <v>45271</v>
      </c>
      <c r="O5079" s="1">
        <v>45274</v>
      </c>
      <c r="P5079">
        <v>35</v>
      </c>
      <c r="Q5079">
        <v>2</v>
      </c>
      <c r="R5079" t="s">
        <v>63</v>
      </c>
      <c r="S5079">
        <v>4</v>
      </c>
      <c r="T5079">
        <v>0</v>
      </c>
      <c r="U5079">
        <v>3</v>
      </c>
      <c r="V5079">
        <v>213</v>
      </c>
      <c r="W5079" t="s">
        <v>54</v>
      </c>
      <c r="X5079" t="s">
        <v>25523</v>
      </c>
      <c r="Y5079" t="s">
        <v>6</v>
      </c>
      <c r="Z5079" s="1">
        <v>45234</v>
      </c>
      <c r="AA5079" s="2">
        <v>0.32077546296296294</v>
      </c>
      <c r="AB5079" s="2">
        <v>0.1287962962962963</v>
      </c>
      <c r="AC5079" t="s">
        <v>44</v>
      </c>
      <c r="AD5079" t="s">
        <v>45</v>
      </c>
      <c r="AE5079" t="s">
        <v>44</v>
      </c>
      <c r="AF5079">
        <v>71</v>
      </c>
    </row>
    <row r="5080" spans="1:32">
      <c r="A5080">
        <v>29270</v>
      </c>
      <c r="B5080">
        <v>28370</v>
      </c>
      <c r="C5080" t="s">
        <v>2886</v>
      </c>
      <c r="D5080" t="s">
        <v>8703</v>
      </c>
      <c r="E5080" t="s">
        <v>48</v>
      </c>
      <c r="F5080" t="s">
        <v>25524</v>
      </c>
      <c r="G5080" t="s">
        <v>25525</v>
      </c>
      <c r="H5080" t="s">
        <v>37</v>
      </c>
      <c r="I5080" s="1">
        <v>26870</v>
      </c>
      <c r="J5080" t="s">
        <v>25526</v>
      </c>
      <c r="K5080" t="s">
        <v>25527</v>
      </c>
      <c r="L5080">
        <v>75161</v>
      </c>
      <c r="M5080" t="s">
        <v>37</v>
      </c>
      <c r="N5080" s="1">
        <v>45243</v>
      </c>
      <c r="O5080" s="1">
        <v>45247</v>
      </c>
      <c r="P5080">
        <v>39</v>
      </c>
      <c r="Q5080">
        <v>2</v>
      </c>
      <c r="R5080" t="s">
        <v>40</v>
      </c>
      <c r="S5080">
        <v>1</v>
      </c>
      <c r="T5080">
        <v>1</v>
      </c>
      <c r="U5080">
        <v>4</v>
      </c>
      <c r="V5080">
        <v>996</v>
      </c>
      <c r="W5080" t="s">
        <v>54</v>
      </c>
      <c r="X5080" t="s">
        <v>25528</v>
      </c>
      <c r="Y5080" t="s">
        <v>6</v>
      </c>
      <c r="Z5080" s="1">
        <v>45223</v>
      </c>
      <c r="AA5080" s="2">
        <v>0.43376157407407406</v>
      </c>
      <c r="AB5080" s="2">
        <v>0.7324652777777777</v>
      </c>
      <c r="AC5080" t="s">
        <v>45</v>
      </c>
      <c r="AD5080" t="s">
        <v>45</v>
      </c>
      <c r="AE5080" t="s">
        <v>44</v>
      </c>
      <c r="AF5080">
        <v>249</v>
      </c>
    </row>
    <row r="5081" spans="1:32">
      <c r="A5081">
        <v>29271</v>
      </c>
      <c r="B5081">
        <v>28371</v>
      </c>
      <c r="C5081" t="s">
        <v>475</v>
      </c>
      <c r="D5081" t="s">
        <v>2002</v>
      </c>
      <c r="E5081" t="s">
        <v>48</v>
      </c>
      <c r="F5081" t="s">
        <v>25529</v>
      </c>
      <c r="G5081" t="s">
        <v>25530</v>
      </c>
      <c r="H5081" t="s">
        <v>179</v>
      </c>
      <c r="I5081" s="1">
        <v>34907</v>
      </c>
      <c r="J5081" t="s">
        <v>25531</v>
      </c>
      <c r="K5081" t="s">
        <v>25532</v>
      </c>
      <c r="L5081">
        <v>30206</v>
      </c>
      <c r="M5081" t="s">
        <v>179</v>
      </c>
      <c r="N5081" s="1">
        <v>45311</v>
      </c>
      <c r="O5081" s="1">
        <v>45314</v>
      </c>
      <c r="P5081">
        <v>92</v>
      </c>
      <c r="Q5081">
        <v>4</v>
      </c>
      <c r="R5081" t="s">
        <v>63</v>
      </c>
      <c r="S5081">
        <v>4</v>
      </c>
      <c r="T5081">
        <v>2</v>
      </c>
      <c r="U5081">
        <v>3</v>
      </c>
      <c r="V5081">
        <v>210</v>
      </c>
      <c r="W5081" t="s">
        <v>41</v>
      </c>
      <c r="X5081" t="s">
        <v>25533</v>
      </c>
      <c r="Y5081" t="s">
        <v>81</v>
      </c>
      <c r="Z5081" s="1">
        <v>45277</v>
      </c>
      <c r="AA5081" s="2">
        <v>0.14501157407407408</v>
      </c>
      <c r="AB5081" s="2">
        <v>0.25225694444444441</v>
      </c>
      <c r="AC5081" t="s">
        <v>45</v>
      </c>
      <c r="AD5081" t="s">
        <v>44</v>
      </c>
      <c r="AE5081" t="s">
        <v>45</v>
      </c>
      <c r="AF5081">
        <v>70</v>
      </c>
    </row>
    <row r="5082" spans="1:32">
      <c r="A5082">
        <v>29272</v>
      </c>
      <c r="B5082">
        <v>28372</v>
      </c>
      <c r="C5082" t="s">
        <v>354</v>
      </c>
      <c r="D5082" t="s">
        <v>306</v>
      </c>
      <c r="E5082" t="s">
        <v>34</v>
      </c>
      <c r="F5082" t="s">
        <v>25534</v>
      </c>
      <c r="G5082" t="s">
        <v>25535</v>
      </c>
      <c r="H5082" t="s">
        <v>77</v>
      </c>
      <c r="I5082" s="1">
        <v>17190</v>
      </c>
      <c r="J5082" t="s">
        <v>25536</v>
      </c>
      <c r="K5082" t="s">
        <v>25537</v>
      </c>
      <c r="L5082">
        <v>13104</v>
      </c>
      <c r="M5082" t="s">
        <v>77</v>
      </c>
      <c r="N5082" s="1">
        <v>45302</v>
      </c>
      <c r="O5082" s="1">
        <v>45304</v>
      </c>
      <c r="P5082">
        <v>43</v>
      </c>
      <c r="Q5082">
        <v>2</v>
      </c>
      <c r="R5082" t="s">
        <v>53</v>
      </c>
      <c r="S5082">
        <v>2</v>
      </c>
      <c r="T5082">
        <v>0</v>
      </c>
      <c r="U5082">
        <v>2</v>
      </c>
      <c r="V5082">
        <v>280</v>
      </c>
      <c r="W5082" t="s">
        <v>54</v>
      </c>
      <c r="X5082" t="s">
        <v>25538</v>
      </c>
      <c r="Y5082" t="s">
        <v>43</v>
      </c>
      <c r="Z5082" s="1">
        <v>45269</v>
      </c>
      <c r="AA5082" s="2">
        <v>0.30048611111111112</v>
      </c>
      <c r="AB5082" s="2">
        <v>0.99888888888888883</v>
      </c>
      <c r="AC5082" t="s">
        <v>45</v>
      </c>
      <c r="AD5082" t="s">
        <v>45</v>
      </c>
      <c r="AE5082" t="s">
        <v>45</v>
      </c>
      <c r="AF5082">
        <v>140</v>
      </c>
    </row>
    <row r="5083" spans="1:32">
      <c r="A5083">
        <v>29273</v>
      </c>
      <c r="B5083">
        <v>28373</v>
      </c>
      <c r="C5083" t="s">
        <v>722</v>
      </c>
      <c r="D5083" t="s">
        <v>9556</v>
      </c>
      <c r="E5083" t="s">
        <v>48</v>
      </c>
      <c r="F5083" t="s">
        <v>25539</v>
      </c>
      <c r="G5083">
        <f>1-749-296-3814</f>
        <v>-4858</v>
      </c>
      <c r="H5083" t="s">
        <v>122</v>
      </c>
      <c r="I5083" s="1">
        <v>38130</v>
      </c>
      <c r="J5083" t="s">
        <v>25540</v>
      </c>
      <c r="K5083" t="s">
        <v>25541</v>
      </c>
      <c r="L5083">
        <v>92196</v>
      </c>
      <c r="M5083" t="s">
        <v>122</v>
      </c>
      <c r="N5083" s="1">
        <v>45046</v>
      </c>
      <c r="O5083" s="1">
        <v>45048</v>
      </c>
      <c r="P5083">
        <v>79</v>
      </c>
      <c r="Q5083">
        <v>4</v>
      </c>
      <c r="R5083" t="s">
        <v>53</v>
      </c>
      <c r="S5083">
        <v>4</v>
      </c>
      <c r="T5083">
        <v>0</v>
      </c>
      <c r="U5083">
        <v>2</v>
      </c>
      <c r="V5083">
        <v>262</v>
      </c>
      <c r="W5083" t="s">
        <v>41</v>
      </c>
      <c r="X5083" t="s">
        <v>25542</v>
      </c>
      <c r="Y5083" t="s">
        <v>43</v>
      </c>
      <c r="Z5083" s="1">
        <v>45037</v>
      </c>
      <c r="AA5083" s="2">
        <v>0.77725694444444438</v>
      </c>
      <c r="AB5083" s="2">
        <v>0.29694444444444446</v>
      </c>
      <c r="AC5083" t="s">
        <v>45</v>
      </c>
      <c r="AD5083" t="s">
        <v>45</v>
      </c>
      <c r="AE5083" t="s">
        <v>44</v>
      </c>
      <c r="AF5083">
        <v>131</v>
      </c>
    </row>
    <row r="5084" spans="1:32">
      <c r="A5084">
        <v>29274</v>
      </c>
      <c r="B5084">
        <v>28374</v>
      </c>
      <c r="C5084" t="s">
        <v>662</v>
      </c>
      <c r="D5084" t="s">
        <v>4819</v>
      </c>
      <c r="E5084" t="s">
        <v>48</v>
      </c>
      <c r="F5084" t="s">
        <v>25543</v>
      </c>
      <c r="G5084" t="s">
        <v>25544</v>
      </c>
      <c r="H5084" t="s">
        <v>330</v>
      </c>
      <c r="I5084" s="1">
        <v>35345</v>
      </c>
      <c r="J5084" t="s">
        <v>25545</v>
      </c>
      <c r="K5084" t="s">
        <v>25546</v>
      </c>
      <c r="L5084">
        <v>11000</v>
      </c>
      <c r="M5084" t="s">
        <v>330</v>
      </c>
      <c r="N5084" s="1">
        <v>45282</v>
      </c>
      <c r="O5084" s="1">
        <v>45287</v>
      </c>
      <c r="P5084">
        <v>94</v>
      </c>
      <c r="Q5084">
        <v>4</v>
      </c>
      <c r="R5084" t="s">
        <v>53</v>
      </c>
      <c r="S5084">
        <v>1</v>
      </c>
      <c r="T5084">
        <v>0</v>
      </c>
      <c r="U5084">
        <v>5</v>
      </c>
      <c r="V5084">
        <v>625</v>
      </c>
      <c r="W5084" t="s">
        <v>54</v>
      </c>
      <c r="X5084" t="s">
        <v>25547</v>
      </c>
      <c r="Y5084" t="s">
        <v>6</v>
      </c>
      <c r="Z5084" s="1">
        <v>45264</v>
      </c>
      <c r="AA5084" s="2">
        <v>0.36156250000000001</v>
      </c>
      <c r="AB5084" s="2">
        <v>0.6306828703703703</v>
      </c>
      <c r="AC5084" t="s">
        <v>44</v>
      </c>
      <c r="AD5084" t="s">
        <v>44</v>
      </c>
      <c r="AE5084" t="s">
        <v>44</v>
      </c>
      <c r="AF5084">
        <v>125</v>
      </c>
    </row>
    <row r="5085" spans="1:32">
      <c r="A5085">
        <v>29275</v>
      </c>
      <c r="B5085">
        <v>28375</v>
      </c>
      <c r="C5085" t="s">
        <v>2167</v>
      </c>
      <c r="D5085" t="s">
        <v>2828</v>
      </c>
      <c r="E5085" t="s">
        <v>34</v>
      </c>
      <c r="F5085" t="s">
        <v>25548</v>
      </c>
      <c r="G5085">
        <v>9364872555</v>
      </c>
      <c r="H5085" t="s">
        <v>904</v>
      </c>
      <c r="I5085" s="1">
        <v>19242</v>
      </c>
      <c r="J5085" t="s">
        <v>25549</v>
      </c>
      <c r="K5085" t="s">
        <v>660</v>
      </c>
      <c r="L5085">
        <v>76901</v>
      </c>
      <c r="M5085" t="s">
        <v>904</v>
      </c>
      <c r="N5085" s="1">
        <v>45128</v>
      </c>
      <c r="O5085" s="1">
        <v>45133</v>
      </c>
      <c r="P5085">
        <v>20</v>
      </c>
      <c r="Q5085">
        <v>1</v>
      </c>
      <c r="R5085" t="s">
        <v>63</v>
      </c>
      <c r="S5085">
        <v>4</v>
      </c>
      <c r="T5085">
        <v>1</v>
      </c>
      <c r="U5085">
        <v>5</v>
      </c>
      <c r="V5085">
        <v>400</v>
      </c>
      <c r="W5085" t="s">
        <v>54</v>
      </c>
      <c r="X5085" t="s">
        <v>25550</v>
      </c>
      <c r="Y5085" t="s">
        <v>65</v>
      </c>
      <c r="Z5085" s="1">
        <v>45091</v>
      </c>
      <c r="AA5085" s="2">
        <v>0.330625</v>
      </c>
      <c r="AB5085" s="2">
        <v>1.6018518518518519E-2</v>
      </c>
      <c r="AC5085" t="s">
        <v>44</v>
      </c>
      <c r="AD5085" t="s">
        <v>45</v>
      </c>
      <c r="AE5085" t="s">
        <v>45</v>
      </c>
      <c r="AF5085">
        <v>80</v>
      </c>
    </row>
    <row r="5086" spans="1:32">
      <c r="A5086">
        <v>29276</v>
      </c>
      <c r="B5086">
        <v>28376</v>
      </c>
      <c r="C5086" t="s">
        <v>327</v>
      </c>
      <c r="D5086" t="s">
        <v>25551</v>
      </c>
      <c r="E5086" t="s">
        <v>48</v>
      </c>
      <c r="F5086" t="s">
        <v>25552</v>
      </c>
      <c r="G5086">
        <v>5718119588</v>
      </c>
      <c r="H5086" t="s">
        <v>70</v>
      </c>
      <c r="I5086" s="1">
        <v>35755</v>
      </c>
      <c r="J5086" t="s">
        <v>25553</v>
      </c>
      <c r="K5086" t="s">
        <v>25554</v>
      </c>
      <c r="L5086">
        <v>67144</v>
      </c>
      <c r="M5086" t="s">
        <v>70</v>
      </c>
      <c r="N5086" s="1">
        <v>44957</v>
      </c>
      <c r="O5086" s="1">
        <v>44961</v>
      </c>
      <c r="P5086">
        <v>15</v>
      </c>
      <c r="Q5086">
        <v>1</v>
      </c>
      <c r="R5086" t="s">
        <v>40</v>
      </c>
      <c r="S5086">
        <v>2</v>
      </c>
      <c r="T5086">
        <v>2</v>
      </c>
      <c r="U5086">
        <v>4</v>
      </c>
      <c r="V5086">
        <v>1000</v>
      </c>
      <c r="W5086" t="s">
        <v>54</v>
      </c>
      <c r="X5086" t="s">
        <v>25555</v>
      </c>
      <c r="Y5086" t="s">
        <v>6</v>
      </c>
      <c r="Z5086" s="1">
        <v>44937</v>
      </c>
      <c r="AA5086" s="2">
        <v>0.32590277777777776</v>
      </c>
      <c r="AB5086" s="2">
        <v>0.20189814814814813</v>
      </c>
      <c r="AC5086" t="s">
        <v>45</v>
      </c>
      <c r="AD5086" t="s">
        <v>44</v>
      </c>
      <c r="AE5086" t="s">
        <v>45</v>
      </c>
      <c r="AF5086">
        <v>250</v>
      </c>
    </row>
    <row r="5087" spans="1:32">
      <c r="A5087">
        <v>29277</v>
      </c>
      <c r="B5087">
        <v>28377</v>
      </c>
      <c r="C5087" t="s">
        <v>18749</v>
      </c>
      <c r="D5087" t="s">
        <v>126</v>
      </c>
      <c r="E5087" t="s">
        <v>48</v>
      </c>
      <c r="F5087" t="s">
        <v>25556</v>
      </c>
      <c r="G5087" t="s">
        <v>25557</v>
      </c>
      <c r="H5087" t="s">
        <v>94</v>
      </c>
      <c r="I5087" s="1">
        <v>37767</v>
      </c>
      <c r="J5087" t="s">
        <v>25558</v>
      </c>
      <c r="K5087" t="s">
        <v>25559</v>
      </c>
      <c r="L5087">
        <v>66424</v>
      </c>
      <c r="M5087" t="s">
        <v>94</v>
      </c>
      <c r="N5087" s="1">
        <v>45207</v>
      </c>
      <c r="O5087" s="1">
        <v>45212</v>
      </c>
      <c r="P5087">
        <v>45</v>
      </c>
      <c r="Q5087">
        <v>2</v>
      </c>
      <c r="R5087" t="s">
        <v>40</v>
      </c>
      <c r="S5087">
        <v>4</v>
      </c>
      <c r="T5087">
        <v>0</v>
      </c>
      <c r="U5087">
        <v>5</v>
      </c>
      <c r="V5087">
        <v>1195</v>
      </c>
      <c r="W5087" t="s">
        <v>41</v>
      </c>
      <c r="X5087" t="s">
        <v>25560</v>
      </c>
      <c r="Y5087" t="s">
        <v>6</v>
      </c>
      <c r="Z5087" s="1">
        <v>45190</v>
      </c>
      <c r="AA5087" s="2">
        <v>0.9509143518518518</v>
      </c>
      <c r="AB5087" s="2">
        <v>0.35431712962962963</v>
      </c>
      <c r="AC5087" t="s">
        <v>45</v>
      </c>
      <c r="AD5087" t="s">
        <v>45</v>
      </c>
      <c r="AE5087" t="s">
        <v>44</v>
      </c>
      <c r="AF5087">
        <v>239</v>
      </c>
    </row>
    <row r="5088" spans="1:32">
      <c r="A5088">
        <v>29278</v>
      </c>
      <c r="B5088">
        <v>28378</v>
      </c>
      <c r="C5088" t="s">
        <v>5660</v>
      </c>
      <c r="D5088" t="s">
        <v>2369</v>
      </c>
      <c r="E5088" t="s">
        <v>34</v>
      </c>
      <c r="F5088" t="s">
        <v>25561</v>
      </c>
      <c r="G5088" t="s">
        <v>25562</v>
      </c>
      <c r="H5088" t="s">
        <v>530</v>
      </c>
      <c r="I5088" s="1">
        <v>37941</v>
      </c>
      <c r="J5088" t="s">
        <v>25563</v>
      </c>
      <c r="K5088" t="s">
        <v>14816</v>
      </c>
      <c r="L5088">
        <v>70992</v>
      </c>
      <c r="M5088" t="s">
        <v>530</v>
      </c>
      <c r="N5088" s="1">
        <v>45257</v>
      </c>
      <c r="O5088" s="1">
        <v>45259</v>
      </c>
      <c r="P5088">
        <v>4</v>
      </c>
      <c r="Q5088">
        <v>1</v>
      </c>
      <c r="R5088" t="s">
        <v>53</v>
      </c>
      <c r="S5088">
        <v>2</v>
      </c>
      <c r="T5088">
        <v>1</v>
      </c>
      <c r="U5088">
        <v>2</v>
      </c>
      <c r="V5088">
        <v>274</v>
      </c>
      <c r="W5088" t="s">
        <v>41</v>
      </c>
      <c r="X5088" t="s">
        <v>25564</v>
      </c>
      <c r="Y5088" t="s">
        <v>65</v>
      </c>
      <c r="Z5088" s="1">
        <v>45228</v>
      </c>
      <c r="AA5088" s="2">
        <v>0.77999999999999992</v>
      </c>
      <c r="AB5088" s="2">
        <v>0.39325231481481482</v>
      </c>
      <c r="AC5088" t="s">
        <v>45</v>
      </c>
      <c r="AD5088" t="s">
        <v>44</v>
      </c>
      <c r="AE5088" t="s">
        <v>44</v>
      </c>
      <c r="AF5088">
        <v>137</v>
      </c>
    </row>
    <row r="5089" spans="1:32">
      <c r="A5089">
        <v>29279</v>
      </c>
      <c r="B5089">
        <v>28379</v>
      </c>
      <c r="C5089" t="s">
        <v>6656</v>
      </c>
      <c r="D5089" t="s">
        <v>4507</v>
      </c>
      <c r="E5089" t="s">
        <v>34</v>
      </c>
      <c r="F5089" t="s">
        <v>25565</v>
      </c>
      <c r="G5089" t="s">
        <v>25566</v>
      </c>
      <c r="H5089" t="s">
        <v>115</v>
      </c>
      <c r="I5089" s="1">
        <v>29262</v>
      </c>
      <c r="J5089" t="s">
        <v>25567</v>
      </c>
      <c r="K5089" t="s">
        <v>25568</v>
      </c>
      <c r="L5089">
        <v>84470</v>
      </c>
      <c r="M5089" t="s">
        <v>115</v>
      </c>
      <c r="N5089" s="1">
        <v>45023</v>
      </c>
      <c r="O5089" s="1">
        <v>45024</v>
      </c>
      <c r="P5089">
        <v>18</v>
      </c>
      <c r="Q5089">
        <v>1</v>
      </c>
      <c r="R5089" t="s">
        <v>40</v>
      </c>
      <c r="S5089">
        <v>2</v>
      </c>
      <c r="T5089">
        <v>0</v>
      </c>
      <c r="U5089">
        <v>1</v>
      </c>
      <c r="V5089">
        <v>210</v>
      </c>
      <c r="W5089" t="s">
        <v>54</v>
      </c>
      <c r="X5089" t="s">
        <v>25569</v>
      </c>
      <c r="Y5089" t="s">
        <v>81</v>
      </c>
      <c r="Z5089" s="1">
        <v>44991</v>
      </c>
      <c r="AA5089" s="2">
        <v>8.4479166666666661E-2</v>
      </c>
      <c r="AB5089" s="2">
        <v>0.18726851851851853</v>
      </c>
      <c r="AC5089" t="s">
        <v>45</v>
      </c>
      <c r="AD5089" t="s">
        <v>44</v>
      </c>
      <c r="AE5089" t="s">
        <v>44</v>
      </c>
      <c r="AF5089">
        <v>210</v>
      </c>
    </row>
    <row r="5090" spans="1:32">
      <c r="A5090">
        <v>29280</v>
      </c>
      <c r="B5090">
        <v>28380</v>
      </c>
      <c r="C5090" t="s">
        <v>5908</v>
      </c>
      <c r="D5090" t="s">
        <v>3240</v>
      </c>
      <c r="E5090" t="s">
        <v>48</v>
      </c>
      <c r="F5090" t="s">
        <v>25570</v>
      </c>
      <c r="G5090" t="s">
        <v>25571</v>
      </c>
      <c r="H5090" t="s">
        <v>86</v>
      </c>
      <c r="I5090" s="1">
        <v>27439</v>
      </c>
      <c r="J5090" t="s">
        <v>25572</v>
      </c>
      <c r="K5090" t="s">
        <v>25573</v>
      </c>
      <c r="L5090">
        <v>88120</v>
      </c>
      <c r="M5090" t="s">
        <v>86</v>
      </c>
      <c r="N5090" s="1">
        <v>45147</v>
      </c>
      <c r="O5090" s="1">
        <v>45148</v>
      </c>
      <c r="P5090">
        <v>22</v>
      </c>
      <c r="Q5090">
        <v>1</v>
      </c>
      <c r="R5090" t="s">
        <v>53</v>
      </c>
      <c r="S5090">
        <v>4</v>
      </c>
      <c r="T5090">
        <v>0</v>
      </c>
      <c r="U5090">
        <v>1</v>
      </c>
      <c r="V5090">
        <v>123</v>
      </c>
      <c r="W5090" t="s">
        <v>54</v>
      </c>
      <c r="X5090" t="s">
        <v>25574</v>
      </c>
      <c r="Y5090" t="s">
        <v>6</v>
      </c>
      <c r="Z5090" s="1">
        <v>45119</v>
      </c>
      <c r="AA5090" s="2">
        <v>0.42355324074074074</v>
      </c>
      <c r="AB5090" s="2">
        <v>9.3518518518518515E-2</v>
      </c>
      <c r="AC5090" t="s">
        <v>44</v>
      </c>
      <c r="AD5090" t="s">
        <v>45</v>
      </c>
      <c r="AE5090" t="s">
        <v>44</v>
      </c>
      <c r="AF5090">
        <v>123</v>
      </c>
    </row>
    <row r="5091" spans="1:32">
      <c r="A5091">
        <v>29281</v>
      </c>
      <c r="B5091">
        <v>28381</v>
      </c>
      <c r="C5091" t="s">
        <v>229</v>
      </c>
      <c r="D5091" t="s">
        <v>126</v>
      </c>
      <c r="E5091" t="s">
        <v>48</v>
      </c>
      <c r="F5091" t="s">
        <v>25575</v>
      </c>
      <c r="G5091">
        <f>1-667-247-1474</f>
        <v>-2387</v>
      </c>
      <c r="H5091" t="s">
        <v>725</v>
      </c>
      <c r="I5091" s="1">
        <v>38354</v>
      </c>
      <c r="J5091" t="s">
        <v>25576</v>
      </c>
      <c r="K5091" t="s">
        <v>25577</v>
      </c>
      <c r="L5091">
        <v>78075</v>
      </c>
      <c r="M5091" t="s">
        <v>725</v>
      </c>
      <c r="N5091" s="1">
        <v>45127</v>
      </c>
      <c r="O5091" s="1">
        <v>45129</v>
      </c>
      <c r="P5091">
        <v>74</v>
      </c>
      <c r="Q5091">
        <v>3</v>
      </c>
      <c r="R5091" t="s">
        <v>63</v>
      </c>
      <c r="S5091">
        <v>3</v>
      </c>
      <c r="T5091">
        <v>0</v>
      </c>
      <c r="U5091">
        <v>2</v>
      </c>
      <c r="V5091">
        <v>132</v>
      </c>
      <c r="W5091" t="s">
        <v>41</v>
      </c>
      <c r="X5091" t="s">
        <v>25578</v>
      </c>
      <c r="Y5091" t="s">
        <v>81</v>
      </c>
      <c r="Z5091" s="1">
        <v>45089</v>
      </c>
      <c r="AA5091" s="2">
        <v>0.45951388888888894</v>
      </c>
      <c r="AB5091" s="2">
        <v>0.61503472222222222</v>
      </c>
      <c r="AC5091" t="s">
        <v>44</v>
      </c>
      <c r="AD5091" t="s">
        <v>44</v>
      </c>
      <c r="AE5091" t="s">
        <v>44</v>
      </c>
      <c r="AF5091">
        <v>66</v>
      </c>
    </row>
    <row r="5092" spans="1:32">
      <c r="A5092">
        <v>29282</v>
      </c>
      <c r="B5092">
        <v>28382</v>
      </c>
      <c r="C5092" t="s">
        <v>6052</v>
      </c>
      <c r="D5092" t="s">
        <v>847</v>
      </c>
      <c r="E5092" t="s">
        <v>48</v>
      </c>
      <c r="F5092" t="s">
        <v>11239</v>
      </c>
      <c r="G5092" t="s">
        <v>25579</v>
      </c>
      <c r="H5092" t="s">
        <v>295</v>
      </c>
      <c r="I5092" s="1">
        <v>32949</v>
      </c>
      <c r="J5092" t="s">
        <v>25580</v>
      </c>
      <c r="K5092" t="s">
        <v>4838</v>
      </c>
      <c r="L5092">
        <v>23681</v>
      </c>
      <c r="M5092" t="s">
        <v>295</v>
      </c>
      <c r="N5092" s="1">
        <v>45264</v>
      </c>
      <c r="O5092" s="1">
        <v>45265</v>
      </c>
      <c r="P5092">
        <v>9</v>
      </c>
      <c r="Q5092">
        <v>1</v>
      </c>
      <c r="R5092" t="s">
        <v>40</v>
      </c>
      <c r="S5092">
        <v>1</v>
      </c>
      <c r="T5092">
        <v>1</v>
      </c>
      <c r="U5092">
        <v>1</v>
      </c>
      <c r="V5092">
        <v>237</v>
      </c>
      <c r="W5092" t="s">
        <v>54</v>
      </c>
      <c r="X5092" t="s">
        <v>25581</v>
      </c>
      <c r="Y5092" t="s">
        <v>65</v>
      </c>
      <c r="Z5092" s="1">
        <v>45242</v>
      </c>
      <c r="AA5092" s="2">
        <v>0.38784722222222223</v>
      </c>
      <c r="AB5092" s="2">
        <v>0.57722222222222219</v>
      </c>
      <c r="AC5092" t="s">
        <v>45</v>
      </c>
      <c r="AD5092" t="s">
        <v>44</v>
      </c>
      <c r="AE5092" t="s">
        <v>44</v>
      </c>
      <c r="AF5092">
        <v>237</v>
      </c>
    </row>
    <row r="5093" spans="1:32">
      <c r="A5093">
        <v>29283</v>
      </c>
      <c r="B5093">
        <v>28383</v>
      </c>
      <c r="C5093" t="s">
        <v>66</v>
      </c>
      <c r="D5093" t="s">
        <v>5453</v>
      </c>
      <c r="E5093" t="s">
        <v>34</v>
      </c>
      <c r="F5093" t="s">
        <v>25582</v>
      </c>
      <c r="G5093">
        <f>1-726-501-9695</f>
        <v>-10921</v>
      </c>
      <c r="H5093" t="s">
        <v>129</v>
      </c>
      <c r="I5093" s="1">
        <v>20063</v>
      </c>
      <c r="J5093" t="s">
        <v>25583</v>
      </c>
      <c r="K5093" t="s">
        <v>25584</v>
      </c>
      <c r="L5093">
        <v>59784</v>
      </c>
      <c r="M5093" t="s">
        <v>129</v>
      </c>
      <c r="N5093" s="1">
        <v>44983</v>
      </c>
      <c r="O5093" s="1">
        <v>44987</v>
      </c>
      <c r="P5093">
        <v>98</v>
      </c>
      <c r="Q5093">
        <v>4</v>
      </c>
      <c r="R5093" t="s">
        <v>63</v>
      </c>
      <c r="S5093">
        <v>2</v>
      </c>
      <c r="T5093">
        <v>1</v>
      </c>
      <c r="U5093">
        <v>4</v>
      </c>
      <c r="V5093">
        <v>272</v>
      </c>
      <c r="W5093" t="s">
        <v>54</v>
      </c>
      <c r="X5093" t="s">
        <v>25585</v>
      </c>
      <c r="Y5093" t="s">
        <v>65</v>
      </c>
      <c r="Z5093" s="1">
        <v>44963</v>
      </c>
      <c r="AA5093" s="2">
        <v>6.5173611111111113E-2</v>
      </c>
      <c r="AB5093" s="2">
        <v>0.47415509259259259</v>
      </c>
      <c r="AC5093" t="s">
        <v>44</v>
      </c>
      <c r="AD5093" t="s">
        <v>44</v>
      </c>
      <c r="AE5093" t="s">
        <v>45</v>
      </c>
      <c r="AF5093">
        <v>68</v>
      </c>
    </row>
    <row r="5094" spans="1:32">
      <c r="A5094">
        <v>29284</v>
      </c>
      <c r="B5094">
        <v>28384</v>
      </c>
      <c r="C5094" t="s">
        <v>197</v>
      </c>
      <c r="D5094" t="s">
        <v>609</v>
      </c>
      <c r="E5094" t="s">
        <v>34</v>
      </c>
      <c r="F5094" t="s">
        <v>25586</v>
      </c>
      <c r="G5094" t="s">
        <v>25587</v>
      </c>
      <c r="H5094" t="s">
        <v>537</v>
      </c>
      <c r="I5094" s="1">
        <v>35189</v>
      </c>
      <c r="J5094" t="s">
        <v>25588</v>
      </c>
      <c r="K5094" t="s">
        <v>25589</v>
      </c>
      <c r="L5094">
        <v>13252</v>
      </c>
      <c r="M5094" t="s">
        <v>537</v>
      </c>
      <c r="N5094" s="1">
        <v>45115</v>
      </c>
      <c r="O5094" s="1">
        <v>45119</v>
      </c>
      <c r="P5094">
        <v>41</v>
      </c>
      <c r="Q5094">
        <v>2</v>
      </c>
      <c r="R5094" t="s">
        <v>63</v>
      </c>
      <c r="S5094">
        <v>3</v>
      </c>
      <c r="T5094">
        <v>0</v>
      </c>
      <c r="U5094">
        <v>4</v>
      </c>
      <c r="V5094">
        <v>292</v>
      </c>
      <c r="W5094" t="s">
        <v>54</v>
      </c>
      <c r="X5094" t="s">
        <v>25590</v>
      </c>
      <c r="Y5094" t="s">
        <v>6</v>
      </c>
      <c r="Z5094" s="1">
        <v>45097</v>
      </c>
      <c r="AA5094" s="2">
        <v>0.70112268518518517</v>
      </c>
      <c r="AB5094" s="2">
        <v>0.53173611111111108</v>
      </c>
      <c r="AC5094" t="s">
        <v>44</v>
      </c>
      <c r="AD5094" t="s">
        <v>45</v>
      </c>
      <c r="AE5094" t="s">
        <v>45</v>
      </c>
      <c r="AF5094">
        <v>73</v>
      </c>
    </row>
    <row r="5095" spans="1:32">
      <c r="A5095">
        <v>29285</v>
      </c>
      <c r="B5095">
        <v>28385</v>
      </c>
      <c r="C5095" t="s">
        <v>583</v>
      </c>
      <c r="D5095" t="s">
        <v>2762</v>
      </c>
      <c r="E5095" t="s">
        <v>48</v>
      </c>
      <c r="F5095" t="s">
        <v>25591</v>
      </c>
      <c r="G5095" t="s">
        <v>25592</v>
      </c>
      <c r="H5095" t="s">
        <v>941</v>
      </c>
      <c r="I5095" s="1">
        <v>29770</v>
      </c>
      <c r="J5095" t="s">
        <v>25593</v>
      </c>
      <c r="K5095" t="s">
        <v>25594</v>
      </c>
      <c r="L5095">
        <v>64231</v>
      </c>
      <c r="M5095" t="s">
        <v>941</v>
      </c>
      <c r="N5095" s="1">
        <v>45105</v>
      </c>
      <c r="O5095" s="1">
        <v>45109</v>
      </c>
      <c r="P5095">
        <v>31</v>
      </c>
      <c r="Q5095">
        <v>2</v>
      </c>
      <c r="R5095" t="s">
        <v>53</v>
      </c>
      <c r="S5095">
        <v>4</v>
      </c>
      <c r="T5095">
        <v>2</v>
      </c>
      <c r="U5095">
        <v>4</v>
      </c>
      <c r="V5095">
        <v>584</v>
      </c>
      <c r="W5095" t="s">
        <v>41</v>
      </c>
      <c r="X5095" t="s">
        <v>25595</v>
      </c>
      <c r="Y5095" t="s">
        <v>81</v>
      </c>
      <c r="Z5095" s="1">
        <v>45066</v>
      </c>
      <c r="AA5095" s="2">
        <v>0.58621527777777771</v>
      </c>
      <c r="AB5095" s="2">
        <v>0.54094907407407411</v>
      </c>
      <c r="AC5095" t="s">
        <v>45</v>
      </c>
      <c r="AD5095" t="s">
        <v>45</v>
      </c>
      <c r="AE5095" t="s">
        <v>44</v>
      </c>
      <c r="AF5095">
        <v>146</v>
      </c>
    </row>
    <row r="5096" spans="1:32">
      <c r="A5096">
        <v>29286</v>
      </c>
      <c r="B5096">
        <v>28386</v>
      </c>
      <c r="C5096" t="s">
        <v>133</v>
      </c>
      <c r="D5096" t="s">
        <v>829</v>
      </c>
      <c r="E5096" t="s">
        <v>48</v>
      </c>
      <c r="F5096" t="s">
        <v>25596</v>
      </c>
      <c r="G5096" t="s">
        <v>25597</v>
      </c>
      <c r="H5096" t="s">
        <v>295</v>
      </c>
      <c r="I5096" s="1">
        <v>16788</v>
      </c>
      <c r="J5096" t="s">
        <v>25598</v>
      </c>
      <c r="K5096" t="s">
        <v>25599</v>
      </c>
      <c r="L5096">
        <v>59343</v>
      </c>
      <c r="M5096" t="s">
        <v>295</v>
      </c>
      <c r="N5096" s="1">
        <v>45241</v>
      </c>
      <c r="O5096" s="1">
        <v>45242</v>
      </c>
      <c r="P5096">
        <v>70</v>
      </c>
      <c r="Q5096">
        <v>3</v>
      </c>
      <c r="R5096" t="s">
        <v>53</v>
      </c>
      <c r="S5096">
        <v>2</v>
      </c>
      <c r="T5096">
        <v>1</v>
      </c>
      <c r="U5096">
        <v>1</v>
      </c>
      <c r="V5096">
        <v>145</v>
      </c>
      <c r="W5096" t="s">
        <v>41</v>
      </c>
      <c r="X5096" t="s">
        <v>25600</v>
      </c>
      <c r="Y5096" t="s">
        <v>65</v>
      </c>
      <c r="Z5096" s="1">
        <v>45233</v>
      </c>
      <c r="AA5096" s="2">
        <v>0.66429398148148155</v>
      </c>
      <c r="AB5096" s="2">
        <v>0.18862268518518518</v>
      </c>
      <c r="AC5096" t="s">
        <v>44</v>
      </c>
      <c r="AD5096" t="s">
        <v>45</v>
      </c>
      <c r="AE5096" t="s">
        <v>45</v>
      </c>
      <c r="AF5096">
        <v>145</v>
      </c>
    </row>
    <row r="5097" spans="1:32">
      <c r="A5097">
        <v>29287</v>
      </c>
      <c r="B5097">
        <v>28387</v>
      </c>
      <c r="C5097" t="s">
        <v>133</v>
      </c>
      <c r="D5097" t="s">
        <v>1914</v>
      </c>
      <c r="E5097" t="s">
        <v>48</v>
      </c>
      <c r="F5097" t="s">
        <v>25601</v>
      </c>
      <c r="G5097" t="s">
        <v>25602</v>
      </c>
      <c r="H5097" t="s">
        <v>272</v>
      </c>
      <c r="I5097" s="1">
        <v>37172</v>
      </c>
      <c r="J5097" t="s">
        <v>25603</v>
      </c>
      <c r="K5097" t="s">
        <v>9224</v>
      </c>
      <c r="L5097">
        <v>63062</v>
      </c>
      <c r="M5097" t="s">
        <v>272</v>
      </c>
      <c r="N5097" s="1">
        <v>45214</v>
      </c>
      <c r="O5097" s="1">
        <v>45217</v>
      </c>
      <c r="P5097">
        <v>87</v>
      </c>
      <c r="Q5097">
        <v>4</v>
      </c>
      <c r="R5097" t="s">
        <v>40</v>
      </c>
      <c r="S5097">
        <v>4</v>
      </c>
      <c r="T5097">
        <v>2</v>
      </c>
      <c r="U5097">
        <v>3</v>
      </c>
      <c r="V5097">
        <v>735</v>
      </c>
      <c r="W5097" t="s">
        <v>54</v>
      </c>
      <c r="X5097" t="s">
        <v>25604</v>
      </c>
      <c r="Y5097" t="s">
        <v>43</v>
      </c>
      <c r="Z5097" s="1">
        <v>45188</v>
      </c>
      <c r="AA5097" s="2">
        <v>0.56643518518518521</v>
      </c>
      <c r="AB5097" s="2">
        <v>0.45981481481481484</v>
      </c>
      <c r="AC5097" t="s">
        <v>45</v>
      </c>
      <c r="AD5097" t="s">
        <v>44</v>
      </c>
      <c r="AE5097" t="s">
        <v>44</v>
      </c>
      <c r="AF5097">
        <v>245</v>
      </c>
    </row>
    <row r="5098" spans="1:32">
      <c r="A5098">
        <v>29288</v>
      </c>
      <c r="B5098">
        <v>28388</v>
      </c>
      <c r="C5098" t="s">
        <v>4490</v>
      </c>
      <c r="D5098" t="s">
        <v>5089</v>
      </c>
      <c r="E5098" t="s">
        <v>48</v>
      </c>
      <c r="F5098" t="s">
        <v>25605</v>
      </c>
      <c r="G5098" t="s">
        <v>25606</v>
      </c>
      <c r="H5098" t="s">
        <v>295</v>
      </c>
      <c r="I5098" s="1">
        <v>18943</v>
      </c>
      <c r="J5098" t="s">
        <v>25607</v>
      </c>
      <c r="K5098" t="s">
        <v>25486</v>
      </c>
      <c r="L5098">
        <v>66339</v>
      </c>
      <c r="M5098" t="s">
        <v>295</v>
      </c>
      <c r="N5098" s="1">
        <v>45190</v>
      </c>
      <c r="O5098" s="1">
        <v>45192</v>
      </c>
      <c r="P5098">
        <v>54</v>
      </c>
      <c r="Q5098">
        <v>3</v>
      </c>
      <c r="R5098" t="s">
        <v>40</v>
      </c>
      <c r="S5098">
        <v>3</v>
      </c>
      <c r="T5098">
        <v>0</v>
      </c>
      <c r="U5098">
        <v>2</v>
      </c>
      <c r="V5098">
        <v>418</v>
      </c>
      <c r="W5098" t="s">
        <v>54</v>
      </c>
      <c r="X5098" t="s">
        <v>25608</v>
      </c>
      <c r="Y5098" t="s">
        <v>6</v>
      </c>
      <c r="Z5098" s="1">
        <v>45169</v>
      </c>
      <c r="AA5098" s="2">
        <v>0.93760416666666668</v>
      </c>
      <c r="AB5098" s="2">
        <v>0.80932870370370369</v>
      </c>
      <c r="AC5098" t="s">
        <v>45</v>
      </c>
      <c r="AD5098" t="s">
        <v>44</v>
      </c>
      <c r="AE5098" t="s">
        <v>44</v>
      </c>
      <c r="AF5098">
        <v>209</v>
      </c>
    </row>
    <row r="5099" spans="1:32">
      <c r="A5099">
        <v>29289</v>
      </c>
      <c r="B5099">
        <v>28389</v>
      </c>
      <c r="C5099" t="s">
        <v>15420</v>
      </c>
      <c r="D5099" t="s">
        <v>83</v>
      </c>
      <c r="E5099" t="s">
        <v>48</v>
      </c>
      <c r="F5099" t="s">
        <v>25609</v>
      </c>
      <c r="G5099" t="s">
        <v>25610</v>
      </c>
      <c r="H5099" t="s">
        <v>692</v>
      </c>
      <c r="I5099" s="1">
        <v>33456</v>
      </c>
      <c r="J5099" t="s">
        <v>25611</v>
      </c>
      <c r="K5099" t="s">
        <v>25612</v>
      </c>
      <c r="L5099">
        <v>10282</v>
      </c>
      <c r="M5099" t="s">
        <v>692</v>
      </c>
      <c r="N5099" s="1">
        <v>45095</v>
      </c>
      <c r="O5099" s="1">
        <v>45098</v>
      </c>
      <c r="P5099">
        <v>23</v>
      </c>
      <c r="Q5099">
        <v>1</v>
      </c>
      <c r="R5099" t="s">
        <v>63</v>
      </c>
      <c r="S5099">
        <v>3</v>
      </c>
      <c r="T5099">
        <v>1</v>
      </c>
      <c r="U5099">
        <v>3</v>
      </c>
      <c r="V5099">
        <v>258</v>
      </c>
      <c r="W5099" t="s">
        <v>54</v>
      </c>
      <c r="X5099" t="s">
        <v>25613</v>
      </c>
      <c r="Y5099" t="s">
        <v>6</v>
      </c>
      <c r="Z5099" s="1">
        <v>45063</v>
      </c>
      <c r="AA5099" s="2">
        <v>0.38138888888888883</v>
      </c>
      <c r="AB5099" s="2">
        <v>5.378472222222222E-2</v>
      </c>
      <c r="AC5099" t="s">
        <v>44</v>
      </c>
      <c r="AD5099" t="s">
        <v>44</v>
      </c>
      <c r="AE5099" t="s">
        <v>45</v>
      </c>
      <c r="AF5099">
        <v>86</v>
      </c>
    </row>
    <row r="5100" spans="1:32">
      <c r="A5100">
        <v>29291</v>
      </c>
      <c r="B5100">
        <v>28391</v>
      </c>
      <c r="C5100" t="s">
        <v>1328</v>
      </c>
      <c r="D5100" t="s">
        <v>6774</v>
      </c>
      <c r="E5100" t="s">
        <v>34</v>
      </c>
      <c r="F5100" t="s">
        <v>25614</v>
      </c>
      <c r="G5100" t="s">
        <v>25615</v>
      </c>
      <c r="H5100" t="s">
        <v>1442</v>
      </c>
      <c r="I5100" s="1">
        <v>28854</v>
      </c>
      <c r="J5100" t="s">
        <v>25616</v>
      </c>
      <c r="K5100" t="s">
        <v>25617</v>
      </c>
      <c r="L5100">
        <v>46563</v>
      </c>
      <c r="M5100" t="s">
        <v>1442</v>
      </c>
      <c r="N5100" s="1">
        <v>45289</v>
      </c>
      <c r="O5100" s="1">
        <v>45292</v>
      </c>
      <c r="P5100">
        <v>72</v>
      </c>
      <c r="Q5100">
        <v>3</v>
      </c>
      <c r="R5100" t="s">
        <v>40</v>
      </c>
      <c r="S5100">
        <v>4</v>
      </c>
      <c r="T5100">
        <v>2</v>
      </c>
      <c r="U5100">
        <v>3</v>
      </c>
      <c r="V5100">
        <v>723</v>
      </c>
      <c r="W5100" t="s">
        <v>41</v>
      </c>
      <c r="X5100" t="s">
        <v>25618</v>
      </c>
      <c r="Y5100" t="s">
        <v>6</v>
      </c>
      <c r="Z5100" s="1">
        <v>45265</v>
      </c>
      <c r="AA5100" s="2">
        <v>0.86709490740740736</v>
      </c>
      <c r="AB5100" s="2">
        <v>0.88822916666666663</v>
      </c>
      <c r="AC5100" t="s">
        <v>44</v>
      </c>
      <c r="AD5100" t="s">
        <v>45</v>
      </c>
      <c r="AE5100" t="s">
        <v>45</v>
      </c>
      <c r="AF5100">
        <v>241</v>
      </c>
    </row>
    <row r="5101" spans="1:32">
      <c r="A5101">
        <v>29292</v>
      </c>
      <c r="B5101">
        <v>28392</v>
      </c>
      <c r="C5101" t="s">
        <v>520</v>
      </c>
      <c r="D5101" t="s">
        <v>25619</v>
      </c>
      <c r="E5101" t="s">
        <v>34</v>
      </c>
      <c r="F5101" t="s">
        <v>25620</v>
      </c>
      <c r="G5101" t="s">
        <v>25621</v>
      </c>
      <c r="H5101" t="s">
        <v>171</v>
      </c>
      <c r="I5101" s="1">
        <v>18361</v>
      </c>
      <c r="J5101" t="s">
        <v>25622</v>
      </c>
      <c r="K5101" t="s">
        <v>25623</v>
      </c>
      <c r="L5101">
        <v>57768</v>
      </c>
      <c r="M5101" t="s">
        <v>171</v>
      </c>
      <c r="N5101" s="1">
        <v>45142</v>
      </c>
      <c r="O5101" s="1">
        <v>45145</v>
      </c>
      <c r="P5101">
        <v>96</v>
      </c>
      <c r="Q5101">
        <v>4</v>
      </c>
      <c r="R5101" t="s">
        <v>40</v>
      </c>
      <c r="S5101">
        <v>4</v>
      </c>
      <c r="T5101">
        <v>1</v>
      </c>
      <c r="U5101">
        <v>3</v>
      </c>
      <c r="V5101">
        <v>717</v>
      </c>
      <c r="W5101" t="s">
        <v>41</v>
      </c>
      <c r="X5101" t="s">
        <v>25624</v>
      </c>
      <c r="Y5101" t="s">
        <v>6</v>
      </c>
      <c r="Z5101" s="1">
        <v>45113</v>
      </c>
      <c r="AA5101" s="2">
        <v>0.53629629629629627</v>
      </c>
      <c r="AB5101" s="2">
        <v>0.52557870370370374</v>
      </c>
      <c r="AC5101" t="s">
        <v>45</v>
      </c>
      <c r="AD5101" t="s">
        <v>45</v>
      </c>
      <c r="AE5101" t="s">
        <v>44</v>
      </c>
      <c r="AF5101">
        <v>239</v>
      </c>
    </row>
    <row r="5102" spans="1:32">
      <c r="A5102">
        <v>29293</v>
      </c>
      <c r="B5102">
        <v>28393</v>
      </c>
      <c r="C5102" t="s">
        <v>4490</v>
      </c>
      <c r="D5102" t="s">
        <v>12654</v>
      </c>
      <c r="E5102" t="s">
        <v>48</v>
      </c>
      <c r="F5102" t="s">
        <v>25625</v>
      </c>
      <c r="G5102" t="s">
        <v>25626</v>
      </c>
      <c r="H5102" t="s">
        <v>309</v>
      </c>
      <c r="I5102" s="1">
        <v>18816</v>
      </c>
      <c r="J5102" t="s">
        <v>25627</v>
      </c>
      <c r="K5102" t="s">
        <v>25628</v>
      </c>
      <c r="L5102">
        <v>4082</v>
      </c>
      <c r="M5102" t="s">
        <v>309</v>
      </c>
      <c r="N5102" s="1">
        <v>45092</v>
      </c>
      <c r="O5102" s="1">
        <v>45095</v>
      </c>
      <c r="P5102">
        <v>71</v>
      </c>
      <c r="Q5102">
        <v>3</v>
      </c>
      <c r="R5102" t="s">
        <v>63</v>
      </c>
      <c r="S5102">
        <v>3</v>
      </c>
      <c r="T5102">
        <v>2</v>
      </c>
      <c r="U5102">
        <v>3</v>
      </c>
      <c r="V5102">
        <v>249</v>
      </c>
      <c r="W5102" t="s">
        <v>54</v>
      </c>
      <c r="X5102" t="s">
        <v>25629</v>
      </c>
      <c r="Y5102" t="s">
        <v>43</v>
      </c>
      <c r="Z5102" s="1">
        <v>45065</v>
      </c>
      <c r="AA5102" s="2">
        <v>5.2870370370370373E-2</v>
      </c>
      <c r="AB5102" s="2">
        <v>0.92684027777777789</v>
      </c>
      <c r="AC5102" t="s">
        <v>44</v>
      </c>
      <c r="AD5102" t="s">
        <v>44</v>
      </c>
      <c r="AE5102" t="s">
        <v>45</v>
      </c>
      <c r="AF5102">
        <v>83</v>
      </c>
    </row>
    <row r="5103" spans="1:32">
      <c r="A5103">
        <v>29294</v>
      </c>
      <c r="B5103">
        <v>28394</v>
      </c>
      <c r="C5103" t="s">
        <v>5739</v>
      </c>
      <c r="D5103" t="s">
        <v>475</v>
      </c>
      <c r="E5103" t="s">
        <v>34</v>
      </c>
      <c r="F5103" t="s">
        <v>25630</v>
      </c>
      <c r="G5103" t="s">
        <v>25631</v>
      </c>
      <c r="H5103" t="s">
        <v>941</v>
      </c>
      <c r="I5103" s="1">
        <v>31813</v>
      </c>
      <c r="J5103" t="s">
        <v>25632</v>
      </c>
      <c r="K5103" t="s">
        <v>8960</v>
      </c>
      <c r="L5103">
        <v>15238</v>
      </c>
      <c r="M5103" t="s">
        <v>941</v>
      </c>
      <c r="N5103" s="1">
        <v>45105</v>
      </c>
      <c r="O5103" s="1">
        <v>45108</v>
      </c>
      <c r="P5103">
        <v>68</v>
      </c>
      <c r="Q5103">
        <v>3</v>
      </c>
      <c r="R5103" t="s">
        <v>63</v>
      </c>
      <c r="S5103">
        <v>3</v>
      </c>
      <c r="T5103">
        <v>1</v>
      </c>
      <c r="U5103">
        <v>3</v>
      </c>
      <c r="V5103">
        <v>213</v>
      </c>
      <c r="W5103" t="s">
        <v>54</v>
      </c>
      <c r="X5103" t="s">
        <v>25633</v>
      </c>
      <c r="Y5103" t="s">
        <v>43</v>
      </c>
      <c r="Z5103" s="1">
        <v>45078</v>
      </c>
      <c r="AA5103" s="2">
        <v>0.45020833333333332</v>
      </c>
      <c r="AB5103" s="2">
        <v>0.89197916666666666</v>
      </c>
      <c r="AC5103" t="s">
        <v>45</v>
      </c>
      <c r="AD5103" t="s">
        <v>44</v>
      </c>
      <c r="AE5103" t="s">
        <v>45</v>
      </c>
      <c r="AF5103">
        <v>71</v>
      </c>
    </row>
    <row r="5104" spans="1:32">
      <c r="A5104">
        <v>29296</v>
      </c>
      <c r="B5104">
        <v>28396</v>
      </c>
      <c r="C5104" t="s">
        <v>229</v>
      </c>
      <c r="D5104" t="s">
        <v>1516</v>
      </c>
      <c r="E5104" t="s">
        <v>48</v>
      </c>
      <c r="F5104" t="s">
        <v>25634</v>
      </c>
      <c r="G5104" t="s">
        <v>25635</v>
      </c>
      <c r="H5104" t="s">
        <v>725</v>
      </c>
      <c r="I5104" s="1">
        <v>34213</v>
      </c>
      <c r="J5104" t="s">
        <v>25636</v>
      </c>
      <c r="K5104" t="s">
        <v>25637</v>
      </c>
      <c r="L5104">
        <v>48280</v>
      </c>
      <c r="M5104" t="s">
        <v>725</v>
      </c>
      <c r="N5104" s="1">
        <v>45202</v>
      </c>
      <c r="O5104" s="1">
        <v>45206</v>
      </c>
      <c r="P5104">
        <v>44</v>
      </c>
      <c r="Q5104">
        <v>2</v>
      </c>
      <c r="R5104" t="s">
        <v>63</v>
      </c>
      <c r="S5104">
        <v>3</v>
      </c>
      <c r="T5104">
        <v>2</v>
      </c>
      <c r="U5104">
        <v>4</v>
      </c>
      <c r="V5104">
        <v>344</v>
      </c>
      <c r="W5104" t="s">
        <v>54</v>
      </c>
      <c r="X5104" t="s">
        <v>25638</v>
      </c>
      <c r="Y5104" t="s">
        <v>43</v>
      </c>
      <c r="Z5104" s="1">
        <v>45189</v>
      </c>
      <c r="AA5104" s="2">
        <v>0.27993055555555557</v>
      </c>
      <c r="AB5104" s="2">
        <v>0.41910879629629627</v>
      </c>
      <c r="AC5104" t="s">
        <v>44</v>
      </c>
      <c r="AD5104" t="s">
        <v>44</v>
      </c>
      <c r="AE5104" t="s">
        <v>44</v>
      </c>
      <c r="AF5104">
        <v>86</v>
      </c>
    </row>
    <row r="5105" spans="1:32">
      <c r="A5105">
        <v>29297</v>
      </c>
      <c r="B5105">
        <v>28397</v>
      </c>
      <c r="C5105" t="s">
        <v>16622</v>
      </c>
      <c r="D5105" t="s">
        <v>3668</v>
      </c>
      <c r="E5105" t="s">
        <v>34</v>
      </c>
      <c r="F5105" t="s">
        <v>25639</v>
      </c>
      <c r="G5105" t="s">
        <v>25640</v>
      </c>
      <c r="H5105" t="s">
        <v>135</v>
      </c>
      <c r="I5105" s="1">
        <v>22407</v>
      </c>
      <c r="J5105" t="s">
        <v>25641</v>
      </c>
      <c r="K5105" t="s">
        <v>25642</v>
      </c>
      <c r="L5105">
        <v>74852</v>
      </c>
      <c r="M5105" t="s">
        <v>135</v>
      </c>
      <c r="N5105" s="1">
        <v>45221</v>
      </c>
      <c r="O5105" s="1">
        <v>45222</v>
      </c>
      <c r="P5105">
        <v>86</v>
      </c>
      <c r="Q5105">
        <v>4</v>
      </c>
      <c r="R5105" t="s">
        <v>63</v>
      </c>
      <c r="S5105">
        <v>2</v>
      </c>
      <c r="T5105">
        <v>2</v>
      </c>
      <c r="U5105">
        <v>1</v>
      </c>
      <c r="V5105">
        <v>68</v>
      </c>
      <c r="W5105" t="s">
        <v>54</v>
      </c>
      <c r="X5105" t="s">
        <v>25643</v>
      </c>
      <c r="Y5105" t="s">
        <v>43</v>
      </c>
      <c r="Z5105" s="1">
        <v>45185</v>
      </c>
      <c r="AA5105" s="2">
        <v>0.1265162037037037</v>
      </c>
      <c r="AB5105" s="2">
        <v>0.10408564814814815</v>
      </c>
      <c r="AC5105" t="s">
        <v>45</v>
      </c>
      <c r="AD5105" t="s">
        <v>45</v>
      </c>
      <c r="AE5105" t="s">
        <v>44</v>
      </c>
      <c r="AF5105">
        <v>68</v>
      </c>
    </row>
    <row r="5106" spans="1:32">
      <c r="A5106">
        <v>29298</v>
      </c>
      <c r="B5106">
        <v>28398</v>
      </c>
      <c r="C5106" t="s">
        <v>139</v>
      </c>
      <c r="D5106" t="s">
        <v>7311</v>
      </c>
      <c r="E5106" t="s">
        <v>34</v>
      </c>
      <c r="F5106" t="s">
        <v>25644</v>
      </c>
      <c r="G5106" t="s">
        <v>25645</v>
      </c>
      <c r="H5106" t="s">
        <v>86</v>
      </c>
      <c r="I5106" s="1">
        <v>28051</v>
      </c>
      <c r="J5106" t="s">
        <v>25646</v>
      </c>
      <c r="K5106" t="s">
        <v>25647</v>
      </c>
      <c r="L5106">
        <v>79721</v>
      </c>
      <c r="M5106" t="s">
        <v>86</v>
      </c>
      <c r="N5106" s="1">
        <v>45301</v>
      </c>
      <c r="O5106" s="1">
        <v>45302</v>
      </c>
      <c r="P5106">
        <v>86</v>
      </c>
      <c r="Q5106">
        <v>4</v>
      </c>
      <c r="R5106" t="s">
        <v>63</v>
      </c>
      <c r="S5106">
        <v>2</v>
      </c>
      <c r="T5106">
        <v>0</v>
      </c>
      <c r="U5106">
        <v>1</v>
      </c>
      <c r="V5106">
        <v>63</v>
      </c>
      <c r="W5106" t="s">
        <v>41</v>
      </c>
      <c r="X5106" t="s">
        <v>25648</v>
      </c>
      <c r="Y5106" t="s">
        <v>43</v>
      </c>
      <c r="Z5106" s="1">
        <v>45287</v>
      </c>
      <c r="AA5106" s="2">
        <v>0.69178240740740737</v>
      </c>
      <c r="AB5106" s="2">
        <v>0.83736111111111111</v>
      </c>
      <c r="AC5106" t="s">
        <v>44</v>
      </c>
      <c r="AD5106" t="s">
        <v>45</v>
      </c>
      <c r="AE5106" t="s">
        <v>45</v>
      </c>
      <c r="AF5106">
        <v>63</v>
      </c>
    </row>
    <row r="5107" spans="1:32">
      <c r="A5107">
        <v>29299</v>
      </c>
      <c r="B5107">
        <v>28399</v>
      </c>
      <c r="C5107" t="s">
        <v>828</v>
      </c>
      <c r="D5107" t="s">
        <v>4082</v>
      </c>
      <c r="E5107" t="s">
        <v>48</v>
      </c>
      <c r="F5107" t="s">
        <v>25649</v>
      </c>
      <c r="G5107" t="s">
        <v>25650</v>
      </c>
      <c r="H5107" t="s">
        <v>309</v>
      </c>
      <c r="I5107" s="1">
        <v>26120</v>
      </c>
      <c r="J5107" t="s">
        <v>25651</v>
      </c>
      <c r="K5107" t="s">
        <v>25652</v>
      </c>
      <c r="L5107">
        <v>78810</v>
      </c>
      <c r="M5107" t="s">
        <v>309</v>
      </c>
      <c r="N5107" s="1">
        <v>45202</v>
      </c>
      <c r="O5107" s="1">
        <v>45206</v>
      </c>
      <c r="P5107">
        <v>48</v>
      </c>
      <c r="Q5107">
        <v>2</v>
      </c>
      <c r="R5107" t="s">
        <v>40</v>
      </c>
      <c r="S5107">
        <v>4</v>
      </c>
      <c r="T5107">
        <v>0</v>
      </c>
      <c r="U5107">
        <v>4</v>
      </c>
      <c r="V5107">
        <v>872</v>
      </c>
      <c r="W5107" t="s">
        <v>41</v>
      </c>
      <c r="X5107" t="s">
        <v>25653</v>
      </c>
      <c r="Y5107" t="s">
        <v>6</v>
      </c>
      <c r="Z5107" s="1">
        <v>45196</v>
      </c>
      <c r="AA5107" s="2">
        <v>0.55966435185185182</v>
      </c>
      <c r="AB5107" s="2">
        <v>0.93085648148148159</v>
      </c>
      <c r="AC5107" t="s">
        <v>45</v>
      </c>
      <c r="AD5107" t="s">
        <v>45</v>
      </c>
      <c r="AE5107" t="s">
        <v>44</v>
      </c>
      <c r="AF5107">
        <v>218</v>
      </c>
    </row>
    <row r="5108" spans="1:32">
      <c r="A5108">
        <v>29300</v>
      </c>
      <c r="B5108">
        <v>28400</v>
      </c>
      <c r="C5108" t="s">
        <v>1287</v>
      </c>
      <c r="D5108" t="s">
        <v>6422</v>
      </c>
      <c r="E5108" t="s">
        <v>48</v>
      </c>
      <c r="F5108" t="s">
        <v>25654</v>
      </c>
      <c r="G5108" t="s">
        <v>25655</v>
      </c>
      <c r="H5108" t="s">
        <v>171</v>
      </c>
      <c r="I5108" s="1">
        <v>19477</v>
      </c>
      <c r="J5108" t="s">
        <v>25656</v>
      </c>
      <c r="K5108" t="s">
        <v>19912</v>
      </c>
      <c r="L5108">
        <v>14478</v>
      </c>
      <c r="M5108" t="s">
        <v>171</v>
      </c>
      <c r="N5108" s="1">
        <v>45178</v>
      </c>
      <c r="O5108" s="1">
        <v>45183</v>
      </c>
      <c r="P5108">
        <v>34</v>
      </c>
      <c r="Q5108">
        <v>2</v>
      </c>
      <c r="R5108" t="s">
        <v>53</v>
      </c>
      <c r="S5108">
        <v>2</v>
      </c>
      <c r="T5108">
        <v>2</v>
      </c>
      <c r="U5108">
        <v>5</v>
      </c>
      <c r="V5108">
        <v>600</v>
      </c>
      <c r="W5108" t="s">
        <v>54</v>
      </c>
      <c r="X5108" t="s">
        <v>25657</v>
      </c>
      <c r="Y5108" t="s">
        <v>65</v>
      </c>
      <c r="Z5108" s="1">
        <v>45139</v>
      </c>
      <c r="AA5108" s="2">
        <v>0.22203703703703703</v>
      </c>
      <c r="AB5108" s="2">
        <v>0.25192129629629628</v>
      </c>
      <c r="AC5108" t="s">
        <v>44</v>
      </c>
      <c r="AD5108" t="s">
        <v>44</v>
      </c>
      <c r="AE5108" t="s">
        <v>45</v>
      </c>
      <c r="AF5108">
        <v>120</v>
      </c>
    </row>
    <row r="5109" spans="1:32">
      <c r="A5109">
        <v>29301</v>
      </c>
      <c r="B5109">
        <v>28401</v>
      </c>
      <c r="C5109" t="s">
        <v>7520</v>
      </c>
      <c r="D5109" t="s">
        <v>1167</v>
      </c>
      <c r="E5109" t="s">
        <v>48</v>
      </c>
      <c r="F5109" t="s">
        <v>25658</v>
      </c>
      <c r="G5109" t="s">
        <v>25659</v>
      </c>
      <c r="H5109" t="s">
        <v>225</v>
      </c>
      <c r="I5109" s="1">
        <v>32403</v>
      </c>
      <c r="J5109" t="s">
        <v>25660</v>
      </c>
      <c r="K5109" t="s">
        <v>25661</v>
      </c>
      <c r="L5109">
        <v>99456</v>
      </c>
      <c r="M5109" t="s">
        <v>225</v>
      </c>
      <c r="N5109" s="1">
        <v>45066</v>
      </c>
      <c r="O5109" s="1">
        <v>45071</v>
      </c>
      <c r="P5109">
        <v>24</v>
      </c>
      <c r="Q5109">
        <v>1</v>
      </c>
      <c r="R5109" t="s">
        <v>40</v>
      </c>
      <c r="S5109">
        <v>3</v>
      </c>
      <c r="T5109">
        <v>1</v>
      </c>
      <c r="U5109">
        <v>5</v>
      </c>
      <c r="V5109">
        <v>1090</v>
      </c>
      <c r="W5109" t="s">
        <v>41</v>
      </c>
      <c r="X5109" t="s">
        <v>25662</v>
      </c>
      <c r="Y5109" t="s">
        <v>6</v>
      </c>
      <c r="Z5109" s="1">
        <v>45035</v>
      </c>
      <c r="AA5109" s="2">
        <v>0.15907407407407406</v>
      </c>
      <c r="AB5109" s="2">
        <v>0.45185185185185189</v>
      </c>
      <c r="AC5109" t="s">
        <v>45</v>
      </c>
      <c r="AD5109" t="s">
        <v>44</v>
      </c>
      <c r="AE5109" t="s">
        <v>45</v>
      </c>
      <c r="AF5109">
        <v>218</v>
      </c>
    </row>
    <row r="5110" spans="1:32">
      <c r="A5110">
        <v>29302</v>
      </c>
      <c r="B5110">
        <v>28402</v>
      </c>
      <c r="C5110" t="s">
        <v>3145</v>
      </c>
      <c r="D5110" t="s">
        <v>4496</v>
      </c>
      <c r="E5110" t="s">
        <v>34</v>
      </c>
      <c r="F5110" t="s">
        <v>25663</v>
      </c>
      <c r="G5110" t="s">
        <v>25664</v>
      </c>
      <c r="H5110" t="s">
        <v>171</v>
      </c>
      <c r="I5110" s="1">
        <v>21201</v>
      </c>
      <c r="J5110" t="s">
        <v>25665</v>
      </c>
      <c r="K5110" t="s">
        <v>18880</v>
      </c>
      <c r="L5110">
        <v>12507</v>
      </c>
      <c r="M5110" t="s">
        <v>171</v>
      </c>
      <c r="N5110" s="1">
        <v>45132</v>
      </c>
      <c r="O5110" s="1">
        <v>45137</v>
      </c>
      <c r="P5110">
        <v>4</v>
      </c>
      <c r="Q5110">
        <v>1</v>
      </c>
      <c r="R5110" t="s">
        <v>53</v>
      </c>
      <c r="S5110">
        <v>1</v>
      </c>
      <c r="T5110">
        <v>0</v>
      </c>
      <c r="U5110">
        <v>5</v>
      </c>
      <c r="V5110">
        <v>625</v>
      </c>
      <c r="W5110" t="s">
        <v>54</v>
      </c>
      <c r="X5110" t="s">
        <v>25666</v>
      </c>
      <c r="Y5110" t="s">
        <v>6</v>
      </c>
      <c r="Z5110" s="1">
        <v>45127</v>
      </c>
      <c r="AA5110" s="2">
        <v>0.62412037037037038</v>
      </c>
      <c r="AB5110" s="2">
        <v>0.24042824074074076</v>
      </c>
      <c r="AC5110" t="s">
        <v>44</v>
      </c>
      <c r="AD5110" t="s">
        <v>44</v>
      </c>
      <c r="AE5110" t="s">
        <v>45</v>
      </c>
      <c r="AF5110">
        <v>125</v>
      </c>
    </row>
    <row r="5111" spans="1:32">
      <c r="A5111">
        <v>29303</v>
      </c>
      <c r="B5111">
        <v>28403</v>
      </c>
      <c r="C5111" t="s">
        <v>1481</v>
      </c>
      <c r="D5111" t="s">
        <v>2203</v>
      </c>
      <c r="E5111" t="s">
        <v>34</v>
      </c>
      <c r="F5111" t="s">
        <v>25667</v>
      </c>
      <c r="G5111" t="s">
        <v>25668</v>
      </c>
      <c r="H5111" t="s">
        <v>530</v>
      </c>
      <c r="I5111" s="1">
        <v>20781</v>
      </c>
      <c r="J5111" t="s">
        <v>25669</v>
      </c>
      <c r="K5111" t="s">
        <v>9816</v>
      </c>
      <c r="L5111">
        <v>97339</v>
      </c>
      <c r="M5111" t="s">
        <v>530</v>
      </c>
      <c r="N5111" s="1">
        <v>45136</v>
      </c>
      <c r="O5111" s="1">
        <v>45140</v>
      </c>
      <c r="P5111">
        <v>33</v>
      </c>
      <c r="Q5111">
        <v>2</v>
      </c>
      <c r="R5111" t="s">
        <v>40</v>
      </c>
      <c r="S5111">
        <v>1</v>
      </c>
      <c r="T5111">
        <v>0</v>
      </c>
      <c r="U5111">
        <v>4</v>
      </c>
      <c r="V5111">
        <v>924</v>
      </c>
      <c r="W5111" t="s">
        <v>41</v>
      </c>
      <c r="X5111" t="s">
        <v>25670</v>
      </c>
      <c r="Y5111" t="s">
        <v>6</v>
      </c>
      <c r="Z5111" s="1">
        <v>45104</v>
      </c>
      <c r="AA5111" s="2">
        <v>0.21722222222222221</v>
      </c>
      <c r="AB5111" s="2">
        <v>0.23671296296296296</v>
      </c>
      <c r="AC5111" t="s">
        <v>44</v>
      </c>
      <c r="AD5111" t="s">
        <v>45</v>
      </c>
      <c r="AE5111" t="s">
        <v>44</v>
      </c>
      <c r="AF5111">
        <v>231</v>
      </c>
    </row>
    <row r="5112" spans="1:32">
      <c r="A5112">
        <v>29304</v>
      </c>
      <c r="B5112">
        <v>28404</v>
      </c>
      <c r="C5112" t="s">
        <v>1015</v>
      </c>
      <c r="D5112" t="s">
        <v>14378</v>
      </c>
      <c r="E5112" t="s">
        <v>48</v>
      </c>
      <c r="F5112" t="s">
        <v>25671</v>
      </c>
      <c r="G5112" t="s">
        <v>25672</v>
      </c>
      <c r="H5112" t="s">
        <v>60</v>
      </c>
      <c r="I5112" s="1">
        <v>29782</v>
      </c>
      <c r="J5112" t="s">
        <v>25673</v>
      </c>
      <c r="K5112" t="s">
        <v>25674</v>
      </c>
      <c r="L5112">
        <v>23969</v>
      </c>
      <c r="M5112" t="s">
        <v>60</v>
      </c>
      <c r="N5112" s="1">
        <v>45108</v>
      </c>
      <c r="O5112" s="1">
        <v>45112</v>
      </c>
      <c r="P5112">
        <v>100</v>
      </c>
      <c r="Q5112">
        <v>4</v>
      </c>
      <c r="R5112" t="s">
        <v>53</v>
      </c>
      <c r="S5112">
        <v>1</v>
      </c>
      <c r="T5112">
        <v>2</v>
      </c>
      <c r="U5112">
        <v>4</v>
      </c>
      <c r="V5112">
        <v>596</v>
      </c>
      <c r="W5112" t="s">
        <v>54</v>
      </c>
      <c r="X5112" t="s">
        <v>25675</v>
      </c>
      <c r="Y5112" t="s">
        <v>43</v>
      </c>
      <c r="Z5112" s="1">
        <v>45095</v>
      </c>
      <c r="AA5112" s="2">
        <v>0.41295138888888888</v>
      </c>
      <c r="AB5112" s="2">
        <v>0.17534722222222221</v>
      </c>
      <c r="AC5112" t="s">
        <v>44</v>
      </c>
      <c r="AD5112" t="s">
        <v>45</v>
      </c>
      <c r="AE5112" t="s">
        <v>45</v>
      </c>
      <c r="AF5112">
        <v>149</v>
      </c>
    </row>
    <row r="5113" spans="1:32">
      <c r="A5113">
        <v>29305</v>
      </c>
      <c r="B5113">
        <v>28405</v>
      </c>
      <c r="C5113" t="s">
        <v>602</v>
      </c>
      <c r="D5113" t="s">
        <v>2369</v>
      </c>
      <c r="E5113" t="s">
        <v>48</v>
      </c>
      <c r="F5113" t="s">
        <v>25676</v>
      </c>
      <c r="G5113" t="s">
        <v>25677</v>
      </c>
      <c r="H5113" t="s">
        <v>171</v>
      </c>
      <c r="I5113" s="1">
        <v>30112</v>
      </c>
      <c r="J5113" t="s">
        <v>25678</v>
      </c>
      <c r="K5113" t="s">
        <v>25679</v>
      </c>
      <c r="L5113">
        <v>28388</v>
      </c>
      <c r="M5113" t="s">
        <v>171</v>
      </c>
      <c r="N5113" s="1">
        <v>45143</v>
      </c>
      <c r="O5113" s="1">
        <v>45147</v>
      </c>
      <c r="P5113">
        <v>32</v>
      </c>
      <c r="Q5113">
        <v>2</v>
      </c>
      <c r="R5113" t="s">
        <v>63</v>
      </c>
      <c r="S5113">
        <v>1</v>
      </c>
      <c r="T5113">
        <v>2</v>
      </c>
      <c r="U5113">
        <v>4</v>
      </c>
      <c r="V5113">
        <v>252</v>
      </c>
      <c r="W5113" t="s">
        <v>54</v>
      </c>
      <c r="X5113" t="s">
        <v>25680</v>
      </c>
      <c r="Y5113" t="s">
        <v>65</v>
      </c>
      <c r="Z5113" s="1">
        <v>45112</v>
      </c>
      <c r="AA5113" s="2">
        <v>9.8287037037037048E-2</v>
      </c>
      <c r="AB5113" s="2">
        <v>0.92858796296296298</v>
      </c>
      <c r="AC5113" t="s">
        <v>45</v>
      </c>
      <c r="AD5113" t="s">
        <v>45</v>
      </c>
      <c r="AE5113" t="s">
        <v>45</v>
      </c>
      <c r="AF5113">
        <v>63</v>
      </c>
    </row>
    <row r="5114" spans="1:32">
      <c r="A5114">
        <v>29306</v>
      </c>
      <c r="B5114">
        <v>28406</v>
      </c>
      <c r="C5114" t="s">
        <v>347</v>
      </c>
      <c r="D5114" t="s">
        <v>10420</v>
      </c>
      <c r="E5114" t="s">
        <v>48</v>
      </c>
      <c r="F5114" t="s">
        <v>25681</v>
      </c>
      <c r="G5114" t="s">
        <v>25682</v>
      </c>
      <c r="H5114" t="s">
        <v>171</v>
      </c>
      <c r="I5114" s="1">
        <v>34571</v>
      </c>
      <c r="J5114" t="s">
        <v>25683</v>
      </c>
      <c r="K5114" t="s">
        <v>25684</v>
      </c>
      <c r="L5114">
        <v>39285</v>
      </c>
      <c r="M5114" t="s">
        <v>171</v>
      </c>
      <c r="N5114" s="1">
        <v>45143</v>
      </c>
      <c r="O5114" s="1">
        <v>45145</v>
      </c>
      <c r="P5114">
        <v>16</v>
      </c>
      <c r="Q5114">
        <v>1</v>
      </c>
      <c r="R5114" t="s">
        <v>53</v>
      </c>
      <c r="S5114">
        <v>4</v>
      </c>
      <c r="T5114">
        <v>0</v>
      </c>
      <c r="U5114">
        <v>2</v>
      </c>
      <c r="V5114">
        <v>250</v>
      </c>
      <c r="W5114" t="s">
        <v>41</v>
      </c>
      <c r="X5114" t="s">
        <v>25685</v>
      </c>
      <c r="Y5114" t="s">
        <v>6</v>
      </c>
      <c r="Z5114" s="1">
        <v>45124</v>
      </c>
      <c r="AA5114" s="2">
        <v>0.88412037037037028</v>
      </c>
      <c r="AB5114" s="2">
        <v>0.38278935185185187</v>
      </c>
      <c r="AC5114" t="s">
        <v>44</v>
      </c>
      <c r="AD5114" t="s">
        <v>45</v>
      </c>
      <c r="AE5114" t="s">
        <v>45</v>
      </c>
      <c r="AF5114">
        <v>125</v>
      </c>
    </row>
    <row r="5115" spans="1:32">
      <c r="A5115">
        <v>29307</v>
      </c>
      <c r="B5115">
        <v>28407</v>
      </c>
      <c r="C5115" t="s">
        <v>1515</v>
      </c>
      <c r="D5115" t="s">
        <v>572</v>
      </c>
      <c r="E5115" t="s">
        <v>34</v>
      </c>
      <c r="F5115" t="s">
        <v>25686</v>
      </c>
      <c r="G5115">
        <v>3713723210</v>
      </c>
      <c r="H5115" t="s">
        <v>225</v>
      </c>
      <c r="I5115" s="1">
        <v>35824</v>
      </c>
      <c r="J5115" t="s">
        <v>25687</v>
      </c>
      <c r="K5115" t="s">
        <v>2342</v>
      </c>
      <c r="L5115">
        <v>52590</v>
      </c>
      <c r="M5115" t="s">
        <v>225</v>
      </c>
      <c r="N5115" s="1">
        <v>45213</v>
      </c>
      <c r="O5115" s="1">
        <v>45217</v>
      </c>
      <c r="P5115">
        <v>19</v>
      </c>
      <c r="Q5115">
        <v>1</v>
      </c>
      <c r="R5115" t="s">
        <v>53</v>
      </c>
      <c r="S5115">
        <v>4</v>
      </c>
      <c r="T5115">
        <v>0</v>
      </c>
      <c r="U5115">
        <v>4</v>
      </c>
      <c r="V5115">
        <v>576</v>
      </c>
      <c r="W5115" t="s">
        <v>41</v>
      </c>
      <c r="X5115" t="s">
        <v>25688</v>
      </c>
      <c r="Y5115" t="s">
        <v>6</v>
      </c>
      <c r="Z5115" s="1">
        <v>45198</v>
      </c>
      <c r="AA5115" s="2">
        <v>0.82596064814814818</v>
      </c>
      <c r="AB5115" s="2">
        <v>0.65592592592592591</v>
      </c>
      <c r="AC5115" t="s">
        <v>44</v>
      </c>
      <c r="AD5115" t="s">
        <v>44</v>
      </c>
      <c r="AE5115" t="s">
        <v>45</v>
      </c>
      <c r="AF5115">
        <v>144</v>
      </c>
    </row>
    <row r="5116" spans="1:32">
      <c r="A5116">
        <v>29308</v>
      </c>
      <c r="B5116">
        <v>28408</v>
      </c>
      <c r="C5116" t="s">
        <v>7814</v>
      </c>
      <c r="D5116" t="s">
        <v>9313</v>
      </c>
      <c r="E5116" t="s">
        <v>34</v>
      </c>
      <c r="F5116" t="s">
        <v>25689</v>
      </c>
      <c r="G5116" t="s">
        <v>25690</v>
      </c>
      <c r="H5116" t="s">
        <v>171</v>
      </c>
      <c r="I5116" s="1">
        <v>16726</v>
      </c>
      <c r="J5116" t="s">
        <v>25691</v>
      </c>
      <c r="K5116" t="s">
        <v>25692</v>
      </c>
      <c r="L5116">
        <v>24113</v>
      </c>
      <c r="M5116" t="s">
        <v>171</v>
      </c>
      <c r="N5116" s="1">
        <v>45304</v>
      </c>
      <c r="O5116" s="1">
        <v>45308</v>
      </c>
      <c r="P5116">
        <v>70</v>
      </c>
      <c r="Q5116">
        <v>3</v>
      </c>
      <c r="R5116" t="s">
        <v>53</v>
      </c>
      <c r="S5116">
        <v>2</v>
      </c>
      <c r="T5116">
        <v>0</v>
      </c>
      <c r="U5116">
        <v>4</v>
      </c>
      <c r="V5116">
        <v>556</v>
      </c>
      <c r="W5116" t="s">
        <v>54</v>
      </c>
      <c r="X5116" t="s">
        <v>25693</v>
      </c>
      <c r="Y5116" t="s">
        <v>81</v>
      </c>
      <c r="Z5116" s="1">
        <v>45280</v>
      </c>
      <c r="AA5116" s="2">
        <v>0.51187499999999997</v>
      </c>
      <c r="AB5116" s="2">
        <v>0.9234837962962964</v>
      </c>
      <c r="AC5116" t="s">
        <v>44</v>
      </c>
      <c r="AD5116" t="s">
        <v>44</v>
      </c>
      <c r="AE5116" t="s">
        <v>45</v>
      </c>
      <c r="AF5116">
        <v>139</v>
      </c>
    </row>
    <row r="5117" spans="1:32">
      <c r="A5117">
        <v>29309</v>
      </c>
      <c r="B5117">
        <v>28409</v>
      </c>
      <c r="C5117" t="s">
        <v>571</v>
      </c>
      <c r="D5117" t="s">
        <v>5237</v>
      </c>
      <c r="E5117" t="s">
        <v>34</v>
      </c>
      <c r="F5117" t="s">
        <v>25694</v>
      </c>
      <c r="G5117" t="s">
        <v>25695</v>
      </c>
      <c r="H5117" t="s">
        <v>1301</v>
      </c>
      <c r="I5117" s="1">
        <v>37376</v>
      </c>
      <c r="J5117" t="s">
        <v>25696</v>
      </c>
      <c r="K5117" t="s">
        <v>25697</v>
      </c>
      <c r="L5117">
        <v>57267</v>
      </c>
      <c r="M5117" t="s">
        <v>1301</v>
      </c>
      <c r="N5117" s="1">
        <v>45102</v>
      </c>
      <c r="O5117" s="1">
        <v>45105</v>
      </c>
      <c r="P5117">
        <v>89</v>
      </c>
      <c r="Q5117">
        <v>4</v>
      </c>
      <c r="R5117" t="s">
        <v>63</v>
      </c>
      <c r="S5117">
        <v>1</v>
      </c>
      <c r="T5117">
        <v>2</v>
      </c>
      <c r="U5117">
        <v>3</v>
      </c>
      <c r="V5117">
        <v>201</v>
      </c>
      <c r="W5117" t="s">
        <v>54</v>
      </c>
      <c r="X5117" t="s">
        <v>25698</v>
      </c>
      <c r="Y5117" t="s">
        <v>6</v>
      </c>
      <c r="Z5117" s="1">
        <v>45074</v>
      </c>
      <c r="AA5117" s="2">
        <v>0.86002314814814806</v>
      </c>
      <c r="AB5117" s="2">
        <v>0.60053240740740743</v>
      </c>
      <c r="AC5117" t="s">
        <v>44</v>
      </c>
      <c r="AD5117" t="s">
        <v>44</v>
      </c>
      <c r="AE5117" t="s">
        <v>45</v>
      </c>
      <c r="AF5117">
        <v>67</v>
      </c>
    </row>
    <row r="5118" spans="1:32">
      <c r="A5118">
        <v>29310</v>
      </c>
      <c r="B5118">
        <v>28410</v>
      </c>
      <c r="C5118" t="s">
        <v>1335</v>
      </c>
      <c r="D5118" t="s">
        <v>4376</v>
      </c>
      <c r="E5118" t="s">
        <v>34</v>
      </c>
      <c r="F5118" t="s">
        <v>25699</v>
      </c>
      <c r="G5118" t="s">
        <v>25700</v>
      </c>
      <c r="H5118" t="s">
        <v>405</v>
      </c>
      <c r="I5118" s="1">
        <v>32873</v>
      </c>
      <c r="J5118" t="s">
        <v>25701</v>
      </c>
      <c r="K5118" t="s">
        <v>25702</v>
      </c>
      <c r="L5118">
        <v>31720</v>
      </c>
      <c r="M5118" t="s">
        <v>405</v>
      </c>
      <c r="N5118" s="1">
        <v>45242</v>
      </c>
      <c r="O5118" s="1">
        <v>45247</v>
      </c>
      <c r="P5118">
        <v>24</v>
      </c>
      <c r="Q5118">
        <v>1</v>
      </c>
      <c r="R5118" t="s">
        <v>40</v>
      </c>
      <c r="S5118">
        <v>2</v>
      </c>
      <c r="T5118">
        <v>0</v>
      </c>
      <c r="U5118">
        <v>5</v>
      </c>
      <c r="V5118">
        <v>1160</v>
      </c>
      <c r="W5118" t="s">
        <v>54</v>
      </c>
      <c r="X5118" t="s">
        <v>25703</v>
      </c>
      <c r="Y5118" t="s">
        <v>6</v>
      </c>
      <c r="Z5118" s="1">
        <v>45214</v>
      </c>
      <c r="AA5118" s="2">
        <v>0.30524305555555559</v>
      </c>
      <c r="AB5118" s="2">
        <v>0.70981481481481479</v>
      </c>
      <c r="AC5118" t="s">
        <v>44</v>
      </c>
      <c r="AD5118" t="s">
        <v>44</v>
      </c>
      <c r="AE5118" t="s">
        <v>45</v>
      </c>
      <c r="AF5118">
        <v>232</v>
      </c>
    </row>
    <row r="5119" spans="1:32">
      <c r="A5119">
        <v>29311</v>
      </c>
      <c r="B5119">
        <v>28411</v>
      </c>
      <c r="C5119" t="s">
        <v>197</v>
      </c>
      <c r="D5119" t="s">
        <v>3611</v>
      </c>
      <c r="E5119" t="s">
        <v>34</v>
      </c>
      <c r="F5119" t="s">
        <v>25704</v>
      </c>
      <c r="G5119" t="s">
        <v>25705</v>
      </c>
      <c r="H5119" t="s">
        <v>209</v>
      </c>
      <c r="I5119" s="1">
        <v>33683</v>
      </c>
      <c r="J5119" t="s">
        <v>25706</v>
      </c>
      <c r="K5119" t="s">
        <v>25707</v>
      </c>
      <c r="L5119">
        <v>29554</v>
      </c>
      <c r="M5119" t="s">
        <v>209</v>
      </c>
      <c r="N5119" s="1">
        <v>44974</v>
      </c>
      <c r="O5119" s="1">
        <v>44979</v>
      </c>
      <c r="P5119">
        <v>62</v>
      </c>
      <c r="Q5119">
        <v>3</v>
      </c>
      <c r="R5119" t="s">
        <v>63</v>
      </c>
      <c r="S5119">
        <v>1</v>
      </c>
      <c r="T5119">
        <v>2</v>
      </c>
      <c r="U5119">
        <v>5</v>
      </c>
      <c r="V5119">
        <v>320</v>
      </c>
      <c r="W5119" t="s">
        <v>41</v>
      </c>
      <c r="X5119" t="s">
        <v>25708</v>
      </c>
      <c r="Y5119" t="s">
        <v>43</v>
      </c>
      <c r="Z5119" s="1">
        <v>44937</v>
      </c>
      <c r="AA5119" s="2">
        <v>0.76096064814814823</v>
      </c>
      <c r="AB5119" s="2">
        <v>4.3599537037037034E-2</v>
      </c>
      <c r="AC5119" t="s">
        <v>45</v>
      </c>
      <c r="AD5119" t="s">
        <v>45</v>
      </c>
      <c r="AE5119" t="s">
        <v>45</v>
      </c>
      <c r="AF5119">
        <v>64</v>
      </c>
    </row>
    <row r="5120" spans="1:32">
      <c r="A5120">
        <v>29312</v>
      </c>
      <c r="B5120">
        <v>28412</v>
      </c>
      <c r="C5120" t="s">
        <v>501</v>
      </c>
      <c r="D5120" t="s">
        <v>2019</v>
      </c>
      <c r="E5120" t="s">
        <v>34</v>
      </c>
      <c r="F5120" t="s">
        <v>25709</v>
      </c>
      <c r="G5120" t="s">
        <v>25710</v>
      </c>
      <c r="H5120" t="s">
        <v>225</v>
      </c>
      <c r="I5120" s="1">
        <v>19483</v>
      </c>
      <c r="J5120" t="s">
        <v>25711</v>
      </c>
      <c r="K5120" t="s">
        <v>25712</v>
      </c>
      <c r="L5120">
        <v>91674</v>
      </c>
      <c r="M5120" t="s">
        <v>225</v>
      </c>
      <c r="N5120" s="1">
        <v>45204</v>
      </c>
      <c r="O5120" s="1">
        <v>45208</v>
      </c>
      <c r="P5120">
        <v>21</v>
      </c>
      <c r="Q5120">
        <v>1</v>
      </c>
      <c r="R5120" t="s">
        <v>40</v>
      </c>
      <c r="S5120">
        <v>3</v>
      </c>
      <c r="T5120">
        <v>0</v>
      </c>
      <c r="U5120">
        <v>4</v>
      </c>
      <c r="V5120">
        <v>824</v>
      </c>
      <c r="W5120" t="s">
        <v>41</v>
      </c>
      <c r="X5120" t="s">
        <v>25713</v>
      </c>
      <c r="Y5120" t="s">
        <v>81</v>
      </c>
      <c r="Z5120" s="1">
        <v>45176</v>
      </c>
      <c r="AA5120" s="2">
        <v>0.87983796296296291</v>
      </c>
      <c r="AB5120" s="2">
        <v>0.28520833333333334</v>
      </c>
      <c r="AC5120" t="s">
        <v>45</v>
      </c>
      <c r="AD5120" t="s">
        <v>45</v>
      </c>
      <c r="AE5120" t="s">
        <v>45</v>
      </c>
      <c r="AF5120">
        <v>206</v>
      </c>
    </row>
    <row r="5121" spans="1:32">
      <c r="A5121">
        <v>29313</v>
      </c>
      <c r="B5121">
        <v>28413</v>
      </c>
      <c r="C5121" t="s">
        <v>25714</v>
      </c>
      <c r="D5121" t="s">
        <v>6402</v>
      </c>
      <c r="E5121" t="s">
        <v>48</v>
      </c>
      <c r="F5121" t="s">
        <v>25715</v>
      </c>
      <c r="G5121" t="s">
        <v>25716</v>
      </c>
      <c r="H5121" t="s">
        <v>295</v>
      </c>
      <c r="I5121" s="1">
        <v>32535</v>
      </c>
      <c r="J5121" t="s">
        <v>25717</v>
      </c>
      <c r="K5121" t="s">
        <v>25718</v>
      </c>
      <c r="L5121">
        <v>65684</v>
      </c>
      <c r="M5121" t="s">
        <v>295</v>
      </c>
      <c r="N5121" s="1">
        <v>45023</v>
      </c>
      <c r="O5121" s="1">
        <v>45025</v>
      </c>
      <c r="P5121">
        <v>22</v>
      </c>
      <c r="Q5121">
        <v>1</v>
      </c>
      <c r="R5121" t="s">
        <v>53</v>
      </c>
      <c r="S5121">
        <v>4</v>
      </c>
      <c r="T5121">
        <v>0</v>
      </c>
      <c r="U5121">
        <v>2</v>
      </c>
      <c r="V5121">
        <v>270</v>
      </c>
      <c r="W5121" t="s">
        <v>54</v>
      </c>
      <c r="X5121" t="s">
        <v>25719</v>
      </c>
      <c r="Y5121" t="s">
        <v>65</v>
      </c>
      <c r="Z5121" s="1">
        <v>45010</v>
      </c>
      <c r="AA5121" s="2">
        <v>0.58952546296296293</v>
      </c>
      <c r="AB5121" s="2">
        <v>0.45631944444444444</v>
      </c>
      <c r="AC5121" t="s">
        <v>44</v>
      </c>
      <c r="AD5121" t="s">
        <v>45</v>
      </c>
      <c r="AE5121" t="s">
        <v>44</v>
      </c>
      <c r="AF5121">
        <v>135</v>
      </c>
    </row>
    <row r="5122" spans="1:32">
      <c r="A5122">
        <v>29314</v>
      </c>
      <c r="B5122">
        <v>28414</v>
      </c>
      <c r="C5122" t="s">
        <v>105</v>
      </c>
      <c r="D5122" t="s">
        <v>703</v>
      </c>
      <c r="E5122" t="s">
        <v>34</v>
      </c>
      <c r="F5122" t="s">
        <v>25720</v>
      </c>
      <c r="G5122" t="s">
        <v>25721</v>
      </c>
      <c r="H5122" t="s">
        <v>692</v>
      </c>
      <c r="I5122" s="1">
        <v>24783</v>
      </c>
      <c r="J5122" t="s">
        <v>25722</v>
      </c>
      <c r="K5122" t="s">
        <v>25723</v>
      </c>
      <c r="L5122">
        <v>18475</v>
      </c>
      <c r="M5122" t="s">
        <v>692</v>
      </c>
      <c r="N5122" s="1">
        <v>44977</v>
      </c>
      <c r="O5122" s="1">
        <v>44982</v>
      </c>
      <c r="P5122">
        <v>32</v>
      </c>
      <c r="Q5122">
        <v>2</v>
      </c>
      <c r="R5122" t="s">
        <v>63</v>
      </c>
      <c r="S5122">
        <v>4</v>
      </c>
      <c r="T5122">
        <v>1</v>
      </c>
      <c r="U5122">
        <v>5</v>
      </c>
      <c r="V5122">
        <v>340</v>
      </c>
      <c r="W5122" t="s">
        <v>41</v>
      </c>
      <c r="X5122" t="s">
        <v>25724</v>
      </c>
      <c r="Y5122" t="s">
        <v>65</v>
      </c>
      <c r="Z5122" s="1">
        <v>44955</v>
      </c>
      <c r="AA5122" s="2">
        <v>0.87631944444444443</v>
      </c>
      <c r="AB5122" s="2">
        <v>0.73674768518518519</v>
      </c>
      <c r="AC5122" t="s">
        <v>45</v>
      </c>
      <c r="AD5122" t="s">
        <v>45</v>
      </c>
      <c r="AE5122" t="s">
        <v>44</v>
      </c>
      <c r="AF5122">
        <v>68</v>
      </c>
    </row>
    <row r="5123" spans="1:32">
      <c r="A5123">
        <v>29315</v>
      </c>
      <c r="B5123">
        <v>28415</v>
      </c>
      <c r="C5123" t="s">
        <v>8547</v>
      </c>
      <c r="D5123" t="s">
        <v>243</v>
      </c>
      <c r="E5123" t="s">
        <v>48</v>
      </c>
      <c r="F5123" t="s">
        <v>25725</v>
      </c>
      <c r="G5123" t="s">
        <v>25726</v>
      </c>
      <c r="H5123" t="s">
        <v>295</v>
      </c>
      <c r="I5123" s="1">
        <v>30446</v>
      </c>
      <c r="J5123" t="s">
        <v>25727</v>
      </c>
      <c r="K5123" t="s">
        <v>17944</v>
      </c>
      <c r="L5123">
        <v>46075</v>
      </c>
      <c r="M5123" t="s">
        <v>295</v>
      </c>
      <c r="N5123" s="1">
        <v>45224</v>
      </c>
      <c r="O5123" s="1">
        <v>45227</v>
      </c>
      <c r="P5123">
        <v>84</v>
      </c>
      <c r="Q5123">
        <v>4</v>
      </c>
      <c r="R5123" t="s">
        <v>40</v>
      </c>
      <c r="S5123">
        <v>2</v>
      </c>
      <c r="T5123">
        <v>0</v>
      </c>
      <c r="U5123">
        <v>3</v>
      </c>
      <c r="V5123">
        <v>621</v>
      </c>
      <c r="W5123" t="s">
        <v>54</v>
      </c>
      <c r="X5123" t="s">
        <v>25728</v>
      </c>
      <c r="Y5123" t="s">
        <v>43</v>
      </c>
      <c r="Z5123" s="1">
        <v>45209</v>
      </c>
      <c r="AA5123" s="2">
        <v>0.44513888888888892</v>
      </c>
      <c r="AB5123" s="2">
        <v>0.18246527777777777</v>
      </c>
      <c r="AC5123" t="s">
        <v>45</v>
      </c>
      <c r="AD5123" t="s">
        <v>44</v>
      </c>
      <c r="AE5123" t="s">
        <v>45</v>
      </c>
      <c r="AF5123">
        <v>207</v>
      </c>
    </row>
    <row r="5124" spans="1:32">
      <c r="A5124">
        <v>29316</v>
      </c>
      <c r="B5124">
        <v>28416</v>
      </c>
      <c r="C5124" t="s">
        <v>82</v>
      </c>
      <c r="D5124" t="s">
        <v>14075</v>
      </c>
      <c r="E5124" t="s">
        <v>34</v>
      </c>
      <c r="F5124" t="s">
        <v>25729</v>
      </c>
      <c r="G5124" t="s">
        <v>25730</v>
      </c>
      <c r="H5124" t="s">
        <v>330</v>
      </c>
      <c r="I5124" s="1">
        <v>25117</v>
      </c>
      <c r="J5124" t="s">
        <v>25731</v>
      </c>
      <c r="K5124" t="s">
        <v>25732</v>
      </c>
      <c r="L5124">
        <v>62711</v>
      </c>
      <c r="M5124" t="s">
        <v>330</v>
      </c>
      <c r="N5124" s="1">
        <v>45161</v>
      </c>
      <c r="O5124" s="1">
        <v>45162</v>
      </c>
      <c r="P5124">
        <v>89</v>
      </c>
      <c r="Q5124">
        <v>4</v>
      </c>
      <c r="R5124" t="s">
        <v>63</v>
      </c>
      <c r="S5124">
        <v>1</v>
      </c>
      <c r="T5124">
        <v>2</v>
      </c>
      <c r="U5124">
        <v>1</v>
      </c>
      <c r="V5124">
        <v>71</v>
      </c>
      <c r="W5124" t="s">
        <v>54</v>
      </c>
      <c r="X5124" t="s">
        <v>25733</v>
      </c>
      <c r="Y5124" t="s">
        <v>81</v>
      </c>
      <c r="Z5124" s="1">
        <v>45150</v>
      </c>
      <c r="AA5124" s="2">
        <v>0.92439814814814814</v>
      </c>
      <c r="AB5124" s="2">
        <v>0.73754629629629631</v>
      </c>
      <c r="AC5124" t="s">
        <v>45</v>
      </c>
      <c r="AD5124" t="s">
        <v>44</v>
      </c>
      <c r="AE5124" t="s">
        <v>45</v>
      </c>
      <c r="AF5124">
        <v>71</v>
      </c>
    </row>
    <row r="5125" spans="1:32">
      <c r="A5125">
        <v>29317</v>
      </c>
      <c r="B5125">
        <v>28417</v>
      </c>
      <c r="C5125" t="s">
        <v>1966</v>
      </c>
      <c r="D5125" t="s">
        <v>25734</v>
      </c>
      <c r="E5125" t="s">
        <v>48</v>
      </c>
      <c r="F5125" t="s">
        <v>25735</v>
      </c>
      <c r="G5125" t="s">
        <v>25736</v>
      </c>
      <c r="H5125" t="s">
        <v>115</v>
      </c>
      <c r="I5125" s="1">
        <v>35269</v>
      </c>
      <c r="J5125" t="s">
        <v>25737</v>
      </c>
      <c r="K5125" t="s">
        <v>3465</v>
      </c>
      <c r="L5125">
        <v>50566</v>
      </c>
      <c r="M5125" t="s">
        <v>115</v>
      </c>
      <c r="N5125" s="1">
        <v>45021</v>
      </c>
      <c r="O5125" s="1">
        <v>45022</v>
      </c>
      <c r="P5125">
        <v>2</v>
      </c>
      <c r="Q5125">
        <v>1</v>
      </c>
      <c r="R5125" t="s">
        <v>63</v>
      </c>
      <c r="S5125">
        <v>1</v>
      </c>
      <c r="T5125">
        <v>0</v>
      </c>
      <c r="U5125">
        <v>1</v>
      </c>
      <c r="V5125">
        <v>62</v>
      </c>
      <c r="W5125" t="s">
        <v>41</v>
      </c>
      <c r="X5125" t="s">
        <v>25738</v>
      </c>
      <c r="Y5125" t="s">
        <v>43</v>
      </c>
      <c r="Z5125" s="1">
        <v>45002</v>
      </c>
      <c r="AA5125" s="2">
        <v>0.21159722222222221</v>
      </c>
      <c r="AB5125" s="2">
        <v>0.90216435185185195</v>
      </c>
      <c r="AC5125" t="s">
        <v>45</v>
      </c>
      <c r="AD5125" t="s">
        <v>45</v>
      </c>
      <c r="AE5125" t="s">
        <v>44</v>
      </c>
      <c r="AF5125">
        <v>62</v>
      </c>
    </row>
    <row r="5126" spans="1:32">
      <c r="A5126">
        <v>29318</v>
      </c>
      <c r="B5126">
        <v>28418</v>
      </c>
      <c r="C5126" t="s">
        <v>1913</v>
      </c>
      <c r="D5126" t="s">
        <v>2363</v>
      </c>
      <c r="E5126" t="s">
        <v>48</v>
      </c>
      <c r="F5126" t="s">
        <v>25739</v>
      </c>
      <c r="G5126" t="s">
        <v>25740</v>
      </c>
      <c r="H5126" t="s">
        <v>60</v>
      </c>
      <c r="I5126" s="1">
        <v>33247</v>
      </c>
      <c r="J5126" t="s">
        <v>25741</v>
      </c>
      <c r="K5126" t="s">
        <v>25742</v>
      </c>
      <c r="L5126">
        <v>31516</v>
      </c>
      <c r="M5126" t="s">
        <v>60</v>
      </c>
      <c r="N5126" s="1">
        <v>45091</v>
      </c>
      <c r="O5126" s="1">
        <v>45095</v>
      </c>
      <c r="P5126">
        <v>18</v>
      </c>
      <c r="Q5126">
        <v>1</v>
      </c>
      <c r="R5126" t="s">
        <v>40</v>
      </c>
      <c r="S5126">
        <v>3</v>
      </c>
      <c r="T5126">
        <v>0</v>
      </c>
      <c r="U5126">
        <v>4</v>
      </c>
      <c r="V5126">
        <v>960</v>
      </c>
      <c r="W5126" t="s">
        <v>41</v>
      </c>
      <c r="X5126" t="s">
        <v>25743</v>
      </c>
      <c r="Y5126" t="s">
        <v>6</v>
      </c>
      <c r="Z5126" s="1">
        <v>45075</v>
      </c>
      <c r="AA5126" s="2">
        <v>0.4713310185185185</v>
      </c>
      <c r="AB5126" s="2">
        <v>0.64374999999999993</v>
      </c>
      <c r="AC5126" t="s">
        <v>45</v>
      </c>
      <c r="AD5126" t="s">
        <v>45</v>
      </c>
      <c r="AE5126" t="s">
        <v>44</v>
      </c>
      <c r="AF5126">
        <v>240</v>
      </c>
    </row>
    <row r="5127" spans="1:32">
      <c r="A5127">
        <v>29320</v>
      </c>
      <c r="B5127">
        <v>28420</v>
      </c>
      <c r="C5127" t="s">
        <v>2167</v>
      </c>
      <c r="D5127" t="s">
        <v>3023</v>
      </c>
      <c r="E5127" t="s">
        <v>34</v>
      </c>
      <c r="F5127" t="s">
        <v>25744</v>
      </c>
      <c r="G5127" t="s">
        <v>25745</v>
      </c>
      <c r="H5127" t="s">
        <v>135</v>
      </c>
      <c r="I5127" s="1">
        <v>38347</v>
      </c>
      <c r="J5127" t="s">
        <v>25746</v>
      </c>
      <c r="K5127" t="s">
        <v>25747</v>
      </c>
      <c r="L5127">
        <v>68140</v>
      </c>
      <c r="M5127" t="s">
        <v>135</v>
      </c>
      <c r="N5127" s="1">
        <v>44966</v>
      </c>
      <c r="O5127" s="1">
        <v>44967</v>
      </c>
      <c r="P5127">
        <v>12</v>
      </c>
      <c r="Q5127">
        <v>1</v>
      </c>
      <c r="R5127" t="s">
        <v>40</v>
      </c>
      <c r="S5127">
        <v>3</v>
      </c>
      <c r="T5127">
        <v>2</v>
      </c>
      <c r="U5127">
        <v>1</v>
      </c>
      <c r="V5127">
        <v>204</v>
      </c>
      <c r="W5127" t="s">
        <v>54</v>
      </c>
      <c r="X5127" t="s">
        <v>25748</v>
      </c>
      <c r="Y5127" t="s">
        <v>43</v>
      </c>
      <c r="Z5127" s="1">
        <v>44933</v>
      </c>
      <c r="AA5127" s="2">
        <v>0.60871527777777779</v>
      </c>
      <c r="AB5127" s="2">
        <v>8.2083333333333341E-2</v>
      </c>
      <c r="AC5127" t="s">
        <v>45</v>
      </c>
      <c r="AD5127" t="s">
        <v>44</v>
      </c>
      <c r="AE5127" t="s">
        <v>44</v>
      </c>
      <c r="AF5127">
        <v>204</v>
      </c>
    </row>
    <row r="5128" spans="1:32">
      <c r="A5128">
        <v>29321</v>
      </c>
      <c r="B5128">
        <v>28421</v>
      </c>
      <c r="C5128" t="s">
        <v>391</v>
      </c>
      <c r="D5128" t="s">
        <v>768</v>
      </c>
      <c r="E5128" t="s">
        <v>34</v>
      </c>
      <c r="F5128" t="s">
        <v>25749</v>
      </c>
      <c r="G5128" t="s">
        <v>25750</v>
      </c>
      <c r="H5128" t="s">
        <v>330</v>
      </c>
      <c r="I5128" s="1">
        <v>24604</v>
      </c>
      <c r="J5128" t="s">
        <v>25751</v>
      </c>
      <c r="K5128" t="s">
        <v>25752</v>
      </c>
      <c r="L5128">
        <v>18899</v>
      </c>
      <c r="M5128" t="s">
        <v>330</v>
      </c>
      <c r="N5128" s="1">
        <v>45161</v>
      </c>
      <c r="O5128" s="1">
        <v>45165</v>
      </c>
      <c r="P5128">
        <v>64</v>
      </c>
      <c r="Q5128">
        <v>3</v>
      </c>
      <c r="R5128" t="s">
        <v>53</v>
      </c>
      <c r="S5128">
        <v>3</v>
      </c>
      <c r="T5128">
        <v>1</v>
      </c>
      <c r="U5128">
        <v>4</v>
      </c>
      <c r="V5128">
        <v>524</v>
      </c>
      <c r="W5128" t="s">
        <v>41</v>
      </c>
      <c r="X5128" t="s">
        <v>25753</v>
      </c>
      <c r="Y5128" t="s">
        <v>43</v>
      </c>
      <c r="Z5128" s="1">
        <v>45154</v>
      </c>
      <c r="AA5128" s="2">
        <v>0.97950231481481476</v>
      </c>
      <c r="AB5128" s="2">
        <v>4.8692129629629627E-2</v>
      </c>
      <c r="AC5128" t="s">
        <v>45</v>
      </c>
      <c r="AD5128" t="s">
        <v>45</v>
      </c>
      <c r="AE5128" t="s">
        <v>44</v>
      </c>
      <c r="AF5128">
        <v>131</v>
      </c>
    </row>
    <row r="5129" spans="1:32">
      <c r="A5129">
        <v>29322</v>
      </c>
      <c r="B5129">
        <v>28422</v>
      </c>
      <c r="C5129" t="s">
        <v>2415</v>
      </c>
      <c r="D5129" t="s">
        <v>16285</v>
      </c>
      <c r="E5129" t="s">
        <v>34</v>
      </c>
      <c r="F5129" t="s">
        <v>25754</v>
      </c>
      <c r="G5129" t="s">
        <v>25755</v>
      </c>
      <c r="H5129" t="s">
        <v>692</v>
      </c>
      <c r="I5129" s="1">
        <v>32493</v>
      </c>
      <c r="J5129" t="s">
        <v>25756</v>
      </c>
      <c r="K5129" t="s">
        <v>25757</v>
      </c>
      <c r="L5129">
        <v>20385</v>
      </c>
      <c r="M5129" t="s">
        <v>692</v>
      </c>
      <c r="N5129" s="1">
        <v>45217</v>
      </c>
      <c r="O5129" s="1">
        <v>45220</v>
      </c>
      <c r="P5129">
        <v>23</v>
      </c>
      <c r="Q5129">
        <v>1</v>
      </c>
      <c r="R5129" t="s">
        <v>63</v>
      </c>
      <c r="S5129">
        <v>4</v>
      </c>
      <c r="T5129">
        <v>1</v>
      </c>
      <c r="U5129">
        <v>3</v>
      </c>
      <c r="V5129">
        <v>267</v>
      </c>
      <c r="W5129" t="s">
        <v>54</v>
      </c>
      <c r="X5129" t="s">
        <v>25758</v>
      </c>
      <c r="Y5129" t="s">
        <v>6</v>
      </c>
      <c r="Z5129" s="1">
        <v>45202</v>
      </c>
      <c r="AA5129" s="2">
        <v>0.50189814814814815</v>
      </c>
      <c r="AB5129" s="2">
        <v>0.6934027777777777</v>
      </c>
      <c r="AC5129" t="s">
        <v>44</v>
      </c>
      <c r="AD5129" t="s">
        <v>45</v>
      </c>
      <c r="AE5129" t="s">
        <v>44</v>
      </c>
      <c r="AF5129">
        <v>89</v>
      </c>
    </row>
    <row r="5130" spans="1:32">
      <c r="A5130">
        <v>29323</v>
      </c>
      <c r="B5130">
        <v>28423</v>
      </c>
      <c r="C5130" t="s">
        <v>1888</v>
      </c>
      <c r="D5130" t="s">
        <v>14075</v>
      </c>
      <c r="E5130" t="s">
        <v>34</v>
      </c>
      <c r="F5130" t="s">
        <v>25759</v>
      </c>
      <c r="G5130">
        <v>2808966515</v>
      </c>
      <c r="H5130" t="s">
        <v>115</v>
      </c>
      <c r="I5130" s="1">
        <v>36528</v>
      </c>
      <c r="J5130" t="s">
        <v>25760</v>
      </c>
      <c r="K5130" t="s">
        <v>25761</v>
      </c>
      <c r="L5130">
        <v>91701</v>
      </c>
      <c r="M5130" t="s">
        <v>115</v>
      </c>
      <c r="N5130" s="1">
        <v>45048</v>
      </c>
      <c r="O5130" s="1">
        <v>45051</v>
      </c>
      <c r="P5130">
        <v>41</v>
      </c>
      <c r="Q5130">
        <v>2</v>
      </c>
      <c r="R5130" t="s">
        <v>63</v>
      </c>
      <c r="S5130">
        <v>2</v>
      </c>
      <c r="T5130">
        <v>2</v>
      </c>
      <c r="U5130">
        <v>3</v>
      </c>
      <c r="V5130">
        <v>186</v>
      </c>
      <c r="W5130" t="s">
        <v>41</v>
      </c>
      <c r="X5130" t="s">
        <v>25762</v>
      </c>
      <c r="Y5130" t="s">
        <v>65</v>
      </c>
      <c r="Z5130" s="1">
        <v>45030</v>
      </c>
      <c r="AA5130" s="2">
        <v>0.74074074074074081</v>
      </c>
      <c r="AB5130" s="2">
        <v>0.83233796296296303</v>
      </c>
      <c r="AC5130" t="s">
        <v>45</v>
      </c>
      <c r="AD5130" t="s">
        <v>44</v>
      </c>
      <c r="AE5130" t="s">
        <v>44</v>
      </c>
      <c r="AF5130">
        <v>62</v>
      </c>
    </row>
    <row r="5131" spans="1:32">
      <c r="A5131">
        <v>29324</v>
      </c>
      <c r="B5131">
        <v>28424</v>
      </c>
      <c r="C5131" t="s">
        <v>4061</v>
      </c>
      <c r="D5131" t="s">
        <v>2828</v>
      </c>
      <c r="E5131" t="s">
        <v>34</v>
      </c>
      <c r="F5131" t="s">
        <v>25763</v>
      </c>
      <c r="G5131" t="s">
        <v>25764</v>
      </c>
      <c r="H5131" t="s">
        <v>60</v>
      </c>
      <c r="I5131" s="1">
        <v>31969</v>
      </c>
      <c r="J5131" t="s">
        <v>25765</v>
      </c>
      <c r="K5131" t="s">
        <v>25766</v>
      </c>
      <c r="L5131">
        <v>50853</v>
      </c>
      <c r="M5131" t="s">
        <v>60</v>
      </c>
      <c r="N5131" s="1">
        <v>45085</v>
      </c>
      <c r="O5131" s="1">
        <v>45087</v>
      </c>
      <c r="P5131">
        <v>84</v>
      </c>
      <c r="Q5131">
        <v>4</v>
      </c>
      <c r="R5131" t="s">
        <v>40</v>
      </c>
      <c r="S5131">
        <v>2</v>
      </c>
      <c r="T5131">
        <v>1</v>
      </c>
      <c r="U5131">
        <v>2</v>
      </c>
      <c r="V5131">
        <v>500</v>
      </c>
      <c r="W5131" t="s">
        <v>41</v>
      </c>
      <c r="X5131" t="s">
        <v>25767</v>
      </c>
      <c r="Y5131" t="s">
        <v>65</v>
      </c>
      <c r="Z5131" s="1">
        <v>45058</v>
      </c>
      <c r="AA5131" s="2">
        <v>0.32840277777777777</v>
      </c>
      <c r="AB5131" s="2">
        <v>0.26592592592592595</v>
      </c>
      <c r="AC5131" t="s">
        <v>45</v>
      </c>
      <c r="AD5131" t="s">
        <v>45</v>
      </c>
      <c r="AE5131" t="s">
        <v>45</v>
      </c>
      <c r="AF5131">
        <v>250</v>
      </c>
    </row>
    <row r="5132" spans="1:32">
      <c r="A5132">
        <v>29325</v>
      </c>
      <c r="B5132">
        <v>28425</v>
      </c>
      <c r="C5132" t="s">
        <v>1044</v>
      </c>
      <c r="D5132" t="s">
        <v>24529</v>
      </c>
      <c r="E5132" t="s">
        <v>34</v>
      </c>
      <c r="F5132" t="s">
        <v>25768</v>
      </c>
      <c r="G5132" t="s">
        <v>25769</v>
      </c>
      <c r="H5132" t="s">
        <v>295</v>
      </c>
      <c r="I5132" s="1">
        <v>27995</v>
      </c>
      <c r="J5132" t="s">
        <v>25770</v>
      </c>
      <c r="K5132" t="s">
        <v>25771</v>
      </c>
      <c r="L5132">
        <v>31624</v>
      </c>
      <c r="M5132" t="s">
        <v>295</v>
      </c>
      <c r="N5132" s="1">
        <v>45002</v>
      </c>
      <c r="O5132" s="1">
        <v>45003</v>
      </c>
      <c r="P5132">
        <v>42</v>
      </c>
      <c r="Q5132">
        <v>2</v>
      </c>
      <c r="R5132" t="s">
        <v>40</v>
      </c>
      <c r="S5132">
        <v>4</v>
      </c>
      <c r="T5132">
        <v>0</v>
      </c>
      <c r="U5132">
        <v>1</v>
      </c>
      <c r="V5132">
        <v>233</v>
      </c>
      <c r="W5132" t="s">
        <v>41</v>
      </c>
      <c r="X5132" t="s">
        <v>25772</v>
      </c>
      <c r="Y5132" t="s">
        <v>43</v>
      </c>
      <c r="Z5132" s="1">
        <v>44980</v>
      </c>
      <c r="AA5132" s="2">
        <v>0.61850694444444443</v>
      </c>
      <c r="AB5132" s="2">
        <v>0.45475694444444442</v>
      </c>
      <c r="AC5132" t="s">
        <v>44</v>
      </c>
      <c r="AD5132" t="s">
        <v>44</v>
      </c>
      <c r="AE5132" t="s">
        <v>44</v>
      </c>
      <c r="AF5132">
        <v>233</v>
      </c>
    </row>
    <row r="5133" spans="1:32">
      <c r="A5133">
        <v>29326</v>
      </c>
      <c r="B5133">
        <v>28426</v>
      </c>
      <c r="C5133" t="s">
        <v>662</v>
      </c>
      <c r="D5133" t="s">
        <v>768</v>
      </c>
      <c r="E5133" t="s">
        <v>48</v>
      </c>
      <c r="F5133" t="s">
        <v>25773</v>
      </c>
      <c r="G5133">
        <v>2839165619</v>
      </c>
      <c r="H5133" t="s">
        <v>1442</v>
      </c>
      <c r="I5133" s="1">
        <v>35030</v>
      </c>
      <c r="J5133" t="s">
        <v>25774</v>
      </c>
      <c r="K5133" t="s">
        <v>25775</v>
      </c>
      <c r="L5133">
        <v>12839</v>
      </c>
      <c r="M5133" t="s">
        <v>1442</v>
      </c>
      <c r="N5133" s="1">
        <v>45026</v>
      </c>
      <c r="O5133" s="1">
        <v>45029</v>
      </c>
      <c r="P5133">
        <v>76</v>
      </c>
      <c r="Q5133">
        <v>4</v>
      </c>
      <c r="R5133" t="s">
        <v>53</v>
      </c>
      <c r="S5133">
        <v>2</v>
      </c>
      <c r="T5133">
        <v>2</v>
      </c>
      <c r="U5133">
        <v>3</v>
      </c>
      <c r="V5133">
        <v>405</v>
      </c>
      <c r="W5133" t="s">
        <v>41</v>
      </c>
      <c r="X5133" t="s">
        <v>25776</v>
      </c>
      <c r="Y5133" t="s">
        <v>65</v>
      </c>
      <c r="Z5133" s="1">
        <v>44987</v>
      </c>
      <c r="AA5133" s="2">
        <v>0.55555555555555558</v>
      </c>
      <c r="AB5133" s="2">
        <v>0.92662037037037026</v>
      </c>
      <c r="AC5133" t="s">
        <v>44</v>
      </c>
      <c r="AD5133" t="s">
        <v>45</v>
      </c>
      <c r="AE5133" t="s">
        <v>45</v>
      </c>
      <c r="AF5133">
        <v>135</v>
      </c>
    </row>
    <row r="5134" spans="1:32">
      <c r="A5134">
        <v>29327</v>
      </c>
      <c r="B5134">
        <v>28427</v>
      </c>
      <c r="C5134" t="s">
        <v>2144</v>
      </c>
      <c r="D5134" t="s">
        <v>2295</v>
      </c>
      <c r="E5134" t="s">
        <v>48</v>
      </c>
      <c r="F5134" t="s">
        <v>25777</v>
      </c>
      <c r="G5134" t="s">
        <v>25778</v>
      </c>
      <c r="H5134" t="s">
        <v>217</v>
      </c>
      <c r="I5134" s="1">
        <v>21479</v>
      </c>
      <c r="J5134" t="s">
        <v>25779</v>
      </c>
      <c r="K5134" t="s">
        <v>25780</v>
      </c>
      <c r="L5134">
        <v>96045</v>
      </c>
      <c r="M5134" t="s">
        <v>217</v>
      </c>
      <c r="N5134" s="1">
        <v>45227</v>
      </c>
      <c r="O5134" s="1">
        <v>45228</v>
      </c>
      <c r="P5134">
        <v>14</v>
      </c>
      <c r="Q5134">
        <v>1</v>
      </c>
      <c r="R5134" t="s">
        <v>63</v>
      </c>
      <c r="S5134">
        <v>2</v>
      </c>
      <c r="T5134">
        <v>1</v>
      </c>
      <c r="U5134">
        <v>1</v>
      </c>
      <c r="V5134">
        <v>65</v>
      </c>
      <c r="W5134" t="s">
        <v>54</v>
      </c>
      <c r="X5134" t="s">
        <v>25781</v>
      </c>
      <c r="Y5134" t="s">
        <v>43</v>
      </c>
      <c r="Z5134" s="1">
        <v>45212</v>
      </c>
      <c r="AA5134" s="2">
        <v>0.70497685185185188</v>
      </c>
      <c r="AB5134" s="2">
        <v>0.61891203703703701</v>
      </c>
      <c r="AC5134" t="s">
        <v>45</v>
      </c>
      <c r="AD5134" t="s">
        <v>45</v>
      </c>
      <c r="AE5134" t="s">
        <v>45</v>
      </c>
      <c r="AF5134">
        <v>65</v>
      </c>
    </row>
    <row r="5135" spans="1:32">
      <c r="A5135">
        <v>29328</v>
      </c>
      <c r="B5135">
        <v>28428</v>
      </c>
      <c r="C5135" t="s">
        <v>364</v>
      </c>
      <c r="D5135" t="s">
        <v>306</v>
      </c>
      <c r="E5135" t="s">
        <v>34</v>
      </c>
      <c r="F5135" t="s">
        <v>25782</v>
      </c>
      <c r="G5135" t="s">
        <v>25783</v>
      </c>
      <c r="H5135" t="s">
        <v>122</v>
      </c>
      <c r="I5135" s="1">
        <v>19997</v>
      </c>
      <c r="J5135" t="s">
        <v>25784</v>
      </c>
      <c r="K5135" t="s">
        <v>25785</v>
      </c>
      <c r="L5135">
        <v>83748</v>
      </c>
      <c r="M5135" t="s">
        <v>122</v>
      </c>
      <c r="N5135" s="1">
        <v>44986</v>
      </c>
      <c r="O5135" s="1">
        <v>44987</v>
      </c>
      <c r="P5135">
        <v>62</v>
      </c>
      <c r="Q5135">
        <v>3</v>
      </c>
      <c r="R5135" t="s">
        <v>63</v>
      </c>
      <c r="S5135">
        <v>1</v>
      </c>
      <c r="T5135">
        <v>0</v>
      </c>
      <c r="U5135">
        <v>1</v>
      </c>
      <c r="V5135">
        <v>87</v>
      </c>
      <c r="W5135" t="s">
        <v>54</v>
      </c>
      <c r="X5135" t="s">
        <v>25786</v>
      </c>
      <c r="Y5135" t="s">
        <v>81</v>
      </c>
      <c r="Z5135" s="1">
        <v>44960</v>
      </c>
      <c r="AA5135" s="2">
        <v>0.42115740740740742</v>
      </c>
      <c r="AB5135" s="2">
        <v>0.96243055555555557</v>
      </c>
      <c r="AC5135" t="s">
        <v>45</v>
      </c>
      <c r="AD5135" t="s">
        <v>45</v>
      </c>
      <c r="AE5135" t="s">
        <v>44</v>
      </c>
      <c r="AF5135">
        <v>87</v>
      </c>
    </row>
    <row r="5136" spans="1:32">
      <c r="A5136">
        <v>29329</v>
      </c>
      <c r="B5136">
        <v>28429</v>
      </c>
      <c r="C5136" t="s">
        <v>276</v>
      </c>
      <c r="D5136" t="s">
        <v>1234</v>
      </c>
      <c r="E5136" t="s">
        <v>48</v>
      </c>
      <c r="F5136" t="s">
        <v>25787</v>
      </c>
      <c r="G5136" t="s">
        <v>25788</v>
      </c>
      <c r="H5136" t="s">
        <v>171</v>
      </c>
      <c r="I5136" s="1">
        <v>30773</v>
      </c>
      <c r="J5136" t="s">
        <v>25789</v>
      </c>
      <c r="K5136" t="s">
        <v>2304</v>
      </c>
      <c r="L5136">
        <v>93285</v>
      </c>
      <c r="M5136" t="s">
        <v>171</v>
      </c>
      <c r="N5136" s="1">
        <v>45144</v>
      </c>
      <c r="O5136" s="1">
        <v>45145</v>
      </c>
      <c r="P5136">
        <v>47</v>
      </c>
      <c r="Q5136">
        <v>2</v>
      </c>
      <c r="R5136" t="s">
        <v>63</v>
      </c>
      <c r="S5136">
        <v>3</v>
      </c>
      <c r="T5136">
        <v>2</v>
      </c>
      <c r="U5136">
        <v>1</v>
      </c>
      <c r="V5136">
        <v>64</v>
      </c>
      <c r="W5136" t="s">
        <v>54</v>
      </c>
      <c r="X5136" t="s">
        <v>25790</v>
      </c>
      <c r="Y5136" t="s">
        <v>81</v>
      </c>
      <c r="Z5136" s="1">
        <v>45135</v>
      </c>
      <c r="AA5136" s="2">
        <v>0.2250810185185185</v>
      </c>
      <c r="AB5136" s="2">
        <v>0.78403935185185192</v>
      </c>
      <c r="AC5136" t="s">
        <v>44</v>
      </c>
      <c r="AD5136" t="s">
        <v>44</v>
      </c>
      <c r="AE5136" t="s">
        <v>44</v>
      </c>
      <c r="AF5136">
        <v>64</v>
      </c>
    </row>
    <row r="5137" spans="1:32">
      <c r="A5137">
        <v>29330</v>
      </c>
      <c r="B5137">
        <v>28430</v>
      </c>
      <c r="C5137" t="s">
        <v>6052</v>
      </c>
      <c r="D5137" t="s">
        <v>9220</v>
      </c>
      <c r="E5137" t="s">
        <v>48</v>
      </c>
      <c r="F5137" t="s">
        <v>25791</v>
      </c>
      <c r="G5137" t="s">
        <v>25792</v>
      </c>
      <c r="H5137" t="s">
        <v>171</v>
      </c>
      <c r="I5137" s="1">
        <v>30079</v>
      </c>
      <c r="J5137" t="s">
        <v>25793</v>
      </c>
      <c r="K5137" t="s">
        <v>25794</v>
      </c>
      <c r="L5137">
        <v>67275</v>
      </c>
      <c r="M5137" t="s">
        <v>171</v>
      </c>
      <c r="N5137" s="1">
        <v>45102</v>
      </c>
      <c r="O5137" s="1">
        <v>45107</v>
      </c>
      <c r="P5137">
        <v>35</v>
      </c>
      <c r="Q5137">
        <v>2</v>
      </c>
      <c r="R5137" t="s">
        <v>63</v>
      </c>
      <c r="S5137">
        <v>3</v>
      </c>
      <c r="T5137">
        <v>2</v>
      </c>
      <c r="U5137">
        <v>5</v>
      </c>
      <c r="V5137">
        <v>405</v>
      </c>
      <c r="W5137" t="s">
        <v>41</v>
      </c>
      <c r="X5137" t="s">
        <v>25795</v>
      </c>
      <c r="Y5137" t="s">
        <v>6</v>
      </c>
      <c r="Z5137" s="1">
        <v>45079</v>
      </c>
      <c r="AA5137" s="2">
        <v>0.77538194444444442</v>
      </c>
      <c r="AB5137" s="2">
        <v>0.19391203703703705</v>
      </c>
      <c r="AC5137" t="s">
        <v>45</v>
      </c>
      <c r="AD5137" t="s">
        <v>45</v>
      </c>
      <c r="AE5137" t="s">
        <v>44</v>
      </c>
      <c r="AF5137">
        <v>81</v>
      </c>
    </row>
    <row r="5138" spans="1:32">
      <c r="A5138">
        <v>29331</v>
      </c>
      <c r="B5138">
        <v>28431</v>
      </c>
      <c r="C5138" t="s">
        <v>2013</v>
      </c>
      <c r="D5138" t="s">
        <v>514</v>
      </c>
      <c r="E5138" t="s">
        <v>48</v>
      </c>
      <c r="F5138" t="s">
        <v>25796</v>
      </c>
      <c r="G5138" t="s">
        <v>25797</v>
      </c>
      <c r="H5138" t="s">
        <v>171</v>
      </c>
      <c r="I5138" s="1">
        <v>24329</v>
      </c>
      <c r="J5138" t="s">
        <v>25798</v>
      </c>
      <c r="K5138" t="s">
        <v>25799</v>
      </c>
      <c r="L5138">
        <v>21648</v>
      </c>
      <c r="M5138" t="s">
        <v>171</v>
      </c>
      <c r="N5138" s="1">
        <v>45065</v>
      </c>
      <c r="O5138" s="1">
        <v>45067</v>
      </c>
      <c r="P5138">
        <v>99</v>
      </c>
      <c r="Q5138">
        <v>4</v>
      </c>
      <c r="R5138" t="s">
        <v>40</v>
      </c>
      <c r="S5138">
        <v>2</v>
      </c>
      <c r="T5138">
        <v>0</v>
      </c>
      <c r="U5138">
        <v>2</v>
      </c>
      <c r="V5138">
        <v>466</v>
      </c>
      <c r="W5138" t="s">
        <v>54</v>
      </c>
      <c r="X5138" t="s">
        <v>25800</v>
      </c>
      <c r="Y5138" t="s">
        <v>65</v>
      </c>
      <c r="Z5138" s="1">
        <v>45058</v>
      </c>
      <c r="AA5138" s="2">
        <v>0.21163194444444444</v>
      </c>
      <c r="AB5138" s="2">
        <v>0.53555555555555556</v>
      </c>
      <c r="AC5138" t="s">
        <v>44</v>
      </c>
      <c r="AD5138" t="s">
        <v>45</v>
      </c>
      <c r="AE5138" t="s">
        <v>45</v>
      </c>
      <c r="AF5138">
        <v>233</v>
      </c>
    </row>
    <row r="5139" spans="1:32">
      <c r="A5139">
        <v>29332</v>
      </c>
      <c r="B5139">
        <v>28432</v>
      </c>
      <c r="C5139" t="s">
        <v>628</v>
      </c>
      <c r="D5139" t="s">
        <v>1322</v>
      </c>
      <c r="E5139" t="s">
        <v>34</v>
      </c>
      <c r="F5139" t="s">
        <v>25801</v>
      </c>
      <c r="G5139" t="s">
        <v>25802</v>
      </c>
      <c r="H5139" t="s">
        <v>129</v>
      </c>
      <c r="I5139" s="1">
        <v>30805</v>
      </c>
      <c r="J5139" t="s">
        <v>25803</v>
      </c>
      <c r="K5139" t="s">
        <v>25804</v>
      </c>
      <c r="L5139">
        <v>34790</v>
      </c>
      <c r="M5139" t="s">
        <v>129</v>
      </c>
      <c r="N5139" s="1">
        <v>45085</v>
      </c>
      <c r="O5139" s="1">
        <v>45087</v>
      </c>
      <c r="P5139">
        <v>78</v>
      </c>
      <c r="Q5139">
        <v>4</v>
      </c>
      <c r="R5139" t="s">
        <v>40</v>
      </c>
      <c r="S5139">
        <v>1</v>
      </c>
      <c r="T5139">
        <v>1</v>
      </c>
      <c r="U5139">
        <v>2</v>
      </c>
      <c r="V5139">
        <v>450</v>
      </c>
      <c r="W5139" t="s">
        <v>41</v>
      </c>
      <c r="X5139" t="s">
        <v>25805</v>
      </c>
      <c r="Y5139" t="s">
        <v>65</v>
      </c>
      <c r="Z5139" s="1">
        <v>45048</v>
      </c>
      <c r="AA5139" s="2">
        <v>0.15379629629629629</v>
      </c>
      <c r="AB5139" s="2">
        <v>2.2187499999999999E-2</v>
      </c>
      <c r="AC5139" t="s">
        <v>44</v>
      </c>
      <c r="AD5139" t="s">
        <v>45</v>
      </c>
      <c r="AE5139" t="s">
        <v>45</v>
      </c>
      <c r="AF5139">
        <v>225</v>
      </c>
    </row>
    <row r="5140" spans="1:32">
      <c r="A5140">
        <v>29333</v>
      </c>
      <c r="B5140">
        <v>28433</v>
      </c>
      <c r="C5140" t="s">
        <v>513</v>
      </c>
      <c r="D5140" t="s">
        <v>1996</v>
      </c>
      <c r="E5140" t="s">
        <v>48</v>
      </c>
      <c r="F5140" t="s">
        <v>25806</v>
      </c>
      <c r="G5140" t="s">
        <v>25807</v>
      </c>
      <c r="H5140" t="s">
        <v>530</v>
      </c>
      <c r="I5140" s="1">
        <v>35288</v>
      </c>
      <c r="J5140" t="s">
        <v>25808</v>
      </c>
      <c r="K5140" t="s">
        <v>24814</v>
      </c>
      <c r="L5140">
        <v>73335</v>
      </c>
      <c r="M5140" t="s">
        <v>530</v>
      </c>
      <c r="N5140" s="1">
        <v>45006</v>
      </c>
      <c r="O5140" s="1">
        <v>45007</v>
      </c>
      <c r="P5140">
        <v>99</v>
      </c>
      <c r="Q5140">
        <v>4</v>
      </c>
      <c r="R5140" t="s">
        <v>40</v>
      </c>
      <c r="S5140">
        <v>1</v>
      </c>
      <c r="T5140">
        <v>1</v>
      </c>
      <c r="U5140">
        <v>1</v>
      </c>
      <c r="V5140">
        <v>225</v>
      </c>
      <c r="W5140" t="s">
        <v>54</v>
      </c>
      <c r="X5140" t="s">
        <v>25809</v>
      </c>
      <c r="Y5140" t="s">
        <v>81</v>
      </c>
      <c r="Z5140" s="1">
        <v>44967</v>
      </c>
      <c r="AA5140" s="2">
        <v>0.88280092592592585</v>
      </c>
      <c r="AB5140" s="2">
        <v>0.95575231481481471</v>
      </c>
      <c r="AC5140" t="s">
        <v>45</v>
      </c>
      <c r="AD5140" t="s">
        <v>45</v>
      </c>
      <c r="AE5140" t="s">
        <v>44</v>
      </c>
      <c r="AF5140">
        <v>225</v>
      </c>
    </row>
    <row r="5141" spans="1:32">
      <c r="A5141">
        <v>29334</v>
      </c>
      <c r="B5141">
        <v>28434</v>
      </c>
      <c r="C5141" t="s">
        <v>139</v>
      </c>
      <c r="D5141" t="s">
        <v>140</v>
      </c>
      <c r="E5141" t="s">
        <v>48</v>
      </c>
      <c r="F5141" t="s">
        <v>25810</v>
      </c>
      <c r="G5141" t="s">
        <v>25811</v>
      </c>
      <c r="H5141" t="s">
        <v>423</v>
      </c>
      <c r="I5141" s="1">
        <v>22736</v>
      </c>
      <c r="J5141" t="s">
        <v>25812</v>
      </c>
      <c r="K5141" t="s">
        <v>25813</v>
      </c>
      <c r="L5141">
        <v>35036</v>
      </c>
      <c r="M5141" t="s">
        <v>423</v>
      </c>
      <c r="N5141" s="1">
        <v>45255</v>
      </c>
      <c r="O5141" s="1">
        <v>45257</v>
      </c>
      <c r="P5141">
        <v>20</v>
      </c>
      <c r="Q5141">
        <v>1</v>
      </c>
      <c r="R5141" t="s">
        <v>63</v>
      </c>
      <c r="S5141">
        <v>2</v>
      </c>
      <c r="T5141">
        <v>0</v>
      </c>
      <c r="U5141">
        <v>2</v>
      </c>
      <c r="V5141">
        <v>170</v>
      </c>
      <c r="W5141" t="s">
        <v>54</v>
      </c>
      <c r="X5141" t="s">
        <v>25814</v>
      </c>
      <c r="Y5141" t="s">
        <v>65</v>
      </c>
      <c r="Z5141" s="1">
        <v>45243</v>
      </c>
      <c r="AA5141" s="2">
        <v>0.87945601851851851</v>
      </c>
      <c r="AB5141" s="2">
        <v>0.73126157407407411</v>
      </c>
      <c r="AC5141" t="s">
        <v>44</v>
      </c>
      <c r="AD5141" t="s">
        <v>44</v>
      </c>
      <c r="AE5141" t="s">
        <v>45</v>
      </c>
      <c r="AF5141">
        <v>85</v>
      </c>
    </row>
    <row r="5142" spans="1:32">
      <c r="A5142">
        <v>29335</v>
      </c>
      <c r="B5142">
        <v>28435</v>
      </c>
      <c r="C5142" t="s">
        <v>520</v>
      </c>
      <c r="D5142" t="s">
        <v>7504</v>
      </c>
      <c r="E5142" t="s">
        <v>34</v>
      </c>
      <c r="F5142" t="s">
        <v>25815</v>
      </c>
      <c r="G5142" t="s">
        <v>25816</v>
      </c>
      <c r="H5142" t="s">
        <v>109</v>
      </c>
      <c r="I5142" s="1">
        <v>31382</v>
      </c>
      <c r="J5142" t="s">
        <v>25817</v>
      </c>
      <c r="K5142" t="s">
        <v>25818</v>
      </c>
      <c r="L5142">
        <v>37418</v>
      </c>
      <c r="M5142" t="s">
        <v>109</v>
      </c>
      <c r="N5142" s="1">
        <v>45085</v>
      </c>
      <c r="O5142" s="1">
        <v>45088</v>
      </c>
      <c r="P5142">
        <v>80</v>
      </c>
      <c r="Q5142">
        <v>4</v>
      </c>
      <c r="R5142" t="s">
        <v>63</v>
      </c>
      <c r="S5142">
        <v>3</v>
      </c>
      <c r="T5142">
        <v>2</v>
      </c>
      <c r="U5142">
        <v>3</v>
      </c>
      <c r="V5142">
        <v>186</v>
      </c>
      <c r="W5142" t="s">
        <v>54</v>
      </c>
      <c r="X5142" t="s">
        <v>25819</v>
      </c>
      <c r="Y5142" t="s">
        <v>43</v>
      </c>
      <c r="Z5142" s="1">
        <v>45057</v>
      </c>
      <c r="AA5142" s="2">
        <v>0.47401620370370368</v>
      </c>
      <c r="AB5142" s="2">
        <v>0.66895833333333332</v>
      </c>
      <c r="AC5142" t="s">
        <v>44</v>
      </c>
      <c r="AD5142" t="s">
        <v>44</v>
      </c>
      <c r="AE5142" t="s">
        <v>44</v>
      </c>
      <c r="AF5142">
        <v>62</v>
      </c>
    </row>
    <row r="5143" spans="1:32">
      <c r="A5143">
        <v>29336</v>
      </c>
      <c r="B5143">
        <v>28436</v>
      </c>
      <c r="C5143" t="s">
        <v>1789</v>
      </c>
      <c r="D5143" t="s">
        <v>696</v>
      </c>
      <c r="E5143" t="s">
        <v>48</v>
      </c>
      <c r="F5143" t="s">
        <v>25820</v>
      </c>
      <c r="G5143" t="s">
        <v>25821</v>
      </c>
      <c r="H5143" t="s">
        <v>37</v>
      </c>
      <c r="I5143" s="1">
        <v>31826</v>
      </c>
      <c r="J5143" t="s">
        <v>25822</v>
      </c>
      <c r="K5143" t="s">
        <v>15237</v>
      </c>
      <c r="L5143">
        <v>63016</v>
      </c>
      <c r="M5143" t="s">
        <v>37</v>
      </c>
      <c r="N5143" s="1">
        <v>45108</v>
      </c>
      <c r="O5143" s="1">
        <v>45113</v>
      </c>
      <c r="P5143">
        <v>65</v>
      </c>
      <c r="Q5143">
        <v>3</v>
      </c>
      <c r="R5143" t="s">
        <v>63</v>
      </c>
      <c r="S5143">
        <v>4</v>
      </c>
      <c r="T5143">
        <v>1</v>
      </c>
      <c r="U5143">
        <v>5</v>
      </c>
      <c r="V5143">
        <v>300</v>
      </c>
      <c r="W5143" t="s">
        <v>41</v>
      </c>
      <c r="X5143" t="s">
        <v>25823</v>
      </c>
      <c r="Y5143" t="s">
        <v>65</v>
      </c>
      <c r="Z5143" s="1">
        <v>45096</v>
      </c>
      <c r="AA5143" s="2">
        <v>0.74723379629629638</v>
      </c>
      <c r="AB5143" s="2">
        <v>0.9528240740740741</v>
      </c>
      <c r="AC5143" t="s">
        <v>45</v>
      </c>
      <c r="AD5143" t="s">
        <v>44</v>
      </c>
      <c r="AE5143" t="s">
        <v>45</v>
      </c>
      <c r="AF5143">
        <v>60</v>
      </c>
    </row>
    <row r="5144" spans="1:32">
      <c r="A5144">
        <v>29337</v>
      </c>
      <c r="B5144">
        <v>28437</v>
      </c>
      <c r="C5144" t="s">
        <v>722</v>
      </c>
      <c r="D5144" t="s">
        <v>2943</v>
      </c>
      <c r="E5144" t="s">
        <v>34</v>
      </c>
      <c r="F5144" t="s">
        <v>25824</v>
      </c>
      <c r="G5144" t="s">
        <v>25825</v>
      </c>
      <c r="H5144" t="s">
        <v>272</v>
      </c>
      <c r="I5144" s="1">
        <v>22385</v>
      </c>
      <c r="J5144" t="s">
        <v>25826</v>
      </c>
      <c r="K5144" t="s">
        <v>25827</v>
      </c>
      <c r="L5144">
        <v>64997</v>
      </c>
      <c r="M5144" t="s">
        <v>272</v>
      </c>
      <c r="N5144" s="1">
        <v>45002</v>
      </c>
      <c r="O5144" s="1">
        <v>45003</v>
      </c>
      <c r="P5144">
        <v>35</v>
      </c>
      <c r="Q5144">
        <v>2</v>
      </c>
      <c r="R5144" t="s">
        <v>63</v>
      </c>
      <c r="S5144">
        <v>4</v>
      </c>
      <c r="T5144">
        <v>0</v>
      </c>
      <c r="U5144">
        <v>1</v>
      </c>
      <c r="V5144">
        <v>76</v>
      </c>
      <c r="W5144" t="s">
        <v>54</v>
      </c>
      <c r="X5144" t="s">
        <v>25828</v>
      </c>
      <c r="Y5144" t="s">
        <v>6</v>
      </c>
      <c r="Z5144" s="1">
        <v>44967</v>
      </c>
      <c r="AA5144" s="2">
        <v>0.33556712962962965</v>
      </c>
      <c r="AB5144" s="2">
        <v>0.86488425925925927</v>
      </c>
      <c r="AC5144" t="s">
        <v>44</v>
      </c>
      <c r="AD5144" t="s">
        <v>44</v>
      </c>
      <c r="AE5144" t="s">
        <v>44</v>
      </c>
      <c r="AF5144">
        <v>76</v>
      </c>
    </row>
    <row r="5145" spans="1:32">
      <c r="A5145">
        <v>29338</v>
      </c>
      <c r="B5145">
        <v>28438</v>
      </c>
      <c r="C5145" t="s">
        <v>5481</v>
      </c>
      <c r="D5145" t="s">
        <v>113</v>
      </c>
      <c r="E5145" t="s">
        <v>48</v>
      </c>
      <c r="F5145" t="s">
        <v>25829</v>
      </c>
      <c r="G5145" t="s">
        <v>25830</v>
      </c>
      <c r="H5145" t="s">
        <v>904</v>
      </c>
      <c r="I5145" s="1">
        <v>34709</v>
      </c>
      <c r="J5145" t="s">
        <v>25831</v>
      </c>
      <c r="K5145" t="s">
        <v>25832</v>
      </c>
      <c r="L5145">
        <v>74919</v>
      </c>
      <c r="M5145" t="s">
        <v>904</v>
      </c>
      <c r="N5145" s="1">
        <v>44979</v>
      </c>
      <c r="O5145" s="1">
        <v>44982</v>
      </c>
      <c r="P5145">
        <v>86</v>
      </c>
      <c r="Q5145">
        <v>4</v>
      </c>
      <c r="R5145" t="s">
        <v>63</v>
      </c>
      <c r="S5145">
        <v>3</v>
      </c>
      <c r="T5145">
        <v>1</v>
      </c>
      <c r="U5145">
        <v>3</v>
      </c>
      <c r="V5145">
        <v>264</v>
      </c>
      <c r="W5145" t="s">
        <v>54</v>
      </c>
      <c r="X5145" t="s">
        <v>25833</v>
      </c>
      <c r="Y5145" t="s">
        <v>43</v>
      </c>
      <c r="Z5145" s="1">
        <v>44949</v>
      </c>
      <c r="AA5145" s="2">
        <v>0.96238425925925919</v>
      </c>
      <c r="AB5145" s="2">
        <v>0.48578703703703702</v>
      </c>
      <c r="AC5145" t="s">
        <v>44</v>
      </c>
      <c r="AD5145" t="s">
        <v>45</v>
      </c>
      <c r="AE5145" t="s">
        <v>44</v>
      </c>
      <c r="AF5145">
        <v>88</v>
      </c>
    </row>
    <row r="5146" spans="1:32">
      <c r="A5146">
        <v>29339</v>
      </c>
      <c r="B5146">
        <v>28439</v>
      </c>
      <c r="C5146" t="s">
        <v>10507</v>
      </c>
      <c r="D5146" t="s">
        <v>716</v>
      </c>
      <c r="E5146" t="s">
        <v>48</v>
      </c>
      <c r="F5146" t="s">
        <v>25834</v>
      </c>
      <c r="G5146" t="s">
        <v>25835</v>
      </c>
      <c r="H5146" t="s">
        <v>418</v>
      </c>
      <c r="I5146" s="1">
        <v>22298</v>
      </c>
      <c r="J5146" t="s">
        <v>25836</v>
      </c>
      <c r="K5146" t="s">
        <v>25837</v>
      </c>
      <c r="L5146">
        <v>50744</v>
      </c>
      <c r="M5146" t="s">
        <v>418</v>
      </c>
      <c r="N5146" s="1">
        <v>45227</v>
      </c>
      <c r="O5146" s="1">
        <v>45231</v>
      </c>
      <c r="P5146">
        <v>18</v>
      </c>
      <c r="Q5146">
        <v>1</v>
      </c>
      <c r="R5146" t="s">
        <v>40</v>
      </c>
      <c r="S5146">
        <v>3</v>
      </c>
      <c r="T5146">
        <v>2</v>
      </c>
      <c r="U5146">
        <v>4</v>
      </c>
      <c r="V5146">
        <v>852</v>
      </c>
      <c r="W5146" t="s">
        <v>54</v>
      </c>
      <c r="X5146" t="s">
        <v>25838</v>
      </c>
      <c r="Y5146" t="s">
        <v>43</v>
      </c>
      <c r="Z5146" s="1">
        <v>45207</v>
      </c>
      <c r="AA5146" s="2">
        <v>0.1657986111111111</v>
      </c>
      <c r="AB5146" s="2">
        <v>0.75597222222222227</v>
      </c>
      <c r="AC5146" t="s">
        <v>45</v>
      </c>
      <c r="AD5146" t="s">
        <v>44</v>
      </c>
      <c r="AE5146" t="s">
        <v>44</v>
      </c>
      <c r="AF5146">
        <v>213</v>
      </c>
    </row>
    <row r="5147" spans="1:32">
      <c r="A5147">
        <v>29340</v>
      </c>
      <c r="B5147">
        <v>28440</v>
      </c>
      <c r="C5147" t="s">
        <v>1532</v>
      </c>
      <c r="D5147" t="s">
        <v>402</v>
      </c>
      <c r="E5147" t="s">
        <v>34</v>
      </c>
      <c r="F5147" t="s">
        <v>25839</v>
      </c>
      <c r="G5147" t="s">
        <v>25840</v>
      </c>
      <c r="H5147" t="s">
        <v>122</v>
      </c>
      <c r="I5147" s="1">
        <v>21203</v>
      </c>
      <c r="J5147" t="s">
        <v>25841</v>
      </c>
      <c r="K5147" t="s">
        <v>25842</v>
      </c>
      <c r="L5147">
        <v>35493</v>
      </c>
      <c r="M5147" t="s">
        <v>122</v>
      </c>
      <c r="N5147" s="1">
        <v>45015</v>
      </c>
      <c r="O5147" s="1">
        <v>45018</v>
      </c>
      <c r="P5147">
        <v>56</v>
      </c>
      <c r="Q5147">
        <v>3</v>
      </c>
      <c r="R5147" t="s">
        <v>63</v>
      </c>
      <c r="S5147">
        <v>2</v>
      </c>
      <c r="T5147">
        <v>1</v>
      </c>
      <c r="U5147">
        <v>3</v>
      </c>
      <c r="V5147">
        <v>225</v>
      </c>
      <c r="W5147" t="s">
        <v>54</v>
      </c>
      <c r="X5147" t="s">
        <v>25843</v>
      </c>
      <c r="Y5147" t="s">
        <v>6</v>
      </c>
      <c r="Z5147" s="1">
        <v>45004</v>
      </c>
      <c r="AA5147" s="2">
        <v>0.19755787037037034</v>
      </c>
      <c r="AB5147" s="2">
        <v>0.18454861111111109</v>
      </c>
      <c r="AC5147" t="s">
        <v>44</v>
      </c>
      <c r="AD5147" t="s">
        <v>45</v>
      </c>
      <c r="AE5147" t="s">
        <v>45</v>
      </c>
      <c r="AF5147">
        <v>75</v>
      </c>
    </row>
    <row r="5148" spans="1:32">
      <c r="A5148">
        <v>29341</v>
      </c>
      <c r="B5148">
        <v>28441</v>
      </c>
      <c r="C5148" t="s">
        <v>139</v>
      </c>
      <c r="D5148" t="s">
        <v>9271</v>
      </c>
      <c r="E5148" t="s">
        <v>34</v>
      </c>
      <c r="F5148" t="s">
        <v>25844</v>
      </c>
      <c r="G5148" t="s">
        <v>25845</v>
      </c>
      <c r="H5148" t="s">
        <v>941</v>
      </c>
      <c r="I5148" s="1">
        <v>32795</v>
      </c>
      <c r="J5148" t="s">
        <v>25846</v>
      </c>
      <c r="K5148" t="s">
        <v>25847</v>
      </c>
      <c r="L5148">
        <v>20271</v>
      </c>
      <c r="M5148" t="s">
        <v>941</v>
      </c>
      <c r="N5148" s="1">
        <v>45065</v>
      </c>
      <c r="O5148" s="1">
        <v>45067</v>
      </c>
      <c r="P5148">
        <v>31</v>
      </c>
      <c r="Q5148">
        <v>2</v>
      </c>
      <c r="R5148" t="s">
        <v>53</v>
      </c>
      <c r="S5148">
        <v>1</v>
      </c>
      <c r="T5148">
        <v>0</v>
      </c>
      <c r="U5148">
        <v>2</v>
      </c>
      <c r="V5148">
        <v>242</v>
      </c>
      <c r="W5148" t="s">
        <v>41</v>
      </c>
      <c r="X5148" t="s">
        <v>25848</v>
      </c>
      <c r="Y5148" t="s">
        <v>6</v>
      </c>
      <c r="Z5148" s="1">
        <v>45060</v>
      </c>
      <c r="AA5148" s="2">
        <v>0.35288194444444443</v>
      </c>
      <c r="AB5148" s="2">
        <v>0.92545138888888889</v>
      </c>
      <c r="AC5148" t="s">
        <v>44</v>
      </c>
      <c r="AD5148" t="s">
        <v>44</v>
      </c>
      <c r="AE5148" t="s">
        <v>45</v>
      </c>
      <c r="AF5148">
        <v>121</v>
      </c>
    </row>
    <row r="5149" spans="1:32">
      <c r="A5149">
        <v>29342</v>
      </c>
      <c r="B5149">
        <v>28442</v>
      </c>
      <c r="C5149" t="s">
        <v>25849</v>
      </c>
      <c r="D5149" t="s">
        <v>57</v>
      </c>
      <c r="E5149" t="s">
        <v>34</v>
      </c>
      <c r="F5149" t="s">
        <v>25850</v>
      </c>
      <c r="G5149" t="s">
        <v>25851</v>
      </c>
      <c r="H5149" t="s">
        <v>179</v>
      </c>
      <c r="I5149" s="1">
        <v>21945</v>
      </c>
      <c r="J5149" t="s">
        <v>25852</v>
      </c>
      <c r="K5149" t="s">
        <v>25853</v>
      </c>
      <c r="L5149">
        <v>66340</v>
      </c>
      <c r="M5149" t="s">
        <v>179</v>
      </c>
      <c r="N5149" s="1">
        <v>45161</v>
      </c>
      <c r="O5149" s="1">
        <v>45166</v>
      </c>
      <c r="P5149">
        <v>10</v>
      </c>
      <c r="Q5149">
        <v>1</v>
      </c>
      <c r="R5149" t="s">
        <v>53</v>
      </c>
      <c r="S5149">
        <v>1</v>
      </c>
      <c r="T5149">
        <v>0</v>
      </c>
      <c r="U5149">
        <v>5</v>
      </c>
      <c r="V5149">
        <v>680</v>
      </c>
      <c r="W5149" t="s">
        <v>41</v>
      </c>
      <c r="X5149" t="s">
        <v>25854</v>
      </c>
      <c r="Y5149" t="s">
        <v>6</v>
      </c>
      <c r="Z5149" s="1">
        <v>45128</v>
      </c>
      <c r="AA5149" s="2">
        <v>0.97302083333333333</v>
      </c>
      <c r="AB5149" s="2">
        <v>7.1909722222222222E-2</v>
      </c>
      <c r="AC5149" t="s">
        <v>44</v>
      </c>
      <c r="AD5149" t="s">
        <v>45</v>
      </c>
      <c r="AE5149" t="s">
        <v>44</v>
      </c>
      <c r="AF5149">
        <v>136</v>
      </c>
    </row>
    <row r="5150" spans="1:32">
      <c r="A5150">
        <v>29344</v>
      </c>
      <c r="B5150">
        <v>28444</v>
      </c>
      <c r="C5150" t="s">
        <v>469</v>
      </c>
      <c r="D5150" t="s">
        <v>3415</v>
      </c>
      <c r="E5150" t="s">
        <v>34</v>
      </c>
      <c r="F5150" t="s">
        <v>25855</v>
      </c>
      <c r="G5150" t="s">
        <v>25856</v>
      </c>
      <c r="H5150" t="s">
        <v>418</v>
      </c>
      <c r="I5150" s="1">
        <v>30271</v>
      </c>
      <c r="J5150" t="s">
        <v>25857</v>
      </c>
      <c r="K5150" t="s">
        <v>25858</v>
      </c>
      <c r="L5150">
        <v>95315</v>
      </c>
      <c r="M5150" t="s">
        <v>418</v>
      </c>
      <c r="N5150" s="1">
        <v>45153</v>
      </c>
      <c r="O5150" s="1">
        <v>45157</v>
      </c>
      <c r="P5150">
        <v>83</v>
      </c>
      <c r="Q5150">
        <v>4</v>
      </c>
      <c r="R5150" t="s">
        <v>63</v>
      </c>
      <c r="S5150">
        <v>2</v>
      </c>
      <c r="T5150">
        <v>2</v>
      </c>
      <c r="U5150">
        <v>4</v>
      </c>
      <c r="V5150">
        <v>248</v>
      </c>
      <c r="W5150" t="s">
        <v>54</v>
      </c>
      <c r="X5150" t="s">
        <v>25859</v>
      </c>
      <c r="Y5150" t="s">
        <v>65</v>
      </c>
      <c r="Z5150" s="1">
        <v>45127</v>
      </c>
      <c r="AA5150" s="2">
        <v>0.64240740740740743</v>
      </c>
      <c r="AB5150" s="2">
        <v>0.21814814814814817</v>
      </c>
      <c r="AC5150" t="s">
        <v>45</v>
      </c>
      <c r="AD5150" t="s">
        <v>44</v>
      </c>
      <c r="AE5150" t="s">
        <v>45</v>
      </c>
      <c r="AF5150">
        <v>62</v>
      </c>
    </row>
    <row r="5151" spans="1:32">
      <c r="A5151">
        <v>29346</v>
      </c>
      <c r="B5151">
        <v>28446</v>
      </c>
      <c r="C5151" t="s">
        <v>1392</v>
      </c>
      <c r="D5151" t="s">
        <v>11727</v>
      </c>
      <c r="E5151" t="s">
        <v>34</v>
      </c>
      <c r="F5151" t="s">
        <v>25860</v>
      </c>
      <c r="G5151" t="s">
        <v>25861</v>
      </c>
      <c r="H5151" t="s">
        <v>405</v>
      </c>
      <c r="I5151" s="1">
        <v>29448</v>
      </c>
      <c r="J5151" t="s">
        <v>25862</v>
      </c>
      <c r="K5151" t="s">
        <v>25863</v>
      </c>
      <c r="L5151">
        <v>44473</v>
      </c>
      <c r="M5151" t="s">
        <v>405</v>
      </c>
      <c r="N5151" s="1">
        <v>45287</v>
      </c>
      <c r="O5151" s="1">
        <v>45291</v>
      </c>
      <c r="P5151">
        <v>58</v>
      </c>
      <c r="Q5151">
        <v>3</v>
      </c>
      <c r="R5151" t="s">
        <v>53</v>
      </c>
      <c r="S5151">
        <v>1</v>
      </c>
      <c r="T5151">
        <v>1</v>
      </c>
      <c r="U5151">
        <v>4</v>
      </c>
      <c r="V5151">
        <v>488</v>
      </c>
      <c r="W5151" t="s">
        <v>54</v>
      </c>
      <c r="X5151" t="s">
        <v>25864</v>
      </c>
      <c r="Y5151" t="s">
        <v>6</v>
      </c>
      <c r="Z5151" s="1">
        <v>45268</v>
      </c>
      <c r="AA5151" s="2">
        <v>0.21555555555555558</v>
      </c>
      <c r="AB5151" s="2">
        <v>0.27159722222222221</v>
      </c>
      <c r="AC5151" t="s">
        <v>45</v>
      </c>
      <c r="AD5151" t="s">
        <v>44</v>
      </c>
      <c r="AE5151" t="s">
        <v>44</v>
      </c>
      <c r="AF5151">
        <v>122</v>
      </c>
    </row>
    <row r="5152" spans="1:32">
      <c r="A5152">
        <v>29347</v>
      </c>
      <c r="B5152">
        <v>28447</v>
      </c>
      <c r="C5152" t="s">
        <v>16622</v>
      </c>
      <c r="D5152" t="s">
        <v>1317</v>
      </c>
      <c r="E5152" t="s">
        <v>48</v>
      </c>
      <c r="F5152" t="s">
        <v>25865</v>
      </c>
      <c r="G5152" t="s">
        <v>25866</v>
      </c>
      <c r="H5152" t="s">
        <v>330</v>
      </c>
      <c r="I5152" s="1">
        <v>17440</v>
      </c>
      <c r="J5152" t="s">
        <v>25867</v>
      </c>
      <c r="K5152" t="s">
        <v>25868</v>
      </c>
      <c r="L5152">
        <v>66145</v>
      </c>
      <c r="M5152" t="s">
        <v>330</v>
      </c>
      <c r="N5152" s="1">
        <v>45047</v>
      </c>
      <c r="O5152" s="1">
        <v>45049</v>
      </c>
      <c r="P5152">
        <v>52</v>
      </c>
      <c r="Q5152">
        <v>3</v>
      </c>
      <c r="R5152" t="s">
        <v>53</v>
      </c>
      <c r="S5152">
        <v>3</v>
      </c>
      <c r="T5152">
        <v>0</v>
      </c>
      <c r="U5152">
        <v>2</v>
      </c>
      <c r="V5152">
        <v>246</v>
      </c>
      <c r="W5152" t="s">
        <v>54</v>
      </c>
      <c r="X5152" t="s">
        <v>25869</v>
      </c>
      <c r="Y5152" t="s">
        <v>43</v>
      </c>
      <c r="Z5152" s="1">
        <v>45024</v>
      </c>
      <c r="AA5152" s="2">
        <v>0.76643518518518527</v>
      </c>
      <c r="AB5152" s="2">
        <v>0.46247685185185183</v>
      </c>
      <c r="AC5152" t="s">
        <v>45</v>
      </c>
      <c r="AD5152" t="s">
        <v>44</v>
      </c>
      <c r="AE5152" t="s">
        <v>44</v>
      </c>
      <c r="AF5152">
        <v>123</v>
      </c>
    </row>
    <row r="5153" spans="1:32">
      <c r="A5153">
        <v>29348</v>
      </c>
      <c r="B5153">
        <v>28448</v>
      </c>
      <c r="C5153" t="s">
        <v>469</v>
      </c>
      <c r="D5153" t="s">
        <v>11395</v>
      </c>
      <c r="E5153" t="s">
        <v>48</v>
      </c>
      <c r="F5153" t="s">
        <v>25870</v>
      </c>
      <c r="G5153" t="s">
        <v>25871</v>
      </c>
      <c r="H5153" t="s">
        <v>295</v>
      </c>
      <c r="I5153" s="1">
        <v>30508</v>
      </c>
      <c r="J5153" t="s">
        <v>25872</v>
      </c>
      <c r="K5153" t="s">
        <v>25873</v>
      </c>
      <c r="L5153">
        <v>13438</v>
      </c>
      <c r="M5153" t="s">
        <v>295</v>
      </c>
      <c r="N5153" s="1">
        <v>45173</v>
      </c>
      <c r="O5153" s="1">
        <v>45174</v>
      </c>
      <c r="P5153">
        <v>19</v>
      </c>
      <c r="Q5153">
        <v>1</v>
      </c>
      <c r="R5153" t="s">
        <v>53</v>
      </c>
      <c r="S5153">
        <v>1</v>
      </c>
      <c r="T5153">
        <v>1</v>
      </c>
      <c r="U5153">
        <v>1</v>
      </c>
      <c r="V5153">
        <v>134</v>
      </c>
      <c r="W5153" t="s">
        <v>54</v>
      </c>
      <c r="X5153" t="s">
        <v>25874</v>
      </c>
      <c r="Y5153" t="s">
        <v>43</v>
      </c>
      <c r="Z5153" s="1">
        <v>45147</v>
      </c>
      <c r="AA5153" s="2">
        <v>0.89959490740740744</v>
      </c>
      <c r="AB5153" s="2">
        <v>0.7847453703703704</v>
      </c>
      <c r="AC5153" t="s">
        <v>45</v>
      </c>
      <c r="AD5153" t="s">
        <v>44</v>
      </c>
      <c r="AE5153" t="s">
        <v>44</v>
      </c>
      <c r="AF5153">
        <v>134</v>
      </c>
    </row>
    <row r="5154" spans="1:32">
      <c r="A5154">
        <v>29349</v>
      </c>
      <c r="B5154">
        <v>28449</v>
      </c>
      <c r="C5154" t="s">
        <v>6945</v>
      </c>
      <c r="D5154" t="s">
        <v>18038</v>
      </c>
      <c r="E5154" t="s">
        <v>34</v>
      </c>
      <c r="F5154" t="s">
        <v>25875</v>
      </c>
      <c r="G5154" t="s">
        <v>25876</v>
      </c>
      <c r="H5154" t="s">
        <v>725</v>
      </c>
      <c r="I5154" s="1">
        <v>37857</v>
      </c>
      <c r="J5154" t="s">
        <v>25877</v>
      </c>
      <c r="K5154" t="s">
        <v>21258</v>
      </c>
      <c r="L5154">
        <v>79348</v>
      </c>
      <c r="M5154" t="s">
        <v>725</v>
      </c>
      <c r="N5154" s="1">
        <v>44956</v>
      </c>
      <c r="O5154" s="1">
        <v>44958</v>
      </c>
      <c r="P5154">
        <v>24</v>
      </c>
      <c r="Q5154">
        <v>1</v>
      </c>
      <c r="R5154" t="s">
        <v>40</v>
      </c>
      <c r="S5154">
        <v>1</v>
      </c>
      <c r="T5154">
        <v>2</v>
      </c>
      <c r="U5154">
        <v>2</v>
      </c>
      <c r="V5154">
        <v>424</v>
      </c>
      <c r="W5154" t="s">
        <v>41</v>
      </c>
      <c r="X5154" t="s">
        <v>25878</v>
      </c>
      <c r="Y5154" t="s">
        <v>6</v>
      </c>
      <c r="Z5154" s="1">
        <v>44938</v>
      </c>
      <c r="AA5154" s="2">
        <v>0.76670138888888895</v>
      </c>
      <c r="AB5154" s="2">
        <v>0.43425925925925929</v>
      </c>
      <c r="AC5154" t="s">
        <v>44</v>
      </c>
      <c r="AD5154" t="s">
        <v>45</v>
      </c>
      <c r="AE5154" t="s">
        <v>45</v>
      </c>
      <c r="AF5154">
        <v>212</v>
      </c>
    </row>
    <row r="5155" spans="1:32">
      <c r="A5155">
        <v>29351</v>
      </c>
      <c r="B5155">
        <v>28451</v>
      </c>
      <c r="C5155" t="s">
        <v>183</v>
      </c>
      <c r="D5155" t="s">
        <v>90</v>
      </c>
      <c r="E5155" t="s">
        <v>34</v>
      </c>
      <c r="F5155" t="s">
        <v>25879</v>
      </c>
      <c r="G5155" t="s">
        <v>25880</v>
      </c>
      <c r="H5155" t="s">
        <v>405</v>
      </c>
      <c r="I5155" s="1">
        <v>21462</v>
      </c>
      <c r="J5155" t="s">
        <v>25881</v>
      </c>
      <c r="K5155" t="s">
        <v>25882</v>
      </c>
      <c r="L5155">
        <v>99685</v>
      </c>
      <c r="M5155" t="s">
        <v>405</v>
      </c>
      <c r="N5155" s="1">
        <v>44968</v>
      </c>
      <c r="O5155" s="1">
        <v>44970</v>
      </c>
      <c r="P5155">
        <v>56</v>
      </c>
      <c r="Q5155">
        <v>3</v>
      </c>
      <c r="R5155" t="s">
        <v>63</v>
      </c>
      <c r="S5155">
        <v>3</v>
      </c>
      <c r="T5155">
        <v>1</v>
      </c>
      <c r="U5155">
        <v>2</v>
      </c>
      <c r="V5155">
        <v>126</v>
      </c>
      <c r="W5155" t="s">
        <v>54</v>
      </c>
      <c r="X5155" t="s">
        <v>25883</v>
      </c>
      <c r="Y5155" t="s">
        <v>81</v>
      </c>
      <c r="Z5155" s="1">
        <v>44956</v>
      </c>
      <c r="AA5155" s="2">
        <v>0.3366319444444445</v>
      </c>
      <c r="AB5155" s="2">
        <v>0.80871527777777785</v>
      </c>
      <c r="AC5155" t="s">
        <v>44</v>
      </c>
      <c r="AD5155" t="s">
        <v>44</v>
      </c>
      <c r="AE5155" t="s">
        <v>45</v>
      </c>
      <c r="AF5155">
        <v>63</v>
      </c>
    </row>
    <row r="5156" spans="1:32">
      <c r="A5156">
        <v>29352</v>
      </c>
      <c r="B5156">
        <v>28452</v>
      </c>
      <c r="C5156" t="s">
        <v>326</v>
      </c>
      <c r="D5156" t="s">
        <v>3912</v>
      </c>
      <c r="E5156" t="s">
        <v>48</v>
      </c>
      <c r="F5156" t="s">
        <v>25884</v>
      </c>
      <c r="G5156" t="s">
        <v>25885</v>
      </c>
      <c r="H5156" t="s">
        <v>209</v>
      </c>
      <c r="I5156" s="1">
        <v>26004</v>
      </c>
      <c r="J5156" t="s">
        <v>25886</v>
      </c>
      <c r="K5156" t="s">
        <v>22451</v>
      </c>
      <c r="L5156">
        <v>53054</v>
      </c>
      <c r="M5156" t="s">
        <v>209</v>
      </c>
      <c r="N5156" s="1">
        <v>45265</v>
      </c>
      <c r="O5156" s="1">
        <v>45266</v>
      </c>
      <c r="P5156">
        <v>93</v>
      </c>
      <c r="Q5156">
        <v>4</v>
      </c>
      <c r="R5156" t="s">
        <v>40</v>
      </c>
      <c r="S5156">
        <v>1</v>
      </c>
      <c r="T5156">
        <v>0</v>
      </c>
      <c r="U5156">
        <v>1</v>
      </c>
      <c r="V5156">
        <v>218</v>
      </c>
      <c r="W5156" t="s">
        <v>41</v>
      </c>
      <c r="X5156" t="s">
        <v>25887</v>
      </c>
      <c r="Y5156" t="s">
        <v>43</v>
      </c>
      <c r="Z5156" s="1">
        <v>45226</v>
      </c>
      <c r="AA5156" s="2">
        <v>0.29548611111111112</v>
      </c>
      <c r="AB5156" s="2">
        <v>2.1527777777777778E-3</v>
      </c>
      <c r="AC5156" t="s">
        <v>44</v>
      </c>
      <c r="AD5156" t="s">
        <v>44</v>
      </c>
      <c r="AE5156" t="s">
        <v>44</v>
      </c>
      <c r="AF5156">
        <v>218</v>
      </c>
    </row>
    <row r="5157" spans="1:32">
      <c r="A5157">
        <v>29353</v>
      </c>
      <c r="B5157">
        <v>28453</v>
      </c>
      <c r="C5157" t="s">
        <v>1022</v>
      </c>
      <c r="D5157" t="s">
        <v>359</v>
      </c>
      <c r="E5157" t="s">
        <v>48</v>
      </c>
      <c r="F5157" t="s">
        <v>25888</v>
      </c>
      <c r="G5157" t="s">
        <v>25889</v>
      </c>
      <c r="H5157" t="s">
        <v>86</v>
      </c>
      <c r="I5157" s="1">
        <v>37695</v>
      </c>
      <c r="J5157" t="s">
        <v>25890</v>
      </c>
      <c r="K5157" t="s">
        <v>25891</v>
      </c>
      <c r="L5157">
        <v>97851</v>
      </c>
      <c r="M5157" t="s">
        <v>86</v>
      </c>
      <c r="N5157" s="1">
        <v>45176</v>
      </c>
      <c r="O5157" s="1">
        <v>45180</v>
      </c>
      <c r="P5157">
        <v>63</v>
      </c>
      <c r="Q5157">
        <v>3</v>
      </c>
      <c r="R5157" t="s">
        <v>40</v>
      </c>
      <c r="S5157">
        <v>1</v>
      </c>
      <c r="T5157">
        <v>2</v>
      </c>
      <c r="U5157">
        <v>4</v>
      </c>
      <c r="V5157">
        <v>812</v>
      </c>
      <c r="W5157" t="s">
        <v>54</v>
      </c>
      <c r="X5157" t="s">
        <v>25892</v>
      </c>
      <c r="Y5157" t="s">
        <v>43</v>
      </c>
      <c r="Z5157" s="1">
        <v>45140</v>
      </c>
      <c r="AA5157" s="2">
        <v>0.87607638888888895</v>
      </c>
      <c r="AB5157" s="2">
        <v>0.13755787037037037</v>
      </c>
      <c r="AC5157" t="s">
        <v>44</v>
      </c>
      <c r="AD5157" t="s">
        <v>44</v>
      </c>
      <c r="AE5157" t="s">
        <v>45</v>
      </c>
      <c r="AF5157">
        <v>203</v>
      </c>
    </row>
    <row r="5158" spans="1:32">
      <c r="A5158">
        <v>29354</v>
      </c>
      <c r="B5158">
        <v>28454</v>
      </c>
      <c r="C5158" t="s">
        <v>139</v>
      </c>
      <c r="D5158" t="s">
        <v>1404</v>
      </c>
      <c r="E5158" t="s">
        <v>34</v>
      </c>
      <c r="F5158" t="s">
        <v>25893</v>
      </c>
      <c r="G5158" t="s">
        <v>25894</v>
      </c>
      <c r="H5158" t="s">
        <v>50</v>
      </c>
      <c r="I5158" s="1">
        <v>37500</v>
      </c>
      <c r="J5158" t="s">
        <v>25895</v>
      </c>
      <c r="K5158" t="s">
        <v>19790</v>
      </c>
      <c r="L5158">
        <v>93789</v>
      </c>
      <c r="M5158" t="s">
        <v>50</v>
      </c>
      <c r="N5158" s="1">
        <v>44985</v>
      </c>
      <c r="O5158" s="1">
        <v>44987</v>
      </c>
      <c r="P5158">
        <v>22</v>
      </c>
      <c r="Q5158">
        <v>1</v>
      </c>
      <c r="R5158" t="s">
        <v>53</v>
      </c>
      <c r="S5158">
        <v>4</v>
      </c>
      <c r="T5158">
        <v>1</v>
      </c>
      <c r="U5158">
        <v>2</v>
      </c>
      <c r="V5158">
        <v>250</v>
      </c>
      <c r="W5158" t="s">
        <v>54</v>
      </c>
      <c r="X5158" t="s">
        <v>25896</v>
      </c>
      <c r="Y5158" t="s">
        <v>81</v>
      </c>
      <c r="Z5158" s="1">
        <v>44957</v>
      </c>
      <c r="AA5158" s="2">
        <v>0.15467592592592591</v>
      </c>
      <c r="AB5158" s="2">
        <v>0.42731481481481487</v>
      </c>
      <c r="AC5158" t="s">
        <v>44</v>
      </c>
      <c r="AD5158" t="s">
        <v>45</v>
      </c>
      <c r="AE5158" t="s">
        <v>44</v>
      </c>
      <c r="AF5158">
        <v>125</v>
      </c>
    </row>
    <row r="5159" spans="1:32">
      <c r="A5159">
        <v>29355</v>
      </c>
      <c r="B5159">
        <v>28455</v>
      </c>
      <c r="C5159" t="s">
        <v>14043</v>
      </c>
      <c r="D5159" t="s">
        <v>1896</v>
      </c>
      <c r="E5159" t="s">
        <v>34</v>
      </c>
      <c r="F5159" t="s">
        <v>25897</v>
      </c>
      <c r="G5159" t="s">
        <v>25898</v>
      </c>
      <c r="H5159" t="s">
        <v>530</v>
      </c>
      <c r="I5159" s="1">
        <v>38709</v>
      </c>
      <c r="J5159" t="s">
        <v>25899</v>
      </c>
      <c r="K5159" t="s">
        <v>25900</v>
      </c>
      <c r="L5159">
        <v>49717</v>
      </c>
      <c r="M5159" t="s">
        <v>530</v>
      </c>
      <c r="N5159" s="1">
        <v>45205</v>
      </c>
      <c r="O5159" s="1">
        <v>45207</v>
      </c>
      <c r="P5159">
        <v>20</v>
      </c>
      <c r="Q5159">
        <v>1</v>
      </c>
      <c r="R5159" t="s">
        <v>63</v>
      </c>
      <c r="S5159">
        <v>2</v>
      </c>
      <c r="T5159">
        <v>0</v>
      </c>
      <c r="U5159">
        <v>2</v>
      </c>
      <c r="V5159">
        <v>132</v>
      </c>
      <c r="W5159" t="s">
        <v>54</v>
      </c>
      <c r="X5159" t="s">
        <v>25901</v>
      </c>
      <c r="Y5159" t="s">
        <v>81</v>
      </c>
      <c r="Z5159" s="1">
        <v>45167</v>
      </c>
      <c r="AA5159" s="2">
        <v>0.92912037037037043</v>
      </c>
      <c r="AB5159" s="2">
        <v>0.26884259259259258</v>
      </c>
      <c r="AC5159" t="s">
        <v>45</v>
      </c>
      <c r="AD5159" t="s">
        <v>45</v>
      </c>
      <c r="AE5159" t="s">
        <v>45</v>
      </c>
      <c r="AF5159">
        <v>66</v>
      </c>
    </row>
    <row r="5160" spans="1:32">
      <c r="A5160">
        <v>29356</v>
      </c>
      <c r="B5160">
        <v>28456</v>
      </c>
      <c r="C5160" t="s">
        <v>4627</v>
      </c>
      <c r="D5160" t="s">
        <v>18173</v>
      </c>
      <c r="E5160" t="s">
        <v>48</v>
      </c>
      <c r="F5160" t="s">
        <v>25902</v>
      </c>
      <c r="G5160">
        <f>1-553-917-4309</f>
        <v>-5778</v>
      </c>
      <c r="H5160" t="s">
        <v>692</v>
      </c>
      <c r="I5160" s="1">
        <v>33969</v>
      </c>
      <c r="J5160" t="s">
        <v>25903</v>
      </c>
      <c r="K5160" t="s">
        <v>25904</v>
      </c>
      <c r="L5160">
        <v>64388</v>
      </c>
      <c r="M5160" t="s">
        <v>692</v>
      </c>
      <c r="N5160" s="1">
        <v>45243</v>
      </c>
      <c r="O5160" s="1">
        <v>45245</v>
      </c>
      <c r="P5160">
        <v>77</v>
      </c>
      <c r="Q5160">
        <v>4</v>
      </c>
      <c r="R5160" t="s">
        <v>63</v>
      </c>
      <c r="S5160">
        <v>3</v>
      </c>
      <c r="T5160">
        <v>2</v>
      </c>
      <c r="U5160">
        <v>2</v>
      </c>
      <c r="V5160">
        <v>170</v>
      </c>
      <c r="W5160" t="s">
        <v>54</v>
      </c>
      <c r="X5160" t="s">
        <v>25905</v>
      </c>
      <c r="Y5160" t="s">
        <v>65</v>
      </c>
      <c r="Z5160" s="1">
        <v>45205</v>
      </c>
      <c r="AA5160" s="2">
        <v>0.48604166666666665</v>
      </c>
      <c r="AB5160" s="2">
        <v>0.33633101851851849</v>
      </c>
      <c r="AC5160" t="s">
        <v>45</v>
      </c>
      <c r="AD5160" t="s">
        <v>45</v>
      </c>
      <c r="AE5160" t="s">
        <v>44</v>
      </c>
      <c r="AF5160">
        <v>85</v>
      </c>
    </row>
    <row r="5161" spans="1:32">
      <c r="A5161">
        <v>29357</v>
      </c>
      <c r="B5161">
        <v>28457</v>
      </c>
      <c r="C5161" t="s">
        <v>284</v>
      </c>
      <c r="D5161" t="s">
        <v>57</v>
      </c>
      <c r="E5161" t="s">
        <v>34</v>
      </c>
      <c r="F5161" t="s">
        <v>25906</v>
      </c>
      <c r="G5161" t="s">
        <v>25907</v>
      </c>
      <c r="H5161" t="s">
        <v>457</v>
      </c>
      <c r="I5161" s="1">
        <v>28355</v>
      </c>
      <c r="J5161" t="s">
        <v>25908</v>
      </c>
      <c r="K5161" t="s">
        <v>25909</v>
      </c>
      <c r="L5161">
        <v>47446</v>
      </c>
      <c r="M5161" t="s">
        <v>457</v>
      </c>
      <c r="N5161" s="1">
        <v>45110</v>
      </c>
      <c r="O5161" s="1">
        <v>45113</v>
      </c>
      <c r="P5161">
        <v>2</v>
      </c>
      <c r="Q5161">
        <v>1</v>
      </c>
      <c r="R5161" t="s">
        <v>63</v>
      </c>
      <c r="S5161">
        <v>1</v>
      </c>
      <c r="T5161">
        <v>2</v>
      </c>
      <c r="U5161">
        <v>3</v>
      </c>
      <c r="V5161">
        <v>216</v>
      </c>
      <c r="W5161" t="s">
        <v>54</v>
      </c>
      <c r="X5161" t="s">
        <v>25910</v>
      </c>
      <c r="Y5161" t="s">
        <v>43</v>
      </c>
      <c r="Z5161" s="1">
        <v>45101</v>
      </c>
      <c r="AA5161" s="2">
        <v>2.7280092592592592E-2</v>
      </c>
      <c r="AB5161" s="2">
        <v>0.74115740740740732</v>
      </c>
      <c r="AC5161" t="s">
        <v>44</v>
      </c>
      <c r="AD5161" t="s">
        <v>45</v>
      </c>
      <c r="AE5161" t="s">
        <v>44</v>
      </c>
      <c r="AF5161">
        <v>72</v>
      </c>
    </row>
    <row r="5162" spans="1:32">
      <c r="A5162">
        <v>29358</v>
      </c>
      <c r="B5162">
        <v>28458</v>
      </c>
      <c r="C5162" t="s">
        <v>32</v>
      </c>
      <c r="D5162" t="s">
        <v>2268</v>
      </c>
      <c r="E5162" t="s">
        <v>34</v>
      </c>
      <c r="F5162" t="s">
        <v>25911</v>
      </c>
      <c r="G5162" t="s">
        <v>25912</v>
      </c>
      <c r="H5162" t="s">
        <v>86</v>
      </c>
      <c r="I5162" s="1">
        <v>37333</v>
      </c>
      <c r="J5162" t="s">
        <v>25913</v>
      </c>
      <c r="K5162" t="s">
        <v>12703</v>
      </c>
      <c r="L5162">
        <v>96382</v>
      </c>
      <c r="M5162" t="s">
        <v>86</v>
      </c>
      <c r="N5162" s="1">
        <v>45212</v>
      </c>
      <c r="O5162" s="1">
        <v>45215</v>
      </c>
      <c r="P5162">
        <v>64</v>
      </c>
      <c r="Q5162">
        <v>3</v>
      </c>
      <c r="R5162" t="s">
        <v>53</v>
      </c>
      <c r="S5162">
        <v>4</v>
      </c>
      <c r="T5162">
        <v>1</v>
      </c>
      <c r="U5162">
        <v>3</v>
      </c>
      <c r="V5162">
        <v>441</v>
      </c>
      <c r="W5162" t="s">
        <v>41</v>
      </c>
      <c r="X5162" t="s">
        <v>25914</v>
      </c>
      <c r="Y5162" t="s">
        <v>81</v>
      </c>
      <c r="Z5162" s="1">
        <v>45174</v>
      </c>
      <c r="AA5162" s="2">
        <v>0.38844907407407409</v>
      </c>
      <c r="AB5162" s="2">
        <v>0.38156250000000003</v>
      </c>
      <c r="AC5162" t="s">
        <v>45</v>
      </c>
      <c r="AD5162" t="s">
        <v>44</v>
      </c>
      <c r="AE5162" t="s">
        <v>44</v>
      </c>
      <c r="AF5162">
        <v>147</v>
      </c>
    </row>
    <row r="5163" spans="1:32">
      <c r="A5163">
        <v>29359</v>
      </c>
      <c r="B5163">
        <v>28459</v>
      </c>
      <c r="C5163" t="s">
        <v>1233</v>
      </c>
      <c r="D5163" t="s">
        <v>2398</v>
      </c>
      <c r="E5163" t="s">
        <v>34</v>
      </c>
      <c r="F5163" t="s">
        <v>25915</v>
      </c>
      <c r="G5163" t="s">
        <v>25916</v>
      </c>
      <c r="H5163" t="s">
        <v>129</v>
      </c>
      <c r="I5163" s="1">
        <v>36710</v>
      </c>
      <c r="J5163" t="s">
        <v>25917</v>
      </c>
      <c r="K5163" t="s">
        <v>25918</v>
      </c>
      <c r="L5163">
        <v>84531</v>
      </c>
      <c r="M5163" t="s">
        <v>129</v>
      </c>
      <c r="N5163" s="1">
        <v>45027</v>
      </c>
      <c r="O5163" s="1">
        <v>45030</v>
      </c>
      <c r="P5163">
        <v>64</v>
      </c>
      <c r="Q5163">
        <v>3</v>
      </c>
      <c r="R5163" t="s">
        <v>53</v>
      </c>
      <c r="S5163">
        <v>3</v>
      </c>
      <c r="T5163">
        <v>1</v>
      </c>
      <c r="U5163">
        <v>3</v>
      </c>
      <c r="V5163">
        <v>390</v>
      </c>
      <c r="W5163" t="s">
        <v>41</v>
      </c>
      <c r="X5163" t="s">
        <v>25919</v>
      </c>
      <c r="Y5163" t="s">
        <v>81</v>
      </c>
      <c r="Z5163" s="1">
        <v>44993</v>
      </c>
      <c r="AA5163" s="2">
        <v>0.88473379629629623</v>
      </c>
      <c r="AB5163" s="2">
        <v>0.56241898148148151</v>
      </c>
      <c r="AC5163" t="s">
        <v>45</v>
      </c>
      <c r="AD5163" t="s">
        <v>45</v>
      </c>
      <c r="AE5163" t="s">
        <v>44</v>
      </c>
      <c r="AF5163">
        <v>130</v>
      </c>
    </row>
    <row r="5164" spans="1:32">
      <c r="A5164">
        <v>29360</v>
      </c>
      <c r="B5164">
        <v>28460</v>
      </c>
      <c r="C5164" t="s">
        <v>25920</v>
      </c>
      <c r="D5164" t="s">
        <v>768</v>
      </c>
      <c r="E5164" t="s">
        <v>48</v>
      </c>
      <c r="F5164" t="s">
        <v>25921</v>
      </c>
      <c r="G5164" t="s">
        <v>25922</v>
      </c>
      <c r="H5164" t="s">
        <v>171</v>
      </c>
      <c r="I5164" s="1">
        <v>21807</v>
      </c>
      <c r="J5164" t="s">
        <v>25923</v>
      </c>
      <c r="K5164" t="s">
        <v>25924</v>
      </c>
      <c r="L5164">
        <v>14853</v>
      </c>
      <c r="M5164" t="s">
        <v>171</v>
      </c>
      <c r="N5164" s="1">
        <v>44960</v>
      </c>
      <c r="O5164" s="1">
        <v>44965</v>
      </c>
      <c r="P5164">
        <v>77</v>
      </c>
      <c r="Q5164">
        <v>4</v>
      </c>
      <c r="R5164" t="s">
        <v>63</v>
      </c>
      <c r="S5164">
        <v>1</v>
      </c>
      <c r="T5164">
        <v>1</v>
      </c>
      <c r="U5164">
        <v>5</v>
      </c>
      <c r="V5164">
        <v>440</v>
      </c>
      <c r="W5164" t="s">
        <v>41</v>
      </c>
      <c r="X5164" t="s">
        <v>25925</v>
      </c>
      <c r="Y5164" t="s">
        <v>81</v>
      </c>
      <c r="Z5164" s="1">
        <v>44955</v>
      </c>
      <c r="AA5164" s="2">
        <v>0.93215277777777772</v>
      </c>
      <c r="AB5164" s="2">
        <v>0.65143518518518517</v>
      </c>
      <c r="AC5164" t="s">
        <v>45</v>
      </c>
      <c r="AD5164" t="s">
        <v>45</v>
      </c>
      <c r="AE5164" t="s">
        <v>44</v>
      </c>
      <c r="AF5164">
        <v>88</v>
      </c>
    </row>
    <row r="5165" spans="1:32">
      <c r="A5165">
        <v>29361</v>
      </c>
      <c r="B5165">
        <v>28461</v>
      </c>
      <c r="C5165" t="s">
        <v>945</v>
      </c>
      <c r="D5165" t="s">
        <v>5453</v>
      </c>
      <c r="E5165" t="s">
        <v>34</v>
      </c>
      <c r="F5165" t="s">
        <v>25926</v>
      </c>
      <c r="G5165" t="s">
        <v>25927</v>
      </c>
      <c r="H5165" t="s">
        <v>317</v>
      </c>
      <c r="I5165" s="1">
        <v>17118</v>
      </c>
      <c r="J5165" t="s">
        <v>25928</v>
      </c>
      <c r="K5165" t="s">
        <v>25780</v>
      </c>
      <c r="L5165">
        <v>85956</v>
      </c>
      <c r="M5165" t="s">
        <v>317</v>
      </c>
      <c r="N5165" s="1">
        <v>45211</v>
      </c>
      <c r="O5165" s="1">
        <v>45212</v>
      </c>
      <c r="P5165">
        <v>78</v>
      </c>
      <c r="Q5165">
        <v>4</v>
      </c>
      <c r="R5165" t="s">
        <v>40</v>
      </c>
      <c r="S5165">
        <v>3</v>
      </c>
      <c r="T5165">
        <v>0</v>
      </c>
      <c r="U5165">
        <v>1</v>
      </c>
      <c r="V5165">
        <v>232</v>
      </c>
      <c r="W5165" t="s">
        <v>54</v>
      </c>
      <c r="X5165" t="s">
        <v>25929</v>
      </c>
      <c r="Y5165" t="s">
        <v>65</v>
      </c>
      <c r="Z5165" s="1">
        <v>45187</v>
      </c>
      <c r="AA5165" s="2">
        <v>0.45844907407407409</v>
      </c>
      <c r="AB5165" s="2">
        <v>0.7235300925925926</v>
      </c>
      <c r="AC5165" t="s">
        <v>44</v>
      </c>
      <c r="AD5165" t="s">
        <v>44</v>
      </c>
      <c r="AE5165" t="s">
        <v>45</v>
      </c>
      <c r="AF5165">
        <v>232</v>
      </c>
    </row>
    <row r="5166" spans="1:32">
      <c r="A5166">
        <v>29362</v>
      </c>
      <c r="B5166">
        <v>28462</v>
      </c>
      <c r="C5166" t="s">
        <v>1771</v>
      </c>
      <c r="D5166" t="s">
        <v>140</v>
      </c>
      <c r="E5166" t="s">
        <v>34</v>
      </c>
      <c r="F5166" t="s">
        <v>25930</v>
      </c>
      <c r="G5166" t="s">
        <v>25931</v>
      </c>
      <c r="H5166" t="s">
        <v>418</v>
      </c>
      <c r="I5166" s="1">
        <v>33796</v>
      </c>
      <c r="J5166" t="s">
        <v>25932</v>
      </c>
      <c r="K5166" t="s">
        <v>12801</v>
      </c>
      <c r="L5166">
        <v>32431</v>
      </c>
      <c r="M5166" t="s">
        <v>418</v>
      </c>
      <c r="N5166" s="1">
        <v>45043</v>
      </c>
      <c r="O5166" s="1">
        <v>45047</v>
      </c>
      <c r="P5166">
        <v>48</v>
      </c>
      <c r="Q5166">
        <v>2</v>
      </c>
      <c r="R5166" t="s">
        <v>40</v>
      </c>
      <c r="S5166">
        <v>3</v>
      </c>
      <c r="T5166">
        <v>0</v>
      </c>
      <c r="U5166">
        <v>4</v>
      </c>
      <c r="V5166">
        <v>820</v>
      </c>
      <c r="W5166" t="s">
        <v>54</v>
      </c>
      <c r="X5166" t="s">
        <v>25933</v>
      </c>
      <c r="Y5166" t="s">
        <v>6</v>
      </c>
      <c r="Z5166" s="1">
        <v>45014</v>
      </c>
      <c r="AA5166" s="2">
        <v>0.12192129629629629</v>
      </c>
      <c r="AB5166" s="2">
        <v>0.69309027777777776</v>
      </c>
      <c r="AC5166" t="s">
        <v>44</v>
      </c>
      <c r="AD5166" t="s">
        <v>44</v>
      </c>
      <c r="AE5166" t="s">
        <v>44</v>
      </c>
      <c r="AF5166">
        <v>205</v>
      </c>
    </row>
    <row r="5167" spans="1:32">
      <c r="A5167">
        <v>29363</v>
      </c>
      <c r="B5167">
        <v>28463</v>
      </c>
      <c r="C5167" t="s">
        <v>9064</v>
      </c>
      <c r="D5167" t="s">
        <v>9633</v>
      </c>
      <c r="E5167" t="s">
        <v>34</v>
      </c>
      <c r="F5167" t="s">
        <v>25934</v>
      </c>
      <c r="G5167" t="s">
        <v>25935</v>
      </c>
      <c r="H5167" t="s">
        <v>457</v>
      </c>
      <c r="I5167" s="1">
        <v>30906</v>
      </c>
      <c r="J5167" t="s">
        <v>25936</v>
      </c>
      <c r="K5167" t="s">
        <v>25937</v>
      </c>
      <c r="L5167">
        <v>8122</v>
      </c>
      <c r="M5167" t="s">
        <v>457</v>
      </c>
      <c r="N5167" s="1">
        <v>44953</v>
      </c>
      <c r="O5167" s="1">
        <v>44956</v>
      </c>
      <c r="P5167">
        <v>8</v>
      </c>
      <c r="Q5167">
        <v>1</v>
      </c>
      <c r="R5167" t="s">
        <v>63</v>
      </c>
      <c r="S5167">
        <v>3</v>
      </c>
      <c r="T5167">
        <v>2</v>
      </c>
      <c r="U5167">
        <v>3</v>
      </c>
      <c r="V5167">
        <v>234</v>
      </c>
      <c r="W5167" t="s">
        <v>54</v>
      </c>
      <c r="X5167" t="s">
        <v>25938</v>
      </c>
      <c r="Y5167" t="s">
        <v>81</v>
      </c>
      <c r="Z5167" s="1">
        <v>44929</v>
      </c>
      <c r="AA5167" s="2">
        <v>0.7047106481481481</v>
      </c>
      <c r="AB5167" s="2">
        <v>0.84439814814814806</v>
      </c>
      <c r="AC5167" t="s">
        <v>44</v>
      </c>
      <c r="AD5167" t="s">
        <v>44</v>
      </c>
      <c r="AE5167" t="s">
        <v>45</v>
      </c>
      <c r="AF5167">
        <v>78</v>
      </c>
    </row>
    <row r="5168" spans="1:32">
      <c r="A5168">
        <v>29364</v>
      </c>
      <c r="B5168">
        <v>28464</v>
      </c>
      <c r="C5168" t="s">
        <v>205</v>
      </c>
      <c r="D5168" t="s">
        <v>57</v>
      </c>
      <c r="E5168" t="s">
        <v>34</v>
      </c>
      <c r="F5168" t="s">
        <v>25939</v>
      </c>
      <c r="G5168">
        <v>8189771738</v>
      </c>
      <c r="H5168" t="s">
        <v>317</v>
      </c>
      <c r="I5168" s="1">
        <v>25465</v>
      </c>
      <c r="J5168" t="s">
        <v>25940</v>
      </c>
      <c r="K5168" t="s">
        <v>25941</v>
      </c>
      <c r="L5168">
        <v>38293</v>
      </c>
      <c r="M5168" t="s">
        <v>317</v>
      </c>
      <c r="N5168" s="1">
        <v>45234</v>
      </c>
      <c r="O5168" s="1">
        <v>45238</v>
      </c>
      <c r="P5168">
        <v>27</v>
      </c>
      <c r="Q5168">
        <v>2</v>
      </c>
      <c r="R5168" t="s">
        <v>40</v>
      </c>
      <c r="S5168">
        <v>3</v>
      </c>
      <c r="T5168">
        <v>2</v>
      </c>
      <c r="U5168">
        <v>4</v>
      </c>
      <c r="V5168">
        <v>944</v>
      </c>
      <c r="W5168" t="s">
        <v>54</v>
      </c>
      <c r="X5168" t="s">
        <v>25942</v>
      </c>
      <c r="Y5168" t="s">
        <v>6</v>
      </c>
      <c r="Z5168" s="1">
        <v>45203</v>
      </c>
      <c r="AA5168" s="2">
        <v>4.9039351851851855E-2</v>
      </c>
      <c r="AB5168" s="2">
        <v>4.9976851851851856E-2</v>
      </c>
      <c r="AC5168" t="s">
        <v>45</v>
      </c>
      <c r="AD5168" t="s">
        <v>44</v>
      </c>
      <c r="AE5168" t="s">
        <v>44</v>
      </c>
      <c r="AF5168">
        <v>236</v>
      </c>
    </row>
    <row r="5169" spans="1:32">
      <c r="A5169">
        <v>29365</v>
      </c>
      <c r="B5169">
        <v>28465</v>
      </c>
      <c r="C5169" t="s">
        <v>722</v>
      </c>
      <c r="D5169" t="s">
        <v>2019</v>
      </c>
      <c r="E5169" t="s">
        <v>48</v>
      </c>
      <c r="F5169" t="s">
        <v>25943</v>
      </c>
      <c r="G5169" t="s">
        <v>25944</v>
      </c>
      <c r="H5169" t="s">
        <v>201</v>
      </c>
      <c r="I5169" s="1">
        <v>33239</v>
      </c>
      <c r="J5169" t="s">
        <v>25945</v>
      </c>
      <c r="K5169" t="s">
        <v>18281</v>
      </c>
      <c r="L5169">
        <v>22834</v>
      </c>
      <c r="M5169" t="s">
        <v>201</v>
      </c>
      <c r="N5169" s="1">
        <v>45266</v>
      </c>
      <c r="O5169" s="1">
        <v>45269</v>
      </c>
      <c r="P5169">
        <v>68</v>
      </c>
      <c r="Q5169">
        <v>3</v>
      </c>
      <c r="R5169" t="s">
        <v>63</v>
      </c>
      <c r="S5169">
        <v>3</v>
      </c>
      <c r="T5169">
        <v>0</v>
      </c>
      <c r="U5169">
        <v>3</v>
      </c>
      <c r="V5169">
        <v>243</v>
      </c>
      <c r="W5169" t="s">
        <v>54</v>
      </c>
      <c r="X5169" t="s">
        <v>25946</v>
      </c>
      <c r="Y5169" t="s">
        <v>81</v>
      </c>
      <c r="Z5169" s="1">
        <v>45257</v>
      </c>
      <c r="AA5169" s="2">
        <v>0.37234953703703705</v>
      </c>
      <c r="AB5169" s="2">
        <v>4.2245370370370371E-2</v>
      </c>
      <c r="AC5169" t="s">
        <v>44</v>
      </c>
      <c r="AD5169" t="s">
        <v>45</v>
      </c>
      <c r="AE5169" t="s">
        <v>45</v>
      </c>
      <c r="AF5169">
        <v>81</v>
      </c>
    </row>
    <row r="5170" spans="1:32">
      <c r="A5170">
        <v>29367</v>
      </c>
      <c r="B5170">
        <v>28467</v>
      </c>
      <c r="C5170" t="s">
        <v>4410</v>
      </c>
      <c r="D5170" t="s">
        <v>105</v>
      </c>
      <c r="E5170" t="s">
        <v>34</v>
      </c>
      <c r="F5170" t="s">
        <v>25947</v>
      </c>
      <c r="G5170" t="s">
        <v>25948</v>
      </c>
      <c r="H5170" t="s">
        <v>164</v>
      </c>
      <c r="I5170" s="1">
        <v>34257</v>
      </c>
      <c r="J5170" t="s">
        <v>25949</v>
      </c>
      <c r="K5170" t="s">
        <v>7904</v>
      </c>
      <c r="L5170">
        <v>36945</v>
      </c>
      <c r="M5170" t="s">
        <v>164</v>
      </c>
      <c r="N5170" s="1">
        <v>45193</v>
      </c>
      <c r="O5170" s="1">
        <v>45195</v>
      </c>
      <c r="P5170">
        <v>71</v>
      </c>
      <c r="Q5170">
        <v>3</v>
      </c>
      <c r="R5170" t="s">
        <v>63</v>
      </c>
      <c r="S5170">
        <v>3</v>
      </c>
      <c r="T5170">
        <v>1</v>
      </c>
      <c r="U5170">
        <v>2</v>
      </c>
      <c r="V5170">
        <v>176</v>
      </c>
      <c r="W5170" t="s">
        <v>54</v>
      </c>
      <c r="X5170" t="s">
        <v>25950</v>
      </c>
      <c r="Y5170" t="s">
        <v>6</v>
      </c>
      <c r="Z5170" s="1">
        <v>45185</v>
      </c>
      <c r="AA5170" s="2">
        <v>0.91390046296296301</v>
      </c>
      <c r="AB5170" s="2">
        <v>0.5315509259259259</v>
      </c>
      <c r="AC5170" t="s">
        <v>45</v>
      </c>
      <c r="AD5170" t="s">
        <v>44</v>
      </c>
      <c r="AE5170" t="s">
        <v>45</v>
      </c>
      <c r="AF5170">
        <v>88</v>
      </c>
    </row>
    <row r="5171" spans="1:32">
      <c r="A5171">
        <v>29368</v>
      </c>
      <c r="B5171">
        <v>28468</v>
      </c>
      <c r="C5171" t="s">
        <v>1771</v>
      </c>
      <c r="D5171" t="s">
        <v>12204</v>
      </c>
      <c r="E5171" t="s">
        <v>48</v>
      </c>
      <c r="F5171" t="s">
        <v>25951</v>
      </c>
      <c r="G5171" t="s">
        <v>25952</v>
      </c>
      <c r="H5171" t="s">
        <v>692</v>
      </c>
      <c r="I5171" s="1">
        <v>37778</v>
      </c>
      <c r="J5171" t="s">
        <v>25953</v>
      </c>
      <c r="K5171" t="s">
        <v>25954</v>
      </c>
      <c r="L5171">
        <v>13295</v>
      </c>
      <c r="M5171" t="s">
        <v>692</v>
      </c>
      <c r="N5171" s="1">
        <v>45250</v>
      </c>
      <c r="O5171" s="1">
        <v>45251</v>
      </c>
      <c r="P5171">
        <v>85</v>
      </c>
      <c r="Q5171">
        <v>4</v>
      </c>
      <c r="R5171" t="s">
        <v>53</v>
      </c>
      <c r="S5171">
        <v>4</v>
      </c>
      <c r="T5171">
        <v>1</v>
      </c>
      <c r="U5171">
        <v>1</v>
      </c>
      <c r="V5171">
        <v>123</v>
      </c>
      <c r="W5171" t="s">
        <v>41</v>
      </c>
      <c r="X5171" t="s">
        <v>25955</v>
      </c>
      <c r="Y5171" t="s">
        <v>81</v>
      </c>
      <c r="Z5171" s="1">
        <v>45242</v>
      </c>
      <c r="AA5171" s="2">
        <v>0.76822916666666663</v>
      </c>
      <c r="AB5171" s="2">
        <v>0.58081018518518512</v>
      </c>
      <c r="AC5171" t="s">
        <v>44</v>
      </c>
      <c r="AD5171" t="s">
        <v>45</v>
      </c>
      <c r="AE5171" t="s">
        <v>44</v>
      </c>
      <c r="AF5171">
        <v>123</v>
      </c>
    </row>
    <row r="5172" spans="1:32">
      <c r="A5172">
        <v>29369</v>
      </c>
      <c r="B5172">
        <v>28469</v>
      </c>
      <c r="C5172" t="s">
        <v>391</v>
      </c>
      <c r="D5172" t="s">
        <v>18361</v>
      </c>
      <c r="E5172" t="s">
        <v>48</v>
      </c>
      <c r="F5172" t="s">
        <v>25956</v>
      </c>
      <c r="G5172" t="s">
        <v>25957</v>
      </c>
      <c r="H5172" t="s">
        <v>537</v>
      </c>
      <c r="I5172" s="1">
        <v>23218</v>
      </c>
      <c r="J5172" t="s">
        <v>25958</v>
      </c>
      <c r="K5172" t="s">
        <v>25959</v>
      </c>
      <c r="L5172">
        <v>40049</v>
      </c>
      <c r="M5172" t="s">
        <v>537</v>
      </c>
      <c r="N5172" s="1">
        <v>44998</v>
      </c>
      <c r="O5172" s="1">
        <v>45001</v>
      </c>
      <c r="P5172">
        <v>55</v>
      </c>
      <c r="Q5172">
        <v>3</v>
      </c>
      <c r="R5172" t="s">
        <v>53</v>
      </c>
      <c r="S5172">
        <v>3</v>
      </c>
      <c r="T5172">
        <v>2</v>
      </c>
      <c r="U5172">
        <v>3</v>
      </c>
      <c r="V5172">
        <v>378</v>
      </c>
      <c r="W5172" t="s">
        <v>54</v>
      </c>
      <c r="X5172" t="s">
        <v>25960</v>
      </c>
      <c r="Y5172" t="s">
        <v>65</v>
      </c>
      <c r="Z5172" s="1">
        <v>44992</v>
      </c>
      <c r="AA5172" s="2">
        <v>0.66119212962962959</v>
      </c>
      <c r="AB5172" s="2">
        <v>8.1956018518518511E-2</v>
      </c>
      <c r="AC5172" t="s">
        <v>44</v>
      </c>
      <c r="AD5172" t="s">
        <v>44</v>
      </c>
      <c r="AE5172" t="s">
        <v>45</v>
      </c>
      <c r="AF5172">
        <v>126</v>
      </c>
    </row>
    <row r="5173" spans="1:32">
      <c r="A5173">
        <v>29370</v>
      </c>
      <c r="B5173">
        <v>28470</v>
      </c>
      <c r="C5173" t="s">
        <v>75</v>
      </c>
      <c r="D5173" t="s">
        <v>508</v>
      </c>
      <c r="E5173" t="s">
        <v>48</v>
      </c>
      <c r="F5173" t="s">
        <v>25961</v>
      </c>
      <c r="G5173" t="s">
        <v>25962</v>
      </c>
      <c r="H5173" t="s">
        <v>37</v>
      </c>
      <c r="I5173" s="1">
        <v>17856</v>
      </c>
      <c r="J5173" t="s">
        <v>25963</v>
      </c>
      <c r="K5173" t="s">
        <v>2103</v>
      </c>
      <c r="L5173">
        <v>71443</v>
      </c>
      <c r="M5173" t="s">
        <v>37</v>
      </c>
      <c r="N5173" s="1">
        <v>45031</v>
      </c>
      <c r="O5173" s="1">
        <v>45035</v>
      </c>
      <c r="P5173">
        <v>21</v>
      </c>
      <c r="Q5173">
        <v>1</v>
      </c>
      <c r="R5173" t="s">
        <v>40</v>
      </c>
      <c r="S5173">
        <v>3</v>
      </c>
      <c r="T5173">
        <v>1</v>
      </c>
      <c r="U5173">
        <v>4</v>
      </c>
      <c r="V5173">
        <v>924</v>
      </c>
      <c r="W5173" t="s">
        <v>41</v>
      </c>
      <c r="X5173" t="s">
        <v>25964</v>
      </c>
      <c r="Y5173" t="s">
        <v>43</v>
      </c>
      <c r="Z5173" s="1">
        <v>45012</v>
      </c>
      <c r="AA5173" s="2">
        <v>0.93740740740740736</v>
      </c>
      <c r="AB5173" s="2">
        <v>0.29180555555555554</v>
      </c>
      <c r="AC5173" t="s">
        <v>44</v>
      </c>
      <c r="AD5173" t="s">
        <v>45</v>
      </c>
      <c r="AE5173" t="s">
        <v>44</v>
      </c>
      <c r="AF5173">
        <v>231</v>
      </c>
    </row>
    <row r="5174" spans="1:32">
      <c r="A5174">
        <v>29373</v>
      </c>
      <c r="B5174">
        <v>28473</v>
      </c>
      <c r="C5174" t="s">
        <v>3342</v>
      </c>
      <c r="D5174" t="s">
        <v>768</v>
      </c>
      <c r="E5174" t="s">
        <v>34</v>
      </c>
      <c r="F5174" t="s">
        <v>25965</v>
      </c>
      <c r="G5174" t="s">
        <v>25966</v>
      </c>
      <c r="H5174" t="s">
        <v>109</v>
      </c>
      <c r="I5174" s="1">
        <v>23156</v>
      </c>
      <c r="J5174" t="s">
        <v>25967</v>
      </c>
      <c r="K5174" t="s">
        <v>25968</v>
      </c>
      <c r="L5174">
        <v>79495</v>
      </c>
      <c r="M5174" t="s">
        <v>109</v>
      </c>
      <c r="N5174" s="1">
        <v>45079</v>
      </c>
      <c r="O5174" s="1">
        <v>45084</v>
      </c>
      <c r="P5174">
        <v>96</v>
      </c>
      <c r="Q5174">
        <v>4</v>
      </c>
      <c r="R5174" t="s">
        <v>40</v>
      </c>
      <c r="S5174">
        <v>4</v>
      </c>
      <c r="T5174">
        <v>2</v>
      </c>
      <c r="U5174">
        <v>5</v>
      </c>
      <c r="V5174">
        <v>1045</v>
      </c>
      <c r="W5174" t="s">
        <v>54</v>
      </c>
      <c r="X5174" t="s">
        <v>25969</v>
      </c>
      <c r="Y5174" t="s">
        <v>6</v>
      </c>
      <c r="Z5174" s="1">
        <v>45057</v>
      </c>
      <c r="AA5174" s="2">
        <v>0.6479166666666667</v>
      </c>
      <c r="AB5174" s="2">
        <v>0.14879629629629629</v>
      </c>
      <c r="AC5174" t="s">
        <v>44</v>
      </c>
      <c r="AD5174" t="s">
        <v>44</v>
      </c>
      <c r="AE5174" t="s">
        <v>44</v>
      </c>
      <c r="AF5174">
        <v>209</v>
      </c>
    </row>
    <row r="5175" spans="1:32">
      <c r="A5175">
        <v>29374</v>
      </c>
      <c r="B5175">
        <v>28474</v>
      </c>
      <c r="C5175" t="s">
        <v>354</v>
      </c>
      <c r="D5175" t="s">
        <v>6396</v>
      </c>
      <c r="E5175" t="s">
        <v>34</v>
      </c>
      <c r="F5175" t="s">
        <v>25970</v>
      </c>
      <c r="G5175" t="s">
        <v>25971</v>
      </c>
      <c r="H5175" t="s">
        <v>164</v>
      </c>
      <c r="I5175" s="1">
        <v>21673</v>
      </c>
      <c r="J5175" t="s">
        <v>25972</v>
      </c>
      <c r="K5175" t="s">
        <v>25973</v>
      </c>
      <c r="L5175">
        <v>57482</v>
      </c>
      <c r="M5175" t="s">
        <v>164</v>
      </c>
      <c r="N5175" s="1">
        <v>45208</v>
      </c>
      <c r="O5175" s="1">
        <v>45210</v>
      </c>
      <c r="P5175">
        <v>14</v>
      </c>
      <c r="Q5175">
        <v>1</v>
      </c>
      <c r="R5175" t="s">
        <v>63</v>
      </c>
      <c r="S5175">
        <v>4</v>
      </c>
      <c r="T5175">
        <v>2</v>
      </c>
      <c r="U5175">
        <v>2</v>
      </c>
      <c r="V5175">
        <v>128</v>
      </c>
      <c r="W5175" t="s">
        <v>54</v>
      </c>
      <c r="X5175" t="s">
        <v>25974</v>
      </c>
      <c r="Y5175" t="s">
        <v>81</v>
      </c>
      <c r="Z5175" s="1">
        <v>45193</v>
      </c>
      <c r="AA5175" s="2">
        <v>0.98436342592592585</v>
      </c>
      <c r="AB5175" s="2">
        <v>0.9418981481481481</v>
      </c>
      <c r="AC5175" t="s">
        <v>45</v>
      </c>
      <c r="AD5175" t="s">
        <v>44</v>
      </c>
      <c r="AE5175" t="s">
        <v>45</v>
      </c>
      <c r="AF5175">
        <v>64</v>
      </c>
    </row>
    <row r="5176" spans="1:32">
      <c r="A5176">
        <v>29375</v>
      </c>
      <c r="B5176">
        <v>28475</v>
      </c>
      <c r="C5176" t="s">
        <v>2522</v>
      </c>
      <c r="D5176" t="s">
        <v>3789</v>
      </c>
      <c r="E5176" t="s">
        <v>48</v>
      </c>
      <c r="F5176" t="s">
        <v>25975</v>
      </c>
      <c r="G5176" t="s">
        <v>25976</v>
      </c>
      <c r="H5176" t="s">
        <v>179</v>
      </c>
      <c r="I5176" s="1">
        <v>20608</v>
      </c>
      <c r="J5176" t="s">
        <v>25977</v>
      </c>
      <c r="K5176" t="s">
        <v>25978</v>
      </c>
      <c r="L5176">
        <v>52547</v>
      </c>
      <c r="M5176" t="s">
        <v>179</v>
      </c>
      <c r="N5176" s="1">
        <v>45141</v>
      </c>
      <c r="O5176" s="1">
        <v>45142</v>
      </c>
      <c r="P5176">
        <v>64</v>
      </c>
      <c r="Q5176">
        <v>3</v>
      </c>
      <c r="R5176" t="s">
        <v>53</v>
      </c>
      <c r="S5176">
        <v>4</v>
      </c>
      <c r="T5176">
        <v>2</v>
      </c>
      <c r="U5176">
        <v>1</v>
      </c>
      <c r="V5176">
        <v>143</v>
      </c>
      <c r="W5176" t="s">
        <v>41</v>
      </c>
      <c r="X5176" t="s">
        <v>25979</v>
      </c>
      <c r="Y5176" t="s">
        <v>65</v>
      </c>
      <c r="Z5176" s="1">
        <v>45108</v>
      </c>
      <c r="AA5176" s="2">
        <v>0.20886574074074074</v>
      </c>
      <c r="AB5176" s="2">
        <v>0.88696759259259261</v>
      </c>
      <c r="AC5176" t="s">
        <v>45</v>
      </c>
      <c r="AD5176" t="s">
        <v>45</v>
      </c>
      <c r="AE5176" t="s">
        <v>44</v>
      </c>
      <c r="AF5176">
        <v>143</v>
      </c>
    </row>
    <row r="5177" spans="1:32">
      <c r="A5177">
        <v>29376</v>
      </c>
      <c r="B5177">
        <v>28476</v>
      </c>
      <c r="C5177" t="s">
        <v>2105</v>
      </c>
      <c r="D5177" t="s">
        <v>341</v>
      </c>
      <c r="E5177" t="s">
        <v>48</v>
      </c>
      <c r="F5177" t="s">
        <v>25980</v>
      </c>
      <c r="G5177" t="s">
        <v>25981</v>
      </c>
      <c r="H5177" t="s">
        <v>330</v>
      </c>
      <c r="I5177" s="1">
        <v>23519</v>
      </c>
      <c r="J5177" t="s">
        <v>25982</v>
      </c>
      <c r="K5177" t="s">
        <v>5027</v>
      </c>
      <c r="L5177">
        <v>98010</v>
      </c>
      <c r="M5177" t="s">
        <v>330</v>
      </c>
      <c r="N5177" s="1">
        <v>45181</v>
      </c>
      <c r="O5177" s="1">
        <v>45182</v>
      </c>
      <c r="P5177">
        <v>17</v>
      </c>
      <c r="Q5177">
        <v>1</v>
      </c>
      <c r="R5177" t="s">
        <v>63</v>
      </c>
      <c r="S5177">
        <v>4</v>
      </c>
      <c r="T5177">
        <v>0</v>
      </c>
      <c r="U5177">
        <v>1</v>
      </c>
      <c r="V5177">
        <v>84</v>
      </c>
      <c r="W5177" t="s">
        <v>54</v>
      </c>
      <c r="X5177" t="s">
        <v>25983</v>
      </c>
      <c r="Y5177" t="s">
        <v>6</v>
      </c>
      <c r="Z5177" s="1">
        <v>45175</v>
      </c>
      <c r="AA5177" s="2">
        <v>0.96644675925925927</v>
      </c>
      <c r="AB5177" s="2">
        <v>0.29659722222222223</v>
      </c>
      <c r="AC5177" t="s">
        <v>44</v>
      </c>
      <c r="AD5177" t="s">
        <v>44</v>
      </c>
      <c r="AE5177" t="s">
        <v>44</v>
      </c>
      <c r="AF5177">
        <v>84</v>
      </c>
    </row>
    <row r="5178" spans="1:32">
      <c r="A5178">
        <v>29377</v>
      </c>
      <c r="B5178">
        <v>28477</v>
      </c>
      <c r="C5178" t="s">
        <v>197</v>
      </c>
      <c r="D5178" t="s">
        <v>663</v>
      </c>
      <c r="E5178" t="s">
        <v>48</v>
      </c>
      <c r="F5178" t="s">
        <v>25984</v>
      </c>
      <c r="G5178" t="s">
        <v>25985</v>
      </c>
      <c r="H5178" t="s">
        <v>317</v>
      </c>
      <c r="I5178" s="1">
        <v>25936</v>
      </c>
      <c r="J5178" t="s">
        <v>25986</v>
      </c>
      <c r="K5178" t="s">
        <v>25987</v>
      </c>
      <c r="L5178">
        <v>95694</v>
      </c>
      <c r="M5178" t="s">
        <v>317</v>
      </c>
      <c r="N5178" s="1">
        <v>44947</v>
      </c>
      <c r="O5178" s="1">
        <v>44952</v>
      </c>
      <c r="P5178">
        <v>14</v>
      </c>
      <c r="Q5178">
        <v>1</v>
      </c>
      <c r="R5178" t="s">
        <v>63</v>
      </c>
      <c r="S5178">
        <v>4</v>
      </c>
      <c r="T5178">
        <v>1</v>
      </c>
      <c r="U5178">
        <v>5</v>
      </c>
      <c r="V5178">
        <v>310</v>
      </c>
      <c r="W5178" t="s">
        <v>54</v>
      </c>
      <c r="X5178" t="s">
        <v>25988</v>
      </c>
      <c r="Y5178" t="s">
        <v>65</v>
      </c>
      <c r="Z5178" s="1">
        <v>44942</v>
      </c>
      <c r="AA5178" s="2">
        <v>0.5947337962962963</v>
      </c>
      <c r="AB5178" s="2">
        <v>0.40925925925925927</v>
      </c>
      <c r="AC5178" t="s">
        <v>44</v>
      </c>
      <c r="AD5178" t="s">
        <v>44</v>
      </c>
      <c r="AE5178" t="s">
        <v>44</v>
      </c>
      <c r="AF5178">
        <v>62</v>
      </c>
    </row>
    <row r="5179" spans="1:32">
      <c r="A5179">
        <v>29378</v>
      </c>
      <c r="B5179">
        <v>28478</v>
      </c>
      <c r="C5179" t="s">
        <v>1857</v>
      </c>
      <c r="D5179" t="s">
        <v>1167</v>
      </c>
      <c r="E5179" t="s">
        <v>48</v>
      </c>
      <c r="F5179" t="s">
        <v>25989</v>
      </c>
      <c r="G5179" t="s">
        <v>25990</v>
      </c>
      <c r="H5179" t="s">
        <v>156</v>
      </c>
      <c r="I5179" s="1">
        <v>19814</v>
      </c>
      <c r="J5179" t="s">
        <v>25991</v>
      </c>
      <c r="K5179" t="s">
        <v>25992</v>
      </c>
      <c r="L5179">
        <v>2587</v>
      </c>
      <c r="M5179" t="s">
        <v>156</v>
      </c>
      <c r="N5179" s="1">
        <v>44996</v>
      </c>
      <c r="O5179" s="1">
        <v>44999</v>
      </c>
      <c r="P5179">
        <v>20</v>
      </c>
      <c r="Q5179">
        <v>1</v>
      </c>
      <c r="R5179" t="s">
        <v>63</v>
      </c>
      <c r="S5179">
        <v>3</v>
      </c>
      <c r="T5179">
        <v>0</v>
      </c>
      <c r="U5179">
        <v>3</v>
      </c>
      <c r="V5179">
        <v>225</v>
      </c>
      <c r="W5179" t="s">
        <v>41</v>
      </c>
      <c r="X5179" t="s">
        <v>25993</v>
      </c>
      <c r="Y5179" t="s">
        <v>81</v>
      </c>
      <c r="Z5179" s="1">
        <v>44961</v>
      </c>
      <c r="AA5179" s="2">
        <v>0.96820601851851851</v>
      </c>
      <c r="AB5179" s="2">
        <v>0.36662037037037037</v>
      </c>
      <c r="AC5179" t="s">
        <v>45</v>
      </c>
      <c r="AD5179" t="s">
        <v>44</v>
      </c>
      <c r="AE5179" t="s">
        <v>45</v>
      </c>
      <c r="AF5179">
        <v>75</v>
      </c>
    </row>
    <row r="5180" spans="1:32">
      <c r="A5180">
        <v>29379</v>
      </c>
      <c r="B5180">
        <v>28479</v>
      </c>
      <c r="C5180" t="s">
        <v>416</v>
      </c>
      <c r="D5180" t="s">
        <v>5624</v>
      </c>
      <c r="E5180" t="s">
        <v>34</v>
      </c>
      <c r="F5180" t="s">
        <v>25994</v>
      </c>
      <c r="G5180" t="s">
        <v>25995</v>
      </c>
      <c r="H5180" t="s">
        <v>101</v>
      </c>
      <c r="I5180" s="1">
        <v>36961</v>
      </c>
      <c r="J5180" t="s">
        <v>25996</v>
      </c>
      <c r="K5180" t="s">
        <v>25997</v>
      </c>
      <c r="L5180">
        <v>34872</v>
      </c>
      <c r="M5180" t="s">
        <v>101</v>
      </c>
      <c r="N5180" s="1">
        <v>44968</v>
      </c>
      <c r="O5180" s="1">
        <v>44971</v>
      </c>
      <c r="P5180">
        <v>69</v>
      </c>
      <c r="Q5180">
        <v>3</v>
      </c>
      <c r="R5180" t="s">
        <v>40</v>
      </c>
      <c r="S5180">
        <v>3</v>
      </c>
      <c r="T5180">
        <v>1</v>
      </c>
      <c r="U5180">
        <v>3</v>
      </c>
      <c r="V5180">
        <v>666</v>
      </c>
      <c r="W5180" t="s">
        <v>41</v>
      </c>
      <c r="X5180" t="s">
        <v>25998</v>
      </c>
      <c r="Y5180" t="s">
        <v>65</v>
      </c>
      <c r="Z5180" s="1">
        <v>44954</v>
      </c>
      <c r="AA5180" s="2">
        <v>0.9014699074074074</v>
      </c>
      <c r="AB5180" s="2">
        <v>0.36425925925925928</v>
      </c>
      <c r="AC5180" t="s">
        <v>44</v>
      </c>
      <c r="AD5180" t="s">
        <v>44</v>
      </c>
      <c r="AE5180" t="s">
        <v>44</v>
      </c>
      <c r="AF5180">
        <v>222</v>
      </c>
    </row>
    <row r="5181" spans="1:32">
      <c r="A5181">
        <v>29380</v>
      </c>
      <c r="B5181">
        <v>28480</v>
      </c>
      <c r="C5181" t="s">
        <v>11050</v>
      </c>
      <c r="D5181" t="s">
        <v>348</v>
      </c>
      <c r="E5181" t="s">
        <v>48</v>
      </c>
      <c r="F5181" t="s">
        <v>25999</v>
      </c>
      <c r="G5181">
        <v>8709129212</v>
      </c>
      <c r="H5181" t="s">
        <v>50</v>
      </c>
      <c r="I5181" s="1">
        <v>18113</v>
      </c>
      <c r="J5181" t="s">
        <v>26000</v>
      </c>
      <c r="K5181" t="s">
        <v>12713</v>
      </c>
      <c r="L5181">
        <v>95571</v>
      </c>
      <c r="M5181" t="s">
        <v>50</v>
      </c>
      <c r="N5181" s="1">
        <v>45315</v>
      </c>
      <c r="O5181" s="1">
        <v>45318</v>
      </c>
      <c r="P5181">
        <v>53</v>
      </c>
      <c r="Q5181">
        <v>3</v>
      </c>
      <c r="R5181" t="s">
        <v>63</v>
      </c>
      <c r="S5181">
        <v>4</v>
      </c>
      <c r="T5181">
        <v>0</v>
      </c>
      <c r="U5181">
        <v>3</v>
      </c>
      <c r="V5181">
        <v>264</v>
      </c>
      <c r="W5181" t="s">
        <v>54</v>
      </c>
      <c r="X5181" t="s">
        <v>26001</v>
      </c>
      <c r="Y5181" t="s">
        <v>81</v>
      </c>
      <c r="Z5181" s="1">
        <v>45283</v>
      </c>
      <c r="AA5181" s="2">
        <v>0.3029513888888889</v>
      </c>
      <c r="AB5181" s="2">
        <v>0.41809027777777774</v>
      </c>
      <c r="AC5181" t="s">
        <v>45</v>
      </c>
      <c r="AD5181" t="s">
        <v>45</v>
      </c>
      <c r="AE5181" t="s">
        <v>45</v>
      </c>
      <c r="AF5181">
        <v>88</v>
      </c>
    </row>
    <row r="5182" spans="1:32">
      <c r="A5182">
        <v>29381</v>
      </c>
      <c r="B5182">
        <v>28481</v>
      </c>
      <c r="C5182" t="s">
        <v>1802</v>
      </c>
      <c r="D5182" t="s">
        <v>1128</v>
      </c>
      <c r="E5182" t="s">
        <v>48</v>
      </c>
      <c r="F5182" t="s">
        <v>26002</v>
      </c>
      <c r="G5182" t="s">
        <v>26003</v>
      </c>
      <c r="H5182" t="s">
        <v>179</v>
      </c>
      <c r="I5182" s="1">
        <v>20998</v>
      </c>
      <c r="J5182" t="s">
        <v>26004</v>
      </c>
      <c r="K5182" t="s">
        <v>26005</v>
      </c>
      <c r="L5182">
        <v>62030</v>
      </c>
      <c r="M5182" t="s">
        <v>179</v>
      </c>
      <c r="N5182" s="1">
        <v>45003</v>
      </c>
      <c r="O5182" s="1">
        <v>45006</v>
      </c>
      <c r="P5182">
        <v>51</v>
      </c>
      <c r="Q5182">
        <v>3</v>
      </c>
      <c r="R5182" t="s">
        <v>40</v>
      </c>
      <c r="S5182">
        <v>2</v>
      </c>
      <c r="T5182">
        <v>1</v>
      </c>
      <c r="U5182">
        <v>3</v>
      </c>
      <c r="V5182">
        <v>729</v>
      </c>
      <c r="W5182" t="s">
        <v>41</v>
      </c>
      <c r="X5182" t="s">
        <v>26006</v>
      </c>
      <c r="Y5182" t="s">
        <v>65</v>
      </c>
      <c r="Z5182" s="1">
        <v>44987</v>
      </c>
      <c r="AA5182" s="2">
        <v>0.33210648148148147</v>
      </c>
      <c r="AB5182" s="2">
        <v>0.19059027777777779</v>
      </c>
      <c r="AC5182" t="s">
        <v>45</v>
      </c>
      <c r="AD5182" t="s">
        <v>44</v>
      </c>
      <c r="AE5182" t="s">
        <v>44</v>
      </c>
      <c r="AF5182">
        <v>243</v>
      </c>
    </row>
    <row r="5183" spans="1:32">
      <c r="A5183">
        <v>29382</v>
      </c>
      <c r="B5183">
        <v>28482</v>
      </c>
      <c r="C5183" t="s">
        <v>1240</v>
      </c>
      <c r="D5183" t="s">
        <v>18912</v>
      </c>
      <c r="E5183" t="s">
        <v>34</v>
      </c>
      <c r="F5183" t="s">
        <v>26007</v>
      </c>
      <c r="G5183" t="s">
        <v>26008</v>
      </c>
      <c r="H5183" t="s">
        <v>60</v>
      </c>
      <c r="I5183" s="1">
        <v>36201</v>
      </c>
      <c r="J5183" t="s">
        <v>26009</v>
      </c>
      <c r="K5183" t="s">
        <v>26010</v>
      </c>
      <c r="L5183">
        <v>93471</v>
      </c>
      <c r="M5183" t="s">
        <v>60</v>
      </c>
      <c r="N5183" s="1">
        <v>45134</v>
      </c>
      <c r="O5183" s="1">
        <v>45137</v>
      </c>
      <c r="P5183">
        <v>62</v>
      </c>
      <c r="Q5183">
        <v>3</v>
      </c>
      <c r="R5183" t="s">
        <v>63</v>
      </c>
      <c r="S5183">
        <v>3</v>
      </c>
      <c r="T5183">
        <v>2</v>
      </c>
      <c r="U5183">
        <v>3</v>
      </c>
      <c r="V5183">
        <v>183</v>
      </c>
      <c r="W5183" t="s">
        <v>54</v>
      </c>
      <c r="X5183" t="s">
        <v>26011</v>
      </c>
      <c r="Y5183" t="s">
        <v>43</v>
      </c>
      <c r="Z5183" s="1">
        <v>45104</v>
      </c>
      <c r="AA5183" s="2">
        <v>0.55813657407407413</v>
      </c>
      <c r="AB5183" s="2">
        <v>0.99502314814814818</v>
      </c>
      <c r="AC5183" t="s">
        <v>45</v>
      </c>
      <c r="AD5183" t="s">
        <v>45</v>
      </c>
      <c r="AE5183" t="s">
        <v>44</v>
      </c>
      <c r="AF5183">
        <v>61</v>
      </c>
    </row>
    <row r="5184" spans="1:32">
      <c r="A5184">
        <v>29383</v>
      </c>
      <c r="B5184">
        <v>28483</v>
      </c>
      <c r="C5184" t="s">
        <v>513</v>
      </c>
      <c r="D5184" t="s">
        <v>716</v>
      </c>
      <c r="E5184" t="s">
        <v>48</v>
      </c>
      <c r="F5184" t="s">
        <v>26012</v>
      </c>
      <c r="G5184" t="s">
        <v>26013</v>
      </c>
      <c r="H5184" t="s">
        <v>295</v>
      </c>
      <c r="I5184" s="1">
        <v>27285</v>
      </c>
      <c r="J5184" t="s">
        <v>26014</v>
      </c>
      <c r="K5184" t="s">
        <v>26015</v>
      </c>
      <c r="L5184">
        <v>14863</v>
      </c>
      <c r="M5184" t="s">
        <v>295</v>
      </c>
      <c r="N5184" s="1">
        <v>45009</v>
      </c>
      <c r="O5184" s="1">
        <v>45012</v>
      </c>
      <c r="P5184">
        <v>96</v>
      </c>
      <c r="Q5184">
        <v>4</v>
      </c>
      <c r="R5184" t="s">
        <v>40</v>
      </c>
      <c r="S5184">
        <v>2</v>
      </c>
      <c r="T5184">
        <v>0</v>
      </c>
      <c r="U5184">
        <v>3</v>
      </c>
      <c r="V5184">
        <v>750</v>
      </c>
      <c r="W5184" t="s">
        <v>41</v>
      </c>
      <c r="X5184" t="s">
        <v>26016</v>
      </c>
      <c r="Y5184" t="s">
        <v>81</v>
      </c>
      <c r="Z5184" s="1">
        <v>44999</v>
      </c>
      <c r="AA5184" s="2">
        <v>0.99299768518518527</v>
      </c>
      <c r="AB5184" s="2">
        <v>5.2916666666666667E-2</v>
      </c>
      <c r="AC5184" t="s">
        <v>45</v>
      </c>
      <c r="AD5184" t="s">
        <v>44</v>
      </c>
      <c r="AE5184" t="s">
        <v>44</v>
      </c>
      <c r="AF5184">
        <v>250</v>
      </c>
    </row>
    <row r="5185" spans="1:32">
      <c r="A5185">
        <v>29384</v>
      </c>
      <c r="B5185">
        <v>28484</v>
      </c>
      <c r="C5185" t="s">
        <v>1367</v>
      </c>
      <c r="D5185" t="s">
        <v>57</v>
      </c>
      <c r="E5185" t="s">
        <v>34</v>
      </c>
      <c r="F5185" t="s">
        <v>26017</v>
      </c>
      <c r="G5185">
        <f>1-297-388-3396</f>
        <v>-4080</v>
      </c>
      <c r="H5185" t="s">
        <v>115</v>
      </c>
      <c r="I5185" s="1">
        <v>16709</v>
      </c>
      <c r="J5185" t="s">
        <v>26018</v>
      </c>
      <c r="K5185" t="s">
        <v>9656</v>
      </c>
      <c r="L5185">
        <v>80824</v>
      </c>
      <c r="M5185" t="s">
        <v>115</v>
      </c>
      <c r="N5185" s="1">
        <v>44959</v>
      </c>
      <c r="O5185" s="1">
        <v>44964</v>
      </c>
      <c r="P5185">
        <v>45</v>
      </c>
      <c r="Q5185">
        <v>2</v>
      </c>
      <c r="R5185" t="s">
        <v>40</v>
      </c>
      <c r="S5185">
        <v>1</v>
      </c>
      <c r="T5185">
        <v>1</v>
      </c>
      <c r="U5185">
        <v>5</v>
      </c>
      <c r="V5185">
        <v>1125</v>
      </c>
      <c r="W5185" t="s">
        <v>54</v>
      </c>
      <c r="X5185" t="s">
        <v>26019</v>
      </c>
      <c r="Y5185" t="s">
        <v>65</v>
      </c>
      <c r="Z5185" s="1">
        <v>44942</v>
      </c>
      <c r="AA5185" s="2">
        <v>0.70194444444444448</v>
      </c>
      <c r="AB5185" s="2">
        <v>0.8472453703703704</v>
      </c>
      <c r="AC5185" t="s">
        <v>45</v>
      </c>
      <c r="AD5185" t="s">
        <v>44</v>
      </c>
      <c r="AE5185" t="s">
        <v>44</v>
      </c>
      <c r="AF5185">
        <v>225</v>
      </c>
    </row>
    <row r="5186" spans="1:32">
      <c r="A5186">
        <v>29385</v>
      </c>
      <c r="B5186">
        <v>28485</v>
      </c>
      <c r="C5186" t="s">
        <v>1527</v>
      </c>
      <c r="D5186" t="s">
        <v>7603</v>
      </c>
      <c r="E5186" t="s">
        <v>48</v>
      </c>
      <c r="F5186" t="s">
        <v>26020</v>
      </c>
      <c r="G5186" t="s">
        <v>26021</v>
      </c>
      <c r="H5186" t="s">
        <v>941</v>
      </c>
      <c r="I5186" s="1">
        <v>21903</v>
      </c>
      <c r="J5186" t="s">
        <v>26022</v>
      </c>
      <c r="K5186" t="s">
        <v>26023</v>
      </c>
      <c r="L5186">
        <v>61416</v>
      </c>
      <c r="M5186" t="s">
        <v>941</v>
      </c>
      <c r="N5186" s="1">
        <v>45225</v>
      </c>
      <c r="O5186" s="1">
        <v>45226</v>
      </c>
      <c r="P5186">
        <v>18</v>
      </c>
      <c r="Q5186">
        <v>1</v>
      </c>
      <c r="R5186" t="s">
        <v>40</v>
      </c>
      <c r="S5186">
        <v>3</v>
      </c>
      <c r="T5186">
        <v>2</v>
      </c>
      <c r="U5186">
        <v>1</v>
      </c>
      <c r="V5186">
        <v>233</v>
      </c>
      <c r="W5186" t="s">
        <v>54</v>
      </c>
      <c r="X5186" t="s">
        <v>26024</v>
      </c>
      <c r="Y5186" t="s">
        <v>43</v>
      </c>
      <c r="Z5186" s="1">
        <v>45200</v>
      </c>
      <c r="AA5186" s="2">
        <v>0.66434027777777771</v>
      </c>
      <c r="AB5186" s="2">
        <v>0.68913194444444448</v>
      </c>
      <c r="AC5186" t="s">
        <v>44</v>
      </c>
      <c r="AD5186" t="s">
        <v>44</v>
      </c>
      <c r="AE5186" t="s">
        <v>44</v>
      </c>
      <c r="AF5186">
        <v>233</v>
      </c>
    </row>
    <row r="5187" spans="1:32">
      <c r="A5187">
        <v>29386</v>
      </c>
      <c r="B5187">
        <v>28486</v>
      </c>
      <c r="C5187" t="s">
        <v>1481</v>
      </c>
      <c r="D5187" t="s">
        <v>5588</v>
      </c>
      <c r="E5187" t="s">
        <v>48</v>
      </c>
      <c r="F5187" t="s">
        <v>26025</v>
      </c>
      <c r="G5187" t="s">
        <v>26026</v>
      </c>
      <c r="H5187" t="s">
        <v>209</v>
      </c>
      <c r="I5187" s="1">
        <v>29694</v>
      </c>
      <c r="J5187" t="s">
        <v>26027</v>
      </c>
      <c r="K5187" t="s">
        <v>26028</v>
      </c>
      <c r="L5187">
        <v>73572</v>
      </c>
      <c r="M5187" t="s">
        <v>209</v>
      </c>
      <c r="N5187" s="1">
        <v>45237</v>
      </c>
      <c r="O5187" s="1">
        <v>45241</v>
      </c>
      <c r="P5187">
        <v>51</v>
      </c>
      <c r="Q5187">
        <v>3</v>
      </c>
      <c r="R5187" t="s">
        <v>40</v>
      </c>
      <c r="S5187">
        <v>2</v>
      </c>
      <c r="T5187">
        <v>0</v>
      </c>
      <c r="U5187">
        <v>4</v>
      </c>
      <c r="V5187">
        <v>908</v>
      </c>
      <c r="W5187" t="s">
        <v>54</v>
      </c>
      <c r="X5187" t="s">
        <v>26029</v>
      </c>
      <c r="Y5187" t="s">
        <v>6</v>
      </c>
      <c r="Z5187" s="1">
        <v>45221</v>
      </c>
      <c r="AA5187" s="2">
        <v>0.8071990740740741</v>
      </c>
      <c r="AB5187" s="2">
        <v>0.88548611111111108</v>
      </c>
      <c r="AC5187" t="s">
        <v>44</v>
      </c>
      <c r="AD5187" t="s">
        <v>45</v>
      </c>
      <c r="AE5187" t="s">
        <v>45</v>
      </c>
      <c r="AF5187">
        <v>227</v>
      </c>
    </row>
    <row r="5188" spans="1:32">
      <c r="A5188">
        <v>29387</v>
      </c>
      <c r="B5188">
        <v>28487</v>
      </c>
      <c r="C5188" t="s">
        <v>6248</v>
      </c>
      <c r="D5188" t="s">
        <v>508</v>
      </c>
      <c r="E5188" t="s">
        <v>34</v>
      </c>
      <c r="F5188" t="s">
        <v>26030</v>
      </c>
      <c r="G5188" t="s">
        <v>26031</v>
      </c>
      <c r="H5188" t="s">
        <v>725</v>
      </c>
      <c r="I5188" s="1">
        <v>25844</v>
      </c>
      <c r="J5188" t="s">
        <v>26032</v>
      </c>
      <c r="K5188" t="s">
        <v>26033</v>
      </c>
      <c r="L5188">
        <v>29506</v>
      </c>
      <c r="M5188" t="s">
        <v>725</v>
      </c>
      <c r="N5188" s="1">
        <v>45053</v>
      </c>
      <c r="O5188" s="1">
        <v>45057</v>
      </c>
      <c r="P5188">
        <v>34</v>
      </c>
      <c r="Q5188">
        <v>2</v>
      </c>
      <c r="R5188" t="s">
        <v>53</v>
      </c>
      <c r="S5188">
        <v>1</v>
      </c>
      <c r="T5188">
        <v>2</v>
      </c>
      <c r="U5188">
        <v>4</v>
      </c>
      <c r="V5188">
        <v>564</v>
      </c>
      <c r="W5188" t="s">
        <v>41</v>
      </c>
      <c r="X5188" t="s">
        <v>26034</v>
      </c>
      <c r="Y5188" t="s">
        <v>6</v>
      </c>
      <c r="Z5188" s="1">
        <v>45024</v>
      </c>
      <c r="AA5188" s="2">
        <v>0.2278240740740741</v>
      </c>
      <c r="AB5188" s="2">
        <v>0.20206018518518518</v>
      </c>
      <c r="AC5188" t="s">
        <v>44</v>
      </c>
      <c r="AD5188" t="s">
        <v>45</v>
      </c>
      <c r="AE5188" t="s">
        <v>45</v>
      </c>
      <c r="AF5188">
        <v>141</v>
      </c>
    </row>
    <row r="5189" spans="1:32">
      <c r="A5189">
        <v>29388</v>
      </c>
      <c r="B5189">
        <v>28488</v>
      </c>
      <c r="C5189" t="s">
        <v>2397</v>
      </c>
      <c r="D5189" t="s">
        <v>154</v>
      </c>
      <c r="E5189" t="s">
        <v>34</v>
      </c>
      <c r="F5189" t="s">
        <v>26035</v>
      </c>
      <c r="G5189" t="s">
        <v>26036</v>
      </c>
      <c r="H5189" t="s">
        <v>418</v>
      </c>
      <c r="I5189" s="1">
        <v>17544</v>
      </c>
      <c r="J5189" t="s">
        <v>26037</v>
      </c>
      <c r="K5189" t="s">
        <v>26038</v>
      </c>
      <c r="L5189">
        <v>83884</v>
      </c>
      <c r="M5189" t="s">
        <v>418</v>
      </c>
      <c r="N5189" s="1">
        <v>45126</v>
      </c>
      <c r="O5189" s="1">
        <v>45129</v>
      </c>
      <c r="P5189">
        <v>49</v>
      </c>
      <c r="Q5189">
        <v>2</v>
      </c>
      <c r="R5189" t="s">
        <v>53</v>
      </c>
      <c r="S5189">
        <v>1</v>
      </c>
      <c r="T5189">
        <v>1</v>
      </c>
      <c r="U5189">
        <v>3</v>
      </c>
      <c r="V5189">
        <v>387</v>
      </c>
      <c r="W5189" t="s">
        <v>54</v>
      </c>
      <c r="X5189" t="s">
        <v>26039</v>
      </c>
      <c r="Y5189" t="s">
        <v>81</v>
      </c>
      <c r="Z5189" s="1">
        <v>45121</v>
      </c>
      <c r="AA5189" s="2">
        <v>0.24675925925925926</v>
      </c>
      <c r="AB5189" s="2">
        <v>0.37783564814814818</v>
      </c>
      <c r="AC5189" t="s">
        <v>45</v>
      </c>
      <c r="AD5189" t="s">
        <v>44</v>
      </c>
      <c r="AE5189" t="s">
        <v>45</v>
      </c>
      <c r="AF5189">
        <v>129</v>
      </c>
    </row>
    <row r="5190" spans="1:32">
      <c r="A5190">
        <v>29389</v>
      </c>
      <c r="B5190">
        <v>28489</v>
      </c>
      <c r="C5190" t="s">
        <v>4151</v>
      </c>
      <c r="D5190" t="s">
        <v>1209</v>
      </c>
      <c r="E5190" t="s">
        <v>34</v>
      </c>
      <c r="F5190" t="s">
        <v>26040</v>
      </c>
      <c r="G5190" t="s">
        <v>26041</v>
      </c>
      <c r="H5190" t="s">
        <v>171</v>
      </c>
      <c r="I5190" s="1">
        <v>31103</v>
      </c>
      <c r="J5190" t="s">
        <v>26042</v>
      </c>
      <c r="K5190" t="s">
        <v>26043</v>
      </c>
      <c r="L5190">
        <v>18272</v>
      </c>
      <c r="M5190" t="s">
        <v>171</v>
      </c>
      <c r="N5190" s="1">
        <v>45080</v>
      </c>
      <c r="O5190" s="1">
        <v>45082</v>
      </c>
      <c r="P5190">
        <v>44</v>
      </c>
      <c r="Q5190">
        <v>2</v>
      </c>
      <c r="R5190" t="s">
        <v>63</v>
      </c>
      <c r="S5190">
        <v>2</v>
      </c>
      <c r="T5190">
        <v>1</v>
      </c>
      <c r="U5190">
        <v>2</v>
      </c>
      <c r="V5190">
        <v>126</v>
      </c>
      <c r="W5190" t="s">
        <v>54</v>
      </c>
      <c r="X5190" t="s">
        <v>26044</v>
      </c>
      <c r="Y5190" t="s">
        <v>65</v>
      </c>
      <c r="Z5190" s="1">
        <v>45047</v>
      </c>
      <c r="AA5190" s="2">
        <v>0.9599537037037037</v>
      </c>
      <c r="AB5190" s="2">
        <v>0.48086805555555556</v>
      </c>
      <c r="AC5190" t="s">
        <v>44</v>
      </c>
      <c r="AD5190" t="s">
        <v>45</v>
      </c>
      <c r="AE5190" t="s">
        <v>45</v>
      </c>
      <c r="AF5190">
        <v>63</v>
      </c>
    </row>
    <row r="5191" spans="1:32">
      <c r="A5191">
        <v>29390</v>
      </c>
      <c r="B5191">
        <v>28490</v>
      </c>
      <c r="C5191" t="s">
        <v>520</v>
      </c>
      <c r="D5191" t="s">
        <v>83</v>
      </c>
      <c r="E5191" t="s">
        <v>48</v>
      </c>
      <c r="F5191" t="s">
        <v>26045</v>
      </c>
      <c r="G5191">
        <v>3943941580</v>
      </c>
      <c r="H5191" t="s">
        <v>272</v>
      </c>
      <c r="I5191" s="1">
        <v>24315</v>
      </c>
      <c r="J5191" t="s">
        <v>26046</v>
      </c>
      <c r="K5191" t="s">
        <v>26047</v>
      </c>
      <c r="L5191">
        <v>77935</v>
      </c>
      <c r="M5191" t="s">
        <v>272</v>
      </c>
      <c r="N5191" s="1">
        <v>45027</v>
      </c>
      <c r="O5191" s="1">
        <v>45031</v>
      </c>
      <c r="P5191">
        <v>80</v>
      </c>
      <c r="Q5191">
        <v>4</v>
      </c>
      <c r="R5191" t="s">
        <v>63</v>
      </c>
      <c r="S5191">
        <v>2</v>
      </c>
      <c r="T5191">
        <v>2</v>
      </c>
      <c r="U5191">
        <v>4</v>
      </c>
      <c r="V5191">
        <v>240</v>
      </c>
      <c r="W5191" t="s">
        <v>41</v>
      </c>
      <c r="X5191" t="s">
        <v>26048</v>
      </c>
      <c r="Y5191" t="s">
        <v>65</v>
      </c>
      <c r="Z5191" s="1">
        <v>45012</v>
      </c>
      <c r="AA5191" s="2">
        <v>0.8128009259259259</v>
      </c>
      <c r="AB5191" s="2">
        <v>0.99457175925925922</v>
      </c>
      <c r="AC5191" t="s">
        <v>45</v>
      </c>
      <c r="AD5191" t="s">
        <v>45</v>
      </c>
      <c r="AE5191" t="s">
        <v>44</v>
      </c>
      <c r="AF5191">
        <v>60</v>
      </c>
    </row>
    <row r="5192" spans="1:32">
      <c r="A5192">
        <v>29391</v>
      </c>
      <c r="B5192">
        <v>28491</v>
      </c>
      <c r="C5192" t="s">
        <v>1566</v>
      </c>
      <c r="D5192" t="s">
        <v>841</v>
      </c>
      <c r="E5192" t="s">
        <v>34</v>
      </c>
      <c r="F5192" t="s">
        <v>26049</v>
      </c>
      <c r="G5192" t="s">
        <v>26050</v>
      </c>
      <c r="H5192" t="s">
        <v>537</v>
      </c>
      <c r="I5192" s="1">
        <v>32002</v>
      </c>
      <c r="J5192" t="s">
        <v>26051</v>
      </c>
      <c r="K5192" t="s">
        <v>26052</v>
      </c>
      <c r="L5192">
        <v>39729</v>
      </c>
      <c r="M5192" t="s">
        <v>537</v>
      </c>
      <c r="N5192" s="1">
        <v>45299</v>
      </c>
      <c r="O5192" s="1">
        <v>45303</v>
      </c>
      <c r="P5192">
        <v>69</v>
      </c>
      <c r="Q5192">
        <v>3</v>
      </c>
      <c r="R5192" t="s">
        <v>40</v>
      </c>
      <c r="S5192">
        <v>2</v>
      </c>
      <c r="T5192">
        <v>1</v>
      </c>
      <c r="U5192">
        <v>4</v>
      </c>
      <c r="V5192">
        <v>808</v>
      </c>
      <c r="W5192" t="s">
        <v>41</v>
      </c>
      <c r="X5192" t="s">
        <v>26053</v>
      </c>
      <c r="Y5192" t="s">
        <v>6</v>
      </c>
      <c r="Z5192" s="1">
        <v>45290</v>
      </c>
      <c r="AA5192" s="2">
        <v>0.30584490740740738</v>
      </c>
      <c r="AB5192" s="2">
        <v>0.87877314814814822</v>
      </c>
      <c r="AC5192" t="s">
        <v>45</v>
      </c>
      <c r="AD5192" t="s">
        <v>44</v>
      </c>
      <c r="AE5192" t="s">
        <v>44</v>
      </c>
      <c r="AF5192">
        <v>202</v>
      </c>
    </row>
    <row r="5193" spans="1:32">
      <c r="A5193">
        <v>29392</v>
      </c>
      <c r="B5193">
        <v>28492</v>
      </c>
      <c r="C5193" t="s">
        <v>326</v>
      </c>
      <c r="D5193" t="s">
        <v>2438</v>
      </c>
      <c r="E5193" t="s">
        <v>48</v>
      </c>
      <c r="F5193" t="s">
        <v>18712</v>
      </c>
      <c r="G5193" t="s">
        <v>26054</v>
      </c>
      <c r="H5193" t="s">
        <v>164</v>
      </c>
      <c r="I5193" s="1">
        <v>19411</v>
      </c>
      <c r="J5193" t="s">
        <v>26055</v>
      </c>
      <c r="K5193" t="s">
        <v>19047</v>
      </c>
      <c r="L5193">
        <v>41630</v>
      </c>
      <c r="M5193" t="s">
        <v>164</v>
      </c>
      <c r="N5193" s="1">
        <v>45252</v>
      </c>
      <c r="O5193" s="1">
        <v>45257</v>
      </c>
      <c r="P5193">
        <v>24</v>
      </c>
      <c r="Q5193">
        <v>1</v>
      </c>
      <c r="R5193" t="s">
        <v>40</v>
      </c>
      <c r="S5193">
        <v>1</v>
      </c>
      <c r="T5193">
        <v>0</v>
      </c>
      <c r="U5193">
        <v>5</v>
      </c>
      <c r="V5193">
        <v>1205</v>
      </c>
      <c r="W5193" t="s">
        <v>54</v>
      </c>
      <c r="X5193" t="s">
        <v>26056</v>
      </c>
      <c r="Y5193" t="s">
        <v>81</v>
      </c>
      <c r="Z5193" s="1">
        <v>45213</v>
      </c>
      <c r="AA5193" s="2">
        <v>1.0081018518518519E-2</v>
      </c>
      <c r="AB5193" s="2">
        <v>0.12859953703703705</v>
      </c>
      <c r="AC5193" t="s">
        <v>45</v>
      </c>
      <c r="AD5193" t="s">
        <v>45</v>
      </c>
      <c r="AE5193" t="s">
        <v>45</v>
      </c>
      <c r="AF5193">
        <v>241</v>
      </c>
    </row>
    <row r="5194" spans="1:32">
      <c r="A5194">
        <v>29393</v>
      </c>
      <c r="B5194">
        <v>28493</v>
      </c>
      <c r="C5194" t="s">
        <v>2886</v>
      </c>
      <c r="D5194" t="s">
        <v>385</v>
      </c>
      <c r="E5194" t="s">
        <v>34</v>
      </c>
      <c r="F5194" t="s">
        <v>26057</v>
      </c>
      <c r="G5194" t="s">
        <v>26058</v>
      </c>
      <c r="H5194" t="s">
        <v>179</v>
      </c>
      <c r="I5194" s="1">
        <v>35330</v>
      </c>
      <c r="J5194" t="s">
        <v>26059</v>
      </c>
      <c r="K5194" t="s">
        <v>26060</v>
      </c>
      <c r="L5194">
        <v>79919</v>
      </c>
      <c r="M5194" t="s">
        <v>179</v>
      </c>
      <c r="N5194" s="1">
        <v>44953</v>
      </c>
      <c r="O5194" s="1">
        <v>44958</v>
      </c>
      <c r="P5194">
        <v>39</v>
      </c>
      <c r="Q5194">
        <v>2</v>
      </c>
      <c r="R5194" t="s">
        <v>40</v>
      </c>
      <c r="S5194">
        <v>2</v>
      </c>
      <c r="T5194">
        <v>2</v>
      </c>
      <c r="U5194">
        <v>5</v>
      </c>
      <c r="V5194">
        <v>1025</v>
      </c>
      <c r="W5194" t="s">
        <v>41</v>
      </c>
      <c r="X5194" t="s">
        <v>26061</v>
      </c>
      <c r="Y5194" t="s">
        <v>65</v>
      </c>
      <c r="Z5194" s="1">
        <v>44944</v>
      </c>
      <c r="AA5194" s="2">
        <v>0.72309027777777779</v>
      </c>
      <c r="AB5194" s="2">
        <v>0.93519675925925927</v>
      </c>
      <c r="AC5194" t="s">
        <v>45</v>
      </c>
      <c r="AD5194" t="s">
        <v>44</v>
      </c>
      <c r="AE5194" t="s">
        <v>45</v>
      </c>
      <c r="AF5194">
        <v>205</v>
      </c>
    </row>
    <row r="5195" spans="1:32">
      <c r="A5195">
        <v>29394</v>
      </c>
      <c r="B5195">
        <v>28494</v>
      </c>
      <c r="C5195" t="s">
        <v>908</v>
      </c>
      <c r="D5195" t="s">
        <v>5769</v>
      </c>
      <c r="E5195" t="s">
        <v>34</v>
      </c>
      <c r="F5195" t="s">
        <v>26062</v>
      </c>
      <c r="G5195" t="s">
        <v>26063</v>
      </c>
      <c r="H5195" t="s">
        <v>457</v>
      </c>
      <c r="I5195" s="1">
        <v>27269</v>
      </c>
      <c r="J5195" t="s">
        <v>26064</v>
      </c>
      <c r="K5195" t="s">
        <v>26065</v>
      </c>
      <c r="L5195">
        <v>77168</v>
      </c>
      <c r="M5195" t="s">
        <v>457</v>
      </c>
      <c r="N5195" s="1">
        <v>45233</v>
      </c>
      <c r="O5195" s="1">
        <v>45236</v>
      </c>
      <c r="P5195">
        <v>46</v>
      </c>
      <c r="Q5195">
        <v>2</v>
      </c>
      <c r="R5195" t="s">
        <v>53</v>
      </c>
      <c r="S5195">
        <v>3</v>
      </c>
      <c r="T5195">
        <v>1</v>
      </c>
      <c r="U5195">
        <v>3</v>
      </c>
      <c r="V5195">
        <v>402</v>
      </c>
      <c r="W5195" t="s">
        <v>54</v>
      </c>
      <c r="X5195" t="s">
        <v>26066</v>
      </c>
      <c r="Y5195" t="s">
        <v>43</v>
      </c>
      <c r="Z5195" s="1">
        <v>45223</v>
      </c>
      <c r="AA5195" s="2">
        <v>0.16041666666666668</v>
      </c>
      <c r="AB5195" s="2">
        <v>0.19594907407407405</v>
      </c>
      <c r="AC5195" t="s">
        <v>44</v>
      </c>
      <c r="AD5195" t="s">
        <v>44</v>
      </c>
      <c r="AE5195" t="s">
        <v>45</v>
      </c>
      <c r="AF5195">
        <v>134</v>
      </c>
    </row>
    <row r="5196" spans="1:32">
      <c r="A5196">
        <v>29395</v>
      </c>
      <c r="B5196">
        <v>28495</v>
      </c>
      <c r="C5196" t="s">
        <v>908</v>
      </c>
      <c r="D5196" t="s">
        <v>926</v>
      </c>
      <c r="E5196" t="s">
        <v>48</v>
      </c>
      <c r="F5196" t="s">
        <v>26067</v>
      </c>
      <c r="G5196" t="s">
        <v>26068</v>
      </c>
      <c r="H5196" t="s">
        <v>418</v>
      </c>
      <c r="I5196" s="1">
        <v>22557</v>
      </c>
      <c r="J5196" t="s">
        <v>26069</v>
      </c>
      <c r="K5196" t="s">
        <v>26070</v>
      </c>
      <c r="L5196">
        <v>57611</v>
      </c>
      <c r="M5196" t="s">
        <v>418</v>
      </c>
      <c r="N5196" s="1">
        <v>45042</v>
      </c>
      <c r="O5196" s="1">
        <v>45043</v>
      </c>
      <c r="P5196">
        <v>48</v>
      </c>
      <c r="Q5196">
        <v>2</v>
      </c>
      <c r="R5196" t="s">
        <v>40</v>
      </c>
      <c r="S5196">
        <v>2</v>
      </c>
      <c r="T5196">
        <v>2</v>
      </c>
      <c r="U5196">
        <v>1</v>
      </c>
      <c r="V5196">
        <v>203</v>
      </c>
      <c r="W5196" t="s">
        <v>54</v>
      </c>
      <c r="X5196" t="s">
        <v>26071</v>
      </c>
      <c r="Y5196" t="s">
        <v>81</v>
      </c>
      <c r="Z5196" s="1">
        <v>45006</v>
      </c>
      <c r="AA5196" s="2">
        <v>0.46665509259259258</v>
      </c>
      <c r="AB5196" s="2">
        <v>0.17924768518518519</v>
      </c>
      <c r="AC5196" t="s">
        <v>45</v>
      </c>
      <c r="AD5196" t="s">
        <v>44</v>
      </c>
      <c r="AE5196" t="s">
        <v>44</v>
      </c>
      <c r="AF5196">
        <v>203</v>
      </c>
    </row>
    <row r="5197" spans="1:32">
      <c r="A5197">
        <v>29396</v>
      </c>
      <c r="B5197">
        <v>28496</v>
      </c>
      <c r="C5197" t="s">
        <v>1367</v>
      </c>
      <c r="D5197" t="s">
        <v>841</v>
      </c>
      <c r="E5197" t="s">
        <v>48</v>
      </c>
      <c r="F5197" t="s">
        <v>26072</v>
      </c>
      <c r="G5197" t="s">
        <v>26073</v>
      </c>
      <c r="H5197" t="s">
        <v>457</v>
      </c>
      <c r="I5197" s="1">
        <v>19990</v>
      </c>
      <c r="J5197" t="s">
        <v>26074</v>
      </c>
      <c r="K5197" t="s">
        <v>26075</v>
      </c>
      <c r="L5197">
        <v>71645</v>
      </c>
      <c r="M5197" t="s">
        <v>457</v>
      </c>
      <c r="N5197" s="1">
        <v>45187</v>
      </c>
      <c r="O5197" s="1">
        <v>45190</v>
      </c>
      <c r="P5197">
        <v>60</v>
      </c>
      <c r="Q5197">
        <v>3</v>
      </c>
      <c r="R5197" t="s">
        <v>40</v>
      </c>
      <c r="S5197">
        <v>4</v>
      </c>
      <c r="T5197">
        <v>1</v>
      </c>
      <c r="U5197">
        <v>3</v>
      </c>
      <c r="V5197">
        <v>627</v>
      </c>
      <c r="W5197" t="s">
        <v>41</v>
      </c>
      <c r="X5197" t="s">
        <v>26076</v>
      </c>
      <c r="Y5197" t="s">
        <v>6</v>
      </c>
      <c r="Z5197" s="1">
        <v>45179</v>
      </c>
      <c r="AA5197" s="2">
        <v>0.39672453703703708</v>
      </c>
      <c r="AB5197" s="2">
        <v>0.72545138888888883</v>
      </c>
      <c r="AC5197" t="s">
        <v>45</v>
      </c>
      <c r="AD5197" t="s">
        <v>44</v>
      </c>
      <c r="AE5197" t="s">
        <v>45</v>
      </c>
      <c r="AF5197">
        <v>209</v>
      </c>
    </row>
    <row r="5198" spans="1:32">
      <c r="A5198">
        <v>29397</v>
      </c>
      <c r="B5198">
        <v>28497</v>
      </c>
      <c r="C5198" t="s">
        <v>2374</v>
      </c>
      <c r="D5198" t="s">
        <v>1765</v>
      </c>
      <c r="E5198" t="s">
        <v>48</v>
      </c>
      <c r="F5198" t="s">
        <v>26077</v>
      </c>
      <c r="G5198" t="s">
        <v>26078</v>
      </c>
      <c r="H5198" t="s">
        <v>272</v>
      </c>
      <c r="I5198" s="1">
        <v>27170</v>
      </c>
      <c r="J5198" t="s">
        <v>26079</v>
      </c>
      <c r="K5198" t="s">
        <v>26080</v>
      </c>
      <c r="L5198">
        <v>33667</v>
      </c>
      <c r="M5198" t="s">
        <v>272</v>
      </c>
      <c r="N5198" s="1">
        <v>45268</v>
      </c>
      <c r="O5198" s="1">
        <v>45272</v>
      </c>
      <c r="P5198">
        <v>10</v>
      </c>
      <c r="Q5198">
        <v>1</v>
      </c>
      <c r="R5198" t="s">
        <v>53</v>
      </c>
      <c r="S5198">
        <v>3</v>
      </c>
      <c r="T5198">
        <v>1</v>
      </c>
      <c r="U5198">
        <v>4</v>
      </c>
      <c r="V5198">
        <v>600</v>
      </c>
      <c r="W5198" t="s">
        <v>41</v>
      </c>
      <c r="X5198" t="s">
        <v>26081</v>
      </c>
      <c r="Y5198" t="s">
        <v>43</v>
      </c>
      <c r="Z5198" s="1">
        <v>45230</v>
      </c>
      <c r="AA5198" s="2">
        <v>0.44563657407407403</v>
      </c>
      <c r="AB5198" s="2">
        <v>0.3309375</v>
      </c>
      <c r="AC5198" t="s">
        <v>44</v>
      </c>
      <c r="AD5198" t="s">
        <v>45</v>
      </c>
      <c r="AE5198" t="s">
        <v>45</v>
      </c>
      <c r="AF5198">
        <v>150</v>
      </c>
    </row>
    <row r="5199" spans="1:32">
      <c r="A5199">
        <v>29398</v>
      </c>
      <c r="B5199">
        <v>28498</v>
      </c>
      <c r="C5199" t="s">
        <v>1532</v>
      </c>
      <c r="D5199" t="s">
        <v>8301</v>
      </c>
      <c r="E5199" t="s">
        <v>34</v>
      </c>
      <c r="F5199" t="s">
        <v>26082</v>
      </c>
      <c r="G5199">
        <v>2109786757</v>
      </c>
      <c r="H5199" t="s">
        <v>1442</v>
      </c>
      <c r="I5199" s="1">
        <v>36261</v>
      </c>
      <c r="J5199" t="s">
        <v>26083</v>
      </c>
      <c r="K5199" t="s">
        <v>26084</v>
      </c>
      <c r="L5199">
        <v>72479</v>
      </c>
      <c r="M5199" t="s">
        <v>1442</v>
      </c>
      <c r="N5199" s="1">
        <v>45193</v>
      </c>
      <c r="O5199" s="1">
        <v>45196</v>
      </c>
      <c r="P5199">
        <v>87</v>
      </c>
      <c r="Q5199">
        <v>4</v>
      </c>
      <c r="R5199" t="s">
        <v>40</v>
      </c>
      <c r="S5199">
        <v>3</v>
      </c>
      <c r="T5199">
        <v>2</v>
      </c>
      <c r="U5199">
        <v>3</v>
      </c>
      <c r="V5199">
        <v>687</v>
      </c>
      <c r="W5199" t="s">
        <v>41</v>
      </c>
      <c r="X5199" t="s">
        <v>26085</v>
      </c>
      <c r="Y5199" t="s">
        <v>65</v>
      </c>
      <c r="Z5199" s="1">
        <v>45172</v>
      </c>
      <c r="AA5199" s="2">
        <v>0.78348379629629628</v>
      </c>
      <c r="AB5199" s="2">
        <v>0.29028935185185184</v>
      </c>
      <c r="AC5199" t="s">
        <v>45</v>
      </c>
      <c r="AD5199" t="s">
        <v>45</v>
      </c>
      <c r="AE5199" t="s">
        <v>45</v>
      </c>
      <c r="AF5199">
        <v>229</v>
      </c>
    </row>
    <row r="5200" spans="1:32">
      <c r="A5200">
        <v>29399</v>
      </c>
      <c r="B5200">
        <v>28499</v>
      </c>
      <c r="C5200" t="s">
        <v>4119</v>
      </c>
      <c r="D5200" t="s">
        <v>4404</v>
      </c>
      <c r="E5200" t="s">
        <v>48</v>
      </c>
      <c r="F5200" t="s">
        <v>26086</v>
      </c>
      <c r="G5200" t="s">
        <v>26087</v>
      </c>
      <c r="H5200" t="s">
        <v>171</v>
      </c>
      <c r="I5200" s="1">
        <v>33452</v>
      </c>
      <c r="J5200" t="s">
        <v>26088</v>
      </c>
      <c r="K5200" t="s">
        <v>26089</v>
      </c>
      <c r="L5200">
        <v>87681</v>
      </c>
      <c r="M5200" t="s">
        <v>171</v>
      </c>
      <c r="N5200" s="1">
        <v>45218</v>
      </c>
      <c r="O5200" s="1">
        <v>45220</v>
      </c>
      <c r="P5200">
        <v>41</v>
      </c>
      <c r="Q5200">
        <v>2</v>
      </c>
      <c r="R5200" t="s">
        <v>63</v>
      </c>
      <c r="S5200">
        <v>1</v>
      </c>
      <c r="T5200">
        <v>0</v>
      </c>
      <c r="U5200">
        <v>2</v>
      </c>
      <c r="V5200">
        <v>172</v>
      </c>
      <c r="W5200" t="s">
        <v>54</v>
      </c>
      <c r="X5200" t="s">
        <v>26090</v>
      </c>
      <c r="Y5200" t="s">
        <v>81</v>
      </c>
      <c r="Z5200" s="1">
        <v>45200</v>
      </c>
      <c r="AA5200" s="2">
        <v>0.57862268518518511</v>
      </c>
      <c r="AB5200" s="2">
        <v>0.62024305555555559</v>
      </c>
      <c r="AC5200" t="s">
        <v>44</v>
      </c>
      <c r="AD5200" t="s">
        <v>44</v>
      </c>
      <c r="AE5200" t="s">
        <v>44</v>
      </c>
      <c r="AF5200">
        <v>86</v>
      </c>
    </row>
    <row r="5201" spans="1:32">
      <c r="A5201">
        <v>29400</v>
      </c>
      <c r="B5201">
        <v>28500</v>
      </c>
      <c r="C5201" t="s">
        <v>1857</v>
      </c>
      <c r="D5201" t="s">
        <v>57</v>
      </c>
      <c r="E5201" t="s">
        <v>34</v>
      </c>
      <c r="F5201" t="s">
        <v>26091</v>
      </c>
      <c r="G5201">
        <f>1-213-733-9743</f>
        <v>-10688</v>
      </c>
      <c r="H5201" t="s">
        <v>904</v>
      </c>
      <c r="I5201" s="1">
        <v>22093</v>
      </c>
      <c r="J5201" t="s">
        <v>26092</v>
      </c>
      <c r="K5201" t="s">
        <v>26093</v>
      </c>
      <c r="L5201">
        <v>62973</v>
      </c>
      <c r="M5201" t="s">
        <v>904</v>
      </c>
      <c r="N5201" s="1">
        <v>45019</v>
      </c>
      <c r="O5201" s="1">
        <v>45022</v>
      </c>
      <c r="P5201">
        <v>16</v>
      </c>
      <c r="Q5201">
        <v>1</v>
      </c>
      <c r="R5201" t="s">
        <v>53</v>
      </c>
      <c r="S5201">
        <v>3</v>
      </c>
      <c r="T5201">
        <v>2</v>
      </c>
      <c r="U5201">
        <v>3</v>
      </c>
      <c r="V5201">
        <v>393</v>
      </c>
      <c r="W5201" t="s">
        <v>54</v>
      </c>
      <c r="X5201" t="s">
        <v>26094</v>
      </c>
      <c r="Y5201" t="s">
        <v>6</v>
      </c>
      <c r="Z5201" s="1">
        <v>45013</v>
      </c>
      <c r="AA5201" s="2">
        <v>0.5345833333333333</v>
      </c>
      <c r="AB5201" s="2">
        <v>0.70929398148148148</v>
      </c>
      <c r="AC5201" t="s">
        <v>45</v>
      </c>
      <c r="AD5201" t="s">
        <v>44</v>
      </c>
      <c r="AE5201" t="s">
        <v>44</v>
      </c>
      <c r="AF5201">
        <v>131</v>
      </c>
    </row>
    <row r="5202" spans="1:32">
      <c r="A5202">
        <v>29401</v>
      </c>
      <c r="B5202">
        <v>28501</v>
      </c>
      <c r="C5202" t="s">
        <v>662</v>
      </c>
      <c r="D5202" t="s">
        <v>656</v>
      </c>
      <c r="E5202" t="s">
        <v>48</v>
      </c>
      <c r="F5202" t="s">
        <v>26095</v>
      </c>
      <c r="G5202">
        <v>7824047648</v>
      </c>
      <c r="H5202" t="s">
        <v>37</v>
      </c>
      <c r="I5202" s="1">
        <v>30949</v>
      </c>
      <c r="J5202" t="s">
        <v>26096</v>
      </c>
      <c r="K5202" t="s">
        <v>26097</v>
      </c>
      <c r="L5202">
        <v>40078</v>
      </c>
      <c r="M5202" t="s">
        <v>37</v>
      </c>
      <c r="N5202" s="1">
        <v>45242</v>
      </c>
      <c r="O5202" s="1">
        <v>45244</v>
      </c>
      <c r="P5202">
        <v>79</v>
      </c>
      <c r="Q5202">
        <v>4</v>
      </c>
      <c r="R5202" t="s">
        <v>53</v>
      </c>
      <c r="S5202">
        <v>3</v>
      </c>
      <c r="T5202">
        <v>0</v>
      </c>
      <c r="U5202">
        <v>2</v>
      </c>
      <c r="V5202">
        <v>262</v>
      </c>
      <c r="W5202" t="s">
        <v>54</v>
      </c>
      <c r="X5202" t="s">
        <v>26098</v>
      </c>
      <c r="Y5202" t="s">
        <v>6</v>
      </c>
      <c r="Z5202" s="1">
        <v>45228</v>
      </c>
      <c r="AA5202" s="2">
        <v>0.17354166666666668</v>
      </c>
      <c r="AB5202" s="2">
        <v>0.74840277777777775</v>
      </c>
      <c r="AC5202" t="s">
        <v>44</v>
      </c>
      <c r="AD5202" t="s">
        <v>45</v>
      </c>
      <c r="AE5202" t="s">
        <v>44</v>
      </c>
      <c r="AF5202">
        <v>131</v>
      </c>
    </row>
    <row r="5203" spans="1:32">
      <c r="A5203">
        <v>29402</v>
      </c>
      <c r="B5203">
        <v>28502</v>
      </c>
      <c r="C5203" t="s">
        <v>1503</v>
      </c>
      <c r="D5203" t="s">
        <v>359</v>
      </c>
      <c r="E5203" t="s">
        <v>48</v>
      </c>
      <c r="F5203" t="s">
        <v>26099</v>
      </c>
      <c r="G5203" t="s">
        <v>26100</v>
      </c>
      <c r="H5203" t="s">
        <v>171</v>
      </c>
      <c r="I5203" s="1">
        <v>31911</v>
      </c>
      <c r="J5203" t="s">
        <v>26101</v>
      </c>
      <c r="K5203" t="s">
        <v>24409</v>
      </c>
      <c r="L5203">
        <v>84947</v>
      </c>
      <c r="M5203" t="s">
        <v>171</v>
      </c>
      <c r="N5203" s="1">
        <v>45191</v>
      </c>
      <c r="O5203" s="1">
        <v>45195</v>
      </c>
      <c r="P5203">
        <v>79</v>
      </c>
      <c r="Q5203">
        <v>4</v>
      </c>
      <c r="R5203" t="s">
        <v>53</v>
      </c>
      <c r="S5203">
        <v>2</v>
      </c>
      <c r="T5203">
        <v>0</v>
      </c>
      <c r="U5203">
        <v>4</v>
      </c>
      <c r="V5203">
        <v>568</v>
      </c>
      <c r="W5203" t="s">
        <v>54</v>
      </c>
      <c r="X5203" t="s">
        <v>26102</v>
      </c>
      <c r="Y5203" t="s">
        <v>81</v>
      </c>
      <c r="Z5203" s="1">
        <v>45172</v>
      </c>
      <c r="AA5203" s="2">
        <v>0.14980324074074072</v>
      </c>
      <c r="AB5203" s="2">
        <v>0.28333333333333333</v>
      </c>
      <c r="AC5203" t="s">
        <v>44</v>
      </c>
      <c r="AD5203" t="s">
        <v>45</v>
      </c>
      <c r="AE5203" t="s">
        <v>45</v>
      </c>
      <c r="AF5203">
        <v>142</v>
      </c>
    </row>
    <row r="5204" spans="1:32">
      <c r="A5204">
        <v>29403</v>
      </c>
      <c r="B5204">
        <v>28503</v>
      </c>
      <c r="C5204" t="s">
        <v>1966</v>
      </c>
      <c r="D5204" t="s">
        <v>716</v>
      </c>
      <c r="E5204" t="s">
        <v>48</v>
      </c>
      <c r="F5204" t="s">
        <v>26103</v>
      </c>
      <c r="G5204" t="s">
        <v>26104</v>
      </c>
      <c r="H5204" t="s">
        <v>225</v>
      </c>
      <c r="I5204" s="1">
        <v>16312</v>
      </c>
      <c r="J5204" t="s">
        <v>26105</v>
      </c>
      <c r="K5204" t="s">
        <v>5485</v>
      </c>
      <c r="L5204">
        <v>91937</v>
      </c>
      <c r="M5204" t="s">
        <v>225</v>
      </c>
      <c r="N5204" s="1">
        <v>45047</v>
      </c>
      <c r="O5204" s="1">
        <v>45051</v>
      </c>
      <c r="P5204">
        <v>83</v>
      </c>
      <c r="Q5204">
        <v>4</v>
      </c>
      <c r="R5204" t="s">
        <v>63</v>
      </c>
      <c r="S5204">
        <v>4</v>
      </c>
      <c r="T5204">
        <v>0</v>
      </c>
      <c r="U5204">
        <v>4</v>
      </c>
      <c r="V5204">
        <v>252</v>
      </c>
      <c r="W5204" t="s">
        <v>41</v>
      </c>
      <c r="X5204" t="s">
        <v>26106</v>
      </c>
      <c r="Y5204" t="s">
        <v>43</v>
      </c>
      <c r="Z5204" s="1">
        <v>45030</v>
      </c>
      <c r="AA5204" s="2">
        <v>0.59128472222222228</v>
      </c>
      <c r="AB5204" s="2">
        <v>0.3105208333333333</v>
      </c>
      <c r="AC5204" t="s">
        <v>45</v>
      </c>
      <c r="AD5204" t="s">
        <v>44</v>
      </c>
      <c r="AE5204" t="s">
        <v>45</v>
      </c>
      <c r="AF5204">
        <v>63</v>
      </c>
    </row>
    <row r="5205" spans="1:32">
      <c r="A5205">
        <v>29404</v>
      </c>
      <c r="B5205">
        <v>28504</v>
      </c>
      <c r="C5205" t="s">
        <v>828</v>
      </c>
      <c r="D5205" t="s">
        <v>4819</v>
      </c>
      <c r="E5205" t="s">
        <v>34</v>
      </c>
      <c r="F5205" t="s">
        <v>26107</v>
      </c>
      <c r="G5205" t="s">
        <v>26108</v>
      </c>
      <c r="H5205" t="s">
        <v>295</v>
      </c>
      <c r="I5205" s="1">
        <v>30537</v>
      </c>
      <c r="J5205" t="s">
        <v>26109</v>
      </c>
      <c r="K5205" t="s">
        <v>26110</v>
      </c>
      <c r="L5205">
        <v>57468</v>
      </c>
      <c r="M5205" t="s">
        <v>295</v>
      </c>
      <c r="N5205" s="1">
        <v>45163</v>
      </c>
      <c r="O5205" s="1">
        <v>45167</v>
      </c>
      <c r="P5205">
        <v>16</v>
      </c>
      <c r="Q5205">
        <v>1</v>
      </c>
      <c r="R5205" t="s">
        <v>53</v>
      </c>
      <c r="S5205">
        <v>2</v>
      </c>
      <c r="T5205">
        <v>0</v>
      </c>
      <c r="U5205">
        <v>4</v>
      </c>
      <c r="V5205">
        <v>480</v>
      </c>
      <c r="W5205" t="s">
        <v>41</v>
      </c>
      <c r="X5205" t="s">
        <v>26111</v>
      </c>
      <c r="Y5205" t="s">
        <v>43</v>
      </c>
      <c r="Z5205" s="1">
        <v>45124</v>
      </c>
      <c r="AA5205" s="2">
        <v>0.47752314814814811</v>
      </c>
      <c r="AB5205" s="2">
        <v>0.37737268518518513</v>
      </c>
      <c r="AC5205" t="s">
        <v>45</v>
      </c>
      <c r="AD5205" t="s">
        <v>44</v>
      </c>
      <c r="AE5205" t="s">
        <v>45</v>
      </c>
      <c r="AF5205">
        <v>120</v>
      </c>
    </row>
    <row r="5206" spans="1:32">
      <c r="A5206">
        <v>29405</v>
      </c>
      <c r="B5206">
        <v>28505</v>
      </c>
      <c r="C5206" t="s">
        <v>1335</v>
      </c>
      <c r="D5206" t="s">
        <v>3678</v>
      </c>
      <c r="E5206" t="s">
        <v>34</v>
      </c>
      <c r="F5206" t="s">
        <v>26112</v>
      </c>
      <c r="G5206" t="s">
        <v>26113</v>
      </c>
      <c r="H5206" t="s">
        <v>135</v>
      </c>
      <c r="I5206" s="1">
        <v>27079</v>
      </c>
      <c r="J5206" t="s">
        <v>26114</v>
      </c>
      <c r="K5206" t="s">
        <v>13524</v>
      </c>
      <c r="L5206">
        <v>9619</v>
      </c>
      <c r="M5206" t="s">
        <v>135</v>
      </c>
      <c r="N5206" s="1">
        <v>45102</v>
      </c>
      <c r="O5206" s="1">
        <v>45104</v>
      </c>
      <c r="P5206">
        <v>63</v>
      </c>
      <c r="Q5206">
        <v>3</v>
      </c>
      <c r="R5206" t="s">
        <v>40</v>
      </c>
      <c r="S5206">
        <v>2</v>
      </c>
      <c r="T5206">
        <v>1</v>
      </c>
      <c r="U5206">
        <v>2</v>
      </c>
      <c r="V5206">
        <v>496</v>
      </c>
      <c r="W5206" t="s">
        <v>41</v>
      </c>
      <c r="X5206" t="s">
        <v>26115</v>
      </c>
      <c r="Y5206" t="s">
        <v>81</v>
      </c>
      <c r="Z5206" s="1">
        <v>45095</v>
      </c>
      <c r="AA5206" s="2">
        <v>0.71182870370370377</v>
      </c>
      <c r="AB5206" s="2">
        <v>0.78053240740740737</v>
      </c>
      <c r="AC5206" t="s">
        <v>44</v>
      </c>
      <c r="AD5206" t="s">
        <v>45</v>
      </c>
      <c r="AE5206" t="s">
        <v>44</v>
      </c>
      <c r="AF5206">
        <v>248</v>
      </c>
    </row>
    <row r="5207" spans="1:32">
      <c r="A5207">
        <v>29406</v>
      </c>
      <c r="B5207">
        <v>28506</v>
      </c>
      <c r="C5207" t="s">
        <v>221</v>
      </c>
      <c r="D5207" t="s">
        <v>1298</v>
      </c>
      <c r="E5207" t="s">
        <v>48</v>
      </c>
      <c r="F5207" t="s">
        <v>26116</v>
      </c>
      <c r="G5207" t="s">
        <v>26117</v>
      </c>
      <c r="H5207" t="s">
        <v>941</v>
      </c>
      <c r="I5207" s="1">
        <v>16506</v>
      </c>
      <c r="J5207" t="s">
        <v>26118</v>
      </c>
      <c r="K5207" t="s">
        <v>913</v>
      </c>
      <c r="L5207">
        <v>40223</v>
      </c>
      <c r="M5207" t="s">
        <v>941</v>
      </c>
      <c r="N5207" s="1">
        <v>45098</v>
      </c>
      <c r="O5207" s="1">
        <v>45103</v>
      </c>
      <c r="P5207">
        <v>88</v>
      </c>
      <c r="Q5207">
        <v>4</v>
      </c>
      <c r="R5207" t="s">
        <v>53</v>
      </c>
      <c r="S5207">
        <v>2</v>
      </c>
      <c r="T5207">
        <v>2</v>
      </c>
      <c r="U5207">
        <v>5</v>
      </c>
      <c r="V5207">
        <v>605</v>
      </c>
      <c r="W5207" t="s">
        <v>54</v>
      </c>
      <c r="X5207" t="s">
        <v>26119</v>
      </c>
      <c r="Y5207" t="s">
        <v>43</v>
      </c>
      <c r="Z5207" s="1">
        <v>45066</v>
      </c>
      <c r="AA5207" s="2">
        <v>0.70846064814814813</v>
      </c>
      <c r="AB5207" s="2">
        <v>0.60821759259259256</v>
      </c>
      <c r="AC5207" t="s">
        <v>45</v>
      </c>
      <c r="AD5207" t="s">
        <v>44</v>
      </c>
      <c r="AE5207" t="s">
        <v>44</v>
      </c>
      <c r="AF5207">
        <v>121</v>
      </c>
    </row>
    <row r="5208" spans="1:32">
      <c r="A5208">
        <v>29407</v>
      </c>
      <c r="B5208">
        <v>28507</v>
      </c>
      <c r="C5208" t="s">
        <v>2566</v>
      </c>
      <c r="D5208" t="s">
        <v>2962</v>
      </c>
      <c r="E5208" t="s">
        <v>34</v>
      </c>
      <c r="F5208" t="s">
        <v>26120</v>
      </c>
      <c r="G5208">
        <v>2308894581</v>
      </c>
      <c r="H5208" t="s">
        <v>295</v>
      </c>
      <c r="I5208" s="1">
        <v>38061</v>
      </c>
      <c r="J5208" t="s">
        <v>26121</v>
      </c>
      <c r="K5208" t="s">
        <v>26122</v>
      </c>
      <c r="L5208">
        <v>78565</v>
      </c>
      <c r="M5208" t="s">
        <v>295</v>
      </c>
      <c r="N5208" s="1">
        <v>45009</v>
      </c>
      <c r="O5208" s="1">
        <v>45014</v>
      </c>
      <c r="P5208">
        <v>20</v>
      </c>
      <c r="Q5208">
        <v>1</v>
      </c>
      <c r="R5208" t="s">
        <v>63</v>
      </c>
      <c r="S5208">
        <v>1</v>
      </c>
      <c r="T5208">
        <v>2</v>
      </c>
      <c r="U5208">
        <v>5</v>
      </c>
      <c r="V5208">
        <v>345</v>
      </c>
      <c r="W5208" t="s">
        <v>41</v>
      </c>
      <c r="X5208" t="s">
        <v>26123</v>
      </c>
      <c r="Y5208" t="s">
        <v>81</v>
      </c>
      <c r="Z5208" s="1">
        <v>44991</v>
      </c>
      <c r="AA5208" s="2">
        <v>0.74350694444444443</v>
      </c>
      <c r="AB5208" s="2">
        <v>0.9072337962962963</v>
      </c>
      <c r="AC5208" t="s">
        <v>44</v>
      </c>
      <c r="AD5208" t="s">
        <v>45</v>
      </c>
      <c r="AE5208" t="s">
        <v>44</v>
      </c>
      <c r="AF5208">
        <v>69</v>
      </c>
    </row>
    <row r="5209" spans="1:32">
      <c r="A5209">
        <v>29408</v>
      </c>
      <c r="B5209">
        <v>28508</v>
      </c>
      <c r="C5209" t="s">
        <v>6180</v>
      </c>
      <c r="D5209" t="s">
        <v>1801</v>
      </c>
      <c r="E5209" t="s">
        <v>48</v>
      </c>
      <c r="F5209" t="s">
        <v>26124</v>
      </c>
      <c r="G5209" t="s">
        <v>26125</v>
      </c>
      <c r="H5209" t="s">
        <v>122</v>
      </c>
      <c r="I5209" s="1">
        <v>26754</v>
      </c>
      <c r="J5209" t="s">
        <v>26126</v>
      </c>
      <c r="K5209" t="s">
        <v>26127</v>
      </c>
      <c r="L5209">
        <v>18533</v>
      </c>
      <c r="M5209" t="s">
        <v>122</v>
      </c>
      <c r="N5209" s="1">
        <v>45110</v>
      </c>
      <c r="O5209" s="1">
        <v>45115</v>
      </c>
      <c r="P5209">
        <v>6</v>
      </c>
      <c r="Q5209">
        <v>1</v>
      </c>
      <c r="R5209" t="s">
        <v>40</v>
      </c>
      <c r="S5209">
        <v>1</v>
      </c>
      <c r="T5209">
        <v>2</v>
      </c>
      <c r="U5209">
        <v>5</v>
      </c>
      <c r="V5209">
        <v>1165</v>
      </c>
      <c r="W5209" t="s">
        <v>41</v>
      </c>
      <c r="X5209" t="s">
        <v>26128</v>
      </c>
      <c r="Y5209" t="s">
        <v>65</v>
      </c>
      <c r="Z5209" s="1">
        <v>45085</v>
      </c>
      <c r="AA5209" s="2">
        <v>0.30019675925925926</v>
      </c>
      <c r="AB5209" s="2">
        <v>0.88149305555555557</v>
      </c>
      <c r="AC5209" t="s">
        <v>45</v>
      </c>
      <c r="AD5209" t="s">
        <v>45</v>
      </c>
      <c r="AE5209" t="s">
        <v>44</v>
      </c>
      <c r="AF5209">
        <v>233</v>
      </c>
    </row>
    <row r="5210" spans="1:32">
      <c r="A5210">
        <v>29409</v>
      </c>
      <c r="B5210">
        <v>28509</v>
      </c>
      <c r="C5210" t="s">
        <v>133</v>
      </c>
      <c r="D5210" t="s">
        <v>26129</v>
      </c>
      <c r="E5210" t="s">
        <v>34</v>
      </c>
      <c r="F5210" t="s">
        <v>26130</v>
      </c>
      <c r="G5210" t="s">
        <v>26131</v>
      </c>
      <c r="H5210" t="s">
        <v>272</v>
      </c>
      <c r="I5210" s="1">
        <v>31487</v>
      </c>
      <c r="J5210" t="s">
        <v>26132</v>
      </c>
      <c r="K5210" t="s">
        <v>26133</v>
      </c>
      <c r="L5210">
        <v>69777</v>
      </c>
      <c r="M5210" t="s">
        <v>272</v>
      </c>
      <c r="N5210" s="1">
        <v>45222</v>
      </c>
      <c r="O5210" s="1">
        <v>45223</v>
      </c>
      <c r="P5210">
        <v>21</v>
      </c>
      <c r="Q5210">
        <v>1</v>
      </c>
      <c r="R5210" t="s">
        <v>40</v>
      </c>
      <c r="S5210">
        <v>1</v>
      </c>
      <c r="T5210">
        <v>0</v>
      </c>
      <c r="U5210">
        <v>1</v>
      </c>
      <c r="V5210">
        <v>210</v>
      </c>
      <c r="W5210" t="s">
        <v>41</v>
      </c>
      <c r="X5210" t="s">
        <v>26134</v>
      </c>
      <c r="Y5210" t="s">
        <v>6</v>
      </c>
      <c r="Z5210" s="1">
        <v>45185</v>
      </c>
      <c r="AA5210" s="2">
        <v>3.8368055555555551E-2</v>
      </c>
      <c r="AB5210" s="2">
        <v>0.42988425925925927</v>
      </c>
      <c r="AC5210" t="s">
        <v>45</v>
      </c>
      <c r="AD5210" t="s">
        <v>45</v>
      </c>
      <c r="AE5210" t="s">
        <v>45</v>
      </c>
      <c r="AF5210">
        <v>210</v>
      </c>
    </row>
    <row r="5211" spans="1:32">
      <c r="A5211">
        <v>29410</v>
      </c>
      <c r="B5211">
        <v>28510</v>
      </c>
      <c r="C5211" t="s">
        <v>1913</v>
      </c>
      <c r="D5211" t="s">
        <v>16000</v>
      </c>
      <c r="E5211" t="s">
        <v>34</v>
      </c>
      <c r="F5211" t="s">
        <v>26135</v>
      </c>
      <c r="G5211" t="s">
        <v>26136</v>
      </c>
      <c r="H5211" t="s">
        <v>171</v>
      </c>
      <c r="I5211" s="1">
        <v>22242</v>
      </c>
      <c r="J5211" t="s">
        <v>26137</v>
      </c>
      <c r="K5211" t="s">
        <v>26138</v>
      </c>
      <c r="L5211">
        <v>45196</v>
      </c>
      <c r="M5211" t="s">
        <v>171</v>
      </c>
      <c r="N5211" s="1">
        <v>45229</v>
      </c>
      <c r="O5211" s="1">
        <v>45230</v>
      </c>
      <c r="P5211">
        <v>52</v>
      </c>
      <c r="Q5211">
        <v>3</v>
      </c>
      <c r="R5211" t="s">
        <v>53</v>
      </c>
      <c r="S5211">
        <v>3</v>
      </c>
      <c r="T5211">
        <v>1</v>
      </c>
      <c r="U5211">
        <v>1</v>
      </c>
      <c r="V5211">
        <v>130</v>
      </c>
      <c r="W5211" t="s">
        <v>41</v>
      </c>
      <c r="X5211" t="s">
        <v>26139</v>
      </c>
      <c r="Y5211" t="s">
        <v>65</v>
      </c>
      <c r="Z5211" s="1">
        <v>45192</v>
      </c>
      <c r="AA5211" s="2">
        <v>0.70059027777777771</v>
      </c>
      <c r="AB5211" s="2">
        <v>0.95135416666666661</v>
      </c>
      <c r="AC5211" t="s">
        <v>45</v>
      </c>
      <c r="AD5211" t="s">
        <v>45</v>
      </c>
      <c r="AE5211" t="s">
        <v>45</v>
      </c>
      <c r="AF5211">
        <v>130</v>
      </c>
    </row>
    <row r="5212" spans="1:32">
      <c r="A5212">
        <v>29411</v>
      </c>
      <c r="B5212">
        <v>28511</v>
      </c>
      <c r="C5212" t="s">
        <v>8204</v>
      </c>
      <c r="D5212" t="s">
        <v>3397</v>
      </c>
      <c r="E5212" t="s">
        <v>48</v>
      </c>
      <c r="F5212" t="s">
        <v>26140</v>
      </c>
      <c r="G5212" t="s">
        <v>26141</v>
      </c>
      <c r="H5212" t="s">
        <v>725</v>
      </c>
      <c r="I5212" s="1">
        <v>22307</v>
      </c>
      <c r="J5212" t="s">
        <v>26142</v>
      </c>
      <c r="K5212" t="s">
        <v>26143</v>
      </c>
      <c r="L5212">
        <v>35323</v>
      </c>
      <c r="M5212" t="s">
        <v>725</v>
      </c>
      <c r="N5212" s="1">
        <v>45125</v>
      </c>
      <c r="O5212" s="1">
        <v>45128</v>
      </c>
      <c r="P5212">
        <v>91</v>
      </c>
      <c r="Q5212">
        <v>4</v>
      </c>
      <c r="R5212" t="s">
        <v>53</v>
      </c>
      <c r="S5212">
        <v>1</v>
      </c>
      <c r="T5212">
        <v>0</v>
      </c>
      <c r="U5212">
        <v>3</v>
      </c>
      <c r="V5212">
        <v>435</v>
      </c>
      <c r="W5212" t="s">
        <v>41</v>
      </c>
      <c r="X5212" t="s">
        <v>26144</v>
      </c>
      <c r="Y5212" t="s">
        <v>43</v>
      </c>
      <c r="Z5212" s="1">
        <v>45116</v>
      </c>
      <c r="AA5212" s="2">
        <v>0.86640046296296302</v>
      </c>
      <c r="AB5212" s="2">
        <v>0.87182870370370369</v>
      </c>
      <c r="AC5212" t="s">
        <v>45</v>
      </c>
      <c r="AD5212" t="s">
        <v>45</v>
      </c>
      <c r="AE5212" t="s">
        <v>45</v>
      </c>
      <c r="AF5212">
        <v>145</v>
      </c>
    </row>
    <row r="5213" spans="1:32">
      <c r="A5213">
        <v>29412</v>
      </c>
      <c r="B5213">
        <v>28512</v>
      </c>
      <c r="C5213" t="s">
        <v>2344</v>
      </c>
      <c r="D5213" t="s">
        <v>10045</v>
      </c>
      <c r="E5213" t="s">
        <v>34</v>
      </c>
      <c r="F5213" t="s">
        <v>26145</v>
      </c>
      <c r="G5213" t="s">
        <v>26146</v>
      </c>
      <c r="H5213" t="s">
        <v>156</v>
      </c>
      <c r="I5213" s="1">
        <v>33776</v>
      </c>
      <c r="J5213" t="s">
        <v>26147</v>
      </c>
      <c r="K5213" t="s">
        <v>26148</v>
      </c>
      <c r="L5213">
        <v>21974</v>
      </c>
      <c r="M5213" t="s">
        <v>156</v>
      </c>
      <c r="N5213" s="1">
        <v>45265</v>
      </c>
      <c r="O5213" s="1">
        <v>45266</v>
      </c>
      <c r="P5213">
        <v>100</v>
      </c>
      <c r="Q5213">
        <v>4</v>
      </c>
      <c r="R5213" t="s">
        <v>53</v>
      </c>
      <c r="S5213">
        <v>3</v>
      </c>
      <c r="T5213">
        <v>2</v>
      </c>
      <c r="U5213">
        <v>1</v>
      </c>
      <c r="V5213">
        <v>127</v>
      </c>
      <c r="W5213" t="s">
        <v>54</v>
      </c>
      <c r="X5213" t="s">
        <v>26149</v>
      </c>
      <c r="Y5213" t="s">
        <v>65</v>
      </c>
      <c r="Z5213" s="1">
        <v>45259</v>
      </c>
      <c r="AA5213" s="2">
        <v>0.99925925925925929</v>
      </c>
      <c r="AB5213" s="2">
        <v>0.19416666666666668</v>
      </c>
      <c r="AC5213" t="s">
        <v>44</v>
      </c>
      <c r="AD5213" t="s">
        <v>44</v>
      </c>
      <c r="AE5213" t="s">
        <v>45</v>
      </c>
      <c r="AF5213">
        <v>127</v>
      </c>
    </row>
    <row r="5214" spans="1:32">
      <c r="A5214">
        <v>29413</v>
      </c>
      <c r="B5214">
        <v>28513</v>
      </c>
      <c r="C5214" t="s">
        <v>2316</v>
      </c>
      <c r="D5214" t="s">
        <v>3477</v>
      </c>
      <c r="E5214" t="s">
        <v>34</v>
      </c>
      <c r="F5214" t="s">
        <v>26150</v>
      </c>
      <c r="G5214" t="s">
        <v>26151</v>
      </c>
      <c r="H5214" t="s">
        <v>209</v>
      </c>
      <c r="I5214" s="1">
        <v>18247</v>
      </c>
      <c r="J5214" t="s">
        <v>26152</v>
      </c>
      <c r="K5214" t="s">
        <v>26153</v>
      </c>
      <c r="L5214">
        <v>3423</v>
      </c>
      <c r="M5214" t="s">
        <v>209</v>
      </c>
      <c r="N5214" s="1">
        <v>45128</v>
      </c>
      <c r="O5214" s="1">
        <v>45132</v>
      </c>
      <c r="P5214">
        <v>66</v>
      </c>
      <c r="Q5214">
        <v>3</v>
      </c>
      <c r="R5214" t="s">
        <v>40</v>
      </c>
      <c r="S5214">
        <v>4</v>
      </c>
      <c r="T5214">
        <v>2</v>
      </c>
      <c r="U5214">
        <v>4</v>
      </c>
      <c r="V5214">
        <v>956</v>
      </c>
      <c r="W5214" t="s">
        <v>54</v>
      </c>
      <c r="X5214" t="s">
        <v>26154</v>
      </c>
      <c r="Y5214" t="s">
        <v>6</v>
      </c>
      <c r="Z5214" s="1">
        <v>45102</v>
      </c>
      <c r="AA5214" s="2">
        <v>0.33275462962962959</v>
      </c>
      <c r="AB5214" s="2">
        <v>0.49581018518518521</v>
      </c>
      <c r="AC5214" t="s">
        <v>45</v>
      </c>
      <c r="AD5214" t="s">
        <v>44</v>
      </c>
      <c r="AE5214" t="s">
        <v>44</v>
      </c>
      <c r="AF5214">
        <v>239</v>
      </c>
    </row>
    <row r="5215" spans="1:32">
      <c r="A5215">
        <v>29414</v>
      </c>
      <c r="B5215">
        <v>28514</v>
      </c>
      <c r="C5215" t="s">
        <v>22755</v>
      </c>
      <c r="D5215" t="s">
        <v>99</v>
      </c>
      <c r="E5215" t="s">
        <v>48</v>
      </c>
      <c r="F5215" t="s">
        <v>26155</v>
      </c>
      <c r="G5215" t="s">
        <v>26156</v>
      </c>
      <c r="H5215" t="s">
        <v>60</v>
      </c>
      <c r="I5215" s="1">
        <v>24943</v>
      </c>
      <c r="J5215" t="s">
        <v>26157</v>
      </c>
      <c r="K5215" t="s">
        <v>18880</v>
      </c>
      <c r="L5215">
        <v>29995</v>
      </c>
      <c r="M5215" t="s">
        <v>60</v>
      </c>
      <c r="N5215" s="1">
        <v>45207</v>
      </c>
      <c r="O5215" s="1">
        <v>45210</v>
      </c>
      <c r="P5215">
        <v>11</v>
      </c>
      <c r="Q5215">
        <v>1</v>
      </c>
      <c r="R5215" t="s">
        <v>63</v>
      </c>
      <c r="S5215">
        <v>3</v>
      </c>
      <c r="T5215">
        <v>0</v>
      </c>
      <c r="U5215">
        <v>3</v>
      </c>
      <c r="V5215">
        <v>183</v>
      </c>
      <c r="W5215" t="s">
        <v>41</v>
      </c>
      <c r="X5215" t="s">
        <v>26158</v>
      </c>
      <c r="Y5215" t="s">
        <v>65</v>
      </c>
      <c r="Z5215" s="1">
        <v>45189</v>
      </c>
      <c r="AA5215" s="2">
        <v>0.62131944444444442</v>
      </c>
      <c r="AB5215" s="2">
        <v>0.39089120370370373</v>
      </c>
      <c r="AC5215" t="s">
        <v>45</v>
      </c>
      <c r="AD5215" t="s">
        <v>45</v>
      </c>
      <c r="AE5215" t="s">
        <v>44</v>
      </c>
      <c r="AF5215">
        <v>61</v>
      </c>
    </row>
    <row r="5216" spans="1:32">
      <c r="A5216">
        <v>29415</v>
      </c>
      <c r="B5216">
        <v>28515</v>
      </c>
      <c r="C5216" t="s">
        <v>1050</v>
      </c>
      <c r="D5216" t="s">
        <v>3128</v>
      </c>
      <c r="E5216" t="s">
        <v>34</v>
      </c>
      <c r="F5216" t="s">
        <v>26159</v>
      </c>
      <c r="G5216" t="s">
        <v>26160</v>
      </c>
      <c r="H5216" t="s">
        <v>129</v>
      </c>
      <c r="I5216" s="1">
        <v>22274</v>
      </c>
      <c r="J5216" t="s">
        <v>26161</v>
      </c>
      <c r="K5216" t="s">
        <v>26162</v>
      </c>
      <c r="L5216">
        <v>52887</v>
      </c>
      <c r="M5216" t="s">
        <v>129</v>
      </c>
      <c r="N5216" s="1">
        <v>45066</v>
      </c>
      <c r="O5216" s="1">
        <v>45068</v>
      </c>
      <c r="P5216">
        <v>12</v>
      </c>
      <c r="Q5216">
        <v>1</v>
      </c>
      <c r="R5216" t="s">
        <v>40</v>
      </c>
      <c r="S5216">
        <v>4</v>
      </c>
      <c r="T5216">
        <v>0</v>
      </c>
      <c r="U5216">
        <v>2</v>
      </c>
      <c r="V5216">
        <v>428</v>
      </c>
      <c r="W5216" t="s">
        <v>54</v>
      </c>
      <c r="X5216" t="s">
        <v>26163</v>
      </c>
      <c r="Y5216" t="s">
        <v>43</v>
      </c>
      <c r="Z5216" s="1">
        <v>45030</v>
      </c>
      <c r="AA5216" s="2">
        <v>0.65825231481481483</v>
      </c>
      <c r="AB5216" s="2">
        <v>0.67210648148148155</v>
      </c>
      <c r="AC5216" t="s">
        <v>44</v>
      </c>
      <c r="AD5216" t="s">
        <v>45</v>
      </c>
      <c r="AE5216" t="s">
        <v>44</v>
      </c>
      <c r="AF5216">
        <v>214</v>
      </c>
    </row>
    <row r="5217" spans="1:32">
      <c r="A5217">
        <v>29416</v>
      </c>
      <c r="B5217">
        <v>28516</v>
      </c>
      <c r="C5217" t="s">
        <v>354</v>
      </c>
      <c r="D5217" t="s">
        <v>57</v>
      </c>
      <c r="E5217" t="s">
        <v>48</v>
      </c>
      <c r="F5217" t="s">
        <v>26164</v>
      </c>
      <c r="G5217" t="s">
        <v>26165</v>
      </c>
      <c r="H5217" t="s">
        <v>904</v>
      </c>
      <c r="I5217" s="1">
        <v>32326</v>
      </c>
      <c r="J5217" t="s">
        <v>26166</v>
      </c>
      <c r="K5217" t="s">
        <v>26167</v>
      </c>
      <c r="L5217">
        <v>77970</v>
      </c>
      <c r="M5217" t="s">
        <v>904</v>
      </c>
      <c r="N5217" s="1">
        <v>45118</v>
      </c>
      <c r="O5217" s="1">
        <v>45122</v>
      </c>
      <c r="P5217">
        <v>45</v>
      </c>
      <c r="Q5217">
        <v>2</v>
      </c>
      <c r="R5217" t="s">
        <v>40</v>
      </c>
      <c r="S5217">
        <v>4</v>
      </c>
      <c r="T5217">
        <v>2</v>
      </c>
      <c r="U5217">
        <v>4</v>
      </c>
      <c r="V5217">
        <v>912</v>
      </c>
      <c r="W5217" t="s">
        <v>54</v>
      </c>
      <c r="X5217" t="s">
        <v>26168</v>
      </c>
      <c r="Y5217" t="s">
        <v>65</v>
      </c>
      <c r="Z5217" s="1">
        <v>45100</v>
      </c>
      <c r="AA5217" s="2">
        <v>0.68309027777777775</v>
      </c>
      <c r="AB5217" s="2">
        <v>0.38902777777777775</v>
      </c>
      <c r="AC5217" t="s">
        <v>44</v>
      </c>
      <c r="AD5217" t="s">
        <v>45</v>
      </c>
      <c r="AE5217" t="s">
        <v>44</v>
      </c>
      <c r="AF5217">
        <v>228</v>
      </c>
    </row>
    <row r="5218" spans="1:32">
      <c r="A5218">
        <v>29417</v>
      </c>
      <c r="B5218">
        <v>28517</v>
      </c>
      <c r="C5218" t="s">
        <v>881</v>
      </c>
      <c r="D5218" t="s">
        <v>57</v>
      </c>
      <c r="E5218" t="s">
        <v>34</v>
      </c>
      <c r="F5218" t="s">
        <v>26169</v>
      </c>
      <c r="G5218" t="s">
        <v>26170</v>
      </c>
      <c r="H5218" t="s">
        <v>725</v>
      </c>
      <c r="I5218" s="1">
        <v>18297</v>
      </c>
      <c r="J5218" t="s">
        <v>26171</v>
      </c>
      <c r="K5218" t="s">
        <v>26172</v>
      </c>
      <c r="L5218">
        <v>7658</v>
      </c>
      <c r="M5218" t="s">
        <v>725</v>
      </c>
      <c r="N5218" s="1">
        <v>45277</v>
      </c>
      <c r="O5218" s="1">
        <v>45281</v>
      </c>
      <c r="P5218">
        <v>92</v>
      </c>
      <c r="Q5218">
        <v>4</v>
      </c>
      <c r="R5218" t="s">
        <v>63</v>
      </c>
      <c r="S5218">
        <v>4</v>
      </c>
      <c r="T5218">
        <v>1</v>
      </c>
      <c r="U5218">
        <v>4</v>
      </c>
      <c r="V5218">
        <v>292</v>
      </c>
      <c r="W5218" t="s">
        <v>41</v>
      </c>
      <c r="X5218" t="s">
        <v>26173</v>
      </c>
      <c r="Y5218" t="s">
        <v>43</v>
      </c>
      <c r="Z5218" s="1">
        <v>45266</v>
      </c>
      <c r="AA5218" s="2">
        <v>0.85721064814814818</v>
      </c>
      <c r="AB5218" s="2">
        <v>0.3765162037037037</v>
      </c>
      <c r="AC5218" t="s">
        <v>44</v>
      </c>
      <c r="AD5218" t="s">
        <v>45</v>
      </c>
      <c r="AE5218" t="s">
        <v>45</v>
      </c>
      <c r="AF5218">
        <v>73</v>
      </c>
    </row>
    <row r="5219" spans="1:32">
      <c r="A5219">
        <v>29418</v>
      </c>
      <c r="B5219">
        <v>28518</v>
      </c>
      <c r="C5219" t="s">
        <v>2046</v>
      </c>
      <c r="D5219" t="s">
        <v>4286</v>
      </c>
      <c r="E5219" t="s">
        <v>48</v>
      </c>
      <c r="F5219" t="s">
        <v>26174</v>
      </c>
      <c r="G5219" t="s">
        <v>26175</v>
      </c>
      <c r="H5219" t="s">
        <v>309</v>
      </c>
      <c r="I5219" s="1">
        <v>28141</v>
      </c>
      <c r="J5219" t="s">
        <v>26176</v>
      </c>
      <c r="K5219" t="s">
        <v>11699</v>
      </c>
      <c r="L5219">
        <v>64285</v>
      </c>
      <c r="M5219" t="s">
        <v>309</v>
      </c>
      <c r="N5219" s="1">
        <v>45265</v>
      </c>
      <c r="O5219" s="1">
        <v>45270</v>
      </c>
      <c r="P5219">
        <v>37</v>
      </c>
      <c r="Q5219">
        <v>2</v>
      </c>
      <c r="R5219" t="s">
        <v>53</v>
      </c>
      <c r="S5219">
        <v>4</v>
      </c>
      <c r="T5219">
        <v>0</v>
      </c>
      <c r="U5219">
        <v>5</v>
      </c>
      <c r="V5219">
        <v>715</v>
      </c>
      <c r="W5219" t="s">
        <v>41</v>
      </c>
      <c r="X5219" t="s">
        <v>26177</v>
      </c>
      <c r="Y5219" t="s">
        <v>43</v>
      </c>
      <c r="Z5219" s="1">
        <v>45259</v>
      </c>
      <c r="AA5219" s="2">
        <v>0.5898958333333334</v>
      </c>
      <c r="AB5219" s="2">
        <v>0.3200925925925926</v>
      </c>
      <c r="AC5219" t="s">
        <v>44</v>
      </c>
      <c r="AD5219" t="s">
        <v>45</v>
      </c>
      <c r="AE5219" t="s">
        <v>45</v>
      </c>
      <c r="AF5219">
        <v>143</v>
      </c>
    </row>
    <row r="5220" spans="1:32">
      <c r="A5220">
        <v>29419</v>
      </c>
      <c r="B5220">
        <v>28519</v>
      </c>
      <c r="C5220" t="s">
        <v>119</v>
      </c>
      <c r="D5220" t="s">
        <v>99</v>
      </c>
      <c r="E5220" t="s">
        <v>34</v>
      </c>
      <c r="F5220" t="s">
        <v>26178</v>
      </c>
      <c r="G5220" t="s">
        <v>26179</v>
      </c>
      <c r="H5220" t="s">
        <v>457</v>
      </c>
      <c r="I5220" s="1">
        <v>18588</v>
      </c>
      <c r="J5220" t="s">
        <v>26180</v>
      </c>
      <c r="K5220" t="s">
        <v>26181</v>
      </c>
      <c r="L5220">
        <v>78818</v>
      </c>
      <c r="M5220" t="s">
        <v>457</v>
      </c>
      <c r="N5220" s="1">
        <v>45151</v>
      </c>
      <c r="O5220" s="1">
        <v>45153</v>
      </c>
      <c r="P5220">
        <v>80</v>
      </c>
      <c r="Q5220">
        <v>4</v>
      </c>
      <c r="R5220" t="s">
        <v>63</v>
      </c>
      <c r="S5220">
        <v>1</v>
      </c>
      <c r="T5220">
        <v>1</v>
      </c>
      <c r="U5220">
        <v>2</v>
      </c>
      <c r="V5220">
        <v>142</v>
      </c>
      <c r="W5220" t="s">
        <v>41</v>
      </c>
      <c r="X5220" t="s">
        <v>26182</v>
      </c>
      <c r="Y5220" t="s">
        <v>65</v>
      </c>
      <c r="Z5220" s="1">
        <v>45130</v>
      </c>
      <c r="AA5220" s="2">
        <v>5.0231481481481481E-2</v>
      </c>
      <c r="AB5220" s="2">
        <v>0.24101851851851852</v>
      </c>
      <c r="AC5220" t="s">
        <v>44</v>
      </c>
      <c r="AD5220" t="s">
        <v>44</v>
      </c>
      <c r="AE5220" t="s">
        <v>45</v>
      </c>
      <c r="AF5220">
        <v>71</v>
      </c>
    </row>
    <row r="5221" spans="1:32">
      <c r="A5221">
        <v>29420</v>
      </c>
      <c r="B5221">
        <v>28520</v>
      </c>
      <c r="C5221" t="s">
        <v>291</v>
      </c>
      <c r="D5221" t="s">
        <v>4195</v>
      </c>
      <c r="E5221" t="s">
        <v>48</v>
      </c>
      <c r="F5221" t="s">
        <v>26183</v>
      </c>
      <c r="G5221">
        <v>6118597953</v>
      </c>
      <c r="H5221" t="s">
        <v>1442</v>
      </c>
      <c r="I5221" s="1">
        <v>27345</v>
      </c>
      <c r="J5221" t="s">
        <v>26184</v>
      </c>
      <c r="K5221" t="s">
        <v>26185</v>
      </c>
      <c r="L5221">
        <v>8463</v>
      </c>
      <c r="M5221" t="s">
        <v>1442</v>
      </c>
      <c r="N5221" s="1">
        <v>45003</v>
      </c>
      <c r="O5221" s="1">
        <v>45004</v>
      </c>
      <c r="P5221">
        <v>21</v>
      </c>
      <c r="Q5221">
        <v>1</v>
      </c>
      <c r="R5221" t="s">
        <v>40</v>
      </c>
      <c r="S5221">
        <v>2</v>
      </c>
      <c r="T5221">
        <v>0</v>
      </c>
      <c r="U5221">
        <v>1</v>
      </c>
      <c r="V5221">
        <v>241</v>
      </c>
      <c r="W5221" t="s">
        <v>41</v>
      </c>
      <c r="X5221" t="s">
        <v>26186</v>
      </c>
      <c r="Y5221" t="s">
        <v>6</v>
      </c>
      <c r="Z5221" s="1">
        <v>44965</v>
      </c>
      <c r="AA5221" s="2">
        <v>0.83550925925925934</v>
      </c>
      <c r="AB5221" s="2">
        <v>0.55137731481481478</v>
      </c>
      <c r="AC5221" t="s">
        <v>44</v>
      </c>
      <c r="AD5221" t="s">
        <v>44</v>
      </c>
      <c r="AE5221" t="s">
        <v>44</v>
      </c>
      <c r="AF5221">
        <v>241</v>
      </c>
    </row>
    <row r="5222" spans="1:32">
      <c r="A5222">
        <v>29421</v>
      </c>
      <c r="B5222">
        <v>28521</v>
      </c>
      <c r="C5222" t="s">
        <v>2374</v>
      </c>
      <c r="D5222" t="s">
        <v>729</v>
      </c>
      <c r="E5222" t="s">
        <v>34</v>
      </c>
      <c r="F5222" t="s">
        <v>26187</v>
      </c>
      <c r="G5222" t="s">
        <v>26188</v>
      </c>
      <c r="H5222" t="s">
        <v>60</v>
      </c>
      <c r="I5222" s="1">
        <v>15944</v>
      </c>
      <c r="J5222" t="s">
        <v>26189</v>
      </c>
      <c r="K5222" t="s">
        <v>26190</v>
      </c>
      <c r="L5222">
        <v>64593</v>
      </c>
      <c r="M5222" t="s">
        <v>60</v>
      </c>
      <c r="N5222" s="1">
        <v>45264</v>
      </c>
      <c r="O5222" s="1">
        <v>45265</v>
      </c>
      <c r="P5222">
        <v>62</v>
      </c>
      <c r="Q5222">
        <v>3</v>
      </c>
      <c r="R5222" t="s">
        <v>63</v>
      </c>
      <c r="S5222">
        <v>2</v>
      </c>
      <c r="T5222">
        <v>0</v>
      </c>
      <c r="U5222">
        <v>1</v>
      </c>
      <c r="V5222">
        <v>84</v>
      </c>
      <c r="W5222" t="s">
        <v>54</v>
      </c>
      <c r="X5222" t="s">
        <v>26191</v>
      </c>
      <c r="Y5222" t="s">
        <v>65</v>
      </c>
      <c r="Z5222" s="1">
        <v>45253</v>
      </c>
      <c r="AA5222" s="2">
        <v>0.48082175925925924</v>
      </c>
      <c r="AB5222" s="2">
        <v>0.85410879629629621</v>
      </c>
      <c r="AC5222" t="s">
        <v>45</v>
      </c>
      <c r="AD5222" t="s">
        <v>45</v>
      </c>
      <c r="AE5222" t="s">
        <v>45</v>
      </c>
      <c r="AF5222">
        <v>84</v>
      </c>
    </row>
    <row r="5223" spans="1:32">
      <c r="A5223">
        <v>29422</v>
      </c>
      <c r="B5223">
        <v>28522</v>
      </c>
      <c r="C5223" t="s">
        <v>2622</v>
      </c>
      <c r="D5223" t="s">
        <v>780</v>
      </c>
      <c r="E5223" t="s">
        <v>34</v>
      </c>
      <c r="F5223" t="s">
        <v>26192</v>
      </c>
      <c r="G5223" t="s">
        <v>26193</v>
      </c>
      <c r="H5223" t="s">
        <v>37</v>
      </c>
      <c r="I5223" s="1">
        <v>17573</v>
      </c>
      <c r="J5223" t="s">
        <v>26194</v>
      </c>
      <c r="K5223" t="s">
        <v>19440</v>
      </c>
      <c r="L5223">
        <v>29310</v>
      </c>
      <c r="M5223" t="s">
        <v>37</v>
      </c>
      <c r="N5223" s="1">
        <v>45090</v>
      </c>
      <c r="O5223" s="1">
        <v>45092</v>
      </c>
      <c r="P5223">
        <v>43</v>
      </c>
      <c r="Q5223">
        <v>2</v>
      </c>
      <c r="R5223" t="s">
        <v>53</v>
      </c>
      <c r="S5223">
        <v>1</v>
      </c>
      <c r="T5223">
        <v>2</v>
      </c>
      <c r="U5223">
        <v>2</v>
      </c>
      <c r="V5223">
        <v>274</v>
      </c>
      <c r="W5223" t="s">
        <v>54</v>
      </c>
      <c r="X5223" t="s">
        <v>26195</v>
      </c>
      <c r="Y5223" t="s">
        <v>65</v>
      </c>
      <c r="Z5223" s="1">
        <v>45075</v>
      </c>
      <c r="AA5223" s="2">
        <v>0.66802083333333329</v>
      </c>
      <c r="AB5223" s="2">
        <v>0.8052083333333333</v>
      </c>
      <c r="AC5223" t="s">
        <v>44</v>
      </c>
      <c r="AD5223" t="s">
        <v>44</v>
      </c>
      <c r="AE5223" t="s">
        <v>45</v>
      </c>
      <c r="AF5223">
        <v>137</v>
      </c>
    </row>
    <row r="5224" spans="1:32">
      <c r="A5224">
        <v>29423</v>
      </c>
      <c r="B5224">
        <v>28523</v>
      </c>
      <c r="C5224" t="s">
        <v>1080</v>
      </c>
      <c r="D5224" t="s">
        <v>2268</v>
      </c>
      <c r="E5224" t="s">
        <v>48</v>
      </c>
      <c r="F5224" t="s">
        <v>26196</v>
      </c>
      <c r="G5224">
        <f>1-933-428-1411</f>
        <v>-2771</v>
      </c>
      <c r="H5224" t="s">
        <v>101</v>
      </c>
      <c r="I5224" s="1">
        <v>30486</v>
      </c>
      <c r="J5224" t="s">
        <v>26197</v>
      </c>
      <c r="K5224" t="s">
        <v>26198</v>
      </c>
      <c r="L5224">
        <v>56766</v>
      </c>
      <c r="M5224" t="s">
        <v>101</v>
      </c>
      <c r="N5224" s="1">
        <v>45279</v>
      </c>
      <c r="O5224" s="1">
        <v>45282</v>
      </c>
      <c r="P5224">
        <v>4</v>
      </c>
      <c r="Q5224">
        <v>1</v>
      </c>
      <c r="R5224" t="s">
        <v>53</v>
      </c>
      <c r="S5224">
        <v>4</v>
      </c>
      <c r="T5224">
        <v>0</v>
      </c>
      <c r="U5224">
        <v>3</v>
      </c>
      <c r="V5224">
        <v>444</v>
      </c>
      <c r="W5224" t="s">
        <v>54</v>
      </c>
      <c r="X5224" t="s">
        <v>26199</v>
      </c>
      <c r="Y5224" t="s">
        <v>65</v>
      </c>
      <c r="Z5224" s="1">
        <v>45242</v>
      </c>
      <c r="AA5224" s="2">
        <v>5.8020833333333334E-2</v>
      </c>
      <c r="AB5224" s="2">
        <v>0.68199074074074073</v>
      </c>
      <c r="AC5224" t="s">
        <v>45</v>
      </c>
      <c r="AD5224" t="s">
        <v>45</v>
      </c>
      <c r="AE5224" t="s">
        <v>45</v>
      </c>
      <c r="AF5224">
        <v>148</v>
      </c>
    </row>
    <row r="5225" spans="1:32">
      <c r="A5225">
        <v>29424</v>
      </c>
      <c r="B5225">
        <v>28524</v>
      </c>
      <c r="C5225" t="s">
        <v>2816</v>
      </c>
      <c r="D5225" t="s">
        <v>847</v>
      </c>
      <c r="E5225" t="s">
        <v>34</v>
      </c>
      <c r="F5225" t="s">
        <v>26200</v>
      </c>
      <c r="G5225" t="s">
        <v>26201</v>
      </c>
      <c r="H5225" t="s">
        <v>135</v>
      </c>
      <c r="I5225" s="1">
        <v>36432</v>
      </c>
      <c r="J5225" t="s">
        <v>26202</v>
      </c>
      <c r="K5225" t="s">
        <v>26203</v>
      </c>
      <c r="L5225">
        <v>72103</v>
      </c>
      <c r="M5225" t="s">
        <v>135</v>
      </c>
      <c r="N5225" s="1">
        <v>45235</v>
      </c>
      <c r="O5225" s="1">
        <v>45239</v>
      </c>
      <c r="P5225">
        <v>12</v>
      </c>
      <c r="Q5225">
        <v>1</v>
      </c>
      <c r="R5225" t="s">
        <v>40</v>
      </c>
      <c r="S5225">
        <v>1</v>
      </c>
      <c r="T5225">
        <v>0</v>
      </c>
      <c r="U5225">
        <v>4</v>
      </c>
      <c r="V5225">
        <v>960</v>
      </c>
      <c r="W5225" t="s">
        <v>54</v>
      </c>
      <c r="X5225" t="s">
        <v>26204</v>
      </c>
      <c r="Y5225" t="s">
        <v>6</v>
      </c>
      <c r="Z5225" s="1">
        <v>45215</v>
      </c>
      <c r="AA5225" s="2">
        <v>0.50596064814814812</v>
      </c>
      <c r="AB5225" s="2">
        <v>0.17276620370370369</v>
      </c>
      <c r="AC5225" t="s">
        <v>44</v>
      </c>
      <c r="AD5225" t="s">
        <v>44</v>
      </c>
      <c r="AE5225" t="s">
        <v>45</v>
      </c>
      <c r="AF5225">
        <v>240</v>
      </c>
    </row>
    <row r="5226" spans="1:32">
      <c r="A5226">
        <v>29425</v>
      </c>
      <c r="B5226">
        <v>28525</v>
      </c>
      <c r="C5226" t="s">
        <v>2087</v>
      </c>
      <c r="D5226" t="s">
        <v>2268</v>
      </c>
      <c r="E5226" t="s">
        <v>34</v>
      </c>
      <c r="F5226" t="s">
        <v>26205</v>
      </c>
      <c r="G5226" t="s">
        <v>26206</v>
      </c>
      <c r="H5226" t="s">
        <v>70</v>
      </c>
      <c r="I5226" s="1">
        <v>21686</v>
      </c>
      <c r="J5226" t="s">
        <v>26207</v>
      </c>
      <c r="K5226" t="s">
        <v>6474</v>
      </c>
      <c r="L5226">
        <v>95828</v>
      </c>
      <c r="M5226" t="s">
        <v>70</v>
      </c>
      <c r="N5226" s="1">
        <v>45143</v>
      </c>
      <c r="O5226" s="1">
        <v>45145</v>
      </c>
      <c r="P5226">
        <v>98</v>
      </c>
      <c r="Q5226">
        <v>4</v>
      </c>
      <c r="R5226" t="s">
        <v>63</v>
      </c>
      <c r="S5226">
        <v>4</v>
      </c>
      <c r="T5226">
        <v>1</v>
      </c>
      <c r="U5226">
        <v>2</v>
      </c>
      <c r="V5226">
        <v>162</v>
      </c>
      <c r="W5226" t="s">
        <v>54</v>
      </c>
      <c r="X5226" t="s">
        <v>26208</v>
      </c>
      <c r="Y5226" t="s">
        <v>6</v>
      </c>
      <c r="Z5226" s="1">
        <v>45121</v>
      </c>
      <c r="AA5226" s="2">
        <v>0.50826388888888896</v>
      </c>
      <c r="AB5226" s="2">
        <v>0.67930555555555561</v>
      </c>
      <c r="AC5226" t="s">
        <v>45</v>
      </c>
      <c r="AD5226" t="s">
        <v>45</v>
      </c>
      <c r="AE5226" t="s">
        <v>44</v>
      </c>
      <c r="AF5226">
        <v>81</v>
      </c>
    </row>
    <row r="5227" spans="1:32">
      <c r="A5227">
        <v>29426</v>
      </c>
      <c r="B5227">
        <v>28526</v>
      </c>
      <c r="C5227" t="s">
        <v>475</v>
      </c>
      <c r="D5227" t="s">
        <v>2369</v>
      </c>
      <c r="E5227" t="s">
        <v>34</v>
      </c>
      <c r="F5227" t="s">
        <v>26209</v>
      </c>
      <c r="G5227" t="s">
        <v>26210</v>
      </c>
      <c r="H5227" t="s">
        <v>280</v>
      </c>
      <c r="I5227" s="1">
        <v>34554</v>
      </c>
      <c r="J5227" t="s">
        <v>26211</v>
      </c>
      <c r="K5227" t="s">
        <v>26212</v>
      </c>
      <c r="L5227">
        <v>25713</v>
      </c>
      <c r="M5227" t="s">
        <v>280</v>
      </c>
      <c r="N5227" s="1">
        <v>45234</v>
      </c>
      <c r="O5227" s="1">
        <v>45235</v>
      </c>
      <c r="P5227">
        <v>77</v>
      </c>
      <c r="Q5227">
        <v>4</v>
      </c>
      <c r="R5227" t="s">
        <v>63</v>
      </c>
      <c r="S5227">
        <v>3</v>
      </c>
      <c r="T5227">
        <v>1</v>
      </c>
      <c r="U5227">
        <v>1</v>
      </c>
      <c r="V5227">
        <v>79</v>
      </c>
      <c r="W5227" t="s">
        <v>41</v>
      </c>
      <c r="X5227" t="s">
        <v>26213</v>
      </c>
      <c r="Y5227" t="s">
        <v>81</v>
      </c>
      <c r="Z5227" s="1">
        <v>45229</v>
      </c>
      <c r="AA5227" s="2">
        <v>0.2738888888888889</v>
      </c>
      <c r="AB5227" s="2">
        <v>0.89929398148148154</v>
      </c>
      <c r="AC5227" t="s">
        <v>44</v>
      </c>
      <c r="AD5227" t="s">
        <v>45</v>
      </c>
      <c r="AE5227" t="s">
        <v>44</v>
      </c>
      <c r="AF5227">
        <v>79</v>
      </c>
    </row>
    <row r="5228" spans="1:32">
      <c r="A5228">
        <v>29427</v>
      </c>
      <c r="B5228">
        <v>28527</v>
      </c>
      <c r="C5228" t="s">
        <v>461</v>
      </c>
      <c r="D5228" t="s">
        <v>2381</v>
      </c>
      <c r="E5228" t="s">
        <v>48</v>
      </c>
      <c r="F5228" t="s">
        <v>26214</v>
      </c>
      <c r="G5228" t="s">
        <v>26215</v>
      </c>
      <c r="H5228" t="s">
        <v>225</v>
      </c>
      <c r="I5228" s="1">
        <v>32159</v>
      </c>
      <c r="J5228" t="s">
        <v>26216</v>
      </c>
      <c r="K5228" t="s">
        <v>13533</v>
      </c>
      <c r="L5228">
        <v>61505</v>
      </c>
      <c r="M5228" t="s">
        <v>225</v>
      </c>
      <c r="N5228" s="1">
        <v>45207</v>
      </c>
      <c r="O5228" s="1">
        <v>45208</v>
      </c>
      <c r="P5228">
        <v>33</v>
      </c>
      <c r="Q5228">
        <v>2</v>
      </c>
      <c r="R5228" t="s">
        <v>40</v>
      </c>
      <c r="S5228">
        <v>4</v>
      </c>
      <c r="T5228">
        <v>1</v>
      </c>
      <c r="U5228">
        <v>1</v>
      </c>
      <c r="V5228">
        <v>208</v>
      </c>
      <c r="W5228" t="s">
        <v>41</v>
      </c>
      <c r="X5228" t="s">
        <v>26217</v>
      </c>
      <c r="Y5228" t="s">
        <v>43</v>
      </c>
      <c r="Z5228" s="1">
        <v>45194</v>
      </c>
      <c r="AA5228" s="2">
        <v>0.61197916666666663</v>
      </c>
      <c r="AB5228" s="2">
        <v>0.35370370370370369</v>
      </c>
      <c r="AC5228" t="s">
        <v>45</v>
      </c>
      <c r="AD5228" t="s">
        <v>45</v>
      </c>
      <c r="AE5228" t="s">
        <v>45</v>
      </c>
      <c r="AF5228">
        <v>208</v>
      </c>
    </row>
    <row r="5229" spans="1:32">
      <c r="A5229">
        <v>29428</v>
      </c>
      <c r="B5229">
        <v>28528</v>
      </c>
      <c r="C5229" t="s">
        <v>11637</v>
      </c>
      <c r="D5229" t="s">
        <v>26218</v>
      </c>
      <c r="E5229" t="s">
        <v>34</v>
      </c>
      <c r="F5229" t="s">
        <v>26219</v>
      </c>
      <c r="G5229">
        <f>1-407-678-3027</f>
        <v>-4111</v>
      </c>
      <c r="H5229" t="s">
        <v>423</v>
      </c>
      <c r="I5229" s="1">
        <v>37262</v>
      </c>
      <c r="J5229" t="s">
        <v>26220</v>
      </c>
      <c r="K5229" t="s">
        <v>26221</v>
      </c>
      <c r="L5229">
        <v>54401</v>
      </c>
      <c r="M5229" t="s">
        <v>423</v>
      </c>
      <c r="N5229" s="1">
        <v>44982</v>
      </c>
      <c r="O5229" s="1">
        <v>44987</v>
      </c>
      <c r="P5229">
        <v>68</v>
      </c>
      <c r="Q5229">
        <v>3</v>
      </c>
      <c r="R5229" t="s">
        <v>63</v>
      </c>
      <c r="S5229">
        <v>1</v>
      </c>
      <c r="T5229">
        <v>2</v>
      </c>
      <c r="U5229">
        <v>5</v>
      </c>
      <c r="V5229">
        <v>390</v>
      </c>
      <c r="W5229" t="s">
        <v>41</v>
      </c>
      <c r="X5229" t="s">
        <v>26222</v>
      </c>
      <c r="Y5229" t="s">
        <v>43</v>
      </c>
      <c r="Z5229" s="1">
        <v>44956</v>
      </c>
      <c r="AA5229" s="2">
        <v>0.85679398148148145</v>
      </c>
      <c r="AB5229" s="2">
        <v>0.36275462962962962</v>
      </c>
      <c r="AC5229" t="s">
        <v>45</v>
      </c>
      <c r="AD5229" t="s">
        <v>45</v>
      </c>
      <c r="AE5229" t="s">
        <v>45</v>
      </c>
      <c r="AF5229">
        <v>78</v>
      </c>
    </row>
    <row r="5230" spans="1:32">
      <c r="A5230">
        <v>29429</v>
      </c>
      <c r="B5230">
        <v>28529</v>
      </c>
      <c r="C5230" t="s">
        <v>2481</v>
      </c>
      <c r="D5230" t="s">
        <v>25227</v>
      </c>
      <c r="E5230" t="s">
        <v>48</v>
      </c>
      <c r="F5230" t="s">
        <v>26223</v>
      </c>
      <c r="G5230" t="s">
        <v>26224</v>
      </c>
      <c r="H5230" t="s">
        <v>77</v>
      </c>
      <c r="I5230" s="1">
        <v>21602</v>
      </c>
      <c r="J5230" t="s">
        <v>26225</v>
      </c>
      <c r="K5230" t="s">
        <v>26226</v>
      </c>
      <c r="L5230">
        <v>92796</v>
      </c>
      <c r="M5230" t="s">
        <v>77</v>
      </c>
      <c r="N5230" s="1">
        <v>45167</v>
      </c>
      <c r="O5230" s="1">
        <v>45168</v>
      </c>
      <c r="P5230">
        <v>3</v>
      </c>
      <c r="Q5230">
        <v>1</v>
      </c>
      <c r="R5230" t="s">
        <v>40</v>
      </c>
      <c r="S5230">
        <v>1</v>
      </c>
      <c r="T5230">
        <v>1</v>
      </c>
      <c r="U5230">
        <v>1</v>
      </c>
      <c r="V5230">
        <v>242</v>
      </c>
      <c r="W5230" t="s">
        <v>41</v>
      </c>
      <c r="X5230" t="s">
        <v>26227</v>
      </c>
      <c r="Y5230" t="s">
        <v>43</v>
      </c>
      <c r="Z5230" s="1">
        <v>45160</v>
      </c>
      <c r="AA5230" s="2">
        <v>8.1041666666666665E-2</v>
      </c>
      <c r="AB5230" s="2">
        <v>0.89049768518518524</v>
      </c>
      <c r="AC5230" t="s">
        <v>44</v>
      </c>
      <c r="AD5230" t="s">
        <v>45</v>
      </c>
      <c r="AE5230" t="s">
        <v>45</v>
      </c>
      <c r="AF5230">
        <v>242</v>
      </c>
    </row>
    <row r="5231" spans="1:32">
      <c r="A5231">
        <v>29430</v>
      </c>
      <c r="B5231">
        <v>28530</v>
      </c>
      <c r="C5231" t="s">
        <v>489</v>
      </c>
      <c r="D5231" t="s">
        <v>2268</v>
      </c>
      <c r="E5231" t="s">
        <v>34</v>
      </c>
      <c r="F5231" t="s">
        <v>26228</v>
      </c>
      <c r="G5231" t="s">
        <v>26229</v>
      </c>
      <c r="H5231" t="s">
        <v>60</v>
      </c>
      <c r="I5231" s="1">
        <v>25304</v>
      </c>
      <c r="J5231" t="s">
        <v>26230</v>
      </c>
      <c r="K5231" t="s">
        <v>1746</v>
      </c>
      <c r="L5231">
        <v>93626</v>
      </c>
      <c r="M5231" t="s">
        <v>60</v>
      </c>
      <c r="N5231" s="1">
        <v>45177</v>
      </c>
      <c r="O5231" s="1">
        <v>45179</v>
      </c>
      <c r="P5231">
        <v>31</v>
      </c>
      <c r="Q5231">
        <v>2</v>
      </c>
      <c r="R5231" t="s">
        <v>53</v>
      </c>
      <c r="S5231">
        <v>1</v>
      </c>
      <c r="T5231">
        <v>2</v>
      </c>
      <c r="U5231">
        <v>2</v>
      </c>
      <c r="V5231">
        <v>270</v>
      </c>
      <c r="W5231" t="s">
        <v>41</v>
      </c>
      <c r="X5231" t="s">
        <v>26231</v>
      </c>
      <c r="Y5231" t="s">
        <v>6</v>
      </c>
      <c r="Z5231" s="1">
        <v>45159</v>
      </c>
      <c r="AA5231" s="2">
        <v>0.75137731481481485</v>
      </c>
      <c r="AB5231" s="2">
        <v>0.66171296296296289</v>
      </c>
      <c r="AC5231" t="s">
        <v>44</v>
      </c>
      <c r="AD5231" t="s">
        <v>44</v>
      </c>
      <c r="AE5231" t="s">
        <v>44</v>
      </c>
      <c r="AF5231">
        <v>135</v>
      </c>
    </row>
    <row r="5232" spans="1:32">
      <c r="A5232">
        <v>29432</v>
      </c>
      <c r="B5232">
        <v>28532</v>
      </c>
      <c r="C5232" t="s">
        <v>26232</v>
      </c>
      <c r="D5232" t="s">
        <v>4933</v>
      </c>
      <c r="E5232" t="s">
        <v>48</v>
      </c>
      <c r="F5232" t="s">
        <v>26233</v>
      </c>
      <c r="G5232" t="s">
        <v>26234</v>
      </c>
      <c r="H5232" t="s">
        <v>60</v>
      </c>
      <c r="I5232" s="1">
        <v>35333</v>
      </c>
      <c r="J5232" t="s">
        <v>26235</v>
      </c>
      <c r="K5232" t="s">
        <v>26236</v>
      </c>
      <c r="L5232">
        <v>88461</v>
      </c>
      <c r="M5232" t="s">
        <v>60</v>
      </c>
      <c r="N5232" s="1">
        <v>45069</v>
      </c>
      <c r="O5232" s="1">
        <v>45071</v>
      </c>
      <c r="P5232">
        <v>63</v>
      </c>
      <c r="Q5232">
        <v>3</v>
      </c>
      <c r="R5232" t="s">
        <v>40</v>
      </c>
      <c r="S5232">
        <v>4</v>
      </c>
      <c r="T5232">
        <v>1</v>
      </c>
      <c r="U5232">
        <v>2</v>
      </c>
      <c r="V5232">
        <v>460</v>
      </c>
      <c r="W5232" t="s">
        <v>41</v>
      </c>
      <c r="X5232" t="s">
        <v>26237</v>
      </c>
      <c r="Y5232" t="s">
        <v>65</v>
      </c>
      <c r="Z5232" s="1">
        <v>45038</v>
      </c>
      <c r="AA5232" s="2">
        <v>0.31540509259259258</v>
      </c>
      <c r="AB5232" s="2">
        <v>0.24716435185185184</v>
      </c>
      <c r="AC5232" t="s">
        <v>45</v>
      </c>
      <c r="AD5232" t="s">
        <v>44</v>
      </c>
      <c r="AE5232" t="s">
        <v>45</v>
      </c>
      <c r="AF5232">
        <v>230</v>
      </c>
    </row>
    <row r="5233" spans="1:32">
      <c r="A5233">
        <v>29433</v>
      </c>
      <c r="B5233">
        <v>28533</v>
      </c>
      <c r="C5233" t="s">
        <v>1907</v>
      </c>
      <c r="D5233" t="s">
        <v>10189</v>
      </c>
      <c r="E5233" t="s">
        <v>48</v>
      </c>
      <c r="F5233" t="s">
        <v>26238</v>
      </c>
      <c r="G5233" t="s">
        <v>26239</v>
      </c>
      <c r="H5233" t="s">
        <v>418</v>
      </c>
      <c r="I5233" s="1">
        <v>29370</v>
      </c>
      <c r="J5233" t="s">
        <v>26240</v>
      </c>
      <c r="K5233" t="s">
        <v>26241</v>
      </c>
      <c r="L5233">
        <v>95122</v>
      </c>
      <c r="M5233" t="s">
        <v>418</v>
      </c>
      <c r="N5233" s="1">
        <v>45164</v>
      </c>
      <c r="O5233" s="1">
        <v>45167</v>
      </c>
      <c r="P5233">
        <v>38</v>
      </c>
      <c r="Q5233">
        <v>2</v>
      </c>
      <c r="R5233" t="s">
        <v>63</v>
      </c>
      <c r="S5233">
        <v>2</v>
      </c>
      <c r="T5233">
        <v>0</v>
      </c>
      <c r="U5233">
        <v>3</v>
      </c>
      <c r="V5233">
        <v>216</v>
      </c>
      <c r="W5233" t="s">
        <v>54</v>
      </c>
      <c r="X5233" t="s">
        <v>26242</v>
      </c>
      <c r="Y5233" t="s">
        <v>6</v>
      </c>
      <c r="Z5233" s="1">
        <v>45132</v>
      </c>
      <c r="AA5233" s="2">
        <v>0.21361111111111111</v>
      </c>
      <c r="AB5233" s="2">
        <v>0.31467592592592591</v>
      </c>
      <c r="AC5233" t="s">
        <v>45</v>
      </c>
      <c r="AD5233" t="s">
        <v>45</v>
      </c>
      <c r="AE5233" t="s">
        <v>45</v>
      </c>
      <c r="AF5233">
        <v>72</v>
      </c>
    </row>
    <row r="5234" spans="1:32">
      <c r="A5234">
        <v>29434</v>
      </c>
      <c r="B5234">
        <v>28534</v>
      </c>
      <c r="C5234" t="s">
        <v>112</v>
      </c>
      <c r="D5234" t="s">
        <v>9458</v>
      </c>
      <c r="E5234" t="s">
        <v>48</v>
      </c>
      <c r="F5234" t="s">
        <v>26243</v>
      </c>
      <c r="G5234" t="s">
        <v>26244</v>
      </c>
      <c r="H5234" t="s">
        <v>77</v>
      </c>
      <c r="I5234" s="1">
        <v>32806</v>
      </c>
      <c r="J5234" t="s">
        <v>26245</v>
      </c>
      <c r="K5234" t="s">
        <v>26246</v>
      </c>
      <c r="L5234">
        <v>16617</v>
      </c>
      <c r="M5234" t="s">
        <v>77</v>
      </c>
      <c r="N5234" s="1">
        <v>45122</v>
      </c>
      <c r="O5234" s="1">
        <v>45124</v>
      </c>
      <c r="P5234">
        <v>100</v>
      </c>
      <c r="Q5234">
        <v>4</v>
      </c>
      <c r="R5234" t="s">
        <v>53</v>
      </c>
      <c r="S5234">
        <v>4</v>
      </c>
      <c r="T5234">
        <v>2</v>
      </c>
      <c r="U5234">
        <v>2</v>
      </c>
      <c r="V5234">
        <v>258</v>
      </c>
      <c r="W5234" t="s">
        <v>41</v>
      </c>
      <c r="X5234" t="s">
        <v>26247</v>
      </c>
      <c r="Y5234" t="s">
        <v>81</v>
      </c>
      <c r="Z5234" s="1">
        <v>45108</v>
      </c>
      <c r="AA5234" s="2">
        <v>0.57430555555555551</v>
      </c>
      <c r="AB5234" s="2">
        <v>0.37843749999999998</v>
      </c>
      <c r="AC5234" t="s">
        <v>44</v>
      </c>
      <c r="AD5234" t="s">
        <v>45</v>
      </c>
      <c r="AE5234" t="s">
        <v>44</v>
      </c>
      <c r="AF5234">
        <v>129</v>
      </c>
    </row>
    <row r="5235" spans="1:32">
      <c r="A5235">
        <v>29436</v>
      </c>
      <c r="B5235">
        <v>28536</v>
      </c>
      <c r="C5235" t="s">
        <v>447</v>
      </c>
      <c r="D5235" t="s">
        <v>416</v>
      </c>
      <c r="E5235" t="s">
        <v>34</v>
      </c>
      <c r="F5235" t="s">
        <v>26248</v>
      </c>
      <c r="G5235" t="s">
        <v>26249</v>
      </c>
      <c r="H5235" t="s">
        <v>115</v>
      </c>
      <c r="I5235" s="1">
        <v>24876</v>
      </c>
      <c r="J5235" t="s">
        <v>26250</v>
      </c>
      <c r="K5235" t="s">
        <v>26251</v>
      </c>
      <c r="L5235">
        <v>54723</v>
      </c>
      <c r="M5235" t="s">
        <v>115</v>
      </c>
      <c r="N5235" s="1">
        <v>45081</v>
      </c>
      <c r="O5235" s="1">
        <v>45082</v>
      </c>
      <c r="P5235">
        <v>18</v>
      </c>
      <c r="Q5235">
        <v>1</v>
      </c>
      <c r="R5235" t="s">
        <v>40</v>
      </c>
      <c r="S5235">
        <v>3</v>
      </c>
      <c r="T5235">
        <v>1</v>
      </c>
      <c r="U5235">
        <v>1</v>
      </c>
      <c r="V5235">
        <v>217</v>
      </c>
      <c r="W5235" t="s">
        <v>41</v>
      </c>
      <c r="X5235" t="s">
        <v>26252</v>
      </c>
      <c r="Y5235" t="s">
        <v>65</v>
      </c>
      <c r="Z5235" s="1">
        <v>45072</v>
      </c>
      <c r="AA5235" s="2">
        <v>0.77895833333333331</v>
      </c>
      <c r="AB5235" s="2">
        <v>0.50947916666666659</v>
      </c>
      <c r="AC5235" t="s">
        <v>45</v>
      </c>
      <c r="AD5235" t="s">
        <v>45</v>
      </c>
      <c r="AE5235" t="s">
        <v>45</v>
      </c>
      <c r="AF5235">
        <v>217</v>
      </c>
    </row>
    <row r="5236" spans="1:32">
      <c r="A5236">
        <v>29437</v>
      </c>
      <c r="B5236">
        <v>28537</v>
      </c>
      <c r="C5236" t="s">
        <v>602</v>
      </c>
      <c r="D5236" t="s">
        <v>14585</v>
      </c>
      <c r="E5236" t="s">
        <v>34</v>
      </c>
      <c r="F5236" t="s">
        <v>26253</v>
      </c>
      <c r="G5236" t="s">
        <v>26254</v>
      </c>
      <c r="H5236" t="s">
        <v>37</v>
      </c>
      <c r="I5236" s="1">
        <v>23325</v>
      </c>
      <c r="J5236" t="s">
        <v>26255</v>
      </c>
      <c r="K5236" t="s">
        <v>12213</v>
      </c>
      <c r="L5236">
        <v>14266</v>
      </c>
      <c r="M5236" t="s">
        <v>37</v>
      </c>
      <c r="N5236" s="1">
        <v>45154</v>
      </c>
      <c r="O5236" s="1">
        <v>45158</v>
      </c>
      <c r="P5236">
        <v>58</v>
      </c>
      <c r="Q5236">
        <v>3</v>
      </c>
      <c r="R5236" t="s">
        <v>53</v>
      </c>
      <c r="S5236">
        <v>1</v>
      </c>
      <c r="T5236">
        <v>0</v>
      </c>
      <c r="U5236">
        <v>4</v>
      </c>
      <c r="V5236">
        <v>588</v>
      </c>
      <c r="W5236" t="s">
        <v>41</v>
      </c>
      <c r="X5236" t="s">
        <v>26256</v>
      </c>
      <c r="Y5236" t="s">
        <v>43</v>
      </c>
      <c r="Z5236" s="1">
        <v>45130</v>
      </c>
      <c r="AA5236" s="2">
        <v>0.49917824074074074</v>
      </c>
      <c r="AB5236" s="2">
        <v>0.47562499999999996</v>
      </c>
      <c r="AC5236" t="s">
        <v>44</v>
      </c>
      <c r="AD5236" t="s">
        <v>45</v>
      </c>
      <c r="AE5236" t="s">
        <v>44</v>
      </c>
      <c r="AF5236">
        <v>147</v>
      </c>
    </row>
    <row r="5237" spans="1:32">
      <c r="A5237">
        <v>29438</v>
      </c>
      <c r="B5237">
        <v>28538</v>
      </c>
      <c r="C5237" t="s">
        <v>571</v>
      </c>
      <c r="D5237" t="s">
        <v>8541</v>
      </c>
      <c r="E5237" t="s">
        <v>48</v>
      </c>
      <c r="F5237" t="s">
        <v>26257</v>
      </c>
      <c r="G5237" t="s">
        <v>26258</v>
      </c>
      <c r="H5237" t="s">
        <v>171</v>
      </c>
      <c r="I5237" s="1">
        <v>23939</v>
      </c>
      <c r="J5237" t="s">
        <v>26259</v>
      </c>
      <c r="K5237" t="s">
        <v>26260</v>
      </c>
      <c r="L5237">
        <v>19880</v>
      </c>
      <c r="M5237" t="s">
        <v>171</v>
      </c>
      <c r="N5237" s="1">
        <v>45082</v>
      </c>
      <c r="O5237" s="1">
        <v>45086</v>
      </c>
      <c r="P5237">
        <v>38</v>
      </c>
      <c r="Q5237">
        <v>2</v>
      </c>
      <c r="R5237" t="s">
        <v>63</v>
      </c>
      <c r="S5237">
        <v>1</v>
      </c>
      <c r="T5237">
        <v>1</v>
      </c>
      <c r="U5237">
        <v>4</v>
      </c>
      <c r="V5237">
        <v>268</v>
      </c>
      <c r="W5237" t="s">
        <v>41</v>
      </c>
      <c r="X5237" t="s">
        <v>26261</v>
      </c>
      <c r="Y5237" t="s">
        <v>81</v>
      </c>
      <c r="Z5237" s="1">
        <v>45051</v>
      </c>
      <c r="AA5237" s="2">
        <v>0.74534722222222216</v>
      </c>
      <c r="AB5237" s="2">
        <v>0.763738425925926</v>
      </c>
      <c r="AC5237" t="s">
        <v>44</v>
      </c>
      <c r="AD5237" t="s">
        <v>44</v>
      </c>
      <c r="AE5237" t="s">
        <v>45</v>
      </c>
      <c r="AF5237">
        <v>67</v>
      </c>
    </row>
    <row r="5238" spans="1:32">
      <c r="A5238">
        <v>29439</v>
      </c>
      <c r="B5238">
        <v>28539</v>
      </c>
      <c r="C5238" t="s">
        <v>8047</v>
      </c>
      <c r="D5238" t="s">
        <v>1509</v>
      </c>
      <c r="E5238" t="s">
        <v>34</v>
      </c>
      <c r="F5238" t="s">
        <v>26262</v>
      </c>
      <c r="G5238" t="s">
        <v>26263</v>
      </c>
      <c r="H5238" t="s">
        <v>109</v>
      </c>
      <c r="I5238" s="1">
        <v>33676</v>
      </c>
      <c r="J5238" t="s">
        <v>26264</v>
      </c>
      <c r="K5238" t="s">
        <v>26265</v>
      </c>
      <c r="L5238">
        <v>20220</v>
      </c>
      <c r="M5238" t="s">
        <v>109</v>
      </c>
      <c r="N5238" s="1">
        <v>45122</v>
      </c>
      <c r="O5238" s="1">
        <v>45123</v>
      </c>
      <c r="P5238">
        <v>27</v>
      </c>
      <c r="Q5238">
        <v>2</v>
      </c>
      <c r="R5238" t="s">
        <v>40</v>
      </c>
      <c r="S5238">
        <v>1</v>
      </c>
      <c r="T5238">
        <v>2</v>
      </c>
      <c r="U5238">
        <v>1</v>
      </c>
      <c r="V5238">
        <v>211</v>
      </c>
      <c r="W5238" t="s">
        <v>54</v>
      </c>
      <c r="X5238" t="s">
        <v>26266</v>
      </c>
      <c r="Y5238" t="s">
        <v>65</v>
      </c>
      <c r="Z5238" s="1">
        <v>45108</v>
      </c>
      <c r="AA5238" s="2">
        <v>0.54266203703703708</v>
      </c>
      <c r="AB5238" s="2">
        <v>0.71158564814814806</v>
      </c>
      <c r="AC5238" t="s">
        <v>44</v>
      </c>
      <c r="AD5238" t="s">
        <v>45</v>
      </c>
      <c r="AE5238" t="s">
        <v>45</v>
      </c>
      <c r="AF5238">
        <v>211</v>
      </c>
    </row>
    <row r="5239" spans="1:32">
      <c r="A5239">
        <v>29440</v>
      </c>
      <c r="B5239">
        <v>28540</v>
      </c>
      <c r="C5239" t="s">
        <v>469</v>
      </c>
      <c r="D5239" t="s">
        <v>703</v>
      </c>
      <c r="E5239" t="s">
        <v>48</v>
      </c>
      <c r="F5239" t="s">
        <v>26267</v>
      </c>
      <c r="G5239" t="s">
        <v>26268</v>
      </c>
      <c r="H5239" t="s">
        <v>37</v>
      </c>
      <c r="I5239" s="1">
        <v>26455</v>
      </c>
      <c r="J5239" t="s">
        <v>26269</v>
      </c>
      <c r="K5239" t="s">
        <v>26270</v>
      </c>
      <c r="L5239">
        <v>10015</v>
      </c>
      <c r="M5239" t="s">
        <v>37</v>
      </c>
      <c r="N5239" s="1">
        <v>45057</v>
      </c>
      <c r="O5239" s="1">
        <v>45062</v>
      </c>
      <c r="P5239">
        <v>27</v>
      </c>
      <c r="Q5239">
        <v>2</v>
      </c>
      <c r="R5239" t="s">
        <v>40</v>
      </c>
      <c r="S5239">
        <v>1</v>
      </c>
      <c r="T5239">
        <v>1</v>
      </c>
      <c r="U5239">
        <v>5</v>
      </c>
      <c r="V5239">
        <v>1050</v>
      </c>
      <c r="W5239" t="s">
        <v>54</v>
      </c>
      <c r="X5239" t="s">
        <v>26271</v>
      </c>
      <c r="Y5239" t="s">
        <v>81</v>
      </c>
      <c r="Z5239" s="1">
        <v>45025</v>
      </c>
      <c r="AA5239" s="2">
        <v>0.32124999999999998</v>
      </c>
      <c r="AB5239" s="2">
        <v>0.50564814814814818</v>
      </c>
      <c r="AC5239" t="s">
        <v>44</v>
      </c>
      <c r="AD5239" t="s">
        <v>44</v>
      </c>
      <c r="AE5239" t="s">
        <v>45</v>
      </c>
      <c r="AF5239">
        <v>210</v>
      </c>
    </row>
    <row r="5240" spans="1:32">
      <c r="A5240">
        <v>29441</v>
      </c>
      <c r="B5240">
        <v>28541</v>
      </c>
      <c r="C5240" t="s">
        <v>105</v>
      </c>
      <c r="D5240" t="s">
        <v>11035</v>
      </c>
      <c r="E5240" t="s">
        <v>34</v>
      </c>
      <c r="F5240" t="s">
        <v>26272</v>
      </c>
      <c r="G5240" t="s">
        <v>26273</v>
      </c>
      <c r="H5240" t="s">
        <v>50</v>
      </c>
      <c r="I5240" s="1">
        <v>30001</v>
      </c>
      <c r="J5240" t="s">
        <v>26274</v>
      </c>
      <c r="K5240" t="s">
        <v>22941</v>
      </c>
      <c r="L5240">
        <v>84648</v>
      </c>
      <c r="M5240" t="s">
        <v>50</v>
      </c>
      <c r="N5240" s="1">
        <v>44976</v>
      </c>
      <c r="O5240" s="1">
        <v>44977</v>
      </c>
      <c r="P5240">
        <v>33</v>
      </c>
      <c r="Q5240">
        <v>2</v>
      </c>
      <c r="R5240" t="s">
        <v>40</v>
      </c>
      <c r="S5240">
        <v>4</v>
      </c>
      <c r="T5240">
        <v>1</v>
      </c>
      <c r="U5240">
        <v>1</v>
      </c>
      <c r="V5240">
        <v>216</v>
      </c>
      <c r="W5240" t="s">
        <v>41</v>
      </c>
      <c r="X5240" t="s">
        <v>26275</v>
      </c>
      <c r="Y5240" t="s">
        <v>65</v>
      </c>
      <c r="Z5240" s="1">
        <v>44950</v>
      </c>
      <c r="AA5240" s="2">
        <v>8.2557870370370365E-2</v>
      </c>
      <c r="AB5240" s="2">
        <v>0.11641203703703702</v>
      </c>
      <c r="AC5240" t="s">
        <v>44</v>
      </c>
      <c r="AD5240" t="s">
        <v>44</v>
      </c>
      <c r="AE5240" t="s">
        <v>44</v>
      </c>
      <c r="AF5240">
        <v>216</v>
      </c>
    </row>
    <row r="5241" spans="1:32">
      <c r="A5241">
        <v>29442</v>
      </c>
      <c r="B5241">
        <v>28542</v>
      </c>
      <c r="C5241" t="s">
        <v>2351</v>
      </c>
      <c r="D5241" t="s">
        <v>591</v>
      </c>
      <c r="E5241" t="s">
        <v>34</v>
      </c>
      <c r="F5241" t="s">
        <v>26276</v>
      </c>
      <c r="G5241" t="s">
        <v>26277</v>
      </c>
      <c r="H5241" t="s">
        <v>129</v>
      </c>
      <c r="I5241" s="1">
        <v>27777</v>
      </c>
      <c r="J5241" t="s">
        <v>26278</v>
      </c>
      <c r="K5241" t="s">
        <v>26279</v>
      </c>
      <c r="L5241">
        <v>47699</v>
      </c>
      <c r="M5241" t="s">
        <v>129</v>
      </c>
      <c r="N5241" s="1">
        <v>45151</v>
      </c>
      <c r="O5241" s="1">
        <v>45154</v>
      </c>
      <c r="P5241">
        <v>56</v>
      </c>
      <c r="Q5241">
        <v>3</v>
      </c>
      <c r="R5241" t="s">
        <v>63</v>
      </c>
      <c r="S5241">
        <v>2</v>
      </c>
      <c r="T5241">
        <v>2</v>
      </c>
      <c r="U5241">
        <v>3</v>
      </c>
      <c r="V5241">
        <v>213</v>
      </c>
      <c r="W5241" t="s">
        <v>54</v>
      </c>
      <c r="X5241" t="s">
        <v>26280</v>
      </c>
      <c r="Y5241" t="s">
        <v>81</v>
      </c>
      <c r="Z5241" s="1">
        <v>45140</v>
      </c>
      <c r="AA5241" s="2">
        <v>7.083333333333333E-3</v>
      </c>
      <c r="AB5241" s="2">
        <v>0.73864583333333333</v>
      </c>
      <c r="AC5241" t="s">
        <v>45</v>
      </c>
      <c r="AD5241" t="s">
        <v>44</v>
      </c>
      <c r="AE5241" t="s">
        <v>44</v>
      </c>
      <c r="AF5241">
        <v>71</v>
      </c>
    </row>
    <row r="5242" spans="1:32">
      <c r="A5242">
        <v>29443</v>
      </c>
      <c r="B5242">
        <v>28543</v>
      </c>
      <c r="C5242" t="s">
        <v>2622</v>
      </c>
      <c r="D5242" t="s">
        <v>435</v>
      </c>
      <c r="E5242" t="s">
        <v>48</v>
      </c>
      <c r="F5242" t="s">
        <v>26281</v>
      </c>
      <c r="G5242" t="s">
        <v>26282</v>
      </c>
      <c r="H5242" t="s">
        <v>94</v>
      </c>
      <c r="I5242" s="1">
        <v>32368</v>
      </c>
      <c r="J5242" t="s">
        <v>26283</v>
      </c>
      <c r="K5242" t="s">
        <v>26284</v>
      </c>
      <c r="L5242">
        <v>9293</v>
      </c>
      <c r="M5242" t="s">
        <v>94</v>
      </c>
      <c r="N5242" s="1">
        <v>45259</v>
      </c>
      <c r="O5242" s="1">
        <v>45260</v>
      </c>
      <c r="P5242">
        <v>83</v>
      </c>
      <c r="Q5242">
        <v>4</v>
      </c>
      <c r="R5242" t="s">
        <v>63</v>
      </c>
      <c r="S5242">
        <v>1</v>
      </c>
      <c r="T5242">
        <v>2</v>
      </c>
      <c r="U5242">
        <v>1</v>
      </c>
      <c r="V5242">
        <v>77</v>
      </c>
      <c r="W5242" t="s">
        <v>41</v>
      </c>
      <c r="X5242" t="s">
        <v>26285</v>
      </c>
      <c r="Y5242" t="s">
        <v>43</v>
      </c>
      <c r="Z5242" s="1">
        <v>45246</v>
      </c>
      <c r="AA5242" s="2">
        <v>0.42372685185185183</v>
      </c>
      <c r="AB5242" s="2">
        <v>0.88780092592592597</v>
      </c>
      <c r="AC5242" t="s">
        <v>45</v>
      </c>
      <c r="AD5242" t="s">
        <v>45</v>
      </c>
      <c r="AE5242" t="s">
        <v>44</v>
      </c>
      <c r="AF5242">
        <v>77</v>
      </c>
    </row>
    <row r="5243" spans="1:32">
      <c r="A5243">
        <v>29444</v>
      </c>
      <c r="B5243">
        <v>28544</v>
      </c>
      <c r="C5243" t="s">
        <v>1201</v>
      </c>
      <c r="D5243" t="s">
        <v>2019</v>
      </c>
      <c r="E5243" t="s">
        <v>34</v>
      </c>
      <c r="F5243" t="s">
        <v>26286</v>
      </c>
      <c r="G5243" t="s">
        <v>26287</v>
      </c>
      <c r="H5243" t="s">
        <v>692</v>
      </c>
      <c r="I5243" s="1">
        <v>29940</v>
      </c>
      <c r="J5243" t="s">
        <v>26288</v>
      </c>
      <c r="K5243" t="s">
        <v>26289</v>
      </c>
      <c r="L5243">
        <v>2882</v>
      </c>
      <c r="M5243" t="s">
        <v>692</v>
      </c>
      <c r="N5243" s="1">
        <v>45083</v>
      </c>
      <c r="O5243" s="1">
        <v>45085</v>
      </c>
      <c r="P5243">
        <v>100</v>
      </c>
      <c r="Q5243">
        <v>4</v>
      </c>
      <c r="R5243" t="s">
        <v>53</v>
      </c>
      <c r="S5243">
        <v>4</v>
      </c>
      <c r="T5243">
        <v>1</v>
      </c>
      <c r="U5243">
        <v>2</v>
      </c>
      <c r="V5243">
        <v>254</v>
      </c>
      <c r="W5243" t="s">
        <v>54</v>
      </c>
      <c r="X5243" t="s">
        <v>26290</v>
      </c>
      <c r="Y5243" t="s">
        <v>81</v>
      </c>
      <c r="Z5243" s="1">
        <v>45068</v>
      </c>
      <c r="AA5243" s="2">
        <v>0.5647106481481482</v>
      </c>
      <c r="AB5243" s="2">
        <v>0.27034722222222224</v>
      </c>
      <c r="AC5243" t="s">
        <v>44</v>
      </c>
      <c r="AD5243" t="s">
        <v>44</v>
      </c>
      <c r="AE5243" t="s">
        <v>45</v>
      </c>
      <c r="AF5243">
        <v>127</v>
      </c>
    </row>
    <row r="5244" spans="1:32">
      <c r="A5244">
        <v>29445</v>
      </c>
      <c r="B5244">
        <v>28545</v>
      </c>
      <c r="C5244" t="s">
        <v>3189</v>
      </c>
      <c r="D5244" t="s">
        <v>83</v>
      </c>
      <c r="E5244" t="s">
        <v>48</v>
      </c>
      <c r="F5244" t="s">
        <v>26291</v>
      </c>
      <c r="G5244" t="s">
        <v>26292</v>
      </c>
      <c r="H5244" t="s">
        <v>122</v>
      </c>
      <c r="I5244" s="1">
        <v>27613</v>
      </c>
      <c r="J5244" t="s">
        <v>26293</v>
      </c>
      <c r="K5244" t="s">
        <v>26294</v>
      </c>
      <c r="L5244">
        <v>99459</v>
      </c>
      <c r="M5244" t="s">
        <v>122</v>
      </c>
      <c r="N5244" s="1">
        <v>45099</v>
      </c>
      <c r="O5244" s="1">
        <v>45102</v>
      </c>
      <c r="P5244">
        <v>83</v>
      </c>
      <c r="Q5244">
        <v>4</v>
      </c>
      <c r="R5244" t="s">
        <v>63</v>
      </c>
      <c r="S5244">
        <v>3</v>
      </c>
      <c r="T5244">
        <v>2</v>
      </c>
      <c r="U5244">
        <v>3</v>
      </c>
      <c r="V5244">
        <v>225</v>
      </c>
      <c r="W5244" t="s">
        <v>41</v>
      </c>
      <c r="X5244" t="s">
        <v>26295</v>
      </c>
      <c r="Y5244" t="s">
        <v>6</v>
      </c>
      <c r="Z5244" s="1">
        <v>45088</v>
      </c>
      <c r="AA5244" s="2">
        <v>0.38273148148148151</v>
      </c>
      <c r="AB5244" s="2">
        <v>0.16662037037037036</v>
      </c>
      <c r="AC5244" t="s">
        <v>45</v>
      </c>
      <c r="AD5244" t="s">
        <v>45</v>
      </c>
      <c r="AE5244" t="s">
        <v>45</v>
      </c>
      <c r="AF5244">
        <v>75</v>
      </c>
    </row>
    <row r="5245" spans="1:32">
      <c r="A5245">
        <v>29446</v>
      </c>
      <c r="B5245">
        <v>28546</v>
      </c>
      <c r="C5245" t="s">
        <v>112</v>
      </c>
      <c r="D5245" t="s">
        <v>1404</v>
      </c>
      <c r="E5245" t="s">
        <v>34</v>
      </c>
      <c r="F5245" t="s">
        <v>26296</v>
      </c>
      <c r="G5245" t="s">
        <v>26297</v>
      </c>
      <c r="H5245" t="s">
        <v>129</v>
      </c>
      <c r="I5245" s="1">
        <v>33933</v>
      </c>
      <c r="J5245" t="s">
        <v>26298</v>
      </c>
      <c r="K5245" t="s">
        <v>26299</v>
      </c>
      <c r="L5245">
        <v>87307</v>
      </c>
      <c r="M5245" t="s">
        <v>129</v>
      </c>
      <c r="N5245" s="1">
        <v>45253</v>
      </c>
      <c r="O5245" s="1">
        <v>45257</v>
      </c>
      <c r="P5245">
        <v>6</v>
      </c>
      <c r="Q5245">
        <v>1</v>
      </c>
      <c r="R5245" t="s">
        <v>40</v>
      </c>
      <c r="S5245">
        <v>3</v>
      </c>
      <c r="T5245">
        <v>2</v>
      </c>
      <c r="U5245">
        <v>4</v>
      </c>
      <c r="V5245">
        <v>856</v>
      </c>
      <c r="W5245" t="s">
        <v>54</v>
      </c>
      <c r="X5245" t="s">
        <v>26300</v>
      </c>
      <c r="Y5245" t="s">
        <v>6</v>
      </c>
      <c r="Z5245" s="1">
        <v>45244</v>
      </c>
      <c r="AA5245" s="2">
        <v>0.39541666666666669</v>
      </c>
      <c r="AB5245" s="2">
        <v>0.73576388888888899</v>
      </c>
      <c r="AC5245" t="s">
        <v>45</v>
      </c>
      <c r="AD5245" t="s">
        <v>44</v>
      </c>
      <c r="AE5245" t="s">
        <v>44</v>
      </c>
      <c r="AF5245">
        <v>214</v>
      </c>
    </row>
    <row r="5246" spans="1:32">
      <c r="A5246">
        <v>29447</v>
      </c>
      <c r="B5246">
        <v>28547</v>
      </c>
      <c r="C5246" t="s">
        <v>2046</v>
      </c>
      <c r="D5246" t="s">
        <v>853</v>
      </c>
      <c r="E5246" t="s">
        <v>48</v>
      </c>
      <c r="F5246" t="s">
        <v>26301</v>
      </c>
      <c r="G5246" t="s">
        <v>26302</v>
      </c>
      <c r="H5246" t="s">
        <v>418</v>
      </c>
      <c r="I5246" s="1">
        <v>19476</v>
      </c>
      <c r="J5246" t="s">
        <v>26303</v>
      </c>
      <c r="K5246" t="s">
        <v>16298</v>
      </c>
      <c r="L5246">
        <v>73010</v>
      </c>
      <c r="M5246" t="s">
        <v>418</v>
      </c>
      <c r="N5246" s="1">
        <v>45118</v>
      </c>
      <c r="O5246" s="1">
        <v>45122</v>
      </c>
      <c r="P5246">
        <v>77</v>
      </c>
      <c r="Q5246">
        <v>4</v>
      </c>
      <c r="R5246" t="s">
        <v>63</v>
      </c>
      <c r="S5246">
        <v>1</v>
      </c>
      <c r="T5246">
        <v>1</v>
      </c>
      <c r="U5246">
        <v>4</v>
      </c>
      <c r="V5246">
        <v>248</v>
      </c>
      <c r="W5246" t="s">
        <v>54</v>
      </c>
      <c r="X5246" t="s">
        <v>26304</v>
      </c>
      <c r="Y5246" t="s">
        <v>6</v>
      </c>
      <c r="Z5246" s="1">
        <v>45089</v>
      </c>
      <c r="AA5246" s="2">
        <v>0.87268518518518512</v>
      </c>
      <c r="AB5246" s="2">
        <v>0.78814814814814815</v>
      </c>
      <c r="AC5246" t="s">
        <v>44</v>
      </c>
      <c r="AD5246" t="s">
        <v>45</v>
      </c>
      <c r="AE5246" t="s">
        <v>44</v>
      </c>
      <c r="AF5246">
        <v>62</v>
      </c>
    </row>
    <row r="5247" spans="1:32">
      <c r="A5247">
        <v>29448</v>
      </c>
      <c r="B5247">
        <v>28548</v>
      </c>
      <c r="C5247" t="s">
        <v>2868</v>
      </c>
      <c r="D5247" t="s">
        <v>2587</v>
      </c>
      <c r="E5247" t="s">
        <v>34</v>
      </c>
      <c r="F5247" t="s">
        <v>26305</v>
      </c>
      <c r="G5247" t="s">
        <v>26306</v>
      </c>
      <c r="H5247" t="s">
        <v>692</v>
      </c>
      <c r="I5247" s="1">
        <v>28264</v>
      </c>
      <c r="J5247" t="s">
        <v>26307</v>
      </c>
      <c r="K5247" t="s">
        <v>26308</v>
      </c>
      <c r="L5247">
        <v>9159</v>
      </c>
      <c r="M5247" t="s">
        <v>692</v>
      </c>
      <c r="N5247" s="1">
        <v>45155</v>
      </c>
      <c r="O5247" s="1">
        <v>45160</v>
      </c>
      <c r="P5247">
        <v>4</v>
      </c>
      <c r="Q5247">
        <v>1</v>
      </c>
      <c r="R5247" t="s">
        <v>53</v>
      </c>
      <c r="S5247">
        <v>2</v>
      </c>
      <c r="T5247">
        <v>0</v>
      </c>
      <c r="U5247">
        <v>5</v>
      </c>
      <c r="V5247">
        <v>645</v>
      </c>
      <c r="W5247" t="s">
        <v>41</v>
      </c>
      <c r="X5247" t="s">
        <v>26309</v>
      </c>
      <c r="Y5247" t="s">
        <v>81</v>
      </c>
      <c r="Z5247" s="1">
        <v>45149</v>
      </c>
      <c r="AA5247" s="2">
        <v>0.92893518518518514</v>
      </c>
      <c r="AB5247" s="2">
        <v>0.97157407407407403</v>
      </c>
      <c r="AC5247" t="s">
        <v>44</v>
      </c>
      <c r="AD5247" t="s">
        <v>45</v>
      </c>
      <c r="AE5247" t="s">
        <v>45</v>
      </c>
      <c r="AF5247">
        <v>129</v>
      </c>
    </row>
    <row r="5248" spans="1:32">
      <c r="A5248">
        <v>29449</v>
      </c>
      <c r="B5248">
        <v>28549</v>
      </c>
      <c r="C5248" t="s">
        <v>1039</v>
      </c>
      <c r="D5248" t="s">
        <v>3066</v>
      </c>
      <c r="E5248" t="s">
        <v>34</v>
      </c>
      <c r="F5248" t="s">
        <v>26310</v>
      </c>
      <c r="G5248" t="s">
        <v>26311</v>
      </c>
      <c r="H5248" t="s">
        <v>70</v>
      </c>
      <c r="I5248" s="1">
        <v>36212</v>
      </c>
      <c r="J5248" t="s">
        <v>26312</v>
      </c>
      <c r="K5248" t="s">
        <v>26313</v>
      </c>
      <c r="L5248">
        <v>54525</v>
      </c>
      <c r="M5248" t="s">
        <v>70</v>
      </c>
      <c r="N5248" s="1">
        <v>44995</v>
      </c>
      <c r="O5248" s="1">
        <v>44998</v>
      </c>
      <c r="P5248">
        <v>42</v>
      </c>
      <c r="Q5248">
        <v>2</v>
      </c>
      <c r="R5248" t="s">
        <v>40</v>
      </c>
      <c r="S5248">
        <v>1</v>
      </c>
      <c r="T5248">
        <v>0</v>
      </c>
      <c r="U5248">
        <v>3</v>
      </c>
      <c r="V5248">
        <v>612</v>
      </c>
      <c r="W5248" t="s">
        <v>54</v>
      </c>
      <c r="X5248" t="s">
        <v>26314</v>
      </c>
      <c r="Y5248" t="s">
        <v>65</v>
      </c>
      <c r="Z5248" s="1">
        <v>44976</v>
      </c>
      <c r="AA5248" s="2">
        <v>0.54557870370370376</v>
      </c>
      <c r="AB5248" s="2">
        <v>0.10809027777777779</v>
      </c>
      <c r="AC5248" t="s">
        <v>44</v>
      </c>
      <c r="AD5248" t="s">
        <v>44</v>
      </c>
      <c r="AE5248" t="s">
        <v>44</v>
      </c>
      <c r="AF5248">
        <v>204</v>
      </c>
    </row>
    <row r="5249" spans="1:32">
      <c r="A5249">
        <v>29450</v>
      </c>
      <c r="B5249">
        <v>28550</v>
      </c>
      <c r="C5249" t="s">
        <v>416</v>
      </c>
      <c r="D5249" t="s">
        <v>126</v>
      </c>
      <c r="E5249" t="s">
        <v>34</v>
      </c>
      <c r="F5249" t="s">
        <v>26315</v>
      </c>
      <c r="G5249">
        <v>4263359657</v>
      </c>
      <c r="H5249" t="s">
        <v>86</v>
      </c>
      <c r="I5249" s="1">
        <v>20020</v>
      </c>
      <c r="J5249" t="s">
        <v>26316</v>
      </c>
      <c r="K5249" t="s">
        <v>1979</v>
      </c>
      <c r="L5249">
        <v>22256</v>
      </c>
      <c r="M5249" t="s">
        <v>86</v>
      </c>
      <c r="N5249" s="1">
        <v>45196</v>
      </c>
      <c r="O5249" s="1">
        <v>45197</v>
      </c>
      <c r="P5249">
        <v>83</v>
      </c>
      <c r="Q5249">
        <v>4</v>
      </c>
      <c r="R5249" t="s">
        <v>63</v>
      </c>
      <c r="S5249">
        <v>2</v>
      </c>
      <c r="T5249">
        <v>2</v>
      </c>
      <c r="U5249">
        <v>1</v>
      </c>
      <c r="V5249">
        <v>90</v>
      </c>
      <c r="W5249" t="s">
        <v>41</v>
      </c>
      <c r="X5249" t="s">
        <v>26317</v>
      </c>
      <c r="Y5249" t="s">
        <v>81</v>
      </c>
      <c r="Z5249" s="1">
        <v>45182</v>
      </c>
      <c r="AA5249" s="2">
        <v>0.75175925925925924</v>
      </c>
      <c r="AB5249" s="2">
        <v>0.4866435185185185</v>
      </c>
      <c r="AC5249" t="s">
        <v>45</v>
      </c>
      <c r="AD5249" t="s">
        <v>45</v>
      </c>
      <c r="AE5249" t="s">
        <v>45</v>
      </c>
      <c r="AF5249">
        <v>90</v>
      </c>
    </row>
    <row r="5250" spans="1:32">
      <c r="A5250">
        <v>29451</v>
      </c>
      <c r="B5250">
        <v>28551</v>
      </c>
      <c r="C5250" t="s">
        <v>90</v>
      </c>
      <c r="D5250" t="s">
        <v>1809</v>
      </c>
      <c r="E5250" t="s">
        <v>48</v>
      </c>
      <c r="F5250" t="s">
        <v>26318</v>
      </c>
      <c r="G5250" t="s">
        <v>26319</v>
      </c>
      <c r="H5250" t="s">
        <v>280</v>
      </c>
      <c r="I5250" s="1">
        <v>26915</v>
      </c>
      <c r="J5250" t="s">
        <v>26320</v>
      </c>
      <c r="K5250" t="s">
        <v>26321</v>
      </c>
      <c r="L5250">
        <v>20498</v>
      </c>
      <c r="M5250" t="s">
        <v>280</v>
      </c>
      <c r="N5250" s="1">
        <v>45305</v>
      </c>
      <c r="O5250" s="1">
        <v>45307</v>
      </c>
      <c r="P5250">
        <v>71</v>
      </c>
      <c r="Q5250">
        <v>3</v>
      </c>
      <c r="R5250" t="s">
        <v>63</v>
      </c>
      <c r="S5250">
        <v>4</v>
      </c>
      <c r="T5250">
        <v>2</v>
      </c>
      <c r="U5250">
        <v>2</v>
      </c>
      <c r="V5250">
        <v>122</v>
      </c>
      <c r="W5250" t="s">
        <v>54</v>
      </c>
      <c r="X5250" t="s">
        <v>26322</v>
      </c>
      <c r="Y5250" t="s">
        <v>65</v>
      </c>
      <c r="Z5250" s="1">
        <v>45279</v>
      </c>
      <c r="AA5250" s="2">
        <v>0.73773148148148149</v>
      </c>
      <c r="AB5250" s="2">
        <v>0.36616898148148147</v>
      </c>
      <c r="AC5250" t="s">
        <v>44</v>
      </c>
      <c r="AD5250" t="s">
        <v>44</v>
      </c>
      <c r="AE5250" t="s">
        <v>44</v>
      </c>
      <c r="AF5250">
        <v>61</v>
      </c>
    </row>
    <row r="5251" spans="1:32">
      <c r="A5251">
        <v>29452</v>
      </c>
      <c r="B5251">
        <v>28552</v>
      </c>
      <c r="C5251" t="s">
        <v>2662</v>
      </c>
      <c r="D5251" t="s">
        <v>469</v>
      </c>
      <c r="E5251" t="s">
        <v>48</v>
      </c>
      <c r="F5251" t="s">
        <v>26323</v>
      </c>
      <c r="G5251" t="s">
        <v>26324</v>
      </c>
      <c r="H5251" t="s">
        <v>941</v>
      </c>
      <c r="I5251" s="1">
        <v>24249</v>
      </c>
      <c r="J5251" t="s">
        <v>26325</v>
      </c>
      <c r="K5251" t="s">
        <v>26326</v>
      </c>
      <c r="L5251">
        <v>3698</v>
      </c>
      <c r="M5251" t="s">
        <v>941</v>
      </c>
      <c r="N5251" s="1">
        <v>45145</v>
      </c>
      <c r="O5251" s="1">
        <v>45148</v>
      </c>
      <c r="P5251">
        <v>26</v>
      </c>
      <c r="Q5251">
        <v>2</v>
      </c>
      <c r="R5251" t="s">
        <v>63</v>
      </c>
      <c r="S5251">
        <v>3</v>
      </c>
      <c r="T5251">
        <v>0</v>
      </c>
      <c r="U5251">
        <v>3</v>
      </c>
      <c r="V5251">
        <v>270</v>
      </c>
      <c r="W5251" t="s">
        <v>41</v>
      </c>
      <c r="X5251" t="s">
        <v>26327</v>
      </c>
      <c r="Y5251" t="s">
        <v>6</v>
      </c>
      <c r="Z5251" s="1">
        <v>45120</v>
      </c>
      <c r="AA5251" s="2">
        <v>0.97491898148148148</v>
      </c>
      <c r="AB5251" s="2">
        <v>0.74771990740740746</v>
      </c>
      <c r="AC5251" t="s">
        <v>45</v>
      </c>
      <c r="AD5251" t="s">
        <v>45</v>
      </c>
      <c r="AE5251" t="s">
        <v>45</v>
      </c>
      <c r="AF5251">
        <v>90</v>
      </c>
    </row>
    <row r="5252" spans="1:32">
      <c r="A5252">
        <v>29453</v>
      </c>
      <c r="B5252">
        <v>28553</v>
      </c>
      <c r="C5252" t="s">
        <v>602</v>
      </c>
      <c r="D5252" t="s">
        <v>995</v>
      </c>
      <c r="E5252" t="s">
        <v>34</v>
      </c>
      <c r="F5252" t="s">
        <v>26328</v>
      </c>
      <c r="G5252" t="s">
        <v>26329</v>
      </c>
      <c r="H5252" t="s">
        <v>50</v>
      </c>
      <c r="I5252" s="1">
        <v>18345</v>
      </c>
      <c r="J5252" t="s">
        <v>26330</v>
      </c>
      <c r="K5252" t="s">
        <v>26331</v>
      </c>
      <c r="L5252">
        <v>34996</v>
      </c>
      <c r="M5252" t="s">
        <v>50</v>
      </c>
      <c r="N5252" s="1">
        <v>45169</v>
      </c>
      <c r="O5252" s="1">
        <v>45173</v>
      </c>
      <c r="P5252">
        <v>71</v>
      </c>
      <c r="Q5252">
        <v>3</v>
      </c>
      <c r="R5252" t="s">
        <v>63</v>
      </c>
      <c r="S5252">
        <v>4</v>
      </c>
      <c r="T5252">
        <v>1</v>
      </c>
      <c r="U5252">
        <v>4</v>
      </c>
      <c r="V5252">
        <v>344</v>
      </c>
      <c r="W5252" t="s">
        <v>41</v>
      </c>
      <c r="X5252" t="s">
        <v>26332</v>
      </c>
      <c r="Y5252" t="s">
        <v>65</v>
      </c>
      <c r="Z5252" s="1">
        <v>45139</v>
      </c>
      <c r="AA5252" s="2">
        <v>0.89971064814814816</v>
      </c>
      <c r="AB5252" s="2">
        <v>0.50586805555555558</v>
      </c>
      <c r="AC5252" t="s">
        <v>44</v>
      </c>
      <c r="AD5252" t="s">
        <v>45</v>
      </c>
      <c r="AE5252" t="s">
        <v>45</v>
      </c>
      <c r="AF5252">
        <v>86</v>
      </c>
    </row>
    <row r="5253" spans="1:32">
      <c r="A5253">
        <v>29454</v>
      </c>
      <c r="B5253">
        <v>28554</v>
      </c>
      <c r="C5253" t="s">
        <v>1201</v>
      </c>
      <c r="D5253" t="s">
        <v>10431</v>
      </c>
      <c r="E5253" t="s">
        <v>48</v>
      </c>
      <c r="F5253" t="s">
        <v>26333</v>
      </c>
      <c r="G5253" t="s">
        <v>26334</v>
      </c>
      <c r="H5253" t="s">
        <v>171</v>
      </c>
      <c r="I5253" s="1">
        <v>20287</v>
      </c>
      <c r="J5253" t="s">
        <v>26335</v>
      </c>
      <c r="K5253" t="s">
        <v>26336</v>
      </c>
      <c r="L5253">
        <v>90691</v>
      </c>
      <c r="M5253" t="s">
        <v>171</v>
      </c>
      <c r="N5253" s="1">
        <v>45229</v>
      </c>
      <c r="O5253" s="1">
        <v>45234</v>
      </c>
      <c r="P5253">
        <v>87</v>
      </c>
      <c r="Q5253">
        <v>4</v>
      </c>
      <c r="R5253" t="s">
        <v>40</v>
      </c>
      <c r="S5253">
        <v>2</v>
      </c>
      <c r="T5253">
        <v>2</v>
      </c>
      <c r="U5253">
        <v>5</v>
      </c>
      <c r="V5253">
        <v>1120</v>
      </c>
      <c r="W5253" t="s">
        <v>41</v>
      </c>
      <c r="X5253" t="s">
        <v>26337</v>
      </c>
      <c r="Y5253" t="s">
        <v>43</v>
      </c>
      <c r="Z5253" s="1">
        <v>45210</v>
      </c>
      <c r="AA5253" s="2">
        <v>0.13828703703703704</v>
      </c>
      <c r="AB5253" s="2">
        <v>0.21339120370370371</v>
      </c>
      <c r="AC5253" t="s">
        <v>45</v>
      </c>
      <c r="AD5253" t="s">
        <v>45</v>
      </c>
      <c r="AE5253" t="s">
        <v>44</v>
      </c>
      <c r="AF5253">
        <v>224</v>
      </c>
    </row>
    <row r="5254" spans="1:32">
      <c r="A5254">
        <v>29455</v>
      </c>
      <c r="B5254">
        <v>28555</v>
      </c>
      <c r="C5254" t="s">
        <v>602</v>
      </c>
      <c r="D5254" t="s">
        <v>2587</v>
      </c>
      <c r="E5254" t="s">
        <v>48</v>
      </c>
      <c r="F5254" t="s">
        <v>26338</v>
      </c>
      <c r="G5254" t="s">
        <v>26339</v>
      </c>
      <c r="H5254" t="s">
        <v>330</v>
      </c>
      <c r="I5254" s="1">
        <v>32612</v>
      </c>
      <c r="J5254" t="s">
        <v>26340</v>
      </c>
      <c r="K5254" t="s">
        <v>26341</v>
      </c>
      <c r="L5254">
        <v>24564</v>
      </c>
      <c r="M5254" t="s">
        <v>330</v>
      </c>
      <c r="N5254" s="1">
        <v>45052</v>
      </c>
      <c r="O5254" s="1">
        <v>45057</v>
      </c>
      <c r="P5254">
        <v>4</v>
      </c>
      <c r="Q5254">
        <v>1</v>
      </c>
      <c r="R5254" t="s">
        <v>53</v>
      </c>
      <c r="S5254">
        <v>2</v>
      </c>
      <c r="T5254">
        <v>0</v>
      </c>
      <c r="U5254">
        <v>5</v>
      </c>
      <c r="V5254">
        <v>675</v>
      </c>
      <c r="W5254" t="s">
        <v>41</v>
      </c>
      <c r="X5254" t="s">
        <v>26342</v>
      </c>
      <c r="Y5254" t="s">
        <v>43</v>
      </c>
      <c r="Z5254" s="1">
        <v>45025</v>
      </c>
      <c r="AA5254" s="2">
        <v>0.22896990740740741</v>
      </c>
      <c r="AB5254" s="2">
        <v>0.3616550925925926</v>
      </c>
      <c r="AC5254" t="s">
        <v>44</v>
      </c>
      <c r="AD5254" t="s">
        <v>45</v>
      </c>
      <c r="AE5254" t="s">
        <v>44</v>
      </c>
      <c r="AF5254">
        <v>135</v>
      </c>
    </row>
    <row r="5255" spans="1:32">
      <c r="A5255">
        <v>29457</v>
      </c>
      <c r="B5255">
        <v>28557</v>
      </c>
      <c r="C5255" t="s">
        <v>391</v>
      </c>
      <c r="D5255" t="s">
        <v>768</v>
      </c>
      <c r="E5255" t="s">
        <v>34</v>
      </c>
      <c r="F5255" t="s">
        <v>26343</v>
      </c>
      <c r="G5255" t="s">
        <v>26344</v>
      </c>
      <c r="H5255" t="s">
        <v>405</v>
      </c>
      <c r="I5255" s="1">
        <v>28084</v>
      </c>
      <c r="J5255" t="s">
        <v>26345</v>
      </c>
      <c r="K5255" t="s">
        <v>26346</v>
      </c>
      <c r="L5255">
        <v>62696</v>
      </c>
      <c r="M5255" t="s">
        <v>405</v>
      </c>
      <c r="N5255" s="1">
        <v>44973</v>
      </c>
      <c r="O5255" s="1">
        <v>44977</v>
      </c>
      <c r="P5255">
        <v>40</v>
      </c>
      <c r="Q5255">
        <v>2</v>
      </c>
      <c r="R5255" t="s">
        <v>53</v>
      </c>
      <c r="S5255">
        <v>2</v>
      </c>
      <c r="T5255">
        <v>0</v>
      </c>
      <c r="U5255">
        <v>4</v>
      </c>
      <c r="V5255">
        <v>536</v>
      </c>
      <c r="W5255" t="s">
        <v>54</v>
      </c>
      <c r="X5255" t="s">
        <v>26347</v>
      </c>
      <c r="Y5255" t="s">
        <v>81</v>
      </c>
      <c r="Z5255" s="1">
        <v>44959</v>
      </c>
      <c r="AA5255" s="2">
        <v>0.10983796296296296</v>
      </c>
      <c r="AB5255" s="2">
        <v>0.37730324074074079</v>
      </c>
      <c r="AC5255" t="s">
        <v>45</v>
      </c>
      <c r="AD5255" t="s">
        <v>45</v>
      </c>
      <c r="AE5255" t="s">
        <v>44</v>
      </c>
      <c r="AF5255">
        <v>134</v>
      </c>
    </row>
    <row r="5256" spans="1:32">
      <c r="A5256">
        <v>29458</v>
      </c>
      <c r="B5256">
        <v>28558</v>
      </c>
      <c r="C5256" t="s">
        <v>133</v>
      </c>
      <c r="D5256" t="s">
        <v>977</v>
      </c>
      <c r="E5256" t="s">
        <v>48</v>
      </c>
      <c r="F5256" t="s">
        <v>26348</v>
      </c>
      <c r="G5256">
        <v>8112373907</v>
      </c>
      <c r="H5256" t="s">
        <v>115</v>
      </c>
      <c r="I5256" s="1">
        <v>33571</v>
      </c>
      <c r="J5256" t="s">
        <v>26349</v>
      </c>
      <c r="K5256" t="s">
        <v>26350</v>
      </c>
      <c r="L5256">
        <v>69998</v>
      </c>
      <c r="M5256" t="s">
        <v>115</v>
      </c>
      <c r="N5256" s="1">
        <v>45237</v>
      </c>
      <c r="O5256" s="1">
        <v>45242</v>
      </c>
      <c r="P5256">
        <v>75</v>
      </c>
      <c r="Q5256">
        <v>3</v>
      </c>
      <c r="R5256" t="s">
        <v>40</v>
      </c>
      <c r="S5256">
        <v>2</v>
      </c>
      <c r="T5256">
        <v>1</v>
      </c>
      <c r="U5256">
        <v>5</v>
      </c>
      <c r="V5256">
        <v>1165</v>
      </c>
      <c r="W5256" t="s">
        <v>54</v>
      </c>
      <c r="X5256" t="s">
        <v>26351</v>
      </c>
      <c r="Y5256" t="s">
        <v>81</v>
      </c>
      <c r="Z5256" s="1">
        <v>45231</v>
      </c>
      <c r="AA5256" s="2">
        <v>0.15254629629629629</v>
      </c>
      <c r="AB5256" s="2">
        <v>0.81736111111111109</v>
      </c>
      <c r="AC5256" t="s">
        <v>44</v>
      </c>
      <c r="AD5256" t="s">
        <v>44</v>
      </c>
      <c r="AE5256" t="s">
        <v>45</v>
      </c>
      <c r="AF5256">
        <v>233</v>
      </c>
    </row>
    <row r="5257" spans="1:32">
      <c r="A5257">
        <v>29459</v>
      </c>
      <c r="B5257">
        <v>28559</v>
      </c>
      <c r="C5257" t="s">
        <v>945</v>
      </c>
      <c r="D5257" t="s">
        <v>4349</v>
      </c>
      <c r="E5257" t="s">
        <v>34</v>
      </c>
      <c r="F5257" t="s">
        <v>26352</v>
      </c>
      <c r="G5257" t="s">
        <v>26353</v>
      </c>
      <c r="H5257" t="s">
        <v>692</v>
      </c>
      <c r="I5257" s="1">
        <v>36233</v>
      </c>
      <c r="J5257" t="s">
        <v>26354</v>
      </c>
      <c r="K5257" t="s">
        <v>26355</v>
      </c>
      <c r="L5257">
        <v>87647</v>
      </c>
      <c r="M5257" t="s">
        <v>692</v>
      </c>
      <c r="N5257" s="1">
        <v>45023</v>
      </c>
      <c r="O5257" s="1">
        <v>45026</v>
      </c>
      <c r="P5257">
        <v>17</v>
      </c>
      <c r="Q5257">
        <v>1</v>
      </c>
      <c r="R5257" t="s">
        <v>63</v>
      </c>
      <c r="S5257">
        <v>3</v>
      </c>
      <c r="T5257">
        <v>2</v>
      </c>
      <c r="U5257">
        <v>3</v>
      </c>
      <c r="V5257">
        <v>243</v>
      </c>
      <c r="W5257" t="s">
        <v>54</v>
      </c>
      <c r="X5257" t="s">
        <v>26356</v>
      </c>
      <c r="Y5257" t="s">
        <v>43</v>
      </c>
      <c r="Z5257" s="1">
        <v>45017</v>
      </c>
      <c r="AA5257" s="2">
        <v>8.6793981481481486E-2</v>
      </c>
      <c r="AB5257" s="2">
        <v>0.14046296296296296</v>
      </c>
      <c r="AC5257" t="s">
        <v>44</v>
      </c>
      <c r="AD5257" t="s">
        <v>45</v>
      </c>
      <c r="AE5257" t="s">
        <v>44</v>
      </c>
      <c r="AF5257">
        <v>81</v>
      </c>
    </row>
    <row r="5258" spans="1:32">
      <c r="A5258">
        <v>29460</v>
      </c>
      <c r="B5258">
        <v>28560</v>
      </c>
      <c r="C5258" t="s">
        <v>284</v>
      </c>
      <c r="D5258" t="s">
        <v>553</v>
      </c>
      <c r="E5258" t="s">
        <v>34</v>
      </c>
      <c r="F5258" t="s">
        <v>26357</v>
      </c>
      <c r="G5258" t="s">
        <v>26358</v>
      </c>
      <c r="H5258" t="s">
        <v>115</v>
      </c>
      <c r="I5258" s="1">
        <v>21899</v>
      </c>
      <c r="J5258" t="s">
        <v>26359</v>
      </c>
      <c r="K5258" t="s">
        <v>26360</v>
      </c>
      <c r="L5258">
        <v>87713</v>
      </c>
      <c r="M5258" t="s">
        <v>115</v>
      </c>
      <c r="N5258" s="1">
        <v>45079</v>
      </c>
      <c r="O5258" s="1">
        <v>45082</v>
      </c>
      <c r="P5258">
        <v>67</v>
      </c>
      <c r="Q5258">
        <v>3</v>
      </c>
      <c r="R5258" t="s">
        <v>53</v>
      </c>
      <c r="S5258">
        <v>2</v>
      </c>
      <c r="T5258">
        <v>2</v>
      </c>
      <c r="U5258">
        <v>3</v>
      </c>
      <c r="V5258">
        <v>426</v>
      </c>
      <c r="W5258" t="s">
        <v>54</v>
      </c>
      <c r="X5258" t="s">
        <v>26361</v>
      </c>
      <c r="Y5258" t="s">
        <v>81</v>
      </c>
      <c r="Z5258" s="1">
        <v>45056</v>
      </c>
      <c r="AA5258" s="2">
        <v>0.48283564814814817</v>
      </c>
      <c r="AB5258" s="2">
        <v>0.36809027777777775</v>
      </c>
      <c r="AC5258" t="s">
        <v>44</v>
      </c>
      <c r="AD5258" t="s">
        <v>44</v>
      </c>
      <c r="AE5258" t="s">
        <v>44</v>
      </c>
      <c r="AF5258">
        <v>142</v>
      </c>
    </row>
    <row r="5259" spans="1:32">
      <c r="A5259">
        <v>29461</v>
      </c>
      <c r="B5259">
        <v>28561</v>
      </c>
      <c r="C5259" t="s">
        <v>1262</v>
      </c>
      <c r="D5259" t="s">
        <v>11527</v>
      </c>
      <c r="E5259" t="s">
        <v>34</v>
      </c>
      <c r="F5259" t="s">
        <v>26362</v>
      </c>
      <c r="G5259" t="s">
        <v>26363</v>
      </c>
      <c r="H5259" t="s">
        <v>60</v>
      </c>
      <c r="I5259" s="1">
        <v>24311</v>
      </c>
      <c r="J5259" t="s">
        <v>26364</v>
      </c>
      <c r="K5259" t="s">
        <v>26365</v>
      </c>
      <c r="L5259">
        <v>94774</v>
      </c>
      <c r="M5259" t="s">
        <v>60</v>
      </c>
      <c r="N5259" s="1">
        <v>45050</v>
      </c>
      <c r="O5259" s="1">
        <v>45053</v>
      </c>
      <c r="P5259">
        <v>56</v>
      </c>
      <c r="Q5259">
        <v>3</v>
      </c>
      <c r="R5259" t="s">
        <v>63</v>
      </c>
      <c r="S5259">
        <v>1</v>
      </c>
      <c r="T5259">
        <v>2</v>
      </c>
      <c r="U5259">
        <v>3</v>
      </c>
      <c r="V5259">
        <v>183</v>
      </c>
      <c r="W5259" t="s">
        <v>54</v>
      </c>
      <c r="X5259" t="s">
        <v>26366</v>
      </c>
      <c r="Y5259" t="s">
        <v>81</v>
      </c>
      <c r="Z5259" s="1">
        <v>45034</v>
      </c>
      <c r="AA5259" s="2">
        <v>5.8113425925925923E-2</v>
      </c>
      <c r="AB5259" s="2">
        <v>0.31547453703703704</v>
      </c>
      <c r="AC5259" t="s">
        <v>45</v>
      </c>
      <c r="AD5259" t="s">
        <v>45</v>
      </c>
      <c r="AE5259" t="s">
        <v>45</v>
      </c>
      <c r="AF5259">
        <v>61</v>
      </c>
    </row>
    <row r="5260" spans="1:32">
      <c r="A5260">
        <v>29462</v>
      </c>
      <c r="B5260">
        <v>28562</v>
      </c>
      <c r="C5260" t="s">
        <v>205</v>
      </c>
      <c r="D5260" t="s">
        <v>57</v>
      </c>
      <c r="E5260" t="s">
        <v>34</v>
      </c>
      <c r="F5260" t="s">
        <v>26367</v>
      </c>
      <c r="G5260" t="s">
        <v>26368</v>
      </c>
      <c r="H5260" t="s">
        <v>115</v>
      </c>
      <c r="I5260" s="1">
        <v>24373</v>
      </c>
      <c r="J5260" t="s">
        <v>26369</v>
      </c>
      <c r="K5260" t="s">
        <v>26370</v>
      </c>
      <c r="L5260">
        <v>12945</v>
      </c>
      <c r="M5260" t="s">
        <v>115</v>
      </c>
      <c r="N5260" s="1">
        <v>45222</v>
      </c>
      <c r="O5260" s="1">
        <v>45225</v>
      </c>
      <c r="P5260">
        <v>100</v>
      </c>
      <c r="Q5260">
        <v>4</v>
      </c>
      <c r="R5260" t="s">
        <v>53</v>
      </c>
      <c r="S5260">
        <v>4</v>
      </c>
      <c r="T5260">
        <v>1</v>
      </c>
      <c r="U5260">
        <v>3</v>
      </c>
      <c r="V5260">
        <v>435</v>
      </c>
      <c r="W5260" t="s">
        <v>54</v>
      </c>
      <c r="X5260" t="s">
        <v>26371</v>
      </c>
      <c r="Y5260" t="s">
        <v>6</v>
      </c>
      <c r="Z5260" s="1">
        <v>45191</v>
      </c>
      <c r="AA5260" s="2">
        <v>0.97026620370370376</v>
      </c>
      <c r="AB5260" s="2">
        <v>0.10266203703703704</v>
      </c>
      <c r="AC5260" t="s">
        <v>45</v>
      </c>
      <c r="AD5260" t="s">
        <v>45</v>
      </c>
      <c r="AE5260" t="s">
        <v>44</v>
      </c>
      <c r="AF5260">
        <v>145</v>
      </c>
    </row>
    <row r="5261" spans="1:32">
      <c r="A5261">
        <v>29463</v>
      </c>
      <c r="B5261">
        <v>28563</v>
      </c>
      <c r="C5261" t="s">
        <v>6028</v>
      </c>
      <c r="D5261" t="s">
        <v>5513</v>
      </c>
      <c r="E5261" t="s">
        <v>48</v>
      </c>
      <c r="F5261" t="s">
        <v>26372</v>
      </c>
      <c r="G5261" t="s">
        <v>26373</v>
      </c>
      <c r="H5261" t="s">
        <v>692</v>
      </c>
      <c r="I5261" s="1">
        <v>16567</v>
      </c>
      <c r="J5261" t="s">
        <v>26374</v>
      </c>
      <c r="K5261" t="s">
        <v>26375</v>
      </c>
      <c r="L5261">
        <v>67720</v>
      </c>
      <c r="M5261" t="s">
        <v>692</v>
      </c>
      <c r="N5261" s="1">
        <v>45063</v>
      </c>
      <c r="O5261" s="1">
        <v>45068</v>
      </c>
      <c r="P5261">
        <v>98</v>
      </c>
      <c r="Q5261">
        <v>4</v>
      </c>
      <c r="R5261" t="s">
        <v>63</v>
      </c>
      <c r="S5261">
        <v>1</v>
      </c>
      <c r="T5261">
        <v>2</v>
      </c>
      <c r="U5261">
        <v>5</v>
      </c>
      <c r="V5261">
        <v>315</v>
      </c>
      <c r="W5261" t="s">
        <v>41</v>
      </c>
      <c r="X5261" t="s">
        <v>26376</v>
      </c>
      <c r="Y5261" t="s">
        <v>81</v>
      </c>
      <c r="Z5261" s="1">
        <v>45036</v>
      </c>
      <c r="AA5261" s="2">
        <v>6.5729166666666672E-2</v>
      </c>
      <c r="AB5261" s="2">
        <v>0.35140046296296296</v>
      </c>
      <c r="AC5261" t="s">
        <v>45</v>
      </c>
      <c r="AD5261" t="s">
        <v>45</v>
      </c>
      <c r="AE5261" t="s">
        <v>44</v>
      </c>
      <c r="AF5261">
        <v>63</v>
      </c>
    </row>
    <row r="5262" spans="1:32">
      <c r="A5262">
        <v>29464</v>
      </c>
      <c r="B5262">
        <v>28564</v>
      </c>
      <c r="C5262" t="s">
        <v>1139</v>
      </c>
      <c r="D5262" t="s">
        <v>4195</v>
      </c>
      <c r="E5262" t="s">
        <v>34</v>
      </c>
      <c r="F5262" t="s">
        <v>26377</v>
      </c>
      <c r="G5262" t="s">
        <v>26378</v>
      </c>
      <c r="H5262" t="s">
        <v>692</v>
      </c>
      <c r="I5262" s="1">
        <v>21994</v>
      </c>
      <c r="J5262" t="s">
        <v>26379</v>
      </c>
      <c r="K5262" t="s">
        <v>26380</v>
      </c>
      <c r="L5262">
        <v>6338</v>
      </c>
      <c r="M5262" t="s">
        <v>692</v>
      </c>
      <c r="N5262" s="1">
        <v>45291</v>
      </c>
      <c r="O5262" s="1">
        <v>45295</v>
      </c>
      <c r="P5262">
        <v>41</v>
      </c>
      <c r="Q5262">
        <v>2</v>
      </c>
      <c r="R5262" t="s">
        <v>63</v>
      </c>
      <c r="S5262">
        <v>4</v>
      </c>
      <c r="T5262">
        <v>1</v>
      </c>
      <c r="U5262">
        <v>4</v>
      </c>
      <c r="V5262">
        <v>316</v>
      </c>
      <c r="W5262" t="s">
        <v>41</v>
      </c>
      <c r="X5262" t="s">
        <v>26381</v>
      </c>
      <c r="Y5262" t="s">
        <v>43</v>
      </c>
      <c r="Z5262" s="1">
        <v>45256</v>
      </c>
      <c r="AA5262" s="2">
        <v>0.54761574074074071</v>
      </c>
      <c r="AB5262" s="2">
        <v>0.95409722222222226</v>
      </c>
      <c r="AC5262" t="s">
        <v>45</v>
      </c>
      <c r="AD5262" t="s">
        <v>45</v>
      </c>
      <c r="AE5262" t="s">
        <v>45</v>
      </c>
      <c r="AF5262">
        <v>79</v>
      </c>
    </row>
    <row r="5263" spans="1:32">
      <c r="A5263">
        <v>29465</v>
      </c>
      <c r="B5263">
        <v>28565</v>
      </c>
      <c r="C5263" t="s">
        <v>2374</v>
      </c>
      <c r="D5263" t="s">
        <v>4275</v>
      </c>
      <c r="E5263" t="s">
        <v>34</v>
      </c>
      <c r="F5263" t="s">
        <v>26382</v>
      </c>
      <c r="G5263">
        <v>2612371644</v>
      </c>
      <c r="H5263" t="s">
        <v>530</v>
      </c>
      <c r="I5263" s="1">
        <v>24402</v>
      </c>
      <c r="J5263" t="s">
        <v>26383</v>
      </c>
      <c r="K5263" t="s">
        <v>26384</v>
      </c>
      <c r="L5263">
        <v>54539</v>
      </c>
      <c r="M5263" t="s">
        <v>530</v>
      </c>
      <c r="N5263" s="1">
        <v>45106</v>
      </c>
      <c r="O5263" s="1">
        <v>45108</v>
      </c>
      <c r="P5263">
        <v>58</v>
      </c>
      <c r="Q5263">
        <v>3</v>
      </c>
      <c r="R5263" t="s">
        <v>53</v>
      </c>
      <c r="S5263">
        <v>3</v>
      </c>
      <c r="T5263">
        <v>0</v>
      </c>
      <c r="U5263">
        <v>2</v>
      </c>
      <c r="V5263">
        <v>290</v>
      </c>
      <c r="W5263" t="s">
        <v>41</v>
      </c>
      <c r="X5263" t="s">
        <v>26385</v>
      </c>
      <c r="Y5263" t="s">
        <v>65</v>
      </c>
      <c r="Z5263" s="1">
        <v>45101</v>
      </c>
      <c r="AA5263" s="2">
        <v>0.52224537037037033</v>
      </c>
      <c r="AB5263" s="2">
        <v>0.87361111111111101</v>
      </c>
      <c r="AC5263" t="s">
        <v>45</v>
      </c>
      <c r="AD5263" t="s">
        <v>45</v>
      </c>
      <c r="AE5263" t="s">
        <v>44</v>
      </c>
      <c r="AF5263">
        <v>145</v>
      </c>
    </row>
    <row r="5264" spans="1:32">
      <c r="A5264">
        <v>29466</v>
      </c>
      <c r="B5264">
        <v>28566</v>
      </c>
      <c r="C5264" t="s">
        <v>139</v>
      </c>
      <c r="D5264" t="s">
        <v>768</v>
      </c>
      <c r="E5264" t="s">
        <v>48</v>
      </c>
      <c r="F5264" t="s">
        <v>26386</v>
      </c>
      <c r="G5264" t="s">
        <v>26387</v>
      </c>
      <c r="H5264" t="s">
        <v>171</v>
      </c>
      <c r="I5264" s="1">
        <v>25095</v>
      </c>
      <c r="J5264" t="s">
        <v>26388</v>
      </c>
      <c r="K5264" t="s">
        <v>26389</v>
      </c>
      <c r="L5264">
        <v>47819</v>
      </c>
      <c r="M5264" t="s">
        <v>171</v>
      </c>
      <c r="N5264" s="1">
        <v>45081</v>
      </c>
      <c r="O5264" s="1">
        <v>45086</v>
      </c>
      <c r="P5264">
        <v>77</v>
      </c>
      <c r="Q5264">
        <v>4</v>
      </c>
      <c r="R5264" t="s">
        <v>63</v>
      </c>
      <c r="S5264">
        <v>2</v>
      </c>
      <c r="T5264">
        <v>2</v>
      </c>
      <c r="U5264">
        <v>5</v>
      </c>
      <c r="V5264">
        <v>330</v>
      </c>
      <c r="W5264" t="s">
        <v>41</v>
      </c>
      <c r="X5264" t="s">
        <v>26390</v>
      </c>
      <c r="Y5264" t="s">
        <v>43</v>
      </c>
      <c r="Z5264" s="1">
        <v>45064</v>
      </c>
      <c r="AA5264" s="2">
        <v>0.16199074074074074</v>
      </c>
      <c r="AB5264" s="2">
        <v>9.6967592592592591E-2</v>
      </c>
      <c r="AC5264" t="s">
        <v>45</v>
      </c>
      <c r="AD5264" t="s">
        <v>45</v>
      </c>
      <c r="AE5264" t="s">
        <v>45</v>
      </c>
      <c r="AF5264">
        <v>66</v>
      </c>
    </row>
    <row r="5265" spans="1:32">
      <c r="A5265">
        <v>29467</v>
      </c>
      <c r="B5265">
        <v>28567</v>
      </c>
      <c r="C5265" t="s">
        <v>4512</v>
      </c>
      <c r="D5265" t="s">
        <v>10902</v>
      </c>
      <c r="E5265" t="s">
        <v>34</v>
      </c>
      <c r="F5265" t="s">
        <v>26391</v>
      </c>
      <c r="G5265" t="s">
        <v>26392</v>
      </c>
      <c r="H5265" t="s">
        <v>115</v>
      </c>
      <c r="I5265" s="1">
        <v>15868</v>
      </c>
      <c r="J5265" t="s">
        <v>26393</v>
      </c>
      <c r="K5265" t="s">
        <v>26394</v>
      </c>
      <c r="L5265">
        <v>11869</v>
      </c>
      <c r="M5265" t="s">
        <v>115</v>
      </c>
      <c r="N5265" s="1">
        <v>45215</v>
      </c>
      <c r="O5265" s="1">
        <v>45220</v>
      </c>
      <c r="P5265">
        <v>77</v>
      </c>
      <c r="Q5265">
        <v>4</v>
      </c>
      <c r="R5265" t="s">
        <v>63</v>
      </c>
      <c r="S5265">
        <v>2</v>
      </c>
      <c r="T5265">
        <v>2</v>
      </c>
      <c r="U5265">
        <v>5</v>
      </c>
      <c r="V5265">
        <v>445</v>
      </c>
      <c r="W5265" t="s">
        <v>41</v>
      </c>
      <c r="X5265" t="s">
        <v>26395</v>
      </c>
      <c r="Y5265" t="s">
        <v>81</v>
      </c>
      <c r="Z5265" s="1">
        <v>45193</v>
      </c>
      <c r="AA5265" s="2">
        <v>0.43056712962962962</v>
      </c>
      <c r="AB5265" s="2">
        <v>0.20501157407407408</v>
      </c>
      <c r="AC5265" t="s">
        <v>45</v>
      </c>
      <c r="AD5265" t="s">
        <v>44</v>
      </c>
      <c r="AE5265" t="s">
        <v>45</v>
      </c>
      <c r="AF5265">
        <v>89</v>
      </c>
    </row>
    <row r="5266" spans="1:32">
      <c r="A5266">
        <v>29468</v>
      </c>
      <c r="B5266">
        <v>28568</v>
      </c>
      <c r="C5266" t="s">
        <v>10507</v>
      </c>
      <c r="D5266" t="s">
        <v>716</v>
      </c>
      <c r="E5266" t="s">
        <v>48</v>
      </c>
      <c r="F5266" t="s">
        <v>26396</v>
      </c>
      <c r="G5266" t="s">
        <v>26397</v>
      </c>
      <c r="H5266" t="s">
        <v>86</v>
      </c>
      <c r="I5266" s="1">
        <v>22785</v>
      </c>
      <c r="J5266" t="s">
        <v>26398</v>
      </c>
      <c r="K5266" t="s">
        <v>26399</v>
      </c>
      <c r="L5266">
        <v>4505</v>
      </c>
      <c r="M5266" t="s">
        <v>86</v>
      </c>
      <c r="N5266" s="1">
        <v>45068</v>
      </c>
      <c r="O5266" s="1">
        <v>45070</v>
      </c>
      <c r="P5266">
        <v>8</v>
      </c>
      <c r="Q5266">
        <v>1</v>
      </c>
      <c r="R5266" t="s">
        <v>63</v>
      </c>
      <c r="S5266">
        <v>1</v>
      </c>
      <c r="T5266">
        <v>1</v>
      </c>
      <c r="U5266">
        <v>2</v>
      </c>
      <c r="V5266">
        <v>136</v>
      </c>
      <c r="W5266" t="s">
        <v>41</v>
      </c>
      <c r="X5266" t="s">
        <v>26400</v>
      </c>
      <c r="Y5266" t="s">
        <v>43</v>
      </c>
      <c r="Z5266" s="1">
        <v>45032</v>
      </c>
      <c r="AA5266" s="2">
        <v>0.4707986111111111</v>
      </c>
      <c r="AB5266" s="2">
        <v>0.77861111111111114</v>
      </c>
      <c r="AC5266" t="s">
        <v>45</v>
      </c>
      <c r="AD5266" t="s">
        <v>44</v>
      </c>
      <c r="AE5266" t="s">
        <v>44</v>
      </c>
      <c r="AF5266">
        <v>68</v>
      </c>
    </row>
    <row r="5267" spans="1:32">
      <c r="A5267">
        <v>29469</v>
      </c>
      <c r="B5267">
        <v>28569</v>
      </c>
      <c r="C5267" t="s">
        <v>1050</v>
      </c>
      <c r="D5267" t="s">
        <v>19393</v>
      </c>
      <c r="E5267" t="s">
        <v>48</v>
      </c>
      <c r="F5267" t="s">
        <v>26401</v>
      </c>
      <c r="G5267" t="s">
        <v>26402</v>
      </c>
      <c r="H5267" t="s">
        <v>941</v>
      </c>
      <c r="I5267" s="1">
        <v>31363</v>
      </c>
      <c r="J5267" t="s">
        <v>26403</v>
      </c>
      <c r="K5267" t="s">
        <v>26404</v>
      </c>
      <c r="L5267">
        <v>39820</v>
      </c>
      <c r="M5267" t="s">
        <v>941</v>
      </c>
      <c r="N5267" s="1">
        <v>45303</v>
      </c>
      <c r="O5267" s="1">
        <v>45306</v>
      </c>
      <c r="P5267">
        <v>79</v>
      </c>
      <c r="Q5267">
        <v>4</v>
      </c>
      <c r="R5267" t="s">
        <v>53</v>
      </c>
      <c r="S5267">
        <v>4</v>
      </c>
      <c r="T5267">
        <v>2</v>
      </c>
      <c r="U5267">
        <v>3</v>
      </c>
      <c r="V5267">
        <v>369</v>
      </c>
      <c r="W5267" t="s">
        <v>41</v>
      </c>
      <c r="X5267" t="s">
        <v>26405</v>
      </c>
      <c r="Y5267" t="s">
        <v>43</v>
      </c>
      <c r="Z5267" s="1">
        <v>45279</v>
      </c>
      <c r="AA5267" s="2">
        <v>0.46050925925925923</v>
      </c>
      <c r="AB5267" s="2">
        <v>0.4947685185185185</v>
      </c>
      <c r="AC5267" t="s">
        <v>45</v>
      </c>
      <c r="AD5267" t="s">
        <v>45</v>
      </c>
      <c r="AE5267" t="s">
        <v>45</v>
      </c>
      <c r="AF5267">
        <v>123</v>
      </c>
    </row>
    <row r="5268" spans="1:32">
      <c r="A5268">
        <v>29470</v>
      </c>
      <c r="B5268">
        <v>28570</v>
      </c>
      <c r="C5268" t="s">
        <v>183</v>
      </c>
      <c r="D5268" t="s">
        <v>6675</v>
      </c>
      <c r="E5268" t="s">
        <v>48</v>
      </c>
      <c r="F5268" t="s">
        <v>26406</v>
      </c>
      <c r="G5268" t="s">
        <v>26407</v>
      </c>
      <c r="H5268" t="s">
        <v>418</v>
      </c>
      <c r="I5268" s="1">
        <v>27744</v>
      </c>
      <c r="J5268" t="s">
        <v>26408</v>
      </c>
      <c r="K5268" t="s">
        <v>26409</v>
      </c>
      <c r="L5268">
        <v>29343</v>
      </c>
      <c r="M5268" t="s">
        <v>418</v>
      </c>
      <c r="N5268" s="1">
        <v>45300</v>
      </c>
      <c r="O5268" s="1">
        <v>45301</v>
      </c>
      <c r="P5268">
        <v>80</v>
      </c>
      <c r="Q5268">
        <v>4</v>
      </c>
      <c r="R5268" t="s">
        <v>63</v>
      </c>
      <c r="S5268">
        <v>2</v>
      </c>
      <c r="T5268">
        <v>1</v>
      </c>
      <c r="U5268">
        <v>1</v>
      </c>
      <c r="V5268">
        <v>88</v>
      </c>
      <c r="W5268" t="s">
        <v>41</v>
      </c>
      <c r="X5268" t="s">
        <v>26410</v>
      </c>
      <c r="Y5268" t="s">
        <v>6</v>
      </c>
      <c r="Z5268" s="1">
        <v>45267</v>
      </c>
      <c r="AA5268" s="2">
        <v>0.63099537037037035</v>
      </c>
      <c r="AB5268" s="2">
        <v>0.54810185185185178</v>
      </c>
      <c r="AC5268" t="s">
        <v>44</v>
      </c>
      <c r="AD5268" t="s">
        <v>44</v>
      </c>
      <c r="AE5268" t="s">
        <v>45</v>
      </c>
      <c r="AF5268">
        <v>88</v>
      </c>
    </row>
    <row r="5269" spans="1:32">
      <c r="A5269">
        <v>29471</v>
      </c>
      <c r="B5269">
        <v>28571</v>
      </c>
      <c r="C5269" t="s">
        <v>3639</v>
      </c>
      <c r="D5269" t="s">
        <v>15269</v>
      </c>
      <c r="E5269" t="s">
        <v>48</v>
      </c>
      <c r="F5269" t="s">
        <v>26411</v>
      </c>
      <c r="G5269" t="s">
        <v>26412</v>
      </c>
      <c r="H5269" t="s">
        <v>330</v>
      </c>
      <c r="I5269" s="1">
        <v>38064</v>
      </c>
      <c r="J5269" t="s">
        <v>26413</v>
      </c>
      <c r="K5269" t="s">
        <v>10321</v>
      </c>
      <c r="L5269">
        <v>20047</v>
      </c>
      <c r="M5269" t="s">
        <v>330</v>
      </c>
      <c r="N5269" s="1">
        <v>45227</v>
      </c>
      <c r="O5269" s="1">
        <v>45231</v>
      </c>
      <c r="P5269">
        <v>88</v>
      </c>
      <c r="Q5269">
        <v>4</v>
      </c>
      <c r="R5269" t="s">
        <v>53</v>
      </c>
      <c r="S5269">
        <v>2</v>
      </c>
      <c r="T5269">
        <v>1</v>
      </c>
      <c r="U5269">
        <v>4</v>
      </c>
      <c r="V5269">
        <v>500</v>
      </c>
      <c r="W5269" t="s">
        <v>41</v>
      </c>
      <c r="X5269" t="s">
        <v>26414</v>
      </c>
      <c r="Y5269" t="s">
        <v>81</v>
      </c>
      <c r="Z5269" s="1">
        <v>45219</v>
      </c>
      <c r="AA5269" s="2">
        <v>0.19518518518518521</v>
      </c>
      <c r="AB5269" s="2">
        <v>0.1310300925925926</v>
      </c>
      <c r="AC5269" t="s">
        <v>45</v>
      </c>
      <c r="AD5269" t="s">
        <v>44</v>
      </c>
      <c r="AE5269" t="s">
        <v>44</v>
      </c>
      <c r="AF5269">
        <v>125</v>
      </c>
    </row>
    <row r="5270" spans="1:32">
      <c r="A5270">
        <v>29473</v>
      </c>
      <c r="B5270">
        <v>28573</v>
      </c>
      <c r="C5270" t="s">
        <v>534</v>
      </c>
      <c r="D5270" t="s">
        <v>11014</v>
      </c>
      <c r="E5270" t="s">
        <v>34</v>
      </c>
      <c r="F5270" t="s">
        <v>26415</v>
      </c>
      <c r="G5270" t="s">
        <v>26416</v>
      </c>
      <c r="H5270" t="s">
        <v>423</v>
      </c>
      <c r="I5270" s="1">
        <v>21149</v>
      </c>
      <c r="J5270" t="s">
        <v>26417</v>
      </c>
      <c r="K5270" t="s">
        <v>26418</v>
      </c>
      <c r="L5270">
        <v>81974</v>
      </c>
      <c r="M5270" t="s">
        <v>423</v>
      </c>
      <c r="N5270" s="1">
        <v>45224</v>
      </c>
      <c r="O5270" s="1">
        <v>45225</v>
      </c>
      <c r="P5270">
        <v>88</v>
      </c>
      <c r="Q5270">
        <v>4</v>
      </c>
      <c r="R5270" t="s">
        <v>53</v>
      </c>
      <c r="S5270">
        <v>4</v>
      </c>
      <c r="T5270">
        <v>1</v>
      </c>
      <c r="U5270">
        <v>1</v>
      </c>
      <c r="V5270">
        <v>138</v>
      </c>
      <c r="W5270" t="s">
        <v>54</v>
      </c>
      <c r="X5270" t="s">
        <v>26419</v>
      </c>
      <c r="Y5270" t="s">
        <v>81</v>
      </c>
      <c r="Z5270" s="1">
        <v>45192</v>
      </c>
      <c r="AA5270" s="2">
        <v>0.48722222222222222</v>
      </c>
      <c r="AB5270" s="2">
        <v>0.14215277777777777</v>
      </c>
      <c r="AC5270" t="s">
        <v>45</v>
      </c>
      <c r="AD5270" t="s">
        <v>45</v>
      </c>
      <c r="AE5270" t="s">
        <v>44</v>
      </c>
      <c r="AF5270">
        <v>138</v>
      </c>
    </row>
    <row r="5271" spans="1:32">
      <c r="A5271">
        <v>29474</v>
      </c>
      <c r="B5271">
        <v>28574</v>
      </c>
      <c r="C5271" t="s">
        <v>371</v>
      </c>
      <c r="D5271" t="s">
        <v>2438</v>
      </c>
      <c r="E5271" t="s">
        <v>34</v>
      </c>
      <c r="F5271" t="s">
        <v>26420</v>
      </c>
      <c r="G5271" t="s">
        <v>26421</v>
      </c>
      <c r="H5271" t="s">
        <v>60</v>
      </c>
      <c r="I5271" s="1">
        <v>19795</v>
      </c>
      <c r="J5271" t="s">
        <v>26422</v>
      </c>
      <c r="K5271" t="s">
        <v>26423</v>
      </c>
      <c r="L5271">
        <v>92834</v>
      </c>
      <c r="M5271" t="s">
        <v>60</v>
      </c>
      <c r="N5271" s="1">
        <v>45291</v>
      </c>
      <c r="O5271" s="1">
        <v>45296</v>
      </c>
      <c r="P5271">
        <v>58</v>
      </c>
      <c r="Q5271">
        <v>3</v>
      </c>
      <c r="R5271" t="s">
        <v>53</v>
      </c>
      <c r="S5271">
        <v>3</v>
      </c>
      <c r="T5271">
        <v>2</v>
      </c>
      <c r="U5271">
        <v>5</v>
      </c>
      <c r="V5271">
        <v>655</v>
      </c>
      <c r="W5271" t="s">
        <v>41</v>
      </c>
      <c r="X5271" t="s">
        <v>26424</v>
      </c>
      <c r="Y5271" t="s">
        <v>65</v>
      </c>
      <c r="Z5271" s="1">
        <v>45263</v>
      </c>
      <c r="AA5271" s="2">
        <v>0.81269675925925933</v>
      </c>
      <c r="AB5271" s="2">
        <v>0.47659722222222217</v>
      </c>
      <c r="AC5271" t="s">
        <v>44</v>
      </c>
      <c r="AD5271" t="s">
        <v>44</v>
      </c>
      <c r="AE5271" t="s">
        <v>44</v>
      </c>
      <c r="AF5271">
        <v>131</v>
      </c>
    </row>
    <row r="5272" spans="1:32">
      <c r="A5272">
        <v>29475</v>
      </c>
      <c r="B5272">
        <v>28575</v>
      </c>
      <c r="C5272" t="s">
        <v>8540</v>
      </c>
      <c r="D5272" t="s">
        <v>1241</v>
      </c>
      <c r="E5272" t="s">
        <v>48</v>
      </c>
      <c r="F5272" t="s">
        <v>26425</v>
      </c>
      <c r="G5272">
        <v>7019291788</v>
      </c>
      <c r="H5272" t="s">
        <v>295</v>
      </c>
      <c r="I5272" s="1">
        <v>25551</v>
      </c>
      <c r="J5272" t="s">
        <v>26426</v>
      </c>
      <c r="K5272" t="s">
        <v>26427</v>
      </c>
      <c r="L5272">
        <v>45090</v>
      </c>
      <c r="M5272" t="s">
        <v>295</v>
      </c>
      <c r="N5272" s="1">
        <v>45059</v>
      </c>
      <c r="O5272" s="1">
        <v>45062</v>
      </c>
      <c r="P5272">
        <v>92</v>
      </c>
      <c r="Q5272">
        <v>4</v>
      </c>
      <c r="R5272" t="s">
        <v>63</v>
      </c>
      <c r="S5272">
        <v>3</v>
      </c>
      <c r="T5272">
        <v>0</v>
      </c>
      <c r="U5272">
        <v>3</v>
      </c>
      <c r="V5272">
        <v>189</v>
      </c>
      <c r="W5272" t="s">
        <v>54</v>
      </c>
      <c r="X5272" t="s">
        <v>26428</v>
      </c>
      <c r="Y5272" t="s">
        <v>65</v>
      </c>
      <c r="Z5272" s="1">
        <v>45031</v>
      </c>
      <c r="AA5272" s="2">
        <v>0.68229166666666663</v>
      </c>
      <c r="AB5272" s="2">
        <v>0.67479166666666668</v>
      </c>
      <c r="AC5272" t="s">
        <v>44</v>
      </c>
      <c r="AD5272" t="s">
        <v>44</v>
      </c>
      <c r="AE5272" t="s">
        <v>44</v>
      </c>
      <c r="AF5272">
        <v>63</v>
      </c>
    </row>
    <row r="5273" spans="1:32">
      <c r="A5273">
        <v>29476</v>
      </c>
      <c r="B5273">
        <v>28576</v>
      </c>
      <c r="C5273" t="s">
        <v>1155</v>
      </c>
      <c r="D5273" t="s">
        <v>841</v>
      </c>
      <c r="E5273" t="s">
        <v>48</v>
      </c>
      <c r="F5273" t="s">
        <v>26429</v>
      </c>
      <c r="G5273" t="s">
        <v>26430</v>
      </c>
      <c r="H5273" t="s">
        <v>37</v>
      </c>
      <c r="I5273" s="1">
        <v>18959</v>
      </c>
      <c r="J5273" t="s">
        <v>26431</v>
      </c>
      <c r="K5273" t="s">
        <v>24659</v>
      </c>
      <c r="L5273">
        <v>27318</v>
      </c>
      <c r="M5273" t="s">
        <v>37</v>
      </c>
      <c r="N5273" s="1">
        <v>45184</v>
      </c>
      <c r="O5273" s="1">
        <v>45189</v>
      </c>
      <c r="P5273">
        <v>1</v>
      </c>
      <c r="Q5273">
        <v>1</v>
      </c>
      <c r="R5273" t="s">
        <v>53</v>
      </c>
      <c r="S5273">
        <v>3</v>
      </c>
      <c r="T5273">
        <v>0</v>
      </c>
      <c r="U5273">
        <v>5</v>
      </c>
      <c r="V5273">
        <v>640</v>
      </c>
      <c r="W5273" t="s">
        <v>41</v>
      </c>
      <c r="X5273" t="s">
        <v>26432</v>
      </c>
      <c r="Y5273" t="s">
        <v>81</v>
      </c>
      <c r="Z5273" s="1">
        <v>45149</v>
      </c>
      <c r="AA5273" s="2">
        <v>0.76364583333333336</v>
      </c>
      <c r="AB5273" s="2">
        <v>0.853449074074074</v>
      </c>
      <c r="AC5273" t="s">
        <v>44</v>
      </c>
      <c r="AD5273" t="s">
        <v>44</v>
      </c>
      <c r="AE5273" t="s">
        <v>45</v>
      </c>
      <c r="AF5273">
        <v>128</v>
      </c>
    </row>
    <row r="5274" spans="1:32">
      <c r="A5274">
        <v>29477</v>
      </c>
      <c r="B5274">
        <v>28577</v>
      </c>
      <c r="C5274" t="s">
        <v>3189</v>
      </c>
      <c r="D5274" t="s">
        <v>462</v>
      </c>
      <c r="E5274" t="s">
        <v>34</v>
      </c>
      <c r="F5274" t="s">
        <v>26433</v>
      </c>
      <c r="G5274" t="s">
        <v>26434</v>
      </c>
      <c r="H5274" t="s">
        <v>70</v>
      </c>
      <c r="I5274" s="1">
        <v>36841</v>
      </c>
      <c r="J5274" t="s">
        <v>26435</v>
      </c>
      <c r="K5274" t="s">
        <v>26436</v>
      </c>
      <c r="L5274">
        <v>54692</v>
      </c>
      <c r="M5274" t="s">
        <v>70</v>
      </c>
      <c r="N5274" s="1">
        <v>44963</v>
      </c>
      <c r="O5274" s="1">
        <v>44964</v>
      </c>
      <c r="P5274">
        <v>10</v>
      </c>
      <c r="Q5274">
        <v>1</v>
      </c>
      <c r="R5274" t="s">
        <v>53</v>
      </c>
      <c r="S5274">
        <v>4</v>
      </c>
      <c r="T5274">
        <v>0</v>
      </c>
      <c r="U5274">
        <v>1</v>
      </c>
      <c r="V5274">
        <v>136</v>
      </c>
      <c r="W5274" t="s">
        <v>54</v>
      </c>
      <c r="X5274" t="s">
        <v>26437</v>
      </c>
      <c r="Y5274" t="s">
        <v>43</v>
      </c>
      <c r="Z5274" s="1">
        <v>44931</v>
      </c>
      <c r="AA5274" s="2">
        <v>0.17245370370370372</v>
      </c>
      <c r="AB5274" s="2">
        <v>0.41693287037037036</v>
      </c>
      <c r="AC5274" t="s">
        <v>44</v>
      </c>
      <c r="AD5274" t="s">
        <v>45</v>
      </c>
      <c r="AE5274" t="s">
        <v>44</v>
      </c>
      <c r="AF5274">
        <v>136</v>
      </c>
    </row>
    <row r="5275" spans="1:32">
      <c r="A5275">
        <v>29478</v>
      </c>
      <c r="B5275">
        <v>28578</v>
      </c>
      <c r="C5275" t="s">
        <v>590</v>
      </c>
      <c r="D5275" t="s">
        <v>243</v>
      </c>
      <c r="E5275" t="s">
        <v>34</v>
      </c>
      <c r="F5275" t="s">
        <v>26438</v>
      </c>
      <c r="G5275" t="s">
        <v>26439</v>
      </c>
      <c r="H5275" t="s">
        <v>171</v>
      </c>
      <c r="I5275" s="1">
        <v>36125</v>
      </c>
      <c r="J5275" t="s">
        <v>26440</v>
      </c>
      <c r="K5275" t="s">
        <v>26441</v>
      </c>
      <c r="L5275">
        <v>13917</v>
      </c>
      <c r="M5275" t="s">
        <v>171</v>
      </c>
      <c r="N5275" s="1">
        <v>44980</v>
      </c>
      <c r="O5275" s="1">
        <v>44983</v>
      </c>
      <c r="P5275">
        <v>63</v>
      </c>
      <c r="Q5275">
        <v>3</v>
      </c>
      <c r="R5275" t="s">
        <v>40</v>
      </c>
      <c r="S5275">
        <v>3</v>
      </c>
      <c r="T5275">
        <v>1</v>
      </c>
      <c r="U5275">
        <v>3</v>
      </c>
      <c r="V5275">
        <v>684</v>
      </c>
      <c r="W5275" t="s">
        <v>54</v>
      </c>
      <c r="X5275" t="s">
        <v>26442</v>
      </c>
      <c r="Y5275" t="s">
        <v>6</v>
      </c>
      <c r="Z5275" s="1">
        <v>44965</v>
      </c>
      <c r="AA5275" s="2">
        <v>0.10900462962962963</v>
      </c>
      <c r="AB5275" s="2">
        <v>0.22908564814814814</v>
      </c>
      <c r="AC5275" t="s">
        <v>44</v>
      </c>
      <c r="AD5275" t="s">
        <v>45</v>
      </c>
      <c r="AE5275" t="s">
        <v>44</v>
      </c>
      <c r="AF5275">
        <v>228</v>
      </c>
    </row>
    <row r="5276" spans="1:32">
      <c r="A5276">
        <v>29479</v>
      </c>
      <c r="B5276">
        <v>28579</v>
      </c>
      <c r="C5276" t="s">
        <v>571</v>
      </c>
      <c r="D5276" t="s">
        <v>99</v>
      </c>
      <c r="E5276" t="s">
        <v>34</v>
      </c>
      <c r="F5276" t="s">
        <v>26443</v>
      </c>
      <c r="G5276" t="s">
        <v>26444</v>
      </c>
      <c r="H5276" t="s">
        <v>179</v>
      </c>
      <c r="I5276" s="1">
        <v>34411</v>
      </c>
      <c r="J5276" t="s">
        <v>26445</v>
      </c>
      <c r="K5276" t="s">
        <v>8348</v>
      </c>
      <c r="L5276">
        <v>34457</v>
      </c>
      <c r="M5276" t="s">
        <v>179</v>
      </c>
      <c r="N5276" s="1">
        <v>45066</v>
      </c>
      <c r="O5276" s="1">
        <v>45071</v>
      </c>
      <c r="P5276">
        <v>96</v>
      </c>
      <c r="Q5276">
        <v>4</v>
      </c>
      <c r="R5276" t="s">
        <v>40</v>
      </c>
      <c r="S5276">
        <v>4</v>
      </c>
      <c r="T5276">
        <v>0</v>
      </c>
      <c r="U5276">
        <v>5</v>
      </c>
      <c r="V5276">
        <v>1000</v>
      </c>
      <c r="W5276" t="s">
        <v>54</v>
      </c>
      <c r="X5276" t="s">
        <v>26446</v>
      </c>
      <c r="Y5276" t="s">
        <v>81</v>
      </c>
      <c r="Z5276" s="1">
        <v>45046</v>
      </c>
      <c r="AA5276" s="2">
        <v>0.22504629629629627</v>
      </c>
      <c r="AB5276" s="2">
        <v>0.29221064814814818</v>
      </c>
      <c r="AC5276" t="s">
        <v>45</v>
      </c>
      <c r="AD5276" t="s">
        <v>44</v>
      </c>
      <c r="AE5276" t="s">
        <v>45</v>
      </c>
      <c r="AF5276">
        <v>200</v>
      </c>
    </row>
    <row r="5277" spans="1:32">
      <c r="A5277">
        <v>29480</v>
      </c>
      <c r="B5277">
        <v>28580</v>
      </c>
      <c r="C5277" t="s">
        <v>552</v>
      </c>
      <c r="D5277" t="s">
        <v>829</v>
      </c>
      <c r="E5277" t="s">
        <v>34</v>
      </c>
      <c r="F5277" t="s">
        <v>26447</v>
      </c>
      <c r="G5277" t="s">
        <v>26448</v>
      </c>
      <c r="H5277" t="s">
        <v>86</v>
      </c>
      <c r="I5277" s="1">
        <v>26722</v>
      </c>
      <c r="J5277" t="s">
        <v>26449</v>
      </c>
      <c r="K5277" t="s">
        <v>26450</v>
      </c>
      <c r="L5277">
        <v>90445</v>
      </c>
      <c r="M5277" t="s">
        <v>86</v>
      </c>
      <c r="N5277" s="1">
        <v>45224</v>
      </c>
      <c r="O5277" s="1">
        <v>45225</v>
      </c>
      <c r="P5277">
        <v>99</v>
      </c>
      <c r="Q5277">
        <v>4</v>
      </c>
      <c r="R5277" t="s">
        <v>40</v>
      </c>
      <c r="S5277">
        <v>2</v>
      </c>
      <c r="T5277">
        <v>0</v>
      </c>
      <c r="U5277">
        <v>1</v>
      </c>
      <c r="V5277">
        <v>215</v>
      </c>
      <c r="W5277" t="s">
        <v>54</v>
      </c>
      <c r="X5277" t="s">
        <v>26451</v>
      </c>
      <c r="Y5277" t="s">
        <v>43</v>
      </c>
      <c r="Z5277" s="1">
        <v>45202</v>
      </c>
      <c r="AA5277" s="2">
        <v>0.42812500000000003</v>
      </c>
      <c r="AB5277" s="2">
        <v>0.65871527777777772</v>
      </c>
      <c r="AC5277" t="s">
        <v>44</v>
      </c>
      <c r="AD5277" t="s">
        <v>45</v>
      </c>
      <c r="AE5277" t="s">
        <v>44</v>
      </c>
      <c r="AF5277">
        <v>215</v>
      </c>
    </row>
    <row r="5278" spans="1:32">
      <c r="A5278">
        <v>29482</v>
      </c>
      <c r="B5278">
        <v>28582</v>
      </c>
      <c r="C5278" t="s">
        <v>326</v>
      </c>
      <c r="D5278" t="s">
        <v>83</v>
      </c>
      <c r="E5278" t="s">
        <v>34</v>
      </c>
      <c r="F5278" t="s">
        <v>26452</v>
      </c>
      <c r="G5278" t="s">
        <v>26453</v>
      </c>
      <c r="H5278" t="s">
        <v>171</v>
      </c>
      <c r="I5278" s="1">
        <v>26274</v>
      </c>
      <c r="J5278" t="s">
        <v>26454</v>
      </c>
      <c r="K5278" t="s">
        <v>254</v>
      </c>
      <c r="L5278">
        <v>97406</v>
      </c>
      <c r="M5278" t="s">
        <v>171</v>
      </c>
      <c r="N5278" s="1">
        <v>45309</v>
      </c>
      <c r="O5278" s="1">
        <v>45314</v>
      </c>
      <c r="P5278">
        <v>27</v>
      </c>
      <c r="Q5278">
        <v>2</v>
      </c>
      <c r="R5278" t="s">
        <v>40</v>
      </c>
      <c r="S5278">
        <v>1</v>
      </c>
      <c r="T5278">
        <v>2</v>
      </c>
      <c r="U5278">
        <v>5</v>
      </c>
      <c r="V5278">
        <v>1185</v>
      </c>
      <c r="W5278" t="s">
        <v>41</v>
      </c>
      <c r="X5278" t="s">
        <v>26455</v>
      </c>
      <c r="Y5278" t="s">
        <v>43</v>
      </c>
      <c r="Z5278" s="1">
        <v>45287</v>
      </c>
      <c r="AA5278" s="2">
        <v>0.89309027777777772</v>
      </c>
      <c r="AB5278" s="2">
        <v>9.8819444444444446E-2</v>
      </c>
      <c r="AC5278" t="s">
        <v>45</v>
      </c>
      <c r="AD5278" t="s">
        <v>45</v>
      </c>
      <c r="AE5278" t="s">
        <v>45</v>
      </c>
      <c r="AF5278">
        <v>237</v>
      </c>
    </row>
    <row r="5279" spans="1:32">
      <c r="A5279">
        <v>29483</v>
      </c>
      <c r="B5279">
        <v>28583</v>
      </c>
      <c r="C5279" t="s">
        <v>881</v>
      </c>
      <c r="D5279" t="s">
        <v>1092</v>
      </c>
      <c r="E5279" t="s">
        <v>48</v>
      </c>
      <c r="F5279" t="s">
        <v>26456</v>
      </c>
      <c r="G5279" t="s">
        <v>26457</v>
      </c>
      <c r="H5279" t="s">
        <v>171</v>
      </c>
      <c r="I5279" s="1">
        <v>19888</v>
      </c>
      <c r="J5279" t="s">
        <v>26458</v>
      </c>
      <c r="K5279" t="s">
        <v>26459</v>
      </c>
      <c r="L5279">
        <v>13963</v>
      </c>
      <c r="M5279" t="s">
        <v>171</v>
      </c>
      <c r="N5279" s="1">
        <v>44970</v>
      </c>
      <c r="O5279" s="1">
        <v>44974</v>
      </c>
      <c r="P5279">
        <v>53</v>
      </c>
      <c r="Q5279">
        <v>3</v>
      </c>
      <c r="R5279" t="s">
        <v>63</v>
      </c>
      <c r="S5279">
        <v>3</v>
      </c>
      <c r="T5279">
        <v>1</v>
      </c>
      <c r="U5279">
        <v>4</v>
      </c>
      <c r="V5279">
        <v>268</v>
      </c>
      <c r="W5279" t="s">
        <v>54</v>
      </c>
      <c r="X5279" t="s">
        <v>26460</v>
      </c>
      <c r="Y5279" t="s">
        <v>81</v>
      </c>
      <c r="Z5279" s="1">
        <v>44947</v>
      </c>
      <c r="AA5279" s="2">
        <v>0.78409722222222233</v>
      </c>
      <c r="AB5279" s="2">
        <v>4.6192129629629632E-2</v>
      </c>
      <c r="AC5279" t="s">
        <v>44</v>
      </c>
      <c r="AD5279" t="s">
        <v>44</v>
      </c>
      <c r="AE5279" t="s">
        <v>45</v>
      </c>
      <c r="AF5279">
        <v>67</v>
      </c>
    </row>
    <row r="5280" spans="1:32">
      <c r="A5280">
        <v>29484</v>
      </c>
      <c r="B5280">
        <v>28584</v>
      </c>
      <c r="C5280" t="s">
        <v>3521</v>
      </c>
      <c r="D5280" t="s">
        <v>696</v>
      </c>
      <c r="E5280" t="s">
        <v>34</v>
      </c>
      <c r="F5280" t="s">
        <v>26461</v>
      </c>
      <c r="G5280">
        <f>1-781-373-1865</f>
        <v>-3018</v>
      </c>
      <c r="H5280" t="s">
        <v>225</v>
      </c>
      <c r="I5280" s="1">
        <v>36703</v>
      </c>
      <c r="J5280" t="s">
        <v>26462</v>
      </c>
      <c r="K5280" t="s">
        <v>26463</v>
      </c>
      <c r="L5280">
        <v>49727</v>
      </c>
      <c r="M5280" t="s">
        <v>225</v>
      </c>
      <c r="N5280" s="1">
        <v>45072</v>
      </c>
      <c r="O5280" s="1">
        <v>45077</v>
      </c>
      <c r="P5280">
        <v>26</v>
      </c>
      <c r="Q5280">
        <v>2</v>
      </c>
      <c r="R5280" t="s">
        <v>63</v>
      </c>
      <c r="S5280">
        <v>3</v>
      </c>
      <c r="T5280">
        <v>2</v>
      </c>
      <c r="U5280">
        <v>5</v>
      </c>
      <c r="V5280">
        <v>320</v>
      </c>
      <c r="W5280" t="s">
        <v>54</v>
      </c>
      <c r="X5280" t="s">
        <v>26464</v>
      </c>
      <c r="Y5280" t="s">
        <v>6</v>
      </c>
      <c r="Z5280" s="1">
        <v>45056</v>
      </c>
      <c r="AA5280" s="2">
        <v>0.41103009259259254</v>
      </c>
      <c r="AB5280" s="2">
        <v>0.4647222222222222</v>
      </c>
      <c r="AC5280" t="s">
        <v>45</v>
      </c>
      <c r="AD5280" t="s">
        <v>45</v>
      </c>
      <c r="AE5280" t="s">
        <v>45</v>
      </c>
      <c r="AF5280">
        <v>64</v>
      </c>
    </row>
    <row r="5281" spans="1:32">
      <c r="A5281">
        <v>29485</v>
      </c>
      <c r="B5281">
        <v>28585</v>
      </c>
      <c r="C5281" t="s">
        <v>1966</v>
      </c>
      <c r="D5281" t="s">
        <v>3838</v>
      </c>
      <c r="E5281" t="s">
        <v>34</v>
      </c>
      <c r="F5281" t="s">
        <v>26465</v>
      </c>
      <c r="G5281" t="s">
        <v>26466</v>
      </c>
      <c r="H5281" t="s">
        <v>904</v>
      </c>
      <c r="I5281" s="1">
        <v>34689</v>
      </c>
      <c r="J5281" t="s">
        <v>26467</v>
      </c>
      <c r="K5281" t="s">
        <v>8647</v>
      </c>
      <c r="L5281">
        <v>43086</v>
      </c>
      <c r="M5281" t="s">
        <v>904</v>
      </c>
      <c r="N5281" s="1">
        <v>45030</v>
      </c>
      <c r="O5281" s="1">
        <v>45035</v>
      </c>
      <c r="P5281">
        <v>67</v>
      </c>
      <c r="Q5281">
        <v>3</v>
      </c>
      <c r="R5281" t="s">
        <v>53</v>
      </c>
      <c r="S5281">
        <v>2</v>
      </c>
      <c r="T5281">
        <v>0</v>
      </c>
      <c r="U5281">
        <v>5</v>
      </c>
      <c r="V5281">
        <v>730</v>
      </c>
      <c r="W5281" t="s">
        <v>41</v>
      </c>
      <c r="X5281" t="s">
        <v>26468</v>
      </c>
      <c r="Y5281" t="s">
        <v>43</v>
      </c>
      <c r="Z5281" s="1">
        <v>45009</v>
      </c>
      <c r="AA5281" s="2">
        <v>0.50446759259259266</v>
      </c>
      <c r="AB5281" s="2">
        <v>0.24607638888888891</v>
      </c>
      <c r="AC5281" t="s">
        <v>44</v>
      </c>
      <c r="AD5281" t="s">
        <v>44</v>
      </c>
      <c r="AE5281" t="s">
        <v>44</v>
      </c>
      <c r="AF5281">
        <v>146</v>
      </c>
    </row>
    <row r="5282" spans="1:32">
      <c r="A5282">
        <v>29486</v>
      </c>
      <c r="B5282">
        <v>28586</v>
      </c>
      <c r="C5282" t="s">
        <v>1555</v>
      </c>
      <c r="D5282" t="s">
        <v>462</v>
      </c>
      <c r="E5282" t="s">
        <v>48</v>
      </c>
      <c r="F5282" t="s">
        <v>26469</v>
      </c>
      <c r="G5282">
        <v>6412856821</v>
      </c>
      <c r="H5282" t="s">
        <v>537</v>
      </c>
      <c r="I5282" s="1">
        <v>32202</v>
      </c>
      <c r="J5282" t="s">
        <v>26470</v>
      </c>
      <c r="K5282" t="s">
        <v>26471</v>
      </c>
      <c r="L5282">
        <v>42196</v>
      </c>
      <c r="M5282" t="s">
        <v>537</v>
      </c>
      <c r="N5282" s="1">
        <v>45260</v>
      </c>
      <c r="O5282" s="1">
        <v>45261</v>
      </c>
      <c r="P5282">
        <v>79</v>
      </c>
      <c r="Q5282">
        <v>4</v>
      </c>
      <c r="R5282" t="s">
        <v>53</v>
      </c>
      <c r="S5282">
        <v>3</v>
      </c>
      <c r="T5282">
        <v>1</v>
      </c>
      <c r="U5282">
        <v>1</v>
      </c>
      <c r="V5282">
        <v>133</v>
      </c>
      <c r="W5282" t="s">
        <v>54</v>
      </c>
      <c r="X5282" t="s">
        <v>26472</v>
      </c>
      <c r="Y5282" t="s">
        <v>6</v>
      </c>
      <c r="Z5282" s="1">
        <v>45233</v>
      </c>
      <c r="AA5282" s="2">
        <v>0.18407407407407406</v>
      </c>
      <c r="AB5282" s="2">
        <v>0.36445601851851855</v>
      </c>
      <c r="AC5282" t="s">
        <v>44</v>
      </c>
      <c r="AD5282" t="s">
        <v>44</v>
      </c>
      <c r="AE5282" t="s">
        <v>45</v>
      </c>
      <c r="AF5282">
        <v>133</v>
      </c>
    </row>
    <row r="5283" spans="1:32">
      <c r="A5283">
        <v>29487</v>
      </c>
      <c r="B5283">
        <v>28587</v>
      </c>
      <c r="C5283" t="s">
        <v>4490</v>
      </c>
      <c r="D5283" t="s">
        <v>14075</v>
      </c>
      <c r="E5283" t="s">
        <v>48</v>
      </c>
      <c r="F5283" t="s">
        <v>26473</v>
      </c>
      <c r="G5283" t="s">
        <v>26474</v>
      </c>
      <c r="H5283" t="s">
        <v>1442</v>
      </c>
      <c r="I5283" s="1">
        <v>27442</v>
      </c>
      <c r="J5283" t="s">
        <v>26475</v>
      </c>
      <c r="K5283" t="s">
        <v>26476</v>
      </c>
      <c r="L5283">
        <v>14810</v>
      </c>
      <c r="M5283" t="s">
        <v>1442</v>
      </c>
      <c r="N5283" s="1">
        <v>45181</v>
      </c>
      <c r="O5283" s="1">
        <v>45183</v>
      </c>
      <c r="P5283">
        <v>35</v>
      </c>
      <c r="Q5283">
        <v>2</v>
      </c>
      <c r="R5283" t="s">
        <v>63</v>
      </c>
      <c r="S5283">
        <v>4</v>
      </c>
      <c r="T5283">
        <v>0</v>
      </c>
      <c r="U5283">
        <v>2</v>
      </c>
      <c r="V5283">
        <v>134</v>
      </c>
      <c r="W5283" t="s">
        <v>54</v>
      </c>
      <c r="X5283" t="s">
        <v>26477</v>
      </c>
      <c r="Y5283" t="s">
        <v>43</v>
      </c>
      <c r="Z5283" s="1">
        <v>45168</v>
      </c>
      <c r="AA5283" s="2">
        <v>2.2129629629629628E-2</v>
      </c>
      <c r="AB5283" s="2">
        <v>0.37321759259259263</v>
      </c>
      <c r="AC5283" t="s">
        <v>45</v>
      </c>
      <c r="AD5283" t="s">
        <v>44</v>
      </c>
      <c r="AE5283" t="s">
        <v>44</v>
      </c>
      <c r="AF5283">
        <v>67</v>
      </c>
    </row>
    <row r="5284" spans="1:32">
      <c r="A5284">
        <v>29488</v>
      </c>
      <c r="B5284">
        <v>28588</v>
      </c>
      <c r="C5284" t="s">
        <v>229</v>
      </c>
      <c r="D5284" t="s">
        <v>635</v>
      </c>
      <c r="E5284" t="s">
        <v>34</v>
      </c>
      <c r="F5284" t="s">
        <v>26478</v>
      </c>
      <c r="G5284" t="s">
        <v>26479</v>
      </c>
      <c r="H5284" t="s">
        <v>171</v>
      </c>
      <c r="I5284" s="1">
        <v>16104</v>
      </c>
      <c r="J5284" t="s">
        <v>26480</v>
      </c>
      <c r="K5284" t="s">
        <v>26481</v>
      </c>
      <c r="L5284">
        <v>15359</v>
      </c>
      <c r="M5284" t="s">
        <v>171</v>
      </c>
      <c r="N5284" s="1">
        <v>45124</v>
      </c>
      <c r="O5284" s="1">
        <v>45129</v>
      </c>
      <c r="P5284">
        <v>75</v>
      </c>
      <c r="Q5284">
        <v>3</v>
      </c>
      <c r="R5284" t="s">
        <v>40</v>
      </c>
      <c r="S5284">
        <v>1</v>
      </c>
      <c r="T5284">
        <v>1</v>
      </c>
      <c r="U5284">
        <v>5</v>
      </c>
      <c r="V5284">
        <v>1040</v>
      </c>
      <c r="W5284" t="s">
        <v>41</v>
      </c>
      <c r="X5284" t="s">
        <v>26482</v>
      </c>
      <c r="Y5284" t="s">
        <v>43</v>
      </c>
      <c r="Z5284" s="1">
        <v>45109</v>
      </c>
      <c r="AA5284" s="2">
        <v>3.9375E-2</v>
      </c>
      <c r="AB5284" s="2">
        <v>0.96961805555555547</v>
      </c>
      <c r="AC5284" t="s">
        <v>45</v>
      </c>
      <c r="AD5284" t="s">
        <v>44</v>
      </c>
      <c r="AE5284" t="s">
        <v>45</v>
      </c>
      <c r="AF5284">
        <v>208</v>
      </c>
    </row>
    <row r="5285" spans="1:32">
      <c r="A5285">
        <v>29490</v>
      </c>
      <c r="B5285">
        <v>28590</v>
      </c>
      <c r="C5285" t="s">
        <v>1247</v>
      </c>
      <c r="D5285" t="s">
        <v>3584</v>
      </c>
      <c r="E5285" t="s">
        <v>34</v>
      </c>
      <c r="F5285" t="s">
        <v>26483</v>
      </c>
      <c r="G5285" t="s">
        <v>26484</v>
      </c>
      <c r="H5285" t="s">
        <v>330</v>
      </c>
      <c r="I5285" s="1">
        <v>28849</v>
      </c>
      <c r="J5285" t="s">
        <v>26485</v>
      </c>
      <c r="K5285" t="s">
        <v>26486</v>
      </c>
      <c r="L5285">
        <v>99229</v>
      </c>
      <c r="M5285" t="s">
        <v>330</v>
      </c>
      <c r="N5285" s="1">
        <v>45044</v>
      </c>
      <c r="O5285" s="1">
        <v>45045</v>
      </c>
      <c r="P5285">
        <v>77</v>
      </c>
      <c r="Q5285">
        <v>4</v>
      </c>
      <c r="R5285" t="s">
        <v>63</v>
      </c>
      <c r="S5285">
        <v>4</v>
      </c>
      <c r="T5285">
        <v>1</v>
      </c>
      <c r="U5285">
        <v>1</v>
      </c>
      <c r="V5285">
        <v>61</v>
      </c>
      <c r="W5285" t="s">
        <v>41</v>
      </c>
      <c r="X5285" t="s">
        <v>26487</v>
      </c>
      <c r="Y5285" t="s">
        <v>81</v>
      </c>
      <c r="Z5285" s="1">
        <v>45027</v>
      </c>
      <c r="AA5285" s="2">
        <v>0.16769675925925928</v>
      </c>
      <c r="AB5285" s="2">
        <v>0.5347453703703704</v>
      </c>
      <c r="AC5285" t="s">
        <v>44</v>
      </c>
      <c r="AD5285" t="s">
        <v>45</v>
      </c>
      <c r="AE5285" t="s">
        <v>45</v>
      </c>
      <c r="AF5285">
        <v>61</v>
      </c>
    </row>
    <row r="5286" spans="1:32">
      <c r="A5286">
        <v>29491</v>
      </c>
      <c r="B5286">
        <v>28591</v>
      </c>
      <c r="C5286" t="s">
        <v>391</v>
      </c>
      <c r="D5286" t="s">
        <v>7026</v>
      </c>
      <c r="E5286" t="s">
        <v>34</v>
      </c>
      <c r="F5286" t="s">
        <v>26488</v>
      </c>
      <c r="G5286">
        <f>1-497-232-3525</f>
        <v>-4253</v>
      </c>
      <c r="H5286" t="s">
        <v>725</v>
      </c>
      <c r="I5286" s="1">
        <v>23556</v>
      </c>
      <c r="J5286" t="s">
        <v>26489</v>
      </c>
      <c r="K5286" t="s">
        <v>26490</v>
      </c>
      <c r="L5286">
        <v>21206</v>
      </c>
      <c r="M5286" t="s">
        <v>725</v>
      </c>
      <c r="N5286" s="1">
        <v>45068</v>
      </c>
      <c r="O5286" s="1">
        <v>45073</v>
      </c>
      <c r="P5286">
        <v>73</v>
      </c>
      <c r="Q5286">
        <v>3</v>
      </c>
      <c r="R5286" t="s">
        <v>53</v>
      </c>
      <c r="S5286">
        <v>1</v>
      </c>
      <c r="T5286">
        <v>1</v>
      </c>
      <c r="U5286">
        <v>5</v>
      </c>
      <c r="V5286">
        <v>680</v>
      </c>
      <c r="W5286" t="s">
        <v>54</v>
      </c>
      <c r="X5286" t="s">
        <v>26491</v>
      </c>
      <c r="Y5286" t="s">
        <v>6</v>
      </c>
      <c r="Z5286" s="1">
        <v>45055</v>
      </c>
      <c r="AA5286" s="2">
        <v>0.91924768518518529</v>
      </c>
      <c r="AB5286" s="2">
        <v>0.43011574074074077</v>
      </c>
      <c r="AC5286" t="s">
        <v>44</v>
      </c>
      <c r="AD5286" t="s">
        <v>44</v>
      </c>
      <c r="AE5286" t="s">
        <v>44</v>
      </c>
      <c r="AF5286">
        <v>136</v>
      </c>
    </row>
    <row r="5287" spans="1:32">
      <c r="A5287">
        <v>29492</v>
      </c>
      <c r="B5287">
        <v>28592</v>
      </c>
      <c r="C5287" t="s">
        <v>864</v>
      </c>
      <c r="D5287" t="s">
        <v>5703</v>
      </c>
      <c r="E5287" t="s">
        <v>48</v>
      </c>
      <c r="F5287" t="s">
        <v>26492</v>
      </c>
      <c r="G5287" t="s">
        <v>26493</v>
      </c>
      <c r="H5287" t="s">
        <v>272</v>
      </c>
      <c r="I5287" s="1">
        <v>37237</v>
      </c>
      <c r="J5287" t="s">
        <v>26494</v>
      </c>
      <c r="K5287" t="s">
        <v>16615</v>
      </c>
      <c r="L5287">
        <v>95517</v>
      </c>
      <c r="M5287" t="s">
        <v>272</v>
      </c>
      <c r="N5287" s="1">
        <v>45060</v>
      </c>
      <c r="O5287" s="1">
        <v>45062</v>
      </c>
      <c r="P5287">
        <v>35</v>
      </c>
      <c r="Q5287">
        <v>2</v>
      </c>
      <c r="R5287" t="s">
        <v>63</v>
      </c>
      <c r="S5287">
        <v>3</v>
      </c>
      <c r="T5287">
        <v>1</v>
      </c>
      <c r="U5287">
        <v>2</v>
      </c>
      <c r="V5287">
        <v>128</v>
      </c>
      <c r="W5287" t="s">
        <v>54</v>
      </c>
      <c r="X5287" t="s">
        <v>26495</v>
      </c>
      <c r="Y5287" t="s">
        <v>81</v>
      </c>
      <c r="Z5287" s="1">
        <v>45054</v>
      </c>
      <c r="AA5287" s="2">
        <v>0.79932870370370368</v>
      </c>
      <c r="AB5287" s="2">
        <v>0.56511574074074067</v>
      </c>
      <c r="AC5287" t="s">
        <v>45</v>
      </c>
      <c r="AD5287" t="s">
        <v>45</v>
      </c>
      <c r="AE5287" t="s">
        <v>44</v>
      </c>
      <c r="AF5287">
        <v>64</v>
      </c>
    </row>
    <row r="5288" spans="1:32">
      <c r="A5288">
        <v>29493</v>
      </c>
      <c r="B5288">
        <v>28593</v>
      </c>
      <c r="C5288" t="s">
        <v>602</v>
      </c>
      <c r="D5288" t="s">
        <v>2352</v>
      </c>
      <c r="E5288" t="s">
        <v>48</v>
      </c>
      <c r="F5288" t="s">
        <v>26496</v>
      </c>
      <c r="G5288" t="s">
        <v>26497</v>
      </c>
      <c r="H5288" t="s">
        <v>295</v>
      </c>
      <c r="I5288" s="1">
        <v>37857</v>
      </c>
      <c r="J5288" t="s">
        <v>26498</v>
      </c>
      <c r="K5288" t="s">
        <v>282</v>
      </c>
      <c r="L5288">
        <v>57791</v>
      </c>
      <c r="M5288" t="s">
        <v>295</v>
      </c>
      <c r="N5288" s="1">
        <v>45167</v>
      </c>
      <c r="O5288" s="1">
        <v>45168</v>
      </c>
      <c r="P5288">
        <v>76</v>
      </c>
      <c r="Q5288">
        <v>4</v>
      </c>
      <c r="R5288" t="s">
        <v>53</v>
      </c>
      <c r="S5288">
        <v>2</v>
      </c>
      <c r="T5288">
        <v>2</v>
      </c>
      <c r="U5288">
        <v>1</v>
      </c>
      <c r="V5288">
        <v>137</v>
      </c>
      <c r="W5288" t="s">
        <v>41</v>
      </c>
      <c r="X5288" t="s">
        <v>26499</v>
      </c>
      <c r="Y5288" t="s">
        <v>65</v>
      </c>
      <c r="Z5288" s="1">
        <v>45133</v>
      </c>
      <c r="AA5288" s="2">
        <v>0.5476388888888889</v>
      </c>
      <c r="AB5288" s="2">
        <v>0.17743055555555556</v>
      </c>
      <c r="AC5288" t="s">
        <v>45</v>
      </c>
      <c r="AD5288" t="s">
        <v>44</v>
      </c>
      <c r="AE5288" t="s">
        <v>45</v>
      </c>
      <c r="AF5288">
        <v>137</v>
      </c>
    </row>
    <row r="5289" spans="1:32">
      <c r="A5289">
        <v>29494</v>
      </c>
      <c r="B5289">
        <v>28594</v>
      </c>
      <c r="C5289" t="s">
        <v>112</v>
      </c>
      <c r="D5289" t="s">
        <v>5089</v>
      </c>
      <c r="E5289" t="s">
        <v>34</v>
      </c>
      <c r="F5289" t="s">
        <v>26500</v>
      </c>
      <c r="G5289">
        <f>1-456-983-5098</f>
        <v>-6536</v>
      </c>
      <c r="H5289" t="s">
        <v>37</v>
      </c>
      <c r="I5289" s="1">
        <v>23655</v>
      </c>
      <c r="J5289" t="s">
        <v>26501</v>
      </c>
      <c r="K5289" t="s">
        <v>26502</v>
      </c>
      <c r="L5289">
        <v>61293</v>
      </c>
      <c r="M5289" t="s">
        <v>37</v>
      </c>
      <c r="N5289" s="1">
        <v>45284</v>
      </c>
      <c r="O5289" s="1">
        <v>45289</v>
      </c>
      <c r="P5289">
        <v>62</v>
      </c>
      <c r="Q5289">
        <v>3</v>
      </c>
      <c r="R5289" t="s">
        <v>63</v>
      </c>
      <c r="S5289">
        <v>2</v>
      </c>
      <c r="T5289">
        <v>0</v>
      </c>
      <c r="U5289">
        <v>5</v>
      </c>
      <c r="V5289">
        <v>385</v>
      </c>
      <c r="W5289" t="s">
        <v>41</v>
      </c>
      <c r="X5289" t="s">
        <v>26503</v>
      </c>
      <c r="Y5289" t="s">
        <v>65</v>
      </c>
      <c r="Z5289" s="1">
        <v>45277</v>
      </c>
      <c r="AA5289" s="2">
        <v>0.36738425925925927</v>
      </c>
      <c r="AB5289" s="2">
        <v>4.0509259259259259E-2</v>
      </c>
      <c r="AC5289" t="s">
        <v>45</v>
      </c>
      <c r="AD5289" t="s">
        <v>44</v>
      </c>
      <c r="AE5289" t="s">
        <v>45</v>
      </c>
      <c r="AF5289">
        <v>77</v>
      </c>
    </row>
    <row r="5290" spans="1:32">
      <c r="A5290">
        <v>29495</v>
      </c>
      <c r="B5290">
        <v>28595</v>
      </c>
      <c r="C5290" t="s">
        <v>4512</v>
      </c>
      <c r="D5290" t="s">
        <v>26504</v>
      </c>
      <c r="E5290" t="s">
        <v>48</v>
      </c>
      <c r="F5290" t="s">
        <v>26505</v>
      </c>
      <c r="G5290" t="s">
        <v>26506</v>
      </c>
      <c r="H5290" t="s">
        <v>692</v>
      </c>
      <c r="I5290" s="1">
        <v>22153</v>
      </c>
      <c r="J5290" t="s">
        <v>26507</v>
      </c>
      <c r="K5290" t="s">
        <v>6285</v>
      </c>
      <c r="L5290">
        <v>89542</v>
      </c>
      <c r="M5290" t="s">
        <v>692</v>
      </c>
      <c r="N5290" s="1">
        <v>45278</v>
      </c>
      <c r="O5290" s="1">
        <v>45283</v>
      </c>
      <c r="P5290">
        <v>74</v>
      </c>
      <c r="Q5290">
        <v>3</v>
      </c>
      <c r="R5290" t="s">
        <v>63</v>
      </c>
      <c r="S5290">
        <v>4</v>
      </c>
      <c r="T5290">
        <v>0</v>
      </c>
      <c r="U5290">
        <v>5</v>
      </c>
      <c r="V5290">
        <v>420</v>
      </c>
      <c r="W5290" t="s">
        <v>54</v>
      </c>
      <c r="X5290" t="s">
        <v>26508</v>
      </c>
      <c r="Y5290" t="s">
        <v>43</v>
      </c>
      <c r="Z5290" s="1">
        <v>45256</v>
      </c>
      <c r="AA5290" s="2">
        <v>0.60559027777777774</v>
      </c>
      <c r="AB5290" s="2">
        <v>0.3694560185185185</v>
      </c>
      <c r="AC5290" t="s">
        <v>45</v>
      </c>
      <c r="AD5290" t="s">
        <v>44</v>
      </c>
      <c r="AE5290" t="s">
        <v>45</v>
      </c>
      <c r="AF5290">
        <v>84</v>
      </c>
    </row>
    <row r="5291" spans="1:32">
      <c r="A5291">
        <v>29496</v>
      </c>
      <c r="B5291">
        <v>28596</v>
      </c>
      <c r="C5291" t="s">
        <v>3540</v>
      </c>
      <c r="D5291" t="s">
        <v>3657</v>
      </c>
      <c r="E5291" t="s">
        <v>48</v>
      </c>
      <c r="F5291" t="s">
        <v>26509</v>
      </c>
      <c r="G5291" t="s">
        <v>26510</v>
      </c>
      <c r="H5291" t="s">
        <v>86</v>
      </c>
      <c r="I5291" s="1">
        <v>18785</v>
      </c>
      <c r="J5291" t="s">
        <v>26511</v>
      </c>
      <c r="K5291" t="s">
        <v>26512</v>
      </c>
      <c r="L5291">
        <v>91260</v>
      </c>
      <c r="M5291" t="s">
        <v>86</v>
      </c>
      <c r="N5291" s="1">
        <v>45160</v>
      </c>
      <c r="O5291" s="1">
        <v>45161</v>
      </c>
      <c r="P5291">
        <v>38</v>
      </c>
      <c r="Q5291">
        <v>2</v>
      </c>
      <c r="R5291" t="s">
        <v>63</v>
      </c>
      <c r="S5291">
        <v>1</v>
      </c>
      <c r="T5291">
        <v>1</v>
      </c>
      <c r="U5291">
        <v>1</v>
      </c>
      <c r="V5291">
        <v>74</v>
      </c>
      <c r="W5291" t="s">
        <v>41</v>
      </c>
      <c r="X5291" t="s">
        <v>26513</v>
      </c>
      <c r="Y5291" t="s">
        <v>43</v>
      </c>
      <c r="Z5291" s="1">
        <v>45124</v>
      </c>
      <c r="AA5291" s="2">
        <v>1.2974537037037036E-2</v>
      </c>
      <c r="AB5291" s="2">
        <v>0.59597222222222224</v>
      </c>
      <c r="AC5291" t="s">
        <v>45</v>
      </c>
      <c r="AD5291" t="s">
        <v>45</v>
      </c>
      <c r="AE5291" t="s">
        <v>44</v>
      </c>
      <c r="AF5291">
        <v>74</v>
      </c>
    </row>
    <row r="5292" spans="1:32">
      <c r="A5292">
        <v>29497</v>
      </c>
      <c r="B5292">
        <v>28597</v>
      </c>
      <c r="C5292" t="s">
        <v>112</v>
      </c>
      <c r="D5292" t="s">
        <v>9313</v>
      </c>
      <c r="E5292" t="s">
        <v>48</v>
      </c>
      <c r="F5292" t="s">
        <v>26514</v>
      </c>
      <c r="G5292" t="s">
        <v>26515</v>
      </c>
      <c r="H5292" t="s">
        <v>171</v>
      </c>
      <c r="I5292" s="1">
        <v>35870</v>
      </c>
      <c r="J5292" t="s">
        <v>26516</v>
      </c>
      <c r="K5292" t="s">
        <v>26517</v>
      </c>
      <c r="L5292">
        <v>21412</v>
      </c>
      <c r="M5292" t="s">
        <v>171</v>
      </c>
      <c r="N5292" s="1">
        <v>45297</v>
      </c>
      <c r="O5292" s="1">
        <v>45298</v>
      </c>
      <c r="P5292">
        <v>54</v>
      </c>
      <c r="Q5292">
        <v>3</v>
      </c>
      <c r="R5292" t="s">
        <v>40</v>
      </c>
      <c r="S5292">
        <v>2</v>
      </c>
      <c r="T5292">
        <v>0</v>
      </c>
      <c r="U5292">
        <v>1</v>
      </c>
      <c r="V5292">
        <v>205</v>
      </c>
      <c r="W5292" t="s">
        <v>41</v>
      </c>
      <c r="X5292" t="s">
        <v>26518</v>
      </c>
      <c r="Y5292" t="s">
        <v>6</v>
      </c>
      <c r="Z5292" s="1">
        <v>45285</v>
      </c>
      <c r="AA5292" s="2">
        <v>0.58199074074074075</v>
      </c>
      <c r="AB5292" s="2">
        <v>0.48218749999999999</v>
      </c>
      <c r="AC5292" t="s">
        <v>44</v>
      </c>
      <c r="AD5292" t="s">
        <v>44</v>
      </c>
      <c r="AE5292" t="s">
        <v>44</v>
      </c>
      <c r="AF5292">
        <v>205</v>
      </c>
    </row>
    <row r="5293" spans="1:32">
      <c r="A5293">
        <v>29498</v>
      </c>
      <c r="B5293">
        <v>28598</v>
      </c>
      <c r="C5293" t="s">
        <v>22716</v>
      </c>
      <c r="D5293" t="s">
        <v>7949</v>
      </c>
      <c r="E5293" t="s">
        <v>48</v>
      </c>
      <c r="F5293" t="s">
        <v>26519</v>
      </c>
      <c r="G5293" t="s">
        <v>26520</v>
      </c>
      <c r="H5293" t="s">
        <v>904</v>
      </c>
      <c r="I5293" s="1">
        <v>21989</v>
      </c>
      <c r="J5293" t="s">
        <v>26521</v>
      </c>
      <c r="K5293" t="s">
        <v>26522</v>
      </c>
      <c r="L5293">
        <v>66684</v>
      </c>
      <c r="M5293" t="s">
        <v>904</v>
      </c>
      <c r="N5293" s="1">
        <v>45103</v>
      </c>
      <c r="O5293" s="1">
        <v>45105</v>
      </c>
      <c r="P5293">
        <v>38</v>
      </c>
      <c r="Q5293">
        <v>2</v>
      </c>
      <c r="R5293" t="s">
        <v>63</v>
      </c>
      <c r="S5293">
        <v>2</v>
      </c>
      <c r="T5293">
        <v>2</v>
      </c>
      <c r="U5293">
        <v>2</v>
      </c>
      <c r="V5293">
        <v>142</v>
      </c>
      <c r="W5293" t="s">
        <v>41</v>
      </c>
      <c r="X5293" t="s">
        <v>26523</v>
      </c>
      <c r="Y5293" t="s">
        <v>65</v>
      </c>
      <c r="Z5293" s="1">
        <v>45086</v>
      </c>
      <c r="AA5293" s="2">
        <v>2.7152777777777779E-2</v>
      </c>
      <c r="AB5293" s="2">
        <v>0.53046296296296302</v>
      </c>
      <c r="AC5293" t="s">
        <v>44</v>
      </c>
      <c r="AD5293" t="s">
        <v>45</v>
      </c>
      <c r="AE5293" t="s">
        <v>45</v>
      </c>
      <c r="AF5293">
        <v>71</v>
      </c>
    </row>
    <row r="5294" spans="1:32">
      <c r="A5294">
        <v>29499</v>
      </c>
      <c r="B5294">
        <v>28599</v>
      </c>
      <c r="C5294" t="s">
        <v>305</v>
      </c>
      <c r="D5294" t="s">
        <v>13931</v>
      </c>
      <c r="E5294" t="s">
        <v>34</v>
      </c>
      <c r="F5294" t="s">
        <v>26524</v>
      </c>
      <c r="G5294" t="s">
        <v>26525</v>
      </c>
      <c r="H5294" t="s">
        <v>50</v>
      </c>
      <c r="I5294" s="1">
        <v>34274</v>
      </c>
      <c r="J5294" t="s">
        <v>26526</v>
      </c>
      <c r="K5294" t="s">
        <v>26527</v>
      </c>
      <c r="L5294">
        <v>9413</v>
      </c>
      <c r="M5294" t="s">
        <v>50</v>
      </c>
      <c r="N5294" s="1">
        <v>45082</v>
      </c>
      <c r="O5294" s="1">
        <v>45083</v>
      </c>
      <c r="P5294">
        <v>55</v>
      </c>
      <c r="Q5294">
        <v>3</v>
      </c>
      <c r="R5294" t="s">
        <v>53</v>
      </c>
      <c r="S5294">
        <v>1</v>
      </c>
      <c r="T5294">
        <v>0</v>
      </c>
      <c r="U5294">
        <v>1</v>
      </c>
      <c r="V5294">
        <v>149</v>
      </c>
      <c r="W5294" t="s">
        <v>54</v>
      </c>
      <c r="X5294" t="s">
        <v>26528</v>
      </c>
      <c r="Y5294" t="s">
        <v>81</v>
      </c>
      <c r="Z5294" s="1">
        <v>45074</v>
      </c>
      <c r="AA5294" s="2">
        <v>0.50375000000000003</v>
      </c>
      <c r="AB5294" s="2">
        <v>0.79017361111111117</v>
      </c>
      <c r="AC5294" t="s">
        <v>44</v>
      </c>
      <c r="AD5294" t="s">
        <v>45</v>
      </c>
      <c r="AE5294" t="s">
        <v>45</v>
      </c>
      <c r="AF5294">
        <v>149</v>
      </c>
    </row>
    <row r="5295" spans="1:32">
      <c r="A5295">
        <v>29500</v>
      </c>
      <c r="B5295">
        <v>28600</v>
      </c>
      <c r="C5295" t="s">
        <v>1913</v>
      </c>
      <c r="D5295" t="s">
        <v>12782</v>
      </c>
      <c r="E5295" t="s">
        <v>34</v>
      </c>
      <c r="F5295" t="s">
        <v>26529</v>
      </c>
      <c r="G5295" t="s">
        <v>26530</v>
      </c>
      <c r="H5295" t="s">
        <v>225</v>
      </c>
      <c r="I5295" s="1">
        <v>19558</v>
      </c>
      <c r="J5295" t="s">
        <v>26531</v>
      </c>
      <c r="K5295" t="s">
        <v>26532</v>
      </c>
      <c r="L5295">
        <v>40473</v>
      </c>
      <c r="M5295" t="s">
        <v>225</v>
      </c>
      <c r="N5295" s="1">
        <v>45129</v>
      </c>
      <c r="O5295" s="1">
        <v>45134</v>
      </c>
      <c r="P5295">
        <v>58</v>
      </c>
      <c r="Q5295">
        <v>3</v>
      </c>
      <c r="R5295" t="s">
        <v>53</v>
      </c>
      <c r="S5295">
        <v>4</v>
      </c>
      <c r="T5295">
        <v>0</v>
      </c>
      <c r="U5295">
        <v>5</v>
      </c>
      <c r="V5295">
        <v>630</v>
      </c>
      <c r="W5295" t="s">
        <v>54</v>
      </c>
      <c r="X5295" t="s">
        <v>26533</v>
      </c>
      <c r="Y5295" t="s">
        <v>81</v>
      </c>
      <c r="Z5295" s="1">
        <v>45096</v>
      </c>
      <c r="AA5295" s="2">
        <v>0.70731481481481484</v>
      </c>
      <c r="AB5295" s="2">
        <v>7.6701388888888888E-2</v>
      </c>
      <c r="AC5295" t="s">
        <v>45</v>
      </c>
      <c r="AD5295" t="s">
        <v>45</v>
      </c>
      <c r="AE5295" t="s">
        <v>44</v>
      </c>
      <c r="AF5295">
        <v>126</v>
      </c>
    </row>
    <row r="5296" spans="1:32">
      <c r="A5296">
        <v>29501</v>
      </c>
      <c r="B5296">
        <v>28601</v>
      </c>
      <c r="C5296" t="s">
        <v>6780</v>
      </c>
      <c r="D5296" t="s">
        <v>12456</v>
      </c>
      <c r="E5296" t="s">
        <v>34</v>
      </c>
      <c r="F5296" t="s">
        <v>26534</v>
      </c>
      <c r="G5296" t="s">
        <v>26535</v>
      </c>
      <c r="H5296" t="s">
        <v>692</v>
      </c>
      <c r="I5296" s="1">
        <v>24600</v>
      </c>
      <c r="J5296" t="s">
        <v>26536</v>
      </c>
      <c r="K5296" t="s">
        <v>26537</v>
      </c>
      <c r="L5296">
        <v>4877</v>
      </c>
      <c r="M5296" t="s">
        <v>692</v>
      </c>
      <c r="N5296" s="1">
        <v>45296</v>
      </c>
      <c r="O5296" s="1">
        <v>45298</v>
      </c>
      <c r="P5296">
        <v>28</v>
      </c>
      <c r="Q5296">
        <v>2</v>
      </c>
      <c r="R5296" t="s">
        <v>53</v>
      </c>
      <c r="S5296">
        <v>1</v>
      </c>
      <c r="T5296">
        <v>1</v>
      </c>
      <c r="U5296">
        <v>2</v>
      </c>
      <c r="V5296">
        <v>256</v>
      </c>
      <c r="W5296" t="s">
        <v>54</v>
      </c>
      <c r="X5296" t="s">
        <v>26538</v>
      </c>
      <c r="Y5296" t="s">
        <v>81</v>
      </c>
      <c r="Z5296" s="1">
        <v>45280</v>
      </c>
      <c r="AA5296" s="2">
        <v>0.48314814814814816</v>
      </c>
      <c r="AB5296" s="2">
        <v>0.7758449074074073</v>
      </c>
      <c r="AC5296" t="s">
        <v>44</v>
      </c>
      <c r="AD5296" t="s">
        <v>45</v>
      </c>
      <c r="AE5296" t="s">
        <v>44</v>
      </c>
      <c r="AF5296">
        <v>128</v>
      </c>
    </row>
    <row r="5297" spans="1:32">
      <c r="A5297">
        <v>29502</v>
      </c>
      <c r="B5297">
        <v>28602</v>
      </c>
      <c r="C5297" t="s">
        <v>489</v>
      </c>
      <c r="D5297" t="s">
        <v>83</v>
      </c>
      <c r="E5297" t="s">
        <v>34</v>
      </c>
      <c r="F5297" t="s">
        <v>26539</v>
      </c>
      <c r="G5297" t="s">
        <v>26540</v>
      </c>
      <c r="H5297" t="s">
        <v>201</v>
      </c>
      <c r="I5297" s="1">
        <v>16304</v>
      </c>
      <c r="J5297" t="s">
        <v>26541</v>
      </c>
      <c r="K5297" t="s">
        <v>26542</v>
      </c>
      <c r="L5297">
        <v>4513</v>
      </c>
      <c r="M5297" t="s">
        <v>201</v>
      </c>
      <c r="N5297" s="1">
        <v>45026</v>
      </c>
      <c r="O5297" s="1">
        <v>45027</v>
      </c>
      <c r="P5297">
        <v>67</v>
      </c>
      <c r="Q5297">
        <v>3</v>
      </c>
      <c r="R5297" t="s">
        <v>53</v>
      </c>
      <c r="S5297">
        <v>3</v>
      </c>
      <c r="T5297">
        <v>2</v>
      </c>
      <c r="U5297">
        <v>1</v>
      </c>
      <c r="V5297">
        <v>142</v>
      </c>
      <c r="W5297" t="s">
        <v>54</v>
      </c>
      <c r="X5297" t="s">
        <v>26543</v>
      </c>
      <c r="Y5297" t="s">
        <v>65</v>
      </c>
      <c r="Z5297" s="1">
        <v>45004</v>
      </c>
      <c r="AA5297" s="2">
        <v>0.81805555555555554</v>
      </c>
      <c r="AB5297" s="2">
        <v>0.37797453703703704</v>
      </c>
      <c r="AC5297" t="s">
        <v>44</v>
      </c>
      <c r="AD5297" t="s">
        <v>44</v>
      </c>
      <c r="AE5297" t="s">
        <v>45</v>
      </c>
      <c r="AF5297">
        <v>142</v>
      </c>
    </row>
    <row r="5298" spans="1:32">
      <c r="A5298">
        <v>29503</v>
      </c>
      <c r="B5298">
        <v>28603</v>
      </c>
      <c r="C5298" t="s">
        <v>364</v>
      </c>
      <c r="D5298" t="s">
        <v>2268</v>
      </c>
      <c r="E5298" t="s">
        <v>48</v>
      </c>
      <c r="F5298" t="s">
        <v>26544</v>
      </c>
      <c r="G5298" t="s">
        <v>26545</v>
      </c>
      <c r="H5298" t="s">
        <v>179</v>
      </c>
      <c r="I5298" s="1">
        <v>26774</v>
      </c>
      <c r="J5298" t="s">
        <v>26546</v>
      </c>
      <c r="K5298" t="s">
        <v>26547</v>
      </c>
      <c r="L5298">
        <v>51346</v>
      </c>
      <c r="M5298" t="s">
        <v>179</v>
      </c>
      <c r="N5298" s="1">
        <v>45258</v>
      </c>
      <c r="O5298" s="1">
        <v>45260</v>
      </c>
      <c r="P5298">
        <v>24</v>
      </c>
      <c r="Q5298">
        <v>1</v>
      </c>
      <c r="R5298" t="s">
        <v>40</v>
      </c>
      <c r="S5298">
        <v>1</v>
      </c>
      <c r="T5298">
        <v>1</v>
      </c>
      <c r="U5298">
        <v>2</v>
      </c>
      <c r="V5298">
        <v>448</v>
      </c>
      <c r="W5298" t="s">
        <v>54</v>
      </c>
      <c r="X5298" t="s">
        <v>26548</v>
      </c>
      <c r="Y5298" t="s">
        <v>6</v>
      </c>
      <c r="Z5298" s="1">
        <v>45238</v>
      </c>
      <c r="AA5298" s="2">
        <v>0.32030092592592591</v>
      </c>
      <c r="AB5298" s="2">
        <v>0.14476851851851852</v>
      </c>
      <c r="AC5298" t="s">
        <v>44</v>
      </c>
      <c r="AD5298" t="s">
        <v>44</v>
      </c>
      <c r="AE5298" t="s">
        <v>45</v>
      </c>
      <c r="AF5298">
        <v>224</v>
      </c>
    </row>
    <row r="5299" spans="1:32">
      <c r="A5299">
        <v>29504</v>
      </c>
      <c r="B5299">
        <v>28604</v>
      </c>
      <c r="C5299" t="s">
        <v>1392</v>
      </c>
      <c r="D5299" t="s">
        <v>5310</v>
      </c>
      <c r="E5299" t="s">
        <v>34</v>
      </c>
      <c r="F5299" t="s">
        <v>26549</v>
      </c>
      <c r="G5299" t="s">
        <v>26550</v>
      </c>
      <c r="H5299" t="s">
        <v>77</v>
      </c>
      <c r="I5299" s="1">
        <v>20276</v>
      </c>
      <c r="J5299" t="s">
        <v>26551</v>
      </c>
      <c r="K5299" t="s">
        <v>26552</v>
      </c>
      <c r="L5299">
        <v>62699</v>
      </c>
      <c r="M5299" t="s">
        <v>77</v>
      </c>
      <c r="N5299" s="1">
        <v>45187</v>
      </c>
      <c r="O5299" s="1">
        <v>45192</v>
      </c>
      <c r="P5299">
        <v>11</v>
      </c>
      <c r="Q5299">
        <v>1</v>
      </c>
      <c r="R5299" t="s">
        <v>63</v>
      </c>
      <c r="S5299">
        <v>4</v>
      </c>
      <c r="T5299">
        <v>2</v>
      </c>
      <c r="U5299">
        <v>5</v>
      </c>
      <c r="V5299">
        <v>415</v>
      </c>
      <c r="W5299" t="s">
        <v>54</v>
      </c>
      <c r="X5299" t="s">
        <v>26553</v>
      </c>
      <c r="Y5299" t="s">
        <v>81</v>
      </c>
      <c r="Z5299" s="1">
        <v>45159</v>
      </c>
      <c r="AA5299" s="2">
        <v>0.54991898148148144</v>
      </c>
      <c r="AB5299" s="2">
        <v>0.4947685185185185</v>
      </c>
      <c r="AC5299" t="s">
        <v>45</v>
      </c>
      <c r="AD5299" t="s">
        <v>45</v>
      </c>
      <c r="AE5299" t="s">
        <v>45</v>
      </c>
      <c r="AF5299">
        <v>83</v>
      </c>
    </row>
    <row r="5300" spans="1:32">
      <c r="A5300">
        <v>29505</v>
      </c>
      <c r="B5300">
        <v>28605</v>
      </c>
      <c r="C5300" t="s">
        <v>4034</v>
      </c>
      <c r="D5300" t="s">
        <v>191</v>
      </c>
      <c r="E5300" t="s">
        <v>34</v>
      </c>
      <c r="F5300" t="s">
        <v>26554</v>
      </c>
      <c r="G5300" t="s">
        <v>26555</v>
      </c>
      <c r="H5300" t="s">
        <v>164</v>
      </c>
      <c r="I5300" s="1">
        <v>36345</v>
      </c>
      <c r="J5300" t="s">
        <v>26556</v>
      </c>
      <c r="K5300" t="s">
        <v>26557</v>
      </c>
      <c r="L5300">
        <v>63262</v>
      </c>
      <c r="M5300" t="s">
        <v>164</v>
      </c>
      <c r="N5300" s="1">
        <v>45077</v>
      </c>
      <c r="O5300" s="1">
        <v>45082</v>
      </c>
      <c r="P5300">
        <v>11</v>
      </c>
      <c r="Q5300">
        <v>1</v>
      </c>
      <c r="R5300" t="s">
        <v>63</v>
      </c>
      <c r="S5300">
        <v>2</v>
      </c>
      <c r="T5300">
        <v>0</v>
      </c>
      <c r="U5300">
        <v>5</v>
      </c>
      <c r="V5300">
        <v>425</v>
      </c>
      <c r="W5300" t="s">
        <v>54</v>
      </c>
      <c r="X5300" t="s">
        <v>26558</v>
      </c>
      <c r="Y5300" t="s">
        <v>43</v>
      </c>
      <c r="Z5300" s="1">
        <v>45050</v>
      </c>
      <c r="AA5300" s="2">
        <v>0.39277777777777773</v>
      </c>
      <c r="AB5300" s="2">
        <v>0.84689814814814823</v>
      </c>
      <c r="AC5300" t="s">
        <v>44</v>
      </c>
      <c r="AD5300" t="s">
        <v>45</v>
      </c>
      <c r="AE5300" t="s">
        <v>45</v>
      </c>
      <c r="AF5300">
        <v>85</v>
      </c>
    </row>
    <row r="5301" spans="1:32">
      <c r="A5301">
        <v>29506</v>
      </c>
      <c r="B5301">
        <v>28606</v>
      </c>
      <c r="C5301" t="s">
        <v>615</v>
      </c>
      <c r="D5301" t="s">
        <v>2828</v>
      </c>
      <c r="E5301" t="s">
        <v>48</v>
      </c>
      <c r="F5301" t="s">
        <v>26559</v>
      </c>
      <c r="G5301" t="s">
        <v>26560</v>
      </c>
      <c r="H5301" t="s">
        <v>164</v>
      </c>
      <c r="I5301" s="1">
        <v>28805</v>
      </c>
      <c r="J5301" t="s">
        <v>26561</v>
      </c>
      <c r="K5301" t="s">
        <v>2000</v>
      </c>
      <c r="L5301">
        <v>89083</v>
      </c>
      <c r="M5301" t="s">
        <v>164</v>
      </c>
      <c r="N5301" s="1">
        <v>45113</v>
      </c>
      <c r="O5301" s="1">
        <v>45116</v>
      </c>
      <c r="P5301">
        <v>15</v>
      </c>
      <c r="Q5301">
        <v>1</v>
      </c>
      <c r="R5301" t="s">
        <v>40</v>
      </c>
      <c r="S5301">
        <v>1</v>
      </c>
      <c r="T5301">
        <v>0</v>
      </c>
      <c r="U5301">
        <v>3</v>
      </c>
      <c r="V5301">
        <v>714</v>
      </c>
      <c r="W5301" t="s">
        <v>54</v>
      </c>
      <c r="X5301" t="s">
        <v>26562</v>
      </c>
      <c r="Y5301" t="s">
        <v>65</v>
      </c>
      <c r="Z5301" s="1">
        <v>45092</v>
      </c>
      <c r="AA5301" s="2">
        <v>0.81229166666666675</v>
      </c>
      <c r="AB5301" s="2">
        <v>0.97068287037037038</v>
      </c>
      <c r="AC5301" t="s">
        <v>44</v>
      </c>
      <c r="AD5301" t="s">
        <v>45</v>
      </c>
      <c r="AE5301" t="s">
        <v>45</v>
      </c>
      <c r="AF5301">
        <v>238</v>
      </c>
    </row>
    <row r="5302" spans="1:32">
      <c r="A5302">
        <v>29507</v>
      </c>
      <c r="B5302">
        <v>28607</v>
      </c>
      <c r="C5302" t="s">
        <v>2316</v>
      </c>
      <c r="D5302" t="s">
        <v>5443</v>
      </c>
      <c r="E5302" t="s">
        <v>34</v>
      </c>
      <c r="F5302" t="s">
        <v>26563</v>
      </c>
      <c r="G5302" t="s">
        <v>26564</v>
      </c>
      <c r="H5302" t="s">
        <v>122</v>
      </c>
      <c r="I5302" s="1">
        <v>36896</v>
      </c>
      <c r="J5302" t="s">
        <v>26565</v>
      </c>
      <c r="K5302" t="s">
        <v>26566</v>
      </c>
      <c r="L5302">
        <v>71220</v>
      </c>
      <c r="M5302" t="s">
        <v>122</v>
      </c>
      <c r="N5302" s="1">
        <v>45212</v>
      </c>
      <c r="O5302" s="1">
        <v>45215</v>
      </c>
      <c r="P5302">
        <v>80</v>
      </c>
      <c r="Q5302">
        <v>4</v>
      </c>
      <c r="R5302" t="s">
        <v>63</v>
      </c>
      <c r="S5302">
        <v>1</v>
      </c>
      <c r="T5302">
        <v>1</v>
      </c>
      <c r="U5302">
        <v>3</v>
      </c>
      <c r="V5302">
        <v>267</v>
      </c>
      <c r="W5302" t="s">
        <v>54</v>
      </c>
      <c r="X5302" t="s">
        <v>26567</v>
      </c>
      <c r="Y5302" t="s">
        <v>43</v>
      </c>
      <c r="Z5302" s="1">
        <v>45191</v>
      </c>
      <c r="AA5302" s="2">
        <v>9.5752314814814818E-2</v>
      </c>
      <c r="AB5302" s="2">
        <v>0.4812731481481482</v>
      </c>
      <c r="AC5302" t="s">
        <v>44</v>
      </c>
      <c r="AD5302" t="s">
        <v>44</v>
      </c>
      <c r="AE5302" t="s">
        <v>45</v>
      </c>
      <c r="AF5302">
        <v>89</v>
      </c>
    </row>
    <row r="5303" spans="1:32">
      <c r="A5303">
        <v>29509</v>
      </c>
      <c r="B5303">
        <v>28609</v>
      </c>
      <c r="C5303" t="s">
        <v>945</v>
      </c>
      <c r="D5303" t="s">
        <v>909</v>
      </c>
      <c r="E5303" t="s">
        <v>34</v>
      </c>
      <c r="F5303" t="s">
        <v>26568</v>
      </c>
      <c r="G5303" t="s">
        <v>26569</v>
      </c>
      <c r="H5303" t="s">
        <v>115</v>
      </c>
      <c r="I5303" s="1">
        <v>26866</v>
      </c>
      <c r="J5303" t="s">
        <v>26570</v>
      </c>
      <c r="K5303" t="s">
        <v>26571</v>
      </c>
      <c r="L5303">
        <v>51794</v>
      </c>
      <c r="M5303" t="s">
        <v>115</v>
      </c>
      <c r="N5303" s="1">
        <v>45022</v>
      </c>
      <c r="O5303" s="1">
        <v>45024</v>
      </c>
      <c r="P5303">
        <v>63</v>
      </c>
      <c r="Q5303">
        <v>3</v>
      </c>
      <c r="R5303" t="s">
        <v>40</v>
      </c>
      <c r="S5303">
        <v>4</v>
      </c>
      <c r="T5303">
        <v>2</v>
      </c>
      <c r="U5303">
        <v>2</v>
      </c>
      <c r="V5303">
        <v>408</v>
      </c>
      <c r="W5303" t="s">
        <v>54</v>
      </c>
      <c r="X5303" t="s">
        <v>26572</v>
      </c>
      <c r="Y5303" t="s">
        <v>43</v>
      </c>
      <c r="Z5303" s="1">
        <v>45003</v>
      </c>
      <c r="AA5303" s="2">
        <v>0.42346064814814816</v>
      </c>
      <c r="AB5303" s="2">
        <v>0.4576736111111111</v>
      </c>
      <c r="AC5303" t="s">
        <v>44</v>
      </c>
      <c r="AD5303" t="s">
        <v>44</v>
      </c>
      <c r="AE5303" t="s">
        <v>44</v>
      </c>
      <c r="AF5303">
        <v>204</v>
      </c>
    </row>
    <row r="5304" spans="1:32">
      <c r="A5304">
        <v>29510</v>
      </c>
      <c r="B5304">
        <v>28610</v>
      </c>
      <c r="C5304" t="s">
        <v>12537</v>
      </c>
      <c r="D5304" t="s">
        <v>1368</v>
      </c>
      <c r="E5304" t="s">
        <v>34</v>
      </c>
      <c r="F5304" t="s">
        <v>26573</v>
      </c>
      <c r="G5304" t="s">
        <v>26574</v>
      </c>
      <c r="H5304" t="s">
        <v>135</v>
      </c>
      <c r="I5304" s="1">
        <v>21738</v>
      </c>
      <c r="J5304" t="s">
        <v>26575</v>
      </c>
      <c r="K5304" t="s">
        <v>3227</v>
      </c>
      <c r="L5304">
        <v>63639</v>
      </c>
      <c r="M5304" t="s">
        <v>135</v>
      </c>
      <c r="N5304" s="1">
        <v>45169</v>
      </c>
      <c r="O5304" s="1">
        <v>45173</v>
      </c>
      <c r="P5304">
        <v>92</v>
      </c>
      <c r="Q5304">
        <v>4</v>
      </c>
      <c r="R5304" t="s">
        <v>63</v>
      </c>
      <c r="S5304">
        <v>3</v>
      </c>
      <c r="T5304">
        <v>2</v>
      </c>
      <c r="U5304">
        <v>4</v>
      </c>
      <c r="V5304">
        <v>348</v>
      </c>
      <c r="W5304" t="s">
        <v>41</v>
      </c>
      <c r="X5304" t="s">
        <v>26576</v>
      </c>
      <c r="Y5304" t="s">
        <v>6</v>
      </c>
      <c r="Z5304" s="1">
        <v>45135</v>
      </c>
      <c r="AA5304" s="2">
        <v>0.27510416666666665</v>
      </c>
      <c r="AB5304" s="2">
        <v>0.56152777777777774</v>
      </c>
      <c r="AC5304" t="s">
        <v>45</v>
      </c>
      <c r="AD5304" t="s">
        <v>45</v>
      </c>
      <c r="AE5304" t="s">
        <v>44</v>
      </c>
      <c r="AF5304">
        <v>87</v>
      </c>
    </row>
    <row r="5305" spans="1:32">
      <c r="A5305">
        <v>29511</v>
      </c>
      <c r="B5305">
        <v>28611</v>
      </c>
      <c r="C5305" t="s">
        <v>175</v>
      </c>
      <c r="D5305" t="s">
        <v>1092</v>
      </c>
      <c r="E5305" t="s">
        <v>48</v>
      </c>
      <c r="F5305" t="s">
        <v>26577</v>
      </c>
      <c r="G5305" t="s">
        <v>26578</v>
      </c>
      <c r="H5305" t="s">
        <v>109</v>
      </c>
      <c r="I5305" s="1">
        <v>21851</v>
      </c>
      <c r="J5305" t="s">
        <v>26579</v>
      </c>
      <c r="K5305" t="s">
        <v>1787</v>
      </c>
      <c r="L5305">
        <v>53866</v>
      </c>
      <c r="M5305" t="s">
        <v>109</v>
      </c>
      <c r="N5305" s="1">
        <v>45136</v>
      </c>
      <c r="O5305" s="1">
        <v>45139</v>
      </c>
      <c r="P5305">
        <v>99</v>
      </c>
      <c r="Q5305">
        <v>4</v>
      </c>
      <c r="R5305" t="s">
        <v>40</v>
      </c>
      <c r="S5305">
        <v>4</v>
      </c>
      <c r="T5305">
        <v>0</v>
      </c>
      <c r="U5305">
        <v>3</v>
      </c>
      <c r="V5305">
        <v>747</v>
      </c>
      <c r="W5305" t="s">
        <v>41</v>
      </c>
      <c r="X5305" t="s">
        <v>26580</v>
      </c>
      <c r="Y5305" t="s">
        <v>6</v>
      </c>
      <c r="Z5305" s="1">
        <v>45126</v>
      </c>
      <c r="AA5305" s="2">
        <v>0.46170138888888884</v>
      </c>
      <c r="AB5305" s="2">
        <v>0.22938657407407406</v>
      </c>
      <c r="AC5305" t="s">
        <v>44</v>
      </c>
      <c r="AD5305" t="s">
        <v>45</v>
      </c>
      <c r="AE5305" t="s">
        <v>44</v>
      </c>
      <c r="AF5305">
        <v>249</v>
      </c>
    </row>
    <row r="5306" spans="1:32">
      <c r="A5306">
        <v>29512</v>
      </c>
      <c r="B5306">
        <v>28612</v>
      </c>
      <c r="C5306" t="s">
        <v>1986</v>
      </c>
      <c r="D5306" t="s">
        <v>584</v>
      </c>
      <c r="E5306" t="s">
        <v>34</v>
      </c>
      <c r="F5306" t="s">
        <v>26581</v>
      </c>
      <c r="G5306" t="s">
        <v>26582</v>
      </c>
      <c r="H5306" t="s">
        <v>171</v>
      </c>
      <c r="I5306" s="1">
        <v>26027</v>
      </c>
      <c r="J5306" t="s">
        <v>26583</v>
      </c>
      <c r="K5306" t="s">
        <v>14305</v>
      </c>
      <c r="L5306">
        <v>55899</v>
      </c>
      <c r="M5306" t="s">
        <v>171</v>
      </c>
      <c r="N5306" s="1">
        <v>45022</v>
      </c>
      <c r="O5306" s="1">
        <v>45027</v>
      </c>
      <c r="P5306">
        <v>43</v>
      </c>
      <c r="Q5306">
        <v>2</v>
      </c>
      <c r="R5306" t="s">
        <v>53</v>
      </c>
      <c r="S5306">
        <v>1</v>
      </c>
      <c r="T5306">
        <v>2</v>
      </c>
      <c r="U5306">
        <v>5</v>
      </c>
      <c r="V5306">
        <v>740</v>
      </c>
      <c r="W5306" t="s">
        <v>41</v>
      </c>
      <c r="X5306" t="s">
        <v>26584</v>
      </c>
      <c r="Y5306" t="s">
        <v>43</v>
      </c>
      <c r="Z5306" s="1">
        <v>45017</v>
      </c>
      <c r="AA5306" s="2">
        <v>0.91918981481481488</v>
      </c>
      <c r="AB5306" s="2">
        <v>0.61362268518518526</v>
      </c>
      <c r="AC5306" t="s">
        <v>44</v>
      </c>
      <c r="AD5306" t="s">
        <v>44</v>
      </c>
      <c r="AE5306" t="s">
        <v>44</v>
      </c>
      <c r="AF5306">
        <v>148</v>
      </c>
    </row>
    <row r="5307" spans="1:32">
      <c r="A5307">
        <v>29513</v>
      </c>
      <c r="B5307">
        <v>28613</v>
      </c>
      <c r="C5307" t="s">
        <v>662</v>
      </c>
      <c r="D5307" t="s">
        <v>4529</v>
      </c>
      <c r="E5307" t="s">
        <v>48</v>
      </c>
      <c r="F5307" t="s">
        <v>26585</v>
      </c>
      <c r="G5307">
        <v>7199294169</v>
      </c>
      <c r="H5307" t="s">
        <v>272</v>
      </c>
      <c r="I5307" s="1">
        <v>19273</v>
      </c>
      <c r="J5307" t="s">
        <v>26586</v>
      </c>
      <c r="K5307" t="s">
        <v>17624</v>
      </c>
      <c r="L5307">
        <v>69055</v>
      </c>
      <c r="M5307" t="s">
        <v>272</v>
      </c>
      <c r="N5307" s="1">
        <v>45006</v>
      </c>
      <c r="O5307" s="1">
        <v>45008</v>
      </c>
      <c r="P5307">
        <v>47</v>
      </c>
      <c r="Q5307">
        <v>2</v>
      </c>
      <c r="R5307" t="s">
        <v>63</v>
      </c>
      <c r="S5307">
        <v>1</v>
      </c>
      <c r="T5307">
        <v>1</v>
      </c>
      <c r="U5307">
        <v>2</v>
      </c>
      <c r="V5307">
        <v>160</v>
      </c>
      <c r="W5307" t="s">
        <v>41</v>
      </c>
      <c r="X5307" t="s">
        <v>26587</v>
      </c>
      <c r="Y5307" t="s">
        <v>6</v>
      </c>
      <c r="Z5307" s="1">
        <v>44990</v>
      </c>
      <c r="AA5307" s="2">
        <v>0.96501157407407412</v>
      </c>
      <c r="AB5307" s="2">
        <v>8.1481481481481474E-3</v>
      </c>
      <c r="AC5307" t="s">
        <v>45</v>
      </c>
      <c r="AD5307" t="s">
        <v>44</v>
      </c>
      <c r="AE5307" t="s">
        <v>44</v>
      </c>
      <c r="AF5307">
        <v>80</v>
      </c>
    </row>
    <row r="5308" spans="1:32">
      <c r="A5308">
        <v>29515</v>
      </c>
      <c r="B5308">
        <v>28615</v>
      </c>
      <c r="C5308" t="s">
        <v>175</v>
      </c>
      <c r="D5308" t="s">
        <v>140</v>
      </c>
      <c r="E5308" t="s">
        <v>48</v>
      </c>
      <c r="F5308" t="s">
        <v>26588</v>
      </c>
      <c r="G5308">
        <f>1-853-548-1664</f>
        <v>-3064</v>
      </c>
      <c r="H5308" t="s">
        <v>530</v>
      </c>
      <c r="I5308" s="1">
        <v>30786</v>
      </c>
      <c r="J5308" t="s">
        <v>26589</v>
      </c>
      <c r="K5308" t="s">
        <v>26590</v>
      </c>
      <c r="L5308">
        <v>8833</v>
      </c>
      <c r="M5308" t="s">
        <v>530</v>
      </c>
      <c r="N5308" s="1">
        <v>45059</v>
      </c>
      <c r="O5308" s="1">
        <v>45063</v>
      </c>
      <c r="P5308">
        <v>81</v>
      </c>
      <c r="Q5308">
        <v>4</v>
      </c>
      <c r="R5308" t="s">
        <v>40</v>
      </c>
      <c r="S5308">
        <v>2</v>
      </c>
      <c r="T5308">
        <v>0</v>
      </c>
      <c r="U5308">
        <v>4</v>
      </c>
      <c r="V5308">
        <v>944</v>
      </c>
      <c r="W5308" t="s">
        <v>54</v>
      </c>
      <c r="X5308" t="s">
        <v>26591</v>
      </c>
      <c r="Y5308" t="s">
        <v>65</v>
      </c>
      <c r="Z5308" s="1">
        <v>45050</v>
      </c>
      <c r="AA5308" s="2">
        <v>4.0312499999999994E-2</v>
      </c>
      <c r="AB5308" s="2">
        <v>0.28331018518518519</v>
      </c>
      <c r="AC5308" t="s">
        <v>44</v>
      </c>
      <c r="AD5308" t="s">
        <v>44</v>
      </c>
      <c r="AE5308" t="s">
        <v>44</v>
      </c>
      <c r="AF5308">
        <v>236</v>
      </c>
    </row>
    <row r="5309" spans="1:32">
      <c r="A5309">
        <v>29518</v>
      </c>
      <c r="B5309">
        <v>28618</v>
      </c>
      <c r="C5309" t="s">
        <v>5703</v>
      </c>
      <c r="D5309" t="s">
        <v>1675</v>
      </c>
      <c r="E5309" t="s">
        <v>34</v>
      </c>
      <c r="F5309" t="s">
        <v>26592</v>
      </c>
      <c r="G5309" t="s">
        <v>26593</v>
      </c>
      <c r="H5309" t="s">
        <v>115</v>
      </c>
      <c r="I5309" s="1">
        <v>26834</v>
      </c>
      <c r="J5309" t="s">
        <v>26594</v>
      </c>
      <c r="K5309" t="s">
        <v>26595</v>
      </c>
      <c r="L5309">
        <v>31213</v>
      </c>
      <c r="M5309" t="s">
        <v>115</v>
      </c>
      <c r="N5309" s="1">
        <v>45214</v>
      </c>
      <c r="O5309" s="1">
        <v>45216</v>
      </c>
      <c r="P5309">
        <v>65</v>
      </c>
      <c r="Q5309">
        <v>3</v>
      </c>
      <c r="R5309" t="s">
        <v>63</v>
      </c>
      <c r="S5309">
        <v>4</v>
      </c>
      <c r="T5309">
        <v>2</v>
      </c>
      <c r="U5309">
        <v>2</v>
      </c>
      <c r="V5309">
        <v>146</v>
      </c>
      <c r="W5309" t="s">
        <v>41</v>
      </c>
      <c r="X5309" t="s">
        <v>26596</v>
      </c>
      <c r="Y5309" t="s">
        <v>81</v>
      </c>
      <c r="Z5309" s="1">
        <v>45201</v>
      </c>
      <c r="AA5309" s="2">
        <v>0.92071759259259256</v>
      </c>
      <c r="AB5309" s="2">
        <v>0.87351851851851858</v>
      </c>
      <c r="AC5309" t="s">
        <v>45</v>
      </c>
      <c r="AD5309" t="s">
        <v>45</v>
      </c>
      <c r="AE5309" t="s">
        <v>45</v>
      </c>
      <c r="AF5309">
        <v>73</v>
      </c>
    </row>
    <row r="5310" spans="1:32">
      <c r="A5310">
        <v>29519</v>
      </c>
      <c r="B5310">
        <v>28619</v>
      </c>
      <c r="C5310" t="s">
        <v>655</v>
      </c>
      <c r="D5310" t="s">
        <v>22506</v>
      </c>
      <c r="E5310" t="s">
        <v>34</v>
      </c>
      <c r="F5310" t="s">
        <v>26597</v>
      </c>
      <c r="G5310">
        <v>5559077996</v>
      </c>
      <c r="H5310" t="s">
        <v>115</v>
      </c>
      <c r="I5310" s="1">
        <v>28893</v>
      </c>
      <c r="J5310" t="s">
        <v>26598</v>
      </c>
      <c r="K5310" t="s">
        <v>9242</v>
      </c>
      <c r="L5310">
        <v>59168</v>
      </c>
      <c r="M5310" t="s">
        <v>115</v>
      </c>
      <c r="N5310" s="1">
        <v>45082</v>
      </c>
      <c r="O5310" s="1">
        <v>45086</v>
      </c>
      <c r="P5310">
        <v>21</v>
      </c>
      <c r="Q5310">
        <v>1</v>
      </c>
      <c r="R5310" t="s">
        <v>40</v>
      </c>
      <c r="S5310">
        <v>4</v>
      </c>
      <c r="T5310">
        <v>0</v>
      </c>
      <c r="U5310">
        <v>4</v>
      </c>
      <c r="V5310">
        <v>972</v>
      </c>
      <c r="W5310" t="s">
        <v>54</v>
      </c>
      <c r="X5310" t="s">
        <v>26599</v>
      </c>
      <c r="Y5310" t="s">
        <v>43</v>
      </c>
      <c r="Z5310" s="1">
        <v>45056</v>
      </c>
      <c r="AA5310" s="2">
        <v>0.81899305555555557</v>
      </c>
      <c r="AB5310" s="2">
        <v>0.78733796296296299</v>
      </c>
      <c r="AC5310" t="s">
        <v>44</v>
      </c>
      <c r="AD5310" t="s">
        <v>44</v>
      </c>
      <c r="AE5310" t="s">
        <v>44</v>
      </c>
      <c r="AF5310">
        <v>243</v>
      </c>
    </row>
    <row r="5311" spans="1:32">
      <c r="A5311">
        <v>29520</v>
      </c>
      <c r="B5311">
        <v>28620</v>
      </c>
      <c r="C5311" t="s">
        <v>1268</v>
      </c>
      <c r="D5311" t="s">
        <v>454</v>
      </c>
      <c r="E5311" t="s">
        <v>34</v>
      </c>
      <c r="F5311" t="s">
        <v>26600</v>
      </c>
      <c r="G5311">
        <f>1-627-817-1148</f>
        <v>-2591</v>
      </c>
      <c r="H5311" t="s">
        <v>418</v>
      </c>
      <c r="I5311" s="1">
        <v>36706</v>
      </c>
      <c r="J5311" t="s">
        <v>26601</v>
      </c>
      <c r="K5311" t="s">
        <v>26602</v>
      </c>
      <c r="L5311">
        <v>79666</v>
      </c>
      <c r="M5311" t="s">
        <v>418</v>
      </c>
      <c r="N5311" s="1">
        <v>45107</v>
      </c>
      <c r="O5311" s="1">
        <v>45112</v>
      </c>
      <c r="P5311">
        <v>34</v>
      </c>
      <c r="Q5311">
        <v>2</v>
      </c>
      <c r="R5311" t="s">
        <v>53</v>
      </c>
      <c r="S5311">
        <v>3</v>
      </c>
      <c r="T5311">
        <v>1</v>
      </c>
      <c r="U5311">
        <v>5</v>
      </c>
      <c r="V5311">
        <v>665</v>
      </c>
      <c r="W5311" t="s">
        <v>41</v>
      </c>
      <c r="X5311" t="s">
        <v>26603</v>
      </c>
      <c r="Y5311" t="s">
        <v>43</v>
      </c>
      <c r="Z5311" s="1">
        <v>45098</v>
      </c>
      <c r="AA5311" s="2">
        <v>0.7885416666666667</v>
      </c>
      <c r="AB5311" s="2">
        <v>0.51594907407407409</v>
      </c>
      <c r="AC5311" t="s">
        <v>44</v>
      </c>
      <c r="AD5311" t="s">
        <v>45</v>
      </c>
      <c r="AE5311" t="s">
        <v>44</v>
      </c>
      <c r="AF5311">
        <v>133</v>
      </c>
    </row>
    <row r="5312" spans="1:32">
      <c r="A5312">
        <v>29521</v>
      </c>
      <c r="B5312">
        <v>28621</v>
      </c>
      <c r="C5312" t="s">
        <v>1050</v>
      </c>
      <c r="D5312" t="s">
        <v>2587</v>
      </c>
      <c r="E5312" t="s">
        <v>48</v>
      </c>
      <c r="F5312" t="s">
        <v>26604</v>
      </c>
      <c r="G5312" t="s">
        <v>26605</v>
      </c>
      <c r="H5312" t="s">
        <v>135</v>
      </c>
      <c r="I5312" s="1">
        <v>33436</v>
      </c>
      <c r="J5312" t="s">
        <v>26606</v>
      </c>
      <c r="K5312" t="s">
        <v>5642</v>
      </c>
      <c r="L5312">
        <v>32467</v>
      </c>
      <c r="M5312" t="s">
        <v>135</v>
      </c>
      <c r="N5312" s="1">
        <v>45274</v>
      </c>
      <c r="O5312" s="1">
        <v>45277</v>
      </c>
      <c r="P5312">
        <v>45</v>
      </c>
      <c r="Q5312">
        <v>2</v>
      </c>
      <c r="R5312" t="s">
        <v>40</v>
      </c>
      <c r="S5312">
        <v>2</v>
      </c>
      <c r="T5312">
        <v>2</v>
      </c>
      <c r="U5312">
        <v>3</v>
      </c>
      <c r="V5312">
        <v>660</v>
      </c>
      <c r="W5312" t="s">
        <v>54</v>
      </c>
      <c r="X5312" t="s">
        <v>26607</v>
      </c>
      <c r="Y5312" t="s">
        <v>65</v>
      </c>
      <c r="Z5312" s="1">
        <v>45260</v>
      </c>
      <c r="AA5312" s="2">
        <v>0.79950231481481471</v>
      </c>
      <c r="AB5312" s="2">
        <v>0.72908564814814814</v>
      </c>
      <c r="AC5312" t="s">
        <v>45</v>
      </c>
      <c r="AD5312" t="s">
        <v>45</v>
      </c>
      <c r="AE5312" t="s">
        <v>45</v>
      </c>
      <c r="AF5312">
        <v>220</v>
      </c>
    </row>
    <row r="5313" spans="1:32">
      <c r="A5313">
        <v>29522</v>
      </c>
      <c r="B5313">
        <v>28622</v>
      </c>
      <c r="C5313" t="s">
        <v>674</v>
      </c>
      <c r="D5313" t="s">
        <v>1298</v>
      </c>
      <c r="E5313" t="s">
        <v>34</v>
      </c>
      <c r="F5313" t="s">
        <v>26608</v>
      </c>
      <c r="G5313">
        <v>4283922064</v>
      </c>
      <c r="H5313" t="s">
        <v>171</v>
      </c>
      <c r="I5313" s="1">
        <v>23489</v>
      </c>
      <c r="J5313" t="s">
        <v>26609</v>
      </c>
      <c r="K5313" t="s">
        <v>26610</v>
      </c>
      <c r="L5313">
        <v>54723</v>
      </c>
      <c r="M5313" t="s">
        <v>171</v>
      </c>
      <c r="N5313" s="1">
        <v>45130</v>
      </c>
      <c r="O5313" s="1">
        <v>45132</v>
      </c>
      <c r="P5313">
        <v>3</v>
      </c>
      <c r="Q5313">
        <v>1</v>
      </c>
      <c r="R5313" t="s">
        <v>40</v>
      </c>
      <c r="S5313">
        <v>3</v>
      </c>
      <c r="T5313">
        <v>0</v>
      </c>
      <c r="U5313">
        <v>2</v>
      </c>
      <c r="V5313">
        <v>400</v>
      </c>
      <c r="W5313" t="s">
        <v>54</v>
      </c>
      <c r="X5313" t="s">
        <v>26611</v>
      </c>
      <c r="Y5313" t="s">
        <v>81</v>
      </c>
      <c r="Z5313" s="1">
        <v>45102</v>
      </c>
      <c r="AA5313" s="2">
        <v>0.1539351851851852</v>
      </c>
      <c r="AB5313" s="2">
        <v>0.92730324074074078</v>
      </c>
      <c r="AC5313" t="s">
        <v>45</v>
      </c>
      <c r="AD5313" t="s">
        <v>45</v>
      </c>
      <c r="AE5313" t="s">
        <v>45</v>
      </c>
      <c r="AF5313">
        <v>200</v>
      </c>
    </row>
    <row r="5314" spans="1:32">
      <c r="A5314">
        <v>29523</v>
      </c>
      <c r="B5314">
        <v>28623</v>
      </c>
      <c r="C5314" t="s">
        <v>489</v>
      </c>
      <c r="D5314" t="s">
        <v>2268</v>
      </c>
      <c r="E5314" t="s">
        <v>34</v>
      </c>
      <c r="F5314" t="s">
        <v>26612</v>
      </c>
      <c r="G5314" t="s">
        <v>26613</v>
      </c>
      <c r="H5314" t="s">
        <v>171</v>
      </c>
      <c r="I5314" s="1">
        <v>32695</v>
      </c>
      <c r="J5314" t="s">
        <v>26614</v>
      </c>
      <c r="K5314" t="s">
        <v>19790</v>
      </c>
      <c r="L5314">
        <v>84714</v>
      </c>
      <c r="M5314" t="s">
        <v>171</v>
      </c>
      <c r="N5314" s="1">
        <v>45149</v>
      </c>
      <c r="O5314" s="1">
        <v>45153</v>
      </c>
      <c r="P5314">
        <v>3</v>
      </c>
      <c r="Q5314">
        <v>1</v>
      </c>
      <c r="R5314" t="s">
        <v>40</v>
      </c>
      <c r="S5314">
        <v>4</v>
      </c>
      <c r="T5314">
        <v>1</v>
      </c>
      <c r="U5314">
        <v>4</v>
      </c>
      <c r="V5314">
        <v>932</v>
      </c>
      <c r="W5314" t="s">
        <v>54</v>
      </c>
      <c r="X5314" t="s">
        <v>26615</v>
      </c>
      <c r="Y5314" t="s">
        <v>43</v>
      </c>
      <c r="Z5314" s="1">
        <v>45132</v>
      </c>
      <c r="AA5314" s="2">
        <v>0.64623842592592595</v>
      </c>
      <c r="AB5314" s="2">
        <v>0.90681712962962957</v>
      </c>
      <c r="AC5314" t="s">
        <v>45</v>
      </c>
      <c r="AD5314" t="s">
        <v>45</v>
      </c>
      <c r="AE5314" t="s">
        <v>44</v>
      </c>
      <c r="AF5314">
        <v>233</v>
      </c>
    </row>
    <row r="5315" spans="1:32">
      <c r="A5315">
        <v>29524</v>
      </c>
      <c r="B5315">
        <v>28624</v>
      </c>
      <c r="C5315" t="s">
        <v>2316</v>
      </c>
      <c r="D5315" t="s">
        <v>4530</v>
      </c>
      <c r="E5315" t="s">
        <v>48</v>
      </c>
      <c r="F5315" t="s">
        <v>11469</v>
      </c>
      <c r="G5315">
        <v>8999101987</v>
      </c>
      <c r="H5315" t="s">
        <v>457</v>
      </c>
      <c r="I5315" s="1">
        <v>22885</v>
      </c>
      <c r="J5315" t="s">
        <v>26616</v>
      </c>
      <c r="K5315" t="s">
        <v>26617</v>
      </c>
      <c r="L5315">
        <v>41086</v>
      </c>
      <c r="M5315" t="s">
        <v>457</v>
      </c>
      <c r="N5315" s="1">
        <v>45046</v>
      </c>
      <c r="O5315" s="1">
        <v>45050</v>
      </c>
      <c r="P5315">
        <v>64</v>
      </c>
      <c r="Q5315">
        <v>3</v>
      </c>
      <c r="R5315" t="s">
        <v>53</v>
      </c>
      <c r="S5315">
        <v>1</v>
      </c>
      <c r="T5315">
        <v>0</v>
      </c>
      <c r="U5315">
        <v>4</v>
      </c>
      <c r="V5315">
        <v>544</v>
      </c>
      <c r="W5315" t="s">
        <v>41</v>
      </c>
      <c r="X5315" t="s">
        <v>26618</v>
      </c>
      <c r="Y5315" t="s">
        <v>43</v>
      </c>
      <c r="Z5315" s="1">
        <v>45010</v>
      </c>
      <c r="AA5315" s="2">
        <v>0.44232638888888887</v>
      </c>
      <c r="AB5315" s="2">
        <v>0.7809490740740741</v>
      </c>
      <c r="AC5315" t="s">
        <v>44</v>
      </c>
      <c r="AD5315" t="s">
        <v>45</v>
      </c>
      <c r="AE5315" t="s">
        <v>45</v>
      </c>
      <c r="AF5315">
        <v>136</v>
      </c>
    </row>
    <row r="5316" spans="1:32">
      <c r="A5316">
        <v>29525</v>
      </c>
      <c r="B5316">
        <v>28625</v>
      </c>
      <c r="C5316" t="s">
        <v>5481</v>
      </c>
      <c r="D5316" t="s">
        <v>4802</v>
      </c>
      <c r="E5316" t="s">
        <v>34</v>
      </c>
      <c r="F5316" t="s">
        <v>26619</v>
      </c>
      <c r="G5316" t="s">
        <v>26620</v>
      </c>
      <c r="H5316" t="s">
        <v>295</v>
      </c>
      <c r="I5316" s="1">
        <v>30752</v>
      </c>
      <c r="J5316" t="s">
        <v>26621</v>
      </c>
      <c r="K5316" t="s">
        <v>26622</v>
      </c>
      <c r="L5316">
        <v>64393</v>
      </c>
      <c r="M5316" t="s">
        <v>295</v>
      </c>
      <c r="N5316" s="1">
        <v>45187</v>
      </c>
      <c r="O5316" s="1">
        <v>45191</v>
      </c>
      <c r="P5316">
        <v>82</v>
      </c>
      <c r="Q5316">
        <v>4</v>
      </c>
      <c r="R5316" t="s">
        <v>53</v>
      </c>
      <c r="S5316">
        <v>2</v>
      </c>
      <c r="T5316">
        <v>0</v>
      </c>
      <c r="U5316">
        <v>4</v>
      </c>
      <c r="V5316">
        <v>596</v>
      </c>
      <c r="W5316" t="s">
        <v>54</v>
      </c>
      <c r="X5316" t="s">
        <v>26623</v>
      </c>
      <c r="Y5316" t="s">
        <v>65</v>
      </c>
      <c r="Z5316" s="1">
        <v>45177</v>
      </c>
      <c r="AA5316" s="2">
        <v>0.64671296296296299</v>
      </c>
      <c r="AB5316" s="2">
        <v>0.49716435185185182</v>
      </c>
      <c r="AC5316" t="s">
        <v>44</v>
      </c>
      <c r="AD5316" t="s">
        <v>44</v>
      </c>
      <c r="AE5316" t="s">
        <v>45</v>
      </c>
      <c r="AF5316">
        <v>149</v>
      </c>
    </row>
    <row r="5317" spans="1:32">
      <c r="A5317">
        <v>29526</v>
      </c>
      <c r="B5317">
        <v>28626</v>
      </c>
      <c r="C5317" t="s">
        <v>2144</v>
      </c>
      <c r="D5317" t="s">
        <v>6040</v>
      </c>
      <c r="E5317" t="s">
        <v>34</v>
      </c>
      <c r="F5317" t="s">
        <v>26624</v>
      </c>
      <c r="G5317" t="s">
        <v>26625</v>
      </c>
      <c r="H5317" t="s">
        <v>171</v>
      </c>
      <c r="I5317" s="1">
        <v>35693</v>
      </c>
      <c r="J5317" t="s">
        <v>26626</v>
      </c>
      <c r="K5317" t="s">
        <v>26627</v>
      </c>
      <c r="L5317">
        <v>63147</v>
      </c>
      <c r="M5317" t="s">
        <v>171</v>
      </c>
      <c r="N5317" s="1">
        <v>45270</v>
      </c>
      <c r="O5317" s="1">
        <v>45274</v>
      </c>
      <c r="P5317">
        <v>67</v>
      </c>
      <c r="Q5317">
        <v>3</v>
      </c>
      <c r="R5317" t="s">
        <v>53</v>
      </c>
      <c r="S5317">
        <v>1</v>
      </c>
      <c r="T5317">
        <v>0</v>
      </c>
      <c r="U5317">
        <v>4</v>
      </c>
      <c r="V5317">
        <v>592</v>
      </c>
      <c r="W5317" t="s">
        <v>41</v>
      </c>
      <c r="X5317" t="s">
        <v>26628</v>
      </c>
      <c r="Y5317" t="s">
        <v>65</v>
      </c>
      <c r="Z5317" s="1">
        <v>45253</v>
      </c>
      <c r="AA5317" s="2">
        <v>0.4173263888888889</v>
      </c>
      <c r="AB5317" s="2">
        <v>0.33403935185185185</v>
      </c>
      <c r="AC5317" t="s">
        <v>44</v>
      </c>
      <c r="AD5317" t="s">
        <v>45</v>
      </c>
      <c r="AE5317" t="s">
        <v>45</v>
      </c>
      <c r="AF5317">
        <v>148</v>
      </c>
    </row>
    <row r="5318" spans="1:32">
      <c r="A5318">
        <v>29528</v>
      </c>
      <c r="B5318">
        <v>28628</v>
      </c>
      <c r="C5318" t="s">
        <v>112</v>
      </c>
      <c r="D5318" t="s">
        <v>83</v>
      </c>
      <c r="E5318" t="s">
        <v>48</v>
      </c>
      <c r="F5318" t="s">
        <v>26629</v>
      </c>
      <c r="G5318" t="s">
        <v>26630</v>
      </c>
      <c r="H5318" t="s">
        <v>405</v>
      </c>
      <c r="I5318" s="1">
        <v>20786</v>
      </c>
      <c r="J5318" t="s">
        <v>26631</v>
      </c>
      <c r="K5318" t="s">
        <v>26632</v>
      </c>
      <c r="L5318">
        <v>39069</v>
      </c>
      <c r="M5318" t="s">
        <v>405</v>
      </c>
      <c r="N5318" s="1">
        <v>45325</v>
      </c>
      <c r="O5318" s="1">
        <v>45326</v>
      </c>
      <c r="P5318">
        <v>100</v>
      </c>
      <c r="Q5318">
        <v>4</v>
      </c>
      <c r="R5318" t="s">
        <v>53</v>
      </c>
      <c r="S5318">
        <v>4</v>
      </c>
      <c r="T5318">
        <v>2</v>
      </c>
      <c r="U5318">
        <v>1</v>
      </c>
      <c r="V5318">
        <v>123</v>
      </c>
      <c r="W5318" t="s">
        <v>54</v>
      </c>
      <c r="X5318" t="s">
        <v>26633</v>
      </c>
      <c r="Y5318" t="s">
        <v>65</v>
      </c>
      <c r="Z5318" s="1">
        <v>45286</v>
      </c>
      <c r="AA5318" s="2">
        <v>0.8260185185185186</v>
      </c>
      <c r="AB5318" s="2">
        <v>0.67275462962962962</v>
      </c>
      <c r="AC5318" t="s">
        <v>44</v>
      </c>
      <c r="AD5318" t="s">
        <v>45</v>
      </c>
      <c r="AE5318" t="s">
        <v>45</v>
      </c>
      <c r="AF5318">
        <v>123</v>
      </c>
    </row>
    <row r="5319" spans="1:32">
      <c r="A5319">
        <v>29529</v>
      </c>
      <c r="B5319">
        <v>28629</v>
      </c>
      <c r="C5319" t="s">
        <v>1322</v>
      </c>
      <c r="D5319" t="s">
        <v>3066</v>
      </c>
      <c r="E5319" t="s">
        <v>48</v>
      </c>
      <c r="F5319" t="s">
        <v>26634</v>
      </c>
      <c r="G5319" t="s">
        <v>26635</v>
      </c>
      <c r="H5319" t="s">
        <v>423</v>
      </c>
      <c r="I5319" s="1">
        <v>16493</v>
      </c>
      <c r="J5319" t="s">
        <v>26636</v>
      </c>
      <c r="K5319" t="s">
        <v>26637</v>
      </c>
      <c r="L5319">
        <v>56060</v>
      </c>
      <c r="M5319" t="s">
        <v>423</v>
      </c>
      <c r="N5319" s="1">
        <v>45024</v>
      </c>
      <c r="O5319" s="1">
        <v>45025</v>
      </c>
      <c r="P5319">
        <v>66</v>
      </c>
      <c r="Q5319">
        <v>3</v>
      </c>
      <c r="R5319" t="s">
        <v>40</v>
      </c>
      <c r="S5319">
        <v>3</v>
      </c>
      <c r="T5319">
        <v>0</v>
      </c>
      <c r="U5319">
        <v>1</v>
      </c>
      <c r="V5319">
        <v>215</v>
      </c>
      <c r="W5319" t="s">
        <v>54</v>
      </c>
      <c r="X5319" t="s">
        <v>26638</v>
      </c>
      <c r="Y5319" t="s">
        <v>81</v>
      </c>
      <c r="Z5319" s="1">
        <v>45004</v>
      </c>
      <c r="AA5319" s="2">
        <v>0.25763888888888892</v>
      </c>
      <c r="AB5319" s="2">
        <v>0.80210648148148145</v>
      </c>
      <c r="AC5319" t="s">
        <v>45</v>
      </c>
      <c r="AD5319" t="s">
        <v>44</v>
      </c>
      <c r="AE5319" t="s">
        <v>44</v>
      </c>
      <c r="AF5319">
        <v>215</v>
      </c>
    </row>
    <row r="5320" spans="1:32">
      <c r="A5320">
        <v>29530</v>
      </c>
      <c r="B5320">
        <v>28630</v>
      </c>
      <c r="C5320" t="s">
        <v>5029</v>
      </c>
      <c r="D5320" t="s">
        <v>26218</v>
      </c>
      <c r="E5320" t="s">
        <v>34</v>
      </c>
      <c r="F5320" t="s">
        <v>25729</v>
      </c>
      <c r="G5320" t="s">
        <v>26639</v>
      </c>
      <c r="H5320" t="s">
        <v>280</v>
      </c>
      <c r="I5320" s="1">
        <v>20717</v>
      </c>
      <c r="J5320" t="s">
        <v>26640</v>
      </c>
      <c r="K5320" t="s">
        <v>26641</v>
      </c>
      <c r="L5320">
        <v>8888</v>
      </c>
      <c r="M5320" t="s">
        <v>280</v>
      </c>
      <c r="N5320" s="1">
        <v>45256</v>
      </c>
      <c r="O5320" s="1">
        <v>45258</v>
      </c>
      <c r="P5320">
        <v>85</v>
      </c>
      <c r="Q5320">
        <v>4</v>
      </c>
      <c r="R5320" t="s">
        <v>53</v>
      </c>
      <c r="S5320">
        <v>2</v>
      </c>
      <c r="T5320">
        <v>1</v>
      </c>
      <c r="U5320">
        <v>2</v>
      </c>
      <c r="V5320">
        <v>294</v>
      </c>
      <c r="W5320" t="s">
        <v>41</v>
      </c>
      <c r="X5320" t="s">
        <v>26642</v>
      </c>
      <c r="Y5320" t="s">
        <v>65</v>
      </c>
      <c r="Z5320" s="1">
        <v>45219</v>
      </c>
      <c r="AA5320" s="2">
        <v>0.37740740740740741</v>
      </c>
      <c r="AB5320" s="2">
        <v>0.1527199074074074</v>
      </c>
      <c r="AC5320" t="s">
        <v>44</v>
      </c>
      <c r="AD5320" t="s">
        <v>44</v>
      </c>
      <c r="AE5320" t="s">
        <v>44</v>
      </c>
      <c r="AF5320">
        <v>147</v>
      </c>
    </row>
    <row r="5321" spans="1:32">
      <c r="A5321">
        <v>29531</v>
      </c>
      <c r="B5321">
        <v>28631</v>
      </c>
      <c r="C5321" t="s">
        <v>5304</v>
      </c>
      <c r="D5321" t="s">
        <v>1322</v>
      </c>
      <c r="E5321" t="s">
        <v>48</v>
      </c>
      <c r="F5321" t="s">
        <v>26643</v>
      </c>
      <c r="G5321" t="s">
        <v>26644</v>
      </c>
      <c r="H5321" t="s">
        <v>164</v>
      </c>
      <c r="I5321" s="1">
        <v>15933</v>
      </c>
      <c r="J5321" t="s">
        <v>26645</v>
      </c>
      <c r="K5321" t="s">
        <v>26646</v>
      </c>
      <c r="L5321">
        <v>49396</v>
      </c>
      <c r="M5321" t="s">
        <v>164</v>
      </c>
      <c r="N5321" s="1">
        <v>45073</v>
      </c>
      <c r="O5321" s="1">
        <v>45076</v>
      </c>
      <c r="P5321">
        <v>9</v>
      </c>
      <c r="Q5321">
        <v>1</v>
      </c>
      <c r="R5321" t="s">
        <v>40</v>
      </c>
      <c r="S5321">
        <v>4</v>
      </c>
      <c r="T5321">
        <v>0</v>
      </c>
      <c r="U5321">
        <v>3</v>
      </c>
      <c r="V5321">
        <v>603</v>
      </c>
      <c r="W5321" t="s">
        <v>54</v>
      </c>
      <c r="X5321" t="s">
        <v>26647</v>
      </c>
      <c r="Y5321" t="s">
        <v>6</v>
      </c>
      <c r="Z5321" s="1">
        <v>45038</v>
      </c>
      <c r="AA5321" s="2">
        <v>0.44839120370370367</v>
      </c>
      <c r="AB5321" s="2">
        <v>0.27784722222222219</v>
      </c>
      <c r="AC5321" t="s">
        <v>45</v>
      </c>
      <c r="AD5321" t="s">
        <v>45</v>
      </c>
      <c r="AE5321" t="s">
        <v>44</v>
      </c>
      <c r="AF5321">
        <v>201</v>
      </c>
    </row>
    <row r="5322" spans="1:32">
      <c r="A5322">
        <v>29532</v>
      </c>
      <c r="B5322">
        <v>28632</v>
      </c>
      <c r="C5322" t="s">
        <v>702</v>
      </c>
      <c r="D5322" t="s">
        <v>977</v>
      </c>
      <c r="E5322" t="s">
        <v>48</v>
      </c>
      <c r="F5322" t="s">
        <v>26648</v>
      </c>
      <c r="G5322" t="s">
        <v>26649</v>
      </c>
      <c r="H5322" t="s">
        <v>692</v>
      </c>
      <c r="I5322" s="1">
        <v>28057</v>
      </c>
      <c r="J5322" t="s">
        <v>26650</v>
      </c>
      <c r="K5322" t="s">
        <v>2176</v>
      </c>
      <c r="L5322">
        <v>38344</v>
      </c>
      <c r="M5322" t="s">
        <v>692</v>
      </c>
      <c r="N5322" s="1">
        <v>45121</v>
      </c>
      <c r="O5322" s="1">
        <v>45126</v>
      </c>
      <c r="P5322">
        <v>74</v>
      </c>
      <c r="Q5322">
        <v>3</v>
      </c>
      <c r="R5322" t="s">
        <v>63</v>
      </c>
      <c r="S5322">
        <v>4</v>
      </c>
      <c r="T5322">
        <v>2</v>
      </c>
      <c r="U5322">
        <v>5</v>
      </c>
      <c r="V5322">
        <v>300</v>
      </c>
      <c r="W5322" t="s">
        <v>54</v>
      </c>
      <c r="X5322" t="s">
        <v>26651</v>
      </c>
      <c r="Y5322" t="s">
        <v>6</v>
      </c>
      <c r="Z5322" s="1">
        <v>45097</v>
      </c>
      <c r="AA5322" s="2">
        <v>0.73729166666666668</v>
      </c>
      <c r="AB5322" s="2">
        <v>1.1932870370370371E-2</v>
      </c>
      <c r="AC5322" t="s">
        <v>45</v>
      </c>
      <c r="AD5322" t="s">
        <v>44</v>
      </c>
      <c r="AE5322" t="s">
        <v>44</v>
      </c>
      <c r="AF5322">
        <v>60</v>
      </c>
    </row>
    <row r="5323" spans="1:32">
      <c r="A5323">
        <v>29533</v>
      </c>
      <c r="B5323">
        <v>28633</v>
      </c>
      <c r="C5323" t="s">
        <v>1913</v>
      </c>
      <c r="D5323" t="s">
        <v>8865</v>
      </c>
      <c r="E5323" t="s">
        <v>48</v>
      </c>
      <c r="F5323" t="s">
        <v>26652</v>
      </c>
      <c r="G5323" t="s">
        <v>26653</v>
      </c>
      <c r="H5323" t="s">
        <v>725</v>
      </c>
      <c r="I5323" s="1">
        <v>36137</v>
      </c>
      <c r="J5323" t="s">
        <v>26654</v>
      </c>
      <c r="K5323" t="s">
        <v>26655</v>
      </c>
      <c r="L5323">
        <v>65558</v>
      </c>
      <c r="M5323" t="s">
        <v>725</v>
      </c>
      <c r="N5323" s="1">
        <v>45062</v>
      </c>
      <c r="O5323" s="1">
        <v>45066</v>
      </c>
      <c r="P5323">
        <v>68</v>
      </c>
      <c r="Q5323">
        <v>3</v>
      </c>
      <c r="R5323" t="s">
        <v>63</v>
      </c>
      <c r="S5323">
        <v>1</v>
      </c>
      <c r="T5323">
        <v>1</v>
      </c>
      <c r="U5323">
        <v>4</v>
      </c>
      <c r="V5323">
        <v>340</v>
      </c>
      <c r="W5323" t="s">
        <v>54</v>
      </c>
      <c r="X5323" t="s">
        <v>26656</v>
      </c>
      <c r="Y5323" t="s">
        <v>6</v>
      </c>
      <c r="Z5323" s="1">
        <v>45034</v>
      </c>
      <c r="AA5323" s="2">
        <v>0.42228009259259264</v>
      </c>
      <c r="AB5323" s="2">
        <v>0.70013888888888898</v>
      </c>
      <c r="AC5323" t="s">
        <v>45</v>
      </c>
      <c r="AD5323" t="s">
        <v>45</v>
      </c>
      <c r="AE5323" t="s">
        <v>44</v>
      </c>
      <c r="AF5323">
        <v>85</v>
      </c>
    </row>
    <row r="5324" spans="1:32">
      <c r="A5324">
        <v>29534</v>
      </c>
      <c r="B5324">
        <v>28634</v>
      </c>
      <c r="C5324" t="s">
        <v>7413</v>
      </c>
      <c r="D5324" t="s">
        <v>9823</v>
      </c>
      <c r="E5324" t="s">
        <v>34</v>
      </c>
      <c r="F5324" t="s">
        <v>26657</v>
      </c>
      <c r="G5324" t="s">
        <v>26658</v>
      </c>
      <c r="H5324" t="s">
        <v>37</v>
      </c>
      <c r="I5324" s="1">
        <v>23122</v>
      </c>
      <c r="J5324" t="s">
        <v>26659</v>
      </c>
      <c r="K5324" t="s">
        <v>26660</v>
      </c>
      <c r="L5324">
        <v>6840</v>
      </c>
      <c r="M5324" t="s">
        <v>37</v>
      </c>
      <c r="N5324" s="1">
        <v>45084</v>
      </c>
      <c r="O5324" s="1">
        <v>45088</v>
      </c>
      <c r="P5324">
        <v>71</v>
      </c>
      <c r="Q5324">
        <v>3</v>
      </c>
      <c r="R5324" t="s">
        <v>63</v>
      </c>
      <c r="S5324">
        <v>1</v>
      </c>
      <c r="T5324">
        <v>2</v>
      </c>
      <c r="U5324">
        <v>4</v>
      </c>
      <c r="V5324">
        <v>308</v>
      </c>
      <c r="W5324" t="s">
        <v>54</v>
      </c>
      <c r="X5324" t="s">
        <v>26661</v>
      </c>
      <c r="Y5324" t="s">
        <v>43</v>
      </c>
      <c r="Z5324" s="1">
        <v>45077</v>
      </c>
      <c r="AA5324" s="2">
        <v>0.12886574074074073</v>
      </c>
      <c r="AB5324" s="2">
        <v>0.99116898148148147</v>
      </c>
      <c r="AC5324" t="s">
        <v>45</v>
      </c>
      <c r="AD5324" t="s">
        <v>45</v>
      </c>
      <c r="AE5324" t="s">
        <v>45</v>
      </c>
      <c r="AF5324">
        <v>77</v>
      </c>
    </row>
    <row r="5325" spans="1:32">
      <c r="A5325">
        <v>29535</v>
      </c>
      <c r="B5325">
        <v>28635</v>
      </c>
      <c r="C5325" t="s">
        <v>908</v>
      </c>
      <c r="D5325" t="s">
        <v>1368</v>
      </c>
      <c r="E5325" t="s">
        <v>34</v>
      </c>
      <c r="F5325" t="s">
        <v>26662</v>
      </c>
      <c r="G5325" t="s">
        <v>26663</v>
      </c>
      <c r="H5325" t="s">
        <v>295</v>
      </c>
      <c r="I5325" s="1">
        <v>17887</v>
      </c>
      <c r="J5325" t="s">
        <v>26664</v>
      </c>
      <c r="K5325" t="s">
        <v>26665</v>
      </c>
      <c r="L5325">
        <v>43500</v>
      </c>
      <c r="M5325" t="s">
        <v>295</v>
      </c>
      <c r="N5325" s="1">
        <v>44999</v>
      </c>
      <c r="O5325" s="1">
        <v>45004</v>
      </c>
      <c r="P5325">
        <v>91</v>
      </c>
      <c r="Q5325">
        <v>4</v>
      </c>
      <c r="R5325" t="s">
        <v>53</v>
      </c>
      <c r="S5325">
        <v>4</v>
      </c>
      <c r="T5325">
        <v>2</v>
      </c>
      <c r="U5325">
        <v>5</v>
      </c>
      <c r="V5325">
        <v>740</v>
      </c>
      <c r="W5325" t="s">
        <v>41</v>
      </c>
      <c r="X5325" t="s">
        <v>26666</v>
      </c>
      <c r="Y5325" t="s">
        <v>6</v>
      </c>
      <c r="Z5325" s="1">
        <v>44969</v>
      </c>
      <c r="AA5325" s="2">
        <v>0.71197916666666661</v>
      </c>
      <c r="AB5325" s="2">
        <v>0.55578703703703702</v>
      </c>
      <c r="AC5325" t="s">
        <v>44</v>
      </c>
      <c r="AD5325" t="s">
        <v>44</v>
      </c>
      <c r="AE5325" t="s">
        <v>45</v>
      </c>
      <c r="AF5325">
        <v>148</v>
      </c>
    </row>
    <row r="5326" spans="1:32">
      <c r="A5326">
        <v>29536</v>
      </c>
      <c r="B5326">
        <v>28636</v>
      </c>
      <c r="C5326" t="s">
        <v>2116</v>
      </c>
      <c r="D5326" t="s">
        <v>4028</v>
      </c>
      <c r="E5326" t="s">
        <v>34</v>
      </c>
      <c r="F5326" t="s">
        <v>26667</v>
      </c>
      <c r="G5326" t="s">
        <v>26668</v>
      </c>
      <c r="H5326" t="s">
        <v>164</v>
      </c>
      <c r="I5326" s="1">
        <v>29648</v>
      </c>
      <c r="J5326" t="s">
        <v>26669</v>
      </c>
      <c r="K5326" t="s">
        <v>26670</v>
      </c>
      <c r="L5326">
        <v>4075</v>
      </c>
      <c r="M5326" t="s">
        <v>164</v>
      </c>
      <c r="N5326" s="1">
        <v>45292</v>
      </c>
      <c r="O5326" s="1">
        <v>45296</v>
      </c>
      <c r="P5326">
        <v>61</v>
      </c>
      <c r="Q5326">
        <v>3</v>
      </c>
      <c r="R5326" t="s">
        <v>53</v>
      </c>
      <c r="S5326">
        <v>3</v>
      </c>
      <c r="T5326">
        <v>1</v>
      </c>
      <c r="U5326">
        <v>4</v>
      </c>
      <c r="V5326">
        <v>532</v>
      </c>
      <c r="W5326" t="s">
        <v>41</v>
      </c>
      <c r="X5326" t="s">
        <v>26671</v>
      </c>
      <c r="Y5326" t="s">
        <v>43</v>
      </c>
      <c r="Z5326" s="1">
        <v>45255</v>
      </c>
      <c r="AA5326" s="2">
        <v>0.15248842592592593</v>
      </c>
      <c r="AB5326" s="2">
        <v>0.77129629629629637</v>
      </c>
      <c r="AC5326" t="s">
        <v>44</v>
      </c>
      <c r="AD5326" t="s">
        <v>45</v>
      </c>
      <c r="AE5326" t="s">
        <v>45</v>
      </c>
      <c r="AF5326">
        <v>133</v>
      </c>
    </row>
    <row r="5327" spans="1:32">
      <c r="A5327">
        <v>29537</v>
      </c>
      <c r="B5327">
        <v>28637</v>
      </c>
      <c r="C5327" t="s">
        <v>590</v>
      </c>
      <c r="D5327" t="s">
        <v>359</v>
      </c>
      <c r="E5327" t="s">
        <v>48</v>
      </c>
      <c r="F5327" t="s">
        <v>26672</v>
      </c>
      <c r="G5327" t="s">
        <v>26673</v>
      </c>
      <c r="H5327" t="s">
        <v>50</v>
      </c>
      <c r="I5327" s="1">
        <v>30916</v>
      </c>
      <c r="J5327" t="s">
        <v>26674</v>
      </c>
      <c r="K5327" t="s">
        <v>26675</v>
      </c>
      <c r="L5327">
        <v>19078</v>
      </c>
      <c r="M5327" t="s">
        <v>50</v>
      </c>
      <c r="N5327" s="1">
        <v>45028</v>
      </c>
      <c r="O5327" s="1">
        <v>45033</v>
      </c>
      <c r="P5327">
        <v>92</v>
      </c>
      <c r="Q5327">
        <v>4</v>
      </c>
      <c r="R5327" t="s">
        <v>63</v>
      </c>
      <c r="S5327">
        <v>1</v>
      </c>
      <c r="T5327">
        <v>0</v>
      </c>
      <c r="U5327">
        <v>5</v>
      </c>
      <c r="V5327">
        <v>385</v>
      </c>
      <c r="W5327" t="s">
        <v>54</v>
      </c>
      <c r="X5327" t="s">
        <v>26676</v>
      </c>
      <c r="Y5327" t="s">
        <v>65</v>
      </c>
      <c r="Z5327" s="1">
        <v>45021</v>
      </c>
      <c r="AA5327" s="2">
        <v>0.44937500000000002</v>
      </c>
      <c r="AB5327" s="2">
        <v>0.31921296296296298</v>
      </c>
      <c r="AC5327" t="s">
        <v>45</v>
      </c>
      <c r="AD5327" t="s">
        <v>44</v>
      </c>
      <c r="AE5327" t="s">
        <v>44</v>
      </c>
      <c r="AF5327">
        <v>77</v>
      </c>
    </row>
    <row r="5328" spans="1:32">
      <c r="A5328">
        <v>29538</v>
      </c>
      <c r="B5328">
        <v>28638</v>
      </c>
      <c r="C5328" t="s">
        <v>2616</v>
      </c>
      <c r="D5328" t="s">
        <v>4286</v>
      </c>
      <c r="E5328" t="s">
        <v>34</v>
      </c>
      <c r="F5328" t="s">
        <v>26677</v>
      </c>
      <c r="G5328" t="s">
        <v>26678</v>
      </c>
      <c r="H5328" t="s">
        <v>904</v>
      </c>
      <c r="I5328" s="1">
        <v>26026</v>
      </c>
      <c r="J5328" t="s">
        <v>26679</v>
      </c>
      <c r="K5328" t="s">
        <v>26680</v>
      </c>
      <c r="L5328">
        <v>4424</v>
      </c>
      <c r="M5328" t="s">
        <v>904</v>
      </c>
      <c r="N5328" s="1">
        <v>45122</v>
      </c>
      <c r="O5328" s="1">
        <v>45123</v>
      </c>
      <c r="P5328">
        <v>54</v>
      </c>
      <c r="Q5328">
        <v>3</v>
      </c>
      <c r="R5328" t="s">
        <v>40</v>
      </c>
      <c r="S5328">
        <v>4</v>
      </c>
      <c r="T5328">
        <v>0</v>
      </c>
      <c r="U5328">
        <v>1</v>
      </c>
      <c r="V5328">
        <v>210</v>
      </c>
      <c r="W5328" t="s">
        <v>41</v>
      </c>
      <c r="X5328" t="s">
        <v>26681</v>
      </c>
      <c r="Y5328" t="s">
        <v>6</v>
      </c>
      <c r="Z5328" s="1">
        <v>45103</v>
      </c>
      <c r="AA5328" s="2">
        <v>0.4029861111111111</v>
      </c>
      <c r="AB5328" s="2">
        <v>0.14449074074074073</v>
      </c>
      <c r="AC5328" t="s">
        <v>44</v>
      </c>
      <c r="AD5328" t="s">
        <v>45</v>
      </c>
      <c r="AE5328" t="s">
        <v>45</v>
      </c>
      <c r="AF5328">
        <v>210</v>
      </c>
    </row>
    <row r="5329" spans="1:32">
      <c r="A5329">
        <v>29539</v>
      </c>
      <c r="B5329">
        <v>28639</v>
      </c>
      <c r="C5329" t="s">
        <v>1527</v>
      </c>
      <c r="D5329" t="s">
        <v>3088</v>
      </c>
      <c r="E5329" t="s">
        <v>48</v>
      </c>
      <c r="F5329" t="s">
        <v>26682</v>
      </c>
      <c r="G5329" t="s">
        <v>26683</v>
      </c>
      <c r="H5329" t="s">
        <v>692</v>
      </c>
      <c r="I5329" s="1">
        <v>35462</v>
      </c>
      <c r="J5329" t="s">
        <v>26684</v>
      </c>
      <c r="K5329" t="s">
        <v>26685</v>
      </c>
      <c r="L5329">
        <v>40413</v>
      </c>
      <c r="M5329" t="s">
        <v>692</v>
      </c>
      <c r="N5329" s="1">
        <v>45287</v>
      </c>
      <c r="O5329" s="1">
        <v>45289</v>
      </c>
      <c r="P5329">
        <v>78</v>
      </c>
      <c r="Q5329">
        <v>4</v>
      </c>
      <c r="R5329" t="s">
        <v>40</v>
      </c>
      <c r="S5329">
        <v>4</v>
      </c>
      <c r="T5329">
        <v>1</v>
      </c>
      <c r="U5329">
        <v>2</v>
      </c>
      <c r="V5329">
        <v>490</v>
      </c>
      <c r="W5329" t="s">
        <v>54</v>
      </c>
      <c r="X5329" t="s">
        <v>26686</v>
      </c>
      <c r="Y5329" t="s">
        <v>43</v>
      </c>
      <c r="Z5329" s="1">
        <v>45266</v>
      </c>
      <c r="AA5329" s="2">
        <v>0.67519675925925926</v>
      </c>
      <c r="AB5329" s="2">
        <v>0.14957175925925925</v>
      </c>
      <c r="AC5329" t="s">
        <v>45</v>
      </c>
      <c r="AD5329" t="s">
        <v>44</v>
      </c>
      <c r="AE5329" t="s">
        <v>45</v>
      </c>
      <c r="AF5329">
        <v>245</v>
      </c>
    </row>
    <row r="5330" spans="1:32">
      <c r="A5330">
        <v>29540</v>
      </c>
      <c r="B5330">
        <v>28640</v>
      </c>
      <c r="C5330" t="s">
        <v>183</v>
      </c>
      <c r="D5330" t="s">
        <v>696</v>
      </c>
      <c r="E5330" t="s">
        <v>34</v>
      </c>
      <c r="F5330" t="s">
        <v>26687</v>
      </c>
      <c r="G5330" t="s">
        <v>26688</v>
      </c>
      <c r="H5330" t="s">
        <v>280</v>
      </c>
      <c r="I5330" s="1">
        <v>21458</v>
      </c>
      <c r="J5330" t="s">
        <v>26689</v>
      </c>
      <c r="K5330" t="s">
        <v>26690</v>
      </c>
      <c r="L5330">
        <v>73543</v>
      </c>
      <c r="M5330" t="s">
        <v>280</v>
      </c>
      <c r="N5330" s="1">
        <v>45270</v>
      </c>
      <c r="O5330" s="1">
        <v>45274</v>
      </c>
      <c r="P5330">
        <v>69</v>
      </c>
      <c r="Q5330">
        <v>3</v>
      </c>
      <c r="R5330" t="s">
        <v>40</v>
      </c>
      <c r="S5330">
        <v>4</v>
      </c>
      <c r="T5330">
        <v>2</v>
      </c>
      <c r="U5330">
        <v>4</v>
      </c>
      <c r="V5330">
        <v>808</v>
      </c>
      <c r="W5330" t="s">
        <v>41</v>
      </c>
      <c r="X5330" t="s">
        <v>26691</v>
      </c>
      <c r="Y5330" t="s">
        <v>43</v>
      </c>
      <c r="Z5330" s="1">
        <v>45244</v>
      </c>
      <c r="AA5330" s="2">
        <v>0.50527777777777783</v>
      </c>
      <c r="AB5330" s="2">
        <v>0.43506944444444445</v>
      </c>
      <c r="AC5330" t="s">
        <v>45</v>
      </c>
      <c r="AD5330" t="s">
        <v>44</v>
      </c>
      <c r="AE5330" t="s">
        <v>45</v>
      </c>
      <c r="AF5330">
        <v>202</v>
      </c>
    </row>
    <row r="5331" spans="1:32">
      <c r="A5331">
        <v>29541</v>
      </c>
      <c r="B5331">
        <v>28641</v>
      </c>
      <c r="C5331" t="s">
        <v>5739</v>
      </c>
      <c r="D5331" t="s">
        <v>768</v>
      </c>
      <c r="E5331" t="s">
        <v>48</v>
      </c>
      <c r="F5331" t="s">
        <v>26692</v>
      </c>
      <c r="G5331" t="s">
        <v>26693</v>
      </c>
      <c r="H5331" t="s">
        <v>86</v>
      </c>
      <c r="I5331" s="1">
        <v>16428</v>
      </c>
      <c r="J5331" t="s">
        <v>26694</v>
      </c>
      <c r="K5331" t="s">
        <v>26695</v>
      </c>
      <c r="L5331">
        <v>74783</v>
      </c>
      <c r="M5331" t="s">
        <v>86</v>
      </c>
      <c r="N5331" s="1">
        <v>45093</v>
      </c>
      <c r="O5331" s="1">
        <v>45095</v>
      </c>
      <c r="P5331">
        <v>21</v>
      </c>
      <c r="Q5331">
        <v>1</v>
      </c>
      <c r="R5331" t="s">
        <v>40</v>
      </c>
      <c r="S5331">
        <v>3</v>
      </c>
      <c r="T5331">
        <v>1</v>
      </c>
      <c r="U5331">
        <v>2</v>
      </c>
      <c r="V5331">
        <v>428</v>
      </c>
      <c r="W5331" t="s">
        <v>54</v>
      </c>
      <c r="X5331" t="s">
        <v>26696</v>
      </c>
      <c r="Y5331" t="s">
        <v>43</v>
      </c>
      <c r="Z5331" s="1">
        <v>45057</v>
      </c>
      <c r="AA5331" s="2">
        <v>0.31958333333333333</v>
      </c>
      <c r="AB5331" s="2">
        <v>0.90987268518518516</v>
      </c>
      <c r="AC5331" t="s">
        <v>45</v>
      </c>
      <c r="AD5331" t="s">
        <v>44</v>
      </c>
      <c r="AE5331" t="s">
        <v>45</v>
      </c>
      <c r="AF5331">
        <v>214</v>
      </c>
    </row>
    <row r="5332" spans="1:32">
      <c r="A5332">
        <v>29542</v>
      </c>
      <c r="B5332">
        <v>28642</v>
      </c>
      <c r="C5332" t="s">
        <v>681</v>
      </c>
      <c r="D5332" t="s">
        <v>57</v>
      </c>
      <c r="E5332" t="s">
        <v>48</v>
      </c>
      <c r="F5332" t="s">
        <v>26697</v>
      </c>
      <c r="G5332" t="s">
        <v>26698</v>
      </c>
      <c r="H5332" t="s">
        <v>1442</v>
      </c>
      <c r="I5332" s="1">
        <v>32076</v>
      </c>
      <c r="J5332" t="s">
        <v>26699</v>
      </c>
      <c r="K5332" t="s">
        <v>4751</v>
      </c>
      <c r="L5332">
        <v>63909</v>
      </c>
      <c r="M5332" t="s">
        <v>1442</v>
      </c>
      <c r="N5332" s="1">
        <v>45078</v>
      </c>
      <c r="O5332" s="1">
        <v>45082</v>
      </c>
      <c r="P5332">
        <v>76</v>
      </c>
      <c r="Q5332">
        <v>4</v>
      </c>
      <c r="R5332" t="s">
        <v>53</v>
      </c>
      <c r="S5332">
        <v>1</v>
      </c>
      <c r="T5332">
        <v>0</v>
      </c>
      <c r="U5332">
        <v>4</v>
      </c>
      <c r="V5332">
        <v>504</v>
      </c>
      <c r="W5332" t="s">
        <v>41</v>
      </c>
      <c r="X5332" t="s">
        <v>26700</v>
      </c>
      <c r="Y5332" t="s">
        <v>6</v>
      </c>
      <c r="Z5332" s="1">
        <v>45047</v>
      </c>
      <c r="AA5332" s="2">
        <v>0.72781250000000008</v>
      </c>
      <c r="AB5332" s="2">
        <v>0.13961805555555554</v>
      </c>
      <c r="AC5332" t="s">
        <v>45</v>
      </c>
      <c r="AD5332" t="s">
        <v>45</v>
      </c>
      <c r="AE5332" t="s">
        <v>44</v>
      </c>
      <c r="AF5332">
        <v>126</v>
      </c>
    </row>
    <row r="5333" spans="1:32">
      <c r="A5333">
        <v>29543</v>
      </c>
      <c r="B5333">
        <v>28643</v>
      </c>
      <c r="C5333" t="s">
        <v>66</v>
      </c>
      <c r="D5333" t="s">
        <v>4898</v>
      </c>
      <c r="E5333" t="s">
        <v>48</v>
      </c>
      <c r="F5333" t="s">
        <v>26701</v>
      </c>
      <c r="G5333">
        <v>5756223926</v>
      </c>
      <c r="H5333" t="s">
        <v>692</v>
      </c>
      <c r="I5333" s="1">
        <v>17552</v>
      </c>
      <c r="J5333" t="s">
        <v>26702</v>
      </c>
      <c r="K5333" t="s">
        <v>26703</v>
      </c>
      <c r="L5333">
        <v>86430</v>
      </c>
      <c r="M5333" t="s">
        <v>692</v>
      </c>
      <c r="N5333" s="1">
        <v>45238</v>
      </c>
      <c r="O5333" s="1">
        <v>45243</v>
      </c>
      <c r="P5333">
        <v>34</v>
      </c>
      <c r="Q5333">
        <v>2</v>
      </c>
      <c r="R5333" t="s">
        <v>53</v>
      </c>
      <c r="S5333">
        <v>1</v>
      </c>
      <c r="T5333">
        <v>2</v>
      </c>
      <c r="U5333">
        <v>5</v>
      </c>
      <c r="V5333">
        <v>630</v>
      </c>
      <c r="W5333" t="s">
        <v>41</v>
      </c>
      <c r="X5333" t="s">
        <v>26704</v>
      </c>
      <c r="Y5333" t="s">
        <v>65</v>
      </c>
      <c r="Z5333" s="1">
        <v>45220</v>
      </c>
      <c r="AA5333" s="2">
        <v>0.28006944444444443</v>
      </c>
      <c r="AB5333" s="2">
        <v>0.69733796296296291</v>
      </c>
      <c r="AC5333" t="s">
        <v>45</v>
      </c>
      <c r="AD5333" t="s">
        <v>45</v>
      </c>
      <c r="AE5333" t="s">
        <v>45</v>
      </c>
      <c r="AF5333">
        <v>126</v>
      </c>
    </row>
    <row r="5334" spans="1:32">
      <c r="A5334">
        <v>29544</v>
      </c>
      <c r="B5334">
        <v>28644</v>
      </c>
      <c r="C5334" t="s">
        <v>681</v>
      </c>
      <c r="D5334" t="s">
        <v>1703</v>
      </c>
      <c r="E5334" t="s">
        <v>48</v>
      </c>
      <c r="F5334" t="s">
        <v>26705</v>
      </c>
      <c r="G5334" t="s">
        <v>26706</v>
      </c>
      <c r="H5334" t="s">
        <v>225</v>
      </c>
      <c r="I5334" s="1">
        <v>16977</v>
      </c>
      <c r="J5334" t="s">
        <v>26707</v>
      </c>
      <c r="K5334" t="s">
        <v>26708</v>
      </c>
      <c r="L5334">
        <v>58350</v>
      </c>
      <c r="M5334" t="s">
        <v>225</v>
      </c>
      <c r="N5334" s="1">
        <v>44969</v>
      </c>
      <c r="O5334" s="1">
        <v>44974</v>
      </c>
      <c r="P5334">
        <v>22</v>
      </c>
      <c r="Q5334">
        <v>1</v>
      </c>
      <c r="R5334" t="s">
        <v>53</v>
      </c>
      <c r="S5334">
        <v>1</v>
      </c>
      <c r="T5334">
        <v>2</v>
      </c>
      <c r="U5334">
        <v>5</v>
      </c>
      <c r="V5334">
        <v>710</v>
      </c>
      <c r="W5334" t="s">
        <v>54</v>
      </c>
      <c r="X5334" t="s">
        <v>26709</v>
      </c>
      <c r="Y5334" t="s">
        <v>81</v>
      </c>
      <c r="Z5334" s="1">
        <v>44943</v>
      </c>
      <c r="AA5334" s="2">
        <v>0.72412037037037036</v>
      </c>
      <c r="AB5334" s="2">
        <v>0.25072916666666667</v>
      </c>
      <c r="AC5334" t="s">
        <v>45</v>
      </c>
      <c r="AD5334" t="s">
        <v>44</v>
      </c>
      <c r="AE5334" t="s">
        <v>44</v>
      </c>
      <c r="AF5334">
        <v>142</v>
      </c>
    </row>
    <row r="5335" spans="1:32">
      <c r="A5335">
        <v>29546</v>
      </c>
      <c r="B5335">
        <v>28646</v>
      </c>
      <c r="C5335" t="s">
        <v>313</v>
      </c>
      <c r="D5335" t="s">
        <v>2438</v>
      </c>
      <c r="E5335" t="s">
        <v>34</v>
      </c>
      <c r="F5335" t="s">
        <v>26710</v>
      </c>
      <c r="G5335" t="s">
        <v>26711</v>
      </c>
      <c r="H5335" t="s">
        <v>405</v>
      </c>
      <c r="I5335" s="1">
        <v>38110</v>
      </c>
      <c r="J5335" t="s">
        <v>26712</v>
      </c>
      <c r="K5335" t="s">
        <v>12588</v>
      </c>
      <c r="L5335">
        <v>65216</v>
      </c>
      <c r="M5335" t="s">
        <v>405</v>
      </c>
      <c r="N5335" s="1">
        <v>45054</v>
      </c>
      <c r="O5335" s="1">
        <v>45055</v>
      </c>
      <c r="P5335">
        <v>58</v>
      </c>
      <c r="Q5335">
        <v>3</v>
      </c>
      <c r="R5335" t="s">
        <v>53</v>
      </c>
      <c r="S5335">
        <v>1</v>
      </c>
      <c r="T5335">
        <v>0</v>
      </c>
      <c r="U5335">
        <v>1</v>
      </c>
      <c r="V5335">
        <v>146</v>
      </c>
      <c r="W5335" t="s">
        <v>54</v>
      </c>
      <c r="X5335" t="s">
        <v>26713</v>
      </c>
      <c r="Y5335" t="s">
        <v>43</v>
      </c>
      <c r="Z5335" s="1">
        <v>45017</v>
      </c>
      <c r="AA5335" s="2">
        <v>5.1747685185185188E-2</v>
      </c>
      <c r="AB5335" s="2">
        <v>0.86412037037037026</v>
      </c>
      <c r="AC5335" t="s">
        <v>45</v>
      </c>
      <c r="AD5335" t="s">
        <v>45</v>
      </c>
      <c r="AE5335" t="s">
        <v>45</v>
      </c>
      <c r="AF5335">
        <v>146</v>
      </c>
    </row>
    <row r="5336" spans="1:32">
      <c r="A5336">
        <v>29547</v>
      </c>
      <c r="B5336">
        <v>28647</v>
      </c>
      <c r="C5336" t="s">
        <v>628</v>
      </c>
      <c r="D5336" t="s">
        <v>2369</v>
      </c>
      <c r="E5336" t="s">
        <v>34</v>
      </c>
      <c r="F5336" t="s">
        <v>26714</v>
      </c>
      <c r="G5336" t="s">
        <v>26715</v>
      </c>
      <c r="H5336" t="s">
        <v>330</v>
      </c>
      <c r="I5336" s="1">
        <v>28935</v>
      </c>
      <c r="J5336" t="s">
        <v>26716</v>
      </c>
      <c r="K5336" t="s">
        <v>26717</v>
      </c>
      <c r="L5336">
        <v>85901</v>
      </c>
      <c r="M5336" t="s">
        <v>330</v>
      </c>
      <c r="N5336" s="1">
        <v>44987</v>
      </c>
      <c r="O5336" s="1">
        <v>44988</v>
      </c>
      <c r="P5336">
        <v>32</v>
      </c>
      <c r="Q5336">
        <v>2</v>
      </c>
      <c r="R5336" t="s">
        <v>63</v>
      </c>
      <c r="S5336">
        <v>1</v>
      </c>
      <c r="T5336">
        <v>1</v>
      </c>
      <c r="U5336">
        <v>1</v>
      </c>
      <c r="V5336">
        <v>80</v>
      </c>
      <c r="W5336" t="s">
        <v>54</v>
      </c>
      <c r="X5336" t="s">
        <v>26718</v>
      </c>
      <c r="Y5336" t="s">
        <v>65</v>
      </c>
      <c r="Z5336" s="1">
        <v>44957</v>
      </c>
      <c r="AA5336" s="2">
        <v>5.4479166666666669E-2</v>
      </c>
      <c r="AB5336" s="2">
        <v>6.7372685185185188E-2</v>
      </c>
      <c r="AC5336" t="s">
        <v>44</v>
      </c>
      <c r="AD5336" t="s">
        <v>44</v>
      </c>
      <c r="AE5336" t="s">
        <v>44</v>
      </c>
      <c r="AF5336">
        <v>80</v>
      </c>
    </row>
    <row r="5337" spans="1:32">
      <c r="A5337">
        <v>29548</v>
      </c>
      <c r="B5337">
        <v>28648</v>
      </c>
      <c r="C5337" t="s">
        <v>988</v>
      </c>
      <c r="D5337" t="s">
        <v>8408</v>
      </c>
      <c r="E5337" t="s">
        <v>34</v>
      </c>
      <c r="F5337" t="s">
        <v>26719</v>
      </c>
      <c r="G5337" t="s">
        <v>26720</v>
      </c>
      <c r="H5337" t="s">
        <v>86</v>
      </c>
      <c r="I5337" s="1">
        <v>35703</v>
      </c>
      <c r="J5337" t="s">
        <v>26721</v>
      </c>
      <c r="K5337" t="s">
        <v>17030</v>
      </c>
      <c r="L5337">
        <v>94187</v>
      </c>
      <c r="M5337" t="s">
        <v>86</v>
      </c>
      <c r="N5337" s="1">
        <v>45196</v>
      </c>
      <c r="O5337" s="1">
        <v>45198</v>
      </c>
      <c r="P5337">
        <v>96</v>
      </c>
      <c r="Q5337">
        <v>4</v>
      </c>
      <c r="R5337" t="s">
        <v>40</v>
      </c>
      <c r="S5337">
        <v>1</v>
      </c>
      <c r="T5337">
        <v>0</v>
      </c>
      <c r="U5337">
        <v>2</v>
      </c>
      <c r="V5337">
        <v>456</v>
      </c>
      <c r="W5337" t="s">
        <v>41</v>
      </c>
      <c r="X5337" t="s">
        <v>26722</v>
      </c>
      <c r="Y5337" t="s">
        <v>65</v>
      </c>
      <c r="Z5337" s="1">
        <v>45176</v>
      </c>
      <c r="AA5337" s="2">
        <v>0.14831018518518518</v>
      </c>
      <c r="AB5337" s="2">
        <v>8.6805555555555551E-4</v>
      </c>
      <c r="AC5337" t="s">
        <v>45</v>
      </c>
      <c r="AD5337" t="s">
        <v>45</v>
      </c>
      <c r="AE5337" t="s">
        <v>45</v>
      </c>
      <c r="AF5337">
        <v>228</v>
      </c>
    </row>
    <row r="5338" spans="1:32">
      <c r="A5338">
        <v>29549</v>
      </c>
      <c r="B5338">
        <v>28649</v>
      </c>
      <c r="C5338" t="s">
        <v>276</v>
      </c>
      <c r="D5338" t="s">
        <v>1128</v>
      </c>
      <c r="E5338" t="s">
        <v>34</v>
      </c>
      <c r="F5338" t="s">
        <v>26723</v>
      </c>
      <c r="G5338" t="s">
        <v>26724</v>
      </c>
      <c r="H5338" t="s">
        <v>330</v>
      </c>
      <c r="I5338" s="1">
        <v>26506</v>
      </c>
      <c r="J5338" t="s">
        <v>26725</v>
      </c>
      <c r="K5338" t="s">
        <v>7759</v>
      </c>
      <c r="L5338">
        <v>49116</v>
      </c>
      <c r="M5338" t="s">
        <v>330</v>
      </c>
      <c r="N5338" s="1">
        <v>45169</v>
      </c>
      <c r="O5338" s="1">
        <v>45170</v>
      </c>
      <c r="P5338">
        <v>7</v>
      </c>
      <c r="Q5338">
        <v>1</v>
      </c>
      <c r="R5338" t="s">
        <v>53</v>
      </c>
      <c r="S5338">
        <v>2</v>
      </c>
      <c r="T5338">
        <v>1</v>
      </c>
      <c r="U5338">
        <v>1</v>
      </c>
      <c r="V5338">
        <v>132</v>
      </c>
      <c r="W5338" t="s">
        <v>41</v>
      </c>
      <c r="X5338" t="s">
        <v>26726</v>
      </c>
      <c r="Y5338" t="s">
        <v>43</v>
      </c>
      <c r="Z5338" s="1">
        <v>45164</v>
      </c>
      <c r="AA5338" s="2">
        <v>6.3379629629629633E-2</v>
      </c>
      <c r="AB5338" s="2">
        <v>0.65163194444444439</v>
      </c>
      <c r="AC5338" t="s">
        <v>44</v>
      </c>
      <c r="AD5338" t="s">
        <v>44</v>
      </c>
      <c r="AE5338" t="s">
        <v>45</v>
      </c>
      <c r="AF5338">
        <v>132</v>
      </c>
    </row>
    <row r="5339" spans="1:32">
      <c r="A5339">
        <v>29550</v>
      </c>
      <c r="B5339">
        <v>28650</v>
      </c>
      <c r="C5339" t="s">
        <v>26727</v>
      </c>
      <c r="D5339" t="s">
        <v>7551</v>
      </c>
      <c r="E5339" t="s">
        <v>48</v>
      </c>
      <c r="F5339" t="s">
        <v>26728</v>
      </c>
      <c r="G5339" t="s">
        <v>26729</v>
      </c>
      <c r="H5339" t="s">
        <v>904</v>
      </c>
      <c r="I5339" s="1">
        <v>34276</v>
      </c>
      <c r="J5339" t="s">
        <v>26730</v>
      </c>
      <c r="K5339" t="s">
        <v>19559</v>
      </c>
      <c r="L5339">
        <v>2176</v>
      </c>
      <c r="M5339" t="s">
        <v>904</v>
      </c>
      <c r="N5339" s="1">
        <v>45258</v>
      </c>
      <c r="O5339" s="1">
        <v>45262</v>
      </c>
      <c r="P5339">
        <v>76</v>
      </c>
      <c r="Q5339">
        <v>4</v>
      </c>
      <c r="R5339" t="s">
        <v>53</v>
      </c>
      <c r="S5339">
        <v>1</v>
      </c>
      <c r="T5339">
        <v>2</v>
      </c>
      <c r="U5339">
        <v>4</v>
      </c>
      <c r="V5339">
        <v>488</v>
      </c>
      <c r="W5339" t="s">
        <v>41</v>
      </c>
      <c r="X5339" t="s">
        <v>26731</v>
      </c>
      <c r="Y5339" t="s">
        <v>65</v>
      </c>
      <c r="Z5339" s="1">
        <v>45245</v>
      </c>
      <c r="AA5339" s="2">
        <v>0.51475694444444442</v>
      </c>
      <c r="AB5339" s="2">
        <v>0.59372685185185181</v>
      </c>
      <c r="AC5339" t="s">
        <v>45</v>
      </c>
      <c r="AD5339" t="s">
        <v>45</v>
      </c>
      <c r="AE5339" t="s">
        <v>44</v>
      </c>
      <c r="AF5339">
        <v>122</v>
      </c>
    </row>
    <row r="5340" spans="1:32">
      <c r="A5340">
        <v>29551</v>
      </c>
      <c r="B5340">
        <v>28651</v>
      </c>
      <c r="C5340" t="s">
        <v>2189</v>
      </c>
      <c r="D5340" t="s">
        <v>359</v>
      </c>
      <c r="E5340" t="s">
        <v>34</v>
      </c>
      <c r="F5340" t="s">
        <v>26732</v>
      </c>
      <c r="G5340" t="s">
        <v>26733</v>
      </c>
      <c r="H5340" t="s">
        <v>272</v>
      </c>
      <c r="I5340" s="1">
        <v>28737</v>
      </c>
      <c r="J5340" t="s">
        <v>26734</v>
      </c>
      <c r="K5340" t="s">
        <v>3894</v>
      </c>
      <c r="L5340">
        <v>12851</v>
      </c>
      <c r="M5340" t="s">
        <v>272</v>
      </c>
      <c r="N5340" s="1">
        <v>44947</v>
      </c>
      <c r="O5340" s="1">
        <v>44952</v>
      </c>
      <c r="P5340">
        <v>8</v>
      </c>
      <c r="Q5340">
        <v>1</v>
      </c>
      <c r="R5340" t="s">
        <v>63</v>
      </c>
      <c r="S5340">
        <v>3</v>
      </c>
      <c r="T5340">
        <v>0</v>
      </c>
      <c r="U5340">
        <v>5</v>
      </c>
      <c r="V5340">
        <v>360</v>
      </c>
      <c r="W5340" t="s">
        <v>54</v>
      </c>
      <c r="X5340" t="s">
        <v>26735</v>
      </c>
      <c r="Y5340" t="s">
        <v>81</v>
      </c>
      <c r="Z5340" s="1">
        <v>44932</v>
      </c>
      <c r="AA5340" s="2">
        <v>0.93445601851851856</v>
      </c>
      <c r="AB5340" s="2">
        <v>0.59607638888888892</v>
      </c>
      <c r="AC5340" t="s">
        <v>45</v>
      </c>
      <c r="AD5340" t="s">
        <v>45</v>
      </c>
      <c r="AE5340" t="s">
        <v>44</v>
      </c>
      <c r="AF5340">
        <v>72</v>
      </c>
    </row>
    <row r="5341" spans="1:32">
      <c r="A5341">
        <v>29552</v>
      </c>
      <c r="B5341">
        <v>28652</v>
      </c>
      <c r="C5341" t="s">
        <v>391</v>
      </c>
      <c r="D5341" t="s">
        <v>1368</v>
      </c>
      <c r="E5341" t="s">
        <v>34</v>
      </c>
      <c r="F5341" t="s">
        <v>26736</v>
      </c>
      <c r="G5341" t="s">
        <v>26737</v>
      </c>
      <c r="H5341" t="s">
        <v>317</v>
      </c>
      <c r="I5341" s="1">
        <v>24711</v>
      </c>
      <c r="J5341" t="s">
        <v>26738</v>
      </c>
      <c r="K5341" t="s">
        <v>21366</v>
      </c>
      <c r="L5341">
        <v>21749</v>
      </c>
      <c r="M5341" t="s">
        <v>317</v>
      </c>
      <c r="N5341" s="1">
        <v>45202</v>
      </c>
      <c r="O5341" s="1">
        <v>45207</v>
      </c>
      <c r="P5341">
        <v>52</v>
      </c>
      <c r="Q5341">
        <v>3</v>
      </c>
      <c r="R5341" t="s">
        <v>53</v>
      </c>
      <c r="S5341">
        <v>2</v>
      </c>
      <c r="T5341">
        <v>1</v>
      </c>
      <c r="U5341">
        <v>5</v>
      </c>
      <c r="V5341">
        <v>650</v>
      </c>
      <c r="W5341" t="s">
        <v>41</v>
      </c>
      <c r="X5341" t="s">
        <v>26739</v>
      </c>
      <c r="Y5341" t="s">
        <v>81</v>
      </c>
      <c r="Z5341" s="1">
        <v>45165</v>
      </c>
      <c r="AA5341" s="2">
        <v>9.0023148148148144E-2</v>
      </c>
      <c r="AB5341" s="2">
        <v>0.74721064814814808</v>
      </c>
      <c r="AC5341" t="s">
        <v>44</v>
      </c>
      <c r="AD5341" t="s">
        <v>44</v>
      </c>
      <c r="AE5341" t="s">
        <v>45</v>
      </c>
      <c r="AF5341">
        <v>130</v>
      </c>
    </row>
    <row r="5342" spans="1:32">
      <c r="A5342">
        <v>29553</v>
      </c>
      <c r="B5342">
        <v>28653</v>
      </c>
      <c r="C5342" t="s">
        <v>90</v>
      </c>
      <c r="D5342" t="s">
        <v>1896</v>
      </c>
      <c r="E5342" t="s">
        <v>34</v>
      </c>
      <c r="F5342" t="s">
        <v>26740</v>
      </c>
      <c r="G5342" t="s">
        <v>26741</v>
      </c>
      <c r="H5342" t="s">
        <v>60</v>
      </c>
      <c r="I5342" s="1">
        <v>23716</v>
      </c>
      <c r="J5342" t="s">
        <v>26742</v>
      </c>
      <c r="K5342" t="s">
        <v>22070</v>
      </c>
      <c r="L5342">
        <v>58511</v>
      </c>
      <c r="M5342" t="s">
        <v>60</v>
      </c>
      <c r="N5342" s="1">
        <v>45231</v>
      </c>
      <c r="O5342" s="1">
        <v>45232</v>
      </c>
      <c r="P5342">
        <v>41</v>
      </c>
      <c r="Q5342">
        <v>2</v>
      </c>
      <c r="R5342" t="s">
        <v>63</v>
      </c>
      <c r="S5342">
        <v>2</v>
      </c>
      <c r="T5342">
        <v>2</v>
      </c>
      <c r="U5342">
        <v>1</v>
      </c>
      <c r="V5342">
        <v>77</v>
      </c>
      <c r="W5342" t="s">
        <v>41</v>
      </c>
      <c r="X5342" t="s">
        <v>26743</v>
      </c>
      <c r="Y5342" t="s">
        <v>65</v>
      </c>
      <c r="Z5342" s="1">
        <v>45204</v>
      </c>
      <c r="AA5342" s="2">
        <v>0.65793981481481478</v>
      </c>
      <c r="AB5342" s="2">
        <v>8.6631944444444442E-2</v>
      </c>
      <c r="AC5342" t="s">
        <v>44</v>
      </c>
      <c r="AD5342" t="s">
        <v>44</v>
      </c>
      <c r="AE5342" t="s">
        <v>45</v>
      </c>
      <c r="AF5342">
        <v>77</v>
      </c>
    </row>
    <row r="5343" spans="1:32">
      <c r="A5343">
        <v>29554</v>
      </c>
      <c r="B5343">
        <v>28654</v>
      </c>
      <c r="C5343" t="s">
        <v>963</v>
      </c>
      <c r="D5343" t="s">
        <v>9001</v>
      </c>
      <c r="E5343" t="s">
        <v>48</v>
      </c>
      <c r="F5343" t="s">
        <v>26744</v>
      </c>
      <c r="G5343" t="s">
        <v>26745</v>
      </c>
      <c r="H5343" t="s">
        <v>86</v>
      </c>
      <c r="I5343" s="1">
        <v>23187</v>
      </c>
      <c r="J5343" t="s">
        <v>26746</v>
      </c>
      <c r="K5343" t="s">
        <v>26747</v>
      </c>
      <c r="L5343">
        <v>44131</v>
      </c>
      <c r="M5343" t="s">
        <v>86</v>
      </c>
      <c r="N5343" s="1">
        <v>45266</v>
      </c>
      <c r="O5343" s="1">
        <v>45269</v>
      </c>
      <c r="P5343">
        <v>99</v>
      </c>
      <c r="Q5343">
        <v>4</v>
      </c>
      <c r="R5343" t="s">
        <v>40</v>
      </c>
      <c r="S5343">
        <v>3</v>
      </c>
      <c r="T5343">
        <v>0</v>
      </c>
      <c r="U5343">
        <v>3</v>
      </c>
      <c r="V5343">
        <v>711</v>
      </c>
      <c r="W5343" t="s">
        <v>41</v>
      </c>
      <c r="X5343" t="s">
        <v>26748</v>
      </c>
      <c r="Y5343" t="s">
        <v>65</v>
      </c>
      <c r="Z5343" s="1">
        <v>45256</v>
      </c>
      <c r="AA5343" s="2">
        <v>0.15736111111111112</v>
      </c>
      <c r="AB5343" s="2">
        <v>0.71270833333333339</v>
      </c>
      <c r="AC5343" t="s">
        <v>45</v>
      </c>
      <c r="AD5343" t="s">
        <v>44</v>
      </c>
      <c r="AE5343" t="s">
        <v>45</v>
      </c>
      <c r="AF5343">
        <v>237</v>
      </c>
    </row>
    <row r="5344" spans="1:32">
      <c r="A5344">
        <v>29555</v>
      </c>
      <c r="B5344">
        <v>28655</v>
      </c>
      <c r="C5344" t="s">
        <v>945</v>
      </c>
      <c r="D5344" t="s">
        <v>1453</v>
      </c>
      <c r="E5344" t="s">
        <v>48</v>
      </c>
      <c r="F5344" t="s">
        <v>26749</v>
      </c>
      <c r="G5344" t="s">
        <v>26750</v>
      </c>
      <c r="H5344" t="s">
        <v>129</v>
      </c>
      <c r="I5344" s="1">
        <v>35063</v>
      </c>
      <c r="J5344" t="s">
        <v>26751</v>
      </c>
      <c r="K5344" t="s">
        <v>1013</v>
      </c>
      <c r="L5344">
        <v>44168</v>
      </c>
      <c r="M5344" t="s">
        <v>129</v>
      </c>
      <c r="N5344" s="1">
        <v>45075</v>
      </c>
      <c r="O5344" s="1">
        <v>45080</v>
      </c>
      <c r="P5344">
        <v>82</v>
      </c>
      <c r="Q5344">
        <v>4</v>
      </c>
      <c r="R5344" t="s">
        <v>53</v>
      </c>
      <c r="S5344">
        <v>4</v>
      </c>
      <c r="T5344">
        <v>1</v>
      </c>
      <c r="U5344">
        <v>5</v>
      </c>
      <c r="V5344">
        <v>605</v>
      </c>
      <c r="W5344" t="s">
        <v>41</v>
      </c>
      <c r="X5344" t="s">
        <v>26752</v>
      </c>
      <c r="Y5344" t="s">
        <v>81</v>
      </c>
      <c r="Z5344" s="1">
        <v>45058</v>
      </c>
      <c r="AA5344" s="2">
        <v>0.21450231481481483</v>
      </c>
      <c r="AB5344" s="2">
        <v>0.88020833333333337</v>
      </c>
      <c r="AC5344" t="s">
        <v>45</v>
      </c>
      <c r="AD5344" t="s">
        <v>44</v>
      </c>
      <c r="AE5344" t="s">
        <v>45</v>
      </c>
      <c r="AF5344">
        <v>121</v>
      </c>
    </row>
    <row r="5345" spans="1:32">
      <c r="A5345">
        <v>29556</v>
      </c>
      <c r="B5345">
        <v>28656</v>
      </c>
      <c r="C5345" t="s">
        <v>284</v>
      </c>
      <c r="D5345" t="s">
        <v>4507</v>
      </c>
      <c r="E5345" t="s">
        <v>34</v>
      </c>
      <c r="F5345" t="s">
        <v>26753</v>
      </c>
      <c r="G5345" t="s">
        <v>26754</v>
      </c>
      <c r="H5345" t="s">
        <v>1301</v>
      </c>
      <c r="I5345" s="1">
        <v>32790</v>
      </c>
      <c r="J5345" t="s">
        <v>26755</v>
      </c>
      <c r="K5345" t="s">
        <v>26756</v>
      </c>
      <c r="L5345">
        <v>88764</v>
      </c>
      <c r="M5345" t="s">
        <v>1301</v>
      </c>
      <c r="N5345" s="1">
        <v>45078</v>
      </c>
      <c r="O5345" s="1">
        <v>45081</v>
      </c>
      <c r="P5345">
        <v>80</v>
      </c>
      <c r="Q5345">
        <v>4</v>
      </c>
      <c r="R5345" t="s">
        <v>63</v>
      </c>
      <c r="S5345">
        <v>4</v>
      </c>
      <c r="T5345">
        <v>2</v>
      </c>
      <c r="U5345">
        <v>3</v>
      </c>
      <c r="V5345">
        <v>264</v>
      </c>
      <c r="W5345" t="s">
        <v>54</v>
      </c>
      <c r="X5345" t="s">
        <v>26757</v>
      </c>
      <c r="Y5345" t="s">
        <v>43</v>
      </c>
      <c r="Z5345" s="1">
        <v>45051</v>
      </c>
      <c r="AA5345" s="2">
        <v>0.61849537037037039</v>
      </c>
      <c r="AB5345" s="2">
        <v>0.98310185185185184</v>
      </c>
      <c r="AC5345" t="s">
        <v>44</v>
      </c>
      <c r="AD5345" t="s">
        <v>45</v>
      </c>
      <c r="AE5345" t="s">
        <v>44</v>
      </c>
      <c r="AF5345">
        <v>88</v>
      </c>
    </row>
    <row r="5346" spans="1:32">
      <c r="A5346">
        <v>29557</v>
      </c>
      <c r="B5346">
        <v>28657</v>
      </c>
      <c r="C5346" t="s">
        <v>13421</v>
      </c>
      <c r="D5346" t="s">
        <v>13798</v>
      </c>
      <c r="E5346" t="s">
        <v>48</v>
      </c>
      <c r="F5346" t="s">
        <v>26758</v>
      </c>
      <c r="G5346" t="s">
        <v>26759</v>
      </c>
      <c r="H5346" t="s">
        <v>171</v>
      </c>
      <c r="I5346" s="1">
        <v>27077</v>
      </c>
      <c r="J5346" t="s">
        <v>26760</v>
      </c>
      <c r="K5346" t="s">
        <v>5447</v>
      </c>
      <c r="L5346">
        <v>11026</v>
      </c>
      <c r="M5346" t="s">
        <v>171</v>
      </c>
      <c r="N5346" s="1">
        <v>45218</v>
      </c>
      <c r="O5346" s="1">
        <v>45222</v>
      </c>
      <c r="P5346">
        <v>94</v>
      </c>
      <c r="Q5346">
        <v>4</v>
      </c>
      <c r="R5346" t="s">
        <v>53</v>
      </c>
      <c r="S5346">
        <v>3</v>
      </c>
      <c r="T5346">
        <v>2</v>
      </c>
      <c r="U5346">
        <v>4</v>
      </c>
      <c r="V5346">
        <v>596</v>
      </c>
      <c r="W5346" t="s">
        <v>41</v>
      </c>
      <c r="X5346" t="s">
        <v>26761</v>
      </c>
      <c r="Y5346" t="s">
        <v>81</v>
      </c>
      <c r="Z5346" s="1">
        <v>45200</v>
      </c>
      <c r="AA5346" s="2">
        <v>0.4069444444444445</v>
      </c>
      <c r="AB5346" s="2">
        <v>7.0914351851851853E-2</v>
      </c>
      <c r="AC5346" t="s">
        <v>45</v>
      </c>
      <c r="AD5346" t="s">
        <v>45</v>
      </c>
      <c r="AE5346" t="s">
        <v>45</v>
      </c>
      <c r="AF5346">
        <v>149</v>
      </c>
    </row>
    <row r="5347" spans="1:32">
      <c r="A5347">
        <v>29558</v>
      </c>
      <c r="B5347">
        <v>28658</v>
      </c>
      <c r="C5347" t="s">
        <v>1681</v>
      </c>
      <c r="D5347" t="s">
        <v>3415</v>
      </c>
      <c r="E5347" t="s">
        <v>48</v>
      </c>
      <c r="F5347" t="s">
        <v>26762</v>
      </c>
      <c r="G5347">
        <f>1-892-282-7852</f>
        <v>-9025</v>
      </c>
      <c r="H5347" t="s">
        <v>179</v>
      </c>
      <c r="I5347" s="1">
        <v>30675</v>
      </c>
      <c r="J5347" t="s">
        <v>26763</v>
      </c>
      <c r="K5347" t="s">
        <v>20616</v>
      </c>
      <c r="L5347">
        <v>51535</v>
      </c>
      <c r="M5347" t="s">
        <v>179</v>
      </c>
      <c r="N5347" s="1">
        <v>45066</v>
      </c>
      <c r="O5347" s="1">
        <v>45071</v>
      </c>
      <c r="P5347">
        <v>84</v>
      </c>
      <c r="Q5347">
        <v>4</v>
      </c>
      <c r="R5347" t="s">
        <v>40</v>
      </c>
      <c r="S5347">
        <v>1</v>
      </c>
      <c r="T5347">
        <v>1</v>
      </c>
      <c r="U5347">
        <v>5</v>
      </c>
      <c r="V5347">
        <v>1110</v>
      </c>
      <c r="W5347" t="s">
        <v>41</v>
      </c>
      <c r="X5347" t="s">
        <v>26764</v>
      </c>
      <c r="Y5347" t="s">
        <v>6</v>
      </c>
      <c r="Z5347" s="1">
        <v>45047</v>
      </c>
      <c r="AA5347" s="2">
        <v>0.88298611111111114</v>
      </c>
      <c r="AB5347" s="2">
        <v>0.41931712962962964</v>
      </c>
      <c r="AC5347" t="s">
        <v>44</v>
      </c>
      <c r="AD5347" t="s">
        <v>44</v>
      </c>
      <c r="AE5347" t="s">
        <v>45</v>
      </c>
      <c r="AF5347">
        <v>222</v>
      </c>
    </row>
    <row r="5348" spans="1:32">
      <c r="A5348">
        <v>29559</v>
      </c>
      <c r="B5348">
        <v>28659</v>
      </c>
      <c r="C5348" t="s">
        <v>1573</v>
      </c>
      <c r="D5348" t="s">
        <v>26765</v>
      </c>
      <c r="E5348" t="s">
        <v>48</v>
      </c>
      <c r="F5348" t="s">
        <v>26766</v>
      </c>
      <c r="G5348" t="s">
        <v>26767</v>
      </c>
      <c r="H5348" t="s">
        <v>50</v>
      </c>
      <c r="I5348" s="1">
        <v>26272</v>
      </c>
      <c r="J5348" t="s">
        <v>26768</v>
      </c>
      <c r="K5348" t="s">
        <v>26769</v>
      </c>
      <c r="L5348">
        <v>78601</v>
      </c>
      <c r="M5348" t="s">
        <v>50</v>
      </c>
      <c r="N5348" s="1">
        <v>44989</v>
      </c>
      <c r="O5348" s="1">
        <v>44992</v>
      </c>
      <c r="P5348">
        <v>1</v>
      </c>
      <c r="Q5348">
        <v>1</v>
      </c>
      <c r="R5348" t="s">
        <v>53</v>
      </c>
      <c r="S5348">
        <v>1</v>
      </c>
      <c r="T5348">
        <v>1</v>
      </c>
      <c r="U5348">
        <v>3</v>
      </c>
      <c r="V5348">
        <v>378</v>
      </c>
      <c r="W5348" t="s">
        <v>54</v>
      </c>
      <c r="X5348" t="s">
        <v>26770</v>
      </c>
      <c r="Y5348" t="s">
        <v>65</v>
      </c>
      <c r="Z5348" s="1">
        <v>44954</v>
      </c>
      <c r="AA5348" s="2">
        <v>0.54942129629629632</v>
      </c>
      <c r="AB5348" s="2">
        <v>0.99765046296296289</v>
      </c>
      <c r="AC5348" t="s">
        <v>44</v>
      </c>
      <c r="AD5348" t="s">
        <v>45</v>
      </c>
      <c r="AE5348" t="s">
        <v>45</v>
      </c>
      <c r="AF5348">
        <v>126</v>
      </c>
    </row>
    <row r="5349" spans="1:32">
      <c r="A5349">
        <v>29560</v>
      </c>
      <c r="B5349">
        <v>28660</v>
      </c>
      <c r="C5349" t="s">
        <v>326</v>
      </c>
      <c r="D5349" t="s">
        <v>26765</v>
      </c>
      <c r="E5349" t="s">
        <v>48</v>
      </c>
      <c r="F5349" t="s">
        <v>26771</v>
      </c>
      <c r="G5349" t="s">
        <v>26772</v>
      </c>
      <c r="H5349" t="s">
        <v>164</v>
      </c>
      <c r="I5349" s="1">
        <v>26181</v>
      </c>
      <c r="J5349" t="s">
        <v>26773</v>
      </c>
      <c r="K5349" t="s">
        <v>20829</v>
      </c>
      <c r="L5349">
        <v>95268</v>
      </c>
      <c r="M5349" t="s">
        <v>164</v>
      </c>
      <c r="N5349" s="1">
        <v>45123</v>
      </c>
      <c r="O5349" s="1">
        <v>45125</v>
      </c>
      <c r="P5349">
        <v>6</v>
      </c>
      <c r="Q5349">
        <v>1</v>
      </c>
      <c r="R5349" t="s">
        <v>40</v>
      </c>
      <c r="S5349">
        <v>1</v>
      </c>
      <c r="T5349">
        <v>0</v>
      </c>
      <c r="U5349">
        <v>2</v>
      </c>
      <c r="V5349">
        <v>458</v>
      </c>
      <c r="W5349" t="s">
        <v>41</v>
      </c>
      <c r="X5349" t="s">
        <v>26774</v>
      </c>
      <c r="Y5349" t="s">
        <v>6</v>
      </c>
      <c r="Z5349" s="1">
        <v>45102</v>
      </c>
      <c r="AA5349" s="2">
        <v>5.8877314814814813E-2</v>
      </c>
      <c r="AB5349" s="2">
        <v>0.75555555555555554</v>
      </c>
      <c r="AC5349" t="s">
        <v>44</v>
      </c>
      <c r="AD5349" t="s">
        <v>44</v>
      </c>
      <c r="AE5349" t="s">
        <v>45</v>
      </c>
      <c r="AF5349">
        <v>229</v>
      </c>
    </row>
    <row r="5350" spans="1:32">
      <c r="A5350">
        <v>29562</v>
      </c>
      <c r="B5350">
        <v>28662</v>
      </c>
      <c r="C5350" t="s">
        <v>1392</v>
      </c>
      <c r="D5350" t="s">
        <v>602</v>
      </c>
      <c r="E5350" t="s">
        <v>48</v>
      </c>
      <c r="F5350" t="s">
        <v>26775</v>
      </c>
      <c r="G5350" t="s">
        <v>26776</v>
      </c>
      <c r="H5350" t="s">
        <v>904</v>
      </c>
      <c r="I5350" s="1">
        <v>37863</v>
      </c>
      <c r="J5350" t="s">
        <v>26777</v>
      </c>
      <c r="K5350" t="s">
        <v>8723</v>
      </c>
      <c r="L5350">
        <v>8357</v>
      </c>
      <c r="M5350" t="s">
        <v>904</v>
      </c>
      <c r="N5350" s="1">
        <v>45292</v>
      </c>
      <c r="O5350" s="1">
        <v>45296</v>
      </c>
      <c r="P5350">
        <v>97</v>
      </c>
      <c r="Q5350">
        <v>4</v>
      </c>
      <c r="R5350" t="s">
        <v>53</v>
      </c>
      <c r="S5350">
        <v>2</v>
      </c>
      <c r="T5350">
        <v>2</v>
      </c>
      <c r="U5350">
        <v>4</v>
      </c>
      <c r="V5350">
        <v>484</v>
      </c>
      <c r="W5350" t="s">
        <v>41</v>
      </c>
      <c r="X5350" t="s">
        <v>26778</v>
      </c>
      <c r="Y5350" t="s">
        <v>43</v>
      </c>
      <c r="Z5350" s="1">
        <v>45286</v>
      </c>
      <c r="AA5350" s="2">
        <v>0.59474537037037034</v>
      </c>
      <c r="AB5350" s="2">
        <v>0.24964120370370368</v>
      </c>
      <c r="AC5350" t="s">
        <v>44</v>
      </c>
      <c r="AD5350" t="s">
        <v>44</v>
      </c>
      <c r="AE5350" t="s">
        <v>44</v>
      </c>
      <c r="AF5350">
        <v>121</v>
      </c>
    </row>
    <row r="5351" spans="1:32">
      <c r="A5351">
        <v>29563</v>
      </c>
      <c r="B5351">
        <v>28663</v>
      </c>
      <c r="C5351" t="s">
        <v>139</v>
      </c>
      <c r="D5351" t="s">
        <v>12771</v>
      </c>
      <c r="E5351" t="s">
        <v>48</v>
      </c>
      <c r="F5351" t="s">
        <v>26779</v>
      </c>
      <c r="G5351">
        <f>1-534-715-4742</f>
        <v>-5990</v>
      </c>
      <c r="H5351" t="s">
        <v>135</v>
      </c>
      <c r="I5351" s="1">
        <v>22969</v>
      </c>
      <c r="J5351" t="s">
        <v>26780</v>
      </c>
      <c r="K5351" t="s">
        <v>26781</v>
      </c>
      <c r="L5351">
        <v>8572</v>
      </c>
      <c r="M5351" t="s">
        <v>135</v>
      </c>
      <c r="N5351" s="1">
        <v>45284</v>
      </c>
      <c r="O5351" s="1">
        <v>45286</v>
      </c>
      <c r="P5351">
        <v>52</v>
      </c>
      <c r="Q5351">
        <v>3</v>
      </c>
      <c r="R5351" t="s">
        <v>53</v>
      </c>
      <c r="S5351">
        <v>2</v>
      </c>
      <c r="T5351">
        <v>1</v>
      </c>
      <c r="U5351">
        <v>2</v>
      </c>
      <c r="V5351">
        <v>258</v>
      </c>
      <c r="W5351" t="s">
        <v>54</v>
      </c>
      <c r="X5351" t="s">
        <v>26782</v>
      </c>
      <c r="Y5351" t="s">
        <v>43</v>
      </c>
      <c r="Z5351" s="1">
        <v>45258</v>
      </c>
      <c r="AA5351" s="2">
        <v>0.85268518518518521</v>
      </c>
      <c r="AB5351" s="2">
        <v>0.84138888888888885</v>
      </c>
      <c r="AC5351" t="s">
        <v>45</v>
      </c>
      <c r="AD5351" t="s">
        <v>45</v>
      </c>
      <c r="AE5351" t="s">
        <v>45</v>
      </c>
      <c r="AF5351">
        <v>129</v>
      </c>
    </row>
    <row r="5352" spans="1:32">
      <c r="A5352">
        <v>29564</v>
      </c>
      <c r="B5352">
        <v>28664</v>
      </c>
      <c r="C5352" t="s">
        <v>662</v>
      </c>
      <c r="D5352" t="s">
        <v>6675</v>
      </c>
      <c r="E5352" t="s">
        <v>34</v>
      </c>
      <c r="F5352" t="s">
        <v>26783</v>
      </c>
      <c r="G5352" t="s">
        <v>26784</v>
      </c>
      <c r="H5352" t="s">
        <v>129</v>
      </c>
      <c r="I5352" s="1">
        <v>35383</v>
      </c>
      <c r="J5352" t="s">
        <v>26785</v>
      </c>
      <c r="K5352" t="s">
        <v>17334</v>
      </c>
      <c r="L5352">
        <v>96955</v>
      </c>
      <c r="M5352" t="s">
        <v>129</v>
      </c>
      <c r="N5352" s="1">
        <v>45248</v>
      </c>
      <c r="O5352" s="1">
        <v>45251</v>
      </c>
      <c r="P5352">
        <v>79</v>
      </c>
      <c r="Q5352">
        <v>4</v>
      </c>
      <c r="R5352" t="s">
        <v>53</v>
      </c>
      <c r="S5352">
        <v>1</v>
      </c>
      <c r="T5352">
        <v>2</v>
      </c>
      <c r="U5352">
        <v>3</v>
      </c>
      <c r="V5352">
        <v>384</v>
      </c>
      <c r="W5352" t="s">
        <v>54</v>
      </c>
      <c r="X5352" t="s">
        <v>26786</v>
      </c>
      <c r="Y5352" t="s">
        <v>81</v>
      </c>
      <c r="Z5352" s="1">
        <v>45224</v>
      </c>
      <c r="AA5352" s="2">
        <v>0.41271990740740744</v>
      </c>
      <c r="AB5352" s="2">
        <v>0.29128472222222224</v>
      </c>
      <c r="AC5352" t="s">
        <v>44</v>
      </c>
      <c r="AD5352" t="s">
        <v>45</v>
      </c>
      <c r="AE5352" t="s">
        <v>44</v>
      </c>
      <c r="AF5352">
        <v>128</v>
      </c>
    </row>
    <row r="5353" spans="1:32">
      <c r="A5353">
        <v>29566</v>
      </c>
      <c r="B5353">
        <v>28666</v>
      </c>
      <c r="C5353" t="s">
        <v>1039</v>
      </c>
      <c r="D5353" t="s">
        <v>3563</v>
      </c>
      <c r="E5353" t="s">
        <v>48</v>
      </c>
      <c r="F5353" t="s">
        <v>26787</v>
      </c>
      <c r="G5353" t="s">
        <v>26788</v>
      </c>
      <c r="H5353" t="s">
        <v>725</v>
      </c>
      <c r="I5353" s="1">
        <v>23132</v>
      </c>
      <c r="J5353" t="s">
        <v>26789</v>
      </c>
      <c r="K5353" t="s">
        <v>6836</v>
      </c>
      <c r="L5353">
        <v>1698</v>
      </c>
      <c r="M5353" t="s">
        <v>725</v>
      </c>
      <c r="N5353" s="1">
        <v>44980</v>
      </c>
      <c r="O5353" s="1">
        <v>44984</v>
      </c>
      <c r="P5353">
        <v>95</v>
      </c>
      <c r="Q5353">
        <v>4</v>
      </c>
      <c r="R5353" t="s">
        <v>63</v>
      </c>
      <c r="S5353">
        <v>3</v>
      </c>
      <c r="T5353">
        <v>0</v>
      </c>
      <c r="U5353">
        <v>4</v>
      </c>
      <c r="V5353">
        <v>332</v>
      </c>
      <c r="W5353" t="s">
        <v>54</v>
      </c>
      <c r="X5353" t="s">
        <v>26790</v>
      </c>
      <c r="Y5353" t="s">
        <v>65</v>
      </c>
      <c r="Z5353" s="1">
        <v>44970</v>
      </c>
      <c r="AA5353" s="2">
        <v>0.12244212962962964</v>
      </c>
      <c r="AB5353" s="2">
        <v>0.3979166666666667</v>
      </c>
      <c r="AC5353" t="s">
        <v>44</v>
      </c>
      <c r="AD5353" t="s">
        <v>45</v>
      </c>
      <c r="AE5353" t="s">
        <v>44</v>
      </c>
      <c r="AF5353">
        <v>83</v>
      </c>
    </row>
    <row r="5354" spans="1:32">
      <c r="A5354">
        <v>29567</v>
      </c>
      <c r="B5354">
        <v>28667</v>
      </c>
      <c r="C5354" t="s">
        <v>46</v>
      </c>
      <c r="D5354" t="s">
        <v>804</v>
      </c>
      <c r="E5354" t="s">
        <v>48</v>
      </c>
      <c r="F5354" t="s">
        <v>26791</v>
      </c>
      <c r="G5354" t="s">
        <v>26792</v>
      </c>
      <c r="H5354" t="s">
        <v>122</v>
      </c>
      <c r="I5354" s="1">
        <v>37002</v>
      </c>
      <c r="J5354" t="s">
        <v>26793</v>
      </c>
      <c r="K5354" t="s">
        <v>26794</v>
      </c>
      <c r="L5354">
        <v>36647</v>
      </c>
      <c r="M5354" t="s">
        <v>122</v>
      </c>
      <c r="N5354" s="1">
        <v>45209</v>
      </c>
      <c r="O5354" s="1">
        <v>45212</v>
      </c>
      <c r="P5354">
        <v>77</v>
      </c>
      <c r="Q5354">
        <v>4</v>
      </c>
      <c r="R5354" t="s">
        <v>63</v>
      </c>
      <c r="S5354">
        <v>1</v>
      </c>
      <c r="T5354">
        <v>1</v>
      </c>
      <c r="U5354">
        <v>3</v>
      </c>
      <c r="V5354">
        <v>258</v>
      </c>
      <c r="W5354" t="s">
        <v>41</v>
      </c>
      <c r="X5354" t="s">
        <v>26795</v>
      </c>
      <c r="Y5354" t="s">
        <v>6</v>
      </c>
      <c r="Z5354" s="1">
        <v>45193</v>
      </c>
      <c r="AA5354" s="2">
        <v>0.56170138888888888</v>
      </c>
      <c r="AB5354" s="2">
        <v>0.72562499999999996</v>
      </c>
      <c r="AC5354" t="s">
        <v>45</v>
      </c>
      <c r="AD5354" t="s">
        <v>45</v>
      </c>
      <c r="AE5354" t="s">
        <v>44</v>
      </c>
      <c r="AF5354">
        <v>86</v>
      </c>
    </row>
    <row r="5355" spans="1:32">
      <c r="A5355">
        <v>29568</v>
      </c>
      <c r="B5355">
        <v>28668</v>
      </c>
      <c r="C5355" t="s">
        <v>229</v>
      </c>
      <c r="D5355" t="s">
        <v>716</v>
      </c>
      <c r="E5355" t="s">
        <v>48</v>
      </c>
      <c r="F5355" t="s">
        <v>26796</v>
      </c>
      <c r="G5355" t="s">
        <v>26797</v>
      </c>
      <c r="H5355" t="s">
        <v>164</v>
      </c>
      <c r="I5355" s="1">
        <v>21890</v>
      </c>
      <c r="J5355" t="s">
        <v>26798</v>
      </c>
      <c r="K5355" t="s">
        <v>26799</v>
      </c>
      <c r="L5355">
        <v>79528</v>
      </c>
      <c r="M5355" t="s">
        <v>164</v>
      </c>
      <c r="N5355" s="1">
        <v>45091</v>
      </c>
      <c r="O5355" s="1">
        <v>45093</v>
      </c>
      <c r="P5355">
        <v>78</v>
      </c>
      <c r="Q5355">
        <v>4</v>
      </c>
      <c r="R5355" t="s">
        <v>40</v>
      </c>
      <c r="S5355">
        <v>4</v>
      </c>
      <c r="T5355">
        <v>1</v>
      </c>
      <c r="U5355">
        <v>2</v>
      </c>
      <c r="V5355">
        <v>432</v>
      </c>
      <c r="W5355" t="s">
        <v>41</v>
      </c>
      <c r="X5355" t="s">
        <v>26800</v>
      </c>
      <c r="Y5355" t="s">
        <v>43</v>
      </c>
      <c r="Z5355" s="1">
        <v>45052</v>
      </c>
      <c r="AA5355" s="2">
        <v>0.76675925925925925</v>
      </c>
      <c r="AB5355" s="2">
        <v>0.31796296296296295</v>
      </c>
      <c r="AC5355" t="s">
        <v>44</v>
      </c>
      <c r="AD5355" t="s">
        <v>44</v>
      </c>
      <c r="AE5355" t="s">
        <v>44</v>
      </c>
      <c r="AF5355">
        <v>216</v>
      </c>
    </row>
    <row r="5356" spans="1:32">
      <c r="A5356">
        <v>29569</v>
      </c>
      <c r="B5356">
        <v>28669</v>
      </c>
      <c r="C5356" t="s">
        <v>15420</v>
      </c>
      <c r="D5356" t="s">
        <v>57</v>
      </c>
      <c r="E5356" t="s">
        <v>34</v>
      </c>
      <c r="F5356" t="s">
        <v>26801</v>
      </c>
      <c r="G5356" t="s">
        <v>26802</v>
      </c>
      <c r="H5356" t="s">
        <v>60</v>
      </c>
      <c r="I5356" s="1">
        <v>27225</v>
      </c>
      <c r="J5356" t="s">
        <v>26803</v>
      </c>
      <c r="K5356" t="s">
        <v>26804</v>
      </c>
      <c r="L5356">
        <v>77046</v>
      </c>
      <c r="M5356" t="s">
        <v>60</v>
      </c>
      <c r="N5356" s="1">
        <v>44957</v>
      </c>
      <c r="O5356" s="1">
        <v>44961</v>
      </c>
      <c r="P5356">
        <v>67</v>
      </c>
      <c r="Q5356">
        <v>3</v>
      </c>
      <c r="R5356" t="s">
        <v>53</v>
      </c>
      <c r="S5356">
        <v>1</v>
      </c>
      <c r="T5356">
        <v>2</v>
      </c>
      <c r="U5356">
        <v>4</v>
      </c>
      <c r="V5356">
        <v>544</v>
      </c>
      <c r="W5356" t="s">
        <v>54</v>
      </c>
      <c r="X5356" t="s">
        <v>26805</v>
      </c>
      <c r="Y5356" t="s">
        <v>81</v>
      </c>
      <c r="Z5356" s="1">
        <v>44935</v>
      </c>
      <c r="AA5356" s="2">
        <v>0.32325231481481481</v>
      </c>
      <c r="AB5356" s="2">
        <v>1.3935185185185184E-2</v>
      </c>
      <c r="AC5356" t="s">
        <v>44</v>
      </c>
      <c r="AD5356" t="s">
        <v>45</v>
      </c>
      <c r="AE5356" t="s">
        <v>44</v>
      </c>
      <c r="AF5356">
        <v>136</v>
      </c>
    </row>
    <row r="5357" spans="1:32">
      <c r="A5357">
        <v>29571</v>
      </c>
      <c r="B5357">
        <v>28671</v>
      </c>
      <c r="C5357" t="s">
        <v>236</v>
      </c>
      <c r="D5357" t="s">
        <v>67</v>
      </c>
      <c r="E5357" t="s">
        <v>34</v>
      </c>
      <c r="F5357" t="s">
        <v>26806</v>
      </c>
      <c r="G5357" t="s">
        <v>26807</v>
      </c>
      <c r="H5357" t="s">
        <v>457</v>
      </c>
      <c r="I5357" s="1">
        <v>20513</v>
      </c>
      <c r="J5357" t="s">
        <v>26808</v>
      </c>
      <c r="K5357" t="s">
        <v>15768</v>
      </c>
      <c r="L5357">
        <v>8498</v>
      </c>
      <c r="M5357" t="s">
        <v>457</v>
      </c>
      <c r="N5357" s="1">
        <v>45250</v>
      </c>
      <c r="O5357" s="1">
        <v>45253</v>
      </c>
      <c r="P5357">
        <v>5</v>
      </c>
      <c r="Q5357">
        <v>1</v>
      </c>
      <c r="R5357" t="s">
        <v>63</v>
      </c>
      <c r="S5357">
        <v>2</v>
      </c>
      <c r="T5357">
        <v>2</v>
      </c>
      <c r="U5357">
        <v>3</v>
      </c>
      <c r="V5357">
        <v>231</v>
      </c>
      <c r="W5357" t="s">
        <v>54</v>
      </c>
      <c r="X5357" t="s">
        <v>26809</v>
      </c>
      <c r="Y5357" t="s">
        <v>6</v>
      </c>
      <c r="Z5357" s="1">
        <v>45233</v>
      </c>
      <c r="AA5357" s="2">
        <v>0.84907407407407398</v>
      </c>
      <c r="AB5357" s="2">
        <v>0.76973379629629635</v>
      </c>
      <c r="AC5357" t="s">
        <v>45</v>
      </c>
      <c r="AD5357" t="s">
        <v>45</v>
      </c>
      <c r="AE5357" t="s">
        <v>45</v>
      </c>
      <c r="AF5357">
        <v>77</v>
      </c>
    </row>
    <row r="5358" spans="1:32">
      <c r="A5358">
        <v>29572</v>
      </c>
      <c r="B5358">
        <v>28672</v>
      </c>
      <c r="C5358" t="s">
        <v>391</v>
      </c>
      <c r="D5358" t="s">
        <v>841</v>
      </c>
      <c r="E5358" t="s">
        <v>48</v>
      </c>
      <c r="F5358" t="s">
        <v>26810</v>
      </c>
      <c r="G5358" t="s">
        <v>26811</v>
      </c>
      <c r="H5358" t="s">
        <v>1301</v>
      </c>
      <c r="I5358" s="1">
        <v>30948</v>
      </c>
      <c r="J5358" t="s">
        <v>26812</v>
      </c>
      <c r="K5358" t="s">
        <v>26813</v>
      </c>
      <c r="L5358">
        <v>95185</v>
      </c>
      <c r="M5358" t="s">
        <v>1301</v>
      </c>
      <c r="N5358" s="1">
        <v>45196</v>
      </c>
      <c r="O5358" s="1">
        <v>45197</v>
      </c>
      <c r="P5358">
        <v>66</v>
      </c>
      <c r="Q5358">
        <v>3</v>
      </c>
      <c r="R5358" t="s">
        <v>40</v>
      </c>
      <c r="S5358">
        <v>3</v>
      </c>
      <c r="T5358">
        <v>0</v>
      </c>
      <c r="U5358">
        <v>1</v>
      </c>
      <c r="V5358">
        <v>237</v>
      </c>
      <c r="W5358" t="s">
        <v>41</v>
      </c>
      <c r="X5358" t="s">
        <v>26814</v>
      </c>
      <c r="Y5358" t="s">
        <v>43</v>
      </c>
      <c r="Z5358" s="1">
        <v>45178</v>
      </c>
      <c r="AA5358" s="2">
        <v>0.33393518518518522</v>
      </c>
      <c r="AB5358" s="2">
        <v>0.70929398148148148</v>
      </c>
      <c r="AC5358" t="s">
        <v>44</v>
      </c>
      <c r="AD5358" t="s">
        <v>44</v>
      </c>
      <c r="AE5358" t="s">
        <v>44</v>
      </c>
      <c r="AF5358">
        <v>237</v>
      </c>
    </row>
    <row r="5359" spans="1:32">
      <c r="A5359">
        <v>29573</v>
      </c>
      <c r="B5359">
        <v>28673</v>
      </c>
      <c r="C5359" t="s">
        <v>1139</v>
      </c>
      <c r="D5359" t="s">
        <v>1241</v>
      </c>
      <c r="E5359" t="s">
        <v>34</v>
      </c>
      <c r="F5359" t="s">
        <v>26815</v>
      </c>
      <c r="G5359" t="s">
        <v>26816</v>
      </c>
      <c r="H5359" t="s">
        <v>70</v>
      </c>
      <c r="I5359" s="1">
        <v>18130</v>
      </c>
      <c r="J5359" t="s">
        <v>26817</v>
      </c>
      <c r="K5359" t="s">
        <v>26818</v>
      </c>
      <c r="L5359">
        <v>22805</v>
      </c>
      <c r="M5359" t="s">
        <v>70</v>
      </c>
      <c r="N5359" s="1">
        <v>45230</v>
      </c>
      <c r="O5359" s="1">
        <v>45231</v>
      </c>
      <c r="P5359">
        <v>13</v>
      </c>
      <c r="Q5359">
        <v>1</v>
      </c>
      <c r="R5359" t="s">
        <v>53</v>
      </c>
      <c r="S5359">
        <v>4</v>
      </c>
      <c r="T5359">
        <v>2</v>
      </c>
      <c r="U5359">
        <v>1</v>
      </c>
      <c r="V5359">
        <v>140</v>
      </c>
      <c r="W5359" t="s">
        <v>41</v>
      </c>
      <c r="X5359" t="s">
        <v>26819</v>
      </c>
      <c r="Y5359" t="s">
        <v>81</v>
      </c>
      <c r="Z5359" s="1">
        <v>45210</v>
      </c>
      <c r="AA5359" s="2">
        <v>0.20978009259259259</v>
      </c>
      <c r="AB5359" s="2">
        <v>0.88626157407407413</v>
      </c>
      <c r="AC5359" t="s">
        <v>44</v>
      </c>
      <c r="AD5359" t="s">
        <v>44</v>
      </c>
      <c r="AE5359" t="s">
        <v>45</v>
      </c>
      <c r="AF5359">
        <v>140</v>
      </c>
    </row>
    <row r="5360" spans="1:32">
      <c r="A5360">
        <v>29574</v>
      </c>
      <c r="B5360">
        <v>28674</v>
      </c>
      <c r="C5360" t="s">
        <v>384</v>
      </c>
      <c r="D5360" t="s">
        <v>11474</v>
      </c>
      <c r="E5360" t="s">
        <v>34</v>
      </c>
      <c r="F5360" t="s">
        <v>26820</v>
      </c>
      <c r="G5360" t="s">
        <v>26821</v>
      </c>
      <c r="H5360" t="s">
        <v>109</v>
      </c>
      <c r="I5360" s="1">
        <v>19042</v>
      </c>
      <c r="J5360" t="s">
        <v>26822</v>
      </c>
      <c r="K5360" t="s">
        <v>26823</v>
      </c>
      <c r="L5360">
        <v>38811</v>
      </c>
      <c r="M5360" t="s">
        <v>109</v>
      </c>
      <c r="N5360" s="1">
        <v>45234</v>
      </c>
      <c r="O5360" s="1">
        <v>45238</v>
      </c>
      <c r="P5360">
        <v>2</v>
      </c>
      <c r="Q5360">
        <v>1</v>
      </c>
      <c r="R5360" t="s">
        <v>63</v>
      </c>
      <c r="S5360">
        <v>1</v>
      </c>
      <c r="T5360">
        <v>1</v>
      </c>
      <c r="U5360">
        <v>4</v>
      </c>
      <c r="V5360">
        <v>340</v>
      </c>
      <c r="W5360" t="s">
        <v>54</v>
      </c>
      <c r="X5360" t="s">
        <v>26824</v>
      </c>
      <c r="Y5360" t="s">
        <v>43</v>
      </c>
      <c r="Z5360" s="1">
        <v>45202</v>
      </c>
      <c r="AA5360" s="2">
        <v>6.7534722222222218E-2</v>
      </c>
      <c r="AB5360" s="2">
        <v>0.80530092592592595</v>
      </c>
      <c r="AC5360" t="s">
        <v>44</v>
      </c>
      <c r="AD5360" t="s">
        <v>44</v>
      </c>
      <c r="AE5360" t="s">
        <v>44</v>
      </c>
      <c r="AF5360">
        <v>85</v>
      </c>
    </row>
    <row r="5361" spans="1:32">
      <c r="A5361">
        <v>29575</v>
      </c>
      <c r="B5361">
        <v>28675</v>
      </c>
      <c r="C5361" t="s">
        <v>190</v>
      </c>
      <c r="D5361" t="s">
        <v>7466</v>
      </c>
      <c r="E5361" t="s">
        <v>34</v>
      </c>
      <c r="F5361" t="s">
        <v>26825</v>
      </c>
      <c r="G5361" t="s">
        <v>26826</v>
      </c>
      <c r="H5361" t="s">
        <v>692</v>
      </c>
      <c r="I5361" s="1">
        <v>30917</v>
      </c>
      <c r="J5361" t="s">
        <v>26827</v>
      </c>
      <c r="K5361" t="s">
        <v>26828</v>
      </c>
      <c r="L5361">
        <v>46311</v>
      </c>
      <c r="M5361" t="s">
        <v>692</v>
      </c>
      <c r="N5361" s="1">
        <v>45017</v>
      </c>
      <c r="O5361" s="1">
        <v>45020</v>
      </c>
      <c r="P5361">
        <v>60</v>
      </c>
      <c r="Q5361">
        <v>3</v>
      </c>
      <c r="R5361" t="s">
        <v>40</v>
      </c>
      <c r="S5361">
        <v>1</v>
      </c>
      <c r="T5361">
        <v>0</v>
      </c>
      <c r="U5361">
        <v>3</v>
      </c>
      <c r="V5361">
        <v>621</v>
      </c>
      <c r="W5361" t="s">
        <v>41</v>
      </c>
      <c r="X5361" t="s">
        <v>26829</v>
      </c>
      <c r="Y5361" t="s">
        <v>6</v>
      </c>
      <c r="Z5361" s="1">
        <v>45003</v>
      </c>
      <c r="AA5361" s="2">
        <v>0.74373842592592598</v>
      </c>
      <c r="AB5361" s="2">
        <v>1.8576388888888889E-2</v>
      </c>
      <c r="AC5361" t="s">
        <v>44</v>
      </c>
      <c r="AD5361" t="s">
        <v>44</v>
      </c>
      <c r="AE5361" t="s">
        <v>45</v>
      </c>
      <c r="AF5361">
        <v>207</v>
      </c>
    </row>
    <row r="5362" spans="1:32">
      <c r="A5362">
        <v>29576</v>
      </c>
      <c r="B5362">
        <v>28676</v>
      </c>
      <c r="C5362" t="s">
        <v>602</v>
      </c>
      <c r="D5362" t="s">
        <v>3805</v>
      </c>
      <c r="E5362" t="s">
        <v>34</v>
      </c>
      <c r="F5362" t="s">
        <v>26830</v>
      </c>
      <c r="G5362" t="s">
        <v>26831</v>
      </c>
      <c r="H5362" t="s">
        <v>725</v>
      </c>
      <c r="I5362" s="1">
        <v>37793</v>
      </c>
      <c r="J5362" t="s">
        <v>26832</v>
      </c>
      <c r="K5362" t="s">
        <v>26833</v>
      </c>
      <c r="L5362">
        <v>9310</v>
      </c>
      <c r="M5362" t="s">
        <v>725</v>
      </c>
      <c r="N5362" s="1">
        <v>45015</v>
      </c>
      <c r="O5362" s="1">
        <v>45019</v>
      </c>
      <c r="P5362">
        <v>7</v>
      </c>
      <c r="Q5362">
        <v>1</v>
      </c>
      <c r="R5362" t="s">
        <v>53</v>
      </c>
      <c r="S5362">
        <v>4</v>
      </c>
      <c r="T5362">
        <v>0</v>
      </c>
      <c r="U5362">
        <v>4</v>
      </c>
      <c r="V5362">
        <v>532</v>
      </c>
      <c r="W5362" t="s">
        <v>41</v>
      </c>
      <c r="X5362" t="s">
        <v>26834</v>
      </c>
      <c r="Y5362" t="s">
        <v>81</v>
      </c>
      <c r="Z5362" s="1">
        <v>44991</v>
      </c>
      <c r="AA5362" s="2">
        <v>3.4398148148148143E-2</v>
      </c>
      <c r="AB5362" s="2">
        <v>0.98619212962962965</v>
      </c>
      <c r="AC5362" t="s">
        <v>44</v>
      </c>
      <c r="AD5362" t="s">
        <v>44</v>
      </c>
      <c r="AE5362" t="s">
        <v>44</v>
      </c>
      <c r="AF5362">
        <v>133</v>
      </c>
    </row>
    <row r="5363" spans="1:32">
      <c r="A5363">
        <v>29578</v>
      </c>
      <c r="B5363">
        <v>28678</v>
      </c>
      <c r="C5363" t="s">
        <v>11662</v>
      </c>
      <c r="D5363" t="s">
        <v>9220</v>
      </c>
      <c r="E5363" t="s">
        <v>34</v>
      </c>
      <c r="F5363" t="s">
        <v>26835</v>
      </c>
      <c r="G5363" t="s">
        <v>26836</v>
      </c>
      <c r="H5363" t="s">
        <v>317</v>
      </c>
      <c r="I5363" s="1">
        <v>19336</v>
      </c>
      <c r="J5363" t="s">
        <v>26837</v>
      </c>
      <c r="K5363" t="s">
        <v>26838</v>
      </c>
      <c r="L5363">
        <v>25148</v>
      </c>
      <c r="M5363" t="s">
        <v>317</v>
      </c>
      <c r="N5363" s="1">
        <v>45234</v>
      </c>
      <c r="O5363" s="1">
        <v>45236</v>
      </c>
      <c r="P5363">
        <v>50</v>
      </c>
      <c r="Q5363">
        <v>2</v>
      </c>
      <c r="R5363" t="s">
        <v>63</v>
      </c>
      <c r="S5363">
        <v>1</v>
      </c>
      <c r="T5363">
        <v>1</v>
      </c>
      <c r="U5363">
        <v>2</v>
      </c>
      <c r="V5363">
        <v>146</v>
      </c>
      <c r="W5363" t="s">
        <v>41</v>
      </c>
      <c r="X5363" t="s">
        <v>26839</v>
      </c>
      <c r="Y5363" t="s">
        <v>43</v>
      </c>
      <c r="Z5363" s="1">
        <v>45201</v>
      </c>
      <c r="AA5363" s="2">
        <v>9.9791666666666667E-2</v>
      </c>
      <c r="AB5363" s="2">
        <v>0.68954861111111121</v>
      </c>
      <c r="AC5363" t="s">
        <v>45</v>
      </c>
      <c r="AD5363" t="s">
        <v>45</v>
      </c>
      <c r="AE5363" t="s">
        <v>45</v>
      </c>
      <c r="AF5363">
        <v>73</v>
      </c>
    </row>
    <row r="5364" spans="1:32">
      <c r="A5364">
        <v>29579</v>
      </c>
      <c r="B5364">
        <v>28679</v>
      </c>
      <c r="C5364" t="s">
        <v>347</v>
      </c>
      <c r="D5364" t="s">
        <v>75</v>
      </c>
      <c r="E5364" t="s">
        <v>48</v>
      </c>
      <c r="F5364" t="s">
        <v>26840</v>
      </c>
      <c r="G5364" t="s">
        <v>26841</v>
      </c>
      <c r="H5364" t="s">
        <v>904</v>
      </c>
      <c r="I5364" s="1">
        <v>23362</v>
      </c>
      <c r="J5364" t="s">
        <v>26842</v>
      </c>
      <c r="K5364" t="s">
        <v>26843</v>
      </c>
      <c r="L5364">
        <v>5594</v>
      </c>
      <c r="M5364" t="s">
        <v>904</v>
      </c>
      <c r="N5364" s="1">
        <v>44982</v>
      </c>
      <c r="O5364" s="1">
        <v>44987</v>
      </c>
      <c r="P5364">
        <v>73</v>
      </c>
      <c r="Q5364">
        <v>3</v>
      </c>
      <c r="R5364" t="s">
        <v>53</v>
      </c>
      <c r="S5364">
        <v>2</v>
      </c>
      <c r="T5364">
        <v>1</v>
      </c>
      <c r="U5364">
        <v>5</v>
      </c>
      <c r="V5364">
        <v>725</v>
      </c>
      <c r="W5364" t="s">
        <v>41</v>
      </c>
      <c r="X5364" t="s">
        <v>26844</v>
      </c>
      <c r="Y5364" t="s">
        <v>6</v>
      </c>
      <c r="Z5364" s="1">
        <v>44947</v>
      </c>
      <c r="AA5364" s="2">
        <v>0.6492013888888889</v>
      </c>
      <c r="AB5364" s="2">
        <v>0.67482638888888891</v>
      </c>
      <c r="AC5364" t="s">
        <v>44</v>
      </c>
      <c r="AD5364" t="s">
        <v>44</v>
      </c>
      <c r="AE5364" t="s">
        <v>44</v>
      </c>
      <c r="AF5364">
        <v>145</v>
      </c>
    </row>
    <row r="5365" spans="1:32">
      <c r="A5365">
        <v>29580</v>
      </c>
      <c r="B5365">
        <v>28680</v>
      </c>
      <c r="C5365" t="s">
        <v>628</v>
      </c>
      <c r="D5365" t="s">
        <v>11527</v>
      </c>
      <c r="E5365" t="s">
        <v>48</v>
      </c>
      <c r="F5365" t="s">
        <v>26845</v>
      </c>
      <c r="G5365" t="s">
        <v>26846</v>
      </c>
      <c r="H5365" t="s">
        <v>122</v>
      </c>
      <c r="I5365" s="1">
        <v>28553</v>
      </c>
      <c r="J5365" t="s">
        <v>26847</v>
      </c>
      <c r="K5365" t="s">
        <v>26848</v>
      </c>
      <c r="L5365">
        <v>57675</v>
      </c>
      <c r="M5365" t="s">
        <v>122</v>
      </c>
      <c r="N5365" s="1">
        <v>45243</v>
      </c>
      <c r="O5365" s="1">
        <v>45246</v>
      </c>
      <c r="P5365">
        <v>81</v>
      </c>
      <c r="Q5365">
        <v>4</v>
      </c>
      <c r="R5365" t="s">
        <v>40</v>
      </c>
      <c r="S5365">
        <v>4</v>
      </c>
      <c r="T5365">
        <v>1</v>
      </c>
      <c r="U5365">
        <v>3</v>
      </c>
      <c r="V5365">
        <v>651</v>
      </c>
      <c r="W5365" t="s">
        <v>41</v>
      </c>
      <c r="X5365" t="s">
        <v>26849</v>
      </c>
      <c r="Y5365" t="s">
        <v>43</v>
      </c>
      <c r="Z5365" s="1">
        <v>45215</v>
      </c>
      <c r="AA5365" s="2">
        <v>0.43836805555555558</v>
      </c>
      <c r="AB5365" s="2">
        <v>0.82016203703703694</v>
      </c>
      <c r="AC5365" t="s">
        <v>45</v>
      </c>
      <c r="AD5365" t="s">
        <v>44</v>
      </c>
      <c r="AE5365" t="s">
        <v>45</v>
      </c>
      <c r="AF5365">
        <v>217</v>
      </c>
    </row>
    <row r="5366" spans="1:32">
      <c r="A5366">
        <v>29581</v>
      </c>
      <c r="B5366">
        <v>28681</v>
      </c>
      <c r="C5366" t="s">
        <v>5236</v>
      </c>
      <c r="D5366" t="s">
        <v>14590</v>
      </c>
      <c r="E5366" t="s">
        <v>48</v>
      </c>
      <c r="F5366" t="s">
        <v>26850</v>
      </c>
      <c r="G5366" t="s">
        <v>26851</v>
      </c>
      <c r="H5366" t="s">
        <v>86</v>
      </c>
      <c r="I5366" s="1">
        <v>17471</v>
      </c>
      <c r="J5366" t="s">
        <v>26852</v>
      </c>
      <c r="K5366" t="s">
        <v>26853</v>
      </c>
      <c r="L5366">
        <v>88212</v>
      </c>
      <c r="M5366" t="s">
        <v>86</v>
      </c>
      <c r="N5366" s="1">
        <v>44952</v>
      </c>
      <c r="O5366" s="1">
        <v>44953</v>
      </c>
      <c r="P5366">
        <v>25</v>
      </c>
      <c r="Q5366">
        <v>1</v>
      </c>
      <c r="R5366" t="s">
        <v>53</v>
      </c>
      <c r="S5366">
        <v>1</v>
      </c>
      <c r="T5366">
        <v>1</v>
      </c>
      <c r="U5366">
        <v>1</v>
      </c>
      <c r="V5366">
        <v>133</v>
      </c>
      <c r="W5366" t="s">
        <v>54</v>
      </c>
      <c r="X5366" t="s">
        <v>26854</v>
      </c>
      <c r="Y5366" t="s">
        <v>6</v>
      </c>
      <c r="Z5366" s="1">
        <v>44928</v>
      </c>
      <c r="AA5366" s="2">
        <v>0.4541203703703704</v>
      </c>
      <c r="AB5366" s="2">
        <v>0.26311342592592596</v>
      </c>
      <c r="AC5366" t="s">
        <v>44</v>
      </c>
      <c r="AD5366" t="s">
        <v>45</v>
      </c>
      <c r="AE5366" t="s">
        <v>45</v>
      </c>
      <c r="AF5366">
        <v>133</v>
      </c>
    </row>
    <row r="5367" spans="1:32">
      <c r="A5367">
        <v>29582</v>
      </c>
      <c r="B5367">
        <v>28682</v>
      </c>
      <c r="C5367" t="s">
        <v>1039</v>
      </c>
      <c r="D5367" t="s">
        <v>140</v>
      </c>
      <c r="E5367" t="s">
        <v>34</v>
      </c>
      <c r="F5367" t="s">
        <v>26855</v>
      </c>
      <c r="G5367" t="s">
        <v>26856</v>
      </c>
      <c r="H5367" t="s">
        <v>280</v>
      </c>
      <c r="I5367" s="1">
        <v>25748</v>
      </c>
      <c r="J5367" t="s">
        <v>26857</v>
      </c>
      <c r="K5367" t="s">
        <v>4193</v>
      </c>
      <c r="L5367">
        <v>34468</v>
      </c>
      <c r="M5367" t="s">
        <v>280</v>
      </c>
      <c r="N5367" s="1">
        <v>44980</v>
      </c>
      <c r="O5367" s="1">
        <v>44983</v>
      </c>
      <c r="P5367">
        <v>21</v>
      </c>
      <c r="Q5367">
        <v>1</v>
      </c>
      <c r="R5367" t="s">
        <v>40</v>
      </c>
      <c r="S5367">
        <v>1</v>
      </c>
      <c r="T5367">
        <v>1</v>
      </c>
      <c r="U5367">
        <v>3</v>
      </c>
      <c r="V5367">
        <v>642</v>
      </c>
      <c r="W5367" t="s">
        <v>41</v>
      </c>
      <c r="X5367" t="s">
        <v>26858</v>
      </c>
      <c r="Y5367" t="s">
        <v>65</v>
      </c>
      <c r="Z5367" s="1">
        <v>44968</v>
      </c>
      <c r="AA5367" s="2">
        <v>0.27653935185185186</v>
      </c>
      <c r="AB5367" s="2">
        <v>8.7129629629629626E-2</v>
      </c>
      <c r="AC5367" t="s">
        <v>44</v>
      </c>
      <c r="AD5367" t="s">
        <v>45</v>
      </c>
      <c r="AE5367" t="s">
        <v>45</v>
      </c>
      <c r="AF5367">
        <v>214</v>
      </c>
    </row>
    <row r="5368" spans="1:32">
      <c r="A5368">
        <v>29583</v>
      </c>
      <c r="B5368">
        <v>28683</v>
      </c>
      <c r="C5368" t="s">
        <v>4490</v>
      </c>
      <c r="D5368" t="s">
        <v>1509</v>
      </c>
      <c r="E5368" t="s">
        <v>34</v>
      </c>
      <c r="F5368" t="s">
        <v>26859</v>
      </c>
      <c r="G5368" t="s">
        <v>26860</v>
      </c>
      <c r="H5368" t="s">
        <v>122</v>
      </c>
      <c r="I5368" s="1">
        <v>29470</v>
      </c>
      <c r="J5368" t="s">
        <v>26861</v>
      </c>
      <c r="K5368" t="s">
        <v>26862</v>
      </c>
      <c r="L5368">
        <v>64134</v>
      </c>
      <c r="M5368" t="s">
        <v>122</v>
      </c>
      <c r="N5368" s="1">
        <v>45127</v>
      </c>
      <c r="O5368" s="1">
        <v>45131</v>
      </c>
      <c r="P5368">
        <v>35</v>
      </c>
      <c r="Q5368">
        <v>2</v>
      </c>
      <c r="R5368" t="s">
        <v>63</v>
      </c>
      <c r="S5368">
        <v>3</v>
      </c>
      <c r="T5368">
        <v>1</v>
      </c>
      <c r="U5368">
        <v>4</v>
      </c>
      <c r="V5368">
        <v>312</v>
      </c>
      <c r="W5368" t="s">
        <v>41</v>
      </c>
      <c r="X5368" t="s">
        <v>26863</v>
      </c>
      <c r="Y5368" t="s">
        <v>81</v>
      </c>
      <c r="Z5368" s="1">
        <v>45111</v>
      </c>
      <c r="AA5368" s="2">
        <v>0.40652777777777777</v>
      </c>
      <c r="AB5368" s="2">
        <v>0.24946759259259257</v>
      </c>
      <c r="AC5368" t="s">
        <v>44</v>
      </c>
      <c r="AD5368" t="s">
        <v>44</v>
      </c>
      <c r="AE5368" t="s">
        <v>44</v>
      </c>
      <c r="AF5368">
        <v>78</v>
      </c>
    </row>
    <row r="5369" spans="1:32">
      <c r="A5369">
        <v>29584</v>
      </c>
      <c r="B5369">
        <v>28684</v>
      </c>
      <c r="C5369" t="s">
        <v>90</v>
      </c>
      <c r="D5369" t="s">
        <v>10328</v>
      </c>
      <c r="E5369" t="s">
        <v>34</v>
      </c>
      <c r="F5369" t="s">
        <v>26864</v>
      </c>
      <c r="G5369" t="s">
        <v>26865</v>
      </c>
      <c r="H5369" t="s">
        <v>330</v>
      </c>
      <c r="I5369" s="1">
        <v>21895</v>
      </c>
      <c r="J5369" t="s">
        <v>26866</v>
      </c>
      <c r="K5369" t="s">
        <v>26867</v>
      </c>
      <c r="L5369">
        <v>41633</v>
      </c>
      <c r="M5369" t="s">
        <v>330</v>
      </c>
      <c r="N5369" s="1">
        <v>45279</v>
      </c>
      <c r="O5369" s="1">
        <v>45283</v>
      </c>
      <c r="P5369">
        <v>70</v>
      </c>
      <c r="Q5369">
        <v>3</v>
      </c>
      <c r="R5369" t="s">
        <v>53</v>
      </c>
      <c r="S5369">
        <v>3</v>
      </c>
      <c r="T5369">
        <v>0</v>
      </c>
      <c r="U5369">
        <v>4</v>
      </c>
      <c r="V5369">
        <v>528</v>
      </c>
      <c r="W5369" t="s">
        <v>54</v>
      </c>
      <c r="X5369" t="s">
        <v>26868</v>
      </c>
      <c r="Y5369" t="s">
        <v>81</v>
      </c>
      <c r="Z5369" s="1">
        <v>45270</v>
      </c>
      <c r="AA5369" s="2">
        <v>0.73491898148148149</v>
      </c>
      <c r="AB5369" s="2">
        <v>0.62717592592592586</v>
      </c>
      <c r="AC5369" t="s">
        <v>45</v>
      </c>
      <c r="AD5369" t="s">
        <v>45</v>
      </c>
      <c r="AE5369" t="s">
        <v>45</v>
      </c>
      <c r="AF5369">
        <v>132</v>
      </c>
    </row>
    <row r="5370" spans="1:32">
      <c r="A5370">
        <v>29585</v>
      </c>
      <c r="B5370">
        <v>28685</v>
      </c>
      <c r="C5370" t="s">
        <v>12152</v>
      </c>
      <c r="D5370" t="s">
        <v>140</v>
      </c>
      <c r="E5370" t="s">
        <v>34</v>
      </c>
      <c r="F5370" t="s">
        <v>26869</v>
      </c>
      <c r="G5370" t="s">
        <v>26870</v>
      </c>
      <c r="H5370" t="s">
        <v>904</v>
      </c>
      <c r="I5370" s="1">
        <v>25113</v>
      </c>
      <c r="J5370" t="s">
        <v>26871</v>
      </c>
      <c r="K5370" t="s">
        <v>26872</v>
      </c>
      <c r="L5370">
        <v>31117</v>
      </c>
      <c r="M5370" t="s">
        <v>904</v>
      </c>
      <c r="N5370" s="1">
        <v>45154</v>
      </c>
      <c r="O5370" s="1">
        <v>45157</v>
      </c>
      <c r="P5370">
        <v>39</v>
      </c>
      <c r="Q5370">
        <v>2</v>
      </c>
      <c r="R5370" t="s">
        <v>40</v>
      </c>
      <c r="S5370">
        <v>3</v>
      </c>
      <c r="T5370">
        <v>0</v>
      </c>
      <c r="U5370">
        <v>3</v>
      </c>
      <c r="V5370">
        <v>708</v>
      </c>
      <c r="W5370" t="s">
        <v>54</v>
      </c>
      <c r="X5370" t="s">
        <v>26873</v>
      </c>
      <c r="Y5370" t="s">
        <v>81</v>
      </c>
      <c r="Z5370" s="1">
        <v>45122</v>
      </c>
      <c r="AA5370" s="2">
        <v>0.26052083333333337</v>
      </c>
      <c r="AB5370" s="2">
        <v>0.52969907407407402</v>
      </c>
      <c r="AC5370" t="s">
        <v>44</v>
      </c>
      <c r="AD5370" t="s">
        <v>44</v>
      </c>
      <c r="AE5370" t="s">
        <v>44</v>
      </c>
      <c r="AF5370">
        <v>236</v>
      </c>
    </row>
    <row r="5371" spans="1:32">
      <c r="A5371">
        <v>29586</v>
      </c>
      <c r="B5371">
        <v>28686</v>
      </c>
      <c r="C5371" t="s">
        <v>2087</v>
      </c>
      <c r="D5371" t="s">
        <v>2019</v>
      </c>
      <c r="E5371" t="s">
        <v>48</v>
      </c>
      <c r="F5371" t="s">
        <v>26874</v>
      </c>
      <c r="G5371" t="s">
        <v>26875</v>
      </c>
      <c r="H5371" t="s">
        <v>280</v>
      </c>
      <c r="I5371" s="1">
        <v>34502</v>
      </c>
      <c r="J5371" t="s">
        <v>26876</v>
      </c>
      <c r="K5371" t="s">
        <v>26877</v>
      </c>
      <c r="L5371">
        <v>56196</v>
      </c>
      <c r="M5371" t="s">
        <v>280</v>
      </c>
      <c r="N5371" s="1">
        <v>45046</v>
      </c>
      <c r="O5371" s="1">
        <v>45051</v>
      </c>
      <c r="P5371">
        <v>7</v>
      </c>
      <c r="Q5371">
        <v>1</v>
      </c>
      <c r="R5371" t="s">
        <v>53</v>
      </c>
      <c r="S5371">
        <v>4</v>
      </c>
      <c r="T5371">
        <v>0</v>
      </c>
      <c r="U5371">
        <v>5</v>
      </c>
      <c r="V5371">
        <v>685</v>
      </c>
      <c r="W5371" t="s">
        <v>54</v>
      </c>
      <c r="X5371" t="s">
        <v>26878</v>
      </c>
      <c r="Y5371" t="s">
        <v>6</v>
      </c>
      <c r="Z5371" s="1">
        <v>45019</v>
      </c>
      <c r="AA5371" s="2">
        <v>8.3645833333333322E-2</v>
      </c>
      <c r="AB5371" s="2">
        <v>2.0706018518518519E-2</v>
      </c>
      <c r="AC5371" t="s">
        <v>45</v>
      </c>
      <c r="AD5371" t="s">
        <v>45</v>
      </c>
      <c r="AE5371" t="s">
        <v>45</v>
      </c>
      <c r="AF5371">
        <v>137</v>
      </c>
    </row>
    <row r="5372" spans="1:32">
      <c r="A5372">
        <v>29588</v>
      </c>
      <c r="B5372">
        <v>28688</v>
      </c>
      <c r="C5372" t="s">
        <v>3122</v>
      </c>
      <c r="D5372" t="s">
        <v>140</v>
      </c>
      <c r="E5372" t="s">
        <v>34</v>
      </c>
      <c r="F5372" t="s">
        <v>26879</v>
      </c>
      <c r="G5372" t="s">
        <v>26880</v>
      </c>
      <c r="H5372" t="s">
        <v>725</v>
      </c>
      <c r="I5372" s="1">
        <v>34519</v>
      </c>
      <c r="J5372" t="s">
        <v>26881</v>
      </c>
      <c r="K5372" t="s">
        <v>26882</v>
      </c>
      <c r="L5372">
        <v>27647</v>
      </c>
      <c r="M5372" t="s">
        <v>725</v>
      </c>
      <c r="N5372" s="1">
        <v>45268</v>
      </c>
      <c r="O5372" s="1">
        <v>45269</v>
      </c>
      <c r="P5372">
        <v>94</v>
      </c>
      <c r="Q5372">
        <v>4</v>
      </c>
      <c r="R5372" t="s">
        <v>53</v>
      </c>
      <c r="S5372">
        <v>1</v>
      </c>
      <c r="T5372">
        <v>2</v>
      </c>
      <c r="U5372">
        <v>1</v>
      </c>
      <c r="V5372">
        <v>120</v>
      </c>
      <c r="W5372" t="s">
        <v>41</v>
      </c>
      <c r="X5372" t="s">
        <v>26883</v>
      </c>
      <c r="Y5372" t="s">
        <v>81</v>
      </c>
      <c r="Z5372" s="1">
        <v>45232</v>
      </c>
      <c r="AA5372" s="2">
        <v>0.36122685185185183</v>
      </c>
      <c r="AB5372" s="2">
        <v>9.9652777777777771E-2</v>
      </c>
      <c r="AC5372" t="s">
        <v>44</v>
      </c>
      <c r="AD5372" t="s">
        <v>44</v>
      </c>
      <c r="AE5372" t="s">
        <v>44</v>
      </c>
      <c r="AF5372">
        <v>120</v>
      </c>
    </row>
    <row r="5373" spans="1:32">
      <c r="A5373">
        <v>29589</v>
      </c>
      <c r="B5373">
        <v>28689</v>
      </c>
      <c r="C5373" t="s">
        <v>2202</v>
      </c>
      <c r="D5373" t="s">
        <v>2019</v>
      </c>
      <c r="E5373" t="s">
        <v>48</v>
      </c>
      <c r="F5373" t="s">
        <v>26884</v>
      </c>
      <c r="G5373" t="s">
        <v>26885</v>
      </c>
      <c r="H5373" t="s">
        <v>217</v>
      </c>
      <c r="I5373" s="1">
        <v>36971</v>
      </c>
      <c r="J5373" t="s">
        <v>26886</v>
      </c>
      <c r="K5373" t="s">
        <v>26887</v>
      </c>
      <c r="L5373">
        <v>81278</v>
      </c>
      <c r="M5373" t="s">
        <v>217</v>
      </c>
      <c r="N5373" s="1">
        <v>45204</v>
      </c>
      <c r="O5373" s="1">
        <v>45206</v>
      </c>
      <c r="P5373">
        <v>58</v>
      </c>
      <c r="Q5373">
        <v>3</v>
      </c>
      <c r="R5373" t="s">
        <v>53</v>
      </c>
      <c r="S5373">
        <v>1</v>
      </c>
      <c r="T5373">
        <v>0</v>
      </c>
      <c r="U5373">
        <v>2</v>
      </c>
      <c r="V5373">
        <v>246</v>
      </c>
      <c r="W5373" t="s">
        <v>54</v>
      </c>
      <c r="X5373" t="s">
        <v>26888</v>
      </c>
      <c r="Y5373" t="s">
        <v>65</v>
      </c>
      <c r="Z5373" s="1">
        <v>45172</v>
      </c>
      <c r="AA5373" s="2">
        <v>0.79957175925925927</v>
      </c>
      <c r="AB5373" s="2">
        <v>0.57813657407407404</v>
      </c>
      <c r="AC5373" t="s">
        <v>44</v>
      </c>
      <c r="AD5373" t="s">
        <v>44</v>
      </c>
      <c r="AE5373" t="s">
        <v>44</v>
      </c>
      <c r="AF5373">
        <v>123</v>
      </c>
    </row>
    <row r="5374" spans="1:32">
      <c r="A5374">
        <v>29590</v>
      </c>
      <c r="B5374">
        <v>28690</v>
      </c>
      <c r="C5374" t="s">
        <v>229</v>
      </c>
      <c r="D5374" t="s">
        <v>2111</v>
      </c>
      <c r="E5374" t="s">
        <v>48</v>
      </c>
      <c r="F5374" t="s">
        <v>26889</v>
      </c>
      <c r="G5374" t="s">
        <v>26890</v>
      </c>
      <c r="H5374" t="s">
        <v>725</v>
      </c>
      <c r="I5374" s="1">
        <v>24470</v>
      </c>
      <c r="J5374" t="s">
        <v>26891</v>
      </c>
      <c r="K5374" t="s">
        <v>26892</v>
      </c>
      <c r="L5374">
        <v>98359</v>
      </c>
      <c r="M5374" t="s">
        <v>725</v>
      </c>
      <c r="N5374" s="1">
        <v>45246</v>
      </c>
      <c r="O5374" s="1">
        <v>45250</v>
      </c>
      <c r="P5374">
        <v>12</v>
      </c>
      <c r="Q5374">
        <v>1</v>
      </c>
      <c r="R5374" t="s">
        <v>40</v>
      </c>
      <c r="S5374">
        <v>3</v>
      </c>
      <c r="T5374">
        <v>2</v>
      </c>
      <c r="U5374">
        <v>4</v>
      </c>
      <c r="V5374">
        <v>864</v>
      </c>
      <c r="W5374" t="s">
        <v>54</v>
      </c>
      <c r="X5374" t="s">
        <v>26893</v>
      </c>
      <c r="Y5374" t="s">
        <v>81</v>
      </c>
      <c r="Z5374" s="1">
        <v>45235</v>
      </c>
      <c r="AA5374" s="2">
        <v>0.76454861111111105</v>
      </c>
      <c r="AB5374" s="2">
        <v>0.28189814814814812</v>
      </c>
      <c r="AC5374" t="s">
        <v>45</v>
      </c>
      <c r="AD5374" t="s">
        <v>45</v>
      </c>
      <c r="AE5374" t="s">
        <v>45</v>
      </c>
      <c r="AF5374">
        <v>216</v>
      </c>
    </row>
    <row r="5375" spans="1:32">
      <c r="A5375">
        <v>29591</v>
      </c>
      <c r="B5375">
        <v>28691</v>
      </c>
      <c r="C5375" t="s">
        <v>2202</v>
      </c>
      <c r="D5375" t="s">
        <v>4201</v>
      </c>
      <c r="E5375" t="s">
        <v>34</v>
      </c>
      <c r="F5375" t="s">
        <v>26894</v>
      </c>
      <c r="G5375" t="s">
        <v>26895</v>
      </c>
      <c r="H5375" t="s">
        <v>330</v>
      </c>
      <c r="I5375" s="1">
        <v>29997</v>
      </c>
      <c r="J5375" t="s">
        <v>26896</v>
      </c>
      <c r="K5375" t="s">
        <v>26897</v>
      </c>
      <c r="L5375">
        <v>43238</v>
      </c>
      <c r="M5375" t="s">
        <v>330</v>
      </c>
      <c r="N5375" s="1">
        <v>45263</v>
      </c>
      <c r="O5375" s="1">
        <v>45267</v>
      </c>
      <c r="P5375">
        <v>81</v>
      </c>
      <c r="Q5375">
        <v>4</v>
      </c>
      <c r="R5375" t="s">
        <v>40</v>
      </c>
      <c r="S5375">
        <v>1</v>
      </c>
      <c r="T5375">
        <v>1</v>
      </c>
      <c r="U5375">
        <v>4</v>
      </c>
      <c r="V5375">
        <v>924</v>
      </c>
      <c r="W5375" t="s">
        <v>54</v>
      </c>
      <c r="X5375" t="s">
        <v>26898</v>
      </c>
      <c r="Y5375" t="s">
        <v>65</v>
      </c>
      <c r="Z5375" s="1">
        <v>45231</v>
      </c>
      <c r="AA5375" s="2">
        <v>0.41608796296296297</v>
      </c>
      <c r="AB5375" s="2">
        <v>0.4161111111111111</v>
      </c>
      <c r="AC5375" t="s">
        <v>44</v>
      </c>
      <c r="AD5375" t="s">
        <v>44</v>
      </c>
      <c r="AE5375" t="s">
        <v>45</v>
      </c>
      <c r="AF5375">
        <v>231</v>
      </c>
    </row>
    <row r="5376" spans="1:32">
      <c r="A5376">
        <v>29592</v>
      </c>
      <c r="B5376">
        <v>28692</v>
      </c>
      <c r="C5376" t="s">
        <v>384</v>
      </c>
      <c r="D5376" t="s">
        <v>3668</v>
      </c>
      <c r="E5376" t="s">
        <v>34</v>
      </c>
      <c r="F5376" t="s">
        <v>26899</v>
      </c>
      <c r="G5376" t="s">
        <v>26900</v>
      </c>
      <c r="H5376" t="s">
        <v>457</v>
      </c>
      <c r="I5376" s="1">
        <v>37348</v>
      </c>
      <c r="J5376" t="s">
        <v>26901</v>
      </c>
      <c r="K5376" t="s">
        <v>26902</v>
      </c>
      <c r="L5376">
        <v>45896</v>
      </c>
      <c r="M5376" t="s">
        <v>457</v>
      </c>
      <c r="N5376" s="1">
        <v>45237</v>
      </c>
      <c r="O5376" s="1">
        <v>45238</v>
      </c>
      <c r="P5376">
        <v>38</v>
      </c>
      <c r="Q5376">
        <v>2</v>
      </c>
      <c r="R5376" t="s">
        <v>63</v>
      </c>
      <c r="S5376">
        <v>2</v>
      </c>
      <c r="T5376">
        <v>2</v>
      </c>
      <c r="U5376">
        <v>1</v>
      </c>
      <c r="V5376">
        <v>78</v>
      </c>
      <c r="W5376" t="s">
        <v>41</v>
      </c>
      <c r="X5376" t="s">
        <v>26903</v>
      </c>
      <c r="Y5376" t="s">
        <v>6</v>
      </c>
      <c r="Z5376" s="1">
        <v>45231</v>
      </c>
      <c r="AA5376" s="2">
        <v>0.60549768518518521</v>
      </c>
      <c r="AB5376" s="2">
        <v>0.75714120370370364</v>
      </c>
      <c r="AC5376" t="s">
        <v>44</v>
      </c>
      <c r="AD5376" t="s">
        <v>44</v>
      </c>
      <c r="AE5376" t="s">
        <v>45</v>
      </c>
      <c r="AF5376">
        <v>78</v>
      </c>
    </row>
    <row r="5377" spans="1:32">
      <c r="A5377">
        <v>29593</v>
      </c>
      <c r="B5377">
        <v>28693</v>
      </c>
      <c r="C5377" t="s">
        <v>7803</v>
      </c>
      <c r="D5377" t="s">
        <v>1128</v>
      </c>
      <c r="E5377" t="s">
        <v>34</v>
      </c>
      <c r="F5377" t="s">
        <v>26904</v>
      </c>
      <c r="G5377" t="s">
        <v>26905</v>
      </c>
      <c r="H5377" t="s">
        <v>423</v>
      </c>
      <c r="I5377" s="1">
        <v>19747</v>
      </c>
      <c r="J5377" t="s">
        <v>26906</v>
      </c>
      <c r="K5377" t="s">
        <v>26907</v>
      </c>
      <c r="L5377">
        <v>17542</v>
      </c>
      <c r="M5377" t="s">
        <v>423</v>
      </c>
      <c r="N5377" s="1">
        <v>45269</v>
      </c>
      <c r="O5377" s="1">
        <v>45273</v>
      </c>
      <c r="P5377">
        <v>42</v>
      </c>
      <c r="Q5377">
        <v>2</v>
      </c>
      <c r="R5377" t="s">
        <v>40</v>
      </c>
      <c r="S5377">
        <v>3</v>
      </c>
      <c r="T5377">
        <v>1</v>
      </c>
      <c r="U5377">
        <v>4</v>
      </c>
      <c r="V5377">
        <v>800</v>
      </c>
      <c r="W5377" t="s">
        <v>41</v>
      </c>
      <c r="X5377" t="s">
        <v>26908</v>
      </c>
      <c r="Y5377" t="s">
        <v>43</v>
      </c>
      <c r="Z5377" s="1">
        <v>45231</v>
      </c>
      <c r="AA5377" s="2">
        <v>0.62435185185185182</v>
      </c>
      <c r="AB5377" s="2">
        <v>0.65087962962962964</v>
      </c>
      <c r="AC5377" t="s">
        <v>44</v>
      </c>
      <c r="AD5377" t="s">
        <v>45</v>
      </c>
      <c r="AE5377" t="s">
        <v>45</v>
      </c>
      <c r="AF5377">
        <v>200</v>
      </c>
    </row>
    <row r="5378" spans="1:32">
      <c r="A5378">
        <v>29594</v>
      </c>
      <c r="B5378">
        <v>28694</v>
      </c>
      <c r="C5378" t="s">
        <v>221</v>
      </c>
      <c r="D5378" t="s">
        <v>13905</v>
      </c>
      <c r="E5378" t="s">
        <v>48</v>
      </c>
      <c r="F5378" t="s">
        <v>26909</v>
      </c>
      <c r="G5378" t="s">
        <v>26910</v>
      </c>
      <c r="H5378" t="s">
        <v>70</v>
      </c>
      <c r="I5378" s="1">
        <v>22275</v>
      </c>
      <c r="J5378" t="s">
        <v>26911</v>
      </c>
      <c r="K5378" t="s">
        <v>26912</v>
      </c>
      <c r="L5378">
        <v>83579</v>
      </c>
      <c r="M5378" t="s">
        <v>70</v>
      </c>
      <c r="N5378" s="1">
        <v>45000</v>
      </c>
      <c r="O5378" s="1">
        <v>45002</v>
      </c>
      <c r="P5378">
        <v>68</v>
      </c>
      <c r="Q5378">
        <v>3</v>
      </c>
      <c r="R5378" t="s">
        <v>63</v>
      </c>
      <c r="S5378">
        <v>2</v>
      </c>
      <c r="T5378">
        <v>0</v>
      </c>
      <c r="U5378">
        <v>2</v>
      </c>
      <c r="V5378">
        <v>164</v>
      </c>
      <c r="W5378" t="s">
        <v>54</v>
      </c>
      <c r="X5378" t="s">
        <v>26913</v>
      </c>
      <c r="Y5378" t="s">
        <v>6</v>
      </c>
      <c r="Z5378" s="1">
        <v>44977</v>
      </c>
      <c r="AA5378" s="2">
        <v>0.69207175925925923</v>
      </c>
      <c r="AB5378" s="2">
        <v>0.45135416666666667</v>
      </c>
      <c r="AC5378" t="s">
        <v>45</v>
      </c>
      <c r="AD5378" t="s">
        <v>44</v>
      </c>
      <c r="AE5378" t="s">
        <v>45</v>
      </c>
      <c r="AF5378">
        <v>82</v>
      </c>
    </row>
    <row r="5379" spans="1:32">
      <c r="A5379">
        <v>29596</v>
      </c>
      <c r="B5379">
        <v>28696</v>
      </c>
      <c r="C5379" t="s">
        <v>1674</v>
      </c>
      <c r="D5379" t="s">
        <v>1028</v>
      </c>
      <c r="E5379" t="s">
        <v>48</v>
      </c>
      <c r="F5379" t="s">
        <v>26914</v>
      </c>
      <c r="G5379" t="s">
        <v>26915</v>
      </c>
      <c r="H5379" t="s">
        <v>423</v>
      </c>
      <c r="I5379" s="1">
        <v>36869</v>
      </c>
      <c r="J5379" t="s">
        <v>26916</v>
      </c>
      <c r="K5379" t="s">
        <v>26917</v>
      </c>
      <c r="L5379">
        <v>36263</v>
      </c>
      <c r="M5379" t="s">
        <v>423</v>
      </c>
      <c r="N5379" s="1">
        <v>45002</v>
      </c>
      <c r="O5379" s="1">
        <v>45005</v>
      </c>
      <c r="P5379">
        <v>59</v>
      </c>
      <c r="Q5379">
        <v>3</v>
      </c>
      <c r="R5379" t="s">
        <v>63</v>
      </c>
      <c r="S5379">
        <v>1</v>
      </c>
      <c r="T5379">
        <v>2</v>
      </c>
      <c r="U5379">
        <v>3</v>
      </c>
      <c r="V5379">
        <v>216</v>
      </c>
      <c r="W5379" t="s">
        <v>41</v>
      </c>
      <c r="X5379" t="s">
        <v>26918</v>
      </c>
      <c r="Y5379" t="s">
        <v>43</v>
      </c>
      <c r="Z5379" s="1">
        <v>44970</v>
      </c>
      <c r="AA5379" s="2">
        <v>0.92464120370370362</v>
      </c>
      <c r="AB5379" s="2">
        <v>0.90825231481481483</v>
      </c>
      <c r="AC5379" t="s">
        <v>44</v>
      </c>
      <c r="AD5379" t="s">
        <v>44</v>
      </c>
      <c r="AE5379" t="s">
        <v>44</v>
      </c>
      <c r="AF5379">
        <v>72</v>
      </c>
    </row>
    <row r="5380" spans="1:32">
      <c r="A5380">
        <v>29597</v>
      </c>
      <c r="B5380">
        <v>28697</v>
      </c>
      <c r="C5380" t="s">
        <v>391</v>
      </c>
      <c r="D5380" t="s">
        <v>2593</v>
      </c>
      <c r="E5380" t="s">
        <v>34</v>
      </c>
      <c r="F5380" t="s">
        <v>26919</v>
      </c>
      <c r="G5380" t="s">
        <v>26920</v>
      </c>
      <c r="H5380" t="s">
        <v>94</v>
      </c>
      <c r="I5380" s="1">
        <v>24478</v>
      </c>
      <c r="J5380" t="s">
        <v>26921</v>
      </c>
      <c r="K5380" t="s">
        <v>26922</v>
      </c>
      <c r="L5380">
        <v>43176</v>
      </c>
      <c r="M5380" t="s">
        <v>94</v>
      </c>
      <c r="N5380" s="1">
        <v>45256</v>
      </c>
      <c r="O5380" s="1">
        <v>45258</v>
      </c>
      <c r="P5380">
        <v>5</v>
      </c>
      <c r="Q5380">
        <v>1</v>
      </c>
      <c r="R5380" t="s">
        <v>63</v>
      </c>
      <c r="S5380">
        <v>1</v>
      </c>
      <c r="T5380">
        <v>2</v>
      </c>
      <c r="U5380">
        <v>2</v>
      </c>
      <c r="V5380">
        <v>178</v>
      </c>
      <c r="W5380" t="s">
        <v>41</v>
      </c>
      <c r="X5380" t="s">
        <v>26923</v>
      </c>
      <c r="Y5380" t="s">
        <v>81</v>
      </c>
      <c r="Z5380" s="1">
        <v>45227</v>
      </c>
      <c r="AA5380" s="2">
        <v>0.60337962962962965</v>
      </c>
      <c r="AB5380" s="2">
        <v>0.7176851851851852</v>
      </c>
      <c r="AC5380" t="s">
        <v>45</v>
      </c>
      <c r="AD5380" t="s">
        <v>44</v>
      </c>
      <c r="AE5380" t="s">
        <v>44</v>
      </c>
      <c r="AF5380">
        <v>89</v>
      </c>
    </row>
    <row r="5381" spans="1:32">
      <c r="A5381">
        <v>29598</v>
      </c>
      <c r="B5381">
        <v>28698</v>
      </c>
      <c r="C5381" t="s">
        <v>628</v>
      </c>
      <c r="D5381" t="s">
        <v>140</v>
      </c>
      <c r="E5381" t="s">
        <v>48</v>
      </c>
      <c r="F5381" t="s">
        <v>1051</v>
      </c>
      <c r="G5381">
        <v>8294294640</v>
      </c>
      <c r="H5381" t="s">
        <v>171</v>
      </c>
      <c r="I5381" s="1">
        <v>25499</v>
      </c>
      <c r="J5381" t="s">
        <v>26924</v>
      </c>
      <c r="K5381" t="s">
        <v>26925</v>
      </c>
      <c r="L5381">
        <v>28224</v>
      </c>
      <c r="M5381" t="s">
        <v>171</v>
      </c>
      <c r="N5381" s="1">
        <v>45096</v>
      </c>
      <c r="O5381" s="1">
        <v>45097</v>
      </c>
      <c r="P5381">
        <v>75</v>
      </c>
      <c r="Q5381">
        <v>3</v>
      </c>
      <c r="R5381" t="s">
        <v>40</v>
      </c>
      <c r="S5381">
        <v>2</v>
      </c>
      <c r="T5381">
        <v>0</v>
      </c>
      <c r="U5381">
        <v>1</v>
      </c>
      <c r="V5381">
        <v>230</v>
      </c>
      <c r="W5381" t="s">
        <v>41</v>
      </c>
      <c r="X5381" t="s">
        <v>26926</v>
      </c>
      <c r="Y5381" t="s">
        <v>81</v>
      </c>
      <c r="Z5381" s="1">
        <v>45080</v>
      </c>
      <c r="AA5381" s="2">
        <v>3.1250000000000001E-4</v>
      </c>
      <c r="AB5381" s="2">
        <v>5.0532407407407408E-2</v>
      </c>
      <c r="AC5381" t="s">
        <v>45</v>
      </c>
      <c r="AD5381" t="s">
        <v>44</v>
      </c>
      <c r="AE5381" t="s">
        <v>45</v>
      </c>
      <c r="AF5381">
        <v>230</v>
      </c>
    </row>
    <row r="5382" spans="1:32">
      <c r="A5382">
        <v>29599</v>
      </c>
      <c r="B5382">
        <v>28699</v>
      </c>
      <c r="C5382" t="s">
        <v>757</v>
      </c>
      <c r="D5382" t="s">
        <v>7347</v>
      </c>
      <c r="E5382" t="s">
        <v>48</v>
      </c>
      <c r="F5382" t="s">
        <v>26927</v>
      </c>
      <c r="G5382" t="s">
        <v>26928</v>
      </c>
      <c r="H5382" t="s">
        <v>225</v>
      </c>
      <c r="I5382" s="1">
        <v>31443</v>
      </c>
      <c r="J5382" t="s">
        <v>26929</v>
      </c>
      <c r="K5382" t="s">
        <v>26930</v>
      </c>
      <c r="L5382">
        <v>18844</v>
      </c>
      <c r="M5382" t="s">
        <v>225</v>
      </c>
      <c r="N5382" s="1">
        <v>45124</v>
      </c>
      <c r="O5382" s="1">
        <v>45128</v>
      </c>
      <c r="P5382">
        <v>31</v>
      </c>
      <c r="Q5382">
        <v>2</v>
      </c>
      <c r="R5382" t="s">
        <v>53</v>
      </c>
      <c r="S5382">
        <v>4</v>
      </c>
      <c r="T5382">
        <v>0</v>
      </c>
      <c r="U5382">
        <v>4</v>
      </c>
      <c r="V5382">
        <v>528</v>
      </c>
      <c r="W5382" t="s">
        <v>41</v>
      </c>
      <c r="X5382" t="s">
        <v>26931</v>
      </c>
      <c r="Y5382" t="s">
        <v>81</v>
      </c>
      <c r="Z5382" s="1">
        <v>45089</v>
      </c>
      <c r="AA5382" s="2">
        <v>0.53877314814814814</v>
      </c>
      <c r="AB5382" s="2">
        <v>0.65994212962962961</v>
      </c>
      <c r="AC5382" t="s">
        <v>45</v>
      </c>
      <c r="AD5382" t="s">
        <v>45</v>
      </c>
      <c r="AE5382" t="s">
        <v>45</v>
      </c>
      <c r="AF5382">
        <v>132</v>
      </c>
    </row>
    <row r="5383" spans="1:32">
      <c r="A5383">
        <v>29600</v>
      </c>
      <c r="B5383">
        <v>28700</v>
      </c>
      <c r="C5383" t="s">
        <v>119</v>
      </c>
      <c r="D5383" t="s">
        <v>609</v>
      </c>
      <c r="E5383" t="s">
        <v>48</v>
      </c>
      <c r="F5383" t="s">
        <v>26932</v>
      </c>
      <c r="G5383" t="s">
        <v>26933</v>
      </c>
      <c r="H5383" t="s">
        <v>94</v>
      </c>
      <c r="I5383" s="1">
        <v>26692</v>
      </c>
      <c r="J5383" t="s">
        <v>26934</v>
      </c>
      <c r="K5383" t="s">
        <v>6199</v>
      </c>
      <c r="L5383">
        <v>69126</v>
      </c>
      <c r="M5383" t="s">
        <v>94</v>
      </c>
      <c r="N5383" s="1">
        <v>45073</v>
      </c>
      <c r="O5383" s="1">
        <v>45074</v>
      </c>
      <c r="P5383">
        <v>96</v>
      </c>
      <c r="Q5383">
        <v>4</v>
      </c>
      <c r="R5383" t="s">
        <v>40</v>
      </c>
      <c r="S5383">
        <v>2</v>
      </c>
      <c r="T5383">
        <v>1</v>
      </c>
      <c r="U5383">
        <v>1</v>
      </c>
      <c r="V5383">
        <v>226</v>
      </c>
      <c r="W5383" t="s">
        <v>41</v>
      </c>
      <c r="X5383" t="s">
        <v>26935</v>
      </c>
      <c r="Y5383" t="s">
        <v>6</v>
      </c>
      <c r="Z5383" s="1">
        <v>45042</v>
      </c>
      <c r="AA5383" s="2">
        <v>0.59107638888888892</v>
      </c>
      <c r="AB5383" s="2">
        <v>6.0763888888888888E-2</v>
      </c>
      <c r="AC5383" t="s">
        <v>45</v>
      </c>
      <c r="AD5383" t="s">
        <v>44</v>
      </c>
      <c r="AE5383" t="s">
        <v>45</v>
      </c>
      <c r="AF5383">
        <v>226</v>
      </c>
    </row>
    <row r="5384" spans="1:32">
      <c r="A5384">
        <v>29601</v>
      </c>
      <c r="B5384">
        <v>28701</v>
      </c>
      <c r="C5384" t="s">
        <v>6248</v>
      </c>
      <c r="D5384" t="s">
        <v>7716</v>
      </c>
      <c r="E5384" t="s">
        <v>48</v>
      </c>
      <c r="F5384" t="s">
        <v>26936</v>
      </c>
      <c r="G5384" t="s">
        <v>26937</v>
      </c>
      <c r="H5384" t="s">
        <v>86</v>
      </c>
      <c r="I5384" s="1">
        <v>27458</v>
      </c>
      <c r="J5384" t="s">
        <v>26938</v>
      </c>
      <c r="K5384" t="s">
        <v>22440</v>
      </c>
      <c r="L5384">
        <v>92782</v>
      </c>
      <c r="M5384" t="s">
        <v>86</v>
      </c>
      <c r="N5384" s="1">
        <v>45244</v>
      </c>
      <c r="O5384" s="1">
        <v>45247</v>
      </c>
      <c r="P5384">
        <v>44</v>
      </c>
      <c r="Q5384">
        <v>2</v>
      </c>
      <c r="R5384" t="s">
        <v>63</v>
      </c>
      <c r="S5384">
        <v>4</v>
      </c>
      <c r="T5384">
        <v>2</v>
      </c>
      <c r="U5384">
        <v>3</v>
      </c>
      <c r="V5384">
        <v>189</v>
      </c>
      <c r="W5384" t="s">
        <v>41</v>
      </c>
      <c r="X5384" t="s">
        <v>26939</v>
      </c>
      <c r="Y5384" t="s">
        <v>81</v>
      </c>
      <c r="Z5384" s="1">
        <v>45208</v>
      </c>
      <c r="AA5384" s="2">
        <v>0.48844907407407406</v>
      </c>
      <c r="AB5384" s="2">
        <v>0.12936342592592592</v>
      </c>
      <c r="AC5384" t="s">
        <v>45</v>
      </c>
      <c r="AD5384" t="s">
        <v>45</v>
      </c>
      <c r="AE5384" t="s">
        <v>44</v>
      </c>
      <c r="AF5384">
        <v>63</v>
      </c>
    </row>
    <row r="5385" spans="1:32">
      <c r="A5385">
        <v>29602</v>
      </c>
      <c r="B5385">
        <v>28702</v>
      </c>
      <c r="C5385" t="s">
        <v>6248</v>
      </c>
      <c r="D5385" t="s">
        <v>7164</v>
      </c>
      <c r="E5385" t="s">
        <v>34</v>
      </c>
      <c r="F5385" t="s">
        <v>26940</v>
      </c>
      <c r="G5385" t="s">
        <v>26941</v>
      </c>
      <c r="H5385" t="s">
        <v>179</v>
      </c>
      <c r="I5385" s="1">
        <v>34046</v>
      </c>
      <c r="J5385" t="s">
        <v>26942</v>
      </c>
      <c r="K5385" t="s">
        <v>26943</v>
      </c>
      <c r="L5385">
        <v>10618</v>
      </c>
      <c r="M5385" t="s">
        <v>179</v>
      </c>
      <c r="N5385" s="1">
        <v>45094</v>
      </c>
      <c r="O5385" s="1">
        <v>45097</v>
      </c>
      <c r="P5385">
        <v>54</v>
      </c>
      <c r="Q5385">
        <v>3</v>
      </c>
      <c r="R5385" t="s">
        <v>40</v>
      </c>
      <c r="S5385">
        <v>4</v>
      </c>
      <c r="T5385">
        <v>0</v>
      </c>
      <c r="U5385">
        <v>3</v>
      </c>
      <c r="V5385">
        <v>729</v>
      </c>
      <c r="W5385" t="s">
        <v>54</v>
      </c>
      <c r="X5385" t="s">
        <v>26944</v>
      </c>
      <c r="Y5385" t="s">
        <v>81</v>
      </c>
      <c r="Z5385" s="1">
        <v>45082</v>
      </c>
      <c r="AA5385" s="2">
        <v>0.7726736111111111</v>
      </c>
      <c r="AB5385" s="2">
        <v>0.68443287037037026</v>
      </c>
      <c r="AC5385" t="s">
        <v>44</v>
      </c>
      <c r="AD5385" t="s">
        <v>45</v>
      </c>
      <c r="AE5385" t="s">
        <v>44</v>
      </c>
      <c r="AF5385">
        <v>243</v>
      </c>
    </row>
    <row r="5386" spans="1:32">
      <c r="A5386">
        <v>29603</v>
      </c>
      <c r="B5386">
        <v>28703</v>
      </c>
      <c r="C5386" t="s">
        <v>8161</v>
      </c>
      <c r="D5386" t="s">
        <v>1062</v>
      </c>
      <c r="E5386" t="s">
        <v>34</v>
      </c>
      <c r="F5386" t="s">
        <v>26945</v>
      </c>
      <c r="G5386" t="s">
        <v>26946</v>
      </c>
      <c r="H5386" t="s">
        <v>164</v>
      </c>
      <c r="I5386" s="1">
        <v>20617</v>
      </c>
      <c r="J5386" t="s">
        <v>26947</v>
      </c>
      <c r="K5386" t="s">
        <v>26948</v>
      </c>
      <c r="L5386">
        <v>54042</v>
      </c>
      <c r="M5386" t="s">
        <v>164</v>
      </c>
      <c r="N5386" s="1">
        <v>45059</v>
      </c>
      <c r="O5386" s="1">
        <v>45061</v>
      </c>
      <c r="P5386">
        <v>61</v>
      </c>
      <c r="Q5386">
        <v>3</v>
      </c>
      <c r="R5386" t="s">
        <v>53</v>
      </c>
      <c r="S5386">
        <v>3</v>
      </c>
      <c r="T5386">
        <v>2</v>
      </c>
      <c r="U5386">
        <v>2</v>
      </c>
      <c r="V5386">
        <v>280</v>
      </c>
      <c r="W5386" t="s">
        <v>54</v>
      </c>
      <c r="X5386" t="s">
        <v>26949</v>
      </c>
      <c r="Y5386" t="s">
        <v>43</v>
      </c>
      <c r="Z5386" s="1">
        <v>45020</v>
      </c>
      <c r="AA5386" s="2">
        <v>0.18034722222222221</v>
      </c>
      <c r="AB5386" s="2">
        <v>0.20113425925925923</v>
      </c>
      <c r="AC5386" t="s">
        <v>44</v>
      </c>
      <c r="AD5386" t="s">
        <v>44</v>
      </c>
      <c r="AE5386" t="s">
        <v>45</v>
      </c>
      <c r="AF5386">
        <v>140</v>
      </c>
    </row>
    <row r="5387" spans="1:32">
      <c r="A5387">
        <v>29604</v>
      </c>
      <c r="B5387">
        <v>28704</v>
      </c>
      <c r="C5387" t="s">
        <v>469</v>
      </c>
      <c r="D5387" t="s">
        <v>1404</v>
      </c>
      <c r="E5387" t="s">
        <v>34</v>
      </c>
      <c r="F5387" t="s">
        <v>26950</v>
      </c>
      <c r="G5387" t="s">
        <v>26951</v>
      </c>
      <c r="H5387" t="s">
        <v>330</v>
      </c>
      <c r="I5387" s="1">
        <v>19873</v>
      </c>
      <c r="J5387" t="s">
        <v>26952</v>
      </c>
      <c r="K5387" t="s">
        <v>26953</v>
      </c>
      <c r="L5387">
        <v>44720</v>
      </c>
      <c r="M5387" t="s">
        <v>330</v>
      </c>
      <c r="N5387" s="1">
        <v>45132</v>
      </c>
      <c r="O5387" s="1">
        <v>45137</v>
      </c>
      <c r="P5387">
        <v>79</v>
      </c>
      <c r="Q5387">
        <v>4</v>
      </c>
      <c r="R5387" t="s">
        <v>53</v>
      </c>
      <c r="S5387">
        <v>2</v>
      </c>
      <c r="T5387">
        <v>0</v>
      </c>
      <c r="U5387">
        <v>5</v>
      </c>
      <c r="V5387">
        <v>715</v>
      </c>
      <c r="W5387" t="s">
        <v>41</v>
      </c>
      <c r="X5387" t="s">
        <v>26954</v>
      </c>
      <c r="Y5387" t="s">
        <v>65</v>
      </c>
      <c r="Z5387" s="1">
        <v>45119</v>
      </c>
      <c r="AA5387" s="2">
        <v>0.11543981481481481</v>
      </c>
      <c r="AB5387" s="2">
        <v>0.83824074074074073</v>
      </c>
      <c r="AC5387" t="s">
        <v>45</v>
      </c>
      <c r="AD5387" t="s">
        <v>45</v>
      </c>
      <c r="AE5387" t="s">
        <v>44</v>
      </c>
      <c r="AF5387">
        <v>143</v>
      </c>
    </row>
    <row r="5388" spans="1:32">
      <c r="A5388">
        <v>29605</v>
      </c>
      <c r="B5388">
        <v>28705</v>
      </c>
      <c r="C5388" t="s">
        <v>1022</v>
      </c>
      <c r="D5388" t="s">
        <v>26955</v>
      </c>
      <c r="E5388" t="s">
        <v>34</v>
      </c>
      <c r="F5388" t="s">
        <v>26956</v>
      </c>
      <c r="G5388" t="s">
        <v>26957</v>
      </c>
      <c r="H5388" t="s">
        <v>309</v>
      </c>
      <c r="I5388" s="1">
        <v>18250</v>
      </c>
      <c r="J5388" t="s">
        <v>26958</v>
      </c>
      <c r="K5388" t="s">
        <v>10332</v>
      </c>
      <c r="L5388">
        <v>45903</v>
      </c>
      <c r="M5388" t="s">
        <v>309</v>
      </c>
      <c r="N5388" s="1">
        <v>45240</v>
      </c>
      <c r="O5388" s="1">
        <v>45243</v>
      </c>
      <c r="P5388">
        <v>47</v>
      </c>
      <c r="Q5388">
        <v>2</v>
      </c>
      <c r="R5388" t="s">
        <v>63</v>
      </c>
      <c r="S5388">
        <v>2</v>
      </c>
      <c r="T5388">
        <v>1</v>
      </c>
      <c r="U5388">
        <v>3</v>
      </c>
      <c r="V5388">
        <v>189</v>
      </c>
      <c r="W5388" t="s">
        <v>41</v>
      </c>
      <c r="X5388" t="s">
        <v>26959</v>
      </c>
      <c r="Y5388" t="s">
        <v>65</v>
      </c>
      <c r="Z5388" s="1">
        <v>45231</v>
      </c>
      <c r="AA5388" s="2">
        <v>2.4398148148148145E-2</v>
      </c>
      <c r="AB5388" s="2">
        <v>0.29645833333333332</v>
      </c>
      <c r="AC5388" t="s">
        <v>44</v>
      </c>
      <c r="AD5388" t="s">
        <v>45</v>
      </c>
      <c r="AE5388" t="s">
        <v>44</v>
      </c>
      <c r="AF5388">
        <v>63</v>
      </c>
    </row>
    <row r="5389" spans="1:32">
      <c r="A5389">
        <v>29606</v>
      </c>
      <c r="B5389">
        <v>28706</v>
      </c>
      <c r="C5389" t="s">
        <v>112</v>
      </c>
      <c r="D5389" t="s">
        <v>2002</v>
      </c>
      <c r="E5389" t="s">
        <v>48</v>
      </c>
      <c r="F5389" t="s">
        <v>26960</v>
      </c>
      <c r="G5389" t="s">
        <v>26961</v>
      </c>
      <c r="H5389" t="s">
        <v>904</v>
      </c>
      <c r="I5389" s="1">
        <v>19633</v>
      </c>
      <c r="J5389" t="s">
        <v>26962</v>
      </c>
      <c r="K5389" t="s">
        <v>26963</v>
      </c>
      <c r="L5389">
        <v>25495</v>
      </c>
      <c r="M5389" t="s">
        <v>904</v>
      </c>
      <c r="N5389" s="1">
        <v>45019</v>
      </c>
      <c r="O5389" s="1">
        <v>45020</v>
      </c>
      <c r="P5389">
        <v>37</v>
      </c>
      <c r="Q5389">
        <v>2</v>
      </c>
      <c r="R5389" t="s">
        <v>53</v>
      </c>
      <c r="S5389">
        <v>3</v>
      </c>
      <c r="T5389">
        <v>2</v>
      </c>
      <c r="U5389">
        <v>1</v>
      </c>
      <c r="V5389">
        <v>135</v>
      </c>
      <c r="W5389" t="s">
        <v>54</v>
      </c>
      <c r="X5389" t="s">
        <v>26964</v>
      </c>
      <c r="Y5389" t="s">
        <v>6</v>
      </c>
      <c r="Z5389" s="1">
        <v>44997</v>
      </c>
      <c r="AA5389" s="2">
        <v>0.44340277777777781</v>
      </c>
      <c r="AB5389" s="2">
        <v>0.32202546296296297</v>
      </c>
      <c r="AC5389" t="s">
        <v>44</v>
      </c>
      <c r="AD5389" t="s">
        <v>45</v>
      </c>
      <c r="AE5389" t="s">
        <v>44</v>
      </c>
      <c r="AF5389">
        <v>135</v>
      </c>
    </row>
    <row r="5390" spans="1:32">
      <c r="A5390">
        <v>29607</v>
      </c>
      <c r="B5390">
        <v>28707</v>
      </c>
      <c r="C5390" t="s">
        <v>371</v>
      </c>
      <c r="D5390" t="s">
        <v>140</v>
      </c>
      <c r="E5390" t="s">
        <v>48</v>
      </c>
      <c r="F5390" t="s">
        <v>26965</v>
      </c>
      <c r="G5390" t="s">
        <v>26966</v>
      </c>
      <c r="H5390" t="s">
        <v>60</v>
      </c>
      <c r="I5390" s="1">
        <v>19280</v>
      </c>
      <c r="J5390" t="s">
        <v>26967</v>
      </c>
      <c r="K5390" t="s">
        <v>24255</v>
      </c>
      <c r="L5390">
        <v>60153</v>
      </c>
      <c r="M5390" t="s">
        <v>60</v>
      </c>
      <c r="N5390" s="1">
        <v>45286</v>
      </c>
      <c r="O5390" s="1">
        <v>45290</v>
      </c>
      <c r="P5390">
        <v>45</v>
      </c>
      <c r="Q5390">
        <v>2</v>
      </c>
      <c r="R5390" t="s">
        <v>40</v>
      </c>
      <c r="S5390">
        <v>3</v>
      </c>
      <c r="T5390">
        <v>1</v>
      </c>
      <c r="U5390">
        <v>4</v>
      </c>
      <c r="V5390">
        <v>896</v>
      </c>
      <c r="W5390" t="s">
        <v>54</v>
      </c>
      <c r="X5390" t="s">
        <v>26968</v>
      </c>
      <c r="Y5390" t="s">
        <v>6</v>
      </c>
      <c r="Z5390" s="1">
        <v>45262</v>
      </c>
      <c r="AA5390" s="2">
        <v>0.55791666666666673</v>
      </c>
      <c r="AB5390" s="2">
        <v>0.41381944444444446</v>
      </c>
      <c r="AC5390" t="s">
        <v>44</v>
      </c>
      <c r="AD5390" t="s">
        <v>44</v>
      </c>
      <c r="AE5390" t="s">
        <v>44</v>
      </c>
      <c r="AF5390">
        <v>224</v>
      </c>
    </row>
    <row r="5391" spans="1:32">
      <c r="A5391">
        <v>29608</v>
      </c>
      <c r="B5391">
        <v>28708</v>
      </c>
      <c r="C5391" t="s">
        <v>501</v>
      </c>
      <c r="D5391" t="s">
        <v>105</v>
      </c>
      <c r="E5391" t="s">
        <v>34</v>
      </c>
      <c r="F5391" t="s">
        <v>26969</v>
      </c>
      <c r="G5391">
        <f>1-736-489-7395</f>
        <v>-8619</v>
      </c>
      <c r="H5391" t="s">
        <v>179</v>
      </c>
      <c r="I5391" s="1">
        <v>19904</v>
      </c>
      <c r="J5391" t="s">
        <v>26970</v>
      </c>
      <c r="K5391" t="s">
        <v>26971</v>
      </c>
      <c r="L5391">
        <v>87898</v>
      </c>
      <c r="M5391" t="s">
        <v>179</v>
      </c>
      <c r="N5391" s="1">
        <v>45157</v>
      </c>
      <c r="O5391" s="1">
        <v>45159</v>
      </c>
      <c r="P5391">
        <v>97</v>
      </c>
      <c r="Q5391">
        <v>4</v>
      </c>
      <c r="R5391" t="s">
        <v>53</v>
      </c>
      <c r="S5391">
        <v>1</v>
      </c>
      <c r="T5391">
        <v>1</v>
      </c>
      <c r="U5391">
        <v>2</v>
      </c>
      <c r="V5391">
        <v>274</v>
      </c>
      <c r="W5391" t="s">
        <v>41</v>
      </c>
      <c r="X5391" t="s">
        <v>26972</v>
      </c>
      <c r="Y5391" t="s">
        <v>65</v>
      </c>
      <c r="Z5391" s="1">
        <v>45145</v>
      </c>
      <c r="AA5391" s="2">
        <v>0.91128472222222223</v>
      </c>
      <c r="AB5391" s="2">
        <v>0.72343750000000007</v>
      </c>
      <c r="AC5391" t="s">
        <v>45</v>
      </c>
      <c r="AD5391" t="s">
        <v>44</v>
      </c>
      <c r="AE5391" t="s">
        <v>44</v>
      </c>
      <c r="AF5391">
        <v>137</v>
      </c>
    </row>
    <row r="5392" spans="1:32">
      <c r="A5392">
        <v>29609</v>
      </c>
      <c r="B5392">
        <v>28709</v>
      </c>
      <c r="C5392" t="s">
        <v>75</v>
      </c>
      <c r="D5392" t="s">
        <v>2923</v>
      </c>
      <c r="E5392" t="s">
        <v>34</v>
      </c>
      <c r="F5392" t="s">
        <v>26973</v>
      </c>
      <c r="G5392" t="s">
        <v>26974</v>
      </c>
      <c r="H5392" t="s">
        <v>941</v>
      </c>
      <c r="I5392" s="1">
        <v>30877</v>
      </c>
      <c r="J5392" t="s">
        <v>26975</v>
      </c>
      <c r="K5392" t="s">
        <v>26976</v>
      </c>
      <c r="L5392">
        <v>50232</v>
      </c>
      <c r="M5392" t="s">
        <v>941</v>
      </c>
      <c r="N5392" s="1">
        <v>45298</v>
      </c>
      <c r="O5392" s="1">
        <v>45302</v>
      </c>
      <c r="P5392">
        <v>42</v>
      </c>
      <c r="Q5392">
        <v>2</v>
      </c>
      <c r="R5392" t="s">
        <v>40</v>
      </c>
      <c r="S5392">
        <v>3</v>
      </c>
      <c r="T5392">
        <v>2</v>
      </c>
      <c r="U5392">
        <v>4</v>
      </c>
      <c r="V5392">
        <v>920</v>
      </c>
      <c r="W5392" t="s">
        <v>41</v>
      </c>
      <c r="X5392" t="s">
        <v>26977</v>
      </c>
      <c r="Y5392" t="s">
        <v>6</v>
      </c>
      <c r="Z5392" s="1">
        <v>45275</v>
      </c>
      <c r="AA5392" s="2">
        <v>0.43729166666666663</v>
      </c>
      <c r="AB5392" s="2">
        <v>0.49056712962962962</v>
      </c>
      <c r="AC5392" t="s">
        <v>45</v>
      </c>
      <c r="AD5392" t="s">
        <v>44</v>
      </c>
      <c r="AE5392" t="s">
        <v>45</v>
      </c>
      <c r="AF5392">
        <v>230</v>
      </c>
    </row>
    <row r="5393" spans="1:32">
      <c r="A5393">
        <v>29610</v>
      </c>
      <c r="B5393">
        <v>28710</v>
      </c>
      <c r="C5393" t="s">
        <v>702</v>
      </c>
      <c r="D5393" t="s">
        <v>5539</v>
      </c>
      <c r="E5393" t="s">
        <v>48</v>
      </c>
      <c r="F5393" t="s">
        <v>26978</v>
      </c>
      <c r="G5393" t="s">
        <v>26979</v>
      </c>
      <c r="H5393" t="s">
        <v>295</v>
      </c>
      <c r="I5393" s="1">
        <v>33068</v>
      </c>
      <c r="J5393" t="s">
        <v>26980</v>
      </c>
      <c r="K5393" t="s">
        <v>26981</v>
      </c>
      <c r="L5393">
        <v>66426</v>
      </c>
      <c r="M5393" t="s">
        <v>295</v>
      </c>
      <c r="N5393" s="1">
        <v>45019</v>
      </c>
      <c r="O5393" s="1">
        <v>45022</v>
      </c>
      <c r="P5393">
        <v>27</v>
      </c>
      <c r="Q5393">
        <v>2</v>
      </c>
      <c r="R5393" t="s">
        <v>40</v>
      </c>
      <c r="S5393">
        <v>4</v>
      </c>
      <c r="T5393">
        <v>0</v>
      </c>
      <c r="U5393">
        <v>3</v>
      </c>
      <c r="V5393">
        <v>705</v>
      </c>
      <c r="W5393" t="s">
        <v>41</v>
      </c>
      <c r="X5393" t="s">
        <v>26982</v>
      </c>
      <c r="Y5393" t="s">
        <v>6</v>
      </c>
      <c r="Z5393" s="1">
        <v>45008</v>
      </c>
      <c r="AA5393" s="2">
        <v>0.84947916666666667</v>
      </c>
      <c r="AB5393" s="2">
        <v>0.67040509259259251</v>
      </c>
      <c r="AC5393" t="s">
        <v>44</v>
      </c>
      <c r="AD5393" t="s">
        <v>44</v>
      </c>
      <c r="AE5393" t="s">
        <v>45</v>
      </c>
      <c r="AF5393">
        <v>235</v>
      </c>
    </row>
    <row r="5394" spans="1:32">
      <c r="A5394">
        <v>29611</v>
      </c>
      <c r="B5394">
        <v>28711</v>
      </c>
      <c r="C5394" t="s">
        <v>722</v>
      </c>
      <c r="D5394" t="s">
        <v>3838</v>
      </c>
      <c r="E5394" t="s">
        <v>34</v>
      </c>
      <c r="F5394" t="s">
        <v>26983</v>
      </c>
      <c r="G5394" t="s">
        <v>26984</v>
      </c>
      <c r="H5394" t="s">
        <v>101</v>
      </c>
      <c r="I5394" s="1">
        <v>28670</v>
      </c>
      <c r="J5394" t="s">
        <v>26985</v>
      </c>
      <c r="K5394" t="s">
        <v>26986</v>
      </c>
      <c r="L5394">
        <v>84876</v>
      </c>
      <c r="M5394" t="s">
        <v>101</v>
      </c>
      <c r="N5394" s="1">
        <v>44997</v>
      </c>
      <c r="O5394" s="1">
        <v>45002</v>
      </c>
      <c r="P5394">
        <v>86</v>
      </c>
      <c r="Q5394">
        <v>4</v>
      </c>
      <c r="R5394" t="s">
        <v>63</v>
      </c>
      <c r="S5394">
        <v>1</v>
      </c>
      <c r="T5394">
        <v>1</v>
      </c>
      <c r="U5394">
        <v>5</v>
      </c>
      <c r="V5394">
        <v>425</v>
      </c>
      <c r="W5394" t="s">
        <v>54</v>
      </c>
      <c r="X5394" t="s">
        <v>26987</v>
      </c>
      <c r="Y5394" t="s">
        <v>81</v>
      </c>
      <c r="Z5394" s="1">
        <v>44969</v>
      </c>
      <c r="AA5394" s="2">
        <v>0.56478009259259265</v>
      </c>
      <c r="AB5394" s="2">
        <v>0.99133101851851846</v>
      </c>
      <c r="AC5394" t="s">
        <v>45</v>
      </c>
      <c r="AD5394" t="s">
        <v>45</v>
      </c>
      <c r="AE5394" t="s">
        <v>45</v>
      </c>
      <c r="AF5394">
        <v>85</v>
      </c>
    </row>
    <row r="5395" spans="1:32">
      <c r="A5395">
        <v>29612</v>
      </c>
      <c r="B5395">
        <v>28712</v>
      </c>
      <c r="C5395" t="s">
        <v>1328</v>
      </c>
      <c r="D5395" t="s">
        <v>9775</v>
      </c>
      <c r="E5395" t="s">
        <v>48</v>
      </c>
      <c r="F5395" t="s">
        <v>26988</v>
      </c>
      <c r="G5395" t="s">
        <v>26989</v>
      </c>
      <c r="H5395" t="s">
        <v>217</v>
      </c>
      <c r="I5395" s="1">
        <v>27301</v>
      </c>
      <c r="J5395" t="s">
        <v>26990</v>
      </c>
      <c r="K5395" t="s">
        <v>26991</v>
      </c>
      <c r="L5395">
        <v>60659</v>
      </c>
      <c r="M5395" t="s">
        <v>217</v>
      </c>
      <c r="N5395" s="1">
        <v>45230</v>
      </c>
      <c r="O5395" s="1">
        <v>45232</v>
      </c>
      <c r="P5395">
        <v>83</v>
      </c>
      <c r="Q5395">
        <v>4</v>
      </c>
      <c r="R5395" t="s">
        <v>63</v>
      </c>
      <c r="S5395">
        <v>2</v>
      </c>
      <c r="T5395">
        <v>1</v>
      </c>
      <c r="U5395">
        <v>2</v>
      </c>
      <c r="V5395">
        <v>130</v>
      </c>
      <c r="W5395" t="s">
        <v>41</v>
      </c>
      <c r="X5395" t="s">
        <v>26992</v>
      </c>
      <c r="Y5395" t="s">
        <v>81</v>
      </c>
      <c r="Z5395" s="1">
        <v>45224</v>
      </c>
      <c r="AA5395" s="2">
        <v>0.37452546296296302</v>
      </c>
      <c r="AB5395" s="2">
        <v>9.2939814814814812E-3</v>
      </c>
      <c r="AC5395" t="s">
        <v>44</v>
      </c>
      <c r="AD5395" t="s">
        <v>44</v>
      </c>
      <c r="AE5395" t="s">
        <v>44</v>
      </c>
      <c r="AF5395">
        <v>65</v>
      </c>
    </row>
    <row r="5396" spans="1:32">
      <c r="A5396">
        <v>29613</v>
      </c>
      <c r="B5396">
        <v>28713</v>
      </c>
      <c r="C5396" t="s">
        <v>3077</v>
      </c>
      <c r="D5396" t="s">
        <v>1092</v>
      </c>
      <c r="E5396" t="s">
        <v>48</v>
      </c>
      <c r="F5396" t="s">
        <v>26993</v>
      </c>
      <c r="G5396">
        <v>4325861581</v>
      </c>
      <c r="H5396" t="s">
        <v>94</v>
      </c>
      <c r="I5396" s="1">
        <v>22434</v>
      </c>
      <c r="J5396" t="s">
        <v>26994</v>
      </c>
      <c r="K5396" t="s">
        <v>3434</v>
      </c>
      <c r="L5396">
        <v>48851</v>
      </c>
      <c r="M5396" t="s">
        <v>94</v>
      </c>
      <c r="N5396" s="1">
        <v>45219</v>
      </c>
      <c r="O5396" s="1">
        <v>45223</v>
      </c>
      <c r="P5396">
        <v>8</v>
      </c>
      <c r="Q5396">
        <v>1</v>
      </c>
      <c r="R5396" t="s">
        <v>63</v>
      </c>
      <c r="S5396">
        <v>3</v>
      </c>
      <c r="T5396">
        <v>2</v>
      </c>
      <c r="U5396">
        <v>4</v>
      </c>
      <c r="V5396">
        <v>260</v>
      </c>
      <c r="W5396" t="s">
        <v>54</v>
      </c>
      <c r="X5396" t="s">
        <v>26995</v>
      </c>
      <c r="Y5396" t="s">
        <v>65</v>
      </c>
      <c r="Z5396" s="1">
        <v>45205</v>
      </c>
      <c r="AA5396" s="2">
        <v>0.43687499999999996</v>
      </c>
      <c r="AB5396" s="2">
        <v>0.10703703703703704</v>
      </c>
      <c r="AC5396" t="s">
        <v>44</v>
      </c>
      <c r="AD5396" t="s">
        <v>44</v>
      </c>
      <c r="AE5396" t="s">
        <v>45</v>
      </c>
      <c r="AF5396">
        <v>65</v>
      </c>
    </row>
    <row r="5397" spans="1:32">
      <c r="A5397">
        <v>29614</v>
      </c>
      <c r="B5397">
        <v>28714</v>
      </c>
      <c r="C5397" t="s">
        <v>23964</v>
      </c>
      <c r="D5397" t="s">
        <v>3784</v>
      </c>
      <c r="E5397" t="s">
        <v>34</v>
      </c>
      <c r="F5397" t="s">
        <v>26996</v>
      </c>
      <c r="G5397">
        <v>4864112094</v>
      </c>
      <c r="H5397" t="s">
        <v>418</v>
      </c>
      <c r="I5397" s="1">
        <v>24294</v>
      </c>
      <c r="J5397" t="s">
        <v>26997</v>
      </c>
      <c r="K5397" t="s">
        <v>4414</v>
      </c>
      <c r="L5397">
        <v>74444</v>
      </c>
      <c r="M5397" t="s">
        <v>418</v>
      </c>
      <c r="N5397" s="1">
        <v>45169</v>
      </c>
      <c r="O5397" s="1">
        <v>45172</v>
      </c>
      <c r="P5397">
        <v>44</v>
      </c>
      <c r="Q5397">
        <v>2</v>
      </c>
      <c r="R5397" t="s">
        <v>63</v>
      </c>
      <c r="S5397">
        <v>1</v>
      </c>
      <c r="T5397">
        <v>2</v>
      </c>
      <c r="U5397">
        <v>3</v>
      </c>
      <c r="V5397">
        <v>210</v>
      </c>
      <c r="W5397" t="s">
        <v>41</v>
      </c>
      <c r="X5397" t="s">
        <v>26998</v>
      </c>
      <c r="Y5397" t="s">
        <v>81</v>
      </c>
      <c r="Z5397" s="1">
        <v>45132</v>
      </c>
      <c r="AA5397" s="2">
        <v>0.60846064814814815</v>
      </c>
      <c r="AB5397" s="2">
        <v>0.38853009259259258</v>
      </c>
      <c r="AC5397" t="s">
        <v>44</v>
      </c>
      <c r="AD5397" t="s">
        <v>45</v>
      </c>
      <c r="AE5397" t="s">
        <v>44</v>
      </c>
      <c r="AF5397">
        <v>70</v>
      </c>
    </row>
    <row r="5398" spans="1:32">
      <c r="A5398">
        <v>29615</v>
      </c>
      <c r="B5398">
        <v>28715</v>
      </c>
      <c r="C5398" t="s">
        <v>988</v>
      </c>
      <c r="D5398" t="s">
        <v>99</v>
      </c>
      <c r="E5398" t="s">
        <v>34</v>
      </c>
      <c r="F5398" t="s">
        <v>26999</v>
      </c>
      <c r="G5398" t="s">
        <v>27000</v>
      </c>
      <c r="H5398" t="s">
        <v>330</v>
      </c>
      <c r="I5398" s="1">
        <v>31099</v>
      </c>
      <c r="J5398" t="s">
        <v>27001</v>
      </c>
      <c r="K5398" t="s">
        <v>27002</v>
      </c>
      <c r="L5398">
        <v>22949</v>
      </c>
      <c r="M5398" t="s">
        <v>330</v>
      </c>
      <c r="N5398" s="1">
        <v>45183</v>
      </c>
      <c r="O5398" s="1">
        <v>45185</v>
      </c>
      <c r="P5398">
        <v>60</v>
      </c>
      <c r="Q5398">
        <v>3</v>
      </c>
      <c r="R5398" t="s">
        <v>40</v>
      </c>
      <c r="S5398">
        <v>4</v>
      </c>
      <c r="T5398">
        <v>2</v>
      </c>
      <c r="U5398">
        <v>2</v>
      </c>
      <c r="V5398">
        <v>492</v>
      </c>
      <c r="W5398" t="s">
        <v>41</v>
      </c>
      <c r="X5398" t="s">
        <v>27003</v>
      </c>
      <c r="Y5398" t="s">
        <v>81</v>
      </c>
      <c r="Z5398" s="1">
        <v>45172</v>
      </c>
      <c r="AA5398" s="2">
        <v>0.46846064814814814</v>
      </c>
      <c r="AB5398" s="2">
        <v>0.48106481481481483</v>
      </c>
      <c r="AC5398" t="s">
        <v>45</v>
      </c>
      <c r="AD5398" t="s">
        <v>45</v>
      </c>
      <c r="AE5398" t="s">
        <v>44</v>
      </c>
      <c r="AF5398">
        <v>246</v>
      </c>
    </row>
    <row r="5399" spans="1:32">
      <c r="A5399">
        <v>29616</v>
      </c>
      <c r="B5399">
        <v>28716</v>
      </c>
      <c r="C5399" t="s">
        <v>377</v>
      </c>
      <c r="D5399" t="s">
        <v>1393</v>
      </c>
      <c r="E5399" t="s">
        <v>34</v>
      </c>
      <c r="F5399" t="s">
        <v>27004</v>
      </c>
      <c r="G5399" t="s">
        <v>27005</v>
      </c>
      <c r="H5399" t="s">
        <v>50</v>
      </c>
      <c r="I5399" s="1">
        <v>32492</v>
      </c>
      <c r="J5399" t="s">
        <v>27006</v>
      </c>
      <c r="K5399" t="s">
        <v>24814</v>
      </c>
      <c r="L5399">
        <v>4534</v>
      </c>
      <c r="M5399" t="s">
        <v>50</v>
      </c>
      <c r="N5399" s="1">
        <v>45178</v>
      </c>
      <c r="O5399" s="1">
        <v>45179</v>
      </c>
      <c r="P5399">
        <v>87</v>
      </c>
      <c r="Q5399">
        <v>4</v>
      </c>
      <c r="R5399" t="s">
        <v>40</v>
      </c>
      <c r="S5399">
        <v>3</v>
      </c>
      <c r="T5399">
        <v>2</v>
      </c>
      <c r="U5399">
        <v>1</v>
      </c>
      <c r="V5399">
        <v>250</v>
      </c>
      <c r="W5399" t="s">
        <v>54</v>
      </c>
      <c r="X5399" t="s">
        <v>27007</v>
      </c>
      <c r="Y5399" t="s">
        <v>65</v>
      </c>
      <c r="Z5399" s="1">
        <v>45148</v>
      </c>
      <c r="AA5399" s="2">
        <v>0.3475347222222222</v>
      </c>
      <c r="AB5399" s="2">
        <v>0.89611111111111119</v>
      </c>
      <c r="AC5399" t="s">
        <v>44</v>
      </c>
      <c r="AD5399" t="s">
        <v>44</v>
      </c>
      <c r="AE5399" t="s">
        <v>44</v>
      </c>
      <c r="AF5399">
        <v>250</v>
      </c>
    </row>
    <row r="5400" spans="1:32">
      <c r="A5400">
        <v>29617</v>
      </c>
      <c r="B5400">
        <v>28717</v>
      </c>
      <c r="C5400" t="s">
        <v>1392</v>
      </c>
      <c r="D5400" t="s">
        <v>83</v>
      </c>
      <c r="E5400" t="s">
        <v>34</v>
      </c>
      <c r="F5400" t="s">
        <v>27008</v>
      </c>
      <c r="G5400" t="s">
        <v>27009</v>
      </c>
      <c r="H5400" t="s">
        <v>904</v>
      </c>
      <c r="I5400" s="1">
        <v>23426</v>
      </c>
      <c r="J5400" t="s">
        <v>27010</v>
      </c>
      <c r="K5400" t="s">
        <v>27011</v>
      </c>
      <c r="L5400">
        <v>63958</v>
      </c>
      <c r="M5400" t="s">
        <v>904</v>
      </c>
      <c r="N5400" s="1">
        <v>45300</v>
      </c>
      <c r="O5400" s="1">
        <v>45302</v>
      </c>
      <c r="P5400">
        <v>12</v>
      </c>
      <c r="Q5400">
        <v>1</v>
      </c>
      <c r="R5400" t="s">
        <v>40</v>
      </c>
      <c r="S5400">
        <v>4</v>
      </c>
      <c r="T5400">
        <v>0</v>
      </c>
      <c r="U5400">
        <v>2</v>
      </c>
      <c r="V5400">
        <v>464</v>
      </c>
      <c r="W5400" t="s">
        <v>54</v>
      </c>
      <c r="X5400" t="s">
        <v>27012</v>
      </c>
      <c r="Y5400" t="s">
        <v>81</v>
      </c>
      <c r="Z5400" s="1">
        <v>45282</v>
      </c>
      <c r="AA5400" s="2">
        <v>0.71651620370370372</v>
      </c>
      <c r="AB5400" s="2">
        <v>0.14428240740740741</v>
      </c>
      <c r="AC5400" t="s">
        <v>44</v>
      </c>
      <c r="AD5400" t="s">
        <v>44</v>
      </c>
      <c r="AE5400" t="s">
        <v>45</v>
      </c>
      <c r="AF5400">
        <v>232</v>
      </c>
    </row>
    <row r="5401" spans="1:32">
      <c r="A5401">
        <v>29618</v>
      </c>
      <c r="B5401">
        <v>28718</v>
      </c>
      <c r="C5401" t="s">
        <v>501</v>
      </c>
      <c r="D5401" t="s">
        <v>83</v>
      </c>
      <c r="E5401" t="s">
        <v>34</v>
      </c>
      <c r="F5401" t="s">
        <v>27013</v>
      </c>
      <c r="G5401" t="s">
        <v>27014</v>
      </c>
      <c r="H5401" t="s">
        <v>94</v>
      </c>
      <c r="I5401" s="1">
        <v>20497</v>
      </c>
      <c r="J5401" t="s">
        <v>27015</v>
      </c>
      <c r="K5401" t="s">
        <v>27016</v>
      </c>
      <c r="L5401">
        <v>67294</v>
      </c>
      <c r="M5401" t="s">
        <v>94</v>
      </c>
      <c r="N5401" s="1">
        <v>45111</v>
      </c>
      <c r="O5401" s="1">
        <v>45112</v>
      </c>
      <c r="P5401">
        <v>19</v>
      </c>
      <c r="Q5401">
        <v>1</v>
      </c>
      <c r="R5401" t="s">
        <v>53</v>
      </c>
      <c r="S5401">
        <v>3</v>
      </c>
      <c r="T5401">
        <v>2</v>
      </c>
      <c r="U5401">
        <v>1</v>
      </c>
      <c r="V5401">
        <v>139</v>
      </c>
      <c r="W5401" t="s">
        <v>54</v>
      </c>
      <c r="X5401" t="s">
        <v>27017</v>
      </c>
      <c r="Y5401" t="s">
        <v>81</v>
      </c>
      <c r="Z5401" s="1">
        <v>45075</v>
      </c>
      <c r="AA5401" s="2">
        <v>0.10012731481481481</v>
      </c>
      <c r="AB5401" s="2">
        <v>0.98149305555555555</v>
      </c>
      <c r="AC5401" t="s">
        <v>45</v>
      </c>
      <c r="AD5401" t="s">
        <v>45</v>
      </c>
      <c r="AE5401" t="s">
        <v>44</v>
      </c>
      <c r="AF5401">
        <v>139</v>
      </c>
    </row>
    <row r="5402" spans="1:32">
      <c r="A5402">
        <v>29619</v>
      </c>
      <c r="B5402">
        <v>28719</v>
      </c>
      <c r="C5402" t="s">
        <v>139</v>
      </c>
      <c r="D5402" t="s">
        <v>977</v>
      </c>
      <c r="E5402" t="s">
        <v>34</v>
      </c>
      <c r="F5402" t="s">
        <v>27018</v>
      </c>
      <c r="G5402" t="s">
        <v>27019</v>
      </c>
      <c r="H5402" t="s">
        <v>330</v>
      </c>
      <c r="I5402" s="1">
        <v>23962</v>
      </c>
      <c r="J5402" t="s">
        <v>27020</v>
      </c>
      <c r="K5402" t="s">
        <v>27021</v>
      </c>
      <c r="L5402">
        <v>78246</v>
      </c>
      <c r="M5402" t="s">
        <v>330</v>
      </c>
      <c r="N5402" s="1">
        <v>45289</v>
      </c>
      <c r="O5402" s="1">
        <v>45293</v>
      </c>
      <c r="P5402">
        <v>11</v>
      </c>
      <c r="Q5402">
        <v>1</v>
      </c>
      <c r="R5402" t="s">
        <v>63</v>
      </c>
      <c r="S5402">
        <v>2</v>
      </c>
      <c r="T5402">
        <v>2</v>
      </c>
      <c r="U5402">
        <v>4</v>
      </c>
      <c r="V5402">
        <v>244</v>
      </c>
      <c r="W5402" t="s">
        <v>54</v>
      </c>
      <c r="X5402" t="s">
        <v>27022</v>
      </c>
      <c r="Y5402" t="s">
        <v>65</v>
      </c>
      <c r="Z5402" s="1">
        <v>45262</v>
      </c>
      <c r="AA5402" s="2">
        <v>0.38135416666666666</v>
      </c>
      <c r="AB5402" s="2">
        <v>8.4166666666666667E-2</v>
      </c>
      <c r="AC5402" t="s">
        <v>45</v>
      </c>
      <c r="AD5402" t="s">
        <v>44</v>
      </c>
      <c r="AE5402" t="s">
        <v>45</v>
      </c>
      <c r="AF5402">
        <v>61</v>
      </c>
    </row>
    <row r="5403" spans="1:32">
      <c r="A5403">
        <v>29620</v>
      </c>
      <c r="B5403">
        <v>28720</v>
      </c>
      <c r="C5403" t="s">
        <v>3540</v>
      </c>
      <c r="D5403" t="s">
        <v>2605</v>
      </c>
      <c r="E5403" t="s">
        <v>34</v>
      </c>
      <c r="F5403" t="s">
        <v>27023</v>
      </c>
      <c r="G5403">
        <f>1-615-349-2890</f>
        <v>-3853</v>
      </c>
      <c r="H5403" t="s">
        <v>135</v>
      </c>
      <c r="I5403" s="1">
        <v>17975</v>
      </c>
      <c r="J5403" t="s">
        <v>27024</v>
      </c>
      <c r="K5403" t="s">
        <v>27025</v>
      </c>
      <c r="L5403">
        <v>43986</v>
      </c>
      <c r="M5403" t="s">
        <v>135</v>
      </c>
      <c r="N5403" s="1">
        <v>45185</v>
      </c>
      <c r="O5403" s="1">
        <v>45189</v>
      </c>
      <c r="P5403">
        <v>81</v>
      </c>
      <c r="Q5403">
        <v>4</v>
      </c>
      <c r="R5403" t="s">
        <v>40</v>
      </c>
      <c r="S5403">
        <v>2</v>
      </c>
      <c r="T5403">
        <v>0</v>
      </c>
      <c r="U5403">
        <v>4</v>
      </c>
      <c r="V5403">
        <v>972</v>
      </c>
      <c r="W5403" t="s">
        <v>41</v>
      </c>
      <c r="X5403" t="s">
        <v>27026</v>
      </c>
      <c r="Y5403" t="s">
        <v>6</v>
      </c>
      <c r="Z5403" s="1">
        <v>45174</v>
      </c>
      <c r="AA5403" s="2">
        <v>0.34267361111111111</v>
      </c>
      <c r="AB5403" s="2">
        <v>0.4611574074074074</v>
      </c>
      <c r="AC5403" t="s">
        <v>44</v>
      </c>
      <c r="AD5403" t="s">
        <v>45</v>
      </c>
      <c r="AE5403" t="s">
        <v>44</v>
      </c>
      <c r="AF5403">
        <v>243</v>
      </c>
    </row>
    <row r="5404" spans="1:32">
      <c r="A5404">
        <v>29621</v>
      </c>
      <c r="B5404">
        <v>28721</v>
      </c>
      <c r="C5404" t="s">
        <v>112</v>
      </c>
      <c r="D5404" t="s">
        <v>99</v>
      </c>
      <c r="E5404" t="s">
        <v>34</v>
      </c>
      <c r="F5404" t="s">
        <v>27027</v>
      </c>
      <c r="G5404">
        <v>7434906690</v>
      </c>
      <c r="H5404" t="s">
        <v>171</v>
      </c>
      <c r="I5404" s="1">
        <v>25576</v>
      </c>
      <c r="J5404" t="s">
        <v>27028</v>
      </c>
      <c r="K5404" t="s">
        <v>27029</v>
      </c>
      <c r="L5404">
        <v>63057</v>
      </c>
      <c r="M5404" t="s">
        <v>171</v>
      </c>
      <c r="N5404" s="1">
        <v>45167</v>
      </c>
      <c r="O5404" s="1">
        <v>45171</v>
      </c>
      <c r="P5404">
        <v>90</v>
      </c>
      <c r="Q5404">
        <v>4</v>
      </c>
      <c r="R5404" t="s">
        <v>40</v>
      </c>
      <c r="S5404">
        <v>4</v>
      </c>
      <c r="T5404">
        <v>0</v>
      </c>
      <c r="U5404">
        <v>4</v>
      </c>
      <c r="V5404">
        <v>880</v>
      </c>
      <c r="W5404" t="s">
        <v>41</v>
      </c>
      <c r="X5404" t="s">
        <v>27030</v>
      </c>
      <c r="Y5404" t="s">
        <v>43</v>
      </c>
      <c r="Z5404" s="1">
        <v>45130</v>
      </c>
      <c r="AA5404" s="2">
        <v>0.99729166666666658</v>
      </c>
      <c r="AB5404" s="2">
        <v>0.36929398148148151</v>
      </c>
      <c r="AC5404" t="s">
        <v>44</v>
      </c>
      <c r="AD5404" t="s">
        <v>44</v>
      </c>
      <c r="AE5404" t="s">
        <v>45</v>
      </c>
      <c r="AF5404">
        <v>220</v>
      </c>
    </row>
    <row r="5405" spans="1:32">
      <c r="A5405">
        <v>29622</v>
      </c>
      <c r="B5405">
        <v>28722</v>
      </c>
      <c r="C5405" t="s">
        <v>1015</v>
      </c>
      <c r="D5405" t="s">
        <v>10523</v>
      </c>
      <c r="E5405" t="s">
        <v>48</v>
      </c>
      <c r="F5405" t="s">
        <v>27031</v>
      </c>
      <c r="G5405" t="s">
        <v>27032</v>
      </c>
      <c r="H5405" t="s">
        <v>904</v>
      </c>
      <c r="I5405" s="1">
        <v>27216</v>
      </c>
      <c r="J5405" t="s">
        <v>27033</v>
      </c>
      <c r="K5405" t="s">
        <v>12830</v>
      </c>
      <c r="L5405">
        <v>22060</v>
      </c>
      <c r="M5405" t="s">
        <v>904</v>
      </c>
      <c r="N5405" s="1">
        <v>45190</v>
      </c>
      <c r="O5405" s="1">
        <v>45195</v>
      </c>
      <c r="P5405">
        <v>18</v>
      </c>
      <c r="Q5405">
        <v>1</v>
      </c>
      <c r="R5405" t="s">
        <v>40</v>
      </c>
      <c r="S5405">
        <v>2</v>
      </c>
      <c r="T5405">
        <v>0</v>
      </c>
      <c r="U5405">
        <v>5</v>
      </c>
      <c r="V5405">
        <v>1220</v>
      </c>
      <c r="W5405" t="s">
        <v>54</v>
      </c>
      <c r="X5405" t="s">
        <v>27034</v>
      </c>
      <c r="Y5405" t="s">
        <v>81</v>
      </c>
      <c r="Z5405" s="1">
        <v>45160</v>
      </c>
      <c r="AA5405" s="2">
        <v>0.10506944444444444</v>
      </c>
      <c r="AB5405" s="2">
        <v>0.1391435185185185</v>
      </c>
      <c r="AC5405" t="s">
        <v>44</v>
      </c>
      <c r="AD5405" t="s">
        <v>45</v>
      </c>
      <c r="AE5405" t="s">
        <v>44</v>
      </c>
      <c r="AF5405">
        <v>244</v>
      </c>
    </row>
    <row r="5406" spans="1:32">
      <c r="A5406">
        <v>29623</v>
      </c>
      <c r="B5406">
        <v>28723</v>
      </c>
      <c r="C5406" t="s">
        <v>1104</v>
      </c>
      <c r="D5406" t="s">
        <v>2634</v>
      </c>
      <c r="E5406" t="s">
        <v>34</v>
      </c>
      <c r="F5406" t="s">
        <v>27035</v>
      </c>
      <c r="G5406" t="s">
        <v>27036</v>
      </c>
      <c r="H5406" t="s">
        <v>70</v>
      </c>
      <c r="I5406" s="1">
        <v>27954</v>
      </c>
      <c r="J5406" t="s">
        <v>27037</v>
      </c>
      <c r="K5406" t="s">
        <v>27038</v>
      </c>
      <c r="L5406">
        <v>25826</v>
      </c>
      <c r="M5406" t="s">
        <v>70</v>
      </c>
      <c r="N5406" s="1">
        <v>45073</v>
      </c>
      <c r="O5406" s="1">
        <v>45078</v>
      </c>
      <c r="P5406">
        <v>25</v>
      </c>
      <c r="Q5406">
        <v>1</v>
      </c>
      <c r="R5406" t="s">
        <v>53</v>
      </c>
      <c r="S5406">
        <v>4</v>
      </c>
      <c r="T5406">
        <v>0</v>
      </c>
      <c r="U5406">
        <v>5</v>
      </c>
      <c r="V5406">
        <v>735</v>
      </c>
      <c r="W5406" t="s">
        <v>41</v>
      </c>
      <c r="X5406" t="s">
        <v>27039</v>
      </c>
      <c r="Y5406" t="s">
        <v>81</v>
      </c>
      <c r="Z5406" s="1">
        <v>45046</v>
      </c>
      <c r="AA5406" s="2">
        <v>0.34583333333333338</v>
      </c>
      <c r="AB5406" s="2">
        <v>0.30550925925925926</v>
      </c>
      <c r="AC5406" t="s">
        <v>44</v>
      </c>
      <c r="AD5406" t="s">
        <v>44</v>
      </c>
      <c r="AE5406" t="s">
        <v>44</v>
      </c>
      <c r="AF5406">
        <v>147</v>
      </c>
    </row>
    <row r="5407" spans="1:32">
      <c r="A5407">
        <v>29624</v>
      </c>
      <c r="B5407">
        <v>28724</v>
      </c>
      <c r="C5407" t="s">
        <v>384</v>
      </c>
      <c r="D5407" t="s">
        <v>1228</v>
      </c>
      <c r="E5407" t="s">
        <v>34</v>
      </c>
      <c r="F5407" t="s">
        <v>27040</v>
      </c>
      <c r="G5407" t="s">
        <v>27041</v>
      </c>
      <c r="H5407" t="s">
        <v>405</v>
      </c>
      <c r="I5407" s="1">
        <v>24470</v>
      </c>
      <c r="J5407" t="s">
        <v>27042</v>
      </c>
      <c r="K5407" t="s">
        <v>27043</v>
      </c>
      <c r="L5407">
        <v>27080</v>
      </c>
      <c r="M5407" t="s">
        <v>405</v>
      </c>
      <c r="N5407" s="1">
        <v>45180</v>
      </c>
      <c r="O5407" s="1">
        <v>45182</v>
      </c>
      <c r="P5407">
        <v>74</v>
      </c>
      <c r="Q5407">
        <v>3</v>
      </c>
      <c r="R5407" t="s">
        <v>63</v>
      </c>
      <c r="S5407">
        <v>3</v>
      </c>
      <c r="T5407">
        <v>0</v>
      </c>
      <c r="U5407">
        <v>2</v>
      </c>
      <c r="V5407">
        <v>122</v>
      </c>
      <c r="W5407" t="s">
        <v>41</v>
      </c>
      <c r="X5407" t="s">
        <v>27044</v>
      </c>
      <c r="Y5407" t="s">
        <v>81</v>
      </c>
      <c r="Z5407" s="1">
        <v>45159</v>
      </c>
      <c r="AA5407" s="2">
        <v>0.70623842592592589</v>
      </c>
      <c r="AB5407" s="2">
        <v>0.4573726851851852</v>
      </c>
      <c r="AC5407" t="s">
        <v>45</v>
      </c>
      <c r="AD5407" t="s">
        <v>45</v>
      </c>
      <c r="AE5407" t="s">
        <v>44</v>
      </c>
      <c r="AF5407">
        <v>61</v>
      </c>
    </row>
    <row r="5408" spans="1:32">
      <c r="A5408">
        <v>29625</v>
      </c>
      <c r="B5408">
        <v>28725</v>
      </c>
      <c r="C5408" t="s">
        <v>6989</v>
      </c>
      <c r="D5408" t="s">
        <v>6281</v>
      </c>
      <c r="E5408" t="s">
        <v>48</v>
      </c>
      <c r="F5408" t="s">
        <v>27045</v>
      </c>
      <c r="G5408" t="s">
        <v>27046</v>
      </c>
      <c r="H5408" t="s">
        <v>60</v>
      </c>
      <c r="I5408" s="1">
        <v>37346</v>
      </c>
      <c r="J5408" t="s">
        <v>27047</v>
      </c>
      <c r="K5408" t="s">
        <v>2632</v>
      </c>
      <c r="L5408">
        <v>60651</v>
      </c>
      <c r="M5408" t="s">
        <v>60</v>
      </c>
      <c r="N5408" s="1">
        <v>45005</v>
      </c>
      <c r="O5408" s="1">
        <v>45010</v>
      </c>
      <c r="P5408">
        <v>22</v>
      </c>
      <c r="Q5408">
        <v>1</v>
      </c>
      <c r="R5408" t="s">
        <v>53</v>
      </c>
      <c r="S5408">
        <v>4</v>
      </c>
      <c r="T5408">
        <v>0</v>
      </c>
      <c r="U5408">
        <v>5</v>
      </c>
      <c r="V5408">
        <v>670</v>
      </c>
      <c r="W5408" t="s">
        <v>54</v>
      </c>
      <c r="X5408" t="s">
        <v>27048</v>
      </c>
      <c r="Y5408" t="s">
        <v>65</v>
      </c>
      <c r="Z5408" s="1">
        <v>44967</v>
      </c>
      <c r="AA5408" s="2">
        <v>0.97849537037037038</v>
      </c>
      <c r="AB5408" s="2">
        <v>0.85530092592592588</v>
      </c>
      <c r="AC5408" t="s">
        <v>44</v>
      </c>
      <c r="AD5408" t="s">
        <v>45</v>
      </c>
      <c r="AE5408" t="s">
        <v>45</v>
      </c>
      <c r="AF5408">
        <v>134</v>
      </c>
    </row>
    <row r="5409" spans="1:32">
      <c r="A5409">
        <v>29626</v>
      </c>
      <c r="B5409">
        <v>28726</v>
      </c>
      <c r="C5409" t="s">
        <v>256</v>
      </c>
      <c r="D5409" t="s">
        <v>2203</v>
      </c>
      <c r="E5409" t="s">
        <v>48</v>
      </c>
      <c r="F5409" t="s">
        <v>27049</v>
      </c>
      <c r="G5409" t="s">
        <v>27050</v>
      </c>
      <c r="H5409" t="s">
        <v>295</v>
      </c>
      <c r="I5409" s="1">
        <v>19791</v>
      </c>
      <c r="J5409" t="s">
        <v>27051</v>
      </c>
      <c r="K5409" t="s">
        <v>27052</v>
      </c>
      <c r="L5409">
        <v>81147</v>
      </c>
      <c r="M5409" t="s">
        <v>295</v>
      </c>
      <c r="N5409" s="1">
        <v>45090</v>
      </c>
      <c r="O5409" s="1">
        <v>45094</v>
      </c>
      <c r="P5409">
        <v>55</v>
      </c>
      <c r="Q5409">
        <v>3</v>
      </c>
      <c r="R5409" t="s">
        <v>53</v>
      </c>
      <c r="S5409">
        <v>4</v>
      </c>
      <c r="T5409">
        <v>2</v>
      </c>
      <c r="U5409">
        <v>4</v>
      </c>
      <c r="V5409">
        <v>496</v>
      </c>
      <c r="W5409" t="s">
        <v>54</v>
      </c>
      <c r="X5409" t="s">
        <v>27053</v>
      </c>
      <c r="Y5409" t="s">
        <v>6</v>
      </c>
      <c r="Z5409" s="1">
        <v>45074</v>
      </c>
      <c r="AA5409" s="2">
        <v>5.5324074074074069E-3</v>
      </c>
      <c r="AB5409" s="2">
        <v>5.6192129629629634E-2</v>
      </c>
      <c r="AC5409" t="s">
        <v>45</v>
      </c>
      <c r="AD5409" t="s">
        <v>45</v>
      </c>
      <c r="AE5409" t="s">
        <v>45</v>
      </c>
      <c r="AF5409">
        <v>124</v>
      </c>
    </row>
    <row r="5410" spans="1:32">
      <c r="A5410">
        <v>29627</v>
      </c>
      <c r="B5410">
        <v>28727</v>
      </c>
      <c r="C5410" t="s">
        <v>133</v>
      </c>
      <c r="D5410" t="s">
        <v>490</v>
      </c>
      <c r="E5410" t="s">
        <v>48</v>
      </c>
      <c r="F5410" t="s">
        <v>27054</v>
      </c>
      <c r="G5410" t="s">
        <v>27055</v>
      </c>
      <c r="H5410" t="s">
        <v>530</v>
      </c>
      <c r="I5410" s="1">
        <v>35745</v>
      </c>
      <c r="J5410" t="s">
        <v>27056</v>
      </c>
      <c r="K5410" t="s">
        <v>24823</v>
      </c>
      <c r="L5410">
        <v>60021</v>
      </c>
      <c r="M5410" t="s">
        <v>530</v>
      </c>
      <c r="N5410" s="1">
        <v>45036</v>
      </c>
      <c r="O5410" s="1">
        <v>45040</v>
      </c>
      <c r="P5410">
        <v>29</v>
      </c>
      <c r="Q5410">
        <v>2</v>
      </c>
      <c r="R5410" t="s">
        <v>63</v>
      </c>
      <c r="S5410">
        <v>2</v>
      </c>
      <c r="T5410">
        <v>2</v>
      </c>
      <c r="U5410">
        <v>4</v>
      </c>
      <c r="V5410">
        <v>328</v>
      </c>
      <c r="W5410" t="s">
        <v>54</v>
      </c>
      <c r="X5410" t="s">
        <v>27057</v>
      </c>
      <c r="Y5410" t="s">
        <v>81</v>
      </c>
      <c r="Z5410" s="1">
        <v>45019</v>
      </c>
      <c r="AA5410" s="2">
        <v>0.53501157407407407</v>
      </c>
      <c r="AB5410" s="2">
        <v>6.0949074074074072E-2</v>
      </c>
      <c r="AC5410" t="s">
        <v>44</v>
      </c>
      <c r="AD5410" t="s">
        <v>44</v>
      </c>
      <c r="AE5410" t="s">
        <v>44</v>
      </c>
      <c r="AF5410">
        <v>82</v>
      </c>
    </row>
    <row r="5411" spans="1:32">
      <c r="A5411">
        <v>29628</v>
      </c>
      <c r="B5411">
        <v>28728</v>
      </c>
      <c r="C5411" t="s">
        <v>27058</v>
      </c>
      <c r="D5411" t="s">
        <v>9551</v>
      </c>
      <c r="E5411" t="s">
        <v>34</v>
      </c>
      <c r="F5411" t="s">
        <v>27059</v>
      </c>
      <c r="G5411" t="s">
        <v>27060</v>
      </c>
      <c r="H5411" t="s">
        <v>941</v>
      </c>
      <c r="I5411" s="1">
        <v>35428</v>
      </c>
      <c r="J5411" t="s">
        <v>27061</v>
      </c>
      <c r="K5411" t="s">
        <v>27062</v>
      </c>
      <c r="L5411">
        <v>51535</v>
      </c>
      <c r="M5411" t="s">
        <v>941</v>
      </c>
      <c r="N5411" s="1">
        <v>45063</v>
      </c>
      <c r="O5411" s="1">
        <v>45064</v>
      </c>
      <c r="P5411">
        <v>64</v>
      </c>
      <c r="Q5411">
        <v>3</v>
      </c>
      <c r="R5411" t="s">
        <v>53</v>
      </c>
      <c r="S5411">
        <v>2</v>
      </c>
      <c r="T5411">
        <v>1</v>
      </c>
      <c r="U5411">
        <v>1</v>
      </c>
      <c r="V5411">
        <v>121</v>
      </c>
      <c r="W5411" t="s">
        <v>41</v>
      </c>
      <c r="X5411" t="s">
        <v>27063</v>
      </c>
      <c r="Y5411" t="s">
        <v>81</v>
      </c>
      <c r="Z5411" s="1">
        <v>45044</v>
      </c>
      <c r="AA5411" s="2">
        <v>0.49869212962962961</v>
      </c>
      <c r="AB5411" s="2">
        <v>0.98245370370370377</v>
      </c>
      <c r="AC5411" t="s">
        <v>45</v>
      </c>
      <c r="AD5411" t="s">
        <v>44</v>
      </c>
      <c r="AE5411" t="s">
        <v>45</v>
      </c>
      <c r="AF5411">
        <v>121</v>
      </c>
    </row>
    <row r="5412" spans="1:32">
      <c r="A5412">
        <v>29629</v>
      </c>
      <c r="B5412">
        <v>28729</v>
      </c>
      <c r="C5412" t="s">
        <v>602</v>
      </c>
      <c r="D5412" t="s">
        <v>3477</v>
      </c>
      <c r="E5412" t="s">
        <v>48</v>
      </c>
      <c r="F5412" t="s">
        <v>27064</v>
      </c>
      <c r="G5412" t="s">
        <v>27065</v>
      </c>
      <c r="H5412" t="s">
        <v>457</v>
      </c>
      <c r="I5412" s="1">
        <v>21628</v>
      </c>
      <c r="J5412" t="s">
        <v>27066</v>
      </c>
      <c r="K5412" t="s">
        <v>27067</v>
      </c>
      <c r="L5412">
        <v>15534</v>
      </c>
      <c r="M5412" t="s">
        <v>457</v>
      </c>
      <c r="N5412" s="1">
        <v>44993</v>
      </c>
      <c r="O5412" s="1">
        <v>44994</v>
      </c>
      <c r="P5412">
        <v>27</v>
      </c>
      <c r="Q5412">
        <v>2</v>
      </c>
      <c r="R5412" t="s">
        <v>40</v>
      </c>
      <c r="S5412">
        <v>3</v>
      </c>
      <c r="T5412">
        <v>2</v>
      </c>
      <c r="U5412">
        <v>1</v>
      </c>
      <c r="V5412">
        <v>228</v>
      </c>
      <c r="W5412" t="s">
        <v>41</v>
      </c>
      <c r="X5412" t="s">
        <v>27068</v>
      </c>
      <c r="Y5412" t="s">
        <v>6</v>
      </c>
      <c r="Z5412" s="1">
        <v>44965</v>
      </c>
      <c r="AA5412" s="2">
        <v>0.81785879629629632</v>
      </c>
      <c r="AB5412" s="2">
        <v>8.5254629629629639E-2</v>
      </c>
      <c r="AC5412" t="s">
        <v>44</v>
      </c>
      <c r="AD5412" t="s">
        <v>44</v>
      </c>
      <c r="AE5412" t="s">
        <v>44</v>
      </c>
      <c r="AF5412">
        <v>228</v>
      </c>
    </row>
    <row r="5413" spans="1:32">
      <c r="A5413">
        <v>29630</v>
      </c>
      <c r="B5413">
        <v>28730</v>
      </c>
      <c r="C5413" t="s">
        <v>662</v>
      </c>
      <c r="D5413" t="s">
        <v>2081</v>
      </c>
      <c r="E5413" t="s">
        <v>34</v>
      </c>
      <c r="F5413" t="s">
        <v>27069</v>
      </c>
      <c r="G5413" t="s">
        <v>27070</v>
      </c>
      <c r="H5413" t="s">
        <v>171</v>
      </c>
      <c r="I5413" s="1">
        <v>27120</v>
      </c>
      <c r="J5413" t="s">
        <v>27071</v>
      </c>
      <c r="K5413" t="s">
        <v>27072</v>
      </c>
      <c r="L5413">
        <v>777</v>
      </c>
      <c r="M5413" t="s">
        <v>171</v>
      </c>
      <c r="N5413" s="1">
        <v>45094</v>
      </c>
      <c r="O5413" s="1">
        <v>45098</v>
      </c>
      <c r="P5413">
        <v>53</v>
      </c>
      <c r="Q5413">
        <v>3</v>
      </c>
      <c r="R5413" t="s">
        <v>63</v>
      </c>
      <c r="S5413">
        <v>3</v>
      </c>
      <c r="T5413">
        <v>2</v>
      </c>
      <c r="U5413">
        <v>4</v>
      </c>
      <c r="V5413">
        <v>336</v>
      </c>
      <c r="W5413" t="s">
        <v>54</v>
      </c>
      <c r="X5413" t="s">
        <v>27073</v>
      </c>
      <c r="Y5413" t="s">
        <v>43</v>
      </c>
      <c r="Z5413" s="1">
        <v>45074</v>
      </c>
      <c r="AA5413" s="2">
        <v>0.57895833333333335</v>
      </c>
      <c r="AB5413" s="2">
        <v>0.79802083333333329</v>
      </c>
      <c r="AC5413" t="s">
        <v>45</v>
      </c>
      <c r="AD5413" t="s">
        <v>45</v>
      </c>
      <c r="AE5413" t="s">
        <v>44</v>
      </c>
      <c r="AF5413">
        <v>84</v>
      </c>
    </row>
    <row r="5414" spans="1:32">
      <c r="A5414">
        <v>29631</v>
      </c>
      <c r="B5414">
        <v>28731</v>
      </c>
      <c r="C5414" t="s">
        <v>1759</v>
      </c>
      <c r="D5414" t="s">
        <v>2081</v>
      </c>
      <c r="E5414" t="s">
        <v>48</v>
      </c>
      <c r="F5414" t="s">
        <v>27074</v>
      </c>
      <c r="G5414" t="s">
        <v>27075</v>
      </c>
      <c r="H5414" t="s">
        <v>86</v>
      </c>
      <c r="I5414" s="1">
        <v>28442</v>
      </c>
      <c r="J5414" t="s">
        <v>27076</v>
      </c>
      <c r="K5414" t="s">
        <v>15841</v>
      </c>
      <c r="L5414">
        <v>57254</v>
      </c>
      <c r="M5414" t="s">
        <v>86</v>
      </c>
      <c r="N5414" s="1">
        <v>45164</v>
      </c>
      <c r="O5414" s="1">
        <v>45165</v>
      </c>
      <c r="P5414">
        <v>96</v>
      </c>
      <c r="Q5414">
        <v>4</v>
      </c>
      <c r="R5414" t="s">
        <v>40</v>
      </c>
      <c r="S5414">
        <v>1</v>
      </c>
      <c r="T5414">
        <v>0</v>
      </c>
      <c r="U5414">
        <v>1</v>
      </c>
      <c r="V5414">
        <v>219</v>
      </c>
      <c r="W5414" t="s">
        <v>41</v>
      </c>
      <c r="X5414" t="s">
        <v>27077</v>
      </c>
      <c r="Y5414" t="s">
        <v>43</v>
      </c>
      <c r="Z5414" s="1">
        <v>45148</v>
      </c>
      <c r="AA5414" s="2">
        <v>4.223379629629629E-2</v>
      </c>
      <c r="AB5414" s="2">
        <v>0.66289351851851852</v>
      </c>
      <c r="AC5414" t="s">
        <v>44</v>
      </c>
      <c r="AD5414" t="s">
        <v>45</v>
      </c>
      <c r="AE5414" t="s">
        <v>44</v>
      </c>
      <c r="AF5414">
        <v>219</v>
      </c>
    </row>
    <row r="5415" spans="1:32">
      <c r="A5415">
        <v>29632</v>
      </c>
      <c r="B5415">
        <v>28732</v>
      </c>
      <c r="C5415" t="s">
        <v>602</v>
      </c>
      <c r="D5415" t="s">
        <v>4189</v>
      </c>
      <c r="E5415" t="s">
        <v>48</v>
      </c>
      <c r="F5415" t="s">
        <v>27078</v>
      </c>
      <c r="G5415" t="s">
        <v>27079</v>
      </c>
      <c r="H5415" t="s">
        <v>280</v>
      </c>
      <c r="I5415" s="1">
        <v>26395</v>
      </c>
      <c r="J5415" t="s">
        <v>27080</v>
      </c>
      <c r="K5415" t="s">
        <v>27081</v>
      </c>
      <c r="L5415">
        <v>52126</v>
      </c>
      <c r="M5415" t="s">
        <v>280</v>
      </c>
      <c r="N5415" s="1">
        <v>45274</v>
      </c>
      <c r="O5415" s="1">
        <v>45276</v>
      </c>
      <c r="P5415">
        <v>52</v>
      </c>
      <c r="Q5415">
        <v>3</v>
      </c>
      <c r="R5415" t="s">
        <v>53</v>
      </c>
      <c r="S5415">
        <v>2</v>
      </c>
      <c r="T5415">
        <v>2</v>
      </c>
      <c r="U5415">
        <v>2</v>
      </c>
      <c r="V5415">
        <v>282</v>
      </c>
      <c r="W5415" t="s">
        <v>54</v>
      </c>
      <c r="X5415" t="s">
        <v>27082</v>
      </c>
      <c r="Y5415" t="s">
        <v>81</v>
      </c>
      <c r="Z5415" s="1">
        <v>45240</v>
      </c>
      <c r="AA5415" s="2">
        <v>0.50393518518518521</v>
      </c>
      <c r="AB5415" s="2">
        <v>0.65203703703703708</v>
      </c>
      <c r="AC5415" t="s">
        <v>44</v>
      </c>
      <c r="AD5415" t="s">
        <v>44</v>
      </c>
      <c r="AE5415" t="s">
        <v>44</v>
      </c>
      <c r="AF5415">
        <v>141</v>
      </c>
    </row>
    <row r="5416" spans="1:32">
      <c r="A5416">
        <v>29633</v>
      </c>
      <c r="B5416">
        <v>28733</v>
      </c>
      <c r="C5416" t="s">
        <v>416</v>
      </c>
      <c r="D5416" t="s">
        <v>768</v>
      </c>
      <c r="E5416" t="s">
        <v>48</v>
      </c>
      <c r="F5416" t="s">
        <v>27083</v>
      </c>
      <c r="G5416" t="s">
        <v>27084</v>
      </c>
      <c r="H5416" t="s">
        <v>272</v>
      </c>
      <c r="I5416" s="1">
        <v>17878</v>
      </c>
      <c r="J5416" t="s">
        <v>27085</v>
      </c>
      <c r="K5416" t="s">
        <v>14671</v>
      </c>
      <c r="L5416">
        <v>98843</v>
      </c>
      <c r="M5416" t="s">
        <v>272</v>
      </c>
      <c r="N5416" s="1">
        <v>45228</v>
      </c>
      <c r="O5416" s="1">
        <v>45230</v>
      </c>
      <c r="P5416">
        <v>49</v>
      </c>
      <c r="Q5416">
        <v>2</v>
      </c>
      <c r="R5416" t="s">
        <v>53</v>
      </c>
      <c r="S5416">
        <v>1</v>
      </c>
      <c r="T5416">
        <v>2</v>
      </c>
      <c r="U5416">
        <v>2</v>
      </c>
      <c r="V5416">
        <v>262</v>
      </c>
      <c r="W5416" t="s">
        <v>54</v>
      </c>
      <c r="X5416" t="s">
        <v>27086</v>
      </c>
      <c r="Y5416" t="s">
        <v>43</v>
      </c>
      <c r="Z5416" s="1">
        <v>45218</v>
      </c>
      <c r="AA5416" s="2">
        <v>0.12737268518518519</v>
      </c>
      <c r="AB5416" s="2">
        <v>0.92123842592592586</v>
      </c>
      <c r="AC5416" t="s">
        <v>45</v>
      </c>
      <c r="AD5416" t="s">
        <v>45</v>
      </c>
      <c r="AE5416" t="s">
        <v>44</v>
      </c>
      <c r="AF5416">
        <v>131</v>
      </c>
    </row>
    <row r="5417" spans="1:32">
      <c r="A5417">
        <v>29634</v>
      </c>
      <c r="B5417">
        <v>28734</v>
      </c>
      <c r="C5417" t="s">
        <v>27087</v>
      </c>
      <c r="D5417" t="s">
        <v>3924</v>
      </c>
      <c r="E5417" t="s">
        <v>48</v>
      </c>
      <c r="F5417" t="s">
        <v>27088</v>
      </c>
      <c r="G5417">
        <f>1-696-442-8715</f>
        <v>-9852</v>
      </c>
      <c r="H5417" t="s">
        <v>209</v>
      </c>
      <c r="I5417" s="1">
        <v>17748</v>
      </c>
      <c r="J5417" t="s">
        <v>27089</v>
      </c>
      <c r="K5417" t="s">
        <v>27090</v>
      </c>
      <c r="L5417">
        <v>75872</v>
      </c>
      <c r="M5417" t="s">
        <v>209</v>
      </c>
      <c r="N5417" s="1">
        <v>45053</v>
      </c>
      <c r="O5417" s="1">
        <v>45056</v>
      </c>
      <c r="P5417">
        <v>54</v>
      </c>
      <c r="Q5417">
        <v>3</v>
      </c>
      <c r="R5417" t="s">
        <v>40</v>
      </c>
      <c r="S5417">
        <v>3</v>
      </c>
      <c r="T5417">
        <v>2</v>
      </c>
      <c r="U5417">
        <v>3</v>
      </c>
      <c r="V5417">
        <v>645</v>
      </c>
      <c r="W5417" t="s">
        <v>41</v>
      </c>
      <c r="X5417" t="s">
        <v>27091</v>
      </c>
      <c r="Y5417" t="s">
        <v>65</v>
      </c>
      <c r="Z5417" s="1">
        <v>45035</v>
      </c>
      <c r="AA5417" s="2">
        <v>0.7649421296296296</v>
      </c>
      <c r="AB5417" s="2">
        <v>0.79038194444444443</v>
      </c>
      <c r="AC5417" t="s">
        <v>45</v>
      </c>
      <c r="AD5417" t="s">
        <v>44</v>
      </c>
      <c r="AE5417" t="s">
        <v>44</v>
      </c>
      <c r="AF5417">
        <v>215</v>
      </c>
    </row>
    <row r="5418" spans="1:32">
      <c r="A5418">
        <v>29635</v>
      </c>
      <c r="B5418">
        <v>28735</v>
      </c>
      <c r="C5418" t="s">
        <v>75</v>
      </c>
      <c r="D5418" t="s">
        <v>1709</v>
      </c>
      <c r="E5418" t="s">
        <v>34</v>
      </c>
      <c r="F5418" t="s">
        <v>27092</v>
      </c>
      <c r="G5418" t="s">
        <v>27093</v>
      </c>
      <c r="H5418" t="s">
        <v>115</v>
      </c>
      <c r="I5418" s="1">
        <v>24151</v>
      </c>
      <c r="J5418" t="s">
        <v>27094</v>
      </c>
      <c r="K5418" t="s">
        <v>19530</v>
      </c>
      <c r="L5418">
        <v>71303</v>
      </c>
      <c r="M5418" t="s">
        <v>115</v>
      </c>
      <c r="N5418" s="1">
        <v>45012</v>
      </c>
      <c r="O5418" s="1">
        <v>45013</v>
      </c>
      <c r="P5418">
        <v>37</v>
      </c>
      <c r="Q5418">
        <v>2</v>
      </c>
      <c r="R5418" t="s">
        <v>53</v>
      </c>
      <c r="S5418">
        <v>4</v>
      </c>
      <c r="T5418">
        <v>1</v>
      </c>
      <c r="U5418">
        <v>1</v>
      </c>
      <c r="V5418">
        <v>133</v>
      </c>
      <c r="W5418" t="s">
        <v>41</v>
      </c>
      <c r="X5418" t="s">
        <v>27095</v>
      </c>
      <c r="Y5418" t="s">
        <v>81</v>
      </c>
      <c r="Z5418" s="1">
        <v>44979</v>
      </c>
      <c r="AA5418" s="2">
        <v>0.23275462962962964</v>
      </c>
      <c r="AB5418" s="2">
        <v>4.6516203703703705E-2</v>
      </c>
      <c r="AC5418" t="s">
        <v>45</v>
      </c>
      <c r="AD5418" t="s">
        <v>44</v>
      </c>
      <c r="AE5418" t="s">
        <v>45</v>
      </c>
      <c r="AF5418">
        <v>133</v>
      </c>
    </row>
    <row r="5419" spans="1:32">
      <c r="A5419">
        <v>29636</v>
      </c>
      <c r="B5419">
        <v>28736</v>
      </c>
      <c r="C5419" t="s">
        <v>564</v>
      </c>
      <c r="D5419" t="s">
        <v>214</v>
      </c>
      <c r="E5419" t="s">
        <v>48</v>
      </c>
      <c r="F5419" t="s">
        <v>27096</v>
      </c>
      <c r="G5419" t="s">
        <v>27097</v>
      </c>
      <c r="H5419" t="s">
        <v>1301</v>
      </c>
      <c r="I5419" s="1">
        <v>27412</v>
      </c>
      <c r="J5419" t="s">
        <v>27098</v>
      </c>
      <c r="K5419" t="s">
        <v>13322</v>
      </c>
      <c r="L5419">
        <v>84668</v>
      </c>
      <c r="M5419" t="s">
        <v>1301</v>
      </c>
      <c r="N5419" s="1">
        <v>45300</v>
      </c>
      <c r="O5419" s="1">
        <v>45305</v>
      </c>
      <c r="P5419">
        <v>21</v>
      </c>
      <c r="Q5419">
        <v>1</v>
      </c>
      <c r="R5419" t="s">
        <v>40</v>
      </c>
      <c r="S5419">
        <v>4</v>
      </c>
      <c r="T5419">
        <v>1</v>
      </c>
      <c r="U5419">
        <v>5</v>
      </c>
      <c r="V5419">
        <v>1015</v>
      </c>
      <c r="W5419" t="s">
        <v>41</v>
      </c>
      <c r="X5419" t="s">
        <v>27099</v>
      </c>
      <c r="Y5419" t="s">
        <v>65</v>
      </c>
      <c r="Z5419" s="1">
        <v>45288</v>
      </c>
      <c r="AA5419" s="2">
        <v>0.18177083333333333</v>
      </c>
      <c r="AB5419" s="2">
        <v>0.15687500000000001</v>
      </c>
      <c r="AC5419" t="s">
        <v>44</v>
      </c>
      <c r="AD5419" t="s">
        <v>44</v>
      </c>
      <c r="AE5419" t="s">
        <v>45</v>
      </c>
      <c r="AF5419">
        <v>203</v>
      </c>
    </row>
    <row r="5420" spans="1:32">
      <c r="A5420">
        <v>29637</v>
      </c>
      <c r="B5420">
        <v>28737</v>
      </c>
      <c r="C5420" t="s">
        <v>1913</v>
      </c>
      <c r="D5420" t="s">
        <v>105</v>
      </c>
      <c r="E5420" t="s">
        <v>48</v>
      </c>
      <c r="F5420" t="s">
        <v>27100</v>
      </c>
      <c r="G5420" t="s">
        <v>27101</v>
      </c>
      <c r="H5420" t="s">
        <v>171</v>
      </c>
      <c r="I5420" s="1">
        <v>37529</v>
      </c>
      <c r="J5420" t="s">
        <v>27102</v>
      </c>
      <c r="K5420" t="s">
        <v>27103</v>
      </c>
      <c r="L5420">
        <v>35041</v>
      </c>
      <c r="M5420" t="s">
        <v>171</v>
      </c>
      <c r="N5420" s="1">
        <v>45322</v>
      </c>
      <c r="O5420" s="1">
        <v>45326</v>
      </c>
      <c r="P5420">
        <v>82</v>
      </c>
      <c r="Q5420">
        <v>4</v>
      </c>
      <c r="R5420" t="s">
        <v>53</v>
      </c>
      <c r="S5420">
        <v>3</v>
      </c>
      <c r="T5420">
        <v>1</v>
      </c>
      <c r="U5420">
        <v>4</v>
      </c>
      <c r="V5420">
        <v>496</v>
      </c>
      <c r="W5420" t="s">
        <v>54</v>
      </c>
      <c r="X5420" t="s">
        <v>27104</v>
      </c>
      <c r="Y5420" t="s">
        <v>81</v>
      </c>
      <c r="Z5420" s="1">
        <v>45286</v>
      </c>
      <c r="AA5420" s="2">
        <v>0.10725694444444445</v>
      </c>
      <c r="AB5420" s="2">
        <v>0.12613425925925925</v>
      </c>
      <c r="AC5420" t="s">
        <v>44</v>
      </c>
      <c r="AD5420" t="s">
        <v>45</v>
      </c>
      <c r="AE5420" t="s">
        <v>44</v>
      </c>
      <c r="AF5420">
        <v>124</v>
      </c>
    </row>
    <row r="5421" spans="1:32">
      <c r="A5421">
        <v>29639</v>
      </c>
      <c r="B5421">
        <v>28739</v>
      </c>
      <c r="C5421" t="s">
        <v>1328</v>
      </c>
      <c r="D5421" t="s">
        <v>7477</v>
      </c>
      <c r="E5421" t="s">
        <v>34</v>
      </c>
      <c r="F5421" t="s">
        <v>27105</v>
      </c>
      <c r="G5421">
        <v>7646131400</v>
      </c>
      <c r="H5421" t="s">
        <v>280</v>
      </c>
      <c r="I5421" s="1">
        <v>36300</v>
      </c>
      <c r="J5421" t="s">
        <v>27106</v>
      </c>
      <c r="K5421" t="s">
        <v>22753</v>
      </c>
      <c r="L5421">
        <v>25575</v>
      </c>
      <c r="M5421" t="s">
        <v>280</v>
      </c>
      <c r="N5421" s="1">
        <v>45318</v>
      </c>
      <c r="O5421" s="1">
        <v>45319</v>
      </c>
      <c r="P5421">
        <v>89</v>
      </c>
      <c r="Q5421">
        <v>4</v>
      </c>
      <c r="R5421" t="s">
        <v>63</v>
      </c>
      <c r="S5421">
        <v>3</v>
      </c>
      <c r="T5421">
        <v>2</v>
      </c>
      <c r="U5421">
        <v>1</v>
      </c>
      <c r="V5421">
        <v>88</v>
      </c>
      <c r="W5421" t="s">
        <v>41</v>
      </c>
      <c r="X5421" t="s">
        <v>27107</v>
      </c>
      <c r="Y5421" t="s">
        <v>43</v>
      </c>
      <c r="Z5421" s="1">
        <v>45279</v>
      </c>
      <c r="AA5421" s="2">
        <v>0.17872685185185186</v>
      </c>
      <c r="AB5421" s="2">
        <v>0.88027777777777771</v>
      </c>
      <c r="AC5421" t="s">
        <v>44</v>
      </c>
      <c r="AD5421" t="s">
        <v>45</v>
      </c>
      <c r="AE5421" t="s">
        <v>44</v>
      </c>
      <c r="AF5421">
        <v>88</v>
      </c>
    </row>
    <row r="5422" spans="1:32">
      <c r="A5422">
        <v>29640</v>
      </c>
      <c r="B5422">
        <v>28740</v>
      </c>
      <c r="C5422" t="s">
        <v>119</v>
      </c>
      <c r="D5422" t="s">
        <v>306</v>
      </c>
      <c r="E5422" t="s">
        <v>48</v>
      </c>
      <c r="F5422" t="s">
        <v>27108</v>
      </c>
      <c r="G5422" t="s">
        <v>27109</v>
      </c>
      <c r="H5422" t="s">
        <v>317</v>
      </c>
      <c r="I5422" s="1">
        <v>24156</v>
      </c>
      <c r="J5422" t="s">
        <v>27110</v>
      </c>
      <c r="K5422" t="s">
        <v>5906</v>
      </c>
      <c r="L5422">
        <v>40907</v>
      </c>
      <c r="M5422" t="s">
        <v>317</v>
      </c>
      <c r="N5422" s="1">
        <v>45102</v>
      </c>
      <c r="O5422" s="1">
        <v>45107</v>
      </c>
      <c r="P5422">
        <v>18</v>
      </c>
      <c r="Q5422">
        <v>1</v>
      </c>
      <c r="R5422" t="s">
        <v>40</v>
      </c>
      <c r="S5422">
        <v>2</v>
      </c>
      <c r="T5422">
        <v>0</v>
      </c>
      <c r="U5422">
        <v>5</v>
      </c>
      <c r="V5422">
        <v>1085</v>
      </c>
      <c r="W5422" t="s">
        <v>41</v>
      </c>
      <c r="X5422" t="s">
        <v>27111</v>
      </c>
      <c r="Y5422" t="s">
        <v>43</v>
      </c>
      <c r="Z5422" s="1">
        <v>45077</v>
      </c>
      <c r="AA5422" s="2">
        <v>0.450162037037037</v>
      </c>
      <c r="AB5422" s="2">
        <v>8.3958333333333343E-2</v>
      </c>
      <c r="AC5422" t="s">
        <v>45</v>
      </c>
      <c r="AD5422" t="s">
        <v>44</v>
      </c>
      <c r="AE5422" t="s">
        <v>45</v>
      </c>
      <c r="AF5422">
        <v>217</v>
      </c>
    </row>
    <row r="5423" spans="1:32">
      <c r="A5423">
        <v>29641</v>
      </c>
      <c r="B5423">
        <v>28741</v>
      </c>
      <c r="C5423" t="s">
        <v>3707</v>
      </c>
      <c r="D5423" t="s">
        <v>14064</v>
      </c>
      <c r="E5423" t="s">
        <v>48</v>
      </c>
      <c r="F5423" t="s">
        <v>27112</v>
      </c>
      <c r="G5423" t="s">
        <v>27113</v>
      </c>
      <c r="H5423" t="s">
        <v>295</v>
      </c>
      <c r="I5423" s="1">
        <v>20333</v>
      </c>
      <c r="J5423" t="s">
        <v>27114</v>
      </c>
      <c r="K5423" t="s">
        <v>27115</v>
      </c>
      <c r="L5423">
        <v>78066</v>
      </c>
      <c r="M5423" t="s">
        <v>295</v>
      </c>
      <c r="N5423" s="1">
        <v>45284</v>
      </c>
      <c r="O5423" s="1">
        <v>45289</v>
      </c>
      <c r="P5423">
        <v>2</v>
      </c>
      <c r="Q5423">
        <v>1</v>
      </c>
      <c r="R5423" t="s">
        <v>63</v>
      </c>
      <c r="S5423">
        <v>2</v>
      </c>
      <c r="T5423">
        <v>0</v>
      </c>
      <c r="U5423">
        <v>5</v>
      </c>
      <c r="V5423">
        <v>430</v>
      </c>
      <c r="W5423" t="s">
        <v>41</v>
      </c>
      <c r="X5423" t="s">
        <v>27116</v>
      </c>
      <c r="Y5423" t="s">
        <v>65</v>
      </c>
      <c r="Z5423" s="1">
        <v>45258</v>
      </c>
      <c r="AA5423" s="2">
        <v>0.72027777777777768</v>
      </c>
      <c r="AB5423" s="2">
        <v>0.92158564814814825</v>
      </c>
      <c r="AC5423" t="s">
        <v>45</v>
      </c>
      <c r="AD5423" t="s">
        <v>44</v>
      </c>
      <c r="AE5423" t="s">
        <v>44</v>
      </c>
      <c r="AF5423">
        <v>86</v>
      </c>
    </row>
    <row r="5424" spans="1:32">
      <c r="A5424">
        <v>29642</v>
      </c>
      <c r="B5424">
        <v>28742</v>
      </c>
      <c r="C5424" t="s">
        <v>2961</v>
      </c>
      <c r="D5424" t="s">
        <v>1790</v>
      </c>
      <c r="E5424" t="s">
        <v>34</v>
      </c>
      <c r="F5424" t="s">
        <v>27117</v>
      </c>
      <c r="G5424" t="s">
        <v>27118</v>
      </c>
      <c r="H5424" t="s">
        <v>70</v>
      </c>
      <c r="I5424" s="1">
        <v>31984</v>
      </c>
      <c r="J5424" t="s">
        <v>27119</v>
      </c>
      <c r="K5424" t="s">
        <v>4359</v>
      </c>
      <c r="L5424">
        <v>53048</v>
      </c>
      <c r="M5424" t="s">
        <v>70</v>
      </c>
      <c r="N5424" s="1">
        <v>45285</v>
      </c>
      <c r="O5424" s="1">
        <v>45286</v>
      </c>
      <c r="P5424">
        <v>76</v>
      </c>
      <c r="Q5424">
        <v>4</v>
      </c>
      <c r="R5424" t="s">
        <v>53</v>
      </c>
      <c r="S5424">
        <v>4</v>
      </c>
      <c r="T5424">
        <v>0</v>
      </c>
      <c r="U5424">
        <v>1</v>
      </c>
      <c r="V5424">
        <v>131</v>
      </c>
      <c r="W5424" t="s">
        <v>41</v>
      </c>
      <c r="X5424" t="s">
        <v>27120</v>
      </c>
      <c r="Y5424" t="s">
        <v>43</v>
      </c>
      <c r="Z5424" s="1">
        <v>45251</v>
      </c>
      <c r="AA5424" s="2">
        <v>0.11809027777777777</v>
      </c>
      <c r="AB5424" s="2">
        <v>0.4765625</v>
      </c>
      <c r="AC5424" t="s">
        <v>45</v>
      </c>
      <c r="AD5424" t="s">
        <v>45</v>
      </c>
      <c r="AE5424" t="s">
        <v>45</v>
      </c>
      <c r="AF5424">
        <v>131</v>
      </c>
    </row>
    <row r="5425" spans="1:32">
      <c r="A5425">
        <v>29643</v>
      </c>
      <c r="B5425">
        <v>28743</v>
      </c>
      <c r="C5425" t="s">
        <v>5984</v>
      </c>
      <c r="D5425" t="s">
        <v>1815</v>
      </c>
      <c r="E5425" t="s">
        <v>48</v>
      </c>
      <c r="F5425" t="s">
        <v>27121</v>
      </c>
      <c r="G5425" t="s">
        <v>27122</v>
      </c>
      <c r="H5425" t="s">
        <v>179</v>
      </c>
      <c r="I5425" s="1">
        <v>19442</v>
      </c>
      <c r="J5425" t="s">
        <v>27123</v>
      </c>
      <c r="K5425" t="s">
        <v>27124</v>
      </c>
      <c r="L5425">
        <v>45034</v>
      </c>
      <c r="M5425" t="s">
        <v>179</v>
      </c>
      <c r="N5425" s="1">
        <v>45136</v>
      </c>
      <c r="O5425" s="1">
        <v>45137</v>
      </c>
      <c r="P5425">
        <v>13</v>
      </c>
      <c r="Q5425">
        <v>1</v>
      </c>
      <c r="R5425" t="s">
        <v>53</v>
      </c>
      <c r="S5425">
        <v>1</v>
      </c>
      <c r="T5425">
        <v>0</v>
      </c>
      <c r="U5425">
        <v>1</v>
      </c>
      <c r="V5425">
        <v>131</v>
      </c>
      <c r="W5425" t="s">
        <v>41</v>
      </c>
      <c r="X5425" t="s">
        <v>27125</v>
      </c>
      <c r="Y5425" t="s">
        <v>6</v>
      </c>
      <c r="Z5425" s="1">
        <v>45110</v>
      </c>
      <c r="AA5425" s="2">
        <v>0.87422453703703706</v>
      </c>
      <c r="AB5425" s="2">
        <v>0.6928819444444444</v>
      </c>
      <c r="AC5425" t="s">
        <v>44</v>
      </c>
      <c r="AD5425" t="s">
        <v>45</v>
      </c>
      <c r="AE5425" t="s">
        <v>45</v>
      </c>
      <c r="AF5425">
        <v>131</v>
      </c>
    </row>
    <row r="5426" spans="1:32">
      <c r="A5426">
        <v>29644</v>
      </c>
      <c r="B5426">
        <v>28744</v>
      </c>
      <c r="C5426" t="s">
        <v>1503</v>
      </c>
      <c r="D5426" t="s">
        <v>7539</v>
      </c>
      <c r="E5426" t="s">
        <v>34</v>
      </c>
      <c r="F5426" t="s">
        <v>27126</v>
      </c>
      <c r="G5426" t="s">
        <v>27127</v>
      </c>
      <c r="H5426" t="s">
        <v>280</v>
      </c>
      <c r="I5426" s="1">
        <v>20710</v>
      </c>
      <c r="J5426" t="s">
        <v>27128</v>
      </c>
      <c r="K5426" t="s">
        <v>27129</v>
      </c>
      <c r="L5426">
        <v>80964</v>
      </c>
      <c r="M5426" t="s">
        <v>280</v>
      </c>
      <c r="N5426" s="1">
        <v>44990</v>
      </c>
      <c r="O5426" s="1">
        <v>44993</v>
      </c>
      <c r="P5426">
        <v>54</v>
      </c>
      <c r="Q5426">
        <v>3</v>
      </c>
      <c r="R5426" t="s">
        <v>40</v>
      </c>
      <c r="S5426">
        <v>4</v>
      </c>
      <c r="T5426">
        <v>0</v>
      </c>
      <c r="U5426">
        <v>3</v>
      </c>
      <c r="V5426">
        <v>654</v>
      </c>
      <c r="W5426" t="s">
        <v>41</v>
      </c>
      <c r="X5426" t="s">
        <v>27130</v>
      </c>
      <c r="Y5426" t="s">
        <v>65</v>
      </c>
      <c r="Z5426" s="1">
        <v>44973</v>
      </c>
      <c r="AA5426" s="2">
        <v>0.21321759259259257</v>
      </c>
      <c r="AB5426" s="2">
        <v>0.54630787037037043</v>
      </c>
      <c r="AC5426" t="s">
        <v>45</v>
      </c>
      <c r="AD5426" t="s">
        <v>45</v>
      </c>
      <c r="AE5426" t="s">
        <v>44</v>
      </c>
      <c r="AF5426">
        <v>218</v>
      </c>
    </row>
    <row r="5427" spans="1:32">
      <c r="A5427">
        <v>29645</v>
      </c>
      <c r="B5427">
        <v>28745</v>
      </c>
      <c r="C5427" t="s">
        <v>12851</v>
      </c>
      <c r="D5427" t="s">
        <v>1522</v>
      </c>
      <c r="E5427" t="s">
        <v>34</v>
      </c>
      <c r="F5427" t="s">
        <v>27131</v>
      </c>
      <c r="G5427" t="s">
        <v>27132</v>
      </c>
      <c r="H5427" t="s">
        <v>309</v>
      </c>
      <c r="I5427" s="1">
        <v>31056</v>
      </c>
      <c r="J5427" t="s">
        <v>27133</v>
      </c>
      <c r="K5427" t="s">
        <v>10906</v>
      </c>
      <c r="L5427">
        <v>50426</v>
      </c>
      <c r="M5427" t="s">
        <v>309</v>
      </c>
      <c r="N5427" s="1">
        <v>45287</v>
      </c>
      <c r="O5427" s="1">
        <v>45292</v>
      </c>
      <c r="P5427">
        <v>35</v>
      </c>
      <c r="Q5427">
        <v>2</v>
      </c>
      <c r="R5427" t="s">
        <v>63</v>
      </c>
      <c r="S5427">
        <v>4</v>
      </c>
      <c r="T5427">
        <v>1</v>
      </c>
      <c r="U5427">
        <v>5</v>
      </c>
      <c r="V5427">
        <v>365</v>
      </c>
      <c r="W5427" t="s">
        <v>54</v>
      </c>
      <c r="X5427" t="s">
        <v>27134</v>
      </c>
      <c r="Y5427" t="s">
        <v>6</v>
      </c>
      <c r="Z5427" s="1">
        <v>45263</v>
      </c>
      <c r="AA5427" s="2">
        <v>0.38841435185185186</v>
      </c>
      <c r="AB5427" s="2">
        <v>0.84844907407407411</v>
      </c>
      <c r="AC5427" t="s">
        <v>45</v>
      </c>
      <c r="AD5427" t="s">
        <v>44</v>
      </c>
      <c r="AE5427" t="s">
        <v>44</v>
      </c>
      <c r="AF5427">
        <v>73</v>
      </c>
    </row>
    <row r="5428" spans="1:32">
      <c r="A5428">
        <v>29646</v>
      </c>
      <c r="B5428">
        <v>28746</v>
      </c>
      <c r="C5428" t="s">
        <v>9064</v>
      </c>
      <c r="D5428" t="s">
        <v>2345</v>
      </c>
      <c r="E5428" t="s">
        <v>48</v>
      </c>
      <c r="F5428" t="s">
        <v>27135</v>
      </c>
      <c r="G5428" t="s">
        <v>27136</v>
      </c>
      <c r="H5428" t="s">
        <v>50</v>
      </c>
      <c r="I5428" s="1">
        <v>21886</v>
      </c>
      <c r="J5428" t="s">
        <v>27137</v>
      </c>
      <c r="K5428" t="s">
        <v>27138</v>
      </c>
      <c r="L5428">
        <v>65966</v>
      </c>
      <c r="M5428" t="s">
        <v>50</v>
      </c>
      <c r="N5428" s="1">
        <v>45071</v>
      </c>
      <c r="O5428" s="1">
        <v>45075</v>
      </c>
      <c r="P5428">
        <v>86</v>
      </c>
      <c r="Q5428">
        <v>4</v>
      </c>
      <c r="R5428" t="s">
        <v>63</v>
      </c>
      <c r="S5428">
        <v>2</v>
      </c>
      <c r="T5428">
        <v>2</v>
      </c>
      <c r="U5428">
        <v>4</v>
      </c>
      <c r="V5428">
        <v>276</v>
      </c>
      <c r="W5428" t="s">
        <v>41</v>
      </c>
      <c r="X5428" t="s">
        <v>27139</v>
      </c>
      <c r="Y5428" t="s">
        <v>6</v>
      </c>
      <c r="Z5428" s="1">
        <v>45032</v>
      </c>
      <c r="AA5428" s="2">
        <v>0.41</v>
      </c>
      <c r="AB5428" s="2">
        <v>0.82643518518518511</v>
      </c>
      <c r="AC5428" t="s">
        <v>44</v>
      </c>
      <c r="AD5428" t="s">
        <v>44</v>
      </c>
      <c r="AE5428" t="s">
        <v>45</v>
      </c>
      <c r="AF5428">
        <v>69</v>
      </c>
    </row>
    <row r="5429" spans="1:32">
      <c r="A5429">
        <v>29647</v>
      </c>
      <c r="B5429">
        <v>28747</v>
      </c>
      <c r="C5429" t="s">
        <v>229</v>
      </c>
      <c r="D5429" t="s">
        <v>603</v>
      </c>
      <c r="E5429" t="s">
        <v>34</v>
      </c>
      <c r="F5429" t="s">
        <v>27140</v>
      </c>
      <c r="G5429" t="s">
        <v>27141</v>
      </c>
      <c r="H5429" t="s">
        <v>37</v>
      </c>
      <c r="I5429" s="1">
        <v>16252</v>
      </c>
      <c r="J5429" t="s">
        <v>27142</v>
      </c>
      <c r="K5429" t="s">
        <v>27143</v>
      </c>
      <c r="L5429">
        <v>85335</v>
      </c>
      <c r="M5429" t="s">
        <v>37</v>
      </c>
      <c r="N5429" s="1">
        <v>44970</v>
      </c>
      <c r="O5429" s="1">
        <v>44971</v>
      </c>
      <c r="P5429">
        <v>49</v>
      </c>
      <c r="Q5429">
        <v>2</v>
      </c>
      <c r="R5429" t="s">
        <v>53</v>
      </c>
      <c r="S5429">
        <v>4</v>
      </c>
      <c r="T5429">
        <v>0</v>
      </c>
      <c r="U5429">
        <v>1</v>
      </c>
      <c r="V5429">
        <v>147</v>
      </c>
      <c r="W5429" t="s">
        <v>41</v>
      </c>
      <c r="X5429" t="s">
        <v>27144</v>
      </c>
      <c r="Y5429" t="s">
        <v>6</v>
      </c>
      <c r="Z5429" s="1">
        <v>44962</v>
      </c>
      <c r="AA5429" s="2">
        <v>0.70567129629629621</v>
      </c>
      <c r="AB5429" s="2">
        <v>8.7662037037037024E-2</v>
      </c>
      <c r="AC5429" t="s">
        <v>44</v>
      </c>
      <c r="AD5429" t="s">
        <v>45</v>
      </c>
      <c r="AE5429" t="s">
        <v>45</v>
      </c>
      <c r="AF5429">
        <v>147</v>
      </c>
    </row>
    <row r="5430" spans="1:32">
      <c r="A5430">
        <v>29649</v>
      </c>
      <c r="B5430">
        <v>28749</v>
      </c>
      <c r="C5430" t="s">
        <v>7375</v>
      </c>
      <c r="D5430" t="s">
        <v>18019</v>
      </c>
      <c r="E5430" t="s">
        <v>48</v>
      </c>
      <c r="F5430" t="s">
        <v>27145</v>
      </c>
      <c r="G5430" t="s">
        <v>27146</v>
      </c>
      <c r="H5430" t="s">
        <v>295</v>
      </c>
      <c r="I5430" s="1">
        <v>29518</v>
      </c>
      <c r="J5430" t="s">
        <v>27147</v>
      </c>
      <c r="K5430" t="s">
        <v>27148</v>
      </c>
      <c r="L5430">
        <v>3137</v>
      </c>
      <c r="M5430" t="s">
        <v>295</v>
      </c>
      <c r="N5430" s="1">
        <v>45288</v>
      </c>
      <c r="O5430" s="1">
        <v>45293</v>
      </c>
      <c r="P5430">
        <v>56</v>
      </c>
      <c r="Q5430">
        <v>3</v>
      </c>
      <c r="R5430" t="s">
        <v>63</v>
      </c>
      <c r="S5430">
        <v>1</v>
      </c>
      <c r="T5430">
        <v>0</v>
      </c>
      <c r="U5430">
        <v>5</v>
      </c>
      <c r="V5430">
        <v>425</v>
      </c>
      <c r="W5430" t="s">
        <v>54</v>
      </c>
      <c r="X5430" t="s">
        <v>27149</v>
      </c>
      <c r="Y5430" t="s">
        <v>43</v>
      </c>
      <c r="Z5430" s="1">
        <v>45256</v>
      </c>
      <c r="AA5430" s="2">
        <v>0.28309027777777779</v>
      </c>
      <c r="AB5430" s="2">
        <v>0.75624999999999998</v>
      </c>
      <c r="AC5430" t="s">
        <v>44</v>
      </c>
      <c r="AD5430" t="s">
        <v>44</v>
      </c>
      <c r="AE5430" t="s">
        <v>45</v>
      </c>
      <c r="AF5430">
        <v>85</v>
      </c>
    </row>
    <row r="5431" spans="1:32">
      <c r="A5431">
        <v>29650</v>
      </c>
      <c r="B5431">
        <v>28750</v>
      </c>
      <c r="C5431" t="s">
        <v>15183</v>
      </c>
      <c r="D5431" t="s">
        <v>8740</v>
      </c>
      <c r="E5431" t="s">
        <v>48</v>
      </c>
      <c r="F5431" t="s">
        <v>27150</v>
      </c>
      <c r="G5431" t="s">
        <v>27151</v>
      </c>
      <c r="H5431" t="s">
        <v>725</v>
      </c>
      <c r="I5431" s="1">
        <v>30066</v>
      </c>
      <c r="J5431" t="s">
        <v>27152</v>
      </c>
      <c r="K5431" t="s">
        <v>22351</v>
      </c>
      <c r="L5431">
        <v>53134</v>
      </c>
      <c r="M5431" t="s">
        <v>725</v>
      </c>
      <c r="N5431" s="1">
        <v>45093</v>
      </c>
      <c r="O5431" s="1">
        <v>45097</v>
      </c>
      <c r="P5431">
        <v>5</v>
      </c>
      <c r="Q5431">
        <v>1</v>
      </c>
      <c r="R5431" t="s">
        <v>63</v>
      </c>
      <c r="S5431">
        <v>1</v>
      </c>
      <c r="T5431">
        <v>2</v>
      </c>
      <c r="U5431">
        <v>4</v>
      </c>
      <c r="V5431">
        <v>256</v>
      </c>
      <c r="W5431" t="s">
        <v>41</v>
      </c>
      <c r="X5431" t="s">
        <v>27153</v>
      </c>
      <c r="Y5431" t="s">
        <v>43</v>
      </c>
      <c r="Z5431" s="1">
        <v>45073</v>
      </c>
      <c r="AA5431" s="2">
        <v>0.65274305555555556</v>
      </c>
      <c r="AB5431" s="2">
        <v>0.64325231481481482</v>
      </c>
      <c r="AC5431" t="s">
        <v>44</v>
      </c>
      <c r="AD5431" t="s">
        <v>45</v>
      </c>
      <c r="AE5431" t="s">
        <v>45</v>
      </c>
      <c r="AF5431">
        <v>64</v>
      </c>
    </row>
    <row r="5432" spans="1:32">
      <c r="A5432">
        <v>29651</v>
      </c>
      <c r="B5432">
        <v>28751</v>
      </c>
      <c r="C5432" t="s">
        <v>12152</v>
      </c>
      <c r="D5432" t="s">
        <v>3678</v>
      </c>
      <c r="E5432" t="s">
        <v>34</v>
      </c>
      <c r="F5432" t="s">
        <v>27154</v>
      </c>
      <c r="G5432" t="s">
        <v>27155</v>
      </c>
      <c r="H5432" t="s">
        <v>423</v>
      </c>
      <c r="I5432" s="1">
        <v>17647</v>
      </c>
      <c r="J5432" t="s">
        <v>27156</v>
      </c>
      <c r="K5432" t="s">
        <v>8239</v>
      </c>
      <c r="L5432">
        <v>82634</v>
      </c>
      <c r="M5432" t="s">
        <v>423</v>
      </c>
      <c r="N5432" s="1">
        <v>45027</v>
      </c>
      <c r="O5432" s="1">
        <v>45031</v>
      </c>
      <c r="P5432">
        <v>66</v>
      </c>
      <c r="Q5432">
        <v>3</v>
      </c>
      <c r="R5432" t="s">
        <v>40</v>
      </c>
      <c r="S5432">
        <v>4</v>
      </c>
      <c r="T5432">
        <v>1</v>
      </c>
      <c r="U5432">
        <v>4</v>
      </c>
      <c r="V5432">
        <v>808</v>
      </c>
      <c r="W5432" t="s">
        <v>41</v>
      </c>
      <c r="X5432" t="s">
        <v>27157</v>
      </c>
      <c r="Y5432" t="s">
        <v>81</v>
      </c>
      <c r="Z5432" s="1">
        <v>45016</v>
      </c>
      <c r="AA5432" s="2">
        <v>0.40206018518518521</v>
      </c>
      <c r="AB5432" s="2">
        <v>0.93903935185185183</v>
      </c>
      <c r="AC5432" t="s">
        <v>44</v>
      </c>
      <c r="AD5432" t="s">
        <v>45</v>
      </c>
      <c r="AE5432" t="s">
        <v>45</v>
      </c>
      <c r="AF5432">
        <v>202</v>
      </c>
    </row>
    <row r="5433" spans="1:32">
      <c r="A5433">
        <v>29652</v>
      </c>
      <c r="B5433">
        <v>28752</v>
      </c>
      <c r="C5433" t="s">
        <v>602</v>
      </c>
      <c r="D5433" t="s">
        <v>977</v>
      </c>
      <c r="E5433" t="s">
        <v>34</v>
      </c>
      <c r="F5433" t="s">
        <v>27158</v>
      </c>
      <c r="G5433" t="s">
        <v>27159</v>
      </c>
      <c r="H5433" t="s">
        <v>77</v>
      </c>
      <c r="I5433" s="1">
        <v>37299</v>
      </c>
      <c r="J5433" t="s">
        <v>27160</v>
      </c>
      <c r="K5433" t="s">
        <v>27161</v>
      </c>
      <c r="L5433">
        <v>52053</v>
      </c>
      <c r="M5433" t="s">
        <v>77</v>
      </c>
      <c r="N5433" s="1">
        <v>45277</v>
      </c>
      <c r="O5433" s="1">
        <v>45279</v>
      </c>
      <c r="P5433">
        <v>10</v>
      </c>
      <c r="Q5433">
        <v>1</v>
      </c>
      <c r="R5433" t="s">
        <v>53</v>
      </c>
      <c r="S5433">
        <v>4</v>
      </c>
      <c r="T5433">
        <v>2</v>
      </c>
      <c r="U5433">
        <v>2</v>
      </c>
      <c r="V5433">
        <v>264</v>
      </c>
      <c r="W5433" t="s">
        <v>41</v>
      </c>
      <c r="X5433" t="s">
        <v>27162</v>
      </c>
      <c r="Y5433" t="s">
        <v>6</v>
      </c>
      <c r="Z5433" s="1">
        <v>45259</v>
      </c>
      <c r="AA5433" s="2">
        <v>0.16131944444444443</v>
      </c>
      <c r="AB5433" s="2">
        <v>0.24943287037037035</v>
      </c>
      <c r="AC5433" t="s">
        <v>44</v>
      </c>
      <c r="AD5433" t="s">
        <v>45</v>
      </c>
      <c r="AE5433" t="s">
        <v>44</v>
      </c>
      <c r="AF5433">
        <v>132</v>
      </c>
    </row>
    <row r="5434" spans="1:32">
      <c r="A5434">
        <v>29654</v>
      </c>
      <c r="B5434">
        <v>28754</v>
      </c>
      <c r="C5434" t="s">
        <v>4703</v>
      </c>
      <c r="D5434" t="s">
        <v>257</v>
      </c>
      <c r="E5434" t="s">
        <v>48</v>
      </c>
      <c r="F5434" t="s">
        <v>27163</v>
      </c>
      <c r="G5434" t="s">
        <v>27164</v>
      </c>
      <c r="H5434" t="s">
        <v>171</v>
      </c>
      <c r="I5434" s="1">
        <v>21102</v>
      </c>
      <c r="J5434" t="s">
        <v>27165</v>
      </c>
      <c r="K5434" t="s">
        <v>27166</v>
      </c>
      <c r="L5434">
        <v>8695</v>
      </c>
      <c r="M5434" t="s">
        <v>171</v>
      </c>
      <c r="N5434" s="1">
        <v>44985</v>
      </c>
      <c r="O5434" s="1">
        <v>44988</v>
      </c>
      <c r="P5434">
        <v>14</v>
      </c>
      <c r="Q5434">
        <v>1</v>
      </c>
      <c r="R5434" t="s">
        <v>63</v>
      </c>
      <c r="S5434">
        <v>4</v>
      </c>
      <c r="T5434">
        <v>1</v>
      </c>
      <c r="U5434">
        <v>3</v>
      </c>
      <c r="V5434">
        <v>186</v>
      </c>
      <c r="W5434" t="s">
        <v>54</v>
      </c>
      <c r="X5434" t="s">
        <v>27167</v>
      </c>
      <c r="Y5434" t="s">
        <v>81</v>
      </c>
      <c r="Z5434" s="1">
        <v>44951</v>
      </c>
      <c r="AA5434" s="2">
        <v>0.51019675925925922</v>
      </c>
      <c r="AB5434" s="2">
        <v>0.75791666666666668</v>
      </c>
      <c r="AC5434" t="s">
        <v>44</v>
      </c>
      <c r="AD5434" t="s">
        <v>44</v>
      </c>
      <c r="AE5434" t="s">
        <v>45</v>
      </c>
      <c r="AF5434">
        <v>62</v>
      </c>
    </row>
    <row r="5435" spans="1:32">
      <c r="A5435">
        <v>29655</v>
      </c>
      <c r="B5435">
        <v>28755</v>
      </c>
      <c r="C5435" t="s">
        <v>2722</v>
      </c>
      <c r="D5435" t="s">
        <v>957</v>
      </c>
      <c r="E5435" t="s">
        <v>34</v>
      </c>
      <c r="F5435" t="s">
        <v>27168</v>
      </c>
      <c r="G5435" t="s">
        <v>27169</v>
      </c>
      <c r="H5435" t="s">
        <v>164</v>
      </c>
      <c r="I5435" s="1">
        <v>16227</v>
      </c>
      <c r="J5435" t="s">
        <v>27170</v>
      </c>
      <c r="K5435" t="s">
        <v>27171</v>
      </c>
      <c r="L5435">
        <v>53052</v>
      </c>
      <c r="M5435" t="s">
        <v>164</v>
      </c>
      <c r="N5435" s="1">
        <v>45154</v>
      </c>
      <c r="O5435" s="1">
        <v>45158</v>
      </c>
      <c r="P5435">
        <v>88</v>
      </c>
      <c r="Q5435">
        <v>4</v>
      </c>
      <c r="R5435" t="s">
        <v>53</v>
      </c>
      <c r="S5435">
        <v>4</v>
      </c>
      <c r="T5435">
        <v>1</v>
      </c>
      <c r="U5435">
        <v>4</v>
      </c>
      <c r="V5435">
        <v>484</v>
      </c>
      <c r="W5435" t="s">
        <v>41</v>
      </c>
      <c r="X5435" t="s">
        <v>27172</v>
      </c>
      <c r="Y5435" t="s">
        <v>6</v>
      </c>
      <c r="Z5435" s="1">
        <v>45144</v>
      </c>
      <c r="AA5435" s="2">
        <v>0.3417824074074074</v>
      </c>
      <c r="AB5435" s="2">
        <v>0.28804398148148147</v>
      </c>
      <c r="AC5435" t="s">
        <v>44</v>
      </c>
      <c r="AD5435" t="s">
        <v>44</v>
      </c>
      <c r="AE5435" t="s">
        <v>45</v>
      </c>
      <c r="AF5435">
        <v>121</v>
      </c>
    </row>
    <row r="5436" spans="1:32">
      <c r="A5436">
        <v>29656</v>
      </c>
      <c r="B5436">
        <v>28756</v>
      </c>
      <c r="C5436" t="s">
        <v>284</v>
      </c>
      <c r="D5436" t="s">
        <v>27173</v>
      </c>
      <c r="E5436" t="s">
        <v>48</v>
      </c>
      <c r="F5436" t="s">
        <v>27174</v>
      </c>
      <c r="G5436" t="s">
        <v>27175</v>
      </c>
      <c r="H5436" t="s">
        <v>101</v>
      </c>
      <c r="I5436" s="1">
        <v>27239</v>
      </c>
      <c r="J5436" t="s">
        <v>27176</v>
      </c>
      <c r="K5436" t="s">
        <v>27177</v>
      </c>
      <c r="L5436">
        <v>36792</v>
      </c>
      <c r="M5436" t="s">
        <v>101</v>
      </c>
      <c r="N5436" s="1">
        <v>45250</v>
      </c>
      <c r="O5436" s="1">
        <v>45251</v>
      </c>
      <c r="P5436">
        <v>86</v>
      </c>
      <c r="Q5436">
        <v>4</v>
      </c>
      <c r="R5436" t="s">
        <v>63</v>
      </c>
      <c r="S5436">
        <v>2</v>
      </c>
      <c r="T5436">
        <v>1</v>
      </c>
      <c r="U5436">
        <v>1</v>
      </c>
      <c r="V5436">
        <v>89</v>
      </c>
      <c r="W5436" t="s">
        <v>41</v>
      </c>
      <c r="X5436" t="s">
        <v>27178</v>
      </c>
      <c r="Y5436" t="s">
        <v>65</v>
      </c>
      <c r="Z5436" s="1">
        <v>45222</v>
      </c>
      <c r="AA5436" s="2">
        <v>0.69513888888888886</v>
      </c>
      <c r="AB5436" s="2">
        <v>0.90991898148148154</v>
      </c>
      <c r="AC5436" t="s">
        <v>45</v>
      </c>
      <c r="AD5436" t="s">
        <v>45</v>
      </c>
      <c r="AE5436" t="s">
        <v>45</v>
      </c>
      <c r="AF5436">
        <v>89</v>
      </c>
    </row>
    <row r="5437" spans="1:32">
      <c r="A5437">
        <v>29657</v>
      </c>
      <c r="B5437">
        <v>28757</v>
      </c>
      <c r="C5437" t="s">
        <v>19640</v>
      </c>
      <c r="D5437" t="s">
        <v>635</v>
      </c>
      <c r="E5437" t="s">
        <v>48</v>
      </c>
      <c r="F5437" t="s">
        <v>27179</v>
      </c>
      <c r="G5437" t="s">
        <v>27180</v>
      </c>
      <c r="H5437" t="s">
        <v>70</v>
      </c>
      <c r="I5437" s="1">
        <v>18222</v>
      </c>
      <c r="J5437" t="s">
        <v>27181</v>
      </c>
      <c r="K5437" t="s">
        <v>27182</v>
      </c>
      <c r="L5437">
        <v>80900</v>
      </c>
      <c r="M5437" t="s">
        <v>70</v>
      </c>
      <c r="N5437" s="1">
        <v>45011</v>
      </c>
      <c r="O5437" s="1">
        <v>45013</v>
      </c>
      <c r="P5437">
        <v>92</v>
      </c>
      <c r="Q5437">
        <v>4</v>
      </c>
      <c r="R5437" t="s">
        <v>63</v>
      </c>
      <c r="S5437">
        <v>1</v>
      </c>
      <c r="T5437">
        <v>0</v>
      </c>
      <c r="U5437">
        <v>2</v>
      </c>
      <c r="V5437">
        <v>140</v>
      </c>
      <c r="W5437" t="s">
        <v>41</v>
      </c>
      <c r="X5437" t="s">
        <v>27183</v>
      </c>
      <c r="Y5437" t="s">
        <v>6</v>
      </c>
      <c r="Z5437" s="1">
        <v>44990</v>
      </c>
      <c r="AA5437" s="2">
        <v>0.59074074074074068</v>
      </c>
      <c r="AB5437" s="2">
        <v>0.14380787037037038</v>
      </c>
      <c r="AC5437" t="s">
        <v>45</v>
      </c>
      <c r="AD5437" t="s">
        <v>44</v>
      </c>
      <c r="AE5437" t="s">
        <v>45</v>
      </c>
      <c r="AF5437">
        <v>70</v>
      </c>
    </row>
    <row r="5438" spans="1:32">
      <c r="A5438">
        <v>29659</v>
      </c>
      <c r="B5438">
        <v>28759</v>
      </c>
      <c r="C5438" t="s">
        <v>416</v>
      </c>
      <c r="D5438" t="s">
        <v>462</v>
      </c>
      <c r="E5438" t="s">
        <v>48</v>
      </c>
      <c r="F5438" t="s">
        <v>27184</v>
      </c>
      <c r="G5438" t="s">
        <v>27185</v>
      </c>
      <c r="H5438" t="s">
        <v>457</v>
      </c>
      <c r="I5438" s="1">
        <v>16668</v>
      </c>
      <c r="J5438" t="s">
        <v>27186</v>
      </c>
      <c r="K5438" t="s">
        <v>19454</v>
      </c>
      <c r="L5438">
        <v>59144</v>
      </c>
      <c r="M5438" t="s">
        <v>457</v>
      </c>
      <c r="N5438" s="1">
        <v>45250</v>
      </c>
      <c r="O5438" s="1">
        <v>45255</v>
      </c>
      <c r="P5438">
        <v>88</v>
      </c>
      <c r="Q5438">
        <v>4</v>
      </c>
      <c r="R5438" t="s">
        <v>53</v>
      </c>
      <c r="S5438">
        <v>2</v>
      </c>
      <c r="T5438">
        <v>0</v>
      </c>
      <c r="U5438">
        <v>5</v>
      </c>
      <c r="V5438">
        <v>730</v>
      </c>
      <c r="W5438" t="s">
        <v>54</v>
      </c>
      <c r="X5438" t="s">
        <v>27187</v>
      </c>
      <c r="Y5438" t="s">
        <v>81</v>
      </c>
      <c r="Z5438" s="1">
        <v>45213</v>
      </c>
      <c r="AA5438" s="2">
        <v>0.36907407407407411</v>
      </c>
      <c r="AB5438" s="2">
        <v>0.21103009259259262</v>
      </c>
      <c r="AC5438" t="s">
        <v>45</v>
      </c>
      <c r="AD5438" t="s">
        <v>45</v>
      </c>
      <c r="AE5438" t="s">
        <v>44</v>
      </c>
      <c r="AF5438">
        <v>146</v>
      </c>
    </row>
    <row r="5439" spans="1:32">
      <c r="A5439">
        <v>29660</v>
      </c>
      <c r="B5439">
        <v>28760</v>
      </c>
      <c r="C5439" t="s">
        <v>1316</v>
      </c>
      <c r="D5439" t="s">
        <v>4269</v>
      </c>
      <c r="E5439" t="s">
        <v>48</v>
      </c>
      <c r="F5439" t="s">
        <v>27188</v>
      </c>
      <c r="G5439" t="s">
        <v>27189</v>
      </c>
      <c r="H5439" t="s">
        <v>171</v>
      </c>
      <c r="I5439" s="1">
        <v>32004</v>
      </c>
      <c r="J5439" t="s">
        <v>27190</v>
      </c>
      <c r="K5439" t="s">
        <v>27191</v>
      </c>
      <c r="L5439">
        <v>16457</v>
      </c>
      <c r="M5439" t="s">
        <v>171</v>
      </c>
      <c r="N5439" s="1">
        <v>45035</v>
      </c>
      <c r="O5439" s="1">
        <v>45037</v>
      </c>
      <c r="P5439">
        <v>50</v>
      </c>
      <c r="Q5439">
        <v>2</v>
      </c>
      <c r="R5439" t="s">
        <v>63</v>
      </c>
      <c r="S5439">
        <v>4</v>
      </c>
      <c r="T5439">
        <v>0</v>
      </c>
      <c r="U5439">
        <v>2</v>
      </c>
      <c r="V5439">
        <v>138</v>
      </c>
      <c r="W5439" t="s">
        <v>54</v>
      </c>
      <c r="X5439" t="s">
        <v>27192</v>
      </c>
      <c r="Y5439" t="s">
        <v>65</v>
      </c>
      <c r="Z5439" s="1">
        <v>45004</v>
      </c>
      <c r="AA5439" s="2">
        <v>0.35487268518518517</v>
      </c>
      <c r="AB5439" s="2">
        <v>0.46513888888888894</v>
      </c>
      <c r="AC5439" t="s">
        <v>44</v>
      </c>
      <c r="AD5439" t="s">
        <v>44</v>
      </c>
      <c r="AE5439" t="s">
        <v>45</v>
      </c>
      <c r="AF5439">
        <v>69</v>
      </c>
    </row>
    <row r="5440" spans="1:32">
      <c r="A5440">
        <v>29661</v>
      </c>
      <c r="B5440">
        <v>28761</v>
      </c>
      <c r="C5440" t="s">
        <v>2868</v>
      </c>
      <c r="D5440" t="s">
        <v>21708</v>
      </c>
      <c r="E5440" t="s">
        <v>34</v>
      </c>
      <c r="F5440" t="s">
        <v>27193</v>
      </c>
      <c r="G5440" t="s">
        <v>27194</v>
      </c>
      <c r="H5440" t="s">
        <v>941</v>
      </c>
      <c r="I5440" s="1">
        <v>16776</v>
      </c>
      <c r="J5440" t="s">
        <v>27195</v>
      </c>
      <c r="K5440" t="s">
        <v>5602</v>
      </c>
      <c r="L5440">
        <v>27207</v>
      </c>
      <c r="M5440" t="s">
        <v>941</v>
      </c>
      <c r="N5440" s="1">
        <v>45176</v>
      </c>
      <c r="O5440" s="1">
        <v>45181</v>
      </c>
      <c r="P5440">
        <v>36</v>
      </c>
      <c r="Q5440">
        <v>2</v>
      </c>
      <c r="R5440" t="s">
        <v>40</v>
      </c>
      <c r="S5440">
        <v>2</v>
      </c>
      <c r="T5440">
        <v>1</v>
      </c>
      <c r="U5440">
        <v>5</v>
      </c>
      <c r="V5440">
        <v>1065</v>
      </c>
      <c r="W5440" t="s">
        <v>41</v>
      </c>
      <c r="X5440" t="s">
        <v>27196</v>
      </c>
      <c r="Y5440" t="s">
        <v>81</v>
      </c>
      <c r="Z5440" s="1">
        <v>45163</v>
      </c>
      <c r="AA5440" s="2">
        <v>0.35101851851851856</v>
      </c>
      <c r="AB5440" s="2">
        <v>0.34045138888888887</v>
      </c>
      <c r="AC5440" t="s">
        <v>44</v>
      </c>
      <c r="AD5440" t="s">
        <v>44</v>
      </c>
      <c r="AE5440" t="s">
        <v>45</v>
      </c>
      <c r="AF5440">
        <v>213</v>
      </c>
    </row>
    <row r="5441" spans="1:32">
      <c r="A5441">
        <v>29662</v>
      </c>
      <c r="B5441">
        <v>28762</v>
      </c>
      <c r="C5441" t="s">
        <v>66</v>
      </c>
      <c r="D5441" t="s">
        <v>1433</v>
      </c>
      <c r="E5441" t="s">
        <v>34</v>
      </c>
      <c r="F5441" t="s">
        <v>27197</v>
      </c>
      <c r="G5441" t="s">
        <v>27198</v>
      </c>
      <c r="H5441" t="s">
        <v>272</v>
      </c>
      <c r="I5441" s="1">
        <v>28374</v>
      </c>
      <c r="J5441" t="s">
        <v>27199</v>
      </c>
      <c r="K5441" t="s">
        <v>10611</v>
      </c>
      <c r="L5441">
        <v>40001</v>
      </c>
      <c r="M5441" t="s">
        <v>272</v>
      </c>
      <c r="N5441" s="1">
        <v>45025</v>
      </c>
      <c r="O5441" s="1">
        <v>45030</v>
      </c>
      <c r="P5441">
        <v>44</v>
      </c>
      <c r="Q5441">
        <v>2</v>
      </c>
      <c r="R5441" t="s">
        <v>63</v>
      </c>
      <c r="S5441">
        <v>2</v>
      </c>
      <c r="T5441">
        <v>0</v>
      </c>
      <c r="U5441">
        <v>5</v>
      </c>
      <c r="V5441">
        <v>440</v>
      </c>
      <c r="W5441" t="s">
        <v>41</v>
      </c>
      <c r="X5441" t="s">
        <v>27200</v>
      </c>
      <c r="Y5441" t="s">
        <v>6</v>
      </c>
      <c r="Z5441" s="1">
        <v>45011</v>
      </c>
      <c r="AA5441" s="2">
        <v>0.31832175925925926</v>
      </c>
      <c r="AB5441" s="2">
        <v>0.40225694444444443</v>
      </c>
      <c r="AC5441" t="s">
        <v>44</v>
      </c>
      <c r="AD5441" t="s">
        <v>45</v>
      </c>
      <c r="AE5441" t="s">
        <v>45</v>
      </c>
      <c r="AF5441">
        <v>88</v>
      </c>
    </row>
    <row r="5442" spans="1:32">
      <c r="A5442">
        <v>29663</v>
      </c>
      <c r="B5442">
        <v>28763</v>
      </c>
      <c r="C5442" t="s">
        <v>1857</v>
      </c>
      <c r="D5442" t="s">
        <v>3784</v>
      </c>
      <c r="E5442" t="s">
        <v>48</v>
      </c>
      <c r="F5442" t="s">
        <v>27201</v>
      </c>
      <c r="G5442" t="s">
        <v>27202</v>
      </c>
      <c r="H5442" t="s">
        <v>330</v>
      </c>
      <c r="I5442" s="1">
        <v>31035</v>
      </c>
      <c r="J5442" t="s">
        <v>27203</v>
      </c>
      <c r="K5442" t="s">
        <v>27204</v>
      </c>
      <c r="L5442">
        <v>31185</v>
      </c>
      <c r="M5442" t="s">
        <v>330</v>
      </c>
      <c r="N5442" s="1">
        <v>45167</v>
      </c>
      <c r="O5442" s="1">
        <v>45171</v>
      </c>
      <c r="P5442">
        <v>34</v>
      </c>
      <c r="Q5442">
        <v>2</v>
      </c>
      <c r="R5442" t="s">
        <v>53</v>
      </c>
      <c r="S5442">
        <v>2</v>
      </c>
      <c r="T5442">
        <v>1</v>
      </c>
      <c r="U5442">
        <v>4</v>
      </c>
      <c r="V5442">
        <v>552</v>
      </c>
      <c r="W5442" t="s">
        <v>41</v>
      </c>
      <c r="X5442" t="s">
        <v>27205</v>
      </c>
      <c r="Y5442" t="s">
        <v>81</v>
      </c>
      <c r="Z5442" s="1">
        <v>45132</v>
      </c>
      <c r="AA5442" s="2">
        <v>0.59366898148148151</v>
      </c>
      <c r="AB5442" s="2">
        <v>0.32873842592592589</v>
      </c>
      <c r="AC5442" t="s">
        <v>45</v>
      </c>
      <c r="AD5442" t="s">
        <v>44</v>
      </c>
      <c r="AE5442" t="s">
        <v>44</v>
      </c>
      <c r="AF5442">
        <v>138</v>
      </c>
    </row>
    <row r="5443" spans="1:32">
      <c r="A5443">
        <v>29665</v>
      </c>
      <c r="B5443">
        <v>28765</v>
      </c>
      <c r="C5443" t="s">
        <v>221</v>
      </c>
      <c r="D5443" t="s">
        <v>1902</v>
      </c>
      <c r="E5443" t="s">
        <v>34</v>
      </c>
      <c r="F5443" t="s">
        <v>27206</v>
      </c>
      <c r="G5443" t="s">
        <v>27207</v>
      </c>
      <c r="H5443" t="s">
        <v>179</v>
      </c>
      <c r="I5443" s="1">
        <v>27061</v>
      </c>
      <c r="J5443" t="s">
        <v>27208</v>
      </c>
      <c r="K5443" t="s">
        <v>3331</v>
      </c>
      <c r="L5443">
        <v>87307</v>
      </c>
      <c r="M5443" t="s">
        <v>179</v>
      </c>
      <c r="N5443" s="1">
        <v>45040</v>
      </c>
      <c r="O5443" s="1">
        <v>45041</v>
      </c>
      <c r="P5443">
        <v>79</v>
      </c>
      <c r="Q5443">
        <v>4</v>
      </c>
      <c r="R5443" t="s">
        <v>53</v>
      </c>
      <c r="S5443">
        <v>1</v>
      </c>
      <c r="T5443">
        <v>0</v>
      </c>
      <c r="U5443">
        <v>1</v>
      </c>
      <c r="V5443">
        <v>129</v>
      </c>
      <c r="W5443" t="s">
        <v>41</v>
      </c>
      <c r="X5443" t="s">
        <v>27209</v>
      </c>
      <c r="Y5443" t="s">
        <v>81</v>
      </c>
      <c r="Z5443" s="1">
        <v>45001</v>
      </c>
      <c r="AA5443" s="2">
        <v>0.53456018518518522</v>
      </c>
      <c r="AB5443" s="2">
        <v>0.17952546296296298</v>
      </c>
      <c r="AC5443" t="s">
        <v>44</v>
      </c>
      <c r="AD5443" t="s">
        <v>44</v>
      </c>
      <c r="AE5443" t="s">
        <v>44</v>
      </c>
      <c r="AF5443">
        <v>129</v>
      </c>
    </row>
    <row r="5444" spans="1:32">
      <c r="A5444">
        <v>29666</v>
      </c>
      <c r="B5444">
        <v>28766</v>
      </c>
      <c r="C5444" t="s">
        <v>98</v>
      </c>
      <c r="D5444" t="s">
        <v>6512</v>
      </c>
      <c r="E5444" t="s">
        <v>34</v>
      </c>
      <c r="F5444" t="s">
        <v>27210</v>
      </c>
      <c r="G5444" t="s">
        <v>27211</v>
      </c>
      <c r="H5444" t="s">
        <v>309</v>
      </c>
      <c r="I5444" s="1">
        <v>35407</v>
      </c>
      <c r="J5444" t="s">
        <v>27212</v>
      </c>
      <c r="K5444" t="s">
        <v>5854</v>
      </c>
      <c r="L5444">
        <v>27027</v>
      </c>
      <c r="M5444" t="s">
        <v>309</v>
      </c>
      <c r="N5444" s="1">
        <v>45233</v>
      </c>
      <c r="O5444" s="1">
        <v>45237</v>
      </c>
      <c r="P5444">
        <v>54</v>
      </c>
      <c r="Q5444">
        <v>3</v>
      </c>
      <c r="R5444" t="s">
        <v>40</v>
      </c>
      <c r="S5444">
        <v>3</v>
      </c>
      <c r="T5444">
        <v>0</v>
      </c>
      <c r="U5444">
        <v>4</v>
      </c>
      <c r="V5444">
        <v>968</v>
      </c>
      <c r="W5444" t="s">
        <v>54</v>
      </c>
      <c r="X5444" t="s">
        <v>27213</v>
      </c>
      <c r="Y5444" t="s">
        <v>81</v>
      </c>
      <c r="Z5444" s="1">
        <v>45212</v>
      </c>
      <c r="AA5444" s="2">
        <v>0.78226851851851853</v>
      </c>
      <c r="AB5444" s="2">
        <v>0.93723379629629633</v>
      </c>
      <c r="AC5444" t="s">
        <v>45</v>
      </c>
      <c r="AD5444" t="s">
        <v>45</v>
      </c>
      <c r="AE5444" t="s">
        <v>45</v>
      </c>
      <c r="AF5444">
        <v>242</v>
      </c>
    </row>
    <row r="5445" spans="1:32">
      <c r="A5445">
        <v>29667</v>
      </c>
      <c r="B5445">
        <v>28767</v>
      </c>
      <c r="C5445" t="s">
        <v>1328</v>
      </c>
      <c r="D5445" t="s">
        <v>1404</v>
      </c>
      <c r="E5445" t="s">
        <v>34</v>
      </c>
      <c r="F5445" t="s">
        <v>27214</v>
      </c>
      <c r="G5445" t="s">
        <v>27215</v>
      </c>
      <c r="H5445" t="s">
        <v>418</v>
      </c>
      <c r="I5445" s="1">
        <v>28786</v>
      </c>
      <c r="J5445" t="s">
        <v>27216</v>
      </c>
      <c r="K5445" t="s">
        <v>27217</v>
      </c>
      <c r="L5445">
        <v>26752</v>
      </c>
      <c r="M5445" t="s">
        <v>418</v>
      </c>
      <c r="N5445" s="1">
        <v>45066</v>
      </c>
      <c r="O5445" s="1">
        <v>45067</v>
      </c>
      <c r="P5445">
        <v>41</v>
      </c>
      <c r="Q5445">
        <v>2</v>
      </c>
      <c r="R5445" t="s">
        <v>63</v>
      </c>
      <c r="S5445">
        <v>1</v>
      </c>
      <c r="T5445">
        <v>0</v>
      </c>
      <c r="U5445">
        <v>1</v>
      </c>
      <c r="V5445">
        <v>69</v>
      </c>
      <c r="W5445" t="s">
        <v>41</v>
      </c>
      <c r="X5445" t="s">
        <v>27218</v>
      </c>
      <c r="Y5445" t="s">
        <v>6</v>
      </c>
      <c r="Z5445" s="1">
        <v>45030</v>
      </c>
      <c r="AA5445" s="2">
        <v>0.61084490740740738</v>
      </c>
      <c r="AB5445" s="2">
        <v>0.19288194444444443</v>
      </c>
      <c r="AC5445" t="s">
        <v>45</v>
      </c>
      <c r="AD5445" t="s">
        <v>45</v>
      </c>
      <c r="AE5445" t="s">
        <v>45</v>
      </c>
      <c r="AF5445">
        <v>69</v>
      </c>
    </row>
    <row r="5446" spans="1:32">
      <c r="A5446">
        <v>29668</v>
      </c>
      <c r="B5446">
        <v>28768</v>
      </c>
      <c r="C5446" t="s">
        <v>276</v>
      </c>
      <c r="D5446" t="s">
        <v>3668</v>
      </c>
      <c r="E5446" t="s">
        <v>34</v>
      </c>
      <c r="F5446" t="s">
        <v>27219</v>
      </c>
      <c r="G5446" t="s">
        <v>27220</v>
      </c>
      <c r="H5446" t="s">
        <v>692</v>
      </c>
      <c r="I5446" s="1">
        <v>32519</v>
      </c>
      <c r="J5446" t="s">
        <v>27221</v>
      </c>
      <c r="K5446" t="s">
        <v>4673</v>
      </c>
      <c r="L5446">
        <v>62979</v>
      </c>
      <c r="M5446" t="s">
        <v>692</v>
      </c>
      <c r="N5446" s="1">
        <v>45063</v>
      </c>
      <c r="O5446" s="1">
        <v>45064</v>
      </c>
      <c r="P5446">
        <v>25</v>
      </c>
      <c r="Q5446">
        <v>1</v>
      </c>
      <c r="R5446" t="s">
        <v>53</v>
      </c>
      <c r="S5446">
        <v>2</v>
      </c>
      <c r="T5446">
        <v>0</v>
      </c>
      <c r="U5446">
        <v>1</v>
      </c>
      <c r="V5446">
        <v>130</v>
      </c>
      <c r="W5446" t="s">
        <v>54</v>
      </c>
      <c r="X5446" t="s">
        <v>27222</v>
      </c>
      <c r="Y5446" t="s">
        <v>65</v>
      </c>
      <c r="Z5446" s="1">
        <v>45048</v>
      </c>
      <c r="AA5446" s="2">
        <v>1.074074074074074E-2</v>
      </c>
      <c r="AB5446" s="2">
        <v>0.38694444444444448</v>
      </c>
      <c r="AC5446" t="s">
        <v>45</v>
      </c>
      <c r="AD5446" t="s">
        <v>44</v>
      </c>
      <c r="AE5446" t="s">
        <v>44</v>
      </c>
      <c r="AF5446">
        <v>130</v>
      </c>
    </row>
    <row r="5447" spans="1:32">
      <c r="A5447">
        <v>29669</v>
      </c>
      <c r="B5447">
        <v>28769</v>
      </c>
      <c r="C5447" t="s">
        <v>133</v>
      </c>
      <c r="D5447" t="s">
        <v>977</v>
      </c>
      <c r="E5447" t="s">
        <v>48</v>
      </c>
      <c r="F5447" t="s">
        <v>27223</v>
      </c>
      <c r="G5447">
        <f>1-612-568-8363</f>
        <v>-9542</v>
      </c>
      <c r="H5447" t="s">
        <v>60</v>
      </c>
      <c r="I5447" s="1">
        <v>29544</v>
      </c>
      <c r="J5447" t="s">
        <v>27224</v>
      </c>
      <c r="K5447" t="s">
        <v>27225</v>
      </c>
      <c r="L5447">
        <v>33923</v>
      </c>
      <c r="M5447" t="s">
        <v>60</v>
      </c>
      <c r="N5447" s="1">
        <v>45304</v>
      </c>
      <c r="O5447" s="1">
        <v>45305</v>
      </c>
      <c r="P5447">
        <v>44</v>
      </c>
      <c r="Q5447">
        <v>2</v>
      </c>
      <c r="R5447" t="s">
        <v>63</v>
      </c>
      <c r="S5447">
        <v>4</v>
      </c>
      <c r="T5447">
        <v>0</v>
      </c>
      <c r="U5447">
        <v>1</v>
      </c>
      <c r="V5447">
        <v>89</v>
      </c>
      <c r="W5447" t="s">
        <v>41</v>
      </c>
      <c r="X5447" t="s">
        <v>27226</v>
      </c>
      <c r="Y5447" t="s">
        <v>65</v>
      </c>
      <c r="Z5447" s="1">
        <v>45278</v>
      </c>
      <c r="AA5447" s="2">
        <v>0.26734953703703707</v>
      </c>
      <c r="AB5447" s="2">
        <v>0.91084490740740742</v>
      </c>
      <c r="AC5447" t="s">
        <v>45</v>
      </c>
      <c r="AD5447" t="s">
        <v>45</v>
      </c>
      <c r="AE5447" t="s">
        <v>44</v>
      </c>
      <c r="AF5447">
        <v>89</v>
      </c>
    </row>
    <row r="5448" spans="1:32">
      <c r="A5448">
        <v>29670</v>
      </c>
      <c r="B5448">
        <v>28770</v>
      </c>
      <c r="C5448" t="s">
        <v>1857</v>
      </c>
      <c r="D5448" t="s">
        <v>6501</v>
      </c>
      <c r="E5448" t="s">
        <v>48</v>
      </c>
      <c r="F5448" t="s">
        <v>27227</v>
      </c>
      <c r="G5448">
        <v>2687042314</v>
      </c>
      <c r="H5448" t="s">
        <v>156</v>
      </c>
      <c r="I5448" s="1">
        <v>28549</v>
      </c>
      <c r="J5448" t="s">
        <v>27228</v>
      </c>
      <c r="K5448" t="s">
        <v>27229</v>
      </c>
      <c r="L5448">
        <v>10654</v>
      </c>
      <c r="M5448" t="s">
        <v>156</v>
      </c>
      <c r="N5448" s="1">
        <v>44937</v>
      </c>
      <c r="O5448" s="1">
        <v>44939</v>
      </c>
      <c r="P5448">
        <v>53</v>
      </c>
      <c r="Q5448">
        <v>3</v>
      </c>
      <c r="R5448" t="s">
        <v>63</v>
      </c>
      <c r="S5448">
        <v>2</v>
      </c>
      <c r="T5448">
        <v>2</v>
      </c>
      <c r="U5448">
        <v>2</v>
      </c>
      <c r="V5448">
        <v>178</v>
      </c>
      <c r="W5448" t="s">
        <v>54</v>
      </c>
      <c r="X5448" t="s">
        <v>27230</v>
      </c>
      <c r="Y5448" t="s">
        <v>65</v>
      </c>
      <c r="Z5448" s="1">
        <v>44930</v>
      </c>
      <c r="AA5448" s="2">
        <v>0.2086921296296296</v>
      </c>
      <c r="AB5448" s="2">
        <v>0.41918981481481482</v>
      </c>
      <c r="AC5448" t="s">
        <v>45</v>
      </c>
      <c r="AD5448" t="s">
        <v>44</v>
      </c>
      <c r="AE5448" t="s">
        <v>45</v>
      </c>
      <c r="AF5448">
        <v>89</v>
      </c>
    </row>
    <row r="5449" spans="1:32">
      <c r="A5449">
        <v>29671</v>
      </c>
      <c r="B5449">
        <v>28771</v>
      </c>
      <c r="C5449" t="s">
        <v>2013</v>
      </c>
      <c r="D5449" t="s">
        <v>780</v>
      </c>
      <c r="E5449" t="s">
        <v>48</v>
      </c>
      <c r="F5449" t="s">
        <v>27231</v>
      </c>
      <c r="G5449" t="s">
        <v>27232</v>
      </c>
      <c r="H5449" t="s">
        <v>530</v>
      </c>
      <c r="I5449" s="1">
        <v>37185</v>
      </c>
      <c r="J5449" t="s">
        <v>27233</v>
      </c>
      <c r="K5449" t="s">
        <v>27234</v>
      </c>
      <c r="L5449">
        <v>50572</v>
      </c>
      <c r="M5449" t="s">
        <v>530</v>
      </c>
      <c r="N5449" s="1">
        <v>44988</v>
      </c>
      <c r="O5449" s="1">
        <v>44992</v>
      </c>
      <c r="P5449">
        <v>5</v>
      </c>
      <c r="Q5449">
        <v>1</v>
      </c>
      <c r="R5449" t="s">
        <v>63</v>
      </c>
      <c r="S5449">
        <v>2</v>
      </c>
      <c r="T5449">
        <v>0</v>
      </c>
      <c r="U5449">
        <v>4</v>
      </c>
      <c r="V5449">
        <v>332</v>
      </c>
      <c r="W5449" t="s">
        <v>54</v>
      </c>
      <c r="X5449" t="s">
        <v>27235</v>
      </c>
      <c r="Y5449" t="s">
        <v>6</v>
      </c>
      <c r="Z5449" s="1">
        <v>44964</v>
      </c>
      <c r="AA5449" s="2">
        <v>0.95819444444444446</v>
      </c>
      <c r="AB5449" s="2">
        <v>0.15828703703703703</v>
      </c>
      <c r="AC5449" t="s">
        <v>44</v>
      </c>
      <c r="AD5449" t="s">
        <v>45</v>
      </c>
      <c r="AE5449" t="s">
        <v>44</v>
      </c>
      <c r="AF5449">
        <v>83</v>
      </c>
    </row>
    <row r="5450" spans="1:32">
      <c r="A5450">
        <v>29672</v>
      </c>
      <c r="B5450">
        <v>28772</v>
      </c>
      <c r="C5450" t="s">
        <v>12152</v>
      </c>
      <c r="D5450" t="s">
        <v>16050</v>
      </c>
      <c r="E5450" t="s">
        <v>34</v>
      </c>
      <c r="F5450" t="s">
        <v>27236</v>
      </c>
      <c r="G5450" t="s">
        <v>27237</v>
      </c>
      <c r="H5450" t="s">
        <v>692</v>
      </c>
      <c r="I5450" s="1">
        <v>32680</v>
      </c>
      <c r="J5450" t="s">
        <v>27238</v>
      </c>
      <c r="K5450" t="s">
        <v>27239</v>
      </c>
      <c r="L5450">
        <v>40662</v>
      </c>
      <c r="M5450" t="s">
        <v>692</v>
      </c>
      <c r="N5450" s="1">
        <v>45060</v>
      </c>
      <c r="O5450" s="1">
        <v>45062</v>
      </c>
      <c r="P5450">
        <v>53</v>
      </c>
      <c r="Q5450">
        <v>3</v>
      </c>
      <c r="R5450" t="s">
        <v>63</v>
      </c>
      <c r="S5450">
        <v>2</v>
      </c>
      <c r="T5450">
        <v>2</v>
      </c>
      <c r="U5450">
        <v>2</v>
      </c>
      <c r="V5450">
        <v>154</v>
      </c>
      <c r="W5450" t="s">
        <v>54</v>
      </c>
      <c r="X5450" t="s">
        <v>27240</v>
      </c>
      <c r="Y5450" t="s">
        <v>81</v>
      </c>
      <c r="Z5450" s="1">
        <v>45035</v>
      </c>
      <c r="AA5450" s="2">
        <v>0.44892361111111106</v>
      </c>
      <c r="AB5450" s="2">
        <v>0.95053240740740741</v>
      </c>
      <c r="AC5450" t="s">
        <v>44</v>
      </c>
      <c r="AD5450" t="s">
        <v>44</v>
      </c>
      <c r="AE5450" t="s">
        <v>45</v>
      </c>
      <c r="AF5450">
        <v>77</v>
      </c>
    </row>
    <row r="5451" spans="1:32">
      <c r="A5451">
        <v>29673</v>
      </c>
      <c r="B5451">
        <v>28773</v>
      </c>
      <c r="C5451" t="s">
        <v>2673</v>
      </c>
      <c r="D5451" t="s">
        <v>768</v>
      </c>
      <c r="E5451" t="s">
        <v>48</v>
      </c>
      <c r="F5451" t="s">
        <v>27241</v>
      </c>
      <c r="G5451" t="s">
        <v>27242</v>
      </c>
      <c r="H5451" t="s">
        <v>86</v>
      </c>
      <c r="I5451" s="1">
        <v>27338</v>
      </c>
      <c r="J5451" t="s">
        <v>27243</v>
      </c>
      <c r="K5451" t="s">
        <v>27244</v>
      </c>
      <c r="L5451">
        <v>74686</v>
      </c>
      <c r="M5451" t="s">
        <v>86</v>
      </c>
      <c r="N5451" s="1">
        <v>45263</v>
      </c>
      <c r="O5451" s="1">
        <v>45267</v>
      </c>
      <c r="P5451">
        <v>6</v>
      </c>
      <c r="Q5451">
        <v>1</v>
      </c>
      <c r="R5451" t="s">
        <v>40</v>
      </c>
      <c r="S5451">
        <v>4</v>
      </c>
      <c r="T5451">
        <v>2</v>
      </c>
      <c r="U5451">
        <v>4</v>
      </c>
      <c r="V5451">
        <v>996</v>
      </c>
      <c r="W5451" t="s">
        <v>41</v>
      </c>
      <c r="X5451" t="s">
        <v>27245</v>
      </c>
      <c r="Y5451" t="s">
        <v>81</v>
      </c>
      <c r="Z5451" s="1">
        <v>45225</v>
      </c>
      <c r="AA5451" s="2">
        <v>0.8100925925925927</v>
      </c>
      <c r="AB5451" s="2">
        <v>0.73956018518518529</v>
      </c>
      <c r="AC5451" t="s">
        <v>44</v>
      </c>
      <c r="AD5451" t="s">
        <v>44</v>
      </c>
      <c r="AE5451" t="s">
        <v>44</v>
      </c>
      <c r="AF5451">
        <v>249</v>
      </c>
    </row>
    <row r="5452" spans="1:32">
      <c r="A5452">
        <v>29674</v>
      </c>
      <c r="B5452">
        <v>28774</v>
      </c>
      <c r="C5452" t="s">
        <v>2886</v>
      </c>
      <c r="D5452" t="s">
        <v>768</v>
      </c>
      <c r="E5452" t="s">
        <v>48</v>
      </c>
      <c r="F5452" t="s">
        <v>27246</v>
      </c>
      <c r="G5452" t="s">
        <v>27247</v>
      </c>
      <c r="H5452" t="s">
        <v>418</v>
      </c>
      <c r="I5452" s="1">
        <v>37010</v>
      </c>
      <c r="J5452" t="s">
        <v>27248</v>
      </c>
      <c r="K5452" t="s">
        <v>25023</v>
      </c>
      <c r="L5452">
        <v>1353</v>
      </c>
      <c r="M5452" t="s">
        <v>418</v>
      </c>
      <c r="N5452" s="1">
        <v>45293</v>
      </c>
      <c r="O5452" s="1">
        <v>45295</v>
      </c>
      <c r="P5452">
        <v>26</v>
      </c>
      <c r="Q5452">
        <v>2</v>
      </c>
      <c r="R5452" t="s">
        <v>63</v>
      </c>
      <c r="S5452">
        <v>2</v>
      </c>
      <c r="T5452">
        <v>1</v>
      </c>
      <c r="U5452">
        <v>2</v>
      </c>
      <c r="V5452">
        <v>120</v>
      </c>
      <c r="W5452" t="s">
        <v>41</v>
      </c>
      <c r="X5452" t="s">
        <v>27249</v>
      </c>
      <c r="Y5452" t="s">
        <v>6</v>
      </c>
      <c r="Z5452" s="1">
        <v>45254</v>
      </c>
      <c r="AA5452" s="2">
        <v>0.91131944444444446</v>
      </c>
      <c r="AB5452" s="2">
        <v>5.4722222222222228E-2</v>
      </c>
      <c r="AC5452" t="s">
        <v>44</v>
      </c>
      <c r="AD5452" t="s">
        <v>45</v>
      </c>
      <c r="AE5452" t="s">
        <v>44</v>
      </c>
      <c r="AF5452">
        <v>60</v>
      </c>
    </row>
    <row r="5453" spans="1:32">
      <c r="A5453">
        <v>29675</v>
      </c>
      <c r="B5453">
        <v>28775</v>
      </c>
      <c r="C5453" t="s">
        <v>1392</v>
      </c>
      <c r="D5453" t="s">
        <v>1173</v>
      </c>
      <c r="E5453" t="s">
        <v>48</v>
      </c>
      <c r="F5453" t="s">
        <v>27250</v>
      </c>
      <c r="G5453" t="s">
        <v>27251</v>
      </c>
      <c r="H5453" t="s">
        <v>692</v>
      </c>
      <c r="I5453" s="1">
        <v>36506</v>
      </c>
      <c r="J5453" t="s">
        <v>27252</v>
      </c>
      <c r="K5453" t="s">
        <v>20990</v>
      </c>
      <c r="L5453">
        <v>25261</v>
      </c>
      <c r="M5453" t="s">
        <v>692</v>
      </c>
      <c r="N5453" s="1">
        <v>44933</v>
      </c>
      <c r="O5453" s="1">
        <v>44934</v>
      </c>
      <c r="P5453">
        <v>74</v>
      </c>
      <c r="Q5453">
        <v>3</v>
      </c>
      <c r="R5453" t="s">
        <v>63</v>
      </c>
      <c r="S5453">
        <v>1</v>
      </c>
      <c r="T5453">
        <v>1</v>
      </c>
      <c r="U5453">
        <v>1</v>
      </c>
      <c r="V5453">
        <v>79</v>
      </c>
      <c r="W5453" t="s">
        <v>41</v>
      </c>
      <c r="X5453" t="s">
        <v>27253</v>
      </c>
      <c r="Y5453" t="s">
        <v>65</v>
      </c>
      <c r="Z5453" s="1">
        <v>44928</v>
      </c>
      <c r="AA5453" s="2">
        <v>0.13620370370370369</v>
      </c>
      <c r="AB5453" s="2">
        <v>0.97893518518518519</v>
      </c>
      <c r="AC5453" t="s">
        <v>44</v>
      </c>
      <c r="AD5453" t="s">
        <v>45</v>
      </c>
      <c r="AE5453" t="s">
        <v>44</v>
      </c>
      <c r="AF5453">
        <v>79</v>
      </c>
    </row>
    <row r="5454" spans="1:32">
      <c r="A5454">
        <v>29677</v>
      </c>
      <c r="B5454">
        <v>28777</v>
      </c>
      <c r="C5454" t="s">
        <v>881</v>
      </c>
      <c r="D5454" t="s">
        <v>1028</v>
      </c>
      <c r="E5454" t="s">
        <v>48</v>
      </c>
      <c r="F5454" t="s">
        <v>27254</v>
      </c>
      <c r="G5454" t="s">
        <v>27255</v>
      </c>
      <c r="H5454" t="s">
        <v>109</v>
      </c>
      <c r="I5454" s="1">
        <v>30000</v>
      </c>
      <c r="J5454" t="s">
        <v>27256</v>
      </c>
      <c r="K5454" t="s">
        <v>27257</v>
      </c>
      <c r="L5454">
        <v>6533</v>
      </c>
      <c r="M5454" t="s">
        <v>109</v>
      </c>
      <c r="N5454" s="1">
        <v>45299</v>
      </c>
      <c r="O5454" s="1">
        <v>45301</v>
      </c>
      <c r="P5454">
        <v>88</v>
      </c>
      <c r="Q5454">
        <v>4</v>
      </c>
      <c r="R5454" t="s">
        <v>53</v>
      </c>
      <c r="S5454">
        <v>3</v>
      </c>
      <c r="T5454">
        <v>0</v>
      </c>
      <c r="U5454">
        <v>2</v>
      </c>
      <c r="V5454">
        <v>254</v>
      </c>
      <c r="W5454" t="s">
        <v>41</v>
      </c>
      <c r="X5454" t="s">
        <v>27258</v>
      </c>
      <c r="Y5454" t="s">
        <v>43</v>
      </c>
      <c r="Z5454" s="1">
        <v>45269</v>
      </c>
      <c r="AA5454" s="2">
        <v>0.63993055555555556</v>
      </c>
      <c r="AB5454" s="2">
        <v>0.47415509259259259</v>
      </c>
      <c r="AC5454" t="s">
        <v>45</v>
      </c>
      <c r="AD5454" t="s">
        <v>44</v>
      </c>
      <c r="AE5454" t="s">
        <v>45</v>
      </c>
      <c r="AF5454">
        <v>127</v>
      </c>
    </row>
    <row r="5455" spans="1:32">
      <c r="A5455">
        <v>29678</v>
      </c>
      <c r="B5455">
        <v>28778</v>
      </c>
      <c r="C5455" t="s">
        <v>908</v>
      </c>
      <c r="D5455" t="s">
        <v>4251</v>
      </c>
      <c r="E5455" t="s">
        <v>48</v>
      </c>
      <c r="F5455" t="s">
        <v>27259</v>
      </c>
      <c r="G5455">
        <f>1-452-913-7551</f>
        <v>-8915</v>
      </c>
      <c r="H5455" t="s">
        <v>330</v>
      </c>
      <c r="I5455" s="1">
        <v>17688</v>
      </c>
      <c r="J5455" t="s">
        <v>27260</v>
      </c>
      <c r="K5455" t="s">
        <v>27261</v>
      </c>
      <c r="L5455">
        <v>40143</v>
      </c>
      <c r="M5455" t="s">
        <v>330</v>
      </c>
      <c r="N5455" s="1">
        <v>45305</v>
      </c>
      <c r="O5455" s="1">
        <v>45306</v>
      </c>
      <c r="P5455">
        <v>74</v>
      </c>
      <c r="Q5455">
        <v>3</v>
      </c>
      <c r="R5455" t="s">
        <v>63</v>
      </c>
      <c r="S5455">
        <v>2</v>
      </c>
      <c r="T5455">
        <v>2</v>
      </c>
      <c r="U5455">
        <v>1</v>
      </c>
      <c r="V5455">
        <v>64</v>
      </c>
      <c r="W5455" t="s">
        <v>41</v>
      </c>
      <c r="X5455" t="s">
        <v>27262</v>
      </c>
      <c r="Y5455" t="s">
        <v>6</v>
      </c>
      <c r="Z5455" s="1">
        <v>45272</v>
      </c>
      <c r="AA5455" s="2">
        <v>0.72932870370370362</v>
      </c>
      <c r="AB5455" s="2">
        <v>0.3677083333333333</v>
      </c>
      <c r="AC5455" t="s">
        <v>44</v>
      </c>
      <c r="AD5455" t="s">
        <v>45</v>
      </c>
      <c r="AE5455" t="s">
        <v>44</v>
      </c>
      <c r="AF5455">
        <v>64</v>
      </c>
    </row>
    <row r="5456" spans="1:32">
      <c r="A5456">
        <v>29680</v>
      </c>
      <c r="B5456">
        <v>28780</v>
      </c>
      <c r="C5456" t="s">
        <v>190</v>
      </c>
      <c r="D5456" t="s">
        <v>27263</v>
      </c>
      <c r="E5456" t="s">
        <v>34</v>
      </c>
      <c r="F5456" t="s">
        <v>27264</v>
      </c>
      <c r="G5456" t="s">
        <v>27265</v>
      </c>
      <c r="H5456" t="s">
        <v>225</v>
      </c>
      <c r="I5456" s="1">
        <v>16308</v>
      </c>
      <c r="J5456" t="s">
        <v>27266</v>
      </c>
      <c r="K5456" t="s">
        <v>21742</v>
      </c>
      <c r="L5456">
        <v>35178</v>
      </c>
      <c r="M5456" t="s">
        <v>225</v>
      </c>
      <c r="N5456" s="1">
        <v>45097</v>
      </c>
      <c r="O5456" s="1">
        <v>45102</v>
      </c>
      <c r="P5456">
        <v>60</v>
      </c>
      <c r="Q5456">
        <v>3</v>
      </c>
      <c r="R5456" t="s">
        <v>40</v>
      </c>
      <c r="S5456">
        <v>1</v>
      </c>
      <c r="T5456">
        <v>1</v>
      </c>
      <c r="U5456">
        <v>5</v>
      </c>
      <c r="V5456">
        <v>1110</v>
      </c>
      <c r="W5456" t="s">
        <v>54</v>
      </c>
      <c r="X5456" t="s">
        <v>27267</v>
      </c>
      <c r="Y5456" t="s">
        <v>65</v>
      </c>
      <c r="Z5456" s="1">
        <v>45090</v>
      </c>
      <c r="AA5456" s="2">
        <v>0.70545138888888881</v>
      </c>
      <c r="AB5456" s="2">
        <v>0.84079861111111109</v>
      </c>
      <c r="AC5456" t="s">
        <v>45</v>
      </c>
      <c r="AD5456" t="s">
        <v>44</v>
      </c>
      <c r="AE5456" t="s">
        <v>44</v>
      </c>
      <c r="AF5456">
        <v>222</v>
      </c>
    </row>
    <row r="5457" spans="1:32">
      <c r="A5457">
        <v>29681</v>
      </c>
      <c r="B5457">
        <v>28781</v>
      </c>
      <c r="C5457" t="s">
        <v>469</v>
      </c>
      <c r="D5457" t="s">
        <v>14075</v>
      </c>
      <c r="E5457" t="s">
        <v>34</v>
      </c>
      <c r="F5457" t="s">
        <v>27268</v>
      </c>
      <c r="G5457" t="s">
        <v>27269</v>
      </c>
      <c r="H5457" t="s">
        <v>530</v>
      </c>
      <c r="I5457" s="1">
        <v>34661</v>
      </c>
      <c r="J5457" t="s">
        <v>27270</v>
      </c>
      <c r="K5457" t="s">
        <v>27271</v>
      </c>
      <c r="L5457">
        <v>87403</v>
      </c>
      <c r="M5457" t="s">
        <v>530</v>
      </c>
      <c r="N5457" s="1">
        <v>45062</v>
      </c>
      <c r="O5457" s="1">
        <v>45067</v>
      </c>
      <c r="P5457">
        <v>9</v>
      </c>
      <c r="Q5457">
        <v>1</v>
      </c>
      <c r="R5457" t="s">
        <v>40</v>
      </c>
      <c r="S5457">
        <v>1</v>
      </c>
      <c r="T5457">
        <v>2</v>
      </c>
      <c r="U5457">
        <v>5</v>
      </c>
      <c r="V5457">
        <v>1040</v>
      </c>
      <c r="W5457" t="s">
        <v>54</v>
      </c>
      <c r="X5457" t="s">
        <v>27272</v>
      </c>
      <c r="Y5457" t="s">
        <v>43</v>
      </c>
      <c r="Z5457" s="1">
        <v>45048</v>
      </c>
      <c r="AA5457" s="2">
        <v>0.82429398148148147</v>
      </c>
      <c r="AB5457" s="2">
        <v>0.35291666666666671</v>
      </c>
      <c r="AC5457" t="s">
        <v>45</v>
      </c>
      <c r="AD5457" t="s">
        <v>45</v>
      </c>
      <c r="AE5457" t="s">
        <v>44</v>
      </c>
      <c r="AF5457">
        <v>208</v>
      </c>
    </row>
    <row r="5458" spans="1:32">
      <c r="A5458">
        <v>29682</v>
      </c>
      <c r="B5458">
        <v>28782</v>
      </c>
      <c r="C5458" t="s">
        <v>1986</v>
      </c>
      <c r="D5458" t="s">
        <v>8902</v>
      </c>
      <c r="E5458" t="s">
        <v>48</v>
      </c>
      <c r="F5458" t="s">
        <v>27273</v>
      </c>
      <c r="G5458" t="s">
        <v>27274</v>
      </c>
      <c r="H5458" t="s">
        <v>530</v>
      </c>
      <c r="I5458" s="1">
        <v>17869</v>
      </c>
      <c r="J5458" t="s">
        <v>27275</v>
      </c>
      <c r="K5458" t="s">
        <v>27276</v>
      </c>
      <c r="L5458">
        <v>43927</v>
      </c>
      <c r="M5458" t="s">
        <v>530</v>
      </c>
      <c r="N5458" s="1">
        <v>45044</v>
      </c>
      <c r="O5458" s="1">
        <v>45047</v>
      </c>
      <c r="P5458">
        <v>69</v>
      </c>
      <c r="Q5458">
        <v>3</v>
      </c>
      <c r="R5458" t="s">
        <v>40</v>
      </c>
      <c r="S5458">
        <v>3</v>
      </c>
      <c r="T5458">
        <v>1</v>
      </c>
      <c r="U5458">
        <v>3</v>
      </c>
      <c r="V5458">
        <v>660</v>
      </c>
      <c r="W5458" t="s">
        <v>54</v>
      </c>
      <c r="X5458" t="s">
        <v>27277</v>
      </c>
      <c r="Y5458" t="s">
        <v>65</v>
      </c>
      <c r="Z5458" s="1">
        <v>45021</v>
      </c>
      <c r="AA5458" s="2">
        <v>0.31152777777777779</v>
      </c>
      <c r="AB5458" s="2">
        <v>0.80736111111111108</v>
      </c>
      <c r="AC5458" t="s">
        <v>44</v>
      </c>
      <c r="AD5458" t="s">
        <v>44</v>
      </c>
      <c r="AE5458" t="s">
        <v>44</v>
      </c>
      <c r="AF5458">
        <v>220</v>
      </c>
    </row>
    <row r="5459" spans="1:32">
      <c r="A5459">
        <v>29683</v>
      </c>
      <c r="B5459">
        <v>28783</v>
      </c>
      <c r="C5459" t="s">
        <v>2087</v>
      </c>
      <c r="D5459" t="s">
        <v>12038</v>
      </c>
      <c r="E5459" t="s">
        <v>48</v>
      </c>
      <c r="F5459" t="s">
        <v>27278</v>
      </c>
      <c r="G5459" t="s">
        <v>27279</v>
      </c>
      <c r="H5459" t="s">
        <v>1301</v>
      </c>
      <c r="I5459" s="1">
        <v>26689</v>
      </c>
      <c r="J5459" t="s">
        <v>27280</v>
      </c>
      <c r="K5459" t="s">
        <v>394</v>
      </c>
      <c r="L5459">
        <v>22643</v>
      </c>
      <c r="M5459" t="s">
        <v>1301</v>
      </c>
      <c r="N5459" s="1">
        <v>45236</v>
      </c>
      <c r="O5459" s="1">
        <v>45240</v>
      </c>
      <c r="P5459">
        <v>25</v>
      </c>
      <c r="Q5459">
        <v>1</v>
      </c>
      <c r="R5459" t="s">
        <v>53</v>
      </c>
      <c r="S5459">
        <v>2</v>
      </c>
      <c r="T5459">
        <v>0</v>
      </c>
      <c r="U5459">
        <v>4</v>
      </c>
      <c r="V5459">
        <v>556</v>
      </c>
      <c r="W5459" t="s">
        <v>41</v>
      </c>
      <c r="X5459" t="s">
        <v>27281</v>
      </c>
      <c r="Y5459" t="s">
        <v>81</v>
      </c>
      <c r="Z5459" s="1">
        <v>45227</v>
      </c>
      <c r="AA5459" s="2">
        <v>0.67427083333333337</v>
      </c>
      <c r="AB5459" s="2">
        <v>0.55690972222222224</v>
      </c>
      <c r="AC5459" t="s">
        <v>44</v>
      </c>
      <c r="AD5459" t="s">
        <v>44</v>
      </c>
      <c r="AE5459" t="s">
        <v>44</v>
      </c>
      <c r="AF5459">
        <v>139</v>
      </c>
    </row>
    <row r="5460" spans="1:32">
      <c r="A5460">
        <v>29684</v>
      </c>
      <c r="B5460">
        <v>28784</v>
      </c>
      <c r="C5460" t="s">
        <v>8504</v>
      </c>
      <c r="D5460" t="s">
        <v>1092</v>
      </c>
      <c r="E5460" t="s">
        <v>48</v>
      </c>
      <c r="F5460" t="s">
        <v>27282</v>
      </c>
      <c r="G5460" t="s">
        <v>27283</v>
      </c>
      <c r="H5460" t="s">
        <v>423</v>
      </c>
      <c r="I5460" s="1">
        <v>23821</v>
      </c>
      <c r="J5460" t="s">
        <v>27284</v>
      </c>
      <c r="K5460" t="s">
        <v>27285</v>
      </c>
      <c r="L5460">
        <v>40682</v>
      </c>
      <c r="M5460" t="s">
        <v>423</v>
      </c>
      <c r="N5460" s="1">
        <v>45238</v>
      </c>
      <c r="O5460" s="1">
        <v>45243</v>
      </c>
      <c r="P5460">
        <v>91</v>
      </c>
      <c r="Q5460">
        <v>4</v>
      </c>
      <c r="R5460" t="s">
        <v>53</v>
      </c>
      <c r="S5460">
        <v>1</v>
      </c>
      <c r="T5460">
        <v>2</v>
      </c>
      <c r="U5460">
        <v>5</v>
      </c>
      <c r="V5460">
        <v>690</v>
      </c>
      <c r="W5460" t="s">
        <v>54</v>
      </c>
      <c r="X5460" t="s">
        <v>27286</v>
      </c>
      <c r="Y5460" t="s">
        <v>6</v>
      </c>
      <c r="Z5460" s="1">
        <v>45223</v>
      </c>
      <c r="AA5460" s="2">
        <v>0.27668981481481481</v>
      </c>
      <c r="AB5460" s="2">
        <v>0.94796296296296301</v>
      </c>
      <c r="AC5460" t="s">
        <v>44</v>
      </c>
      <c r="AD5460" t="s">
        <v>44</v>
      </c>
      <c r="AE5460" t="s">
        <v>45</v>
      </c>
      <c r="AF5460">
        <v>138</v>
      </c>
    </row>
    <row r="5461" spans="1:32">
      <c r="A5461">
        <v>29685</v>
      </c>
      <c r="B5461">
        <v>28785</v>
      </c>
      <c r="C5461" t="s">
        <v>112</v>
      </c>
      <c r="D5461" t="s">
        <v>1228</v>
      </c>
      <c r="E5461" t="s">
        <v>48</v>
      </c>
      <c r="F5461" t="s">
        <v>27287</v>
      </c>
      <c r="G5461" t="s">
        <v>27288</v>
      </c>
      <c r="H5461" t="s">
        <v>94</v>
      </c>
      <c r="I5461" s="1">
        <v>23424</v>
      </c>
      <c r="J5461" t="s">
        <v>27289</v>
      </c>
      <c r="K5461" t="s">
        <v>27290</v>
      </c>
      <c r="L5461">
        <v>58275</v>
      </c>
      <c r="M5461" t="s">
        <v>94</v>
      </c>
      <c r="N5461" s="1">
        <v>45122</v>
      </c>
      <c r="O5461" s="1">
        <v>45125</v>
      </c>
      <c r="P5461">
        <v>33</v>
      </c>
      <c r="Q5461">
        <v>2</v>
      </c>
      <c r="R5461" t="s">
        <v>40</v>
      </c>
      <c r="S5461">
        <v>2</v>
      </c>
      <c r="T5461">
        <v>0</v>
      </c>
      <c r="U5461">
        <v>3</v>
      </c>
      <c r="V5461">
        <v>687</v>
      </c>
      <c r="W5461" t="s">
        <v>41</v>
      </c>
      <c r="X5461" t="s">
        <v>27291</v>
      </c>
      <c r="Y5461" t="s">
        <v>6</v>
      </c>
      <c r="Z5461" s="1">
        <v>45091</v>
      </c>
      <c r="AA5461" s="2">
        <v>0.61693287037037037</v>
      </c>
      <c r="AB5461" s="2">
        <v>0.24474537037037036</v>
      </c>
      <c r="AC5461" t="s">
        <v>45</v>
      </c>
      <c r="AD5461" t="s">
        <v>45</v>
      </c>
      <c r="AE5461" t="s">
        <v>45</v>
      </c>
      <c r="AF5461">
        <v>229</v>
      </c>
    </row>
    <row r="5462" spans="1:32">
      <c r="A5462">
        <v>29686</v>
      </c>
      <c r="B5462">
        <v>28786</v>
      </c>
      <c r="C5462" t="s">
        <v>1316</v>
      </c>
      <c r="D5462" t="s">
        <v>15816</v>
      </c>
      <c r="E5462" t="s">
        <v>34</v>
      </c>
      <c r="F5462" t="s">
        <v>27292</v>
      </c>
      <c r="G5462" t="s">
        <v>27293</v>
      </c>
      <c r="H5462" t="s">
        <v>201</v>
      </c>
      <c r="I5462" s="1">
        <v>16888</v>
      </c>
      <c r="J5462" t="s">
        <v>27294</v>
      </c>
      <c r="K5462" t="s">
        <v>27295</v>
      </c>
      <c r="L5462">
        <v>27408</v>
      </c>
      <c r="M5462" t="s">
        <v>201</v>
      </c>
      <c r="N5462" s="1">
        <v>45285</v>
      </c>
      <c r="O5462" s="1">
        <v>45286</v>
      </c>
      <c r="P5462">
        <v>41</v>
      </c>
      <c r="Q5462">
        <v>2</v>
      </c>
      <c r="R5462" t="s">
        <v>63</v>
      </c>
      <c r="S5462">
        <v>2</v>
      </c>
      <c r="T5462">
        <v>2</v>
      </c>
      <c r="U5462">
        <v>1</v>
      </c>
      <c r="V5462">
        <v>83</v>
      </c>
      <c r="W5462" t="s">
        <v>41</v>
      </c>
      <c r="X5462" t="s">
        <v>27296</v>
      </c>
      <c r="Y5462" t="s">
        <v>65</v>
      </c>
      <c r="Z5462" s="1">
        <v>45265</v>
      </c>
      <c r="AA5462" s="2">
        <v>0.89559027777777767</v>
      </c>
      <c r="AB5462" s="2">
        <v>0.90976851851851848</v>
      </c>
      <c r="AC5462" t="s">
        <v>44</v>
      </c>
      <c r="AD5462" t="s">
        <v>44</v>
      </c>
      <c r="AE5462" t="s">
        <v>45</v>
      </c>
      <c r="AF5462">
        <v>83</v>
      </c>
    </row>
    <row r="5463" spans="1:32">
      <c r="A5463">
        <v>29687</v>
      </c>
      <c r="B5463">
        <v>28787</v>
      </c>
      <c r="C5463" t="s">
        <v>3145</v>
      </c>
      <c r="D5463" t="s">
        <v>475</v>
      </c>
      <c r="E5463" t="s">
        <v>34</v>
      </c>
      <c r="F5463" t="s">
        <v>27297</v>
      </c>
      <c r="G5463" t="s">
        <v>27298</v>
      </c>
      <c r="H5463" t="s">
        <v>418</v>
      </c>
      <c r="I5463" s="1">
        <v>21213</v>
      </c>
      <c r="J5463" t="s">
        <v>27299</v>
      </c>
      <c r="K5463" t="s">
        <v>27300</v>
      </c>
      <c r="L5463">
        <v>85908</v>
      </c>
      <c r="M5463" t="s">
        <v>418</v>
      </c>
      <c r="N5463" s="1">
        <v>45050</v>
      </c>
      <c r="O5463" s="1">
        <v>45054</v>
      </c>
      <c r="P5463">
        <v>46</v>
      </c>
      <c r="Q5463">
        <v>2</v>
      </c>
      <c r="R5463" t="s">
        <v>53</v>
      </c>
      <c r="S5463">
        <v>4</v>
      </c>
      <c r="T5463">
        <v>0</v>
      </c>
      <c r="U5463">
        <v>4</v>
      </c>
      <c r="V5463">
        <v>488</v>
      </c>
      <c r="W5463" t="s">
        <v>41</v>
      </c>
      <c r="X5463" t="s">
        <v>27301</v>
      </c>
      <c r="Y5463" t="s">
        <v>43</v>
      </c>
      <c r="Z5463" s="1">
        <v>45027</v>
      </c>
      <c r="AA5463" s="2">
        <v>0.96667824074074071</v>
      </c>
      <c r="AB5463" s="2">
        <v>9.346064814814814E-2</v>
      </c>
      <c r="AC5463" t="s">
        <v>45</v>
      </c>
      <c r="AD5463" t="s">
        <v>44</v>
      </c>
      <c r="AE5463" t="s">
        <v>45</v>
      </c>
      <c r="AF5463">
        <v>122</v>
      </c>
    </row>
    <row r="5464" spans="1:32">
      <c r="A5464">
        <v>29688</v>
      </c>
      <c r="B5464">
        <v>28788</v>
      </c>
      <c r="C5464" t="s">
        <v>391</v>
      </c>
      <c r="D5464" t="s">
        <v>5661</v>
      </c>
      <c r="E5464" t="s">
        <v>34</v>
      </c>
      <c r="F5464" t="s">
        <v>27302</v>
      </c>
      <c r="G5464" t="s">
        <v>27303</v>
      </c>
      <c r="H5464" t="s">
        <v>225</v>
      </c>
      <c r="I5464" s="1">
        <v>24484</v>
      </c>
      <c r="J5464" t="s">
        <v>27304</v>
      </c>
      <c r="K5464" t="s">
        <v>27305</v>
      </c>
      <c r="L5464">
        <v>95025</v>
      </c>
      <c r="M5464" t="s">
        <v>225</v>
      </c>
      <c r="N5464" s="1">
        <v>45032</v>
      </c>
      <c r="O5464" s="1">
        <v>45033</v>
      </c>
      <c r="P5464">
        <v>17</v>
      </c>
      <c r="Q5464">
        <v>1</v>
      </c>
      <c r="R5464" t="s">
        <v>63</v>
      </c>
      <c r="S5464">
        <v>2</v>
      </c>
      <c r="T5464">
        <v>1</v>
      </c>
      <c r="U5464">
        <v>1</v>
      </c>
      <c r="V5464">
        <v>71</v>
      </c>
      <c r="W5464" t="s">
        <v>41</v>
      </c>
      <c r="X5464" t="s">
        <v>27306</v>
      </c>
      <c r="Y5464" t="s">
        <v>81</v>
      </c>
      <c r="Z5464" s="1">
        <v>45026</v>
      </c>
      <c r="AA5464" s="2">
        <v>0.28289351851851852</v>
      </c>
      <c r="AB5464" s="2">
        <v>0.13541666666666666</v>
      </c>
      <c r="AC5464" t="s">
        <v>44</v>
      </c>
      <c r="AD5464" t="s">
        <v>45</v>
      </c>
      <c r="AE5464" t="s">
        <v>45</v>
      </c>
      <c r="AF5464">
        <v>71</v>
      </c>
    </row>
    <row r="5465" spans="1:32">
      <c r="A5465">
        <v>29689</v>
      </c>
      <c r="B5465">
        <v>28789</v>
      </c>
      <c r="C5465" t="s">
        <v>391</v>
      </c>
      <c r="D5465" t="s">
        <v>435</v>
      </c>
      <c r="E5465" t="s">
        <v>34</v>
      </c>
      <c r="F5465" t="s">
        <v>27307</v>
      </c>
      <c r="G5465" t="s">
        <v>27308</v>
      </c>
      <c r="H5465" t="s">
        <v>295</v>
      </c>
      <c r="I5465" s="1">
        <v>15820</v>
      </c>
      <c r="J5465" t="s">
        <v>27309</v>
      </c>
      <c r="K5465" t="s">
        <v>27310</v>
      </c>
      <c r="L5465">
        <v>23810</v>
      </c>
      <c r="M5465" t="s">
        <v>295</v>
      </c>
      <c r="N5465" s="1">
        <v>45181</v>
      </c>
      <c r="O5465" s="1">
        <v>45186</v>
      </c>
      <c r="P5465">
        <v>40</v>
      </c>
      <c r="Q5465">
        <v>2</v>
      </c>
      <c r="R5465" t="s">
        <v>53</v>
      </c>
      <c r="S5465">
        <v>3</v>
      </c>
      <c r="T5465">
        <v>2</v>
      </c>
      <c r="U5465">
        <v>5</v>
      </c>
      <c r="V5465">
        <v>640</v>
      </c>
      <c r="W5465" t="s">
        <v>41</v>
      </c>
      <c r="X5465" t="s">
        <v>27311</v>
      </c>
      <c r="Y5465" t="s">
        <v>43</v>
      </c>
      <c r="Z5465" s="1">
        <v>45147</v>
      </c>
      <c r="AA5465" s="2">
        <v>0.27127314814814812</v>
      </c>
      <c r="AB5465" s="2">
        <v>0.80241898148148139</v>
      </c>
      <c r="AC5465" t="s">
        <v>45</v>
      </c>
      <c r="AD5465" t="s">
        <v>44</v>
      </c>
      <c r="AE5465" t="s">
        <v>44</v>
      </c>
      <c r="AF5465">
        <v>128</v>
      </c>
    </row>
    <row r="5466" spans="1:32">
      <c r="A5466">
        <v>29690</v>
      </c>
      <c r="B5466">
        <v>28790</v>
      </c>
      <c r="C5466" t="s">
        <v>391</v>
      </c>
      <c r="D5466" t="s">
        <v>3477</v>
      </c>
      <c r="E5466" t="s">
        <v>48</v>
      </c>
      <c r="F5466" t="s">
        <v>27312</v>
      </c>
      <c r="G5466" t="s">
        <v>27313</v>
      </c>
      <c r="H5466" t="s">
        <v>37</v>
      </c>
      <c r="I5466" s="1">
        <v>21981</v>
      </c>
      <c r="J5466" t="s">
        <v>27314</v>
      </c>
      <c r="K5466" t="s">
        <v>27315</v>
      </c>
      <c r="L5466">
        <v>22545</v>
      </c>
      <c r="M5466" t="s">
        <v>37</v>
      </c>
      <c r="N5466" s="1">
        <v>45172</v>
      </c>
      <c r="O5466" s="1">
        <v>45173</v>
      </c>
      <c r="P5466">
        <v>95</v>
      </c>
      <c r="Q5466">
        <v>4</v>
      </c>
      <c r="R5466" t="s">
        <v>63</v>
      </c>
      <c r="S5466">
        <v>2</v>
      </c>
      <c r="T5466">
        <v>0</v>
      </c>
      <c r="U5466">
        <v>1</v>
      </c>
      <c r="V5466">
        <v>71</v>
      </c>
      <c r="W5466" t="s">
        <v>41</v>
      </c>
      <c r="X5466" t="s">
        <v>27316</v>
      </c>
      <c r="Y5466" t="s">
        <v>6</v>
      </c>
      <c r="Z5466" s="1">
        <v>45135</v>
      </c>
      <c r="AA5466" s="2">
        <v>0.9730671296296296</v>
      </c>
      <c r="AB5466" s="2">
        <v>0.83731481481481485</v>
      </c>
      <c r="AC5466" t="s">
        <v>44</v>
      </c>
      <c r="AD5466" t="s">
        <v>45</v>
      </c>
      <c r="AE5466" t="s">
        <v>45</v>
      </c>
      <c r="AF5466">
        <v>71</v>
      </c>
    </row>
    <row r="5467" spans="1:32">
      <c r="A5467">
        <v>29691</v>
      </c>
      <c r="B5467">
        <v>28791</v>
      </c>
      <c r="C5467" t="s">
        <v>1316</v>
      </c>
      <c r="D5467" t="s">
        <v>7299</v>
      </c>
      <c r="E5467" t="s">
        <v>48</v>
      </c>
      <c r="F5467" t="s">
        <v>27317</v>
      </c>
      <c r="G5467">
        <f>1-478-435-5710</f>
        <v>-6622</v>
      </c>
      <c r="H5467" t="s">
        <v>457</v>
      </c>
      <c r="I5467" s="1">
        <v>18248</v>
      </c>
      <c r="J5467" t="s">
        <v>27318</v>
      </c>
      <c r="K5467" t="s">
        <v>27319</v>
      </c>
      <c r="L5467">
        <v>21772</v>
      </c>
      <c r="M5467" t="s">
        <v>457</v>
      </c>
      <c r="N5467" s="1">
        <v>45197</v>
      </c>
      <c r="O5467" s="1">
        <v>45200</v>
      </c>
      <c r="P5467">
        <v>90</v>
      </c>
      <c r="Q5467">
        <v>4</v>
      </c>
      <c r="R5467" t="s">
        <v>40</v>
      </c>
      <c r="S5467">
        <v>3</v>
      </c>
      <c r="T5467">
        <v>2</v>
      </c>
      <c r="U5467">
        <v>3</v>
      </c>
      <c r="V5467">
        <v>714</v>
      </c>
      <c r="W5467" t="s">
        <v>54</v>
      </c>
      <c r="X5467" t="s">
        <v>27320</v>
      </c>
      <c r="Y5467" t="s">
        <v>6</v>
      </c>
      <c r="Z5467" s="1">
        <v>45172</v>
      </c>
      <c r="AA5467" s="2">
        <v>0.47285879629629629</v>
      </c>
      <c r="AB5467" s="2">
        <v>0.94842592592592589</v>
      </c>
      <c r="AC5467" t="s">
        <v>44</v>
      </c>
      <c r="AD5467" t="s">
        <v>45</v>
      </c>
      <c r="AE5467" t="s">
        <v>44</v>
      </c>
      <c r="AF5467">
        <v>238</v>
      </c>
    </row>
    <row r="5468" spans="1:32">
      <c r="A5468">
        <v>29692</v>
      </c>
      <c r="B5468">
        <v>28792</v>
      </c>
      <c r="C5468" t="s">
        <v>4061</v>
      </c>
      <c r="D5468" t="s">
        <v>5539</v>
      </c>
      <c r="E5468" t="s">
        <v>48</v>
      </c>
      <c r="F5468" t="s">
        <v>27321</v>
      </c>
      <c r="G5468" t="s">
        <v>27322</v>
      </c>
      <c r="H5468" t="s">
        <v>101</v>
      </c>
      <c r="I5468" s="1">
        <v>30769</v>
      </c>
      <c r="J5468" t="s">
        <v>27323</v>
      </c>
      <c r="K5468" t="s">
        <v>27324</v>
      </c>
      <c r="L5468">
        <v>14540</v>
      </c>
      <c r="M5468" t="s">
        <v>101</v>
      </c>
      <c r="N5468" s="1">
        <v>45254</v>
      </c>
      <c r="O5468" s="1">
        <v>45257</v>
      </c>
      <c r="P5468">
        <v>81</v>
      </c>
      <c r="Q5468">
        <v>4</v>
      </c>
      <c r="R5468" t="s">
        <v>40</v>
      </c>
      <c r="S5468">
        <v>3</v>
      </c>
      <c r="T5468">
        <v>1</v>
      </c>
      <c r="U5468">
        <v>3</v>
      </c>
      <c r="V5468">
        <v>675</v>
      </c>
      <c r="W5468" t="s">
        <v>54</v>
      </c>
      <c r="X5468" t="s">
        <v>27325</v>
      </c>
      <c r="Y5468" t="s">
        <v>81</v>
      </c>
      <c r="Z5468" s="1">
        <v>45249</v>
      </c>
      <c r="AA5468" s="2">
        <v>0.43185185185185188</v>
      </c>
      <c r="AB5468" s="2">
        <v>0.57466435185185183</v>
      </c>
      <c r="AC5468" t="s">
        <v>44</v>
      </c>
      <c r="AD5468" t="s">
        <v>45</v>
      </c>
      <c r="AE5468" t="s">
        <v>45</v>
      </c>
      <c r="AF5468">
        <v>225</v>
      </c>
    </row>
    <row r="5469" spans="1:32">
      <c r="A5469">
        <v>29693</v>
      </c>
      <c r="B5469">
        <v>28793</v>
      </c>
      <c r="C5469" t="s">
        <v>15420</v>
      </c>
      <c r="D5469" t="s">
        <v>8313</v>
      </c>
      <c r="E5469" t="s">
        <v>48</v>
      </c>
      <c r="F5469" t="s">
        <v>27326</v>
      </c>
      <c r="G5469" t="s">
        <v>27327</v>
      </c>
      <c r="H5469" t="s">
        <v>272</v>
      </c>
      <c r="I5469" s="1">
        <v>19791</v>
      </c>
      <c r="J5469" t="s">
        <v>27328</v>
      </c>
      <c r="K5469" t="s">
        <v>27329</v>
      </c>
      <c r="L5469">
        <v>82057</v>
      </c>
      <c r="M5469" t="s">
        <v>272</v>
      </c>
      <c r="N5469" s="1">
        <v>45030</v>
      </c>
      <c r="O5469" s="1">
        <v>45033</v>
      </c>
      <c r="P5469">
        <v>35</v>
      </c>
      <c r="Q5469">
        <v>2</v>
      </c>
      <c r="R5469" t="s">
        <v>63</v>
      </c>
      <c r="S5469">
        <v>2</v>
      </c>
      <c r="T5469">
        <v>0</v>
      </c>
      <c r="U5469">
        <v>3</v>
      </c>
      <c r="V5469">
        <v>186</v>
      </c>
      <c r="W5469" t="s">
        <v>41</v>
      </c>
      <c r="X5469" t="s">
        <v>27330</v>
      </c>
      <c r="Y5469" t="s">
        <v>43</v>
      </c>
      <c r="Z5469" s="1">
        <v>45003</v>
      </c>
      <c r="AA5469" s="2">
        <v>0.50931712962962961</v>
      </c>
      <c r="AB5469" s="2">
        <v>0.48082175925925924</v>
      </c>
      <c r="AC5469" t="s">
        <v>44</v>
      </c>
      <c r="AD5469" t="s">
        <v>45</v>
      </c>
      <c r="AE5469" t="s">
        <v>44</v>
      </c>
      <c r="AF5469">
        <v>62</v>
      </c>
    </row>
    <row r="5470" spans="1:32">
      <c r="A5470">
        <v>29694</v>
      </c>
      <c r="B5470">
        <v>28794</v>
      </c>
      <c r="C5470" t="s">
        <v>27331</v>
      </c>
      <c r="D5470" t="s">
        <v>4338</v>
      </c>
      <c r="E5470" t="s">
        <v>34</v>
      </c>
      <c r="F5470" t="s">
        <v>27332</v>
      </c>
      <c r="G5470" t="s">
        <v>27333</v>
      </c>
      <c r="H5470" t="s">
        <v>171</v>
      </c>
      <c r="I5470" s="1">
        <v>25443</v>
      </c>
      <c r="J5470" t="s">
        <v>27334</v>
      </c>
      <c r="K5470" t="s">
        <v>27335</v>
      </c>
      <c r="L5470">
        <v>92470</v>
      </c>
      <c r="M5470" t="s">
        <v>171</v>
      </c>
      <c r="N5470" s="1">
        <v>45072</v>
      </c>
      <c r="O5470" s="1">
        <v>45075</v>
      </c>
      <c r="P5470">
        <v>72</v>
      </c>
      <c r="Q5470">
        <v>3</v>
      </c>
      <c r="R5470" t="s">
        <v>40</v>
      </c>
      <c r="S5470">
        <v>4</v>
      </c>
      <c r="T5470">
        <v>0</v>
      </c>
      <c r="U5470">
        <v>3</v>
      </c>
      <c r="V5470">
        <v>693</v>
      </c>
      <c r="W5470" t="s">
        <v>54</v>
      </c>
      <c r="X5470" t="s">
        <v>27336</v>
      </c>
      <c r="Y5470" t="s">
        <v>81</v>
      </c>
      <c r="Z5470" s="1">
        <v>45051</v>
      </c>
      <c r="AA5470" s="2">
        <v>0.91803240740740744</v>
      </c>
      <c r="AB5470" s="2">
        <v>5.2766203703703697E-2</v>
      </c>
      <c r="AC5470" t="s">
        <v>45</v>
      </c>
      <c r="AD5470" t="s">
        <v>45</v>
      </c>
      <c r="AE5470" t="s">
        <v>44</v>
      </c>
      <c r="AF5470">
        <v>231</v>
      </c>
    </row>
    <row r="5471" spans="1:32">
      <c r="A5471">
        <v>29695</v>
      </c>
      <c r="B5471">
        <v>28795</v>
      </c>
      <c r="C5471" t="s">
        <v>8027</v>
      </c>
      <c r="D5471" t="s">
        <v>57</v>
      </c>
      <c r="E5471" t="s">
        <v>48</v>
      </c>
      <c r="F5471" t="s">
        <v>27337</v>
      </c>
      <c r="G5471" t="s">
        <v>27338</v>
      </c>
      <c r="H5471" t="s">
        <v>423</v>
      </c>
      <c r="I5471" s="1">
        <v>23587</v>
      </c>
      <c r="J5471" t="s">
        <v>27339</v>
      </c>
      <c r="K5471" t="s">
        <v>27340</v>
      </c>
      <c r="L5471">
        <v>69422</v>
      </c>
      <c r="M5471" t="s">
        <v>423</v>
      </c>
      <c r="N5471" s="1">
        <v>45225</v>
      </c>
      <c r="O5471" s="1">
        <v>45228</v>
      </c>
      <c r="P5471">
        <v>65</v>
      </c>
      <c r="Q5471">
        <v>3</v>
      </c>
      <c r="R5471" t="s">
        <v>63</v>
      </c>
      <c r="S5471">
        <v>3</v>
      </c>
      <c r="T5471">
        <v>1</v>
      </c>
      <c r="U5471">
        <v>3</v>
      </c>
      <c r="V5471">
        <v>213</v>
      </c>
      <c r="W5471" t="s">
        <v>41</v>
      </c>
      <c r="X5471" t="s">
        <v>27341</v>
      </c>
      <c r="Y5471" t="s">
        <v>65</v>
      </c>
      <c r="Z5471" s="1">
        <v>45193</v>
      </c>
      <c r="AA5471" s="2">
        <v>0.88376157407407396</v>
      </c>
      <c r="AB5471" s="2">
        <v>0.43817129629629631</v>
      </c>
      <c r="AC5471" t="s">
        <v>45</v>
      </c>
      <c r="AD5471" t="s">
        <v>45</v>
      </c>
      <c r="AE5471" t="s">
        <v>44</v>
      </c>
      <c r="AF5471">
        <v>71</v>
      </c>
    </row>
    <row r="5472" spans="1:32">
      <c r="A5472">
        <v>29696</v>
      </c>
      <c r="B5472">
        <v>28796</v>
      </c>
      <c r="C5472" t="s">
        <v>1316</v>
      </c>
      <c r="D5472" t="s">
        <v>1493</v>
      </c>
      <c r="E5472" t="s">
        <v>34</v>
      </c>
      <c r="F5472" t="s">
        <v>27342</v>
      </c>
      <c r="G5472" t="s">
        <v>27343</v>
      </c>
      <c r="H5472" t="s">
        <v>115</v>
      </c>
      <c r="I5472" s="1">
        <v>34126</v>
      </c>
      <c r="J5472" t="s">
        <v>27344</v>
      </c>
      <c r="K5472" t="s">
        <v>27345</v>
      </c>
      <c r="L5472">
        <v>32298</v>
      </c>
      <c r="M5472" t="s">
        <v>115</v>
      </c>
      <c r="N5472" s="1">
        <v>45097</v>
      </c>
      <c r="O5472" s="1">
        <v>45098</v>
      </c>
      <c r="P5472">
        <v>75</v>
      </c>
      <c r="Q5472">
        <v>3</v>
      </c>
      <c r="R5472" t="s">
        <v>40</v>
      </c>
      <c r="S5472">
        <v>4</v>
      </c>
      <c r="T5472">
        <v>0</v>
      </c>
      <c r="U5472">
        <v>1</v>
      </c>
      <c r="V5472">
        <v>224</v>
      </c>
      <c r="W5472" t="s">
        <v>41</v>
      </c>
      <c r="X5472" t="s">
        <v>27346</v>
      </c>
      <c r="Y5472" t="s">
        <v>6</v>
      </c>
      <c r="Z5472" s="1">
        <v>45082</v>
      </c>
      <c r="AA5472" s="2">
        <v>0.53055555555555556</v>
      </c>
      <c r="AB5472" s="2">
        <v>0.27412037037037035</v>
      </c>
      <c r="AC5472" t="s">
        <v>44</v>
      </c>
      <c r="AD5472" t="s">
        <v>45</v>
      </c>
      <c r="AE5472" t="s">
        <v>44</v>
      </c>
      <c r="AF5472">
        <v>224</v>
      </c>
    </row>
    <row r="5473" spans="1:32">
      <c r="A5473">
        <v>29697</v>
      </c>
      <c r="B5473">
        <v>28797</v>
      </c>
      <c r="C5473" t="s">
        <v>908</v>
      </c>
      <c r="D5473" t="s">
        <v>140</v>
      </c>
      <c r="E5473" t="s">
        <v>34</v>
      </c>
      <c r="F5473" t="s">
        <v>27347</v>
      </c>
      <c r="G5473" t="s">
        <v>27348</v>
      </c>
      <c r="H5473" t="s">
        <v>179</v>
      </c>
      <c r="I5473" s="1">
        <v>23482</v>
      </c>
      <c r="J5473" t="s">
        <v>27349</v>
      </c>
      <c r="K5473" t="s">
        <v>27350</v>
      </c>
      <c r="L5473">
        <v>60086</v>
      </c>
      <c r="M5473" t="s">
        <v>179</v>
      </c>
      <c r="N5473" s="1">
        <v>45189</v>
      </c>
      <c r="O5473" s="1">
        <v>45192</v>
      </c>
      <c r="P5473">
        <v>22</v>
      </c>
      <c r="Q5473">
        <v>1</v>
      </c>
      <c r="R5473" t="s">
        <v>53</v>
      </c>
      <c r="S5473">
        <v>3</v>
      </c>
      <c r="T5473">
        <v>2</v>
      </c>
      <c r="U5473">
        <v>3</v>
      </c>
      <c r="V5473">
        <v>432</v>
      </c>
      <c r="W5473" t="s">
        <v>41</v>
      </c>
      <c r="X5473" t="s">
        <v>27351</v>
      </c>
      <c r="Y5473" t="s">
        <v>6</v>
      </c>
      <c r="Z5473" s="1">
        <v>45157</v>
      </c>
      <c r="AA5473" s="2">
        <v>1.8287037037037036E-2</v>
      </c>
      <c r="AB5473" s="2">
        <v>0.32032407407407409</v>
      </c>
      <c r="AC5473" t="s">
        <v>45</v>
      </c>
      <c r="AD5473" t="s">
        <v>45</v>
      </c>
      <c r="AE5473" t="s">
        <v>45</v>
      </c>
      <c r="AF5473">
        <v>144</v>
      </c>
    </row>
    <row r="5474" spans="1:32">
      <c r="A5474">
        <v>29698</v>
      </c>
      <c r="B5474">
        <v>28798</v>
      </c>
      <c r="C5474" t="s">
        <v>364</v>
      </c>
      <c r="D5474" t="s">
        <v>15682</v>
      </c>
      <c r="E5474" t="s">
        <v>48</v>
      </c>
      <c r="F5474" t="s">
        <v>27352</v>
      </c>
      <c r="G5474" t="s">
        <v>27353</v>
      </c>
      <c r="H5474" t="s">
        <v>109</v>
      </c>
      <c r="I5474" s="1">
        <v>20460</v>
      </c>
      <c r="J5474" t="s">
        <v>27354</v>
      </c>
      <c r="K5474" t="s">
        <v>27355</v>
      </c>
      <c r="L5474">
        <v>586</v>
      </c>
      <c r="M5474" t="s">
        <v>109</v>
      </c>
      <c r="N5474" s="1">
        <v>45215</v>
      </c>
      <c r="O5474" s="1">
        <v>45217</v>
      </c>
      <c r="P5474">
        <v>55</v>
      </c>
      <c r="Q5474">
        <v>3</v>
      </c>
      <c r="R5474" t="s">
        <v>53</v>
      </c>
      <c r="S5474">
        <v>4</v>
      </c>
      <c r="T5474">
        <v>1</v>
      </c>
      <c r="U5474">
        <v>2</v>
      </c>
      <c r="V5474">
        <v>250</v>
      </c>
      <c r="W5474" t="s">
        <v>41</v>
      </c>
      <c r="X5474" t="s">
        <v>27356</v>
      </c>
      <c r="Y5474" t="s">
        <v>43</v>
      </c>
      <c r="Z5474" s="1">
        <v>45183</v>
      </c>
      <c r="AA5474" s="2">
        <v>0.84196759259259257</v>
      </c>
      <c r="AB5474" s="2">
        <v>0.30506944444444445</v>
      </c>
      <c r="AC5474" t="s">
        <v>45</v>
      </c>
      <c r="AD5474" t="s">
        <v>44</v>
      </c>
      <c r="AE5474" t="s">
        <v>45</v>
      </c>
      <c r="AF5474">
        <v>125</v>
      </c>
    </row>
    <row r="5475" spans="1:32">
      <c r="A5475">
        <v>29699</v>
      </c>
      <c r="B5475">
        <v>28799</v>
      </c>
      <c r="C5475" t="s">
        <v>19082</v>
      </c>
      <c r="D5475" t="s">
        <v>909</v>
      </c>
      <c r="E5475" t="s">
        <v>48</v>
      </c>
      <c r="F5475" t="s">
        <v>27357</v>
      </c>
      <c r="G5475" t="s">
        <v>27358</v>
      </c>
      <c r="H5475" t="s">
        <v>530</v>
      </c>
      <c r="I5475" s="1">
        <v>30110</v>
      </c>
      <c r="J5475" t="s">
        <v>27359</v>
      </c>
      <c r="K5475" t="s">
        <v>27360</v>
      </c>
      <c r="L5475">
        <v>51639</v>
      </c>
      <c r="M5475" t="s">
        <v>530</v>
      </c>
      <c r="N5475" s="1">
        <v>45216</v>
      </c>
      <c r="O5475" s="1">
        <v>45220</v>
      </c>
      <c r="P5475">
        <v>75</v>
      </c>
      <c r="Q5475">
        <v>3</v>
      </c>
      <c r="R5475" t="s">
        <v>40</v>
      </c>
      <c r="S5475">
        <v>3</v>
      </c>
      <c r="T5475">
        <v>0</v>
      </c>
      <c r="U5475">
        <v>4</v>
      </c>
      <c r="V5475">
        <v>1000</v>
      </c>
      <c r="W5475" t="s">
        <v>54</v>
      </c>
      <c r="X5475" t="s">
        <v>27361</v>
      </c>
      <c r="Y5475" t="s">
        <v>65</v>
      </c>
      <c r="Z5475" s="1">
        <v>45177</v>
      </c>
      <c r="AA5475" s="2">
        <v>0.30233796296296295</v>
      </c>
      <c r="AB5475" s="2">
        <v>3.4965277777777783E-2</v>
      </c>
      <c r="AC5475" t="s">
        <v>44</v>
      </c>
      <c r="AD5475" t="s">
        <v>44</v>
      </c>
      <c r="AE5475" t="s">
        <v>44</v>
      </c>
      <c r="AF5475">
        <v>250</v>
      </c>
    </row>
    <row r="5476" spans="1:32">
      <c r="A5476">
        <v>29700</v>
      </c>
      <c r="B5476">
        <v>28800</v>
      </c>
      <c r="C5476" t="s">
        <v>822</v>
      </c>
      <c r="D5476" t="s">
        <v>716</v>
      </c>
      <c r="E5476" t="s">
        <v>34</v>
      </c>
      <c r="F5476" t="s">
        <v>27362</v>
      </c>
      <c r="G5476" t="s">
        <v>27363</v>
      </c>
      <c r="H5476" t="s">
        <v>537</v>
      </c>
      <c r="I5476" s="1">
        <v>25221</v>
      </c>
      <c r="J5476" t="s">
        <v>27364</v>
      </c>
      <c r="K5476" t="s">
        <v>27365</v>
      </c>
      <c r="L5476">
        <v>80016</v>
      </c>
      <c r="M5476" t="s">
        <v>537</v>
      </c>
      <c r="N5476" s="1">
        <v>45279</v>
      </c>
      <c r="O5476" s="1">
        <v>45284</v>
      </c>
      <c r="P5476">
        <v>82</v>
      </c>
      <c r="Q5476">
        <v>4</v>
      </c>
      <c r="R5476" t="s">
        <v>53</v>
      </c>
      <c r="S5476">
        <v>4</v>
      </c>
      <c r="T5476">
        <v>1</v>
      </c>
      <c r="U5476">
        <v>5</v>
      </c>
      <c r="V5476">
        <v>735</v>
      </c>
      <c r="W5476" t="s">
        <v>41</v>
      </c>
      <c r="X5476" t="s">
        <v>27366</v>
      </c>
      <c r="Y5476" t="s">
        <v>43</v>
      </c>
      <c r="Z5476" s="1">
        <v>45242</v>
      </c>
      <c r="AA5476" s="2">
        <v>0.84208333333333341</v>
      </c>
      <c r="AB5476" s="2">
        <v>0.30458333333333332</v>
      </c>
      <c r="AC5476" t="s">
        <v>44</v>
      </c>
      <c r="AD5476" t="s">
        <v>45</v>
      </c>
      <c r="AE5476" t="s">
        <v>45</v>
      </c>
      <c r="AF5476">
        <v>147</v>
      </c>
    </row>
    <row r="5477" spans="1:32">
      <c r="A5477">
        <v>29701</v>
      </c>
      <c r="B5477">
        <v>28801</v>
      </c>
      <c r="C5477" t="s">
        <v>1328</v>
      </c>
      <c r="D5477" t="s">
        <v>10147</v>
      </c>
      <c r="E5477" t="s">
        <v>48</v>
      </c>
      <c r="F5477" t="s">
        <v>27367</v>
      </c>
      <c r="G5477">
        <v>5316609289</v>
      </c>
      <c r="H5477" t="s">
        <v>295</v>
      </c>
      <c r="I5477" s="1">
        <v>20047</v>
      </c>
      <c r="J5477" t="s">
        <v>27368</v>
      </c>
      <c r="K5477" t="s">
        <v>506</v>
      </c>
      <c r="L5477">
        <v>9805</v>
      </c>
      <c r="M5477" t="s">
        <v>295</v>
      </c>
      <c r="N5477" s="1">
        <v>45062</v>
      </c>
      <c r="O5477" s="1">
        <v>45066</v>
      </c>
      <c r="P5477">
        <v>49</v>
      </c>
      <c r="Q5477">
        <v>2</v>
      </c>
      <c r="R5477" t="s">
        <v>53</v>
      </c>
      <c r="S5477">
        <v>4</v>
      </c>
      <c r="T5477">
        <v>0</v>
      </c>
      <c r="U5477">
        <v>4</v>
      </c>
      <c r="V5477">
        <v>484</v>
      </c>
      <c r="W5477" t="s">
        <v>54</v>
      </c>
      <c r="X5477" t="s">
        <v>27369</v>
      </c>
      <c r="Y5477" t="s">
        <v>65</v>
      </c>
      <c r="Z5477" s="1">
        <v>45055</v>
      </c>
      <c r="AA5477" s="2">
        <v>0.61515046296296294</v>
      </c>
      <c r="AB5477" s="2">
        <v>0.66011574074074075</v>
      </c>
      <c r="AC5477" t="s">
        <v>45</v>
      </c>
      <c r="AD5477" t="s">
        <v>44</v>
      </c>
      <c r="AE5477" t="s">
        <v>44</v>
      </c>
      <c r="AF5477">
        <v>121</v>
      </c>
    </row>
    <row r="5478" spans="1:32">
      <c r="A5478">
        <v>29703</v>
      </c>
      <c r="B5478">
        <v>28803</v>
      </c>
      <c r="C5478" t="s">
        <v>16229</v>
      </c>
      <c r="D5478" t="s">
        <v>3907</v>
      </c>
      <c r="E5478" t="s">
        <v>48</v>
      </c>
      <c r="F5478" t="s">
        <v>27370</v>
      </c>
      <c r="G5478">
        <v>9743566623</v>
      </c>
      <c r="H5478" t="s">
        <v>37</v>
      </c>
      <c r="I5478" s="1">
        <v>20168</v>
      </c>
      <c r="J5478" t="s">
        <v>27371</v>
      </c>
      <c r="K5478" t="s">
        <v>27372</v>
      </c>
      <c r="L5478">
        <v>37961</v>
      </c>
      <c r="M5478" t="s">
        <v>37</v>
      </c>
      <c r="N5478" s="1">
        <v>45090</v>
      </c>
      <c r="O5478" s="1">
        <v>45092</v>
      </c>
      <c r="P5478">
        <v>75</v>
      </c>
      <c r="Q5478">
        <v>3</v>
      </c>
      <c r="R5478" t="s">
        <v>40</v>
      </c>
      <c r="S5478">
        <v>1</v>
      </c>
      <c r="T5478">
        <v>0</v>
      </c>
      <c r="U5478">
        <v>2</v>
      </c>
      <c r="V5478">
        <v>490</v>
      </c>
      <c r="W5478" t="s">
        <v>41</v>
      </c>
      <c r="X5478" t="s">
        <v>27373</v>
      </c>
      <c r="Y5478" t="s">
        <v>65</v>
      </c>
      <c r="Z5478" s="1">
        <v>45065</v>
      </c>
      <c r="AA5478" s="2">
        <v>0.79923611111111115</v>
      </c>
      <c r="AB5478" s="2">
        <v>0.98914351851851856</v>
      </c>
      <c r="AC5478" t="s">
        <v>45</v>
      </c>
      <c r="AD5478" t="s">
        <v>45</v>
      </c>
      <c r="AE5478" t="s">
        <v>45</v>
      </c>
      <c r="AF5478">
        <v>245</v>
      </c>
    </row>
    <row r="5479" spans="1:32">
      <c r="A5479">
        <v>29704</v>
      </c>
      <c r="B5479">
        <v>28804</v>
      </c>
      <c r="C5479" t="s">
        <v>602</v>
      </c>
      <c r="D5479" t="s">
        <v>909</v>
      </c>
      <c r="E5479" t="s">
        <v>48</v>
      </c>
      <c r="F5479" t="s">
        <v>27374</v>
      </c>
      <c r="G5479" t="s">
        <v>27375</v>
      </c>
      <c r="H5479" t="s">
        <v>77</v>
      </c>
      <c r="I5479" s="1">
        <v>19224</v>
      </c>
      <c r="J5479" t="s">
        <v>27376</v>
      </c>
      <c r="K5479" t="s">
        <v>27377</v>
      </c>
      <c r="L5479">
        <v>83378</v>
      </c>
      <c r="M5479" t="s">
        <v>77</v>
      </c>
      <c r="N5479" s="1">
        <v>45075</v>
      </c>
      <c r="O5479" s="1">
        <v>45079</v>
      </c>
      <c r="P5479">
        <v>58</v>
      </c>
      <c r="Q5479">
        <v>3</v>
      </c>
      <c r="R5479" t="s">
        <v>53</v>
      </c>
      <c r="S5479">
        <v>1</v>
      </c>
      <c r="T5479">
        <v>2</v>
      </c>
      <c r="U5479">
        <v>4</v>
      </c>
      <c r="V5479">
        <v>508</v>
      </c>
      <c r="W5479" t="s">
        <v>41</v>
      </c>
      <c r="X5479" t="s">
        <v>27378</v>
      </c>
      <c r="Y5479" t="s">
        <v>81</v>
      </c>
      <c r="Z5479" s="1">
        <v>45048</v>
      </c>
      <c r="AA5479" s="2">
        <v>0.9989351851851852</v>
      </c>
      <c r="AB5479" s="2">
        <v>0.30971064814814814</v>
      </c>
      <c r="AC5479" t="s">
        <v>45</v>
      </c>
      <c r="AD5479" t="s">
        <v>45</v>
      </c>
      <c r="AE5479" t="s">
        <v>44</v>
      </c>
      <c r="AF5479">
        <v>127</v>
      </c>
    </row>
    <row r="5480" spans="1:32">
      <c r="A5480">
        <v>29705</v>
      </c>
      <c r="B5480">
        <v>28805</v>
      </c>
      <c r="C5480" t="s">
        <v>1725</v>
      </c>
      <c r="D5480" t="s">
        <v>3563</v>
      </c>
      <c r="E5480" t="s">
        <v>48</v>
      </c>
      <c r="F5480" t="s">
        <v>27379</v>
      </c>
      <c r="G5480">
        <f>1-348-728-7650</f>
        <v>-8725</v>
      </c>
      <c r="H5480" t="s">
        <v>330</v>
      </c>
      <c r="I5480" s="1">
        <v>27473</v>
      </c>
      <c r="J5480" t="s">
        <v>27380</v>
      </c>
      <c r="K5480" t="s">
        <v>27381</v>
      </c>
      <c r="L5480">
        <v>10567</v>
      </c>
      <c r="M5480" t="s">
        <v>330</v>
      </c>
      <c r="N5480" s="1">
        <v>45132</v>
      </c>
      <c r="O5480" s="1">
        <v>45137</v>
      </c>
      <c r="P5480">
        <v>30</v>
      </c>
      <c r="Q5480">
        <v>2</v>
      </c>
      <c r="R5480" t="s">
        <v>40</v>
      </c>
      <c r="S5480">
        <v>4</v>
      </c>
      <c r="T5480">
        <v>0</v>
      </c>
      <c r="U5480">
        <v>5</v>
      </c>
      <c r="V5480">
        <v>1050</v>
      </c>
      <c r="W5480" t="s">
        <v>54</v>
      </c>
      <c r="X5480" t="s">
        <v>27382</v>
      </c>
      <c r="Y5480" t="s">
        <v>81</v>
      </c>
      <c r="Z5480" s="1">
        <v>45103</v>
      </c>
      <c r="AA5480" s="2">
        <v>0.11509259259259259</v>
      </c>
      <c r="AB5480" s="2">
        <v>0.50613425925925926</v>
      </c>
      <c r="AC5480" t="s">
        <v>45</v>
      </c>
      <c r="AD5480" t="s">
        <v>44</v>
      </c>
      <c r="AE5480" t="s">
        <v>44</v>
      </c>
      <c r="AF5480">
        <v>210</v>
      </c>
    </row>
    <row r="5481" spans="1:32">
      <c r="A5481">
        <v>29706</v>
      </c>
      <c r="B5481">
        <v>28806</v>
      </c>
      <c r="C5481" t="s">
        <v>8540</v>
      </c>
      <c r="D5481" t="s">
        <v>7414</v>
      </c>
      <c r="E5481" t="s">
        <v>48</v>
      </c>
      <c r="F5481" t="s">
        <v>27383</v>
      </c>
      <c r="G5481" t="s">
        <v>27384</v>
      </c>
      <c r="H5481" t="s">
        <v>122</v>
      </c>
      <c r="I5481" s="1">
        <v>27707</v>
      </c>
      <c r="J5481" t="s">
        <v>27385</v>
      </c>
      <c r="K5481" t="s">
        <v>27386</v>
      </c>
      <c r="L5481">
        <v>35238</v>
      </c>
      <c r="M5481" t="s">
        <v>122</v>
      </c>
      <c r="N5481" s="1">
        <v>45260</v>
      </c>
      <c r="O5481" s="1">
        <v>45262</v>
      </c>
      <c r="P5481">
        <v>83</v>
      </c>
      <c r="Q5481">
        <v>4</v>
      </c>
      <c r="R5481" t="s">
        <v>63</v>
      </c>
      <c r="S5481">
        <v>1</v>
      </c>
      <c r="T5481">
        <v>2</v>
      </c>
      <c r="U5481">
        <v>2</v>
      </c>
      <c r="V5481">
        <v>156</v>
      </c>
      <c r="W5481" t="s">
        <v>41</v>
      </c>
      <c r="X5481" t="s">
        <v>27387</v>
      </c>
      <c r="Y5481" t="s">
        <v>6</v>
      </c>
      <c r="Z5481" s="1">
        <v>45250</v>
      </c>
      <c r="AA5481" s="2">
        <v>0.66969907407407403</v>
      </c>
      <c r="AB5481" s="2">
        <v>0.4727662037037037</v>
      </c>
      <c r="AC5481" t="s">
        <v>44</v>
      </c>
      <c r="AD5481" t="s">
        <v>45</v>
      </c>
      <c r="AE5481" t="s">
        <v>44</v>
      </c>
      <c r="AF5481">
        <v>78</v>
      </c>
    </row>
    <row r="5482" spans="1:32">
      <c r="A5482">
        <v>29707</v>
      </c>
      <c r="B5482">
        <v>28807</v>
      </c>
      <c r="C5482" t="s">
        <v>321</v>
      </c>
      <c r="D5482" t="s">
        <v>12238</v>
      </c>
      <c r="E5482" t="s">
        <v>48</v>
      </c>
      <c r="F5482" t="s">
        <v>27388</v>
      </c>
      <c r="G5482" t="s">
        <v>27389</v>
      </c>
      <c r="H5482" t="s">
        <v>225</v>
      </c>
      <c r="I5482" s="1">
        <v>36443</v>
      </c>
      <c r="J5482" t="s">
        <v>27390</v>
      </c>
      <c r="K5482" t="s">
        <v>27391</v>
      </c>
      <c r="L5482">
        <v>67540</v>
      </c>
      <c r="M5482" t="s">
        <v>225</v>
      </c>
      <c r="N5482" s="1">
        <v>45296</v>
      </c>
      <c r="O5482" s="1">
        <v>45298</v>
      </c>
      <c r="P5482">
        <v>36</v>
      </c>
      <c r="Q5482">
        <v>2</v>
      </c>
      <c r="R5482" t="s">
        <v>40</v>
      </c>
      <c r="S5482">
        <v>2</v>
      </c>
      <c r="T5482">
        <v>0</v>
      </c>
      <c r="U5482">
        <v>2</v>
      </c>
      <c r="V5482">
        <v>416</v>
      </c>
      <c r="W5482" t="s">
        <v>54</v>
      </c>
      <c r="X5482" t="s">
        <v>27392</v>
      </c>
      <c r="Y5482" t="s">
        <v>81</v>
      </c>
      <c r="Z5482" s="1">
        <v>45259</v>
      </c>
      <c r="AA5482" s="2">
        <v>0.1746412037037037</v>
      </c>
      <c r="AB5482" s="2">
        <v>0.71298611111111121</v>
      </c>
      <c r="AC5482" t="s">
        <v>45</v>
      </c>
      <c r="AD5482" t="s">
        <v>45</v>
      </c>
      <c r="AE5482" t="s">
        <v>44</v>
      </c>
      <c r="AF5482">
        <v>208</v>
      </c>
    </row>
    <row r="5483" spans="1:32">
      <c r="A5483">
        <v>29708</v>
      </c>
      <c r="B5483">
        <v>28808</v>
      </c>
      <c r="C5483" t="s">
        <v>2722</v>
      </c>
      <c r="D5483" t="s">
        <v>7264</v>
      </c>
      <c r="E5483" t="s">
        <v>34</v>
      </c>
      <c r="F5483" t="s">
        <v>27393</v>
      </c>
      <c r="G5483">
        <v>8854378072</v>
      </c>
      <c r="H5483" t="s">
        <v>457</v>
      </c>
      <c r="I5483" s="1">
        <v>22561</v>
      </c>
      <c r="J5483" t="s">
        <v>27394</v>
      </c>
      <c r="K5483" t="s">
        <v>27395</v>
      </c>
      <c r="L5483">
        <v>27976</v>
      </c>
      <c r="M5483" t="s">
        <v>457</v>
      </c>
      <c r="N5483" s="1">
        <v>45042</v>
      </c>
      <c r="O5483" s="1">
        <v>45046</v>
      </c>
      <c r="P5483">
        <v>12</v>
      </c>
      <c r="Q5483">
        <v>1</v>
      </c>
      <c r="R5483" t="s">
        <v>40</v>
      </c>
      <c r="S5483">
        <v>4</v>
      </c>
      <c r="T5483">
        <v>0</v>
      </c>
      <c r="U5483">
        <v>4</v>
      </c>
      <c r="V5483">
        <v>832</v>
      </c>
      <c r="W5483" t="s">
        <v>54</v>
      </c>
      <c r="X5483" t="s">
        <v>27396</v>
      </c>
      <c r="Y5483" t="s">
        <v>43</v>
      </c>
      <c r="Z5483" s="1">
        <v>45025</v>
      </c>
      <c r="AA5483" s="2">
        <v>0.35362268518518519</v>
      </c>
      <c r="AB5483" s="2">
        <v>0.51196759259259261</v>
      </c>
      <c r="AC5483" t="s">
        <v>44</v>
      </c>
      <c r="AD5483" t="s">
        <v>44</v>
      </c>
      <c r="AE5483" t="s">
        <v>45</v>
      </c>
      <c r="AF5483">
        <v>208</v>
      </c>
    </row>
    <row r="5484" spans="1:32">
      <c r="A5484">
        <v>29709</v>
      </c>
      <c r="B5484">
        <v>28809</v>
      </c>
      <c r="C5484" t="s">
        <v>571</v>
      </c>
      <c r="D5484" t="s">
        <v>3387</v>
      </c>
      <c r="E5484" t="s">
        <v>34</v>
      </c>
      <c r="F5484" t="s">
        <v>27397</v>
      </c>
      <c r="G5484" t="s">
        <v>27398</v>
      </c>
      <c r="H5484" t="s">
        <v>418</v>
      </c>
      <c r="I5484" s="1">
        <v>36912</v>
      </c>
      <c r="J5484" t="s">
        <v>27399</v>
      </c>
      <c r="K5484" t="s">
        <v>27400</v>
      </c>
      <c r="L5484">
        <v>673</v>
      </c>
      <c r="M5484" t="s">
        <v>418</v>
      </c>
      <c r="N5484" s="1">
        <v>45145</v>
      </c>
      <c r="O5484" s="1">
        <v>45149</v>
      </c>
      <c r="P5484">
        <v>92</v>
      </c>
      <c r="Q5484">
        <v>4</v>
      </c>
      <c r="R5484" t="s">
        <v>63</v>
      </c>
      <c r="S5484">
        <v>1</v>
      </c>
      <c r="T5484">
        <v>0</v>
      </c>
      <c r="U5484">
        <v>4</v>
      </c>
      <c r="V5484">
        <v>288</v>
      </c>
      <c r="W5484" t="s">
        <v>54</v>
      </c>
      <c r="X5484" t="s">
        <v>27401</v>
      </c>
      <c r="Y5484" t="s">
        <v>65</v>
      </c>
      <c r="Z5484" s="1">
        <v>45125</v>
      </c>
      <c r="AA5484" s="2">
        <v>0.75747685185185187</v>
      </c>
      <c r="AB5484" s="2">
        <v>0.37190972222222224</v>
      </c>
      <c r="AC5484" t="s">
        <v>45</v>
      </c>
      <c r="AD5484" t="s">
        <v>44</v>
      </c>
      <c r="AE5484" t="s">
        <v>44</v>
      </c>
      <c r="AF5484">
        <v>72</v>
      </c>
    </row>
    <row r="5485" spans="1:32">
      <c r="A5485">
        <v>29710</v>
      </c>
      <c r="B5485">
        <v>28810</v>
      </c>
      <c r="C5485" t="s">
        <v>4649</v>
      </c>
      <c r="D5485" t="s">
        <v>17879</v>
      </c>
      <c r="E5485" t="s">
        <v>48</v>
      </c>
      <c r="F5485" t="s">
        <v>27402</v>
      </c>
      <c r="G5485" t="s">
        <v>27403</v>
      </c>
      <c r="H5485" t="s">
        <v>171</v>
      </c>
      <c r="I5485" s="1">
        <v>22044</v>
      </c>
      <c r="J5485" t="s">
        <v>27404</v>
      </c>
      <c r="K5485" t="s">
        <v>24823</v>
      </c>
      <c r="L5485">
        <v>76853</v>
      </c>
      <c r="M5485" t="s">
        <v>171</v>
      </c>
      <c r="N5485" s="1">
        <v>45094</v>
      </c>
      <c r="O5485" s="1">
        <v>45099</v>
      </c>
      <c r="P5485">
        <v>83</v>
      </c>
      <c r="Q5485">
        <v>4</v>
      </c>
      <c r="R5485" t="s">
        <v>63</v>
      </c>
      <c r="S5485">
        <v>2</v>
      </c>
      <c r="T5485">
        <v>2</v>
      </c>
      <c r="U5485">
        <v>5</v>
      </c>
      <c r="V5485">
        <v>450</v>
      </c>
      <c r="W5485" t="s">
        <v>54</v>
      </c>
      <c r="X5485" t="s">
        <v>27405</v>
      </c>
      <c r="Y5485" t="s">
        <v>43</v>
      </c>
      <c r="Z5485" s="1">
        <v>45082</v>
      </c>
      <c r="AA5485" s="2">
        <v>0.22417824074074075</v>
      </c>
      <c r="AB5485" s="2">
        <v>0.33271990740740742</v>
      </c>
      <c r="AC5485" t="s">
        <v>44</v>
      </c>
      <c r="AD5485" t="s">
        <v>44</v>
      </c>
      <c r="AE5485" t="s">
        <v>45</v>
      </c>
      <c r="AF5485">
        <v>90</v>
      </c>
    </row>
    <row r="5486" spans="1:32">
      <c r="A5486">
        <v>29711</v>
      </c>
      <c r="B5486">
        <v>28811</v>
      </c>
      <c r="C5486" t="s">
        <v>15730</v>
      </c>
      <c r="D5486" t="s">
        <v>75</v>
      </c>
      <c r="E5486" t="s">
        <v>34</v>
      </c>
      <c r="F5486" t="s">
        <v>27406</v>
      </c>
      <c r="G5486" t="s">
        <v>27407</v>
      </c>
      <c r="H5486" t="s">
        <v>60</v>
      </c>
      <c r="I5486" s="1">
        <v>36878</v>
      </c>
      <c r="J5486" t="s">
        <v>27408</v>
      </c>
      <c r="K5486" t="s">
        <v>24828</v>
      </c>
      <c r="L5486">
        <v>15876</v>
      </c>
      <c r="M5486" t="s">
        <v>60</v>
      </c>
      <c r="N5486" s="1">
        <v>45193</v>
      </c>
      <c r="O5486" s="1">
        <v>45194</v>
      </c>
      <c r="P5486">
        <v>32</v>
      </c>
      <c r="Q5486">
        <v>2</v>
      </c>
      <c r="R5486" t="s">
        <v>63</v>
      </c>
      <c r="S5486">
        <v>3</v>
      </c>
      <c r="T5486">
        <v>2</v>
      </c>
      <c r="U5486">
        <v>1</v>
      </c>
      <c r="V5486">
        <v>80</v>
      </c>
      <c r="W5486" t="s">
        <v>54</v>
      </c>
      <c r="X5486" t="s">
        <v>27409</v>
      </c>
      <c r="Y5486" t="s">
        <v>81</v>
      </c>
      <c r="Z5486" s="1">
        <v>45157</v>
      </c>
      <c r="AA5486" s="2">
        <v>0.48231481481481481</v>
      </c>
      <c r="AB5486" s="2">
        <v>0.99940972222222213</v>
      </c>
      <c r="AC5486" t="s">
        <v>44</v>
      </c>
      <c r="AD5486" t="s">
        <v>45</v>
      </c>
      <c r="AE5486" t="s">
        <v>44</v>
      </c>
      <c r="AF5486">
        <v>80</v>
      </c>
    </row>
    <row r="5487" spans="1:32">
      <c r="A5487">
        <v>29712</v>
      </c>
      <c r="B5487">
        <v>28812</v>
      </c>
      <c r="C5487" t="s">
        <v>2219</v>
      </c>
      <c r="D5487" t="s">
        <v>7878</v>
      </c>
      <c r="E5487" t="s">
        <v>34</v>
      </c>
      <c r="F5487" t="s">
        <v>27410</v>
      </c>
      <c r="G5487" t="s">
        <v>27411</v>
      </c>
      <c r="H5487" t="s">
        <v>317</v>
      </c>
      <c r="I5487" s="1">
        <v>32347</v>
      </c>
      <c r="J5487" t="s">
        <v>27412</v>
      </c>
      <c r="K5487" t="s">
        <v>27413</v>
      </c>
      <c r="L5487">
        <v>61039</v>
      </c>
      <c r="M5487" t="s">
        <v>317</v>
      </c>
      <c r="N5487" s="1">
        <v>45269</v>
      </c>
      <c r="O5487" s="1">
        <v>45270</v>
      </c>
      <c r="P5487">
        <v>97</v>
      </c>
      <c r="Q5487">
        <v>4</v>
      </c>
      <c r="R5487" t="s">
        <v>53</v>
      </c>
      <c r="S5487">
        <v>4</v>
      </c>
      <c r="T5487">
        <v>2</v>
      </c>
      <c r="U5487">
        <v>1</v>
      </c>
      <c r="V5487">
        <v>150</v>
      </c>
      <c r="W5487" t="s">
        <v>41</v>
      </c>
      <c r="X5487" t="s">
        <v>27414</v>
      </c>
      <c r="Y5487" t="s">
        <v>81</v>
      </c>
      <c r="Z5487" s="1">
        <v>45258</v>
      </c>
      <c r="AA5487" s="2">
        <v>3.4791666666666672E-2</v>
      </c>
      <c r="AB5487" s="2">
        <v>0.15392361111111111</v>
      </c>
      <c r="AC5487" t="s">
        <v>45</v>
      </c>
      <c r="AD5487" t="s">
        <v>44</v>
      </c>
      <c r="AE5487" t="s">
        <v>45</v>
      </c>
      <c r="AF5487">
        <v>150</v>
      </c>
    </row>
    <row r="5488" spans="1:32">
      <c r="A5488">
        <v>29713</v>
      </c>
      <c r="B5488">
        <v>28813</v>
      </c>
      <c r="C5488" t="s">
        <v>1566</v>
      </c>
      <c r="D5488" t="s">
        <v>768</v>
      </c>
      <c r="E5488" t="s">
        <v>48</v>
      </c>
      <c r="F5488" t="s">
        <v>27415</v>
      </c>
      <c r="G5488">
        <v>4333123159</v>
      </c>
      <c r="H5488" t="s">
        <v>60</v>
      </c>
      <c r="I5488" s="1">
        <v>38283</v>
      </c>
      <c r="J5488" t="s">
        <v>27416</v>
      </c>
      <c r="K5488" t="s">
        <v>27417</v>
      </c>
      <c r="L5488">
        <v>10976</v>
      </c>
      <c r="M5488" t="s">
        <v>60</v>
      </c>
      <c r="N5488" s="1">
        <v>45168</v>
      </c>
      <c r="O5488" s="1">
        <v>45172</v>
      </c>
      <c r="P5488">
        <v>64</v>
      </c>
      <c r="Q5488">
        <v>3</v>
      </c>
      <c r="R5488" t="s">
        <v>53</v>
      </c>
      <c r="S5488">
        <v>4</v>
      </c>
      <c r="T5488">
        <v>2</v>
      </c>
      <c r="U5488">
        <v>4</v>
      </c>
      <c r="V5488">
        <v>600</v>
      </c>
      <c r="W5488" t="s">
        <v>41</v>
      </c>
      <c r="X5488" t="s">
        <v>27418</v>
      </c>
      <c r="Y5488" t="s">
        <v>65</v>
      </c>
      <c r="Z5488" s="1">
        <v>45157</v>
      </c>
      <c r="AA5488" s="2">
        <v>0.45179398148148148</v>
      </c>
      <c r="AB5488" s="2">
        <v>2.4652777777777777E-2</v>
      </c>
      <c r="AC5488" t="s">
        <v>45</v>
      </c>
      <c r="AD5488" t="s">
        <v>44</v>
      </c>
      <c r="AE5488" t="s">
        <v>45</v>
      </c>
      <c r="AF5488">
        <v>150</v>
      </c>
    </row>
    <row r="5489" spans="1:32">
      <c r="A5489">
        <v>29714</v>
      </c>
      <c r="B5489">
        <v>28814</v>
      </c>
      <c r="C5489" t="s">
        <v>1857</v>
      </c>
      <c r="D5489" t="s">
        <v>1298</v>
      </c>
      <c r="E5489" t="s">
        <v>48</v>
      </c>
      <c r="F5489" t="s">
        <v>27419</v>
      </c>
      <c r="G5489" t="s">
        <v>27420</v>
      </c>
      <c r="H5489" t="s">
        <v>171</v>
      </c>
      <c r="I5489" s="1">
        <v>31719</v>
      </c>
      <c r="J5489" t="s">
        <v>27421</v>
      </c>
      <c r="K5489" t="s">
        <v>27422</v>
      </c>
      <c r="L5489">
        <v>90838</v>
      </c>
      <c r="M5489" t="s">
        <v>171</v>
      </c>
      <c r="N5489" s="1">
        <v>45106</v>
      </c>
      <c r="O5489" s="1">
        <v>45107</v>
      </c>
      <c r="P5489">
        <v>90</v>
      </c>
      <c r="Q5489">
        <v>4</v>
      </c>
      <c r="R5489" t="s">
        <v>40</v>
      </c>
      <c r="S5489">
        <v>4</v>
      </c>
      <c r="T5489">
        <v>1</v>
      </c>
      <c r="U5489">
        <v>1</v>
      </c>
      <c r="V5489">
        <v>215</v>
      </c>
      <c r="W5489" t="s">
        <v>54</v>
      </c>
      <c r="X5489" t="s">
        <v>27423</v>
      </c>
      <c r="Y5489" t="s">
        <v>43</v>
      </c>
      <c r="Z5489" s="1">
        <v>45077</v>
      </c>
      <c r="AA5489" s="2">
        <v>8.1620370370370371E-2</v>
      </c>
      <c r="AB5489" s="2">
        <v>0.74202546296296301</v>
      </c>
      <c r="AC5489" t="s">
        <v>45</v>
      </c>
      <c r="AD5489" t="s">
        <v>45</v>
      </c>
      <c r="AE5489" t="s">
        <v>44</v>
      </c>
      <c r="AF5489">
        <v>215</v>
      </c>
    </row>
    <row r="5490" spans="1:32">
      <c r="A5490">
        <v>29715</v>
      </c>
      <c r="B5490">
        <v>28815</v>
      </c>
      <c r="C5490" t="s">
        <v>655</v>
      </c>
      <c r="D5490" t="s">
        <v>2369</v>
      </c>
      <c r="E5490" t="s">
        <v>48</v>
      </c>
      <c r="F5490" t="s">
        <v>27424</v>
      </c>
      <c r="G5490" t="s">
        <v>27425</v>
      </c>
      <c r="H5490" t="s">
        <v>457</v>
      </c>
      <c r="I5490" s="1">
        <v>29221</v>
      </c>
      <c r="J5490" t="s">
        <v>27426</v>
      </c>
      <c r="K5490" t="s">
        <v>27427</v>
      </c>
      <c r="L5490">
        <v>53848</v>
      </c>
      <c r="M5490" t="s">
        <v>457</v>
      </c>
      <c r="N5490" s="1">
        <v>45204</v>
      </c>
      <c r="O5490" s="1">
        <v>45209</v>
      </c>
      <c r="P5490">
        <v>62</v>
      </c>
      <c r="Q5490">
        <v>3</v>
      </c>
      <c r="R5490" t="s">
        <v>63</v>
      </c>
      <c r="S5490">
        <v>1</v>
      </c>
      <c r="T5490">
        <v>0</v>
      </c>
      <c r="U5490">
        <v>5</v>
      </c>
      <c r="V5490">
        <v>410</v>
      </c>
      <c r="W5490" t="s">
        <v>54</v>
      </c>
      <c r="X5490" t="s">
        <v>27428</v>
      </c>
      <c r="Y5490" t="s">
        <v>81</v>
      </c>
      <c r="Z5490" s="1">
        <v>45183</v>
      </c>
      <c r="AA5490" s="2">
        <v>0.58847222222222217</v>
      </c>
      <c r="AB5490" s="2">
        <v>0.78314814814814815</v>
      </c>
      <c r="AC5490" t="s">
        <v>44</v>
      </c>
      <c r="AD5490" t="s">
        <v>45</v>
      </c>
      <c r="AE5490" t="s">
        <v>44</v>
      </c>
      <c r="AF5490">
        <v>82</v>
      </c>
    </row>
    <row r="5491" spans="1:32">
      <c r="A5491">
        <v>29716</v>
      </c>
      <c r="B5491">
        <v>28816</v>
      </c>
      <c r="C5491" t="s">
        <v>988</v>
      </c>
      <c r="D5491" t="s">
        <v>4854</v>
      </c>
      <c r="E5491" t="s">
        <v>34</v>
      </c>
      <c r="F5491" t="s">
        <v>27429</v>
      </c>
      <c r="G5491" t="s">
        <v>27430</v>
      </c>
      <c r="H5491" t="s">
        <v>135</v>
      </c>
      <c r="I5491" s="1">
        <v>23533</v>
      </c>
      <c r="J5491" t="s">
        <v>27431</v>
      </c>
      <c r="K5491" t="s">
        <v>27432</v>
      </c>
      <c r="L5491">
        <v>96635</v>
      </c>
      <c r="M5491" t="s">
        <v>135</v>
      </c>
      <c r="N5491" s="1">
        <v>45284</v>
      </c>
      <c r="O5491" s="1">
        <v>45287</v>
      </c>
      <c r="P5491">
        <v>25</v>
      </c>
      <c r="Q5491">
        <v>1</v>
      </c>
      <c r="R5491" t="s">
        <v>53</v>
      </c>
      <c r="S5491">
        <v>1</v>
      </c>
      <c r="T5491">
        <v>0</v>
      </c>
      <c r="U5491">
        <v>3</v>
      </c>
      <c r="V5491">
        <v>375</v>
      </c>
      <c r="W5491" t="s">
        <v>54</v>
      </c>
      <c r="X5491" t="s">
        <v>27433</v>
      </c>
      <c r="Y5491" t="s">
        <v>43</v>
      </c>
      <c r="Z5491" s="1">
        <v>45279</v>
      </c>
      <c r="AA5491" s="2">
        <v>0.85585648148148152</v>
      </c>
      <c r="AB5491" s="2">
        <v>0.36542824074074076</v>
      </c>
      <c r="AC5491" t="s">
        <v>44</v>
      </c>
      <c r="AD5491" t="s">
        <v>45</v>
      </c>
      <c r="AE5491" t="s">
        <v>44</v>
      </c>
      <c r="AF5491">
        <v>125</v>
      </c>
    </row>
    <row r="5492" spans="1:32">
      <c r="A5492">
        <v>29717</v>
      </c>
      <c r="B5492">
        <v>28817</v>
      </c>
      <c r="C5492" t="s">
        <v>602</v>
      </c>
      <c r="D5492" t="s">
        <v>1222</v>
      </c>
      <c r="E5492" t="s">
        <v>48</v>
      </c>
      <c r="F5492" t="s">
        <v>27434</v>
      </c>
      <c r="G5492" t="s">
        <v>27435</v>
      </c>
      <c r="H5492" t="s">
        <v>60</v>
      </c>
      <c r="I5492" s="1">
        <v>27739</v>
      </c>
      <c r="J5492" t="s">
        <v>27436</v>
      </c>
      <c r="K5492" t="s">
        <v>27437</v>
      </c>
      <c r="L5492">
        <v>92968</v>
      </c>
      <c r="M5492" t="s">
        <v>60</v>
      </c>
      <c r="N5492" s="1">
        <v>44975</v>
      </c>
      <c r="O5492" s="1">
        <v>44980</v>
      </c>
      <c r="P5492">
        <v>28</v>
      </c>
      <c r="Q5492">
        <v>2</v>
      </c>
      <c r="R5492" t="s">
        <v>53</v>
      </c>
      <c r="S5492">
        <v>4</v>
      </c>
      <c r="T5492">
        <v>0</v>
      </c>
      <c r="U5492">
        <v>5</v>
      </c>
      <c r="V5492">
        <v>705</v>
      </c>
      <c r="W5492" t="s">
        <v>41</v>
      </c>
      <c r="X5492" t="s">
        <v>27438</v>
      </c>
      <c r="Y5492" t="s">
        <v>43</v>
      </c>
      <c r="Z5492" s="1">
        <v>44953</v>
      </c>
      <c r="AA5492" s="2">
        <v>0.69215277777777784</v>
      </c>
      <c r="AB5492" s="2">
        <v>0.10179398148148149</v>
      </c>
      <c r="AC5492" t="s">
        <v>45</v>
      </c>
      <c r="AD5492" t="s">
        <v>44</v>
      </c>
      <c r="AE5492" t="s">
        <v>45</v>
      </c>
      <c r="AF5492">
        <v>141</v>
      </c>
    </row>
    <row r="5493" spans="1:32">
      <c r="A5493">
        <v>29718</v>
      </c>
      <c r="B5493">
        <v>28818</v>
      </c>
      <c r="C5493" t="s">
        <v>3189</v>
      </c>
      <c r="D5493" t="s">
        <v>8140</v>
      </c>
      <c r="E5493" t="s">
        <v>34</v>
      </c>
      <c r="F5493" t="s">
        <v>27439</v>
      </c>
      <c r="G5493" t="s">
        <v>27440</v>
      </c>
      <c r="H5493" t="s">
        <v>457</v>
      </c>
      <c r="I5493" s="1">
        <v>18167</v>
      </c>
      <c r="J5493" t="s">
        <v>27441</v>
      </c>
      <c r="K5493" t="s">
        <v>27442</v>
      </c>
      <c r="L5493">
        <v>48306</v>
      </c>
      <c r="M5493" t="s">
        <v>457</v>
      </c>
      <c r="N5493" s="1">
        <v>45260</v>
      </c>
      <c r="O5493" s="1">
        <v>45262</v>
      </c>
      <c r="P5493">
        <v>64</v>
      </c>
      <c r="Q5493">
        <v>3</v>
      </c>
      <c r="R5493" t="s">
        <v>53</v>
      </c>
      <c r="S5493">
        <v>2</v>
      </c>
      <c r="T5493">
        <v>1</v>
      </c>
      <c r="U5493">
        <v>2</v>
      </c>
      <c r="V5493">
        <v>252</v>
      </c>
      <c r="W5493" t="s">
        <v>54</v>
      </c>
      <c r="X5493" t="s">
        <v>27443</v>
      </c>
      <c r="Y5493" t="s">
        <v>43</v>
      </c>
      <c r="Z5493" s="1">
        <v>45250</v>
      </c>
      <c r="AA5493" s="2">
        <v>0.2999074074074074</v>
      </c>
      <c r="AB5493" s="2">
        <v>0.92171296296296301</v>
      </c>
      <c r="AC5493" t="s">
        <v>45</v>
      </c>
      <c r="AD5493" t="s">
        <v>45</v>
      </c>
      <c r="AE5493" t="s">
        <v>44</v>
      </c>
      <c r="AF5493">
        <v>126</v>
      </c>
    </row>
    <row r="5494" spans="1:32">
      <c r="A5494">
        <v>29719</v>
      </c>
      <c r="B5494">
        <v>28819</v>
      </c>
      <c r="C5494" t="s">
        <v>4962</v>
      </c>
      <c r="D5494" t="s">
        <v>435</v>
      </c>
      <c r="E5494" t="s">
        <v>34</v>
      </c>
      <c r="F5494" t="s">
        <v>27444</v>
      </c>
      <c r="G5494" t="s">
        <v>27445</v>
      </c>
      <c r="H5494" t="s">
        <v>457</v>
      </c>
      <c r="I5494" s="1">
        <v>37040</v>
      </c>
      <c r="J5494" t="s">
        <v>27446</v>
      </c>
      <c r="K5494" t="s">
        <v>27447</v>
      </c>
      <c r="L5494">
        <v>41990</v>
      </c>
      <c r="M5494" t="s">
        <v>457</v>
      </c>
      <c r="N5494" s="1">
        <v>45103</v>
      </c>
      <c r="O5494" s="1">
        <v>45107</v>
      </c>
      <c r="P5494">
        <v>88</v>
      </c>
      <c r="Q5494">
        <v>4</v>
      </c>
      <c r="R5494" t="s">
        <v>53</v>
      </c>
      <c r="S5494">
        <v>4</v>
      </c>
      <c r="T5494">
        <v>1</v>
      </c>
      <c r="U5494">
        <v>4</v>
      </c>
      <c r="V5494">
        <v>508</v>
      </c>
      <c r="W5494" t="s">
        <v>41</v>
      </c>
      <c r="X5494" t="s">
        <v>27448</v>
      </c>
      <c r="Y5494" t="s">
        <v>6</v>
      </c>
      <c r="Z5494" s="1">
        <v>45091</v>
      </c>
      <c r="AA5494" s="2">
        <v>0.61821759259259257</v>
      </c>
      <c r="AB5494" s="2">
        <v>0.91033564814814805</v>
      </c>
      <c r="AC5494" t="s">
        <v>45</v>
      </c>
      <c r="AD5494" t="s">
        <v>44</v>
      </c>
      <c r="AE5494" t="s">
        <v>45</v>
      </c>
      <c r="AF5494">
        <v>127</v>
      </c>
    </row>
    <row r="5495" spans="1:32">
      <c r="A5495">
        <v>29720</v>
      </c>
      <c r="B5495">
        <v>28820</v>
      </c>
      <c r="C5495" t="s">
        <v>3122</v>
      </c>
      <c r="D5495" t="s">
        <v>2189</v>
      </c>
      <c r="E5495" t="s">
        <v>48</v>
      </c>
      <c r="F5495" t="s">
        <v>27449</v>
      </c>
      <c r="G5495" t="s">
        <v>27450</v>
      </c>
      <c r="H5495" t="s">
        <v>135</v>
      </c>
      <c r="I5495" s="1">
        <v>31975</v>
      </c>
      <c r="J5495" t="s">
        <v>27451</v>
      </c>
      <c r="K5495" t="s">
        <v>9461</v>
      </c>
      <c r="L5495">
        <v>58419</v>
      </c>
      <c r="M5495" t="s">
        <v>135</v>
      </c>
      <c r="N5495" s="1">
        <v>45015</v>
      </c>
      <c r="O5495" s="1">
        <v>45018</v>
      </c>
      <c r="P5495">
        <v>88</v>
      </c>
      <c r="Q5495">
        <v>4</v>
      </c>
      <c r="R5495" t="s">
        <v>53</v>
      </c>
      <c r="S5495">
        <v>3</v>
      </c>
      <c r="T5495">
        <v>0</v>
      </c>
      <c r="U5495">
        <v>3</v>
      </c>
      <c r="V5495">
        <v>420</v>
      </c>
      <c r="W5495" t="s">
        <v>54</v>
      </c>
      <c r="X5495" t="s">
        <v>27452</v>
      </c>
      <c r="Y5495" t="s">
        <v>6</v>
      </c>
      <c r="Z5495" s="1">
        <v>44977</v>
      </c>
      <c r="AA5495" s="2">
        <v>0.24626157407407409</v>
      </c>
      <c r="AB5495" s="2">
        <v>0.6114236111111111</v>
      </c>
      <c r="AC5495" t="s">
        <v>44</v>
      </c>
      <c r="AD5495" t="s">
        <v>44</v>
      </c>
      <c r="AE5495" t="s">
        <v>45</v>
      </c>
      <c r="AF5495">
        <v>140</v>
      </c>
    </row>
    <row r="5496" spans="1:32">
      <c r="A5496">
        <v>29721</v>
      </c>
      <c r="B5496">
        <v>28821</v>
      </c>
      <c r="C5496" t="s">
        <v>175</v>
      </c>
      <c r="D5496" t="s">
        <v>119</v>
      </c>
      <c r="E5496" t="s">
        <v>48</v>
      </c>
      <c r="F5496" t="s">
        <v>27453</v>
      </c>
      <c r="G5496" t="s">
        <v>27454</v>
      </c>
      <c r="H5496" t="s">
        <v>457</v>
      </c>
      <c r="I5496" s="1">
        <v>25435</v>
      </c>
      <c r="J5496" t="s">
        <v>27455</v>
      </c>
      <c r="K5496" t="s">
        <v>27456</v>
      </c>
      <c r="L5496">
        <v>59222</v>
      </c>
      <c r="M5496" t="s">
        <v>457</v>
      </c>
      <c r="N5496" s="1">
        <v>45225</v>
      </c>
      <c r="O5496" s="1">
        <v>45229</v>
      </c>
      <c r="P5496">
        <v>54</v>
      </c>
      <c r="Q5496">
        <v>3</v>
      </c>
      <c r="R5496" t="s">
        <v>40</v>
      </c>
      <c r="S5496">
        <v>3</v>
      </c>
      <c r="T5496">
        <v>1</v>
      </c>
      <c r="U5496">
        <v>4</v>
      </c>
      <c r="V5496">
        <v>912</v>
      </c>
      <c r="W5496" t="s">
        <v>54</v>
      </c>
      <c r="X5496" t="s">
        <v>27457</v>
      </c>
      <c r="Y5496" t="s">
        <v>81</v>
      </c>
      <c r="Z5496" s="1">
        <v>45206</v>
      </c>
      <c r="AA5496" s="2">
        <v>0.13162037037037036</v>
      </c>
      <c r="AB5496" s="2">
        <v>0.1741435185185185</v>
      </c>
      <c r="AC5496" t="s">
        <v>45</v>
      </c>
      <c r="AD5496" t="s">
        <v>44</v>
      </c>
      <c r="AE5496" t="s">
        <v>44</v>
      </c>
      <c r="AF5496">
        <v>228</v>
      </c>
    </row>
    <row r="5497" spans="1:32">
      <c r="A5497">
        <v>29722</v>
      </c>
      <c r="B5497">
        <v>28822</v>
      </c>
      <c r="C5497" t="s">
        <v>1262</v>
      </c>
      <c r="D5497" t="s">
        <v>847</v>
      </c>
      <c r="E5497" t="s">
        <v>34</v>
      </c>
      <c r="F5497" t="s">
        <v>27458</v>
      </c>
      <c r="G5497" t="s">
        <v>27459</v>
      </c>
      <c r="H5497" t="s">
        <v>692</v>
      </c>
      <c r="I5497" s="1">
        <v>20147</v>
      </c>
      <c r="J5497" t="s">
        <v>27460</v>
      </c>
      <c r="K5497" t="s">
        <v>27461</v>
      </c>
      <c r="L5497">
        <v>75693</v>
      </c>
      <c r="M5497" t="s">
        <v>692</v>
      </c>
      <c r="N5497" s="1">
        <v>45092</v>
      </c>
      <c r="O5497" s="1">
        <v>45097</v>
      </c>
      <c r="P5497">
        <v>7</v>
      </c>
      <c r="Q5497">
        <v>1</v>
      </c>
      <c r="R5497" t="s">
        <v>53</v>
      </c>
      <c r="S5497">
        <v>3</v>
      </c>
      <c r="T5497">
        <v>1</v>
      </c>
      <c r="U5497">
        <v>5</v>
      </c>
      <c r="V5497">
        <v>600</v>
      </c>
      <c r="W5497" t="s">
        <v>41</v>
      </c>
      <c r="X5497" t="s">
        <v>27462</v>
      </c>
      <c r="Y5497" t="s">
        <v>6</v>
      </c>
      <c r="Z5497" s="1">
        <v>45073</v>
      </c>
      <c r="AA5497" s="2">
        <v>0.78271990740740749</v>
      </c>
      <c r="AB5497" s="2">
        <v>0.85388888888888881</v>
      </c>
      <c r="AC5497" t="s">
        <v>45</v>
      </c>
      <c r="AD5497" t="s">
        <v>45</v>
      </c>
      <c r="AE5497" t="s">
        <v>45</v>
      </c>
      <c r="AF5497">
        <v>120</v>
      </c>
    </row>
    <row r="5498" spans="1:32">
      <c r="A5498">
        <v>29723</v>
      </c>
      <c r="B5498">
        <v>28823</v>
      </c>
      <c r="C5498" t="s">
        <v>4081</v>
      </c>
      <c r="D5498" t="s">
        <v>22865</v>
      </c>
      <c r="E5498" t="s">
        <v>48</v>
      </c>
      <c r="F5498" t="s">
        <v>27463</v>
      </c>
      <c r="G5498" t="s">
        <v>27464</v>
      </c>
      <c r="H5498" t="s">
        <v>1442</v>
      </c>
      <c r="I5498" s="1">
        <v>33740</v>
      </c>
      <c r="J5498" t="s">
        <v>27465</v>
      </c>
      <c r="K5498" t="s">
        <v>27466</v>
      </c>
      <c r="L5498">
        <v>25488</v>
      </c>
      <c r="M5498" t="s">
        <v>1442</v>
      </c>
      <c r="N5498" s="1">
        <v>44951</v>
      </c>
      <c r="O5498" s="1">
        <v>44954</v>
      </c>
      <c r="P5498">
        <v>50</v>
      </c>
      <c r="Q5498">
        <v>2</v>
      </c>
      <c r="R5498" t="s">
        <v>63</v>
      </c>
      <c r="S5498">
        <v>4</v>
      </c>
      <c r="T5498">
        <v>0</v>
      </c>
      <c r="U5498">
        <v>3</v>
      </c>
      <c r="V5498">
        <v>264</v>
      </c>
      <c r="W5498" t="s">
        <v>41</v>
      </c>
      <c r="X5498" t="s">
        <v>27467</v>
      </c>
      <c r="Y5498" t="s">
        <v>43</v>
      </c>
      <c r="Z5498" s="1">
        <v>44934</v>
      </c>
      <c r="AA5498" s="2">
        <v>0.393125</v>
      </c>
      <c r="AB5498" s="2">
        <v>7.0486111111111105E-3</v>
      </c>
      <c r="AC5498" t="s">
        <v>45</v>
      </c>
      <c r="AD5498" t="s">
        <v>44</v>
      </c>
      <c r="AE5498" t="s">
        <v>44</v>
      </c>
      <c r="AF5498">
        <v>88</v>
      </c>
    </row>
    <row r="5499" spans="1:32">
      <c r="A5499">
        <v>29724</v>
      </c>
      <c r="B5499">
        <v>28824</v>
      </c>
      <c r="C5499" t="s">
        <v>221</v>
      </c>
      <c r="D5499" t="s">
        <v>2492</v>
      </c>
      <c r="E5499" t="s">
        <v>34</v>
      </c>
      <c r="F5499" t="s">
        <v>27468</v>
      </c>
      <c r="G5499" t="s">
        <v>27469</v>
      </c>
      <c r="H5499" t="s">
        <v>86</v>
      </c>
      <c r="I5499" s="1">
        <v>35328</v>
      </c>
      <c r="J5499" t="s">
        <v>27470</v>
      </c>
      <c r="K5499" t="s">
        <v>11414</v>
      </c>
      <c r="L5499">
        <v>65561</v>
      </c>
      <c r="M5499" t="s">
        <v>86</v>
      </c>
      <c r="N5499" s="1">
        <v>45030</v>
      </c>
      <c r="O5499" s="1">
        <v>45033</v>
      </c>
      <c r="P5499">
        <v>65</v>
      </c>
      <c r="Q5499">
        <v>3</v>
      </c>
      <c r="R5499" t="s">
        <v>63</v>
      </c>
      <c r="S5499">
        <v>1</v>
      </c>
      <c r="T5499">
        <v>1</v>
      </c>
      <c r="U5499">
        <v>3</v>
      </c>
      <c r="V5499">
        <v>183</v>
      </c>
      <c r="W5499" t="s">
        <v>54</v>
      </c>
      <c r="X5499" t="s">
        <v>27471</v>
      </c>
      <c r="Y5499" t="s">
        <v>6</v>
      </c>
      <c r="Z5499" s="1">
        <v>45011</v>
      </c>
      <c r="AA5499" s="2">
        <v>3.7974537037037036E-2</v>
      </c>
      <c r="AB5499" s="2">
        <v>0.71406249999999993</v>
      </c>
      <c r="AC5499" t="s">
        <v>44</v>
      </c>
      <c r="AD5499" t="s">
        <v>44</v>
      </c>
      <c r="AE5499" t="s">
        <v>44</v>
      </c>
      <c r="AF5499">
        <v>61</v>
      </c>
    </row>
    <row r="5500" spans="1:32">
      <c r="A5500">
        <v>29725</v>
      </c>
      <c r="B5500">
        <v>28825</v>
      </c>
      <c r="C5500" t="s">
        <v>1386</v>
      </c>
      <c r="D5500" t="s">
        <v>1074</v>
      </c>
      <c r="E5500" t="s">
        <v>48</v>
      </c>
      <c r="F5500" t="s">
        <v>22178</v>
      </c>
      <c r="G5500" t="s">
        <v>27472</v>
      </c>
      <c r="H5500" t="s">
        <v>86</v>
      </c>
      <c r="I5500" s="1">
        <v>37468</v>
      </c>
      <c r="J5500" t="s">
        <v>27473</v>
      </c>
      <c r="K5500" t="s">
        <v>27474</v>
      </c>
      <c r="L5500">
        <v>9186</v>
      </c>
      <c r="M5500" t="s">
        <v>86</v>
      </c>
      <c r="N5500" s="1">
        <v>45184</v>
      </c>
      <c r="O5500" s="1">
        <v>45186</v>
      </c>
      <c r="P5500">
        <v>30</v>
      </c>
      <c r="Q5500">
        <v>2</v>
      </c>
      <c r="R5500" t="s">
        <v>40</v>
      </c>
      <c r="S5500">
        <v>4</v>
      </c>
      <c r="T5500">
        <v>2</v>
      </c>
      <c r="U5500">
        <v>2</v>
      </c>
      <c r="V5500">
        <v>496</v>
      </c>
      <c r="W5500" t="s">
        <v>54</v>
      </c>
      <c r="X5500" t="s">
        <v>27475</v>
      </c>
      <c r="Y5500" t="s">
        <v>81</v>
      </c>
      <c r="Z5500" s="1">
        <v>45145</v>
      </c>
      <c r="AA5500" s="2">
        <v>0.77820601851851856</v>
      </c>
      <c r="AB5500" s="2">
        <v>0.50726851851851851</v>
      </c>
      <c r="AC5500" t="s">
        <v>45</v>
      </c>
      <c r="AD5500" t="s">
        <v>45</v>
      </c>
      <c r="AE5500" t="s">
        <v>44</v>
      </c>
      <c r="AF5500">
        <v>248</v>
      </c>
    </row>
    <row r="5501" spans="1:32">
      <c r="A5501">
        <v>29726</v>
      </c>
      <c r="B5501">
        <v>28826</v>
      </c>
      <c r="C5501" t="s">
        <v>2816</v>
      </c>
      <c r="D5501" t="s">
        <v>1509</v>
      </c>
      <c r="E5501" t="s">
        <v>48</v>
      </c>
      <c r="F5501" t="s">
        <v>27476</v>
      </c>
      <c r="G5501" t="s">
        <v>27477</v>
      </c>
      <c r="H5501" t="s">
        <v>122</v>
      </c>
      <c r="I5501" s="1">
        <v>32802</v>
      </c>
      <c r="J5501" t="s">
        <v>27478</v>
      </c>
      <c r="K5501" t="s">
        <v>27479</v>
      </c>
      <c r="L5501">
        <v>99766</v>
      </c>
      <c r="M5501" t="s">
        <v>122</v>
      </c>
      <c r="N5501" s="1">
        <v>45198</v>
      </c>
      <c r="O5501" s="1">
        <v>45200</v>
      </c>
      <c r="P5501">
        <v>50</v>
      </c>
      <c r="Q5501">
        <v>2</v>
      </c>
      <c r="R5501" t="s">
        <v>63</v>
      </c>
      <c r="S5501">
        <v>2</v>
      </c>
      <c r="T5501">
        <v>0</v>
      </c>
      <c r="U5501">
        <v>2</v>
      </c>
      <c r="V5501">
        <v>166</v>
      </c>
      <c r="W5501" t="s">
        <v>54</v>
      </c>
      <c r="X5501" t="s">
        <v>27480</v>
      </c>
      <c r="Y5501" t="s">
        <v>43</v>
      </c>
      <c r="Z5501" s="1">
        <v>45186</v>
      </c>
      <c r="AA5501" s="2">
        <v>0.56839120370370366</v>
      </c>
      <c r="AB5501" s="2">
        <v>0.67100694444444453</v>
      </c>
      <c r="AC5501" t="s">
        <v>45</v>
      </c>
      <c r="AD5501" t="s">
        <v>44</v>
      </c>
      <c r="AE5501" t="s">
        <v>45</v>
      </c>
      <c r="AF5501">
        <v>83</v>
      </c>
    </row>
    <row r="5502" spans="1:32">
      <c r="A5502">
        <v>29727</v>
      </c>
      <c r="B5502">
        <v>28827</v>
      </c>
      <c r="C5502" t="s">
        <v>1515</v>
      </c>
      <c r="D5502" t="s">
        <v>1209</v>
      </c>
      <c r="E5502" t="s">
        <v>48</v>
      </c>
      <c r="F5502" t="s">
        <v>27481</v>
      </c>
      <c r="G5502" t="s">
        <v>27482</v>
      </c>
      <c r="H5502" t="s">
        <v>77</v>
      </c>
      <c r="I5502" s="1">
        <v>30456</v>
      </c>
      <c r="J5502" t="s">
        <v>27483</v>
      </c>
      <c r="K5502" t="s">
        <v>27484</v>
      </c>
      <c r="L5502">
        <v>39467</v>
      </c>
      <c r="M5502" t="s">
        <v>77</v>
      </c>
      <c r="N5502" s="1">
        <v>45149</v>
      </c>
      <c r="O5502" s="1">
        <v>45153</v>
      </c>
      <c r="P5502">
        <v>12</v>
      </c>
      <c r="Q5502">
        <v>1</v>
      </c>
      <c r="R5502" t="s">
        <v>40</v>
      </c>
      <c r="S5502">
        <v>1</v>
      </c>
      <c r="T5502">
        <v>1</v>
      </c>
      <c r="U5502">
        <v>4</v>
      </c>
      <c r="V5502">
        <v>900</v>
      </c>
      <c r="W5502" t="s">
        <v>54</v>
      </c>
      <c r="X5502" t="s">
        <v>27485</v>
      </c>
      <c r="Y5502" t="s">
        <v>65</v>
      </c>
      <c r="Z5502" s="1">
        <v>45142</v>
      </c>
      <c r="AA5502" s="2">
        <v>0.10768518518518518</v>
      </c>
      <c r="AB5502" s="2">
        <v>0.22292824074074072</v>
      </c>
      <c r="AC5502" t="s">
        <v>44</v>
      </c>
      <c r="AD5502" t="s">
        <v>44</v>
      </c>
      <c r="AE5502" t="s">
        <v>45</v>
      </c>
      <c r="AF5502">
        <v>225</v>
      </c>
    </row>
    <row r="5503" spans="1:32">
      <c r="A5503">
        <v>29728</v>
      </c>
      <c r="B5503">
        <v>28828</v>
      </c>
      <c r="C5503" t="s">
        <v>5892</v>
      </c>
      <c r="D5503" t="s">
        <v>243</v>
      </c>
      <c r="E5503" t="s">
        <v>48</v>
      </c>
      <c r="F5503" t="s">
        <v>27486</v>
      </c>
      <c r="G5503" t="s">
        <v>27487</v>
      </c>
      <c r="H5503" t="s">
        <v>171</v>
      </c>
      <c r="I5503" s="1">
        <v>30596</v>
      </c>
      <c r="J5503" t="s">
        <v>27488</v>
      </c>
      <c r="K5503" t="s">
        <v>27489</v>
      </c>
      <c r="L5503">
        <v>15160</v>
      </c>
      <c r="M5503" t="s">
        <v>171</v>
      </c>
      <c r="N5503" s="1">
        <v>45020</v>
      </c>
      <c r="O5503" s="1">
        <v>45025</v>
      </c>
      <c r="P5503">
        <v>56</v>
      </c>
      <c r="Q5503">
        <v>3</v>
      </c>
      <c r="R5503" t="s">
        <v>63</v>
      </c>
      <c r="S5503">
        <v>3</v>
      </c>
      <c r="T5503">
        <v>2</v>
      </c>
      <c r="U5503">
        <v>5</v>
      </c>
      <c r="V5503">
        <v>355</v>
      </c>
      <c r="W5503" t="s">
        <v>41</v>
      </c>
      <c r="X5503" t="s">
        <v>27490</v>
      </c>
      <c r="Y5503" t="s">
        <v>43</v>
      </c>
      <c r="Z5503" s="1">
        <v>44995</v>
      </c>
      <c r="AA5503" s="2">
        <v>0.97315972222222225</v>
      </c>
      <c r="AB5503" s="2">
        <v>0.77672453703703714</v>
      </c>
      <c r="AC5503" t="s">
        <v>45</v>
      </c>
      <c r="AD5503" t="s">
        <v>45</v>
      </c>
      <c r="AE5503" t="s">
        <v>45</v>
      </c>
      <c r="AF5503">
        <v>71</v>
      </c>
    </row>
    <row r="5504" spans="1:32">
      <c r="A5504">
        <v>29729</v>
      </c>
      <c r="B5504">
        <v>28829</v>
      </c>
      <c r="C5504" t="s">
        <v>11637</v>
      </c>
      <c r="D5504" t="s">
        <v>5985</v>
      </c>
      <c r="E5504" t="s">
        <v>34</v>
      </c>
      <c r="F5504" t="s">
        <v>27491</v>
      </c>
      <c r="G5504" t="s">
        <v>27492</v>
      </c>
      <c r="H5504" t="s">
        <v>37</v>
      </c>
      <c r="I5504" s="1">
        <v>38169</v>
      </c>
      <c r="J5504" t="s">
        <v>27493</v>
      </c>
      <c r="K5504" t="s">
        <v>27494</v>
      </c>
      <c r="L5504">
        <v>72713</v>
      </c>
      <c r="M5504" t="s">
        <v>37</v>
      </c>
      <c r="N5504" s="1">
        <v>45065</v>
      </c>
      <c r="O5504" s="1">
        <v>45069</v>
      </c>
      <c r="P5504">
        <v>55</v>
      </c>
      <c r="Q5504">
        <v>3</v>
      </c>
      <c r="R5504" t="s">
        <v>53</v>
      </c>
      <c r="S5504">
        <v>4</v>
      </c>
      <c r="T5504">
        <v>2</v>
      </c>
      <c r="U5504">
        <v>4</v>
      </c>
      <c r="V5504">
        <v>544</v>
      </c>
      <c r="W5504" t="s">
        <v>54</v>
      </c>
      <c r="X5504" t="s">
        <v>27495</v>
      </c>
      <c r="Y5504" t="s">
        <v>81</v>
      </c>
      <c r="Z5504" s="1">
        <v>45058</v>
      </c>
      <c r="AA5504" s="2">
        <v>0.97576388888888888</v>
      </c>
      <c r="AB5504" s="2">
        <v>0.35584490740740743</v>
      </c>
      <c r="AC5504" t="s">
        <v>45</v>
      </c>
      <c r="AD5504" t="s">
        <v>45</v>
      </c>
      <c r="AE5504" t="s">
        <v>44</v>
      </c>
      <c r="AF5504">
        <v>136</v>
      </c>
    </row>
    <row r="5505" spans="1:32">
      <c r="A5505">
        <v>29731</v>
      </c>
      <c r="B5505">
        <v>28831</v>
      </c>
      <c r="C5505" t="s">
        <v>3189</v>
      </c>
      <c r="D5505" t="s">
        <v>5560</v>
      </c>
      <c r="E5505" t="s">
        <v>48</v>
      </c>
      <c r="F5505" t="s">
        <v>27496</v>
      </c>
      <c r="G5505" t="s">
        <v>27497</v>
      </c>
      <c r="H5505" t="s">
        <v>115</v>
      </c>
      <c r="I5505" s="1">
        <v>19337</v>
      </c>
      <c r="J5505" t="s">
        <v>27498</v>
      </c>
      <c r="K5505" t="s">
        <v>27499</v>
      </c>
      <c r="L5505">
        <v>7707</v>
      </c>
      <c r="M5505" t="s">
        <v>115</v>
      </c>
      <c r="N5505" s="1">
        <v>45153</v>
      </c>
      <c r="O5505" s="1">
        <v>45157</v>
      </c>
      <c r="P5505">
        <v>54</v>
      </c>
      <c r="Q5505">
        <v>3</v>
      </c>
      <c r="R5505" t="s">
        <v>40</v>
      </c>
      <c r="S5505">
        <v>2</v>
      </c>
      <c r="T5505">
        <v>0</v>
      </c>
      <c r="U5505">
        <v>4</v>
      </c>
      <c r="V5505">
        <v>808</v>
      </c>
      <c r="W5505" t="s">
        <v>41</v>
      </c>
      <c r="X5505" t="s">
        <v>27500</v>
      </c>
      <c r="Y5505" t="s">
        <v>65</v>
      </c>
      <c r="Z5505" s="1">
        <v>45124</v>
      </c>
      <c r="AA5505" s="2">
        <v>0.44160879629629629</v>
      </c>
      <c r="AB5505" s="2">
        <v>0.73178240740740741</v>
      </c>
      <c r="AC5505" t="s">
        <v>45</v>
      </c>
      <c r="AD5505" t="s">
        <v>45</v>
      </c>
      <c r="AE5505" t="s">
        <v>45</v>
      </c>
      <c r="AF5505">
        <v>202</v>
      </c>
    </row>
    <row r="5506" spans="1:32">
      <c r="A5506">
        <v>29732</v>
      </c>
      <c r="B5506">
        <v>28832</v>
      </c>
      <c r="C5506" t="s">
        <v>602</v>
      </c>
      <c r="D5506" t="s">
        <v>4207</v>
      </c>
      <c r="E5506" t="s">
        <v>34</v>
      </c>
      <c r="F5506" t="s">
        <v>27501</v>
      </c>
      <c r="G5506" t="s">
        <v>27502</v>
      </c>
      <c r="H5506" t="s">
        <v>171</v>
      </c>
      <c r="I5506" s="1">
        <v>36378</v>
      </c>
      <c r="J5506" t="s">
        <v>27503</v>
      </c>
      <c r="K5506" t="s">
        <v>27504</v>
      </c>
      <c r="L5506">
        <v>10586</v>
      </c>
      <c r="M5506" t="s">
        <v>171</v>
      </c>
      <c r="N5506" s="1">
        <v>45281</v>
      </c>
      <c r="O5506" s="1">
        <v>45283</v>
      </c>
      <c r="P5506">
        <v>30</v>
      </c>
      <c r="Q5506">
        <v>2</v>
      </c>
      <c r="R5506" t="s">
        <v>40</v>
      </c>
      <c r="S5506">
        <v>1</v>
      </c>
      <c r="T5506">
        <v>1</v>
      </c>
      <c r="U5506">
        <v>2</v>
      </c>
      <c r="V5506">
        <v>440</v>
      </c>
      <c r="W5506" t="s">
        <v>41</v>
      </c>
      <c r="X5506" t="s">
        <v>27505</v>
      </c>
      <c r="Y5506" t="s">
        <v>6</v>
      </c>
      <c r="Z5506" s="1">
        <v>45265</v>
      </c>
      <c r="AA5506" s="2">
        <v>0.37256944444444445</v>
      </c>
      <c r="AB5506" s="2">
        <v>0.34231481481481479</v>
      </c>
      <c r="AC5506" t="s">
        <v>45</v>
      </c>
      <c r="AD5506" t="s">
        <v>45</v>
      </c>
      <c r="AE5506" t="s">
        <v>44</v>
      </c>
      <c r="AF5506">
        <v>220</v>
      </c>
    </row>
    <row r="5507" spans="1:32">
      <c r="A5507">
        <v>29733</v>
      </c>
      <c r="B5507">
        <v>28833</v>
      </c>
      <c r="C5507" t="s">
        <v>564</v>
      </c>
      <c r="D5507" t="s">
        <v>1368</v>
      </c>
      <c r="E5507" t="s">
        <v>34</v>
      </c>
      <c r="F5507" t="s">
        <v>27506</v>
      </c>
      <c r="G5507" t="s">
        <v>27507</v>
      </c>
      <c r="H5507" t="s">
        <v>317</v>
      </c>
      <c r="I5507" s="1">
        <v>21340</v>
      </c>
      <c r="J5507" t="s">
        <v>27508</v>
      </c>
      <c r="K5507" t="s">
        <v>27509</v>
      </c>
      <c r="L5507">
        <v>92263</v>
      </c>
      <c r="M5507" t="s">
        <v>317</v>
      </c>
      <c r="N5507" s="1">
        <v>45210</v>
      </c>
      <c r="O5507" s="1">
        <v>45214</v>
      </c>
      <c r="P5507">
        <v>47</v>
      </c>
      <c r="Q5507">
        <v>2</v>
      </c>
      <c r="R5507" t="s">
        <v>63</v>
      </c>
      <c r="S5507">
        <v>2</v>
      </c>
      <c r="T5507">
        <v>2</v>
      </c>
      <c r="U5507">
        <v>4</v>
      </c>
      <c r="V5507">
        <v>332</v>
      </c>
      <c r="W5507" t="s">
        <v>54</v>
      </c>
      <c r="X5507" t="s">
        <v>27510</v>
      </c>
      <c r="Y5507" t="s">
        <v>81</v>
      </c>
      <c r="Z5507" s="1">
        <v>45191</v>
      </c>
      <c r="AA5507" s="2">
        <v>0.28987268518518516</v>
      </c>
      <c r="AB5507" s="2">
        <v>0.34233796296296298</v>
      </c>
      <c r="AC5507" t="s">
        <v>44</v>
      </c>
      <c r="AD5507" t="s">
        <v>45</v>
      </c>
      <c r="AE5507" t="s">
        <v>44</v>
      </c>
      <c r="AF5507">
        <v>83</v>
      </c>
    </row>
    <row r="5508" spans="1:32">
      <c r="A5508">
        <v>29734</v>
      </c>
      <c r="B5508">
        <v>28834</v>
      </c>
      <c r="C5508" t="s">
        <v>2219</v>
      </c>
      <c r="D5508" t="s">
        <v>546</v>
      </c>
      <c r="E5508" t="s">
        <v>48</v>
      </c>
      <c r="F5508" t="s">
        <v>27511</v>
      </c>
      <c r="G5508" t="s">
        <v>27512</v>
      </c>
      <c r="H5508" t="s">
        <v>171</v>
      </c>
      <c r="I5508" s="1">
        <v>17303</v>
      </c>
      <c r="J5508" t="s">
        <v>27513</v>
      </c>
      <c r="K5508" t="s">
        <v>27514</v>
      </c>
      <c r="L5508">
        <v>20837</v>
      </c>
      <c r="M5508" t="s">
        <v>171</v>
      </c>
      <c r="N5508" s="1">
        <v>45258</v>
      </c>
      <c r="O5508" s="1">
        <v>45259</v>
      </c>
      <c r="P5508">
        <v>95</v>
      </c>
      <c r="Q5508">
        <v>4</v>
      </c>
      <c r="R5508" t="s">
        <v>63</v>
      </c>
      <c r="S5508">
        <v>3</v>
      </c>
      <c r="T5508">
        <v>0</v>
      </c>
      <c r="U5508">
        <v>1</v>
      </c>
      <c r="V5508">
        <v>69</v>
      </c>
      <c r="W5508" t="s">
        <v>54</v>
      </c>
      <c r="X5508" t="s">
        <v>27515</v>
      </c>
      <c r="Y5508" t="s">
        <v>6</v>
      </c>
      <c r="Z5508" s="1">
        <v>45245</v>
      </c>
      <c r="AA5508" s="2">
        <v>0.88460648148148147</v>
      </c>
      <c r="AB5508" s="2">
        <v>0.29337962962962966</v>
      </c>
      <c r="AC5508" t="s">
        <v>44</v>
      </c>
      <c r="AD5508" t="s">
        <v>45</v>
      </c>
      <c r="AE5508" t="s">
        <v>44</v>
      </c>
      <c r="AF5508">
        <v>69</v>
      </c>
    </row>
    <row r="5509" spans="1:32">
      <c r="A5509">
        <v>29735</v>
      </c>
      <c r="B5509">
        <v>28835</v>
      </c>
      <c r="C5509" t="s">
        <v>469</v>
      </c>
      <c r="D5509" t="s">
        <v>2203</v>
      </c>
      <c r="E5509" t="s">
        <v>48</v>
      </c>
      <c r="F5509" t="s">
        <v>27516</v>
      </c>
      <c r="G5509" t="s">
        <v>27517</v>
      </c>
      <c r="H5509" t="s">
        <v>164</v>
      </c>
      <c r="I5509" s="1">
        <v>23654</v>
      </c>
      <c r="J5509" t="s">
        <v>27518</v>
      </c>
      <c r="K5509" t="s">
        <v>27519</v>
      </c>
      <c r="L5509">
        <v>45034</v>
      </c>
      <c r="M5509" t="s">
        <v>164</v>
      </c>
      <c r="N5509" s="1">
        <v>45117</v>
      </c>
      <c r="O5509" s="1">
        <v>45118</v>
      </c>
      <c r="P5509">
        <v>28</v>
      </c>
      <c r="Q5509">
        <v>2</v>
      </c>
      <c r="R5509" t="s">
        <v>53</v>
      </c>
      <c r="S5509">
        <v>1</v>
      </c>
      <c r="T5509">
        <v>1</v>
      </c>
      <c r="U5509">
        <v>1</v>
      </c>
      <c r="V5509">
        <v>133</v>
      </c>
      <c r="W5509" t="s">
        <v>54</v>
      </c>
      <c r="X5509" t="s">
        <v>27520</v>
      </c>
      <c r="Y5509" t="s">
        <v>43</v>
      </c>
      <c r="Z5509" s="1">
        <v>45098</v>
      </c>
      <c r="AA5509" s="2">
        <v>0.86876157407407406</v>
      </c>
      <c r="AB5509" s="2">
        <v>0.99940972222222213</v>
      </c>
      <c r="AC5509" t="s">
        <v>44</v>
      </c>
      <c r="AD5509" t="s">
        <v>45</v>
      </c>
      <c r="AE5509" t="s">
        <v>44</v>
      </c>
      <c r="AF5509">
        <v>133</v>
      </c>
    </row>
    <row r="5510" spans="1:32">
      <c r="A5510">
        <v>29736</v>
      </c>
      <c r="B5510">
        <v>28836</v>
      </c>
      <c r="C5510" t="s">
        <v>229</v>
      </c>
      <c r="D5510" t="s">
        <v>5519</v>
      </c>
      <c r="E5510" t="s">
        <v>48</v>
      </c>
      <c r="F5510" t="s">
        <v>27521</v>
      </c>
      <c r="G5510" t="s">
        <v>27522</v>
      </c>
      <c r="H5510" t="s">
        <v>280</v>
      </c>
      <c r="I5510" s="1">
        <v>22161</v>
      </c>
      <c r="J5510" t="s">
        <v>27523</v>
      </c>
      <c r="K5510" t="s">
        <v>27524</v>
      </c>
      <c r="L5510">
        <v>87884</v>
      </c>
      <c r="M5510" t="s">
        <v>280</v>
      </c>
      <c r="N5510" s="1">
        <v>45144</v>
      </c>
      <c r="O5510" s="1">
        <v>45149</v>
      </c>
      <c r="P5510">
        <v>97</v>
      </c>
      <c r="Q5510">
        <v>4</v>
      </c>
      <c r="R5510" t="s">
        <v>53</v>
      </c>
      <c r="S5510">
        <v>2</v>
      </c>
      <c r="T5510">
        <v>0</v>
      </c>
      <c r="U5510">
        <v>5</v>
      </c>
      <c r="V5510">
        <v>720</v>
      </c>
      <c r="W5510" t="s">
        <v>54</v>
      </c>
      <c r="X5510" t="s">
        <v>27525</v>
      </c>
      <c r="Y5510" t="s">
        <v>81</v>
      </c>
      <c r="Z5510" s="1">
        <v>45114</v>
      </c>
      <c r="AA5510" s="2">
        <v>0.97709490740740745</v>
      </c>
      <c r="AB5510" s="2">
        <v>0.76653935185185185</v>
      </c>
      <c r="AC5510" t="s">
        <v>45</v>
      </c>
      <c r="AD5510" t="s">
        <v>45</v>
      </c>
      <c r="AE5510" t="s">
        <v>44</v>
      </c>
      <c r="AF5510">
        <v>144</v>
      </c>
    </row>
    <row r="5511" spans="1:32">
      <c r="A5511">
        <v>29738</v>
      </c>
      <c r="B5511">
        <v>28838</v>
      </c>
      <c r="C5511" t="s">
        <v>396</v>
      </c>
      <c r="D5511" t="s">
        <v>57</v>
      </c>
      <c r="E5511" t="s">
        <v>48</v>
      </c>
      <c r="F5511" t="s">
        <v>27526</v>
      </c>
      <c r="G5511">
        <v>8326065548</v>
      </c>
      <c r="H5511" t="s">
        <v>692</v>
      </c>
      <c r="I5511" s="1">
        <v>35922</v>
      </c>
      <c r="J5511" t="s">
        <v>27527</v>
      </c>
      <c r="K5511" t="s">
        <v>27528</v>
      </c>
      <c r="L5511">
        <v>2389</v>
      </c>
      <c r="M5511" t="s">
        <v>692</v>
      </c>
      <c r="N5511" s="1">
        <v>45127</v>
      </c>
      <c r="O5511" s="1">
        <v>45128</v>
      </c>
      <c r="P5511">
        <v>64</v>
      </c>
      <c r="Q5511">
        <v>3</v>
      </c>
      <c r="R5511" t="s">
        <v>53</v>
      </c>
      <c r="S5511">
        <v>2</v>
      </c>
      <c r="T5511">
        <v>0</v>
      </c>
      <c r="U5511">
        <v>1</v>
      </c>
      <c r="V5511">
        <v>149</v>
      </c>
      <c r="W5511" t="s">
        <v>54</v>
      </c>
      <c r="X5511" t="s">
        <v>27529</v>
      </c>
      <c r="Y5511" t="s">
        <v>43</v>
      </c>
      <c r="Z5511" s="1">
        <v>45096</v>
      </c>
      <c r="AA5511" s="2">
        <v>0.30459490740740741</v>
      </c>
      <c r="AB5511" s="2">
        <v>0.7254976851851852</v>
      </c>
      <c r="AC5511" t="s">
        <v>44</v>
      </c>
      <c r="AD5511" t="s">
        <v>44</v>
      </c>
      <c r="AE5511" t="s">
        <v>44</v>
      </c>
      <c r="AF5511">
        <v>149</v>
      </c>
    </row>
    <row r="5512" spans="1:32">
      <c r="A5512">
        <v>29739</v>
      </c>
      <c r="B5512">
        <v>28839</v>
      </c>
      <c r="C5512" t="s">
        <v>5892</v>
      </c>
      <c r="D5512" t="s">
        <v>649</v>
      </c>
      <c r="E5512" t="s">
        <v>48</v>
      </c>
      <c r="F5512" t="s">
        <v>27530</v>
      </c>
      <c r="G5512" t="s">
        <v>27531</v>
      </c>
      <c r="H5512" t="s">
        <v>122</v>
      </c>
      <c r="I5512" s="1">
        <v>19593</v>
      </c>
      <c r="J5512" t="s">
        <v>27532</v>
      </c>
      <c r="K5512" t="s">
        <v>27533</v>
      </c>
      <c r="L5512">
        <v>85199</v>
      </c>
      <c r="M5512" t="s">
        <v>122</v>
      </c>
      <c r="N5512" s="1">
        <v>45227</v>
      </c>
      <c r="O5512" s="1">
        <v>45229</v>
      </c>
      <c r="P5512">
        <v>36</v>
      </c>
      <c r="Q5512">
        <v>2</v>
      </c>
      <c r="R5512" t="s">
        <v>40</v>
      </c>
      <c r="S5512">
        <v>1</v>
      </c>
      <c r="T5512">
        <v>2</v>
      </c>
      <c r="U5512">
        <v>2</v>
      </c>
      <c r="V5512">
        <v>464</v>
      </c>
      <c r="W5512" t="s">
        <v>54</v>
      </c>
      <c r="X5512" t="s">
        <v>27534</v>
      </c>
      <c r="Y5512" t="s">
        <v>6</v>
      </c>
      <c r="Z5512" s="1">
        <v>45211</v>
      </c>
      <c r="AA5512" s="2">
        <v>0.67748842592592595</v>
      </c>
      <c r="AB5512" s="2">
        <v>0.1935648148148148</v>
      </c>
      <c r="AC5512" t="s">
        <v>45</v>
      </c>
      <c r="AD5512" t="s">
        <v>45</v>
      </c>
      <c r="AE5512" t="s">
        <v>44</v>
      </c>
      <c r="AF5512">
        <v>232</v>
      </c>
    </row>
    <row r="5513" spans="1:32">
      <c r="A5513">
        <v>29740</v>
      </c>
      <c r="B5513">
        <v>28840</v>
      </c>
      <c r="C5513" t="s">
        <v>313</v>
      </c>
      <c r="D5513" t="s">
        <v>14628</v>
      </c>
      <c r="E5513" t="s">
        <v>34</v>
      </c>
      <c r="F5513" t="s">
        <v>27535</v>
      </c>
      <c r="G5513" t="s">
        <v>27536</v>
      </c>
      <c r="H5513" t="s">
        <v>317</v>
      </c>
      <c r="I5513" s="1">
        <v>18305</v>
      </c>
      <c r="J5513" t="s">
        <v>27537</v>
      </c>
      <c r="K5513" t="s">
        <v>27538</v>
      </c>
      <c r="L5513">
        <v>93848</v>
      </c>
      <c r="M5513" t="s">
        <v>317</v>
      </c>
      <c r="N5513" s="1">
        <v>45256</v>
      </c>
      <c r="O5513" s="1">
        <v>45259</v>
      </c>
      <c r="P5513">
        <v>2</v>
      </c>
      <c r="Q5513">
        <v>1</v>
      </c>
      <c r="R5513" t="s">
        <v>63</v>
      </c>
      <c r="S5513">
        <v>4</v>
      </c>
      <c r="T5513">
        <v>2</v>
      </c>
      <c r="U5513">
        <v>3</v>
      </c>
      <c r="V5513">
        <v>192</v>
      </c>
      <c r="W5513" t="s">
        <v>54</v>
      </c>
      <c r="X5513" t="s">
        <v>27539</v>
      </c>
      <c r="Y5513" t="s">
        <v>43</v>
      </c>
      <c r="Z5513" s="1">
        <v>45217</v>
      </c>
      <c r="AA5513" s="2">
        <v>0.56265046296296295</v>
      </c>
      <c r="AB5513" s="2">
        <v>8.2488425925925923E-2</v>
      </c>
      <c r="AC5513" t="s">
        <v>45</v>
      </c>
      <c r="AD5513" t="s">
        <v>45</v>
      </c>
      <c r="AE5513" t="s">
        <v>44</v>
      </c>
      <c r="AF5513">
        <v>64</v>
      </c>
    </row>
    <row r="5514" spans="1:32">
      <c r="A5514">
        <v>29741</v>
      </c>
      <c r="B5514">
        <v>28841</v>
      </c>
      <c r="C5514" t="s">
        <v>1240</v>
      </c>
      <c r="D5514" t="s">
        <v>3455</v>
      </c>
      <c r="E5514" t="s">
        <v>48</v>
      </c>
      <c r="F5514" t="s">
        <v>27540</v>
      </c>
      <c r="G5514" t="s">
        <v>27541</v>
      </c>
      <c r="H5514" t="s">
        <v>457</v>
      </c>
      <c r="I5514" s="1">
        <v>23825</v>
      </c>
      <c r="J5514" t="s">
        <v>27542</v>
      </c>
      <c r="K5514" t="s">
        <v>27543</v>
      </c>
      <c r="L5514">
        <v>28632</v>
      </c>
      <c r="M5514" t="s">
        <v>457</v>
      </c>
      <c r="N5514" s="1">
        <v>45018</v>
      </c>
      <c r="O5514" s="1">
        <v>45022</v>
      </c>
      <c r="P5514">
        <v>89</v>
      </c>
      <c r="Q5514">
        <v>4</v>
      </c>
      <c r="R5514" t="s">
        <v>63</v>
      </c>
      <c r="S5514">
        <v>2</v>
      </c>
      <c r="T5514">
        <v>0</v>
      </c>
      <c r="U5514">
        <v>4</v>
      </c>
      <c r="V5514">
        <v>292</v>
      </c>
      <c r="W5514" t="s">
        <v>54</v>
      </c>
      <c r="X5514" t="s">
        <v>27544</v>
      </c>
      <c r="Y5514" t="s">
        <v>6</v>
      </c>
      <c r="Z5514" s="1">
        <v>44980</v>
      </c>
      <c r="AA5514" s="2">
        <v>0.75436342592592587</v>
      </c>
      <c r="AB5514" s="2">
        <v>0.45836805555555554</v>
      </c>
      <c r="AC5514" t="s">
        <v>45</v>
      </c>
      <c r="AD5514" t="s">
        <v>44</v>
      </c>
      <c r="AE5514" t="s">
        <v>44</v>
      </c>
      <c r="AF5514">
        <v>73</v>
      </c>
    </row>
    <row r="5515" spans="1:32">
      <c r="A5515">
        <v>29742</v>
      </c>
      <c r="B5515">
        <v>28842</v>
      </c>
      <c r="C5515" t="s">
        <v>263</v>
      </c>
      <c r="D5515" t="s">
        <v>2511</v>
      </c>
      <c r="E5515" t="s">
        <v>48</v>
      </c>
      <c r="F5515" t="s">
        <v>27545</v>
      </c>
      <c r="G5515" t="s">
        <v>27546</v>
      </c>
      <c r="H5515" t="s">
        <v>209</v>
      </c>
      <c r="I5515" s="1">
        <v>19803</v>
      </c>
      <c r="J5515" t="s">
        <v>27547</v>
      </c>
      <c r="K5515" t="s">
        <v>4664</v>
      </c>
      <c r="L5515">
        <v>22457</v>
      </c>
      <c r="M5515" t="s">
        <v>209</v>
      </c>
      <c r="N5515" s="1">
        <v>45150</v>
      </c>
      <c r="O5515" s="1">
        <v>45153</v>
      </c>
      <c r="P5515">
        <v>60</v>
      </c>
      <c r="Q5515">
        <v>3</v>
      </c>
      <c r="R5515" t="s">
        <v>40</v>
      </c>
      <c r="S5515">
        <v>4</v>
      </c>
      <c r="T5515">
        <v>2</v>
      </c>
      <c r="U5515">
        <v>3</v>
      </c>
      <c r="V5515">
        <v>606</v>
      </c>
      <c r="W5515" t="s">
        <v>54</v>
      </c>
      <c r="X5515" t="s">
        <v>27548</v>
      </c>
      <c r="Y5515" t="s">
        <v>65</v>
      </c>
      <c r="Z5515" s="1">
        <v>45143</v>
      </c>
      <c r="AA5515" s="2">
        <v>0.23174768518518518</v>
      </c>
      <c r="AB5515" s="2">
        <v>0.99744212962962964</v>
      </c>
      <c r="AC5515" t="s">
        <v>44</v>
      </c>
      <c r="AD5515" t="s">
        <v>45</v>
      </c>
      <c r="AE5515" t="s">
        <v>44</v>
      </c>
      <c r="AF5515">
        <v>202</v>
      </c>
    </row>
    <row r="5516" spans="1:32">
      <c r="A5516">
        <v>29743</v>
      </c>
      <c r="B5516">
        <v>28843</v>
      </c>
      <c r="C5516" t="s">
        <v>900</v>
      </c>
      <c r="D5516" t="s">
        <v>5779</v>
      </c>
      <c r="E5516" t="s">
        <v>34</v>
      </c>
      <c r="F5516" t="s">
        <v>27549</v>
      </c>
      <c r="G5516" t="s">
        <v>27550</v>
      </c>
      <c r="H5516" t="s">
        <v>225</v>
      </c>
      <c r="I5516" s="1">
        <v>22544</v>
      </c>
      <c r="J5516" t="s">
        <v>27551</v>
      </c>
      <c r="K5516" t="s">
        <v>27552</v>
      </c>
      <c r="L5516">
        <v>70699</v>
      </c>
      <c r="M5516" t="s">
        <v>225</v>
      </c>
      <c r="N5516" s="1">
        <v>45030</v>
      </c>
      <c r="O5516" s="1">
        <v>45034</v>
      </c>
      <c r="P5516">
        <v>53</v>
      </c>
      <c r="Q5516">
        <v>3</v>
      </c>
      <c r="R5516" t="s">
        <v>63</v>
      </c>
      <c r="S5516">
        <v>3</v>
      </c>
      <c r="T5516">
        <v>2</v>
      </c>
      <c r="U5516">
        <v>4</v>
      </c>
      <c r="V5516">
        <v>268</v>
      </c>
      <c r="W5516" t="s">
        <v>54</v>
      </c>
      <c r="X5516" t="s">
        <v>27553</v>
      </c>
      <c r="Y5516" t="s">
        <v>43</v>
      </c>
      <c r="Z5516" s="1">
        <v>45019</v>
      </c>
      <c r="AA5516" s="2">
        <v>0.79151620370370368</v>
      </c>
      <c r="AB5516" s="2">
        <v>0.14604166666666665</v>
      </c>
      <c r="AC5516" t="s">
        <v>45</v>
      </c>
      <c r="AD5516" t="s">
        <v>45</v>
      </c>
      <c r="AE5516" t="s">
        <v>44</v>
      </c>
      <c r="AF5516">
        <v>67</v>
      </c>
    </row>
    <row r="5517" spans="1:32">
      <c r="A5517">
        <v>29744</v>
      </c>
      <c r="B5517">
        <v>28844</v>
      </c>
      <c r="C5517" t="s">
        <v>3145</v>
      </c>
      <c r="D5517" t="s">
        <v>2492</v>
      </c>
      <c r="E5517" t="s">
        <v>48</v>
      </c>
      <c r="F5517" t="s">
        <v>27554</v>
      </c>
      <c r="G5517" t="s">
        <v>27555</v>
      </c>
      <c r="H5517" t="s">
        <v>156</v>
      </c>
      <c r="I5517" s="1">
        <v>29302</v>
      </c>
      <c r="J5517" t="s">
        <v>27556</v>
      </c>
      <c r="K5517" t="s">
        <v>27557</v>
      </c>
      <c r="L5517">
        <v>53897</v>
      </c>
      <c r="M5517" t="s">
        <v>156</v>
      </c>
      <c r="N5517" s="1">
        <v>45092</v>
      </c>
      <c r="O5517" s="1">
        <v>45093</v>
      </c>
      <c r="P5517">
        <v>5</v>
      </c>
      <c r="Q5517">
        <v>1</v>
      </c>
      <c r="R5517" t="s">
        <v>63</v>
      </c>
      <c r="S5517">
        <v>2</v>
      </c>
      <c r="T5517">
        <v>2</v>
      </c>
      <c r="U5517">
        <v>1</v>
      </c>
      <c r="V5517">
        <v>73</v>
      </c>
      <c r="W5517" t="s">
        <v>54</v>
      </c>
      <c r="X5517" t="s">
        <v>27558</v>
      </c>
      <c r="Y5517" t="s">
        <v>43</v>
      </c>
      <c r="Z5517" s="1">
        <v>45066</v>
      </c>
      <c r="AA5517" s="2">
        <v>0.18670138888888888</v>
      </c>
      <c r="AB5517" s="2">
        <v>0.2694097222222222</v>
      </c>
      <c r="AC5517" t="s">
        <v>45</v>
      </c>
      <c r="AD5517" t="s">
        <v>44</v>
      </c>
      <c r="AE5517" t="s">
        <v>44</v>
      </c>
      <c r="AF5517">
        <v>73</v>
      </c>
    </row>
    <row r="5518" spans="1:32">
      <c r="A5518">
        <v>29745</v>
      </c>
      <c r="B5518">
        <v>28845</v>
      </c>
      <c r="C5518" t="s">
        <v>15485</v>
      </c>
      <c r="D5518" t="s">
        <v>3425</v>
      </c>
      <c r="E5518" t="s">
        <v>48</v>
      </c>
      <c r="F5518" t="s">
        <v>27559</v>
      </c>
      <c r="G5518" t="s">
        <v>27560</v>
      </c>
      <c r="H5518" t="s">
        <v>295</v>
      </c>
      <c r="I5518" s="1">
        <v>33586</v>
      </c>
      <c r="J5518" t="s">
        <v>27561</v>
      </c>
      <c r="K5518" t="s">
        <v>14365</v>
      </c>
      <c r="L5518">
        <v>82938</v>
      </c>
      <c r="M5518" t="s">
        <v>295</v>
      </c>
      <c r="N5518" s="1">
        <v>45265</v>
      </c>
      <c r="O5518" s="1">
        <v>45268</v>
      </c>
      <c r="P5518">
        <v>86</v>
      </c>
      <c r="Q5518">
        <v>4</v>
      </c>
      <c r="R5518" t="s">
        <v>63</v>
      </c>
      <c r="S5518">
        <v>4</v>
      </c>
      <c r="T5518">
        <v>1</v>
      </c>
      <c r="U5518">
        <v>3</v>
      </c>
      <c r="V5518">
        <v>246</v>
      </c>
      <c r="W5518" t="s">
        <v>54</v>
      </c>
      <c r="X5518" t="s">
        <v>27562</v>
      </c>
      <c r="Y5518" t="s">
        <v>43</v>
      </c>
      <c r="Z5518" s="1">
        <v>45241</v>
      </c>
      <c r="AA5518" s="2">
        <v>0.76900462962962957</v>
      </c>
      <c r="AB5518" s="2">
        <v>0.52532407407407411</v>
      </c>
      <c r="AC5518" t="s">
        <v>44</v>
      </c>
      <c r="AD5518" t="s">
        <v>45</v>
      </c>
      <c r="AE5518" t="s">
        <v>45</v>
      </c>
      <c r="AF5518">
        <v>82</v>
      </c>
    </row>
    <row r="5519" spans="1:32">
      <c r="A5519">
        <v>29746</v>
      </c>
      <c r="B5519">
        <v>28846</v>
      </c>
      <c r="C5519" t="s">
        <v>3972</v>
      </c>
      <c r="D5519" t="s">
        <v>57</v>
      </c>
      <c r="E5519" t="s">
        <v>48</v>
      </c>
      <c r="F5519" t="s">
        <v>27563</v>
      </c>
      <c r="G5519" t="s">
        <v>27564</v>
      </c>
      <c r="H5519" t="s">
        <v>179</v>
      </c>
      <c r="I5519" s="1">
        <v>36703</v>
      </c>
      <c r="J5519" t="s">
        <v>27565</v>
      </c>
      <c r="K5519" t="s">
        <v>27566</v>
      </c>
      <c r="L5519">
        <v>53050</v>
      </c>
      <c r="M5519" t="s">
        <v>179</v>
      </c>
      <c r="N5519" s="1">
        <v>45105</v>
      </c>
      <c r="O5519" s="1">
        <v>45107</v>
      </c>
      <c r="P5519">
        <v>84</v>
      </c>
      <c r="Q5519">
        <v>4</v>
      </c>
      <c r="R5519" t="s">
        <v>40</v>
      </c>
      <c r="S5519">
        <v>4</v>
      </c>
      <c r="T5519">
        <v>0</v>
      </c>
      <c r="U5519">
        <v>2</v>
      </c>
      <c r="V5519">
        <v>454</v>
      </c>
      <c r="W5519" t="s">
        <v>54</v>
      </c>
      <c r="X5519" t="s">
        <v>27567</v>
      </c>
      <c r="Y5519" t="s">
        <v>43</v>
      </c>
      <c r="Z5519" s="1">
        <v>45087</v>
      </c>
      <c r="AA5519" s="2">
        <v>0.66872685185185177</v>
      </c>
      <c r="AB5519" s="2">
        <v>6.0150462962962968E-2</v>
      </c>
      <c r="AC5519" t="s">
        <v>45</v>
      </c>
      <c r="AD5519" t="s">
        <v>45</v>
      </c>
      <c r="AE5519" t="s">
        <v>45</v>
      </c>
      <c r="AF5519">
        <v>227</v>
      </c>
    </row>
    <row r="5520" spans="1:32">
      <c r="A5520">
        <v>29747</v>
      </c>
      <c r="B5520">
        <v>28847</v>
      </c>
      <c r="C5520" t="s">
        <v>1966</v>
      </c>
      <c r="D5520" t="s">
        <v>243</v>
      </c>
      <c r="E5520" t="s">
        <v>34</v>
      </c>
      <c r="F5520" t="s">
        <v>27568</v>
      </c>
      <c r="G5520" t="s">
        <v>27569</v>
      </c>
      <c r="H5520" t="s">
        <v>418</v>
      </c>
      <c r="I5520" s="1">
        <v>34470</v>
      </c>
      <c r="J5520" t="s">
        <v>27570</v>
      </c>
      <c r="K5520" t="s">
        <v>11334</v>
      </c>
      <c r="L5520">
        <v>81451</v>
      </c>
      <c r="M5520" t="s">
        <v>418</v>
      </c>
      <c r="N5520" s="1">
        <v>45035</v>
      </c>
      <c r="O5520" s="1">
        <v>45039</v>
      </c>
      <c r="P5520">
        <v>92</v>
      </c>
      <c r="Q5520">
        <v>4</v>
      </c>
      <c r="R5520" t="s">
        <v>63</v>
      </c>
      <c r="S5520">
        <v>3</v>
      </c>
      <c r="T5520">
        <v>1</v>
      </c>
      <c r="U5520">
        <v>4</v>
      </c>
      <c r="V5520">
        <v>248</v>
      </c>
      <c r="W5520" t="s">
        <v>41</v>
      </c>
      <c r="X5520" t="s">
        <v>27571</v>
      </c>
      <c r="Y5520" t="s">
        <v>6</v>
      </c>
      <c r="Z5520" s="1">
        <v>45004</v>
      </c>
      <c r="AA5520" s="2">
        <v>2.0925925925925928E-2</v>
      </c>
      <c r="AB5520" s="2">
        <v>0.43702546296296302</v>
      </c>
      <c r="AC5520" t="s">
        <v>44</v>
      </c>
      <c r="AD5520" t="s">
        <v>45</v>
      </c>
      <c r="AE5520" t="s">
        <v>45</v>
      </c>
      <c r="AF5520">
        <v>62</v>
      </c>
    </row>
    <row r="5521" spans="1:32">
      <c r="A5521">
        <v>29748</v>
      </c>
      <c r="B5521">
        <v>28848</v>
      </c>
      <c r="C5521" t="s">
        <v>90</v>
      </c>
      <c r="D5521" t="s">
        <v>1068</v>
      </c>
      <c r="E5521" t="s">
        <v>34</v>
      </c>
      <c r="F5521" t="s">
        <v>27572</v>
      </c>
      <c r="G5521" t="s">
        <v>27573</v>
      </c>
      <c r="H5521" t="s">
        <v>60</v>
      </c>
      <c r="I5521" s="1">
        <v>26006</v>
      </c>
      <c r="J5521" t="s">
        <v>27574</v>
      </c>
      <c r="K5521" t="s">
        <v>27575</v>
      </c>
      <c r="L5521">
        <v>76704</v>
      </c>
      <c r="M5521" t="s">
        <v>60</v>
      </c>
      <c r="N5521" s="1">
        <v>45267</v>
      </c>
      <c r="O5521" s="1">
        <v>45272</v>
      </c>
      <c r="P5521">
        <v>65</v>
      </c>
      <c r="Q5521">
        <v>3</v>
      </c>
      <c r="R5521" t="s">
        <v>63</v>
      </c>
      <c r="S5521">
        <v>3</v>
      </c>
      <c r="T5521">
        <v>1</v>
      </c>
      <c r="U5521">
        <v>5</v>
      </c>
      <c r="V5521">
        <v>345</v>
      </c>
      <c r="W5521" t="s">
        <v>41</v>
      </c>
      <c r="X5521" t="s">
        <v>27576</v>
      </c>
      <c r="Y5521" t="s">
        <v>6</v>
      </c>
      <c r="Z5521" s="1">
        <v>45232</v>
      </c>
      <c r="AA5521" s="2">
        <v>0.4050347222222222</v>
      </c>
      <c r="AB5521" s="2">
        <v>0.73896990740740742</v>
      </c>
      <c r="AC5521" t="s">
        <v>45</v>
      </c>
      <c r="AD5521" t="s">
        <v>44</v>
      </c>
      <c r="AE5521" t="s">
        <v>45</v>
      </c>
      <c r="AF5521">
        <v>69</v>
      </c>
    </row>
    <row r="5522" spans="1:32">
      <c r="A5522">
        <v>29749</v>
      </c>
      <c r="B5522">
        <v>28849</v>
      </c>
      <c r="C5522" t="s">
        <v>461</v>
      </c>
      <c r="D5522" t="s">
        <v>7445</v>
      </c>
      <c r="E5522" t="s">
        <v>34</v>
      </c>
      <c r="F5522" t="s">
        <v>27577</v>
      </c>
      <c r="G5522" t="s">
        <v>27578</v>
      </c>
      <c r="H5522" t="s">
        <v>171</v>
      </c>
      <c r="I5522" s="1">
        <v>26240</v>
      </c>
      <c r="J5522" t="s">
        <v>27579</v>
      </c>
      <c r="K5522" t="s">
        <v>2420</v>
      </c>
      <c r="L5522">
        <v>68570</v>
      </c>
      <c r="M5522" t="s">
        <v>171</v>
      </c>
      <c r="N5522" s="1">
        <v>45236</v>
      </c>
      <c r="O5522" s="1">
        <v>45239</v>
      </c>
      <c r="P5522">
        <v>17</v>
      </c>
      <c r="Q5522">
        <v>1</v>
      </c>
      <c r="R5522" t="s">
        <v>63</v>
      </c>
      <c r="S5522">
        <v>2</v>
      </c>
      <c r="T5522">
        <v>1</v>
      </c>
      <c r="U5522">
        <v>3</v>
      </c>
      <c r="V5522">
        <v>204</v>
      </c>
      <c r="W5522" t="s">
        <v>54</v>
      </c>
      <c r="X5522" t="s">
        <v>27580</v>
      </c>
      <c r="Y5522" t="s">
        <v>6</v>
      </c>
      <c r="Z5522" s="1">
        <v>45198</v>
      </c>
      <c r="AA5522" s="2">
        <v>0.64782407407407405</v>
      </c>
      <c r="AB5522" s="2">
        <v>0.81821759259259252</v>
      </c>
      <c r="AC5522" t="s">
        <v>45</v>
      </c>
      <c r="AD5522" t="s">
        <v>45</v>
      </c>
      <c r="AE5522" t="s">
        <v>45</v>
      </c>
      <c r="AF5522">
        <v>68</v>
      </c>
    </row>
    <row r="5523" spans="1:32">
      <c r="A5523">
        <v>29750</v>
      </c>
      <c r="B5523">
        <v>28850</v>
      </c>
      <c r="C5523" t="s">
        <v>1275</v>
      </c>
      <c r="D5523" t="s">
        <v>596</v>
      </c>
      <c r="E5523" t="s">
        <v>34</v>
      </c>
      <c r="F5523" t="s">
        <v>27581</v>
      </c>
      <c r="G5523" t="s">
        <v>27582</v>
      </c>
      <c r="H5523" t="s">
        <v>122</v>
      </c>
      <c r="I5523" s="1">
        <v>27357</v>
      </c>
      <c r="J5523" t="s">
        <v>27583</v>
      </c>
      <c r="K5523" t="s">
        <v>26172</v>
      </c>
      <c r="L5523">
        <v>73685</v>
      </c>
      <c r="M5523" t="s">
        <v>122</v>
      </c>
      <c r="N5523" s="1">
        <v>45117</v>
      </c>
      <c r="O5523" s="1">
        <v>45122</v>
      </c>
      <c r="P5523">
        <v>33</v>
      </c>
      <c r="Q5523">
        <v>2</v>
      </c>
      <c r="R5523" t="s">
        <v>40</v>
      </c>
      <c r="S5523">
        <v>4</v>
      </c>
      <c r="T5523">
        <v>1</v>
      </c>
      <c r="U5523">
        <v>5</v>
      </c>
      <c r="V5523">
        <v>1150</v>
      </c>
      <c r="W5523" t="s">
        <v>41</v>
      </c>
      <c r="X5523" t="s">
        <v>27584</v>
      </c>
      <c r="Y5523" t="s">
        <v>81</v>
      </c>
      <c r="Z5523" s="1">
        <v>45091</v>
      </c>
      <c r="AA5523" s="2">
        <v>0.65787037037037044</v>
      </c>
      <c r="AB5523" s="2">
        <v>0.67761574074074071</v>
      </c>
      <c r="AC5523" t="s">
        <v>45</v>
      </c>
      <c r="AD5523" t="s">
        <v>45</v>
      </c>
      <c r="AE5523" t="s">
        <v>45</v>
      </c>
      <c r="AF5523">
        <v>230</v>
      </c>
    </row>
    <row r="5524" spans="1:32">
      <c r="A5524">
        <v>29752</v>
      </c>
      <c r="B5524">
        <v>28852</v>
      </c>
      <c r="C5524" t="s">
        <v>119</v>
      </c>
      <c r="D5524" t="s">
        <v>7445</v>
      </c>
      <c r="E5524" t="s">
        <v>48</v>
      </c>
      <c r="F5524" t="s">
        <v>27585</v>
      </c>
      <c r="G5524" t="s">
        <v>27586</v>
      </c>
      <c r="H5524" t="s">
        <v>725</v>
      </c>
      <c r="I5524" s="1">
        <v>16903</v>
      </c>
      <c r="J5524" t="s">
        <v>27587</v>
      </c>
      <c r="K5524" t="s">
        <v>27588</v>
      </c>
      <c r="L5524">
        <v>9685</v>
      </c>
      <c r="M5524" t="s">
        <v>725</v>
      </c>
      <c r="N5524" s="1">
        <v>45251</v>
      </c>
      <c r="O5524" s="1">
        <v>45254</v>
      </c>
      <c r="P5524">
        <v>81</v>
      </c>
      <c r="Q5524">
        <v>4</v>
      </c>
      <c r="R5524" t="s">
        <v>40</v>
      </c>
      <c r="S5524">
        <v>3</v>
      </c>
      <c r="T5524">
        <v>0</v>
      </c>
      <c r="U5524">
        <v>3</v>
      </c>
      <c r="V5524">
        <v>669</v>
      </c>
      <c r="W5524" t="s">
        <v>41</v>
      </c>
      <c r="X5524" t="s">
        <v>27589</v>
      </c>
      <c r="Y5524" t="s">
        <v>43</v>
      </c>
      <c r="Z5524" s="1">
        <v>45226</v>
      </c>
      <c r="AA5524" s="2">
        <v>3.0092592592592588E-3</v>
      </c>
      <c r="AB5524" s="2">
        <v>0.96918981481481481</v>
      </c>
      <c r="AC5524" t="s">
        <v>45</v>
      </c>
      <c r="AD5524" t="s">
        <v>44</v>
      </c>
      <c r="AE5524" t="s">
        <v>45</v>
      </c>
      <c r="AF5524">
        <v>223</v>
      </c>
    </row>
    <row r="5525" spans="1:32">
      <c r="A5525">
        <v>29754</v>
      </c>
      <c r="B5525">
        <v>28854</v>
      </c>
      <c r="C5525" t="s">
        <v>391</v>
      </c>
      <c r="D5525" t="s">
        <v>469</v>
      </c>
      <c r="E5525" t="s">
        <v>48</v>
      </c>
      <c r="F5525" t="s">
        <v>27590</v>
      </c>
      <c r="G5525">
        <f>1-206-460-5848</f>
        <v>-6513</v>
      </c>
      <c r="H5525" t="s">
        <v>309</v>
      </c>
      <c r="I5525" s="1">
        <v>24474</v>
      </c>
      <c r="J5525" t="s">
        <v>27591</v>
      </c>
      <c r="K5525" t="s">
        <v>27592</v>
      </c>
      <c r="L5525">
        <v>40748</v>
      </c>
      <c r="M5525" t="s">
        <v>309</v>
      </c>
      <c r="N5525" s="1">
        <v>44976</v>
      </c>
      <c r="O5525" s="1">
        <v>44981</v>
      </c>
      <c r="P5525">
        <v>80</v>
      </c>
      <c r="Q5525">
        <v>4</v>
      </c>
      <c r="R5525" t="s">
        <v>63</v>
      </c>
      <c r="S5525">
        <v>3</v>
      </c>
      <c r="T5525">
        <v>0</v>
      </c>
      <c r="U5525">
        <v>5</v>
      </c>
      <c r="V5525">
        <v>395</v>
      </c>
      <c r="W5525" t="s">
        <v>41</v>
      </c>
      <c r="X5525" t="s">
        <v>27593</v>
      </c>
      <c r="Y5525" t="s">
        <v>81</v>
      </c>
      <c r="Z5525" s="1">
        <v>44958</v>
      </c>
      <c r="AA5525" s="2">
        <v>0.81533564814814818</v>
      </c>
      <c r="AB5525" s="2">
        <v>0.84849537037037026</v>
      </c>
      <c r="AC5525" t="s">
        <v>44</v>
      </c>
      <c r="AD5525" t="s">
        <v>44</v>
      </c>
      <c r="AE5525" t="s">
        <v>45</v>
      </c>
      <c r="AF5525">
        <v>79</v>
      </c>
    </row>
    <row r="5526" spans="1:32">
      <c r="A5526">
        <v>29755</v>
      </c>
      <c r="B5526">
        <v>28855</v>
      </c>
      <c r="C5526" t="s">
        <v>583</v>
      </c>
      <c r="D5526" t="s">
        <v>1493</v>
      </c>
      <c r="E5526" t="s">
        <v>34</v>
      </c>
      <c r="F5526" t="s">
        <v>27594</v>
      </c>
      <c r="G5526" t="s">
        <v>27595</v>
      </c>
      <c r="H5526" t="s">
        <v>115</v>
      </c>
      <c r="I5526" s="1">
        <v>33681</v>
      </c>
      <c r="J5526" t="s">
        <v>27596</v>
      </c>
      <c r="K5526" t="s">
        <v>27597</v>
      </c>
      <c r="L5526">
        <v>51649</v>
      </c>
      <c r="M5526" t="s">
        <v>115</v>
      </c>
      <c r="N5526" s="1">
        <v>45316</v>
      </c>
      <c r="O5526" s="1">
        <v>45320</v>
      </c>
      <c r="P5526">
        <v>81</v>
      </c>
      <c r="Q5526">
        <v>4</v>
      </c>
      <c r="R5526" t="s">
        <v>40</v>
      </c>
      <c r="S5526">
        <v>1</v>
      </c>
      <c r="T5526">
        <v>1</v>
      </c>
      <c r="U5526">
        <v>4</v>
      </c>
      <c r="V5526">
        <v>1000</v>
      </c>
      <c r="W5526" t="s">
        <v>54</v>
      </c>
      <c r="X5526" t="s">
        <v>27598</v>
      </c>
      <c r="Y5526" t="s">
        <v>81</v>
      </c>
      <c r="Z5526" s="1">
        <v>45290</v>
      </c>
      <c r="AA5526" s="2">
        <v>0.37341435185185184</v>
      </c>
      <c r="AB5526" s="2">
        <v>0.92618055555555545</v>
      </c>
      <c r="AC5526" t="s">
        <v>44</v>
      </c>
      <c r="AD5526" t="s">
        <v>44</v>
      </c>
      <c r="AE5526" t="s">
        <v>44</v>
      </c>
      <c r="AF5526">
        <v>250</v>
      </c>
    </row>
    <row r="5527" spans="1:32">
      <c r="A5527">
        <v>29756</v>
      </c>
      <c r="B5527">
        <v>28856</v>
      </c>
      <c r="C5527" t="s">
        <v>1771</v>
      </c>
      <c r="D5527" t="s">
        <v>12521</v>
      </c>
      <c r="E5527" t="s">
        <v>34</v>
      </c>
      <c r="F5527" t="s">
        <v>27599</v>
      </c>
      <c r="G5527" t="s">
        <v>27600</v>
      </c>
      <c r="H5527" t="s">
        <v>309</v>
      </c>
      <c r="I5527" s="1">
        <v>20869</v>
      </c>
      <c r="J5527" t="s">
        <v>27601</v>
      </c>
      <c r="K5527" t="s">
        <v>27602</v>
      </c>
      <c r="L5527">
        <v>42369</v>
      </c>
      <c r="M5527" t="s">
        <v>309</v>
      </c>
      <c r="N5527" s="1">
        <v>45093</v>
      </c>
      <c r="O5527" s="1">
        <v>45095</v>
      </c>
      <c r="P5527">
        <v>96</v>
      </c>
      <c r="Q5527">
        <v>4</v>
      </c>
      <c r="R5527" t="s">
        <v>40</v>
      </c>
      <c r="S5527">
        <v>3</v>
      </c>
      <c r="T5527">
        <v>1</v>
      </c>
      <c r="U5527">
        <v>2</v>
      </c>
      <c r="V5527">
        <v>454</v>
      </c>
      <c r="W5527" t="s">
        <v>41</v>
      </c>
      <c r="X5527" t="s">
        <v>27603</v>
      </c>
      <c r="Y5527" t="s">
        <v>81</v>
      </c>
      <c r="Z5527" s="1">
        <v>45060</v>
      </c>
      <c r="AA5527" s="2">
        <v>0.33912037037037041</v>
      </c>
      <c r="AB5527" s="2">
        <v>0.47468749999999998</v>
      </c>
      <c r="AC5527" t="s">
        <v>45</v>
      </c>
      <c r="AD5527" t="s">
        <v>44</v>
      </c>
      <c r="AE5527" t="s">
        <v>44</v>
      </c>
      <c r="AF5527">
        <v>227</v>
      </c>
    </row>
    <row r="5528" spans="1:32">
      <c r="A5528">
        <v>29757</v>
      </c>
      <c r="B5528">
        <v>28857</v>
      </c>
      <c r="C5528" t="s">
        <v>256</v>
      </c>
      <c r="D5528" t="s">
        <v>1098</v>
      </c>
      <c r="E5528" t="s">
        <v>34</v>
      </c>
      <c r="F5528" t="s">
        <v>27604</v>
      </c>
      <c r="G5528" t="s">
        <v>27605</v>
      </c>
      <c r="H5528" t="s">
        <v>171</v>
      </c>
      <c r="I5528" s="1">
        <v>29739</v>
      </c>
      <c r="J5528" t="s">
        <v>27606</v>
      </c>
      <c r="K5528" t="s">
        <v>27607</v>
      </c>
      <c r="L5528">
        <v>78337</v>
      </c>
      <c r="M5528" t="s">
        <v>171</v>
      </c>
      <c r="N5528" s="1">
        <v>45281</v>
      </c>
      <c r="O5528" s="1">
        <v>45284</v>
      </c>
      <c r="P5528">
        <v>54</v>
      </c>
      <c r="Q5528">
        <v>3</v>
      </c>
      <c r="R5528" t="s">
        <v>40</v>
      </c>
      <c r="S5528">
        <v>4</v>
      </c>
      <c r="T5528">
        <v>1</v>
      </c>
      <c r="U5528">
        <v>3</v>
      </c>
      <c r="V5528">
        <v>663</v>
      </c>
      <c r="W5528" t="s">
        <v>41</v>
      </c>
      <c r="X5528" t="s">
        <v>27608</v>
      </c>
      <c r="Y5528" t="s">
        <v>43</v>
      </c>
      <c r="Z5528" s="1">
        <v>45276</v>
      </c>
      <c r="AA5528" s="2">
        <v>0.91549768518518526</v>
      </c>
      <c r="AB5528" s="2">
        <v>0.90111111111111108</v>
      </c>
      <c r="AC5528" t="s">
        <v>44</v>
      </c>
      <c r="AD5528" t="s">
        <v>44</v>
      </c>
      <c r="AE5528" t="s">
        <v>45</v>
      </c>
      <c r="AF5528">
        <v>221</v>
      </c>
    </row>
    <row r="5529" spans="1:32">
      <c r="A5529">
        <v>29758</v>
      </c>
      <c r="B5529">
        <v>28858</v>
      </c>
      <c r="C5529" t="s">
        <v>1392</v>
      </c>
      <c r="D5529" t="s">
        <v>27609</v>
      </c>
      <c r="E5529" t="s">
        <v>34</v>
      </c>
      <c r="F5529" t="s">
        <v>27610</v>
      </c>
      <c r="G5529" t="s">
        <v>27611</v>
      </c>
      <c r="H5529" t="s">
        <v>135</v>
      </c>
      <c r="I5529" s="1">
        <v>37240</v>
      </c>
      <c r="J5529" t="s">
        <v>27612</v>
      </c>
      <c r="K5529" t="s">
        <v>27613</v>
      </c>
      <c r="L5529">
        <v>35959</v>
      </c>
      <c r="M5529" t="s">
        <v>135</v>
      </c>
      <c r="N5529" s="1">
        <v>45265</v>
      </c>
      <c r="O5529" s="1">
        <v>45269</v>
      </c>
      <c r="P5529">
        <v>27</v>
      </c>
      <c r="Q5529">
        <v>2</v>
      </c>
      <c r="R5529" t="s">
        <v>40</v>
      </c>
      <c r="S5529">
        <v>2</v>
      </c>
      <c r="T5529">
        <v>1</v>
      </c>
      <c r="U5529">
        <v>4</v>
      </c>
      <c r="V5529">
        <v>1000</v>
      </c>
      <c r="W5529" t="s">
        <v>41</v>
      </c>
      <c r="X5529" t="s">
        <v>27614</v>
      </c>
      <c r="Y5529" t="s">
        <v>6</v>
      </c>
      <c r="Z5529" s="1">
        <v>45254</v>
      </c>
      <c r="AA5529" s="2">
        <v>0.63806712962962964</v>
      </c>
      <c r="AB5529" s="2">
        <v>0.77811342592592592</v>
      </c>
      <c r="AC5529" t="s">
        <v>44</v>
      </c>
      <c r="AD5529" t="s">
        <v>45</v>
      </c>
      <c r="AE5529" t="s">
        <v>45</v>
      </c>
      <c r="AF5529">
        <v>250</v>
      </c>
    </row>
    <row r="5530" spans="1:32">
      <c r="A5530">
        <v>29759</v>
      </c>
      <c r="B5530">
        <v>28859</v>
      </c>
      <c r="C5530" t="s">
        <v>2415</v>
      </c>
      <c r="D5530" t="s">
        <v>546</v>
      </c>
      <c r="E5530" t="s">
        <v>48</v>
      </c>
      <c r="F5530" t="s">
        <v>27615</v>
      </c>
      <c r="G5530" t="s">
        <v>27616</v>
      </c>
      <c r="H5530" t="s">
        <v>156</v>
      </c>
      <c r="I5530" s="1">
        <v>30213</v>
      </c>
      <c r="J5530" t="s">
        <v>27617</v>
      </c>
      <c r="K5530" t="s">
        <v>27618</v>
      </c>
      <c r="L5530">
        <v>69463</v>
      </c>
      <c r="M5530" t="s">
        <v>156</v>
      </c>
      <c r="N5530" s="1">
        <v>45008</v>
      </c>
      <c r="O5530" s="1">
        <v>45011</v>
      </c>
      <c r="P5530">
        <v>74</v>
      </c>
      <c r="Q5530">
        <v>3</v>
      </c>
      <c r="R5530" t="s">
        <v>63</v>
      </c>
      <c r="S5530">
        <v>4</v>
      </c>
      <c r="T5530">
        <v>1</v>
      </c>
      <c r="U5530">
        <v>3</v>
      </c>
      <c r="V5530">
        <v>189</v>
      </c>
      <c r="W5530" t="s">
        <v>54</v>
      </c>
      <c r="X5530" t="s">
        <v>27619</v>
      </c>
      <c r="Y5530" t="s">
        <v>81</v>
      </c>
      <c r="Z5530" s="1">
        <v>44978</v>
      </c>
      <c r="AA5530" s="2">
        <v>0.1975810185185185</v>
      </c>
      <c r="AB5530" s="2">
        <v>0.45807870370370374</v>
      </c>
      <c r="AC5530" t="s">
        <v>45</v>
      </c>
      <c r="AD5530" t="s">
        <v>45</v>
      </c>
      <c r="AE5530" t="s">
        <v>44</v>
      </c>
      <c r="AF5530">
        <v>63</v>
      </c>
    </row>
    <row r="5531" spans="1:32">
      <c r="A5531">
        <v>29760</v>
      </c>
      <c r="B5531">
        <v>28860</v>
      </c>
      <c r="C5531" t="s">
        <v>2522</v>
      </c>
      <c r="D5531" t="s">
        <v>2788</v>
      </c>
      <c r="E5531" t="s">
        <v>34</v>
      </c>
      <c r="F5531" t="s">
        <v>27620</v>
      </c>
      <c r="G5531" t="s">
        <v>27621</v>
      </c>
      <c r="H5531" t="s">
        <v>101</v>
      </c>
      <c r="I5531" s="1">
        <v>20562</v>
      </c>
      <c r="J5531" t="s">
        <v>27622</v>
      </c>
      <c r="K5531" t="s">
        <v>25794</v>
      </c>
      <c r="L5531">
        <v>4916</v>
      </c>
      <c r="M5531" t="s">
        <v>101</v>
      </c>
      <c r="N5531" s="1">
        <v>45209</v>
      </c>
      <c r="O5531" s="1">
        <v>45214</v>
      </c>
      <c r="P5531">
        <v>54</v>
      </c>
      <c r="Q5531">
        <v>3</v>
      </c>
      <c r="R5531" t="s">
        <v>40</v>
      </c>
      <c r="S5531">
        <v>1</v>
      </c>
      <c r="T5531">
        <v>2</v>
      </c>
      <c r="U5531">
        <v>5</v>
      </c>
      <c r="V5531">
        <v>1130</v>
      </c>
      <c r="W5531" t="s">
        <v>41</v>
      </c>
      <c r="X5531" t="s">
        <v>27623</v>
      </c>
      <c r="Y5531" t="s">
        <v>6</v>
      </c>
      <c r="Z5531" s="1">
        <v>45188</v>
      </c>
      <c r="AA5531" s="2">
        <v>0.28674768518518517</v>
      </c>
      <c r="AB5531" s="2">
        <v>0.43241898148148145</v>
      </c>
      <c r="AC5531" t="s">
        <v>44</v>
      </c>
      <c r="AD5531" t="s">
        <v>45</v>
      </c>
      <c r="AE5531" t="s">
        <v>44</v>
      </c>
      <c r="AF5531">
        <v>226</v>
      </c>
    </row>
    <row r="5532" spans="1:32">
      <c r="A5532">
        <v>29761</v>
      </c>
      <c r="B5532">
        <v>28861</v>
      </c>
      <c r="C5532" t="s">
        <v>5703</v>
      </c>
      <c r="D5532" t="s">
        <v>3343</v>
      </c>
      <c r="E5532" t="s">
        <v>34</v>
      </c>
      <c r="F5532" t="s">
        <v>27624</v>
      </c>
      <c r="G5532">
        <f>1-497-935-3458</f>
        <v>-4889</v>
      </c>
      <c r="H5532" t="s">
        <v>423</v>
      </c>
      <c r="I5532" s="1">
        <v>19009</v>
      </c>
      <c r="J5532" t="s">
        <v>27625</v>
      </c>
      <c r="K5532" t="s">
        <v>17803</v>
      </c>
      <c r="L5532">
        <v>75684</v>
      </c>
      <c r="M5532" t="s">
        <v>423</v>
      </c>
      <c r="N5532" s="1">
        <v>45060</v>
      </c>
      <c r="O5532" s="1">
        <v>45062</v>
      </c>
      <c r="P5532">
        <v>80</v>
      </c>
      <c r="Q5532">
        <v>4</v>
      </c>
      <c r="R5532" t="s">
        <v>63</v>
      </c>
      <c r="S5532">
        <v>1</v>
      </c>
      <c r="T5532">
        <v>1</v>
      </c>
      <c r="U5532">
        <v>2</v>
      </c>
      <c r="V5532">
        <v>126</v>
      </c>
      <c r="W5532" t="s">
        <v>54</v>
      </c>
      <c r="X5532" t="s">
        <v>27626</v>
      </c>
      <c r="Y5532" t="s">
        <v>6</v>
      </c>
      <c r="Z5532" s="1">
        <v>45050</v>
      </c>
      <c r="AA5532" s="2">
        <v>0.73812500000000003</v>
      </c>
      <c r="AB5532" s="2">
        <v>6.2557870370370375E-2</v>
      </c>
      <c r="AC5532" t="s">
        <v>44</v>
      </c>
      <c r="AD5532" t="s">
        <v>44</v>
      </c>
      <c r="AE5532" t="s">
        <v>45</v>
      </c>
      <c r="AF5532">
        <v>63</v>
      </c>
    </row>
    <row r="5533" spans="1:32">
      <c r="A5533">
        <v>29762</v>
      </c>
      <c r="B5533">
        <v>28862</v>
      </c>
      <c r="C5533" t="s">
        <v>3799</v>
      </c>
      <c r="D5533" t="s">
        <v>161</v>
      </c>
      <c r="E5533" t="s">
        <v>34</v>
      </c>
      <c r="F5533" t="s">
        <v>27627</v>
      </c>
      <c r="G5533" t="s">
        <v>27628</v>
      </c>
      <c r="H5533" t="s">
        <v>60</v>
      </c>
      <c r="I5533" s="1">
        <v>24886</v>
      </c>
      <c r="J5533" t="s">
        <v>27629</v>
      </c>
      <c r="K5533" t="s">
        <v>27630</v>
      </c>
      <c r="L5533">
        <v>35451</v>
      </c>
      <c r="M5533" t="s">
        <v>60</v>
      </c>
      <c r="N5533" s="1">
        <v>45159</v>
      </c>
      <c r="O5533" s="1">
        <v>45162</v>
      </c>
      <c r="P5533">
        <v>100</v>
      </c>
      <c r="Q5533">
        <v>4</v>
      </c>
      <c r="R5533" t="s">
        <v>53</v>
      </c>
      <c r="S5533">
        <v>4</v>
      </c>
      <c r="T5533">
        <v>1</v>
      </c>
      <c r="U5533">
        <v>3</v>
      </c>
      <c r="V5533">
        <v>420</v>
      </c>
      <c r="W5533" t="s">
        <v>54</v>
      </c>
      <c r="X5533" t="s">
        <v>27631</v>
      </c>
      <c r="Y5533" t="s">
        <v>43</v>
      </c>
      <c r="Z5533" s="1">
        <v>45142</v>
      </c>
      <c r="AA5533" s="2">
        <v>6.1701388888888896E-2</v>
      </c>
      <c r="AB5533" s="2">
        <v>0.99853009259259251</v>
      </c>
      <c r="AC5533" t="s">
        <v>44</v>
      </c>
      <c r="AD5533" t="s">
        <v>44</v>
      </c>
      <c r="AE5533" t="s">
        <v>45</v>
      </c>
      <c r="AF5533">
        <v>140</v>
      </c>
    </row>
    <row r="5534" spans="1:32">
      <c r="A5534">
        <v>29763</v>
      </c>
      <c r="B5534">
        <v>28863</v>
      </c>
      <c r="C5534" t="s">
        <v>1503</v>
      </c>
      <c r="D5534" t="s">
        <v>57</v>
      </c>
      <c r="E5534" t="s">
        <v>48</v>
      </c>
      <c r="F5534" t="s">
        <v>27632</v>
      </c>
      <c r="G5534" t="s">
        <v>27633</v>
      </c>
      <c r="H5534" t="s">
        <v>405</v>
      </c>
      <c r="I5534" s="1">
        <v>28625</v>
      </c>
      <c r="J5534" t="s">
        <v>27634</v>
      </c>
      <c r="K5534" t="s">
        <v>27635</v>
      </c>
      <c r="L5534">
        <v>17861</v>
      </c>
      <c r="M5534" t="s">
        <v>405</v>
      </c>
      <c r="N5534" s="1">
        <v>44993</v>
      </c>
      <c r="O5534" s="1">
        <v>44998</v>
      </c>
      <c r="P5534">
        <v>80</v>
      </c>
      <c r="Q5534">
        <v>4</v>
      </c>
      <c r="R5534" t="s">
        <v>63</v>
      </c>
      <c r="S5534">
        <v>3</v>
      </c>
      <c r="T5534">
        <v>1</v>
      </c>
      <c r="U5534">
        <v>5</v>
      </c>
      <c r="V5534">
        <v>390</v>
      </c>
      <c r="W5534" t="s">
        <v>41</v>
      </c>
      <c r="X5534" t="s">
        <v>27636</v>
      </c>
      <c r="Y5534" t="s">
        <v>6</v>
      </c>
      <c r="Z5534" s="1">
        <v>44973</v>
      </c>
      <c r="AA5534" s="2">
        <v>0.3696875</v>
      </c>
      <c r="AB5534" s="2">
        <v>0.3042361111111111</v>
      </c>
      <c r="AC5534" t="s">
        <v>44</v>
      </c>
      <c r="AD5534" t="s">
        <v>45</v>
      </c>
      <c r="AE5534" t="s">
        <v>44</v>
      </c>
      <c r="AF5534">
        <v>78</v>
      </c>
    </row>
    <row r="5535" spans="1:32">
      <c r="A5535">
        <v>29764</v>
      </c>
      <c r="B5535">
        <v>28864</v>
      </c>
      <c r="C5535" t="s">
        <v>197</v>
      </c>
      <c r="D5535" t="s">
        <v>9923</v>
      </c>
      <c r="E5535" t="s">
        <v>34</v>
      </c>
      <c r="F5535" t="s">
        <v>27637</v>
      </c>
      <c r="G5535" t="s">
        <v>27638</v>
      </c>
      <c r="H5535" t="s">
        <v>171</v>
      </c>
      <c r="I5535" s="1">
        <v>33008</v>
      </c>
      <c r="J5535" t="s">
        <v>27639</v>
      </c>
      <c r="K5535" t="s">
        <v>5642</v>
      </c>
      <c r="L5535">
        <v>25277</v>
      </c>
      <c r="M5535" t="s">
        <v>171</v>
      </c>
      <c r="N5535" s="1">
        <v>44951</v>
      </c>
      <c r="O5535" s="1">
        <v>44956</v>
      </c>
      <c r="P5535">
        <v>63</v>
      </c>
      <c r="Q5535">
        <v>3</v>
      </c>
      <c r="R5535" t="s">
        <v>40</v>
      </c>
      <c r="S5535">
        <v>4</v>
      </c>
      <c r="T5535">
        <v>2</v>
      </c>
      <c r="U5535">
        <v>5</v>
      </c>
      <c r="V5535">
        <v>1250</v>
      </c>
      <c r="W5535" t="s">
        <v>41</v>
      </c>
      <c r="X5535" t="s">
        <v>27640</v>
      </c>
      <c r="Y5535" t="s">
        <v>65</v>
      </c>
      <c r="Z5535" s="1">
        <v>44945</v>
      </c>
      <c r="AA5535" s="2">
        <v>0.74835648148148148</v>
      </c>
      <c r="AB5535" s="2">
        <v>0.63156250000000003</v>
      </c>
      <c r="AC5535" t="s">
        <v>44</v>
      </c>
      <c r="AD5535" t="s">
        <v>45</v>
      </c>
      <c r="AE5535" t="s">
        <v>45</v>
      </c>
      <c r="AF5535">
        <v>250</v>
      </c>
    </row>
    <row r="5536" spans="1:32">
      <c r="A5536">
        <v>29765</v>
      </c>
      <c r="B5536">
        <v>28865</v>
      </c>
      <c r="C5536" t="s">
        <v>27641</v>
      </c>
      <c r="D5536" t="s">
        <v>3343</v>
      </c>
      <c r="E5536" t="s">
        <v>48</v>
      </c>
      <c r="F5536" t="s">
        <v>27642</v>
      </c>
      <c r="G5536" t="s">
        <v>27643</v>
      </c>
      <c r="H5536" t="s">
        <v>70</v>
      </c>
      <c r="I5536" s="1">
        <v>38696</v>
      </c>
      <c r="J5536" t="s">
        <v>27644</v>
      </c>
      <c r="K5536" t="s">
        <v>1979</v>
      </c>
      <c r="L5536">
        <v>33422</v>
      </c>
      <c r="M5536" t="s">
        <v>70</v>
      </c>
      <c r="N5536" s="1">
        <v>44947</v>
      </c>
      <c r="O5536" s="1">
        <v>44948</v>
      </c>
      <c r="P5536">
        <v>95</v>
      </c>
      <c r="Q5536">
        <v>4</v>
      </c>
      <c r="R5536" t="s">
        <v>63</v>
      </c>
      <c r="S5536">
        <v>3</v>
      </c>
      <c r="T5536">
        <v>1</v>
      </c>
      <c r="U5536">
        <v>1</v>
      </c>
      <c r="V5536">
        <v>71</v>
      </c>
      <c r="W5536" t="s">
        <v>41</v>
      </c>
      <c r="X5536" t="s">
        <v>27645</v>
      </c>
      <c r="Y5536" t="s">
        <v>43</v>
      </c>
      <c r="Z5536" s="1">
        <v>44939</v>
      </c>
      <c r="AA5536" s="2">
        <v>0.35165509259259259</v>
      </c>
      <c r="AB5536" s="2">
        <v>0.43178240740740742</v>
      </c>
      <c r="AC5536" t="s">
        <v>45</v>
      </c>
      <c r="AD5536" t="s">
        <v>45</v>
      </c>
      <c r="AE5536" t="s">
        <v>45</v>
      </c>
      <c r="AF5536">
        <v>71</v>
      </c>
    </row>
    <row r="5537" spans="1:32">
      <c r="A5537">
        <v>29766</v>
      </c>
      <c r="B5537">
        <v>28866</v>
      </c>
      <c r="C5537" t="s">
        <v>112</v>
      </c>
      <c r="D5537" t="s">
        <v>3541</v>
      </c>
      <c r="E5537" t="s">
        <v>48</v>
      </c>
      <c r="F5537" t="s">
        <v>27646</v>
      </c>
      <c r="G5537" t="s">
        <v>27647</v>
      </c>
      <c r="H5537" t="s">
        <v>941</v>
      </c>
      <c r="I5537" s="1">
        <v>20133</v>
      </c>
      <c r="J5537" t="s">
        <v>27648</v>
      </c>
      <c r="K5537" t="s">
        <v>27649</v>
      </c>
      <c r="L5537">
        <v>2003</v>
      </c>
      <c r="M5537" t="s">
        <v>941</v>
      </c>
      <c r="N5537" s="1">
        <v>45235</v>
      </c>
      <c r="O5537" s="1">
        <v>45237</v>
      </c>
      <c r="P5537">
        <v>79</v>
      </c>
      <c r="Q5537">
        <v>4</v>
      </c>
      <c r="R5537" t="s">
        <v>53</v>
      </c>
      <c r="S5537">
        <v>3</v>
      </c>
      <c r="T5537">
        <v>1</v>
      </c>
      <c r="U5537">
        <v>2</v>
      </c>
      <c r="V5537">
        <v>298</v>
      </c>
      <c r="W5537" t="s">
        <v>41</v>
      </c>
      <c r="X5537" t="s">
        <v>27650</v>
      </c>
      <c r="Y5537" t="s">
        <v>65</v>
      </c>
      <c r="Z5537" s="1">
        <v>45205</v>
      </c>
      <c r="AA5537" s="2">
        <v>0.36634259259259255</v>
      </c>
      <c r="AB5537" s="2">
        <v>0.12115740740740739</v>
      </c>
      <c r="AC5537" t="s">
        <v>45</v>
      </c>
      <c r="AD5537" t="s">
        <v>44</v>
      </c>
      <c r="AE5537" t="s">
        <v>45</v>
      </c>
      <c r="AF5537">
        <v>149</v>
      </c>
    </row>
    <row r="5538" spans="1:32">
      <c r="A5538">
        <v>29767</v>
      </c>
      <c r="B5538">
        <v>28867</v>
      </c>
      <c r="C5538" t="s">
        <v>2013</v>
      </c>
      <c r="D5538" t="s">
        <v>1808</v>
      </c>
      <c r="E5538" t="s">
        <v>48</v>
      </c>
      <c r="F5538" t="s">
        <v>27651</v>
      </c>
      <c r="G5538" t="s">
        <v>27652</v>
      </c>
      <c r="H5538" t="s">
        <v>1301</v>
      </c>
      <c r="I5538" s="1">
        <v>19495</v>
      </c>
      <c r="J5538" t="s">
        <v>27653</v>
      </c>
      <c r="K5538" t="s">
        <v>27654</v>
      </c>
      <c r="L5538">
        <v>43323</v>
      </c>
      <c r="M5538" t="s">
        <v>1301</v>
      </c>
      <c r="N5538" s="1">
        <v>45014</v>
      </c>
      <c r="O5538" s="1">
        <v>45015</v>
      </c>
      <c r="P5538">
        <v>55</v>
      </c>
      <c r="Q5538">
        <v>3</v>
      </c>
      <c r="R5538" t="s">
        <v>53</v>
      </c>
      <c r="S5538">
        <v>1</v>
      </c>
      <c r="T5538">
        <v>1</v>
      </c>
      <c r="U5538">
        <v>1</v>
      </c>
      <c r="V5538">
        <v>134</v>
      </c>
      <c r="W5538" t="s">
        <v>41</v>
      </c>
      <c r="X5538" t="s">
        <v>27655</v>
      </c>
      <c r="Y5538" t="s">
        <v>6</v>
      </c>
      <c r="Z5538" s="1">
        <v>44981</v>
      </c>
      <c r="AA5538" s="2">
        <v>0.84259259259259256</v>
      </c>
      <c r="AB5538" s="2">
        <v>0.80876157407407412</v>
      </c>
      <c r="AC5538" t="s">
        <v>45</v>
      </c>
      <c r="AD5538" t="s">
        <v>45</v>
      </c>
      <c r="AE5538" t="s">
        <v>45</v>
      </c>
      <c r="AF5538">
        <v>134</v>
      </c>
    </row>
    <row r="5539" spans="1:32">
      <c r="A5539">
        <v>29768</v>
      </c>
      <c r="B5539">
        <v>28868</v>
      </c>
      <c r="C5539" t="s">
        <v>66</v>
      </c>
      <c r="D5539" t="s">
        <v>11576</v>
      </c>
      <c r="E5539" t="s">
        <v>34</v>
      </c>
      <c r="F5539" t="s">
        <v>27656</v>
      </c>
      <c r="G5539" t="s">
        <v>27657</v>
      </c>
      <c r="H5539" t="s">
        <v>135</v>
      </c>
      <c r="I5539" s="1">
        <v>22598</v>
      </c>
      <c r="J5539" t="s">
        <v>27658</v>
      </c>
      <c r="K5539" t="s">
        <v>24699</v>
      </c>
      <c r="L5539">
        <v>75627</v>
      </c>
      <c r="M5539" t="s">
        <v>135</v>
      </c>
      <c r="N5539" s="1">
        <v>45310</v>
      </c>
      <c r="O5539" s="1">
        <v>45313</v>
      </c>
      <c r="P5539">
        <v>2</v>
      </c>
      <c r="Q5539">
        <v>1</v>
      </c>
      <c r="R5539" t="s">
        <v>63</v>
      </c>
      <c r="S5539">
        <v>3</v>
      </c>
      <c r="T5539">
        <v>1</v>
      </c>
      <c r="U5539">
        <v>3</v>
      </c>
      <c r="V5539">
        <v>234</v>
      </c>
      <c r="W5539" t="s">
        <v>41</v>
      </c>
      <c r="X5539" t="s">
        <v>27659</v>
      </c>
      <c r="Y5539" t="s">
        <v>43</v>
      </c>
      <c r="Z5539" s="1">
        <v>45274</v>
      </c>
      <c r="AA5539" s="2">
        <v>0.4472800925925926</v>
      </c>
      <c r="AB5539" s="2">
        <v>0.1386111111111111</v>
      </c>
      <c r="AC5539" t="s">
        <v>44</v>
      </c>
      <c r="AD5539" t="s">
        <v>44</v>
      </c>
      <c r="AE5539" t="s">
        <v>45</v>
      </c>
      <c r="AF5539">
        <v>78</v>
      </c>
    </row>
    <row r="5540" spans="1:32">
      <c r="A5540">
        <v>29769</v>
      </c>
      <c r="B5540">
        <v>28869</v>
      </c>
      <c r="C5540" t="s">
        <v>2397</v>
      </c>
      <c r="D5540" t="s">
        <v>1404</v>
      </c>
      <c r="E5540" t="s">
        <v>48</v>
      </c>
      <c r="F5540" t="s">
        <v>27660</v>
      </c>
      <c r="G5540" t="s">
        <v>27661</v>
      </c>
      <c r="H5540" t="s">
        <v>295</v>
      </c>
      <c r="I5540" s="1">
        <v>22031</v>
      </c>
      <c r="J5540" t="s">
        <v>27662</v>
      </c>
      <c r="K5540" t="s">
        <v>27663</v>
      </c>
      <c r="L5540">
        <v>65227</v>
      </c>
      <c r="M5540" t="s">
        <v>295</v>
      </c>
      <c r="N5540" s="1">
        <v>44993</v>
      </c>
      <c r="O5540" s="1">
        <v>44998</v>
      </c>
      <c r="P5540">
        <v>87</v>
      </c>
      <c r="Q5540">
        <v>4</v>
      </c>
      <c r="R5540" t="s">
        <v>40</v>
      </c>
      <c r="S5540">
        <v>4</v>
      </c>
      <c r="T5540">
        <v>1</v>
      </c>
      <c r="U5540">
        <v>5</v>
      </c>
      <c r="V5540">
        <v>1075</v>
      </c>
      <c r="W5540" t="s">
        <v>41</v>
      </c>
      <c r="X5540" t="s">
        <v>27664</v>
      </c>
      <c r="Y5540" t="s">
        <v>43</v>
      </c>
      <c r="Z5540" s="1">
        <v>44983</v>
      </c>
      <c r="AA5540" s="2">
        <v>0.15436342592592592</v>
      </c>
      <c r="AB5540" s="2">
        <v>0.71040509259259255</v>
      </c>
      <c r="AC5540" t="s">
        <v>45</v>
      </c>
      <c r="AD5540" t="s">
        <v>44</v>
      </c>
      <c r="AE5540" t="s">
        <v>44</v>
      </c>
      <c r="AF5540">
        <v>215</v>
      </c>
    </row>
    <row r="5541" spans="1:32">
      <c r="A5541">
        <v>29770</v>
      </c>
      <c r="B5541">
        <v>28870</v>
      </c>
      <c r="C5541" t="s">
        <v>90</v>
      </c>
      <c r="D5541" t="s">
        <v>1877</v>
      </c>
      <c r="E5541" t="s">
        <v>48</v>
      </c>
      <c r="F5541" t="s">
        <v>27665</v>
      </c>
      <c r="G5541" t="s">
        <v>27666</v>
      </c>
      <c r="H5541" t="s">
        <v>94</v>
      </c>
      <c r="I5541" s="1">
        <v>29980</v>
      </c>
      <c r="J5541" t="s">
        <v>27667</v>
      </c>
      <c r="K5541" t="s">
        <v>27668</v>
      </c>
      <c r="L5541">
        <v>34433</v>
      </c>
      <c r="M5541" t="s">
        <v>94</v>
      </c>
      <c r="N5541" s="1">
        <v>45163</v>
      </c>
      <c r="O5541" s="1">
        <v>45165</v>
      </c>
      <c r="P5541">
        <v>63</v>
      </c>
      <c r="Q5541">
        <v>3</v>
      </c>
      <c r="R5541" t="s">
        <v>40</v>
      </c>
      <c r="S5541">
        <v>2</v>
      </c>
      <c r="T5541">
        <v>0</v>
      </c>
      <c r="U5541">
        <v>2</v>
      </c>
      <c r="V5541">
        <v>438</v>
      </c>
      <c r="W5541" t="s">
        <v>54</v>
      </c>
      <c r="X5541" t="s">
        <v>27669</v>
      </c>
      <c r="Y5541" t="s">
        <v>65</v>
      </c>
      <c r="Z5541" s="1">
        <v>45146</v>
      </c>
      <c r="AA5541" s="2">
        <v>0.40440972222222221</v>
      </c>
      <c r="AB5541" s="2">
        <v>0.63609953703703703</v>
      </c>
      <c r="AC5541" t="s">
        <v>45</v>
      </c>
      <c r="AD5541" t="s">
        <v>45</v>
      </c>
      <c r="AE5541" t="s">
        <v>45</v>
      </c>
      <c r="AF5541">
        <v>219</v>
      </c>
    </row>
    <row r="5542" spans="1:32">
      <c r="A5542">
        <v>29772</v>
      </c>
      <c r="B5542">
        <v>28872</v>
      </c>
      <c r="C5542" t="s">
        <v>988</v>
      </c>
      <c r="D5542" t="s">
        <v>1509</v>
      </c>
      <c r="E5542" t="s">
        <v>48</v>
      </c>
      <c r="F5542" t="s">
        <v>27670</v>
      </c>
      <c r="G5542" t="s">
        <v>27671</v>
      </c>
      <c r="H5542" t="s">
        <v>94</v>
      </c>
      <c r="I5542" s="1">
        <v>22917</v>
      </c>
      <c r="J5542" t="s">
        <v>27672</v>
      </c>
      <c r="K5542" t="s">
        <v>9637</v>
      </c>
      <c r="L5542">
        <v>52898</v>
      </c>
      <c r="M5542" t="s">
        <v>94</v>
      </c>
      <c r="N5542" s="1">
        <v>44982</v>
      </c>
      <c r="O5542" s="1">
        <v>44986</v>
      </c>
      <c r="P5542">
        <v>4</v>
      </c>
      <c r="Q5542">
        <v>1</v>
      </c>
      <c r="R5542" t="s">
        <v>53</v>
      </c>
      <c r="S5542">
        <v>1</v>
      </c>
      <c r="T5542">
        <v>0</v>
      </c>
      <c r="U5542">
        <v>4</v>
      </c>
      <c r="V5542">
        <v>568</v>
      </c>
      <c r="W5542" t="s">
        <v>41</v>
      </c>
      <c r="X5542" t="s">
        <v>27673</v>
      </c>
      <c r="Y5542" t="s">
        <v>65</v>
      </c>
      <c r="Z5542" s="1">
        <v>44960</v>
      </c>
      <c r="AA5542" s="2">
        <v>0.78931712962962963</v>
      </c>
      <c r="AB5542" s="2">
        <v>0.13252314814814814</v>
      </c>
      <c r="AC5542" t="s">
        <v>44</v>
      </c>
      <c r="AD5542" t="s">
        <v>44</v>
      </c>
      <c r="AE5542" t="s">
        <v>45</v>
      </c>
      <c r="AF5542">
        <v>142</v>
      </c>
    </row>
    <row r="5543" spans="1:32">
      <c r="A5543">
        <v>29773</v>
      </c>
      <c r="B5543">
        <v>28873</v>
      </c>
      <c r="C5543" t="s">
        <v>482</v>
      </c>
      <c r="D5543" t="s">
        <v>1433</v>
      </c>
      <c r="E5543" t="s">
        <v>34</v>
      </c>
      <c r="F5543" t="s">
        <v>27674</v>
      </c>
      <c r="G5543" t="s">
        <v>27675</v>
      </c>
      <c r="H5543" t="s">
        <v>423</v>
      </c>
      <c r="I5543" s="1">
        <v>17203</v>
      </c>
      <c r="J5543" t="s">
        <v>27676</v>
      </c>
      <c r="K5543" t="s">
        <v>27677</v>
      </c>
      <c r="L5543">
        <v>20341</v>
      </c>
      <c r="M5543" t="s">
        <v>423</v>
      </c>
      <c r="N5543" s="1">
        <v>44982</v>
      </c>
      <c r="O5543" s="1">
        <v>44984</v>
      </c>
      <c r="P5543">
        <v>12</v>
      </c>
      <c r="Q5543">
        <v>1</v>
      </c>
      <c r="R5543" t="s">
        <v>40</v>
      </c>
      <c r="S5543">
        <v>2</v>
      </c>
      <c r="T5543">
        <v>2</v>
      </c>
      <c r="U5543">
        <v>2</v>
      </c>
      <c r="V5543">
        <v>408</v>
      </c>
      <c r="W5543" t="s">
        <v>41</v>
      </c>
      <c r="X5543" t="s">
        <v>27678</v>
      </c>
      <c r="Y5543" t="s">
        <v>65</v>
      </c>
      <c r="Z5543" s="1">
        <v>44968</v>
      </c>
      <c r="AA5543" s="2">
        <v>0.37902777777777774</v>
      </c>
      <c r="AB5543" s="2">
        <v>0.67598379629629635</v>
      </c>
      <c r="AC5543" t="s">
        <v>45</v>
      </c>
      <c r="AD5543" t="s">
        <v>44</v>
      </c>
      <c r="AE5543" t="s">
        <v>45</v>
      </c>
      <c r="AF5543">
        <v>204</v>
      </c>
    </row>
    <row r="5544" spans="1:32">
      <c r="A5544">
        <v>29774</v>
      </c>
      <c r="B5544">
        <v>28874</v>
      </c>
      <c r="C5544" t="s">
        <v>722</v>
      </c>
      <c r="D5544" t="s">
        <v>1023</v>
      </c>
      <c r="E5544" t="s">
        <v>48</v>
      </c>
      <c r="F5544" t="s">
        <v>27679</v>
      </c>
      <c r="G5544" t="s">
        <v>27680</v>
      </c>
      <c r="H5544" t="s">
        <v>171</v>
      </c>
      <c r="I5544" s="1">
        <v>27029</v>
      </c>
      <c r="J5544" t="s">
        <v>27681</v>
      </c>
      <c r="K5544" t="s">
        <v>6711</v>
      </c>
      <c r="L5544">
        <v>3918</v>
      </c>
      <c r="M5544" t="s">
        <v>171</v>
      </c>
      <c r="N5544" s="1">
        <v>45273</v>
      </c>
      <c r="O5544" s="1">
        <v>45278</v>
      </c>
      <c r="P5544">
        <v>91</v>
      </c>
      <c r="Q5544">
        <v>4</v>
      </c>
      <c r="R5544" t="s">
        <v>53</v>
      </c>
      <c r="S5544">
        <v>3</v>
      </c>
      <c r="T5544">
        <v>2</v>
      </c>
      <c r="U5544">
        <v>5</v>
      </c>
      <c r="V5544">
        <v>690</v>
      </c>
      <c r="W5544" t="s">
        <v>54</v>
      </c>
      <c r="X5544" t="s">
        <v>27682</v>
      </c>
      <c r="Y5544" t="s">
        <v>65</v>
      </c>
      <c r="Z5544" s="1">
        <v>45251</v>
      </c>
      <c r="AA5544" s="2">
        <v>0.42348379629629629</v>
      </c>
      <c r="AB5544" s="2">
        <v>0.73555555555555552</v>
      </c>
      <c r="AC5544" t="s">
        <v>44</v>
      </c>
      <c r="AD5544" t="s">
        <v>45</v>
      </c>
      <c r="AE5544" t="s">
        <v>44</v>
      </c>
      <c r="AF5544">
        <v>138</v>
      </c>
    </row>
    <row r="5545" spans="1:32">
      <c r="A5545">
        <v>29776</v>
      </c>
      <c r="B5545">
        <v>28876</v>
      </c>
      <c r="C5545" t="s">
        <v>14248</v>
      </c>
      <c r="D5545" t="s">
        <v>1709</v>
      </c>
      <c r="E5545" t="s">
        <v>48</v>
      </c>
      <c r="F5545" t="s">
        <v>27683</v>
      </c>
      <c r="G5545" t="s">
        <v>27684</v>
      </c>
      <c r="H5545" t="s">
        <v>530</v>
      </c>
      <c r="I5545" s="1">
        <v>21867</v>
      </c>
      <c r="J5545" t="s">
        <v>27685</v>
      </c>
      <c r="K5545" t="s">
        <v>25462</v>
      </c>
      <c r="L5545">
        <v>84218</v>
      </c>
      <c r="M5545" t="s">
        <v>530</v>
      </c>
      <c r="N5545" s="1">
        <v>45103</v>
      </c>
      <c r="O5545" s="1">
        <v>45106</v>
      </c>
      <c r="P5545">
        <v>42</v>
      </c>
      <c r="Q5545">
        <v>2</v>
      </c>
      <c r="R5545" t="s">
        <v>40</v>
      </c>
      <c r="S5545">
        <v>4</v>
      </c>
      <c r="T5545">
        <v>2</v>
      </c>
      <c r="U5545">
        <v>3</v>
      </c>
      <c r="V5545">
        <v>642</v>
      </c>
      <c r="W5545" t="s">
        <v>54</v>
      </c>
      <c r="X5545" t="s">
        <v>27686</v>
      </c>
      <c r="Y5545" t="s">
        <v>81</v>
      </c>
      <c r="Z5545" s="1">
        <v>45083</v>
      </c>
      <c r="AA5545" s="2">
        <v>0.89635416666666667</v>
      </c>
      <c r="AB5545" s="2">
        <v>0.1582175925925926</v>
      </c>
      <c r="AC5545" t="s">
        <v>44</v>
      </c>
      <c r="AD5545" t="s">
        <v>45</v>
      </c>
      <c r="AE5545" t="s">
        <v>45</v>
      </c>
      <c r="AF5545">
        <v>214</v>
      </c>
    </row>
    <row r="5546" spans="1:32">
      <c r="A5546">
        <v>29777</v>
      </c>
      <c r="B5546">
        <v>28877</v>
      </c>
      <c r="C5546" t="s">
        <v>3217</v>
      </c>
      <c r="D5546" t="s">
        <v>889</v>
      </c>
      <c r="E5546" t="s">
        <v>48</v>
      </c>
      <c r="F5546" t="s">
        <v>27687</v>
      </c>
      <c r="G5546" t="s">
        <v>27688</v>
      </c>
      <c r="H5546" t="s">
        <v>295</v>
      </c>
      <c r="I5546" s="1">
        <v>31976</v>
      </c>
      <c r="J5546" t="s">
        <v>27689</v>
      </c>
      <c r="K5546" t="s">
        <v>27690</v>
      </c>
      <c r="L5546">
        <v>25003</v>
      </c>
      <c r="M5546" t="s">
        <v>295</v>
      </c>
      <c r="N5546" s="1">
        <v>45119</v>
      </c>
      <c r="O5546" s="1">
        <v>45124</v>
      </c>
      <c r="P5546">
        <v>55</v>
      </c>
      <c r="Q5546">
        <v>3</v>
      </c>
      <c r="R5546" t="s">
        <v>53</v>
      </c>
      <c r="S5546">
        <v>2</v>
      </c>
      <c r="T5546">
        <v>0</v>
      </c>
      <c r="U5546">
        <v>5</v>
      </c>
      <c r="V5546">
        <v>605</v>
      </c>
      <c r="W5546" t="s">
        <v>41</v>
      </c>
      <c r="X5546" t="s">
        <v>27691</v>
      </c>
      <c r="Y5546" t="s">
        <v>65</v>
      </c>
      <c r="Z5546" s="1">
        <v>45094</v>
      </c>
      <c r="AA5546" s="2">
        <v>0.65863425925925922</v>
      </c>
      <c r="AB5546" s="2">
        <v>0.50924768518518515</v>
      </c>
      <c r="AC5546" t="s">
        <v>44</v>
      </c>
      <c r="AD5546" t="s">
        <v>45</v>
      </c>
      <c r="AE5546" t="s">
        <v>45</v>
      </c>
      <c r="AF5546">
        <v>121</v>
      </c>
    </row>
    <row r="5547" spans="1:32">
      <c r="A5547">
        <v>29778</v>
      </c>
      <c r="B5547">
        <v>28878</v>
      </c>
      <c r="C5547" t="s">
        <v>4071</v>
      </c>
      <c r="D5547" t="s">
        <v>696</v>
      </c>
      <c r="E5547" t="s">
        <v>34</v>
      </c>
      <c r="F5547" t="s">
        <v>27692</v>
      </c>
      <c r="G5547" t="s">
        <v>27693</v>
      </c>
      <c r="H5547" t="s">
        <v>122</v>
      </c>
      <c r="I5547" s="1">
        <v>25852</v>
      </c>
      <c r="J5547" t="s">
        <v>27694</v>
      </c>
      <c r="K5547" t="s">
        <v>27695</v>
      </c>
      <c r="L5547">
        <v>88866</v>
      </c>
      <c r="M5547" t="s">
        <v>122</v>
      </c>
      <c r="N5547" s="1">
        <v>45054</v>
      </c>
      <c r="O5547" s="1">
        <v>45055</v>
      </c>
      <c r="P5547">
        <v>26</v>
      </c>
      <c r="Q5547">
        <v>2</v>
      </c>
      <c r="R5547" t="s">
        <v>63</v>
      </c>
      <c r="S5547">
        <v>1</v>
      </c>
      <c r="T5547">
        <v>2</v>
      </c>
      <c r="U5547">
        <v>1</v>
      </c>
      <c r="V5547">
        <v>61</v>
      </c>
      <c r="W5547" t="s">
        <v>54</v>
      </c>
      <c r="X5547" t="s">
        <v>27696</v>
      </c>
      <c r="Y5547" t="s">
        <v>6</v>
      </c>
      <c r="Z5547" s="1">
        <v>45030</v>
      </c>
      <c r="AA5547" s="2">
        <v>0.60836805555555562</v>
      </c>
      <c r="AB5547" s="2">
        <v>0.43190972222222218</v>
      </c>
      <c r="AC5547" t="s">
        <v>44</v>
      </c>
      <c r="AD5547" t="s">
        <v>44</v>
      </c>
      <c r="AE5547" t="s">
        <v>44</v>
      </c>
      <c r="AF5547">
        <v>61</v>
      </c>
    </row>
    <row r="5548" spans="1:32">
      <c r="A5548">
        <v>29779</v>
      </c>
      <c r="B5548">
        <v>28879</v>
      </c>
      <c r="C5548" t="s">
        <v>602</v>
      </c>
      <c r="D5548" t="s">
        <v>4656</v>
      </c>
      <c r="E5548" t="s">
        <v>34</v>
      </c>
      <c r="F5548" t="s">
        <v>27697</v>
      </c>
      <c r="G5548" t="s">
        <v>27698</v>
      </c>
      <c r="H5548" t="s">
        <v>330</v>
      </c>
      <c r="I5548" s="1">
        <v>25014</v>
      </c>
      <c r="J5548" t="s">
        <v>27699</v>
      </c>
      <c r="K5548" t="s">
        <v>27700</v>
      </c>
      <c r="L5548">
        <v>76533</v>
      </c>
      <c r="M5548" t="s">
        <v>330</v>
      </c>
      <c r="N5548" s="1">
        <v>45056</v>
      </c>
      <c r="O5548" s="1">
        <v>45058</v>
      </c>
      <c r="P5548">
        <v>68</v>
      </c>
      <c r="Q5548">
        <v>3</v>
      </c>
      <c r="R5548" t="s">
        <v>63</v>
      </c>
      <c r="S5548">
        <v>4</v>
      </c>
      <c r="T5548">
        <v>0</v>
      </c>
      <c r="U5548">
        <v>2</v>
      </c>
      <c r="V5548">
        <v>136</v>
      </c>
      <c r="W5548" t="s">
        <v>54</v>
      </c>
      <c r="X5548" t="s">
        <v>27701</v>
      </c>
      <c r="Y5548" t="s">
        <v>6</v>
      </c>
      <c r="Z5548" s="1">
        <v>45028</v>
      </c>
      <c r="AA5548" s="2">
        <v>0.34535879629629629</v>
      </c>
      <c r="AB5548" s="2">
        <v>0.61449074074074073</v>
      </c>
      <c r="AC5548" t="s">
        <v>44</v>
      </c>
      <c r="AD5548" t="s">
        <v>45</v>
      </c>
      <c r="AE5548" t="s">
        <v>44</v>
      </c>
      <c r="AF5548">
        <v>68</v>
      </c>
    </row>
    <row r="5549" spans="1:32">
      <c r="A5549">
        <v>29780</v>
      </c>
      <c r="B5549">
        <v>28880</v>
      </c>
      <c r="C5549" t="s">
        <v>1959</v>
      </c>
      <c r="D5549" t="s">
        <v>841</v>
      </c>
      <c r="E5549" t="s">
        <v>34</v>
      </c>
      <c r="F5549" t="s">
        <v>27702</v>
      </c>
      <c r="G5549" t="s">
        <v>27703</v>
      </c>
      <c r="H5549" t="s">
        <v>272</v>
      </c>
      <c r="I5549" s="1">
        <v>29933</v>
      </c>
      <c r="J5549" t="s">
        <v>27704</v>
      </c>
      <c r="K5549" t="s">
        <v>27705</v>
      </c>
      <c r="L5549">
        <v>31816</v>
      </c>
      <c r="M5549" t="s">
        <v>272</v>
      </c>
      <c r="N5549" s="1">
        <v>45000</v>
      </c>
      <c r="O5549" s="1">
        <v>45003</v>
      </c>
      <c r="P5549">
        <v>10</v>
      </c>
      <c r="Q5549">
        <v>1</v>
      </c>
      <c r="R5549" t="s">
        <v>53</v>
      </c>
      <c r="S5549">
        <v>1</v>
      </c>
      <c r="T5549">
        <v>1</v>
      </c>
      <c r="U5549">
        <v>3</v>
      </c>
      <c r="V5549">
        <v>375</v>
      </c>
      <c r="W5549" t="s">
        <v>54</v>
      </c>
      <c r="X5549" t="s">
        <v>27706</v>
      </c>
      <c r="Y5549" t="s">
        <v>81</v>
      </c>
      <c r="Z5549" s="1">
        <v>44984</v>
      </c>
      <c r="AA5549" s="2">
        <v>0.19920138888888891</v>
      </c>
      <c r="AB5549" s="2">
        <v>0.22300925925925927</v>
      </c>
      <c r="AC5549" t="s">
        <v>45</v>
      </c>
      <c r="AD5549" t="s">
        <v>45</v>
      </c>
      <c r="AE5549" t="s">
        <v>44</v>
      </c>
      <c r="AF5549">
        <v>125</v>
      </c>
    </row>
    <row r="5550" spans="1:32">
      <c r="A5550">
        <v>29781</v>
      </c>
      <c r="B5550">
        <v>28881</v>
      </c>
      <c r="C5550" t="s">
        <v>1913</v>
      </c>
      <c r="D5550" t="s">
        <v>140</v>
      </c>
      <c r="E5550" t="s">
        <v>48</v>
      </c>
      <c r="F5550" t="s">
        <v>27707</v>
      </c>
      <c r="G5550" t="s">
        <v>27708</v>
      </c>
      <c r="H5550" t="s">
        <v>122</v>
      </c>
      <c r="I5550" s="1">
        <v>31792</v>
      </c>
      <c r="J5550" t="s">
        <v>27709</v>
      </c>
      <c r="K5550" t="s">
        <v>27710</v>
      </c>
      <c r="L5550">
        <v>57946</v>
      </c>
      <c r="M5550" t="s">
        <v>122</v>
      </c>
      <c r="N5550" s="1">
        <v>45149</v>
      </c>
      <c r="O5550" s="1">
        <v>45153</v>
      </c>
      <c r="P5550">
        <v>9</v>
      </c>
      <c r="Q5550">
        <v>1</v>
      </c>
      <c r="R5550" t="s">
        <v>40</v>
      </c>
      <c r="S5550">
        <v>1</v>
      </c>
      <c r="T5550">
        <v>0</v>
      </c>
      <c r="U5550">
        <v>4</v>
      </c>
      <c r="V5550">
        <v>872</v>
      </c>
      <c r="W5550" t="s">
        <v>41</v>
      </c>
      <c r="X5550" t="s">
        <v>27711</v>
      </c>
      <c r="Y5550" t="s">
        <v>81</v>
      </c>
      <c r="Z5550" s="1">
        <v>45133</v>
      </c>
      <c r="AA5550" s="2">
        <v>0.99160879629629628</v>
      </c>
      <c r="AB5550" s="2">
        <v>0.23607638888888891</v>
      </c>
      <c r="AC5550" t="s">
        <v>44</v>
      </c>
      <c r="AD5550" t="s">
        <v>45</v>
      </c>
      <c r="AE5550" t="s">
        <v>45</v>
      </c>
      <c r="AF5550">
        <v>218</v>
      </c>
    </row>
    <row r="5551" spans="1:32">
      <c r="A5551">
        <v>29782</v>
      </c>
      <c r="B5551">
        <v>28882</v>
      </c>
      <c r="C5551" t="s">
        <v>1335</v>
      </c>
      <c r="D5551" t="s">
        <v>4017</v>
      </c>
      <c r="E5551" t="s">
        <v>48</v>
      </c>
      <c r="F5551" t="s">
        <v>27712</v>
      </c>
      <c r="G5551" t="s">
        <v>27713</v>
      </c>
      <c r="H5551" t="s">
        <v>457</v>
      </c>
      <c r="I5551" s="1">
        <v>26385</v>
      </c>
      <c r="J5551" t="s">
        <v>27714</v>
      </c>
      <c r="K5551" t="s">
        <v>27715</v>
      </c>
      <c r="L5551">
        <v>32178</v>
      </c>
      <c r="M5551" t="s">
        <v>457</v>
      </c>
      <c r="N5551" s="1">
        <v>45133</v>
      </c>
      <c r="O5551" s="1">
        <v>45136</v>
      </c>
      <c r="P5551">
        <v>14</v>
      </c>
      <c r="Q5551">
        <v>1</v>
      </c>
      <c r="R5551" t="s">
        <v>63</v>
      </c>
      <c r="S5551">
        <v>1</v>
      </c>
      <c r="T5551">
        <v>2</v>
      </c>
      <c r="U5551">
        <v>3</v>
      </c>
      <c r="V5551">
        <v>240</v>
      </c>
      <c r="W5551" t="s">
        <v>54</v>
      </c>
      <c r="X5551" t="s">
        <v>27716</v>
      </c>
      <c r="Y5551" t="s">
        <v>6</v>
      </c>
      <c r="Z5551" s="1">
        <v>45118</v>
      </c>
      <c r="AA5551" s="2">
        <v>0.93076388888888895</v>
      </c>
      <c r="AB5551" s="2">
        <v>0.94376157407407402</v>
      </c>
      <c r="AC5551" t="s">
        <v>44</v>
      </c>
      <c r="AD5551" t="s">
        <v>45</v>
      </c>
      <c r="AE5551" t="s">
        <v>45</v>
      </c>
      <c r="AF5551">
        <v>80</v>
      </c>
    </row>
    <row r="5552" spans="1:32">
      <c r="A5552">
        <v>29783</v>
      </c>
      <c r="B5552">
        <v>28883</v>
      </c>
      <c r="C5552" t="s">
        <v>3547</v>
      </c>
      <c r="D5552" t="s">
        <v>402</v>
      </c>
      <c r="E5552" t="s">
        <v>48</v>
      </c>
      <c r="F5552" t="s">
        <v>27717</v>
      </c>
      <c r="G5552" t="s">
        <v>27718</v>
      </c>
      <c r="H5552" t="s">
        <v>171</v>
      </c>
      <c r="I5552" s="1">
        <v>27943</v>
      </c>
      <c r="J5552" t="s">
        <v>27719</v>
      </c>
      <c r="K5552" t="s">
        <v>27720</v>
      </c>
      <c r="L5552">
        <v>69934</v>
      </c>
      <c r="M5552" t="s">
        <v>171</v>
      </c>
      <c r="N5552" s="1">
        <v>45065</v>
      </c>
      <c r="O5552" s="1">
        <v>45069</v>
      </c>
      <c r="P5552">
        <v>60</v>
      </c>
      <c r="Q5552">
        <v>3</v>
      </c>
      <c r="R5552" t="s">
        <v>40</v>
      </c>
      <c r="S5552">
        <v>4</v>
      </c>
      <c r="T5552">
        <v>2</v>
      </c>
      <c r="U5552">
        <v>4</v>
      </c>
      <c r="V5552">
        <v>992</v>
      </c>
      <c r="W5552" t="s">
        <v>41</v>
      </c>
      <c r="X5552" t="s">
        <v>27721</v>
      </c>
      <c r="Y5552" t="s">
        <v>81</v>
      </c>
      <c r="Z5552" s="1">
        <v>45040</v>
      </c>
      <c r="AA5552" s="2">
        <v>0.27969907407407407</v>
      </c>
      <c r="AB5552" s="2">
        <v>0.61799768518518516</v>
      </c>
      <c r="AC5552" t="s">
        <v>44</v>
      </c>
      <c r="AD5552" t="s">
        <v>45</v>
      </c>
      <c r="AE5552" t="s">
        <v>44</v>
      </c>
      <c r="AF5552">
        <v>248</v>
      </c>
    </row>
    <row r="5553" spans="1:32">
      <c r="A5553">
        <v>29784</v>
      </c>
      <c r="B5553">
        <v>28884</v>
      </c>
      <c r="C5553" t="s">
        <v>501</v>
      </c>
      <c r="D5553" t="s">
        <v>13931</v>
      </c>
      <c r="E5553" t="s">
        <v>34</v>
      </c>
      <c r="F5553" t="s">
        <v>27722</v>
      </c>
      <c r="G5553" t="s">
        <v>27723</v>
      </c>
      <c r="H5553" t="s">
        <v>86</v>
      </c>
      <c r="I5553" s="1">
        <v>27935</v>
      </c>
      <c r="J5553" t="s">
        <v>27724</v>
      </c>
      <c r="K5553" t="s">
        <v>3781</v>
      </c>
      <c r="L5553">
        <v>67698</v>
      </c>
      <c r="M5553" t="s">
        <v>86</v>
      </c>
      <c r="N5553" s="1">
        <v>45159</v>
      </c>
      <c r="O5553" s="1">
        <v>45164</v>
      </c>
      <c r="P5553">
        <v>28</v>
      </c>
      <c r="Q5553">
        <v>2</v>
      </c>
      <c r="R5553" t="s">
        <v>53</v>
      </c>
      <c r="S5553">
        <v>1</v>
      </c>
      <c r="T5553">
        <v>1</v>
      </c>
      <c r="U5553">
        <v>5</v>
      </c>
      <c r="V5553">
        <v>610</v>
      </c>
      <c r="W5553" t="s">
        <v>54</v>
      </c>
      <c r="X5553" t="s">
        <v>27725</v>
      </c>
      <c r="Y5553" t="s">
        <v>81</v>
      </c>
      <c r="Z5553" s="1">
        <v>45135</v>
      </c>
      <c r="AA5553" s="2">
        <v>0.16768518518518519</v>
      </c>
      <c r="AB5553" s="2">
        <v>0.49048611111111112</v>
      </c>
      <c r="AC5553" t="s">
        <v>44</v>
      </c>
      <c r="AD5553" t="s">
        <v>44</v>
      </c>
      <c r="AE5553" t="s">
        <v>44</v>
      </c>
      <c r="AF5553">
        <v>122</v>
      </c>
    </row>
    <row r="5554" spans="1:32">
      <c r="A5554">
        <v>29785</v>
      </c>
      <c r="B5554">
        <v>28885</v>
      </c>
      <c r="C5554" t="s">
        <v>391</v>
      </c>
      <c r="D5554" t="s">
        <v>3901</v>
      </c>
      <c r="E5554" t="s">
        <v>48</v>
      </c>
      <c r="F5554" t="s">
        <v>27726</v>
      </c>
      <c r="G5554" t="s">
        <v>27727</v>
      </c>
      <c r="H5554" t="s">
        <v>70</v>
      </c>
      <c r="I5554" s="1">
        <v>31912</v>
      </c>
      <c r="J5554" t="s">
        <v>27728</v>
      </c>
      <c r="K5554" t="s">
        <v>27729</v>
      </c>
      <c r="L5554">
        <v>51172</v>
      </c>
      <c r="M5554" t="s">
        <v>70</v>
      </c>
      <c r="N5554" s="1">
        <v>44945</v>
      </c>
      <c r="O5554" s="1">
        <v>44946</v>
      </c>
      <c r="P5554">
        <v>14</v>
      </c>
      <c r="Q5554">
        <v>1</v>
      </c>
      <c r="R5554" t="s">
        <v>63</v>
      </c>
      <c r="S5554">
        <v>4</v>
      </c>
      <c r="T5554">
        <v>1</v>
      </c>
      <c r="U5554">
        <v>1</v>
      </c>
      <c r="V5554">
        <v>81</v>
      </c>
      <c r="W5554" t="s">
        <v>41</v>
      </c>
      <c r="X5554" t="s">
        <v>27730</v>
      </c>
      <c r="Y5554" t="s">
        <v>81</v>
      </c>
      <c r="Z5554" s="1">
        <v>44928</v>
      </c>
      <c r="AA5554" s="2">
        <v>0.67435185185185187</v>
      </c>
      <c r="AB5554" s="2">
        <v>0.91462962962962957</v>
      </c>
      <c r="AC5554" t="s">
        <v>44</v>
      </c>
      <c r="AD5554" t="s">
        <v>44</v>
      </c>
      <c r="AE5554" t="s">
        <v>45</v>
      </c>
      <c r="AF5554">
        <v>81</v>
      </c>
    </row>
    <row r="5555" spans="1:32">
      <c r="A5555">
        <v>29786</v>
      </c>
      <c r="B5555">
        <v>28886</v>
      </c>
      <c r="C5555" t="s">
        <v>326</v>
      </c>
      <c r="D5555" t="s">
        <v>970</v>
      </c>
      <c r="E5555" t="s">
        <v>48</v>
      </c>
      <c r="F5555" t="s">
        <v>27731</v>
      </c>
      <c r="G5555" t="s">
        <v>27732</v>
      </c>
      <c r="H5555" t="s">
        <v>115</v>
      </c>
      <c r="I5555" s="1">
        <v>25894</v>
      </c>
      <c r="J5555" t="s">
        <v>27733</v>
      </c>
      <c r="K5555" t="s">
        <v>27734</v>
      </c>
      <c r="L5555">
        <v>96698</v>
      </c>
      <c r="M5555" t="s">
        <v>115</v>
      </c>
      <c r="N5555" s="1">
        <v>45056</v>
      </c>
      <c r="O5555" s="1">
        <v>45059</v>
      </c>
      <c r="P5555">
        <v>56</v>
      </c>
      <c r="Q5555">
        <v>3</v>
      </c>
      <c r="R5555" t="s">
        <v>63</v>
      </c>
      <c r="S5555">
        <v>1</v>
      </c>
      <c r="T5555">
        <v>1</v>
      </c>
      <c r="U5555">
        <v>3</v>
      </c>
      <c r="V5555">
        <v>204</v>
      </c>
      <c r="W5555" t="s">
        <v>41</v>
      </c>
      <c r="X5555" t="s">
        <v>27735</v>
      </c>
      <c r="Y5555" t="s">
        <v>81</v>
      </c>
      <c r="Z5555" s="1">
        <v>45030</v>
      </c>
      <c r="AA5555" s="2">
        <v>0.55359953703703701</v>
      </c>
      <c r="AB5555" s="2">
        <v>0.44055555555555559</v>
      </c>
      <c r="AC5555" t="s">
        <v>44</v>
      </c>
      <c r="AD5555" t="s">
        <v>45</v>
      </c>
      <c r="AE5555" t="s">
        <v>44</v>
      </c>
      <c r="AF5555">
        <v>68</v>
      </c>
    </row>
    <row r="5556" spans="1:32">
      <c r="A5556">
        <v>29787</v>
      </c>
      <c r="B5556">
        <v>28887</v>
      </c>
      <c r="C5556" t="s">
        <v>932</v>
      </c>
      <c r="D5556" t="s">
        <v>3701</v>
      </c>
      <c r="E5556" t="s">
        <v>48</v>
      </c>
      <c r="F5556" t="s">
        <v>27736</v>
      </c>
      <c r="G5556" t="s">
        <v>27737</v>
      </c>
      <c r="H5556" t="s">
        <v>77</v>
      </c>
      <c r="I5556" s="1">
        <v>32328</v>
      </c>
      <c r="J5556" t="s">
        <v>27738</v>
      </c>
      <c r="K5556" t="s">
        <v>27739</v>
      </c>
      <c r="L5556">
        <v>61131</v>
      </c>
      <c r="M5556" t="s">
        <v>77</v>
      </c>
      <c r="N5556" s="1">
        <v>45300</v>
      </c>
      <c r="O5556" s="1">
        <v>45302</v>
      </c>
      <c r="P5556">
        <v>5</v>
      </c>
      <c r="Q5556">
        <v>1</v>
      </c>
      <c r="R5556" t="s">
        <v>63</v>
      </c>
      <c r="S5556">
        <v>1</v>
      </c>
      <c r="T5556">
        <v>0</v>
      </c>
      <c r="U5556">
        <v>2</v>
      </c>
      <c r="V5556">
        <v>178</v>
      </c>
      <c r="W5556" t="s">
        <v>54</v>
      </c>
      <c r="X5556" t="s">
        <v>27740</v>
      </c>
      <c r="Y5556" t="s">
        <v>43</v>
      </c>
      <c r="Z5556" s="1">
        <v>45270</v>
      </c>
      <c r="AA5556" s="2">
        <v>0.5864583333333333</v>
      </c>
      <c r="AB5556" s="2">
        <v>0.41614583333333338</v>
      </c>
      <c r="AC5556" t="s">
        <v>45</v>
      </c>
      <c r="AD5556" t="s">
        <v>44</v>
      </c>
      <c r="AE5556" t="s">
        <v>44</v>
      </c>
      <c r="AF5556">
        <v>89</v>
      </c>
    </row>
    <row r="5557" spans="1:32">
      <c r="A5557">
        <v>29788</v>
      </c>
      <c r="B5557">
        <v>28888</v>
      </c>
      <c r="C5557" t="s">
        <v>1503</v>
      </c>
      <c r="D5557" t="s">
        <v>18019</v>
      </c>
      <c r="E5557" t="s">
        <v>34</v>
      </c>
      <c r="F5557" t="s">
        <v>27741</v>
      </c>
      <c r="G5557" t="s">
        <v>27742</v>
      </c>
      <c r="H5557" t="s">
        <v>1301</v>
      </c>
      <c r="I5557" s="1">
        <v>36304</v>
      </c>
      <c r="J5557" t="s">
        <v>27743</v>
      </c>
      <c r="K5557" t="s">
        <v>27744</v>
      </c>
      <c r="L5557">
        <v>37891</v>
      </c>
      <c r="M5557" t="s">
        <v>1301</v>
      </c>
      <c r="N5557" s="1">
        <v>45244</v>
      </c>
      <c r="O5557" s="1">
        <v>45248</v>
      </c>
      <c r="P5557">
        <v>60</v>
      </c>
      <c r="Q5557">
        <v>3</v>
      </c>
      <c r="R5557" t="s">
        <v>40</v>
      </c>
      <c r="S5557">
        <v>2</v>
      </c>
      <c r="T5557">
        <v>1</v>
      </c>
      <c r="U5557">
        <v>4</v>
      </c>
      <c r="V5557">
        <v>852</v>
      </c>
      <c r="W5557" t="s">
        <v>54</v>
      </c>
      <c r="X5557" t="s">
        <v>27745</v>
      </c>
      <c r="Y5557" t="s">
        <v>43</v>
      </c>
      <c r="Z5557" s="1">
        <v>45234</v>
      </c>
      <c r="AA5557" s="2">
        <v>0.97359953703703705</v>
      </c>
      <c r="AB5557" s="2">
        <v>0.75142361111111111</v>
      </c>
      <c r="AC5557" t="s">
        <v>45</v>
      </c>
      <c r="AD5557" t="s">
        <v>44</v>
      </c>
      <c r="AE5557" t="s">
        <v>44</v>
      </c>
      <c r="AF5557">
        <v>213</v>
      </c>
    </row>
    <row r="5558" spans="1:32">
      <c r="A5558">
        <v>29789</v>
      </c>
      <c r="B5558">
        <v>28889</v>
      </c>
      <c r="C5558" t="s">
        <v>2116</v>
      </c>
      <c r="D5558" t="s">
        <v>3541</v>
      </c>
      <c r="E5558" t="s">
        <v>34</v>
      </c>
      <c r="F5558" t="s">
        <v>27746</v>
      </c>
      <c r="G5558">
        <v>9378287689</v>
      </c>
      <c r="H5558" t="s">
        <v>405</v>
      </c>
      <c r="I5558" s="1">
        <v>33295</v>
      </c>
      <c r="J5558" t="s">
        <v>27747</v>
      </c>
      <c r="K5558" t="s">
        <v>27748</v>
      </c>
      <c r="L5558">
        <v>79312</v>
      </c>
      <c r="M5558" t="s">
        <v>405</v>
      </c>
      <c r="N5558" s="1">
        <v>45098</v>
      </c>
      <c r="O5558" s="1">
        <v>45099</v>
      </c>
      <c r="P5558">
        <v>36</v>
      </c>
      <c r="Q5558">
        <v>2</v>
      </c>
      <c r="R5558" t="s">
        <v>40</v>
      </c>
      <c r="S5558">
        <v>2</v>
      </c>
      <c r="T5558">
        <v>2</v>
      </c>
      <c r="U5558">
        <v>1</v>
      </c>
      <c r="V5558">
        <v>235</v>
      </c>
      <c r="W5558" t="s">
        <v>54</v>
      </c>
      <c r="X5558" t="s">
        <v>27749</v>
      </c>
      <c r="Y5558" t="s">
        <v>81</v>
      </c>
      <c r="Z5558" s="1">
        <v>45065</v>
      </c>
      <c r="AA5558" s="2">
        <v>0.94305555555555554</v>
      </c>
      <c r="AB5558" s="2">
        <v>0.88842592592592595</v>
      </c>
      <c r="AC5558" t="s">
        <v>45</v>
      </c>
      <c r="AD5558" t="s">
        <v>44</v>
      </c>
      <c r="AE5558" t="s">
        <v>45</v>
      </c>
      <c r="AF5558">
        <v>235</v>
      </c>
    </row>
    <row r="5559" spans="1:32">
      <c r="A5559">
        <v>29790</v>
      </c>
      <c r="B5559">
        <v>28890</v>
      </c>
      <c r="C5559" t="s">
        <v>1050</v>
      </c>
      <c r="D5559" t="s">
        <v>4017</v>
      </c>
      <c r="E5559" t="s">
        <v>48</v>
      </c>
      <c r="F5559" t="s">
        <v>27750</v>
      </c>
      <c r="G5559" t="s">
        <v>27751</v>
      </c>
      <c r="H5559" t="s">
        <v>272</v>
      </c>
      <c r="I5559" s="1">
        <v>17444</v>
      </c>
      <c r="J5559" t="s">
        <v>27752</v>
      </c>
      <c r="K5559" t="s">
        <v>27753</v>
      </c>
      <c r="L5559">
        <v>76702</v>
      </c>
      <c r="M5559" t="s">
        <v>272</v>
      </c>
      <c r="N5559" s="1">
        <v>45121</v>
      </c>
      <c r="O5559" s="1">
        <v>45124</v>
      </c>
      <c r="P5559">
        <v>65</v>
      </c>
      <c r="Q5559">
        <v>3</v>
      </c>
      <c r="R5559" t="s">
        <v>63</v>
      </c>
      <c r="S5559">
        <v>3</v>
      </c>
      <c r="T5559">
        <v>0</v>
      </c>
      <c r="U5559">
        <v>3</v>
      </c>
      <c r="V5559">
        <v>249</v>
      </c>
      <c r="W5559" t="s">
        <v>41</v>
      </c>
      <c r="X5559" t="s">
        <v>27754</v>
      </c>
      <c r="Y5559" t="s">
        <v>6</v>
      </c>
      <c r="Z5559" s="1">
        <v>45115</v>
      </c>
      <c r="AA5559" s="2">
        <v>0.53623842592592597</v>
      </c>
      <c r="AB5559" s="2">
        <v>0.60789351851851847</v>
      </c>
      <c r="AC5559" t="s">
        <v>44</v>
      </c>
      <c r="AD5559" t="s">
        <v>44</v>
      </c>
      <c r="AE5559" t="s">
        <v>45</v>
      </c>
      <c r="AF5559">
        <v>83</v>
      </c>
    </row>
    <row r="5560" spans="1:32">
      <c r="A5560">
        <v>29791</v>
      </c>
      <c r="B5560">
        <v>28891</v>
      </c>
      <c r="C5560" t="s">
        <v>2886</v>
      </c>
      <c r="D5560" t="s">
        <v>5068</v>
      </c>
      <c r="E5560" t="s">
        <v>48</v>
      </c>
      <c r="F5560" t="s">
        <v>27755</v>
      </c>
      <c r="G5560" t="s">
        <v>27756</v>
      </c>
      <c r="H5560" t="s">
        <v>280</v>
      </c>
      <c r="I5560" s="1">
        <v>38243</v>
      </c>
      <c r="J5560" t="s">
        <v>27757</v>
      </c>
      <c r="K5560" t="s">
        <v>27758</v>
      </c>
      <c r="L5560">
        <v>80840</v>
      </c>
      <c r="M5560" t="s">
        <v>280</v>
      </c>
      <c r="N5560" s="1">
        <v>45056</v>
      </c>
      <c r="O5560" s="1">
        <v>45058</v>
      </c>
      <c r="P5560">
        <v>67</v>
      </c>
      <c r="Q5560">
        <v>3</v>
      </c>
      <c r="R5560" t="s">
        <v>53</v>
      </c>
      <c r="S5560">
        <v>4</v>
      </c>
      <c r="T5560">
        <v>0</v>
      </c>
      <c r="U5560">
        <v>2</v>
      </c>
      <c r="V5560">
        <v>288</v>
      </c>
      <c r="W5560" t="s">
        <v>41</v>
      </c>
      <c r="X5560" t="s">
        <v>27759</v>
      </c>
      <c r="Y5560" t="s">
        <v>6</v>
      </c>
      <c r="Z5560" s="1">
        <v>45042</v>
      </c>
      <c r="AA5560" s="2">
        <v>8.5393518518518521E-2</v>
      </c>
      <c r="AB5560" s="2">
        <v>0.35168981481481482</v>
      </c>
      <c r="AC5560" t="s">
        <v>45</v>
      </c>
      <c r="AD5560" t="s">
        <v>45</v>
      </c>
      <c r="AE5560" t="s">
        <v>44</v>
      </c>
      <c r="AF5560">
        <v>144</v>
      </c>
    </row>
    <row r="5561" spans="1:32">
      <c r="A5561">
        <v>29792</v>
      </c>
      <c r="B5561">
        <v>28892</v>
      </c>
      <c r="C5561" t="s">
        <v>2993</v>
      </c>
      <c r="D5561" t="s">
        <v>2081</v>
      </c>
      <c r="E5561" t="s">
        <v>48</v>
      </c>
      <c r="F5561" t="s">
        <v>27760</v>
      </c>
      <c r="G5561" t="s">
        <v>27761</v>
      </c>
      <c r="H5561" t="s">
        <v>537</v>
      </c>
      <c r="I5561" s="1">
        <v>32924</v>
      </c>
      <c r="J5561" t="s">
        <v>27762</v>
      </c>
      <c r="K5561" t="s">
        <v>27763</v>
      </c>
      <c r="L5561">
        <v>88995</v>
      </c>
      <c r="M5561" t="s">
        <v>537</v>
      </c>
      <c r="N5561" s="1">
        <v>45257</v>
      </c>
      <c r="O5561" s="1">
        <v>45262</v>
      </c>
      <c r="P5561">
        <v>57</v>
      </c>
      <c r="Q5561">
        <v>3</v>
      </c>
      <c r="R5561" t="s">
        <v>40</v>
      </c>
      <c r="S5561">
        <v>4</v>
      </c>
      <c r="T5561">
        <v>2</v>
      </c>
      <c r="U5561">
        <v>5</v>
      </c>
      <c r="V5561">
        <v>1225</v>
      </c>
      <c r="W5561" t="s">
        <v>41</v>
      </c>
      <c r="X5561" t="s">
        <v>27764</v>
      </c>
      <c r="Y5561" t="s">
        <v>65</v>
      </c>
      <c r="Z5561" s="1">
        <v>45242</v>
      </c>
      <c r="AA5561" s="2">
        <v>0.87298611111111113</v>
      </c>
      <c r="AB5561" s="2">
        <v>0.58194444444444449</v>
      </c>
      <c r="AC5561" t="s">
        <v>45</v>
      </c>
      <c r="AD5561" t="s">
        <v>44</v>
      </c>
      <c r="AE5561" t="s">
        <v>45</v>
      </c>
      <c r="AF5561">
        <v>245</v>
      </c>
    </row>
    <row r="5562" spans="1:32">
      <c r="A5562">
        <v>29793</v>
      </c>
      <c r="B5562">
        <v>28893</v>
      </c>
      <c r="C5562" t="s">
        <v>229</v>
      </c>
      <c r="D5562" t="s">
        <v>126</v>
      </c>
      <c r="E5562" t="s">
        <v>48</v>
      </c>
      <c r="F5562" t="s">
        <v>1051</v>
      </c>
      <c r="G5562" t="s">
        <v>27765</v>
      </c>
      <c r="H5562" t="s">
        <v>272</v>
      </c>
      <c r="I5562" s="1">
        <v>37145</v>
      </c>
      <c r="J5562" t="s">
        <v>27766</v>
      </c>
      <c r="K5562" t="s">
        <v>27767</v>
      </c>
      <c r="L5562">
        <v>87835</v>
      </c>
      <c r="M5562" t="s">
        <v>272</v>
      </c>
      <c r="N5562" s="1">
        <v>45071</v>
      </c>
      <c r="O5562" s="1">
        <v>45074</v>
      </c>
      <c r="P5562">
        <v>7</v>
      </c>
      <c r="Q5562">
        <v>1</v>
      </c>
      <c r="R5562" t="s">
        <v>53</v>
      </c>
      <c r="S5562">
        <v>4</v>
      </c>
      <c r="T5562">
        <v>1</v>
      </c>
      <c r="U5562">
        <v>3</v>
      </c>
      <c r="V5562">
        <v>360</v>
      </c>
      <c r="W5562" t="s">
        <v>41</v>
      </c>
      <c r="X5562" t="s">
        <v>27768</v>
      </c>
      <c r="Y5562" t="s">
        <v>43</v>
      </c>
      <c r="Z5562" s="1">
        <v>45054</v>
      </c>
      <c r="AA5562" s="2">
        <v>0.18167824074074077</v>
      </c>
      <c r="AB5562" s="2">
        <v>0.1130324074074074</v>
      </c>
      <c r="AC5562" t="s">
        <v>45</v>
      </c>
      <c r="AD5562" t="s">
        <v>45</v>
      </c>
      <c r="AE5562" t="s">
        <v>45</v>
      </c>
      <c r="AF5562">
        <v>120</v>
      </c>
    </row>
    <row r="5563" spans="1:32">
      <c r="A5563">
        <v>29794</v>
      </c>
      <c r="B5563">
        <v>28894</v>
      </c>
      <c r="C5563" t="s">
        <v>571</v>
      </c>
      <c r="D5563" t="s">
        <v>27769</v>
      </c>
      <c r="E5563" t="s">
        <v>48</v>
      </c>
      <c r="F5563" t="s">
        <v>27770</v>
      </c>
      <c r="G5563" t="s">
        <v>27771</v>
      </c>
      <c r="H5563" t="s">
        <v>418</v>
      </c>
      <c r="I5563" s="1">
        <v>30031</v>
      </c>
      <c r="J5563" t="s">
        <v>27772</v>
      </c>
      <c r="K5563" t="s">
        <v>7904</v>
      </c>
      <c r="L5563">
        <v>24808</v>
      </c>
      <c r="M5563" t="s">
        <v>418</v>
      </c>
      <c r="N5563" s="1">
        <v>45255</v>
      </c>
      <c r="O5563" s="1">
        <v>45256</v>
      </c>
      <c r="P5563">
        <v>2</v>
      </c>
      <c r="Q5563">
        <v>1</v>
      </c>
      <c r="R5563" t="s">
        <v>63</v>
      </c>
      <c r="S5563">
        <v>3</v>
      </c>
      <c r="T5563">
        <v>2</v>
      </c>
      <c r="U5563">
        <v>1</v>
      </c>
      <c r="V5563">
        <v>60</v>
      </c>
      <c r="W5563" t="s">
        <v>54</v>
      </c>
      <c r="X5563" t="s">
        <v>27773</v>
      </c>
      <c r="Y5563" t="s">
        <v>6</v>
      </c>
      <c r="Z5563" s="1">
        <v>45244</v>
      </c>
      <c r="AA5563" s="2">
        <v>0.73384259259259255</v>
      </c>
      <c r="AB5563" s="2">
        <v>0.95562499999999995</v>
      </c>
      <c r="AC5563" t="s">
        <v>45</v>
      </c>
      <c r="AD5563" t="s">
        <v>44</v>
      </c>
      <c r="AE5563" t="s">
        <v>44</v>
      </c>
      <c r="AF5563">
        <v>60</v>
      </c>
    </row>
    <row r="5564" spans="1:32">
      <c r="A5564">
        <v>29795</v>
      </c>
      <c r="B5564">
        <v>28895</v>
      </c>
      <c r="C5564" t="s">
        <v>881</v>
      </c>
      <c r="D5564" t="s">
        <v>2203</v>
      </c>
      <c r="E5564" t="s">
        <v>34</v>
      </c>
      <c r="F5564" t="s">
        <v>27774</v>
      </c>
      <c r="G5564" t="s">
        <v>27775</v>
      </c>
      <c r="H5564" t="s">
        <v>37</v>
      </c>
      <c r="I5564" s="1">
        <v>36687</v>
      </c>
      <c r="J5564" t="s">
        <v>27776</v>
      </c>
      <c r="K5564" t="s">
        <v>2905</v>
      </c>
      <c r="L5564">
        <v>91271</v>
      </c>
      <c r="M5564" t="s">
        <v>37</v>
      </c>
      <c r="N5564" s="1">
        <v>44992</v>
      </c>
      <c r="O5564" s="1">
        <v>44996</v>
      </c>
      <c r="P5564">
        <v>35</v>
      </c>
      <c r="Q5564">
        <v>2</v>
      </c>
      <c r="R5564" t="s">
        <v>63</v>
      </c>
      <c r="S5564">
        <v>1</v>
      </c>
      <c r="T5564">
        <v>2</v>
      </c>
      <c r="U5564">
        <v>4</v>
      </c>
      <c r="V5564">
        <v>240</v>
      </c>
      <c r="W5564" t="s">
        <v>54</v>
      </c>
      <c r="X5564" t="s">
        <v>27777</v>
      </c>
      <c r="Y5564" t="s">
        <v>81</v>
      </c>
      <c r="Z5564" s="1">
        <v>44978</v>
      </c>
      <c r="AA5564" s="2">
        <v>0.39795138888888887</v>
      </c>
      <c r="AB5564" s="2">
        <v>0.82155092592592593</v>
      </c>
      <c r="AC5564" t="s">
        <v>45</v>
      </c>
      <c r="AD5564" t="s">
        <v>44</v>
      </c>
      <c r="AE5564" t="s">
        <v>45</v>
      </c>
      <c r="AF5564">
        <v>60</v>
      </c>
    </row>
    <row r="5565" spans="1:32">
      <c r="A5565">
        <v>29796</v>
      </c>
      <c r="B5565">
        <v>28896</v>
      </c>
      <c r="C5565" t="s">
        <v>12037</v>
      </c>
      <c r="D5565" t="s">
        <v>27778</v>
      </c>
      <c r="E5565" t="s">
        <v>48</v>
      </c>
      <c r="F5565" t="s">
        <v>27779</v>
      </c>
      <c r="G5565" t="s">
        <v>27780</v>
      </c>
      <c r="H5565" t="s">
        <v>77</v>
      </c>
      <c r="I5565" s="1">
        <v>22566</v>
      </c>
      <c r="J5565" t="s">
        <v>27781</v>
      </c>
      <c r="K5565" t="s">
        <v>27782</v>
      </c>
      <c r="L5565">
        <v>71143</v>
      </c>
      <c r="M5565" t="s">
        <v>77</v>
      </c>
      <c r="N5565" s="1">
        <v>45285</v>
      </c>
      <c r="O5565" s="1">
        <v>45290</v>
      </c>
      <c r="P5565">
        <v>67</v>
      </c>
      <c r="Q5565">
        <v>3</v>
      </c>
      <c r="R5565" t="s">
        <v>53</v>
      </c>
      <c r="S5565">
        <v>2</v>
      </c>
      <c r="T5565">
        <v>1</v>
      </c>
      <c r="U5565">
        <v>5</v>
      </c>
      <c r="V5565">
        <v>640</v>
      </c>
      <c r="W5565" t="s">
        <v>54</v>
      </c>
      <c r="X5565" t="s">
        <v>27783</v>
      </c>
      <c r="Y5565" t="s">
        <v>43</v>
      </c>
      <c r="Z5565" s="1">
        <v>45264</v>
      </c>
      <c r="AA5565" s="2">
        <v>0.28449074074074071</v>
      </c>
      <c r="AB5565" s="2">
        <v>0.80486111111111114</v>
      </c>
      <c r="AC5565" t="s">
        <v>44</v>
      </c>
      <c r="AD5565" t="s">
        <v>44</v>
      </c>
      <c r="AE5565" t="s">
        <v>45</v>
      </c>
      <c r="AF5565">
        <v>128</v>
      </c>
    </row>
    <row r="5566" spans="1:32">
      <c r="A5566">
        <v>29798</v>
      </c>
      <c r="B5566">
        <v>28898</v>
      </c>
      <c r="C5566" t="s">
        <v>391</v>
      </c>
      <c r="D5566" t="s">
        <v>1606</v>
      </c>
      <c r="E5566" t="s">
        <v>34</v>
      </c>
      <c r="F5566" t="s">
        <v>27784</v>
      </c>
      <c r="G5566" t="s">
        <v>27785</v>
      </c>
      <c r="H5566" t="s">
        <v>904</v>
      </c>
      <c r="I5566" s="1">
        <v>18333</v>
      </c>
      <c r="J5566" t="s">
        <v>27786</v>
      </c>
      <c r="K5566" t="s">
        <v>27787</v>
      </c>
      <c r="L5566">
        <v>26520</v>
      </c>
      <c r="M5566" t="s">
        <v>904</v>
      </c>
      <c r="N5566" s="1">
        <v>45003</v>
      </c>
      <c r="O5566" s="1">
        <v>45006</v>
      </c>
      <c r="P5566">
        <v>76</v>
      </c>
      <c r="Q5566">
        <v>4</v>
      </c>
      <c r="R5566" t="s">
        <v>53</v>
      </c>
      <c r="S5566">
        <v>3</v>
      </c>
      <c r="T5566">
        <v>1</v>
      </c>
      <c r="U5566">
        <v>3</v>
      </c>
      <c r="V5566">
        <v>387</v>
      </c>
      <c r="W5566" t="s">
        <v>54</v>
      </c>
      <c r="X5566" t="s">
        <v>27788</v>
      </c>
      <c r="Y5566" t="s">
        <v>81</v>
      </c>
      <c r="Z5566" s="1">
        <v>44968</v>
      </c>
      <c r="AA5566" s="2">
        <v>0.76350694444444445</v>
      </c>
      <c r="AB5566" s="2">
        <v>0.66003472222222226</v>
      </c>
      <c r="AC5566" t="s">
        <v>44</v>
      </c>
      <c r="AD5566" t="s">
        <v>45</v>
      </c>
      <c r="AE5566" t="s">
        <v>44</v>
      </c>
      <c r="AF5566">
        <v>129</v>
      </c>
    </row>
    <row r="5567" spans="1:32">
      <c r="A5567">
        <v>29800</v>
      </c>
      <c r="B5567">
        <v>28900</v>
      </c>
      <c r="C5567" t="s">
        <v>19736</v>
      </c>
      <c r="D5567" t="s">
        <v>716</v>
      </c>
      <c r="E5567" t="s">
        <v>34</v>
      </c>
      <c r="F5567" t="s">
        <v>27789</v>
      </c>
      <c r="G5567">
        <v>6985186617</v>
      </c>
      <c r="H5567" t="s">
        <v>77</v>
      </c>
      <c r="I5567" s="1">
        <v>33386</v>
      </c>
      <c r="J5567" t="s">
        <v>27790</v>
      </c>
      <c r="K5567" t="s">
        <v>27791</v>
      </c>
      <c r="L5567">
        <v>56240</v>
      </c>
      <c r="M5567" t="s">
        <v>77</v>
      </c>
      <c r="N5567" s="1">
        <v>45191</v>
      </c>
      <c r="O5567" s="1">
        <v>45196</v>
      </c>
      <c r="P5567">
        <v>1</v>
      </c>
      <c r="Q5567">
        <v>1</v>
      </c>
      <c r="R5567" t="s">
        <v>53</v>
      </c>
      <c r="S5567">
        <v>2</v>
      </c>
      <c r="T5567">
        <v>1</v>
      </c>
      <c r="U5567">
        <v>5</v>
      </c>
      <c r="V5567">
        <v>670</v>
      </c>
      <c r="W5567" t="s">
        <v>41</v>
      </c>
      <c r="X5567" t="s">
        <v>27792</v>
      </c>
      <c r="Y5567" t="s">
        <v>65</v>
      </c>
      <c r="Z5567" s="1">
        <v>45153</v>
      </c>
      <c r="AA5567" s="2">
        <v>0.66256944444444443</v>
      </c>
      <c r="AB5567" s="2">
        <v>0.73269675925925926</v>
      </c>
      <c r="AC5567" t="s">
        <v>44</v>
      </c>
      <c r="AD5567" t="s">
        <v>44</v>
      </c>
      <c r="AE5567" t="s">
        <v>45</v>
      </c>
      <c r="AF5567">
        <v>134</v>
      </c>
    </row>
    <row r="5568" spans="1:32">
      <c r="A5568">
        <v>29801</v>
      </c>
      <c r="B5568">
        <v>28901</v>
      </c>
      <c r="C5568" t="s">
        <v>27793</v>
      </c>
      <c r="D5568" t="s">
        <v>3066</v>
      </c>
      <c r="E5568" t="s">
        <v>34</v>
      </c>
      <c r="F5568" t="s">
        <v>27794</v>
      </c>
      <c r="G5568" t="s">
        <v>27795</v>
      </c>
      <c r="H5568" t="s">
        <v>209</v>
      </c>
      <c r="I5568" s="1">
        <v>31693</v>
      </c>
      <c r="J5568" t="s">
        <v>27796</v>
      </c>
      <c r="K5568" t="s">
        <v>27797</v>
      </c>
      <c r="L5568">
        <v>48605</v>
      </c>
      <c r="M5568" t="s">
        <v>209</v>
      </c>
      <c r="N5568" s="1">
        <v>45310</v>
      </c>
      <c r="O5568" s="1">
        <v>45312</v>
      </c>
      <c r="P5568">
        <v>89</v>
      </c>
      <c r="Q5568">
        <v>4</v>
      </c>
      <c r="R5568" t="s">
        <v>63</v>
      </c>
      <c r="S5568">
        <v>1</v>
      </c>
      <c r="T5568">
        <v>0</v>
      </c>
      <c r="U5568">
        <v>2</v>
      </c>
      <c r="V5568">
        <v>140</v>
      </c>
      <c r="W5568" t="s">
        <v>41</v>
      </c>
      <c r="X5568" t="s">
        <v>27798</v>
      </c>
      <c r="Y5568" t="s">
        <v>81</v>
      </c>
      <c r="Z5568" s="1">
        <v>45281</v>
      </c>
      <c r="AA5568" s="2">
        <v>0.97545138888888883</v>
      </c>
      <c r="AB5568" s="2">
        <v>0.85445601851851849</v>
      </c>
      <c r="AC5568" t="s">
        <v>44</v>
      </c>
      <c r="AD5568" t="s">
        <v>44</v>
      </c>
      <c r="AE5568" t="s">
        <v>45</v>
      </c>
      <c r="AF5568">
        <v>70</v>
      </c>
    </row>
    <row r="5569" spans="1:32">
      <c r="A5569">
        <v>29803</v>
      </c>
      <c r="B5569">
        <v>28903</v>
      </c>
      <c r="C5569" t="s">
        <v>391</v>
      </c>
      <c r="D5569" t="s">
        <v>13798</v>
      </c>
      <c r="E5569" t="s">
        <v>34</v>
      </c>
      <c r="F5569" t="s">
        <v>27799</v>
      </c>
      <c r="G5569" t="s">
        <v>27800</v>
      </c>
      <c r="H5569" t="s">
        <v>70</v>
      </c>
      <c r="I5569" s="1">
        <v>16669</v>
      </c>
      <c r="J5569" t="s">
        <v>27801</v>
      </c>
      <c r="K5569" t="s">
        <v>19047</v>
      </c>
      <c r="L5569">
        <v>23357</v>
      </c>
      <c r="M5569" t="s">
        <v>70</v>
      </c>
      <c r="N5569" s="1">
        <v>45205</v>
      </c>
      <c r="O5569" s="1">
        <v>45210</v>
      </c>
      <c r="P5569">
        <v>29</v>
      </c>
      <c r="Q5569">
        <v>2</v>
      </c>
      <c r="R5569" t="s">
        <v>63</v>
      </c>
      <c r="S5569">
        <v>4</v>
      </c>
      <c r="T5569">
        <v>0</v>
      </c>
      <c r="U5569">
        <v>5</v>
      </c>
      <c r="V5569">
        <v>405</v>
      </c>
      <c r="W5569" t="s">
        <v>54</v>
      </c>
      <c r="X5569" t="s">
        <v>27802</v>
      </c>
      <c r="Y5569" t="s">
        <v>65</v>
      </c>
      <c r="Z5569" s="1">
        <v>45194</v>
      </c>
      <c r="AA5569" s="2">
        <v>0.72119212962962964</v>
      </c>
      <c r="AB5569" s="2">
        <v>0.8187037037037036</v>
      </c>
      <c r="AC5569" t="s">
        <v>44</v>
      </c>
      <c r="AD5569" t="s">
        <v>44</v>
      </c>
      <c r="AE5569" t="s">
        <v>44</v>
      </c>
      <c r="AF5569">
        <v>81</v>
      </c>
    </row>
    <row r="5570" spans="1:32">
      <c r="A5570">
        <v>29805</v>
      </c>
      <c r="B5570">
        <v>28905</v>
      </c>
      <c r="C5570" t="s">
        <v>2137</v>
      </c>
      <c r="D5570" t="s">
        <v>27803</v>
      </c>
      <c r="E5570" t="s">
        <v>48</v>
      </c>
      <c r="F5570" t="s">
        <v>27804</v>
      </c>
      <c r="G5570" t="s">
        <v>27805</v>
      </c>
      <c r="H5570" t="s">
        <v>309</v>
      </c>
      <c r="I5570" s="1">
        <v>17820</v>
      </c>
      <c r="J5570" t="s">
        <v>27806</v>
      </c>
      <c r="K5570" t="s">
        <v>27807</v>
      </c>
      <c r="L5570">
        <v>98961</v>
      </c>
      <c r="M5570" t="s">
        <v>309</v>
      </c>
      <c r="N5570" s="1">
        <v>44997</v>
      </c>
      <c r="O5570" s="1">
        <v>45000</v>
      </c>
      <c r="P5570">
        <v>49</v>
      </c>
      <c r="Q5570">
        <v>2</v>
      </c>
      <c r="R5570" t="s">
        <v>53</v>
      </c>
      <c r="S5570">
        <v>1</v>
      </c>
      <c r="T5570">
        <v>2</v>
      </c>
      <c r="U5570">
        <v>3</v>
      </c>
      <c r="V5570">
        <v>378</v>
      </c>
      <c r="W5570" t="s">
        <v>41</v>
      </c>
      <c r="X5570" t="s">
        <v>27808</v>
      </c>
      <c r="Y5570" t="s">
        <v>43</v>
      </c>
      <c r="Z5570" s="1">
        <v>44981</v>
      </c>
      <c r="AA5570" s="2">
        <v>0.29616898148148146</v>
      </c>
      <c r="AB5570" s="2">
        <v>0.2408564814814815</v>
      </c>
      <c r="AC5570" t="s">
        <v>44</v>
      </c>
      <c r="AD5570" t="s">
        <v>45</v>
      </c>
      <c r="AE5570" t="s">
        <v>44</v>
      </c>
      <c r="AF5570">
        <v>126</v>
      </c>
    </row>
    <row r="5571" spans="1:32">
      <c r="A5571">
        <v>29806</v>
      </c>
      <c r="B5571">
        <v>28906</v>
      </c>
      <c r="C5571" t="s">
        <v>3065</v>
      </c>
      <c r="D5571" t="s">
        <v>140</v>
      </c>
      <c r="E5571" t="s">
        <v>48</v>
      </c>
      <c r="F5571" t="s">
        <v>27809</v>
      </c>
      <c r="G5571" t="s">
        <v>27810</v>
      </c>
      <c r="H5571" t="s">
        <v>280</v>
      </c>
      <c r="I5571" s="1">
        <v>28584</v>
      </c>
      <c r="J5571" t="s">
        <v>27811</v>
      </c>
      <c r="K5571" t="s">
        <v>27812</v>
      </c>
      <c r="L5571">
        <v>99572</v>
      </c>
      <c r="M5571" t="s">
        <v>280</v>
      </c>
      <c r="N5571" s="1">
        <v>45291</v>
      </c>
      <c r="O5571" s="1">
        <v>45296</v>
      </c>
      <c r="P5571">
        <v>100</v>
      </c>
      <c r="Q5571">
        <v>4</v>
      </c>
      <c r="R5571" t="s">
        <v>53</v>
      </c>
      <c r="S5571">
        <v>3</v>
      </c>
      <c r="T5571">
        <v>2</v>
      </c>
      <c r="U5571">
        <v>5</v>
      </c>
      <c r="V5571">
        <v>715</v>
      </c>
      <c r="W5571" t="s">
        <v>54</v>
      </c>
      <c r="X5571" t="s">
        <v>27813</v>
      </c>
      <c r="Y5571" t="s">
        <v>81</v>
      </c>
      <c r="Z5571" s="1">
        <v>45284</v>
      </c>
      <c r="AA5571" s="2">
        <v>0.46863425925925922</v>
      </c>
      <c r="AB5571" s="2">
        <v>0.83309027777777767</v>
      </c>
      <c r="AC5571" t="s">
        <v>44</v>
      </c>
      <c r="AD5571" t="s">
        <v>45</v>
      </c>
      <c r="AE5571" t="s">
        <v>45</v>
      </c>
      <c r="AF5571">
        <v>143</v>
      </c>
    </row>
    <row r="5572" spans="1:32">
      <c r="A5572">
        <v>29807</v>
      </c>
      <c r="B5572">
        <v>28907</v>
      </c>
      <c r="C5572" t="s">
        <v>1392</v>
      </c>
      <c r="D5572" t="s">
        <v>1833</v>
      </c>
      <c r="E5572" t="s">
        <v>48</v>
      </c>
      <c r="F5572" t="s">
        <v>27814</v>
      </c>
      <c r="G5572" t="s">
        <v>27815</v>
      </c>
      <c r="H5572" t="s">
        <v>418</v>
      </c>
      <c r="I5572" s="1">
        <v>35245</v>
      </c>
      <c r="J5572" t="s">
        <v>27816</v>
      </c>
      <c r="K5572" t="s">
        <v>27817</v>
      </c>
      <c r="L5572">
        <v>60232</v>
      </c>
      <c r="M5572" t="s">
        <v>418</v>
      </c>
      <c r="N5572" s="1">
        <v>45154</v>
      </c>
      <c r="O5572" s="1">
        <v>45156</v>
      </c>
      <c r="P5572">
        <v>24</v>
      </c>
      <c r="Q5572">
        <v>1</v>
      </c>
      <c r="R5572" t="s">
        <v>40</v>
      </c>
      <c r="S5572">
        <v>2</v>
      </c>
      <c r="T5572">
        <v>0</v>
      </c>
      <c r="U5572">
        <v>2</v>
      </c>
      <c r="V5572">
        <v>428</v>
      </c>
      <c r="W5572" t="s">
        <v>54</v>
      </c>
      <c r="X5572" t="s">
        <v>27818</v>
      </c>
      <c r="Y5572" t="s">
        <v>6</v>
      </c>
      <c r="Z5572" s="1">
        <v>45127</v>
      </c>
      <c r="AA5572" s="2">
        <v>0.28076388888888887</v>
      </c>
      <c r="AB5572" s="2">
        <v>0.46500000000000002</v>
      </c>
      <c r="AC5572" t="s">
        <v>44</v>
      </c>
      <c r="AD5572" t="s">
        <v>44</v>
      </c>
      <c r="AE5572" t="s">
        <v>44</v>
      </c>
      <c r="AF5572">
        <v>214</v>
      </c>
    </row>
    <row r="5573" spans="1:32">
      <c r="A5573">
        <v>29808</v>
      </c>
      <c r="B5573">
        <v>28908</v>
      </c>
      <c r="C5573" t="s">
        <v>2105</v>
      </c>
      <c r="D5573" t="s">
        <v>3912</v>
      </c>
      <c r="E5573" t="s">
        <v>48</v>
      </c>
      <c r="F5573" t="s">
        <v>27819</v>
      </c>
      <c r="G5573" t="s">
        <v>27820</v>
      </c>
      <c r="H5573" t="s">
        <v>135</v>
      </c>
      <c r="I5573" s="1">
        <v>32760</v>
      </c>
      <c r="J5573" t="s">
        <v>27821</v>
      </c>
      <c r="K5573" t="s">
        <v>19166</v>
      </c>
      <c r="L5573">
        <v>3052</v>
      </c>
      <c r="M5573" t="s">
        <v>135</v>
      </c>
      <c r="N5573" s="1">
        <v>45073</v>
      </c>
      <c r="O5573" s="1">
        <v>45074</v>
      </c>
      <c r="P5573">
        <v>12</v>
      </c>
      <c r="Q5573">
        <v>1</v>
      </c>
      <c r="R5573" t="s">
        <v>40</v>
      </c>
      <c r="S5573">
        <v>3</v>
      </c>
      <c r="T5573">
        <v>2</v>
      </c>
      <c r="U5573">
        <v>1</v>
      </c>
      <c r="V5573">
        <v>232</v>
      </c>
      <c r="W5573" t="s">
        <v>54</v>
      </c>
      <c r="X5573" t="s">
        <v>27822</v>
      </c>
      <c r="Y5573" t="s">
        <v>43</v>
      </c>
      <c r="Z5573" s="1">
        <v>45068</v>
      </c>
      <c r="AA5573" s="2">
        <v>0.81285879629629632</v>
      </c>
      <c r="AB5573" s="2">
        <v>0.78108796296296301</v>
      </c>
      <c r="AC5573" t="s">
        <v>45</v>
      </c>
      <c r="AD5573" t="s">
        <v>45</v>
      </c>
      <c r="AE5573" t="s">
        <v>44</v>
      </c>
      <c r="AF5573">
        <v>232</v>
      </c>
    </row>
    <row r="5574" spans="1:32">
      <c r="A5574">
        <v>29809</v>
      </c>
      <c r="B5574">
        <v>28909</v>
      </c>
      <c r="C5574" t="s">
        <v>621</v>
      </c>
      <c r="D5574" t="s">
        <v>1228</v>
      </c>
      <c r="E5574" t="s">
        <v>34</v>
      </c>
      <c r="F5574" t="s">
        <v>27823</v>
      </c>
      <c r="G5574" t="s">
        <v>27824</v>
      </c>
      <c r="H5574" t="s">
        <v>1301</v>
      </c>
      <c r="I5574" s="1">
        <v>35291</v>
      </c>
      <c r="J5574" t="s">
        <v>27825</v>
      </c>
      <c r="K5574" t="s">
        <v>27826</v>
      </c>
      <c r="L5574">
        <v>11653</v>
      </c>
      <c r="M5574" t="s">
        <v>1301</v>
      </c>
      <c r="N5574" s="1">
        <v>44971</v>
      </c>
      <c r="O5574" s="1">
        <v>44972</v>
      </c>
      <c r="P5574">
        <v>46</v>
      </c>
      <c r="Q5574">
        <v>2</v>
      </c>
      <c r="R5574" t="s">
        <v>53</v>
      </c>
      <c r="S5574">
        <v>4</v>
      </c>
      <c r="T5574">
        <v>1</v>
      </c>
      <c r="U5574">
        <v>1</v>
      </c>
      <c r="V5574">
        <v>130</v>
      </c>
      <c r="W5574" t="s">
        <v>41</v>
      </c>
      <c r="X5574" t="s">
        <v>27827</v>
      </c>
      <c r="Y5574" t="s">
        <v>43</v>
      </c>
      <c r="Z5574" s="1">
        <v>44939</v>
      </c>
      <c r="AA5574" s="2">
        <v>0.49211805555555554</v>
      </c>
      <c r="AB5574" s="2">
        <v>0.92023148148148148</v>
      </c>
      <c r="AC5574" t="s">
        <v>44</v>
      </c>
      <c r="AD5574" t="s">
        <v>44</v>
      </c>
      <c r="AE5574" t="s">
        <v>44</v>
      </c>
      <c r="AF5574">
        <v>130</v>
      </c>
    </row>
    <row r="5575" spans="1:32">
      <c r="A5575">
        <v>29810</v>
      </c>
      <c r="B5575">
        <v>28910</v>
      </c>
      <c r="C5575" t="s">
        <v>10882</v>
      </c>
      <c r="D5575" t="s">
        <v>57</v>
      </c>
      <c r="E5575" t="s">
        <v>34</v>
      </c>
      <c r="F5575" t="s">
        <v>27828</v>
      </c>
      <c r="G5575" t="s">
        <v>27829</v>
      </c>
      <c r="H5575" t="s">
        <v>115</v>
      </c>
      <c r="I5575" s="1">
        <v>21790</v>
      </c>
      <c r="J5575" t="s">
        <v>27830</v>
      </c>
      <c r="K5575" t="s">
        <v>27831</v>
      </c>
      <c r="L5575">
        <v>25721</v>
      </c>
      <c r="M5575" t="s">
        <v>115</v>
      </c>
      <c r="N5575" s="1">
        <v>45161</v>
      </c>
      <c r="O5575" s="1">
        <v>45166</v>
      </c>
      <c r="P5575">
        <v>61</v>
      </c>
      <c r="Q5575">
        <v>3</v>
      </c>
      <c r="R5575" t="s">
        <v>53</v>
      </c>
      <c r="S5575">
        <v>3</v>
      </c>
      <c r="T5575">
        <v>2</v>
      </c>
      <c r="U5575">
        <v>5</v>
      </c>
      <c r="V5575">
        <v>725</v>
      </c>
      <c r="W5575" t="s">
        <v>54</v>
      </c>
      <c r="X5575" t="s">
        <v>27832</v>
      </c>
      <c r="Y5575" t="s">
        <v>43</v>
      </c>
      <c r="Z5575" s="1">
        <v>45149</v>
      </c>
      <c r="AA5575" s="2">
        <v>0.24074074074074073</v>
      </c>
      <c r="AB5575" s="2">
        <v>0.890162037037037</v>
      </c>
      <c r="AC5575" t="s">
        <v>45</v>
      </c>
      <c r="AD5575" t="s">
        <v>45</v>
      </c>
      <c r="AE5575" t="s">
        <v>44</v>
      </c>
      <c r="AF5575">
        <v>145</v>
      </c>
    </row>
    <row r="5576" spans="1:32">
      <c r="A5576">
        <v>29811</v>
      </c>
      <c r="B5576">
        <v>28911</v>
      </c>
      <c r="C5576" t="s">
        <v>674</v>
      </c>
      <c r="D5576" t="s">
        <v>970</v>
      </c>
      <c r="E5576" t="s">
        <v>34</v>
      </c>
      <c r="F5576" t="s">
        <v>27833</v>
      </c>
      <c r="G5576">
        <v>3415169462</v>
      </c>
      <c r="H5576" t="s">
        <v>1442</v>
      </c>
      <c r="I5576" s="1">
        <v>18127</v>
      </c>
      <c r="J5576" t="s">
        <v>27834</v>
      </c>
      <c r="K5576" t="s">
        <v>27835</v>
      </c>
      <c r="L5576">
        <v>65544</v>
      </c>
      <c r="M5576" t="s">
        <v>1442</v>
      </c>
      <c r="N5576" s="1">
        <v>45316</v>
      </c>
      <c r="O5576" s="1">
        <v>45320</v>
      </c>
      <c r="P5576">
        <v>64</v>
      </c>
      <c r="Q5576">
        <v>3</v>
      </c>
      <c r="R5576" t="s">
        <v>53</v>
      </c>
      <c r="S5576">
        <v>2</v>
      </c>
      <c r="T5576">
        <v>0</v>
      </c>
      <c r="U5576">
        <v>4</v>
      </c>
      <c r="V5576">
        <v>600</v>
      </c>
      <c r="W5576" t="s">
        <v>54</v>
      </c>
      <c r="X5576" t="s">
        <v>27836</v>
      </c>
      <c r="Y5576" t="s">
        <v>6</v>
      </c>
      <c r="Z5576" s="1">
        <v>45286</v>
      </c>
      <c r="AA5576" s="2">
        <v>0.30864583333333334</v>
      </c>
      <c r="AB5576" s="2">
        <v>0.65975694444444444</v>
      </c>
      <c r="AC5576" t="s">
        <v>45</v>
      </c>
      <c r="AD5576" t="s">
        <v>44</v>
      </c>
      <c r="AE5576" t="s">
        <v>45</v>
      </c>
      <c r="AF5576">
        <v>150</v>
      </c>
    </row>
    <row r="5577" spans="1:32">
      <c r="A5577">
        <v>29812</v>
      </c>
      <c r="B5577">
        <v>28912</v>
      </c>
      <c r="C5577" t="s">
        <v>11988</v>
      </c>
      <c r="D5577" t="s">
        <v>3611</v>
      </c>
      <c r="E5577" t="s">
        <v>48</v>
      </c>
      <c r="F5577" t="s">
        <v>27837</v>
      </c>
      <c r="G5577" t="s">
        <v>27838</v>
      </c>
      <c r="H5577" t="s">
        <v>171</v>
      </c>
      <c r="I5577" s="1">
        <v>27577</v>
      </c>
      <c r="J5577" t="s">
        <v>27839</v>
      </c>
      <c r="K5577" t="s">
        <v>27840</v>
      </c>
      <c r="L5577">
        <v>25911</v>
      </c>
      <c r="M5577" t="s">
        <v>171</v>
      </c>
      <c r="N5577" s="1">
        <v>45305</v>
      </c>
      <c r="O5577" s="1">
        <v>45306</v>
      </c>
      <c r="P5577">
        <v>30</v>
      </c>
      <c r="Q5577">
        <v>2</v>
      </c>
      <c r="R5577" t="s">
        <v>40</v>
      </c>
      <c r="S5577">
        <v>1</v>
      </c>
      <c r="T5577">
        <v>0</v>
      </c>
      <c r="U5577">
        <v>1</v>
      </c>
      <c r="V5577">
        <v>221</v>
      </c>
      <c r="W5577" t="s">
        <v>54</v>
      </c>
      <c r="X5577" t="s">
        <v>27841</v>
      </c>
      <c r="Y5577" t="s">
        <v>81</v>
      </c>
      <c r="Z5577" s="1">
        <v>45285</v>
      </c>
      <c r="AA5577" s="2">
        <v>0.17133101851851851</v>
      </c>
      <c r="AB5577" s="2">
        <v>0.34719907407407408</v>
      </c>
      <c r="AC5577" t="s">
        <v>44</v>
      </c>
      <c r="AD5577" t="s">
        <v>44</v>
      </c>
      <c r="AE5577" t="s">
        <v>45</v>
      </c>
      <c r="AF5577">
        <v>221</v>
      </c>
    </row>
    <row r="5578" spans="1:32">
      <c r="A5578">
        <v>29813</v>
      </c>
      <c r="B5578">
        <v>28913</v>
      </c>
      <c r="C5578" t="s">
        <v>32</v>
      </c>
      <c r="D5578" t="s">
        <v>2352</v>
      </c>
      <c r="E5578" t="s">
        <v>48</v>
      </c>
      <c r="F5578" t="s">
        <v>27842</v>
      </c>
      <c r="G5578" t="s">
        <v>27843</v>
      </c>
      <c r="H5578" t="s">
        <v>179</v>
      </c>
      <c r="I5578" s="1">
        <v>34332</v>
      </c>
      <c r="J5578" t="s">
        <v>27844</v>
      </c>
      <c r="K5578" t="s">
        <v>13919</v>
      </c>
      <c r="L5578">
        <v>34504</v>
      </c>
      <c r="M5578" t="s">
        <v>179</v>
      </c>
      <c r="N5578" s="1">
        <v>45089</v>
      </c>
      <c r="O5578" s="1">
        <v>45094</v>
      </c>
      <c r="P5578">
        <v>87</v>
      </c>
      <c r="Q5578">
        <v>4</v>
      </c>
      <c r="R5578" t="s">
        <v>40</v>
      </c>
      <c r="S5578">
        <v>1</v>
      </c>
      <c r="T5578">
        <v>0</v>
      </c>
      <c r="U5578">
        <v>5</v>
      </c>
      <c r="V5578">
        <v>1075</v>
      </c>
      <c r="W5578" t="s">
        <v>54</v>
      </c>
      <c r="X5578" t="s">
        <v>27845</v>
      </c>
      <c r="Y5578" t="s">
        <v>65</v>
      </c>
      <c r="Z5578" s="1">
        <v>45059</v>
      </c>
      <c r="AA5578" s="2">
        <v>0.97599537037037043</v>
      </c>
      <c r="AB5578" s="2">
        <v>0.19490740740740742</v>
      </c>
      <c r="AC5578" t="s">
        <v>45</v>
      </c>
      <c r="AD5578" t="s">
        <v>45</v>
      </c>
      <c r="AE5578" t="s">
        <v>44</v>
      </c>
      <c r="AF5578">
        <v>215</v>
      </c>
    </row>
    <row r="5579" spans="1:32">
      <c r="A5579">
        <v>29814</v>
      </c>
      <c r="B5579">
        <v>28914</v>
      </c>
      <c r="C5579" t="s">
        <v>276</v>
      </c>
      <c r="D5579" t="s">
        <v>5083</v>
      </c>
      <c r="E5579" t="s">
        <v>48</v>
      </c>
      <c r="F5579" t="s">
        <v>27846</v>
      </c>
      <c r="G5579" t="s">
        <v>27847</v>
      </c>
      <c r="H5579" t="s">
        <v>423</v>
      </c>
      <c r="I5579" s="1">
        <v>34420</v>
      </c>
      <c r="J5579" t="s">
        <v>27848</v>
      </c>
      <c r="K5579" t="s">
        <v>27849</v>
      </c>
      <c r="L5579">
        <v>55111</v>
      </c>
      <c r="M5579" t="s">
        <v>423</v>
      </c>
      <c r="N5579" s="1">
        <v>45203</v>
      </c>
      <c r="O5579" s="1">
        <v>45208</v>
      </c>
      <c r="P5579">
        <v>8</v>
      </c>
      <c r="Q5579">
        <v>1</v>
      </c>
      <c r="R5579" t="s">
        <v>63</v>
      </c>
      <c r="S5579">
        <v>3</v>
      </c>
      <c r="T5579">
        <v>1</v>
      </c>
      <c r="U5579">
        <v>5</v>
      </c>
      <c r="V5579">
        <v>355</v>
      </c>
      <c r="W5579" t="s">
        <v>54</v>
      </c>
      <c r="X5579" t="s">
        <v>27850</v>
      </c>
      <c r="Y5579" t="s">
        <v>43</v>
      </c>
      <c r="Z5579" s="1">
        <v>45184</v>
      </c>
      <c r="AA5579" s="2">
        <v>0.6546643518518519</v>
      </c>
      <c r="AB5579" s="2">
        <v>0.50350694444444444</v>
      </c>
      <c r="AC5579" t="s">
        <v>44</v>
      </c>
      <c r="AD5579" t="s">
        <v>44</v>
      </c>
      <c r="AE5579" t="s">
        <v>45</v>
      </c>
      <c r="AF5579">
        <v>71</v>
      </c>
    </row>
    <row r="5580" spans="1:32">
      <c r="A5580">
        <v>29817</v>
      </c>
      <c r="B5580">
        <v>28917</v>
      </c>
      <c r="C5580" t="s">
        <v>2622</v>
      </c>
      <c r="D5580" t="s">
        <v>3211</v>
      </c>
      <c r="E5580" t="s">
        <v>48</v>
      </c>
      <c r="F5580" t="s">
        <v>27851</v>
      </c>
      <c r="G5580" t="s">
        <v>27852</v>
      </c>
      <c r="H5580" t="s">
        <v>179</v>
      </c>
      <c r="I5580" s="1">
        <v>38648</v>
      </c>
      <c r="J5580" t="s">
        <v>27853</v>
      </c>
      <c r="K5580" t="s">
        <v>27854</v>
      </c>
      <c r="L5580">
        <v>24894</v>
      </c>
      <c r="M5580" t="s">
        <v>179</v>
      </c>
      <c r="N5580" s="1">
        <v>45177</v>
      </c>
      <c r="O5580" s="1">
        <v>45180</v>
      </c>
      <c r="P5580">
        <v>10</v>
      </c>
      <c r="Q5580">
        <v>1</v>
      </c>
      <c r="R5580" t="s">
        <v>53</v>
      </c>
      <c r="S5580">
        <v>1</v>
      </c>
      <c r="T5580">
        <v>0</v>
      </c>
      <c r="U5580">
        <v>3</v>
      </c>
      <c r="V5580">
        <v>444</v>
      </c>
      <c r="W5580" t="s">
        <v>41</v>
      </c>
      <c r="X5580" t="s">
        <v>27855</v>
      </c>
      <c r="Y5580" t="s">
        <v>81</v>
      </c>
      <c r="Z5580" s="1">
        <v>45155</v>
      </c>
      <c r="AA5580" s="2">
        <v>0.21195601851851853</v>
      </c>
      <c r="AB5580" s="2">
        <v>8.4363425925925925E-2</v>
      </c>
      <c r="AC5580" t="s">
        <v>44</v>
      </c>
      <c r="AD5580" t="s">
        <v>44</v>
      </c>
      <c r="AE5580" t="s">
        <v>44</v>
      </c>
      <c r="AF5580">
        <v>148</v>
      </c>
    </row>
    <row r="5581" spans="1:32">
      <c r="A5581">
        <v>29819</v>
      </c>
      <c r="B5581">
        <v>28919</v>
      </c>
      <c r="C5581" t="s">
        <v>888</v>
      </c>
      <c r="D5581" t="s">
        <v>12982</v>
      </c>
      <c r="E5581" t="s">
        <v>34</v>
      </c>
      <c r="F5581" t="s">
        <v>27856</v>
      </c>
      <c r="G5581" t="s">
        <v>27857</v>
      </c>
      <c r="H5581" t="s">
        <v>201</v>
      </c>
      <c r="I5581" s="1">
        <v>28123</v>
      </c>
      <c r="J5581" t="s">
        <v>27858</v>
      </c>
      <c r="K5581" t="s">
        <v>362</v>
      </c>
      <c r="L5581">
        <v>26411</v>
      </c>
      <c r="M5581" t="s">
        <v>201</v>
      </c>
      <c r="N5581" s="1">
        <v>45267</v>
      </c>
      <c r="O5581" s="1">
        <v>45270</v>
      </c>
      <c r="P5581">
        <v>31</v>
      </c>
      <c r="Q5581">
        <v>2</v>
      </c>
      <c r="R5581" t="s">
        <v>53</v>
      </c>
      <c r="S5581">
        <v>2</v>
      </c>
      <c r="T5581">
        <v>0</v>
      </c>
      <c r="U5581">
        <v>3</v>
      </c>
      <c r="V5581">
        <v>432</v>
      </c>
      <c r="W5581" t="s">
        <v>54</v>
      </c>
      <c r="X5581" t="s">
        <v>27859</v>
      </c>
      <c r="Y5581" t="s">
        <v>65</v>
      </c>
      <c r="Z5581" s="1">
        <v>45241</v>
      </c>
      <c r="AA5581" s="2">
        <v>0.45400462962962962</v>
      </c>
      <c r="AB5581" s="2">
        <v>0.75788194444444434</v>
      </c>
      <c r="AC5581" t="s">
        <v>45</v>
      </c>
      <c r="AD5581" t="s">
        <v>44</v>
      </c>
      <c r="AE5581" t="s">
        <v>44</v>
      </c>
      <c r="AF5581">
        <v>144</v>
      </c>
    </row>
    <row r="5582" spans="1:32">
      <c r="A5582">
        <v>29820</v>
      </c>
      <c r="B5582">
        <v>28920</v>
      </c>
      <c r="C5582" t="s">
        <v>12152</v>
      </c>
      <c r="D5582" t="s">
        <v>7222</v>
      </c>
      <c r="E5582" t="s">
        <v>48</v>
      </c>
      <c r="F5582" t="s">
        <v>27860</v>
      </c>
      <c r="G5582" t="s">
        <v>27861</v>
      </c>
      <c r="H5582" t="s">
        <v>60</v>
      </c>
      <c r="I5582" s="1">
        <v>35372</v>
      </c>
      <c r="J5582" t="s">
        <v>27862</v>
      </c>
      <c r="K5582" t="s">
        <v>11388</v>
      </c>
      <c r="L5582">
        <v>76645</v>
      </c>
      <c r="M5582" t="s">
        <v>60</v>
      </c>
      <c r="N5582" s="1">
        <v>44992</v>
      </c>
      <c r="O5582" s="1">
        <v>44996</v>
      </c>
      <c r="P5582">
        <v>89</v>
      </c>
      <c r="Q5582">
        <v>4</v>
      </c>
      <c r="R5582" t="s">
        <v>63</v>
      </c>
      <c r="S5582">
        <v>3</v>
      </c>
      <c r="T5582">
        <v>1</v>
      </c>
      <c r="U5582">
        <v>4</v>
      </c>
      <c r="V5582">
        <v>340</v>
      </c>
      <c r="W5582" t="s">
        <v>41</v>
      </c>
      <c r="X5582" t="s">
        <v>27863</v>
      </c>
      <c r="Y5582" t="s">
        <v>65</v>
      </c>
      <c r="Z5582" s="1">
        <v>44982</v>
      </c>
      <c r="AA5582" s="2">
        <v>0.31153935185185183</v>
      </c>
      <c r="AB5582" s="2">
        <v>0.33670138888888884</v>
      </c>
      <c r="AC5582" t="s">
        <v>44</v>
      </c>
      <c r="AD5582" t="s">
        <v>45</v>
      </c>
      <c r="AE5582" t="s">
        <v>45</v>
      </c>
      <c r="AF5582">
        <v>85</v>
      </c>
    </row>
    <row r="5583" spans="1:32">
      <c r="A5583">
        <v>29821</v>
      </c>
      <c r="B5583">
        <v>28921</v>
      </c>
      <c r="C5583" t="s">
        <v>1247</v>
      </c>
      <c r="D5583" t="s">
        <v>1105</v>
      </c>
      <c r="E5583" t="s">
        <v>48</v>
      </c>
      <c r="F5583" t="s">
        <v>27864</v>
      </c>
      <c r="G5583" t="s">
        <v>27865</v>
      </c>
      <c r="H5583" t="s">
        <v>272</v>
      </c>
      <c r="I5583" s="1">
        <v>31675</v>
      </c>
      <c r="J5583" t="s">
        <v>27866</v>
      </c>
      <c r="K5583" t="s">
        <v>27867</v>
      </c>
      <c r="L5583">
        <v>50244</v>
      </c>
      <c r="M5583" t="s">
        <v>272</v>
      </c>
      <c r="N5583" s="1">
        <v>44986</v>
      </c>
      <c r="O5583" s="1">
        <v>44987</v>
      </c>
      <c r="P5583">
        <v>44</v>
      </c>
      <c r="Q5583">
        <v>2</v>
      </c>
      <c r="R5583" t="s">
        <v>63</v>
      </c>
      <c r="S5583">
        <v>4</v>
      </c>
      <c r="T5583">
        <v>2</v>
      </c>
      <c r="U5583">
        <v>1</v>
      </c>
      <c r="V5583">
        <v>67</v>
      </c>
      <c r="W5583" t="s">
        <v>54</v>
      </c>
      <c r="X5583" t="s">
        <v>27868</v>
      </c>
      <c r="Y5583" t="s">
        <v>81</v>
      </c>
      <c r="Z5583" s="1">
        <v>44980</v>
      </c>
      <c r="AA5583" s="2">
        <v>9.1203703703703717E-2</v>
      </c>
      <c r="AB5583" s="2">
        <v>0.45233796296296297</v>
      </c>
      <c r="AC5583" t="s">
        <v>44</v>
      </c>
      <c r="AD5583" t="s">
        <v>45</v>
      </c>
      <c r="AE5583" t="s">
        <v>45</v>
      </c>
      <c r="AF5583">
        <v>67</v>
      </c>
    </row>
    <row r="5584" spans="1:32">
      <c r="A5584">
        <v>29822</v>
      </c>
      <c r="B5584">
        <v>28922</v>
      </c>
      <c r="C5584" t="s">
        <v>139</v>
      </c>
      <c r="D5584" t="s">
        <v>2248</v>
      </c>
      <c r="E5584" t="s">
        <v>34</v>
      </c>
      <c r="F5584" t="s">
        <v>27869</v>
      </c>
      <c r="G5584" t="s">
        <v>27870</v>
      </c>
      <c r="H5584" t="s">
        <v>60</v>
      </c>
      <c r="I5584" s="1">
        <v>20876</v>
      </c>
      <c r="J5584" t="s">
        <v>27871</v>
      </c>
      <c r="K5584" t="s">
        <v>8364</v>
      </c>
      <c r="L5584">
        <v>78913</v>
      </c>
      <c r="M5584" t="s">
        <v>60</v>
      </c>
      <c r="N5584" s="1">
        <v>45279</v>
      </c>
      <c r="O5584" s="1">
        <v>45283</v>
      </c>
      <c r="P5584">
        <v>55</v>
      </c>
      <c r="Q5584">
        <v>3</v>
      </c>
      <c r="R5584" t="s">
        <v>53</v>
      </c>
      <c r="S5584">
        <v>3</v>
      </c>
      <c r="T5584">
        <v>1</v>
      </c>
      <c r="U5584">
        <v>4</v>
      </c>
      <c r="V5584">
        <v>600</v>
      </c>
      <c r="W5584" t="s">
        <v>41</v>
      </c>
      <c r="X5584" t="s">
        <v>27872</v>
      </c>
      <c r="Y5584" t="s">
        <v>43</v>
      </c>
      <c r="Z5584" s="1">
        <v>45253</v>
      </c>
      <c r="AA5584" s="2">
        <v>0.75170138888888882</v>
      </c>
      <c r="AB5584" s="2">
        <v>0.7544791666666667</v>
      </c>
      <c r="AC5584" t="s">
        <v>44</v>
      </c>
      <c r="AD5584" t="s">
        <v>45</v>
      </c>
      <c r="AE5584" t="s">
        <v>45</v>
      </c>
      <c r="AF5584">
        <v>150</v>
      </c>
    </row>
    <row r="5585" spans="1:32">
      <c r="A5585">
        <v>29823</v>
      </c>
      <c r="B5585">
        <v>28923</v>
      </c>
      <c r="C5585" t="s">
        <v>18457</v>
      </c>
      <c r="D5585" t="s">
        <v>359</v>
      </c>
      <c r="E5585" t="s">
        <v>48</v>
      </c>
      <c r="F5585" t="s">
        <v>27873</v>
      </c>
      <c r="G5585" t="s">
        <v>27874</v>
      </c>
      <c r="H5585" t="s">
        <v>109</v>
      </c>
      <c r="I5585" s="1">
        <v>31318</v>
      </c>
      <c r="J5585" t="s">
        <v>27875</v>
      </c>
      <c r="K5585" t="s">
        <v>27876</v>
      </c>
      <c r="L5585">
        <v>60884</v>
      </c>
      <c r="M5585" t="s">
        <v>109</v>
      </c>
      <c r="N5585" s="1">
        <v>45283</v>
      </c>
      <c r="O5585" s="1">
        <v>45286</v>
      </c>
      <c r="P5585">
        <v>78</v>
      </c>
      <c r="Q5585">
        <v>4</v>
      </c>
      <c r="R5585" t="s">
        <v>40</v>
      </c>
      <c r="S5585">
        <v>3</v>
      </c>
      <c r="T5585">
        <v>2</v>
      </c>
      <c r="U5585">
        <v>3</v>
      </c>
      <c r="V5585">
        <v>732</v>
      </c>
      <c r="W5585" t="s">
        <v>54</v>
      </c>
      <c r="X5585" t="s">
        <v>27877</v>
      </c>
      <c r="Y5585" t="s">
        <v>65</v>
      </c>
      <c r="Z5585" s="1">
        <v>45259</v>
      </c>
      <c r="AA5585" s="2">
        <v>0.92778935185185185</v>
      </c>
      <c r="AB5585" s="2">
        <v>0.63813657407407409</v>
      </c>
      <c r="AC5585" t="s">
        <v>45</v>
      </c>
      <c r="AD5585" t="s">
        <v>45</v>
      </c>
      <c r="AE5585" t="s">
        <v>44</v>
      </c>
      <c r="AF5585">
        <v>244</v>
      </c>
    </row>
    <row r="5586" spans="1:32">
      <c r="A5586">
        <v>29824</v>
      </c>
      <c r="B5586">
        <v>28924</v>
      </c>
      <c r="C5586" t="s">
        <v>571</v>
      </c>
      <c r="D5586" t="s">
        <v>909</v>
      </c>
      <c r="E5586" t="s">
        <v>48</v>
      </c>
      <c r="F5586" t="s">
        <v>27878</v>
      </c>
      <c r="G5586">
        <f>1-504-252-3555</f>
        <v>-4310</v>
      </c>
      <c r="H5586" t="s">
        <v>201</v>
      </c>
      <c r="I5586" s="1">
        <v>35360</v>
      </c>
      <c r="J5586" t="s">
        <v>27879</v>
      </c>
      <c r="K5586" t="s">
        <v>8758</v>
      </c>
      <c r="L5586">
        <v>31013</v>
      </c>
      <c r="M5586" t="s">
        <v>201</v>
      </c>
      <c r="N5586" s="1">
        <v>45118</v>
      </c>
      <c r="O5586" s="1">
        <v>45121</v>
      </c>
      <c r="P5586">
        <v>84</v>
      </c>
      <c r="Q5586">
        <v>4</v>
      </c>
      <c r="R5586" t="s">
        <v>40</v>
      </c>
      <c r="S5586">
        <v>3</v>
      </c>
      <c r="T5586">
        <v>2</v>
      </c>
      <c r="U5586">
        <v>3</v>
      </c>
      <c r="V5586">
        <v>723</v>
      </c>
      <c r="W5586" t="s">
        <v>54</v>
      </c>
      <c r="X5586" t="s">
        <v>27880</v>
      </c>
      <c r="Y5586" t="s">
        <v>43</v>
      </c>
      <c r="Z5586" s="1">
        <v>45088</v>
      </c>
      <c r="AA5586" s="2">
        <v>0.37697916666666664</v>
      </c>
      <c r="AB5586" s="2">
        <v>0.76939814814814822</v>
      </c>
      <c r="AC5586" t="s">
        <v>44</v>
      </c>
      <c r="AD5586" t="s">
        <v>45</v>
      </c>
      <c r="AE5586" t="s">
        <v>45</v>
      </c>
      <c r="AF5586">
        <v>241</v>
      </c>
    </row>
    <row r="5587" spans="1:32">
      <c r="A5587">
        <v>29826</v>
      </c>
      <c r="B5587">
        <v>28926</v>
      </c>
      <c r="C5587" t="s">
        <v>2138</v>
      </c>
      <c r="D5587" t="s">
        <v>113</v>
      </c>
      <c r="E5587" t="s">
        <v>34</v>
      </c>
      <c r="F5587" t="s">
        <v>27881</v>
      </c>
      <c r="G5587" t="s">
        <v>27882</v>
      </c>
      <c r="H5587" t="s">
        <v>225</v>
      </c>
      <c r="I5587" s="1">
        <v>30565</v>
      </c>
      <c r="J5587" t="s">
        <v>27883</v>
      </c>
      <c r="K5587" t="s">
        <v>27884</v>
      </c>
      <c r="L5587">
        <v>26879</v>
      </c>
      <c r="M5587" t="s">
        <v>225</v>
      </c>
      <c r="N5587" s="1">
        <v>45023</v>
      </c>
      <c r="O5587" s="1">
        <v>45024</v>
      </c>
      <c r="P5587">
        <v>40</v>
      </c>
      <c r="Q5587">
        <v>2</v>
      </c>
      <c r="R5587" t="s">
        <v>53</v>
      </c>
      <c r="S5587">
        <v>2</v>
      </c>
      <c r="T5587">
        <v>1</v>
      </c>
      <c r="U5587">
        <v>1</v>
      </c>
      <c r="V5587">
        <v>135</v>
      </c>
      <c r="W5587" t="s">
        <v>41</v>
      </c>
      <c r="X5587" t="s">
        <v>27885</v>
      </c>
      <c r="Y5587" t="s">
        <v>6</v>
      </c>
      <c r="Z5587" s="1">
        <v>44998</v>
      </c>
      <c r="AA5587" s="2">
        <v>0.83695601851851853</v>
      </c>
      <c r="AB5587" s="2">
        <v>4.8136574074074075E-2</v>
      </c>
      <c r="AC5587" t="s">
        <v>44</v>
      </c>
      <c r="AD5587" t="s">
        <v>45</v>
      </c>
      <c r="AE5587" t="s">
        <v>45</v>
      </c>
      <c r="AF5587">
        <v>135</v>
      </c>
    </row>
    <row r="5588" spans="1:32">
      <c r="A5588">
        <v>29827</v>
      </c>
      <c r="B5588">
        <v>28927</v>
      </c>
      <c r="C5588" t="s">
        <v>32</v>
      </c>
      <c r="D5588" t="s">
        <v>16285</v>
      </c>
      <c r="E5588" t="s">
        <v>48</v>
      </c>
      <c r="F5588" t="s">
        <v>27886</v>
      </c>
      <c r="G5588" t="s">
        <v>27887</v>
      </c>
      <c r="H5588" t="s">
        <v>537</v>
      </c>
      <c r="I5588" s="1">
        <v>21731</v>
      </c>
      <c r="J5588" t="s">
        <v>27888</v>
      </c>
      <c r="K5588" t="s">
        <v>27889</v>
      </c>
      <c r="L5588">
        <v>35321</v>
      </c>
      <c r="M5588" t="s">
        <v>537</v>
      </c>
      <c r="N5588" s="1">
        <v>45096</v>
      </c>
      <c r="O5588" s="1">
        <v>45099</v>
      </c>
      <c r="P5588">
        <v>6</v>
      </c>
      <c r="Q5588">
        <v>1</v>
      </c>
      <c r="R5588" t="s">
        <v>40</v>
      </c>
      <c r="S5588">
        <v>1</v>
      </c>
      <c r="T5588">
        <v>2</v>
      </c>
      <c r="U5588">
        <v>3</v>
      </c>
      <c r="V5588">
        <v>714</v>
      </c>
      <c r="W5588" t="s">
        <v>41</v>
      </c>
      <c r="X5588" t="s">
        <v>27890</v>
      </c>
      <c r="Y5588" t="s">
        <v>6</v>
      </c>
      <c r="Z5588" s="1">
        <v>45060</v>
      </c>
      <c r="AA5588" s="2">
        <v>0.52500000000000002</v>
      </c>
      <c r="AB5588" s="2">
        <v>1.2719907407407407E-2</v>
      </c>
      <c r="AC5588" t="s">
        <v>44</v>
      </c>
      <c r="AD5588" t="s">
        <v>45</v>
      </c>
      <c r="AE5588" t="s">
        <v>45</v>
      </c>
      <c r="AF5588">
        <v>238</v>
      </c>
    </row>
    <row r="5589" spans="1:32">
      <c r="A5589">
        <v>29828</v>
      </c>
      <c r="B5589">
        <v>28928</v>
      </c>
      <c r="C5589" t="s">
        <v>469</v>
      </c>
      <c r="D5589" t="s">
        <v>2019</v>
      </c>
      <c r="E5589" t="s">
        <v>34</v>
      </c>
      <c r="F5589" t="s">
        <v>27891</v>
      </c>
      <c r="G5589" t="s">
        <v>27892</v>
      </c>
      <c r="H5589" t="s">
        <v>86</v>
      </c>
      <c r="I5589" s="1">
        <v>24007</v>
      </c>
      <c r="J5589" t="s">
        <v>27893</v>
      </c>
      <c r="K5589" t="s">
        <v>27894</v>
      </c>
      <c r="L5589">
        <v>79494</v>
      </c>
      <c r="M5589" t="s">
        <v>86</v>
      </c>
      <c r="N5589" s="1">
        <v>45255</v>
      </c>
      <c r="O5589" s="1">
        <v>45260</v>
      </c>
      <c r="P5589">
        <v>55</v>
      </c>
      <c r="Q5589">
        <v>3</v>
      </c>
      <c r="R5589" t="s">
        <v>53</v>
      </c>
      <c r="S5589">
        <v>1</v>
      </c>
      <c r="T5589">
        <v>1</v>
      </c>
      <c r="U5589">
        <v>5</v>
      </c>
      <c r="V5589">
        <v>740</v>
      </c>
      <c r="W5589" t="s">
        <v>41</v>
      </c>
      <c r="X5589" t="s">
        <v>27895</v>
      </c>
      <c r="Y5589" t="s">
        <v>65</v>
      </c>
      <c r="Z5589" s="1">
        <v>45250</v>
      </c>
      <c r="AA5589" s="2">
        <v>0.61783564814814818</v>
      </c>
      <c r="AB5589" s="2">
        <v>0.5226736111111111</v>
      </c>
      <c r="AC5589" t="s">
        <v>45</v>
      </c>
      <c r="AD5589" t="s">
        <v>45</v>
      </c>
      <c r="AE5589" t="s">
        <v>45</v>
      </c>
      <c r="AF5589">
        <v>148</v>
      </c>
    </row>
    <row r="5590" spans="1:32">
      <c r="A5590">
        <v>29829</v>
      </c>
      <c r="B5590">
        <v>28929</v>
      </c>
      <c r="C5590" t="s">
        <v>326</v>
      </c>
      <c r="D5590" t="s">
        <v>1606</v>
      </c>
      <c r="E5590" t="s">
        <v>34</v>
      </c>
      <c r="F5590" t="s">
        <v>27896</v>
      </c>
      <c r="G5590" t="s">
        <v>27897</v>
      </c>
      <c r="H5590" t="s">
        <v>423</v>
      </c>
      <c r="I5590" s="1">
        <v>27212</v>
      </c>
      <c r="J5590" t="s">
        <v>27898</v>
      </c>
      <c r="K5590" t="s">
        <v>8734</v>
      </c>
      <c r="L5590">
        <v>17891</v>
      </c>
      <c r="M5590" t="s">
        <v>423</v>
      </c>
      <c r="N5590" s="1">
        <v>44968</v>
      </c>
      <c r="O5590" s="1">
        <v>44970</v>
      </c>
      <c r="P5590">
        <v>65</v>
      </c>
      <c r="Q5590">
        <v>3</v>
      </c>
      <c r="R5590" t="s">
        <v>63</v>
      </c>
      <c r="S5590">
        <v>2</v>
      </c>
      <c r="T5590">
        <v>0</v>
      </c>
      <c r="U5590">
        <v>2</v>
      </c>
      <c r="V5590">
        <v>120</v>
      </c>
      <c r="W5590" t="s">
        <v>54</v>
      </c>
      <c r="X5590" t="s">
        <v>27899</v>
      </c>
      <c r="Y5590" t="s">
        <v>43</v>
      </c>
      <c r="Z5590" s="1">
        <v>44943</v>
      </c>
      <c r="AA5590" s="2">
        <v>0.51769675925925929</v>
      </c>
      <c r="AB5590" s="2">
        <v>0.71318287037037031</v>
      </c>
      <c r="AC5590" t="s">
        <v>44</v>
      </c>
      <c r="AD5590" t="s">
        <v>44</v>
      </c>
      <c r="AE5590" t="s">
        <v>44</v>
      </c>
      <c r="AF5590">
        <v>60</v>
      </c>
    </row>
    <row r="5591" spans="1:32">
      <c r="A5591">
        <v>29830</v>
      </c>
      <c r="B5591">
        <v>28930</v>
      </c>
      <c r="C5591" t="s">
        <v>197</v>
      </c>
      <c r="D5591" t="s">
        <v>3993</v>
      </c>
      <c r="E5591" t="s">
        <v>34</v>
      </c>
      <c r="F5591" t="s">
        <v>27900</v>
      </c>
      <c r="G5591" t="s">
        <v>27901</v>
      </c>
      <c r="H5591" t="s">
        <v>330</v>
      </c>
      <c r="I5591" s="1">
        <v>22952</v>
      </c>
      <c r="J5591" t="s">
        <v>27902</v>
      </c>
      <c r="K5591" t="s">
        <v>27903</v>
      </c>
      <c r="L5591">
        <v>14023</v>
      </c>
      <c r="M5591" t="s">
        <v>330</v>
      </c>
      <c r="N5591" s="1">
        <v>45146</v>
      </c>
      <c r="O5591" s="1">
        <v>45151</v>
      </c>
      <c r="P5591">
        <v>23</v>
      </c>
      <c r="Q5591">
        <v>1</v>
      </c>
      <c r="R5591" t="s">
        <v>63</v>
      </c>
      <c r="S5591">
        <v>2</v>
      </c>
      <c r="T5591">
        <v>1</v>
      </c>
      <c r="U5591">
        <v>5</v>
      </c>
      <c r="V5591">
        <v>375</v>
      </c>
      <c r="W5591" t="s">
        <v>41</v>
      </c>
      <c r="X5591" t="s">
        <v>27904</v>
      </c>
      <c r="Y5591" t="s">
        <v>81</v>
      </c>
      <c r="Z5591" s="1">
        <v>45113</v>
      </c>
      <c r="AA5591" s="2">
        <v>0.57848379629629632</v>
      </c>
      <c r="AB5591" s="2">
        <v>0.25643518518518521</v>
      </c>
      <c r="AC5591" t="s">
        <v>45</v>
      </c>
      <c r="AD5591" t="s">
        <v>45</v>
      </c>
      <c r="AE5591" t="s">
        <v>45</v>
      </c>
      <c r="AF5591">
        <v>75</v>
      </c>
    </row>
    <row r="5592" spans="1:32">
      <c r="A5592">
        <v>29831</v>
      </c>
      <c r="B5592">
        <v>28931</v>
      </c>
      <c r="C5592" t="s">
        <v>822</v>
      </c>
      <c r="D5592" t="s">
        <v>4484</v>
      </c>
      <c r="E5592" t="s">
        <v>48</v>
      </c>
      <c r="F5592" t="s">
        <v>27905</v>
      </c>
      <c r="G5592" t="s">
        <v>27906</v>
      </c>
      <c r="H5592" t="s">
        <v>537</v>
      </c>
      <c r="I5592" s="1">
        <v>23100</v>
      </c>
      <c r="J5592" t="s">
        <v>27907</v>
      </c>
      <c r="K5592" t="s">
        <v>27908</v>
      </c>
      <c r="L5592">
        <v>91202</v>
      </c>
      <c r="M5592" t="s">
        <v>537</v>
      </c>
      <c r="N5592" s="1">
        <v>45232</v>
      </c>
      <c r="O5592" s="1">
        <v>45237</v>
      </c>
      <c r="P5592">
        <v>35</v>
      </c>
      <c r="Q5592">
        <v>2</v>
      </c>
      <c r="R5592" t="s">
        <v>63</v>
      </c>
      <c r="S5592">
        <v>3</v>
      </c>
      <c r="T5592">
        <v>2</v>
      </c>
      <c r="U5592">
        <v>5</v>
      </c>
      <c r="V5592">
        <v>305</v>
      </c>
      <c r="W5592" t="s">
        <v>41</v>
      </c>
      <c r="X5592" t="s">
        <v>27909</v>
      </c>
      <c r="Y5592" t="s">
        <v>81</v>
      </c>
      <c r="Z5592" s="1">
        <v>45201</v>
      </c>
      <c r="AA5592" s="2">
        <v>0.47962962962962963</v>
      </c>
      <c r="AB5592" s="2">
        <v>0.27792824074074074</v>
      </c>
      <c r="AC5592" t="s">
        <v>45</v>
      </c>
      <c r="AD5592" t="s">
        <v>44</v>
      </c>
      <c r="AE5592" t="s">
        <v>44</v>
      </c>
      <c r="AF5592">
        <v>61</v>
      </c>
    </row>
    <row r="5593" spans="1:32">
      <c r="A5593">
        <v>29832</v>
      </c>
      <c r="B5593">
        <v>28932</v>
      </c>
      <c r="C5593" t="s">
        <v>3283</v>
      </c>
      <c r="D5593" t="s">
        <v>3993</v>
      </c>
      <c r="E5593" t="s">
        <v>34</v>
      </c>
      <c r="F5593" t="s">
        <v>27910</v>
      </c>
      <c r="G5593" t="s">
        <v>27911</v>
      </c>
      <c r="H5593" t="s">
        <v>129</v>
      </c>
      <c r="I5593" s="1">
        <v>30389</v>
      </c>
      <c r="J5593" t="s">
        <v>27912</v>
      </c>
      <c r="K5593" t="s">
        <v>27913</v>
      </c>
      <c r="L5593">
        <v>62224</v>
      </c>
      <c r="M5593" t="s">
        <v>129</v>
      </c>
      <c r="N5593" s="1">
        <v>45188</v>
      </c>
      <c r="O5593" s="1">
        <v>45189</v>
      </c>
      <c r="P5593">
        <v>12</v>
      </c>
      <c r="Q5593">
        <v>1</v>
      </c>
      <c r="R5593" t="s">
        <v>40</v>
      </c>
      <c r="S5593">
        <v>1</v>
      </c>
      <c r="T5593">
        <v>1</v>
      </c>
      <c r="U5593">
        <v>1</v>
      </c>
      <c r="V5593">
        <v>201</v>
      </c>
      <c r="W5593" t="s">
        <v>41</v>
      </c>
      <c r="X5593" t="s">
        <v>27914</v>
      </c>
      <c r="Y5593" t="s">
        <v>65</v>
      </c>
      <c r="Z5593" s="1">
        <v>45182</v>
      </c>
      <c r="AA5593" s="2">
        <v>0.61171296296296296</v>
      </c>
      <c r="AB5593" s="2">
        <v>0.67618055555555545</v>
      </c>
      <c r="AC5593" t="s">
        <v>45</v>
      </c>
      <c r="AD5593" t="s">
        <v>45</v>
      </c>
      <c r="AE5593" t="s">
        <v>44</v>
      </c>
      <c r="AF5593">
        <v>201</v>
      </c>
    </row>
    <row r="5594" spans="1:32">
      <c r="A5594">
        <v>29833</v>
      </c>
      <c r="B5594">
        <v>28933</v>
      </c>
      <c r="C5594" t="s">
        <v>16622</v>
      </c>
      <c r="D5594" t="s">
        <v>2943</v>
      </c>
      <c r="E5594" t="s">
        <v>48</v>
      </c>
      <c r="F5594" t="s">
        <v>27915</v>
      </c>
      <c r="G5594" t="s">
        <v>27916</v>
      </c>
      <c r="H5594" t="s">
        <v>77</v>
      </c>
      <c r="I5594" s="1">
        <v>33931</v>
      </c>
      <c r="J5594" t="s">
        <v>27917</v>
      </c>
      <c r="K5594" t="s">
        <v>6167</v>
      </c>
      <c r="L5594">
        <v>22269</v>
      </c>
      <c r="M5594" t="s">
        <v>77</v>
      </c>
      <c r="N5594" s="1">
        <v>45034</v>
      </c>
      <c r="O5594" s="1">
        <v>45037</v>
      </c>
      <c r="P5594">
        <v>10</v>
      </c>
      <c r="Q5594">
        <v>1</v>
      </c>
      <c r="R5594" t="s">
        <v>53</v>
      </c>
      <c r="S5594">
        <v>2</v>
      </c>
      <c r="T5594">
        <v>2</v>
      </c>
      <c r="U5594">
        <v>3</v>
      </c>
      <c r="V5594">
        <v>375</v>
      </c>
      <c r="W5594" t="s">
        <v>54</v>
      </c>
      <c r="X5594" t="s">
        <v>27918</v>
      </c>
      <c r="Y5594" t="s">
        <v>65</v>
      </c>
      <c r="Z5594" s="1">
        <v>45015</v>
      </c>
      <c r="AA5594" s="2">
        <v>0.3951736111111111</v>
      </c>
      <c r="AB5594" s="2">
        <v>0.59791666666666665</v>
      </c>
      <c r="AC5594" t="s">
        <v>45</v>
      </c>
      <c r="AD5594" t="s">
        <v>45</v>
      </c>
      <c r="AE5594" t="s">
        <v>45</v>
      </c>
      <c r="AF5594">
        <v>125</v>
      </c>
    </row>
    <row r="5595" spans="1:32">
      <c r="A5595">
        <v>29834</v>
      </c>
      <c r="B5595">
        <v>28934</v>
      </c>
      <c r="C5595" t="s">
        <v>571</v>
      </c>
      <c r="D5595" t="s">
        <v>9025</v>
      </c>
      <c r="E5595" t="s">
        <v>48</v>
      </c>
      <c r="F5595" t="s">
        <v>27919</v>
      </c>
      <c r="G5595" t="s">
        <v>27920</v>
      </c>
      <c r="H5595" t="s">
        <v>725</v>
      </c>
      <c r="I5595" s="1">
        <v>17216</v>
      </c>
      <c r="J5595" t="s">
        <v>27921</v>
      </c>
      <c r="K5595" t="s">
        <v>16163</v>
      </c>
      <c r="L5595">
        <v>62906</v>
      </c>
      <c r="M5595" t="s">
        <v>725</v>
      </c>
      <c r="N5595" s="1">
        <v>45312</v>
      </c>
      <c r="O5595" s="1">
        <v>45315</v>
      </c>
      <c r="P5595">
        <v>61</v>
      </c>
      <c r="Q5595">
        <v>3</v>
      </c>
      <c r="R5595" t="s">
        <v>53</v>
      </c>
      <c r="S5595">
        <v>4</v>
      </c>
      <c r="T5595">
        <v>0</v>
      </c>
      <c r="U5595">
        <v>3</v>
      </c>
      <c r="V5595">
        <v>414</v>
      </c>
      <c r="W5595" t="s">
        <v>54</v>
      </c>
      <c r="X5595" t="s">
        <v>27922</v>
      </c>
      <c r="Y5595" t="s">
        <v>65</v>
      </c>
      <c r="Z5595" s="1">
        <v>45278</v>
      </c>
      <c r="AA5595" s="2">
        <v>0.7222453703703704</v>
      </c>
      <c r="AB5595" s="2">
        <v>0.32622685185185185</v>
      </c>
      <c r="AC5595" t="s">
        <v>45</v>
      </c>
      <c r="AD5595" t="s">
        <v>44</v>
      </c>
      <c r="AE5595" t="s">
        <v>45</v>
      </c>
      <c r="AF5595">
        <v>138</v>
      </c>
    </row>
    <row r="5596" spans="1:32">
      <c r="A5596">
        <v>29835</v>
      </c>
      <c r="B5596">
        <v>28935</v>
      </c>
      <c r="C5596" t="s">
        <v>5955</v>
      </c>
      <c r="D5596" t="s">
        <v>12797</v>
      </c>
      <c r="E5596" t="s">
        <v>48</v>
      </c>
      <c r="F5596" t="s">
        <v>27923</v>
      </c>
      <c r="G5596" t="s">
        <v>27924</v>
      </c>
      <c r="H5596" t="s">
        <v>171</v>
      </c>
      <c r="I5596" s="1">
        <v>35278</v>
      </c>
      <c r="J5596" t="s">
        <v>27925</v>
      </c>
      <c r="K5596" t="s">
        <v>27926</v>
      </c>
      <c r="L5596">
        <v>25728</v>
      </c>
      <c r="M5596" t="s">
        <v>171</v>
      </c>
      <c r="N5596" s="1">
        <v>45320</v>
      </c>
      <c r="O5596" s="1">
        <v>45325</v>
      </c>
      <c r="P5596">
        <v>67</v>
      </c>
      <c r="Q5596">
        <v>3</v>
      </c>
      <c r="R5596" t="s">
        <v>53</v>
      </c>
      <c r="S5596">
        <v>1</v>
      </c>
      <c r="T5596">
        <v>0</v>
      </c>
      <c r="U5596">
        <v>5</v>
      </c>
      <c r="V5596">
        <v>730</v>
      </c>
      <c r="W5596" t="s">
        <v>54</v>
      </c>
      <c r="X5596" t="s">
        <v>27927</v>
      </c>
      <c r="Y5596" t="s">
        <v>43</v>
      </c>
      <c r="Z5596" s="1">
        <v>45290</v>
      </c>
      <c r="AA5596" s="2">
        <v>0.42259259259259258</v>
      </c>
      <c r="AB5596" s="2">
        <v>0.35108796296296302</v>
      </c>
      <c r="AC5596" t="s">
        <v>44</v>
      </c>
      <c r="AD5596" t="s">
        <v>44</v>
      </c>
      <c r="AE5596" t="s">
        <v>45</v>
      </c>
      <c r="AF5596">
        <v>146</v>
      </c>
    </row>
    <row r="5597" spans="1:32">
      <c r="A5597">
        <v>29836</v>
      </c>
      <c r="B5597">
        <v>28936</v>
      </c>
      <c r="C5597" t="s">
        <v>371</v>
      </c>
      <c r="D5597" t="s">
        <v>696</v>
      </c>
      <c r="E5597" t="s">
        <v>34</v>
      </c>
      <c r="F5597" t="s">
        <v>27928</v>
      </c>
      <c r="G5597" t="s">
        <v>27929</v>
      </c>
      <c r="H5597" t="s">
        <v>272</v>
      </c>
      <c r="I5597" s="1">
        <v>32474</v>
      </c>
      <c r="J5597" t="s">
        <v>27930</v>
      </c>
      <c r="K5597" t="s">
        <v>27931</v>
      </c>
      <c r="L5597">
        <v>52749</v>
      </c>
      <c r="M5597" t="s">
        <v>272</v>
      </c>
      <c r="N5597" s="1">
        <v>45140</v>
      </c>
      <c r="O5597" s="1">
        <v>45145</v>
      </c>
      <c r="P5597">
        <v>87</v>
      </c>
      <c r="Q5597">
        <v>4</v>
      </c>
      <c r="R5597" t="s">
        <v>40</v>
      </c>
      <c r="S5597">
        <v>2</v>
      </c>
      <c r="T5597">
        <v>0</v>
      </c>
      <c r="U5597">
        <v>5</v>
      </c>
      <c r="V5597">
        <v>1110</v>
      </c>
      <c r="W5597" t="s">
        <v>41</v>
      </c>
      <c r="X5597" t="s">
        <v>27932</v>
      </c>
      <c r="Y5597" t="s">
        <v>65</v>
      </c>
      <c r="Z5597" s="1">
        <v>45131</v>
      </c>
      <c r="AA5597" s="2">
        <v>0.31402777777777779</v>
      </c>
      <c r="AB5597" s="2">
        <v>0.64204861111111111</v>
      </c>
      <c r="AC5597" t="s">
        <v>45</v>
      </c>
      <c r="AD5597" t="s">
        <v>45</v>
      </c>
      <c r="AE5597" t="s">
        <v>45</v>
      </c>
      <c r="AF5597">
        <v>222</v>
      </c>
    </row>
    <row r="5598" spans="1:32">
      <c r="A5598">
        <v>29837</v>
      </c>
      <c r="B5598">
        <v>28937</v>
      </c>
      <c r="C5598" t="s">
        <v>3694</v>
      </c>
      <c r="D5598" t="s">
        <v>83</v>
      </c>
      <c r="E5598" t="s">
        <v>34</v>
      </c>
      <c r="F5598" t="s">
        <v>27933</v>
      </c>
      <c r="G5598" t="s">
        <v>27934</v>
      </c>
      <c r="H5598" t="s">
        <v>209</v>
      </c>
      <c r="I5598" s="1">
        <v>38015</v>
      </c>
      <c r="J5598" t="s">
        <v>27935</v>
      </c>
      <c r="K5598" t="s">
        <v>27489</v>
      </c>
      <c r="L5598">
        <v>41612</v>
      </c>
      <c r="M5598" t="s">
        <v>209</v>
      </c>
      <c r="N5598" s="1">
        <v>45112</v>
      </c>
      <c r="O5598" s="1">
        <v>45116</v>
      </c>
      <c r="P5598">
        <v>96</v>
      </c>
      <c r="Q5598">
        <v>4</v>
      </c>
      <c r="R5598" t="s">
        <v>40</v>
      </c>
      <c r="S5598">
        <v>4</v>
      </c>
      <c r="T5598">
        <v>1</v>
      </c>
      <c r="U5598">
        <v>4</v>
      </c>
      <c r="V5598">
        <v>816</v>
      </c>
      <c r="W5598" t="s">
        <v>54</v>
      </c>
      <c r="X5598" t="s">
        <v>27936</v>
      </c>
      <c r="Y5598" t="s">
        <v>43</v>
      </c>
      <c r="Z5598" s="1">
        <v>45073</v>
      </c>
      <c r="AA5598" s="2">
        <v>0.40486111111111112</v>
      </c>
      <c r="AB5598" s="2">
        <v>0.75521990740740741</v>
      </c>
      <c r="AC5598" t="s">
        <v>44</v>
      </c>
      <c r="AD5598" t="s">
        <v>45</v>
      </c>
      <c r="AE5598" t="s">
        <v>45</v>
      </c>
      <c r="AF5598">
        <v>204</v>
      </c>
    </row>
    <row r="5599" spans="1:32">
      <c r="A5599">
        <v>29838</v>
      </c>
      <c r="B5599">
        <v>28938</v>
      </c>
      <c r="C5599" t="s">
        <v>1050</v>
      </c>
      <c r="D5599" t="s">
        <v>348</v>
      </c>
      <c r="E5599" t="s">
        <v>48</v>
      </c>
      <c r="F5599" t="s">
        <v>27937</v>
      </c>
      <c r="G5599" t="s">
        <v>27938</v>
      </c>
      <c r="H5599" t="s">
        <v>1301</v>
      </c>
      <c r="I5599" s="1">
        <v>22203</v>
      </c>
      <c r="J5599" t="s">
        <v>27939</v>
      </c>
      <c r="K5599" t="s">
        <v>27940</v>
      </c>
      <c r="L5599">
        <v>35535</v>
      </c>
      <c r="M5599" t="s">
        <v>1301</v>
      </c>
      <c r="N5599" s="1">
        <v>45197</v>
      </c>
      <c r="O5599" s="1">
        <v>45198</v>
      </c>
      <c r="P5599">
        <v>58</v>
      </c>
      <c r="Q5599">
        <v>3</v>
      </c>
      <c r="R5599" t="s">
        <v>53</v>
      </c>
      <c r="S5599">
        <v>2</v>
      </c>
      <c r="T5599">
        <v>2</v>
      </c>
      <c r="U5599">
        <v>1</v>
      </c>
      <c r="V5599">
        <v>125</v>
      </c>
      <c r="W5599" t="s">
        <v>41</v>
      </c>
      <c r="X5599" t="s">
        <v>27941</v>
      </c>
      <c r="Y5599" t="s">
        <v>6</v>
      </c>
      <c r="Z5599" s="1">
        <v>45178</v>
      </c>
      <c r="AA5599" s="2">
        <v>0.67756944444444445</v>
      </c>
      <c r="AB5599" s="2">
        <v>0.22918981481481482</v>
      </c>
      <c r="AC5599" t="s">
        <v>44</v>
      </c>
      <c r="AD5599" t="s">
        <v>45</v>
      </c>
      <c r="AE5599" t="s">
        <v>45</v>
      </c>
      <c r="AF5599">
        <v>125</v>
      </c>
    </row>
    <row r="5600" spans="1:32">
      <c r="A5600">
        <v>29839</v>
      </c>
      <c r="B5600">
        <v>28939</v>
      </c>
      <c r="C5600" t="s">
        <v>16437</v>
      </c>
      <c r="D5600" t="s">
        <v>565</v>
      </c>
      <c r="E5600" t="s">
        <v>34</v>
      </c>
      <c r="F5600" t="s">
        <v>27942</v>
      </c>
      <c r="G5600" t="s">
        <v>27943</v>
      </c>
      <c r="H5600" t="s">
        <v>309</v>
      </c>
      <c r="I5600" s="1">
        <v>18006</v>
      </c>
      <c r="J5600" t="s">
        <v>27944</v>
      </c>
      <c r="K5600" t="s">
        <v>27945</v>
      </c>
      <c r="L5600">
        <v>66805</v>
      </c>
      <c r="M5600" t="s">
        <v>309</v>
      </c>
      <c r="N5600" s="1">
        <v>45119</v>
      </c>
      <c r="O5600" s="1">
        <v>45122</v>
      </c>
      <c r="P5600">
        <v>19</v>
      </c>
      <c r="Q5600">
        <v>1</v>
      </c>
      <c r="R5600" t="s">
        <v>53</v>
      </c>
      <c r="S5600">
        <v>4</v>
      </c>
      <c r="T5600">
        <v>1</v>
      </c>
      <c r="U5600">
        <v>3</v>
      </c>
      <c r="V5600">
        <v>444</v>
      </c>
      <c r="W5600" t="s">
        <v>54</v>
      </c>
      <c r="X5600" t="s">
        <v>27946</v>
      </c>
      <c r="Y5600" t="s">
        <v>6</v>
      </c>
      <c r="Z5600" s="1">
        <v>45096</v>
      </c>
      <c r="AA5600" s="2">
        <v>0.4574537037037037</v>
      </c>
      <c r="AB5600" s="2">
        <v>0.91508101851851853</v>
      </c>
      <c r="AC5600" t="s">
        <v>45</v>
      </c>
      <c r="AD5600" t="s">
        <v>44</v>
      </c>
      <c r="AE5600" t="s">
        <v>45</v>
      </c>
      <c r="AF5600">
        <v>148</v>
      </c>
    </row>
    <row r="5601" spans="1:32">
      <c r="A5601">
        <v>29840</v>
      </c>
      <c r="B5601">
        <v>28940</v>
      </c>
      <c r="C5601" t="s">
        <v>175</v>
      </c>
      <c r="D5601" t="s">
        <v>3611</v>
      </c>
      <c r="E5601" t="s">
        <v>34</v>
      </c>
      <c r="F5601" t="s">
        <v>27947</v>
      </c>
      <c r="G5601" t="s">
        <v>27948</v>
      </c>
      <c r="H5601" t="s">
        <v>201</v>
      </c>
      <c r="I5601" s="1">
        <v>25386</v>
      </c>
      <c r="J5601" t="s">
        <v>27949</v>
      </c>
      <c r="K5601" t="s">
        <v>21030</v>
      </c>
      <c r="L5601">
        <v>49639</v>
      </c>
      <c r="M5601" t="s">
        <v>201</v>
      </c>
      <c r="N5601" s="1">
        <v>45227</v>
      </c>
      <c r="O5601" s="1">
        <v>45231</v>
      </c>
      <c r="P5601">
        <v>99</v>
      </c>
      <c r="Q5601">
        <v>4</v>
      </c>
      <c r="R5601" t="s">
        <v>40</v>
      </c>
      <c r="S5601">
        <v>2</v>
      </c>
      <c r="T5601">
        <v>0</v>
      </c>
      <c r="U5601">
        <v>4</v>
      </c>
      <c r="V5601">
        <v>836</v>
      </c>
      <c r="W5601" t="s">
        <v>41</v>
      </c>
      <c r="X5601" t="s">
        <v>27950</v>
      </c>
      <c r="Y5601" t="s">
        <v>43</v>
      </c>
      <c r="Z5601" s="1">
        <v>45207</v>
      </c>
      <c r="AA5601" s="2">
        <v>0.67016203703703703</v>
      </c>
      <c r="AB5601" s="2">
        <v>0.63533564814814814</v>
      </c>
      <c r="AC5601" t="s">
        <v>45</v>
      </c>
      <c r="AD5601" t="s">
        <v>45</v>
      </c>
      <c r="AE5601" t="s">
        <v>44</v>
      </c>
      <c r="AF5601">
        <v>209</v>
      </c>
    </row>
    <row r="5602" spans="1:32">
      <c r="A5602">
        <v>29842</v>
      </c>
      <c r="B5602">
        <v>28942</v>
      </c>
      <c r="C5602" t="s">
        <v>662</v>
      </c>
      <c r="D5602" t="s">
        <v>656</v>
      </c>
      <c r="E5602" t="s">
        <v>48</v>
      </c>
      <c r="F5602" t="s">
        <v>27951</v>
      </c>
      <c r="G5602" t="s">
        <v>27952</v>
      </c>
      <c r="H5602" t="s">
        <v>1301</v>
      </c>
      <c r="I5602" s="1">
        <v>29175</v>
      </c>
      <c r="J5602" t="s">
        <v>27953</v>
      </c>
      <c r="K5602" t="s">
        <v>23058</v>
      </c>
      <c r="L5602">
        <v>63705</v>
      </c>
      <c r="M5602" t="s">
        <v>1301</v>
      </c>
      <c r="N5602" s="1">
        <v>45010</v>
      </c>
      <c r="O5602" s="1">
        <v>45013</v>
      </c>
      <c r="P5602">
        <v>40</v>
      </c>
      <c r="Q5602">
        <v>2</v>
      </c>
      <c r="R5602" t="s">
        <v>53</v>
      </c>
      <c r="S5602">
        <v>1</v>
      </c>
      <c r="T5602">
        <v>1</v>
      </c>
      <c r="U5602">
        <v>3</v>
      </c>
      <c r="V5602">
        <v>393</v>
      </c>
      <c r="W5602" t="s">
        <v>41</v>
      </c>
      <c r="X5602" t="s">
        <v>27954</v>
      </c>
      <c r="Y5602" t="s">
        <v>6</v>
      </c>
      <c r="Z5602" s="1">
        <v>44988</v>
      </c>
      <c r="AA5602" s="2">
        <v>8.9768518518518525E-2</v>
      </c>
      <c r="AB5602" s="2">
        <v>5.6157407407407406E-2</v>
      </c>
      <c r="AC5602" t="s">
        <v>45</v>
      </c>
      <c r="AD5602" t="s">
        <v>44</v>
      </c>
      <c r="AE5602" t="s">
        <v>44</v>
      </c>
      <c r="AF5602">
        <v>131</v>
      </c>
    </row>
    <row r="5603" spans="1:32">
      <c r="A5603">
        <v>29843</v>
      </c>
      <c r="B5603">
        <v>28943</v>
      </c>
      <c r="C5603" t="s">
        <v>1681</v>
      </c>
      <c r="D5603" t="s">
        <v>140</v>
      </c>
      <c r="E5603" t="s">
        <v>48</v>
      </c>
      <c r="F5603" t="s">
        <v>27955</v>
      </c>
      <c r="G5603" t="s">
        <v>27956</v>
      </c>
      <c r="H5603" t="s">
        <v>904</v>
      </c>
      <c r="I5603" s="1">
        <v>29993</v>
      </c>
      <c r="J5603" t="s">
        <v>27957</v>
      </c>
      <c r="K5603" t="s">
        <v>27958</v>
      </c>
      <c r="L5603">
        <v>48614</v>
      </c>
      <c r="M5603" t="s">
        <v>904</v>
      </c>
      <c r="N5603" s="1">
        <v>45018</v>
      </c>
      <c r="O5603" s="1">
        <v>45023</v>
      </c>
      <c r="P5603">
        <v>80</v>
      </c>
      <c r="Q5603">
        <v>4</v>
      </c>
      <c r="R5603" t="s">
        <v>63</v>
      </c>
      <c r="S5603">
        <v>1</v>
      </c>
      <c r="T5603">
        <v>2</v>
      </c>
      <c r="U5603">
        <v>5</v>
      </c>
      <c r="V5603">
        <v>310</v>
      </c>
      <c r="W5603" t="s">
        <v>41</v>
      </c>
      <c r="X5603" t="s">
        <v>27959</v>
      </c>
      <c r="Y5603" t="s">
        <v>6</v>
      </c>
      <c r="Z5603" s="1">
        <v>45005</v>
      </c>
      <c r="AA5603" s="2">
        <v>0.84699074074074077</v>
      </c>
      <c r="AB5603" s="2">
        <v>0.75324074074074077</v>
      </c>
      <c r="AC5603" t="s">
        <v>44</v>
      </c>
      <c r="AD5603" t="s">
        <v>44</v>
      </c>
      <c r="AE5603" t="s">
        <v>45</v>
      </c>
      <c r="AF5603">
        <v>62</v>
      </c>
    </row>
    <row r="5604" spans="1:32">
      <c r="A5604">
        <v>29844</v>
      </c>
      <c r="B5604">
        <v>28944</v>
      </c>
      <c r="C5604" t="s">
        <v>15547</v>
      </c>
      <c r="D5604" t="s">
        <v>5083</v>
      </c>
      <c r="E5604" t="s">
        <v>34</v>
      </c>
      <c r="F5604" t="s">
        <v>27960</v>
      </c>
      <c r="G5604">
        <v>4208964366</v>
      </c>
      <c r="H5604" t="s">
        <v>457</v>
      </c>
      <c r="I5604" s="1">
        <v>38416</v>
      </c>
      <c r="J5604" t="s">
        <v>27961</v>
      </c>
      <c r="K5604" t="s">
        <v>8662</v>
      </c>
      <c r="L5604">
        <v>89773</v>
      </c>
      <c r="M5604" t="s">
        <v>457</v>
      </c>
      <c r="N5604" s="1">
        <v>45013</v>
      </c>
      <c r="O5604" s="1">
        <v>45015</v>
      </c>
      <c r="P5604">
        <v>71</v>
      </c>
      <c r="Q5604">
        <v>3</v>
      </c>
      <c r="R5604" t="s">
        <v>63</v>
      </c>
      <c r="S5604">
        <v>4</v>
      </c>
      <c r="T5604">
        <v>1</v>
      </c>
      <c r="U5604">
        <v>2</v>
      </c>
      <c r="V5604">
        <v>134</v>
      </c>
      <c r="W5604" t="s">
        <v>54</v>
      </c>
      <c r="X5604" t="s">
        <v>27962</v>
      </c>
      <c r="Y5604" t="s">
        <v>81</v>
      </c>
      <c r="Z5604" s="1">
        <v>44984</v>
      </c>
      <c r="AA5604" s="2">
        <v>0.50865740740740739</v>
      </c>
      <c r="AB5604" s="2">
        <v>4.9004629629629627E-2</v>
      </c>
      <c r="AC5604" t="s">
        <v>45</v>
      </c>
      <c r="AD5604" t="s">
        <v>45</v>
      </c>
      <c r="AE5604" t="s">
        <v>45</v>
      </c>
      <c r="AF5604">
        <v>67</v>
      </c>
    </row>
    <row r="5605" spans="1:32">
      <c r="A5605">
        <v>29845</v>
      </c>
      <c r="B5605">
        <v>28945</v>
      </c>
      <c r="C5605" t="s">
        <v>23274</v>
      </c>
      <c r="D5605" t="s">
        <v>15942</v>
      </c>
      <c r="E5605" t="s">
        <v>48</v>
      </c>
      <c r="F5605" t="s">
        <v>27963</v>
      </c>
      <c r="G5605" t="s">
        <v>27964</v>
      </c>
      <c r="H5605" t="s">
        <v>272</v>
      </c>
      <c r="I5605" s="1">
        <v>32395</v>
      </c>
      <c r="J5605" t="s">
        <v>27965</v>
      </c>
      <c r="K5605" t="s">
        <v>27966</v>
      </c>
      <c r="L5605">
        <v>37546</v>
      </c>
      <c r="M5605" t="s">
        <v>272</v>
      </c>
      <c r="N5605" s="1">
        <v>44957</v>
      </c>
      <c r="O5605" s="1">
        <v>44958</v>
      </c>
      <c r="P5605">
        <v>75</v>
      </c>
      <c r="Q5605">
        <v>3</v>
      </c>
      <c r="R5605" t="s">
        <v>40</v>
      </c>
      <c r="S5605">
        <v>3</v>
      </c>
      <c r="T5605">
        <v>2</v>
      </c>
      <c r="U5605">
        <v>1</v>
      </c>
      <c r="V5605">
        <v>234</v>
      </c>
      <c r="W5605" t="s">
        <v>54</v>
      </c>
      <c r="X5605" t="s">
        <v>27967</v>
      </c>
      <c r="Y5605" t="s">
        <v>65</v>
      </c>
      <c r="Z5605" s="1">
        <v>44935</v>
      </c>
      <c r="AA5605" s="2">
        <v>8.2685185185185181E-2</v>
      </c>
      <c r="AB5605" s="2">
        <v>0.74039351851851853</v>
      </c>
      <c r="AC5605" t="s">
        <v>45</v>
      </c>
      <c r="AD5605" t="s">
        <v>44</v>
      </c>
      <c r="AE5605" t="s">
        <v>44</v>
      </c>
      <c r="AF5605">
        <v>234</v>
      </c>
    </row>
    <row r="5606" spans="1:32">
      <c r="A5606">
        <v>29846</v>
      </c>
      <c r="B5606">
        <v>28946</v>
      </c>
      <c r="C5606" t="s">
        <v>371</v>
      </c>
      <c r="D5606" t="s">
        <v>5724</v>
      </c>
      <c r="E5606" t="s">
        <v>34</v>
      </c>
      <c r="F5606" t="s">
        <v>27968</v>
      </c>
      <c r="G5606" t="s">
        <v>27969</v>
      </c>
      <c r="H5606" t="s">
        <v>1301</v>
      </c>
      <c r="I5606" s="1">
        <v>28973</v>
      </c>
      <c r="J5606" t="s">
        <v>27970</v>
      </c>
      <c r="K5606" t="s">
        <v>27971</v>
      </c>
      <c r="L5606">
        <v>95250</v>
      </c>
      <c r="M5606" t="s">
        <v>1301</v>
      </c>
      <c r="N5606" s="1">
        <v>45294</v>
      </c>
      <c r="O5606" s="1">
        <v>45296</v>
      </c>
      <c r="P5606">
        <v>39</v>
      </c>
      <c r="Q5606">
        <v>2</v>
      </c>
      <c r="R5606" t="s">
        <v>40</v>
      </c>
      <c r="S5606">
        <v>3</v>
      </c>
      <c r="T5606">
        <v>1</v>
      </c>
      <c r="U5606">
        <v>2</v>
      </c>
      <c r="V5606">
        <v>492</v>
      </c>
      <c r="W5606" t="s">
        <v>54</v>
      </c>
      <c r="X5606" t="s">
        <v>27972</v>
      </c>
      <c r="Y5606" t="s">
        <v>6</v>
      </c>
      <c r="Z5606" s="1">
        <v>45269</v>
      </c>
      <c r="AA5606" s="2">
        <v>0.69263888888888892</v>
      </c>
      <c r="AB5606" s="2">
        <v>0.95489583333333339</v>
      </c>
      <c r="AC5606" t="s">
        <v>44</v>
      </c>
      <c r="AD5606" t="s">
        <v>45</v>
      </c>
      <c r="AE5606" t="s">
        <v>44</v>
      </c>
      <c r="AF5606">
        <v>246</v>
      </c>
    </row>
    <row r="5607" spans="1:32">
      <c r="A5607">
        <v>29847</v>
      </c>
      <c r="B5607">
        <v>28947</v>
      </c>
      <c r="C5607" t="s">
        <v>489</v>
      </c>
      <c r="D5607" t="s">
        <v>2856</v>
      </c>
      <c r="E5607" t="s">
        <v>34</v>
      </c>
      <c r="F5607" t="s">
        <v>27973</v>
      </c>
      <c r="G5607" t="s">
        <v>27974</v>
      </c>
      <c r="H5607" t="s">
        <v>60</v>
      </c>
      <c r="I5607" s="1">
        <v>15794</v>
      </c>
      <c r="J5607" t="s">
        <v>27975</v>
      </c>
      <c r="K5607" t="s">
        <v>27976</v>
      </c>
      <c r="L5607">
        <v>68939</v>
      </c>
      <c r="M5607" t="s">
        <v>60</v>
      </c>
      <c r="N5607" s="1">
        <v>45075</v>
      </c>
      <c r="O5607" s="1">
        <v>45078</v>
      </c>
      <c r="P5607">
        <v>99</v>
      </c>
      <c r="Q5607">
        <v>4</v>
      </c>
      <c r="R5607" t="s">
        <v>40</v>
      </c>
      <c r="S5607">
        <v>2</v>
      </c>
      <c r="T5607">
        <v>0</v>
      </c>
      <c r="U5607">
        <v>3</v>
      </c>
      <c r="V5607">
        <v>675</v>
      </c>
      <c r="W5607" t="s">
        <v>41</v>
      </c>
      <c r="X5607" t="s">
        <v>27977</v>
      </c>
      <c r="Y5607" t="s">
        <v>43</v>
      </c>
      <c r="Z5607" s="1">
        <v>45069</v>
      </c>
      <c r="AA5607" s="2">
        <v>0.18231481481481482</v>
      </c>
      <c r="AB5607" s="2">
        <v>0.73606481481481489</v>
      </c>
      <c r="AC5607" t="s">
        <v>45</v>
      </c>
      <c r="AD5607" t="s">
        <v>45</v>
      </c>
      <c r="AE5607" t="s">
        <v>45</v>
      </c>
      <c r="AF5607">
        <v>225</v>
      </c>
    </row>
    <row r="5608" spans="1:32">
      <c r="A5608">
        <v>29848</v>
      </c>
      <c r="B5608">
        <v>28948</v>
      </c>
      <c r="C5608" t="s">
        <v>2202</v>
      </c>
      <c r="D5608" t="s">
        <v>553</v>
      </c>
      <c r="E5608" t="s">
        <v>48</v>
      </c>
      <c r="F5608" t="s">
        <v>27978</v>
      </c>
      <c r="G5608">
        <v>6305576473</v>
      </c>
      <c r="H5608" t="s">
        <v>330</v>
      </c>
      <c r="I5608" s="1">
        <v>35838</v>
      </c>
      <c r="J5608" t="s">
        <v>27979</v>
      </c>
      <c r="K5608" t="s">
        <v>27980</v>
      </c>
      <c r="L5608">
        <v>60717</v>
      </c>
      <c r="M5608" t="s">
        <v>330</v>
      </c>
      <c r="N5608" s="1">
        <v>45190</v>
      </c>
      <c r="O5608" s="1">
        <v>45195</v>
      </c>
      <c r="P5608">
        <v>9</v>
      </c>
      <c r="Q5608">
        <v>1</v>
      </c>
      <c r="R5608" t="s">
        <v>40</v>
      </c>
      <c r="S5608">
        <v>2</v>
      </c>
      <c r="T5608">
        <v>1</v>
      </c>
      <c r="U5608">
        <v>5</v>
      </c>
      <c r="V5608">
        <v>1160</v>
      </c>
      <c r="W5608" t="s">
        <v>54</v>
      </c>
      <c r="X5608" t="s">
        <v>27981</v>
      </c>
      <c r="Y5608" t="s">
        <v>6</v>
      </c>
      <c r="Z5608" s="1">
        <v>45176</v>
      </c>
      <c r="AA5608" s="2">
        <v>0.81270833333333325</v>
      </c>
      <c r="AB5608" s="2">
        <v>0.78604166666666664</v>
      </c>
      <c r="AC5608" t="s">
        <v>44</v>
      </c>
      <c r="AD5608" t="s">
        <v>44</v>
      </c>
      <c r="AE5608" t="s">
        <v>44</v>
      </c>
      <c r="AF5608">
        <v>232</v>
      </c>
    </row>
    <row r="5609" spans="1:32">
      <c r="A5609">
        <v>29849</v>
      </c>
      <c r="B5609">
        <v>28949</v>
      </c>
      <c r="C5609" t="s">
        <v>2219</v>
      </c>
      <c r="D5609" t="s">
        <v>83</v>
      </c>
      <c r="E5609" t="s">
        <v>48</v>
      </c>
      <c r="F5609" t="s">
        <v>27982</v>
      </c>
      <c r="G5609" t="s">
        <v>27983</v>
      </c>
      <c r="H5609" t="s">
        <v>171</v>
      </c>
      <c r="I5609" s="1">
        <v>18735</v>
      </c>
      <c r="J5609" t="s">
        <v>27984</v>
      </c>
      <c r="K5609" t="s">
        <v>27985</v>
      </c>
      <c r="L5609">
        <v>860</v>
      </c>
      <c r="M5609" t="s">
        <v>171</v>
      </c>
      <c r="N5609" s="1">
        <v>45004</v>
      </c>
      <c r="O5609" s="1">
        <v>45006</v>
      </c>
      <c r="P5609">
        <v>58</v>
      </c>
      <c r="Q5609">
        <v>3</v>
      </c>
      <c r="R5609" t="s">
        <v>53</v>
      </c>
      <c r="S5609">
        <v>3</v>
      </c>
      <c r="T5609">
        <v>1</v>
      </c>
      <c r="U5609">
        <v>2</v>
      </c>
      <c r="V5609">
        <v>242</v>
      </c>
      <c r="W5609" t="s">
        <v>54</v>
      </c>
      <c r="X5609" t="s">
        <v>27986</v>
      </c>
      <c r="Y5609" t="s">
        <v>6</v>
      </c>
      <c r="Z5609" s="1">
        <v>44966</v>
      </c>
      <c r="AA5609" s="2">
        <v>0.67630787037037043</v>
      </c>
      <c r="AB5609" s="2">
        <v>0.29295138888888889</v>
      </c>
      <c r="AC5609" t="s">
        <v>45</v>
      </c>
      <c r="AD5609" t="s">
        <v>44</v>
      </c>
      <c r="AE5609" t="s">
        <v>44</v>
      </c>
      <c r="AF5609">
        <v>121</v>
      </c>
    </row>
    <row r="5610" spans="1:32">
      <c r="A5610">
        <v>29850</v>
      </c>
      <c r="B5610">
        <v>28950</v>
      </c>
      <c r="C5610" t="s">
        <v>988</v>
      </c>
      <c r="D5610" t="s">
        <v>5755</v>
      </c>
      <c r="E5610" t="s">
        <v>34</v>
      </c>
      <c r="F5610" t="s">
        <v>27987</v>
      </c>
      <c r="G5610" t="s">
        <v>27988</v>
      </c>
      <c r="H5610" t="s">
        <v>50</v>
      </c>
      <c r="I5610" s="1">
        <v>24793</v>
      </c>
      <c r="J5610" t="s">
        <v>27989</v>
      </c>
      <c r="K5610" t="s">
        <v>27990</v>
      </c>
      <c r="L5610">
        <v>35881</v>
      </c>
      <c r="M5610" t="s">
        <v>50</v>
      </c>
      <c r="N5610" s="1">
        <v>45024</v>
      </c>
      <c r="O5610" s="1">
        <v>45026</v>
      </c>
      <c r="P5610">
        <v>31</v>
      </c>
      <c r="Q5610">
        <v>2</v>
      </c>
      <c r="R5610" t="s">
        <v>53</v>
      </c>
      <c r="S5610">
        <v>4</v>
      </c>
      <c r="T5610">
        <v>0</v>
      </c>
      <c r="U5610">
        <v>2</v>
      </c>
      <c r="V5610">
        <v>268</v>
      </c>
      <c r="W5610" t="s">
        <v>41</v>
      </c>
      <c r="X5610" t="s">
        <v>27991</v>
      </c>
      <c r="Y5610" t="s">
        <v>6</v>
      </c>
      <c r="Z5610" s="1">
        <v>44987</v>
      </c>
      <c r="AA5610" s="2">
        <v>0.81521990740740735</v>
      </c>
      <c r="AB5610" s="2">
        <v>0.65260416666666665</v>
      </c>
      <c r="AC5610" t="s">
        <v>44</v>
      </c>
      <c r="AD5610" t="s">
        <v>45</v>
      </c>
      <c r="AE5610" t="s">
        <v>45</v>
      </c>
      <c r="AF5610">
        <v>134</v>
      </c>
    </row>
    <row r="5611" spans="1:32">
      <c r="A5611">
        <v>29851</v>
      </c>
      <c r="B5611">
        <v>28951</v>
      </c>
      <c r="C5611" t="s">
        <v>3403</v>
      </c>
      <c r="D5611" t="s">
        <v>989</v>
      </c>
      <c r="E5611" t="s">
        <v>48</v>
      </c>
      <c r="F5611" t="s">
        <v>27992</v>
      </c>
      <c r="G5611">
        <v>7488496865</v>
      </c>
      <c r="H5611" t="s">
        <v>692</v>
      </c>
      <c r="I5611" s="1">
        <v>34362</v>
      </c>
      <c r="J5611" t="s">
        <v>27993</v>
      </c>
      <c r="K5611" t="s">
        <v>27994</v>
      </c>
      <c r="L5611">
        <v>33566</v>
      </c>
      <c r="M5611" t="s">
        <v>692</v>
      </c>
      <c r="N5611" s="1">
        <v>45222</v>
      </c>
      <c r="O5611" s="1">
        <v>45223</v>
      </c>
      <c r="P5611">
        <v>35</v>
      </c>
      <c r="Q5611">
        <v>2</v>
      </c>
      <c r="R5611" t="s">
        <v>63</v>
      </c>
      <c r="S5611">
        <v>4</v>
      </c>
      <c r="T5611">
        <v>0</v>
      </c>
      <c r="U5611">
        <v>1</v>
      </c>
      <c r="V5611">
        <v>88</v>
      </c>
      <c r="W5611" t="s">
        <v>41</v>
      </c>
      <c r="X5611" t="s">
        <v>27995</v>
      </c>
      <c r="Y5611" t="s">
        <v>81</v>
      </c>
      <c r="Z5611" s="1">
        <v>45213</v>
      </c>
      <c r="AA5611" s="2">
        <v>0.96893518518518518</v>
      </c>
      <c r="AB5611" s="2">
        <v>8.953703703703704E-2</v>
      </c>
      <c r="AC5611" t="s">
        <v>44</v>
      </c>
      <c r="AD5611" t="s">
        <v>45</v>
      </c>
      <c r="AE5611" t="s">
        <v>45</v>
      </c>
      <c r="AF5611">
        <v>88</v>
      </c>
    </row>
    <row r="5612" spans="1:32">
      <c r="A5612">
        <v>29852</v>
      </c>
      <c r="B5612">
        <v>28952</v>
      </c>
      <c r="C5612" t="s">
        <v>2616</v>
      </c>
      <c r="D5612" t="s">
        <v>682</v>
      </c>
      <c r="E5612" t="s">
        <v>34</v>
      </c>
      <c r="F5612" t="s">
        <v>27996</v>
      </c>
      <c r="G5612" t="s">
        <v>27997</v>
      </c>
      <c r="H5612" t="s">
        <v>37</v>
      </c>
      <c r="I5612" s="1">
        <v>32625</v>
      </c>
      <c r="J5612" t="s">
        <v>27998</v>
      </c>
      <c r="K5612" t="s">
        <v>27999</v>
      </c>
      <c r="L5612">
        <v>53139</v>
      </c>
      <c r="M5612" t="s">
        <v>37</v>
      </c>
      <c r="N5612" s="1">
        <v>45218</v>
      </c>
      <c r="O5612" s="1">
        <v>45223</v>
      </c>
      <c r="P5612">
        <v>62</v>
      </c>
      <c r="Q5612">
        <v>3</v>
      </c>
      <c r="R5612" t="s">
        <v>63</v>
      </c>
      <c r="S5612">
        <v>2</v>
      </c>
      <c r="T5612">
        <v>2</v>
      </c>
      <c r="U5612">
        <v>5</v>
      </c>
      <c r="V5612">
        <v>425</v>
      </c>
      <c r="W5612" t="s">
        <v>54</v>
      </c>
      <c r="X5612" t="s">
        <v>28000</v>
      </c>
      <c r="Y5612" t="s">
        <v>81</v>
      </c>
      <c r="Z5612" s="1">
        <v>45200</v>
      </c>
      <c r="AA5612" s="2">
        <v>0.26575231481481482</v>
      </c>
      <c r="AB5612" s="2">
        <v>0.34468750000000004</v>
      </c>
      <c r="AC5612" t="s">
        <v>44</v>
      </c>
      <c r="AD5612" t="s">
        <v>45</v>
      </c>
      <c r="AE5612" t="s">
        <v>45</v>
      </c>
      <c r="AF5612">
        <v>85</v>
      </c>
    </row>
    <row r="5613" spans="1:32">
      <c r="A5613">
        <v>29853</v>
      </c>
      <c r="B5613">
        <v>28953</v>
      </c>
      <c r="C5613" t="s">
        <v>66</v>
      </c>
      <c r="D5613" t="s">
        <v>1128</v>
      </c>
      <c r="E5613" t="s">
        <v>34</v>
      </c>
      <c r="F5613" t="s">
        <v>28001</v>
      </c>
      <c r="G5613" t="s">
        <v>28002</v>
      </c>
      <c r="H5613" t="s">
        <v>201</v>
      </c>
      <c r="I5613" s="1">
        <v>31466</v>
      </c>
      <c r="J5613" t="s">
        <v>28003</v>
      </c>
      <c r="K5613" t="s">
        <v>16488</v>
      </c>
      <c r="L5613">
        <v>20366</v>
      </c>
      <c r="M5613" t="s">
        <v>201</v>
      </c>
      <c r="N5613" s="1">
        <v>45174</v>
      </c>
      <c r="O5613" s="1">
        <v>45175</v>
      </c>
      <c r="P5613">
        <v>41</v>
      </c>
      <c r="Q5613">
        <v>2</v>
      </c>
      <c r="R5613" t="s">
        <v>63</v>
      </c>
      <c r="S5613">
        <v>3</v>
      </c>
      <c r="T5613">
        <v>0</v>
      </c>
      <c r="U5613">
        <v>1</v>
      </c>
      <c r="V5613">
        <v>82</v>
      </c>
      <c r="W5613" t="s">
        <v>41</v>
      </c>
      <c r="X5613" t="s">
        <v>28004</v>
      </c>
      <c r="Y5613" t="s">
        <v>81</v>
      </c>
      <c r="Z5613" s="1">
        <v>45167</v>
      </c>
      <c r="AA5613" s="2">
        <v>0.36600694444444443</v>
      </c>
      <c r="AB5613" s="2">
        <v>3.1527777777777773E-2</v>
      </c>
      <c r="AC5613" t="s">
        <v>44</v>
      </c>
      <c r="AD5613" t="s">
        <v>45</v>
      </c>
      <c r="AE5613" t="s">
        <v>45</v>
      </c>
      <c r="AF5613">
        <v>82</v>
      </c>
    </row>
    <row r="5614" spans="1:32">
      <c r="A5614">
        <v>29854</v>
      </c>
      <c r="B5614">
        <v>28954</v>
      </c>
      <c r="C5614" t="s">
        <v>1639</v>
      </c>
      <c r="D5614" t="s">
        <v>57</v>
      </c>
      <c r="E5614" t="s">
        <v>34</v>
      </c>
      <c r="F5614" t="s">
        <v>28005</v>
      </c>
      <c r="G5614" t="s">
        <v>28006</v>
      </c>
      <c r="H5614" t="s">
        <v>330</v>
      </c>
      <c r="I5614" s="1">
        <v>25867</v>
      </c>
      <c r="J5614" t="s">
        <v>28007</v>
      </c>
      <c r="K5614" t="s">
        <v>3244</v>
      </c>
      <c r="L5614">
        <v>66319</v>
      </c>
      <c r="M5614" t="s">
        <v>330</v>
      </c>
      <c r="N5614" s="1">
        <v>45082</v>
      </c>
      <c r="O5614" s="1">
        <v>45083</v>
      </c>
      <c r="P5614">
        <v>36</v>
      </c>
      <c r="Q5614">
        <v>2</v>
      </c>
      <c r="R5614" t="s">
        <v>40</v>
      </c>
      <c r="S5614">
        <v>4</v>
      </c>
      <c r="T5614">
        <v>1</v>
      </c>
      <c r="U5614">
        <v>1</v>
      </c>
      <c r="V5614">
        <v>218</v>
      </c>
      <c r="W5614" t="s">
        <v>41</v>
      </c>
      <c r="X5614" t="s">
        <v>28008</v>
      </c>
      <c r="Y5614" t="s">
        <v>65</v>
      </c>
      <c r="Z5614" s="1">
        <v>45043</v>
      </c>
      <c r="AA5614" s="2">
        <v>6.1504629629629631E-2</v>
      </c>
      <c r="AB5614" s="2">
        <v>0.44503472222222223</v>
      </c>
      <c r="AC5614" t="s">
        <v>45</v>
      </c>
      <c r="AD5614" t="s">
        <v>44</v>
      </c>
      <c r="AE5614" t="s">
        <v>44</v>
      </c>
      <c r="AF5614">
        <v>218</v>
      </c>
    </row>
    <row r="5615" spans="1:32">
      <c r="A5615">
        <v>29855</v>
      </c>
      <c r="B5615">
        <v>28955</v>
      </c>
      <c r="C5615" t="s">
        <v>469</v>
      </c>
      <c r="D5615" t="s">
        <v>10328</v>
      </c>
      <c r="E5615" t="s">
        <v>48</v>
      </c>
      <c r="F5615" t="s">
        <v>28009</v>
      </c>
      <c r="G5615" t="s">
        <v>28010</v>
      </c>
      <c r="H5615" t="s">
        <v>77</v>
      </c>
      <c r="I5615" s="1">
        <v>24558</v>
      </c>
      <c r="J5615" t="s">
        <v>28011</v>
      </c>
      <c r="K5615" t="s">
        <v>28012</v>
      </c>
      <c r="L5615">
        <v>18729</v>
      </c>
      <c r="M5615" t="s">
        <v>77</v>
      </c>
      <c r="N5615" s="1">
        <v>45121</v>
      </c>
      <c r="O5615" s="1">
        <v>45125</v>
      </c>
      <c r="P5615">
        <v>81</v>
      </c>
      <c r="Q5615">
        <v>4</v>
      </c>
      <c r="R5615" t="s">
        <v>40</v>
      </c>
      <c r="S5615">
        <v>4</v>
      </c>
      <c r="T5615">
        <v>0</v>
      </c>
      <c r="U5615">
        <v>4</v>
      </c>
      <c r="V5615">
        <v>936</v>
      </c>
      <c r="W5615" t="s">
        <v>54</v>
      </c>
      <c r="X5615" t="s">
        <v>28013</v>
      </c>
      <c r="Y5615" t="s">
        <v>43</v>
      </c>
      <c r="Z5615" s="1">
        <v>45108</v>
      </c>
      <c r="AA5615" s="2">
        <v>0.6790046296296296</v>
      </c>
      <c r="AB5615" s="2">
        <v>0.28721064814814817</v>
      </c>
      <c r="AC5615" t="s">
        <v>44</v>
      </c>
      <c r="AD5615" t="s">
        <v>44</v>
      </c>
      <c r="AE5615" t="s">
        <v>45</v>
      </c>
      <c r="AF5615">
        <v>234</v>
      </c>
    </row>
    <row r="5616" spans="1:32">
      <c r="A5616">
        <v>29856</v>
      </c>
      <c r="B5616">
        <v>28956</v>
      </c>
      <c r="C5616" t="s">
        <v>276</v>
      </c>
      <c r="D5616" t="s">
        <v>3005</v>
      </c>
      <c r="E5616" t="s">
        <v>48</v>
      </c>
      <c r="F5616" t="s">
        <v>28014</v>
      </c>
      <c r="G5616" t="s">
        <v>28015</v>
      </c>
      <c r="H5616" t="s">
        <v>115</v>
      </c>
      <c r="I5616" s="1">
        <v>34363</v>
      </c>
      <c r="J5616" t="s">
        <v>28016</v>
      </c>
      <c r="K5616" t="s">
        <v>28017</v>
      </c>
      <c r="L5616">
        <v>76886</v>
      </c>
      <c r="M5616" t="s">
        <v>115</v>
      </c>
      <c r="N5616" s="1">
        <v>45240</v>
      </c>
      <c r="O5616" s="1">
        <v>45244</v>
      </c>
      <c r="P5616">
        <v>58</v>
      </c>
      <c r="Q5616">
        <v>3</v>
      </c>
      <c r="R5616" t="s">
        <v>53</v>
      </c>
      <c r="S5616">
        <v>1</v>
      </c>
      <c r="T5616">
        <v>0</v>
      </c>
      <c r="U5616">
        <v>4</v>
      </c>
      <c r="V5616">
        <v>556</v>
      </c>
      <c r="W5616" t="s">
        <v>41</v>
      </c>
      <c r="X5616" t="s">
        <v>28018</v>
      </c>
      <c r="Y5616" t="s">
        <v>65</v>
      </c>
      <c r="Z5616" s="1">
        <v>45209</v>
      </c>
      <c r="AA5616" s="2">
        <v>0.55210648148148145</v>
      </c>
      <c r="AB5616" s="2">
        <v>0.30127314814814815</v>
      </c>
      <c r="AC5616" t="s">
        <v>45</v>
      </c>
      <c r="AD5616" t="s">
        <v>45</v>
      </c>
      <c r="AE5616" t="s">
        <v>44</v>
      </c>
      <c r="AF5616">
        <v>139</v>
      </c>
    </row>
    <row r="5617" spans="1:32">
      <c r="A5617">
        <v>29857</v>
      </c>
      <c r="B5617">
        <v>28957</v>
      </c>
      <c r="C5617" t="s">
        <v>371</v>
      </c>
      <c r="D5617" t="s">
        <v>2978</v>
      </c>
      <c r="E5617" t="s">
        <v>34</v>
      </c>
      <c r="F5617" t="s">
        <v>28019</v>
      </c>
      <c r="G5617">
        <v>4838900044</v>
      </c>
      <c r="H5617" t="s">
        <v>77</v>
      </c>
      <c r="I5617" s="1">
        <v>22544</v>
      </c>
      <c r="J5617" t="s">
        <v>28020</v>
      </c>
      <c r="K5617" t="s">
        <v>28021</v>
      </c>
      <c r="L5617">
        <v>97620</v>
      </c>
      <c r="M5617" t="s">
        <v>77</v>
      </c>
      <c r="N5617" s="1">
        <v>45276</v>
      </c>
      <c r="O5617" s="1">
        <v>45281</v>
      </c>
      <c r="P5617">
        <v>27</v>
      </c>
      <c r="Q5617">
        <v>2</v>
      </c>
      <c r="R5617" t="s">
        <v>40</v>
      </c>
      <c r="S5617">
        <v>4</v>
      </c>
      <c r="T5617">
        <v>0</v>
      </c>
      <c r="U5617">
        <v>5</v>
      </c>
      <c r="V5617">
        <v>1025</v>
      </c>
      <c r="W5617" t="s">
        <v>54</v>
      </c>
      <c r="X5617" t="s">
        <v>28022</v>
      </c>
      <c r="Y5617" t="s">
        <v>81</v>
      </c>
      <c r="Z5617" s="1">
        <v>45245</v>
      </c>
      <c r="AA5617" s="2">
        <v>0.720636574074074</v>
      </c>
      <c r="AB5617" s="2">
        <v>0.94927083333333329</v>
      </c>
      <c r="AC5617" t="s">
        <v>44</v>
      </c>
      <c r="AD5617" t="s">
        <v>45</v>
      </c>
      <c r="AE5617" t="s">
        <v>44</v>
      </c>
      <c r="AF5617">
        <v>205</v>
      </c>
    </row>
    <row r="5618" spans="1:32">
      <c r="A5618">
        <v>29858</v>
      </c>
      <c r="B5618">
        <v>28958</v>
      </c>
      <c r="C5618" t="s">
        <v>9356</v>
      </c>
      <c r="D5618" t="s">
        <v>126</v>
      </c>
      <c r="E5618" t="s">
        <v>48</v>
      </c>
      <c r="F5618" t="s">
        <v>28023</v>
      </c>
      <c r="G5618" t="s">
        <v>28024</v>
      </c>
      <c r="H5618" t="s">
        <v>171</v>
      </c>
      <c r="I5618" s="1">
        <v>20446</v>
      </c>
      <c r="J5618" t="s">
        <v>28025</v>
      </c>
      <c r="K5618" t="s">
        <v>28026</v>
      </c>
      <c r="L5618">
        <v>8362</v>
      </c>
      <c r="M5618" t="s">
        <v>171</v>
      </c>
      <c r="N5618" s="1">
        <v>45259</v>
      </c>
      <c r="O5618" s="1">
        <v>45261</v>
      </c>
      <c r="P5618">
        <v>62</v>
      </c>
      <c r="Q5618">
        <v>3</v>
      </c>
      <c r="R5618" t="s">
        <v>63</v>
      </c>
      <c r="S5618">
        <v>3</v>
      </c>
      <c r="T5618">
        <v>1</v>
      </c>
      <c r="U5618">
        <v>2</v>
      </c>
      <c r="V5618">
        <v>162</v>
      </c>
      <c r="W5618" t="s">
        <v>54</v>
      </c>
      <c r="X5618" t="s">
        <v>28027</v>
      </c>
      <c r="Y5618" t="s">
        <v>65</v>
      </c>
      <c r="Z5618" s="1">
        <v>45234</v>
      </c>
      <c r="AA5618" s="2">
        <v>0.50885416666666672</v>
      </c>
      <c r="AB5618" s="2">
        <v>0.61710648148148151</v>
      </c>
      <c r="AC5618" t="s">
        <v>44</v>
      </c>
      <c r="AD5618" t="s">
        <v>45</v>
      </c>
      <c r="AE5618" t="s">
        <v>44</v>
      </c>
      <c r="AF5618">
        <v>81</v>
      </c>
    </row>
    <row r="5619" spans="1:32">
      <c r="A5619">
        <v>29859</v>
      </c>
      <c r="B5619">
        <v>28959</v>
      </c>
      <c r="C5619" t="s">
        <v>1796</v>
      </c>
      <c r="D5619" t="s">
        <v>454</v>
      </c>
      <c r="E5619" t="s">
        <v>34</v>
      </c>
      <c r="F5619" t="s">
        <v>28028</v>
      </c>
      <c r="G5619" t="s">
        <v>28029</v>
      </c>
      <c r="H5619" t="s">
        <v>692</v>
      </c>
      <c r="I5619" s="1">
        <v>31102</v>
      </c>
      <c r="J5619" t="s">
        <v>28030</v>
      </c>
      <c r="K5619" t="s">
        <v>3326</v>
      </c>
      <c r="L5619">
        <v>4855</v>
      </c>
      <c r="M5619" t="s">
        <v>692</v>
      </c>
      <c r="N5619" s="1">
        <v>45272</v>
      </c>
      <c r="O5619" s="1">
        <v>45274</v>
      </c>
      <c r="P5619">
        <v>75</v>
      </c>
      <c r="Q5619">
        <v>3</v>
      </c>
      <c r="R5619" t="s">
        <v>40</v>
      </c>
      <c r="S5619">
        <v>4</v>
      </c>
      <c r="T5619">
        <v>0</v>
      </c>
      <c r="U5619">
        <v>2</v>
      </c>
      <c r="V5619">
        <v>496</v>
      </c>
      <c r="W5619" t="s">
        <v>54</v>
      </c>
      <c r="X5619" t="s">
        <v>28031</v>
      </c>
      <c r="Y5619" t="s">
        <v>81</v>
      </c>
      <c r="Z5619" s="1">
        <v>45243</v>
      </c>
      <c r="AA5619" s="2">
        <v>5.8206018518518511E-2</v>
      </c>
      <c r="AB5619" s="2">
        <v>0.32899305555555552</v>
      </c>
      <c r="AC5619" t="s">
        <v>45</v>
      </c>
      <c r="AD5619" t="s">
        <v>45</v>
      </c>
      <c r="AE5619" t="s">
        <v>44</v>
      </c>
      <c r="AF5619">
        <v>248</v>
      </c>
    </row>
    <row r="5620" spans="1:32">
      <c r="A5620">
        <v>29860</v>
      </c>
      <c r="B5620">
        <v>28960</v>
      </c>
      <c r="C5620" t="s">
        <v>932</v>
      </c>
      <c r="D5620" t="s">
        <v>28032</v>
      </c>
      <c r="E5620" t="s">
        <v>34</v>
      </c>
      <c r="F5620" t="s">
        <v>28033</v>
      </c>
      <c r="G5620" t="s">
        <v>28034</v>
      </c>
      <c r="H5620" t="s">
        <v>280</v>
      </c>
      <c r="I5620" s="1">
        <v>20089</v>
      </c>
      <c r="J5620" t="s">
        <v>28035</v>
      </c>
      <c r="K5620" t="s">
        <v>28036</v>
      </c>
      <c r="L5620">
        <v>19837</v>
      </c>
      <c r="M5620" t="s">
        <v>280</v>
      </c>
      <c r="N5620" s="1">
        <v>45106</v>
      </c>
      <c r="O5620" s="1">
        <v>45108</v>
      </c>
      <c r="P5620">
        <v>66</v>
      </c>
      <c r="Q5620">
        <v>3</v>
      </c>
      <c r="R5620" t="s">
        <v>40</v>
      </c>
      <c r="S5620">
        <v>4</v>
      </c>
      <c r="T5620">
        <v>0</v>
      </c>
      <c r="U5620">
        <v>2</v>
      </c>
      <c r="V5620">
        <v>430</v>
      </c>
      <c r="W5620" t="s">
        <v>54</v>
      </c>
      <c r="X5620" t="s">
        <v>28037</v>
      </c>
      <c r="Y5620" t="s">
        <v>43</v>
      </c>
      <c r="Z5620" s="1">
        <v>45082</v>
      </c>
      <c r="AA5620" s="2">
        <v>0.69140046296296298</v>
      </c>
      <c r="AB5620" s="2">
        <v>0.25832175925925926</v>
      </c>
      <c r="AC5620" t="s">
        <v>45</v>
      </c>
      <c r="AD5620" t="s">
        <v>45</v>
      </c>
      <c r="AE5620" t="s">
        <v>45</v>
      </c>
      <c r="AF5620">
        <v>215</v>
      </c>
    </row>
    <row r="5621" spans="1:32">
      <c r="A5621">
        <v>29861</v>
      </c>
      <c r="B5621">
        <v>28961</v>
      </c>
      <c r="C5621" t="s">
        <v>4655</v>
      </c>
      <c r="D5621" t="s">
        <v>57</v>
      </c>
      <c r="E5621" t="s">
        <v>48</v>
      </c>
      <c r="F5621" t="s">
        <v>28038</v>
      </c>
      <c r="G5621" t="s">
        <v>28039</v>
      </c>
      <c r="H5621" t="s">
        <v>537</v>
      </c>
      <c r="I5621" s="1">
        <v>37075</v>
      </c>
      <c r="J5621" t="s">
        <v>28040</v>
      </c>
      <c r="K5621" t="s">
        <v>28041</v>
      </c>
      <c r="L5621">
        <v>71528</v>
      </c>
      <c r="M5621" t="s">
        <v>537</v>
      </c>
      <c r="N5621" s="1">
        <v>45076</v>
      </c>
      <c r="O5621" s="1">
        <v>45079</v>
      </c>
      <c r="P5621">
        <v>100</v>
      </c>
      <c r="Q5621">
        <v>4</v>
      </c>
      <c r="R5621" t="s">
        <v>53</v>
      </c>
      <c r="S5621">
        <v>3</v>
      </c>
      <c r="T5621">
        <v>2</v>
      </c>
      <c r="U5621">
        <v>3</v>
      </c>
      <c r="V5621">
        <v>429</v>
      </c>
      <c r="W5621" t="s">
        <v>54</v>
      </c>
      <c r="X5621" t="s">
        <v>28042</v>
      </c>
      <c r="Y5621" t="s">
        <v>81</v>
      </c>
      <c r="Z5621" s="1">
        <v>45049</v>
      </c>
      <c r="AA5621" s="2">
        <v>0.44341435185185185</v>
      </c>
      <c r="AB5621" s="2">
        <v>1.8506944444444444E-2</v>
      </c>
      <c r="AC5621" t="s">
        <v>44</v>
      </c>
      <c r="AD5621" t="s">
        <v>45</v>
      </c>
      <c r="AE5621" t="s">
        <v>44</v>
      </c>
      <c r="AF5621">
        <v>143</v>
      </c>
    </row>
    <row r="5622" spans="1:32">
      <c r="A5622">
        <v>29862</v>
      </c>
      <c r="B5622">
        <v>28962</v>
      </c>
      <c r="C5622" t="s">
        <v>2374</v>
      </c>
      <c r="D5622" t="s">
        <v>2850</v>
      </c>
      <c r="E5622" t="s">
        <v>34</v>
      </c>
      <c r="F5622" t="s">
        <v>28043</v>
      </c>
      <c r="G5622" t="s">
        <v>28044</v>
      </c>
      <c r="H5622" t="s">
        <v>122</v>
      </c>
      <c r="I5622" s="1">
        <v>22526</v>
      </c>
      <c r="J5622" t="s">
        <v>28045</v>
      </c>
      <c r="K5622" t="s">
        <v>28046</v>
      </c>
      <c r="L5622">
        <v>95167</v>
      </c>
      <c r="M5622" t="s">
        <v>122</v>
      </c>
      <c r="N5622" s="1">
        <v>45007</v>
      </c>
      <c r="O5622" s="1">
        <v>45012</v>
      </c>
      <c r="P5622">
        <v>73</v>
      </c>
      <c r="Q5622">
        <v>3</v>
      </c>
      <c r="R5622" t="s">
        <v>53</v>
      </c>
      <c r="S5622">
        <v>3</v>
      </c>
      <c r="T5622">
        <v>0</v>
      </c>
      <c r="U5622">
        <v>5</v>
      </c>
      <c r="V5622">
        <v>710</v>
      </c>
      <c r="W5622" t="s">
        <v>54</v>
      </c>
      <c r="X5622" t="s">
        <v>28047</v>
      </c>
      <c r="Y5622" t="s">
        <v>43</v>
      </c>
      <c r="Z5622" s="1">
        <v>44980</v>
      </c>
      <c r="AA5622" s="2">
        <v>0.81261574074074072</v>
      </c>
      <c r="AB5622" s="2">
        <v>0.76344907407407403</v>
      </c>
      <c r="AC5622" t="s">
        <v>45</v>
      </c>
      <c r="AD5622" t="s">
        <v>44</v>
      </c>
      <c r="AE5622" t="s">
        <v>45</v>
      </c>
      <c r="AF5622">
        <v>142</v>
      </c>
    </row>
    <row r="5623" spans="1:32">
      <c r="A5623">
        <v>29864</v>
      </c>
      <c r="B5623">
        <v>28964</v>
      </c>
      <c r="C5623" t="s">
        <v>1452</v>
      </c>
      <c r="D5623" t="s">
        <v>2587</v>
      </c>
      <c r="E5623" t="s">
        <v>48</v>
      </c>
      <c r="F5623" t="s">
        <v>28048</v>
      </c>
      <c r="G5623" t="s">
        <v>28049</v>
      </c>
      <c r="H5623" t="s">
        <v>904</v>
      </c>
      <c r="I5623" s="1">
        <v>17050</v>
      </c>
      <c r="J5623" t="s">
        <v>28050</v>
      </c>
      <c r="K5623" t="s">
        <v>1787</v>
      </c>
      <c r="L5623">
        <v>13010</v>
      </c>
      <c r="M5623" t="s">
        <v>904</v>
      </c>
      <c r="N5623" s="1">
        <v>45004</v>
      </c>
      <c r="O5623" s="1">
        <v>45006</v>
      </c>
      <c r="P5623">
        <v>75</v>
      </c>
      <c r="Q5623">
        <v>3</v>
      </c>
      <c r="R5623" t="s">
        <v>40</v>
      </c>
      <c r="S5623">
        <v>1</v>
      </c>
      <c r="T5623">
        <v>1</v>
      </c>
      <c r="U5623">
        <v>2</v>
      </c>
      <c r="V5623">
        <v>468</v>
      </c>
      <c r="W5623" t="s">
        <v>41</v>
      </c>
      <c r="X5623" t="s">
        <v>28051</v>
      </c>
      <c r="Y5623" t="s">
        <v>65</v>
      </c>
      <c r="Z5623" s="1">
        <v>44998</v>
      </c>
      <c r="AA5623" s="2">
        <v>0.81704861111111116</v>
      </c>
      <c r="AB5623" s="2">
        <v>0.83768518518518509</v>
      </c>
      <c r="AC5623" t="s">
        <v>45</v>
      </c>
      <c r="AD5623" t="s">
        <v>45</v>
      </c>
      <c r="AE5623" t="s">
        <v>45</v>
      </c>
      <c r="AF5623">
        <v>234</v>
      </c>
    </row>
    <row r="5624" spans="1:32">
      <c r="A5624">
        <v>29865</v>
      </c>
      <c r="B5624">
        <v>28965</v>
      </c>
      <c r="C5624" t="s">
        <v>715</v>
      </c>
      <c r="D5624" t="s">
        <v>11014</v>
      </c>
      <c r="E5624" t="s">
        <v>48</v>
      </c>
      <c r="F5624" t="s">
        <v>28052</v>
      </c>
      <c r="G5624" t="s">
        <v>28053</v>
      </c>
      <c r="H5624" t="s">
        <v>94</v>
      </c>
      <c r="I5624" s="1">
        <v>29335</v>
      </c>
      <c r="J5624" t="s">
        <v>28054</v>
      </c>
      <c r="K5624" t="s">
        <v>28055</v>
      </c>
      <c r="L5624">
        <v>98861</v>
      </c>
      <c r="M5624" t="s">
        <v>94</v>
      </c>
      <c r="N5624" s="1">
        <v>45149</v>
      </c>
      <c r="O5624" s="1">
        <v>45152</v>
      </c>
      <c r="P5624">
        <v>8</v>
      </c>
      <c r="Q5624">
        <v>1</v>
      </c>
      <c r="R5624" t="s">
        <v>63</v>
      </c>
      <c r="S5624">
        <v>2</v>
      </c>
      <c r="T5624">
        <v>1</v>
      </c>
      <c r="U5624">
        <v>3</v>
      </c>
      <c r="V5624">
        <v>225</v>
      </c>
      <c r="W5624" t="s">
        <v>41</v>
      </c>
      <c r="X5624" t="s">
        <v>28056</v>
      </c>
      <c r="Y5624" t="s">
        <v>81</v>
      </c>
      <c r="Z5624" s="1">
        <v>45134</v>
      </c>
      <c r="AA5624" s="2">
        <v>0.2445023148148148</v>
      </c>
      <c r="AB5624" s="2">
        <v>0.48662037037037037</v>
      </c>
      <c r="AC5624" t="s">
        <v>45</v>
      </c>
      <c r="AD5624" t="s">
        <v>44</v>
      </c>
      <c r="AE5624" t="s">
        <v>45</v>
      </c>
      <c r="AF5624">
        <v>75</v>
      </c>
    </row>
    <row r="5625" spans="1:32">
      <c r="A5625">
        <v>29866</v>
      </c>
      <c r="B5625">
        <v>28966</v>
      </c>
      <c r="C5625" t="s">
        <v>347</v>
      </c>
      <c r="D5625" t="s">
        <v>15682</v>
      </c>
      <c r="E5625" t="s">
        <v>34</v>
      </c>
      <c r="F5625" t="s">
        <v>28057</v>
      </c>
      <c r="G5625" t="s">
        <v>28058</v>
      </c>
      <c r="H5625" t="s">
        <v>171</v>
      </c>
      <c r="I5625" s="1">
        <v>24407</v>
      </c>
      <c r="J5625" t="s">
        <v>28059</v>
      </c>
      <c r="K5625" t="s">
        <v>26818</v>
      </c>
      <c r="L5625">
        <v>3007</v>
      </c>
      <c r="M5625" t="s">
        <v>171</v>
      </c>
      <c r="N5625" s="1">
        <v>44956</v>
      </c>
      <c r="O5625" s="1">
        <v>44958</v>
      </c>
      <c r="P5625">
        <v>46</v>
      </c>
      <c r="Q5625">
        <v>2</v>
      </c>
      <c r="R5625" t="s">
        <v>53</v>
      </c>
      <c r="S5625">
        <v>1</v>
      </c>
      <c r="T5625">
        <v>0</v>
      </c>
      <c r="U5625">
        <v>2</v>
      </c>
      <c r="V5625">
        <v>278</v>
      </c>
      <c r="W5625" t="s">
        <v>41</v>
      </c>
      <c r="X5625" t="s">
        <v>28060</v>
      </c>
      <c r="Y5625" t="s">
        <v>81</v>
      </c>
      <c r="Z5625" s="1">
        <v>44932</v>
      </c>
      <c r="AA5625" s="2">
        <v>0.51418981481481485</v>
      </c>
      <c r="AB5625" s="2">
        <v>5.6550925925925921E-2</v>
      </c>
      <c r="AC5625" t="s">
        <v>45</v>
      </c>
      <c r="AD5625" t="s">
        <v>44</v>
      </c>
      <c r="AE5625" t="s">
        <v>44</v>
      </c>
      <c r="AF5625">
        <v>139</v>
      </c>
    </row>
    <row r="5626" spans="1:32">
      <c r="A5626">
        <v>29867</v>
      </c>
      <c r="B5626">
        <v>28967</v>
      </c>
      <c r="C5626" t="s">
        <v>881</v>
      </c>
      <c r="D5626" t="s">
        <v>4975</v>
      </c>
      <c r="E5626" t="s">
        <v>34</v>
      </c>
      <c r="F5626" t="s">
        <v>28061</v>
      </c>
      <c r="G5626" t="s">
        <v>28062</v>
      </c>
      <c r="H5626" t="s">
        <v>405</v>
      </c>
      <c r="I5626" s="1">
        <v>18693</v>
      </c>
      <c r="J5626" t="s">
        <v>28063</v>
      </c>
      <c r="K5626" t="s">
        <v>28064</v>
      </c>
      <c r="L5626">
        <v>55315</v>
      </c>
      <c r="M5626" t="s">
        <v>405</v>
      </c>
      <c r="N5626" s="1">
        <v>45249</v>
      </c>
      <c r="O5626" s="1">
        <v>45254</v>
      </c>
      <c r="P5626">
        <v>54</v>
      </c>
      <c r="Q5626">
        <v>3</v>
      </c>
      <c r="R5626" t="s">
        <v>40</v>
      </c>
      <c r="S5626">
        <v>4</v>
      </c>
      <c r="T5626">
        <v>1</v>
      </c>
      <c r="U5626">
        <v>5</v>
      </c>
      <c r="V5626">
        <v>1090</v>
      </c>
      <c r="W5626" t="s">
        <v>41</v>
      </c>
      <c r="X5626" t="s">
        <v>28065</v>
      </c>
      <c r="Y5626" t="s">
        <v>65</v>
      </c>
      <c r="Z5626" s="1">
        <v>45235</v>
      </c>
      <c r="AA5626" s="2">
        <v>0.75791666666666668</v>
      </c>
      <c r="AB5626" s="2">
        <v>0.4203587962962963</v>
      </c>
      <c r="AC5626" t="s">
        <v>44</v>
      </c>
      <c r="AD5626" t="s">
        <v>45</v>
      </c>
      <c r="AE5626" t="s">
        <v>45</v>
      </c>
      <c r="AF5626">
        <v>218</v>
      </c>
    </row>
    <row r="5627" spans="1:32">
      <c r="A5627">
        <v>29868</v>
      </c>
      <c r="B5627">
        <v>28968</v>
      </c>
      <c r="C5627" t="s">
        <v>1015</v>
      </c>
      <c r="D5627" t="s">
        <v>8072</v>
      </c>
      <c r="E5627" t="s">
        <v>48</v>
      </c>
      <c r="F5627" t="s">
        <v>28066</v>
      </c>
      <c r="G5627">
        <v>5045089612</v>
      </c>
      <c r="H5627" t="s">
        <v>1301</v>
      </c>
      <c r="I5627" s="1">
        <v>28116</v>
      </c>
      <c r="J5627" t="s">
        <v>28067</v>
      </c>
      <c r="K5627" t="s">
        <v>14487</v>
      </c>
      <c r="L5627">
        <v>75998</v>
      </c>
      <c r="M5627" t="s">
        <v>1301</v>
      </c>
      <c r="N5627" s="1">
        <v>45136</v>
      </c>
      <c r="O5627" s="1">
        <v>45138</v>
      </c>
      <c r="P5627">
        <v>37</v>
      </c>
      <c r="Q5627">
        <v>2</v>
      </c>
      <c r="R5627" t="s">
        <v>53</v>
      </c>
      <c r="S5627">
        <v>4</v>
      </c>
      <c r="T5627">
        <v>1</v>
      </c>
      <c r="U5627">
        <v>2</v>
      </c>
      <c r="V5627">
        <v>246</v>
      </c>
      <c r="W5627" t="s">
        <v>54</v>
      </c>
      <c r="X5627" t="s">
        <v>28068</v>
      </c>
      <c r="Y5627" t="s">
        <v>43</v>
      </c>
      <c r="Z5627" s="1">
        <v>45112</v>
      </c>
      <c r="AA5627" s="2">
        <v>0.56878472222222221</v>
      </c>
      <c r="AB5627" s="2">
        <v>0.39243055555555556</v>
      </c>
      <c r="AC5627" t="s">
        <v>45</v>
      </c>
      <c r="AD5627" t="s">
        <v>45</v>
      </c>
      <c r="AE5627" t="s">
        <v>45</v>
      </c>
      <c r="AF5627">
        <v>123</v>
      </c>
    </row>
    <row r="5628" spans="1:32">
      <c r="A5628">
        <v>29869</v>
      </c>
      <c r="B5628">
        <v>28969</v>
      </c>
      <c r="C5628" t="s">
        <v>945</v>
      </c>
      <c r="D5628" t="s">
        <v>1368</v>
      </c>
      <c r="E5628" t="s">
        <v>48</v>
      </c>
      <c r="F5628" t="s">
        <v>28069</v>
      </c>
      <c r="G5628" t="s">
        <v>28070</v>
      </c>
      <c r="H5628" t="s">
        <v>295</v>
      </c>
      <c r="I5628" s="1">
        <v>23918</v>
      </c>
      <c r="J5628" t="s">
        <v>28071</v>
      </c>
      <c r="K5628" t="s">
        <v>906</v>
      </c>
      <c r="L5628">
        <v>97177</v>
      </c>
      <c r="M5628" t="s">
        <v>295</v>
      </c>
      <c r="N5628" s="1">
        <v>45040</v>
      </c>
      <c r="O5628" s="1">
        <v>45041</v>
      </c>
      <c r="P5628">
        <v>86</v>
      </c>
      <c r="Q5628">
        <v>4</v>
      </c>
      <c r="R5628" t="s">
        <v>63</v>
      </c>
      <c r="S5628">
        <v>2</v>
      </c>
      <c r="T5628">
        <v>1</v>
      </c>
      <c r="U5628">
        <v>1</v>
      </c>
      <c r="V5628">
        <v>87</v>
      </c>
      <c r="W5628" t="s">
        <v>54</v>
      </c>
      <c r="X5628" t="s">
        <v>28072</v>
      </c>
      <c r="Y5628" t="s">
        <v>6</v>
      </c>
      <c r="Z5628" s="1">
        <v>45022</v>
      </c>
      <c r="AA5628" s="2">
        <v>0.98168981481481488</v>
      </c>
      <c r="AB5628" s="2">
        <v>0.39810185185185182</v>
      </c>
      <c r="AC5628" t="s">
        <v>44</v>
      </c>
      <c r="AD5628" t="s">
        <v>45</v>
      </c>
      <c r="AE5628" t="s">
        <v>45</v>
      </c>
      <c r="AF5628">
        <v>87</v>
      </c>
    </row>
    <row r="5629" spans="1:32">
      <c r="A5629">
        <v>29870</v>
      </c>
      <c r="B5629">
        <v>28970</v>
      </c>
      <c r="C5629" t="s">
        <v>3540</v>
      </c>
      <c r="D5629" t="s">
        <v>1128</v>
      </c>
      <c r="E5629" t="s">
        <v>34</v>
      </c>
      <c r="F5629" t="s">
        <v>28073</v>
      </c>
      <c r="G5629" t="s">
        <v>28074</v>
      </c>
      <c r="H5629" t="s">
        <v>418</v>
      </c>
      <c r="I5629" s="1">
        <v>16705</v>
      </c>
      <c r="J5629" t="s">
        <v>28075</v>
      </c>
      <c r="K5629" t="s">
        <v>7019</v>
      </c>
      <c r="L5629">
        <v>57326</v>
      </c>
      <c r="M5629" t="s">
        <v>418</v>
      </c>
      <c r="N5629" s="1">
        <v>45169</v>
      </c>
      <c r="O5629" s="1">
        <v>45174</v>
      </c>
      <c r="P5629">
        <v>86</v>
      </c>
      <c r="Q5629">
        <v>4</v>
      </c>
      <c r="R5629" t="s">
        <v>63</v>
      </c>
      <c r="S5629">
        <v>3</v>
      </c>
      <c r="T5629">
        <v>2</v>
      </c>
      <c r="U5629">
        <v>5</v>
      </c>
      <c r="V5629">
        <v>415</v>
      </c>
      <c r="W5629" t="s">
        <v>41</v>
      </c>
      <c r="X5629" t="s">
        <v>28076</v>
      </c>
      <c r="Y5629" t="s">
        <v>65</v>
      </c>
      <c r="Z5629" s="1">
        <v>45156</v>
      </c>
      <c r="AA5629" s="2">
        <v>0.65517361111111116</v>
      </c>
      <c r="AB5629" s="2">
        <v>0.63842592592592595</v>
      </c>
      <c r="AC5629" t="s">
        <v>45</v>
      </c>
      <c r="AD5629" t="s">
        <v>44</v>
      </c>
      <c r="AE5629" t="s">
        <v>44</v>
      </c>
      <c r="AF5629">
        <v>83</v>
      </c>
    </row>
    <row r="5630" spans="1:32">
      <c r="A5630">
        <v>29871</v>
      </c>
      <c r="B5630">
        <v>28971</v>
      </c>
      <c r="C5630" t="s">
        <v>12740</v>
      </c>
      <c r="D5630" t="s">
        <v>11962</v>
      </c>
      <c r="E5630" t="s">
        <v>48</v>
      </c>
      <c r="F5630" t="s">
        <v>28077</v>
      </c>
      <c r="G5630" t="s">
        <v>28078</v>
      </c>
      <c r="H5630" t="s">
        <v>225</v>
      </c>
      <c r="I5630" s="1">
        <v>19423</v>
      </c>
      <c r="J5630" t="s">
        <v>28079</v>
      </c>
      <c r="K5630" t="s">
        <v>28080</v>
      </c>
      <c r="L5630">
        <v>27773</v>
      </c>
      <c r="M5630" t="s">
        <v>225</v>
      </c>
      <c r="N5630" s="1">
        <v>45242</v>
      </c>
      <c r="O5630" s="1">
        <v>45243</v>
      </c>
      <c r="P5630">
        <v>42</v>
      </c>
      <c r="Q5630">
        <v>2</v>
      </c>
      <c r="R5630" t="s">
        <v>40</v>
      </c>
      <c r="S5630">
        <v>3</v>
      </c>
      <c r="T5630">
        <v>0</v>
      </c>
      <c r="U5630">
        <v>1</v>
      </c>
      <c r="V5630">
        <v>233</v>
      </c>
      <c r="W5630" t="s">
        <v>54</v>
      </c>
      <c r="X5630" t="s">
        <v>28081</v>
      </c>
      <c r="Y5630" t="s">
        <v>43</v>
      </c>
      <c r="Z5630" s="1">
        <v>45224</v>
      </c>
      <c r="AA5630" s="2">
        <v>0.61464120370370368</v>
      </c>
      <c r="AB5630" s="2">
        <v>0.27961805555555558</v>
      </c>
      <c r="AC5630" t="s">
        <v>44</v>
      </c>
      <c r="AD5630" t="s">
        <v>45</v>
      </c>
      <c r="AE5630" t="s">
        <v>45</v>
      </c>
      <c r="AF5630">
        <v>233</v>
      </c>
    </row>
    <row r="5631" spans="1:32">
      <c r="A5631">
        <v>29872</v>
      </c>
      <c r="B5631">
        <v>28972</v>
      </c>
      <c r="C5631" t="s">
        <v>2415</v>
      </c>
      <c r="D5631" t="s">
        <v>2268</v>
      </c>
      <c r="E5631" t="s">
        <v>48</v>
      </c>
      <c r="F5631" t="s">
        <v>28082</v>
      </c>
      <c r="G5631">
        <v>3364821054</v>
      </c>
      <c r="H5631" t="s">
        <v>457</v>
      </c>
      <c r="I5631" s="1">
        <v>26896</v>
      </c>
      <c r="J5631" t="s">
        <v>28083</v>
      </c>
      <c r="K5631" t="s">
        <v>28084</v>
      </c>
      <c r="L5631">
        <v>77320</v>
      </c>
      <c r="M5631" t="s">
        <v>457</v>
      </c>
      <c r="N5631" s="1">
        <v>45210</v>
      </c>
      <c r="O5631" s="1">
        <v>45212</v>
      </c>
      <c r="P5631">
        <v>10</v>
      </c>
      <c r="Q5631">
        <v>1</v>
      </c>
      <c r="R5631" t="s">
        <v>53</v>
      </c>
      <c r="S5631">
        <v>4</v>
      </c>
      <c r="T5631">
        <v>2</v>
      </c>
      <c r="U5631">
        <v>2</v>
      </c>
      <c r="V5631">
        <v>272</v>
      </c>
      <c r="W5631" t="s">
        <v>41</v>
      </c>
      <c r="X5631" t="s">
        <v>28085</v>
      </c>
      <c r="Y5631" t="s">
        <v>6</v>
      </c>
      <c r="Z5631" s="1">
        <v>45191</v>
      </c>
      <c r="AA5631" s="2">
        <v>0.22840277777777776</v>
      </c>
      <c r="AB5631" s="2">
        <v>0.73188657407407398</v>
      </c>
      <c r="AC5631" t="s">
        <v>45</v>
      </c>
      <c r="AD5631" t="s">
        <v>44</v>
      </c>
      <c r="AE5631" t="s">
        <v>44</v>
      </c>
      <c r="AF5631">
        <v>136</v>
      </c>
    </row>
    <row r="5632" spans="1:32">
      <c r="A5632">
        <v>29875</v>
      </c>
      <c r="B5632">
        <v>28975</v>
      </c>
      <c r="C5632" t="s">
        <v>11050</v>
      </c>
      <c r="D5632" t="s">
        <v>83</v>
      </c>
      <c r="E5632" t="s">
        <v>34</v>
      </c>
      <c r="F5632" t="s">
        <v>28086</v>
      </c>
      <c r="G5632" t="s">
        <v>28087</v>
      </c>
      <c r="H5632" t="s">
        <v>129</v>
      </c>
      <c r="I5632" s="1">
        <v>24847</v>
      </c>
      <c r="J5632" t="s">
        <v>28088</v>
      </c>
      <c r="K5632" t="s">
        <v>28089</v>
      </c>
      <c r="L5632">
        <v>35239</v>
      </c>
      <c r="M5632" t="s">
        <v>129</v>
      </c>
      <c r="N5632" s="1">
        <v>45237</v>
      </c>
      <c r="O5632" s="1">
        <v>45240</v>
      </c>
      <c r="P5632">
        <v>23</v>
      </c>
      <c r="Q5632">
        <v>1</v>
      </c>
      <c r="R5632" t="s">
        <v>63</v>
      </c>
      <c r="S5632">
        <v>4</v>
      </c>
      <c r="T5632">
        <v>2</v>
      </c>
      <c r="U5632">
        <v>3</v>
      </c>
      <c r="V5632">
        <v>225</v>
      </c>
      <c r="W5632" t="s">
        <v>54</v>
      </c>
      <c r="X5632" t="s">
        <v>28090</v>
      </c>
      <c r="Y5632" t="s">
        <v>81</v>
      </c>
      <c r="Z5632" s="1">
        <v>45227</v>
      </c>
      <c r="AA5632" s="2">
        <v>0.68466435185185182</v>
      </c>
      <c r="AB5632" s="2">
        <v>0.27716435185185184</v>
      </c>
      <c r="AC5632" t="s">
        <v>45</v>
      </c>
      <c r="AD5632" t="s">
        <v>44</v>
      </c>
      <c r="AE5632" t="s">
        <v>44</v>
      </c>
      <c r="AF5632">
        <v>75</v>
      </c>
    </row>
    <row r="5633" spans="1:32">
      <c r="A5633">
        <v>29876</v>
      </c>
      <c r="B5633">
        <v>28976</v>
      </c>
      <c r="C5633" t="s">
        <v>3610</v>
      </c>
      <c r="D5633" t="s">
        <v>8072</v>
      </c>
      <c r="E5633" t="s">
        <v>48</v>
      </c>
      <c r="F5633" t="s">
        <v>28091</v>
      </c>
      <c r="G5633" t="s">
        <v>28092</v>
      </c>
      <c r="H5633" t="s">
        <v>295</v>
      </c>
      <c r="I5633" s="1">
        <v>15885</v>
      </c>
      <c r="J5633" t="s">
        <v>28093</v>
      </c>
      <c r="K5633" t="s">
        <v>28094</v>
      </c>
      <c r="L5633">
        <v>60076</v>
      </c>
      <c r="M5633" t="s">
        <v>295</v>
      </c>
      <c r="N5633" s="1">
        <v>45091</v>
      </c>
      <c r="O5633" s="1">
        <v>45094</v>
      </c>
      <c r="P5633">
        <v>23</v>
      </c>
      <c r="Q5633">
        <v>1</v>
      </c>
      <c r="R5633" t="s">
        <v>63</v>
      </c>
      <c r="S5633">
        <v>4</v>
      </c>
      <c r="T5633">
        <v>2</v>
      </c>
      <c r="U5633">
        <v>3</v>
      </c>
      <c r="V5633">
        <v>261</v>
      </c>
      <c r="W5633" t="s">
        <v>41</v>
      </c>
      <c r="X5633" t="s">
        <v>28095</v>
      </c>
      <c r="Y5633" t="s">
        <v>43</v>
      </c>
      <c r="Z5633" s="1">
        <v>45085</v>
      </c>
      <c r="AA5633" s="2">
        <v>0.55126157407407406</v>
      </c>
      <c r="AB5633" s="2">
        <v>5.5729166666666663E-2</v>
      </c>
      <c r="AC5633" t="s">
        <v>45</v>
      </c>
      <c r="AD5633" t="s">
        <v>45</v>
      </c>
      <c r="AE5633" t="s">
        <v>45</v>
      </c>
      <c r="AF5633">
        <v>87</v>
      </c>
    </row>
    <row r="5634" spans="1:32">
      <c r="A5634">
        <v>29877</v>
      </c>
      <c r="B5634">
        <v>28977</v>
      </c>
      <c r="C5634" t="s">
        <v>326</v>
      </c>
      <c r="D5634" t="s">
        <v>1228</v>
      </c>
      <c r="E5634" t="s">
        <v>48</v>
      </c>
      <c r="F5634" t="s">
        <v>28096</v>
      </c>
      <c r="G5634" t="s">
        <v>28097</v>
      </c>
      <c r="H5634" t="s">
        <v>115</v>
      </c>
      <c r="I5634" s="1">
        <v>21193</v>
      </c>
      <c r="J5634" t="s">
        <v>28098</v>
      </c>
      <c r="K5634" t="s">
        <v>3092</v>
      </c>
      <c r="L5634">
        <v>26651</v>
      </c>
      <c r="M5634" t="s">
        <v>115</v>
      </c>
      <c r="N5634" s="1">
        <v>45199</v>
      </c>
      <c r="O5634" s="1">
        <v>45203</v>
      </c>
      <c r="P5634">
        <v>32</v>
      </c>
      <c r="Q5634">
        <v>2</v>
      </c>
      <c r="R5634" t="s">
        <v>63</v>
      </c>
      <c r="S5634">
        <v>4</v>
      </c>
      <c r="T5634">
        <v>1</v>
      </c>
      <c r="U5634">
        <v>4</v>
      </c>
      <c r="V5634">
        <v>284</v>
      </c>
      <c r="W5634" t="s">
        <v>41</v>
      </c>
      <c r="X5634" t="s">
        <v>28099</v>
      </c>
      <c r="Y5634" t="s">
        <v>81</v>
      </c>
      <c r="Z5634" s="1">
        <v>45181</v>
      </c>
      <c r="AA5634" s="2">
        <v>0.75606481481481491</v>
      </c>
      <c r="AB5634" s="2">
        <v>0.42250000000000004</v>
      </c>
      <c r="AC5634" t="s">
        <v>44</v>
      </c>
      <c r="AD5634" t="s">
        <v>45</v>
      </c>
      <c r="AE5634" t="s">
        <v>44</v>
      </c>
      <c r="AF5634">
        <v>71</v>
      </c>
    </row>
    <row r="5635" spans="1:32">
      <c r="A5635">
        <v>29878</v>
      </c>
      <c r="B5635">
        <v>28978</v>
      </c>
      <c r="C5635" t="s">
        <v>976</v>
      </c>
      <c r="D5635" t="s">
        <v>28100</v>
      </c>
      <c r="E5635" t="s">
        <v>34</v>
      </c>
      <c r="F5635" t="s">
        <v>28101</v>
      </c>
      <c r="G5635" t="s">
        <v>28102</v>
      </c>
      <c r="H5635" t="s">
        <v>209</v>
      </c>
      <c r="I5635" s="1">
        <v>21974</v>
      </c>
      <c r="J5635" t="s">
        <v>28103</v>
      </c>
      <c r="K5635" t="s">
        <v>28104</v>
      </c>
      <c r="L5635">
        <v>96640</v>
      </c>
      <c r="M5635" t="s">
        <v>209</v>
      </c>
      <c r="N5635" s="1">
        <v>45147</v>
      </c>
      <c r="O5635" s="1">
        <v>45149</v>
      </c>
      <c r="P5635">
        <v>16</v>
      </c>
      <c r="Q5635">
        <v>1</v>
      </c>
      <c r="R5635" t="s">
        <v>53</v>
      </c>
      <c r="S5635">
        <v>4</v>
      </c>
      <c r="T5635">
        <v>0</v>
      </c>
      <c r="U5635">
        <v>2</v>
      </c>
      <c r="V5635">
        <v>280</v>
      </c>
      <c r="W5635" t="s">
        <v>54</v>
      </c>
      <c r="X5635" t="s">
        <v>28105</v>
      </c>
      <c r="Y5635" t="s">
        <v>65</v>
      </c>
      <c r="Z5635" s="1">
        <v>45126</v>
      </c>
      <c r="AA5635" s="2">
        <v>3.6168981481481483E-2</v>
      </c>
      <c r="AB5635" s="2">
        <v>0.80893518518518526</v>
      </c>
      <c r="AC5635" t="s">
        <v>44</v>
      </c>
      <c r="AD5635" t="s">
        <v>45</v>
      </c>
      <c r="AE5635" t="s">
        <v>45</v>
      </c>
      <c r="AF5635">
        <v>140</v>
      </c>
    </row>
    <row r="5636" spans="1:32">
      <c r="A5636">
        <v>29879</v>
      </c>
      <c r="B5636">
        <v>28979</v>
      </c>
      <c r="C5636" t="s">
        <v>8504</v>
      </c>
      <c r="D5636" t="s">
        <v>1380</v>
      </c>
      <c r="E5636" t="s">
        <v>48</v>
      </c>
      <c r="F5636" t="s">
        <v>28106</v>
      </c>
      <c r="G5636" t="s">
        <v>28107</v>
      </c>
      <c r="H5636" t="s">
        <v>171</v>
      </c>
      <c r="I5636" s="1">
        <v>34684</v>
      </c>
      <c r="J5636" t="s">
        <v>28108</v>
      </c>
      <c r="K5636" t="s">
        <v>28109</v>
      </c>
      <c r="L5636">
        <v>34015</v>
      </c>
      <c r="M5636" t="s">
        <v>171</v>
      </c>
      <c r="N5636" s="1">
        <v>45306</v>
      </c>
      <c r="O5636" s="1">
        <v>45310</v>
      </c>
      <c r="P5636">
        <v>38</v>
      </c>
      <c r="Q5636">
        <v>2</v>
      </c>
      <c r="R5636" t="s">
        <v>63</v>
      </c>
      <c r="S5636">
        <v>3</v>
      </c>
      <c r="T5636">
        <v>1</v>
      </c>
      <c r="U5636">
        <v>4</v>
      </c>
      <c r="V5636">
        <v>348</v>
      </c>
      <c r="W5636" t="s">
        <v>41</v>
      </c>
      <c r="X5636" t="s">
        <v>28110</v>
      </c>
      <c r="Y5636" t="s">
        <v>6</v>
      </c>
      <c r="Z5636" s="1">
        <v>45271</v>
      </c>
      <c r="AA5636" s="2">
        <v>0.82776620370370368</v>
      </c>
      <c r="AB5636" s="2">
        <v>0.80449074074074067</v>
      </c>
      <c r="AC5636" t="s">
        <v>45</v>
      </c>
      <c r="AD5636" t="s">
        <v>45</v>
      </c>
      <c r="AE5636" t="s">
        <v>44</v>
      </c>
      <c r="AF5636">
        <v>87</v>
      </c>
    </row>
    <row r="5637" spans="1:32">
      <c r="A5637">
        <v>29880</v>
      </c>
      <c r="B5637">
        <v>28980</v>
      </c>
      <c r="C5637" t="s">
        <v>641</v>
      </c>
      <c r="D5637" t="s">
        <v>57</v>
      </c>
      <c r="E5637" t="s">
        <v>34</v>
      </c>
      <c r="F5637" t="s">
        <v>28111</v>
      </c>
      <c r="G5637" t="s">
        <v>28112</v>
      </c>
      <c r="H5637" t="s">
        <v>457</v>
      </c>
      <c r="I5637" s="1">
        <v>27523</v>
      </c>
      <c r="J5637" t="s">
        <v>28113</v>
      </c>
      <c r="K5637" t="s">
        <v>28114</v>
      </c>
      <c r="L5637">
        <v>19169</v>
      </c>
      <c r="M5637" t="s">
        <v>457</v>
      </c>
      <c r="N5637" s="1">
        <v>45191</v>
      </c>
      <c r="O5637" s="1">
        <v>45194</v>
      </c>
      <c r="P5637">
        <v>84</v>
      </c>
      <c r="Q5637">
        <v>4</v>
      </c>
      <c r="R5637" t="s">
        <v>40</v>
      </c>
      <c r="S5637">
        <v>1</v>
      </c>
      <c r="T5637">
        <v>1</v>
      </c>
      <c r="U5637">
        <v>3</v>
      </c>
      <c r="V5637">
        <v>606</v>
      </c>
      <c r="W5637" t="s">
        <v>54</v>
      </c>
      <c r="X5637" t="s">
        <v>28115</v>
      </c>
      <c r="Y5637" t="s">
        <v>43</v>
      </c>
      <c r="Z5637" s="1">
        <v>45167</v>
      </c>
      <c r="AA5637" s="2">
        <v>0.3838657407407407</v>
      </c>
      <c r="AB5637" s="2">
        <v>0.91233796296296299</v>
      </c>
      <c r="AC5637" t="s">
        <v>45</v>
      </c>
      <c r="AD5637" t="s">
        <v>45</v>
      </c>
      <c r="AE5637" t="s">
        <v>44</v>
      </c>
      <c r="AF5637">
        <v>202</v>
      </c>
    </row>
    <row r="5638" spans="1:32">
      <c r="A5638">
        <v>29881</v>
      </c>
      <c r="B5638">
        <v>28981</v>
      </c>
      <c r="C5638" t="s">
        <v>371</v>
      </c>
      <c r="D5638" t="s">
        <v>469</v>
      </c>
      <c r="E5638" t="s">
        <v>34</v>
      </c>
      <c r="F5638" t="s">
        <v>28116</v>
      </c>
      <c r="G5638" t="s">
        <v>28117</v>
      </c>
      <c r="H5638" t="s">
        <v>164</v>
      </c>
      <c r="I5638" s="1">
        <v>27436</v>
      </c>
      <c r="J5638" t="s">
        <v>28118</v>
      </c>
      <c r="K5638" t="s">
        <v>28119</v>
      </c>
      <c r="L5638">
        <v>68105</v>
      </c>
      <c r="M5638" t="s">
        <v>164</v>
      </c>
      <c r="N5638" s="1">
        <v>45254</v>
      </c>
      <c r="O5638" s="1">
        <v>45258</v>
      </c>
      <c r="P5638">
        <v>86</v>
      </c>
      <c r="Q5638">
        <v>4</v>
      </c>
      <c r="R5638" t="s">
        <v>63</v>
      </c>
      <c r="S5638">
        <v>4</v>
      </c>
      <c r="T5638">
        <v>2</v>
      </c>
      <c r="U5638">
        <v>4</v>
      </c>
      <c r="V5638">
        <v>264</v>
      </c>
      <c r="W5638" t="s">
        <v>54</v>
      </c>
      <c r="X5638" t="s">
        <v>28120</v>
      </c>
      <c r="Y5638" t="s">
        <v>65</v>
      </c>
      <c r="Z5638" s="1">
        <v>45235</v>
      </c>
      <c r="AA5638" s="2">
        <v>0.46481481481481479</v>
      </c>
      <c r="AB5638" s="2">
        <v>0.50730324074074074</v>
      </c>
      <c r="AC5638" t="s">
        <v>44</v>
      </c>
      <c r="AD5638" t="s">
        <v>45</v>
      </c>
      <c r="AE5638" t="s">
        <v>45</v>
      </c>
      <c r="AF5638">
        <v>66</v>
      </c>
    </row>
    <row r="5639" spans="1:32">
      <c r="A5639">
        <v>29882</v>
      </c>
      <c r="B5639">
        <v>28982</v>
      </c>
      <c r="C5639" t="s">
        <v>119</v>
      </c>
      <c r="D5639" t="s">
        <v>13006</v>
      </c>
      <c r="E5639" t="s">
        <v>48</v>
      </c>
      <c r="F5639" t="s">
        <v>28121</v>
      </c>
      <c r="G5639" t="s">
        <v>28122</v>
      </c>
      <c r="H5639" t="s">
        <v>295</v>
      </c>
      <c r="I5639" s="1">
        <v>24041</v>
      </c>
      <c r="J5639" t="s">
        <v>28123</v>
      </c>
      <c r="K5639" t="s">
        <v>28124</v>
      </c>
      <c r="L5639">
        <v>78334</v>
      </c>
      <c r="M5639" t="s">
        <v>295</v>
      </c>
      <c r="N5639" s="1">
        <v>45068</v>
      </c>
      <c r="O5639" s="1">
        <v>45073</v>
      </c>
      <c r="P5639">
        <v>14</v>
      </c>
      <c r="Q5639">
        <v>1</v>
      </c>
      <c r="R5639" t="s">
        <v>63</v>
      </c>
      <c r="S5639">
        <v>2</v>
      </c>
      <c r="T5639">
        <v>0</v>
      </c>
      <c r="U5639">
        <v>5</v>
      </c>
      <c r="V5639">
        <v>450</v>
      </c>
      <c r="W5639" t="s">
        <v>41</v>
      </c>
      <c r="X5639" t="s">
        <v>28125</v>
      </c>
      <c r="Y5639" t="s">
        <v>81</v>
      </c>
      <c r="Z5639" s="1">
        <v>45045</v>
      </c>
      <c r="AA5639" s="2">
        <v>0.10741898148148148</v>
      </c>
      <c r="AB5639" s="2">
        <v>0.59318287037037043</v>
      </c>
      <c r="AC5639" t="s">
        <v>44</v>
      </c>
      <c r="AD5639" t="s">
        <v>45</v>
      </c>
      <c r="AE5639" t="s">
        <v>45</v>
      </c>
      <c r="AF5639">
        <v>90</v>
      </c>
    </row>
    <row r="5640" spans="1:32">
      <c r="A5640">
        <v>29884</v>
      </c>
      <c r="B5640">
        <v>28984</v>
      </c>
      <c r="C5640" t="s">
        <v>1139</v>
      </c>
      <c r="D5640" t="s">
        <v>13843</v>
      </c>
      <c r="E5640" t="s">
        <v>34</v>
      </c>
      <c r="F5640" t="s">
        <v>28126</v>
      </c>
      <c r="G5640" t="s">
        <v>28127</v>
      </c>
      <c r="H5640" t="s">
        <v>418</v>
      </c>
      <c r="I5640" s="1">
        <v>30018</v>
      </c>
      <c r="J5640" t="s">
        <v>28128</v>
      </c>
      <c r="K5640" t="s">
        <v>28129</v>
      </c>
      <c r="L5640">
        <v>48117</v>
      </c>
      <c r="M5640" t="s">
        <v>418</v>
      </c>
      <c r="N5640" s="1">
        <v>45208</v>
      </c>
      <c r="O5640" s="1">
        <v>45212</v>
      </c>
      <c r="P5640">
        <v>65</v>
      </c>
      <c r="Q5640">
        <v>3</v>
      </c>
      <c r="R5640" t="s">
        <v>63</v>
      </c>
      <c r="S5640">
        <v>3</v>
      </c>
      <c r="T5640">
        <v>1</v>
      </c>
      <c r="U5640">
        <v>4</v>
      </c>
      <c r="V5640">
        <v>268</v>
      </c>
      <c r="W5640" t="s">
        <v>41</v>
      </c>
      <c r="X5640" t="s">
        <v>28130</v>
      </c>
      <c r="Y5640" t="s">
        <v>81</v>
      </c>
      <c r="Z5640" s="1">
        <v>45169</v>
      </c>
      <c r="AA5640" s="2">
        <v>0.4968981481481482</v>
      </c>
      <c r="AB5640" s="2">
        <v>0.43678240740740737</v>
      </c>
      <c r="AC5640" t="s">
        <v>45</v>
      </c>
      <c r="AD5640" t="s">
        <v>44</v>
      </c>
      <c r="AE5640" t="s">
        <v>44</v>
      </c>
      <c r="AF5640">
        <v>67</v>
      </c>
    </row>
    <row r="5641" spans="1:32">
      <c r="A5641">
        <v>29885</v>
      </c>
      <c r="B5641">
        <v>28985</v>
      </c>
      <c r="C5641" t="s">
        <v>3403</v>
      </c>
      <c r="D5641" t="s">
        <v>5624</v>
      </c>
      <c r="E5641" t="s">
        <v>48</v>
      </c>
      <c r="F5641" t="s">
        <v>28131</v>
      </c>
      <c r="G5641" t="s">
        <v>28132</v>
      </c>
      <c r="H5641" t="s">
        <v>280</v>
      </c>
      <c r="I5641" s="1">
        <v>26610</v>
      </c>
      <c r="J5641" t="s">
        <v>28133</v>
      </c>
      <c r="K5641" t="s">
        <v>28134</v>
      </c>
      <c r="L5641">
        <v>46405</v>
      </c>
      <c r="M5641" t="s">
        <v>280</v>
      </c>
      <c r="N5641" s="1">
        <v>45129</v>
      </c>
      <c r="O5641" s="1">
        <v>45133</v>
      </c>
      <c r="P5641">
        <v>70</v>
      </c>
      <c r="Q5641">
        <v>3</v>
      </c>
      <c r="R5641" t="s">
        <v>53</v>
      </c>
      <c r="S5641">
        <v>4</v>
      </c>
      <c r="T5641">
        <v>0</v>
      </c>
      <c r="U5641">
        <v>4</v>
      </c>
      <c r="V5641">
        <v>500</v>
      </c>
      <c r="W5641" t="s">
        <v>41</v>
      </c>
      <c r="X5641" t="s">
        <v>28135</v>
      </c>
      <c r="Y5641" t="s">
        <v>43</v>
      </c>
      <c r="Z5641" s="1">
        <v>45106</v>
      </c>
      <c r="AA5641" s="2">
        <v>0.59734953703703708</v>
      </c>
      <c r="AB5641" s="2">
        <v>0.69626157407407396</v>
      </c>
      <c r="AC5641" t="s">
        <v>44</v>
      </c>
      <c r="AD5641" t="s">
        <v>44</v>
      </c>
      <c r="AE5641" t="s">
        <v>44</v>
      </c>
      <c r="AF5641">
        <v>125</v>
      </c>
    </row>
    <row r="5642" spans="1:32">
      <c r="A5642">
        <v>29886</v>
      </c>
      <c r="B5642">
        <v>28986</v>
      </c>
      <c r="C5642" t="s">
        <v>1233</v>
      </c>
      <c r="D5642" t="s">
        <v>191</v>
      </c>
      <c r="E5642" t="s">
        <v>48</v>
      </c>
      <c r="F5642" t="s">
        <v>28136</v>
      </c>
      <c r="G5642" t="s">
        <v>28137</v>
      </c>
      <c r="H5642" t="s">
        <v>295</v>
      </c>
      <c r="I5642" s="1">
        <v>37170</v>
      </c>
      <c r="J5642" t="s">
        <v>28138</v>
      </c>
      <c r="K5642" t="s">
        <v>28139</v>
      </c>
      <c r="L5642">
        <v>9163</v>
      </c>
      <c r="M5642" t="s">
        <v>295</v>
      </c>
      <c r="N5642" s="1">
        <v>45145</v>
      </c>
      <c r="O5642" s="1">
        <v>45148</v>
      </c>
      <c r="P5642">
        <v>53</v>
      </c>
      <c r="Q5642">
        <v>3</v>
      </c>
      <c r="R5642" t="s">
        <v>63</v>
      </c>
      <c r="S5642">
        <v>2</v>
      </c>
      <c r="T5642">
        <v>1</v>
      </c>
      <c r="U5642">
        <v>3</v>
      </c>
      <c r="V5642">
        <v>267</v>
      </c>
      <c r="W5642" t="s">
        <v>54</v>
      </c>
      <c r="X5642" t="s">
        <v>28140</v>
      </c>
      <c r="Y5642" t="s">
        <v>65</v>
      </c>
      <c r="Z5642" s="1">
        <v>45111</v>
      </c>
      <c r="AA5642" s="2">
        <v>0.88429398148148142</v>
      </c>
      <c r="AB5642" s="2">
        <v>0.74365740740740749</v>
      </c>
      <c r="AC5642" t="s">
        <v>45</v>
      </c>
      <c r="AD5642" t="s">
        <v>45</v>
      </c>
      <c r="AE5642" t="s">
        <v>45</v>
      </c>
      <c r="AF5642">
        <v>89</v>
      </c>
    </row>
    <row r="5643" spans="1:32">
      <c r="A5643">
        <v>29888</v>
      </c>
      <c r="B5643">
        <v>28988</v>
      </c>
      <c r="C5643" t="s">
        <v>1759</v>
      </c>
      <c r="D5643" t="s">
        <v>28141</v>
      </c>
      <c r="E5643" t="s">
        <v>34</v>
      </c>
      <c r="F5643" t="s">
        <v>28142</v>
      </c>
      <c r="G5643" t="s">
        <v>28143</v>
      </c>
      <c r="H5643" t="s">
        <v>70</v>
      </c>
      <c r="I5643" s="1">
        <v>30863</v>
      </c>
      <c r="J5643" t="s">
        <v>28144</v>
      </c>
      <c r="K5643" t="s">
        <v>28145</v>
      </c>
      <c r="L5643">
        <v>8024</v>
      </c>
      <c r="M5643" t="s">
        <v>70</v>
      </c>
      <c r="N5643" s="1">
        <v>45039</v>
      </c>
      <c r="O5643" s="1">
        <v>45042</v>
      </c>
      <c r="P5643">
        <v>65</v>
      </c>
      <c r="Q5643">
        <v>3</v>
      </c>
      <c r="R5643" t="s">
        <v>63</v>
      </c>
      <c r="S5643">
        <v>2</v>
      </c>
      <c r="T5643">
        <v>0</v>
      </c>
      <c r="U5643">
        <v>3</v>
      </c>
      <c r="V5643">
        <v>219</v>
      </c>
      <c r="W5643" t="s">
        <v>54</v>
      </c>
      <c r="X5643" t="s">
        <v>28146</v>
      </c>
      <c r="Y5643" t="s">
        <v>65</v>
      </c>
      <c r="Z5643" s="1">
        <v>45021</v>
      </c>
      <c r="AA5643" s="2">
        <v>0.38975694444444442</v>
      </c>
      <c r="AB5643" s="2">
        <v>0.64357638888888891</v>
      </c>
      <c r="AC5643" t="s">
        <v>44</v>
      </c>
      <c r="AD5643" t="s">
        <v>44</v>
      </c>
      <c r="AE5643" t="s">
        <v>45</v>
      </c>
      <c r="AF5643">
        <v>73</v>
      </c>
    </row>
    <row r="5644" spans="1:32">
      <c r="A5644">
        <v>29889</v>
      </c>
      <c r="B5644">
        <v>28989</v>
      </c>
      <c r="C5644" t="s">
        <v>2481</v>
      </c>
      <c r="D5644" t="s">
        <v>1815</v>
      </c>
      <c r="E5644" t="s">
        <v>48</v>
      </c>
      <c r="F5644" t="s">
        <v>28147</v>
      </c>
      <c r="G5644">
        <f>1-659-226-3500</f>
        <v>-4384</v>
      </c>
      <c r="H5644" t="s">
        <v>164</v>
      </c>
      <c r="I5644" s="1">
        <v>20924</v>
      </c>
      <c r="J5644" t="s">
        <v>28148</v>
      </c>
      <c r="K5644" t="s">
        <v>28149</v>
      </c>
      <c r="L5644">
        <v>45273</v>
      </c>
      <c r="M5644" t="s">
        <v>164</v>
      </c>
      <c r="N5644" s="1">
        <v>45245</v>
      </c>
      <c r="O5644" s="1">
        <v>45249</v>
      </c>
      <c r="P5644">
        <v>21</v>
      </c>
      <c r="Q5644">
        <v>1</v>
      </c>
      <c r="R5644" t="s">
        <v>40</v>
      </c>
      <c r="S5644">
        <v>1</v>
      </c>
      <c r="T5644">
        <v>0</v>
      </c>
      <c r="U5644">
        <v>4</v>
      </c>
      <c r="V5644">
        <v>808</v>
      </c>
      <c r="W5644" t="s">
        <v>54</v>
      </c>
      <c r="X5644" t="s">
        <v>28150</v>
      </c>
      <c r="Y5644" t="s">
        <v>6</v>
      </c>
      <c r="Z5644" s="1">
        <v>45220</v>
      </c>
      <c r="AA5644" s="2">
        <v>0.74100694444444448</v>
      </c>
      <c r="AB5644" s="2">
        <v>3.4953703703703705E-3</v>
      </c>
      <c r="AC5644" t="s">
        <v>44</v>
      </c>
      <c r="AD5644" t="s">
        <v>44</v>
      </c>
      <c r="AE5644" t="s">
        <v>44</v>
      </c>
      <c r="AF5644">
        <v>202</v>
      </c>
    </row>
    <row r="5645" spans="1:32">
      <c r="A5645">
        <v>29890</v>
      </c>
      <c r="B5645">
        <v>28990</v>
      </c>
      <c r="C5645" t="s">
        <v>590</v>
      </c>
      <c r="D5645" t="s">
        <v>1433</v>
      </c>
      <c r="E5645" t="s">
        <v>34</v>
      </c>
      <c r="F5645" t="s">
        <v>28151</v>
      </c>
      <c r="G5645" t="s">
        <v>28152</v>
      </c>
      <c r="H5645" t="s">
        <v>70</v>
      </c>
      <c r="I5645" s="1">
        <v>26316</v>
      </c>
      <c r="J5645" t="s">
        <v>28153</v>
      </c>
      <c r="K5645" t="s">
        <v>28154</v>
      </c>
      <c r="L5645">
        <v>65590</v>
      </c>
      <c r="M5645" t="s">
        <v>70</v>
      </c>
      <c r="N5645" s="1">
        <v>45193</v>
      </c>
      <c r="O5645" s="1">
        <v>45197</v>
      </c>
      <c r="P5645">
        <v>3</v>
      </c>
      <c r="Q5645">
        <v>1</v>
      </c>
      <c r="R5645" t="s">
        <v>40</v>
      </c>
      <c r="S5645">
        <v>3</v>
      </c>
      <c r="T5645">
        <v>1</v>
      </c>
      <c r="U5645">
        <v>4</v>
      </c>
      <c r="V5645">
        <v>868</v>
      </c>
      <c r="W5645" t="s">
        <v>54</v>
      </c>
      <c r="X5645" t="s">
        <v>28155</v>
      </c>
      <c r="Y5645" t="s">
        <v>81</v>
      </c>
      <c r="Z5645" s="1">
        <v>45159</v>
      </c>
      <c r="AA5645" s="2">
        <v>0.9078356481481481</v>
      </c>
      <c r="AB5645" s="2">
        <v>0.17685185185185184</v>
      </c>
      <c r="AC5645" t="s">
        <v>44</v>
      </c>
      <c r="AD5645" t="s">
        <v>44</v>
      </c>
      <c r="AE5645" t="s">
        <v>44</v>
      </c>
      <c r="AF5645">
        <v>217</v>
      </c>
    </row>
    <row r="5646" spans="1:32">
      <c r="A5646">
        <v>29891</v>
      </c>
      <c r="B5646">
        <v>28991</v>
      </c>
      <c r="C5646" t="s">
        <v>119</v>
      </c>
      <c r="D5646" t="s">
        <v>10987</v>
      </c>
      <c r="E5646" t="s">
        <v>48</v>
      </c>
      <c r="F5646" t="s">
        <v>28156</v>
      </c>
      <c r="G5646" t="s">
        <v>28157</v>
      </c>
      <c r="H5646" t="s">
        <v>1301</v>
      </c>
      <c r="I5646" s="1">
        <v>25627</v>
      </c>
      <c r="J5646" t="s">
        <v>28158</v>
      </c>
      <c r="K5646" t="s">
        <v>28159</v>
      </c>
      <c r="L5646">
        <v>54691</v>
      </c>
      <c r="M5646" t="s">
        <v>1301</v>
      </c>
      <c r="N5646" s="1">
        <v>45064</v>
      </c>
      <c r="O5646" s="1">
        <v>45065</v>
      </c>
      <c r="P5646">
        <v>32</v>
      </c>
      <c r="Q5646">
        <v>2</v>
      </c>
      <c r="R5646" t="s">
        <v>63</v>
      </c>
      <c r="S5646">
        <v>4</v>
      </c>
      <c r="T5646">
        <v>1</v>
      </c>
      <c r="U5646">
        <v>1</v>
      </c>
      <c r="V5646">
        <v>70</v>
      </c>
      <c r="W5646" t="s">
        <v>41</v>
      </c>
      <c r="X5646" t="s">
        <v>28160</v>
      </c>
      <c r="Y5646" t="s">
        <v>6</v>
      </c>
      <c r="Z5646" s="1">
        <v>45028</v>
      </c>
      <c r="AA5646" s="2">
        <v>0.18103009259259259</v>
      </c>
      <c r="AB5646" s="2">
        <v>0.16283564814814813</v>
      </c>
      <c r="AC5646" t="s">
        <v>44</v>
      </c>
      <c r="AD5646" t="s">
        <v>44</v>
      </c>
      <c r="AE5646" t="s">
        <v>45</v>
      </c>
      <c r="AF5646">
        <v>70</v>
      </c>
    </row>
    <row r="5647" spans="1:32">
      <c r="A5647">
        <v>29892</v>
      </c>
      <c r="B5647">
        <v>28992</v>
      </c>
      <c r="C5647" t="s">
        <v>6740</v>
      </c>
      <c r="D5647" t="s">
        <v>21753</v>
      </c>
      <c r="E5647" t="s">
        <v>48</v>
      </c>
      <c r="F5647" t="s">
        <v>28161</v>
      </c>
      <c r="G5647" t="s">
        <v>28162</v>
      </c>
      <c r="H5647" t="s">
        <v>725</v>
      </c>
      <c r="I5647" s="1">
        <v>21359</v>
      </c>
      <c r="J5647" t="s">
        <v>28163</v>
      </c>
      <c r="K5647" t="s">
        <v>10099</v>
      </c>
      <c r="L5647">
        <v>33486</v>
      </c>
      <c r="M5647" t="s">
        <v>725</v>
      </c>
      <c r="N5647" s="1">
        <v>45044</v>
      </c>
      <c r="O5647" s="1">
        <v>45049</v>
      </c>
      <c r="P5647">
        <v>8</v>
      </c>
      <c r="Q5647">
        <v>1</v>
      </c>
      <c r="R5647" t="s">
        <v>63</v>
      </c>
      <c r="S5647">
        <v>4</v>
      </c>
      <c r="T5647">
        <v>2</v>
      </c>
      <c r="U5647">
        <v>5</v>
      </c>
      <c r="V5647">
        <v>350</v>
      </c>
      <c r="W5647" t="s">
        <v>54</v>
      </c>
      <c r="X5647" t="s">
        <v>28164</v>
      </c>
      <c r="Y5647" t="s">
        <v>43</v>
      </c>
      <c r="Z5647" s="1">
        <v>45039</v>
      </c>
      <c r="AA5647" s="2">
        <v>8.3680555555555557E-3</v>
      </c>
      <c r="AB5647" s="2">
        <v>5.543981481481481E-2</v>
      </c>
      <c r="AC5647" t="s">
        <v>44</v>
      </c>
      <c r="AD5647" t="s">
        <v>44</v>
      </c>
      <c r="AE5647" t="s">
        <v>44</v>
      </c>
      <c r="AF5647">
        <v>70</v>
      </c>
    </row>
    <row r="5648" spans="1:32">
      <c r="A5648">
        <v>29893</v>
      </c>
      <c r="B5648">
        <v>28993</v>
      </c>
      <c r="C5648" t="s">
        <v>1573</v>
      </c>
      <c r="D5648" t="s">
        <v>9861</v>
      </c>
      <c r="E5648" t="s">
        <v>34</v>
      </c>
      <c r="F5648" t="s">
        <v>28165</v>
      </c>
      <c r="G5648" t="s">
        <v>28166</v>
      </c>
      <c r="H5648" t="s">
        <v>272</v>
      </c>
      <c r="I5648" s="1">
        <v>35715</v>
      </c>
      <c r="J5648" t="s">
        <v>28167</v>
      </c>
      <c r="K5648" t="s">
        <v>28168</v>
      </c>
      <c r="L5648">
        <v>57064</v>
      </c>
      <c r="M5648" t="s">
        <v>272</v>
      </c>
      <c r="N5648" s="1">
        <v>45137</v>
      </c>
      <c r="O5648" s="1">
        <v>45140</v>
      </c>
      <c r="P5648">
        <v>80</v>
      </c>
      <c r="Q5648">
        <v>4</v>
      </c>
      <c r="R5648" t="s">
        <v>63</v>
      </c>
      <c r="S5648">
        <v>4</v>
      </c>
      <c r="T5648">
        <v>0</v>
      </c>
      <c r="U5648">
        <v>3</v>
      </c>
      <c r="V5648">
        <v>225</v>
      </c>
      <c r="W5648" t="s">
        <v>54</v>
      </c>
      <c r="X5648" t="s">
        <v>28169</v>
      </c>
      <c r="Y5648" t="s">
        <v>81</v>
      </c>
      <c r="Z5648" s="1">
        <v>45118</v>
      </c>
      <c r="AA5648" s="2">
        <v>0.86547453703703703</v>
      </c>
      <c r="AB5648" s="2">
        <v>0.98850694444444442</v>
      </c>
      <c r="AC5648" t="s">
        <v>44</v>
      </c>
      <c r="AD5648" t="s">
        <v>44</v>
      </c>
      <c r="AE5648" t="s">
        <v>45</v>
      </c>
      <c r="AF5648">
        <v>75</v>
      </c>
    </row>
    <row r="5649" spans="1:32">
      <c r="A5649">
        <v>29894</v>
      </c>
      <c r="B5649">
        <v>28994</v>
      </c>
      <c r="C5649" t="s">
        <v>15046</v>
      </c>
      <c r="D5649" t="s">
        <v>469</v>
      </c>
      <c r="E5649" t="s">
        <v>34</v>
      </c>
      <c r="F5649" t="s">
        <v>28170</v>
      </c>
      <c r="G5649" t="s">
        <v>28171</v>
      </c>
      <c r="H5649" t="s">
        <v>70</v>
      </c>
      <c r="I5649" s="1">
        <v>25605</v>
      </c>
      <c r="J5649" t="s">
        <v>28172</v>
      </c>
      <c r="K5649" t="s">
        <v>15757</v>
      </c>
      <c r="L5649">
        <v>23223</v>
      </c>
      <c r="M5649" t="s">
        <v>70</v>
      </c>
      <c r="N5649" s="1">
        <v>45104</v>
      </c>
      <c r="O5649" s="1">
        <v>45105</v>
      </c>
      <c r="P5649">
        <v>73</v>
      </c>
      <c r="Q5649">
        <v>3</v>
      </c>
      <c r="R5649" t="s">
        <v>53</v>
      </c>
      <c r="S5649">
        <v>3</v>
      </c>
      <c r="T5649">
        <v>0</v>
      </c>
      <c r="U5649">
        <v>1</v>
      </c>
      <c r="V5649">
        <v>146</v>
      </c>
      <c r="W5649" t="s">
        <v>54</v>
      </c>
      <c r="X5649" t="s">
        <v>28173</v>
      </c>
      <c r="Y5649" t="s">
        <v>81</v>
      </c>
      <c r="Z5649" s="1">
        <v>45089</v>
      </c>
      <c r="AA5649" s="2">
        <v>0.81457175925925929</v>
      </c>
      <c r="AB5649" s="2">
        <v>0.97562499999999996</v>
      </c>
      <c r="AC5649" t="s">
        <v>44</v>
      </c>
      <c r="AD5649" t="s">
        <v>45</v>
      </c>
      <c r="AE5649" t="s">
        <v>45</v>
      </c>
      <c r="AF5649">
        <v>146</v>
      </c>
    </row>
    <row r="5650" spans="1:32">
      <c r="A5650">
        <v>29895</v>
      </c>
      <c r="B5650">
        <v>28995</v>
      </c>
      <c r="C5650" t="s">
        <v>28174</v>
      </c>
      <c r="D5650" t="s">
        <v>140</v>
      </c>
      <c r="E5650" t="s">
        <v>34</v>
      </c>
      <c r="F5650" t="s">
        <v>28175</v>
      </c>
      <c r="G5650" t="s">
        <v>28176</v>
      </c>
      <c r="H5650" t="s">
        <v>179</v>
      </c>
      <c r="I5650" s="1">
        <v>18966</v>
      </c>
      <c r="J5650" t="s">
        <v>28177</v>
      </c>
      <c r="K5650" t="s">
        <v>5263</v>
      </c>
      <c r="L5650">
        <v>54033</v>
      </c>
      <c r="M5650" t="s">
        <v>179</v>
      </c>
      <c r="N5650" s="1">
        <v>45048</v>
      </c>
      <c r="O5650" s="1">
        <v>45049</v>
      </c>
      <c r="P5650">
        <v>56</v>
      </c>
      <c r="Q5650">
        <v>3</v>
      </c>
      <c r="R5650" t="s">
        <v>63</v>
      </c>
      <c r="S5650">
        <v>1</v>
      </c>
      <c r="T5650">
        <v>0</v>
      </c>
      <c r="U5650">
        <v>1</v>
      </c>
      <c r="V5650">
        <v>89</v>
      </c>
      <c r="W5650" t="s">
        <v>41</v>
      </c>
      <c r="X5650" t="s">
        <v>28178</v>
      </c>
      <c r="Y5650" t="s">
        <v>65</v>
      </c>
      <c r="Z5650" s="1">
        <v>45017</v>
      </c>
      <c r="AA5650" s="2">
        <v>0.71589120370370374</v>
      </c>
      <c r="AB5650" s="2">
        <v>0.73018518518518516</v>
      </c>
      <c r="AC5650" t="s">
        <v>45</v>
      </c>
      <c r="AD5650" t="s">
        <v>45</v>
      </c>
      <c r="AE5650" t="s">
        <v>44</v>
      </c>
      <c r="AF5650">
        <v>89</v>
      </c>
    </row>
    <row r="5651" spans="1:32">
      <c r="A5651">
        <v>29896</v>
      </c>
      <c r="B5651">
        <v>28996</v>
      </c>
      <c r="C5651" t="s">
        <v>2415</v>
      </c>
      <c r="D5651" t="s">
        <v>4201</v>
      </c>
      <c r="E5651" t="s">
        <v>48</v>
      </c>
      <c r="F5651" t="s">
        <v>28179</v>
      </c>
      <c r="G5651" t="s">
        <v>28180</v>
      </c>
      <c r="H5651" t="s">
        <v>317</v>
      </c>
      <c r="I5651" s="1">
        <v>28161</v>
      </c>
      <c r="J5651" t="s">
        <v>28181</v>
      </c>
      <c r="K5651" t="s">
        <v>28182</v>
      </c>
      <c r="L5651">
        <v>47592</v>
      </c>
      <c r="M5651" t="s">
        <v>317</v>
      </c>
      <c r="N5651" s="1">
        <v>45287</v>
      </c>
      <c r="O5651" s="1">
        <v>45289</v>
      </c>
      <c r="P5651">
        <v>51</v>
      </c>
      <c r="Q5651">
        <v>3</v>
      </c>
      <c r="R5651" t="s">
        <v>40</v>
      </c>
      <c r="S5651">
        <v>2</v>
      </c>
      <c r="T5651">
        <v>1</v>
      </c>
      <c r="U5651">
        <v>2</v>
      </c>
      <c r="V5651">
        <v>430</v>
      </c>
      <c r="W5651" t="s">
        <v>41</v>
      </c>
      <c r="X5651" t="s">
        <v>28183</v>
      </c>
      <c r="Y5651" t="s">
        <v>65</v>
      </c>
      <c r="Z5651" s="1">
        <v>45260</v>
      </c>
      <c r="AA5651" s="2">
        <v>0.54180555555555554</v>
      </c>
      <c r="AB5651" s="2">
        <v>0.38972222222222225</v>
      </c>
      <c r="AC5651" t="s">
        <v>45</v>
      </c>
      <c r="AD5651" t="s">
        <v>44</v>
      </c>
      <c r="AE5651" t="s">
        <v>44</v>
      </c>
      <c r="AF5651">
        <v>215</v>
      </c>
    </row>
    <row r="5652" spans="1:32">
      <c r="A5652">
        <v>29897</v>
      </c>
      <c r="B5652">
        <v>28997</v>
      </c>
      <c r="C5652" t="s">
        <v>8746</v>
      </c>
      <c r="D5652" t="s">
        <v>5030</v>
      </c>
      <c r="E5652" t="s">
        <v>34</v>
      </c>
      <c r="F5652" t="s">
        <v>28184</v>
      </c>
      <c r="G5652" t="s">
        <v>28185</v>
      </c>
      <c r="H5652" t="s">
        <v>179</v>
      </c>
      <c r="I5652" s="1">
        <v>25713</v>
      </c>
      <c r="J5652" t="s">
        <v>28186</v>
      </c>
      <c r="K5652" t="s">
        <v>28187</v>
      </c>
      <c r="L5652">
        <v>91592</v>
      </c>
      <c r="M5652" t="s">
        <v>179</v>
      </c>
      <c r="N5652" s="1">
        <v>45010</v>
      </c>
      <c r="O5652" s="1">
        <v>45012</v>
      </c>
      <c r="P5652">
        <v>33</v>
      </c>
      <c r="Q5652">
        <v>2</v>
      </c>
      <c r="R5652" t="s">
        <v>40</v>
      </c>
      <c r="S5652">
        <v>3</v>
      </c>
      <c r="T5652">
        <v>1</v>
      </c>
      <c r="U5652">
        <v>2</v>
      </c>
      <c r="V5652">
        <v>476</v>
      </c>
      <c r="W5652" t="s">
        <v>54</v>
      </c>
      <c r="X5652" t="s">
        <v>28188</v>
      </c>
      <c r="Y5652" t="s">
        <v>43</v>
      </c>
      <c r="Z5652" s="1">
        <v>45005</v>
      </c>
      <c r="AA5652" s="2">
        <v>0.69738425925925929</v>
      </c>
      <c r="AB5652" s="2">
        <v>0.64883101851851854</v>
      </c>
      <c r="AC5652" t="s">
        <v>44</v>
      </c>
      <c r="AD5652" t="s">
        <v>44</v>
      </c>
      <c r="AE5652" t="s">
        <v>45</v>
      </c>
      <c r="AF5652">
        <v>238</v>
      </c>
    </row>
    <row r="5653" spans="1:32">
      <c r="A5653">
        <v>29898</v>
      </c>
      <c r="B5653">
        <v>28998</v>
      </c>
      <c r="C5653" t="s">
        <v>28189</v>
      </c>
      <c r="D5653" t="s">
        <v>1896</v>
      </c>
      <c r="E5653" t="s">
        <v>48</v>
      </c>
      <c r="F5653" t="s">
        <v>28190</v>
      </c>
      <c r="G5653">
        <f>1-772-888-9457</f>
        <v>-11116</v>
      </c>
      <c r="H5653" t="s">
        <v>295</v>
      </c>
      <c r="I5653" s="1">
        <v>19928</v>
      </c>
      <c r="J5653" t="s">
        <v>28191</v>
      </c>
      <c r="K5653" t="s">
        <v>28192</v>
      </c>
      <c r="L5653">
        <v>2023</v>
      </c>
      <c r="M5653" t="s">
        <v>295</v>
      </c>
      <c r="N5653" s="1">
        <v>45263</v>
      </c>
      <c r="O5653" s="1">
        <v>45264</v>
      </c>
      <c r="P5653">
        <v>80</v>
      </c>
      <c r="Q5653">
        <v>4</v>
      </c>
      <c r="R5653" t="s">
        <v>63</v>
      </c>
      <c r="S5653">
        <v>4</v>
      </c>
      <c r="T5653">
        <v>1</v>
      </c>
      <c r="U5653">
        <v>1</v>
      </c>
      <c r="V5653">
        <v>85</v>
      </c>
      <c r="W5653" t="s">
        <v>41</v>
      </c>
      <c r="X5653" t="s">
        <v>28193</v>
      </c>
      <c r="Y5653" t="s">
        <v>6</v>
      </c>
      <c r="Z5653" s="1">
        <v>45230</v>
      </c>
      <c r="AA5653" s="2">
        <v>0.67185185185185192</v>
      </c>
      <c r="AB5653" s="2">
        <v>0.62637731481481485</v>
      </c>
      <c r="AC5653" t="s">
        <v>45</v>
      </c>
      <c r="AD5653" t="s">
        <v>45</v>
      </c>
      <c r="AE5653" t="s">
        <v>44</v>
      </c>
      <c r="AF5653">
        <v>85</v>
      </c>
    </row>
    <row r="5654" spans="1:32">
      <c r="A5654">
        <v>29899</v>
      </c>
      <c r="B5654">
        <v>28999</v>
      </c>
      <c r="C5654" t="s">
        <v>2219</v>
      </c>
      <c r="D5654" t="s">
        <v>829</v>
      </c>
      <c r="E5654" t="s">
        <v>34</v>
      </c>
      <c r="F5654" t="s">
        <v>28194</v>
      </c>
      <c r="G5654" t="s">
        <v>28195</v>
      </c>
      <c r="H5654" t="s">
        <v>280</v>
      </c>
      <c r="I5654" s="1">
        <v>30890</v>
      </c>
      <c r="J5654" t="s">
        <v>28196</v>
      </c>
      <c r="K5654" t="s">
        <v>28197</v>
      </c>
      <c r="L5654">
        <v>1816</v>
      </c>
      <c r="M5654" t="s">
        <v>280</v>
      </c>
      <c r="N5654" s="1">
        <v>45194</v>
      </c>
      <c r="O5654" s="1">
        <v>45199</v>
      </c>
      <c r="P5654">
        <v>36</v>
      </c>
      <c r="Q5654">
        <v>2</v>
      </c>
      <c r="R5654" t="s">
        <v>40</v>
      </c>
      <c r="S5654">
        <v>2</v>
      </c>
      <c r="T5654">
        <v>1</v>
      </c>
      <c r="U5654">
        <v>5</v>
      </c>
      <c r="V5654">
        <v>1245</v>
      </c>
      <c r="W5654" t="s">
        <v>54</v>
      </c>
      <c r="X5654" t="s">
        <v>28198</v>
      </c>
      <c r="Y5654" t="s">
        <v>81</v>
      </c>
      <c r="Z5654" s="1">
        <v>45183</v>
      </c>
      <c r="AA5654" s="2">
        <v>0.6585185185185185</v>
      </c>
      <c r="AB5654" s="2">
        <v>0.96108796296296306</v>
      </c>
      <c r="AC5654" t="s">
        <v>45</v>
      </c>
      <c r="AD5654" t="s">
        <v>45</v>
      </c>
      <c r="AE5654" t="s">
        <v>45</v>
      </c>
      <c r="AF5654">
        <v>249</v>
      </c>
    </row>
    <row r="5655" spans="1:32">
      <c r="A5655">
        <v>29901</v>
      </c>
      <c r="B5655">
        <v>29001</v>
      </c>
      <c r="C5655" t="s">
        <v>326</v>
      </c>
      <c r="D5655" t="s">
        <v>4275</v>
      </c>
      <c r="E5655" t="s">
        <v>48</v>
      </c>
      <c r="F5655" t="s">
        <v>28199</v>
      </c>
      <c r="G5655" t="s">
        <v>28200</v>
      </c>
      <c r="H5655" t="s">
        <v>280</v>
      </c>
      <c r="I5655" s="1">
        <v>23786</v>
      </c>
      <c r="J5655" t="s">
        <v>28201</v>
      </c>
      <c r="K5655" t="s">
        <v>28202</v>
      </c>
      <c r="L5655">
        <v>4844</v>
      </c>
      <c r="M5655" t="s">
        <v>280</v>
      </c>
      <c r="N5655" s="1">
        <v>45039</v>
      </c>
      <c r="O5655" s="1">
        <v>45043</v>
      </c>
      <c r="P5655">
        <v>16</v>
      </c>
      <c r="Q5655">
        <v>1</v>
      </c>
      <c r="R5655" t="s">
        <v>53</v>
      </c>
      <c r="S5655">
        <v>2</v>
      </c>
      <c r="T5655">
        <v>0</v>
      </c>
      <c r="U5655">
        <v>4</v>
      </c>
      <c r="V5655">
        <v>492</v>
      </c>
      <c r="W5655" t="s">
        <v>41</v>
      </c>
      <c r="X5655" t="s">
        <v>28203</v>
      </c>
      <c r="Y5655" t="s">
        <v>65</v>
      </c>
      <c r="Z5655" s="1">
        <v>45014</v>
      </c>
      <c r="AA5655" s="2">
        <v>7.8958333333333339E-2</v>
      </c>
      <c r="AB5655" s="2">
        <v>0.2036226851851852</v>
      </c>
      <c r="AC5655" t="s">
        <v>44</v>
      </c>
      <c r="AD5655" t="s">
        <v>45</v>
      </c>
      <c r="AE5655" t="s">
        <v>45</v>
      </c>
      <c r="AF5655">
        <v>123</v>
      </c>
    </row>
    <row r="5656" spans="1:32">
      <c r="A5656">
        <v>29902</v>
      </c>
      <c r="B5656">
        <v>29002</v>
      </c>
      <c r="C5656" t="s">
        <v>3983</v>
      </c>
      <c r="D5656" t="s">
        <v>4758</v>
      </c>
      <c r="E5656" t="s">
        <v>48</v>
      </c>
      <c r="F5656" t="s">
        <v>28204</v>
      </c>
      <c r="G5656" t="s">
        <v>28205</v>
      </c>
      <c r="H5656" t="s">
        <v>1301</v>
      </c>
      <c r="I5656" s="1">
        <v>32862</v>
      </c>
      <c r="J5656" t="s">
        <v>28206</v>
      </c>
      <c r="K5656" t="s">
        <v>28207</v>
      </c>
      <c r="L5656">
        <v>63082</v>
      </c>
      <c r="M5656" t="s">
        <v>1301</v>
      </c>
      <c r="N5656" s="1">
        <v>45135</v>
      </c>
      <c r="O5656" s="1">
        <v>45140</v>
      </c>
      <c r="P5656">
        <v>35</v>
      </c>
      <c r="Q5656">
        <v>2</v>
      </c>
      <c r="R5656" t="s">
        <v>63</v>
      </c>
      <c r="S5656">
        <v>3</v>
      </c>
      <c r="T5656">
        <v>2</v>
      </c>
      <c r="U5656">
        <v>5</v>
      </c>
      <c r="V5656">
        <v>385</v>
      </c>
      <c r="W5656" t="s">
        <v>54</v>
      </c>
      <c r="X5656" t="s">
        <v>28208</v>
      </c>
      <c r="Y5656" t="s">
        <v>6</v>
      </c>
      <c r="Z5656" s="1">
        <v>45121</v>
      </c>
      <c r="AA5656" s="2">
        <v>0.6584606481481482</v>
      </c>
      <c r="AB5656" s="2">
        <v>0.1102662037037037</v>
      </c>
      <c r="AC5656" t="s">
        <v>44</v>
      </c>
      <c r="AD5656" t="s">
        <v>44</v>
      </c>
      <c r="AE5656" t="s">
        <v>45</v>
      </c>
      <c r="AF5656">
        <v>77</v>
      </c>
    </row>
    <row r="5657" spans="1:32">
      <c r="A5657">
        <v>29903</v>
      </c>
      <c r="B5657">
        <v>29003</v>
      </c>
      <c r="C5657" t="s">
        <v>722</v>
      </c>
      <c r="D5657" t="s">
        <v>1092</v>
      </c>
      <c r="E5657" t="s">
        <v>34</v>
      </c>
      <c r="F5657" t="s">
        <v>28209</v>
      </c>
      <c r="G5657" t="s">
        <v>28210</v>
      </c>
      <c r="H5657" t="s">
        <v>309</v>
      </c>
      <c r="I5657" s="1">
        <v>22731</v>
      </c>
      <c r="J5657" t="s">
        <v>28211</v>
      </c>
      <c r="K5657" t="s">
        <v>28212</v>
      </c>
      <c r="L5657">
        <v>79690</v>
      </c>
      <c r="M5657" t="s">
        <v>309</v>
      </c>
      <c r="N5657" s="1">
        <v>45003</v>
      </c>
      <c r="O5657" s="1">
        <v>45005</v>
      </c>
      <c r="P5657">
        <v>18</v>
      </c>
      <c r="Q5657">
        <v>1</v>
      </c>
      <c r="R5657" t="s">
        <v>40</v>
      </c>
      <c r="S5657">
        <v>2</v>
      </c>
      <c r="T5657">
        <v>1</v>
      </c>
      <c r="U5657">
        <v>2</v>
      </c>
      <c r="V5657">
        <v>400</v>
      </c>
      <c r="W5657" t="s">
        <v>54</v>
      </c>
      <c r="X5657" t="s">
        <v>28213</v>
      </c>
      <c r="Y5657" t="s">
        <v>65</v>
      </c>
      <c r="Z5657" s="1">
        <v>44974</v>
      </c>
      <c r="AA5657" s="2">
        <v>0.37930555555555556</v>
      </c>
      <c r="AB5657" s="2">
        <v>0.75249999999999995</v>
      </c>
      <c r="AC5657" t="s">
        <v>45</v>
      </c>
      <c r="AD5657" t="s">
        <v>44</v>
      </c>
      <c r="AE5657" t="s">
        <v>44</v>
      </c>
      <c r="AF5657">
        <v>200</v>
      </c>
    </row>
    <row r="5658" spans="1:32">
      <c r="A5658">
        <v>29904</v>
      </c>
      <c r="B5658">
        <v>29004</v>
      </c>
      <c r="C5658" t="s">
        <v>326</v>
      </c>
      <c r="D5658" t="s">
        <v>3832</v>
      </c>
      <c r="E5658" t="s">
        <v>48</v>
      </c>
      <c r="F5658" t="s">
        <v>28214</v>
      </c>
      <c r="G5658" t="s">
        <v>28215</v>
      </c>
      <c r="H5658" t="s">
        <v>1251</v>
      </c>
      <c r="I5658" s="1">
        <v>30154</v>
      </c>
      <c r="J5658" t="s">
        <v>28216</v>
      </c>
      <c r="K5658" t="s">
        <v>28217</v>
      </c>
      <c r="L5658">
        <v>69393</v>
      </c>
      <c r="M5658" t="s">
        <v>1251</v>
      </c>
      <c r="N5658" s="1">
        <v>45035</v>
      </c>
      <c r="O5658" s="1">
        <v>45036</v>
      </c>
      <c r="P5658">
        <v>42</v>
      </c>
      <c r="Q5658">
        <v>2</v>
      </c>
      <c r="R5658" t="s">
        <v>40</v>
      </c>
      <c r="S5658">
        <v>4</v>
      </c>
      <c r="T5658">
        <v>2</v>
      </c>
      <c r="U5658">
        <v>1</v>
      </c>
      <c r="V5658">
        <v>211</v>
      </c>
      <c r="W5658" t="s">
        <v>41</v>
      </c>
      <c r="X5658" t="s">
        <v>28218</v>
      </c>
      <c r="Y5658" t="s">
        <v>43</v>
      </c>
      <c r="Z5658" s="1">
        <v>45008</v>
      </c>
      <c r="AA5658" s="2">
        <v>8.9039351851851856E-2</v>
      </c>
      <c r="AB5658" s="2">
        <v>0.27067129629629633</v>
      </c>
      <c r="AC5658" t="s">
        <v>45</v>
      </c>
      <c r="AD5658" t="s">
        <v>45</v>
      </c>
      <c r="AE5658" t="s">
        <v>44</v>
      </c>
      <c r="AF5658">
        <v>211</v>
      </c>
    </row>
    <row r="5659" spans="1:32">
      <c r="A5659">
        <v>29905</v>
      </c>
      <c r="B5659">
        <v>29005</v>
      </c>
      <c r="C5659" t="s">
        <v>6880</v>
      </c>
      <c r="D5659" t="s">
        <v>28219</v>
      </c>
      <c r="E5659" t="s">
        <v>48</v>
      </c>
      <c r="F5659" t="s">
        <v>28220</v>
      </c>
      <c r="G5659" t="s">
        <v>28221</v>
      </c>
      <c r="H5659" t="s">
        <v>70</v>
      </c>
      <c r="I5659" s="1">
        <v>35955</v>
      </c>
      <c r="J5659" t="s">
        <v>28222</v>
      </c>
      <c r="K5659" t="s">
        <v>28223</v>
      </c>
      <c r="L5659">
        <v>1509</v>
      </c>
      <c r="M5659" t="s">
        <v>70</v>
      </c>
      <c r="N5659" s="1">
        <v>45000</v>
      </c>
      <c r="O5659" s="1">
        <v>45001</v>
      </c>
      <c r="P5659">
        <v>33</v>
      </c>
      <c r="Q5659">
        <v>2</v>
      </c>
      <c r="R5659" t="s">
        <v>40</v>
      </c>
      <c r="S5659">
        <v>1</v>
      </c>
      <c r="T5659">
        <v>2</v>
      </c>
      <c r="U5659">
        <v>1</v>
      </c>
      <c r="V5659">
        <v>234</v>
      </c>
      <c r="W5659" t="s">
        <v>41</v>
      </c>
      <c r="X5659" t="s">
        <v>28224</v>
      </c>
      <c r="Y5659" t="s">
        <v>81</v>
      </c>
      <c r="Z5659" s="1">
        <v>44991</v>
      </c>
      <c r="AA5659" s="2">
        <v>0.89050925925925928</v>
      </c>
      <c r="AB5659" s="2">
        <v>1.5266203703703705E-2</v>
      </c>
      <c r="AC5659" t="s">
        <v>44</v>
      </c>
      <c r="AD5659" t="s">
        <v>44</v>
      </c>
      <c r="AE5659" t="s">
        <v>45</v>
      </c>
      <c r="AF5659">
        <v>234</v>
      </c>
    </row>
    <row r="5660" spans="1:32">
      <c r="A5660">
        <v>29906</v>
      </c>
      <c r="B5660">
        <v>29006</v>
      </c>
      <c r="C5660" t="s">
        <v>602</v>
      </c>
      <c r="D5660" t="s">
        <v>105</v>
      </c>
      <c r="E5660" t="s">
        <v>48</v>
      </c>
      <c r="F5660" t="s">
        <v>28225</v>
      </c>
      <c r="G5660" t="s">
        <v>28226</v>
      </c>
      <c r="H5660" t="s">
        <v>317</v>
      </c>
      <c r="I5660" s="1">
        <v>17645</v>
      </c>
      <c r="J5660" t="s">
        <v>28227</v>
      </c>
      <c r="K5660" t="s">
        <v>28228</v>
      </c>
      <c r="L5660">
        <v>52201</v>
      </c>
      <c r="M5660" t="s">
        <v>317</v>
      </c>
      <c r="N5660" s="1">
        <v>44980</v>
      </c>
      <c r="O5660" s="1">
        <v>44982</v>
      </c>
      <c r="P5660">
        <v>77</v>
      </c>
      <c r="Q5660">
        <v>4</v>
      </c>
      <c r="R5660" t="s">
        <v>63</v>
      </c>
      <c r="S5660">
        <v>4</v>
      </c>
      <c r="T5660">
        <v>1</v>
      </c>
      <c r="U5660">
        <v>2</v>
      </c>
      <c r="V5660">
        <v>156</v>
      </c>
      <c r="W5660" t="s">
        <v>41</v>
      </c>
      <c r="X5660" t="s">
        <v>28229</v>
      </c>
      <c r="Y5660" t="s">
        <v>81</v>
      </c>
      <c r="Z5660" s="1">
        <v>44967</v>
      </c>
      <c r="AA5660" s="2">
        <v>0.98936342592592597</v>
      </c>
      <c r="AB5660" s="2">
        <v>0.66296296296296298</v>
      </c>
      <c r="AC5660" t="s">
        <v>45</v>
      </c>
      <c r="AD5660" t="s">
        <v>45</v>
      </c>
      <c r="AE5660" t="s">
        <v>44</v>
      </c>
      <c r="AF5660">
        <v>78</v>
      </c>
    </row>
    <row r="5661" spans="1:32">
      <c r="A5661">
        <v>29907</v>
      </c>
      <c r="B5661">
        <v>29007</v>
      </c>
      <c r="C5661" t="s">
        <v>1155</v>
      </c>
      <c r="D5661" t="s">
        <v>546</v>
      </c>
      <c r="E5661" t="s">
        <v>48</v>
      </c>
      <c r="F5661" t="s">
        <v>28230</v>
      </c>
      <c r="G5661" t="s">
        <v>28231</v>
      </c>
      <c r="H5661" t="s">
        <v>725</v>
      </c>
      <c r="I5661" s="1">
        <v>25281</v>
      </c>
      <c r="J5661" t="s">
        <v>28232</v>
      </c>
      <c r="K5661" t="s">
        <v>28233</v>
      </c>
      <c r="L5661">
        <v>70870</v>
      </c>
      <c r="M5661" t="s">
        <v>725</v>
      </c>
      <c r="N5661" s="1">
        <v>45194</v>
      </c>
      <c r="O5661" s="1">
        <v>45197</v>
      </c>
      <c r="P5661">
        <v>15</v>
      </c>
      <c r="Q5661">
        <v>1</v>
      </c>
      <c r="R5661" t="s">
        <v>40</v>
      </c>
      <c r="S5661">
        <v>4</v>
      </c>
      <c r="T5661">
        <v>1</v>
      </c>
      <c r="U5661">
        <v>3</v>
      </c>
      <c r="V5661">
        <v>702</v>
      </c>
      <c r="W5661" t="s">
        <v>41</v>
      </c>
      <c r="X5661" t="s">
        <v>28234</v>
      </c>
      <c r="Y5661" t="s">
        <v>81</v>
      </c>
      <c r="Z5661" s="1">
        <v>45175</v>
      </c>
      <c r="AA5661" s="2">
        <v>0.6121875</v>
      </c>
      <c r="AB5661" s="2">
        <v>0.61658564814814809</v>
      </c>
      <c r="AC5661" t="s">
        <v>44</v>
      </c>
      <c r="AD5661" t="s">
        <v>44</v>
      </c>
      <c r="AE5661" t="s">
        <v>44</v>
      </c>
      <c r="AF5661">
        <v>234</v>
      </c>
    </row>
    <row r="5662" spans="1:32">
      <c r="A5662">
        <v>29909</v>
      </c>
      <c r="B5662">
        <v>29009</v>
      </c>
      <c r="C5662" t="s">
        <v>284</v>
      </c>
      <c r="D5662" t="s">
        <v>2002</v>
      </c>
      <c r="E5662" t="s">
        <v>48</v>
      </c>
      <c r="F5662" t="s">
        <v>28235</v>
      </c>
      <c r="G5662" t="s">
        <v>28236</v>
      </c>
      <c r="H5662" t="s">
        <v>692</v>
      </c>
      <c r="I5662" s="1">
        <v>28149</v>
      </c>
      <c r="J5662" t="s">
        <v>28237</v>
      </c>
      <c r="K5662" t="s">
        <v>28238</v>
      </c>
      <c r="L5662">
        <v>43020</v>
      </c>
      <c r="M5662" t="s">
        <v>692</v>
      </c>
      <c r="N5662" s="1">
        <v>45158</v>
      </c>
      <c r="O5662" s="1">
        <v>45161</v>
      </c>
      <c r="P5662">
        <v>98</v>
      </c>
      <c r="Q5662">
        <v>4</v>
      </c>
      <c r="R5662" t="s">
        <v>63</v>
      </c>
      <c r="S5662">
        <v>4</v>
      </c>
      <c r="T5662">
        <v>0</v>
      </c>
      <c r="U5662">
        <v>3</v>
      </c>
      <c r="V5662">
        <v>246</v>
      </c>
      <c r="W5662" t="s">
        <v>54</v>
      </c>
      <c r="X5662" t="s">
        <v>28239</v>
      </c>
      <c r="Y5662" t="s">
        <v>65</v>
      </c>
      <c r="Z5662" s="1">
        <v>45152</v>
      </c>
      <c r="AA5662" s="2">
        <v>0.25774305555555554</v>
      </c>
      <c r="AB5662" s="2">
        <v>0.98145833333333332</v>
      </c>
      <c r="AC5662" t="s">
        <v>44</v>
      </c>
      <c r="AD5662" t="s">
        <v>44</v>
      </c>
      <c r="AE5662" t="s">
        <v>44</v>
      </c>
      <c r="AF5662">
        <v>82</v>
      </c>
    </row>
    <row r="5663" spans="1:32">
      <c r="A5663">
        <v>29910</v>
      </c>
      <c r="B5663">
        <v>29010</v>
      </c>
      <c r="C5663" t="s">
        <v>5242</v>
      </c>
      <c r="D5663" t="s">
        <v>7716</v>
      </c>
      <c r="E5663" t="s">
        <v>34</v>
      </c>
      <c r="F5663" t="s">
        <v>28240</v>
      </c>
      <c r="G5663" t="s">
        <v>28241</v>
      </c>
      <c r="H5663" t="s">
        <v>179</v>
      </c>
      <c r="I5663" s="1">
        <v>24621</v>
      </c>
      <c r="J5663" t="s">
        <v>28242</v>
      </c>
      <c r="K5663" t="s">
        <v>28243</v>
      </c>
      <c r="L5663">
        <v>81228</v>
      </c>
      <c r="M5663" t="s">
        <v>179</v>
      </c>
      <c r="N5663" s="1">
        <v>45230</v>
      </c>
      <c r="O5663" s="1">
        <v>45231</v>
      </c>
      <c r="P5663">
        <v>28</v>
      </c>
      <c r="Q5663">
        <v>2</v>
      </c>
      <c r="R5663" t="s">
        <v>53</v>
      </c>
      <c r="S5663">
        <v>2</v>
      </c>
      <c r="T5663">
        <v>1</v>
      </c>
      <c r="U5663">
        <v>1</v>
      </c>
      <c r="V5663">
        <v>141</v>
      </c>
      <c r="W5663" t="s">
        <v>41</v>
      </c>
      <c r="X5663" t="s">
        <v>28244</v>
      </c>
      <c r="Y5663" t="s">
        <v>6</v>
      </c>
      <c r="Z5663" s="1">
        <v>45193</v>
      </c>
      <c r="AA5663" s="2">
        <v>0.20074074074074075</v>
      </c>
      <c r="AB5663" s="2">
        <v>0.65885416666666663</v>
      </c>
      <c r="AC5663" t="s">
        <v>44</v>
      </c>
      <c r="AD5663" t="s">
        <v>44</v>
      </c>
      <c r="AE5663" t="s">
        <v>45</v>
      </c>
      <c r="AF5663">
        <v>141</v>
      </c>
    </row>
    <row r="5664" spans="1:32">
      <c r="A5664">
        <v>29912</v>
      </c>
      <c r="B5664">
        <v>29012</v>
      </c>
      <c r="C5664" t="s">
        <v>133</v>
      </c>
      <c r="D5664" t="s">
        <v>768</v>
      </c>
      <c r="E5664" t="s">
        <v>48</v>
      </c>
      <c r="F5664" t="s">
        <v>28245</v>
      </c>
      <c r="G5664" t="s">
        <v>28246</v>
      </c>
      <c r="H5664" t="s">
        <v>171</v>
      </c>
      <c r="I5664" s="1">
        <v>35178</v>
      </c>
      <c r="J5664" t="s">
        <v>28247</v>
      </c>
      <c r="K5664" t="s">
        <v>28248</v>
      </c>
      <c r="L5664">
        <v>70678</v>
      </c>
      <c r="M5664" t="s">
        <v>171</v>
      </c>
      <c r="N5664" s="1">
        <v>45197</v>
      </c>
      <c r="O5664" s="1">
        <v>45200</v>
      </c>
      <c r="P5664">
        <v>30</v>
      </c>
      <c r="Q5664">
        <v>2</v>
      </c>
      <c r="R5664" t="s">
        <v>40</v>
      </c>
      <c r="S5664">
        <v>1</v>
      </c>
      <c r="T5664">
        <v>1</v>
      </c>
      <c r="U5664">
        <v>3</v>
      </c>
      <c r="V5664">
        <v>660</v>
      </c>
      <c r="W5664" t="s">
        <v>54</v>
      </c>
      <c r="X5664" t="s">
        <v>28249</v>
      </c>
      <c r="Y5664" t="s">
        <v>6</v>
      </c>
      <c r="Z5664" s="1">
        <v>45185</v>
      </c>
      <c r="AA5664" s="2">
        <v>0.87446759259259255</v>
      </c>
      <c r="AB5664" s="2">
        <v>0.18940972222222222</v>
      </c>
      <c r="AC5664" t="s">
        <v>45</v>
      </c>
      <c r="AD5664" t="s">
        <v>44</v>
      </c>
      <c r="AE5664" t="s">
        <v>45</v>
      </c>
      <c r="AF5664">
        <v>220</v>
      </c>
    </row>
    <row r="5665" spans="1:32">
      <c r="A5665">
        <v>29913</v>
      </c>
      <c r="B5665">
        <v>29013</v>
      </c>
      <c r="C5665" t="s">
        <v>475</v>
      </c>
      <c r="D5665" t="s">
        <v>191</v>
      </c>
      <c r="E5665" t="s">
        <v>34</v>
      </c>
      <c r="F5665" t="s">
        <v>28250</v>
      </c>
      <c r="G5665" t="s">
        <v>28251</v>
      </c>
      <c r="H5665" t="s">
        <v>1442</v>
      </c>
      <c r="I5665" s="1">
        <v>38472</v>
      </c>
      <c r="J5665" t="s">
        <v>28252</v>
      </c>
      <c r="K5665" t="s">
        <v>28253</v>
      </c>
      <c r="L5665">
        <v>98693</v>
      </c>
      <c r="M5665" t="s">
        <v>1442</v>
      </c>
      <c r="N5665" s="1">
        <v>45071</v>
      </c>
      <c r="O5665" s="1">
        <v>45076</v>
      </c>
      <c r="P5665">
        <v>97</v>
      </c>
      <c r="Q5665">
        <v>4</v>
      </c>
      <c r="R5665" t="s">
        <v>53</v>
      </c>
      <c r="S5665">
        <v>3</v>
      </c>
      <c r="T5665">
        <v>1</v>
      </c>
      <c r="U5665">
        <v>5</v>
      </c>
      <c r="V5665">
        <v>610</v>
      </c>
      <c r="W5665" t="s">
        <v>54</v>
      </c>
      <c r="X5665" t="s">
        <v>28254</v>
      </c>
      <c r="Y5665" t="s">
        <v>81</v>
      </c>
      <c r="Z5665" s="1">
        <v>45045</v>
      </c>
      <c r="AA5665" s="2">
        <v>0.31418981481481484</v>
      </c>
      <c r="AB5665" s="2">
        <v>0.38680555555555557</v>
      </c>
      <c r="AC5665" t="s">
        <v>45</v>
      </c>
      <c r="AD5665" t="s">
        <v>44</v>
      </c>
      <c r="AE5665" t="s">
        <v>44</v>
      </c>
      <c r="AF5665">
        <v>122</v>
      </c>
    </row>
    <row r="5666" spans="1:32">
      <c r="A5666">
        <v>29914</v>
      </c>
      <c r="B5666">
        <v>29014</v>
      </c>
      <c r="C5666" t="s">
        <v>371</v>
      </c>
      <c r="D5666" t="s">
        <v>2268</v>
      </c>
      <c r="E5666" t="s">
        <v>34</v>
      </c>
      <c r="F5666" t="s">
        <v>28255</v>
      </c>
      <c r="G5666" t="s">
        <v>28256</v>
      </c>
      <c r="H5666" t="s">
        <v>135</v>
      </c>
      <c r="I5666" s="1">
        <v>19707</v>
      </c>
      <c r="J5666" t="s">
        <v>28257</v>
      </c>
      <c r="K5666" t="s">
        <v>28258</v>
      </c>
      <c r="L5666">
        <v>83186</v>
      </c>
      <c r="M5666" t="s">
        <v>135</v>
      </c>
      <c r="N5666" s="1">
        <v>45061</v>
      </c>
      <c r="O5666" s="1">
        <v>45063</v>
      </c>
      <c r="P5666">
        <v>97</v>
      </c>
      <c r="Q5666">
        <v>4</v>
      </c>
      <c r="R5666" t="s">
        <v>53</v>
      </c>
      <c r="S5666">
        <v>4</v>
      </c>
      <c r="T5666">
        <v>2</v>
      </c>
      <c r="U5666">
        <v>2</v>
      </c>
      <c r="V5666">
        <v>266</v>
      </c>
      <c r="W5666" t="s">
        <v>41</v>
      </c>
      <c r="X5666" t="s">
        <v>28259</v>
      </c>
      <c r="Y5666" t="s">
        <v>43</v>
      </c>
      <c r="Z5666" s="1">
        <v>45043</v>
      </c>
      <c r="AA5666" s="2">
        <v>0.66609953703703706</v>
      </c>
      <c r="AB5666" s="2">
        <v>0.75663194444444448</v>
      </c>
      <c r="AC5666" t="s">
        <v>45</v>
      </c>
      <c r="AD5666" t="s">
        <v>45</v>
      </c>
      <c r="AE5666" t="s">
        <v>45</v>
      </c>
      <c r="AF5666">
        <v>133</v>
      </c>
    </row>
    <row r="5667" spans="1:32">
      <c r="A5667">
        <v>29915</v>
      </c>
      <c r="B5667">
        <v>29015</v>
      </c>
      <c r="C5667" t="s">
        <v>1452</v>
      </c>
      <c r="D5667" t="s">
        <v>3488</v>
      </c>
      <c r="E5667" t="s">
        <v>34</v>
      </c>
      <c r="F5667" t="s">
        <v>28260</v>
      </c>
      <c r="G5667" t="s">
        <v>28261</v>
      </c>
      <c r="H5667" t="s">
        <v>725</v>
      </c>
      <c r="I5667" s="1">
        <v>38334</v>
      </c>
      <c r="J5667" t="s">
        <v>28262</v>
      </c>
      <c r="K5667" t="s">
        <v>28263</v>
      </c>
      <c r="L5667">
        <v>62137</v>
      </c>
      <c r="M5667" t="s">
        <v>725</v>
      </c>
      <c r="N5667" s="1">
        <v>45218</v>
      </c>
      <c r="O5667" s="1">
        <v>45220</v>
      </c>
      <c r="P5667">
        <v>78</v>
      </c>
      <c r="Q5667">
        <v>4</v>
      </c>
      <c r="R5667" t="s">
        <v>40</v>
      </c>
      <c r="S5667">
        <v>1</v>
      </c>
      <c r="T5667">
        <v>0</v>
      </c>
      <c r="U5667">
        <v>2</v>
      </c>
      <c r="V5667">
        <v>410</v>
      </c>
      <c r="W5667" t="s">
        <v>41</v>
      </c>
      <c r="X5667" t="s">
        <v>28264</v>
      </c>
      <c r="Y5667" t="s">
        <v>6</v>
      </c>
      <c r="Z5667" s="1">
        <v>45191</v>
      </c>
      <c r="AA5667" s="2">
        <v>0.45902777777777781</v>
      </c>
      <c r="AB5667" s="2">
        <v>0.90668981481481481</v>
      </c>
      <c r="AC5667" t="s">
        <v>44</v>
      </c>
      <c r="AD5667" t="s">
        <v>45</v>
      </c>
      <c r="AE5667" t="s">
        <v>44</v>
      </c>
      <c r="AF5667">
        <v>205</v>
      </c>
    </row>
    <row r="5668" spans="1:32">
      <c r="A5668">
        <v>29917</v>
      </c>
      <c r="B5668">
        <v>29017</v>
      </c>
      <c r="C5668" t="s">
        <v>1913</v>
      </c>
      <c r="D5668" t="s">
        <v>21107</v>
      </c>
      <c r="E5668" t="s">
        <v>48</v>
      </c>
      <c r="F5668" t="s">
        <v>28265</v>
      </c>
      <c r="G5668" t="s">
        <v>28266</v>
      </c>
      <c r="H5668" t="s">
        <v>537</v>
      </c>
      <c r="I5668" s="1">
        <v>28450</v>
      </c>
      <c r="J5668" t="s">
        <v>28267</v>
      </c>
      <c r="K5668" t="s">
        <v>7212</v>
      </c>
      <c r="L5668">
        <v>67050</v>
      </c>
      <c r="M5668" t="s">
        <v>537</v>
      </c>
      <c r="N5668" s="1">
        <v>45013</v>
      </c>
      <c r="O5668" s="1">
        <v>45016</v>
      </c>
      <c r="P5668">
        <v>78</v>
      </c>
      <c r="Q5668">
        <v>4</v>
      </c>
      <c r="R5668" t="s">
        <v>40</v>
      </c>
      <c r="S5668">
        <v>3</v>
      </c>
      <c r="T5668">
        <v>0</v>
      </c>
      <c r="U5668">
        <v>3</v>
      </c>
      <c r="V5668">
        <v>693</v>
      </c>
      <c r="W5668" t="s">
        <v>41</v>
      </c>
      <c r="X5668" t="s">
        <v>28268</v>
      </c>
      <c r="Y5668" t="s">
        <v>81</v>
      </c>
      <c r="Z5668" s="1">
        <v>45003</v>
      </c>
      <c r="AA5668" s="2">
        <v>4.2997685185185187E-2</v>
      </c>
      <c r="AB5668" s="2">
        <v>0.3500462962962963</v>
      </c>
      <c r="AC5668" t="s">
        <v>45</v>
      </c>
      <c r="AD5668" t="s">
        <v>44</v>
      </c>
      <c r="AE5668" t="s">
        <v>44</v>
      </c>
      <c r="AF5668">
        <v>231</v>
      </c>
    </row>
    <row r="5669" spans="1:32">
      <c r="A5669">
        <v>29918</v>
      </c>
      <c r="B5669">
        <v>29018</v>
      </c>
      <c r="C5669" t="s">
        <v>66</v>
      </c>
      <c r="D5669" t="s">
        <v>3563</v>
      </c>
      <c r="E5669" t="s">
        <v>34</v>
      </c>
      <c r="F5669" t="s">
        <v>28269</v>
      </c>
      <c r="G5669" t="s">
        <v>28270</v>
      </c>
      <c r="H5669" t="s">
        <v>330</v>
      </c>
      <c r="I5669" s="1">
        <v>30869</v>
      </c>
      <c r="J5669" t="s">
        <v>28271</v>
      </c>
      <c r="K5669" t="s">
        <v>12698</v>
      </c>
      <c r="L5669">
        <v>78020</v>
      </c>
      <c r="M5669" t="s">
        <v>330</v>
      </c>
      <c r="N5669" s="1">
        <v>45099</v>
      </c>
      <c r="O5669" s="1">
        <v>45101</v>
      </c>
      <c r="P5669">
        <v>10</v>
      </c>
      <c r="Q5669">
        <v>1</v>
      </c>
      <c r="R5669" t="s">
        <v>53</v>
      </c>
      <c r="S5669">
        <v>2</v>
      </c>
      <c r="T5669">
        <v>1</v>
      </c>
      <c r="U5669">
        <v>2</v>
      </c>
      <c r="V5669">
        <v>300</v>
      </c>
      <c r="W5669" t="s">
        <v>54</v>
      </c>
      <c r="X5669" t="s">
        <v>28272</v>
      </c>
      <c r="Y5669" t="s">
        <v>43</v>
      </c>
      <c r="Z5669" s="1">
        <v>45060</v>
      </c>
      <c r="AA5669" s="2">
        <v>0.63481481481481483</v>
      </c>
      <c r="AB5669" s="2">
        <v>0.80331018518518515</v>
      </c>
      <c r="AC5669" t="s">
        <v>45</v>
      </c>
      <c r="AD5669" t="s">
        <v>44</v>
      </c>
      <c r="AE5669" t="s">
        <v>44</v>
      </c>
      <c r="AF5669">
        <v>150</v>
      </c>
    </row>
    <row r="5670" spans="1:32">
      <c r="A5670">
        <v>29920</v>
      </c>
      <c r="B5670">
        <v>29020</v>
      </c>
      <c r="C5670" t="s">
        <v>3111</v>
      </c>
      <c r="D5670" t="s">
        <v>9220</v>
      </c>
      <c r="E5670" t="s">
        <v>34</v>
      </c>
      <c r="F5670" t="s">
        <v>28273</v>
      </c>
      <c r="G5670" t="s">
        <v>28274</v>
      </c>
      <c r="H5670" t="s">
        <v>122</v>
      </c>
      <c r="I5670" s="1">
        <v>19295</v>
      </c>
      <c r="J5670" t="s">
        <v>28275</v>
      </c>
      <c r="K5670" t="s">
        <v>766</v>
      </c>
      <c r="L5670">
        <v>68235</v>
      </c>
      <c r="M5670" t="s">
        <v>122</v>
      </c>
      <c r="N5670" s="1">
        <v>45040</v>
      </c>
      <c r="O5670" s="1">
        <v>45043</v>
      </c>
      <c r="P5670">
        <v>59</v>
      </c>
      <c r="Q5670">
        <v>3</v>
      </c>
      <c r="R5670" t="s">
        <v>63</v>
      </c>
      <c r="S5670">
        <v>1</v>
      </c>
      <c r="T5670">
        <v>1</v>
      </c>
      <c r="U5670">
        <v>3</v>
      </c>
      <c r="V5670">
        <v>255</v>
      </c>
      <c r="W5670" t="s">
        <v>41</v>
      </c>
      <c r="X5670" t="s">
        <v>28276</v>
      </c>
      <c r="Y5670" t="s">
        <v>6</v>
      </c>
      <c r="Z5670" s="1">
        <v>45033</v>
      </c>
      <c r="AA5670" s="2">
        <v>0.63687499999999997</v>
      </c>
      <c r="AB5670" s="2">
        <v>0.55138888888888882</v>
      </c>
      <c r="AC5670" t="s">
        <v>45</v>
      </c>
      <c r="AD5670" t="s">
        <v>45</v>
      </c>
      <c r="AE5670" t="s">
        <v>45</v>
      </c>
      <c r="AF5670">
        <v>85</v>
      </c>
    </row>
    <row r="5671" spans="1:32">
      <c r="A5671">
        <v>29921</v>
      </c>
      <c r="B5671">
        <v>29021</v>
      </c>
      <c r="C5671" t="s">
        <v>256</v>
      </c>
      <c r="D5671" t="s">
        <v>5068</v>
      </c>
      <c r="E5671" t="s">
        <v>34</v>
      </c>
      <c r="F5671" t="s">
        <v>28277</v>
      </c>
      <c r="G5671" t="s">
        <v>28278</v>
      </c>
      <c r="H5671" t="s">
        <v>115</v>
      </c>
      <c r="I5671" s="1">
        <v>32599</v>
      </c>
      <c r="J5671" t="s">
        <v>28279</v>
      </c>
      <c r="K5671" t="s">
        <v>28280</v>
      </c>
      <c r="L5671">
        <v>79834</v>
      </c>
      <c r="M5671" t="s">
        <v>115</v>
      </c>
      <c r="N5671" s="1">
        <v>45029</v>
      </c>
      <c r="O5671" s="1">
        <v>45031</v>
      </c>
      <c r="P5671">
        <v>77</v>
      </c>
      <c r="Q5671">
        <v>4</v>
      </c>
      <c r="R5671" t="s">
        <v>63</v>
      </c>
      <c r="S5671">
        <v>3</v>
      </c>
      <c r="T5671">
        <v>1</v>
      </c>
      <c r="U5671">
        <v>2</v>
      </c>
      <c r="V5671">
        <v>128</v>
      </c>
      <c r="W5671" t="s">
        <v>41</v>
      </c>
      <c r="X5671" t="s">
        <v>28281</v>
      </c>
      <c r="Y5671" t="s">
        <v>6</v>
      </c>
      <c r="Z5671" s="1">
        <v>45014</v>
      </c>
      <c r="AA5671" s="2">
        <v>5.5520833333333332E-2</v>
      </c>
      <c r="AB5671" s="2">
        <v>0.32178240740740743</v>
      </c>
      <c r="AC5671" t="s">
        <v>44</v>
      </c>
      <c r="AD5671" t="s">
        <v>44</v>
      </c>
      <c r="AE5671" t="s">
        <v>45</v>
      </c>
      <c r="AF5671">
        <v>64</v>
      </c>
    </row>
    <row r="5672" spans="1:32">
      <c r="A5672">
        <v>29922</v>
      </c>
      <c r="B5672">
        <v>29022</v>
      </c>
      <c r="C5672" t="s">
        <v>24566</v>
      </c>
      <c r="D5672" t="s">
        <v>656</v>
      </c>
      <c r="E5672" t="s">
        <v>48</v>
      </c>
      <c r="F5672" t="s">
        <v>28282</v>
      </c>
      <c r="G5672">
        <v>5493943630</v>
      </c>
      <c r="H5672" t="s">
        <v>70</v>
      </c>
      <c r="I5672" s="1">
        <v>36167</v>
      </c>
      <c r="J5672" t="s">
        <v>28283</v>
      </c>
      <c r="K5672" t="s">
        <v>28284</v>
      </c>
      <c r="L5672">
        <v>65987</v>
      </c>
      <c r="M5672" t="s">
        <v>70</v>
      </c>
      <c r="N5672" s="1">
        <v>44949</v>
      </c>
      <c r="O5672" s="1">
        <v>44951</v>
      </c>
      <c r="P5672">
        <v>13</v>
      </c>
      <c r="Q5672">
        <v>1</v>
      </c>
      <c r="R5672" t="s">
        <v>53</v>
      </c>
      <c r="S5672">
        <v>2</v>
      </c>
      <c r="T5672">
        <v>2</v>
      </c>
      <c r="U5672">
        <v>2</v>
      </c>
      <c r="V5672">
        <v>244</v>
      </c>
      <c r="W5672" t="s">
        <v>41</v>
      </c>
      <c r="X5672" t="s">
        <v>28285</v>
      </c>
      <c r="Y5672" t="s">
        <v>65</v>
      </c>
      <c r="Z5672" s="1">
        <v>44930</v>
      </c>
      <c r="AA5672" s="2">
        <v>0.7721527777777778</v>
      </c>
      <c r="AB5672" s="2">
        <v>0.99619212962962955</v>
      </c>
      <c r="AC5672" t="s">
        <v>44</v>
      </c>
      <c r="AD5672" t="s">
        <v>45</v>
      </c>
      <c r="AE5672" t="s">
        <v>45</v>
      </c>
      <c r="AF5672">
        <v>122</v>
      </c>
    </row>
    <row r="5673" spans="1:32">
      <c r="A5673">
        <v>29923</v>
      </c>
      <c r="B5673">
        <v>29023</v>
      </c>
      <c r="C5673" t="s">
        <v>3610</v>
      </c>
      <c r="D5673" t="s">
        <v>7750</v>
      </c>
      <c r="E5673" t="s">
        <v>34</v>
      </c>
      <c r="F5673" t="s">
        <v>28286</v>
      </c>
      <c r="G5673">
        <f>1-434-938-8866</f>
        <v>-10237</v>
      </c>
      <c r="H5673" t="s">
        <v>77</v>
      </c>
      <c r="I5673" s="1">
        <v>30316</v>
      </c>
      <c r="J5673" t="s">
        <v>28287</v>
      </c>
      <c r="K5673" t="s">
        <v>28288</v>
      </c>
      <c r="L5673">
        <v>53842</v>
      </c>
      <c r="M5673" t="s">
        <v>77</v>
      </c>
      <c r="N5673" s="1">
        <v>44985</v>
      </c>
      <c r="O5673" s="1">
        <v>44989</v>
      </c>
      <c r="P5673">
        <v>72</v>
      </c>
      <c r="Q5673">
        <v>3</v>
      </c>
      <c r="R5673" t="s">
        <v>40</v>
      </c>
      <c r="S5673">
        <v>3</v>
      </c>
      <c r="T5673">
        <v>0</v>
      </c>
      <c r="U5673">
        <v>4</v>
      </c>
      <c r="V5673">
        <v>836</v>
      </c>
      <c r="W5673" t="s">
        <v>54</v>
      </c>
      <c r="X5673" t="s">
        <v>28289</v>
      </c>
      <c r="Y5673" t="s">
        <v>65</v>
      </c>
      <c r="Z5673" s="1">
        <v>44966</v>
      </c>
      <c r="AA5673" s="2">
        <v>0.38576388888888885</v>
      </c>
      <c r="AB5673" s="2">
        <v>0.36938657407407405</v>
      </c>
      <c r="AC5673" t="s">
        <v>45</v>
      </c>
      <c r="AD5673" t="s">
        <v>45</v>
      </c>
      <c r="AE5673" t="s">
        <v>45</v>
      </c>
      <c r="AF5673">
        <v>209</v>
      </c>
    </row>
    <row r="5674" spans="1:32">
      <c r="A5674">
        <v>29924</v>
      </c>
      <c r="B5674">
        <v>29024</v>
      </c>
      <c r="C5674" t="s">
        <v>2105</v>
      </c>
      <c r="D5674" t="s">
        <v>15848</v>
      </c>
      <c r="E5674" t="s">
        <v>34</v>
      </c>
      <c r="F5674" t="s">
        <v>28290</v>
      </c>
      <c r="G5674" t="s">
        <v>28291</v>
      </c>
      <c r="H5674" t="s">
        <v>94</v>
      </c>
      <c r="I5674" s="1">
        <v>32658</v>
      </c>
      <c r="J5674" t="s">
        <v>28292</v>
      </c>
      <c r="K5674" t="s">
        <v>13142</v>
      </c>
      <c r="L5674">
        <v>89293</v>
      </c>
      <c r="M5674" t="s">
        <v>94</v>
      </c>
      <c r="N5674" s="1">
        <v>45054</v>
      </c>
      <c r="O5674" s="1">
        <v>45055</v>
      </c>
      <c r="P5674">
        <v>81</v>
      </c>
      <c r="Q5674">
        <v>4</v>
      </c>
      <c r="R5674" t="s">
        <v>40</v>
      </c>
      <c r="S5674">
        <v>2</v>
      </c>
      <c r="T5674">
        <v>0</v>
      </c>
      <c r="U5674">
        <v>1</v>
      </c>
      <c r="V5674">
        <v>236</v>
      </c>
      <c r="W5674" t="s">
        <v>41</v>
      </c>
      <c r="X5674" t="s">
        <v>28293</v>
      </c>
      <c r="Y5674" t="s">
        <v>6</v>
      </c>
      <c r="Z5674" s="1">
        <v>45048</v>
      </c>
      <c r="AA5674" s="2">
        <v>0.3303935185185185</v>
      </c>
      <c r="AB5674" s="2">
        <v>0.52774305555555556</v>
      </c>
      <c r="AC5674" t="s">
        <v>44</v>
      </c>
      <c r="AD5674" t="s">
        <v>44</v>
      </c>
      <c r="AE5674" t="s">
        <v>45</v>
      </c>
      <c r="AF5674">
        <v>236</v>
      </c>
    </row>
    <row r="5675" spans="1:32">
      <c r="A5675">
        <v>29926</v>
      </c>
      <c r="B5675">
        <v>29026</v>
      </c>
      <c r="C5675" t="s">
        <v>5203</v>
      </c>
      <c r="D5675" t="s">
        <v>28294</v>
      </c>
      <c r="E5675" t="s">
        <v>48</v>
      </c>
      <c r="F5675" t="s">
        <v>28295</v>
      </c>
      <c r="G5675" t="s">
        <v>28296</v>
      </c>
      <c r="H5675" t="s">
        <v>280</v>
      </c>
      <c r="I5675" s="1">
        <v>26241</v>
      </c>
      <c r="J5675" t="s">
        <v>28297</v>
      </c>
      <c r="K5675" t="s">
        <v>28298</v>
      </c>
      <c r="L5675">
        <v>3349</v>
      </c>
      <c r="M5675" t="s">
        <v>280</v>
      </c>
      <c r="N5675" s="1">
        <v>45143</v>
      </c>
      <c r="O5675" s="1">
        <v>45144</v>
      </c>
      <c r="P5675">
        <v>86</v>
      </c>
      <c r="Q5675">
        <v>4</v>
      </c>
      <c r="R5675" t="s">
        <v>63</v>
      </c>
      <c r="S5675">
        <v>1</v>
      </c>
      <c r="T5675">
        <v>2</v>
      </c>
      <c r="U5675">
        <v>1</v>
      </c>
      <c r="V5675">
        <v>88</v>
      </c>
      <c r="W5675" t="s">
        <v>41</v>
      </c>
      <c r="X5675" t="s">
        <v>28299</v>
      </c>
      <c r="Y5675" t="s">
        <v>65</v>
      </c>
      <c r="Z5675" s="1">
        <v>45133</v>
      </c>
      <c r="AA5675" s="2">
        <v>0.9853587962962963</v>
      </c>
      <c r="AB5675" s="2">
        <v>0.77371527777777782</v>
      </c>
      <c r="AC5675" t="s">
        <v>45</v>
      </c>
      <c r="AD5675" t="s">
        <v>44</v>
      </c>
      <c r="AE5675" t="s">
        <v>45</v>
      </c>
      <c r="AF5675">
        <v>88</v>
      </c>
    </row>
    <row r="5676" spans="1:32">
      <c r="A5676">
        <v>29927</v>
      </c>
      <c r="B5676">
        <v>29027</v>
      </c>
      <c r="C5676" t="s">
        <v>1008</v>
      </c>
      <c r="D5676" t="s">
        <v>609</v>
      </c>
      <c r="E5676" t="s">
        <v>34</v>
      </c>
      <c r="F5676" t="s">
        <v>28300</v>
      </c>
      <c r="G5676" t="s">
        <v>28301</v>
      </c>
      <c r="H5676" t="s">
        <v>295</v>
      </c>
      <c r="I5676" s="1">
        <v>26897</v>
      </c>
      <c r="J5676" t="s">
        <v>28302</v>
      </c>
      <c r="K5676" t="s">
        <v>4794</v>
      </c>
      <c r="L5676">
        <v>90299</v>
      </c>
      <c r="M5676" t="s">
        <v>295</v>
      </c>
      <c r="N5676" s="1">
        <v>45000</v>
      </c>
      <c r="O5676" s="1">
        <v>45004</v>
      </c>
      <c r="P5676">
        <v>89</v>
      </c>
      <c r="Q5676">
        <v>4</v>
      </c>
      <c r="R5676" t="s">
        <v>63</v>
      </c>
      <c r="S5676">
        <v>1</v>
      </c>
      <c r="T5676">
        <v>1</v>
      </c>
      <c r="U5676">
        <v>4</v>
      </c>
      <c r="V5676">
        <v>308</v>
      </c>
      <c r="W5676" t="s">
        <v>54</v>
      </c>
      <c r="X5676" t="s">
        <v>28303</v>
      </c>
      <c r="Y5676" t="s">
        <v>81</v>
      </c>
      <c r="Z5676" s="1">
        <v>44992</v>
      </c>
      <c r="AA5676" s="2">
        <v>0.38790509259259259</v>
      </c>
      <c r="AB5676" s="2">
        <v>0.24703703703703703</v>
      </c>
      <c r="AC5676" t="s">
        <v>44</v>
      </c>
      <c r="AD5676" t="s">
        <v>45</v>
      </c>
      <c r="AE5676" t="s">
        <v>45</v>
      </c>
      <c r="AF5676">
        <v>77</v>
      </c>
    </row>
    <row r="5677" spans="1:32">
      <c r="A5677">
        <v>29928</v>
      </c>
      <c r="B5677">
        <v>29028</v>
      </c>
      <c r="C5677" t="s">
        <v>364</v>
      </c>
      <c r="D5677" t="s">
        <v>378</v>
      </c>
      <c r="E5677" t="s">
        <v>34</v>
      </c>
      <c r="F5677" t="s">
        <v>28304</v>
      </c>
      <c r="G5677" t="s">
        <v>28305</v>
      </c>
      <c r="H5677" t="s">
        <v>77</v>
      </c>
      <c r="I5677" s="1">
        <v>26857</v>
      </c>
      <c r="J5677" t="s">
        <v>28306</v>
      </c>
      <c r="K5677" t="s">
        <v>28307</v>
      </c>
      <c r="L5677">
        <v>53126</v>
      </c>
      <c r="M5677" t="s">
        <v>77</v>
      </c>
      <c r="N5677" s="1">
        <v>45016</v>
      </c>
      <c r="O5677" s="1">
        <v>45017</v>
      </c>
      <c r="P5677">
        <v>16</v>
      </c>
      <c r="Q5677">
        <v>1</v>
      </c>
      <c r="R5677" t="s">
        <v>53</v>
      </c>
      <c r="S5677">
        <v>2</v>
      </c>
      <c r="T5677">
        <v>0</v>
      </c>
      <c r="U5677">
        <v>1</v>
      </c>
      <c r="V5677">
        <v>125</v>
      </c>
      <c r="W5677" t="s">
        <v>41</v>
      </c>
      <c r="X5677" t="s">
        <v>28308</v>
      </c>
      <c r="Y5677" t="s">
        <v>43</v>
      </c>
      <c r="Z5677" s="1">
        <v>44988</v>
      </c>
      <c r="AA5677" s="2">
        <v>1.2638888888888889E-2</v>
      </c>
      <c r="AB5677" s="2">
        <v>6.6493055555555555E-2</v>
      </c>
      <c r="AC5677" t="s">
        <v>45</v>
      </c>
      <c r="AD5677" t="s">
        <v>44</v>
      </c>
      <c r="AE5677" t="s">
        <v>44</v>
      </c>
      <c r="AF5677">
        <v>125</v>
      </c>
    </row>
    <row r="5678" spans="1:32">
      <c r="A5678">
        <v>29930</v>
      </c>
      <c r="B5678">
        <v>29030</v>
      </c>
      <c r="C5678" t="s">
        <v>1155</v>
      </c>
      <c r="D5678" t="s">
        <v>9572</v>
      </c>
      <c r="E5678" t="s">
        <v>34</v>
      </c>
      <c r="F5678" t="s">
        <v>28309</v>
      </c>
      <c r="G5678" t="s">
        <v>28310</v>
      </c>
      <c r="H5678" t="s">
        <v>171</v>
      </c>
      <c r="I5678" s="1">
        <v>19312</v>
      </c>
      <c r="J5678" t="s">
        <v>28311</v>
      </c>
      <c r="K5678" t="s">
        <v>28312</v>
      </c>
      <c r="L5678">
        <v>71895</v>
      </c>
      <c r="M5678" t="s">
        <v>171</v>
      </c>
      <c r="N5678" s="1">
        <v>45078</v>
      </c>
      <c r="O5678" s="1">
        <v>45079</v>
      </c>
      <c r="P5678">
        <v>43</v>
      </c>
      <c r="Q5678">
        <v>2</v>
      </c>
      <c r="R5678" t="s">
        <v>53</v>
      </c>
      <c r="S5678">
        <v>4</v>
      </c>
      <c r="T5678">
        <v>1</v>
      </c>
      <c r="U5678">
        <v>1</v>
      </c>
      <c r="V5678">
        <v>142</v>
      </c>
      <c r="W5678" t="s">
        <v>54</v>
      </c>
      <c r="X5678" t="s">
        <v>28313</v>
      </c>
      <c r="Y5678" t="s">
        <v>43</v>
      </c>
      <c r="Z5678" s="1">
        <v>45049</v>
      </c>
      <c r="AA5678" s="2">
        <v>0.47424768518518517</v>
      </c>
      <c r="AB5678" s="2">
        <v>0.23609953703703704</v>
      </c>
      <c r="AC5678" t="s">
        <v>44</v>
      </c>
      <c r="AD5678" t="s">
        <v>45</v>
      </c>
      <c r="AE5678" t="s">
        <v>45</v>
      </c>
      <c r="AF5678">
        <v>142</v>
      </c>
    </row>
    <row r="5679" spans="1:32">
      <c r="A5679">
        <v>29931</v>
      </c>
      <c r="B5679">
        <v>29031</v>
      </c>
      <c r="C5679" t="s">
        <v>4877</v>
      </c>
      <c r="D5679" t="s">
        <v>622</v>
      </c>
      <c r="E5679" t="s">
        <v>34</v>
      </c>
      <c r="F5679" t="s">
        <v>28314</v>
      </c>
      <c r="G5679" t="s">
        <v>28315</v>
      </c>
      <c r="H5679" t="s">
        <v>1251</v>
      </c>
      <c r="I5679" s="1">
        <v>19523</v>
      </c>
      <c r="J5679" t="s">
        <v>28316</v>
      </c>
      <c r="K5679" t="s">
        <v>28317</v>
      </c>
      <c r="L5679">
        <v>62544</v>
      </c>
      <c r="M5679" t="s">
        <v>1251</v>
      </c>
      <c r="N5679" s="1">
        <v>45211</v>
      </c>
      <c r="O5679" s="1">
        <v>45213</v>
      </c>
      <c r="P5679">
        <v>71</v>
      </c>
      <c r="Q5679">
        <v>3</v>
      </c>
      <c r="R5679" t="s">
        <v>63</v>
      </c>
      <c r="S5679">
        <v>3</v>
      </c>
      <c r="T5679">
        <v>0</v>
      </c>
      <c r="U5679">
        <v>2</v>
      </c>
      <c r="V5679">
        <v>140</v>
      </c>
      <c r="W5679" t="s">
        <v>54</v>
      </c>
      <c r="X5679" t="s">
        <v>28318</v>
      </c>
      <c r="Y5679" t="s">
        <v>6</v>
      </c>
      <c r="Z5679" s="1">
        <v>45173</v>
      </c>
      <c r="AA5679" s="2">
        <v>0.26876157407407408</v>
      </c>
      <c r="AB5679" s="2">
        <v>0.65965277777777775</v>
      </c>
      <c r="AC5679" t="s">
        <v>45</v>
      </c>
      <c r="AD5679" t="s">
        <v>44</v>
      </c>
      <c r="AE5679" t="s">
        <v>45</v>
      </c>
      <c r="AF5679">
        <v>70</v>
      </c>
    </row>
    <row r="5680" spans="1:32">
      <c r="A5680">
        <v>29932</v>
      </c>
      <c r="B5680">
        <v>29032</v>
      </c>
      <c r="C5680" t="s">
        <v>571</v>
      </c>
      <c r="D5680" t="s">
        <v>591</v>
      </c>
      <c r="E5680" t="s">
        <v>48</v>
      </c>
      <c r="F5680" t="s">
        <v>28319</v>
      </c>
      <c r="G5680" t="s">
        <v>28320</v>
      </c>
      <c r="H5680" t="s">
        <v>77</v>
      </c>
      <c r="I5680" s="1">
        <v>17095</v>
      </c>
      <c r="J5680" t="s">
        <v>28321</v>
      </c>
      <c r="K5680" t="s">
        <v>28322</v>
      </c>
      <c r="L5680">
        <v>1349</v>
      </c>
      <c r="M5680" t="s">
        <v>77</v>
      </c>
      <c r="N5680" s="1">
        <v>45077</v>
      </c>
      <c r="O5680" s="1">
        <v>45078</v>
      </c>
      <c r="P5680">
        <v>68</v>
      </c>
      <c r="Q5680">
        <v>3</v>
      </c>
      <c r="R5680" t="s">
        <v>63</v>
      </c>
      <c r="S5680">
        <v>1</v>
      </c>
      <c r="T5680">
        <v>2</v>
      </c>
      <c r="U5680">
        <v>1</v>
      </c>
      <c r="V5680">
        <v>61</v>
      </c>
      <c r="W5680" t="s">
        <v>54</v>
      </c>
      <c r="X5680" t="s">
        <v>28323</v>
      </c>
      <c r="Y5680" t="s">
        <v>65</v>
      </c>
      <c r="Z5680" s="1">
        <v>45064</v>
      </c>
      <c r="AA5680" s="2">
        <v>0.59641203703703705</v>
      </c>
      <c r="AB5680" s="2">
        <v>0.34565972222222219</v>
      </c>
      <c r="AC5680" t="s">
        <v>44</v>
      </c>
      <c r="AD5680" t="s">
        <v>45</v>
      </c>
      <c r="AE5680" t="s">
        <v>45</v>
      </c>
      <c r="AF5680">
        <v>61</v>
      </c>
    </row>
    <row r="5681" spans="1:32">
      <c r="A5681">
        <v>29933</v>
      </c>
      <c r="B5681">
        <v>29033</v>
      </c>
      <c r="C5681" t="s">
        <v>3022</v>
      </c>
      <c r="D5681" t="s">
        <v>11864</v>
      </c>
      <c r="E5681" t="s">
        <v>34</v>
      </c>
      <c r="F5681" t="s">
        <v>28324</v>
      </c>
      <c r="G5681" t="s">
        <v>28325</v>
      </c>
      <c r="H5681" t="s">
        <v>904</v>
      </c>
      <c r="I5681" s="1">
        <v>28758</v>
      </c>
      <c r="J5681" t="s">
        <v>28326</v>
      </c>
      <c r="K5681" t="s">
        <v>28327</v>
      </c>
      <c r="L5681">
        <v>3061</v>
      </c>
      <c r="M5681" t="s">
        <v>904</v>
      </c>
      <c r="N5681" s="1">
        <v>44938</v>
      </c>
      <c r="O5681" s="1">
        <v>44942</v>
      </c>
      <c r="P5681">
        <v>85</v>
      </c>
      <c r="Q5681">
        <v>4</v>
      </c>
      <c r="R5681" t="s">
        <v>53</v>
      </c>
      <c r="S5681">
        <v>3</v>
      </c>
      <c r="T5681">
        <v>1</v>
      </c>
      <c r="U5681">
        <v>4</v>
      </c>
      <c r="V5681">
        <v>576</v>
      </c>
      <c r="W5681" t="s">
        <v>41</v>
      </c>
      <c r="X5681" t="s">
        <v>28328</v>
      </c>
      <c r="Y5681" t="s">
        <v>43</v>
      </c>
      <c r="Z5681" s="1">
        <v>44931</v>
      </c>
      <c r="AA5681" s="2">
        <v>0.13925925925925928</v>
      </c>
      <c r="AB5681" s="2">
        <v>0.90515046296296298</v>
      </c>
      <c r="AC5681" t="s">
        <v>45</v>
      </c>
      <c r="AD5681" t="s">
        <v>45</v>
      </c>
      <c r="AE5681" t="s">
        <v>44</v>
      </c>
      <c r="AF5681">
        <v>144</v>
      </c>
    </row>
    <row r="5682" spans="1:32">
      <c r="A5682">
        <v>29934</v>
      </c>
      <c r="B5682">
        <v>29034</v>
      </c>
      <c r="C5682" t="s">
        <v>932</v>
      </c>
      <c r="D5682" t="s">
        <v>140</v>
      </c>
      <c r="E5682" t="s">
        <v>34</v>
      </c>
      <c r="F5682" t="s">
        <v>28329</v>
      </c>
      <c r="G5682">
        <f>1-439-871-1179</f>
        <v>-2488</v>
      </c>
      <c r="H5682" t="s">
        <v>692</v>
      </c>
      <c r="I5682" s="1">
        <v>38152</v>
      </c>
      <c r="J5682" t="s">
        <v>28330</v>
      </c>
      <c r="K5682" t="s">
        <v>28331</v>
      </c>
      <c r="L5682">
        <v>90002</v>
      </c>
      <c r="M5682" t="s">
        <v>692</v>
      </c>
      <c r="N5682" s="1">
        <v>45217</v>
      </c>
      <c r="O5682" s="1">
        <v>45220</v>
      </c>
      <c r="P5682">
        <v>10</v>
      </c>
      <c r="Q5682">
        <v>1</v>
      </c>
      <c r="R5682" t="s">
        <v>53</v>
      </c>
      <c r="S5682">
        <v>1</v>
      </c>
      <c r="T5682">
        <v>2</v>
      </c>
      <c r="U5682">
        <v>3</v>
      </c>
      <c r="V5682">
        <v>411</v>
      </c>
      <c r="W5682" t="s">
        <v>54</v>
      </c>
      <c r="X5682" t="s">
        <v>28332</v>
      </c>
      <c r="Y5682" t="s">
        <v>81</v>
      </c>
      <c r="Z5682" s="1">
        <v>45195</v>
      </c>
      <c r="AA5682" s="2">
        <v>0.1333101851851852</v>
      </c>
      <c r="AB5682" s="2">
        <v>0.84467592592592589</v>
      </c>
      <c r="AC5682" t="s">
        <v>44</v>
      </c>
      <c r="AD5682" t="s">
        <v>45</v>
      </c>
      <c r="AE5682" t="s">
        <v>44</v>
      </c>
      <c r="AF5682">
        <v>137</v>
      </c>
    </row>
    <row r="5683" spans="1:32">
      <c r="A5683">
        <v>29936</v>
      </c>
      <c r="B5683">
        <v>29036</v>
      </c>
      <c r="C5683" t="s">
        <v>2013</v>
      </c>
      <c r="D5683" t="s">
        <v>9724</v>
      </c>
      <c r="E5683" t="s">
        <v>34</v>
      </c>
      <c r="F5683" t="s">
        <v>28333</v>
      </c>
      <c r="G5683" t="s">
        <v>28334</v>
      </c>
      <c r="H5683" t="s">
        <v>405</v>
      </c>
      <c r="I5683" s="1">
        <v>34841</v>
      </c>
      <c r="J5683" t="s">
        <v>28335</v>
      </c>
      <c r="K5683" t="s">
        <v>28336</v>
      </c>
      <c r="L5683">
        <v>82831</v>
      </c>
      <c r="M5683" t="s">
        <v>405</v>
      </c>
      <c r="N5683" s="1">
        <v>45155</v>
      </c>
      <c r="O5683" s="1">
        <v>45156</v>
      </c>
      <c r="P5683">
        <v>96</v>
      </c>
      <c r="Q5683">
        <v>4</v>
      </c>
      <c r="R5683" t="s">
        <v>40</v>
      </c>
      <c r="S5683">
        <v>4</v>
      </c>
      <c r="T5683">
        <v>1</v>
      </c>
      <c r="U5683">
        <v>1</v>
      </c>
      <c r="V5683">
        <v>218</v>
      </c>
      <c r="W5683" t="s">
        <v>54</v>
      </c>
      <c r="X5683" t="s">
        <v>28337</v>
      </c>
      <c r="Y5683" t="s">
        <v>65</v>
      </c>
      <c r="Z5683" s="1">
        <v>45150</v>
      </c>
      <c r="AA5683" s="2">
        <v>0.83723379629629635</v>
      </c>
      <c r="AB5683" s="2">
        <v>0.74063657407407402</v>
      </c>
      <c r="AC5683" t="s">
        <v>44</v>
      </c>
      <c r="AD5683" t="s">
        <v>44</v>
      </c>
      <c r="AE5683" t="s">
        <v>44</v>
      </c>
      <c r="AF5683">
        <v>218</v>
      </c>
    </row>
    <row r="5684" spans="1:32">
      <c r="A5684">
        <v>29937</v>
      </c>
      <c r="B5684">
        <v>29037</v>
      </c>
      <c r="C5684" t="s">
        <v>1481</v>
      </c>
      <c r="D5684" t="s">
        <v>1322</v>
      </c>
      <c r="E5684" t="s">
        <v>34</v>
      </c>
      <c r="F5684" t="s">
        <v>28338</v>
      </c>
      <c r="G5684" t="s">
        <v>28339</v>
      </c>
      <c r="H5684" t="s">
        <v>423</v>
      </c>
      <c r="I5684" s="1">
        <v>33298</v>
      </c>
      <c r="J5684" t="s">
        <v>28340</v>
      </c>
      <c r="K5684" t="s">
        <v>28341</v>
      </c>
      <c r="L5684">
        <v>626</v>
      </c>
      <c r="M5684" t="s">
        <v>423</v>
      </c>
      <c r="N5684" s="1">
        <v>45165</v>
      </c>
      <c r="O5684" s="1">
        <v>45167</v>
      </c>
      <c r="P5684">
        <v>2</v>
      </c>
      <c r="Q5684">
        <v>1</v>
      </c>
      <c r="R5684" t="s">
        <v>63</v>
      </c>
      <c r="S5684">
        <v>1</v>
      </c>
      <c r="T5684">
        <v>2</v>
      </c>
      <c r="U5684">
        <v>2</v>
      </c>
      <c r="V5684">
        <v>170</v>
      </c>
      <c r="W5684" t="s">
        <v>54</v>
      </c>
      <c r="X5684" t="s">
        <v>28342</v>
      </c>
      <c r="Y5684" t="s">
        <v>65</v>
      </c>
      <c r="Z5684" s="1">
        <v>45138</v>
      </c>
      <c r="AA5684" s="2">
        <v>0.65767361111111111</v>
      </c>
      <c r="AB5684" s="2">
        <v>0.72013888888888899</v>
      </c>
      <c r="AC5684" t="s">
        <v>45</v>
      </c>
      <c r="AD5684" t="s">
        <v>45</v>
      </c>
      <c r="AE5684" t="s">
        <v>44</v>
      </c>
      <c r="AF5684">
        <v>85</v>
      </c>
    </row>
    <row r="5685" spans="1:32">
      <c r="A5685">
        <v>29938</v>
      </c>
      <c r="B5685">
        <v>29038</v>
      </c>
      <c r="C5685" t="s">
        <v>46</v>
      </c>
      <c r="D5685" t="s">
        <v>10095</v>
      </c>
      <c r="E5685" t="s">
        <v>48</v>
      </c>
      <c r="F5685" t="s">
        <v>28343</v>
      </c>
      <c r="G5685" t="s">
        <v>28344</v>
      </c>
      <c r="H5685" t="s">
        <v>1442</v>
      </c>
      <c r="I5685" s="1">
        <v>36395</v>
      </c>
      <c r="J5685" t="s">
        <v>28345</v>
      </c>
      <c r="K5685" t="s">
        <v>28346</v>
      </c>
      <c r="L5685">
        <v>514</v>
      </c>
      <c r="M5685" t="s">
        <v>1442</v>
      </c>
      <c r="N5685" s="1">
        <v>45040</v>
      </c>
      <c r="O5685" s="1">
        <v>45041</v>
      </c>
      <c r="P5685">
        <v>55</v>
      </c>
      <c r="Q5685">
        <v>3</v>
      </c>
      <c r="R5685" t="s">
        <v>53</v>
      </c>
      <c r="S5685">
        <v>3</v>
      </c>
      <c r="T5685">
        <v>1</v>
      </c>
      <c r="U5685">
        <v>1</v>
      </c>
      <c r="V5685">
        <v>138</v>
      </c>
      <c r="W5685" t="s">
        <v>54</v>
      </c>
      <c r="X5685" t="s">
        <v>28347</v>
      </c>
      <c r="Y5685" t="s">
        <v>6</v>
      </c>
      <c r="Z5685" s="1">
        <v>45020</v>
      </c>
      <c r="AA5685" s="2">
        <v>0.79827546296296292</v>
      </c>
      <c r="AB5685" s="2">
        <v>0.84869212962962959</v>
      </c>
      <c r="AC5685" t="s">
        <v>45</v>
      </c>
      <c r="AD5685" t="s">
        <v>44</v>
      </c>
      <c r="AE5685" t="s">
        <v>44</v>
      </c>
      <c r="AF5685">
        <v>138</v>
      </c>
    </row>
    <row r="5686" spans="1:32">
      <c r="A5686">
        <v>29939</v>
      </c>
      <c r="B5686">
        <v>29039</v>
      </c>
      <c r="C5686" t="s">
        <v>229</v>
      </c>
      <c r="D5686" t="s">
        <v>2475</v>
      </c>
      <c r="E5686" t="s">
        <v>34</v>
      </c>
      <c r="F5686" t="s">
        <v>28348</v>
      </c>
      <c r="G5686" t="s">
        <v>28349</v>
      </c>
      <c r="H5686" t="s">
        <v>423</v>
      </c>
      <c r="I5686" s="1">
        <v>35186</v>
      </c>
      <c r="J5686" t="s">
        <v>28350</v>
      </c>
      <c r="K5686" t="s">
        <v>5722</v>
      </c>
      <c r="L5686">
        <v>38315</v>
      </c>
      <c r="M5686" t="s">
        <v>423</v>
      </c>
      <c r="N5686" s="1">
        <v>45045</v>
      </c>
      <c r="O5686" s="1">
        <v>45049</v>
      </c>
      <c r="P5686">
        <v>20</v>
      </c>
      <c r="Q5686">
        <v>1</v>
      </c>
      <c r="R5686" t="s">
        <v>63</v>
      </c>
      <c r="S5686">
        <v>4</v>
      </c>
      <c r="T5686">
        <v>1</v>
      </c>
      <c r="U5686">
        <v>4</v>
      </c>
      <c r="V5686">
        <v>348</v>
      </c>
      <c r="W5686" t="s">
        <v>41</v>
      </c>
      <c r="X5686" t="s">
        <v>28351</v>
      </c>
      <c r="Y5686" t="s">
        <v>65</v>
      </c>
      <c r="Z5686" s="1">
        <v>45021</v>
      </c>
      <c r="AA5686" s="2">
        <v>0.10383101851851852</v>
      </c>
      <c r="AB5686" s="2">
        <v>0.66554398148148153</v>
      </c>
      <c r="AC5686" t="s">
        <v>45</v>
      </c>
      <c r="AD5686" t="s">
        <v>44</v>
      </c>
      <c r="AE5686" t="s">
        <v>45</v>
      </c>
      <c r="AF5686">
        <v>87</v>
      </c>
    </row>
    <row r="5687" spans="1:32">
      <c r="A5687">
        <v>29940</v>
      </c>
      <c r="B5687">
        <v>29040</v>
      </c>
      <c r="C5687" t="s">
        <v>628</v>
      </c>
      <c r="D5687" t="s">
        <v>508</v>
      </c>
      <c r="E5687" t="s">
        <v>48</v>
      </c>
      <c r="F5687" t="s">
        <v>28352</v>
      </c>
      <c r="G5687" t="s">
        <v>28353</v>
      </c>
      <c r="H5687" t="s">
        <v>295</v>
      </c>
      <c r="I5687" s="1">
        <v>32357</v>
      </c>
      <c r="J5687" t="s">
        <v>28354</v>
      </c>
      <c r="K5687" t="s">
        <v>28355</v>
      </c>
      <c r="L5687">
        <v>85359</v>
      </c>
      <c r="M5687" t="s">
        <v>295</v>
      </c>
      <c r="N5687" s="1">
        <v>45107</v>
      </c>
      <c r="O5687" s="1">
        <v>45109</v>
      </c>
      <c r="P5687">
        <v>86</v>
      </c>
      <c r="Q5687">
        <v>4</v>
      </c>
      <c r="R5687" t="s">
        <v>63</v>
      </c>
      <c r="S5687">
        <v>4</v>
      </c>
      <c r="T5687">
        <v>1</v>
      </c>
      <c r="U5687">
        <v>2</v>
      </c>
      <c r="V5687">
        <v>170</v>
      </c>
      <c r="W5687" t="s">
        <v>54</v>
      </c>
      <c r="X5687" t="s">
        <v>28356</v>
      </c>
      <c r="Y5687" t="s">
        <v>6</v>
      </c>
      <c r="Z5687" s="1">
        <v>45098</v>
      </c>
      <c r="AA5687" s="2">
        <v>0.17185185185185184</v>
      </c>
      <c r="AB5687" s="2">
        <v>4.521990740740741E-2</v>
      </c>
      <c r="AC5687" t="s">
        <v>44</v>
      </c>
      <c r="AD5687" t="s">
        <v>45</v>
      </c>
      <c r="AE5687" t="s">
        <v>44</v>
      </c>
      <c r="AF5687">
        <v>85</v>
      </c>
    </row>
    <row r="5688" spans="1:32">
      <c r="A5688">
        <v>29941</v>
      </c>
      <c r="B5688">
        <v>29041</v>
      </c>
      <c r="C5688" t="s">
        <v>648</v>
      </c>
      <c r="D5688" t="s">
        <v>9878</v>
      </c>
      <c r="E5688" t="s">
        <v>34</v>
      </c>
      <c r="F5688" t="s">
        <v>28357</v>
      </c>
      <c r="G5688" t="s">
        <v>28358</v>
      </c>
      <c r="H5688" t="s">
        <v>941</v>
      </c>
      <c r="I5688" s="1">
        <v>25315</v>
      </c>
      <c r="J5688" t="s">
        <v>28359</v>
      </c>
      <c r="K5688" t="s">
        <v>28360</v>
      </c>
      <c r="L5688">
        <v>59124</v>
      </c>
      <c r="M5688" t="s">
        <v>941</v>
      </c>
      <c r="N5688" s="1">
        <v>45086</v>
      </c>
      <c r="O5688" s="1">
        <v>45087</v>
      </c>
      <c r="P5688">
        <v>90</v>
      </c>
      <c r="Q5688">
        <v>4</v>
      </c>
      <c r="R5688" t="s">
        <v>40</v>
      </c>
      <c r="S5688">
        <v>1</v>
      </c>
      <c r="T5688">
        <v>2</v>
      </c>
      <c r="U5688">
        <v>1</v>
      </c>
      <c r="V5688">
        <v>205</v>
      </c>
      <c r="W5688" t="s">
        <v>54</v>
      </c>
      <c r="X5688" t="s">
        <v>28361</v>
      </c>
      <c r="Y5688" t="s">
        <v>6</v>
      </c>
      <c r="Z5688" s="1">
        <v>45069</v>
      </c>
      <c r="AA5688" s="2">
        <v>0.45834490740740735</v>
      </c>
      <c r="AB5688" s="2">
        <v>6.7071759259259262E-2</v>
      </c>
      <c r="AC5688" t="s">
        <v>44</v>
      </c>
      <c r="AD5688" t="s">
        <v>45</v>
      </c>
      <c r="AE5688" t="s">
        <v>45</v>
      </c>
      <c r="AF5688">
        <v>205</v>
      </c>
    </row>
    <row r="5689" spans="1:32">
      <c r="A5689">
        <v>29942</v>
      </c>
      <c r="B5689">
        <v>29042</v>
      </c>
      <c r="C5689" t="s">
        <v>5955</v>
      </c>
      <c r="D5689" t="s">
        <v>454</v>
      </c>
      <c r="E5689" t="s">
        <v>48</v>
      </c>
      <c r="F5689" t="s">
        <v>28362</v>
      </c>
      <c r="G5689" t="s">
        <v>28363</v>
      </c>
      <c r="H5689" t="s">
        <v>330</v>
      </c>
      <c r="I5689" s="1">
        <v>29802</v>
      </c>
      <c r="J5689" t="s">
        <v>28364</v>
      </c>
      <c r="K5689" t="s">
        <v>28365</v>
      </c>
      <c r="L5689">
        <v>88746</v>
      </c>
      <c r="M5689" t="s">
        <v>330</v>
      </c>
      <c r="N5689" s="1">
        <v>45218</v>
      </c>
      <c r="O5689" s="1">
        <v>45220</v>
      </c>
      <c r="P5689">
        <v>86</v>
      </c>
      <c r="Q5689">
        <v>4</v>
      </c>
      <c r="R5689" t="s">
        <v>63</v>
      </c>
      <c r="S5689">
        <v>1</v>
      </c>
      <c r="T5689">
        <v>2</v>
      </c>
      <c r="U5689">
        <v>2</v>
      </c>
      <c r="V5689">
        <v>146</v>
      </c>
      <c r="W5689" t="s">
        <v>54</v>
      </c>
      <c r="X5689" t="s">
        <v>28366</v>
      </c>
      <c r="Y5689" t="s">
        <v>43</v>
      </c>
      <c r="Z5689" s="1">
        <v>45193</v>
      </c>
      <c r="AA5689" s="2">
        <v>0.44765046296296296</v>
      </c>
      <c r="AB5689" s="2">
        <v>0.75011574074074072</v>
      </c>
      <c r="AC5689" t="s">
        <v>44</v>
      </c>
      <c r="AD5689" t="s">
        <v>45</v>
      </c>
      <c r="AE5689" t="s">
        <v>44</v>
      </c>
      <c r="AF5689">
        <v>73</v>
      </c>
    </row>
    <row r="5690" spans="1:32">
      <c r="A5690">
        <v>29944</v>
      </c>
      <c r="B5690">
        <v>29044</v>
      </c>
      <c r="C5690" t="s">
        <v>590</v>
      </c>
      <c r="D5690" t="s">
        <v>57</v>
      </c>
      <c r="E5690" t="s">
        <v>34</v>
      </c>
      <c r="F5690" t="s">
        <v>28367</v>
      </c>
      <c r="G5690" t="s">
        <v>28368</v>
      </c>
      <c r="H5690" t="s">
        <v>115</v>
      </c>
      <c r="I5690" s="1">
        <v>23611</v>
      </c>
      <c r="J5690" t="s">
        <v>28369</v>
      </c>
      <c r="K5690" t="s">
        <v>28370</v>
      </c>
      <c r="L5690">
        <v>31596</v>
      </c>
      <c r="M5690" t="s">
        <v>115</v>
      </c>
      <c r="N5690" s="1">
        <v>45171</v>
      </c>
      <c r="O5690" s="1">
        <v>45176</v>
      </c>
      <c r="P5690">
        <v>83</v>
      </c>
      <c r="Q5690">
        <v>4</v>
      </c>
      <c r="R5690" t="s">
        <v>63</v>
      </c>
      <c r="S5690">
        <v>4</v>
      </c>
      <c r="T5690">
        <v>0</v>
      </c>
      <c r="U5690">
        <v>5</v>
      </c>
      <c r="V5690">
        <v>360</v>
      </c>
      <c r="W5690" t="s">
        <v>54</v>
      </c>
      <c r="X5690" t="s">
        <v>28371</v>
      </c>
      <c r="Y5690" t="s">
        <v>43</v>
      </c>
      <c r="Z5690" s="1">
        <v>45152</v>
      </c>
      <c r="AA5690" s="2">
        <v>0.99740740740740741</v>
      </c>
      <c r="AB5690" s="2">
        <v>0.20479166666666668</v>
      </c>
      <c r="AC5690" t="s">
        <v>44</v>
      </c>
      <c r="AD5690" t="s">
        <v>44</v>
      </c>
      <c r="AE5690" t="s">
        <v>44</v>
      </c>
      <c r="AF5690">
        <v>72</v>
      </c>
    </row>
    <row r="5691" spans="1:32">
      <c r="A5691">
        <v>29946</v>
      </c>
      <c r="B5691">
        <v>29046</v>
      </c>
      <c r="C5691" t="s">
        <v>2554</v>
      </c>
      <c r="D5691" t="s">
        <v>306</v>
      </c>
      <c r="E5691" t="s">
        <v>34</v>
      </c>
      <c r="F5691" t="s">
        <v>28372</v>
      </c>
      <c r="G5691" t="s">
        <v>28373</v>
      </c>
      <c r="H5691" t="s">
        <v>309</v>
      </c>
      <c r="I5691" s="1">
        <v>35734</v>
      </c>
      <c r="J5691" t="s">
        <v>28374</v>
      </c>
      <c r="K5691" t="s">
        <v>28375</v>
      </c>
      <c r="L5691">
        <v>70706</v>
      </c>
      <c r="M5691" t="s">
        <v>309</v>
      </c>
      <c r="N5691" s="1">
        <v>45128</v>
      </c>
      <c r="O5691" s="1">
        <v>45129</v>
      </c>
      <c r="P5691">
        <v>54</v>
      </c>
      <c r="Q5691">
        <v>3</v>
      </c>
      <c r="R5691" t="s">
        <v>40</v>
      </c>
      <c r="S5691">
        <v>2</v>
      </c>
      <c r="T5691">
        <v>2</v>
      </c>
      <c r="U5691">
        <v>1</v>
      </c>
      <c r="V5691">
        <v>247</v>
      </c>
      <c r="W5691" t="s">
        <v>54</v>
      </c>
      <c r="X5691" t="s">
        <v>28376</v>
      </c>
      <c r="Y5691" t="s">
        <v>43</v>
      </c>
      <c r="Z5691" s="1">
        <v>45099</v>
      </c>
      <c r="AA5691" s="2">
        <v>0.98548611111111117</v>
      </c>
      <c r="AB5691" s="2">
        <v>0.10728009259259259</v>
      </c>
      <c r="AC5691" t="s">
        <v>45</v>
      </c>
      <c r="AD5691" t="s">
        <v>44</v>
      </c>
      <c r="AE5691" t="s">
        <v>44</v>
      </c>
      <c r="AF5691">
        <v>247</v>
      </c>
    </row>
    <row r="5692" spans="1:32">
      <c r="A5692">
        <v>29948</v>
      </c>
      <c r="B5692">
        <v>29048</v>
      </c>
      <c r="C5692" t="s">
        <v>5128</v>
      </c>
      <c r="D5692" t="s">
        <v>696</v>
      </c>
      <c r="E5692" t="s">
        <v>34</v>
      </c>
      <c r="F5692" t="s">
        <v>28377</v>
      </c>
      <c r="G5692" t="s">
        <v>28378</v>
      </c>
      <c r="H5692" t="s">
        <v>330</v>
      </c>
      <c r="I5692" s="1">
        <v>24104</v>
      </c>
      <c r="J5692" t="s">
        <v>28379</v>
      </c>
      <c r="K5692" t="s">
        <v>28380</v>
      </c>
      <c r="L5692">
        <v>23754</v>
      </c>
      <c r="M5692" t="s">
        <v>330</v>
      </c>
      <c r="N5692" s="1">
        <v>45162</v>
      </c>
      <c r="O5692" s="1">
        <v>45165</v>
      </c>
      <c r="P5692">
        <v>44</v>
      </c>
      <c r="Q5692">
        <v>2</v>
      </c>
      <c r="R5692" t="s">
        <v>63</v>
      </c>
      <c r="S5692">
        <v>4</v>
      </c>
      <c r="T5692">
        <v>2</v>
      </c>
      <c r="U5692">
        <v>3</v>
      </c>
      <c r="V5692">
        <v>186</v>
      </c>
      <c r="W5692" t="s">
        <v>54</v>
      </c>
      <c r="X5692" t="s">
        <v>28381</v>
      </c>
      <c r="Y5692" t="s">
        <v>6</v>
      </c>
      <c r="Z5692" s="1">
        <v>45129</v>
      </c>
      <c r="AA5692" s="2">
        <v>0.87893518518518521</v>
      </c>
      <c r="AB5692" s="2">
        <v>0.43140046296296292</v>
      </c>
      <c r="AC5692" t="s">
        <v>45</v>
      </c>
      <c r="AD5692" t="s">
        <v>44</v>
      </c>
      <c r="AE5692" t="s">
        <v>44</v>
      </c>
      <c r="AF5692">
        <v>62</v>
      </c>
    </row>
    <row r="5693" spans="1:32">
      <c r="A5693">
        <v>29949</v>
      </c>
      <c r="B5693">
        <v>29049</v>
      </c>
      <c r="C5693" t="s">
        <v>1966</v>
      </c>
      <c r="D5693" t="s">
        <v>11820</v>
      </c>
      <c r="E5693" t="s">
        <v>48</v>
      </c>
      <c r="F5693" t="s">
        <v>28382</v>
      </c>
      <c r="G5693" t="s">
        <v>28383</v>
      </c>
      <c r="H5693" t="s">
        <v>77</v>
      </c>
      <c r="I5693" s="1">
        <v>25168</v>
      </c>
      <c r="J5693" t="s">
        <v>28384</v>
      </c>
      <c r="K5693" t="s">
        <v>18166</v>
      </c>
      <c r="L5693">
        <v>69624</v>
      </c>
      <c r="M5693" t="s">
        <v>77</v>
      </c>
      <c r="N5693" s="1">
        <v>45236</v>
      </c>
      <c r="O5693" s="1">
        <v>45239</v>
      </c>
      <c r="P5693">
        <v>96</v>
      </c>
      <c r="Q5693">
        <v>4</v>
      </c>
      <c r="R5693" t="s">
        <v>40</v>
      </c>
      <c r="S5693">
        <v>2</v>
      </c>
      <c r="T5693">
        <v>0</v>
      </c>
      <c r="U5693">
        <v>3</v>
      </c>
      <c r="V5693">
        <v>735</v>
      </c>
      <c r="W5693" t="s">
        <v>41</v>
      </c>
      <c r="X5693" t="s">
        <v>28385</v>
      </c>
      <c r="Y5693" t="s">
        <v>43</v>
      </c>
      <c r="Z5693" s="1">
        <v>45227</v>
      </c>
      <c r="AA5693" s="2">
        <v>1.8449074074074073E-2</v>
      </c>
      <c r="AB5693" s="2">
        <v>0.7052314814814814</v>
      </c>
      <c r="AC5693" t="s">
        <v>45</v>
      </c>
      <c r="AD5693" t="s">
        <v>44</v>
      </c>
      <c r="AE5693" t="s">
        <v>45</v>
      </c>
      <c r="AF5693">
        <v>245</v>
      </c>
    </row>
    <row r="5694" spans="1:32">
      <c r="A5694">
        <v>29950</v>
      </c>
      <c r="B5694">
        <v>29050</v>
      </c>
      <c r="C5694" t="s">
        <v>1155</v>
      </c>
      <c r="D5694" t="s">
        <v>2196</v>
      </c>
      <c r="E5694" t="s">
        <v>48</v>
      </c>
      <c r="F5694" t="s">
        <v>28386</v>
      </c>
      <c r="G5694">
        <f>1-664-713-6709</f>
        <v>-8085</v>
      </c>
      <c r="H5694" t="s">
        <v>423</v>
      </c>
      <c r="I5694" s="1">
        <v>19544</v>
      </c>
      <c r="J5694" t="s">
        <v>28387</v>
      </c>
      <c r="K5694" t="s">
        <v>6763</v>
      </c>
      <c r="L5694">
        <v>10626</v>
      </c>
      <c r="M5694" t="s">
        <v>423</v>
      </c>
      <c r="N5694" s="1">
        <v>45247</v>
      </c>
      <c r="O5694" s="1">
        <v>45250</v>
      </c>
      <c r="P5694">
        <v>81</v>
      </c>
      <c r="Q5694">
        <v>4</v>
      </c>
      <c r="R5694" t="s">
        <v>40</v>
      </c>
      <c r="S5694">
        <v>2</v>
      </c>
      <c r="T5694">
        <v>0</v>
      </c>
      <c r="U5694">
        <v>3</v>
      </c>
      <c r="V5694">
        <v>735</v>
      </c>
      <c r="W5694" t="s">
        <v>41</v>
      </c>
      <c r="X5694" t="s">
        <v>28388</v>
      </c>
      <c r="Y5694" t="s">
        <v>43</v>
      </c>
      <c r="Z5694" s="1">
        <v>45222</v>
      </c>
      <c r="AA5694" s="2">
        <v>0.39187499999999997</v>
      </c>
      <c r="AB5694" s="2">
        <v>0.19943287037037036</v>
      </c>
      <c r="AC5694" t="s">
        <v>44</v>
      </c>
      <c r="AD5694" t="s">
        <v>45</v>
      </c>
      <c r="AE5694" t="s">
        <v>44</v>
      </c>
      <c r="AF5694">
        <v>245</v>
      </c>
    </row>
    <row r="5695" spans="1:32">
      <c r="A5695">
        <v>29951</v>
      </c>
      <c r="B5695">
        <v>29051</v>
      </c>
      <c r="C5695" t="s">
        <v>1759</v>
      </c>
      <c r="D5695" t="s">
        <v>11820</v>
      </c>
      <c r="E5695" t="s">
        <v>48</v>
      </c>
      <c r="F5695" t="s">
        <v>28389</v>
      </c>
      <c r="G5695" t="s">
        <v>28390</v>
      </c>
      <c r="H5695" t="s">
        <v>280</v>
      </c>
      <c r="I5695" s="1">
        <v>25008</v>
      </c>
      <c r="J5695" t="s">
        <v>28391</v>
      </c>
      <c r="K5695" t="s">
        <v>28392</v>
      </c>
      <c r="L5695">
        <v>25106</v>
      </c>
      <c r="M5695" t="s">
        <v>280</v>
      </c>
      <c r="N5695" s="1">
        <v>45202</v>
      </c>
      <c r="O5695" s="1">
        <v>45205</v>
      </c>
      <c r="P5695">
        <v>37</v>
      </c>
      <c r="Q5695">
        <v>2</v>
      </c>
      <c r="R5695" t="s">
        <v>53</v>
      </c>
      <c r="S5695">
        <v>1</v>
      </c>
      <c r="T5695">
        <v>0</v>
      </c>
      <c r="U5695">
        <v>3</v>
      </c>
      <c r="V5695">
        <v>396</v>
      </c>
      <c r="W5695" t="s">
        <v>41</v>
      </c>
      <c r="X5695" t="s">
        <v>28393</v>
      </c>
      <c r="Y5695" t="s">
        <v>43</v>
      </c>
      <c r="Z5695" s="1">
        <v>45178</v>
      </c>
      <c r="AA5695" s="2">
        <v>0.16883101851851853</v>
      </c>
      <c r="AB5695" s="2">
        <v>0.1995949074074074</v>
      </c>
      <c r="AC5695" t="s">
        <v>45</v>
      </c>
      <c r="AD5695" t="s">
        <v>45</v>
      </c>
      <c r="AE5695" t="s">
        <v>45</v>
      </c>
      <c r="AF5695">
        <v>132</v>
      </c>
    </row>
    <row r="5696" spans="1:32">
      <c r="A5696">
        <v>29952</v>
      </c>
      <c r="B5696">
        <v>29052</v>
      </c>
      <c r="C5696" t="s">
        <v>1044</v>
      </c>
      <c r="D5696" t="s">
        <v>19720</v>
      </c>
      <c r="E5696" t="s">
        <v>34</v>
      </c>
      <c r="F5696" t="s">
        <v>28394</v>
      </c>
      <c r="G5696" t="s">
        <v>28395</v>
      </c>
      <c r="H5696" t="s">
        <v>122</v>
      </c>
      <c r="I5696" s="1">
        <v>34130</v>
      </c>
      <c r="J5696" t="s">
        <v>28396</v>
      </c>
      <c r="K5696" t="s">
        <v>19156</v>
      </c>
      <c r="L5696">
        <v>40746</v>
      </c>
      <c r="M5696" t="s">
        <v>122</v>
      </c>
      <c r="N5696" s="1">
        <v>45054</v>
      </c>
      <c r="O5696" s="1">
        <v>45058</v>
      </c>
      <c r="P5696">
        <v>16</v>
      </c>
      <c r="Q5696">
        <v>1</v>
      </c>
      <c r="R5696" t="s">
        <v>53</v>
      </c>
      <c r="S5696">
        <v>3</v>
      </c>
      <c r="T5696">
        <v>0</v>
      </c>
      <c r="U5696">
        <v>4</v>
      </c>
      <c r="V5696">
        <v>584</v>
      </c>
      <c r="W5696" t="s">
        <v>41</v>
      </c>
      <c r="X5696" t="s">
        <v>28397</v>
      </c>
      <c r="Y5696" t="s">
        <v>6</v>
      </c>
      <c r="Z5696" s="1">
        <v>45036</v>
      </c>
      <c r="AA5696" s="2">
        <v>0.95745370370370375</v>
      </c>
      <c r="AB5696" s="2">
        <v>0.38403935185185184</v>
      </c>
      <c r="AC5696" t="s">
        <v>44</v>
      </c>
      <c r="AD5696" t="s">
        <v>45</v>
      </c>
      <c r="AE5696" t="s">
        <v>45</v>
      </c>
      <c r="AF5696">
        <v>146</v>
      </c>
    </row>
    <row r="5697" spans="1:32">
      <c r="A5697">
        <v>29953</v>
      </c>
      <c r="B5697">
        <v>29053</v>
      </c>
      <c r="C5697" t="s">
        <v>9000</v>
      </c>
      <c r="D5697" t="s">
        <v>1433</v>
      </c>
      <c r="E5697" t="s">
        <v>48</v>
      </c>
      <c r="F5697" t="s">
        <v>28398</v>
      </c>
      <c r="G5697" t="s">
        <v>28399</v>
      </c>
      <c r="H5697" t="s">
        <v>725</v>
      </c>
      <c r="I5697" s="1">
        <v>38293</v>
      </c>
      <c r="J5697" t="s">
        <v>28400</v>
      </c>
      <c r="K5697" t="s">
        <v>28401</v>
      </c>
      <c r="L5697">
        <v>41248</v>
      </c>
      <c r="M5697" t="s">
        <v>725</v>
      </c>
      <c r="N5697" s="1">
        <v>44962</v>
      </c>
      <c r="O5697" s="1">
        <v>44963</v>
      </c>
      <c r="P5697">
        <v>53</v>
      </c>
      <c r="Q5697">
        <v>3</v>
      </c>
      <c r="R5697" t="s">
        <v>63</v>
      </c>
      <c r="S5697">
        <v>2</v>
      </c>
      <c r="T5697">
        <v>1</v>
      </c>
      <c r="U5697">
        <v>1</v>
      </c>
      <c r="V5697">
        <v>61</v>
      </c>
      <c r="W5697" t="s">
        <v>54</v>
      </c>
      <c r="X5697" t="s">
        <v>28402</v>
      </c>
      <c r="Y5697" t="s">
        <v>65</v>
      </c>
      <c r="Z5697" s="1">
        <v>44951</v>
      </c>
      <c r="AA5697" s="2">
        <v>0.97550925925925924</v>
      </c>
      <c r="AB5697" s="2">
        <v>0.40650462962962958</v>
      </c>
      <c r="AC5697" t="s">
        <v>45</v>
      </c>
      <c r="AD5697" t="s">
        <v>45</v>
      </c>
      <c r="AE5697" t="s">
        <v>44</v>
      </c>
      <c r="AF5697">
        <v>61</v>
      </c>
    </row>
    <row r="5698" spans="1:32">
      <c r="A5698">
        <v>29954</v>
      </c>
      <c r="B5698">
        <v>29054</v>
      </c>
      <c r="C5698" t="s">
        <v>5984</v>
      </c>
      <c r="D5698" t="s">
        <v>909</v>
      </c>
      <c r="E5698" t="s">
        <v>48</v>
      </c>
      <c r="F5698" t="s">
        <v>28403</v>
      </c>
      <c r="G5698" t="s">
        <v>28404</v>
      </c>
      <c r="H5698" t="s">
        <v>272</v>
      </c>
      <c r="I5698" s="1">
        <v>17814</v>
      </c>
      <c r="J5698" t="s">
        <v>28405</v>
      </c>
      <c r="K5698" t="s">
        <v>28406</v>
      </c>
      <c r="L5698">
        <v>23606</v>
      </c>
      <c r="M5698" t="s">
        <v>272</v>
      </c>
      <c r="N5698" s="1">
        <v>45208</v>
      </c>
      <c r="O5698" s="1">
        <v>45211</v>
      </c>
      <c r="P5698">
        <v>12</v>
      </c>
      <c r="Q5698">
        <v>1</v>
      </c>
      <c r="R5698" t="s">
        <v>40</v>
      </c>
      <c r="S5698">
        <v>1</v>
      </c>
      <c r="T5698">
        <v>1</v>
      </c>
      <c r="U5698">
        <v>3</v>
      </c>
      <c r="V5698">
        <v>684</v>
      </c>
      <c r="W5698" t="s">
        <v>54</v>
      </c>
      <c r="X5698" t="s">
        <v>28407</v>
      </c>
      <c r="Y5698" t="s">
        <v>6</v>
      </c>
      <c r="Z5698" s="1">
        <v>45185</v>
      </c>
      <c r="AA5698" s="2">
        <v>0.57679398148148142</v>
      </c>
      <c r="AB5698" s="2">
        <v>0.25105324074074076</v>
      </c>
      <c r="AC5698" t="s">
        <v>45</v>
      </c>
      <c r="AD5698" t="s">
        <v>45</v>
      </c>
      <c r="AE5698" t="s">
        <v>44</v>
      </c>
      <c r="AF5698">
        <v>228</v>
      </c>
    </row>
    <row r="5699" spans="1:32">
      <c r="A5699">
        <v>29955</v>
      </c>
      <c r="B5699">
        <v>29055</v>
      </c>
      <c r="C5699" t="s">
        <v>527</v>
      </c>
      <c r="D5699" t="s">
        <v>385</v>
      </c>
      <c r="E5699" t="s">
        <v>48</v>
      </c>
      <c r="F5699" t="s">
        <v>28408</v>
      </c>
      <c r="G5699" t="s">
        <v>28409</v>
      </c>
      <c r="H5699" t="s">
        <v>164</v>
      </c>
      <c r="I5699" s="1">
        <v>35200</v>
      </c>
      <c r="J5699" t="s">
        <v>28410</v>
      </c>
      <c r="K5699" t="s">
        <v>28411</v>
      </c>
      <c r="L5699">
        <v>57661</v>
      </c>
      <c r="M5699" t="s">
        <v>164</v>
      </c>
      <c r="N5699" s="1">
        <v>45282</v>
      </c>
      <c r="O5699" s="1">
        <v>45287</v>
      </c>
      <c r="P5699">
        <v>60</v>
      </c>
      <c r="Q5699">
        <v>3</v>
      </c>
      <c r="R5699" t="s">
        <v>40</v>
      </c>
      <c r="S5699">
        <v>3</v>
      </c>
      <c r="T5699">
        <v>0</v>
      </c>
      <c r="U5699">
        <v>5</v>
      </c>
      <c r="V5699">
        <v>1065</v>
      </c>
      <c r="W5699" t="s">
        <v>54</v>
      </c>
      <c r="X5699" t="s">
        <v>28412</v>
      </c>
      <c r="Y5699" t="s">
        <v>65</v>
      </c>
      <c r="Z5699" s="1">
        <v>45254</v>
      </c>
      <c r="AA5699" s="2">
        <v>0.28027777777777779</v>
      </c>
      <c r="AB5699" s="2">
        <v>0.44097222222222227</v>
      </c>
      <c r="AC5699" t="s">
        <v>44</v>
      </c>
      <c r="AD5699" t="s">
        <v>44</v>
      </c>
      <c r="AE5699" t="s">
        <v>45</v>
      </c>
      <c r="AF5699">
        <v>213</v>
      </c>
    </row>
    <row r="5700" spans="1:32">
      <c r="A5700">
        <v>29956</v>
      </c>
      <c r="B5700">
        <v>29056</v>
      </c>
      <c r="C5700" t="s">
        <v>183</v>
      </c>
      <c r="D5700" t="s">
        <v>11420</v>
      </c>
      <c r="E5700" t="s">
        <v>34</v>
      </c>
      <c r="F5700" t="s">
        <v>28413</v>
      </c>
      <c r="G5700" t="s">
        <v>28414</v>
      </c>
      <c r="H5700" t="s">
        <v>171</v>
      </c>
      <c r="I5700" s="1">
        <v>37197</v>
      </c>
      <c r="J5700" t="s">
        <v>28415</v>
      </c>
      <c r="K5700" t="s">
        <v>28416</v>
      </c>
      <c r="L5700">
        <v>44173</v>
      </c>
      <c r="M5700" t="s">
        <v>171</v>
      </c>
      <c r="N5700" s="1">
        <v>45015</v>
      </c>
      <c r="O5700" s="1">
        <v>45018</v>
      </c>
      <c r="P5700">
        <v>81</v>
      </c>
      <c r="Q5700">
        <v>4</v>
      </c>
      <c r="R5700" t="s">
        <v>40</v>
      </c>
      <c r="S5700">
        <v>2</v>
      </c>
      <c r="T5700">
        <v>2</v>
      </c>
      <c r="U5700">
        <v>3</v>
      </c>
      <c r="V5700">
        <v>663</v>
      </c>
      <c r="W5700" t="s">
        <v>54</v>
      </c>
      <c r="X5700" t="s">
        <v>28417</v>
      </c>
      <c r="Y5700" t="s">
        <v>81</v>
      </c>
      <c r="Z5700" s="1">
        <v>44997</v>
      </c>
      <c r="AA5700" s="2">
        <v>0.15949074074074074</v>
      </c>
      <c r="AB5700" s="2">
        <v>0.61031250000000004</v>
      </c>
      <c r="AC5700" t="s">
        <v>45</v>
      </c>
      <c r="AD5700" t="s">
        <v>45</v>
      </c>
      <c r="AE5700" t="s">
        <v>45</v>
      </c>
      <c r="AF5700">
        <v>221</v>
      </c>
    </row>
    <row r="5701" spans="1:32">
      <c r="A5701">
        <v>29957</v>
      </c>
      <c r="B5701">
        <v>29057</v>
      </c>
      <c r="C5701" t="s">
        <v>1201</v>
      </c>
      <c r="D5701" t="s">
        <v>2794</v>
      </c>
      <c r="E5701" t="s">
        <v>48</v>
      </c>
      <c r="F5701" t="s">
        <v>28418</v>
      </c>
      <c r="G5701" t="s">
        <v>28419</v>
      </c>
      <c r="H5701" t="s">
        <v>692</v>
      </c>
      <c r="I5701" s="1">
        <v>33242</v>
      </c>
      <c r="J5701" t="s">
        <v>28420</v>
      </c>
      <c r="K5701" t="s">
        <v>28421</v>
      </c>
      <c r="L5701">
        <v>99244</v>
      </c>
      <c r="M5701" t="s">
        <v>692</v>
      </c>
      <c r="N5701" s="1">
        <v>45199</v>
      </c>
      <c r="O5701" s="1">
        <v>45203</v>
      </c>
      <c r="P5701">
        <v>34</v>
      </c>
      <c r="Q5701">
        <v>2</v>
      </c>
      <c r="R5701" t="s">
        <v>53</v>
      </c>
      <c r="S5701">
        <v>2</v>
      </c>
      <c r="T5701">
        <v>1</v>
      </c>
      <c r="U5701">
        <v>4</v>
      </c>
      <c r="V5701">
        <v>588</v>
      </c>
      <c r="W5701" t="s">
        <v>54</v>
      </c>
      <c r="X5701" t="s">
        <v>28422</v>
      </c>
      <c r="Y5701" t="s">
        <v>6</v>
      </c>
      <c r="Z5701" s="1">
        <v>45170</v>
      </c>
      <c r="AA5701" s="2">
        <v>0.10166666666666667</v>
      </c>
      <c r="AB5701" s="2">
        <v>0.44521990740740741</v>
      </c>
      <c r="AC5701" t="s">
        <v>45</v>
      </c>
      <c r="AD5701" t="s">
        <v>45</v>
      </c>
      <c r="AE5701" t="s">
        <v>45</v>
      </c>
      <c r="AF5701">
        <v>147</v>
      </c>
    </row>
    <row r="5702" spans="1:32">
      <c r="A5702">
        <v>29958</v>
      </c>
      <c r="B5702">
        <v>29058</v>
      </c>
      <c r="C5702" t="s">
        <v>2167</v>
      </c>
      <c r="D5702" t="s">
        <v>3477</v>
      </c>
      <c r="E5702" t="s">
        <v>34</v>
      </c>
      <c r="F5702" t="s">
        <v>28423</v>
      </c>
      <c r="G5702" t="s">
        <v>28424</v>
      </c>
      <c r="H5702" t="s">
        <v>94</v>
      </c>
      <c r="I5702" s="1">
        <v>38731</v>
      </c>
      <c r="J5702" t="s">
        <v>28425</v>
      </c>
      <c r="K5702" t="s">
        <v>28426</v>
      </c>
      <c r="L5702">
        <v>10488</v>
      </c>
      <c r="M5702" t="s">
        <v>94</v>
      </c>
      <c r="N5702" s="1">
        <v>45061</v>
      </c>
      <c r="O5702" s="1">
        <v>45063</v>
      </c>
      <c r="P5702">
        <v>59</v>
      </c>
      <c r="Q5702">
        <v>3</v>
      </c>
      <c r="R5702" t="s">
        <v>63</v>
      </c>
      <c r="S5702">
        <v>3</v>
      </c>
      <c r="T5702">
        <v>0</v>
      </c>
      <c r="U5702">
        <v>2</v>
      </c>
      <c r="V5702">
        <v>158</v>
      </c>
      <c r="W5702" t="s">
        <v>54</v>
      </c>
      <c r="X5702" t="s">
        <v>28427</v>
      </c>
      <c r="Y5702" t="s">
        <v>81</v>
      </c>
      <c r="Z5702" s="1">
        <v>45027</v>
      </c>
      <c r="AA5702" s="2">
        <v>0.42396990740740742</v>
      </c>
      <c r="AB5702" s="2">
        <v>0.43300925925925932</v>
      </c>
      <c r="AC5702" t="s">
        <v>44</v>
      </c>
      <c r="AD5702" t="s">
        <v>44</v>
      </c>
      <c r="AE5702" t="s">
        <v>44</v>
      </c>
      <c r="AF5702">
        <v>79</v>
      </c>
    </row>
    <row r="5703" spans="1:32">
      <c r="A5703">
        <v>29959</v>
      </c>
      <c r="B5703">
        <v>29059</v>
      </c>
      <c r="C5703" t="s">
        <v>2116</v>
      </c>
      <c r="D5703" t="s">
        <v>14852</v>
      </c>
      <c r="E5703" t="s">
        <v>48</v>
      </c>
      <c r="F5703" t="s">
        <v>28428</v>
      </c>
      <c r="G5703" t="s">
        <v>28429</v>
      </c>
      <c r="H5703" t="s">
        <v>272</v>
      </c>
      <c r="I5703" s="1">
        <v>23654</v>
      </c>
      <c r="J5703" t="s">
        <v>28430</v>
      </c>
      <c r="K5703" t="s">
        <v>28431</v>
      </c>
      <c r="L5703">
        <v>58218</v>
      </c>
      <c r="M5703" t="s">
        <v>272</v>
      </c>
      <c r="N5703" s="1">
        <v>45220</v>
      </c>
      <c r="O5703" s="1">
        <v>45224</v>
      </c>
      <c r="P5703">
        <v>3</v>
      </c>
      <c r="Q5703">
        <v>1</v>
      </c>
      <c r="R5703" t="s">
        <v>40</v>
      </c>
      <c r="S5703">
        <v>2</v>
      </c>
      <c r="T5703">
        <v>1</v>
      </c>
      <c r="U5703">
        <v>4</v>
      </c>
      <c r="V5703">
        <v>808</v>
      </c>
      <c r="W5703" t="s">
        <v>41</v>
      </c>
      <c r="X5703" t="s">
        <v>28432</v>
      </c>
      <c r="Y5703" t="s">
        <v>65</v>
      </c>
      <c r="Z5703" s="1">
        <v>45183</v>
      </c>
      <c r="AA5703" s="2">
        <v>0.51677083333333329</v>
      </c>
      <c r="AB5703" s="2">
        <v>0.11674768518518519</v>
      </c>
      <c r="AC5703" t="s">
        <v>45</v>
      </c>
      <c r="AD5703" t="s">
        <v>44</v>
      </c>
      <c r="AE5703" t="s">
        <v>44</v>
      </c>
      <c r="AF5703">
        <v>202</v>
      </c>
    </row>
    <row r="5704" spans="1:32">
      <c r="A5704">
        <v>29960</v>
      </c>
      <c r="B5704">
        <v>29060</v>
      </c>
      <c r="C5704" t="s">
        <v>9129</v>
      </c>
      <c r="D5704" t="s">
        <v>584</v>
      </c>
      <c r="E5704" t="s">
        <v>34</v>
      </c>
      <c r="F5704" t="s">
        <v>28433</v>
      </c>
      <c r="G5704" t="s">
        <v>28434</v>
      </c>
      <c r="H5704" t="s">
        <v>280</v>
      </c>
      <c r="I5704" s="1">
        <v>35570</v>
      </c>
      <c r="J5704" t="s">
        <v>28435</v>
      </c>
      <c r="K5704" t="s">
        <v>28436</v>
      </c>
      <c r="L5704">
        <v>25533</v>
      </c>
      <c r="M5704" t="s">
        <v>280</v>
      </c>
      <c r="N5704" s="1">
        <v>45258</v>
      </c>
      <c r="O5704" s="1">
        <v>45261</v>
      </c>
      <c r="P5704">
        <v>13</v>
      </c>
      <c r="Q5704">
        <v>1</v>
      </c>
      <c r="R5704" t="s">
        <v>53</v>
      </c>
      <c r="S5704">
        <v>3</v>
      </c>
      <c r="T5704">
        <v>1</v>
      </c>
      <c r="U5704">
        <v>3</v>
      </c>
      <c r="V5704">
        <v>384</v>
      </c>
      <c r="W5704" t="s">
        <v>54</v>
      </c>
      <c r="X5704" t="s">
        <v>28437</v>
      </c>
      <c r="Y5704" t="s">
        <v>6</v>
      </c>
      <c r="Z5704" s="1">
        <v>45220</v>
      </c>
      <c r="AA5704" s="2">
        <v>0.10140046296296296</v>
      </c>
      <c r="AB5704" s="2">
        <v>0.29903935185185188</v>
      </c>
      <c r="AC5704" t="s">
        <v>44</v>
      </c>
      <c r="AD5704" t="s">
        <v>44</v>
      </c>
      <c r="AE5704" t="s">
        <v>44</v>
      </c>
      <c r="AF5704">
        <v>128</v>
      </c>
    </row>
    <row r="5705" spans="1:32">
      <c r="A5705">
        <v>29961</v>
      </c>
      <c r="B5705">
        <v>29061</v>
      </c>
      <c r="C5705" t="s">
        <v>284</v>
      </c>
      <c r="D5705" t="s">
        <v>359</v>
      </c>
      <c r="E5705" t="s">
        <v>48</v>
      </c>
      <c r="F5705" t="s">
        <v>28438</v>
      </c>
      <c r="G5705" t="s">
        <v>28439</v>
      </c>
      <c r="H5705" t="s">
        <v>423</v>
      </c>
      <c r="I5705" s="1">
        <v>38444</v>
      </c>
      <c r="J5705" t="s">
        <v>28440</v>
      </c>
      <c r="K5705" t="s">
        <v>28441</v>
      </c>
      <c r="L5705">
        <v>31499</v>
      </c>
      <c r="M5705" t="s">
        <v>423</v>
      </c>
      <c r="N5705" s="1">
        <v>45131</v>
      </c>
      <c r="O5705" s="1">
        <v>45134</v>
      </c>
      <c r="P5705">
        <v>42</v>
      </c>
      <c r="Q5705">
        <v>2</v>
      </c>
      <c r="R5705" t="s">
        <v>40</v>
      </c>
      <c r="S5705">
        <v>2</v>
      </c>
      <c r="T5705">
        <v>2</v>
      </c>
      <c r="U5705">
        <v>3</v>
      </c>
      <c r="V5705">
        <v>639</v>
      </c>
      <c r="W5705" t="s">
        <v>54</v>
      </c>
      <c r="X5705" t="s">
        <v>28442</v>
      </c>
      <c r="Y5705" t="s">
        <v>6</v>
      </c>
      <c r="Z5705" s="1">
        <v>45123</v>
      </c>
      <c r="AA5705" s="2">
        <v>0.93351851851851853</v>
      </c>
      <c r="AB5705" s="2">
        <v>0.66105324074074068</v>
      </c>
      <c r="AC5705" t="s">
        <v>45</v>
      </c>
      <c r="AD5705" t="s">
        <v>45</v>
      </c>
      <c r="AE5705" t="s">
        <v>44</v>
      </c>
      <c r="AF5705">
        <v>213</v>
      </c>
    </row>
    <row r="5706" spans="1:32">
      <c r="A5706">
        <v>29962</v>
      </c>
      <c r="B5706">
        <v>29062</v>
      </c>
      <c r="C5706" t="s">
        <v>391</v>
      </c>
      <c r="D5706" t="s">
        <v>14852</v>
      </c>
      <c r="E5706" t="s">
        <v>34</v>
      </c>
      <c r="F5706" t="s">
        <v>28443</v>
      </c>
      <c r="G5706">
        <v>7295438356</v>
      </c>
      <c r="H5706" t="s">
        <v>272</v>
      </c>
      <c r="I5706" s="1">
        <v>17362</v>
      </c>
      <c r="J5706" t="s">
        <v>28444</v>
      </c>
      <c r="K5706" t="s">
        <v>28445</v>
      </c>
      <c r="L5706">
        <v>15807</v>
      </c>
      <c r="M5706" t="s">
        <v>272</v>
      </c>
      <c r="N5706" s="1">
        <v>45027</v>
      </c>
      <c r="O5706" s="1">
        <v>45030</v>
      </c>
      <c r="P5706">
        <v>83</v>
      </c>
      <c r="Q5706">
        <v>4</v>
      </c>
      <c r="R5706" t="s">
        <v>63</v>
      </c>
      <c r="S5706">
        <v>1</v>
      </c>
      <c r="T5706">
        <v>0</v>
      </c>
      <c r="U5706">
        <v>3</v>
      </c>
      <c r="V5706">
        <v>264</v>
      </c>
      <c r="W5706" t="s">
        <v>54</v>
      </c>
      <c r="X5706" t="s">
        <v>28446</v>
      </c>
      <c r="Y5706" t="s">
        <v>81</v>
      </c>
      <c r="Z5706" s="1">
        <v>44999</v>
      </c>
      <c r="AA5706" s="2">
        <v>0.30707175925925928</v>
      </c>
      <c r="AB5706" s="2">
        <v>0.85542824074074064</v>
      </c>
      <c r="AC5706" t="s">
        <v>44</v>
      </c>
      <c r="AD5706" t="s">
        <v>44</v>
      </c>
      <c r="AE5706" t="s">
        <v>44</v>
      </c>
      <c r="AF5706">
        <v>88</v>
      </c>
    </row>
    <row r="5707" spans="1:32">
      <c r="A5707">
        <v>29963</v>
      </c>
      <c r="B5707">
        <v>29063</v>
      </c>
      <c r="C5707" t="s">
        <v>4061</v>
      </c>
      <c r="D5707" t="s">
        <v>3784</v>
      </c>
      <c r="E5707" t="s">
        <v>34</v>
      </c>
      <c r="F5707" t="s">
        <v>28447</v>
      </c>
      <c r="G5707" t="s">
        <v>28448</v>
      </c>
      <c r="H5707" t="s">
        <v>122</v>
      </c>
      <c r="I5707" s="1">
        <v>29576</v>
      </c>
      <c r="J5707" t="s">
        <v>28449</v>
      </c>
      <c r="K5707" t="s">
        <v>28450</v>
      </c>
      <c r="L5707">
        <v>89991</v>
      </c>
      <c r="M5707" t="s">
        <v>122</v>
      </c>
      <c r="N5707" s="1">
        <v>45094</v>
      </c>
      <c r="O5707" s="1">
        <v>45095</v>
      </c>
      <c r="P5707">
        <v>56</v>
      </c>
      <c r="Q5707">
        <v>3</v>
      </c>
      <c r="R5707" t="s">
        <v>63</v>
      </c>
      <c r="S5707">
        <v>3</v>
      </c>
      <c r="T5707">
        <v>1</v>
      </c>
      <c r="U5707">
        <v>1</v>
      </c>
      <c r="V5707">
        <v>62</v>
      </c>
      <c r="W5707" t="s">
        <v>41</v>
      </c>
      <c r="X5707" t="s">
        <v>28451</v>
      </c>
      <c r="Y5707" t="s">
        <v>65</v>
      </c>
      <c r="Z5707" s="1">
        <v>45083</v>
      </c>
      <c r="AA5707" s="2">
        <v>0.32484953703703706</v>
      </c>
      <c r="AB5707" s="2">
        <v>5.5486111111111104E-2</v>
      </c>
      <c r="AC5707" t="s">
        <v>44</v>
      </c>
      <c r="AD5707" t="s">
        <v>45</v>
      </c>
      <c r="AE5707" t="s">
        <v>45</v>
      </c>
      <c r="AF5707">
        <v>62</v>
      </c>
    </row>
    <row r="5708" spans="1:32">
      <c r="A5708">
        <v>29964</v>
      </c>
      <c r="B5708">
        <v>29064</v>
      </c>
      <c r="C5708" t="s">
        <v>364</v>
      </c>
      <c r="D5708" t="s">
        <v>7676</v>
      </c>
      <c r="E5708" t="s">
        <v>48</v>
      </c>
      <c r="F5708" t="s">
        <v>28452</v>
      </c>
      <c r="G5708" t="s">
        <v>28453</v>
      </c>
      <c r="H5708" t="s">
        <v>129</v>
      </c>
      <c r="I5708" s="1">
        <v>24623</v>
      </c>
      <c r="J5708" t="s">
        <v>28454</v>
      </c>
      <c r="K5708" t="s">
        <v>28455</v>
      </c>
      <c r="L5708">
        <v>56984</v>
      </c>
      <c r="M5708" t="s">
        <v>129</v>
      </c>
      <c r="N5708" s="1">
        <v>45153</v>
      </c>
      <c r="O5708" s="1">
        <v>45156</v>
      </c>
      <c r="P5708">
        <v>45</v>
      </c>
      <c r="Q5708">
        <v>2</v>
      </c>
      <c r="R5708" t="s">
        <v>40</v>
      </c>
      <c r="S5708">
        <v>4</v>
      </c>
      <c r="T5708">
        <v>2</v>
      </c>
      <c r="U5708">
        <v>3</v>
      </c>
      <c r="V5708">
        <v>681</v>
      </c>
      <c r="W5708" t="s">
        <v>54</v>
      </c>
      <c r="X5708" t="s">
        <v>28456</v>
      </c>
      <c r="Y5708" t="s">
        <v>81</v>
      </c>
      <c r="Z5708" s="1">
        <v>45114</v>
      </c>
      <c r="AA5708" s="2">
        <v>0.89741898148148147</v>
      </c>
      <c r="AB5708" s="2">
        <v>0.27956018518518516</v>
      </c>
      <c r="AC5708" t="s">
        <v>45</v>
      </c>
      <c r="AD5708" t="s">
        <v>45</v>
      </c>
      <c r="AE5708" t="s">
        <v>45</v>
      </c>
      <c r="AF5708">
        <v>227</v>
      </c>
    </row>
    <row r="5709" spans="1:32">
      <c r="A5709">
        <v>29965</v>
      </c>
      <c r="B5709">
        <v>29065</v>
      </c>
      <c r="C5709" t="s">
        <v>364</v>
      </c>
      <c r="D5709" t="s">
        <v>703</v>
      </c>
      <c r="E5709" t="s">
        <v>48</v>
      </c>
      <c r="F5709" t="s">
        <v>28457</v>
      </c>
      <c r="G5709" t="s">
        <v>28458</v>
      </c>
      <c r="H5709" t="s">
        <v>295</v>
      </c>
      <c r="I5709" s="1">
        <v>20345</v>
      </c>
      <c r="J5709" t="s">
        <v>28459</v>
      </c>
      <c r="K5709" t="s">
        <v>28460</v>
      </c>
      <c r="L5709">
        <v>87237</v>
      </c>
      <c r="M5709" t="s">
        <v>295</v>
      </c>
      <c r="N5709" s="1">
        <v>45314</v>
      </c>
      <c r="O5709" s="1">
        <v>45315</v>
      </c>
      <c r="P5709">
        <v>84</v>
      </c>
      <c r="Q5709">
        <v>4</v>
      </c>
      <c r="R5709" t="s">
        <v>40</v>
      </c>
      <c r="S5709">
        <v>1</v>
      </c>
      <c r="T5709">
        <v>0</v>
      </c>
      <c r="U5709">
        <v>1</v>
      </c>
      <c r="V5709">
        <v>201</v>
      </c>
      <c r="W5709" t="s">
        <v>54</v>
      </c>
      <c r="X5709" t="s">
        <v>28461</v>
      </c>
      <c r="Y5709" t="s">
        <v>65</v>
      </c>
      <c r="Z5709" s="1">
        <v>45275</v>
      </c>
      <c r="AA5709" s="2">
        <v>0.43873842592592593</v>
      </c>
      <c r="AB5709" s="2">
        <v>0.10817129629629629</v>
      </c>
      <c r="AC5709" t="s">
        <v>44</v>
      </c>
      <c r="AD5709" t="s">
        <v>44</v>
      </c>
      <c r="AE5709" t="s">
        <v>45</v>
      </c>
      <c r="AF5709">
        <v>201</v>
      </c>
    </row>
    <row r="5710" spans="1:32">
      <c r="A5710">
        <v>29966</v>
      </c>
      <c r="B5710">
        <v>29066</v>
      </c>
      <c r="C5710" t="s">
        <v>133</v>
      </c>
      <c r="D5710" t="s">
        <v>2492</v>
      </c>
      <c r="E5710" t="s">
        <v>48</v>
      </c>
      <c r="F5710" t="s">
        <v>28462</v>
      </c>
      <c r="G5710" t="s">
        <v>28463</v>
      </c>
      <c r="H5710" t="s">
        <v>201</v>
      </c>
      <c r="I5710" s="1">
        <v>17552</v>
      </c>
      <c r="J5710" t="s">
        <v>28464</v>
      </c>
      <c r="K5710" t="s">
        <v>17964</v>
      </c>
      <c r="L5710">
        <v>84663</v>
      </c>
      <c r="M5710" t="s">
        <v>201</v>
      </c>
      <c r="N5710" s="1">
        <v>45251</v>
      </c>
      <c r="O5710" s="1">
        <v>45253</v>
      </c>
      <c r="P5710">
        <v>28</v>
      </c>
      <c r="Q5710">
        <v>2</v>
      </c>
      <c r="R5710" t="s">
        <v>53</v>
      </c>
      <c r="S5710">
        <v>1</v>
      </c>
      <c r="T5710">
        <v>2</v>
      </c>
      <c r="U5710">
        <v>2</v>
      </c>
      <c r="V5710">
        <v>292</v>
      </c>
      <c r="W5710" t="s">
        <v>54</v>
      </c>
      <c r="X5710" t="s">
        <v>28465</v>
      </c>
      <c r="Y5710" t="s">
        <v>81</v>
      </c>
      <c r="Z5710" s="1">
        <v>45227</v>
      </c>
      <c r="AA5710" s="2">
        <v>0.11461805555555556</v>
      </c>
      <c r="AB5710" s="2">
        <v>0.32398148148148148</v>
      </c>
      <c r="AC5710" t="s">
        <v>44</v>
      </c>
      <c r="AD5710" t="s">
        <v>44</v>
      </c>
      <c r="AE5710" t="s">
        <v>45</v>
      </c>
      <c r="AF5710">
        <v>146</v>
      </c>
    </row>
    <row r="5711" spans="1:32">
      <c r="A5711">
        <v>29968</v>
      </c>
      <c r="B5711">
        <v>29068</v>
      </c>
      <c r="C5711" t="s">
        <v>133</v>
      </c>
      <c r="D5711" t="s">
        <v>26218</v>
      </c>
      <c r="E5711" t="s">
        <v>48</v>
      </c>
      <c r="F5711" t="s">
        <v>28466</v>
      </c>
      <c r="G5711" t="s">
        <v>28467</v>
      </c>
      <c r="H5711" t="s">
        <v>405</v>
      </c>
      <c r="I5711" s="1">
        <v>24187</v>
      </c>
      <c r="J5711" t="s">
        <v>28468</v>
      </c>
      <c r="K5711" t="s">
        <v>28469</v>
      </c>
      <c r="L5711">
        <v>20439</v>
      </c>
      <c r="M5711" t="s">
        <v>405</v>
      </c>
      <c r="N5711" s="1">
        <v>45201</v>
      </c>
      <c r="O5711" s="1">
        <v>45204</v>
      </c>
      <c r="P5711">
        <v>93</v>
      </c>
      <c r="Q5711">
        <v>4</v>
      </c>
      <c r="R5711" t="s">
        <v>40</v>
      </c>
      <c r="S5711">
        <v>1</v>
      </c>
      <c r="T5711">
        <v>1</v>
      </c>
      <c r="U5711">
        <v>3</v>
      </c>
      <c r="V5711">
        <v>618</v>
      </c>
      <c r="W5711" t="s">
        <v>54</v>
      </c>
      <c r="X5711" t="s">
        <v>28470</v>
      </c>
      <c r="Y5711" t="s">
        <v>43</v>
      </c>
      <c r="Z5711" s="1">
        <v>45195</v>
      </c>
      <c r="AA5711" s="2">
        <v>0.79599537037037038</v>
      </c>
      <c r="AB5711" s="2">
        <v>0.56890046296296293</v>
      </c>
      <c r="AC5711" t="s">
        <v>44</v>
      </c>
      <c r="AD5711" t="s">
        <v>45</v>
      </c>
      <c r="AE5711" t="s">
        <v>45</v>
      </c>
      <c r="AF5711">
        <v>206</v>
      </c>
    </row>
    <row r="5712" spans="1:32">
      <c r="A5712">
        <v>29969</v>
      </c>
      <c r="B5712">
        <v>29069</v>
      </c>
      <c r="C5712" t="s">
        <v>75</v>
      </c>
      <c r="D5712" t="s">
        <v>397</v>
      </c>
      <c r="E5712" t="s">
        <v>48</v>
      </c>
      <c r="F5712" t="s">
        <v>28471</v>
      </c>
      <c r="G5712" t="s">
        <v>28472</v>
      </c>
      <c r="H5712" t="s">
        <v>537</v>
      </c>
      <c r="I5712" s="1">
        <v>33464</v>
      </c>
      <c r="J5712" t="s">
        <v>28473</v>
      </c>
      <c r="K5712" t="s">
        <v>28474</v>
      </c>
      <c r="L5712">
        <v>38292</v>
      </c>
      <c r="M5712" t="s">
        <v>537</v>
      </c>
      <c r="N5712" s="1">
        <v>45098</v>
      </c>
      <c r="O5712" s="1">
        <v>45101</v>
      </c>
      <c r="P5712">
        <v>89</v>
      </c>
      <c r="Q5712">
        <v>4</v>
      </c>
      <c r="R5712" t="s">
        <v>63</v>
      </c>
      <c r="S5712">
        <v>1</v>
      </c>
      <c r="T5712">
        <v>0</v>
      </c>
      <c r="U5712">
        <v>3</v>
      </c>
      <c r="V5712">
        <v>237</v>
      </c>
      <c r="W5712" t="s">
        <v>41</v>
      </c>
      <c r="X5712" t="s">
        <v>28475</v>
      </c>
      <c r="Y5712" t="s">
        <v>6</v>
      </c>
      <c r="Z5712" s="1">
        <v>45087</v>
      </c>
      <c r="AA5712" s="2">
        <v>0.11618055555555555</v>
      </c>
      <c r="AB5712" s="2">
        <v>0.52476851851851858</v>
      </c>
      <c r="AC5712" t="s">
        <v>45</v>
      </c>
      <c r="AD5712" t="s">
        <v>45</v>
      </c>
      <c r="AE5712" t="s">
        <v>45</v>
      </c>
      <c r="AF5712">
        <v>79</v>
      </c>
    </row>
    <row r="5713" spans="1:32">
      <c r="A5713">
        <v>29970</v>
      </c>
      <c r="B5713">
        <v>29070</v>
      </c>
      <c r="C5713" t="s">
        <v>347</v>
      </c>
      <c r="D5713" t="s">
        <v>2581</v>
      </c>
      <c r="E5713" t="s">
        <v>34</v>
      </c>
      <c r="F5713" t="s">
        <v>28476</v>
      </c>
      <c r="G5713" t="s">
        <v>28477</v>
      </c>
      <c r="H5713" t="s">
        <v>692</v>
      </c>
      <c r="I5713" s="1">
        <v>25551</v>
      </c>
      <c r="J5713" t="s">
        <v>28478</v>
      </c>
      <c r="K5713" t="s">
        <v>28479</v>
      </c>
      <c r="L5713">
        <v>28877</v>
      </c>
      <c r="M5713" t="s">
        <v>692</v>
      </c>
      <c r="N5713" s="1">
        <v>45280</v>
      </c>
      <c r="O5713" s="1">
        <v>45282</v>
      </c>
      <c r="P5713">
        <v>77</v>
      </c>
      <c r="Q5713">
        <v>4</v>
      </c>
      <c r="R5713" t="s">
        <v>63</v>
      </c>
      <c r="S5713">
        <v>4</v>
      </c>
      <c r="T5713">
        <v>1</v>
      </c>
      <c r="U5713">
        <v>2</v>
      </c>
      <c r="V5713">
        <v>128</v>
      </c>
      <c r="W5713" t="s">
        <v>54</v>
      </c>
      <c r="X5713" t="s">
        <v>28480</v>
      </c>
      <c r="Y5713" t="s">
        <v>6</v>
      </c>
      <c r="Z5713" s="1">
        <v>45265</v>
      </c>
      <c r="AA5713" s="2">
        <v>0.75276620370370362</v>
      </c>
      <c r="AB5713" s="2">
        <v>0.21222222222222223</v>
      </c>
      <c r="AC5713" t="s">
        <v>44</v>
      </c>
      <c r="AD5713" t="s">
        <v>45</v>
      </c>
      <c r="AE5713" t="s">
        <v>45</v>
      </c>
      <c r="AF5713">
        <v>64</v>
      </c>
    </row>
    <row r="5714" spans="1:32">
      <c r="A5714">
        <v>29971</v>
      </c>
      <c r="B5714">
        <v>29071</v>
      </c>
      <c r="C5714" t="s">
        <v>447</v>
      </c>
      <c r="D5714" t="s">
        <v>191</v>
      </c>
      <c r="E5714" t="s">
        <v>34</v>
      </c>
      <c r="F5714" t="s">
        <v>28481</v>
      </c>
      <c r="G5714" t="s">
        <v>28482</v>
      </c>
      <c r="H5714" t="s">
        <v>135</v>
      </c>
      <c r="I5714" s="1">
        <v>19651</v>
      </c>
      <c r="J5714" t="s">
        <v>28483</v>
      </c>
      <c r="K5714" t="s">
        <v>11778</v>
      </c>
      <c r="L5714">
        <v>4691</v>
      </c>
      <c r="M5714" t="s">
        <v>135</v>
      </c>
      <c r="N5714" s="1">
        <v>45118</v>
      </c>
      <c r="O5714" s="1">
        <v>45121</v>
      </c>
      <c r="P5714">
        <v>93</v>
      </c>
      <c r="Q5714">
        <v>4</v>
      </c>
      <c r="R5714" t="s">
        <v>40</v>
      </c>
      <c r="S5714">
        <v>2</v>
      </c>
      <c r="T5714">
        <v>0</v>
      </c>
      <c r="U5714">
        <v>3</v>
      </c>
      <c r="V5714">
        <v>705</v>
      </c>
      <c r="W5714" t="s">
        <v>41</v>
      </c>
      <c r="X5714" t="s">
        <v>28484</v>
      </c>
      <c r="Y5714" t="s">
        <v>81</v>
      </c>
      <c r="Z5714" s="1">
        <v>45091</v>
      </c>
      <c r="AA5714" s="2">
        <v>0.21976851851851853</v>
      </c>
      <c r="AB5714" s="2">
        <v>0.89795138888888892</v>
      </c>
      <c r="AC5714" t="s">
        <v>44</v>
      </c>
      <c r="AD5714" t="s">
        <v>45</v>
      </c>
      <c r="AE5714" t="s">
        <v>45</v>
      </c>
      <c r="AF5714">
        <v>235</v>
      </c>
    </row>
    <row r="5715" spans="1:32">
      <c r="A5715">
        <v>29973</v>
      </c>
      <c r="B5715">
        <v>29073</v>
      </c>
      <c r="C5715" t="s">
        <v>409</v>
      </c>
      <c r="D5715" t="s">
        <v>1028</v>
      </c>
      <c r="E5715" t="s">
        <v>48</v>
      </c>
      <c r="F5715" t="s">
        <v>28485</v>
      </c>
      <c r="G5715">
        <v>9129333463</v>
      </c>
      <c r="H5715" t="s">
        <v>109</v>
      </c>
      <c r="I5715" s="1">
        <v>37959</v>
      </c>
      <c r="J5715" t="s">
        <v>28486</v>
      </c>
      <c r="K5715" t="s">
        <v>28487</v>
      </c>
      <c r="L5715">
        <v>29088</v>
      </c>
      <c r="M5715" t="s">
        <v>109</v>
      </c>
      <c r="N5715" s="1">
        <v>45262</v>
      </c>
      <c r="O5715" s="1">
        <v>45267</v>
      </c>
      <c r="P5715">
        <v>64</v>
      </c>
      <c r="Q5715">
        <v>3</v>
      </c>
      <c r="R5715" t="s">
        <v>53</v>
      </c>
      <c r="S5715">
        <v>1</v>
      </c>
      <c r="T5715">
        <v>2</v>
      </c>
      <c r="U5715">
        <v>5</v>
      </c>
      <c r="V5715">
        <v>640</v>
      </c>
      <c r="W5715" t="s">
        <v>54</v>
      </c>
      <c r="X5715" t="s">
        <v>28488</v>
      </c>
      <c r="Y5715" t="s">
        <v>43</v>
      </c>
      <c r="Z5715" s="1">
        <v>45242</v>
      </c>
      <c r="AA5715" s="2">
        <v>0.81504629629629621</v>
      </c>
      <c r="AB5715" s="2">
        <v>0.21256944444444445</v>
      </c>
      <c r="AC5715" t="s">
        <v>44</v>
      </c>
      <c r="AD5715" t="s">
        <v>45</v>
      </c>
      <c r="AE5715" t="s">
        <v>45</v>
      </c>
      <c r="AF5715">
        <v>128</v>
      </c>
    </row>
    <row r="5716" spans="1:32">
      <c r="A5716">
        <v>29974</v>
      </c>
      <c r="B5716">
        <v>29074</v>
      </c>
      <c r="C5716" t="s">
        <v>6596</v>
      </c>
      <c r="D5716" t="s">
        <v>696</v>
      </c>
      <c r="E5716" t="s">
        <v>48</v>
      </c>
      <c r="F5716" t="s">
        <v>28489</v>
      </c>
      <c r="G5716">
        <f>1-986-846-5661</f>
        <v>-7492</v>
      </c>
      <c r="H5716" t="s">
        <v>295</v>
      </c>
      <c r="I5716" s="1">
        <v>16048</v>
      </c>
      <c r="J5716" t="s">
        <v>28490</v>
      </c>
      <c r="K5716" t="s">
        <v>28491</v>
      </c>
      <c r="L5716">
        <v>8692</v>
      </c>
      <c r="M5716" t="s">
        <v>295</v>
      </c>
      <c r="N5716" s="1">
        <v>45107</v>
      </c>
      <c r="O5716" s="1">
        <v>45111</v>
      </c>
      <c r="P5716">
        <v>49</v>
      </c>
      <c r="Q5716">
        <v>2</v>
      </c>
      <c r="R5716" t="s">
        <v>53</v>
      </c>
      <c r="S5716">
        <v>3</v>
      </c>
      <c r="T5716">
        <v>2</v>
      </c>
      <c r="U5716">
        <v>4</v>
      </c>
      <c r="V5716">
        <v>520</v>
      </c>
      <c r="W5716" t="s">
        <v>54</v>
      </c>
      <c r="X5716" t="s">
        <v>28492</v>
      </c>
      <c r="Y5716" t="s">
        <v>6</v>
      </c>
      <c r="Z5716" s="1">
        <v>45089</v>
      </c>
      <c r="AA5716" s="2">
        <v>5.559027777777778E-2</v>
      </c>
      <c r="AB5716" s="2">
        <v>3.1331018518518515E-2</v>
      </c>
      <c r="AC5716" t="s">
        <v>45</v>
      </c>
      <c r="AD5716" t="s">
        <v>45</v>
      </c>
      <c r="AE5716" t="s">
        <v>45</v>
      </c>
      <c r="AF5716">
        <v>130</v>
      </c>
    </row>
    <row r="5717" spans="1:32">
      <c r="A5717">
        <v>29975</v>
      </c>
      <c r="B5717">
        <v>29075</v>
      </c>
      <c r="C5717" t="s">
        <v>4962</v>
      </c>
      <c r="D5717" t="s">
        <v>768</v>
      </c>
      <c r="E5717" t="s">
        <v>34</v>
      </c>
      <c r="F5717" t="s">
        <v>20636</v>
      </c>
      <c r="G5717" t="s">
        <v>28493</v>
      </c>
      <c r="H5717" t="s">
        <v>1251</v>
      </c>
      <c r="I5717" s="1">
        <v>26628</v>
      </c>
      <c r="J5717" t="s">
        <v>28494</v>
      </c>
      <c r="K5717" t="s">
        <v>28495</v>
      </c>
      <c r="L5717">
        <v>46857</v>
      </c>
      <c r="M5717" t="s">
        <v>1251</v>
      </c>
      <c r="N5717" s="1">
        <v>45087</v>
      </c>
      <c r="O5717" s="1">
        <v>45092</v>
      </c>
      <c r="P5717">
        <v>63</v>
      </c>
      <c r="Q5717">
        <v>3</v>
      </c>
      <c r="R5717" t="s">
        <v>40</v>
      </c>
      <c r="S5717">
        <v>1</v>
      </c>
      <c r="T5717">
        <v>1</v>
      </c>
      <c r="U5717">
        <v>5</v>
      </c>
      <c r="V5717">
        <v>1200</v>
      </c>
      <c r="W5717" t="s">
        <v>41</v>
      </c>
      <c r="X5717" t="s">
        <v>28496</v>
      </c>
      <c r="Y5717" t="s">
        <v>81</v>
      </c>
      <c r="Z5717" s="1">
        <v>45081</v>
      </c>
      <c r="AA5717" s="2">
        <v>2.1990740740740742E-3</v>
      </c>
      <c r="AB5717" s="2">
        <v>0.8970717592592593</v>
      </c>
      <c r="AC5717" t="s">
        <v>44</v>
      </c>
      <c r="AD5717" t="s">
        <v>45</v>
      </c>
      <c r="AE5717" t="s">
        <v>45</v>
      </c>
      <c r="AF5717">
        <v>240</v>
      </c>
    </row>
    <row r="5718" spans="1:32">
      <c r="A5718">
        <v>29976</v>
      </c>
      <c r="B5718">
        <v>29076</v>
      </c>
      <c r="C5718" t="s">
        <v>988</v>
      </c>
      <c r="D5718" t="s">
        <v>3701</v>
      </c>
      <c r="E5718" t="s">
        <v>34</v>
      </c>
      <c r="F5718" t="s">
        <v>28497</v>
      </c>
      <c r="G5718" t="s">
        <v>28498</v>
      </c>
      <c r="H5718" t="s">
        <v>941</v>
      </c>
      <c r="I5718" s="1">
        <v>35510</v>
      </c>
      <c r="J5718" t="s">
        <v>28499</v>
      </c>
      <c r="K5718" t="s">
        <v>28500</v>
      </c>
      <c r="L5718">
        <v>11975</v>
      </c>
      <c r="M5718" t="s">
        <v>941</v>
      </c>
      <c r="N5718" s="1">
        <v>45312</v>
      </c>
      <c r="O5718" s="1">
        <v>45314</v>
      </c>
      <c r="P5718">
        <v>91</v>
      </c>
      <c r="Q5718">
        <v>4</v>
      </c>
      <c r="R5718" t="s">
        <v>53</v>
      </c>
      <c r="S5718">
        <v>2</v>
      </c>
      <c r="T5718">
        <v>2</v>
      </c>
      <c r="U5718">
        <v>2</v>
      </c>
      <c r="V5718">
        <v>298</v>
      </c>
      <c r="W5718" t="s">
        <v>41</v>
      </c>
      <c r="X5718" t="s">
        <v>28501</v>
      </c>
      <c r="Y5718" t="s">
        <v>65</v>
      </c>
      <c r="Z5718" s="1">
        <v>45287</v>
      </c>
      <c r="AA5718" s="2">
        <v>0.92035879629629624</v>
      </c>
      <c r="AB5718" s="2">
        <v>0.18505787037037036</v>
      </c>
      <c r="AC5718" t="s">
        <v>45</v>
      </c>
      <c r="AD5718" t="s">
        <v>45</v>
      </c>
      <c r="AE5718" t="s">
        <v>44</v>
      </c>
      <c r="AF5718">
        <v>149</v>
      </c>
    </row>
    <row r="5719" spans="1:32">
      <c r="A5719">
        <v>29977</v>
      </c>
      <c r="B5719">
        <v>29077</v>
      </c>
      <c r="C5719" t="s">
        <v>5660</v>
      </c>
      <c r="D5719" t="s">
        <v>12166</v>
      </c>
      <c r="E5719" t="s">
        <v>48</v>
      </c>
      <c r="F5719" t="s">
        <v>28502</v>
      </c>
      <c r="G5719" t="s">
        <v>28503</v>
      </c>
      <c r="H5719" t="s">
        <v>171</v>
      </c>
      <c r="I5719" s="1">
        <v>38544</v>
      </c>
      <c r="J5719" t="s">
        <v>28504</v>
      </c>
      <c r="K5719" t="s">
        <v>27976</v>
      </c>
      <c r="L5719">
        <v>11303</v>
      </c>
      <c r="M5719" t="s">
        <v>171</v>
      </c>
      <c r="N5719" s="1">
        <v>45105</v>
      </c>
      <c r="O5719" s="1">
        <v>45106</v>
      </c>
      <c r="P5719">
        <v>49</v>
      </c>
      <c r="Q5719">
        <v>2</v>
      </c>
      <c r="R5719" t="s">
        <v>53</v>
      </c>
      <c r="S5719">
        <v>1</v>
      </c>
      <c r="T5719">
        <v>2</v>
      </c>
      <c r="U5719">
        <v>1</v>
      </c>
      <c r="V5719">
        <v>135</v>
      </c>
      <c r="W5719" t="s">
        <v>54</v>
      </c>
      <c r="X5719" t="s">
        <v>28505</v>
      </c>
      <c r="Y5719" t="s">
        <v>6</v>
      </c>
      <c r="Z5719" s="1">
        <v>45066</v>
      </c>
      <c r="AA5719" s="2">
        <v>0.96281250000000007</v>
      </c>
      <c r="AB5719" s="2">
        <v>4.5844907407407404E-2</v>
      </c>
      <c r="AC5719" t="s">
        <v>44</v>
      </c>
      <c r="AD5719" t="s">
        <v>44</v>
      </c>
      <c r="AE5719" t="s">
        <v>44</v>
      </c>
      <c r="AF5719">
        <v>135</v>
      </c>
    </row>
    <row r="5720" spans="1:32">
      <c r="A5720">
        <v>29978</v>
      </c>
      <c r="B5720">
        <v>29078</v>
      </c>
      <c r="C5720" t="s">
        <v>229</v>
      </c>
      <c r="D5720" t="s">
        <v>11217</v>
      </c>
      <c r="E5720" t="s">
        <v>34</v>
      </c>
      <c r="F5720" t="s">
        <v>28506</v>
      </c>
      <c r="G5720">
        <f>1-409-525-6688</f>
        <v>-7621</v>
      </c>
      <c r="H5720" t="s">
        <v>209</v>
      </c>
      <c r="I5720" s="1">
        <v>30087</v>
      </c>
      <c r="J5720" t="s">
        <v>28507</v>
      </c>
      <c r="K5720" t="s">
        <v>28508</v>
      </c>
      <c r="L5720">
        <v>9750</v>
      </c>
      <c r="M5720" t="s">
        <v>209</v>
      </c>
      <c r="N5720" s="1">
        <v>45011</v>
      </c>
      <c r="O5720" s="1">
        <v>45012</v>
      </c>
      <c r="P5720">
        <v>57</v>
      </c>
      <c r="Q5720">
        <v>3</v>
      </c>
      <c r="R5720" t="s">
        <v>40</v>
      </c>
      <c r="S5720">
        <v>3</v>
      </c>
      <c r="T5720">
        <v>0</v>
      </c>
      <c r="U5720">
        <v>1</v>
      </c>
      <c r="V5720">
        <v>239</v>
      </c>
      <c r="W5720" t="s">
        <v>54</v>
      </c>
      <c r="X5720" t="s">
        <v>28509</v>
      </c>
      <c r="Y5720" t="s">
        <v>6</v>
      </c>
      <c r="Z5720" s="1">
        <v>44986</v>
      </c>
      <c r="AA5720" s="2">
        <v>0.54998842592592589</v>
      </c>
      <c r="AB5720" s="2">
        <v>0.95807870370370374</v>
      </c>
      <c r="AC5720" t="s">
        <v>45</v>
      </c>
      <c r="AD5720" t="s">
        <v>44</v>
      </c>
      <c r="AE5720" t="s">
        <v>45</v>
      </c>
      <c r="AF5720">
        <v>239</v>
      </c>
    </row>
    <row r="5721" spans="1:32">
      <c r="A5721">
        <v>29979</v>
      </c>
      <c r="B5721">
        <v>29079</v>
      </c>
      <c r="C5721" t="s">
        <v>2202</v>
      </c>
      <c r="D5721" t="s">
        <v>18759</v>
      </c>
      <c r="E5721" t="s">
        <v>48</v>
      </c>
      <c r="F5721" t="s">
        <v>28510</v>
      </c>
      <c r="G5721" t="s">
        <v>28511</v>
      </c>
      <c r="H5721" t="s">
        <v>295</v>
      </c>
      <c r="I5721" s="1">
        <v>19522</v>
      </c>
      <c r="J5721" t="s">
        <v>28512</v>
      </c>
      <c r="K5721" t="s">
        <v>25379</v>
      </c>
      <c r="L5721">
        <v>97131</v>
      </c>
      <c r="M5721" t="s">
        <v>295</v>
      </c>
      <c r="N5721" s="1">
        <v>45213</v>
      </c>
      <c r="O5721" s="1">
        <v>45216</v>
      </c>
      <c r="P5721">
        <v>8</v>
      </c>
      <c r="Q5721">
        <v>1</v>
      </c>
      <c r="R5721" t="s">
        <v>63</v>
      </c>
      <c r="S5721">
        <v>3</v>
      </c>
      <c r="T5721">
        <v>0</v>
      </c>
      <c r="U5721">
        <v>3</v>
      </c>
      <c r="V5721">
        <v>261</v>
      </c>
      <c r="W5721" t="s">
        <v>41</v>
      </c>
      <c r="X5721" t="s">
        <v>28513</v>
      </c>
      <c r="Y5721" t="s">
        <v>81</v>
      </c>
      <c r="Z5721" s="1">
        <v>45199</v>
      </c>
      <c r="AA5721" s="2">
        <v>0.13711805555555556</v>
      </c>
      <c r="AB5721" s="2">
        <v>0.27611111111111114</v>
      </c>
      <c r="AC5721" t="s">
        <v>45</v>
      </c>
      <c r="AD5721" t="s">
        <v>44</v>
      </c>
      <c r="AE5721" t="s">
        <v>44</v>
      </c>
      <c r="AF5721">
        <v>87</v>
      </c>
    </row>
    <row r="5722" spans="1:32">
      <c r="A5722">
        <v>29980</v>
      </c>
      <c r="B5722">
        <v>29080</v>
      </c>
      <c r="C5722" t="s">
        <v>11662</v>
      </c>
      <c r="D5722" t="s">
        <v>5107</v>
      </c>
      <c r="E5722" t="s">
        <v>48</v>
      </c>
      <c r="F5722" t="s">
        <v>28514</v>
      </c>
      <c r="G5722" t="s">
        <v>28515</v>
      </c>
      <c r="H5722" t="s">
        <v>135</v>
      </c>
      <c r="I5722" s="1">
        <v>37537</v>
      </c>
      <c r="J5722" t="s">
        <v>28516</v>
      </c>
      <c r="K5722" t="s">
        <v>27607</v>
      </c>
      <c r="L5722">
        <v>35072</v>
      </c>
      <c r="M5722" t="s">
        <v>135</v>
      </c>
      <c r="N5722" s="1">
        <v>45169</v>
      </c>
      <c r="O5722" s="1">
        <v>45173</v>
      </c>
      <c r="P5722">
        <v>70</v>
      </c>
      <c r="Q5722">
        <v>3</v>
      </c>
      <c r="R5722" t="s">
        <v>53</v>
      </c>
      <c r="S5722">
        <v>3</v>
      </c>
      <c r="T5722">
        <v>1</v>
      </c>
      <c r="U5722">
        <v>4</v>
      </c>
      <c r="V5722">
        <v>588</v>
      </c>
      <c r="W5722" t="s">
        <v>54</v>
      </c>
      <c r="X5722" t="s">
        <v>28517</v>
      </c>
      <c r="Y5722" t="s">
        <v>65</v>
      </c>
      <c r="Z5722" s="1">
        <v>45136</v>
      </c>
      <c r="AA5722" s="2">
        <v>0.20464120370370367</v>
      </c>
      <c r="AB5722" s="2">
        <v>0.63542824074074067</v>
      </c>
      <c r="AC5722" t="s">
        <v>44</v>
      </c>
      <c r="AD5722" t="s">
        <v>45</v>
      </c>
      <c r="AE5722" t="s">
        <v>45</v>
      </c>
      <c r="AF5722">
        <v>147</v>
      </c>
    </row>
    <row r="5723" spans="1:32">
      <c r="A5723">
        <v>29981</v>
      </c>
      <c r="B5723">
        <v>29081</v>
      </c>
      <c r="C5723" t="s">
        <v>6729</v>
      </c>
      <c r="D5723" t="s">
        <v>140</v>
      </c>
      <c r="E5723" t="s">
        <v>48</v>
      </c>
      <c r="F5723" t="s">
        <v>28518</v>
      </c>
      <c r="G5723" t="s">
        <v>28519</v>
      </c>
      <c r="H5723" t="s">
        <v>904</v>
      </c>
      <c r="I5723" s="1">
        <v>33719</v>
      </c>
      <c r="J5723" t="s">
        <v>28520</v>
      </c>
      <c r="K5723" t="s">
        <v>28521</v>
      </c>
      <c r="L5723">
        <v>75816</v>
      </c>
      <c r="M5723" t="s">
        <v>904</v>
      </c>
      <c r="N5723" s="1">
        <v>45293</v>
      </c>
      <c r="O5723" s="1">
        <v>45294</v>
      </c>
      <c r="P5723">
        <v>92</v>
      </c>
      <c r="Q5723">
        <v>4</v>
      </c>
      <c r="R5723" t="s">
        <v>63</v>
      </c>
      <c r="S5723">
        <v>1</v>
      </c>
      <c r="T5723">
        <v>2</v>
      </c>
      <c r="U5723">
        <v>1</v>
      </c>
      <c r="V5723">
        <v>67</v>
      </c>
      <c r="W5723" t="s">
        <v>41</v>
      </c>
      <c r="X5723" t="s">
        <v>28522</v>
      </c>
      <c r="Y5723" t="s">
        <v>6</v>
      </c>
      <c r="Z5723" s="1">
        <v>45281</v>
      </c>
      <c r="AA5723" s="2">
        <v>0.29715277777777777</v>
      </c>
      <c r="AB5723" s="2">
        <v>0.44831018518518517</v>
      </c>
      <c r="AC5723" t="s">
        <v>44</v>
      </c>
      <c r="AD5723" t="s">
        <v>45</v>
      </c>
      <c r="AE5723" t="s">
        <v>44</v>
      </c>
      <c r="AF5723">
        <v>67</v>
      </c>
    </row>
    <row r="5724" spans="1:32">
      <c r="A5724">
        <v>29983</v>
      </c>
      <c r="B5724">
        <v>29083</v>
      </c>
      <c r="C5724" t="s">
        <v>1247</v>
      </c>
      <c r="D5724" t="s">
        <v>28523</v>
      </c>
      <c r="E5724" t="s">
        <v>48</v>
      </c>
      <c r="F5724" t="s">
        <v>28524</v>
      </c>
      <c r="G5724" t="s">
        <v>28525</v>
      </c>
      <c r="H5724" t="s">
        <v>295</v>
      </c>
      <c r="I5724" s="1">
        <v>34346</v>
      </c>
      <c r="J5724" t="s">
        <v>28526</v>
      </c>
      <c r="K5724" t="s">
        <v>9637</v>
      </c>
      <c r="L5724">
        <v>49765</v>
      </c>
      <c r="M5724" t="s">
        <v>295</v>
      </c>
      <c r="N5724" s="1">
        <v>45166</v>
      </c>
      <c r="O5724" s="1">
        <v>45171</v>
      </c>
      <c r="P5724">
        <v>15</v>
      </c>
      <c r="Q5724">
        <v>1</v>
      </c>
      <c r="R5724" t="s">
        <v>40</v>
      </c>
      <c r="S5724">
        <v>3</v>
      </c>
      <c r="T5724">
        <v>0</v>
      </c>
      <c r="U5724">
        <v>5</v>
      </c>
      <c r="V5724">
        <v>1215</v>
      </c>
      <c r="W5724" t="s">
        <v>54</v>
      </c>
      <c r="X5724" t="s">
        <v>28527</v>
      </c>
      <c r="Y5724" t="s">
        <v>65</v>
      </c>
      <c r="Z5724" s="1">
        <v>45138</v>
      </c>
      <c r="AA5724" s="2">
        <v>0.77333333333333332</v>
      </c>
      <c r="AB5724" s="2">
        <v>0.1005787037037037</v>
      </c>
      <c r="AC5724" t="s">
        <v>45</v>
      </c>
      <c r="AD5724" t="s">
        <v>44</v>
      </c>
      <c r="AE5724" t="s">
        <v>44</v>
      </c>
      <c r="AF5724">
        <v>243</v>
      </c>
    </row>
    <row r="5725" spans="1:32">
      <c r="A5725">
        <v>29984</v>
      </c>
      <c r="B5725">
        <v>29084</v>
      </c>
      <c r="C5725" t="s">
        <v>9356</v>
      </c>
      <c r="D5725" t="s">
        <v>13397</v>
      </c>
      <c r="E5725" t="s">
        <v>34</v>
      </c>
      <c r="F5725" t="s">
        <v>28528</v>
      </c>
      <c r="G5725" t="s">
        <v>28529</v>
      </c>
      <c r="H5725" t="s">
        <v>135</v>
      </c>
      <c r="I5725" s="1">
        <v>22499</v>
      </c>
      <c r="J5725" t="s">
        <v>28530</v>
      </c>
      <c r="K5725" t="s">
        <v>27729</v>
      </c>
      <c r="L5725">
        <v>26703</v>
      </c>
      <c r="M5725" t="s">
        <v>135</v>
      </c>
      <c r="N5725" s="1">
        <v>45120</v>
      </c>
      <c r="O5725" s="1">
        <v>45123</v>
      </c>
      <c r="P5725">
        <v>39</v>
      </c>
      <c r="Q5725">
        <v>2</v>
      </c>
      <c r="R5725" t="s">
        <v>40</v>
      </c>
      <c r="S5725">
        <v>4</v>
      </c>
      <c r="T5725">
        <v>0</v>
      </c>
      <c r="U5725">
        <v>3</v>
      </c>
      <c r="V5725">
        <v>723</v>
      </c>
      <c r="W5725" t="s">
        <v>41</v>
      </c>
      <c r="X5725" t="s">
        <v>28531</v>
      </c>
      <c r="Y5725" t="s">
        <v>43</v>
      </c>
      <c r="Z5725" s="1">
        <v>45083</v>
      </c>
      <c r="AA5725" s="2">
        <v>0.49327546296296299</v>
      </c>
      <c r="AB5725" s="2">
        <v>4.3171296296296298E-2</v>
      </c>
      <c r="AC5725" t="s">
        <v>44</v>
      </c>
      <c r="AD5725" t="s">
        <v>44</v>
      </c>
      <c r="AE5725" t="s">
        <v>45</v>
      </c>
      <c r="AF5725">
        <v>241</v>
      </c>
    </row>
    <row r="5726" spans="1:32">
      <c r="A5726">
        <v>29985</v>
      </c>
      <c r="B5726">
        <v>29085</v>
      </c>
      <c r="C5726" t="s">
        <v>416</v>
      </c>
      <c r="D5726" t="s">
        <v>1348</v>
      </c>
      <c r="E5726" t="s">
        <v>34</v>
      </c>
      <c r="F5726" t="s">
        <v>28532</v>
      </c>
      <c r="G5726" t="s">
        <v>28533</v>
      </c>
      <c r="H5726" t="s">
        <v>280</v>
      </c>
      <c r="I5726" s="1">
        <v>22233</v>
      </c>
      <c r="J5726" t="s">
        <v>28534</v>
      </c>
      <c r="K5726" t="s">
        <v>28535</v>
      </c>
      <c r="L5726">
        <v>67730</v>
      </c>
      <c r="M5726" t="s">
        <v>280</v>
      </c>
      <c r="N5726" s="1">
        <v>45168</v>
      </c>
      <c r="O5726" s="1">
        <v>45173</v>
      </c>
      <c r="P5726">
        <v>14</v>
      </c>
      <c r="Q5726">
        <v>1</v>
      </c>
      <c r="R5726" t="s">
        <v>63</v>
      </c>
      <c r="S5726">
        <v>2</v>
      </c>
      <c r="T5726">
        <v>2</v>
      </c>
      <c r="U5726">
        <v>5</v>
      </c>
      <c r="V5726">
        <v>395</v>
      </c>
      <c r="W5726" t="s">
        <v>54</v>
      </c>
      <c r="X5726" t="s">
        <v>28536</v>
      </c>
      <c r="Y5726" t="s">
        <v>65</v>
      </c>
      <c r="Z5726" s="1">
        <v>45137</v>
      </c>
      <c r="AA5726" s="2">
        <v>3.2175925925925927E-2</v>
      </c>
      <c r="AB5726" s="2">
        <v>0.80585648148148159</v>
      </c>
      <c r="AC5726" t="s">
        <v>44</v>
      </c>
      <c r="AD5726" t="s">
        <v>44</v>
      </c>
      <c r="AE5726" t="s">
        <v>44</v>
      </c>
      <c r="AF5726">
        <v>79</v>
      </c>
    </row>
    <row r="5727" spans="1:32">
      <c r="A5727">
        <v>29986</v>
      </c>
      <c r="B5727">
        <v>29086</v>
      </c>
      <c r="C5727" t="s">
        <v>1015</v>
      </c>
      <c r="D5727" t="s">
        <v>10218</v>
      </c>
      <c r="E5727" t="s">
        <v>48</v>
      </c>
      <c r="F5727" t="s">
        <v>28537</v>
      </c>
      <c r="G5727" t="s">
        <v>28538</v>
      </c>
      <c r="H5727" t="s">
        <v>941</v>
      </c>
      <c r="I5727" s="1">
        <v>35889</v>
      </c>
      <c r="J5727" t="s">
        <v>28539</v>
      </c>
      <c r="K5727" t="s">
        <v>14662</v>
      </c>
      <c r="L5727">
        <v>28516</v>
      </c>
      <c r="M5727" t="s">
        <v>941</v>
      </c>
      <c r="N5727" s="1">
        <v>45076</v>
      </c>
      <c r="O5727" s="1">
        <v>45077</v>
      </c>
      <c r="P5727">
        <v>6</v>
      </c>
      <c r="Q5727">
        <v>1</v>
      </c>
      <c r="R5727" t="s">
        <v>40</v>
      </c>
      <c r="S5727">
        <v>3</v>
      </c>
      <c r="T5727">
        <v>1</v>
      </c>
      <c r="U5727">
        <v>1</v>
      </c>
      <c r="V5727">
        <v>235</v>
      </c>
      <c r="W5727" t="s">
        <v>54</v>
      </c>
      <c r="X5727" t="s">
        <v>28540</v>
      </c>
      <c r="Y5727" t="s">
        <v>81</v>
      </c>
      <c r="Z5727" s="1">
        <v>45037</v>
      </c>
      <c r="AA5727" s="2">
        <v>0.13542824074074075</v>
      </c>
      <c r="AB5727" s="2">
        <v>0.50140046296296303</v>
      </c>
      <c r="AC5727" t="s">
        <v>45</v>
      </c>
      <c r="AD5727" t="s">
        <v>45</v>
      </c>
      <c r="AE5727" t="s">
        <v>44</v>
      </c>
      <c r="AF5727">
        <v>235</v>
      </c>
    </row>
    <row r="5728" spans="1:32">
      <c r="A5728">
        <v>29987</v>
      </c>
      <c r="B5728">
        <v>29087</v>
      </c>
      <c r="C5728" t="s">
        <v>2662</v>
      </c>
      <c r="D5728" t="s">
        <v>4005</v>
      </c>
      <c r="E5728" t="s">
        <v>34</v>
      </c>
      <c r="F5728" t="s">
        <v>28541</v>
      </c>
      <c r="G5728" t="s">
        <v>28542</v>
      </c>
      <c r="H5728" t="s">
        <v>309</v>
      </c>
      <c r="I5728" s="1">
        <v>27939</v>
      </c>
      <c r="J5728" t="s">
        <v>28543</v>
      </c>
      <c r="K5728" t="s">
        <v>28544</v>
      </c>
      <c r="L5728">
        <v>89067</v>
      </c>
      <c r="M5728" t="s">
        <v>309</v>
      </c>
      <c r="N5728" s="1">
        <v>45099</v>
      </c>
      <c r="O5728" s="1">
        <v>45100</v>
      </c>
      <c r="P5728">
        <v>40</v>
      </c>
      <c r="Q5728">
        <v>2</v>
      </c>
      <c r="R5728" t="s">
        <v>53</v>
      </c>
      <c r="S5728">
        <v>3</v>
      </c>
      <c r="T5728">
        <v>2</v>
      </c>
      <c r="U5728">
        <v>1</v>
      </c>
      <c r="V5728">
        <v>134</v>
      </c>
      <c r="W5728" t="s">
        <v>41</v>
      </c>
      <c r="X5728" t="s">
        <v>28545</v>
      </c>
      <c r="Y5728" t="s">
        <v>43</v>
      </c>
      <c r="Z5728" s="1">
        <v>45074</v>
      </c>
      <c r="AA5728" s="2">
        <v>0.79553240740740738</v>
      </c>
      <c r="AB5728" s="2">
        <v>0.36692129629629627</v>
      </c>
      <c r="AC5728" t="s">
        <v>45</v>
      </c>
      <c r="AD5728" t="s">
        <v>45</v>
      </c>
      <c r="AE5728" t="s">
        <v>45</v>
      </c>
      <c r="AF5728">
        <v>134</v>
      </c>
    </row>
    <row r="5729" spans="1:32">
      <c r="A5729">
        <v>29988</v>
      </c>
      <c r="B5729">
        <v>29088</v>
      </c>
      <c r="C5729" t="s">
        <v>8204</v>
      </c>
      <c r="D5729" t="s">
        <v>3907</v>
      </c>
      <c r="E5729" t="s">
        <v>48</v>
      </c>
      <c r="F5729" t="s">
        <v>28546</v>
      </c>
      <c r="G5729" t="s">
        <v>28547</v>
      </c>
      <c r="H5729" t="s">
        <v>280</v>
      </c>
      <c r="I5729" s="1">
        <v>24637</v>
      </c>
      <c r="J5729" t="s">
        <v>28548</v>
      </c>
      <c r="K5729" t="s">
        <v>20829</v>
      </c>
      <c r="L5729">
        <v>33204</v>
      </c>
      <c r="M5729" t="s">
        <v>280</v>
      </c>
      <c r="N5729" s="1">
        <v>45168</v>
      </c>
      <c r="O5729" s="1">
        <v>45172</v>
      </c>
      <c r="P5729">
        <v>32</v>
      </c>
      <c r="Q5729">
        <v>2</v>
      </c>
      <c r="R5729" t="s">
        <v>63</v>
      </c>
      <c r="S5729">
        <v>2</v>
      </c>
      <c r="T5729">
        <v>0</v>
      </c>
      <c r="U5729">
        <v>4</v>
      </c>
      <c r="V5729">
        <v>360</v>
      </c>
      <c r="W5729" t="s">
        <v>54</v>
      </c>
      <c r="X5729" t="s">
        <v>28549</v>
      </c>
      <c r="Y5729" t="s">
        <v>43</v>
      </c>
      <c r="Z5729" s="1">
        <v>45154</v>
      </c>
      <c r="AA5729" s="2">
        <v>0.28402777777777777</v>
      </c>
      <c r="AB5729" s="2">
        <v>0.85660879629629638</v>
      </c>
      <c r="AC5729" t="s">
        <v>45</v>
      </c>
      <c r="AD5729" t="s">
        <v>45</v>
      </c>
      <c r="AE5729" t="s">
        <v>45</v>
      </c>
      <c r="AF5729">
        <v>90</v>
      </c>
    </row>
    <row r="5730" spans="1:32">
      <c r="A5730">
        <v>29989</v>
      </c>
      <c r="B5730">
        <v>29089</v>
      </c>
      <c r="C5730" t="s">
        <v>15026</v>
      </c>
      <c r="D5730" t="s">
        <v>99</v>
      </c>
      <c r="E5730" t="s">
        <v>48</v>
      </c>
      <c r="F5730" t="s">
        <v>28550</v>
      </c>
      <c r="G5730" t="s">
        <v>28551</v>
      </c>
      <c r="H5730" t="s">
        <v>179</v>
      </c>
      <c r="I5730" s="1">
        <v>36589</v>
      </c>
      <c r="J5730" t="s">
        <v>28552</v>
      </c>
      <c r="K5730" t="s">
        <v>23777</v>
      </c>
      <c r="L5730">
        <v>61865</v>
      </c>
      <c r="M5730" t="s">
        <v>179</v>
      </c>
      <c r="N5730" s="1">
        <v>45079</v>
      </c>
      <c r="O5730" s="1">
        <v>45081</v>
      </c>
      <c r="P5730">
        <v>42</v>
      </c>
      <c r="Q5730">
        <v>2</v>
      </c>
      <c r="R5730" t="s">
        <v>40</v>
      </c>
      <c r="S5730">
        <v>3</v>
      </c>
      <c r="T5730">
        <v>0</v>
      </c>
      <c r="U5730">
        <v>2</v>
      </c>
      <c r="V5730">
        <v>424</v>
      </c>
      <c r="W5730" t="s">
        <v>54</v>
      </c>
      <c r="X5730" t="s">
        <v>28553</v>
      </c>
      <c r="Y5730" t="s">
        <v>81</v>
      </c>
      <c r="Z5730" s="1">
        <v>45074</v>
      </c>
      <c r="AA5730" s="2">
        <v>0.10643518518518519</v>
      </c>
      <c r="AB5730" s="2">
        <v>0.26523148148148151</v>
      </c>
      <c r="AC5730" t="s">
        <v>44</v>
      </c>
      <c r="AD5730" t="s">
        <v>44</v>
      </c>
      <c r="AE5730" t="s">
        <v>45</v>
      </c>
      <c r="AF5730">
        <v>212</v>
      </c>
    </row>
    <row r="5731" spans="1:32">
      <c r="A5731">
        <v>29990</v>
      </c>
      <c r="B5731">
        <v>29090</v>
      </c>
      <c r="C5731" t="s">
        <v>590</v>
      </c>
      <c r="D5731" t="s">
        <v>14585</v>
      </c>
      <c r="E5731" t="s">
        <v>48</v>
      </c>
      <c r="F5731" t="s">
        <v>28554</v>
      </c>
      <c r="G5731" t="s">
        <v>28555</v>
      </c>
      <c r="H5731" t="s">
        <v>156</v>
      </c>
      <c r="I5731" s="1">
        <v>27638</v>
      </c>
      <c r="J5731" t="s">
        <v>28556</v>
      </c>
      <c r="K5731" t="s">
        <v>28557</v>
      </c>
      <c r="L5731">
        <v>95095</v>
      </c>
      <c r="M5731" t="s">
        <v>156</v>
      </c>
      <c r="N5731" s="1">
        <v>45196</v>
      </c>
      <c r="O5731" s="1">
        <v>45197</v>
      </c>
      <c r="P5731">
        <v>65</v>
      </c>
      <c r="Q5731">
        <v>3</v>
      </c>
      <c r="R5731" t="s">
        <v>63</v>
      </c>
      <c r="S5731">
        <v>1</v>
      </c>
      <c r="T5731">
        <v>2</v>
      </c>
      <c r="U5731">
        <v>1</v>
      </c>
      <c r="V5731">
        <v>72</v>
      </c>
      <c r="W5731" t="s">
        <v>41</v>
      </c>
      <c r="X5731" t="s">
        <v>28558</v>
      </c>
      <c r="Y5731" t="s">
        <v>43</v>
      </c>
      <c r="Z5731" s="1">
        <v>45171</v>
      </c>
      <c r="AA5731" s="2">
        <v>0.84895833333333337</v>
      </c>
      <c r="AB5731" s="2">
        <v>0.92434027777777772</v>
      </c>
      <c r="AC5731" t="s">
        <v>44</v>
      </c>
      <c r="AD5731" t="s">
        <v>44</v>
      </c>
      <c r="AE5731" t="s">
        <v>45</v>
      </c>
      <c r="AF5731">
        <v>72</v>
      </c>
    </row>
    <row r="5732" spans="1:32">
      <c r="A5732">
        <v>29992</v>
      </c>
      <c r="B5732">
        <v>29092</v>
      </c>
      <c r="C5732" t="s">
        <v>662</v>
      </c>
      <c r="D5732" t="s">
        <v>435</v>
      </c>
      <c r="E5732" t="s">
        <v>48</v>
      </c>
      <c r="F5732" t="s">
        <v>28559</v>
      </c>
      <c r="G5732" t="s">
        <v>28560</v>
      </c>
      <c r="H5732" t="s">
        <v>164</v>
      </c>
      <c r="I5732" s="1">
        <v>26998</v>
      </c>
      <c r="J5732" t="s">
        <v>28561</v>
      </c>
      <c r="K5732" t="s">
        <v>14128</v>
      </c>
      <c r="L5732">
        <v>78417</v>
      </c>
      <c r="M5732" t="s">
        <v>164</v>
      </c>
      <c r="N5732" s="1">
        <v>45152</v>
      </c>
      <c r="O5732" s="1">
        <v>45154</v>
      </c>
      <c r="P5732">
        <v>85</v>
      </c>
      <c r="Q5732">
        <v>4</v>
      </c>
      <c r="R5732" t="s">
        <v>53</v>
      </c>
      <c r="S5732">
        <v>1</v>
      </c>
      <c r="T5732">
        <v>1</v>
      </c>
      <c r="U5732">
        <v>2</v>
      </c>
      <c r="V5732">
        <v>282</v>
      </c>
      <c r="W5732" t="s">
        <v>54</v>
      </c>
      <c r="X5732" t="s">
        <v>28562</v>
      </c>
      <c r="Y5732" t="s">
        <v>65</v>
      </c>
      <c r="Z5732" s="1">
        <v>45122</v>
      </c>
      <c r="AA5732" s="2">
        <v>0.59409722222222217</v>
      </c>
      <c r="AB5732" s="2">
        <v>0.74856481481481474</v>
      </c>
      <c r="AC5732" t="s">
        <v>45</v>
      </c>
      <c r="AD5732" t="s">
        <v>44</v>
      </c>
      <c r="AE5732" t="s">
        <v>45</v>
      </c>
      <c r="AF5732">
        <v>141</v>
      </c>
    </row>
    <row r="5733" spans="1:32">
      <c r="A5733">
        <v>29993</v>
      </c>
      <c r="B5733">
        <v>29093</v>
      </c>
      <c r="C5733" t="s">
        <v>371</v>
      </c>
      <c r="D5733" t="s">
        <v>8740</v>
      </c>
      <c r="E5733" t="s">
        <v>34</v>
      </c>
      <c r="F5733" t="s">
        <v>28563</v>
      </c>
      <c r="G5733" t="s">
        <v>28564</v>
      </c>
      <c r="H5733" t="s">
        <v>171</v>
      </c>
      <c r="I5733" s="1">
        <v>22555</v>
      </c>
      <c r="J5733" t="s">
        <v>28565</v>
      </c>
      <c r="K5733" t="s">
        <v>28566</v>
      </c>
      <c r="L5733">
        <v>30957</v>
      </c>
      <c r="M5733" t="s">
        <v>171</v>
      </c>
      <c r="N5733" s="1">
        <v>45259</v>
      </c>
      <c r="O5733" s="1">
        <v>45263</v>
      </c>
      <c r="P5733">
        <v>78</v>
      </c>
      <c r="Q5733">
        <v>4</v>
      </c>
      <c r="R5733" t="s">
        <v>40</v>
      </c>
      <c r="S5733">
        <v>2</v>
      </c>
      <c r="T5733">
        <v>1</v>
      </c>
      <c r="U5733">
        <v>4</v>
      </c>
      <c r="V5733">
        <v>976</v>
      </c>
      <c r="W5733" t="s">
        <v>41</v>
      </c>
      <c r="X5733" t="s">
        <v>28567</v>
      </c>
      <c r="Y5733" t="s">
        <v>6</v>
      </c>
      <c r="Z5733" s="1">
        <v>45254</v>
      </c>
      <c r="AA5733" s="2">
        <v>5.6249999999999989E-3</v>
      </c>
      <c r="AB5733" s="2">
        <v>0.53582175925925923</v>
      </c>
      <c r="AC5733" t="s">
        <v>45</v>
      </c>
      <c r="AD5733" t="s">
        <v>45</v>
      </c>
      <c r="AE5733" t="s">
        <v>44</v>
      </c>
      <c r="AF5733">
        <v>244</v>
      </c>
    </row>
    <row r="5734" spans="1:32">
      <c r="A5734">
        <v>29994</v>
      </c>
      <c r="B5734">
        <v>29094</v>
      </c>
      <c r="C5734" t="s">
        <v>371</v>
      </c>
      <c r="D5734" t="s">
        <v>3343</v>
      </c>
      <c r="E5734" t="s">
        <v>34</v>
      </c>
      <c r="F5734" t="s">
        <v>28568</v>
      </c>
      <c r="G5734" t="s">
        <v>28569</v>
      </c>
      <c r="H5734" t="s">
        <v>209</v>
      </c>
      <c r="I5734" s="1">
        <v>22158</v>
      </c>
      <c r="J5734" t="s">
        <v>28570</v>
      </c>
      <c r="K5734" t="s">
        <v>28571</v>
      </c>
      <c r="L5734">
        <v>90852</v>
      </c>
      <c r="M5734" t="s">
        <v>209</v>
      </c>
      <c r="N5734" s="1">
        <v>45262</v>
      </c>
      <c r="O5734" s="1">
        <v>45264</v>
      </c>
      <c r="P5734">
        <v>14</v>
      </c>
      <c r="Q5734">
        <v>1</v>
      </c>
      <c r="R5734" t="s">
        <v>63</v>
      </c>
      <c r="S5734">
        <v>2</v>
      </c>
      <c r="T5734">
        <v>2</v>
      </c>
      <c r="U5734">
        <v>2</v>
      </c>
      <c r="V5734">
        <v>122</v>
      </c>
      <c r="W5734" t="s">
        <v>54</v>
      </c>
      <c r="X5734" t="s">
        <v>28572</v>
      </c>
      <c r="Y5734" t="s">
        <v>81</v>
      </c>
      <c r="Z5734" s="1">
        <v>45228</v>
      </c>
      <c r="AA5734" s="2">
        <v>0.45958333333333329</v>
      </c>
      <c r="AB5734" s="2">
        <v>0.52910879629629626</v>
      </c>
      <c r="AC5734" t="s">
        <v>44</v>
      </c>
      <c r="AD5734" t="s">
        <v>45</v>
      </c>
      <c r="AE5734" t="s">
        <v>44</v>
      </c>
      <c r="AF5734">
        <v>61</v>
      </c>
    </row>
    <row r="5735" spans="1:32">
      <c r="A5735">
        <v>29995</v>
      </c>
      <c r="B5735">
        <v>29095</v>
      </c>
      <c r="C5735" t="s">
        <v>1386</v>
      </c>
      <c r="D5735" t="s">
        <v>1228</v>
      </c>
      <c r="E5735" t="s">
        <v>34</v>
      </c>
      <c r="F5735" t="s">
        <v>28573</v>
      </c>
      <c r="G5735" t="s">
        <v>28574</v>
      </c>
      <c r="H5735" t="s">
        <v>530</v>
      </c>
      <c r="I5735" s="1">
        <v>38086</v>
      </c>
      <c r="J5735" t="s">
        <v>28575</v>
      </c>
      <c r="K5735" t="s">
        <v>28576</v>
      </c>
      <c r="L5735">
        <v>42171</v>
      </c>
      <c r="M5735" t="s">
        <v>530</v>
      </c>
      <c r="N5735" s="1">
        <v>45161</v>
      </c>
      <c r="O5735" s="1">
        <v>45162</v>
      </c>
      <c r="P5735">
        <v>19</v>
      </c>
      <c r="Q5735">
        <v>1</v>
      </c>
      <c r="R5735" t="s">
        <v>53</v>
      </c>
      <c r="S5735">
        <v>4</v>
      </c>
      <c r="T5735">
        <v>2</v>
      </c>
      <c r="U5735">
        <v>1</v>
      </c>
      <c r="V5735">
        <v>146</v>
      </c>
      <c r="W5735" t="s">
        <v>41</v>
      </c>
      <c r="X5735" t="s">
        <v>28577</v>
      </c>
      <c r="Y5735" t="s">
        <v>65</v>
      </c>
      <c r="Z5735" s="1">
        <v>45135</v>
      </c>
      <c r="AA5735" s="2">
        <v>0.51671296296296299</v>
      </c>
      <c r="AB5735" s="2">
        <v>0.50142361111111111</v>
      </c>
      <c r="AC5735" t="s">
        <v>45</v>
      </c>
      <c r="AD5735" t="s">
        <v>44</v>
      </c>
      <c r="AE5735" t="s">
        <v>44</v>
      </c>
      <c r="AF5735">
        <v>146</v>
      </c>
    </row>
    <row r="5736" spans="1:32">
      <c r="A5736">
        <v>29996</v>
      </c>
      <c r="B5736">
        <v>29096</v>
      </c>
      <c r="C5736" t="s">
        <v>28578</v>
      </c>
      <c r="D5736" t="s">
        <v>8865</v>
      </c>
      <c r="E5736" t="s">
        <v>34</v>
      </c>
      <c r="F5736" t="s">
        <v>28579</v>
      </c>
      <c r="G5736">
        <v>9395891829</v>
      </c>
      <c r="H5736" t="s">
        <v>135</v>
      </c>
      <c r="I5736" s="1">
        <v>26088</v>
      </c>
      <c r="J5736" t="s">
        <v>28580</v>
      </c>
      <c r="K5736" t="s">
        <v>28581</v>
      </c>
      <c r="L5736">
        <v>35390</v>
      </c>
      <c r="M5736" t="s">
        <v>135</v>
      </c>
      <c r="N5736" s="1">
        <v>45192</v>
      </c>
      <c r="O5736" s="1">
        <v>45197</v>
      </c>
      <c r="P5736">
        <v>20</v>
      </c>
      <c r="Q5736">
        <v>1</v>
      </c>
      <c r="R5736" t="s">
        <v>63</v>
      </c>
      <c r="S5736">
        <v>3</v>
      </c>
      <c r="T5736">
        <v>2</v>
      </c>
      <c r="U5736">
        <v>5</v>
      </c>
      <c r="V5736">
        <v>430</v>
      </c>
      <c r="W5736" t="s">
        <v>54</v>
      </c>
      <c r="X5736" t="s">
        <v>28582</v>
      </c>
      <c r="Y5736" t="s">
        <v>65</v>
      </c>
      <c r="Z5736" s="1">
        <v>45173</v>
      </c>
      <c r="AA5736" s="2">
        <v>0.93062500000000004</v>
      </c>
      <c r="AB5736" s="2">
        <v>0.25376157407407407</v>
      </c>
      <c r="AC5736" t="s">
        <v>44</v>
      </c>
      <c r="AD5736" t="s">
        <v>45</v>
      </c>
      <c r="AE5736" t="s">
        <v>44</v>
      </c>
      <c r="AF5736">
        <v>86</v>
      </c>
    </row>
    <row r="5737" spans="1:32">
      <c r="A5737">
        <v>29997</v>
      </c>
      <c r="B5737">
        <v>29097</v>
      </c>
      <c r="C5737" t="s">
        <v>1452</v>
      </c>
      <c r="D5737" t="s">
        <v>21893</v>
      </c>
      <c r="E5737" t="s">
        <v>34</v>
      </c>
      <c r="F5737" t="s">
        <v>28583</v>
      </c>
      <c r="G5737" t="s">
        <v>28584</v>
      </c>
      <c r="H5737" t="s">
        <v>86</v>
      </c>
      <c r="I5737" s="1">
        <v>22075</v>
      </c>
      <c r="J5737" t="s">
        <v>28585</v>
      </c>
      <c r="K5737" t="s">
        <v>28586</v>
      </c>
      <c r="L5737">
        <v>33236</v>
      </c>
      <c r="M5737" t="s">
        <v>86</v>
      </c>
      <c r="N5737" s="1">
        <v>45246</v>
      </c>
      <c r="O5737" s="1">
        <v>45247</v>
      </c>
      <c r="P5737">
        <v>34</v>
      </c>
      <c r="Q5737">
        <v>2</v>
      </c>
      <c r="R5737" t="s">
        <v>53</v>
      </c>
      <c r="S5737">
        <v>4</v>
      </c>
      <c r="T5737">
        <v>0</v>
      </c>
      <c r="U5737">
        <v>1</v>
      </c>
      <c r="V5737">
        <v>122</v>
      </c>
      <c r="W5737" t="s">
        <v>54</v>
      </c>
      <c r="X5737" t="s">
        <v>28587</v>
      </c>
      <c r="Y5737" t="s">
        <v>65</v>
      </c>
      <c r="Z5737" s="1">
        <v>45239</v>
      </c>
      <c r="AA5737" s="2">
        <v>0.3210763888888889</v>
      </c>
      <c r="AB5737" s="2">
        <v>0.47069444444444447</v>
      </c>
      <c r="AC5737" t="s">
        <v>44</v>
      </c>
      <c r="AD5737" t="s">
        <v>45</v>
      </c>
      <c r="AE5737" t="s">
        <v>45</v>
      </c>
      <c r="AF5737">
        <v>122</v>
      </c>
    </row>
    <row r="5738" spans="1:32">
      <c r="A5738">
        <v>29998</v>
      </c>
      <c r="B5738">
        <v>29098</v>
      </c>
      <c r="C5738" t="s">
        <v>469</v>
      </c>
      <c r="D5738" t="s">
        <v>2019</v>
      </c>
      <c r="E5738" t="s">
        <v>34</v>
      </c>
      <c r="F5738" t="s">
        <v>28588</v>
      </c>
      <c r="G5738" t="s">
        <v>28589</v>
      </c>
      <c r="H5738" t="s">
        <v>171</v>
      </c>
      <c r="I5738" s="1">
        <v>17684</v>
      </c>
      <c r="J5738" t="s">
        <v>28590</v>
      </c>
      <c r="K5738" t="s">
        <v>8508</v>
      </c>
      <c r="L5738">
        <v>98028</v>
      </c>
      <c r="M5738" t="s">
        <v>171</v>
      </c>
      <c r="N5738" s="1">
        <v>45069</v>
      </c>
      <c r="O5738" s="1">
        <v>45072</v>
      </c>
      <c r="P5738">
        <v>21</v>
      </c>
      <c r="Q5738">
        <v>1</v>
      </c>
      <c r="R5738" t="s">
        <v>40</v>
      </c>
      <c r="S5738">
        <v>4</v>
      </c>
      <c r="T5738">
        <v>0</v>
      </c>
      <c r="U5738">
        <v>3</v>
      </c>
      <c r="V5738">
        <v>681</v>
      </c>
      <c r="W5738" t="s">
        <v>54</v>
      </c>
      <c r="X5738" t="s">
        <v>28591</v>
      </c>
      <c r="Y5738" t="s">
        <v>43</v>
      </c>
      <c r="Z5738" s="1">
        <v>45036</v>
      </c>
      <c r="AA5738" s="2">
        <v>0.43271990740740746</v>
      </c>
      <c r="AB5738" s="2">
        <v>0.14103009259259258</v>
      </c>
      <c r="AC5738" t="s">
        <v>45</v>
      </c>
      <c r="AD5738" t="s">
        <v>45</v>
      </c>
      <c r="AE5738" t="s">
        <v>45</v>
      </c>
      <c r="AF5738">
        <v>227</v>
      </c>
    </row>
    <row r="5739" spans="1:32">
      <c r="A5739">
        <v>29999</v>
      </c>
      <c r="B5739">
        <v>29099</v>
      </c>
      <c r="C5739" t="s">
        <v>2167</v>
      </c>
      <c r="D5739" t="s">
        <v>13144</v>
      </c>
      <c r="E5739" t="s">
        <v>48</v>
      </c>
      <c r="F5739" t="s">
        <v>28592</v>
      </c>
      <c r="G5739" t="s">
        <v>28593</v>
      </c>
      <c r="H5739" t="s">
        <v>405</v>
      </c>
      <c r="I5739" s="1">
        <v>17664</v>
      </c>
      <c r="J5739" t="s">
        <v>28594</v>
      </c>
      <c r="K5739" t="s">
        <v>12372</v>
      </c>
      <c r="L5739">
        <v>47586</v>
      </c>
      <c r="M5739" t="s">
        <v>405</v>
      </c>
      <c r="N5739" s="1">
        <v>45299</v>
      </c>
      <c r="O5739" s="1">
        <v>45302</v>
      </c>
      <c r="P5739">
        <v>35</v>
      </c>
      <c r="Q5739">
        <v>2</v>
      </c>
      <c r="R5739" t="s">
        <v>63</v>
      </c>
      <c r="S5739">
        <v>2</v>
      </c>
      <c r="T5739">
        <v>1</v>
      </c>
      <c r="U5739">
        <v>3</v>
      </c>
      <c r="V5739">
        <v>213</v>
      </c>
      <c r="W5739" t="s">
        <v>54</v>
      </c>
      <c r="X5739" t="s">
        <v>28595</v>
      </c>
      <c r="Y5739" t="s">
        <v>6</v>
      </c>
      <c r="Z5739" s="1">
        <v>45263</v>
      </c>
      <c r="AA5739" s="2">
        <v>0.10932870370370369</v>
      </c>
      <c r="AB5739" s="2">
        <v>0.6366087962962963</v>
      </c>
      <c r="AC5739" t="s">
        <v>45</v>
      </c>
      <c r="AD5739" t="s">
        <v>44</v>
      </c>
      <c r="AE5739" t="s">
        <v>45</v>
      </c>
      <c r="AF5739">
        <v>71</v>
      </c>
    </row>
    <row r="5740" spans="1:32">
      <c r="A5740">
        <v>30000</v>
      </c>
      <c r="B5740">
        <v>29100</v>
      </c>
      <c r="C5740" t="s">
        <v>722</v>
      </c>
      <c r="D5740" t="s">
        <v>977</v>
      </c>
      <c r="E5740" t="s">
        <v>48</v>
      </c>
      <c r="F5740" t="s">
        <v>23144</v>
      </c>
      <c r="G5740" t="s">
        <v>28596</v>
      </c>
      <c r="H5740" t="s">
        <v>201</v>
      </c>
      <c r="I5740" s="1">
        <v>26463</v>
      </c>
      <c r="J5740" t="s">
        <v>28597</v>
      </c>
      <c r="K5740" t="s">
        <v>28598</v>
      </c>
      <c r="L5740">
        <v>55967</v>
      </c>
      <c r="M5740" t="s">
        <v>201</v>
      </c>
      <c r="N5740" s="1">
        <v>45184</v>
      </c>
      <c r="O5740" s="1">
        <v>45186</v>
      </c>
      <c r="P5740">
        <v>27</v>
      </c>
      <c r="Q5740">
        <v>2</v>
      </c>
      <c r="R5740" t="s">
        <v>40</v>
      </c>
      <c r="S5740">
        <v>2</v>
      </c>
      <c r="T5740">
        <v>0</v>
      </c>
      <c r="U5740">
        <v>2</v>
      </c>
      <c r="V5740">
        <v>464</v>
      </c>
      <c r="W5740" t="s">
        <v>54</v>
      </c>
      <c r="X5740" t="s">
        <v>28599</v>
      </c>
      <c r="Y5740" t="s">
        <v>65</v>
      </c>
      <c r="Z5740" s="1">
        <v>45175</v>
      </c>
      <c r="AA5740" s="2">
        <v>0.59903935185185186</v>
      </c>
      <c r="AB5740" s="2">
        <v>0.35991898148148144</v>
      </c>
      <c r="AC5740" t="s">
        <v>44</v>
      </c>
      <c r="AD5740" t="s">
        <v>44</v>
      </c>
      <c r="AE5740" t="s">
        <v>45</v>
      </c>
      <c r="AF5740">
        <v>232</v>
      </c>
    </row>
    <row r="5741" spans="1:32">
      <c r="A5741">
        <v>30001</v>
      </c>
      <c r="B5741">
        <v>29101</v>
      </c>
      <c r="C5741" t="s">
        <v>391</v>
      </c>
      <c r="D5741" t="s">
        <v>25619</v>
      </c>
      <c r="E5741" t="s">
        <v>48</v>
      </c>
      <c r="F5741" t="s">
        <v>28600</v>
      </c>
      <c r="G5741" t="s">
        <v>28601</v>
      </c>
      <c r="H5741" t="s">
        <v>171</v>
      </c>
      <c r="I5741" s="1">
        <v>21691</v>
      </c>
      <c r="J5741" t="s">
        <v>28602</v>
      </c>
      <c r="K5741" t="s">
        <v>28603</v>
      </c>
      <c r="L5741">
        <v>92092</v>
      </c>
      <c r="M5741" t="s">
        <v>171</v>
      </c>
      <c r="N5741" s="1">
        <v>45251</v>
      </c>
      <c r="O5741" s="1">
        <v>45256</v>
      </c>
      <c r="P5741">
        <v>51</v>
      </c>
      <c r="Q5741">
        <v>3</v>
      </c>
      <c r="R5741" t="s">
        <v>40</v>
      </c>
      <c r="S5741">
        <v>4</v>
      </c>
      <c r="T5741">
        <v>1</v>
      </c>
      <c r="U5741">
        <v>5</v>
      </c>
      <c r="V5741">
        <v>1040</v>
      </c>
      <c r="W5741" t="s">
        <v>54</v>
      </c>
      <c r="X5741" t="s">
        <v>28604</v>
      </c>
      <c r="Y5741" t="s">
        <v>43</v>
      </c>
      <c r="Z5741" s="1">
        <v>45239</v>
      </c>
      <c r="AA5741" s="2">
        <v>0.19990740740740742</v>
      </c>
      <c r="AB5741" s="2">
        <v>0.31305555555555559</v>
      </c>
      <c r="AC5741" t="s">
        <v>45</v>
      </c>
      <c r="AD5741" t="s">
        <v>45</v>
      </c>
      <c r="AE5741" t="s">
        <v>45</v>
      </c>
      <c r="AF5741">
        <v>208</v>
      </c>
    </row>
    <row r="5742" spans="1:32">
      <c r="A5742">
        <v>30002</v>
      </c>
      <c r="B5742">
        <v>29102</v>
      </c>
      <c r="C5742" t="s">
        <v>5587</v>
      </c>
      <c r="D5742" t="s">
        <v>2438</v>
      </c>
      <c r="E5742" t="s">
        <v>34</v>
      </c>
      <c r="F5742" t="s">
        <v>28605</v>
      </c>
      <c r="G5742" t="s">
        <v>28606</v>
      </c>
      <c r="H5742" t="s">
        <v>109</v>
      </c>
      <c r="I5742" s="1">
        <v>34110</v>
      </c>
      <c r="J5742" t="s">
        <v>28607</v>
      </c>
      <c r="K5742" t="s">
        <v>11950</v>
      </c>
      <c r="L5742">
        <v>39061</v>
      </c>
      <c r="M5742" t="s">
        <v>109</v>
      </c>
      <c r="N5742" s="1">
        <v>45197</v>
      </c>
      <c r="O5742" s="1">
        <v>45199</v>
      </c>
      <c r="P5742">
        <v>48</v>
      </c>
      <c r="Q5742">
        <v>2</v>
      </c>
      <c r="R5742" t="s">
        <v>40</v>
      </c>
      <c r="S5742">
        <v>1</v>
      </c>
      <c r="T5742">
        <v>1</v>
      </c>
      <c r="U5742">
        <v>2</v>
      </c>
      <c r="V5742">
        <v>482</v>
      </c>
      <c r="W5742" t="s">
        <v>54</v>
      </c>
      <c r="X5742" t="s">
        <v>28608</v>
      </c>
      <c r="Y5742" t="s">
        <v>6</v>
      </c>
      <c r="Z5742" s="1">
        <v>45174</v>
      </c>
      <c r="AA5742" s="2">
        <v>0.68821759259259263</v>
      </c>
      <c r="AB5742" s="2">
        <v>0.50347222222222221</v>
      </c>
      <c r="AC5742" t="s">
        <v>45</v>
      </c>
      <c r="AD5742" t="s">
        <v>45</v>
      </c>
      <c r="AE5742" t="s">
        <v>44</v>
      </c>
      <c r="AF5742">
        <v>241</v>
      </c>
    </row>
    <row r="5743" spans="1:32">
      <c r="A5743">
        <v>30003</v>
      </c>
      <c r="B5743">
        <v>29103</v>
      </c>
      <c r="C5743" t="s">
        <v>702</v>
      </c>
      <c r="D5743" t="s">
        <v>23858</v>
      </c>
      <c r="E5743" t="s">
        <v>48</v>
      </c>
      <c r="F5743" t="s">
        <v>28609</v>
      </c>
      <c r="G5743" t="s">
        <v>28610</v>
      </c>
      <c r="H5743" t="s">
        <v>530</v>
      </c>
      <c r="I5743" s="1">
        <v>33591</v>
      </c>
      <c r="J5743" t="s">
        <v>28611</v>
      </c>
      <c r="K5743" t="s">
        <v>28612</v>
      </c>
      <c r="L5743">
        <v>86487</v>
      </c>
      <c r="M5743" t="s">
        <v>530</v>
      </c>
      <c r="N5743" s="1">
        <v>45041</v>
      </c>
      <c r="O5743" s="1">
        <v>45043</v>
      </c>
      <c r="P5743">
        <v>6</v>
      </c>
      <c r="Q5743">
        <v>1</v>
      </c>
      <c r="R5743" t="s">
        <v>40</v>
      </c>
      <c r="S5743">
        <v>1</v>
      </c>
      <c r="T5743">
        <v>0</v>
      </c>
      <c r="U5743">
        <v>2</v>
      </c>
      <c r="V5743">
        <v>482</v>
      </c>
      <c r="W5743" t="s">
        <v>54</v>
      </c>
      <c r="X5743" t="s">
        <v>28613</v>
      </c>
      <c r="Y5743" t="s">
        <v>6</v>
      </c>
      <c r="Z5743" s="1">
        <v>45005</v>
      </c>
      <c r="AA5743" s="2">
        <v>0.33374999999999999</v>
      </c>
      <c r="AB5743" s="2">
        <v>6.8148148148148138E-2</v>
      </c>
      <c r="AC5743" t="s">
        <v>44</v>
      </c>
      <c r="AD5743" t="s">
        <v>45</v>
      </c>
      <c r="AE5743" t="s">
        <v>44</v>
      </c>
      <c r="AF5743">
        <v>241</v>
      </c>
    </row>
    <row r="5744" spans="1:32">
      <c r="A5744">
        <v>30004</v>
      </c>
      <c r="B5744">
        <v>29104</v>
      </c>
      <c r="C5744" t="s">
        <v>391</v>
      </c>
      <c r="D5744" t="s">
        <v>2196</v>
      </c>
      <c r="E5744" t="s">
        <v>48</v>
      </c>
      <c r="F5744" t="s">
        <v>28614</v>
      </c>
      <c r="G5744" t="s">
        <v>28615</v>
      </c>
      <c r="H5744" t="s">
        <v>225</v>
      </c>
      <c r="I5744" s="1">
        <v>27089</v>
      </c>
      <c r="J5744" t="s">
        <v>28616</v>
      </c>
      <c r="K5744" t="s">
        <v>5166</v>
      </c>
      <c r="L5744">
        <v>90882</v>
      </c>
      <c r="M5744" t="s">
        <v>225</v>
      </c>
      <c r="N5744" s="1">
        <v>45153</v>
      </c>
      <c r="O5744" s="1">
        <v>45154</v>
      </c>
      <c r="P5744">
        <v>26</v>
      </c>
      <c r="Q5744">
        <v>2</v>
      </c>
      <c r="R5744" t="s">
        <v>63</v>
      </c>
      <c r="S5744">
        <v>2</v>
      </c>
      <c r="T5744">
        <v>0</v>
      </c>
      <c r="U5744">
        <v>1</v>
      </c>
      <c r="V5744">
        <v>87</v>
      </c>
      <c r="W5744" t="s">
        <v>54</v>
      </c>
      <c r="X5744" t="s">
        <v>28617</v>
      </c>
      <c r="Y5744" t="s">
        <v>43</v>
      </c>
      <c r="Z5744" s="1">
        <v>45145</v>
      </c>
      <c r="AA5744" s="2">
        <v>0.89894675925925915</v>
      </c>
      <c r="AB5744" s="2">
        <v>0.87230324074074073</v>
      </c>
      <c r="AC5744" t="s">
        <v>44</v>
      </c>
      <c r="AD5744" t="s">
        <v>44</v>
      </c>
      <c r="AE5744" t="s">
        <v>45</v>
      </c>
      <c r="AF5744">
        <v>87</v>
      </c>
    </row>
    <row r="5745" spans="1:32">
      <c r="A5745">
        <v>30006</v>
      </c>
      <c r="B5745">
        <v>29106</v>
      </c>
      <c r="C5745" t="s">
        <v>1532</v>
      </c>
      <c r="D5745" t="s">
        <v>1248</v>
      </c>
      <c r="E5745" t="s">
        <v>48</v>
      </c>
      <c r="F5745" t="s">
        <v>28618</v>
      </c>
      <c r="G5745" t="s">
        <v>28619</v>
      </c>
      <c r="H5745" t="s">
        <v>272</v>
      </c>
      <c r="I5745" s="1">
        <v>30772</v>
      </c>
      <c r="J5745" t="s">
        <v>28620</v>
      </c>
      <c r="K5745" t="s">
        <v>28238</v>
      </c>
      <c r="L5745">
        <v>51730</v>
      </c>
      <c r="M5745" t="s">
        <v>272</v>
      </c>
      <c r="N5745" s="1">
        <v>45087</v>
      </c>
      <c r="O5745" s="1">
        <v>45091</v>
      </c>
      <c r="P5745">
        <v>40</v>
      </c>
      <c r="Q5745">
        <v>2</v>
      </c>
      <c r="R5745" t="s">
        <v>53</v>
      </c>
      <c r="S5745">
        <v>4</v>
      </c>
      <c r="T5745">
        <v>1</v>
      </c>
      <c r="U5745">
        <v>4</v>
      </c>
      <c r="V5745">
        <v>492</v>
      </c>
      <c r="W5745" t="s">
        <v>41</v>
      </c>
      <c r="X5745" t="s">
        <v>28621</v>
      </c>
      <c r="Y5745" t="s">
        <v>43</v>
      </c>
      <c r="Z5745" s="1">
        <v>45059</v>
      </c>
      <c r="AA5745" s="2">
        <v>0.66697916666666668</v>
      </c>
      <c r="AB5745" s="2">
        <v>0.5296643518518519</v>
      </c>
      <c r="AC5745" t="s">
        <v>45</v>
      </c>
      <c r="AD5745" t="s">
        <v>45</v>
      </c>
      <c r="AE5745" t="s">
        <v>45</v>
      </c>
      <c r="AF5745">
        <v>123</v>
      </c>
    </row>
    <row r="5746" spans="1:32">
      <c r="A5746">
        <v>30007</v>
      </c>
      <c r="B5746">
        <v>29107</v>
      </c>
      <c r="C5746" t="s">
        <v>20745</v>
      </c>
      <c r="D5746" t="s">
        <v>5350</v>
      </c>
      <c r="E5746" t="s">
        <v>34</v>
      </c>
      <c r="F5746" t="s">
        <v>28622</v>
      </c>
      <c r="G5746" t="s">
        <v>28623</v>
      </c>
      <c r="H5746" t="s">
        <v>86</v>
      </c>
      <c r="I5746" s="1">
        <v>33177</v>
      </c>
      <c r="J5746" t="s">
        <v>28624</v>
      </c>
      <c r="K5746" t="s">
        <v>28625</v>
      </c>
      <c r="L5746">
        <v>89101</v>
      </c>
      <c r="M5746" t="s">
        <v>86</v>
      </c>
      <c r="N5746" s="1">
        <v>45213</v>
      </c>
      <c r="O5746" s="1">
        <v>45215</v>
      </c>
      <c r="P5746">
        <v>86</v>
      </c>
      <c r="Q5746">
        <v>4</v>
      </c>
      <c r="R5746" t="s">
        <v>63</v>
      </c>
      <c r="S5746">
        <v>4</v>
      </c>
      <c r="T5746">
        <v>0</v>
      </c>
      <c r="U5746">
        <v>2</v>
      </c>
      <c r="V5746">
        <v>164</v>
      </c>
      <c r="W5746" t="s">
        <v>41</v>
      </c>
      <c r="X5746" t="s">
        <v>28626</v>
      </c>
      <c r="Y5746" t="s">
        <v>65</v>
      </c>
      <c r="Z5746" s="1">
        <v>45190</v>
      </c>
      <c r="AA5746" s="2">
        <v>3.5868055555555556E-2</v>
      </c>
      <c r="AB5746" s="2">
        <v>0.2555439814814815</v>
      </c>
      <c r="AC5746" t="s">
        <v>44</v>
      </c>
      <c r="AD5746" t="s">
        <v>45</v>
      </c>
      <c r="AE5746" t="s">
        <v>45</v>
      </c>
      <c r="AF5746">
        <v>82</v>
      </c>
    </row>
    <row r="5747" spans="1:32">
      <c r="A5747">
        <v>30008</v>
      </c>
      <c r="B5747">
        <v>29108</v>
      </c>
      <c r="C5747" t="s">
        <v>3972</v>
      </c>
      <c r="D5747" t="s">
        <v>3343</v>
      </c>
      <c r="E5747" t="s">
        <v>48</v>
      </c>
      <c r="F5747" t="s">
        <v>28627</v>
      </c>
      <c r="G5747">
        <f>1-944-436-9909</f>
        <v>-11288</v>
      </c>
      <c r="H5747" t="s">
        <v>129</v>
      </c>
      <c r="I5747" s="1">
        <v>17753</v>
      </c>
      <c r="J5747" t="s">
        <v>28628</v>
      </c>
      <c r="K5747" t="s">
        <v>28629</v>
      </c>
      <c r="L5747">
        <v>8289</v>
      </c>
      <c r="M5747" t="s">
        <v>129</v>
      </c>
      <c r="N5747" s="1">
        <v>45187</v>
      </c>
      <c r="O5747" s="1">
        <v>45192</v>
      </c>
      <c r="P5747">
        <v>7</v>
      </c>
      <c r="Q5747">
        <v>1</v>
      </c>
      <c r="R5747" t="s">
        <v>53</v>
      </c>
      <c r="S5747">
        <v>3</v>
      </c>
      <c r="T5747">
        <v>2</v>
      </c>
      <c r="U5747">
        <v>5</v>
      </c>
      <c r="V5747">
        <v>610</v>
      </c>
      <c r="W5747" t="s">
        <v>41</v>
      </c>
      <c r="X5747" t="s">
        <v>28630</v>
      </c>
      <c r="Y5747" t="s">
        <v>81</v>
      </c>
      <c r="Z5747" s="1">
        <v>45178</v>
      </c>
      <c r="AA5747" s="2">
        <v>0.58130787037037035</v>
      </c>
      <c r="AB5747" s="2">
        <v>0.84715277777777775</v>
      </c>
      <c r="AC5747" t="s">
        <v>44</v>
      </c>
      <c r="AD5747" t="s">
        <v>45</v>
      </c>
      <c r="AE5747" t="s">
        <v>44</v>
      </c>
      <c r="AF5747">
        <v>122</v>
      </c>
    </row>
    <row r="5748" spans="1:32">
      <c r="A5748">
        <v>30009</v>
      </c>
      <c r="B5748">
        <v>29109</v>
      </c>
      <c r="C5748" t="s">
        <v>82</v>
      </c>
      <c r="D5748" t="s">
        <v>428</v>
      </c>
      <c r="E5748" t="s">
        <v>48</v>
      </c>
      <c r="F5748" t="s">
        <v>28631</v>
      </c>
      <c r="G5748" t="s">
        <v>28632</v>
      </c>
      <c r="H5748" t="s">
        <v>1251</v>
      </c>
      <c r="I5748" s="1">
        <v>28599</v>
      </c>
      <c r="J5748" t="s">
        <v>28633</v>
      </c>
      <c r="K5748" t="s">
        <v>28634</v>
      </c>
      <c r="L5748">
        <v>69358</v>
      </c>
      <c r="M5748" t="s">
        <v>1251</v>
      </c>
      <c r="N5748" s="1">
        <v>45328</v>
      </c>
      <c r="O5748" s="1">
        <v>45331</v>
      </c>
      <c r="P5748">
        <v>25</v>
      </c>
      <c r="Q5748">
        <v>1</v>
      </c>
      <c r="R5748" t="s">
        <v>53</v>
      </c>
      <c r="S5748">
        <v>1</v>
      </c>
      <c r="T5748">
        <v>0</v>
      </c>
      <c r="U5748">
        <v>3</v>
      </c>
      <c r="V5748">
        <v>378</v>
      </c>
      <c r="W5748" t="s">
        <v>54</v>
      </c>
      <c r="X5748" t="s">
        <v>28635</v>
      </c>
      <c r="Y5748" t="s">
        <v>81</v>
      </c>
      <c r="Z5748" s="1">
        <v>45290</v>
      </c>
      <c r="AA5748" s="2">
        <v>0.47674768518518523</v>
      </c>
      <c r="AB5748" s="2">
        <v>0.79287037037037045</v>
      </c>
      <c r="AC5748" t="s">
        <v>44</v>
      </c>
      <c r="AD5748" t="s">
        <v>45</v>
      </c>
      <c r="AE5748" t="s">
        <v>44</v>
      </c>
      <c r="AF5748">
        <v>126</v>
      </c>
    </row>
    <row r="5749" spans="1:32">
      <c r="A5749">
        <v>30010</v>
      </c>
      <c r="B5749">
        <v>29110</v>
      </c>
      <c r="C5749" t="s">
        <v>628</v>
      </c>
      <c r="D5749" t="s">
        <v>8541</v>
      </c>
      <c r="E5749" t="s">
        <v>48</v>
      </c>
      <c r="F5749" t="s">
        <v>28636</v>
      </c>
      <c r="G5749" t="s">
        <v>28637</v>
      </c>
      <c r="H5749" t="s">
        <v>530</v>
      </c>
      <c r="I5749" s="1">
        <v>18770</v>
      </c>
      <c r="J5749" t="s">
        <v>28638</v>
      </c>
      <c r="K5749" t="s">
        <v>15752</v>
      </c>
      <c r="L5749">
        <v>31215</v>
      </c>
      <c r="M5749" t="s">
        <v>530</v>
      </c>
      <c r="N5749" s="1">
        <v>45228</v>
      </c>
      <c r="O5749" s="1">
        <v>45231</v>
      </c>
      <c r="P5749">
        <v>59</v>
      </c>
      <c r="Q5749">
        <v>3</v>
      </c>
      <c r="R5749" t="s">
        <v>63</v>
      </c>
      <c r="S5749">
        <v>4</v>
      </c>
      <c r="T5749">
        <v>0</v>
      </c>
      <c r="U5749">
        <v>3</v>
      </c>
      <c r="V5749">
        <v>270</v>
      </c>
      <c r="W5749" t="s">
        <v>54</v>
      </c>
      <c r="X5749" t="s">
        <v>28639</v>
      </c>
      <c r="Y5749" t="s">
        <v>81</v>
      </c>
      <c r="Z5749" s="1">
        <v>45221</v>
      </c>
      <c r="AA5749" s="2">
        <v>0.82947916666666666</v>
      </c>
      <c r="AB5749" s="2">
        <v>0.47870370370370369</v>
      </c>
      <c r="AC5749" t="s">
        <v>44</v>
      </c>
      <c r="AD5749" t="s">
        <v>44</v>
      </c>
      <c r="AE5749" t="s">
        <v>44</v>
      </c>
      <c r="AF5749">
        <v>90</v>
      </c>
    </row>
    <row r="5750" spans="1:32">
      <c r="A5750">
        <v>30011</v>
      </c>
      <c r="B5750">
        <v>29111</v>
      </c>
      <c r="C5750" t="s">
        <v>2522</v>
      </c>
      <c r="D5750" t="s">
        <v>230</v>
      </c>
      <c r="E5750" t="s">
        <v>34</v>
      </c>
      <c r="F5750" t="s">
        <v>28640</v>
      </c>
      <c r="G5750" t="s">
        <v>28641</v>
      </c>
      <c r="H5750" t="s">
        <v>530</v>
      </c>
      <c r="I5750" s="1">
        <v>23849</v>
      </c>
      <c r="J5750" t="s">
        <v>28642</v>
      </c>
      <c r="K5750" t="s">
        <v>28643</v>
      </c>
      <c r="L5750">
        <v>22908</v>
      </c>
      <c r="M5750" t="s">
        <v>530</v>
      </c>
      <c r="N5750" s="1">
        <v>45134</v>
      </c>
      <c r="O5750" s="1">
        <v>45135</v>
      </c>
      <c r="P5750">
        <v>9</v>
      </c>
      <c r="Q5750">
        <v>1</v>
      </c>
      <c r="R5750" t="s">
        <v>40</v>
      </c>
      <c r="S5750">
        <v>2</v>
      </c>
      <c r="T5750">
        <v>1</v>
      </c>
      <c r="U5750">
        <v>1</v>
      </c>
      <c r="V5750">
        <v>219</v>
      </c>
      <c r="W5750" t="s">
        <v>41</v>
      </c>
      <c r="X5750" t="s">
        <v>28644</v>
      </c>
      <c r="Y5750" t="s">
        <v>43</v>
      </c>
      <c r="Z5750" s="1">
        <v>45128</v>
      </c>
      <c r="AA5750" s="2">
        <v>0.2970949074074074</v>
      </c>
      <c r="AB5750" s="2">
        <v>0.85792824074074081</v>
      </c>
      <c r="AC5750" t="s">
        <v>44</v>
      </c>
      <c r="AD5750" t="s">
        <v>45</v>
      </c>
      <c r="AE5750" t="s">
        <v>44</v>
      </c>
      <c r="AF5750">
        <v>219</v>
      </c>
    </row>
    <row r="5751" spans="1:32">
      <c r="A5751">
        <v>30012</v>
      </c>
      <c r="B5751">
        <v>29112</v>
      </c>
      <c r="C5751" t="s">
        <v>434</v>
      </c>
      <c r="D5751" t="s">
        <v>3128</v>
      </c>
      <c r="E5751" t="s">
        <v>48</v>
      </c>
      <c r="F5751" t="s">
        <v>28645</v>
      </c>
      <c r="G5751" t="s">
        <v>28646</v>
      </c>
      <c r="H5751" t="s">
        <v>295</v>
      </c>
      <c r="I5751" s="1">
        <v>24819</v>
      </c>
      <c r="J5751" t="s">
        <v>28647</v>
      </c>
      <c r="K5751" t="s">
        <v>28648</v>
      </c>
      <c r="L5751">
        <v>9520</v>
      </c>
      <c r="M5751" t="s">
        <v>295</v>
      </c>
      <c r="N5751" s="1">
        <v>45250</v>
      </c>
      <c r="O5751" s="1">
        <v>45254</v>
      </c>
      <c r="P5751">
        <v>1</v>
      </c>
      <c r="Q5751">
        <v>1</v>
      </c>
      <c r="R5751" t="s">
        <v>53</v>
      </c>
      <c r="S5751">
        <v>2</v>
      </c>
      <c r="T5751">
        <v>2</v>
      </c>
      <c r="U5751">
        <v>4</v>
      </c>
      <c r="V5751">
        <v>504</v>
      </c>
      <c r="W5751" t="s">
        <v>41</v>
      </c>
      <c r="X5751" t="s">
        <v>28649</v>
      </c>
      <c r="Y5751" t="s">
        <v>6</v>
      </c>
      <c r="Z5751" s="1">
        <v>45218</v>
      </c>
      <c r="AA5751" s="2">
        <v>0.87189814814814814</v>
      </c>
      <c r="AB5751" s="2">
        <v>0.63687499999999997</v>
      </c>
      <c r="AC5751" t="s">
        <v>45</v>
      </c>
      <c r="AD5751" t="s">
        <v>45</v>
      </c>
      <c r="AE5751" t="s">
        <v>44</v>
      </c>
      <c r="AF5751">
        <v>126</v>
      </c>
    </row>
    <row r="5752" spans="1:32">
      <c r="A5752">
        <v>30013</v>
      </c>
      <c r="B5752">
        <v>29113</v>
      </c>
      <c r="C5752" t="s">
        <v>2231</v>
      </c>
      <c r="D5752" t="s">
        <v>2623</v>
      </c>
      <c r="E5752" t="s">
        <v>34</v>
      </c>
      <c r="F5752" t="s">
        <v>28650</v>
      </c>
      <c r="G5752" t="s">
        <v>28651</v>
      </c>
      <c r="H5752" t="s">
        <v>122</v>
      </c>
      <c r="I5752" s="1">
        <v>17261</v>
      </c>
      <c r="J5752" t="s">
        <v>28652</v>
      </c>
      <c r="K5752" t="s">
        <v>28653</v>
      </c>
      <c r="L5752">
        <v>57502</v>
      </c>
      <c r="M5752" t="s">
        <v>122</v>
      </c>
      <c r="N5752" s="1">
        <v>44950</v>
      </c>
      <c r="O5752" s="1">
        <v>44955</v>
      </c>
      <c r="P5752">
        <v>89</v>
      </c>
      <c r="Q5752">
        <v>4</v>
      </c>
      <c r="R5752" t="s">
        <v>63</v>
      </c>
      <c r="S5752">
        <v>4</v>
      </c>
      <c r="T5752">
        <v>0</v>
      </c>
      <c r="U5752">
        <v>5</v>
      </c>
      <c r="V5752">
        <v>340</v>
      </c>
      <c r="W5752" t="s">
        <v>54</v>
      </c>
      <c r="X5752" t="s">
        <v>28654</v>
      </c>
      <c r="Y5752" t="s">
        <v>65</v>
      </c>
      <c r="Z5752" s="1">
        <v>44941</v>
      </c>
      <c r="AA5752" s="2">
        <v>0.82070601851851854</v>
      </c>
      <c r="AB5752" s="2">
        <v>0.13896990740740742</v>
      </c>
      <c r="AC5752" t="s">
        <v>45</v>
      </c>
      <c r="AD5752" t="s">
        <v>44</v>
      </c>
      <c r="AE5752" t="s">
        <v>44</v>
      </c>
      <c r="AF5752">
        <v>68</v>
      </c>
    </row>
    <row r="5753" spans="1:32">
      <c r="A5753">
        <v>30014</v>
      </c>
      <c r="B5753">
        <v>29114</v>
      </c>
      <c r="C5753" t="s">
        <v>1759</v>
      </c>
      <c r="D5753" t="s">
        <v>7445</v>
      </c>
      <c r="E5753" t="s">
        <v>48</v>
      </c>
      <c r="F5753" t="s">
        <v>28655</v>
      </c>
      <c r="G5753" t="s">
        <v>28656</v>
      </c>
      <c r="H5753" t="s">
        <v>77</v>
      </c>
      <c r="I5753" s="1">
        <v>37502</v>
      </c>
      <c r="J5753" t="s">
        <v>28657</v>
      </c>
      <c r="K5753" t="s">
        <v>28658</v>
      </c>
      <c r="L5753">
        <v>89152</v>
      </c>
      <c r="M5753" t="s">
        <v>77</v>
      </c>
      <c r="N5753" s="1">
        <v>45256</v>
      </c>
      <c r="O5753" s="1">
        <v>45257</v>
      </c>
      <c r="P5753">
        <v>38</v>
      </c>
      <c r="Q5753">
        <v>2</v>
      </c>
      <c r="R5753" t="s">
        <v>63</v>
      </c>
      <c r="S5753">
        <v>1</v>
      </c>
      <c r="T5753">
        <v>1</v>
      </c>
      <c r="U5753">
        <v>1</v>
      </c>
      <c r="V5753">
        <v>65</v>
      </c>
      <c r="W5753" t="s">
        <v>54</v>
      </c>
      <c r="X5753" t="s">
        <v>28659</v>
      </c>
      <c r="Y5753" t="s">
        <v>65</v>
      </c>
      <c r="Z5753" s="1">
        <v>45221</v>
      </c>
      <c r="AA5753" s="2">
        <v>4.0972222222222222E-2</v>
      </c>
      <c r="AB5753" s="2">
        <v>1.3194444444444444E-2</v>
      </c>
      <c r="AC5753" t="s">
        <v>44</v>
      </c>
      <c r="AD5753" t="s">
        <v>44</v>
      </c>
      <c r="AE5753" t="s">
        <v>45</v>
      </c>
      <c r="AF5753">
        <v>65</v>
      </c>
    </row>
    <row r="5754" spans="1:32">
      <c r="A5754">
        <v>30015</v>
      </c>
      <c r="B5754">
        <v>29115</v>
      </c>
      <c r="C5754" t="s">
        <v>722</v>
      </c>
      <c r="D5754" t="s">
        <v>9923</v>
      </c>
      <c r="E5754" t="s">
        <v>34</v>
      </c>
      <c r="F5754" t="s">
        <v>28660</v>
      </c>
      <c r="G5754" t="s">
        <v>28661</v>
      </c>
      <c r="H5754" t="s">
        <v>77</v>
      </c>
      <c r="I5754" s="1">
        <v>25281</v>
      </c>
      <c r="J5754" t="s">
        <v>28662</v>
      </c>
      <c r="K5754" t="s">
        <v>28663</v>
      </c>
      <c r="L5754">
        <v>77599</v>
      </c>
      <c r="M5754" t="s">
        <v>77</v>
      </c>
      <c r="N5754" s="1">
        <v>45175</v>
      </c>
      <c r="O5754" s="1">
        <v>45180</v>
      </c>
      <c r="P5754">
        <v>74</v>
      </c>
      <c r="Q5754">
        <v>3</v>
      </c>
      <c r="R5754" t="s">
        <v>63</v>
      </c>
      <c r="S5754">
        <v>4</v>
      </c>
      <c r="T5754">
        <v>2</v>
      </c>
      <c r="U5754">
        <v>5</v>
      </c>
      <c r="V5754">
        <v>315</v>
      </c>
      <c r="W5754" t="s">
        <v>54</v>
      </c>
      <c r="X5754" t="s">
        <v>28664</v>
      </c>
      <c r="Y5754" t="s">
        <v>43</v>
      </c>
      <c r="Z5754" s="1">
        <v>45137</v>
      </c>
      <c r="AA5754" s="2">
        <v>0.26378472222222221</v>
      </c>
      <c r="AB5754" s="2">
        <v>0.69024305555555554</v>
      </c>
      <c r="AC5754" t="s">
        <v>45</v>
      </c>
      <c r="AD5754" t="s">
        <v>44</v>
      </c>
      <c r="AE5754" t="s">
        <v>44</v>
      </c>
      <c r="AF5754">
        <v>63</v>
      </c>
    </row>
    <row r="5755" spans="1:32">
      <c r="A5755">
        <v>30017</v>
      </c>
      <c r="B5755">
        <v>29117</v>
      </c>
      <c r="C5755" t="s">
        <v>11258</v>
      </c>
      <c r="D5755" t="s">
        <v>3918</v>
      </c>
      <c r="E5755" t="s">
        <v>48</v>
      </c>
      <c r="F5755" t="s">
        <v>28665</v>
      </c>
      <c r="G5755" t="s">
        <v>28666</v>
      </c>
      <c r="H5755" t="s">
        <v>692</v>
      </c>
      <c r="I5755" s="1">
        <v>37298</v>
      </c>
      <c r="J5755" t="s">
        <v>28667</v>
      </c>
      <c r="K5755" t="s">
        <v>28668</v>
      </c>
      <c r="L5755">
        <v>81275</v>
      </c>
      <c r="M5755" t="s">
        <v>692</v>
      </c>
      <c r="N5755" s="1">
        <v>45114</v>
      </c>
      <c r="O5755" s="1">
        <v>45117</v>
      </c>
      <c r="P5755">
        <v>81</v>
      </c>
      <c r="Q5755">
        <v>4</v>
      </c>
      <c r="R5755" t="s">
        <v>40</v>
      </c>
      <c r="S5755">
        <v>3</v>
      </c>
      <c r="T5755">
        <v>2</v>
      </c>
      <c r="U5755">
        <v>3</v>
      </c>
      <c r="V5755">
        <v>663</v>
      </c>
      <c r="W5755" t="s">
        <v>54</v>
      </c>
      <c r="X5755" t="s">
        <v>28669</v>
      </c>
      <c r="Y5755" t="s">
        <v>81</v>
      </c>
      <c r="Z5755" s="1">
        <v>45108</v>
      </c>
      <c r="AA5755" s="2">
        <v>0.92974537037037042</v>
      </c>
      <c r="AB5755" s="2">
        <v>0.17967592592592593</v>
      </c>
      <c r="AC5755" t="s">
        <v>45</v>
      </c>
      <c r="AD5755" t="s">
        <v>44</v>
      </c>
      <c r="AE5755" t="s">
        <v>45</v>
      </c>
      <c r="AF5755">
        <v>221</v>
      </c>
    </row>
    <row r="5756" spans="1:32">
      <c r="A5756">
        <v>30018</v>
      </c>
      <c r="B5756">
        <v>29118</v>
      </c>
      <c r="C5756" t="s">
        <v>183</v>
      </c>
      <c r="D5756" t="s">
        <v>99</v>
      </c>
      <c r="E5756" t="s">
        <v>34</v>
      </c>
      <c r="F5756" t="s">
        <v>28670</v>
      </c>
      <c r="G5756" t="s">
        <v>28671</v>
      </c>
      <c r="H5756" t="s">
        <v>457</v>
      </c>
      <c r="I5756" s="1">
        <v>30163</v>
      </c>
      <c r="J5756" t="s">
        <v>28672</v>
      </c>
      <c r="K5756" t="s">
        <v>28673</v>
      </c>
      <c r="L5756">
        <v>44868</v>
      </c>
      <c r="M5756" t="s">
        <v>457</v>
      </c>
      <c r="N5756" s="1">
        <v>44971</v>
      </c>
      <c r="O5756" s="1">
        <v>44973</v>
      </c>
      <c r="P5756">
        <v>97</v>
      </c>
      <c r="Q5756">
        <v>4</v>
      </c>
      <c r="R5756" t="s">
        <v>53</v>
      </c>
      <c r="S5756">
        <v>4</v>
      </c>
      <c r="T5756">
        <v>0</v>
      </c>
      <c r="U5756">
        <v>2</v>
      </c>
      <c r="V5756">
        <v>294</v>
      </c>
      <c r="W5756" t="s">
        <v>41</v>
      </c>
      <c r="X5756" t="s">
        <v>28674</v>
      </c>
      <c r="Y5756" t="s">
        <v>81</v>
      </c>
      <c r="Z5756" s="1">
        <v>44941</v>
      </c>
      <c r="AA5756" s="2">
        <v>0.82502314814814814</v>
      </c>
      <c r="AB5756" s="2">
        <v>0.81802083333333331</v>
      </c>
      <c r="AC5756" t="s">
        <v>44</v>
      </c>
      <c r="AD5756" t="s">
        <v>45</v>
      </c>
      <c r="AE5756" t="s">
        <v>45</v>
      </c>
      <c r="AF5756">
        <v>147</v>
      </c>
    </row>
    <row r="5757" spans="1:32">
      <c r="A5757">
        <v>30019</v>
      </c>
      <c r="B5757">
        <v>29119</v>
      </c>
      <c r="C5757" t="s">
        <v>276</v>
      </c>
      <c r="D5757" t="s">
        <v>1023</v>
      </c>
      <c r="E5757" t="s">
        <v>48</v>
      </c>
      <c r="F5757" t="s">
        <v>28675</v>
      </c>
      <c r="G5757" t="s">
        <v>28676</v>
      </c>
      <c r="H5757" t="s">
        <v>171</v>
      </c>
      <c r="I5757" s="1">
        <v>33080</v>
      </c>
      <c r="J5757" t="s">
        <v>28677</v>
      </c>
      <c r="K5757" t="s">
        <v>28678</v>
      </c>
      <c r="L5757">
        <v>78640</v>
      </c>
      <c r="M5757" t="s">
        <v>171</v>
      </c>
      <c r="N5757" s="1">
        <v>45148</v>
      </c>
      <c r="O5757" s="1">
        <v>45151</v>
      </c>
      <c r="P5757">
        <v>62</v>
      </c>
      <c r="Q5757">
        <v>3</v>
      </c>
      <c r="R5757" t="s">
        <v>63</v>
      </c>
      <c r="S5757">
        <v>3</v>
      </c>
      <c r="T5757">
        <v>1</v>
      </c>
      <c r="U5757">
        <v>3</v>
      </c>
      <c r="V5757">
        <v>243</v>
      </c>
      <c r="W5757" t="s">
        <v>41</v>
      </c>
      <c r="X5757" t="s">
        <v>28679</v>
      </c>
      <c r="Y5757" t="s">
        <v>65</v>
      </c>
      <c r="Z5757" s="1">
        <v>45134</v>
      </c>
      <c r="AA5757" s="2">
        <v>0.62601851851851853</v>
      </c>
      <c r="AB5757" s="2">
        <v>0.1492013888888889</v>
      </c>
      <c r="AC5757" t="s">
        <v>44</v>
      </c>
      <c r="AD5757" t="s">
        <v>44</v>
      </c>
      <c r="AE5757" t="s">
        <v>45</v>
      </c>
      <c r="AF5757">
        <v>81</v>
      </c>
    </row>
    <row r="5758" spans="1:32">
      <c r="A5758">
        <v>30020</v>
      </c>
      <c r="B5758">
        <v>29120</v>
      </c>
      <c r="C5758" t="s">
        <v>2202</v>
      </c>
      <c r="D5758" t="s">
        <v>7095</v>
      </c>
      <c r="E5758" t="s">
        <v>48</v>
      </c>
      <c r="F5758" t="s">
        <v>28680</v>
      </c>
      <c r="G5758" t="s">
        <v>28681</v>
      </c>
      <c r="H5758" t="s">
        <v>115</v>
      </c>
      <c r="I5758" s="1">
        <v>23694</v>
      </c>
      <c r="J5758" t="s">
        <v>28682</v>
      </c>
      <c r="K5758" t="s">
        <v>2059</v>
      </c>
      <c r="L5758">
        <v>97519</v>
      </c>
      <c r="M5758" t="s">
        <v>115</v>
      </c>
      <c r="N5758" s="1">
        <v>45059</v>
      </c>
      <c r="O5758" s="1">
        <v>45061</v>
      </c>
      <c r="P5758">
        <v>57</v>
      </c>
      <c r="Q5758">
        <v>3</v>
      </c>
      <c r="R5758" t="s">
        <v>40</v>
      </c>
      <c r="S5758">
        <v>1</v>
      </c>
      <c r="T5758">
        <v>0</v>
      </c>
      <c r="U5758">
        <v>2</v>
      </c>
      <c r="V5758">
        <v>496</v>
      </c>
      <c r="W5758" t="s">
        <v>54</v>
      </c>
      <c r="X5758" t="s">
        <v>28683</v>
      </c>
      <c r="Y5758" t="s">
        <v>81</v>
      </c>
      <c r="Z5758" s="1">
        <v>45020</v>
      </c>
      <c r="AA5758" s="2">
        <v>0.99775462962962969</v>
      </c>
      <c r="AB5758" s="2">
        <v>6.9490740740740742E-2</v>
      </c>
      <c r="AC5758" t="s">
        <v>44</v>
      </c>
      <c r="AD5758" t="s">
        <v>45</v>
      </c>
      <c r="AE5758" t="s">
        <v>44</v>
      </c>
      <c r="AF5758">
        <v>248</v>
      </c>
    </row>
    <row r="5759" spans="1:32">
      <c r="A5759">
        <v>30022</v>
      </c>
      <c r="B5759">
        <v>29122</v>
      </c>
      <c r="C5759" t="s">
        <v>5764</v>
      </c>
      <c r="D5759" t="s">
        <v>28684</v>
      </c>
      <c r="E5759" t="s">
        <v>34</v>
      </c>
      <c r="F5759" t="s">
        <v>28685</v>
      </c>
      <c r="G5759" t="s">
        <v>28686</v>
      </c>
      <c r="H5759" t="s">
        <v>309</v>
      </c>
      <c r="I5759" s="1">
        <v>37792</v>
      </c>
      <c r="J5759" t="s">
        <v>28687</v>
      </c>
      <c r="K5759" t="s">
        <v>15696</v>
      </c>
      <c r="L5759">
        <v>21078</v>
      </c>
      <c r="M5759" t="s">
        <v>309</v>
      </c>
      <c r="N5759" s="1">
        <v>45203</v>
      </c>
      <c r="O5759" s="1">
        <v>45208</v>
      </c>
      <c r="P5759">
        <v>51</v>
      </c>
      <c r="Q5759">
        <v>3</v>
      </c>
      <c r="R5759" t="s">
        <v>40</v>
      </c>
      <c r="S5759">
        <v>1</v>
      </c>
      <c r="T5759">
        <v>1</v>
      </c>
      <c r="U5759">
        <v>5</v>
      </c>
      <c r="V5759">
        <v>1235</v>
      </c>
      <c r="W5759" t="s">
        <v>54</v>
      </c>
      <c r="X5759" t="s">
        <v>28688</v>
      </c>
      <c r="Y5759" t="s">
        <v>65</v>
      </c>
      <c r="Z5759" s="1">
        <v>45166</v>
      </c>
      <c r="AA5759" s="2">
        <v>0.39256944444444447</v>
      </c>
      <c r="AB5759" s="2">
        <v>0.3538425925925926</v>
      </c>
      <c r="AC5759" t="s">
        <v>45</v>
      </c>
      <c r="AD5759" t="s">
        <v>45</v>
      </c>
      <c r="AE5759" t="s">
        <v>44</v>
      </c>
      <c r="AF5759">
        <v>247</v>
      </c>
    </row>
    <row r="5760" spans="1:32">
      <c r="A5760">
        <v>30023</v>
      </c>
      <c r="B5760">
        <v>29123</v>
      </c>
      <c r="C5760" t="s">
        <v>391</v>
      </c>
      <c r="D5760" t="s">
        <v>2762</v>
      </c>
      <c r="E5760" t="s">
        <v>48</v>
      </c>
      <c r="F5760" t="s">
        <v>28689</v>
      </c>
      <c r="G5760" t="s">
        <v>28690</v>
      </c>
      <c r="H5760" t="s">
        <v>86</v>
      </c>
      <c r="I5760" s="1">
        <v>17631</v>
      </c>
      <c r="J5760" t="s">
        <v>28691</v>
      </c>
      <c r="K5760" t="s">
        <v>28692</v>
      </c>
      <c r="L5760">
        <v>56108</v>
      </c>
      <c r="M5760" t="s">
        <v>86</v>
      </c>
      <c r="N5760" s="1">
        <v>45137</v>
      </c>
      <c r="O5760" s="1">
        <v>45138</v>
      </c>
      <c r="P5760">
        <v>65</v>
      </c>
      <c r="Q5760">
        <v>3</v>
      </c>
      <c r="R5760" t="s">
        <v>63</v>
      </c>
      <c r="S5760">
        <v>3</v>
      </c>
      <c r="T5760">
        <v>2</v>
      </c>
      <c r="U5760">
        <v>1</v>
      </c>
      <c r="V5760">
        <v>90</v>
      </c>
      <c r="W5760" t="s">
        <v>41</v>
      </c>
      <c r="X5760" t="s">
        <v>28693</v>
      </c>
      <c r="Y5760" t="s">
        <v>65</v>
      </c>
      <c r="Z5760" s="1">
        <v>45104</v>
      </c>
      <c r="AA5760" s="2">
        <v>0.55891203703703707</v>
      </c>
      <c r="AB5760" s="2">
        <v>0.6136921296296296</v>
      </c>
      <c r="AC5760" t="s">
        <v>44</v>
      </c>
      <c r="AD5760" t="s">
        <v>44</v>
      </c>
      <c r="AE5760" t="s">
        <v>44</v>
      </c>
      <c r="AF5760">
        <v>90</v>
      </c>
    </row>
    <row r="5761" spans="1:32">
      <c r="A5761">
        <v>30026</v>
      </c>
      <c r="B5761">
        <v>29126</v>
      </c>
      <c r="C5761" t="s">
        <v>3552</v>
      </c>
      <c r="D5761" t="s">
        <v>1092</v>
      </c>
      <c r="E5761" t="s">
        <v>34</v>
      </c>
      <c r="F5761" t="s">
        <v>28694</v>
      </c>
      <c r="G5761" t="s">
        <v>28695</v>
      </c>
      <c r="H5761" t="s">
        <v>457</v>
      </c>
      <c r="I5761" s="1">
        <v>25342</v>
      </c>
      <c r="J5761" t="s">
        <v>28696</v>
      </c>
      <c r="K5761" t="s">
        <v>28697</v>
      </c>
      <c r="L5761">
        <v>39538</v>
      </c>
      <c r="M5761" t="s">
        <v>457</v>
      </c>
      <c r="N5761" s="1">
        <v>45083</v>
      </c>
      <c r="O5761" s="1">
        <v>45087</v>
      </c>
      <c r="P5761">
        <v>10</v>
      </c>
      <c r="Q5761">
        <v>1</v>
      </c>
      <c r="R5761" t="s">
        <v>53</v>
      </c>
      <c r="S5761">
        <v>4</v>
      </c>
      <c r="T5761">
        <v>2</v>
      </c>
      <c r="U5761">
        <v>4</v>
      </c>
      <c r="V5761">
        <v>572</v>
      </c>
      <c r="W5761" t="s">
        <v>54</v>
      </c>
      <c r="X5761" t="s">
        <v>28698</v>
      </c>
      <c r="Y5761" t="s">
        <v>43</v>
      </c>
      <c r="Z5761" s="1">
        <v>45071</v>
      </c>
      <c r="AA5761" s="2">
        <v>0.90874999999999995</v>
      </c>
      <c r="AB5761" s="2">
        <v>0.59819444444444447</v>
      </c>
      <c r="AC5761" t="s">
        <v>44</v>
      </c>
      <c r="AD5761" t="s">
        <v>44</v>
      </c>
      <c r="AE5761" t="s">
        <v>44</v>
      </c>
      <c r="AF5761">
        <v>143</v>
      </c>
    </row>
    <row r="5762" spans="1:32">
      <c r="A5762">
        <v>30027</v>
      </c>
      <c r="B5762">
        <v>29127</v>
      </c>
      <c r="C5762" t="s">
        <v>197</v>
      </c>
      <c r="D5762" t="s">
        <v>4327</v>
      </c>
      <c r="E5762" t="s">
        <v>34</v>
      </c>
      <c r="F5762" t="s">
        <v>28699</v>
      </c>
      <c r="G5762" t="s">
        <v>28700</v>
      </c>
      <c r="H5762" t="s">
        <v>418</v>
      </c>
      <c r="I5762" s="1">
        <v>29076</v>
      </c>
      <c r="J5762" t="s">
        <v>28701</v>
      </c>
      <c r="K5762" t="s">
        <v>28702</v>
      </c>
      <c r="L5762">
        <v>72462</v>
      </c>
      <c r="M5762" t="s">
        <v>418</v>
      </c>
      <c r="N5762" s="1">
        <v>44981</v>
      </c>
      <c r="O5762" s="1">
        <v>44985</v>
      </c>
      <c r="P5762">
        <v>66</v>
      </c>
      <c r="Q5762">
        <v>3</v>
      </c>
      <c r="R5762" t="s">
        <v>40</v>
      </c>
      <c r="S5762">
        <v>3</v>
      </c>
      <c r="T5762">
        <v>0</v>
      </c>
      <c r="U5762">
        <v>4</v>
      </c>
      <c r="V5762">
        <v>920</v>
      </c>
      <c r="W5762" t="s">
        <v>41</v>
      </c>
      <c r="X5762" t="s">
        <v>28703</v>
      </c>
      <c r="Y5762" t="s">
        <v>65</v>
      </c>
      <c r="Z5762" s="1">
        <v>44961</v>
      </c>
      <c r="AA5762" s="2">
        <v>0.67118055555555556</v>
      </c>
      <c r="AB5762" s="2">
        <v>0.71504629629629635</v>
      </c>
      <c r="AC5762" t="s">
        <v>45</v>
      </c>
      <c r="AD5762" t="s">
        <v>44</v>
      </c>
      <c r="AE5762" t="s">
        <v>44</v>
      </c>
      <c r="AF5762">
        <v>230</v>
      </c>
    </row>
    <row r="5763" spans="1:32">
      <c r="A5763">
        <v>30030</v>
      </c>
      <c r="B5763">
        <v>29130</v>
      </c>
      <c r="C5763" t="s">
        <v>197</v>
      </c>
      <c r="D5763" t="s">
        <v>28704</v>
      </c>
      <c r="E5763" t="s">
        <v>34</v>
      </c>
      <c r="F5763" t="s">
        <v>28705</v>
      </c>
      <c r="G5763" t="s">
        <v>28706</v>
      </c>
      <c r="H5763" t="s">
        <v>225</v>
      </c>
      <c r="I5763" s="1">
        <v>35109</v>
      </c>
      <c r="J5763" t="s">
        <v>28707</v>
      </c>
      <c r="K5763" t="s">
        <v>28708</v>
      </c>
      <c r="L5763">
        <v>46101</v>
      </c>
      <c r="M5763" t="s">
        <v>225</v>
      </c>
      <c r="N5763" s="1">
        <v>45077</v>
      </c>
      <c r="O5763" s="1">
        <v>45082</v>
      </c>
      <c r="P5763">
        <v>2</v>
      </c>
      <c r="Q5763">
        <v>1</v>
      </c>
      <c r="R5763" t="s">
        <v>63</v>
      </c>
      <c r="S5763">
        <v>1</v>
      </c>
      <c r="T5763">
        <v>2</v>
      </c>
      <c r="U5763">
        <v>5</v>
      </c>
      <c r="V5763">
        <v>410</v>
      </c>
      <c r="W5763" t="s">
        <v>41</v>
      </c>
      <c r="X5763" t="s">
        <v>28709</v>
      </c>
      <c r="Y5763" t="s">
        <v>6</v>
      </c>
      <c r="Z5763" s="1">
        <v>45065</v>
      </c>
      <c r="AA5763" s="2">
        <v>9.525462962962962E-2</v>
      </c>
      <c r="AB5763" s="2">
        <v>0.51787037037037031</v>
      </c>
      <c r="AC5763" t="s">
        <v>44</v>
      </c>
      <c r="AD5763" t="s">
        <v>44</v>
      </c>
      <c r="AE5763" t="s">
        <v>44</v>
      </c>
      <c r="AF5763">
        <v>82</v>
      </c>
    </row>
    <row r="5764" spans="1:32">
      <c r="A5764">
        <v>30031</v>
      </c>
      <c r="B5764">
        <v>29131</v>
      </c>
      <c r="C5764" t="s">
        <v>1056</v>
      </c>
      <c r="D5764" t="s">
        <v>977</v>
      </c>
      <c r="E5764" t="s">
        <v>34</v>
      </c>
      <c r="F5764" t="s">
        <v>28710</v>
      </c>
      <c r="G5764" t="s">
        <v>28711</v>
      </c>
      <c r="H5764" t="s">
        <v>692</v>
      </c>
      <c r="I5764" s="1">
        <v>25367</v>
      </c>
      <c r="J5764" t="s">
        <v>28712</v>
      </c>
      <c r="K5764" t="s">
        <v>28713</v>
      </c>
      <c r="L5764">
        <v>94027</v>
      </c>
      <c r="M5764" t="s">
        <v>692</v>
      </c>
      <c r="N5764" s="1">
        <v>45215</v>
      </c>
      <c r="O5764" s="1">
        <v>45216</v>
      </c>
      <c r="P5764">
        <v>32</v>
      </c>
      <c r="Q5764">
        <v>2</v>
      </c>
      <c r="R5764" t="s">
        <v>63</v>
      </c>
      <c r="S5764">
        <v>2</v>
      </c>
      <c r="T5764">
        <v>1</v>
      </c>
      <c r="U5764">
        <v>1</v>
      </c>
      <c r="V5764">
        <v>82</v>
      </c>
      <c r="W5764" t="s">
        <v>41</v>
      </c>
      <c r="X5764" t="s">
        <v>28714</v>
      </c>
      <c r="Y5764" t="s">
        <v>81</v>
      </c>
      <c r="Z5764" s="1">
        <v>45186</v>
      </c>
      <c r="AA5764" s="2">
        <v>0.96847222222222218</v>
      </c>
      <c r="AB5764" s="2">
        <v>0.39046296296296296</v>
      </c>
      <c r="AC5764" t="s">
        <v>45</v>
      </c>
      <c r="AD5764" t="s">
        <v>45</v>
      </c>
      <c r="AE5764" t="s">
        <v>44</v>
      </c>
      <c r="AF5764">
        <v>82</v>
      </c>
    </row>
    <row r="5765" spans="1:32">
      <c r="A5765">
        <v>30032</v>
      </c>
      <c r="B5765">
        <v>29132</v>
      </c>
      <c r="C5765" t="s">
        <v>1503</v>
      </c>
      <c r="D5765" t="s">
        <v>57</v>
      </c>
      <c r="E5765" t="s">
        <v>34</v>
      </c>
      <c r="F5765" t="s">
        <v>28715</v>
      </c>
      <c r="G5765" t="s">
        <v>28716</v>
      </c>
      <c r="H5765" t="s">
        <v>330</v>
      </c>
      <c r="I5765" s="1">
        <v>29308</v>
      </c>
      <c r="J5765" t="s">
        <v>28717</v>
      </c>
      <c r="K5765" t="s">
        <v>27976</v>
      </c>
      <c r="L5765">
        <v>27255</v>
      </c>
      <c r="M5765" t="s">
        <v>330</v>
      </c>
      <c r="N5765" s="1">
        <v>45253</v>
      </c>
      <c r="O5765" s="1">
        <v>45258</v>
      </c>
      <c r="P5765">
        <v>63</v>
      </c>
      <c r="Q5765">
        <v>3</v>
      </c>
      <c r="R5765" t="s">
        <v>40</v>
      </c>
      <c r="S5765">
        <v>4</v>
      </c>
      <c r="T5765">
        <v>2</v>
      </c>
      <c r="U5765">
        <v>5</v>
      </c>
      <c r="V5765">
        <v>1005</v>
      </c>
      <c r="W5765" t="s">
        <v>54</v>
      </c>
      <c r="X5765" t="s">
        <v>28718</v>
      </c>
      <c r="Y5765" t="s">
        <v>43</v>
      </c>
      <c r="Z5765" s="1">
        <v>45231</v>
      </c>
      <c r="AA5765" s="2">
        <v>0.86026620370370377</v>
      </c>
      <c r="AB5765" s="2">
        <v>0.82401620370370365</v>
      </c>
      <c r="AC5765" t="s">
        <v>44</v>
      </c>
      <c r="AD5765" t="s">
        <v>44</v>
      </c>
      <c r="AE5765" t="s">
        <v>44</v>
      </c>
      <c r="AF5765">
        <v>201</v>
      </c>
    </row>
    <row r="5766" spans="1:32">
      <c r="A5766">
        <v>30033</v>
      </c>
      <c r="B5766">
        <v>29133</v>
      </c>
      <c r="C5766" t="s">
        <v>229</v>
      </c>
      <c r="D5766" t="s">
        <v>9099</v>
      </c>
      <c r="E5766" t="s">
        <v>48</v>
      </c>
      <c r="F5766" t="s">
        <v>2422</v>
      </c>
      <c r="G5766" t="s">
        <v>28719</v>
      </c>
      <c r="H5766" t="s">
        <v>109</v>
      </c>
      <c r="I5766" s="1">
        <v>18426</v>
      </c>
      <c r="J5766" t="s">
        <v>28720</v>
      </c>
      <c r="K5766" t="s">
        <v>28721</v>
      </c>
      <c r="L5766">
        <v>71146</v>
      </c>
      <c r="M5766" t="s">
        <v>109</v>
      </c>
      <c r="N5766" s="1">
        <v>45033</v>
      </c>
      <c r="O5766" s="1">
        <v>45036</v>
      </c>
      <c r="P5766">
        <v>96</v>
      </c>
      <c r="Q5766">
        <v>4</v>
      </c>
      <c r="R5766" t="s">
        <v>40</v>
      </c>
      <c r="S5766">
        <v>2</v>
      </c>
      <c r="T5766">
        <v>0</v>
      </c>
      <c r="U5766">
        <v>3</v>
      </c>
      <c r="V5766">
        <v>723</v>
      </c>
      <c r="W5766" t="s">
        <v>54</v>
      </c>
      <c r="X5766" t="s">
        <v>28722</v>
      </c>
      <c r="Y5766" t="s">
        <v>6</v>
      </c>
      <c r="Z5766" s="1">
        <v>45020</v>
      </c>
      <c r="AA5766" s="2">
        <v>0.14584490740740741</v>
      </c>
      <c r="AB5766" s="2">
        <v>0.84936342592592595</v>
      </c>
      <c r="AC5766" t="s">
        <v>45</v>
      </c>
      <c r="AD5766" t="s">
        <v>45</v>
      </c>
      <c r="AE5766" t="s">
        <v>44</v>
      </c>
      <c r="AF5766">
        <v>241</v>
      </c>
    </row>
    <row r="5767" spans="1:32">
      <c r="A5767">
        <v>30034</v>
      </c>
      <c r="B5767">
        <v>29134</v>
      </c>
      <c r="C5767" t="s">
        <v>205</v>
      </c>
      <c r="D5767" t="s">
        <v>1268</v>
      </c>
      <c r="E5767" t="s">
        <v>48</v>
      </c>
      <c r="F5767" t="s">
        <v>28723</v>
      </c>
      <c r="G5767" t="s">
        <v>28724</v>
      </c>
      <c r="H5767" t="s">
        <v>309</v>
      </c>
      <c r="I5767" s="1">
        <v>28787</v>
      </c>
      <c r="J5767" t="s">
        <v>28725</v>
      </c>
      <c r="K5767" t="s">
        <v>28726</v>
      </c>
      <c r="L5767">
        <v>77442</v>
      </c>
      <c r="M5767" t="s">
        <v>309</v>
      </c>
      <c r="N5767" s="1">
        <v>45217</v>
      </c>
      <c r="O5767" s="1">
        <v>45220</v>
      </c>
      <c r="P5767">
        <v>16</v>
      </c>
      <c r="Q5767">
        <v>1</v>
      </c>
      <c r="R5767" t="s">
        <v>53</v>
      </c>
      <c r="S5767">
        <v>2</v>
      </c>
      <c r="T5767">
        <v>1</v>
      </c>
      <c r="U5767">
        <v>3</v>
      </c>
      <c r="V5767">
        <v>399</v>
      </c>
      <c r="W5767" t="s">
        <v>54</v>
      </c>
      <c r="X5767" t="s">
        <v>28727</v>
      </c>
      <c r="Y5767" t="s">
        <v>6</v>
      </c>
      <c r="Z5767" s="1">
        <v>45196</v>
      </c>
      <c r="AA5767" s="2">
        <v>0.43603009259259262</v>
      </c>
      <c r="AB5767" s="2">
        <v>0.8219212962962964</v>
      </c>
      <c r="AC5767" t="s">
        <v>44</v>
      </c>
      <c r="AD5767" t="s">
        <v>45</v>
      </c>
      <c r="AE5767" t="s">
        <v>44</v>
      </c>
      <c r="AF5767">
        <v>133</v>
      </c>
    </row>
    <row r="5768" spans="1:32">
      <c r="A5768">
        <v>30035</v>
      </c>
      <c r="B5768">
        <v>29135</v>
      </c>
      <c r="C5768" t="s">
        <v>662</v>
      </c>
      <c r="D5768" t="s">
        <v>113</v>
      </c>
      <c r="E5768" t="s">
        <v>34</v>
      </c>
      <c r="F5768" t="s">
        <v>20562</v>
      </c>
      <c r="G5768" t="s">
        <v>28728</v>
      </c>
      <c r="H5768" t="s">
        <v>1251</v>
      </c>
      <c r="I5768" s="1">
        <v>36094</v>
      </c>
      <c r="J5768" t="s">
        <v>28729</v>
      </c>
      <c r="K5768" t="s">
        <v>28730</v>
      </c>
      <c r="L5768">
        <v>70738</v>
      </c>
      <c r="M5768" t="s">
        <v>1251</v>
      </c>
      <c r="N5768" s="1">
        <v>45155</v>
      </c>
      <c r="O5768" s="1">
        <v>45158</v>
      </c>
      <c r="P5768">
        <v>62</v>
      </c>
      <c r="Q5768">
        <v>3</v>
      </c>
      <c r="R5768" t="s">
        <v>63</v>
      </c>
      <c r="S5768">
        <v>4</v>
      </c>
      <c r="T5768">
        <v>0</v>
      </c>
      <c r="U5768">
        <v>3</v>
      </c>
      <c r="V5768">
        <v>216</v>
      </c>
      <c r="W5768" t="s">
        <v>41</v>
      </c>
      <c r="X5768" t="s">
        <v>28731</v>
      </c>
      <c r="Y5768" t="s">
        <v>43</v>
      </c>
      <c r="Z5768" s="1">
        <v>45124</v>
      </c>
      <c r="AA5768" s="2">
        <v>0.80440972222222218</v>
      </c>
      <c r="AB5768" s="2">
        <v>0.30990740740740741</v>
      </c>
      <c r="AC5768" t="s">
        <v>45</v>
      </c>
      <c r="AD5768" t="s">
        <v>45</v>
      </c>
      <c r="AE5768" t="s">
        <v>45</v>
      </c>
      <c r="AF5768">
        <v>72</v>
      </c>
    </row>
    <row r="5769" spans="1:32">
      <c r="A5769">
        <v>30036</v>
      </c>
      <c r="B5769">
        <v>29136</v>
      </c>
      <c r="C5769" t="s">
        <v>1966</v>
      </c>
      <c r="D5769" t="s">
        <v>2099</v>
      </c>
      <c r="E5769" t="s">
        <v>48</v>
      </c>
      <c r="F5769" t="s">
        <v>28732</v>
      </c>
      <c r="G5769" t="s">
        <v>28733</v>
      </c>
      <c r="H5769" t="s">
        <v>70</v>
      </c>
      <c r="I5769" s="1">
        <v>18162</v>
      </c>
      <c r="J5769" t="s">
        <v>28734</v>
      </c>
      <c r="K5769" t="s">
        <v>28735</v>
      </c>
      <c r="L5769">
        <v>97628</v>
      </c>
      <c r="M5769" t="s">
        <v>70</v>
      </c>
      <c r="N5769" s="1">
        <v>45077</v>
      </c>
      <c r="O5769" s="1">
        <v>45079</v>
      </c>
      <c r="P5769">
        <v>48</v>
      </c>
      <c r="Q5769">
        <v>2</v>
      </c>
      <c r="R5769" t="s">
        <v>40</v>
      </c>
      <c r="S5769">
        <v>4</v>
      </c>
      <c r="T5769">
        <v>2</v>
      </c>
      <c r="U5769">
        <v>2</v>
      </c>
      <c r="V5769">
        <v>428</v>
      </c>
      <c r="W5769" t="s">
        <v>54</v>
      </c>
      <c r="X5769" t="s">
        <v>28736</v>
      </c>
      <c r="Y5769" t="s">
        <v>65</v>
      </c>
      <c r="Z5769" s="1">
        <v>45068</v>
      </c>
      <c r="AA5769" s="2">
        <v>0.64456018518518521</v>
      </c>
      <c r="AB5769" s="2">
        <v>0.92320601851851858</v>
      </c>
      <c r="AC5769" t="s">
        <v>44</v>
      </c>
      <c r="AD5769" t="s">
        <v>44</v>
      </c>
      <c r="AE5769" t="s">
        <v>44</v>
      </c>
      <c r="AF5769">
        <v>214</v>
      </c>
    </row>
    <row r="5770" spans="1:32">
      <c r="A5770">
        <v>30037</v>
      </c>
      <c r="B5770">
        <v>29137</v>
      </c>
      <c r="C5770" t="s">
        <v>2886</v>
      </c>
      <c r="D5770" t="s">
        <v>83</v>
      </c>
      <c r="E5770" t="s">
        <v>34</v>
      </c>
      <c r="F5770" t="s">
        <v>28737</v>
      </c>
      <c r="G5770" t="s">
        <v>28738</v>
      </c>
      <c r="H5770" t="s">
        <v>135</v>
      </c>
      <c r="I5770" s="1">
        <v>17396</v>
      </c>
      <c r="J5770" t="s">
        <v>28739</v>
      </c>
      <c r="K5770" t="s">
        <v>9097</v>
      </c>
      <c r="L5770">
        <v>94132</v>
      </c>
      <c r="M5770" t="s">
        <v>135</v>
      </c>
      <c r="N5770" s="1">
        <v>44974</v>
      </c>
      <c r="O5770" s="1">
        <v>44978</v>
      </c>
      <c r="P5770">
        <v>94</v>
      </c>
      <c r="Q5770">
        <v>4</v>
      </c>
      <c r="R5770" t="s">
        <v>53</v>
      </c>
      <c r="S5770">
        <v>1</v>
      </c>
      <c r="T5770">
        <v>0</v>
      </c>
      <c r="U5770">
        <v>4</v>
      </c>
      <c r="V5770">
        <v>484</v>
      </c>
      <c r="W5770" t="s">
        <v>54</v>
      </c>
      <c r="X5770" t="s">
        <v>28740</v>
      </c>
      <c r="Y5770" t="s">
        <v>65</v>
      </c>
      <c r="Z5770" s="1">
        <v>44963</v>
      </c>
      <c r="AA5770" s="2">
        <v>0.74460648148148145</v>
      </c>
      <c r="AB5770" s="2">
        <v>0.59790509259259261</v>
      </c>
      <c r="AC5770" t="s">
        <v>44</v>
      </c>
      <c r="AD5770" t="s">
        <v>44</v>
      </c>
      <c r="AE5770" t="s">
        <v>45</v>
      </c>
      <c r="AF5770">
        <v>121</v>
      </c>
    </row>
    <row r="5771" spans="1:32">
      <c r="A5771">
        <v>30038</v>
      </c>
      <c r="B5771">
        <v>29138</v>
      </c>
      <c r="C5771" t="s">
        <v>469</v>
      </c>
      <c r="D5771" t="s">
        <v>9271</v>
      </c>
      <c r="E5771" t="s">
        <v>34</v>
      </c>
      <c r="F5771" t="s">
        <v>28741</v>
      </c>
      <c r="G5771" t="s">
        <v>28742</v>
      </c>
      <c r="H5771" t="s">
        <v>156</v>
      </c>
      <c r="I5771" s="1">
        <v>19775</v>
      </c>
      <c r="J5771" t="s">
        <v>28743</v>
      </c>
      <c r="K5771" t="s">
        <v>8744</v>
      </c>
      <c r="L5771">
        <v>59317</v>
      </c>
      <c r="M5771" t="s">
        <v>156</v>
      </c>
      <c r="N5771" s="1">
        <v>45302</v>
      </c>
      <c r="O5771" s="1">
        <v>45305</v>
      </c>
      <c r="P5771">
        <v>36</v>
      </c>
      <c r="Q5771">
        <v>2</v>
      </c>
      <c r="R5771" t="s">
        <v>40</v>
      </c>
      <c r="S5771">
        <v>1</v>
      </c>
      <c r="T5771">
        <v>0</v>
      </c>
      <c r="U5771">
        <v>3</v>
      </c>
      <c r="V5771">
        <v>669</v>
      </c>
      <c r="W5771" t="s">
        <v>41</v>
      </c>
      <c r="X5771" t="s">
        <v>28744</v>
      </c>
      <c r="Y5771" t="s">
        <v>6</v>
      </c>
      <c r="Z5771" s="1">
        <v>45264</v>
      </c>
      <c r="AA5771" s="2">
        <v>0.95415509259259268</v>
      </c>
      <c r="AB5771" s="2">
        <v>1.8576388888888889E-2</v>
      </c>
      <c r="AC5771" t="s">
        <v>45</v>
      </c>
      <c r="AD5771" t="s">
        <v>44</v>
      </c>
      <c r="AE5771" t="s">
        <v>44</v>
      </c>
      <c r="AF5771">
        <v>223</v>
      </c>
    </row>
    <row r="5772" spans="1:32">
      <c r="A5772">
        <v>30039</v>
      </c>
      <c r="B5772">
        <v>29139</v>
      </c>
      <c r="C5772" t="s">
        <v>571</v>
      </c>
      <c r="D5772" t="s">
        <v>57</v>
      </c>
      <c r="E5772" t="s">
        <v>34</v>
      </c>
      <c r="F5772" t="s">
        <v>28745</v>
      </c>
      <c r="G5772" t="s">
        <v>28746</v>
      </c>
      <c r="H5772" t="s">
        <v>295</v>
      </c>
      <c r="I5772" s="1">
        <v>36545</v>
      </c>
      <c r="J5772" t="s">
        <v>28747</v>
      </c>
      <c r="K5772" t="s">
        <v>28748</v>
      </c>
      <c r="L5772">
        <v>27675</v>
      </c>
      <c r="M5772" t="s">
        <v>295</v>
      </c>
      <c r="N5772" s="1">
        <v>45134</v>
      </c>
      <c r="O5772" s="1">
        <v>45137</v>
      </c>
      <c r="P5772">
        <v>58</v>
      </c>
      <c r="Q5772">
        <v>3</v>
      </c>
      <c r="R5772" t="s">
        <v>53</v>
      </c>
      <c r="S5772">
        <v>3</v>
      </c>
      <c r="T5772">
        <v>2</v>
      </c>
      <c r="U5772">
        <v>3</v>
      </c>
      <c r="V5772">
        <v>375</v>
      </c>
      <c r="W5772" t="s">
        <v>54</v>
      </c>
      <c r="X5772" t="s">
        <v>28749</v>
      </c>
      <c r="Y5772" t="s">
        <v>81</v>
      </c>
      <c r="Z5772" s="1">
        <v>45115</v>
      </c>
      <c r="AA5772" s="2">
        <v>0.30918981481481483</v>
      </c>
      <c r="AB5772" s="2">
        <v>0.26831018518518518</v>
      </c>
      <c r="AC5772" t="s">
        <v>45</v>
      </c>
      <c r="AD5772" t="s">
        <v>45</v>
      </c>
      <c r="AE5772" t="s">
        <v>44</v>
      </c>
      <c r="AF5772">
        <v>125</v>
      </c>
    </row>
    <row r="5773" spans="1:32">
      <c r="A5773">
        <v>30040</v>
      </c>
      <c r="B5773">
        <v>29140</v>
      </c>
      <c r="C5773" t="s">
        <v>56</v>
      </c>
      <c r="D5773" t="s">
        <v>2533</v>
      </c>
      <c r="E5773" t="s">
        <v>34</v>
      </c>
      <c r="F5773" t="s">
        <v>28750</v>
      </c>
      <c r="G5773" t="s">
        <v>28751</v>
      </c>
      <c r="H5773" t="s">
        <v>70</v>
      </c>
      <c r="I5773" s="1">
        <v>34532</v>
      </c>
      <c r="J5773" t="s">
        <v>28752</v>
      </c>
      <c r="K5773" t="s">
        <v>28753</v>
      </c>
      <c r="L5773">
        <v>24186</v>
      </c>
      <c r="M5773" t="s">
        <v>70</v>
      </c>
      <c r="N5773" s="1">
        <v>45150</v>
      </c>
      <c r="O5773" s="1">
        <v>45151</v>
      </c>
      <c r="P5773">
        <v>54</v>
      </c>
      <c r="Q5773">
        <v>3</v>
      </c>
      <c r="R5773" t="s">
        <v>40</v>
      </c>
      <c r="S5773">
        <v>2</v>
      </c>
      <c r="T5773">
        <v>1</v>
      </c>
      <c r="U5773">
        <v>1</v>
      </c>
      <c r="V5773">
        <v>241</v>
      </c>
      <c r="W5773" t="s">
        <v>41</v>
      </c>
      <c r="X5773" t="s">
        <v>28754</v>
      </c>
      <c r="Y5773" t="s">
        <v>6</v>
      </c>
      <c r="Z5773" s="1">
        <v>45127</v>
      </c>
      <c r="AA5773" s="2">
        <v>0.62056712962962968</v>
      </c>
      <c r="AB5773" s="2">
        <v>0.24238425925925924</v>
      </c>
      <c r="AC5773" t="s">
        <v>44</v>
      </c>
      <c r="AD5773" t="s">
        <v>45</v>
      </c>
      <c r="AE5773" t="s">
        <v>45</v>
      </c>
      <c r="AF5773">
        <v>241</v>
      </c>
    </row>
    <row r="5774" spans="1:32">
      <c r="A5774">
        <v>30041</v>
      </c>
      <c r="B5774">
        <v>29141</v>
      </c>
      <c r="C5774" t="s">
        <v>1386</v>
      </c>
      <c r="D5774" t="s">
        <v>3821</v>
      </c>
      <c r="E5774" t="s">
        <v>48</v>
      </c>
      <c r="F5774" t="s">
        <v>28755</v>
      </c>
      <c r="G5774" t="s">
        <v>28756</v>
      </c>
      <c r="H5774" t="s">
        <v>50</v>
      </c>
      <c r="I5774" s="1">
        <v>34031</v>
      </c>
      <c r="J5774" t="s">
        <v>28757</v>
      </c>
      <c r="K5774" t="s">
        <v>282</v>
      </c>
      <c r="L5774">
        <v>93156</v>
      </c>
      <c r="M5774" t="s">
        <v>50</v>
      </c>
      <c r="N5774" s="1">
        <v>45062</v>
      </c>
      <c r="O5774" s="1">
        <v>45066</v>
      </c>
      <c r="P5774">
        <v>41</v>
      </c>
      <c r="Q5774">
        <v>2</v>
      </c>
      <c r="R5774" t="s">
        <v>63</v>
      </c>
      <c r="S5774">
        <v>2</v>
      </c>
      <c r="T5774">
        <v>1</v>
      </c>
      <c r="U5774">
        <v>4</v>
      </c>
      <c r="V5774">
        <v>272</v>
      </c>
      <c r="W5774" t="s">
        <v>41</v>
      </c>
      <c r="X5774" t="s">
        <v>28758</v>
      </c>
      <c r="Y5774" t="s">
        <v>43</v>
      </c>
      <c r="Z5774" s="1">
        <v>45041</v>
      </c>
      <c r="AA5774" s="2">
        <v>0.57311342592592596</v>
      </c>
      <c r="AB5774" s="2">
        <v>0.39653935185185185</v>
      </c>
      <c r="AC5774" t="s">
        <v>45</v>
      </c>
      <c r="AD5774" t="s">
        <v>44</v>
      </c>
      <c r="AE5774" t="s">
        <v>44</v>
      </c>
      <c r="AF5774">
        <v>68</v>
      </c>
    </row>
    <row r="5775" spans="1:32">
      <c r="A5775">
        <v>30042</v>
      </c>
      <c r="B5775">
        <v>29142</v>
      </c>
      <c r="C5775" t="s">
        <v>22749</v>
      </c>
      <c r="D5775" t="s">
        <v>191</v>
      </c>
      <c r="E5775" t="s">
        <v>34</v>
      </c>
      <c r="F5775" t="s">
        <v>28759</v>
      </c>
      <c r="G5775" t="s">
        <v>28760</v>
      </c>
      <c r="H5775" t="s">
        <v>122</v>
      </c>
      <c r="I5775" s="1">
        <v>19044</v>
      </c>
      <c r="J5775" t="s">
        <v>28761</v>
      </c>
      <c r="K5775" t="s">
        <v>28762</v>
      </c>
      <c r="L5775">
        <v>90555</v>
      </c>
      <c r="M5775" t="s">
        <v>122</v>
      </c>
      <c r="N5775" s="1">
        <v>45133</v>
      </c>
      <c r="O5775" s="1">
        <v>45135</v>
      </c>
      <c r="P5775">
        <v>2</v>
      </c>
      <c r="Q5775">
        <v>1</v>
      </c>
      <c r="R5775" t="s">
        <v>63</v>
      </c>
      <c r="S5775">
        <v>2</v>
      </c>
      <c r="T5775">
        <v>1</v>
      </c>
      <c r="U5775">
        <v>2</v>
      </c>
      <c r="V5775">
        <v>166</v>
      </c>
      <c r="W5775" t="s">
        <v>54</v>
      </c>
      <c r="X5775" t="s">
        <v>28763</v>
      </c>
      <c r="Y5775" t="s">
        <v>43</v>
      </c>
      <c r="Z5775" s="1">
        <v>45108</v>
      </c>
      <c r="AA5775" s="2">
        <v>4.1145833333333333E-2</v>
      </c>
      <c r="AB5775" s="2">
        <v>0.62896990740740744</v>
      </c>
      <c r="AC5775" t="s">
        <v>44</v>
      </c>
      <c r="AD5775" t="s">
        <v>44</v>
      </c>
      <c r="AE5775" t="s">
        <v>45</v>
      </c>
      <c r="AF5775">
        <v>83</v>
      </c>
    </row>
    <row r="5776" spans="1:32">
      <c r="A5776">
        <v>30043</v>
      </c>
      <c r="B5776">
        <v>29143</v>
      </c>
      <c r="C5776" t="s">
        <v>5029</v>
      </c>
      <c r="D5776" t="s">
        <v>1368</v>
      </c>
      <c r="E5776" t="s">
        <v>48</v>
      </c>
      <c r="F5776" t="s">
        <v>28764</v>
      </c>
      <c r="G5776" t="s">
        <v>28765</v>
      </c>
      <c r="H5776" t="s">
        <v>171</v>
      </c>
      <c r="I5776" s="1">
        <v>24170</v>
      </c>
      <c r="J5776" t="s">
        <v>28766</v>
      </c>
      <c r="K5776" t="s">
        <v>28767</v>
      </c>
      <c r="L5776">
        <v>11206</v>
      </c>
      <c r="M5776" t="s">
        <v>171</v>
      </c>
      <c r="N5776" s="1">
        <v>45185</v>
      </c>
      <c r="O5776" s="1">
        <v>45186</v>
      </c>
      <c r="P5776">
        <v>48</v>
      </c>
      <c r="Q5776">
        <v>2</v>
      </c>
      <c r="R5776" t="s">
        <v>40</v>
      </c>
      <c r="S5776">
        <v>3</v>
      </c>
      <c r="T5776">
        <v>0</v>
      </c>
      <c r="U5776">
        <v>1</v>
      </c>
      <c r="V5776">
        <v>250</v>
      </c>
      <c r="W5776" t="s">
        <v>54</v>
      </c>
      <c r="X5776" t="s">
        <v>28768</v>
      </c>
      <c r="Y5776" t="s">
        <v>65</v>
      </c>
      <c r="Z5776" s="1">
        <v>45171</v>
      </c>
      <c r="AA5776" s="2">
        <v>0.81050925925925921</v>
      </c>
      <c r="AB5776" s="2">
        <v>0.66309027777777774</v>
      </c>
      <c r="AC5776" t="s">
        <v>45</v>
      </c>
      <c r="AD5776" t="s">
        <v>45</v>
      </c>
      <c r="AE5776" t="s">
        <v>45</v>
      </c>
      <c r="AF5776">
        <v>250</v>
      </c>
    </row>
    <row r="5777" spans="1:32">
      <c r="A5777">
        <v>30044</v>
      </c>
      <c r="B5777">
        <v>29144</v>
      </c>
      <c r="C5777" t="s">
        <v>175</v>
      </c>
      <c r="D5777" t="s">
        <v>1298</v>
      </c>
      <c r="E5777" t="s">
        <v>48</v>
      </c>
      <c r="F5777" t="s">
        <v>28769</v>
      </c>
      <c r="G5777" t="s">
        <v>28770</v>
      </c>
      <c r="H5777" t="s">
        <v>904</v>
      </c>
      <c r="I5777" s="1">
        <v>22979</v>
      </c>
      <c r="J5777" t="s">
        <v>28771</v>
      </c>
      <c r="K5777" t="s">
        <v>28772</v>
      </c>
      <c r="L5777">
        <v>38832</v>
      </c>
      <c r="M5777" t="s">
        <v>904</v>
      </c>
      <c r="N5777" s="1">
        <v>45232</v>
      </c>
      <c r="O5777" s="1">
        <v>45235</v>
      </c>
      <c r="P5777">
        <v>1</v>
      </c>
      <c r="Q5777">
        <v>1</v>
      </c>
      <c r="R5777" t="s">
        <v>53</v>
      </c>
      <c r="S5777">
        <v>2</v>
      </c>
      <c r="T5777">
        <v>1</v>
      </c>
      <c r="U5777">
        <v>3</v>
      </c>
      <c r="V5777">
        <v>405</v>
      </c>
      <c r="W5777" t="s">
        <v>54</v>
      </c>
      <c r="X5777" t="s">
        <v>28773</v>
      </c>
      <c r="Y5777" t="s">
        <v>43</v>
      </c>
      <c r="Z5777" s="1">
        <v>45194</v>
      </c>
      <c r="AA5777" s="2">
        <v>0.47015046296296298</v>
      </c>
      <c r="AB5777" s="2">
        <v>0.10759259259259259</v>
      </c>
      <c r="AC5777" t="s">
        <v>44</v>
      </c>
      <c r="AD5777" t="s">
        <v>45</v>
      </c>
      <c r="AE5777" t="s">
        <v>44</v>
      </c>
      <c r="AF5777">
        <v>135</v>
      </c>
    </row>
    <row r="5778" spans="1:32">
      <c r="A5778">
        <v>30045</v>
      </c>
      <c r="B5778">
        <v>29145</v>
      </c>
      <c r="C5778" t="s">
        <v>4962</v>
      </c>
      <c r="D5778" t="s">
        <v>4975</v>
      </c>
      <c r="E5778" t="s">
        <v>48</v>
      </c>
      <c r="F5778" t="s">
        <v>28774</v>
      </c>
      <c r="G5778" t="s">
        <v>28775</v>
      </c>
      <c r="H5778" t="s">
        <v>171</v>
      </c>
      <c r="I5778" s="1">
        <v>22955</v>
      </c>
      <c r="J5778" t="s">
        <v>28776</v>
      </c>
      <c r="K5778" t="s">
        <v>28777</v>
      </c>
      <c r="L5778">
        <v>59445</v>
      </c>
      <c r="M5778" t="s">
        <v>171</v>
      </c>
      <c r="N5778" s="1">
        <v>45131</v>
      </c>
      <c r="O5778" s="1">
        <v>45134</v>
      </c>
      <c r="P5778">
        <v>75</v>
      </c>
      <c r="Q5778">
        <v>3</v>
      </c>
      <c r="R5778" t="s">
        <v>40</v>
      </c>
      <c r="S5778">
        <v>3</v>
      </c>
      <c r="T5778">
        <v>2</v>
      </c>
      <c r="U5778">
        <v>3</v>
      </c>
      <c r="V5778">
        <v>687</v>
      </c>
      <c r="W5778" t="s">
        <v>41</v>
      </c>
      <c r="X5778" t="s">
        <v>28778</v>
      </c>
      <c r="Y5778" t="s">
        <v>65</v>
      </c>
      <c r="Z5778" s="1">
        <v>45119</v>
      </c>
      <c r="AA5778" s="2">
        <v>0.99358796296296292</v>
      </c>
      <c r="AB5778" s="2">
        <v>0.59412037037037035</v>
      </c>
      <c r="AC5778" t="s">
        <v>44</v>
      </c>
      <c r="AD5778" t="s">
        <v>45</v>
      </c>
      <c r="AE5778" t="s">
        <v>44</v>
      </c>
      <c r="AF5778">
        <v>229</v>
      </c>
    </row>
    <row r="5779" spans="1:32">
      <c r="A5779">
        <v>30046</v>
      </c>
      <c r="B5779">
        <v>29146</v>
      </c>
      <c r="C5779" t="s">
        <v>66</v>
      </c>
      <c r="D5779" t="s">
        <v>191</v>
      </c>
      <c r="E5779" t="s">
        <v>34</v>
      </c>
      <c r="F5779" t="s">
        <v>28779</v>
      </c>
      <c r="G5779" t="s">
        <v>28780</v>
      </c>
      <c r="H5779" t="s">
        <v>60</v>
      </c>
      <c r="I5779" s="1">
        <v>18048</v>
      </c>
      <c r="J5779" t="s">
        <v>28781</v>
      </c>
      <c r="K5779" t="s">
        <v>19754</v>
      </c>
      <c r="L5779">
        <v>30164</v>
      </c>
      <c r="M5779" t="s">
        <v>60</v>
      </c>
      <c r="N5779" s="1">
        <v>44958</v>
      </c>
      <c r="O5779" s="1">
        <v>44960</v>
      </c>
      <c r="P5779">
        <v>90</v>
      </c>
      <c r="Q5779">
        <v>4</v>
      </c>
      <c r="R5779" t="s">
        <v>40</v>
      </c>
      <c r="S5779">
        <v>1</v>
      </c>
      <c r="T5779">
        <v>2</v>
      </c>
      <c r="U5779">
        <v>2</v>
      </c>
      <c r="V5779">
        <v>488</v>
      </c>
      <c r="W5779" t="s">
        <v>41</v>
      </c>
      <c r="X5779" t="s">
        <v>28782</v>
      </c>
      <c r="Y5779" t="s">
        <v>81</v>
      </c>
      <c r="Z5779" s="1">
        <v>44946</v>
      </c>
      <c r="AA5779" s="2">
        <v>0.82445601851851846</v>
      </c>
      <c r="AB5779" s="2">
        <v>0.53357638888888892</v>
      </c>
      <c r="AC5779" t="s">
        <v>45</v>
      </c>
      <c r="AD5779" t="s">
        <v>45</v>
      </c>
      <c r="AE5779" t="s">
        <v>45</v>
      </c>
      <c r="AF5779">
        <v>244</v>
      </c>
    </row>
    <row r="5780" spans="1:32">
      <c r="A5780">
        <v>30047</v>
      </c>
      <c r="B5780">
        <v>29147</v>
      </c>
      <c r="C5780" t="s">
        <v>552</v>
      </c>
      <c r="D5780" t="s">
        <v>2019</v>
      </c>
      <c r="E5780" t="s">
        <v>48</v>
      </c>
      <c r="F5780" t="s">
        <v>28783</v>
      </c>
      <c r="G5780" t="s">
        <v>28784</v>
      </c>
      <c r="H5780" t="s">
        <v>418</v>
      </c>
      <c r="I5780" s="1">
        <v>24253</v>
      </c>
      <c r="J5780" t="s">
        <v>28785</v>
      </c>
      <c r="K5780" t="s">
        <v>3949</v>
      </c>
      <c r="L5780">
        <v>76615</v>
      </c>
      <c r="M5780" t="s">
        <v>418</v>
      </c>
      <c r="N5780" s="1">
        <v>45201</v>
      </c>
      <c r="O5780" s="1">
        <v>45206</v>
      </c>
      <c r="P5780">
        <v>23</v>
      </c>
      <c r="Q5780">
        <v>1</v>
      </c>
      <c r="R5780" t="s">
        <v>63</v>
      </c>
      <c r="S5780">
        <v>3</v>
      </c>
      <c r="T5780">
        <v>2</v>
      </c>
      <c r="U5780">
        <v>5</v>
      </c>
      <c r="V5780">
        <v>360</v>
      </c>
      <c r="W5780" t="s">
        <v>54</v>
      </c>
      <c r="X5780" t="s">
        <v>28786</v>
      </c>
      <c r="Y5780" t="s">
        <v>81</v>
      </c>
      <c r="Z5780" s="1">
        <v>45195</v>
      </c>
      <c r="AA5780" s="2">
        <v>0.18366898148148147</v>
      </c>
      <c r="AB5780" s="2">
        <v>0.7375694444444445</v>
      </c>
      <c r="AC5780" t="s">
        <v>44</v>
      </c>
      <c r="AD5780" t="s">
        <v>45</v>
      </c>
      <c r="AE5780" t="s">
        <v>45</v>
      </c>
      <c r="AF5780">
        <v>72</v>
      </c>
    </row>
    <row r="5781" spans="1:32">
      <c r="A5781">
        <v>30048</v>
      </c>
      <c r="B5781">
        <v>29148</v>
      </c>
      <c r="C5781" t="s">
        <v>1044</v>
      </c>
      <c r="D5781" t="s">
        <v>22781</v>
      </c>
      <c r="E5781" t="s">
        <v>48</v>
      </c>
      <c r="F5781" t="s">
        <v>28787</v>
      </c>
      <c r="G5781" t="s">
        <v>28788</v>
      </c>
      <c r="H5781" t="s">
        <v>904</v>
      </c>
      <c r="I5781" s="1">
        <v>34623</v>
      </c>
      <c r="J5781" t="s">
        <v>28789</v>
      </c>
      <c r="K5781" t="s">
        <v>23049</v>
      </c>
      <c r="L5781">
        <v>26464</v>
      </c>
      <c r="M5781" t="s">
        <v>904</v>
      </c>
      <c r="N5781" s="1">
        <v>44981</v>
      </c>
      <c r="O5781" s="1">
        <v>44982</v>
      </c>
      <c r="P5781">
        <v>27</v>
      </c>
      <c r="Q5781">
        <v>2</v>
      </c>
      <c r="R5781" t="s">
        <v>40</v>
      </c>
      <c r="S5781">
        <v>3</v>
      </c>
      <c r="T5781">
        <v>2</v>
      </c>
      <c r="U5781">
        <v>1</v>
      </c>
      <c r="V5781">
        <v>220</v>
      </c>
      <c r="W5781" t="s">
        <v>54</v>
      </c>
      <c r="X5781" t="s">
        <v>28790</v>
      </c>
      <c r="Y5781" t="s">
        <v>43</v>
      </c>
      <c r="Z5781" s="1">
        <v>44967</v>
      </c>
      <c r="AA5781" s="2">
        <v>0.76679398148148159</v>
      </c>
      <c r="AB5781" s="2">
        <v>0.87079861111111112</v>
      </c>
      <c r="AC5781" t="s">
        <v>44</v>
      </c>
      <c r="AD5781" t="s">
        <v>45</v>
      </c>
      <c r="AE5781" t="s">
        <v>44</v>
      </c>
      <c r="AF5781">
        <v>220</v>
      </c>
    </row>
    <row r="5782" spans="1:32">
      <c r="A5782">
        <v>30049</v>
      </c>
      <c r="B5782">
        <v>29149</v>
      </c>
      <c r="C5782" t="s">
        <v>133</v>
      </c>
      <c r="D5782" t="s">
        <v>2283</v>
      </c>
      <c r="E5782" t="s">
        <v>48</v>
      </c>
      <c r="F5782" t="s">
        <v>28791</v>
      </c>
      <c r="G5782" t="s">
        <v>28792</v>
      </c>
      <c r="H5782" t="s">
        <v>725</v>
      </c>
      <c r="I5782" s="1">
        <v>30157</v>
      </c>
      <c r="J5782" t="s">
        <v>28793</v>
      </c>
      <c r="K5782" t="s">
        <v>28794</v>
      </c>
      <c r="L5782">
        <v>44035</v>
      </c>
      <c r="M5782" t="s">
        <v>725</v>
      </c>
      <c r="N5782" s="1">
        <v>45159</v>
      </c>
      <c r="O5782" s="1">
        <v>45163</v>
      </c>
      <c r="P5782">
        <v>62</v>
      </c>
      <c r="Q5782">
        <v>3</v>
      </c>
      <c r="R5782" t="s">
        <v>63</v>
      </c>
      <c r="S5782">
        <v>2</v>
      </c>
      <c r="T5782">
        <v>1</v>
      </c>
      <c r="U5782">
        <v>4</v>
      </c>
      <c r="V5782">
        <v>300</v>
      </c>
      <c r="W5782" t="s">
        <v>54</v>
      </c>
      <c r="X5782" t="s">
        <v>28795</v>
      </c>
      <c r="Y5782" t="s">
        <v>43</v>
      </c>
      <c r="Z5782" s="1">
        <v>45141</v>
      </c>
      <c r="AA5782" s="2">
        <v>0.63583333333333336</v>
      </c>
      <c r="AB5782" s="2">
        <v>0.31287037037037035</v>
      </c>
      <c r="AC5782" t="s">
        <v>44</v>
      </c>
      <c r="AD5782" t="s">
        <v>45</v>
      </c>
      <c r="AE5782" t="s">
        <v>44</v>
      </c>
      <c r="AF5782">
        <v>75</v>
      </c>
    </row>
    <row r="5783" spans="1:32">
      <c r="A5783">
        <v>30050</v>
      </c>
      <c r="B5783">
        <v>29150</v>
      </c>
      <c r="C5783" t="s">
        <v>628</v>
      </c>
      <c r="D5783" t="s">
        <v>26218</v>
      </c>
      <c r="E5783" t="s">
        <v>48</v>
      </c>
      <c r="F5783" t="s">
        <v>28796</v>
      </c>
      <c r="G5783" t="s">
        <v>28797</v>
      </c>
      <c r="H5783" t="s">
        <v>457</v>
      </c>
      <c r="I5783" s="1">
        <v>34463</v>
      </c>
      <c r="J5783" t="s">
        <v>28798</v>
      </c>
      <c r="K5783" t="s">
        <v>28799</v>
      </c>
      <c r="L5783">
        <v>55242</v>
      </c>
      <c r="M5783" t="s">
        <v>457</v>
      </c>
      <c r="N5783" s="1">
        <v>45159</v>
      </c>
      <c r="O5783" s="1">
        <v>45164</v>
      </c>
      <c r="P5783">
        <v>37</v>
      </c>
      <c r="Q5783">
        <v>2</v>
      </c>
      <c r="R5783" t="s">
        <v>53</v>
      </c>
      <c r="S5783">
        <v>1</v>
      </c>
      <c r="T5783">
        <v>2</v>
      </c>
      <c r="U5783">
        <v>5</v>
      </c>
      <c r="V5783">
        <v>690</v>
      </c>
      <c r="W5783" t="s">
        <v>41</v>
      </c>
      <c r="X5783" t="s">
        <v>28800</v>
      </c>
      <c r="Y5783" t="s">
        <v>65</v>
      </c>
      <c r="Z5783" s="1">
        <v>45138</v>
      </c>
      <c r="AA5783" s="2">
        <v>0.44078703703703703</v>
      </c>
      <c r="AB5783" s="2">
        <v>0.885625</v>
      </c>
      <c r="AC5783" t="s">
        <v>44</v>
      </c>
      <c r="AD5783" t="s">
        <v>45</v>
      </c>
      <c r="AE5783" t="s">
        <v>44</v>
      </c>
      <c r="AF5783">
        <v>138</v>
      </c>
    </row>
    <row r="5784" spans="1:32">
      <c r="A5784">
        <v>30051</v>
      </c>
      <c r="B5784">
        <v>29151</v>
      </c>
      <c r="C5784" t="s">
        <v>18457</v>
      </c>
      <c r="D5784" t="s">
        <v>1925</v>
      </c>
      <c r="E5784" t="s">
        <v>34</v>
      </c>
      <c r="F5784" t="s">
        <v>28801</v>
      </c>
      <c r="G5784">
        <v>4118760784</v>
      </c>
      <c r="H5784" t="s">
        <v>904</v>
      </c>
      <c r="I5784" s="1">
        <v>21764</v>
      </c>
      <c r="J5784" t="s">
        <v>28802</v>
      </c>
      <c r="K5784" t="s">
        <v>28803</v>
      </c>
      <c r="L5784">
        <v>29650</v>
      </c>
      <c r="M5784" t="s">
        <v>904</v>
      </c>
      <c r="N5784" s="1">
        <v>45253</v>
      </c>
      <c r="O5784" s="1">
        <v>45254</v>
      </c>
      <c r="P5784">
        <v>67</v>
      </c>
      <c r="Q5784">
        <v>3</v>
      </c>
      <c r="R5784" t="s">
        <v>53</v>
      </c>
      <c r="S5784">
        <v>1</v>
      </c>
      <c r="T5784">
        <v>1</v>
      </c>
      <c r="U5784">
        <v>1</v>
      </c>
      <c r="V5784">
        <v>144</v>
      </c>
      <c r="W5784" t="s">
        <v>54</v>
      </c>
      <c r="X5784" t="s">
        <v>28804</v>
      </c>
      <c r="Y5784" t="s">
        <v>81</v>
      </c>
      <c r="Z5784" s="1">
        <v>45225</v>
      </c>
      <c r="AA5784" s="2">
        <v>0.3835069444444445</v>
      </c>
      <c r="AB5784" s="2">
        <v>0.74594907407407407</v>
      </c>
      <c r="AC5784" t="s">
        <v>44</v>
      </c>
      <c r="AD5784" t="s">
        <v>45</v>
      </c>
      <c r="AE5784" t="s">
        <v>44</v>
      </c>
      <c r="AF5784">
        <v>144</v>
      </c>
    </row>
    <row r="5785" spans="1:32">
      <c r="A5785">
        <v>30052</v>
      </c>
      <c r="B5785">
        <v>29152</v>
      </c>
      <c r="C5785" t="s">
        <v>1202</v>
      </c>
      <c r="D5785" t="s">
        <v>21893</v>
      </c>
      <c r="E5785" t="s">
        <v>48</v>
      </c>
      <c r="F5785" t="s">
        <v>28805</v>
      </c>
      <c r="G5785" t="s">
        <v>28806</v>
      </c>
      <c r="H5785" t="s">
        <v>77</v>
      </c>
      <c r="I5785" s="1">
        <v>27371</v>
      </c>
      <c r="J5785" t="s">
        <v>28807</v>
      </c>
      <c r="K5785" t="s">
        <v>28808</v>
      </c>
      <c r="L5785">
        <v>5515</v>
      </c>
      <c r="M5785" t="s">
        <v>77</v>
      </c>
      <c r="N5785" s="1">
        <v>45231</v>
      </c>
      <c r="O5785" s="1">
        <v>45233</v>
      </c>
      <c r="P5785">
        <v>22</v>
      </c>
      <c r="Q5785">
        <v>1</v>
      </c>
      <c r="R5785" t="s">
        <v>53</v>
      </c>
      <c r="S5785">
        <v>2</v>
      </c>
      <c r="T5785">
        <v>0</v>
      </c>
      <c r="U5785">
        <v>2</v>
      </c>
      <c r="V5785">
        <v>254</v>
      </c>
      <c r="W5785" t="s">
        <v>54</v>
      </c>
      <c r="X5785" t="s">
        <v>28809</v>
      </c>
      <c r="Y5785" t="s">
        <v>65</v>
      </c>
      <c r="Z5785" s="1">
        <v>45205</v>
      </c>
      <c r="AA5785" s="2">
        <v>0.30501157407407409</v>
      </c>
      <c r="AB5785" s="2">
        <v>0.18422453703703703</v>
      </c>
      <c r="AC5785" t="s">
        <v>45</v>
      </c>
      <c r="AD5785" t="s">
        <v>45</v>
      </c>
      <c r="AE5785" t="s">
        <v>45</v>
      </c>
      <c r="AF5785">
        <v>127</v>
      </c>
    </row>
    <row r="5786" spans="1:32">
      <c r="A5786">
        <v>30053</v>
      </c>
      <c r="B5786">
        <v>29153</v>
      </c>
      <c r="C5786" t="s">
        <v>371</v>
      </c>
      <c r="D5786" t="s">
        <v>12204</v>
      </c>
      <c r="E5786" t="s">
        <v>48</v>
      </c>
      <c r="F5786" t="s">
        <v>28810</v>
      </c>
      <c r="G5786">
        <v>3008027939</v>
      </c>
      <c r="H5786" t="s">
        <v>1301</v>
      </c>
      <c r="I5786" s="1">
        <v>37527</v>
      </c>
      <c r="J5786" t="s">
        <v>28811</v>
      </c>
      <c r="K5786" t="s">
        <v>8444</v>
      </c>
      <c r="L5786">
        <v>9324</v>
      </c>
      <c r="M5786" t="s">
        <v>1301</v>
      </c>
      <c r="N5786" s="1">
        <v>44955</v>
      </c>
      <c r="O5786" s="1">
        <v>44959</v>
      </c>
      <c r="P5786">
        <v>32</v>
      </c>
      <c r="Q5786">
        <v>2</v>
      </c>
      <c r="R5786" t="s">
        <v>63</v>
      </c>
      <c r="S5786">
        <v>4</v>
      </c>
      <c r="T5786">
        <v>2</v>
      </c>
      <c r="U5786">
        <v>4</v>
      </c>
      <c r="V5786">
        <v>280</v>
      </c>
      <c r="W5786" t="s">
        <v>54</v>
      </c>
      <c r="X5786" t="s">
        <v>28812</v>
      </c>
      <c r="Y5786" t="s">
        <v>43</v>
      </c>
      <c r="Z5786" s="1">
        <v>44936</v>
      </c>
      <c r="AA5786" s="2">
        <v>2.7731481481481478E-2</v>
      </c>
      <c r="AB5786" s="2">
        <v>3.4733796296296297E-2</v>
      </c>
      <c r="AC5786" t="s">
        <v>45</v>
      </c>
      <c r="AD5786" t="s">
        <v>45</v>
      </c>
      <c r="AE5786" t="s">
        <v>45</v>
      </c>
      <c r="AF5786">
        <v>70</v>
      </c>
    </row>
    <row r="5787" spans="1:32">
      <c r="A5787">
        <v>30054</v>
      </c>
      <c r="B5787">
        <v>29154</v>
      </c>
      <c r="C5787" t="s">
        <v>66</v>
      </c>
      <c r="D5787" t="s">
        <v>385</v>
      </c>
      <c r="E5787" t="s">
        <v>48</v>
      </c>
      <c r="F5787" t="s">
        <v>4029</v>
      </c>
      <c r="G5787" t="s">
        <v>28813</v>
      </c>
      <c r="H5787" t="s">
        <v>171</v>
      </c>
      <c r="I5787" s="1">
        <v>18790</v>
      </c>
      <c r="J5787" t="s">
        <v>28814</v>
      </c>
      <c r="K5787" t="s">
        <v>28815</v>
      </c>
      <c r="L5787">
        <v>19043</v>
      </c>
      <c r="M5787" t="s">
        <v>171</v>
      </c>
      <c r="N5787" s="1">
        <v>45312</v>
      </c>
      <c r="O5787" s="1">
        <v>45316</v>
      </c>
      <c r="P5787">
        <v>31</v>
      </c>
      <c r="Q5787">
        <v>2</v>
      </c>
      <c r="R5787" t="s">
        <v>53</v>
      </c>
      <c r="S5787">
        <v>4</v>
      </c>
      <c r="T5787">
        <v>2</v>
      </c>
      <c r="U5787">
        <v>4</v>
      </c>
      <c r="V5787">
        <v>556</v>
      </c>
      <c r="W5787" t="s">
        <v>54</v>
      </c>
      <c r="X5787" t="s">
        <v>28816</v>
      </c>
      <c r="Y5787" t="s">
        <v>81</v>
      </c>
      <c r="Z5787" s="1">
        <v>45273</v>
      </c>
      <c r="AA5787" s="2">
        <v>0.95799768518518524</v>
      </c>
      <c r="AB5787" s="2">
        <v>0.65118055555555554</v>
      </c>
      <c r="AC5787" t="s">
        <v>44</v>
      </c>
      <c r="AD5787" t="s">
        <v>44</v>
      </c>
      <c r="AE5787" t="s">
        <v>44</v>
      </c>
      <c r="AF5787">
        <v>139</v>
      </c>
    </row>
    <row r="5788" spans="1:32">
      <c r="A5788">
        <v>30056</v>
      </c>
      <c r="B5788">
        <v>29156</v>
      </c>
      <c r="C5788" t="s">
        <v>1986</v>
      </c>
      <c r="D5788" t="s">
        <v>4189</v>
      </c>
      <c r="E5788" t="s">
        <v>48</v>
      </c>
      <c r="F5788" t="s">
        <v>28817</v>
      </c>
      <c r="G5788" t="s">
        <v>28818</v>
      </c>
      <c r="H5788" t="s">
        <v>94</v>
      </c>
      <c r="I5788" s="1">
        <v>35345</v>
      </c>
      <c r="J5788" t="s">
        <v>28819</v>
      </c>
      <c r="K5788" t="s">
        <v>28820</v>
      </c>
      <c r="L5788">
        <v>58149</v>
      </c>
      <c r="M5788" t="s">
        <v>94</v>
      </c>
      <c r="N5788" s="1">
        <v>45115</v>
      </c>
      <c r="O5788" s="1">
        <v>45117</v>
      </c>
      <c r="P5788">
        <v>80</v>
      </c>
      <c r="Q5788">
        <v>4</v>
      </c>
      <c r="R5788" t="s">
        <v>63</v>
      </c>
      <c r="S5788">
        <v>3</v>
      </c>
      <c r="T5788">
        <v>2</v>
      </c>
      <c r="U5788">
        <v>2</v>
      </c>
      <c r="V5788">
        <v>154</v>
      </c>
      <c r="W5788" t="s">
        <v>41</v>
      </c>
      <c r="X5788" t="s">
        <v>28821</v>
      </c>
      <c r="Y5788" t="s">
        <v>43</v>
      </c>
      <c r="Z5788" s="1">
        <v>45103</v>
      </c>
      <c r="AA5788" s="2">
        <v>0.43799768518518517</v>
      </c>
      <c r="AB5788" s="2">
        <v>0.86878472222222225</v>
      </c>
      <c r="AC5788" t="s">
        <v>45</v>
      </c>
      <c r="AD5788" t="s">
        <v>44</v>
      </c>
      <c r="AE5788" t="s">
        <v>45</v>
      </c>
      <c r="AF5788">
        <v>77</v>
      </c>
    </row>
    <row r="5789" spans="1:32">
      <c r="A5789">
        <v>30057</v>
      </c>
      <c r="B5789">
        <v>29157</v>
      </c>
      <c r="C5789" t="s">
        <v>5892</v>
      </c>
      <c r="D5789" t="s">
        <v>2587</v>
      </c>
      <c r="E5789" t="s">
        <v>48</v>
      </c>
      <c r="F5789" t="s">
        <v>28822</v>
      </c>
      <c r="G5789">
        <f>1-753-319-638</f>
        <v>-1709</v>
      </c>
      <c r="H5789" t="s">
        <v>171</v>
      </c>
      <c r="I5789" s="1">
        <v>24049</v>
      </c>
      <c r="J5789" t="s">
        <v>28823</v>
      </c>
      <c r="K5789" t="s">
        <v>28824</v>
      </c>
      <c r="L5789">
        <v>82974</v>
      </c>
      <c r="M5789" t="s">
        <v>171</v>
      </c>
      <c r="N5789" s="1">
        <v>45317</v>
      </c>
      <c r="O5789" s="1">
        <v>45321</v>
      </c>
      <c r="P5789">
        <v>41</v>
      </c>
      <c r="Q5789">
        <v>2</v>
      </c>
      <c r="R5789" t="s">
        <v>63</v>
      </c>
      <c r="S5789">
        <v>4</v>
      </c>
      <c r="T5789">
        <v>1</v>
      </c>
      <c r="U5789">
        <v>4</v>
      </c>
      <c r="V5789">
        <v>248</v>
      </c>
      <c r="W5789" t="s">
        <v>54</v>
      </c>
      <c r="X5789" t="s">
        <v>28825</v>
      </c>
      <c r="Y5789" t="s">
        <v>6</v>
      </c>
      <c r="Z5789" s="1">
        <v>45286</v>
      </c>
      <c r="AA5789" s="2">
        <v>0.3221296296296296</v>
      </c>
      <c r="AB5789" s="2">
        <v>0.1439236111111111</v>
      </c>
      <c r="AC5789" t="s">
        <v>45</v>
      </c>
      <c r="AD5789" t="s">
        <v>44</v>
      </c>
      <c r="AE5789" t="s">
        <v>44</v>
      </c>
      <c r="AF5789">
        <v>62</v>
      </c>
    </row>
    <row r="5790" spans="1:32">
      <c r="A5790">
        <v>30058</v>
      </c>
      <c r="B5790">
        <v>29158</v>
      </c>
      <c r="C5790" t="s">
        <v>11258</v>
      </c>
      <c r="D5790" t="s">
        <v>4286</v>
      </c>
      <c r="E5790" t="s">
        <v>34</v>
      </c>
      <c r="F5790" t="s">
        <v>28826</v>
      </c>
      <c r="G5790" t="s">
        <v>28827</v>
      </c>
      <c r="H5790" t="s">
        <v>725</v>
      </c>
      <c r="I5790" s="1">
        <v>30142</v>
      </c>
      <c r="J5790" t="s">
        <v>28828</v>
      </c>
      <c r="K5790" t="s">
        <v>28829</v>
      </c>
      <c r="L5790">
        <v>1700</v>
      </c>
      <c r="M5790" t="s">
        <v>725</v>
      </c>
      <c r="N5790" s="1">
        <v>45187</v>
      </c>
      <c r="O5790" s="1">
        <v>45190</v>
      </c>
      <c r="P5790">
        <v>44</v>
      </c>
      <c r="Q5790">
        <v>2</v>
      </c>
      <c r="R5790" t="s">
        <v>63</v>
      </c>
      <c r="S5790">
        <v>4</v>
      </c>
      <c r="T5790">
        <v>0</v>
      </c>
      <c r="U5790">
        <v>3</v>
      </c>
      <c r="V5790">
        <v>201</v>
      </c>
      <c r="W5790" t="s">
        <v>54</v>
      </c>
      <c r="X5790" t="s">
        <v>28830</v>
      </c>
      <c r="Y5790" t="s">
        <v>65</v>
      </c>
      <c r="Z5790" s="1">
        <v>45180</v>
      </c>
      <c r="AA5790" s="2">
        <v>0.31862268518518516</v>
      </c>
      <c r="AB5790" s="2">
        <v>0.24687499999999998</v>
      </c>
      <c r="AC5790" t="s">
        <v>45</v>
      </c>
      <c r="AD5790" t="s">
        <v>44</v>
      </c>
      <c r="AE5790" t="s">
        <v>44</v>
      </c>
      <c r="AF5790">
        <v>67</v>
      </c>
    </row>
    <row r="5791" spans="1:32">
      <c r="A5791">
        <v>30059</v>
      </c>
      <c r="B5791">
        <v>29159</v>
      </c>
      <c r="C5791" t="s">
        <v>371</v>
      </c>
      <c r="D5791" t="s">
        <v>314</v>
      </c>
      <c r="E5791" t="s">
        <v>48</v>
      </c>
      <c r="F5791" t="s">
        <v>28831</v>
      </c>
      <c r="G5791" t="s">
        <v>28832</v>
      </c>
      <c r="H5791" t="s">
        <v>50</v>
      </c>
      <c r="I5791" s="1">
        <v>24509</v>
      </c>
      <c r="J5791" t="s">
        <v>28833</v>
      </c>
      <c r="K5791" t="s">
        <v>1193</v>
      </c>
      <c r="L5791">
        <v>20093</v>
      </c>
      <c r="M5791" t="s">
        <v>50</v>
      </c>
      <c r="N5791" s="1">
        <v>45134</v>
      </c>
      <c r="O5791" s="1">
        <v>45135</v>
      </c>
      <c r="P5791">
        <v>47</v>
      </c>
      <c r="Q5791">
        <v>2</v>
      </c>
      <c r="R5791" t="s">
        <v>63</v>
      </c>
      <c r="S5791">
        <v>1</v>
      </c>
      <c r="T5791">
        <v>0</v>
      </c>
      <c r="U5791">
        <v>1</v>
      </c>
      <c r="V5791">
        <v>60</v>
      </c>
      <c r="W5791" t="s">
        <v>41</v>
      </c>
      <c r="X5791" t="s">
        <v>28834</v>
      </c>
      <c r="Y5791" t="s">
        <v>6</v>
      </c>
      <c r="Z5791" s="1">
        <v>45115</v>
      </c>
      <c r="AA5791" s="2">
        <v>0.14965277777777777</v>
      </c>
      <c r="AB5791" s="2">
        <v>0.87065972222222221</v>
      </c>
      <c r="AC5791" t="s">
        <v>45</v>
      </c>
      <c r="AD5791" t="s">
        <v>44</v>
      </c>
      <c r="AE5791" t="s">
        <v>45</v>
      </c>
      <c r="AF5791">
        <v>60</v>
      </c>
    </row>
    <row r="5792" spans="1:32">
      <c r="A5792">
        <v>30060</v>
      </c>
      <c r="B5792">
        <v>29160</v>
      </c>
      <c r="C5792" t="s">
        <v>1268</v>
      </c>
      <c r="D5792" t="s">
        <v>359</v>
      </c>
      <c r="E5792" t="s">
        <v>34</v>
      </c>
      <c r="F5792" t="s">
        <v>28835</v>
      </c>
      <c r="G5792">
        <v>8999733403</v>
      </c>
      <c r="H5792" t="s">
        <v>1442</v>
      </c>
      <c r="I5792" s="1">
        <v>27639</v>
      </c>
      <c r="J5792" t="s">
        <v>28836</v>
      </c>
      <c r="K5792" t="s">
        <v>11927</v>
      </c>
      <c r="L5792">
        <v>21776</v>
      </c>
      <c r="M5792" t="s">
        <v>1442</v>
      </c>
      <c r="N5792" s="1">
        <v>45309</v>
      </c>
      <c r="O5792" s="1">
        <v>45312</v>
      </c>
      <c r="P5792">
        <v>63</v>
      </c>
      <c r="Q5792">
        <v>3</v>
      </c>
      <c r="R5792" t="s">
        <v>40</v>
      </c>
      <c r="S5792">
        <v>1</v>
      </c>
      <c r="T5792">
        <v>1</v>
      </c>
      <c r="U5792">
        <v>3</v>
      </c>
      <c r="V5792">
        <v>651</v>
      </c>
      <c r="W5792" t="s">
        <v>54</v>
      </c>
      <c r="X5792" t="s">
        <v>28837</v>
      </c>
      <c r="Y5792" t="s">
        <v>43</v>
      </c>
      <c r="Z5792" s="1">
        <v>45285</v>
      </c>
      <c r="AA5792" s="2">
        <v>0.31743055555555555</v>
      </c>
      <c r="AB5792" s="2">
        <v>9.1620370370370366E-2</v>
      </c>
      <c r="AC5792" t="s">
        <v>44</v>
      </c>
      <c r="AD5792" t="s">
        <v>45</v>
      </c>
      <c r="AE5792" t="s">
        <v>45</v>
      </c>
      <c r="AF5792">
        <v>217</v>
      </c>
    </row>
    <row r="5793" spans="1:32">
      <c r="A5793">
        <v>30061</v>
      </c>
      <c r="B5793">
        <v>29161</v>
      </c>
      <c r="C5793" t="s">
        <v>5764</v>
      </c>
      <c r="D5793" t="s">
        <v>7539</v>
      </c>
      <c r="E5793" t="s">
        <v>48</v>
      </c>
      <c r="F5793" t="s">
        <v>28838</v>
      </c>
      <c r="G5793" t="s">
        <v>28839</v>
      </c>
      <c r="H5793" t="s">
        <v>77</v>
      </c>
      <c r="I5793" s="1">
        <v>31514</v>
      </c>
      <c r="J5793" t="s">
        <v>28840</v>
      </c>
      <c r="K5793" t="s">
        <v>21620</v>
      </c>
      <c r="L5793">
        <v>14693</v>
      </c>
      <c r="M5793" t="s">
        <v>77</v>
      </c>
      <c r="N5793" s="1">
        <v>45080</v>
      </c>
      <c r="O5793" s="1">
        <v>45081</v>
      </c>
      <c r="P5793">
        <v>91</v>
      </c>
      <c r="Q5793">
        <v>4</v>
      </c>
      <c r="R5793" t="s">
        <v>53</v>
      </c>
      <c r="S5793">
        <v>2</v>
      </c>
      <c r="T5793">
        <v>1</v>
      </c>
      <c r="U5793">
        <v>1</v>
      </c>
      <c r="V5793">
        <v>134</v>
      </c>
      <c r="W5793" t="s">
        <v>41</v>
      </c>
      <c r="X5793" t="s">
        <v>28841</v>
      </c>
      <c r="Y5793" t="s">
        <v>43</v>
      </c>
      <c r="Z5793" s="1">
        <v>45058</v>
      </c>
      <c r="AA5793" s="2">
        <v>0.1792013888888889</v>
      </c>
      <c r="AB5793" s="2">
        <v>6.0370370370370373E-2</v>
      </c>
      <c r="AC5793" t="s">
        <v>44</v>
      </c>
      <c r="AD5793" t="s">
        <v>45</v>
      </c>
      <c r="AE5793" t="s">
        <v>44</v>
      </c>
      <c r="AF5793">
        <v>134</v>
      </c>
    </row>
    <row r="5794" spans="1:32">
      <c r="A5794">
        <v>30062</v>
      </c>
      <c r="B5794">
        <v>29162</v>
      </c>
      <c r="C5794" t="s">
        <v>881</v>
      </c>
      <c r="D5794" t="s">
        <v>28842</v>
      </c>
      <c r="E5794" t="s">
        <v>48</v>
      </c>
      <c r="F5794" t="s">
        <v>28843</v>
      </c>
      <c r="G5794" t="s">
        <v>28844</v>
      </c>
      <c r="H5794" t="s">
        <v>179</v>
      </c>
      <c r="I5794" s="1">
        <v>32160</v>
      </c>
      <c r="J5794" t="s">
        <v>28845</v>
      </c>
      <c r="K5794" t="s">
        <v>28846</v>
      </c>
      <c r="L5794">
        <v>46271</v>
      </c>
      <c r="M5794" t="s">
        <v>179</v>
      </c>
      <c r="N5794" s="1">
        <v>45291</v>
      </c>
      <c r="O5794" s="1">
        <v>45294</v>
      </c>
      <c r="P5794">
        <v>7</v>
      </c>
      <c r="Q5794">
        <v>1</v>
      </c>
      <c r="R5794" t="s">
        <v>53</v>
      </c>
      <c r="S5794">
        <v>4</v>
      </c>
      <c r="T5794">
        <v>1</v>
      </c>
      <c r="U5794">
        <v>3</v>
      </c>
      <c r="V5794">
        <v>441</v>
      </c>
      <c r="W5794" t="s">
        <v>54</v>
      </c>
      <c r="X5794" t="s">
        <v>28847</v>
      </c>
      <c r="Y5794" t="s">
        <v>43</v>
      </c>
      <c r="Z5794" s="1">
        <v>45259</v>
      </c>
      <c r="AA5794" s="2">
        <v>3.9479166666666669E-2</v>
      </c>
      <c r="AB5794" s="2">
        <v>0.60733796296296294</v>
      </c>
      <c r="AC5794" t="s">
        <v>45</v>
      </c>
      <c r="AD5794" t="s">
        <v>45</v>
      </c>
      <c r="AE5794" t="s">
        <v>45</v>
      </c>
      <c r="AF5794">
        <v>147</v>
      </c>
    </row>
    <row r="5795" spans="1:32">
      <c r="A5795">
        <v>30063</v>
      </c>
      <c r="B5795">
        <v>29163</v>
      </c>
      <c r="C5795" t="s">
        <v>602</v>
      </c>
      <c r="D5795" t="s">
        <v>83</v>
      </c>
      <c r="E5795" t="s">
        <v>48</v>
      </c>
      <c r="F5795" t="s">
        <v>28848</v>
      </c>
      <c r="G5795" t="s">
        <v>28849</v>
      </c>
      <c r="H5795" t="s">
        <v>77</v>
      </c>
      <c r="I5795" s="1">
        <v>38069</v>
      </c>
      <c r="J5795" t="s">
        <v>28850</v>
      </c>
      <c r="K5795" t="s">
        <v>18120</v>
      </c>
      <c r="L5795">
        <v>25478</v>
      </c>
      <c r="M5795" t="s">
        <v>77</v>
      </c>
      <c r="N5795" s="1">
        <v>45271</v>
      </c>
      <c r="O5795" s="1">
        <v>45273</v>
      </c>
      <c r="P5795">
        <v>81</v>
      </c>
      <c r="Q5795">
        <v>4</v>
      </c>
      <c r="R5795" t="s">
        <v>40</v>
      </c>
      <c r="S5795">
        <v>4</v>
      </c>
      <c r="T5795">
        <v>2</v>
      </c>
      <c r="U5795">
        <v>2</v>
      </c>
      <c r="V5795">
        <v>488</v>
      </c>
      <c r="W5795" t="s">
        <v>54</v>
      </c>
      <c r="X5795" t="s">
        <v>28851</v>
      </c>
      <c r="Y5795" t="s">
        <v>65</v>
      </c>
      <c r="Z5795" s="1">
        <v>45250</v>
      </c>
      <c r="AA5795" s="2">
        <v>0.65200231481481474</v>
      </c>
      <c r="AB5795" s="2">
        <v>0.20391203703703706</v>
      </c>
      <c r="AC5795" t="s">
        <v>45</v>
      </c>
      <c r="AD5795" t="s">
        <v>45</v>
      </c>
      <c r="AE5795" t="s">
        <v>44</v>
      </c>
      <c r="AF5795">
        <v>244</v>
      </c>
    </row>
    <row r="5796" spans="1:32">
      <c r="A5796">
        <v>30065</v>
      </c>
      <c r="B5796">
        <v>29165</v>
      </c>
      <c r="C5796" t="s">
        <v>112</v>
      </c>
      <c r="D5796" t="s">
        <v>5215</v>
      </c>
      <c r="E5796" t="s">
        <v>34</v>
      </c>
      <c r="F5796" t="s">
        <v>28852</v>
      </c>
      <c r="G5796" t="s">
        <v>28853</v>
      </c>
      <c r="H5796" t="s">
        <v>330</v>
      </c>
      <c r="I5796" s="1">
        <v>31210</v>
      </c>
      <c r="J5796" t="s">
        <v>28854</v>
      </c>
      <c r="K5796" t="s">
        <v>28855</v>
      </c>
      <c r="L5796">
        <v>79180</v>
      </c>
      <c r="M5796" t="s">
        <v>330</v>
      </c>
      <c r="N5796" s="1">
        <v>45317</v>
      </c>
      <c r="O5796" s="1">
        <v>45320</v>
      </c>
      <c r="P5796">
        <v>36</v>
      </c>
      <c r="Q5796">
        <v>2</v>
      </c>
      <c r="R5796" t="s">
        <v>40</v>
      </c>
      <c r="S5796">
        <v>1</v>
      </c>
      <c r="T5796">
        <v>0</v>
      </c>
      <c r="U5796">
        <v>3</v>
      </c>
      <c r="V5796">
        <v>699</v>
      </c>
      <c r="W5796" t="s">
        <v>41</v>
      </c>
      <c r="X5796" t="s">
        <v>28856</v>
      </c>
      <c r="Y5796" t="s">
        <v>43</v>
      </c>
      <c r="Z5796" s="1">
        <v>45290</v>
      </c>
      <c r="AA5796" s="2">
        <v>0.69425925925925924</v>
      </c>
      <c r="AB5796" s="2">
        <v>0.73657407407407405</v>
      </c>
      <c r="AC5796" t="s">
        <v>45</v>
      </c>
      <c r="AD5796" t="s">
        <v>45</v>
      </c>
      <c r="AE5796" t="s">
        <v>44</v>
      </c>
      <c r="AF5796">
        <v>233</v>
      </c>
    </row>
    <row r="5797" spans="1:32">
      <c r="A5797">
        <v>30066</v>
      </c>
      <c r="B5797">
        <v>29166</v>
      </c>
      <c r="C5797" t="s">
        <v>6729</v>
      </c>
      <c r="D5797" t="s">
        <v>716</v>
      </c>
      <c r="E5797" t="s">
        <v>34</v>
      </c>
      <c r="F5797" t="s">
        <v>28857</v>
      </c>
      <c r="G5797" t="s">
        <v>28858</v>
      </c>
      <c r="H5797" t="s">
        <v>171</v>
      </c>
      <c r="I5797" s="1">
        <v>16701</v>
      </c>
      <c r="J5797" t="s">
        <v>28859</v>
      </c>
      <c r="K5797" t="s">
        <v>28860</v>
      </c>
      <c r="L5797">
        <v>26501</v>
      </c>
      <c r="M5797" t="s">
        <v>171</v>
      </c>
      <c r="N5797" s="1">
        <v>45072</v>
      </c>
      <c r="O5797" s="1">
        <v>45077</v>
      </c>
      <c r="P5797">
        <v>47</v>
      </c>
      <c r="Q5797">
        <v>2</v>
      </c>
      <c r="R5797" t="s">
        <v>63</v>
      </c>
      <c r="S5797">
        <v>1</v>
      </c>
      <c r="T5797">
        <v>1</v>
      </c>
      <c r="U5797">
        <v>5</v>
      </c>
      <c r="V5797">
        <v>390</v>
      </c>
      <c r="W5797" t="s">
        <v>54</v>
      </c>
      <c r="X5797" t="s">
        <v>28861</v>
      </c>
      <c r="Y5797" t="s">
        <v>81</v>
      </c>
      <c r="Z5797" s="1">
        <v>45047</v>
      </c>
      <c r="AA5797" s="2">
        <v>0.92710648148148145</v>
      </c>
      <c r="AB5797" s="2">
        <v>0.35895833333333332</v>
      </c>
      <c r="AC5797" t="s">
        <v>45</v>
      </c>
      <c r="AD5797" t="s">
        <v>45</v>
      </c>
      <c r="AE5797" t="s">
        <v>45</v>
      </c>
      <c r="AF5797">
        <v>78</v>
      </c>
    </row>
    <row r="5798" spans="1:32">
      <c r="A5798">
        <v>30067</v>
      </c>
      <c r="B5798">
        <v>29167</v>
      </c>
      <c r="C5798" t="s">
        <v>571</v>
      </c>
      <c r="D5798" t="s">
        <v>28862</v>
      </c>
      <c r="E5798" t="s">
        <v>34</v>
      </c>
      <c r="F5798" t="s">
        <v>28863</v>
      </c>
      <c r="G5798" t="s">
        <v>28864</v>
      </c>
      <c r="H5798" t="s">
        <v>1301</v>
      </c>
      <c r="I5798" s="1">
        <v>16976</v>
      </c>
      <c r="J5798" t="s">
        <v>28865</v>
      </c>
      <c r="K5798" t="s">
        <v>28866</v>
      </c>
      <c r="L5798">
        <v>14362</v>
      </c>
      <c r="M5798" t="s">
        <v>1301</v>
      </c>
      <c r="N5798" s="1">
        <v>45153</v>
      </c>
      <c r="O5798" s="1">
        <v>45154</v>
      </c>
      <c r="P5798">
        <v>17</v>
      </c>
      <c r="Q5798">
        <v>1</v>
      </c>
      <c r="R5798" t="s">
        <v>63</v>
      </c>
      <c r="S5798">
        <v>2</v>
      </c>
      <c r="T5798">
        <v>2</v>
      </c>
      <c r="U5798">
        <v>1</v>
      </c>
      <c r="V5798">
        <v>68</v>
      </c>
      <c r="W5798" t="s">
        <v>41</v>
      </c>
      <c r="X5798" t="s">
        <v>28867</v>
      </c>
      <c r="Y5798" t="s">
        <v>43</v>
      </c>
      <c r="Z5798" s="1">
        <v>45117</v>
      </c>
      <c r="AA5798" s="2">
        <v>0.38434027777777779</v>
      </c>
      <c r="AB5798" s="2">
        <v>4.148148148148148E-2</v>
      </c>
      <c r="AC5798" t="s">
        <v>45</v>
      </c>
      <c r="AD5798" t="s">
        <v>44</v>
      </c>
      <c r="AE5798" t="s">
        <v>44</v>
      </c>
      <c r="AF5798">
        <v>68</v>
      </c>
    </row>
    <row r="5799" spans="1:32">
      <c r="A5799">
        <v>30068</v>
      </c>
      <c r="B5799">
        <v>29168</v>
      </c>
      <c r="C5799" t="s">
        <v>3783</v>
      </c>
      <c r="D5799" t="s">
        <v>951</v>
      </c>
      <c r="E5799" t="s">
        <v>34</v>
      </c>
      <c r="F5799" t="s">
        <v>28868</v>
      </c>
      <c r="G5799" t="s">
        <v>28869</v>
      </c>
      <c r="H5799" t="s">
        <v>77</v>
      </c>
      <c r="I5799" s="1">
        <v>31339</v>
      </c>
      <c r="J5799" t="s">
        <v>28870</v>
      </c>
      <c r="K5799" t="s">
        <v>28871</v>
      </c>
      <c r="L5799">
        <v>20408</v>
      </c>
      <c r="M5799" t="s">
        <v>77</v>
      </c>
      <c r="N5799" s="1">
        <v>45236</v>
      </c>
      <c r="O5799" s="1">
        <v>45241</v>
      </c>
      <c r="P5799">
        <v>92</v>
      </c>
      <c r="Q5799">
        <v>4</v>
      </c>
      <c r="R5799" t="s">
        <v>63</v>
      </c>
      <c r="S5799">
        <v>3</v>
      </c>
      <c r="T5799">
        <v>0</v>
      </c>
      <c r="U5799">
        <v>5</v>
      </c>
      <c r="V5799">
        <v>320</v>
      </c>
      <c r="W5799" t="s">
        <v>54</v>
      </c>
      <c r="X5799" t="s">
        <v>28872</v>
      </c>
      <c r="Y5799" t="s">
        <v>65</v>
      </c>
      <c r="Z5799" s="1">
        <v>45212</v>
      </c>
      <c r="AA5799" s="2">
        <v>0.96645833333333331</v>
      </c>
      <c r="AB5799" s="2">
        <v>0.29633101851851851</v>
      </c>
      <c r="AC5799" t="s">
        <v>44</v>
      </c>
      <c r="AD5799" t="s">
        <v>44</v>
      </c>
      <c r="AE5799" t="s">
        <v>45</v>
      </c>
      <c r="AF5799">
        <v>64</v>
      </c>
    </row>
    <row r="5800" spans="1:32">
      <c r="A5800">
        <v>30069</v>
      </c>
      <c r="B5800">
        <v>29169</v>
      </c>
      <c r="C5800" t="s">
        <v>205</v>
      </c>
      <c r="D5800" t="s">
        <v>7682</v>
      </c>
      <c r="E5800" t="s">
        <v>48</v>
      </c>
      <c r="F5800" t="s">
        <v>28873</v>
      </c>
      <c r="G5800" t="s">
        <v>28874</v>
      </c>
      <c r="H5800" t="s">
        <v>50</v>
      </c>
      <c r="I5800" s="1">
        <v>21401</v>
      </c>
      <c r="J5800" t="s">
        <v>28875</v>
      </c>
      <c r="K5800" t="s">
        <v>4591</v>
      </c>
      <c r="L5800">
        <v>65675</v>
      </c>
      <c r="M5800" t="s">
        <v>50</v>
      </c>
      <c r="N5800" s="1">
        <v>45091</v>
      </c>
      <c r="O5800" s="1">
        <v>45095</v>
      </c>
      <c r="P5800">
        <v>2</v>
      </c>
      <c r="Q5800">
        <v>1</v>
      </c>
      <c r="R5800" t="s">
        <v>63</v>
      </c>
      <c r="S5800">
        <v>4</v>
      </c>
      <c r="T5800">
        <v>1</v>
      </c>
      <c r="U5800">
        <v>4</v>
      </c>
      <c r="V5800">
        <v>332</v>
      </c>
      <c r="W5800" t="s">
        <v>41</v>
      </c>
      <c r="X5800" t="s">
        <v>28876</v>
      </c>
      <c r="Y5800" t="s">
        <v>81</v>
      </c>
      <c r="Z5800" s="1">
        <v>45071</v>
      </c>
      <c r="AA5800" s="2">
        <v>3.006944444444444E-2</v>
      </c>
      <c r="AB5800" s="2">
        <v>0.82188657407407406</v>
      </c>
      <c r="AC5800" t="s">
        <v>44</v>
      </c>
      <c r="AD5800" t="s">
        <v>45</v>
      </c>
      <c r="AE5800" t="s">
        <v>44</v>
      </c>
      <c r="AF5800">
        <v>83</v>
      </c>
    </row>
    <row r="5801" spans="1:32">
      <c r="A5801">
        <v>30070</v>
      </c>
      <c r="B5801">
        <v>29170</v>
      </c>
      <c r="C5801" t="s">
        <v>2202</v>
      </c>
      <c r="D5801" t="s">
        <v>191</v>
      </c>
      <c r="E5801" t="s">
        <v>34</v>
      </c>
      <c r="F5801" t="s">
        <v>28877</v>
      </c>
      <c r="G5801" t="s">
        <v>28878</v>
      </c>
      <c r="H5801" t="s">
        <v>50</v>
      </c>
      <c r="I5801" s="1">
        <v>15806</v>
      </c>
      <c r="J5801" t="s">
        <v>28879</v>
      </c>
      <c r="K5801" t="s">
        <v>28880</v>
      </c>
      <c r="L5801">
        <v>58393</v>
      </c>
      <c r="M5801" t="s">
        <v>50</v>
      </c>
      <c r="N5801" s="1">
        <v>45319</v>
      </c>
      <c r="O5801" s="1">
        <v>45322</v>
      </c>
      <c r="P5801">
        <v>44</v>
      </c>
      <c r="Q5801">
        <v>2</v>
      </c>
      <c r="R5801" t="s">
        <v>63</v>
      </c>
      <c r="S5801">
        <v>3</v>
      </c>
      <c r="T5801">
        <v>2</v>
      </c>
      <c r="U5801">
        <v>3</v>
      </c>
      <c r="V5801">
        <v>195</v>
      </c>
      <c r="W5801" t="s">
        <v>54</v>
      </c>
      <c r="X5801" t="s">
        <v>28881</v>
      </c>
      <c r="Y5801" t="s">
        <v>6</v>
      </c>
      <c r="Z5801" s="1">
        <v>45290</v>
      </c>
      <c r="AA5801" s="2">
        <v>2.1678240740740738E-2</v>
      </c>
      <c r="AB5801" s="2">
        <v>4.2002314814814812E-2</v>
      </c>
      <c r="AC5801" t="s">
        <v>44</v>
      </c>
      <c r="AD5801" t="s">
        <v>44</v>
      </c>
      <c r="AE5801" t="s">
        <v>45</v>
      </c>
      <c r="AF5801">
        <v>65</v>
      </c>
    </row>
    <row r="5802" spans="1:32">
      <c r="A5802">
        <v>30071</v>
      </c>
      <c r="B5802">
        <v>29171</v>
      </c>
      <c r="C5802" t="s">
        <v>1044</v>
      </c>
      <c r="D5802" t="s">
        <v>3088</v>
      </c>
      <c r="E5802" t="s">
        <v>34</v>
      </c>
      <c r="F5802" t="s">
        <v>28882</v>
      </c>
      <c r="G5802">
        <v>7403690671</v>
      </c>
      <c r="H5802" t="s">
        <v>115</v>
      </c>
      <c r="I5802" s="1">
        <v>24674</v>
      </c>
      <c r="J5802" t="s">
        <v>28883</v>
      </c>
      <c r="K5802" t="s">
        <v>28401</v>
      </c>
      <c r="L5802">
        <v>79846</v>
      </c>
      <c r="M5802" t="s">
        <v>115</v>
      </c>
      <c r="N5802" s="1">
        <v>45090</v>
      </c>
      <c r="O5802" s="1">
        <v>45092</v>
      </c>
      <c r="P5802">
        <v>61</v>
      </c>
      <c r="Q5802">
        <v>3</v>
      </c>
      <c r="R5802" t="s">
        <v>53</v>
      </c>
      <c r="S5802">
        <v>3</v>
      </c>
      <c r="T5802">
        <v>1</v>
      </c>
      <c r="U5802">
        <v>2</v>
      </c>
      <c r="V5802">
        <v>264</v>
      </c>
      <c r="W5802" t="s">
        <v>41</v>
      </c>
      <c r="X5802" t="s">
        <v>28884</v>
      </c>
      <c r="Y5802" t="s">
        <v>43</v>
      </c>
      <c r="Z5802" s="1">
        <v>45075</v>
      </c>
      <c r="AA5802" s="2">
        <v>1.1273148148148148E-2</v>
      </c>
      <c r="AB5802" s="2">
        <v>0.91631944444444446</v>
      </c>
      <c r="AC5802" t="s">
        <v>45</v>
      </c>
      <c r="AD5802" t="s">
        <v>44</v>
      </c>
      <c r="AE5802" t="s">
        <v>44</v>
      </c>
      <c r="AF5802">
        <v>132</v>
      </c>
    </row>
    <row r="5803" spans="1:32">
      <c r="A5803">
        <v>30072</v>
      </c>
      <c r="B5803">
        <v>29172</v>
      </c>
      <c r="C5803" t="s">
        <v>1771</v>
      </c>
      <c r="D5803" t="s">
        <v>1960</v>
      </c>
      <c r="E5803" t="s">
        <v>34</v>
      </c>
      <c r="F5803" t="s">
        <v>28885</v>
      </c>
      <c r="G5803" t="s">
        <v>28886</v>
      </c>
      <c r="H5803" t="s">
        <v>171</v>
      </c>
      <c r="I5803" s="1">
        <v>34893</v>
      </c>
      <c r="J5803" t="s">
        <v>28887</v>
      </c>
      <c r="K5803" t="s">
        <v>28888</v>
      </c>
      <c r="L5803">
        <v>46557</v>
      </c>
      <c r="M5803" t="s">
        <v>171</v>
      </c>
      <c r="N5803" s="1">
        <v>45277</v>
      </c>
      <c r="O5803" s="1">
        <v>45281</v>
      </c>
      <c r="P5803">
        <v>90</v>
      </c>
      <c r="Q5803">
        <v>4</v>
      </c>
      <c r="R5803" t="s">
        <v>40</v>
      </c>
      <c r="S5803">
        <v>3</v>
      </c>
      <c r="T5803">
        <v>1</v>
      </c>
      <c r="U5803">
        <v>4</v>
      </c>
      <c r="V5803">
        <v>984</v>
      </c>
      <c r="W5803" t="s">
        <v>54</v>
      </c>
      <c r="X5803" t="s">
        <v>28889</v>
      </c>
      <c r="Y5803" t="s">
        <v>6</v>
      </c>
      <c r="Z5803" s="1">
        <v>45269</v>
      </c>
      <c r="AA5803" s="2">
        <v>0.21127314814814815</v>
      </c>
      <c r="AB5803" s="2">
        <v>0.11930555555555555</v>
      </c>
      <c r="AC5803" t="s">
        <v>45</v>
      </c>
      <c r="AD5803" t="s">
        <v>45</v>
      </c>
      <c r="AE5803" t="s">
        <v>45</v>
      </c>
      <c r="AF5803">
        <v>246</v>
      </c>
    </row>
    <row r="5804" spans="1:32">
      <c r="A5804">
        <v>30073</v>
      </c>
      <c r="B5804">
        <v>29173</v>
      </c>
      <c r="C5804" t="s">
        <v>2481</v>
      </c>
      <c r="D5804" t="s">
        <v>4536</v>
      </c>
      <c r="E5804" t="s">
        <v>34</v>
      </c>
      <c r="F5804" t="s">
        <v>28890</v>
      </c>
      <c r="G5804" t="s">
        <v>28891</v>
      </c>
      <c r="H5804" t="s">
        <v>692</v>
      </c>
      <c r="I5804" s="1">
        <v>31726</v>
      </c>
      <c r="J5804" t="s">
        <v>28892</v>
      </c>
      <c r="K5804" t="s">
        <v>28893</v>
      </c>
      <c r="L5804">
        <v>41146</v>
      </c>
      <c r="M5804" t="s">
        <v>692</v>
      </c>
      <c r="N5804" s="1">
        <v>45042</v>
      </c>
      <c r="O5804" s="1">
        <v>45044</v>
      </c>
      <c r="P5804">
        <v>43</v>
      </c>
      <c r="Q5804">
        <v>2</v>
      </c>
      <c r="R5804" t="s">
        <v>53</v>
      </c>
      <c r="S5804">
        <v>1</v>
      </c>
      <c r="T5804">
        <v>2</v>
      </c>
      <c r="U5804">
        <v>2</v>
      </c>
      <c r="V5804">
        <v>284</v>
      </c>
      <c r="W5804" t="s">
        <v>54</v>
      </c>
      <c r="X5804" t="s">
        <v>28894</v>
      </c>
      <c r="Y5804" t="s">
        <v>81</v>
      </c>
      <c r="Z5804" s="1">
        <v>45012</v>
      </c>
      <c r="AA5804" s="2">
        <v>0.10084490740740741</v>
      </c>
      <c r="AB5804" s="2">
        <v>0.77510416666666659</v>
      </c>
      <c r="AC5804" t="s">
        <v>45</v>
      </c>
      <c r="AD5804" t="s">
        <v>44</v>
      </c>
      <c r="AE5804" t="s">
        <v>45</v>
      </c>
      <c r="AF5804">
        <v>142</v>
      </c>
    </row>
    <row r="5805" spans="1:32">
      <c r="A5805">
        <v>30074</v>
      </c>
      <c r="B5805">
        <v>29174</v>
      </c>
      <c r="C5805" t="s">
        <v>229</v>
      </c>
      <c r="D5805" t="s">
        <v>17288</v>
      </c>
      <c r="E5805" t="s">
        <v>48</v>
      </c>
      <c r="F5805" t="s">
        <v>28895</v>
      </c>
      <c r="G5805" t="s">
        <v>28896</v>
      </c>
      <c r="H5805" t="s">
        <v>86</v>
      </c>
      <c r="I5805" s="1">
        <v>34439</v>
      </c>
      <c r="J5805" t="s">
        <v>28897</v>
      </c>
      <c r="K5805" t="s">
        <v>28898</v>
      </c>
      <c r="L5805">
        <v>29929</v>
      </c>
      <c r="M5805" t="s">
        <v>86</v>
      </c>
      <c r="N5805" s="1">
        <v>45080</v>
      </c>
      <c r="O5805" s="1">
        <v>45085</v>
      </c>
      <c r="P5805">
        <v>62</v>
      </c>
      <c r="Q5805">
        <v>3</v>
      </c>
      <c r="R5805" t="s">
        <v>63</v>
      </c>
      <c r="S5805">
        <v>1</v>
      </c>
      <c r="T5805">
        <v>0</v>
      </c>
      <c r="U5805">
        <v>5</v>
      </c>
      <c r="V5805">
        <v>420</v>
      </c>
      <c r="W5805" t="s">
        <v>41</v>
      </c>
      <c r="X5805" t="s">
        <v>28899</v>
      </c>
      <c r="Y5805" t="s">
        <v>81</v>
      </c>
      <c r="Z5805" s="1">
        <v>45048</v>
      </c>
      <c r="AA5805" s="2">
        <v>0.56898148148148142</v>
      </c>
      <c r="AB5805" s="2">
        <v>0.79563657407407407</v>
      </c>
      <c r="AC5805" t="s">
        <v>44</v>
      </c>
      <c r="AD5805" t="s">
        <v>45</v>
      </c>
      <c r="AE5805" t="s">
        <v>44</v>
      </c>
      <c r="AF5805">
        <v>84</v>
      </c>
    </row>
    <row r="5806" spans="1:32">
      <c r="A5806">
        <v>30075</v>
      </c>
      <c r="B5806">
        <v>29175</v>
      </c>
      <c r="C5806" t="s">
        <v>384</v>
      </c>
      <c r="D5806" t="s">
        <v>57</v>
      </c>
      <c r="E5806" t="s">
        <v>48</v>
      </c>
      <c r="F5806" t="s">
        <v>28900</v>
      </c>
      <c r="G5806" t="s">
        <v>28901</v>
      </c>
      <c r="H5806" t="s">
        <v>423</v>
      </c>
      <c r="I5806" s="1">
        <v>19088</v>
      </c>
      <c r="J5806" t="s">
        <v>28902</v>
      </c>
      <c r="K5806" t="s">
        <v>28903</v>
      </c>
      <c r="L5806">
        <v>70355</v>
      </c>
      <c r="M5806" t="s">
        <v>423</v>
      </c>
      <c r="N5806" s="1">
        <v>45043</v>
      </c>
      <c r="O5806" s="1">
        <v>45048</v>
      </c>
      <c r="P5806">
        <v>62</v>
      </c>
      <c r="Q5806">
        <v>3</v>
      </c>
      <c r="R5806" t="s">
        <v>63</v>
      </c>
      <c r="S5806">
        <v>2</v>
      </c>
      <c r="T5806">
        <v>0</v>
      </c>
      <c r="U5806">
        <v>5</v>
      </c>
      <c r="V5806">
        <v>380</v>
      </c>
      <c r="W5806" t="s">
        <v>41</v>
      </c>
      <c r="X5806" t="s">
        <v>28904</v>
      </c>
      <c r="Y5806" t="s">
        <v>43</v>
      </c>
      <c r="Z5806" s="1">
        <v>45006</v>
      </c>
      <c r="AA5806" s="2">
        <v>2.4918981481481483E-2</v>
      </c>
      <c r="AB5806" s="2">
        <v>0.37302083333333336</v>
      </c>
      <c r="AC5806" t="s">
        <v>45</v>
      </c>
      <c r="AD5806" t="s">
        <v>45</v>
      </c>
      <c r="AE5806" t="s">
        <v>44</v>
      </c>
      <c r="AF5806">
        <v>76</v>
      </c>
    </row>
    <row r="5807" spans="1:32">
      <c r="A5807">
        <v>30076</v>
      </c>
      <c r="B5807">
        <v>29176</v>
      </c>
      <c r="C5807" t="s">
        <v>229</v>
      </c>
      <c r="D5807" t="s">
        <v>3105</v>
      </c>
      <c r="E5807" t="s">
        <v>48</v>
      </c>
      <c r="F5807" t="s">
        <v>28905</v>
      </c>
      <c r="G5807" t="s">
        <v>28906</v>
      </c>
      <c r="H5807" t="s">
        <v>1442</v>
      </c>
      <c r="I5807" s="1">
        <v>31553</v>
      </c>
      <c r="J5807" t="s">
        <v>28907</v>
      </c>
      <c r="K5807" t="s">
        <v>28908</v>
      </c>
      <c r="L5807">
        <v>24897</v>
      </c>
      <c r="M5807" t="s">
        <v>1442</v>
      </c>
      <c r="N5807" s="1">
        <v>45206</v>
      </c>
      <c r="O5807" s="1">
        <v>45210</v>
      </c>
      <c r="P5807">
        <v>5</v>
      </c>
      <c r="Q5807">
        <v>1</v>
      </c>
      <c r="R5807" t="s">
        <v>63</v>
      </c>
      <c r="S5807">
        <v>1</v>
      </c>
      <c r="T5807">
        <v>1</v>
      </c>
      <c r="U5807">
        <v>4</v>
      </c>
      <c r="V5807">
        <v>240</v>
      </c>
      <c r="W5807" t="s">
        <v>41</v>
      </c>
      <c r="X5807" t="s">
        <v>28909</v>
      </c>
      <c r="Y5807" t="s">
        <v>81</v>
      </c>
      <c r="Z5807" s="1">
        <v>45184</v>
      </c>
      <c r="AA5807" s="2">
        <v>0.11252314814814814</v>
      </c>
      <c r="AB5807" s="2">
        <v>0.15975694444444444</v>
      </c>
      <c r="AC5807" t="s">
        <v>44</v>
      </c>
      <c r="AD5807" t="s">
        <v>45</v>
      </c>
      <c r="AE5807" t="s">
        <v>45</v>
      </c>
      <c r="AF5807">
        <v>60</v>
      </c>
    </row>
    <row r="5808" spans="1:32">
      <c r="A5808">
        <v>30077</v>
      </c>
      <c r="B5808">
        <v>29177</v>
      </c>
      <c r="C5808" t="s">
        <v>371</v>
      </c>
      <c r="D5808" t="s">
        <v>9501</v>
      </c>
      <c r="E5808" t="s">
        <v>48</v>
      </c>
      <c r="F5808" t="s">
        <v>28910</v>
      </c>
      <c r="G5808" t="s">
        <v>28911</v>
      </c>
      <c r="H5808" t="s">
        <v>295</v>
      </c>
      <c r="I5808" s="1">
        <v>36297</v>
      </c>
      <c r="J5808" t="s">
        <v>28912</v>
      </c>
      <c r="K5808" t="s">
        <v>28913</v>
      </c>
      <c r="L5808">
        <v>42927</v>
      </c>
      <c r="M5808" t="s">
        <v>295</v>
      </c>
      <c r="N5808" s="1">
        <v>45230</v>
      </c>
      <c r="O5808" s="1">
        <v>45231</v>
      </c>
      <c r="P5808">
        <v>27</v>
      </c>
      <c r="Q5808">
        <v>2</v>
      </c>
      <c r="R5808" t="s">
        <v>40</v>
      </c>
      <c r="S5808">
        <v>3</v>
      </c>
      <c r="T5808">
        <v>1</v>
      </c>
      <c r="U5808">
        <v>1</v>
      </c>
      <c r="V5808">
        <v>238</v>
      </c>
      <c r="W5808" t="s">
        <v>41</v>
      </c>
      <c r="X5808" t="s">
        <v>28914</v>
      </c>
      <c r="Y5808" t="s">
        <v>81</v>
      </c>
      <c r="Z5808" s="1">
        <v>45225</v>
      </c>
      <c r="AA5808" s="2">
        <v>0.55792824074074077</v>
      </c>
      <c r="AB5808" s="2">
        <v>0.89993055555555557</v>
      </c>
      <c r="AC5808" t="s">
        <v>45</v>
      </c>
      <c r="AD5808" t="s">
        <v>45</v>
      </c>
      <c r="AE5808" t="s">
        <v>45</v>
      </c>
      <c r="AF5808">
        <v>238</v>
      </c>
    </row>
    <row r="5809" spans="1:32">
      <c r="A5809">
        <v>30078</v>
      </c>
      <c r="B5809">
        <v>29178</v>
      </c>
      <c r="C5809" t="s">
        <v>2013</v>
      </c>
      <c r="D5809" t="s">
        <v>716</v>
      </c>
      <c r="E5809" t="s">
        <v>48</v>
      </c>
      <c r="F5809" t="s">
        <v>28915</v>
      </c>
      <c r="G5809">
        <v>9565109837</v>
      </c>
      <c r="H5809" t="s">
        <v>330</v>
      </c>
      <c r="I5809" s="1">
        <v>25659</v>
      </c>
      <c r="J5809" t="s">
        <v>28916</v>
      </c>
      <c r="K5809" t="s">
        <v>12035</v>
      </c>
      <c r="L5809">
        <v>24856</v>
      </c>
      <c r="M5809" t="s">
        <v>330</v>
      </c>
      <c r="N5809" s="1">
        <v>45181</v>
      </c>
      <c r="O5809" s="1">
        <v>45183</v>
      </c>
      <c r="P5809">
        <v>54</v>
      </c>
      <c r="Q5809">
        <v>3</v>
      </c>
      <c r="R5809" t="s">
        <v>40</v>
      </c>
      <c r="S5809">
        <v>1</v>
      </c>
      <c r="T5809">
        <v>2</v>
      </c>
      <c r="U5809">
        <v>2</v>
      </c>
      <c r="V5809">
        <v>412</v>
      </c>
      <c r="W5809" t="s">
        <v>41</v>
      </c>
      <c r="X5809" t="s">
        <v>28917</v>
      </c>
      <c r="Y5809" t="s">
        <v>65</v>
      </c>
      <c r="Z5809" s="1">
        <v>45148</v>
      </c>
      <c r="AA5809" s="2">
        <v>0.57243055555555555</v>
      </c>
      <c r="AB5809" s="2">
        <v>0.1216087962962963</v>
      </c>
      <c r="AC5809" t="s">
        <v>44</v>
      </c>
      <c r="AD5809" t="s">
        <v>45</v>
      </c>
      <c r="AE5809" t="s">
        <v>44</v>
      </c>
      <c r="AF5809">
        <v>206</v>
      </c>
    </row>
    <row r="5810" spans="1:32">
      <c r="A5810">
        <v>30079</v>
      </c>
      <c r="B5810">
        <v>29179</v>
      </c>
      <c r="C5810" t="s">
        <v>1268</v>
      </c>
      <c r="D5810" t="s">
        <v>257</v>
      </c>
      <c r="E5810" t="s">
        <v>34</v>
      </c>
      <c r="F5810" t="s">
        <v>28918</v>
      </c>
      <c r="G5810" t="s">
        <v>28919</v>
      </c>
      <c r="H5810" t="s">
        <v>904</v>
      </c>
      <c r="I5810" s="1">
        <v>24812</v>
      </c>
      <c r="J5810" t="s">
        <v>28920</v>
      </c>
      <c r="K5810" t="s">
        <v>28921</v>
      </c>
      <c r="L5810">
        <v>59424</v>
      </c>
      <c r="M5810" t="s">
        <v>904</v>
      </c>
      <c r="N5810" s="1">
        <v>44982</v>
      </c>
      <c r="O5810" s="1">
        <v>44983</v>
      </c>
      <c r="P5810">
        <v>96</v>
      </c>
      <c r="Q5810">
        <v>4</v>
      </c>
      <c r="R5810" t="s">
        <v>40</v>
      </c>
      <c r="S5810">
        <v>1</v>
      </c>
      <c r="T5810">
        <v>2</v>
      </c>
      <c r="U5810">
        <v>1</v>
      </c>
      <c r="V5810">
        <v>219</v>
      </c>
      <c r="W5810" t="s">
        <v>54</v>
      </c>
      <c r="X5810" t="s">
        <v>28922</v>
      </c>
      <c r="Y5810" t="s">
        <v>6</v>
      </c>
      <c r="Z5810" s="1">
        <v>44975</v>
      </c>
      <c r="AA5810" s="2">
        <v>8.8113425925925928E-2</v>
      </c>
      <c r="AB5810" s="2">
        <v>0.66688657407407403</v>
      </c>
      <c r="AC5810" t="s">
        <v>44</v>
      </c>
      <c r="AD5810" t="s">
        <v>45</v>
      </c>
      <c r="AE5810" t="s">
        <v>44</v>
      </c>
      <c r="AF5810">
        <v>219</v>
      </c>
    </row>
    <row r="5811" spans="1:32">
      <c r="A5811">
        <v>30080</v>
      </c>
      <c r="B5811">
        <v>29180</v>
      </c>
      <c r="C5811" t="s">
        <v>2150</v>
      </c>
      <c r="D5811" t="s">
        <v>4189</v>
      </c>
      <c r="E5811" t="s">
        <v>48</v>
      </c>
      <c r="F5811" t="s">
        <v>28923</v>
      </c>
      <c r="G5811" t="s">
        <v>28924</v>
      </c>
      <c r="H5811" t="s">
        <v>309</v>
      </c>
      <c r="I5811" s="1">
        <v>35112</v>
      </c>
      <c r="J5811" t="s">
        <v>28925</v>
      </c>
      <c r="K5811" t="s">
        <v>15149</v>
      </c>
      <c r="L5811">
        <v>92741</v>
      </c>
      <c r="M5811" t="s">
        <v>309</v>
      </c>
      <c r="N5811" s="1">
        <v>45220</v>
      </c>
      <c r="O5811" s="1">
        <v>45225</v>
      </c>
      <c r="P5811">
        <v>2</v>
      </c>
      <c r="Q5811">
        <v>1</v>
      </c>
      <c r="R5811" t="s">
        <v>63</v>
      </c>
      <c r="S5811">
        <v>1</v>
      </c>
      <c r="T5811">
        <v>1</v>
      </c>
      <c r="U5811">
        <v>5</v>
      </c>
      <c r="V5811">
        <v>415</v>
      </c>
      <c r="W5811" t="s">
        <v>41</v>
      </c>
      <c r="X5811" t="s">
        <v>28926</v>
      </c>
      <c r="Y5811" t="s">
        <v>6</v>
      </c>
      <c r="Z5811" s="1">
        <v>45202</v>
      </c>
      <c r="AA5811" s="2">
        <v>0.6474537037037037</v>
      </c>
      <c r="AB5811" s="2">
        <v>0.9818634259259259</v>
      </c>
      <c r="AC5811" t="s">
        <v>44</v>
      </c>
      <c r="AD5811" t="s">
        <v>44</v>
      </c>
      <c r="AE5811" t="s">
        <v>45</v>
      </c>
      <c r="AF5811">
        <v>83</v>
      </c>
    </row>
    <row r="5812" spans="1:32">
      <c r="A5812">
        <v>30081</v>
      </c>
      <c r="B5812">
        <v>29181</v>
      </c>
      <c r="C5812" t="s">
        <v>963</v>
      </c>
      <c r="D5812" t="s">
        <v>9344</v>
      </c>
      <c r="E5812" t="s">
        <v>48</v>
      </c>
      <c r="F5812" t="s">
        <v>28927</v>
      </c>
      <c r="G5812" t="s">
        <v>28928</v>
      </c>
      <c r="H5812" t="s">
        <v>171</v>
      </c>
      <c r="I5812" s="1">
        <v>22135</v>
      </c>
      <c r="J5812" t="s">
        <v>28929</v>
      </c>
      <c r="K5812" t="s">
        <v>28930</v>
      </c>
      <c r="L5812">
        <v>67679</v>
      </c>
      <c r="M5812" t="s">
        <v>171</v>
      </c>
      <c r="N5812" s="1">
        <v>45277</v>
      </c>
      <c r="O5812" s="1">
        <v>45279</v>
      </c>
      <c r="P5812">
        <v>75</v>
      </c>
      <c r="Q5812">
        <v>3</v>
      </c>
      <c r="R5812" t="s">
        <v>40</v>
      </c>
      <c r="S5812">
        <v>4</v>
      </c>
      <c r="T5812">
        <v>2</v>
      </c>
      <c r="U5812">
        <v>2</v>
      </c>
      <c r="V5812">
        <v>414</v>
      </c>
      <c r="W5812" t="s">
        <v>54</v>
      </c>
      <c r="X5812" t="s">
        <v>28931</v>
      </c>
      <c r="Y5812" t="s">
        <v>6</v>
      </c>
      <c r="Z5812" s="1">
        <v>45258</v>
      </c>
      <c r="AA5812" s="2">
        <v>0.81283564814814813</v>
      </c>
      <c r="AB5812" s="2">
        <v>0.59381944444444446</v>
      </c>
      <c r="AC5812" t="s">
        <v>45</v>
      </c>
      <c r="AD5812" t="s">
        <v>44</v>
      </c>
      <c r="AE5812" t="s">
        <v>44</v>
      </c>
      <c r="AF5812">
        <v>207</v>
      </c>
    </row>
    <row r="5813" spans="1:32">
      <c r="A5813">
        <v>30083</v>
      </c>
      <c r="B5813">
        <v>29183</v>
      </c>
      <c r="C5813" t="s">
        <v>16622</v>
      </c>
      <c r="D5813" t="s">
        <v>2828</v>
      </c>
      <c r="E5813" t="s">
        <v>34</v>
      </c>
      <c r="F5813" t="s">
        <v>28932</v>
      </c>
      <c r="G5813" t="s">
        <v>28933</v>
      </c>
      <c r="H5813" t="s">
        <v>457</v>
      </c>
      <c r="I5813" s="1">
        <v>16961</v>
      </c>
      <c r="J5813" t="s">
        <v>28934</v>
      </c>
      <c r="K5813" t="s">
        <v>28935</v>
      </c>
      <c r="L5813">
        <v>22780</v>
      </c>
      <c r="M5813" t="s">
        <v>457</v>
      </c>
      <c r="N5813" s="1">
        <v>45063</v>
      </c>
      <c r="O5813" s="1">
        <v>45068</v>
      </c>
      <c r="P5813">
        <v>89</v>
      </c>
      <c r="Q5813">
        <v>4</v>
      </c>
      <c r="R5813" t="s">
        <v>63</v>
      </c>
      <c r="S5813">
        <v>4</v>
      </c>
      <c r="T5813">
        <v>1</v>
      </c>
      <c r="U5813">
        <v>5</v>
      </c>
      <c r="V5813">
        <v>435</v>
      </c>
      <c r="W5813" t="s">
        <v>54</v>
      </c>
      <c r="X5813" t="s">
        <v>28936</v>
      </c>
      <c r="Y5813" t="s">
        <v>65</v>
      </c>
      <c r="Z5813" s="1">
        <v>45041</v>
      </c>
      <c r="AA5813" s="2">
        <v>0.85929398148148151</v>
      </c>
      <c r="AB5813" s="2">
        <v>0.26305555555555554</v>
      </c>
      <c r="AC5813" t="s">
        <v>45</v>
      </c>
      <c r="AD5813" t="s">
        <v>45</v>
      </c>
      <c r="AE5813" t="s">
        <v>44</v>
      </c>
      <c r="AF5813">
        <v>87</v>
      </c>
    </row>
    <row r="5814" spans="1:32">
      <c r="A5814">
        <v>30084</v>
      </c>
      <c r="B5814">
        <v>29184</v>
      </c>
      <c r="C5814" t="s">
        <v>1155</v>
      </c>
      <c r="D5814" t="s">
        <v>16396</v>
      </c>
      <c r="E5814" t="s">
        <v>34</v>
      </c>
      <c r="F5814" t="s">
        <v>28937</v>
      </c>
      <c r="G5814" t="s">
        <v>28938</v>
      </c>
      <c r="H5814" t="s">
        <v>423</v>
      </c>
      <c r="I5814" s="1">
        <v>36491</v>
      </c>
      <c r="J5814" t="s">
        <v>28939</v>
      </c>
      <c r="K5814" t="s">
        <v>28940</v>
      </c>
      <c r="L5814">
        <v>58351</v>
      </c>
      <c r="M5814" t="s">
        <v>423</v>
      </c>
      <c r="N5814" s="1">
        <v>45051</v>
      </c>
      <c r="O5814" s="1">
        <v>45053</v>
      </c>
      <c r="P5814">
        <v>24</v>
      </c>
      <c r="Q5814">
        <v>1</v>
      </c>
      <c r="R5814" t="s">
        <v>40</v>
      </c>
      <c r="S5814">
        <v>1</v>
      </c>
      <c r="T5814">
        <v>1</v>
      </c>
      <c r="U5814">
        <v>2</v>
      </c>
      <c r="V5814">
        <v>452</v>
      </c>
      <c r="W5814" t="s">
        <v>54</v>
      </c>
      <c r="X5814" t="s">
        <v>28941</v>
      </c>
      <c r="Y5814" t="s">
        <v>43</v>
      </c>
      <c r="Z5814" s="1">
        <v>45045</v>
      </c>
      <c r="AA5814" s="2">
        <v>0.16561342592592593</v>
      </c>
      <c r="AB5814" s="2">
        <v>0.90179398148148149</v>
      </c>
      <c r="AC5814" t="s">
        <v>44</v>
      </c>
      <c r="AD5814" t="s">
        <v>45</v>
      </c>
      <c r="AE5814" t="s">
        <v>45</v>
      </c>
      <c r="AF5814">
        <v>226</v>
      </c>
    </row>
    <row r="5815" spans="1:32">
      <c r="A5815">
        <v>30085</v>
      </c>
      <c r="B5815">
        <v>29185</v>
      </c>
      <c r="C5815" t="s">
        <v>3283</v>
      </c>
      <c r="D5815" t="s">
        <v>11474</v>
      </c>
      <c r="E5815" t="s">
        <v>48</v>
      </c>
      <c r="F5815" t="s">
        <v>28942</v>
      </c>
      <c r="G5815" t="s">
        <v>28943</v>
      </c>
      <c r="H5815" t="s">
        <v>295</v>
      </c>
      <c r="I5815" s="1">
        <v>36350</v>
      </c>
      <c r="J5815" t="s">
        <v>28944</v>
      </c>
      <c r="K5815" t="s">
        <v>28945</v>
      </c>
      <c r="L5815">
        <v>6227</v>
      </c>
      <c r="M5815" t="s">
        <v>295</v>
      </c>
      <c r="N5815" s="1">
        <v>45053</v>
      </c>
      <c r="O5815" s="1">
        <v>45055</v>
      </c>
      <c r="P5815">
        <v>87</v>
      </c>
      <c r="Q5815">
        <v>4</v>
      </c>
      <c r="R5815" t="s">
        <v>40</v>
      </c>
      <c r="S5815">
        <v>2</v>
      </c>
      <c r="T5815">
        <v>1</v>
      </c>
      <c r="U5815">
        <v>2</v>
      </c>
      <c r="V5815">
        <v>428</v>
      </c>
      <c r="W5815" t="s">
        <v>54</v>
      </c>
      <c r="X5815" t="s">
        <v>28946</v>
      </c>
      <c r="Y5815" t="s">
        <v>6</v>
      </c>
      <c r="Z5815" s="1">
        <v>45041</v>
      </c>
      <c r="AA5815" s="2">
        <v>0.15984953703703705</v>
      </c>
      <c r="AB5815" s="2">
        <v>0.64787037037037043</v>
      </c>
      <c r="AC5815" t="s">
        <v>44</v>
      </c>
      <c r="AD5815" t="s">
        <v>44</v>
      </c>
      <c r="AE5815" t="s">
        <v>45</v>
      </c>
      <c r="AF5815">
        <v>214</v>
      </c>
    </row>
    <row r="5816" spans="1:32">
      <c r="A5816">
        <v>30086</v>
      </c>
      <c r="B5816">
        <v>29186</v>
      </c>
      <c r="C5816" t="s">
        <v>1328</v>
      </c>
      <c r="D5816" t="s">
        <v>11310</v>
      </c>
      <c r="E5816" t="s">
        <v>34</v>
      </c>
      <c r="F5816" t="s">
        <v>28947</v>
      </c>
      <c r="G5816">
        <f>1-912-418-5315</f>
        <v>-6644</v>
      </c>
      <c r="H5816" t="s">
        <v>904</v>
      </c>
      <c r="I5816" s="1">
        <v>28776</v>
      </c>
      <c r="J5816" t="s">
        <v>28948</v>
      </c>
      <c r="K5816" t="s">
        <v>28949</v>
      </c>
      <c r="L5816">
        <v>72886</v>
      </c>
      <c r="M5816" t="s">
        <v>904</v>
      </c>
      <c r="N5816" s="1">
        <v>45093</v>
      </c>
      <c r="O5816" s="1">
        <v>45094</v>
      </c>
      <c r="P5816">
        <v>13</v>
      </c>
      <c r="Q5816">
        <v>1</v>
      </c>
      <c r="R5816" t="s">
        <v>53</v>
      </c>
      <c r="S5816">
        <v>4</v>
      </c>
      <c r="T5816">
        <v>1</v>
      </c>
      <c r="U5816">
        <v>1</v>
      </c>
      <c r="V5816">
        <v>146</v>
      </c>
      <c r="W5816" t="s">
        <v>54</v>
      </c>
      <c r="X5816" t="s">
        <v>28950</v>
      </c>
      <c r="Y5816" t="s">
        <v>43</v>
      </c>
      <c r="Z5816" s="1">
        <v>45059</v>
      </c>
      <c r="AA5816" s="2">
        <v>0.42238425925925926</v>
      </c>
      <c r="AB5816" s="2">
        <v>0.13951388888888888</v>
      </c>
      <c r="AC5816" t="s">
        <v>44</v>
      </c>
      <c r="AD5816" t="s">
        <v>44</v>
      </c>
      <c r="AE5816" t="s">
        <v>45</v>
      </c>
      <c r="AF5816">
        <v>146</v>
      </c>
    </row>
    <row r="5817" spans="1:32">
      <c r="A5817">
        <v>30087</v>
      </c>
      <c r="B5817">
        <v>29187</v>
      </c>
      <c r="C5817" t="s">
        <v>722</v>
      </c>
      <c r="D5817" t="s">
        <v>428</v>
      </c>
      <c r="E5817" t="s">
        <v>34</v>
      </c>
      <c r="F5817" t="s">
        <v>28951</v>
      </c>
      <c r="G5817" t="s">
        <v>28952</v>
      </c>
      <c r="H5817" t="s">
        <v>50</v>
      </c>
      <c r="I5817" s="1">
        <v>23632</v>
      </c>
      <c r="J5817" t="s">
        <v>28953</v>
      </c>
      <c r="K5817" t="s">
        <v>12682</v>
      </c>
      <c r="L5817">
        <v>66092</v>
      </c>
      <c r="M5817" t="s">
        <v>50</v>
      </c>
      <c r="N5817" s="1">
        <v>45231</v>
      </c>
      <c r="O5817" s="1">
        <v>45232</v>
      </c>
      <c r="P5817">
        <v>29</v>
      </c>
      <c r="Q5817">
        <v>2</v>
      </c>
      <c r="R5817" t="s">
        <v>63</v>
      </c>
      <c r="S5817">
        <v>2</v>
      </c>
      <c r="T5817">
        <v>0</v>
      </c>
      <c r="U5817">
        <v>1</v>
      </c>
      <c r="V5817">
        <v>63</v>
      </c>
      <c r="W5817" t="s">
        <v>41</v>
      </c>
      <c r="X5817" t="s">
        <v>28954</v>
      </c>
      <c r="Y5817" t="s">
        <v>6</v>
      </c>
      <c r="Z5817" s="1">
        <v>45214</v>
      </c>
      <c r="AA5817" s="2">
        <v>0.89008101851851851</v>
      </c>
      <c r="AB5817" s="2">
        <v>0.35978009259259264</v>
      </c>
      <c r="AC5817" t="s">
        <v>44</v>
      </c>
      <c r="AD5817" t="s">
        <v>44</v>
      </c>
      <c r="AE5817" t="s">
        <v>44</v>
      </c>
      <c r="AF5817">
        <v>63</v>
      </c>
    </row>
    <row r="5818" spans="1:32">
      <c r="A5818">
        <v>30088</v>
      </c>
      <c r="B5818">
        <v>29188</v>
      </c>
      <c r="C5818" t="s">
        <v>722</v>
      </c>
      <c r="D5818" t="s">
        <v>4251</v>
      </c>
      <c r="E5818" t="s">
        <v>34</v>
      </c>
      <c r="F5818" t="s">
        <v>16311</v>
      </c>
      <c r="G5818" t="s">
        <v>28955</v>
      </c>
      <c r="H5818" t="s">
        <v>94</v>
      </c>
      <c r="I5818" s="1">
        <v>33691</v>
      </c>
      <c r="J5818" t="s">
        <v>28956</v>
      </c>
      <c r="K5818" t="s">
        <v>13191</v>
      </c>
      <c r="L5818">
        <v>48239</v>
      </c>
      <c r="M5818" t="s">
        <v>94</v>
      </c>
      <c r="N5818" s="1">
        <v>45149</v>
      </c>
      <c r="O5818" s="1">
        <v>45153</v>
      </c>
      <c r="P5818">
        <v>70</v>
      </c>
      <c r="Q5818">
        <v>3</v>
      </c>
      <c r="R5818" t="s">
        <v>53</v>
      </c>
      <c r="S5818">
        <v>4</v>
      </c>
      <c r="T5818">
        <v>2</v>
      </c>
      <c r="U5818">
        <v>4</v>
      </c>
      <c r="V5818">
        <v>500</v>
      </c>
      <c r="W5818" t="s">
        <v>41</v>
      </c>
      <c r="X5818" t="s">
        <v>28957</v>
      </c>
      <c r="Y5818" t="s">
        <v>6</v>
      </c>
      <c r="Z5818" s="1">
        <v>45129</v>
      </c>
      <c r="AA5818" s="2">
        <v>0.53988425925925931</v>
      </c>
      <c r="AB5818" s="2">
        <v>0.80026620370370372</v>
      </c>
      <c r="AC5818" t="s">
        <v>45</v>
      </c>
      <c r="AD5818" t="s">
        <v>45</v>
      </c>
      <c r="AE5818" t="s">
        <v>45</v>
      </c>
      <c r="AF5818">
        <v>125</v>
      </c>
    </row>
    <row r="5819" spans="1:32">
      <c r="A5819">
        <v>30089</v>
      </c>
      <c r="B5819">
        <v>29189</v>
      </c>
      <c r="C5819" t="s">
        <v>571</v>
      </c>
      <c r="D5819" t="s">
        <v>1209</v>
      </c>
      <c r="E5819" t="s">
        <v>48</v>
      </c>
      <c r="F5819" t="s">
        <v>28958</v>
      </c>
      <c r="G5819" t="s">
        <v>28959</v>
      </c>
      <c r="H5819" t="s">
        <v>904</v>
      </c>
      <c r="I5819" s="1">
        <v>20638</v>
      </c>
      <c r="J5819" t="s">
        <v>28960</v>
      </c>
      <c r="K5819" t="s">
        <v>28961</v>
      </c>
      <c r="L5819">
        <v>830</v>
      </c>
      <c r="M5819" t="s">
        <v>904</v>
      </c>
      <c r="N5819" s="1">
        <v>45025</v>
      </c>
      <c r="O5819" s="1">
        <v>45027</v>
      </c>
      <c r="P5819">
        <v>83</v>
      </c>
      <c r="Q5819">
        <v>4</v>
      </c>
      <c r="R5819" t="s">
        <v>63</v>
      </c>
      <c r="S5819">
        <v>1</v>
      </c>
      <c r="T5819">
        <v>0</v>
      </c>
      <c r="U5819">
        <v>2</v>
      </c>
      <c r="V5819">
        <v>126</v>
      </c>
      <c r="W5819" t="s">
        <v>54</v>
      </c>
      <c r="X5819" t="s">
        <v>28962</v>
      </c>
      <c r="Y5819" t="s">
        <v>6</v>
      </c>
      <c r="Z5819" s="1">
        <v>45015</v>
      </c>
      <c r="AA5819" s="2">
        <v>0.19024305555555557</v>
      </c>
      <c r="AB5819" s="2">
        <v>8.6064814814814816E-2</v>
      </c>
      <c r="AC5819" t="s">
        <v>45</v>
      </c>
      <c r="AD5819" t="s">
        <v>44</v>
      </c>
      <c r="AE5819" t="s">
        <v>44</v>
      </c>
      <c r="AF5819">
        <v>63</v>
      </c>
    </row>
    <row r="5820" spans="1:32">
      <c r="A5820">
        <v>30090</v>
      </c>
      <c r="B5820">
        <v>29190</v>
      </c>
      <c r="C5820" t="s">
        <v>864</v>
      </c>
      <c r="D5820" t="s">
        <v>75</v>
      </c>
      <c r="E5820" t="s">
        <v>34</v>
      </c>
      <c r="F5820" t="s">
        <v>28963</v>
      </c>
      <c r="G5820" t="s">
        <v>28964</v>
      </c>
      <c r="H5820" t="s">
        <v>115</v>
      </c>
      <c r="I5820" s="1">
        <v>31183</v>
      </c>
      <c r="J5820" t="s">
        <v>28965</v>
      </c>
      <c r="K5820" t="s">
        <v>28966</v>
      </c>
      <c r="L5820">
        <v>68374</v>
      </c>
      <c r="M5820" t="s">
        <v>115</v>
      </c>
      <c r="N5820" s="1">
        <v>45162</v>
      </c>
      <c r="O5820" s="1">
        <v>45166</v>
      </c>
      <c r="P5820">
        <v>15</v>
      </c>
      <c r="Q5820">
        <v>1</v>
      </c>
      <c r="R5820" t="s">
        <v>40</v>
      </c>
      <c r="S5820">
        <v>2</v>
      </c>
      <c r="T5820">
        <v>0</v>
      </c>
      <c r="U5820">
        <v>4</v>
      </c>
      <c r="V5820">
        <v>812</v>
      </c>
      <c r="W5820" t="s">
        <v>41</v>
      </c>
      <c r="X5820" t="s">
        <v>28967</v>
      </c>
      <c r="Y5820" t="s">
        <v>65</v>
      </c>
      <c r="Z5820" s="1">
        <v>45140</v>
      </c>
      <c r="AA5820" s="2">
        <v>4.4907407407407405E-3</v>
      </c>
      <c r="AB5820" s="2">
        <v>0.52847222222222223</v>
      </c>
      <c r="AC5820" t="s">
        <v>45</v>
      </c>
      <c r="AD5820" t="s">
        <v>44</v>
      </c>
      <c r="AE5820" t="s">
        <v>45</v>
      </c>
      <c r="AF5820">
        <v>203</v>
      </c>
    </row>
    <row r="5821" spans="1:32">
      <c r="A5821">
        <v>30091</v>
      </c>
      <c r="B5821">
        <v>29191</v>
      </c>
      <c r="C5821" t="s">
        <v>139</v>
      </c>
      <c r="D5821" t="s">
        <v>299</v>
      </c>
      <c r="E5821" t="s">
        <v>34</v>
      </c>
      <c r="F5821" t="s">
        <v>28968</v>
      </c>
      <c r="G5821" t="s">
        <v>28969</v>
      </c>
      <c r="H5821" t="s">
        <v>94</v>
      </c>
      <c r="I5821" s="1">
        <v>37772</v>
      </c>
      <c r="J5821" t="s">
        <v>28970</v>
      </c>
      <c r="K5821" t="s">
        <v>14079</v>
      </c>
      <c r="L5821">
        <v>33574</v>
      </c>
      <c r="M5821" t="s">
        <v>94</v>
      </c>
      <c r="N5821" s="1">
        <v>45007</v>
      </c>
      <c r="O5821" s="1">
        <v>45009</v>
      </c>
      <c r="P5821">
        <v>79</v>
      </c>
      <c r="Q5821">
        <v>4</v>
      </c>
      <c r="R5821" t="s">
        <v>53</v>
      </c>
      <c r="S5821">
        <v>1</v>
      </c>
      <c r="T5821">
        <v>0</v>
      </c>
      <c r="U5821">
        <v>2</v>
      </c>
      <c r="V5821">
        <v>294</v>
      </c>
      <c r="W5821" t="s">
        <v>41</v>
      </c>
      <c r="X5821" t="s">
        <v>28971</v>
      </c>
      <c r="Y5821" t="s">
        <v>6</v>
      </c>
      <c r="Z5821" s="1">
        <v>44987</v>
      </c>
      <c r="AA5821" s="2">
        <v>0.24025462962962962</v>
      </c>
      <c r="AB5821" s="2">
        <v>0.55009259259259258</v>
      </c>
      <c r="AC5821" t="s">
        <v>45</v>
      </c>
      <c r="AD5821" t="s">
        <v>45</v>
      </c>
      <c r="AE5821" t="s">
        <v>44</v>
      </c>
      <c r="AF5821">
        <v>147</v>
      </c>
    </row>
    <row r="5822" spans="1:32">
      <c r="A5822">
        <v>30092</v>
      </c>
      <c r="B5822">
        <v>29192</v>
      </c>
      <c r="C5822" t="s">
        <v>1347</v>
      </c>
      <c r="D5822" t="s">
        <v>3066</v>
      </c>
      <c r="E5822" t="s">
        <v>34</v>
      </c>
      <c r="F5822" t="s">
        <v>28972</v>
      </c>
      <c r="G5822" t="s">
        <v>28973</v>
      </c>
      <c r="H5822" t="s">
        <v>692</v>
      </c>
      <c r="I5822" s="1">
        <v>17216</v>
      </c>
      <c r="J5822" t="s">
        <v>28974</v>
      </c>
      <c r="K5822" t="s">
        <v>28975</v>
      </c>
      <c r="L5822">
        <v>36968</v>
      </c>
      <c r="M5822" t="s">
        <v>692</v>
      </c>
      <c r="N5822" s="1">
        <v>45052</v>
      </c>
      <c r="O5822" s="1">
        <v>45057</v>
      </c>
      <c r="P5822">
        <v>43</v>
      </c>
      <c r="Q5822">
        <v>2</v>
      </c>
      <c r="R5822" t="s">
        <v>53</v>
      </c>
      <c r="S5822">
        <v>3</v>
      </c>
      <c r="T5822">
        <v>2</v>
      </c>
      <c r="U5822">
        <v>5</v>
      </c>
      <c r="V5822">
        <v>660</v>
      </c>
      <c r="W5822" t="s">
        <v>54</v>
      </c>
      <c r="X5822" t="s">
        <v>28976</v>
      </c>
      <c r="Y5822" t="s">
        <v>65</v>
      </c>
      <c r="Z5822" s="1">
        <v>45036</v>
      </c>
      <c r="AA5822" s="2">
        <v>0.83381944444444445</v>
      </c>
      <c r="AB5822" s="2">
        <v>0.57671296296296293</v>
      </c>
      <c r="AC5822" t="s">
        <v>44</v>
      </c>
      <c r="AD5822" t="s">
        <v>44</v>
      </c>
      <c r="AE5822" t="s">
        <v>45</v>
      </c>
      <c r="AF5822">
        <v>132</v>
      </c>
    </row>
    <row r="5823" spans="1:32">
      <c r="A5823">
        <v>30093</v>
      </c>
      <c r="B5823">
        <v>29193</v>
      </c>
      <c r="C5823" t="s">
        <v>722</v>
      </c>
      <c r="D5823" t="s">
        <v>3912</v>
      </c>
      <c r="E5823" t="s">
        <v>48</v>
      </c>
      <c r="F5823" t="s">
        <v>28977</v>
      </c>
      <c r="G5823" t="s">
        <v>28978</v>
      </c>
      <c r="H5823" t="s">
        <v>295</v>
      </c>
      <c r="I5823" s="1">
        <v>24683</v>
      </c>
      <c r="J5823" t="s">
        <v>28979</v>
      </c>
      <c r="K5823" t="s">
        <v>14057</v>
      </c>
      <c r="L5823">
        <v>59811</v>
      </c>
      <c r="M5823" t="s">
        <v>295</v>
      </c>
      <c r="N5823" s="1">
        <v>45032</v>
      </c>
      <c r="O5823" s="1">
        <v>45033</v>
      </c>
      <c r="P5823">
        <v>10</v>
      </c>
      <c r="Q5823">
        <v>1</v>
      </c>
      <c r="R5823" t="s">
        <v>53</v>
      </c>
      <c r="S5823">
        <v>2</v>
      </c>
      <c r="T5823">
        <v>2</v>
      </c>
      <c r="U5823">
        <v>1</v>
      </c>
      <c r="V5823">
        <v>140</v>
      </c>
      <c r="W5823" t="s">
        <v>41</v>
      </c>
      <c r="X5823" t="s">
        <v>28980</v>
      </c>
      <c r="Y5823" t="s">
        <v>81</v>
      </c>
      <c r="Z5823" s="1">
        <v>45005</v>
      </c>
      <c r="AA5823" s="2">
        <v>0.79435185185185186</v>
      </c>
      <c r="AB5823" s="2">
        <v>0.45240740740740742</v>
      </c>
      <c r="AC5823" t="s">
        <v>45</v>
      </c>
      <c r="AD5823" t="s">
        <v>44</v>
      </c>
      <c r="AE5823" t="s">
        <v>44</v>
      </c>
      <c r="AF5823">
        <v>140</v>
      </c>
    </row>
    <row r="5824" spans="1:32">
      <c r="A5824">
        <v>30094</v>
      </c>
      <c r="B5824">
        <v>29194</v>
      </c>
      <c r="C5824" t="s">
        <v>21072</v>
      </c>
      <c r="D5824" t="s">
        <v>191</v>
      </c>
      <c r="E5824" t="s">
        <v>34</v>
      </c>
      <c r="F5824" t="s">
        <v>28981</v>
      </c>
      <c r="G5824" t="s">
        <v>28982</v>
      </c>
      <c r="H5824" t="s">
        <v>201</v>
      </c>
      <c r="I5824" s="1">
        <v>17286</v>
      </c>
      <c r="J5824" t="s">
        <v>28983</v>
      </c>
      <c r="K5824" t="s">
        <v>11005</v>
      </c>
      <c r="L5824">
        <v>95593</v>
      </c>
      <c r="M5824" t="s">
        <v>201</v>
      </c>
      <c r="N5824" s="1">
        <v>44986</v>
      </c>
      <c r="O5824" s="1">
        <v>44991</v>
      </c>
      <c r="P5824">
        <v>36</v>
      </c>
      <c r="Q5824">
        <v>2</v>
      </c>
      <c r="R5824" t="s">
        <v>40</v>
      </c>
      <c r="S5824">
        <v>3</v>
      </c>
      <c r="T5824">
        <v>1</v>
      </c>
      <c r="U5824">
        <v>5</v>
      </c>
      <c r="V5824">
        <v>1010</v>
      </c>
      <c r="W5824" t="s">
        <v>54</v>
      </c>
      <c r="X5824" t="s">
        <v>28984</v>
      </c>
      <c r="Y5824" t="s">
        <v>43</v>
      </c>
      <c r="Z5824" s="1">
        <v>44955</v>
      </c>
      <c r="AA5824" s="2">
        <v>0.52979166666666666</v>
      </c>
      <c r="AB5824" s="2">
        <v>0.91418981481481476</v>
      </c>
      <c r="AC5824" t="s">
        <v>44</v>
      </c>
      <c r="AD5824" t="s">
        <v>45</v>
      </c>
      <c r="AE5824" t="s">
        <v>45</v>
      </c>
      <c r="AF5824">
        <v>202</v>
      </c>
    </row>
    <row r="5825" spans="1:32">
      <c r="A5825">
        <v>30095</v>
      </c>
      <c r="B5825">
        <v>29195</v>
      </c>
      <c r="C5825" t="s">
        <v>945</v>
      </c>
      <c r="D5825" t="s">
        <v>2470</v>
      </c>
      <c r="E5825" t="s">
        <v>34</v>
      </c>
      <c r="F5825" t="s">
        <v>28985</v>
      </c>
      <c r="G5825" t="s">
        <v>28986</v>
      </c>
      <c r="H5825" t="s">
        <v>1301</v>
      </c>
      <c r="I5825" s="1">
        <v>21708</v>
      </c>
      <c r="J5825" t="s">
        <v>28987</v>
      </c>
      <c r="K5825" t="s">
        <v>28988</v>
      </c>
      <c r="L5825">
        <v>3455</v>
      </c>
      <c r="M5825" t="s">
        <v>1301</v>
      </c>
      <c r="N5825" s="1">
        <v>45214</v>
      </c>
      <c r="O5825" s="1">
        <v>45219</v>
      </c>
      <c r="P5825">
        <v>5</v>
      </c>
      <c r="Q5825">
        <v>1</v>
      </c>
      <c r="R5825" t="s">
        <v>63</v>
      </c>
      <c r="S5825">
        <v>2</v>
      </c>
      <c r="T5825">
        <v>2</v>
      </c>
      <c r="U5825">
        <v>5</v>
      </c>
      <c r="V5825">
        <v>355</v>
      </c>
      <c r="W5825" t="s">
        <v>41</v>
      </c>
      <c r="X5825" t="s">
        <v>28989</v>
      </c>
      <c r="Y5825" t="s">
        <v>6</v>
      </c>
      <c r="Z5825" s="1">
        <v>45192</v>
      </c>
      <c r="AA5825" s="2">
        <v>0.31079861111111112</v>
      </c>
      <c r="AB5825" s="2">
        <v>2.8414351851851847E-2</v>
      </c>
      <c r="AC5825" t="s">
        <v>44</v>
      </c>
      <c r="AD5825" t="s">
        <v>45</v>
      </c>
      <c r="AE5825" t="s">
        <v>44</v>
      </c>
      <c r="AF5825">
        <v>71</v>
      </c>
    </row>
    <row r="5826" spans="1:32">
      <c r="A5826">
        <v>30096</v>
      </c>
      <c r="B5826">
        <v>29196</v>
      </c>
      <c r="C5826" t="s">
        <v>1360</v>
      </c>
      <c r="D5826" t="s">
        <v>28990</v>
      </c>
      <c r="E5826" t="s">
        <v>34</v>
      </c>
      <c r="F5826" t="s">
        <v>28991</v>
      </c>
      <c r="G5826" t="s">
        <v>28992</v>
      </c>
      <c r="H5826" t="s">
        <v>171</v>
      </c>
      <c r="I5826" s="1">
        <v>37866</v>
      </c>
      <c r="J5826" t="s">
        <v>28993</v>
      </c>
      <c r="K5826" t="s">
        <v>28994</v>
      </c>
      <c r="L5826">
        <v>19031</v>
      </c>
      <c r="M5826" t="s">
        <v>171</v>
      </c>
      <c r="N5826" s="1">
        <v>45220</v>
      </c>
      <c r="O5826" s="1">
        <v>45223</v>
      </c>
      <c r="P5826">
        <v>84</v>
      </c>
      <c r="Q5826">
        <v>4</v>
      </c>
      <c r="R5826" t="s">
        <v>40</v>
      </c>
      <c r="S5826">
        <v>3</v>
      </c>
      <c r="T5826">
        <v>0</v>
      </c>
      <c r="U5826">
        <v>3</v>
      </c>
      <c r="V5826">
        <v>621</v>
      </c>
      <c r="W5826" t="s">
        <v>41</v>
      </c>
      <c r="X5826" t="s">
        <v>28995</v>
      </c>
      <c r="Y5826" t="s">
        <v>81</v>
      </c>
      <c r="Z5826" s="1">
        <v>45201</v>
      </c>
      <c r="AA5826" s="2">
        <v>0.68524305555555554</v>
      </c>
      <c r="AB5826" s="2">
        <v>0.71903935185185175</v>
      </c>
      <c r="AC5826" t="s">
        <v>44</v>
      </c>
      <c r="AD5826" t="s">
        <v>44</v>
      </c>
      <c r="AE5826" t="s">
        <v>44</v>
      </c>
      <c r="AF5826">
        <v>207</v>
      </c>
    </row>
    <row r="5827" spans="1:32">
      <c r="A5827">
        <v>30097</v>
      </c>
      <c r="B5827">
        <v>29197</v>
      </c>
      <c r="C5827" t="s">
        <v>391</v>
      </c>
      <c r="D5827" t="s">
        <v>140</v>
      </c>
      <c r="E5827" t="s">
        <v>48</v>
      </c>
      <c r="F5827" t="s">
        <v>28996</v>
      </c>
      <c r="G5827" t="s">
        <v>28997</v>
      </c>
      <c r="H5827" t="s">
        <v>122</v>
      </c>
      <c r="I5827" s="1">
        <v>25538</v>
      </c>
      <c r="J5827" t="s">
        <v>28998</v>
      </c>
      <c r="K5827" t="s">
        <v>28999</v>
      </c>
      <c r="L5827">
        <v>63036</v>
      </c>
      <c r="M5827" t="s">
        <v>122</v>
      </c>
      <c r="N5827" s="1">
        <v>45015</v>
      </c>
      <c r="O5827" s="1">
        <v>45018</v>
      </c>
      <c r="P5827">
        <v>28</v>
      </c>
      <c r="Q5827">
        <v>2</v>
      </c>
      <c r="R5827" t="s">
        <v>53</v>
      </c>
      <c r="S5827">
        <v>2</v>
      </c>
      <c r="T5827">
        <v>2</v>
      </c>
      <c r="U5827">
        <v>3</v>
      </c>
      <c r="V5827">
        <v>384</v>
      </c>
      <c r="W5827" t="s">
        <v>54</v>
      </c>
      <c r="X5827" t="s">
        <v>29000</v>
      </c>
      <c r="Y5827" t="s">
        <v>43</v>
      </c>
      <c r="Z5827" s="1">
        <v>44991</v>
      </c>
      <c r="AA5827" s="2">
        <v>0.97857638888888887</v>
      </c>
      <c r="AB5827" s="2">
        <v>0.92159722222222218</v>
      </c>
      <c r="AC5827" t="s">
        <v>44</v>
      </c>
      <c r="AD5827" t="s">
        <v>44</v>
      </c>
      <c r="AE5827" t="s">
        <v>44</v>
      </c>
      <c r="AF5827">
        <v>128</v>
      </c>
    </row>
    <row r="5828" spans="1:32">
      <c r="A5828">
        <v>30098</v>
      </c>
      <c r="B5828">
        <v>29198</v>
      </c>
      <c r="C5828" t="s">
        <v>276</v>
      </c>
      <c r="D5828" t="s">
        <v>3016</v>
      </c>
      <c r="E5828" t="s">
        <v>34</v>
      </c>
      <c r="F5828" t="s">
        <v>29001</v>
      </c>
      <c r="G5828" t="s">
        <v>29002</v>
      </c>
      <c r="H5828" t="s">
        <v>941</v>
      </c>
      <c r="I5828" s="1">
        <v>21598</v>
      </c>
      <c r="J5828" t="s">
        <v>29003</v>
      </c>
      <c r="K5828" t="s">
        <v>29004</v>
      </c>
      <c r="L5828">
        <v>67925</v>
      </c>
      <c r="M5828" t="s">
        <v>941</v>
      </c>
      <c r="N5828" s="1">
        <v>45043</v>
      </c>
      <c r="O5828" s="1">
        <v>45044</v>
      </c>
      <c r="P5828">
        <v>59</v>
      </c>
      <c r="Q5828">
        <v>3</v>
      </c>
      <c r="R5828" t="s">
        <v>63</v>
      </c>
      <c r="S5828">
        <v>1</v>
      </c>
      <c r="T5828">
        <v>1</v>
      </c>
      <c r="U5828">
        <v>1</v>
      </c>
      <c r="V5828">
        <v>80</v>
      </c>
      <c r="W5828" t="s">
        <v>54</v>
      </c>
      <c r="X5828" t="s">
        <v>29005</v>
      </c>
      <c r="Y5828" t="s">
        <v>65</v>
      </c>
      <c r="Z5828" s="1">
        <v>45007</v>
      </c>
      <c r="AA5828" s="2">
        <v>0.53775462962962961</v>
      </c>
      <c r="AB5828" s="2">
        <v>0.17506944444444442</v>
      </c>
      <c r="AC5828" t="s">
        <v>44</v>
      </c>
      <c r="AD5828" t="s">
        <v>44</v>
      </c>
      <c r="AE5828" t="s">
        <v>45</v>
      </c>
      <c r="AF5828">
        <v>80</v>
      </c>
    </row>
    <row r="5829" spans="1:32">
      <c r="A5829">
        <v>30099</v>
      </c>
      <c r="B5829">
        <v>29199</v>
      </c>
      <c r="C5829" t="s">
        <v>5892</v>
      </c>
      <c r="D5829" t="s">
        <v>292</v>
      </c>
      <c r="E5829" t="s">
        <v>34</v>
      </c>
      <c r="F5829" t="s">
        <v>29006</v>
      </c>
      <c r="G5829" t="s">
        <v>29007</v>
      </c>
      <c r="H5829" t="s">
        <v>101</v>
      </c>
      <c r="I5829" s="1">
        <v>25414</v>
      </c>
      <c r="J5829" t="s">
        <v>29008</v>
      </c>
      <c r="K5829" t="s">
        <v>29009</v>
      </c>
      <c r="L5829">
        <v>49614</v>
      </c>
      <c r="M5829" t="s">
        <v>101</v>
      </c>
      <c r="N5829" s="1">
        <v>45240</v>
      </c>
      <c r="O5829" s="1">
        <v>45244</v>
      </c>
      <c r="P5829">
        <v>27</v>
      </c>
      <c r="Q5829">
        <v>2</v>
      </c>
      <c r="R5829" t="s">
        <v>40</v>
      </c>
      <c r="S5829">
        <v>3</v>
      </c>
      <c r="T5829">
        <v>1</v>
      </c>
      <c r="U5829">
        <v>4</v>
      </c>
      <c r="V5829">
        <v>968</v>
      </c>
      <c r="W5829" t="s">
        <v>41</v>
      </c>
      <c r="X5829" t="s">
        <v>29010</v>
      </c>
      <c r="Y5829" t="s">
        <v>65</v>
      </c>
      <c r="Z5829" s="1">
        <v>45232</v>
      </c>
      <c r="AA5829" s="2">
        <v>0.91887731481481483</v>
      </c>
      <c r="AB5829" s="2">
        <v>0.3991319444444445</v>
      </c>
      <c r="AC5829" t="s">
        <v>45</v>
      </c>
      <c r="AD5829" t="s">
        <v>45</v>
      </c>
      <c r="AE5829" t="s">
        <v>44</v>
      </c>
      <c r="AF5829">
        <v>242</v>
      </c>
    </row>
    <row r="5830" spans="1:32">
      <c r="A5830">
        <v>30100</v>
      </c>
      <c r="B5830">
        <v>29200</v>
      </c>
      <c r="C5830" t="s">
        <v>13904</v>
      </c>
      <c r="D5830" t="s">
        <v>14603</v>
      </c>
      <c r="E5830" t="s">
        <v>34</v>
      </c>
      <c r="F5830" t="s">
        <v>29011</v>
      </c>
      <c r="G5830" t="s">
        <v>29012</v>
      </c>
      <c r="H5830" t="s">
        <v>60</v>
      </c>
      <c r="I5830" s="1">
        <v>16519</v>
      </c>
      <c r="J5830" t="s">
        <v>29013</v>
      </c>
      <c r="K5830" t="s">
        <v>16706</v>
      </c>
      <c r="L5830">
        <v>35001</v>
      </c>
      <c r="M5830" t="s">
        <v>60</v>
      </c>
      <c r="N5830" s="1">
        <v>45218</v>
      </c>
      <c r="O5830" s="1">
        <v>45219</v>
      </c>
      <c r="P5830">
        <v>90</v>
      </c>
      <c r="Q5830">
        <v>4</v>
      </c>
      <c r="R5830" t="s">
        <v>40</v>
      </c>
      <c r="S5830">
        <v>4</v>
      </c>
      <c r="T5830">
        <v>2</v>
      </c>
      <c r="U5830">
        <v>1</v>
      </c>
      <c r="V5830">
        <v>237</v>
      </c>
      <c r="W5830" t="s">
        <v>41</v>
      </c>
      <c r="X5830" t="s">
        <v>29014</v>
      </c>
      <c r="Y5830" t="s">
        <v>81</v>
      </c>
      <c r="Z5830" s="1">
        <v>45189</v>
      </c>
      <c r="AA5830" s="2">
        <v>0.38384259259259257</v>
      </c>
      <c r="AB5830" s="2">
        <v>6.4432870370370363E-2</v>
      </c>
      <c r="AC5830" t="s">
        <v>45</v>
      </c>
      <c r="AD5830" t="s">
        <v>44</v>
      </c>
      <c r="AE5830" t="s">
        <v>44</v>
      </c>
      <c r="AF5830">
        <v>237</v>
      </c>
    </row>
    <row r="5831" spans="1:32">
      <c r="A5831">
        <v>30101</v>
      </c>
      <c r="B5831">
        <v>29201</v>
      </c>
      <c r="C5831" t="s">
        <v>1392</v>
      </c>
      <c r="D5831" t="s">
        <v>3611</v>
      </c>
      <c r="E5831" t="s">
        <v>48</v>
      </c>
      <c r="F5831" t="s">
        <v>29015</v>
      </c>
      <c r="G5831" t="s">
        <v>29016</v>
      </c>
      <c r="H5831" t="s">
        <v>122</v>
      </c>
      <c r="I5831" s="1">
        <v>28692</v>
      </c>
      <c r="J5831" t="s">
        <v>29017</v>
      </c>
      <c r="K5831" t="s">
        <v>4625</v>
      </c>
      <c r="L5831">
        <v>53009</v>
      </c>
      <c r="M5831" t="s">
        <v>122</v>
      </c>
      <c r="N5831" s="1">
        <v>45161</v>
      </c>
      <c r="O5831" s="1">
        <v>45164</v>
      </c>
      <c r="P5831">
        <v>7</v>
      </c>
      <c r="Q5831">
        <v>1</v>
      </c>
      <c r="R5831" t="s">
        <v>53</v>
      </c>
      <c r="S5831">
        <v>3</v>
      </c>
      <c r="T5831">
        <v>0</v>
      </c>
      <c r="U5831">
        <v>3</v>
      </c>
      <c r="V5831">
        <v>366</v>
      </c>
      <c r="W5831" t="s">
        <v>54</v>
      </c>
      <c r="X5831" t="s">
        <v>29018</v>
      </c>
      <c r="Y5831" t="s">
        <v>81</v>
      </c>
      <c r="Z5831" s="1">
        <v>45141</v>
      </c>
      <c r="AA5831" s="2">
        <v>0.54592592592592593</v>
      </c>
      <c r="AB5831" s="2">
        <v>0.45297453703703705</v>
      </c>
      <c r="AC5831" t="s">
        <v>45</v>
      </c>
      <c r="AD5831" t="s">
        <v>45</v>
      </c>
      <c r="AE5831" t="s">
        <v>44</v>
      </c>
      <c r="AF5831">
        <v>122</v>
      </c>
    </row>
    <row r="5832" spans="1:32">
      <c r="A5832">
        <v>30103</v>
      </c>
      <c r="B5832">
        <v>29203</v>
      </c>
      <c r="C5832" t="s">
        <v>13124</v>
      </c>
      <c r="D5832" t="s">
        <v>27778</v>
      </c>
      <c r="E5832" t="s">
        <v>34</v>
      </c>
      <c r="F5832" t="s">
        <v>29019</v>
      </c>
      <c r="G5832" t="s">
        <v>29020</v>
      </c>
      <c r="H5832" t="s">
        <v>725</v>
      </c>
      <c r="I5832" s="1">
        <v>32346</v>
      </c>
      <c r="J5832" t="s">
        <v>29021</v>
      </c>
      <c r="K5832" t="s">
        <v>29022</v>
      </c>
      <c r="L5832">
        <v>58497</v>
      </c>
      <c r="M5832" t="s">
        <v>725</v>
      </c>
      <c r="N5832" s="1">
        <v>45106</v>
      </c>
      <c r="O5832" s="1">
        <v>45107</v>
      </c>
      <c r="P5832">
        <v>91</v>
      </c>
      <c r="Q5832">
        <v>4</v>
      </c>
      <c r="R5832" t="s">
        <v>53</v>
      </c>
      <c r="S5832">
        <v>1</v>
      </c>
      <c r="T5832">
        <v>1</v>
      </c>
      <c r="U5832">
        <v>1</v>
      </c>
      <c r="V5832">
        <v>138</v>
      </c>
      <c r="W5832" t="s">
        <v>54</v>
      </c>
      <c r="X5832" t="s">
        <v>29023</v>
      </c>
      <c r="Y5832" t="s">
        <v>6</v>
      </c>
      <c r="Z5832" s="1">
        <v>45076</v>
      </c>
      <c r="AA5832" s="2">
        <v>0.74447916666666669</v>
      </c>
      <c r="AB5832" s="2">
        <v>0.19868055555555555</v>
      </c>
      <c r="AC5832" t="s">
        <v>45</v>
      </c>
      <c r="AD5832" t="s">
        <v>45</v>
      </c>
      <c r="AE5832" t="s">
        <v>45</v>
      </c>
      <c r="AF5832">
        <v>138</v>
      </c>
    </row>
    <row r="5833" spans="1:32">
      <c r="A5833">
        <v>30104</v>
      </c>
      <c r="B5833">
        <v>29204</v>
      </c>
      <c r="C5833" t="s">
        <v>2481</v>
      </c>
      <c r="D5833" t="s">
        <v>6476</v>
      </c>
      <c r="E5833" t="s">
        <v>34</v>
      </c>
      <c r="F5833" t="s">
        <v>29024</v>
      </c>
      <c r="G5833" t="s">
        <v>29025</v>
      </c>
      <c r="H5833" t="s">
        <v>115</v>
      </c>
      <c r="I5833" s="1">
        <v>31807</v>
      </c>
      <c r="J5833" t="s">
        <v>29026</v>
      </c>
      <c r="K5833" t="s">
        <v>29027</v>
      </c>
      <c r="L5833">
        <v>54180</v>
      </c>
      <c r="M5833" t="s">
        <v>115</v>
      </c>
      <c r="N5833" s="1">
        <v>45230</v>
      </c>
      <c r="O5833" s="1">
        <v>45235</v>
      </c>
      <c r="P5833">
        <v>11</v>
      </c>
      <c r="Q5833">
        <v>1</v>
      </c>
      <c r="R5833" t="s">
        <v>63</v>
      </c>
      <c r="S5833">
        <v>3</v>
      </c>
      <c r="T5833">
        <v>0</v>
      </c>
      <c r="U5833">
        <v>5</v>
      </c>
      <c r="V5833">
        <v>380</v>
      </c>
      <c r="W5833" t="s">
        <v>54</v>
      </c>
      <c r="X5833" t="s">
        <v>29028</v>
      </c>
      <c r="Y5833" t="s">
        <v>81</v>
      </c>
      <c r="Z5833" s="1">
        <v>45204</v>
      </c>
      <c r="AA5833" s="2">
        <v>0.92778935185185185</v>
      </c>
      <c r="AB5833" s="2">
        <v>0.1867361111111111</v>
      </c>
      <c r="AC5833" t="s">
        <v>45</v>
      </c>
      <c r="AD5833" t="s">
        <v>45</v>
      </c>
      <c r="AE5833" t="s">
        <v>44</v>
      </c>
      <c r="AF5833">
        <v>76</v>
      </c>
    </row>
    <row r="5834" spans="1:32">
      <c r="A5834">
        <v>30105</v>
      </c>
      <c r="B5834">
        <v>29205</v>
      </c>
      <c r="C5834" t="s">
        <v>1367</v>
      </c>
      <c r="D5834" t="s">
        <v>7299</v>
      </c>
      <c r="E5834" t="s">
        <v>48</v>
      </c>
      <c r="F5834" t="s">
        <v>29029</v>
      </c>
      <c r="G5834" t="s">
        <v>29030</v>
      </c>
      <c r="H5834" t="s">
        <v>122</v>
      </c>
      <c r="I5834" s="1">
        <v>26711</v>
      </c>
      <c r="J5834" t="s">
        <v>29031</v>
      </c>
      <c r="K5834" t="s">
        <v>29032</v>
      </c>
      <c r="L5834">
        <v>63916</v>
      </c>
      <c r="M5834" t="s">
        <v>122</v>
      </c>
      <c r="N5834" s="1">
        <v>45145</v>
      </c>
      <c r="O5834" s="1">
        <v>45150</v>
      </c>
      <c r="P5834">
        <v>75</v>
      </c>
      <c r="Q5834">
        <v>3</v>
      </c>
      <c r="R5834" t="s">
        <v>40</v>
      </c>
      <c r="S5834">
        <v>4</v>
      </c>
      <c r="T5834">
        <v>1</v>
      </c>
      <c r="U5834">
        <v>5</v>
      </c>
      <c r="V5834">
        <v>1245</v>
      </c>
      <c r="W5834" t="s">
        <v>41</v>
      </c>
      <c r="X5834" t="s">
        <v>29033</v>
      </c>
      <c r="Y5834" t="s">
        <v>43</v>
      </c>
      <c r="Z5834" s="1">
        <v>45140</v>
      </c>
      <c r="AA5834" s="2">
        <v>0.49843750000000003</v>
      </c>
      <c r="AB5834" s="2">
        <v>0.3344212962962963</v>
      </c>
      <c r="AC5834" t="s">
        <v>44</v>
      </c>
      <c r="AD5834" t="s">
        <v>44</v>
      </c>
      <c r="AE5834" t="s">
        <v>45</v>
      </c>
      <c r="AF5834">
        <v>249</v>
      </c>
    </row>
    <row r="5835" spans="1:32">
      <c r="A5835">
        <v>30106</v>
      </c>
      <c r="B5835">
        <v>29206</v>
      </c>
      <c r="C5835" t="s">
        <v>1044</v>
      </c>
      <c r="D5835" t="s">
        <v>83</v>
      </c>
      <c r="E5835" t="s">
        <v>34</v>
      </c>
      <c r="F5835" t="s">
        <v>29034</v>
      </c>
      <c r="G5835" t="s">
        <v>29035</v>
      </c>
      <c r="H5835" t="s">
        <v>330</v>
      </c>
      <c r="I5835" s="1">
        <v>18196</v>
      </c>
      <c r="J5835" t="s">
        <v>29036</v>
      </c>
      <c r="K5835" t="s">
        <v>15871</v>
      </c>
      <c r="L5835">
        <v>37431</v>
      </c>
      <c r="M5835" t="s">
        <v>330</v>
      </c>
      <c r="N5835" s="1">
        <v>45108</v>
      </c>
      <c r="O5835" s="1">
        <v>45111</v>
      </c>
      <c r="P5835">
        <v>14</v>
      </c>
      <c r="Q5835">
        <v>1</v>
      </c>
      <c r="R5835" t="s">
        <v>63</v>
      </c>
      <c r="S5835">
        <v>3</v>
      </c>
      <c r="T5835">
        <v>1</v>
      </c>
      <c r="U5835">
        <v>3</v>
      </c>
      <c r="V5835">
        <v>189</v>
      </c>
      <c r="W5835" t="s">
        <v>54</v>
      </c>
      <c r="X5835" t="s">
        <v>29037</v>
      </c>
      <c r="Y5835" t="s">
        <v>65</v>
      </c>
      <c r="Z5835" s="1">
        <v>45101</v>
      </c>
      <c r="AA5835" s="2">
        <v>0.74203703703703694</v>
      </c>
      <c r="AB5835" s="2">
        <v>0.60969907407407409</v>
      </c>
      <c r="AC5835" t="s">
        <v>45</v>
      </c>
      <c r="AD5835" t="s">
        <v>45</v>
      </c>
      <c r="AE5835" t="s">
        <v>45</v>
      </c>
      <c r="AF5835">
        <v>63</v>
      </c>
    </row>
    <row r="5836" spans="1:32">
      <c r="A5836">
        <v>30107</v>
      </c>
      <c r="B5836">
        <v>29207</v>
      </c>
      <c r="C5836" t="s">
        <v>945</v>
      </c>
      <c r="D5836" t="s">
        <v>1234</v>
      </c>
      <c r="E5836" t="s">
        <v>48</v>
      </c>
      <c r="F5836" t="s">
        <v>29038</v>
      </c>
      <c r="G5836" t="s">
        <v>29039</v>
      </c>
      <c r="H5836" t="s">
        <v>692</v>
      </c>
      <c r="I5836" s="1">
        <v>37736</v>
      </c>
      <c r="J5836" t="s">
        <v>29040</v>
      </c>
      <c r="K5836" t="s">
        <v>29041</v>
      </c>
      <c r="L5836">
        <v>99243</v>
      </c>
      <c r="M5836" t="s">
        <v>692</v>
      </c>
      <c r="N5836" s="1">
        <v>44998</v>
      </c>
      <c r="O5836" s="1">
        <v>45002</v>
      </c>
      <c r="P5836">
        <v>28</v>
      </c>
      <c r="Q5836">
        <v>2</v>
      </c>
      <c r="R5836" t="s">
        <v>53</v>
      </c>
      <c r="S5836">
        <v>3</v>
      </c>
      <c r="T5836">
        <v>0</v>
      </c>
      <c r="U5836">
        <v>4</v>
      </c>
      <c r="V5836">
        <v>540</v>
      </c>
      <c r="W5836" t="s">
        <v>54</v>
      </c>
      <c r="X5836" t="s">
        <v>29042</v>
      </c>
      <c r="Y5836" t="s">
        <v>6</v>
      </c>
      <c r="Z5836" s="1">
        <v>44969</v>
      </c>
      <c r="AA5836" s="2">
        <v>0.58608796296296295</v>
      </c>
      <c r="AB5836" s="2">
        <v>0.3269097222222222</v>
      </c>
      <c r="AC5836" t="s">
        <v>44</v>
      </c>
      <c r="AD5836" t="s">
        <v>45</v>
      </c>
      <c r="AE5836" t="s">
        <v>44</v>
      </c>
      <c r="AF5836">
        <v>135</v>
      </c>
    </row>
    <row r="5837" spans="1:32">
      <c r="A5837">
        <v>30108</v>
      </c>
      <c r="B5837">
        <v>29208</v>
      </c>
      <c r="C5837" t="s">
        <v>2105</v>
      </c>
      <c r="D5837" t="s">
        <v>29043</v>
      </c>
      <c r="E5837" t="s">
        <v>34</v>
      </c>
      <c r="F5837" t="s">
        <v>29044</v>
      </c>
      <c r="G5837" t="s">
        <v>29045</v>
      </c>
      <c r="H5837" t="s">
        <v>37</v>
      </c>
      <c r="I5837" s="1">
        <v>35492</v>
      </c>
      <c r="J5837" t="s">
        <v>29046</v>
      </c>
      <c r="K5837" t="s">
        <v>9034</v>
      </c>
      <c r="L5837">
        <v>17402</v>
      </c>
      <c r="M5837" t="s">
        <v>37</v>
      </c>
      <c r="N5837" s="1">
        <v>45148</v>
      </c>
      <c r="O5837" s="1">
        <v>45149</v>
      </c>
      <c r="P5837">
        <v>49</v>
      </c>
      <c r="Q5837">
        <v>2</v>
      </c>
      <c r="R5837" t="s">
        <v>53</v>
      </c>
      <c r="S5837">
        <v>3</v>
      </c>
      <c r="T5837">
        <v>2</v>
      </c>
      <c r="U5837">
        <v>1</v>
      </c>
      <c r="V5837">
        <v>139</v>
      </c>
      <c r="W5837" t="s">
        <v>54</v>
      </c>
      <c r="X5837" t="s">
        <v>29047</v>
      </c>
      <c r="Y5837" t="s">
        <v>43</v>
      </c>
      <c r="Z5837" s="1">
        <v>45143</v>
      </c>
      <c r="AA5837" s="2">
        <v>0.96780092592592604</v>
      </c>
      <c r="AB5837" s="2">
        <v>0.32339120370370372</v>
      </c>
      <c r="AC5837" t="s">
        <v>45</v>
      </c>
      <c r="AD5837" t="s">
        <v>44</v>
      </c>
      <c r="AE5837" t="s">
        <v>44</v>
      </c>
      <c r="AF5837">
        <v>139</v>
      </c>
    </row>
    <row r="5838" spans="1:32">
      <c r="A5838">
        <v>30109</v>
      </c>
      <c r="B5838">
        <v>29209</v>
      </c>
      <c r="C5838" t="s">
        <v>197</v>
      </c>
      <c r="D5838" t="s">
        <v>591</v>
      </c>
      <c r="E5838" t="s">
        <v>34</v>
      </c>
      <c r="F5838" t="s">
        <v>29048</v>
      </c>
      <c r="G5838" t="s">
        <v>29049</v>
      </c>
      <c r="H5838" t="s">
        <v>295</v>
      </c>
      <c r="I5838" s="1">
        <v>37536</v>
      </c>
      <c r="J5838" t="s">
        <v>29050</v>
      </c>
      <c r="K5838" t="s">
        <v>29051</v>
      </c>
      <c r="L5838">
        <v>6361</v>
      </c>
      <c r="M5838" t="s">
        <v>295</v>
      </c>
      <c r="N5838" s="1">
        <v>45113</v>
      </c>
      <c r="O5838" s="1">
        <v>45116</v>
      </c>
      <c r="P5838">
        <v>8</v>
      </c>
      <c r="Q5838">
        <v>1</v>
      </c>
      <c r="R5838" t="s">
        <v>63</v>
      </c>
      <c r="S5838">
        <v>1</v>
      </c>
      <c r="T5838">
        <v>0</v>
      </c>
      <c r="U5838">
        <v>3</v>
      </c>
      <c r="V5838">
        <v>204</v>
      </c>
      <c r="W5838" t="s">
        <v>54</v>
      </c>
      <c r="X5838" t="s">
        <v>29052</v>
      </c>
      <c r="Y5838" t="s">
        <v>81</v>
      </c>
      <c r="Z5838" s="1">
        <v>45082</v>
      </c>
      <c r="AA5838" s="2">
        <v>0.16131944444444443</v>
      </c>
      <c r="AB5838" s="2">
        <v>0.94546296296296306</v>
      </c>
      <c r="AC5838" t="s">
        <v>44</v>
      </c>
      <c r="AD5838" t="s">
        <v>44</v>
      </c>
      <c r="AE5838" t="s">
        <v>44</v>
      </c>
      <c r="AF5838">
        <v>68</v>
      </c>
    </row>
    <row r="5839" spans="1:32">
      <c r="A5839">
        <v>30110</v>
      </c>
      <c r="B5839">
        <v>29210</v>
      </c>
      <c r="C5839" t="s">
        <v>1056</v>
      </c>
      <c r="D5839" t="s">
        <v>1772</v>
      </c>
      <c r="E5839" t="s">
        <v>48</v>
      </c>
      <c r="F5839" t="s">
        <v>29053</v>
      </c>
      <c r="G5839" t="s">
        <v>29054</v>
      </c>
      <c r="H5839" t="s">
        <v>86</v>
      </c>
      <c r="I5839" s="1">
        <v>28283</v>
      </c>
      <c r="J5839" t="s">
        <v>29055</v>
      </c>
      <c r="K5839" t="s">
        <v>15197</v>
      </c>
      <c r="L5839">
        <v>73469</v>
      </c>
      <c r="M5839" t="s">
        <v>86</v>
      </c>
      <c r="N5839" s="1">
        <v>45042</v>
      </c>
      <c r="O5839" s="1">
        <v>45043</v>
      </c>
      <c r="P5839">
        <v>75</v>
      </c>
      <c r="Q5839">
        <v>3</v>
      </c>
      <c r="R5839" t="s">
        <v>40</v>
      </c>
      <c r="S5839">
        <v>2</v>
      </c>
      <c r="T5839">
        <v>2</v>
      </c>
      <c r="U5839">
        <v>1</v>
      </c>
      <c r="V5839">
        <v>203</v>
      </c>
      <c r="W5839" t="s">
        <v>41</v>
      </c>
      <c r="X5839" t="s">
        <v>29056</v>
      </c>
      <c r="Y5839" t="s">
        <v>6</v>
      </c>
      <c r="Z5839" s="1">
        <v>45019</v>
      </c>
      <c r="AA5839" s="2">
        <v>5.5162037037037037E-2</v>
      </c>
      <c r="AB5839" s="2">
        <v>6.9166666666666668E-2</v>
      </c>
      <c r="AC5839" t="s">
        <v>44</v>
      </c>
      <c r="AD5839" t="s">
        <v>44</v>
      </c>
      <c r="AE5839" t="s">
        <v>44</v>
      </c>
      <c r="AF5839">
        <v>203</v>
      </c>
    </row>
    <row r="5840" spans="1:32">
      <c r="A5840">
        <v>30111</v>
      </c>
      <c r="B5840">
        <v>29211</v>
      </c>
      <c r="C5840" t="s">
        <v>3223</v>
      </c>
      <c r="D5840" t="s">
        <v>689</v>
      </c>
      <c r="E5840" t="s">
        <v>48</v>
      </c>
      <c r="F5840" t="s">
        <v>29057</v>
      </c>
      <c r="G5840" t="s">
        <v>29058</v>
      </c>
      <c r="H5840" t="s">
        <v>280</v>
      </c>
      <c r="I5840" s="1">
        <v>30777</v>
      </c>
      <c r="J5840" t="s">
        <v>29059</v>
      </c>
      <c r="K5840" t="s">
        <v>29060</v>
      </c>
      <c r="L5840">
        <v>22833</v>
      </c>
      <c r="M5840" t="s">
        <v>280</v>
      </c>
      <c r="N5840" s="1">
        <v>45286</v>
      </c>
      <c r="O5840" s="1">
        <v>45290</v>
      </c>
      <c r="P5840">
        <v>47</v>
      </c>
      <c r="Q5840">
        <v>2</v>
      </c>
      <c r="R5840" t="s">
        <v>63</v>
      </c>
      <c r="S5840">
        <v>4</v>
      </c>
      <c r="T5840">
        <v>1</v>
      </c>
      <c r="U5840">
        <v>4</v>
      </c>
      <c r="V5840">
        <v>280</v>
      </c>
      <c r="W5840" t="s">
        <v>54</v>
      </c>
      <c r="X5840" t="s">
        <v>29061</v>
      </c>
      <c r="Y5840" t="s">
        <v>6</v>
      </c>
      <c r="Z5840" s="1">
        <v>45274</v>
      </c>
      <c r="AA5840" s="2">
        <v>0.89880787037037047</v>
      </c>
      <c r="AB5840" s="2">
        <v>0.49052083333333335</v>
      </c>
      <c r="AC5840" t="s">
        <v>45</v>
      </c>
      <c r="AD5840" t="s">
        <v>45</v>
      </c>
      <c r="AE5840" t="s">
        <v>45</v>
      </c>
      <c r="AF5840">
        <v>70</v>
      </c>
    </row>
    <row r="5841" spans="1:32">
      <c r="A5841">
        <v>30112</v>
      </c>
      <c r="B5841">
        <v>29212</v>
      </c>
      <c r="C5841" t="s">
        <v>4178</v>
      </c>
      <c r="D5841" t="s">
        <v>126</v>
      </c>
      <c r="E5841" t="s">
        <v>34</v>
      </c>
      <c r="F5841" t="s">
        <v>29062</v>
      </c>
      <c r="G5841" t="s">
        <v>29063</v>
      </c>
      <c r="H5841" t="s">
        <v>129</v>
      </c>
      <c r="I5841" s="1">
        <v>33646</v>
      </c>
      <c r="J5841" t="s">
        <v>29064</v>
      </c>
      <c r="K5841" t="s">
        <v>29065</v>
      </c>
      <c r="L5841">
        <v>12541</v>
      </c>
      <c r="M5841" t="s">
        <v>129</v>
      </c>
      <c r="N5841" s="1">
        <v>44967</v>
      </c>
      <c r="O5841" s="1">
        <v>44968</v>
      </c>
      <c r="P5841">
        <v>41</v>
      </c>
      <c r="Q5841">
        <v>2</v>
      </c>
      <c r="R5841" t="s">
        <v>63</v>
      </c>
      <c r="S5841">
        <v>1</v>
      </c>
      <c r="T5841">
        <v>2</v>
      </c>
      <c r="U5841">
        <v>1</v>
      </c>
      <c r="V5841">
        <v>64</v>
      </c>
      <c r="W5841" t="s">
        <v>41</v>
      </c>
      <c r="X5841" t="s">
        <v>29066</v>
      </c>
      <c r="Y5841" t="s">
        <v>81</v>
      </c>
      <c r="Z5841" s="1">
        <v>44959</v>
      </c>
      <c r="AA5841" s="2">
        <v>0.52533564814814815</v>
      </c>
      <c r="AB5841" s="2">
        <v>0.61738425925925922</v>
      </c>
      <c r="AC5841" t="s">
        <v>45</v>
      </c>
      <c r="AD5841" t="s">
        <v>45</v>
      </c>
      <c r="AE5841" t="s">
        <v>44</v>
      </c>
      <c r="AF5841">
        <v>64</v>
      </c>
    </row>
    <row r="5842" spans="1:32">
      <c r="A5842">
        <v>30113</v>
      </c>
      <c r="B5842">
        <v>29213</v>
      </c>
      <c r="C5842" t="s">
        <v>9867</v>
      </c>
      <c r="D5842" t="s">
        <v>26504</v>
      </c>
      <c r="E5842" t="s">
        <v>34</v>
      </c>
      <c r="F5842" t="s">
        <v>7010</v>
      </c>
      <c r="G5842">
        <f>1-366-380-3220</f>
        <v>-3965</v>
      </c>
      <c r="H5842" t="s">
        <v>77</v>
      </c>
      <c r="I5842" s="1">
        <v>22520</v>
      </c>
      <c r="J5842" t="s">
        <v>29067</v>
      </c>
      <c r="K5842" t="s">
        <v>29068</v>
      </c>
      <c r="L5842">
        <v>36019</v>
      </c>
      <c r="M5842" t="s">
        <v>77</v>
      </c>
      <c r="N5842" s="1">
        <v>45136</v>
      </c>
      <c r="O5842" s="1">
        <v>45139</v>
      </c>
      <c r="P5842">
        <v>46</v>
      </c>
      <c r="Q5842">
        <v>2</v>
      </c>
      <c r="R5842" t="s">
        <v>53</v>
      </c>
      <c r="S5842">
        <v>4</v>
      </c>
      <c r="T5842">
        <v>1</v>
      </c>
      <c r="U5842">
        <v>3</v>
      </c>
      <c r="V5842">
        <v>372</v>
      </c>
      <c r="W5842" t="s">
        <v>54</v>
      </c>
      <c r="X5842" t="s">
        <v>29069</v>
      </c>
      <c r="Y5842" t="s">
        <v>6</v>
      </c>
      <c r="Z5842" s="1">
        <v>45115</v>
      </c>
      <c r="AA5842" s="2">
        <v>0.26668981481481485</v>
      </c>
      <c r="AB5842" s="2">
        <v>0.25471064814814814</v>
      </c>
      <c r="AC5842" t="s">
        <v>44</v>
      </c>
      <c r="AD5842" t="s">
        <v>45</v>
      </c>
      <c r="AE5842" t="s">
        <v>44</v>
      </c>
      <c r="AF5842">
        <v>124</v>
      </c>
    </row>
    <row r="5843" spans="1:32">
      <c r="A5843">
        <v>30114</v>
      </c>
      <c r="B5843">
        <v>29214</v>
      </c>
      <c r="C5843" t="s">
        <v>1527</v>
      </c>
      <c r="D5843" t="s">
        <v>214</v>
      </c>
      <c r="E5843" t="s">
        <v>34</v>
      </c>
      <c r="F5843" t="s">
        <v>29070</v>
      </c>
      <c r="G5843" t="s">
        <v>29071</v>
      </c>
      <c r="H5843" t="s">
        <v>309</v>
      </c>
      <c r="I5843" s="1">
        <v>35846</v>
      </c>
      <c r="J5843" t="s">
        <v>29072</v>
      </c>
      <c r="K5843" t="s">
        <v>29073</v>
      </c>
      <c r="L5843">
        <v>2602</v>
      </c>
      <c r="M5843" t="s">
        <v>309</v>
      </c>
      <c r="N5843" s="1">
        <v>45233</v>
      </c>
      <c r="O5843" s="1">
        <v>45237</v>
      </c>
      <c r="P5843">
        <v>90</v>
      </c>
      <c r="Q5843">
        <v>4</v>
      </c>
      <c r="R5843" t="s">
        <v>40</v>
      </c>
      <c r="S5843">
        <v>2</v>
      </c>
      <c r="T5843">
        <v>2</v>
      </c>
      <c r="U5843">
        <v>4</v>
      </c>
      <c r="V5843">
        <v>868</v>
      </c>
      <c r="W5843" t="s">
        <v>54</v>
      </c>
      <c r="X5843" t="s">
        <v>29074</v>
      </c>
      <c r="Y5843" t="s">
        <v>6</v>
      </c>
      <c r="Z5843" s="1">
        <v>45214</v>
      </c>
      <c r="AA5843" s="2">
        <v>0.32265046296296296</v>
      </c>
      <c r="AB5843" s="2">
        <v>0.22143518518518521</v>
      </c>
      <c r="AC5843" t="s">
        <v>45</v>
      </c>
      <c r="AD5843" t="s">
        <v>44</v>
      </c>
      <c r="AE5843" t="s">
        <v>44</v>
      </c>
      <c r="AF5843">
        <v>217</v>
      </c>
    </row>
    <row r="5844" spans="1:32">
      <c r="A5844">
        <v>30115</v>
      </c>
      <c r="B5844">
        <v>29215</v>
      </c>
      <c r="C5844" t="s">
        <v>326</v>
      </c>
      <c r="D5844" t="s">
        <v>722</v>
      </c>
      <c r="E5844" t="s">
        <v>48</v>
      </c>
      <c r="F5844" t="s">
        <v>29075</v>
      </c>
      <c r="G5844" t="s">
        <v>29076</v>
      </c>
      <c r="H5844" t="s">
        <v>115</v>
      </c>
      <c r="I5844" s="1">
        <v>19774</v>
      </c>
      <c r="J5844" t="s">
        <v>29077</v>
      </c>
      <c r="K5844" t="s">
        <v>29078</v>
      </c>
      <c r="L5844">
        <v>53526</v>
      </c>
      <c r="M5844" t="s">
        <v>115</v>
      </c>
      <c r="N5844" s="1">
        <v>45193</v>
      </c>
      <c r="O5844" s="1">
        <v>45198</v>
      </c>
      <c r="P5844">
        <v>54</v>
      </c>
      <c r="Q5844">
        <v>3</v>
      </c>
      <c r="R5844" t="s">
        <v>40</v>
      </c>
      <c r="S5844">
        <v>3</v>
      </c>
      <c r="T5844">
        <v>1</v>
      </c>
      <c r="U5844">
        <v>5</v>
      </c>
      <c r="V5844">
        <v>1240</v>
      </c>
      <c r="W5844" t="s">
        <v>54</v>
      </c>
      <c r="X5844" t="s">
        <v>29079</v>
      </c>
      <c r="Y5844" t="s">
        <v>81</v>
      </c>
      <c r="Z5844" s="1">
        <v>45157</v>
      </c>
      <c r="AA5844" s="2">
        <v>0.73769675925925926</v>
      </c>
      <c r="AB5844" s="2">
        <v>0.31259259259259259</v>
      </c>
      <c r="AC5844" t="s">
        <v>44</v>
      </c>
      <c r="AD5844" t="s">
        <v>45</v>
      </c>
      <c r="AE5844" t="s">
        <v>44</v>
      </c>
      <c r="AF5844">
        <v>248</v>
      </c>
    </row>
    <row r="5845" spans="1:32">
      <c r="A5845">
        <v>30116</v>
      </c>
      <c r="B5845">
        <v>29216</v>
      </c>
      <c r="C5845" t="s">
        <v>105</v>
      </c>
      <c r="D5845" t="s">
        <v>140</v>
      </c>
      <c r="E5845" t="s">
        <v>34</v>
      </c>
      <c r="F5845" t="s">
        <v>29080</v>
      </c>
      <c r="G5845" t="s">
        <v>29081</v>
      </c>
      <c r="H5845" t="s">
        <v>317</v>
      </c>
      <c r="I5845" s="1">
        <v>35510</v>
      </c>
      <c r="J5845" t="s">
        <v>29082</v>
      </c>
      <c r="K5845" t="s">
        <v>29083</v>
      </c>
      <c r="L5845">
        <v>28899</v>
      </c>
      <c r="M5845" t="s">
        <v>317</v>
      </c>
      <c r="N5845" s="1">
        <v>45263</v>
      </c>
      <c r="O5845" s="1">
        <v>45267</v>
      </c>
      <c r="P5845">
        <v>54</v>
      </c>
      <c r="Q5845">
        <v>3</v>
      </c>
      <c r="R5845" t="s">
        <v>40</v>
      </c>
      <c r="S5845">
        <v>3</v>
      </c>
      <c r="T5845">
        <v>0</v>
      </c>
      <c r="U5845">
        <v>4</v>
      </c>
      <c r="V5845">
        <v>908</v>
      </c>
      <c r="W5845" t="s">
        <v>41</v>
      </c>
      <c r="X5845" t="s">
        <v>29084</v>
      </c>
      <c r="Y5845" t="s">
        <v>65</v>
      </c>
      <c r="Z5845" s="1">
        <v>45255</v>
      </c>
      <c r="AA5845" s="2">
        <v>0.46902777777777777</v>
      </c>
      <c r="AB5845" s="2">
        <v>0.1158912037037037</v>
      </c>
      <c r="AC5845" t="s">
        <v>44</v>
      </c>
      <c r="AD5845" t="s">
        <v>45</v>
      </c>
      <c r="AE5845" t="s">
        <v>45</v>
      </c>
      <c r="AF5845">
        <v>227</v>
      </c>
    </row>
    <row r="5846" spans="1:32">
      <c r="A5846">
        <v>30118</v>
      </c>
      <c r="B5846">
        <v>29218</v>
      </c>
      <c r="C5846" t="s">
        <v>5703</v>
      </c>
      <c r="D5846" t="s">
        <v>9623</v>
      </c>
      <c r="E5846" t="s">
        <v>48</v>
      </c>
      <c r="F5846" t="s">
        <v>29085</v>
      </c>
      <c r="G5846" t="s">
        <v>29086</v>
      </c>
      <c r="H5846" t="s">
        <v>295</v>
      </c>
      <c r="I5846" s="1">
        <v>35112</v>
      </c>
      <c r="J5846" t="s">
        <v>29087</v>
      </c>
      <c r="K5846" t="s">
        <v>29088</v>
      </c>
      <c r="L5846">
        <v>27022</v>
      </c>
      <c r="M5846" t="s">
        <v>295</v>
      </c>
      <c r="N5846" s="1">
        <v>45098</v>
      </c>
      <c r="O5846" s="1">
        <v>45101</v>
      </c>
      <c r="P5846">
        <v>4</v>
      </c>
      <c r="Q5846">
        <v>1</v>
      </c>
      <c r="R5846" t="s">
        <v>53</v>
      </c>
      <c r="S5846">
        <v>3</v>
      </c>
      <c r="T5846">
        <v>0</v>
      </c>
      <c r="U5846">
        <v>3</v>
      </c>
      <c r="V5846">
        <v>402</v>
      </c>
      <c r="W5846" t="s">
        <v>41</v>
      </c>
      <c r="X5846" t="s">
        <v>29089</v>
      </c>
      <c r="Y5846" t="s">
        <v>65</v>
      </c>
      <c r="Z5846" s="1">
        <v>45086</v>
      </c>
      <c r="AA5846" s="2">
        <v>0.73696759259259259</v>
      </c>
      <c r="AB5846" s="2">
        <v>3.6412037037037034E-2</v>
      </c>
      <c r="AC5846" t="s">
        <v>45</v>
      </c>
      <c r="AD5846" t="s">
        <v>45</v>
      </c>
      <c r="AE5846" t="s">
        <v>44</v>
      </c>
      <c r="AF5846">
        <v>134</v>
      </c>
    </row>
    <row r="5847" spans="1:32">
      <c r="A5847">
        <v>30120</v>
      </c>
      <c r="B5847">
        <v>29220</v>
      </c>
      <c r="C5847" t="s">
        <v>1379</v>
      </c>
      <c r="D5847" t="s">
        <v>18668</v>
      </c>
      <c r="E5847" t="s">
        <v>48</v>
      </c>
      <c r="F5847" t="s">
        <v>29090</v>
      </c>
      <c r="G5847" t="s">
        <v>29091</v>
      </c>
      <c r="H5847" t="s">
        <v>272</v>
      </c>
      <c r="I5847" s="1">
        <v>32945</v>
      </c>
      <c r="J5847" t="s">
        <v>29092</v>
      </c>
      <c r="K5847" t="s">
        <v>72</v>
      </c>
      <c r="L5847">
        <v>77208</v>
      </c>
      <c r="M5847" t="s">
        <v>272</v>
      </c>
      <c r="N5847" s="1">
        <v>44997</v>
      </c>
      <c r="O5847" s="1">
        <v>45002</v>
      </c>
      <c r="P5847">
        <v>95</v>
      </c>
      <c r="Q5847">
        <v>4</v>
      </c>
      <c r="R5847" t="s">
        <v>63</v>
      </c>
      <c r="S5847">
        <v>1</v>
      </c>
      <c r="T5847">
        <v>1</v>
      </c>
      <c r="U5847">
        <v>5</v>
      </c>
      <c r="V5847">
        <v>400</v>
      </c>
      <c r="W5847" t="s">
        <v>54</v>
      </c>
      <c r="X5847" t="s">
        <v>29093</v>
      </c>
      <c r="Y5847" t="s">
        <v>81</v>
      </c>
      <c r="Z5847" s="1">
        <v>44978</v>
      </c>
      <c r="AA5847" s="2">
        <v>0.38693287037037033</v>
      </c>
      <c r="AB5847" s="2">
        <v>9.3333333333333338E-2</v>
      </c>
      <c r="AC5847" t="s">
        <v>45</v>
      </c>
      <c r="AD5847" t="s">
        <v>44</v>
      </c>
      <c r="AE5847" t="s">
        <v>45</v>
      </c>
      <c r="AF5847">
        <v>80</v>
      </c>
    </row>
    <row r="5848" spans="1:32">
      <c r="A5848">
        <v>30121</v>
      </c>
      <c r="B5848">
        <v>29221</v>
      </c>
      <c r="C5848" t="s">
        <v>1155</v>
      </c>
      <c r="D5848" t="s">
        <v>7878</v>
      </c>
      <c r="E5848" t="s">
        <v>48</v>
      </c>
      <c r="F5848" t="s">
        <v>29094</v>
      </c>
      <c r="G5848" t="s">
        <v>29095</v>
      </c>
      <c r="H5848" t="s">
        <v>280</v>
      </c>
      <c r="I5848" s="1">
        <v>26339</v>
      </c>
      <c r="J5848" t="s">
        <v>29096</v>
      </c>
      <c r="K5848" t="s">
        <v>766</v>
      </c>
      <c r="L5848">
        <v>92390</v>
      </c>
      <c r="M5848" t="s">
        <v>280</v>
      </c>
      <c r="N5848" s="1">
        <v>44978</v>
      </c>
      <c r="O5848" s="1">
        <v>44980</v>
      </c>
      <c r="P5848">
        <v>1</v>
      </c>
      <c r="Q5848">
        <v>1</v>
      </c>
      <c r="R5848" t="s">
        <v>53</v>
      </c>
      <c r="S5848">
        <v>1</v>
      </c>
      <c r="T5848">
        <v>1</v>
      </c>
      <c r="U5848">
        <v>2</v>
      </c>
      <c r="V5848">
        <v>274</v>
      </c>
      <c r="W5848" t="s">
        <v>41</v>
      </c>
      <c r="X5848" t="s">
        <v>29097</v>
      </c>
      <c r="Y5848" t="s">
        <v>43</v>
      </c>
      <c r="Z5848" s="1">
        <v>44963</v>
      </c>
      <c r="AA5848" s="2">
        <v>0.3298611111111111</v>
      </c>
      <c r="AB5848" s="2">
        <v>0.51103009259259258</v>
      </c>
      <c r="AC5848" t="s">
        <v>45</v>
      </c>
      <c r="AD5848" t="s">
        <v>45</v>
      </c>
      <c r="AE5848" t="s">
        <v>45</v>
      </c>
      <c r="AF5848">
        <v>137</v>
      </c>
    </row>
    <row r="5849" spans="1:32">
      <c r="A5849">
        <v>30122</v>
      </c>
      <c r="B5849">
        <v>29222</v>
      </c>
      <c r="C5849" t="s">
        <v>628</v>
      </c>
      <c r="D5849" t="s">
        <v>696</v>
      </c>
      <c r="E5849" t="s">
        <v>48</v>
      </c>
      <c r="F5849" t="s">
        <v>29098</v>
      </c>
      <c r="G5849" t="s">
        <v>29099</v>
      </c>
      <c r="H5849" t="s">
        <v>135</v>
      </c>
      <c r="I5849" s="1">
        <v>18873</v>
      </c>
      <c r="J5849" t="s">
        <v>29100</v>
      </c>
      <c r="K5849" t="s">
        <v>29101</v>
      </c>
      <c r="L5849">
        <v>75856</v>
      </c>
      <c r="M5849" t="s">
        <v>135</v>
      </c>
      <c r="N5849" s="1">
        <v>45186</v>
      </c>
      <c r="O5849" s="1">
        <v>45187</v>
      </c>
      <c r="P5849">
        <v>88</v>
      </c>
      <c r="Q5849">
        <v>4</v>
      </c>
      <c r="R5849" t="s">
        <v>53</v>
      </c>
      <c r="S5849">
        <v>1</v>
      </c>
      <c r="T5849">
        <v>0</v>
      </c>
      <c r="U5849">
        <v>1</v>
      </c>
      <c r="V5849">
        <v>137</v>
      </c>
      <c r="W5849" t="s">
        <v>41</v>
      </c>
      <c r="X5849" t="s">
        <v>29102</v>
      </c>
      <c r="Y5849" t="s">
        <v>65</v>
      </c>
      <c r="Z5849" s="1">
        <v>45163</v>
      </c>
      <c r="AA5849" s="2">
        <v>0.95166666666666666</v>
      </c>
      <c r="AB5849" s="2">
        <v>0.17957175925925925</v>
      </c>
      <c r="AC5849" t="s">
        <v>45</v>
      </c>
      <c r="AD5849" t="s">
        <v>44</v>
      </c>
      <c r="AE5849" t="s">
        <v>45</v>
      </c>
      <c r="AF5849">
        <v>137</v>
      </c>
    </row>
    <row r="5850" spans="1:32">
      <c r="A5850">
        <v>30123</v>
      </c>
      <c r="B5850">
        <v>29223</v>
      </c>
      <c r="C5850" t="s">
        <v>3993</v>
      </c>
      <c r="D5850" t="s">
        <v>4327</v>
      </c>
      <c r="E5850" t="s">
        <v>34</v>
      </c>
      <c r="F5850" t="s">
        <v>29103</v>
      </c>
      <c r="G5850" t="s">
        <v>29104</v>
      </c>
      <c r="H5850" t="s">
        <v>692</v>
      </c>
      <c r="I5850" s="1">
        <v>18301</v>
      </c>
      <c r="J5850" t="s">
        <v>29105</v>
      </c>
      <c r="K5850" t="s">
        <v>29106</v>
      </c>
      <c r="L5850">
        <v>91292</v>
      </c>
      <c r="M5850" t="s">
        <v>692</v>
      </c>
      <c r="N5850" s="1">
        <v>45202</v>
      </c>
      <c r="O5850" s="1">
        <v>45203</v>
      </c>
      <c r="P5850">
        <v>84</v>
      </c>
      <c r="Q5850">
        <v>4</v>
      </c>
      <c r="R5850" t="s">
        <v>40</v>
      </c>
      <c r="S5850">
        <v>3</v>
      </c>
      <c r="T5850">
        <v>2</v>
      </c>
      <c r="U5850">
        <v>1</v>
      </c>
      <c r="V5850">
        <v>247</v>
      </c>
      <c r="W5850" t="s">
        <v>41</v>
      </c>
      <c r="X5850" t="s">
        <v>29107</v>
      </c>
      <c r="Y5850" t="s">
        <v>43</v>
      </c>
      <c r="Z5850" s="1">
        <v>45193</v>
      </c>
      <c r="AA5850" s="2">
        <v>0.25077546296296299</v>
      </c>
      <c r="AB5850" s="2">
        <v>0.47222222222222227</v>
      </c>
      <c r="AC5850" t="s">
        <v>45</v>
      </c>
      <c r="AD5850" t="s">
        <v>45</v>
      </c>
      <c r="AE5850" t="s">
        <v>45</v>
      </c>
      <c r="AF5850">
        <v>247</v>
      </c>
    </row>
    <row r="5851" spans="1:32">
      <c r="A5851">
        <v>30125</v>
      </c>
      <c r="B5851">
        <v>29225</v>
      </c>
      <c r="C5851" t="s">
        <v>12037</v>
      </c>
      <c r="D5851" t="s">
        <v>1493</v>
      </c>
      <c r="E5851" t="s">
        <v>48</v>
      </c>
      <c r="F5851" t="s">
        <v>29108</v>
      </c>
      <c r="G5851" t="s">
        <v>29109</v>
      </c>
      <c r="H5851" t="s">
        <v>70</v>
      </c>
      <c r="I5851" s="1">
        <v>19178</v>
      </c>
      <c r="J5851" t="s">
        <v>29110</v>
      </c>
      <c r="K5851" t="s">
        <v>29111</v>
      </c>
      <c r="L5851">
        <v>27917</v>
      </c>
      <c r="M5851" t="s">
        <v>70</v>
      </c>
      <c r="N5851" s="1">
        <v>45064</v>
      </c>
      <c r="O5851" s="1">
        <v>45066</v>
      </c>
      <c r="P5851">
        <v>95</v>
      </c>
      <c r="Q5851">
        <v>4</v>
      </c>
      <c r="R5851" t="s">
        <v>63</v>
      </c>
      <c r="S5851">
        <v>4</v>
      </c>
      <c r="T5851">
        <v>0</v>
      </c>
      <c r="U5851">
        <v>2</v>
      </c>
      <c r="V5851">
        <v>162</v>
      </c>
      <c r="W5851" t="s">
        <v>41</v>
      </c>
      <c r="X5851" t="s">
        <v>29112</v>
      </c>
      <c r="Y5851" t="s">
        <v>6</v>
      </c>
      <c r="Z5851" s="1">
        <v>45036</v>
      </c>
      <c r="AA5851" s="2">
        <v>0.13899305555555555</v>
      </c>
      <c r="AB5851" s="2">
        <v>0.26321759259259259</v>
      </c>
      <c r="AC5851" t="s">
        <v>44</v>
      </c>
      <c r="AD5851" t="s">
        <v>44</v>
      </c>
      <c r="AE5851" t="s">
        <v>44</v>
      </c>
      <c r="AF5851">
        <v>81</v>
      </c>
    </row>
    <row r="5852" spans="1:32">
      <c r="A5852">
        <v>30126</v>
      </c>
      <c r="B5852">
        <v>29226</v>
      </c>
      <c r="C5852" t="s">
        <v>391</v>
      </c>
      <c r="D5852" t="s">
        <v>7928</v>
      </c>
      <c r="E5852" t="s">
        <v>34</v>
      </c>
      <c r="F5852" t="s">
        <v>29113</v>
      </c>
      <c r="G5852" t="s">
        <v>29114</v>
      </c>
      <c r="H5852" t="s">
        <v>70</v>
      </c>
      <c r="I5852" s="1">
        <v>30441</v>
      </c>
      <c r="J5852" t="s">
        <v>29115</v>
      </c>
      <c r="K5852" t="s">
        <v>29116</v>
      </c>
      <c r="L5852">
        <v>76816</v>
      </c>
      <c r="M5852" t="s">
        <v>70</v>
      </c>
      <c r="N5852" s="1">
        <v>44999</v>
      </c>
      <c r="O5852" s="1">
        <v>45004</v>
      </c>
      <c r="P5852">
        <v>6</v>
      </c>
      <c r="Q5852">
        <v>1</v>
      </c>
      <c r="R5852" t="s">
        <v>40</v>
      </c>
      <c r="S5852">
        <v>1</v>
      </c>
      <c r="T5852">
        <v>1</v>
      </c>
      <c r="U5852">
        <v>5</v>
      </c>
      <c r="V5852">
        <v>1065</v>
      </c>
      <c r="W5852" t="s">
        <v>54</v>
      </c>
      <c r="X5852" t="s">
        <v>29117</v>
      </c>
      <c r="Y5852" t="s">
        <v>65</v>
      </c>
      <c r="Z5852" s="1">
        <v>44978</v>
      </c>
      <c r="AA5852" s="2">
        <v>0.32370370370370372</v>
      </c>
      <c r="AB5852" s="2">
        <v>0.3193287037037037</v>
      </c>
      <c r="AC5852" t="s">
        <v>44</v>
      </c>
      <c r="AD5852" t="s">
        <v>45</v>
      </c>
      <c r="AE5852" t="s">
        <v>45</v>
      </c>
      <c r="AF5852">
        <v>213</v>
      </c>
    </row>
    <row r="5853" spans="1:32">
      <c r="A5853">
        <v>30127</v>
      </c>
      <c r="B5853">
        <v>29227</v>
      </c>
      <c r="C5853" t="s">
        <v>11662</v>
      </c>
      <c r="D5853" t="s">
        <v>3262</v>
      </c>
      <c r="E5853" t="s">
        <v>48</v>
      </c>
      <c r="F5853" t="s">
        <v>29118</v>
      </c>
      <c r="G5853" t="s">
        <v>29119</v>
      </c>
      <c r="H5853" t="s">
        <v>309</v>
      </c>
      <c r="I5853" s="1">
        <v>30525</v>
      </c>
      <c r="J5853" t="s">
        <v>29120</v>
      </c>
      <c r="K5853" t="s">
        <v>29121</v>
      </c>
      <c r="L5853">
        <v>46001</v>
      </c>
      <c r="M5853" t="s">
        <v>309</v>
      </c>
      <c r="N5853" s="1">
        <v>45030</v>
      </c>
      <c r="O5853" s="1">
        <v>45031</v>
      </c>
      <c r="P5853">
        <v>16</v>
      </c>
      <c r="Q5853">
        <v>1</v>
      </c>
      <c r="R5853" t="s">
        <v>53</v>
      </c>
      <c r="S5853">
        <v>1</v>
      </c>
      <c r="T5853">
        <v>0</v>
      </c>
      <c r="U5853">
        <v>1</v>
      </c>
      <c r="V5853">
        <v>147</v>
      </c>
      <c r="W5853" t="s">
        <v>54</v>
      </c>
      <c r="X5853" t="s">
        <v>29122</v>
      </c>
      <c r="Y5853" t="s">
        <v>81</v>
      </c>
      <c r="Z5853" s="1">
        <v>45010</v>
      </c>
      <c r="AA5853" s="2">
        <v>0.82722222222222219</v>
      </c>
      <c r="AB5853" s="2">
        <v>0.13983796296296297</v>
      </c>
      <c r="AC5853" t="s">
        <v>44</v>
      </c>
      <c r="AD5853" t="s">
        <v>45</v>
      </c>
      <c r="AE5853" t="s">
        <v>44</v>
      </c>
      <c r="AF5853">
        <v>147</v>
      </c>
    </row>
    <row r="5854" spans="1:32">
      <c r="A5854">
        <v>30128</v>
      </c>
      <c r="B5854">
        <v>29228</v>
      </c>
      <c r="C5854" t="s">
        <v>1139</v>
      </c>
      <c r="D5854" t="s">
        <v>2117</v>
      </c>
      <c r="E5854" t="s">
        <v>34</v>
      </c>
      <c r="F5854" t="s">
        <v>29123</v>
      </c>
      <c r="G5854" t="s">
        <v>29124</v>
      </c>
      <c r="H5854" t="s">
        <v>50</v>
      </c>
      <c r="I5854" s="1">
        <v>36114</v>
      </c>
      <c r="J5854" t="s">
        <v>29125</v>
      </c>
      <c r="K5854" t="s">
        <v>8010</v>
      </c>
      <c r="L5854">
        <v>61916</v>
      </c>
      <c r="M5854" t="s">
        <v>50</v>
      </c>
      <c r="N5854" s="1">
        <v>45011</v>
      </c>
      <c r="O5854" s="1">
        <v>45012</v>
      </c>
      <c r="P5854">
        <v>11</v>
      </c>
      <c r="Q5854">
        <v>1</v>
      </c>
      <c r="R5854" t="s">
        <v>63</v>
      </c>
      <c r="S5854">
        <v>2</v>
      </c>
      <c r="T5854">
        <v>1</v>
      </c>
      <c r="U5854">
        <v>1</v>
      </c>
      <c r="V5854">
        <v>88</v>
      </c>
      <c r="W5854" t="s">
        <v>54</v>
      </c>
      <c r="X5854" t="s">
        <v>29126</v>
      </c>
      <c r="Y5854" t="s">
        <v>65</v>
      </c>
      <c r="Z5854" s="1">
        <v>44972</v>
      </c>
      <c r="AA5854" s="2">
        <v>0.17135416666666667</v>
      </c>
      <c r="AB5854" s="2">
        <v>0.89870370370370367</v>
      </c>
      <c r="AC5854" t="s">
        <v>45</v>
      </c>
      <c r="AD5854" t="s">
        <v>44</v>
      </c>
      <c r="AE5854" t="s">
        <v>44</v>
      </c>
      <c r="AF5854">
        <v>88</v>
      </c>
    </row>
    <row r="5855" spans="1:32">
      <c r="A5855">
        <v>30129</v>
      </c>
      <c r="B5855">
        <v>29229</v>
      </c>
      <c r="C5855" t="s">
        <v>4774</v>
      </c>
      <c r="D5855" t="s">
        <v>428</v>
      </c>
      <c r="E5855" t="s">
        <v>48</v>
      </c>
      <c r="F5855" t="s">
        <v>29127</v>
      </c>
      <c r="G5855">
        <f>1-768-760-8774</f>
        <v>-10301</v>
      </c>
      <c r="H5855" t="s">
        <v>86</v>
      </c>
      <c r="I5855" s="1">
        <v>33593</v>
      </c>
      <c r="J5855" t="s">
        <v>29128</v>
      </c>
      <c r="K5855" t="s">
        <v>29129</v>
      </c>
      <c r="L5855">
        <v>56777</v>
      </c>
      <c r="M5855" t="s">
        <v>86</v>
      </c>
      <c r="N5855" s="1">
        <v>44984</v>
      </c>
      <c r="O5855" s="1">
        <v>44988</v>
      </c>
      <c r="P5855">
        <v>65</v>
      </c>
      <c r="Q5855">
        <v>3</v>
      </c>
      <c r="R5855" t="s">
        <v>63</v>
      </c>
      <c r="S5855">
        <v>1</v>
      </c>
      <c r="T5855">
        <v>1</v>
      </c>
      <c r="U5855">
        <v>4</v>
      </c>
      <c r="V5855">
        <v>356</v>
      </c>
      <c r="W5855" t="s">
        <v>41</v>
      </c>
      <c r="X5855" t="s">
        <v>29130</v>
      </c>
      <c r="Y5855" t="s">
        <v>81</v>
      </c>
      <c r="Z5855" s="1">
        <v>44977</v>
      </c>
      <c r="AA5855" s="2">
        <v>0.9512152777777777</v>
      </c>
      <c r="AB5855" s="2">
        <v>0.78239583333333329</v>
      </c>
      <c r="AC5855" t="s">
        <v>44</v>
      </c>
      <c r="AD5855" t="s">
        <v>44</v>
      </c>
      <c r="AE5855" t="s">
        <v>45</v>
      </c>
      <c r="AF5855">
        <v>89</v>
      </c>
    </row>
    <row r="5856" spans="1:32">
      <c r="A5856">
        <v>30130</v>
      </c>
      <c r="B5856">
        <v>29230</v>
      </c>
      <c r="C5856" t="s">
        <v>229</v>
      </c>
      <c r="D5856" t="s">
        <v>57</v>
      </c>
      <c r="E5856" t="s">
        <v>34</v>
      </c>
      <c r="F5856" t="s">
        <v>29131</v>
      </c>
      <c r="G5856" t="s">
        <v>29132</v>
      </c>
      <c r="H5856" t="s">
        <v>217</v>
      </c>
      <c r="I5856" s="1">
        <v>37198</v>
      </c>
      <c r="J5856" t="s">
        <v>29133</v>
      </c>
      <c r="K5856" t="s">
        <v>29134</v>
      </c>
      <c r="L5856">
        <v>17927</v>
      </c>
      <c r="M5856" t="s">
        <v>217</v>
      </c>
      <c r="N5856" s="1">
        <v>45262</v>
      </c>
      <c r="O5856" s="1">
        <v>45266</v>
      </c>
      <c r="P5856">
        <v>7</v>
      </c>
      <c r="Q5856">
        <v>1</v>
      </c>
      <c r="R5856" t="s">
        <v>53</v>
      </c>
      <c r="S5856">
        <v>1</v>
      </c>
      <c r="T5856">
        <v>1</v>
      </c>
      <c r="U5856">
        <v>4</v>
      </c>
      <c r="V5856">
        <v>496</v>
      </c>
      <c r="W5856" t="s">
        <v>54</v>
      </c>
      <c r="X5856" t="s">
        <v>29135</v>
      </c>
      <c r="Y5856" t="s">
        <v>6</v>
      </c>
      <c r="Z5856" s="1">
        <v>45226</v>
      </c>
      <c r="AA5856" s="2">
        <v>0.16084490740740739</v>
      </c>
      <c r="AB5856" s="2">
        <v>0.54521990740740744</v>
      </c>
      <c r="AC5856" t="s">
        <v>44</v>
      </c>
      <c r="AD5856" t="s">
        <v>44</v>
      </c>
      <c r="AE5856" t="s">
        <v>44</v>
      </c>
      <c r="AF5856">
        <v>124</v>
      </c>
    </row>
    <row r="5857" spans="1:32">
      <c r="A5857">
        <v>30131</v>
      </c>
      <c r="B5857">
        <v>29231</v>
      </c>
      <c r="C5857" t="s">
        <v>945</v>
      </c>
      <c r="D5857" t="s">
        <v>13483</v>
      </c>
      <c r="E5857" t="s">
        <v>48</v>
      </c>
      <c r="F5857" t="s">
        <v>29136</v>
      </c>
      <c r="G5857" t="s">
        <v>29137</v>
      </c>
      <c r="H5857" t="s">
        <v>135</v>
      </c>
      <c r="I5857" s="1">
        <v>24067</v>
      </c>
      <c r="J5857" t="s">
        <v>29138</v>
      </c>
      <c r="K5857" t="s">
        <v>29139</v>
      </c>
      <c r="L5857">
        <v>88169</v>
      </c>
      <c r="M5857" t="s">
        <v>135</v>
      </c>
      <c r="N5857" s="1">
        <v>45043</v>
      </c>
      <c r="O5857" s="1">
        <v>45047</v>
      </c>
      <c r="P5857">
        <v>33</v>
      </c>
      <c r="Q5857">
        <v>2</v>
      </c>
      <c r="R5857" t="s">
        <v>40</v>
      </c>
      <c r="S5857">
        <v>4</v>
      </c>
      <c r="T5857">
        <v>0</v>
      </c>
      <c r="U5857">
        <v>4</v>
      </c>
      <c r="V5857">
        <v>844</v>
      </c>
      <c r="W5857" t="s">
        <v>41</v>
      </c>
      <c r="X5857" t="s">
        <v>29140</v>
      </c>
      <c r="Y5857" t="s">
        <v>65</v>
      </c>
      <c r="Z5857" s="1">
        <v>45008</v>
      </c>
      <c r="AA5857" s="2">
        <v>0.40142361111111113</v>
      </c>
      <c r="AB5857" s="2">
        <v>0.91380787037037037</v>
      </c>
      <c r="AC5857" t="s">
        <v>45</v>
      </c>
      <c r="AD5857" t="s">
        <v>45</v>
      </c>
      <c r="AE5857" t="s">
        <v>45</v>
      </c>
      <c r="AF5857">
        <v>211</v>
      </c>
    </row>
    <row r="5858" spans="1:32">
      <c r="A5858">
        <v>30132</v>
      </c>
      <c r="B5858">
        <v>29232</v>
      </c>
      <c r="C5858" t="s">
        <v>722</v>
      </c>
      <c r="D5858" t="s">
        <v>469</v>
      </c>
      <c r="E5858" t="s">
        <v>34</v>
      </c>
      <c r="F5858" t="s">
        <v>29141</v>
      </c>
      <c r="G5858">
        <f>1-276-715-5004</f>
        <v>-5994</v>
      </c>
      <c r="H5858" t="s">
        <v>1442</v>
      </c>
      <c r="I5858" s="1">
        <v>31059</v>
      </c>
      <c r="J5858" t="s">
        <v>29142</v>
      </c>
      <c r="K5858" t="s">
        <v>29143</v>
      </c>
      <c r="L5858">
        <v>79596</v>
      </c>
      <c r="M5858" t="s">
        <v>1442</v>
      </c>
      <c r="N5858" s="1">
        <v>45297</v>
      </c>
      <c r="O5858" s="1">
        <v>45299</v>
      </c>
      <c r="P5858">
        <v>84</v>
      </c>
      <c r="Q5858">
        <v>4</v>
      </c>
      <c r="R5858" t="s">
        <v>40</v>
      </c>
      <c r="S5858">
        <v>3</v>
      </c>
      <c r="T5858">
        <v>1</v>
      </c>
      <c r="U5858">
        <v>2</v>
      </c>
      <c r="V5858">
        <v>412</v>
      </c>
      <c r="W5858" t="s">
        <v>54</v>
      </c>
      <c r="X5858" t="s">
        <v>29144</v>
      </c>
      <c r="Y5858" t="s">
        <v>65</v>
      </c>
      <c r="Z5858" s="1">
        <v>45266</v>
      </c>
      <c r="AA5858" s="2">
        <v>0.64143518518518516</v>
      </c>
      <c r="AB5858" s="2">
        <v>0.70103009259259252</v>
      </c>
      <c r="AC5858" t="s">
        <v>44</v>
      </c>
      <c r="AD5858" t="s">
        <v>44</v>
      </c>
      <c r="AE5858" t="s">
        <v>45</v>
      </c>
      <c r="AF5858">
        <v>206</v>
      </c>
    </row>
    <row r="5859" spans="1:32">
      <c r="A5859">
        <v>30134</v>
      </c>
      <c r="B5859">
        <v>29234</v>
      </c>
      <c r="C5859" t="s">
        <v>2046</v>
      </c>
      <c r="D5859" t="s">
        <v>584</v>
      </c>
      <c r="E5859" t="s">
        <v>34</v>
      </c>
      <c r="F5859" t="s">
        <v>29145</v>
      </c>
      <c r="G5859" t="s">
        <v>29146</v>
      </c>
      <c r="H5859" t="s">
        <v>164</v>
      </c>
      <c r="I5859" s="1">
        <v>30536</v>
      </c>
      <c r="J5859" t="s">
        <v>29147</v>
      </c>
      <c r="K5859" t="s">
        <v>29148</v>
      </c>
      <c r="L5859">
        <v>10495</v>
      </c>
      <c r="M5859" t="s">
        <v>164</v>
      </c>
      <c r="N5859" s="1">
        <v>45127</v>
      </c>
      <c r="O5859" s="1">
        <v>45131</v>
      </c>
      <c r="P5859">
        <v>50</v>
      </c>
      <c r="Q5859">
        <v>2</v>
      </c>
      <c r="R5859" t="s">
        <v>63</v>
      </c>
      <c r="S5859">
        <v>4</v>
      </c>
      <c r="T5859">
        <v>2</v>
      </c>
      <c r="U5859">
        <v>4</v>
      </c>
      <c r="V5859">
        <v>272</v>
      </c>
      <c r="W5859" t="s">
        <v>54</v>
      </c>
      <c r="X5859" t="s">
        <v>29149</v>
      </c>
      <c r="Y5859" t="s">
        <v>43</v>
      </c>
      <c r="Z5859" s="1">
        <v>45102</v>
      </c>
      <c r="AA5859" s="2">
        <v>0.46322916666666664</v>
      </c>
      <c r="AB5859" s="2">
        <v>0.61569444444444443</v>
      </c>
      <c r="AC5859" t="s">
        <v>44</v>
      </c>
      <c r="AD5859" t="s">
        <v>44</v>
      </c>
      <c r="AE5859" t="s">
        <v>44</v>
      </c>
      <c r="AF5859">
        <v>68</v>
      </c>
    </row>
    <row r="5860" spans="1:32">
      <c r="A5860">
        <v>30135</v>
      </c>
      <c r="B5860">
        <v>29235</v>
      </c>
      <c r="C5860" t="s">
        <v>6006</v>
      </c>
      <c r="D5860" t="s">
        <v>853</v>
      </c>
      <c r="E5860" t="s">
        <v>48</v>
      </c>
      <c r="F5860" t="s">
        <v>29150</v>
      </c>
      <c r="G5860" t="s">
        <v>29151</v>
      </c>
      <c r="H5860" t="s">
        <v>317</v>
      </c>
      <c r="I5860" s="1">
        <v>31307</v>
      </c>
      <c r="J5860" t="s">
        <v>29152</v>
      </c>
      <c r="K5860" t="s">
        <v>29153</v>
      </c>
      <c r="L5860">
        <v>47805</v>
      </c>
      <c r="M5860" t="s">
        <v>317</v>
      </c>
      <c r="N5860" s="1">
        <v>45063</v>
      </c>
      <c r="O5860" s="1">
        <v>45067</v>
      </c>
      <c r="P5860">
        <v>14</v>
      </c>
      <c r="Q5860">
        <v>1</v>
      </c>
      <c r="R5860" t="s">
        <v>63</v>
      </c>
      <c r="S5860">
        <v>1</v>
      </c>
      <c r="T5860">
        <v>2</v>
      </c>
      <c r="U5860">
        <v>4</v>
      </c>
      <c r="V5860">
        <v>312</v>
      </c>
      <c r="W5860" t="s">
        <v>54</v>
      </c>
      <c r="X5860" t="s">
        <v>29154</v>
      </c>
      <c r="Y5860" t="s">
        <v>6</v>
      </c>
      <c r="Z5860" s="1">
        <v>45053</v>
      </c>
      <c r="AA5860" s="2">
        <v>9.3750000000000007E-4</v>
      </c>
      <c r="AB5860" s="2">
        <v>0.30285879629629631</v>
      </c>
      <c r="AC5860" t="s">
        <v>44</v>
      </c>
      <c r="AD5860" t="s">
        <v>44</v>
      </c>
      <c r="AE5860" t="s">
        <v>44</v>
      </c>
      <c r="AF5860">
        <v>78</v>
      </c>
    </row>
    <row r="5861" spans="1:32">
      <c r="A5861">
        <v>30137</v>
      </c>
      <c r="B5861">
        <v>29237</v>
      </c>
      <c r="C5861" t="s">
        <v>1008</v>
      </c>
      <c r="D5861" t="s">
        <v>635</v>
      </c>
      <c r="E5861" t="s">
        <v>48</v>
      </c>
      <c r="F5861" t="s">
        <v>29155</v>
      </c>
      <c r="G5861" t="s">
        <v>29156</v>
      </c>
      <c r="H5861" t="s">
        <v>692</v>
      </c>
      <c r="I5861" s="1">
        <v>33014</v>
      </c>
      <c r="J5861" t="s">
        <v>29157</v>
      </c>
      <c r="K5861" t="s">
        <v>29158</v>
      </c>
      <c r="L5861">
        <v>7659</v>
      </c>
      <c r="M5861" t="s">
        <v>692</v>
      </c>
      <c r="N5861" s="1">
        <v>45031</v>
      </c>
      <c r="O5861" s="1">
        <v>45033</v>
      </c>
      <c r="P5861">
        <v>90</v>
      </c>
      <c r="Q5861">
        <v>4</v>
      </c>
      <c r="R5861" t="s">
        <v>40</v>
      </c>
      <c r="S5861">
        <v>4</v>
      </c>
      <c r="T5861">
        <v>0</v>
      </c>
      <c r="U5861">
        <v>2</v>
      </c>
      <c r="V5861">
        <v>486</v>
      </c>
      <c r="W5861" t="s">
        <v>41</v>
      </c>
      <c r="X5861" t="s">
        <v>29159</v>
      </c>
      <c r="Y5861" t="s">
        <v>43</v>
      </c>
      <c r="Z5861" s="1">
        <v>45021</v>
      </c>
      <c r="AA5861" s="2">
        <v>0.55759259259259253</v>
      </c>
      <c r="AB5861" s="2">
        <v>0.8968287037037036</v>
      </c>
      <c r="AC5861" t="s">
        <v>45</v>
      </c>
      <c r="AD5861" t="s">
        <v>45</v>
      </c>
      <c r="AE5861" t="s">
        <v>45</v>
      </c>
      <c r="AF5861">
        <v>243</v>
      </c>
    </row>
    <row r="5862" spans="1:32">
      <c r="A5862">
        <v>30138</v>
      </c>
      <c r="B5862">
        <v>29238</v>
      </c>
      <c r="C5862" t="s">
        <v>1015</v>
      </c>
      <c r="D5862" t="s">
        <v>29160</v>
      </c>
      <c r="E5862" t="s">
        <v>48</v>
      </c>
      <c r="F5862" t="s">
        <v>29161</v>
      </c>
      <c r="G5862" t="s">
        <v>29162</v>
      </c>
      <c r="H5862" t="s">
        <v>122</v>
      </c>
      <c r="I5862" s="1">
        <v>33300</v>
      </c>
      <c r="J5862" t="s">
        <v>29163</v>
      </c>
      <c r="K5862" t="s">
        <v>13524</v>
      </c>
      <c r="L5862">
        <v>35724</v>
      </c>
      <c r="M5862" t="s">
        <v>122</v>
      </c>
      <c r="N5862" s="1">
        <v>45201</v>
      </c>
      <c r="O5862" s="1">
        <v>45206</v>
      </c>
      <c r="P5862">
        <v>76</v>
      </c>
      <c r="Q5862">
        <v>4</v>
      </c>
      <c r="R5862" t="s">
        <v>53</v>
      </c>
      <c r="S5862">
        <v>2</v>
      </c>
      <c r="T5862">
        <v>2</v>
      </c>
      <c r="U5862">
        <v>5</v>
      </c>
      <c r="V5862">
        <v>705</v>
      </c>
      <c r="W5862" t="s">
        <v>41</v>
      </c>
      <c r="X5862" t="s">
        <v>29164</v>
      </c>
      <c r="Y5862" t="s">
        <v>6</v>
      </c>
      <c r="Z5862" s="1">
        <v>45195</v>
      </c>
      <c r="AA5862" s="2">
        <v>0.33439814814814817</v>
      </c>
      <c r="AB5862" s="2">
        <v>0.9644328703703704</v>
      </c>
      <c r="AC5862" t="s">
        <v>45</v>
      </c>
      <c r="AD5862" t="s">
        <v>45</v>
      </c>
      <c r="AE5862" t="s">
        <v>44</v>
      </c>
      <c r="AF5862">
        <v>141</v>
      </c>
    </row>
    <row r="5863" spans="1:32">
      <c r="A5863">
        <v>30139</v>
      </c>
      <c r="B5863">
        <v>29239</v>
      </c>
      <c r="C5863" t="s">
        <v>371</v>
      </c>
      <c r="D5863" t="s">
        <v>977</v>
      </c>
      <c r="E5863" t="s">
        <v>48</v>
      </c>
      <c r="F5863" t="s">
        <v>29165</v>
      </c>
      <c r="G5863" t="s">
        <v>29166</v>
      </c>
      <c r="H5863" t="s">
        <v>904</v>
      </c>
      <c r="I5863" s="1">
        <v>37528</v>
      </c>
      <c r="J5863" t="s">
        <v>29167</v>
      </c>
      <c r="K5863" t="s">
        <v>29168</v>
      </c>
      <c r="L5863">
        <v>27058</v>
      </c>
      <c r="M5863" t="s">
        <v>904</v>
      </c>
      <c r="N5863" s="1">
        <v>45164</v>
      </c>
      <c r="O5863" s="1">
        <v>45166</v>
      </c>
      <c r="P5863">
        <v>49</v>
      </c>
      <c r="Q5863">
        <v>2</v>
      </c>
      <c r="R5863" t="s">
        <v>53</v>
      </c>
      <c r="S5863">
        <v>4</v>
      </c>
      <c r="T5863">
        <v>1</v>
      </c>
      <c r="U5863">
        <v>2</v>
      </c>
      <c r="V5863">
        <v>282</v>
      </c>
      <c r="W5863" t="s">
        <v>41</v>
      </c>
      <c r="X5863" t="s">
        <v>29169</v>
      </c>
      <c r="Y5863" t="s">
        <v>65</v>
      </c>
      <c r="Z5863" s="1">
        <v>45154</v>
      </c>
      <c r="AA5863" s="2">
        <v>0.75826388888888896</v>
      </c>
      <c r="AB5863" s="2">
        <v>8.7951388888888885E-2</v>
      </c>
      <c r="AC5863" t="s">
        <v>44</v>
      </c>
      <c r="AD5863" t="s">
        <v>44</v>
      </c>
      <c r="AE5863" t="s">
        <v>45</v>
      </c>
      <c r="AF5863">
        <v>141</v>
      </c>
    </row>
    <row r="5864" spans="1:32">
      <c r="A5864">
        <v>30140</v>
      </c>
      <c r="B5864">
        <v>29240</v>
      </c>
      <c r="C5864" t="s">
        <v>2202</v>
      </c>
      <c r="D5864" t="s">
        <v>4275</v>
      </c>
      <c r="E5864" t="s">
        <v>34</v>
      </c>
      <c r="F5864" t="s">
        <v>29170</v>
      </c>
      <c r="G5864">
        <v>5338239203</v>
      </c>
      <c r="H5864" t="s">
        <v>457</v>
      </c>
      <c r="I5864" s="1">
        <v>19204</v>
      </c>
      <c r="J5864" t="s">
        <v>29171</v>
      </c>
      <c r="K5864" t="s">
        <v>29172</v>
      </c>
      <c r="L5864">
        <v>49970</v>
      </c>
      <c r="M5864" t="s">
        <v>457</v>
      </c>
      <c r="N5864" s="1">
        <v>45226</v>
      </c>
      <c r="O5864" s="1">
        <v>45230</v>
      </c>
      <c r="P5864">
        <v>80</v>
      </c>
      <c r="Q5864">
        <v>4</v>
      </c>
      <c r="R5864" t="s">
        <v>63</v>
      </c>
      <c r="S5864">
        <v>4</v>
      </c>
      <c r="T5864">
        <v>0</v>
      </c>
      <c r="U5864">
        <v>4</v>
      </c>
      <c r="V5864">
        <v>300</v>
      </c>
      <c r="W5864" t="s">
        <v>54</v>
      </c>
      <c r="X5864" t="s">
        <v>29173</v>
      </c>
      <c r="Y5864" t="s">
        <v>43</v>
      </c>
      <c r="Z5864" s="1">
        <v>45215</v>
      </c>
      <c r="AA5864" s="2">
        <v>0.15834490740740739</v>
      </c>
      <c r="AB5864" s="2">
        <v>0.69799768518518512</v>
      </c>
      <c r="AC5864" t="s">
        <v>45</v>
      </c>
      <c r="AD5864" t="s">
        <v>44</v>
      </c>
      <c r="AE5864" t="s">
        <v>44</v>
      </c>
      <c r="AF5864">
        <v>75</v>
      </c>
    </row>
    <row r="5865" spans="1:32">
      <c r="A5865">
        <v>30141</v>
      </c>
      <c r="B5865">
        <v>29241</v>
      </c>
      <c r="C5865" t="s">
        <v>1527</v>
      </c>
      <c r="D5865" t="s">
        <v>4361</v>
      </c>
      <c r="E5865" t="s">
        <v>34</v>
      </c>
      <c r="F5865" t="s">
        <v>29174</v>
      </c>
      <c r="G5865" t="s">
        <v>29175</v>
      </c>
      <c r="H5865" t="s">
        <v>50</v>
      </c>
      <c r="I5865" s="1">
        <v>20323</v>
      </c>
      <c r="J5865" t="s">
        <v>29176</v>
      </c>
      <c r="K5865" t="s">
        <v>18989</v>
      </c>
      <c r="L5865">
        <v>64387</v>
      </c>
      <c r="M5865" t="s">
        <v>50</v>
      </c>
      <c r="N5865" s="1">
        <v>45284</v>
      </c>
      <c r="O5865" s="1">
        <v>45289</v>
      </c>
      <c r="P5865">
        <v>29</v>
      </c>
      <c r="Q5865">
        <v>2</v>
      </c>
      <c r="R5865" t="s">
        <v>63</v>
      </c>
      <c r="S5865">
        <v>1</v>
      </c>
      <c r="T5865">
        <v>1</v>
      </c>
      <c r="U5865">
        <v>5</v>
      </c>
      <c r="V5865">
        <v>345</v>
      </c>
      <c r="W5865" t="s">
        <v>54</v>
      </c>
      <c r="X5865" t="s">
        <v>29177</v>
      </c>
      <c r="Y5865" t="s">
        <v>6</v>
      </c>
      <c r="Z5865" s="1">
        <v>45279</v>
      </c>
      <c r="AA5865" s="2">
        <v>0.88108796296296299</v>
      </c>
      <c r="AB5865" s="2">
        <v>0.4457638888888889</v>
      </c>
      <c r="AC5865" t="s">
        <v>44</v>
      </c>
      <c r="AD5865" t="s">
        <v>44</v>
      </c>
      <c r="AE5865" t="s">
        <v>44</v>
      </c>
      <c r="AF5865">
        <v>69</v>
      </c>
    </row>
    <row r="5866" spans="1:32">
      <c r="A5866">
        <v>30142</v>
      </c>
      <c r="B5866">
        <v>29242</v>
      </c>
      <c r="C5866" t="s">
        <v>3369</v>
      </c>
      <c r="D5866" t="s">
        <v>15942</v>
      </c>
      <c r="E5866" t="s">
        <v>48</v>
      </c>
      <c r="F5866" t="s">
        <v>29178</v>
      </c>
      <c r="G5866" t="s">
        <v>29179</v>
      </c>
      <c r="H5866" t="s">
        <v>86</v>
      </c>
      <c r="I5866" s="1">
        <v>38267</v>
      </c>
      <c r="J5866" t="s">
        <v>29180</v>
      </c>
      <c r="K5866" t="s">
        <v>29181</v>
      </c>
      <c r="L5866">
        <v>12604</v>
      </c>
      <c r="M5866" t="s">
        <v>86</v>
      </c>
      <c r="N5866" s="1">
        <v>45244</v>
      </c>
      <c r="O5866" s="1">
        <v>45246</v>
      </c>
      <c r="P5866">
        <v>2</v>
      </c>
      <c r="Q5866">
        <v>1</v>
      </c>
      <c r="R5866" t="s">
        <v>63</v>
      </c>
      <c r="S5866">
        <v>1</v>
      </c>
      <c r="T5866">
        <v>1</v>
      </c>
      <c r="U5866">
        <v>2</v>
      </c>
      <c r="V5866">
        <v>150</v>
      </c>
      <c r="W5866" t="s">
        <v>54</v>
      </c>
      <c r="X5866" t="s">
        <v>29182</v>
      </c>
      <c r="Y5866" t="s">
        <v>81</v>
      </c>
      <c r="Z5866" s="1">
        <v>45230</v>
      </c>
      <c r="AA5866" s="2">
        <v>0.6246180555555555</v>
      </c>
      <c r="AB5866" s="2">
        <v>0.15253472222222222</v>
      </c>
      <c r="AC5866" t="s">
        <v>44</v>
      </c>
      <c r="AD5866" t="s">
        <v>45</v>
      </c>
      <c r="AE5866" t="s">
        <v>45</v>
      </c>
      <c r="AF5866">
        <v>75</v>
      </c>
    </row>
    <row r="5867" spans="1:32">
      <c r="A5867">
        <v>30143</v>
      </c>
      <c r="B5867">
        <v>29243</v>
      </c>
      <c r="C5867" t="s">
        <v>139</v>
      </c>
      <c r="D5867" t="s">
        <v>1228</v>
      </c>
      <c r="E5867" t="s">
        <v>48</v>
      </c>
      <c r="F5867" t="s">
        <v>29183</v>
      </c>
      <c r="G5867" t="s">
        <v>29184</v>
      </c>
      <c r="H5867" t="s">
        <v>122</v>
      </c>
      <c r="I5867" s="1">
        <v>38453</v>
      </c>
      <c r="J5867" t="s">
        <v>29185</v>
      </c>
      <c r="K5867" t="s">
        <v>29186</v>
      </c>
      <c r="L5867">
        <v>2109</v>
      </c>
      <c r="M5867" t="s">
        <v>122</v>
      </c>
      <c r="N5867" s="1">
        <v>45180</v>
      </c>
      <c r="O5867" s="1">
        <v>45182</v>
      </c>
      <c r="P5867">
        <v>86</v>
      </c>
      <c r="Q5867">
        <v>4</v>
      </c>
      <c r="R5867" t="s">
        <v>63</v>
      </c>
      <c r="S5867">
        <v>1</v>
      </c>
      <c r="T5867">
        <v>2</v>
      </c>
      <c r="U5867">
        <v>2</v>
      </c>
      <c r="V5867">
        <v>160</v>
      </c>
      <c r="W5867" t="s">
        <v>41</v>
      </c>
      <c r="X5867" t="s">
        <v>29187</v>
      </c>
      <c r="Y5867" t="s">
        <v>81</v>
      </c>
      <c r="Z5867" s="1">
        <v>45168</v>
      </c>
      <c r="AA5867" s="2">
        <v>0.90519675925925924</v>
      </c>
      <c r="AB5867" s="2">
        <v>0.51766203703703706</v>
      </c>
      <c r="AC5867" t="s">
        <v>44</v>
      </c>
      <c r="AD5867" t="s">
        <v>45</v>
      </c>
      <c r="AE5867" t="s">
        <v>44</v>
      </c>
      <c r="AF5867">
        <v>80</v>
      </c>
    </row>
    <row r="5868" spans="1:32">
      <c r="A5868">
        <v>30144</v>
      </c>
      <c r="B5868">
        <v>29244</v>
      </c>
      <c r="C5868" t="s">
        <v>4421</v>
      </c>
      <c r="D5868" t="s">
        <v>616</v>
      </c>
      <c r="E5868" t="s">
        <v>34</v>
      </c>
      <c r="F5868" t="s">
        <v>29188</v>
      </c>
      <c r="G5868" t="s">
        <v>29189</v>
      </c>
      <c r="H5868" t="s">
        <v>171</v>
      </c>
      <c r="I5868" s="1">
        <v>29546</v>
      </c>
      <c r="J5868" t="s">
        <v>29190</v>
      </c>
      <c r="K5868" t="s">
        <v>29191</v>
      </c>
      <c r="L5868">
        <v>58808</v>
      </c>
      <c r="M5868" t="s">
        <v>171</v>
      </c>
      <c r="N5868" s="1">
        <v>45221</v>
      </c>
      <c r="O5868" s="1">
        <v>45224</v>
      </c>
      <c r="P5868">
        <v>77</v>
      </c>
      <c r="Q5868">
        <v>4</v>
      </c>
      <c r="R5868" t="s">
        <v>63</v>
      </c>
      <c r="S5868">
        <v>3</v>
      </c>
      <c r="T5868">
        <v>2</v>
      </c>
      <c r="U5868">
        <v>3</v>
      </c>
      <c r="V5868">
        <v>225</v>
      </c>
      <c r="W5868" t="s">
        <v>41</v>
      </c>
      <c r="X5868" t="s">
        <v>29192</v>
      </c>
      <c r="Y5868" t="s">
        <v>6</v>
      </c>
      <c r="Z5868" s="1">
        <v>45202</v>
      </c>
      <c r="AA5868" s="2">
        <v>0.91489583333333335</v>
      </c>
      <c r="AB5868" s="2">
        <v>0.72695601851851854</v>
      </c>
      <c r="AC5868" t="s">
        <v>44</v>
      </c>
      <c r="AD5868" t="s">
        <v>44</v>
      </c>
      <c r="AE5868" t="s">
        <v>44</v>
      </c>
      <c r="AF5868">
        <v>75</v>
      </c>
    </row>
    <row r="5869" spans="1:32">
      <c r="A5869">
        <v>30145</v>
      </c>
      <c r="B5869">
        <v>29245</v>
      </c>
      <c r="C5869" t="s">
        <v>410</v>
      </c>
      <c r="D5869" t="s">
        <v>1953</v>
      </c>
      <c r="E5869" t="s">
        <v>34</v>
      </c>
      <c r="F5869" t="s">
        <v>29193</v>
      </c>
      <c r="G5869" t="s">
        <v>29194</v>
      </c>
      <c r="H5869" t="s">
        <v>457</v>
      </c>
      <c r="I5869" s="1">
        <v>30823</v>
      </c>
      <c r="J5869" t="s">
        <v>29195</v>
      </c>
      <c r="K5869" t="s">
        <v>29196</v>
      </c>
      <c r="L5869">
        <v>46749</v>
      </c>
      <c r="M5869" t="s">
        <v>457</v>
      </c>
      <c r="N5869" s="1">
        <v>45233</v>
      </c>
      <c r="O5869" s="1">
        <v>45237</v>
      </c>
      <c r="P5869">
        <v>82</v>
      </c>
      <c r="Q5869">
        <v>4</v>
      </c>
      <c r="R5869" t="s">
        <v>53</v>
      </c>
      <c r="S5869">
        <v>2</v>
      </c>
      <c r="T5869">
        <v>2</v>
      </c>
      <c r="U5869">
        <v>4</v>
      </c>
      <c r="V5869">
        <v>492</v>
      </c>
      <c r="W5869" t="s">
        <v>41</v>
      </c>
      <c r="X5869" t="s">
        <v>29197</v>
      </c>
      <c r="Y5869" t="s">
        <v>43</v>
      </c>
      <c r="Z5869" s="1">
        <v>45210</v>
      </c>
      <c r="AA5869" s="2">
        <v>0.60233796296296294</v>
      </c>
      <c r="AB5869" s="2">
        <v>0.67719907407407398</v>
      </c>
      <c r="AC5869" t="s">
        <v>44</v>
      </c>
      <c r="AD5869" t="s">
        <v>44</v>
      </c>
      <c r="AE5869" t="s">
        <v>44</v>
      </c>
      <c r="AF5869">
        <v>123</v>
      </c>
    </row>
    <row r="5870" spans="1:32">
      <c r="A5870">
        <v>30146</v>
      </c>
      <c r="B5870">
        <v>29246</v>
      </c>
      <c r="C5870" t="s">
        <v>3694</v>
      </c>
      <c r="D5870" t="s">
        <v>13045</v>
      </c>
      <c r="E5870" t="s">
        <v>34</v>
      </c>
      <c r="F5870" t="s">
        <v>29198</v>
      </c>
      <c r="G5870">
        <v>3205591850</v>
      </c>
      <c r="H5870" t="s">
        <v>115</v>
      </c>
      <c r="I5870" s="1">
        <v>33249</v>
      </c>
      <c r="J5870" t="s">
        <v>29199</v>
      </c>
      <c r="K5870" t="s">
        <v>29200</v>
      </c>
      <c r="L5870">
        <v>89266</v>
      </c>
      <c r="M5870" t="s">
        <v>115</v>
      </c>
      <c r="N5870" s="1">
        <v>45187</v>
      </c>
      <c r="O5870" s="1">
        <v>45191</v>
      </c>
      <c r="P5870">
        <v>58</v>
      </c>
      <c r="Q5870">
        <v>3</v>
      </c>
      <c r="R5870" t="s">
        <v>53</v>
      </c>
      <c r="S5870">
        <v>4</v>
      </c>
      <c r="T5870">
        <v>0</v>
      </c>
      <c r="U5870">
        <v>4</v>
      </c>
      <c r="V5870">
        <v>568</v>
      </c>
      <c r="W5870" t="s">
        <v>41</v>
      </c>
      <c r="X5870" t="s">
        <v>29201</v>
      </c>
      <c r="Y5870" t="s">
        <v>81</v>
      </c>
      <c r="Z5870" s="1">
        <v>45158</v>
      </c>
      <c r="AA5870" s="2">
        <v>0.66934027777777771</v>
      </c>
      <c r="AB5870" s="2">
        <v>9.825231481481482E-2</v>
      </c>
      <c r="AC5870" t="s">
        <v>44</v>
      </c>
      <c r="AD5870" t="s">
        <v>45</v>
      </c>
      <c r="AE5870" t="s">
        <v>44</v>
      </c>
      <c r="AF5870">
        <v>142</v>
      </c>
    </row>
    <row r="5871" spans="1:32">
      <c r="A5871">
        <v>30147</v>
      </c>
      <c r="B5871">
        <v>29247</v>
      </c>
      <c r="C5871" t="s">
        <v>489</v>
      </c>
      <c r="D5871" t="s">
        <v>126</v>
      </c>
      <c r="E5871" t="s">
        <v>48</v>
      </c>
      <c r="F5871" t="s">
        <v>29202</v>
      </c>
      <c r="G5871" t="s">
        <v>29203</v>
      </c>
      <c r="H5871" t="s">
        <v>122</v>
      </c>
      <c r="I5871" s="1">
        <v>35816</v>
      </c>
      <c r="J5871" t="s">
        <v>29204</v>
      </c>
      <c r="K5871" t="s">
        <v>29205</v>
      </c>
      <c r="L5871">
        <v>56677</v>
      </c>
      <c r="M5871" t="s">
        <v>122</v>
      </c>
      <c r="N5871" s="1">
        <v>45190</v>
      </c>
      <c r="O5871" s="1">
        <v>45195</v>
      </c>
      <c r="P5871">
        <v>34</v>
      </c>
      <c r="Q5871">
        <v>2</v>
      </c>
      <c r="R5871" t="s">
        <v>53</v>
      </c>
      <c r="S5871">
        <v>1</v>
      </c>
      <c r="T5871">
        <v>2</v>
      </c>
      <c r="U5871">
        <v>5</v>
      </c>
      <c r="V5871">
        <v>635</v>
      </c>
      <c r="W5871" t="s">
        <v>54</v>
      </c>
      <c r="X5871" t="s">
        <v>29206</v>
      </c>
      <c r="Y5871" t="s">
        <v>65</v>
      </c>
      <c r="Z5871" s="1">
        <v>45171</v>
      </c>
      <c r="AA5871" s="2">
        <v>0.87533564814814813</v>
      </c>
      <c r="AB5871" s="2">
        <v>7.0011574074074087E-2</v>
      </c>
      <c r="AC5871" t="s">
        <v>45</v>
      </c>
      <c r="AD5871" t="s">
        <v>45</v>
      </c>
      <c r="AE5871" t="s">
        <v>45</v>
      </c>
      <c r="AF5871">
        <v>127</v>
      </c>
    </row>
    <row r="5872" spans="1:32">
      <c r="A5872">
        <v>30149</v>
      </c>
      <c r="B5872">
        <v>29249</v>
      </c>
      <c r="C5872" t="s">
        <v>5861</v>
      </c>
      <c r="D5872" t="s">
        <v>15188</v>
      </c>
      <c r="E5872" t="s">
        <v>34</v>
      </c>
      <c r="F5872" t="s">
        <v>29207</v>
      </c>
      <c r="G5872" t="s">
        <v>29208</v>
      </c>
      <c r="H5872" t="s">
        <v>101</v>
      </c>
      <c r="I5872" s="1">
        <v>37697</v>
      </c>
      <c r="J5872" t="s">
        <v>29209</v>
      </c>
      <c r="K5872" t="s">
        <v>27329</v>
      </c>
      <c r="L5872">
        <v>16773</v>
      </c>
      <c r="M5872" t="s">
        <v>101</v>
      </c>
      <c r="N5872" s="1">
        <v>45199</v>
      </c>
      <c r="O5872" s="1">
        <v>45203</v>
      </c>
      <c r="P5872">
        <v>21</v>
      </c>
      <c r="Q5872">
        <v>1</v>
      </c>
      <c r="R5872" t="s">
        <v>40</v>
      </c>
      <c r="S5872">
        <v>2</v>
      </c>
      <c r="T5872">
        <v>1</v>
      </c>
      <c r="U5872">
        <v>4</v>
      </c>
      <c r="V5872">
        <v>932</v>
      </c>
      <c r="W5872" t="s">
        <v>54</v>
      </c>
      <c r="X5872" t="s">
        <v>29210</v>
      </c>
      <c r="Y5872" t="s">
        <v>6</v>
      </c>
      <c r="Z5872" s="1">
        <v>45167</v>
      </c>
      <c r="AA5872" s="2">
        <v>0.53025462962962966</v>
      </c>
      <c r="AB5872" s="2">
        <v>0.56964120370370364</v>
      </c>
      <c r="AC5872" t="s">
        <v>44</v>
      </c>
      <c r="AD5872" t="s">
        <v>45</v>
      </c>
      <c r="AE5872" t="s">
        <v>45</v>
      </c>
      <c r="AF5872">
        <v>233</v>
      </c>
    </row>
    <row r="5873" spans="1:32">
      <c r="A5873">
        <v>30150</v>
      </c>
      <c r="B5873">
        <v>29250</v>
      </c>
      <c r="C5873" t="s">
        <v>4649</v>
      </c>
      <c r="D5873" t="s">
        <v>2019</v>
      </c>
      <c r="E5873" t="s">
        <v>48</v>
      </c>
      <c r="F5873" t="s">
        <v>29211</v>
      </c>
      <c r="G5873" t="s">
        <v>29212</v>
      </c>
      <c r="H5873" t="s">
        <v>280</v>
      </c>
      <c r="I5873" s="1">
        <v>20403</v>
      </c>
      <c r="J5873" t="s">
        <v>29213</v>
      </c>
      <c r="K5873" t="s">
        <v>29214</v>
      </c>
      <c r="L5873">
        <v>26037</v>
      </c>
      <c r="M5873" t="s">
        <v>280</v>
      </c>
      <c r="N5873" s="1">
        <v>45184</v>
      </c>
      <c r="O5873" s="1">
        <v>45185</v>
      </c>
      <c r="P5873">
        <v>6</v>
      </c>
      <c r="Q5873">
        <v>1</v>
      </c>
      <c r="R5873" t="s">
        <v>40</v>
      </c>
      <c r="S5873">
        <v>1</v>
      </c>
      <c r="T5873">
        <v>2</v>
      </c>
      <c r="U5873">
        <v>1</v>
      </c>
      <c r="V5873">
        <v>203</v>
      </c>
      <c r="W5873" t="s">
        <v>54</v>
      </c>
      <c r="X5873" t="s">
        <v>29215</v>
      </c>
      <c r="Y5873" t="s">
        <v>6</v>
      </c>
      <c r="Z5873" s="1">
        <v>45175</v>
      </c>
      <c r="AA5873" s="2">
        <v>0.55842592592592599</v>
      </c>
      <c r="AB5873" s="2">
        <v>6.1041666666666661E-2</v>
      </c>
      <c r="AC5873" t="s">
        <v>44</v>
      </c>
      <c r="AD5873" t="s">
        <v>45</v>
      </c>
      <c r="AE5873" t="s">
        <v>44</v>
      </c>
      <c r="AF5873">
        <v>203</v>
      </c>
    </row>
    <row r="5874" spans="1:32">
      <c r="A5874">
        <v>30152</v>
      </c>
      <c r="B5874">
        <v>29252</v>
      </c>
      <c r="C5874" t="s">
        <v>371</v>
      </c>
      <c r="D5874" t="s">
        <v>348</v>
      </c>
      <c r="E5874" t="s">
        <v>48</v>
      </c>
      <c r="F5874" t="s">
        <v>29216</v>
      </c>
      <c r="G5874" t="s">
        <v>29217</v>
      </c>
      <c r="H5874" t="s">
        <v>225</v>
      </c>
      <c r="I5874" s="1">
        <v>33329</v>
      </c>
      <c r="J5874" t="s">
        <v>29218</v>
      </c>
      <c r="K5874" t="s">
        <v>29219</v>
      </c>
      <c r="L5874">
        <v>64070</v>
      </c>
      <c r="M5874" t="s">
        <v>225</v>
      </c>
      <c r="N5874" s="1">
        <v>45082</v>
      </c>
      <c r="O5874" s="1">
        <v>45087</v>
      </c>
      <c r="P5874">
        <v>41</v>
      </c>
      <c r="Q5874">
        <v>2</v>
      </c>
      <c r="R5874" t="s">
        <v>63</v>
      </c>
      <c r="S5874">
        <v>1</v>
      </c>
      <c r="T5874">
        <v>0</v>
      </c>
      <c r="U5874">
        <v>5</v>
      </c>
      <c r="V5874">
        <v>385</v>
      </c>
      <c r="W5874" t="s">
        <v>41</v>
      </c>
      <c r="X5874" t="s">
        <v>29220</v>
      </c>
      <c r="Y5874" t="s">
        <v>43</v>
      </c>
      <c r="Z5874" s="1">
        <v>45068</v>
      </c>
      <c r="AA5874" s="2">
        <v>0.7362037037037038</v>
      </c>
      <c r="AB5874" s="2">
        <v>0.6168055555555555</v>
      </c>
      <c r="AC5874" t="s">
        <v>44</v>
      </c>
      <c r="AD5874" t="s">
        <v>44</v>
      </c>
      <c r="AE5874" t="s">
        <v>45</v>
      </c>
      <c r="AF5874">
        <v>77</v>
      </c>
    </row>
    <row r="5875" spans="1:32">
      <c r="A5875">
        <v>30153</v>
      </c>
      <c r="B5875">
        <v>29253</v>
      </c>
      <c r="C5875" t="s">
        <v>3380</v>
      </c>
      <c r="D5875" t="s">
        <v>99</v>
      </c>
      <c r="E5875" t="s">
        <v>34</v>
      </c>
      <c r="F5875" t="s">
        <v>29221</v>
      </c>
      <c r="G5875" t="s">
        <v>29222</v>
      </c>
      <c r="H5875" t="s">
        <v>317</v>
      </c>
      <c r="I5875" s="1">
        <v>34700</v>
      </c>
      <c r="J5875" t="s">
        <v>29223</v>
      </c>
      <c r="K5875" t="s">
        <v>29224</v>
      </c>
      <c r="L5875">
        <v>60150</v>
      </c>
      <c r="M5875" t="s">
        <v>317</v>
      </c>
      <c r="N5875" s="1">
        <v>45048</v>
      </c>
      <c r="O5875" s="1">
        <v>45050</v>
      </c>
      <c r="P5875">
        <v>10</v>
      </c>
      <c r="Q5875">
        <v>1</v>
      </c>
      <c r="R5875" t="s">
        <v>53</v>
      </c>
      <c r="S5875">
        <v>2</v>
      </c>
      <c r="T5875">
        <v>2</v>
      </c>
      <c r="U5875">
        <v>2</v>
      </c>
      <c r="V5875">
        <v>252</v>
      </c>
      <c r="W5875" t="s">
        <v>54</v>
      </c>
      <c r="X5875" t="s">
        <v>29225</v>
      </c>
      <c r="Y5875" t="s">
        <v>6</v>
      </c>
      <c r="Z5875" s="1">
        <v>45024</v>
      </c>
      <c r="AA5875" s="2">
        <v>0.99059027777777775</v>
      </c>
      <c r="AB5875" s="2">
        <v>0.44603009259259258</v>
      </c>
      <c r="AC5875" t="s">
        <v>44</v>
      </c>
      <c r="AD5875" t="s">
        <v>44</v>
      </c>
      <c r="AE5875" t="s">
        <v>45</v>
      </c>
      <c r="AF5875">
        <v>126</v>
      </c>
    </row>
    <row r="5876" spans="1:32">
      <c r="A5876">
        <v>30154</v>
      </c>
      <c r="B5876">
        <v>29254</v>
      </c>
      <c r="C5876" t="s">
        <v>1503</v>
      </c>
      <c r="D5876" t="s">
        <v>2352</v>
      </c>
      <c r="E5876" t="s">
        <v>48</v>
      </c>
      <c r="F5876" t="s">
        <v>29226</v>
      </c>
      <c r="G5876" t="s">
        <v>29227</v>
      </c>
      <c r="H5876" t="s">
        <v>418</v>
      </c>
      <c r="I5876" s="1">
        <v>31510</v>
      </c>
      <c r="J5876" t="s">
        <v>29228</v>
      </c>
      <c r="K5876" t="s">
        <v>29229</v>
      </c>
      <c r="L5876">
        <v>25538</v>
      </c>
      <c r="M5876" t="s">
        <v>418</v>
      </c>
      <c r="N5876" s="1">
        <v>45063</v>
      </c>
      <c r="O5876" s="1">
        <v>45064</v>
      </c>
      <c r="P5876">
        <v>77</v>
      </c>
      <c r="Q5876">
        <v>4</v>
      </c>
      <c r="R5876" t="s">
        <v>63</v>
      </c>
      <c r="S5876">
        <v>4</v>
      </c>
      <c r="T5876">
        <v>2</v>
      </c>
      <c r="U5876">
        <v>1</v>
      </c>
      <c r="V5876">
        <v>62</v>
      </c>
      <c r="W5876" t="s">
        <v>41</v>
      </c>
      <c r="X5876" t="s">
        <v>29230</v>
      </c>
      <c r="Y5876" t="s">
        <v>65</v>
      </c>
      <c r="Z5876" s="1">
        <v>45051</v>
      </c>
      <c r="AA5876" s="2">
        <v>0.48359953703703701</v>
      </c>
      <c r="AB5876" s="2">
        <v>0.80557870370370377</v>
      </c>
      <c r="AC5876" t="s">
        <v>44</v>
      </c>
      <c r="AD5876" t="s">
        <v>44</v>
      </c>
      <c r="AE5876" t="s">
        <v>45</v>
      </c>
      <c r="AF5876">
        <v>62</v>
      </c>
    </row>
    <row r="5877" spans="1:32">
      <c r="A5877">
        <v>30155</v>
      </c>
      <c r="B5877">
        <v>29255</v>
      </c>
      <c r="C5877" t="s">
        <v>82</v>
      </c>
      <c r="D5877" t="s">
        <v>462</v>
      </c>
      <c r="E5877" t="s">
        <v>48</v>
      </c>
      <c r="F5877" t="s">
        <v>29231</v>
      </c>
      <c r="G5877" t="s">
        <v>29232</v>
      </c>
      <c r="H5877" t="s">
        <v>537</v>
      </c>
      <c r="I5877" s="1">
        <v>23599</v>
      </c>
      <c r="J5877" t="s">
        <v>29233</v>
      </c>
      <c r="K5877" t="s">
        <v>29234</v>
      </c>
      <c r="L5877">
        <v>81575</v>
      </c>
      <c r="M5877" t="s">
        <v>537</v>
      </c>
      <c r="N5877" s="1">
        <v>45018</v>
      </c>
      <c r="O5877" s="1">
        <v>45019</v>
      </c>
      <c r="P5877">
        <v>63</v>
      </c>
      <c r="Q5877">
        <v>3</v>
      </c>
      <c r="R5877" t="s">
        <v>40</v>
      </c>
      <c r="S5877">
        <v>4</v>
      </c>
      <c r="T5877">
        <v>0</v>
      </c>
      <c r="U5877">
        <v>1</v>
      </c>
      <c r="V5877">
        <v>209</v>
      </c>
      <c r="W5877" t="s">
        <v>41</v>
      </c>
      <c r="X5877" t="s">
        <v>29235</v>
      </c>
      <c r="Y5877" t="s">
        <v>43</v>
      </c>
      <c r="Z5877" s="1">
        <v>44999</v>
      </c>
      <c r="AA5877" s="2">
        <v>7.6909722222222213E-2</v>
      </c>
      <c r="AB5877" s="2">
        <v>0.86229166666666668</v>
      </c>
      <c r="AC5877" t="s">
        <v>44</v>
      </c>
      <c r="AD5877" t="s">
        <v>45</v>
      </c>
      <c r="AE5877" t="s">
        <v>45</v>
      </c>
      <c r="AF5877">
        <v>209</v>
      </c>
    </row>
    <row r="5878" spans="1:32">
      <c r="A5878">
        <v>30156</v>
      </c>
      <c r="B5878">
        <v>29256</v>
      </c>
      <c r="C5878" t="s">
        <v>1056</v>
      </c>
      <c r="D5878" t="s">
        <v>126</v>
      </c>
      <c r="E5878" t="s">
        <v>48</v>
      </c>
      <c r="F5878" t="s">
        <v>29236</v>
      </c>
      <c r="G5878" t="s">
        <v>29237</v>
      </c>
      <c r="H5878" t="s">
        <v>295</v>
      </c>
      <c r="I5878" s="1">
        <v>32867</v>
      </c>
      <c r="J5878" t="s">
        <v>29238</v>
      </c>
      <c r="K5878" t="s">
        <v>5622</v>
      </c>
      <c r="L5878">
        <v>76120</v>
      </c>
      <c r="M5878" t="s">
        <v>295</v>
      </c>
      <c r="N5878" s="1">
        <v>45177</v>
      </c>
      <c r="O5878" s="1">
        <v>45179</v>
      </c>
      <c r="P5878">
        <v>48</v>
      </c>
      <c r="Q5878">
        <v>2</v>
      </c>
      <c r="R5878" t="s">
        <v>40</v>
      </c>
      <c r="S5878">
        <v>4</v>
      </c>
      <c r="T5878">
        <v>2</v>
      </c>
      <c r="U5878">
        <v>2</v>
      </c>
      <c r="V5878">
        <v>450</v>
      </c>
      <c r="W5878" t="s">
        <v>41</v>
      </c>
      <c r="X5878" t="s">
        <v>29239</v>
      </c>
      <c r="Y5878" t="s">
        <v>81</v>
      </c>
      <c r="Z5878" s="1">
        <v>45142</v>
      </c>
      <c r="AA5878" s="2">
        <v>2.6631944444444444E-2</v>
      </c>
      <c r="AB5878" s="2">
        <v>1.0185185185185186E-3</v>
      </c>
      <c r="AC5878" t="s">
        <v>44</v>
      </c>
      <c r="AD5878" t="s">
        <v>44</v>
      </c>
      <c r="AE5878" t="s">
        <v>44</v>
      </c>
      <c r="AF5878">
        <v>225</v>
      </c>
    </row>
    <row r="5879" spans="1:32">
      <c r="A5879">
        <v>30158</v>
      </c>
      <c r="B5879">
        <v>29258</v>
      </c>
      <c r="C5879" t="s">
        <v>501</v>
      </c>
      <c r="D5879" t="s">
        <v>1925</v>
      </c>
      <c r="E5879" t="s">
        <v>34</v>
      </c>
      <c r="F5879" t="s">
        <v>29240</v>
      </c>
      <c r="G5879">
        <f>1-376-945-5402</f>
        <v>-6722</v>
      </c>
      <c r="H5879" t="s">
        <v>101</v>
      </c>
      <c r="I5879" s="1">
        <v>29510</v>
      </c>
      <c r="J5879" t="s">
        <v>29241</v>
      </c>
      <c r="K5879" t="s">
        <v>29242</v>
      </c>
      <c r="L5879">
        <v>4117</v>
      </c>
      <c r="M5879" t="s">
        <v>101</v>
      </c>
      <c r="N5879" s="1">
        <v>45172</v>
      </c>
      <c r="O5879" s="1">
        <v>45177</v>
      </c>
      <c r="P5879">
        <v>77</v>
      </c>
      <c r="Q5879">
        <v>4</v>
      </c>
      <c r="R5879" t="s">
        <v>63</v>
      </c>
      <c r="S5879">
        <v>3</v>
      </c>
      <c r="T5879">
        <v>1</v>
      </c>
      <c r="U5879">
        <v>5</v>
      </c>
      <c r="V5879">
        <v>405</v>
      </c>
      <c r="W5879" t="s">
        <v>41</v>
      </c>
      <c r="X5879" t="s">
        <v>29243</v>
      </c>
      <c r="Y5879" t="s">
        <v>65</v>
      </c>
      <c r="Z5879" s="1">
        <v>45146</v>
      </c>
      <c r="AA5879" s="2">
        <v>5.3252314814814815E-2</v>
      </c>
      <c r="AB5879" s="2">
        <v>0.21795138888888888</v>
      </c>
      <c r="AC5879" t="s">
        <v>44</v>
      </c>
      <c r="AD5879" t="s">
        <v>44</v>
      </c>
      <c r="AE5879" t="s">
        <v>45</v>
      </c>
      <c r="AF5879">
        <v>81</v>
      </c>
    </row>
    <row r="5880" spans="1:32">
      <c r="A5880">
        <v>30159</v>
      </c>
      <c r="B5880">
        <v>29259</v>
      </c>
      <c r="C5880" t="s">
        <v>1139</v>
      </c>
      <c r="D5880" t="s">
        <v>609</v>
      </c>
      <c r="E5880" t="s">
        <v>48</v>
      </c>
      <c r="F5880" t="s">
        <v>29244</v>
      </c>
      <c r="G5880" t="s">
        <v>29245</v>
      </c>
      <c r="H5880" t="s">
        <v>70</v>
      </c>
      <c r="I5880" s="1">
        <v>23616</v>
      </c>
      <c r="J5880" t="s">
        <v>29246</v>
      </c>
      <c r="K5880" t="s">
        <v>203</v>
      </c>
      <c r="L5880">
        <v>69327</v>
      </c>
      <c r="M5880" t="s">
        <v>70</v>
      </c>
      <c r="N5880" s="1">
        <v>45240</v>
      </c>
      <c r="O5880" s="1">
        <v>45245</v>
      </c>
      <c r="P5880">
        <v>61</v>
      </c>
      <c r="Q5880">
        <v>3</v>
      </c>
      <c r="R5880" t="s">
        <v>53</v>
      </c>
      <c r="S5880">
        <v>3</v>
      </c>
      <c r="T5880">
        <v>0</v>
      </c>
      <c r="U5880">
        <v>5</v>
      </c>
      <c r="V5880">
        <v>705</v>
      </c>
      <c r="W5880" t="s">
        <v>41</v>
      </c>
      <c r="X5880" t="s">
        <v>29247</v>
      </c>
      <c r="Y5880" t="s">
        <v>6</v>
      </c>
      <c r="Z5880" s="1">
        <v>45226</v>
      </c>
      <c r="AA5880" s="2">
        <v>0.11200231481481482</v>
      </c>
      <c r="AB5880" s="2">
        <v>0.35172453703703704</v>
      </c>
      <c r="AC5880" t="s">
        <v>45</v>
      </c>
      <c r="AD5880" t="s">
        <v>45</v>
      </c>
      <c r="AE5880" t="s">
        <v>44</v>
      </c>
      <c r="AF5880">
        <v>141</v>
      </c>
    </row>
    <row r="5881" spans="1:32">
      <c r="A5881">
        <v>30160</v>
      </c>
      <c r="B5881">
        <v>29260</v>
      </c>
      <c r="C5881" t="s">
        <v>602</v>
      </c>
      <c r="D5881" t="s">
        <v>3066</v>
      </c>
      <c r="E5881" t="s">
        <v>48</v>
      </c>
      <c r="F5881" t="s">
        <v>29248</v>
      </c>
      <c r="G5881" t="s">
        <v>29249</v>
      </c>
      <c r="H5881" t="s">
        <v>295</v>
      </c>
      <c r="I5881" s="1">
        <v>22939</v>
      </c>
      <c r="J5881" t="s">
        <v>29250</v>
      </c>
      <c r="K5881" t="s">
        <v>29251</v>
      </c>
      <c r="L5881">
        <v>39001</v>
      </c>
      <c r="M5881" t="s">
        <v>295</v>
      </c>
      <c r="N5881" s="1">
        <v>44981</v>
      </c>
      <c r="O5881" s="1">
        <v>44985</v>
      </c>
      <c r="P5881">
        <v>71</v>
      </c>
      <c r="Q5881">
        <v>3</v>
      </c>
      <c r="R5881" t="s">
        <v>63</v>
      </c>
      <c r="S5881">
        <v>3</v>
      </c>
      <c r="T5881">
        <v>0</v>
      </c>
      <c r="U5881">
        <v>4</v>
      </c>
      <c r="V5881">
        <v>260</v>
      </c>
      <c r="W5881" t="s">
        <v>41</v>
      </c>
      <c r="X5881" t="s">
        <v>29252</v>
      </c>
      <c r="Y5881" t="s">
        <v>6</v>
      </c>
      <c r="Z5881" s="1">
        <v>44969</v>
      </c>
      <c r="AA5881" s="2">
        <v>0.41440972222222222</v>
      </c>
      <c r="AB5881" s="2">
        <v>7.6388888888888895E-2</v>
      </c>
      <c r="AC5881" t="s">
        <v>45</v>
      </c>
      <c r="AD5881" t="s">
        <v>45</v>
      </c>
      <c r="AE5881" t="s">
        <v>45</v>
      </c>
      <c r="AF5881">
        <v>65</v>
      </c>
    </row>
    <row r="5882" spans="1:32">
      <c r="A5882">
        <v>30161</v>
      </c>
      <c r="B5882">
        <v>29261</v>
      </c>
      <c r="C5882" t="s">
        <v>1588</v>
      </c>
      <c r="D5882" t="s">
        <v>696</v>
      </c>
      <c r="E5882" t="s">
        <v>34</v>
      </c>
      <c r="F5882" t="s">
        <v>29253</v>
      </c>
      <c r="G5882" t="s">
        <v>29254</v>
      </c>
      <c r="H5882" t="s">
        <v>50</v>
      </c>
      <c r="I5882" s="1">
        <v>35419</v>
      </c>
      <c r="J5882" t="s">
        <v>29255</v>
      </c>
      <c r="K5882" t="s">
        <v>4193</v>
      </c>
      <c r="L5882">
        <v>1845</v>
      </c>
      <c r="M5882" t="s">
        <v>50</v>
      </c>
      <c r="N5882" s="1">
        <v>45078</v>
      </c>
      <c r="O5882" s="1">
        <v>45079</v>
      </c>
      <c r="P5882">
        <v>23</v>
      </c>
      <c r="Q5882">
        <v>1</v>
      </c>
      <c r="R5882" t="s">
        <v>63</v>
      </c>
      <c r="S5882">
        <v>1</v>
      </c>
      <c r="T5882">
        <v>2</v>
      </c>
      <c r="U5882">
        <v>1</v>
      </c>
      <c r="V5882">
        <v>63</v>
      </c>
      <c r="W5882" t="s">
        <v>41</v>
      </c>
      <c r="X5882" t="s">
        <v>29256</v>
      </c>
      <c r="Y5882" t="s">
        <v>6</v>
      </c>
      <c r="Z5882" s="1">
        <v>45070</v>
      </c>
      <c r="AA5882" s="2">
        <v>0.88262731481481482</v>
      </c>
      <c r="AB5882" s="2">
        <v>0.41780092592592594</v>
      </c>
      <c r="AC5882" t="s">
        <v>45</v>
      </c>
      <c r="AD5882" t="s">
        <v>45</v>
      </c>
      <c r="AE5882" t="s">
        <v>45</v>
      </c>
      <c r="AF5882">
        <v>63</v>
      </c>
    </row>
    <row r="5883" spans="1:32">
      <c r="A5883">
        <v>30162</v>
      </c>
      <c r="B5883">
        <v>29262</v>
      </c>
      <c r="C5883" t="s">
        <v>6860</v>
      </c>
      <c r="D5883" t="s">
        <v>696</v>
      </c>
      <c r="E5883" t="s">
        <v>34</v>
      </c>
      <c r="F5883" t="s">
        <v>29257</v>
      </c>
      <c r="G5883" t="s">
        <v>29258</v>
      </c>
      <c r="H5883" t="s">
        <v>418</v>
      </c>
      <c r="I5883" s="1">
        <v>30753</v>
      </c>
      <c r="J5883" t="s">
        <v>29259</v>
      </c>
      <c r="K5883" t="s">
        <v>29260</v>
      </c>
      <c r="L5883">
        <v>1378</v>
      </c>
      <c r="M5883" t="s">
        <v>418</v>
      </c>
      <c r="N5883" s="1">
        <v>44956</v>
      </c>
      <c r="O5883" s="1">
        <v>44958</v>
      </c>
      <c r="P5883">
        <v>40</v>
      </c>
      <c r="Q5883">
        <v>2</v>
      </c>
      <c r="R5883" t="s">
        <v>53</v>
      </c>
      <c r="S5883">
        <v>3</v>
      </c>
      <c r="T5883">
        <v>0</v>
      </c>
      <c r="U5883">
        <v>2</v>
      </c>
      <c r="V5883">
        <v>286</v>
      </c>
      <c r="W5883" t="s">
        <v>54</v>
      </c>
      <c r="X5883" t="s">
        <v>29261</v>
      </c>
      <c r="Y5883" t="s">
        <v>43</v>
      </c>
      <c r="Z5883" s="1">
        <v>44938</v>
      </c>
      <c r="AA5883" s="2">
        <v>0.16481481481481483</v>
      </c>
      <c r="AB5883" s="2">
        <v>0.14326388888888889</v>
      </c>
      <c r="AC5883" t="s">
        <v>44</v>
      </c>
      <c r="AD5883" t="s">
        <v>45</v>
      </c>
      <c r="AE5883" t="s">
        <v>44</v>
      </c>
      <c r="AF5883">
        <v>143</v>
      </c>
    </row>
    <row r="5884" spans="1:32">
      <c r="A5884">
        <v>30163</v>
      </c>
      <c r="B5884">
        <v>29263</v>
      </c>
      <c r="C5884" t="s">
        <v>469</v>
      </c>
      <c r="D5884" t="s">
        <v>359</v>
      </c>
      <c r="E5884" t="s">
        <v>34</v>
      </c>
      <c r="F5884" t="s">
        <v>29262</v>
      </c>
      <c r="G5884" t="s">
        <v>29263</v>
      </c>
      <c r="H5884" t="s">
        <v>530</v>
      </c>
      <c r="I5884" s="1">
        <v>16017</v>
      </c>
      <c r="J5884" t="s">
        <v>29264</v>
      </c>
      <c r="K5884" t="s">
        <v>29265</v>
      </c>
      <c r="L5884">
        <v>73822</v>
      </c>
      <c r="M5884" t="s">
        <v>530</v>
      </c>
      <c r="N5884" s="1">
        <v>44973</v>
      </c>
      <c r="O5884" s="1">
        <v>44975</v>
      </c>
      <c r="P5884">
        <v>4</v>
      </c>
      <c r="Q5884">
        <v>1</v>
      </c>
      <c r="R5884" t="s">
        <v>53</v>
      </c>
      <c r="S5884">
        <v>3</v>
      </c>
      <c r="T5884">
        <v>2</v>
      </c>
      <c r="U5884">
        <v>2</v>
      </c>
      <c r="V5884">
        <v>246</v>
      </c>
      <c r="W5884" t="s">
        <v>54</v>
      </c>
      <c r="X5884" t="s">
        <v>29266</v>
      </c>
      <c r="Y5884" t="s">
        <v>43</v>
      </c>
      <c r="Z5884" s="1">
        <v>44941</v>
      </c>
      <c r="AA5884" s="2">
        <v>0.63424768518518515</v>
      </c>
      <c r="AB5884" s="2">
        <v>0.78753472222222232</v>
      </c>
      <c r="AC5884" t="s">
        <v>44</v>
      </c>
      <c r="AD5884" t="s">
        <v>45</v>
      </c>
      <c r="AE5884" t="s">
        <v>44</v>
      </c>
      <c r="AF5884">
        <v>123</v>
      </c>
    </row>
    <row r="5885" spans="1:32">
      <c r="A5885">
        <v>30165</v>
      </c>
      <c r="B5885">
        <v>29265</v>
      </c>
      <c r="C5885" t="s">
        <v>2219</v>
      </c>
      <c r="D5885" t="s">
        <v>1002</v>
      </c>
      <c r="E5885" t="s">
        <v>48</v>
      </c>
      <c r="F5885" t="s">
        <v>29267</v>
      </c>
      <c r="G5885" t="s">
        <v>29268</v>
      </c>
      <c r="H5885" t="s">
        <v>50</v>
      </c>
      <c r="I5885" s="1">
        <v>36739</v>
      </c>
      <c r="J5885" t="s">
        <v>29269</v>
      </c>
      <c r="K5885" t="s">
        <v>29270</v>
      </c>
      <c r="L5885">
        <v>6173</v>
      </c>
      <c r="M5885" t="s">
        <v>50</v>
      </c>
      <c r="N5885" s="1">
        <v>44956</v>
      </c>
      <c r="O5885" s="1">
        <v>44958</v>
      </c>
      <c r="P5885">
        <v>41</v>
      </c>
      <c r="Q5885">
        <v>2</v>
      </c>
      <c r="R5885" t="s">
        <v>63</v>
      </c>
      <c r="S5885">
        <v>4</v>
      </c>
      <c r="T5885">
        <v>2</v>
      </c>
      <c r="U5885">
        <v>2</v>
      </c>
      <c r="V5885">
        <v>144</v>
      </c>
      <c r="W5885" t="s">
        <v>41</v>
      </c>
      <c r="X5885" t="s">
        <v>29271</v>
      </c>
      <c r="Y5885" t="s">
        <v>6</v>
      </c>
      <c r="Z5885" s="1">
        <v>44946</v>
      </c>
      <c r="AA5885" s="2">
        <v>0.37807870370370367</v>
      </c>
      <c r="AB5885" s="2">
        <v>0.729375</v>
      </c>
      <c r="AC5885" t="s">
        <v>45</v>
      </c>
      <c r="AD5885" t="s">
        <v>45</v>
      </c>
      <c r="AE5885" t="s">
        <v>45</v>
      </c>
      <c r="AF5885">
        <v>72</v>
      </c>
    </row>
    <row r="5886" spans="1:32">
      <c r="A5886">
        <v>30166</v>
      </c>
      <c r="B5886">
        <v>29266</v>
      </c>
      <c r="C5886" t="s">
        <v>385</v>
      </c>
      <c r="D5886" t="s">
        <v>4656</v>
      </c>
      <c r="E5886" t="s">
        <v>48</v>
      </c>
      <c r="F5886" t="s">
        <v>23144</v>
      </c>
      <c r="G5886" t="s">
        <v>29272</v>
      </c>
      <c r="H5886" t="s">
        <v>171</v>
      </c>
      <c r="I5886" s="1">
        <v>25300</v>
      </c>
      <c r="J5886" t="s">
        <v>29273</v>
      </c>
      <c r="K5886" t="s">
        <v>29274</v>
      </c>
      <c r="L5886">
        <v>58498</v>
      </c>
      <c r="M5886" t="s">
        <v>171</v>
      </c>
      <c r="N5886" s="1">
        <v>45219</v>
      </c>
      <c r="O5886" s="1">
        <v>45223</v>
      </c>
      <c r="P5886">
        <v>11</v>
      </c>
      <c r="Q5886">
        <v>1</v>
      </c>
      <c r="R5886" t="s">
        <v>63</v>
      </c>
      <c r="S5886">
        <v>3</v>
      </c>
      <c r="T5886">
        <v>2</v>
      </c>
      <c r="U5886">
        <v>4</v>
      </c>
      <c r="V5886">
        <v>272</v>
      </c>
      <c r="W5886" t="s">
        <v>54</v>
      </c>
      <c r="X5886" t="s">
        <v>29275</v>
      </c>
      <c r="Y5886" t="s">
        <v>6</v>
      </c>
      <c r="Z5886" s="1">
        <v>45187</v>
      </c>
      <c r="AA5886" s="2">
        <v>0.19874999999999998</v>
      </c>
      <c r="AB5886" s="2">
        <v>0.19716435185185185</v>
      </c>
      <c r="AC5886" t="s">
        <v>45</v>
      </c>
      <c r="AD5886" t="s">
        <v>44</v>
      </c>
      <c r="AE5886" t="s">
        <v>45</v>
      </c>
      <c r="AF5886">
        <v>68</v>
      </c>
    </row>
    <row r="5887" spans="1:32">
      <c r="A5887">
        <v>30167</v>
      </c>
      <c r="B5887">
        <v>29267</v>
      </c>
      <c r="C5887" t="s">
        <v>702</v>
      </c>
      <c r="D5887" t="s">
        <v>3211</v>
      </c>
      <c r="E5887" t="s">
        <v>48</v>
      </c>
      <c r="F5887" t="s">
        <v>29276</v>
      </c>
      <c r="G5887" t="s">
        <v>29277</v>
      </c>
      <c r="H5887" t="s">
        <v>330</v>
      </c>
      <c r="I5887" s="1">
        <v>34211</v>
      </c>
      <c r="J5887" t="s">
        <v>29278</v>
      </c>
      <c r="K5887" t="s">
        <v>3103</v>
      </c>
      <c r="L5887">
        <v>90523</v>
      </c>
      <c r="M5887" t="s">
        <v>330</v>
      </c>
      <c r="N5887" s="1">
        <v>45269</v>
      </c>
      <c r="O5887" s="1">
        <v>45273</v>
      </c>
      <c r="P5887">
        <v>20</v>
      </c>
      <c r="Q5887">
        <v>1</v>
      </c>
      <c r="R5887" t="s">
        <v>63</v>
      </c>
      <c r="S5887">
        <v>1</v>
      </c>
      <c r="T5887">
        <v>0</v>
      </c>
      <c r="U5887">
        <v>4</v>
      </c>
      <c r="V5887">
        <v>336</v>
      </c>
      <c r="W5887" t="s">
        <v>41</v>
      </c>
      <c r="X5887" t="s">
        <v>29279</v>
      </c>
      <c r="Y5887" t="s">
        <v>81</v>
      </c>
      <c r="Z5887" s="1">
        <v>45240</v>
      </c>
      <c r="AA5887" s="2">
        <v>9.0509259259259248E-2</v>
      </c>
      <c r="AB5887" s="2">
        <v>4.8136574074074075E-2</v>
      </c>
      <c r="AC5887" t="s">
        <v>44</v>
      </c>
      <c r="AD5887" t="s">
        <v>44</v>
      </c>
      <c r="AE5887" t="s">
        <v>45</v>
      </c>
      <c r="AF5887">
        <v>84</v>
      </c>
    </row>
    <row r="5888" spans="1:32">
      <c r="A5888">
        <v>30169</v>
      </c>
      <c r="B5888">
        <v>29269</v>
      </c>
      <c r="C5888" t="s">
        <v>347</v>
      </c>
      <c r="D5888" t="s">
        <v>10218</v>
      </c>
      <c r="E5888" t="s">
        <v>48</v>
      </c>
      <c r="F5888" t="s">
        <v>29280</v>
      </c>
      <c r="G5888">
        <v>7567893049</v>
      </c>
      <c r="H5888" t="s">
        <v>209</v>
      </c>
      <c r="I5888" s="1">
        <v>20941</v>
      </c>
      <c r="J5888" t="s">
        <v>29281</v>
      </c>
      <c r="K5888" t="s">
        <v>29282</v>
      </c>
      <c r="L5888">
        <v>21697</v>
      </c>
      <c r="M5888" t="s">
        <v>209</v>
      </c>
      <c r="N5888" s="1">
        <v>45004</v>
      </c>
      <c r="O5888" s="1">
        <v>45006</v>
      </c>
      <c r="P5888">
        <v>32</v>
      </c>
      <c r="Q5888">
        <v>2</v>
      </c>
      <c r="R5888" t="s">
        <v>63</v>
      </c>
      <c r="S5888">
        <v>2</v>
      </c>
      <c r="T5888">
        <v>0</v>
      </c>
      <c r="U5888">
        <v>2</v>
      </c>
      <c r="V5888">
        <v>130</v>
      </c>
      <c r="W5888" t="s">
        <v>41</v>
      </c>
      <c r="X5888" t="s">
        <v>29283</v>
      </c>
      <c r="Y5888" t="s">
        <v>6</v>
      </c>
      <c r="Z5888" s="1">
        <v>44968</v>
      </c>
      <c r="AA5888" s="2">
        <v>0.86821759259259268</v>
      </c>
      <c r="AB5888" s="2">
        <v>0.95327546296296306</v>
      </c>
      <c r="AC5888" t="s">
        <v>44</v>
      </c>
      <c r="AD5888" t="s">
        <v>45</v>
      </c>
      <c r="AE5888" t="s">
        <v>45</v>
      </c>
      <c r="AF5888">
        <v>65</v>
      </c>
    </row>
    <row r="5889" spans="1:32">
      <c r="A5889">
        <v>30170</v>
      </c>
      <c r="B5889">
        <v>29270</v>
      </c>
      <c r="C5889" t="s">
        <v>5304</v>
      </c>
      <c r="D5889" t="s">
        <v>2498</v>
      </c>
      <c r="E5889" t="s">
        <v>34</v>
      </c>
      <c r="F5889" t="s">
        <v>29284</v>
      </c>
      <c r="G5889" t="s">
        <v>29285</v>
      </c>
      <c r="H5889" t="s">
        <v>171</v>
      </c>
      <c r="I5889" s="1">
        <v>34904</v>
      </c>
      <c r="J5889" t="s">
        <v>29286</v>
      </c>
      <c r="K5889" t="s">
        <v>29287</v>
      </c>
      <c r="L5889">
        <v>44756</v>
      </c>
      <c r="M5889" t="s">
        <v>171</v>
      </c>
      <c r="N5889" s="1">
        <v>45050</v>
      </c>
      <c r="O5889" s="1">
        <v>45052</v>
      </c>
      <c r="P5889">
        <v>59</v>
      </c>
      <c r="Q5889">
        <v>3</v>
      </c>
      <c r="R5889" t="s">
        <v>63</v>
      </c>
      <c r="S5889">
        <v>3</v>
      </c>
      <c r="T5889">
        <v>1</v>
      </c>
      <c r="U5889">
        <v>2</v>
      </c>
      <c r="V5889">
        <v>138</v>
      </c>
      <c r="W5889" t="s">
        <v>54</v>
      </c>
      <c r="X5889" t="s">
        <v>29288</v>
      </c>
      <c r="Y5889" t="s">
        <v>6</v>
      </c>
      <c r="Z5889" s="1">
        <v>45031</v>
      </c>
      <c r="AA5889" s="2">
        <v>0.38244212962962965</v>
      </c>
      <c r="AB5889" s="2">
        <v>0.10262731481481481</v>
      </c>
      <c r="AC5889" t="s">
        <v>44</v>
      </c>
      <c r="AD5889" t="s">
        <v>45</v>
      </c>
      <c r="AE5889" t="s">
        <v>44</v>
      </c>
      <c r="AF5889">
        <v>69</v>
      </c>
    </row>
    <row r="5890" spans="1:32">
      <c r="A5890">
        <v>30171</v>
      </c>
      <c r="B5890">
        <v>29271</v>
      </c>
      <c r="C5890" t="s">
        <v>688</v>
      </c>
      <c r="D5890" t="s">
        <v>2268</v>
      </c>
      <c r="E5890" t="s">
        <v>34</v>
      </c>
      <c r="F5890" t="s">
        <v>29289</v>
      </c>
      <c r="G5890" t="s">
        <v>29290</v>
      </c>
      <c r="H5890" t="s">
        <v>317</v>
      </c>
      <c r="I5890" s="1">
        <v>32329</v>
      </c>
      <c r="J5890" t="s">
        <v>29291</v>
      </c>
      <c r="K5890" t="s">
        <v>29292</v>
      </c>
      <c r="L5890">
        <v>59886</v>
      </c>
      <c r="M5890" t="s">
        <v>317</v>
      </c>
      <c r="N5890" s="1">
        <v>45173</v>
      </c>
      <c r="O5890" s="1">
        <v>45177</v>
      </c>
      <c r="P5890">
        <v>60</v>
      </c>
      <c r="Q5890">
        <v>3</v>
      </c>
      <c r="R5890" t="s">
        <v>40</v>
      </c>
      <c r="S5890">
        <v>1</v>
      </c>
      <c r="T5890">
        <v>2</v>
      </c>
      <c r="U5890">
        <v>4</v>
      </c>
      <c r="V5890">
        <v>952</v>
      </c>
      <c r="W5890" t="s">
        <v>54</v>
      </c>
      <c r="X5890" t="s">
        <v>29293</v>
      </c>
      <c r="Y5890" t="s">
        <v>65</v>
      </c>
      <c r="Z5890" s="1">
        <v>45141</v>
      </c>
      <c r="AA5890" s="2">
        <v>0.62209490740740747</v>
      </c>
      <c r="AB5890" s="2">
        <v>0.12847222222222224</v>
      </c>
      <c r="AC5890" t="s">
        <v>44</v>
      </c>
      <c r="AD5890" t="s">
        <v>45</v>
      </c>
      <c r="AE5890" t="s">
        <v>44</v>
      </c>
      <c r="AF5890">
        <v>238</v>
      </c>
    </row>
    <row r="5891" spans="1:32">
      <c r="A5891">
        <v>30173</v>
      </c>
      <c r="B5891">
        <v>29273</v>
      </c>
      <c r="C5891" t="s">
        <v>1155</v>
      </c>
      <c r="D5891" t="s">
        <v>334</v>
      </c>
      <c r="E5891" t="s">
        <v>34</v>
      </c>
      <c r="F5891" t="s">
        <v>29294</v>
      </c>
      <c r="G5891" t="s">
        <v>29295</v>
      </c>
      <c r="H5891" t="s">
        <v>537</v>
      </c>
      <c r="I5891" s="1">
        <v>30906</v>
      </c>
      <c r="J5891" t="s">
        <v>29296</v>
      </c>
      <c r="K5891" t="s">
        <v>29297</v>
      </c>
      <c r="L5891">
        <v>31959</v>
      </c>
      <c r="M5891" t="s">
        <v>537</v>
      </c>
      <c r="N5891" s="1">
        <v>45282</v>
      </c>
      <c r="O5891" s="1">
        <v>45283</v>
      </c>
      <c r="P5891">
        <v>61</v>
      </c>
      <c r="Q5891">
        <v>3</v>
      </c>
      <c r="R5891" t="s">
        <v>53</v>
      </c>
      <c r="S5891">
        <v>4</v>
      </c>
      <c r="T5891">
        <v>0</v>
      </c>
      <c r="U5891">
        <v>1</v>
      </c>
      <c r="V5891">
        <v>126</v>
      </c>
      <c r="W5891" t="s">
        <v>54</v>
      </c>
      <c r="X5891" t="s">
        <v>29298</v>
      </c>
      <c r="Y5891" t="s">
        <v>65</v>
      </c>
      <c r="Z5891" s="1">
        <v>45258</v>
      </c>
      <c r="AA5891" s="2">
        <v>0.21714120370370371</v>
      </c>
      <c r="AB5891" s="2">
        <v>0.22681712962962963</v>
      </c>
      <c r="AC5891" t="s">
        <v>45</v>
      </c>
      <c r="AD5891" t="s">
        <v>45</v>
      </c>
      <c r="AE5891" t="s">
        <v>45</v>
      </c>
      <c r="AF5891">
        <v>126</v>
      </c>
    </row>
    <row r="5892" spans="1:32">
      <c r="A5892">
        <v>30174</v>
      </c>
      <c r="B5892">
        <v>29274</v>
      </c>
      <c r="C5892" t="s">
        <v>1771</v>
      </c>
      <c r="D5892" t="s">
        <v>2828</v>
      </c>
      <c r="E5892" t="s">
        <v>34</v>
      </c>
      <c r="F5892" t="s">
        <v>29299</v>
      </c>
      <c r="G5892" t="s">
        <v>29300</v>
      </c>
      <c r="H5892" t="s">
        <v>156</v>
      </c>
      <c r="I5892" s="1">
        <v>26294</v>
      </c>
      <c r="J5892" t="s">
        <v>29301</v>
      </c>
      <c r="K5892" t="s">
        <v>11135</v>
      </c>
      <c r="L5892">
        <v>38592</v>
      </c>
      <c r="M5892" t="s">
        <v>156</v>
      </c>
      <c r="N5892" s="1">
        <v>45264</v>
      </c>
      <c r="O5892" s="1">
        <v>45268</v>
      </c>
      <c r="P5892">
        <v>22</v>
      </c>
      <c r="Q5892">
        <v>1</v>
      </c>
      <c r="R5892" t="s">
        <v>53</v>
      </c>
      <c r="S5892">
        <v>3</v>
      </c>
      <c r="T5892">
        <v>1</v>
      </c>
      <c r="U5892">
        <v>4</v>
      </c>
      <c r="V5892">
        <v>580</v>
      </c>
      <c r="W5892" t="s">
        <v>41</v>
      </c>
      <c r="X5892" t="s">
        <v>29302</v>
      </c>
      <c r="Y5892" t="s">
        <v>43</v>
      </c>
      <c r="Z5892" s="1">
        <v>45258</v>
      </c>
      <c r="AA5892" s="2">
        <v>0.86325231481481479</v>
      </c>
      <c r="AB5892" s="2">
        <v>0.46060185185185182</v>
      </c>
      <c r="AC5892" t="s">
        <v>45</v>
      </c>
      <c r="AD5892" t="s">
        <v>44</v>
      </c>
      <c r="AE5892" t="s">
        <v>44</v>
      </c>
      <c r="AF5892">
        <v>145</v>
      </c>
    </row>
    <row r="5893" spans="1:32">
      <c r="A5893">
        <v>30175</v>
      </c>
      <c r="B5893">
        <v>29275</v>
      </c>
      <c r="C5893" t="s">
        <v>24706</v>
      </c>
      <c r="D5893" t="s">
        <v>768</v>
      </c>
      <c r="E5893" t="s">
        <v>48</v>
      </c>
      <c r="F5893" t="s">
        <v>29303</v>
      </c>
      <c r="G5893">
        <v>8345658535</v>
      </c>
      <c r="H5893" t="s">
        <v>405</v>
      </c>
      <c r="I5893" s="1">
        <v>25141</v>
      </c>
      <c r="J5893" t="s">
        <v>29304</v>
      </c>
      <c r="K5893" t="s">
        <v>29305</v>
      </c>
      <c r="L5893">
        <v>71518</v>
      </c>
      <c r="M5893" t="s">
        <v>405</v>
      </c>
      <c r="N5893" s="1">
        <v>45222</v>
      </c>
      <c r="O5893" s="1">
        <v>45224</v>
      </c>
      <c r="P5893">
        <v>7</v>
      </c>
      <c r="Q5893">
        <v>1</v>
      </c>
      <c r="R5893" t="s">
        <v>53</v>
      </c>
      <c r="S5893">
        <v>4</v>
      </c>
      <c r="T5893">
        <v>0</v>
      </c>
      <c r="U5893">
        <v>2</v>
      </c>
      <c r="V5893">
        <v>258</v>
      </c>
      <c r="W5893" t="s">
        <v>54</v>
      </c>
      <c r="X5893" t="s">
        <v>29306</v>
      </c>
      <c r="Y5893" t="s">
        <v>43</v>
      </c>
      <c r="Z5893" s="1">
        <v>45214</v>
      </c>
      <c r="AA5893" s="2">
        <v>0.21586805555555555</v>
      </c>
      <c r="AB5893" s="2">
        <v>0.86304398148148154</v>
      </c>
      <c r="AC5893" t="s">
        <v>45</v>
      </c>
      <c r="AD5893" t="s">
        <v>44</v>
      </c>
      <c r="AE5893" t="s">
        <v>44</v>
      </c>
      <c r="AF5893">
        <v>129</v>
      </c>
    </row>
    <row r="5894" spans="1:32">
      <c r="A5894">
        <v>30176</v>
      </c>
      <c r="B5894">
        <v>29276</v>
      </c>
      <c r="C5894" t="s">
        <v>5203</v>
      </c>
      <c r="D5894" t="s">
        <v>57</v>
      </c>
      <c r="E5894" t="s">
        <v>48</v>
      </c>
      <c r="F5894" t="s">
        <v>29307</v>
      </c>
      <c r="G5894" t="s">
        <v>29308</v>
      </c>
      <c r="H5894" t="s">
        <v>60</v>
      </c>
      <c r="I5894" s="1">
        <v>23197</v>
      </c>
      <c r="J5894" t="s">
        <v>29309</v>
      </c>
      <c r="K5894" t="s">
        <v>3092</v>
      </c>
      <c r="L5894">
        <v>66339</v>
      </c>
      <c r="M5894" t="s">
        <v>60</v>
      </c>
      <c r="N5894" s="1">
        <v>45219</v>
      </c>
      <c r="O5894" s="1">
        <v>45221</v>
      </c>
      <c r="P5894">
        <v>21</v>
      </c>
      <c r="Q5894">
        <v>1</v>
      </c>
      <c r="R5894" t="s">
        <v>40</v>
      </c>
      <c r="S5894">
        <v>1</v>
      </c>
      <c r="T5894">
        <v>0</v>
      </c>
      <c r="U5894">
        <v>2</v>
      </c>
      <c r="V5894">
        <v>458</v>
      </c>
      <c r="W5894" t="s">
        <v>54</v>
      </c>
      <c r="X5894" t="s">
        <v>29310</v>
      </c>
      <c r="Y5894" t="s">
        <v>6</v>
      </c>
      <c r="Z5894" s="1">
        <v>45207</v>
      </c>
      <c r="AA5894" s="2">
        <v>0.16418981481481482</v>
      </c>
      <c r="AB5894" s="2">
        <v>0.15230324074074075</v>
      </c>
      <c r="AC5894" t="s">
        <v>44</v>
      </c>
      <c r="AD5894" t="s">
        <v>45</v>
      </c>
      <c r="AE5894" t="s">
        <v>45</v>
      </c>
      <c r="AF5894">
        <v>229</v>
      </c>
    </row>
    <row r="5895" spans="1:32">
      <c r="A5895">
        <v>30177</v>
      </c>
      <c r="B5895">
        <v>29277</v>
      </c>
      <c r="C5895" t="s">
        <v>2316</v>
      </c>
      <c r="D5895" t="s">
        <v>47</v>
      </c>
      <c r="E5895" t="s">
        <v>48</v>
      </c>
      <c r="F5895" t="s">
        <v>29311</v>
      </c>
      <c r="G5895" t="s">
        <v>29312</v>
      </c>
      <c r="H5895" t="s">
        <v>330</v>
      </c>
      <c r="I5895" s="1">
        <v>31864</v>
      </c>
      <c r="J5895" t="s">
        <v>29313</v>
      </c>
      <c r="K5895" t="s">
        <v>29314</v>
      </c>
      <c r="L5895">
        <v>16540</v>
      </c>
      <c r="M5895" t="s">
        <v>330</v>
      </c>
      <c r="N5895" s="1">
        <v>45108</v>
      </c>
      <c r="O5895" s="1">
        <v>45109</v>
      </c>
      <c r="P5895">
        <v>52</v>
      </c>
      <c r="Q5895">
        <v>3</v>
      </c>
      <c r="R5895" t="s">
        <v>53</v>
      </c>
      <c r="S5895">
        <v>1</v>
      </c>
      <c r="T5895">
        <v>0</v>
      </c>
      <c r="U5895">
        <v>1</v>
      </c>
      <c r="V5895">
        <v>125</v>
      </c>
      <c r="W5895" t="s">
        <v>54</v>
      </c>
      <c r="X5895" t="s">
        <v>29315</v>
      </c>
      <c r="Y5895" t="s">
        <v>65</v>
      </c>
      <c r="Z5895" s="1">
        <v>45071</v>
      </c>
      <c r="AA5895" s="2">
        <v>0.39564814814814814</v>
      </c>
      <c r="AB5895" s="2">
        <v>0.16979166666666667</v>
      </c>
      <c r="AC5895" t="s">
        <v>44</v>
      </c>
      <c r="AD5895" t="s">
        <v>45</v>
      </c>
      <c r="AE5895" t="s">
        <v>45</v>
      </c>
      <c r="AF5895">
        <v>125</v>
      </c>
    </row>
    <row r="5896" spans="1:32">
      <c r="A5896">
        <v>30178</v>
      </c>
      <c r="B5896">
        <v>29278</v>
      </c>
      <c r="C5896" t="s">
        <v>5380</v>
      </c>
      <c r="D5896" t="s">
        <v>4275</v>
      </c>
      <c r="E5896" t="s">
        <v>34</v>
      </c>
      <c r="F5896" t="s">
        <v>29316</v>
      </c>
      <c r="G5896" t="s">
        <v>29317</v>
      </c>
      <c r="H5896" t="s">
        <v>115</v>
      </c>
      <c r="I5896" s="1">
        <v>16960</v>
      </c>
      <c r="J5896" t="s">
        <v>29318</v>
      </c>
      <c r="K5896" t="s">
        <v>16147</v>
      </c>
      <c r="L5896">
        <v>56862</v>
      </c>
      <c r="M5896" t="s">
        <v>115</v>
      </c>
      <c r="N5896" s="1">
        <v>45288</v>
      </c>
      <c r="O5896" s="1">
        <v>45291</v>
      </c>
      <c r="P5896">
        <v>68</v>
      </c>
      <c r="Q5896">
        <v>3</v>
      </c>
      <c r="R5896" t="s">
        <v>63</v>
      </c>
      <c r="S5896">
        <v>3</v>
      </c>
      <c r="T5896">
        <v>1</v>
      </c>
      <c r="U5896">
        <v>3</v>
      </c>
      <c r="V5896">
        <v>213</v>
      </c>
      <c r="W5896" t="s">
        <v>41</v>
      </c>
      <c r="X5896" t="s">
        <v>29319</v>
      </c>
      <c r="Y5896" t="s">
        <v>6</v>
      </c>
      <c r="Z5896" s="1">
        <v>45253</v>
      </c>
      <c r="AA5896" s="2">
        <v>0.812962962962963</v>
      </c>
      <c r="AB5896" s="2">
        <v>0.21995370370370371</v>
      </c>
      <c r="AC5896" t="s">
        <v>44</v>
      </c>
      <c r="AD5896" t="s">
        <v>45</v>
      </c>
      <c r="AE5896" t="s">
        <v>44</v>
      </c>
      <c r="AF5896">
        <v>71</v>
      </c>
    </row>
    <row r="5897" spans="1:32">
      <c r="A5897">
        <v>30180</v>
      </c>
      <c r="B5897">
        <v>29280</v>
      </c>
      <c r="C5897" t="s">
        <v>988</v>
      </c>
      <c r="D5897" t="s">
        <v>83</v>
      </c>
      <c r="E5897" t="s">
        <v>48</v>
      </c>
      <c r="F5897" t="s">
        <v>29320</v>
      </c>
      <c r="G5897" t="s">
        <v>29321</v>
      </c>
      <c r="H5897" t="s">
        <v>171</v>
      </c>
      <c r="I5897" s="1">
        <v>33035</v>
      </c>
      <c r="J5897" t="s">
        <v>29322</v>
      </c>
      <c r="K5897" t="s">
        <v>29323</v>
      </c>
      <c r="L5897">
        <v>43327</v>
      </c>
      <c r="M5897" t="s">
        <v>171</v>
      </c>
      <c r="N5897" s="1">
        <v>45101</v>
      </c>
      <c r="O5897" s="1">
        <v>45103</v>
      </c>
      <c r="P5897">
        <v>7</v>
      </c>
      <c r="Q5897">
        <v>1</v>
      </c>
      <c r="R5897" t="s">
        <v>53</v>
      </c>
      <c r="S5897">
        <v>1</v>
      </c>
      <c r="T5897">
        <v>0</v>
      </c>
      <c r="U5897">
        <v>2</v>
      </c>
      <c r="V5897">
        <v>278</v>
      </c>
      <c r="W5897" t="s">
        <v>54</v>
      </c>
      <c r="X5897" t="s">
        <v>29324</v>
      </c>
      <c r="Y5897" t="s">
        <v>65</v>
      </c>
      <c r="Z5897" s="1">
        <v>45087</v>
      </c>
      <c r="AA5897" s="2">
        <v>0.69283564814814813</v>
      </c>
      <c r="AB5897" s="2">
        <v>0.79937499999999995</v>
      </c>
      <c r="AC5897" t="s">
        <v>45</v>
      </c>
      <c r="AD5897" t="s">
        <v>45</v>
      </c>
      <c r="AE5897" t="s">
        <v>45</v>
      </c>
      <c r="AF5897">
        <v>139</v>
      </c>
    </row>
    <row r="5898" spans="1:32">
      <c r="A5898">
        <v>30181</v>
      </c>
      <c r="B5898">
        <v>29281</v>
      </c>
      <c r="C5898" t="s">
        <v>4045</v>
      </c>
      <c r="D5898" t="s">
        <v>1222</v>
      </c>
      <c r="E5898" t="s">
        <v>48</v>
      </c>
      <c r="F5898" t="s">
        <v>29325</v>
      </c>
      <c r="G5898" t="s">
        <v>29326</v>
      </c>
      <c r="H5898" t="s">
        <v>309</v>
      </c>
      <c r="I5898" s="1">
        <v>36164</v>
      </c>
      <c r="J5898" t="s">
        <v>29327</v>
      </c>
      <c r="K5898" t="s">
        <v>29328</v>
      </c>
      <c r="L5898">
        <v>61776</v>
      </c>
      <c r="M5898" t="s">
        <v>309</v>
      </c>
      <c r="N5898" s="1">
        <v>45063</v>
      </c>
      <c r="O5898" s="1">
        <v>45066</v>
      </c>
      <c r="P5898">
        <v>12</v>
      </c>
      <c r="Q5898">
        <v>1</v>
      </c>
      <c r="R5898" t="s">
        <v>40</v>
      </c>
      <c r="S5898">
        <v>4</v>
      </c>
      <c r="T5898">
        <v>0</v>
      </c>
      <c r="U5898">
        <v>3</v>
      </c>
      <c r="V5898">
        <v>750</v>
      </c>
      <c r="W5898" t="s">
        <v>54</v>
      </c>
      <c r="X5898" t="s">
        <v>29329</v>
      </c>
      <c r="Y5898" t="s">
        <v>65</v>
      </c>
      <c r="Z5898" s="1">
        <v>45057</v>
      </c>
      <c r="AA5898" s="2">
        <v>0.9746527777777777</v>
      </c>
      <c r="AB5898" s="2">
        <v>0.85204861111111108</v>
      </c>
      <c r="AC5898" t="s">
        <v>45</v>
      </c>
      <c r="AD5898" t="s">
        <v>45</v>
      </c>
      <c r="AE5898" t="s">
        <v>44</v>
      </c>
      <c r="AF5898">
        <v>250</v>
      </c>
    </row>
    <row r="5899" spans="1:32">
      <c r="A5899">
        <v>30183</v>
      </c>
      <c r="B5899">
        <v>29283</v>
      </c>
      <c r="C5899" t="s">
        <v>1907</v>
      </c>
      <c r="D5899" t="s">
        <v>1732</v>
      </c>
      <c r="E5899" t="s">
        <v>48</v>
      </c>
      <c r="F5899" t="s">
        <v>29330</v>
      </c>
      <c r="G5899" t="s">
        <v>29331</v>
      </c>
      <c r="H5899" t="s">
        <v>37</v>
      </c>
      <c r="I5899" s="1">
        <v>25835</v>
      </c>
      <c r="J5899" t="s">
        <v>29332</v>
      </c>
      <c r="K5899" t="s">
        <v>29333</v>
      </c>
      <c r="L5899">
        <v>31430</v>
      </c>
      <c r="M5899" t="s">
        <v>37</v>
      </c>
      <c r="N5899" s="1">
        <v>45033</v>
      </c>
      <c r="O5899" s="1">
        <v>45038</v>
      </c>
      <c r="P5899">
        <v>15</v>
      </c>
      <c r="Q5899">
        <v>1</v>
      </c>
      <c r="R5899" t="s">
        <v>40</v>
      </c>
      <c r="S5899">
        <v>3</v>
      </c>
      <c r="T5899">
        <v>2</v>
      </c>
      <c r="U5899">
        <v>5</v>
      </c>
      <c r="V5899">
        <v>1160</v>
      </c>
      <c r="W5899" t="s">
        <v>54</v>
      </c>
      <c r="X5899" t="s">
        <v>29334</v>
      </c>
      <c r="Y5899" t="s">
        <v>65</v>
      </c>
      <c r="Z5899" s="1">
        <v>45013</v>
      </c>
      <c r="AA5899" s="2">
        <v>0.12545138888888888</v>
      </c>
      <c r="AB5899" s="2">
        <v>0.6805092592592592</v>
      </c>
      <c r="AC5899" t="s">
        <v>44</v>
      </c>
      <c r="AD5899" t="s">
        <v>44</v>
      </c>
      <c r="AE5899" t="s">
        <v>45</v>
      </c>
      <c r="AF5899">
        <v>232</v>
      </c>
    </row>
    <row r="5900" spans="1:32">
      <c r="A5900">
        <v>30184</v>
      </c>
      <c r="B5900">
        <v>29284</v>
      </c>
      <c r="C5900" t="s">
        <v>655</v>
      </c>
      <c r="D5900" t="s">
        <v>3584</v>
      </c>
      <c r="E5900" t="s">
        <v>48</v>
      </c>
      <c r="F5900" t="s">
        <v>29335</v>
      </c>
      <c r="G5900" t="s">
        <v>29336</v>
      </c>
      <c r="H5900" t="s">
        <v>77</v>
      </c>
      <c r="I5900" s="1">
        <v>25308</v>
      </c>
      <c r="J5900" t="s">
        <v>29337</v>
      </c>
      <c r="K5900" t="s">
        <v>29338</v>
      </c>
      <c r="L5900">
        <v>63166</v>
      </c>
      <c r="M5900" t="s">
        <v>77</v>
      </c>
      <c r="N5900" s="1">
        <v>45154</v>
      </c>
      <c r="O5900" s="1">
        <v>45159</v>
      </c>
      <c r="P5900">
        <v>6</v>
      </c>
      <c r="Q5900">
        <v>1</v>
      </c>
      <c r="R5900" t="s">
        <v>40</v>
      </c>
      <c r="S5900">
        <v>4</v>
      </c>
      <c r="T5900">
        <v>2</v>
      </c>
      <c r="U5900">
        <v>5</v>
      </c>
      <c r="V5900">
        <v>1190</v>
      </c>
      <c r="W5900" t="s">
        <v>54</v>
      </c>
      <c r="X5900" t="s">
        <v>29339</v>
      </c>
      <c r="Y5900" t="s">
        <v>43</v>
      </c>
      <c r="Z5900" s="1">
        <v>45130</v>
      </c>
      <c r="AA5900" s="2">
        <v>0.28229166666666666</v>
      </c>
      <c r="AB5900" s="2">
        <v>0.72327546296296286</v>
      </c>
      <c r="AC5900" t="s">
        <v>44</v>
      </c>
      <c r="AD5900" t="s">
        <v>45</v>
      </c>
      <c r="AE5900" t="s">
        <v>45</v>
      </c>
      <c r="AF5900">
        <v>238</v>
      </c>
    </row>
    <row r="5901" spans="1:32">
      <c r="A5901">
        <v>30186</v>
      </c>
      <c r="B5901">
        <v>29286</v>
      </c>
      <c r="C5901" t="s">
        <v>2105</v>
      </c>
      <c r="D5901" t="s">
        <v>469</v>
      </c>
      <c r="E5901" t="s">
        <v>48</v>
      </c>
      <c r="F5901" t="s">
        <v>29340</v>
      </c>
      <c r="G5901" t="s">
        <v>29341</v>
      </c>
      <c r="H5901" t="s">
        <v>129</v>
      </c>
      <c r="I5901" s="1">
        <v>35933</v>
      </c>
      <c r="J5901" t="s">
        <v>29342</v>
      </c>
      <c r="K5901" t="s">
        <v>29343</v>
      </c>
      <c r="L5901">
        <v>25611</v>
      </c>
      <c r="M5901" t="s">
        <v>129</v>
      </c>
      <c r="N5901" s="1">
        <v>45314</v>
      </c>
      <c r="O5901" s="1">
        <v>45317</v>
      </c>
      <c r="P5901">
        <v>26</v>
      </c>
      <c r="Q5901">
        <v>2</v>
      </c>
      <c r="R5901" t="s">
        <v>63</v>
      </c>
      <c r="S5901">
        <v>4</v>
      </c>
      <c r="T5901">
        <v>2</v>
      </c>
      <c r="U5901">
        <v>3</v>
      </c>
      <c r="V5901">
        <v>255</v>
      </c>
      <c r="W5901" t="s">
        <v>54</v>
      </c>
      <c r="X5901" t="s">
        <v>29344</v>
      </c>
      <c r="Y5901" t="s">
        <v>65</v>
      </c>
      <c r="Z5901" s="1">
        <v>45279</v>
      </c>
      <c r="AA5901" s="2">
        <v>0.27421296296296299</v>
      </c>
      <c r="AB5901" s="2">
        <v>0.40565972222222224</v>
      </c>
      <c r="AC5901" t="s">
        <v>44</v>
      </c>
      <c r="AD5901" t="s">
        <v>45</v>
      </c>
      <c r="AE5901" t="s">
        <v>44</v>
      </c>
      <c r="AF5901">
        <v>85</v>
      </c>
    </row>
    <row r="5902" spans="1:32">
      <c r="A5902">
        <v>30187</v>
      </c>
      <c r="B5902">
        <v>29287</v>
      </c>
      <c r="C5902" t="s">
        <v>434</v>
      </c>
      <c r="D5902" t="s">
        <v>454</v>
      </c>
      <c r="E5902" t="s">
        <v>48</v>
      </c>
      <c r="F5902" t="s">
        <v>29345</v>
      </c>
      <c r="G5902">
        <v>4126473715</v>
      </c>
      <c r="H5902" t="s">
        <v>122</v>
      </c>
      <c r="I5902" s="1">
        <v>25862</v>
      </c>
      <c r="J5902" t="s">
        <v>29346</v>
      </c>
      <c r="K5902" t="s">
        <v>29347</v>
      </c>
      <c r="L5902">
        <v>607</v>
      </c>
      <c r="M5902" t="s">
        <v>122</v>
      </c>
      <c r="N5902" s="1">
        <v>45134</v>
      </c>
      <c r="O5902" s="1">
        <v>45139</v>
      </c>
      <c r="P5902">
        <v>56</v>
      </c>
      <c r="Q5902">
        <v>3</v>
      </c>
      <c r="R5902" t="s">
        <v>63</v>
      </c>
      <c r="S5902">
        <v>2</v>
      </c>
      <c r="T5902">
        <v>1</v>
      </c>
      <c r="U5902">
        <v>5</v>
      </c>
      <c r="V5902">
        <v>305</v>
      </c>
      <c r="W5902" t="s">
        <v>54</v>
      </c>
      <c r="X5902" t="s">
        <v>29348</v>
      </c>
      <c r="Y5902" t="s">
        <v>81</v>
      </c>
      <c r="Z5902" s="1">
        <v>45095</v>
      </c>
      <c r="AA5902" s="2">
        <v>0.64626157407407414</v>
      </c>
      <c r="AB5902" s="2">
        <v>0.9674652777777778</v>
      </c>
      <c r="AC5902" t="s">
        <v>44</v>
      </c>
      <c r="AD5902" t="s">
        <v>45</v>
      </c>
      <c r="AE5902" t="s">
        <v>44</v>
      </c>
      <c r="AF5902">
        <v>61</v>
      </c>
    </row>
    <row r="5903" spans="1:32">
      <c r="A5903">
        <v>30189</v>
      </c>
      <c r="B5903">
        <v>29289</v>
      </c>
      <c r="C5903" t="s">
        <v>326</v>
      </c>
      <c r="D5903" t="s">
        <v>703</v>
      </c>
      <c r="E5903" t="s">
        <v>34</v>
      </c>
      <c r="F5903" t="s">
        <v>29349</v>
      </c>
      <c r="G5903" t="s">
        <v>29350</v>
      </c>
      <c r="H5903" t="s">
        <v>201</v>
      </c>
      <c r="I5903" s="1">
        <v>30906</v>
      </c>
      <c r="J5903" t="s">
        <v>29351</v>
      </c>
      <c r="K5903" t="s">
        <v>29352</v>
      </c>
      <c r="L5903">
        <v>57696</v>
      </c>
      <c r="M5903" t="s">
        <v>201</v>
      </c>
      <c r="N5903" s="1">
        <v>45202</v>
      </c>
      <c r="O5903" s="1">
        <v>45206</v>
      </c>
      <c r="P5903">
        <v>57</v>
      </c>
      <c r="Q5903">
        <v>3</v>
      </c>
      <c r="R5903" t="s">
        <v>40</v>
      </c>
      <c r="S5903">
        <v>4</v>
      </c>
      <c r="T5903">
        <v>2</v>
      </c>
      <c r="U5903">
        <v>4</v>
      </c>
      <c r="V5903">
        <v>956</v>
      </c>
      <c r="W5903" t="s">
        <v>54</v>
      </c>
      <c r="X5903" t="s">
        <v>29353</v>
      </c>
      <c r="Y5903" t="s">
        <v>81</v>
      </c>
      <c r="Z5903" s="1">
        <v>45178</v>
      </c>
      <c r="AA5903" s="2">
        <v>0.16787037037037036</v>
      </c>
      <c r="AB5903" s="2">
        <v>0.3077199074074074</v>
      </c>
      <c r="AC5903" t="s">
        <v>44</v>
      </c>
      <c r="AD5903" t="s">
        <v>44</v>
      </c>
      <c r="AE5903" t="s">
        <v>44</v>
      </c>
      <c r="AF5903">
        <v>239</v>
      </c>
    </row>
    <row r="5904" spans="1:32">
      <c r="A5904">
        <v>30190</v>
      </c>
      <c r="B5904">
        <v>29290</v>
      </c>
      <c r="C5904" t="s">
        <v>469</v>
      </c>
      <c r="D5904" t="s">
        <v>6569</v>
      </c>
      <c r="E5904" t="s">
        <v>34</v>
      </c>
      <c r="F5904" t="s">
        <v>29354</v>
      </c>
      <c r="G5904" t="s">
        <v>29355</v>
      </c>
      <c r="H5904" t="s">
        <v>77</v>
      </c>
      <c r="I5904" s="1">
        <v>37653</v>
      </c>
      <c r="J5904" t="s">
        <v>29356</v>
      </c>
      <c r="K5904" t="s">
        <v>29357</v>
      </c>
      <c r="L5904">
        <v>86477</v>
      </c>
      <c r="M5904" t="s">
        <v>77</v>
      </c>
      <c r="N5904" s="1">
        <v>45254</v>
      </c>
      <c r="O5904" s="1">
        <v>45257</v>
      </c>
      <c r="P5904">
        <v>71</v>
      </c>
      <c r="Q5904">
        <v>3</v>
      </c>
      <c r="R5904" t="s">
        <v>63</v>
      </c>
      <c r="S5904">
        <v>4</v>
      </c>
      <c r="T5904">
        <v>0</v>
      </c>
      <c r="U5904">
        <v>3</v>
      </c>
      <c r="V5904">
        <v>249</v>
      </c>
      <c r="W5904" t="s">
        <v>41</v>
      </c>
      <c r="X5904" t="s">
        <v>29358</v>
      </c>
      <c r="Y5904" t="s">
        <v>65</v>
      </c>
      <c r="Z5904" s="1">
        <v>45229</v>
      </c>
      <c r="AA5904" s="2">
        <v>0.58660879629629636</v>
      </c>
      <c r="AB5904" s="2">
        <v>0.76046296296296301</v>
      </c>
      <c r="AC5904" t="s">
        <v>44</v>
      </c>
      <c r="AD5904" t="s">
        <v>44</v>
      </c>
      <c r="AE5904" t="s">
        <v>44</v>
      </c>
      <c r="AF5904">
        <v>83</v>
      </c>
    </row>
    <row r="5905" spans="1:32">
      <c r="A5905">
        <v>30191</v>
      </c>
      <c r="B5905">
        <v>29291</v>
      </c>
      <c r="C5905" t="s">
        <v>1527</v>
      </c>
      <c r="D5905" t="s">
        <v>9714</v>
      </c>
      <c r="E5905" t="s">
        <v>34</v>
      </c>
      <c r="F5905" t="s">
        <v>29359</v>
      </c>
      <c r="G5905" t="s">
        <v>29360</v>
      </c>
      <c r="H5905" t="s">
        <v>941</v>
      </c>
      <c r="I5905" s="1">
        <v>23253</v>
      </c>
      <c r="J5905" t="s">
        <v>29361</v>
      </c>
      <c r="K5905" t="s">
        <v>25858</v>
      </c>
      <c r="L5905">
        <v>80242</v>
      </c>
      <c r="M5905" t="s">
        <v>941</v>
      </c>
      <c r="N5905" s="1">
        <v>45208</v>
      </c>
      <c r="O5905" s="1">
        <v>45210</v>
      </c>
      <c r="P5905">
        <v>15</v>
      </c>
      <c r="Q5905">
        <v>1</v>
      </c>
      <c r="R5905" t="s">
        <v>40</v>
      </c>
      <c r="S5905">
        <v>3</v>
      </c>
      <c r="T5905">
        <v>2</v>
      </c>
      <c r="U5905">
        <v>2</v>
      </c>
      <c r="V5905">
        <v>400</v>
      </c>
      <c r="W5905" t="s">
        <v>54</v>
      </c>
      <c r="X5905" t="s">
        <v>29362</v>
      </c>
      <c r="Y5905" t="s">
        <v>65</v>
      </c>
      <c r="Z5905" s="1">
        <v>45184</v>
      </c>
      <c r="AA5905" s="2">
        <v>0.54535879629629636</v>
      </c>
      <c r="AB5905" s="2">
        <v>0.35853009259259255</v>
      </c>
      <c r="AC5905" t="s">
        <v>45</v>
      </c>
      <c r="AD5905" t="s">
        <v>44</v>
      </c>
      <c r="AE5905" t="s">
        <v>44</v>
      </c>
      <c r="AF5905">
        <v>200</v>
      </c>
    </row>
    <row r="5906" spans="1:32">
      <c r="A5906">
        <v>30192</v>
      </c>
      <c r="B5906">
        <v>29292</v>
      </c>
      <c r="C5906" t="s">
        <v>881</v>
      </c>
      <c r="D5906" t="s">
        <v>46</v>
      </c>
      <c r="E5906" t="s">
        <v>48</v>
      </c>
      <c r="F5906" t="s">
        <v>29363</v>
      </c>
      <c r="G5906" t="s">
        <v>29364</v>
      </c>
      <c r="H5906" t="s">
        <v>941</v>
      </c>
      <c r="I5906" s="1">
        <v>17830</v>
      </c>
      <c r="J5906" t="s">
        <v>29365</v>
      </c>
      <c r="K5906" t="s">
        <v>29366</v>
      </c>
      <c r="L5906">
        <v>58484</v>
      </c>
      <c r="M5906" t="s">
        <v>941</v>
      </c>
      <c r="N5906" s="1">
        <v>45055</v>
      </c>
      <c r="O5906" s="1">
        <v>45059</v>
      </c>
      <c r="P5906">
        <v>17</v>
      </c>
      <c r="Q5906">
        <v>1</v>
      </c>
      <c r="R5906" t="s">
        <v>63</v>
      </c>
      <c r="S5906">
        <v>3</v>
      </c>
      <c r="T5906">
        <v>0</v>
      </c>
      <c r="U5906">
        <v>4</v>
      </c>
      <c r="V5906">
        <v>296</v>
      </c>
      <c r="W5906" t="s">
        <v>54</v>
      </c>
      <c r="X5906" t="s">
        <v>29367</v>
      </c>
      <c r="Y5906" t="s">
        <v>43</v>
      </c>
      <c r="Z5906" s="1">
        <v>45044</v>
      </c>
      <c r="AA5906" s="2">
        <v>0.19239583333333332</v>
      </c>
      <c r="AB5906" s="2">
        <v>0.93942129629629623</v>
      </c>
      <c r="AC5906" t="s">
        <v>45</v>
      </c>
      <c r="AD5906" t="s">
        <v>45</v>
      </c>
      <c r="AE5906" t="s">
        <v>45</v>
      </c>
      <c r="AF5906">
        <v>74</v>
      </c>
    </row>
    <row r="5907" spans="1:32">
      <c r="A5907">
        <v>30193</v>
      </c>
      <c r="B5907">
        <v>29293</v>
      </c>
      <c r="C5907" t="s">
        <v>1015</v>
      </c>
      <c r="D5907" t="s">
        <v>2492</v>
      </c>
      <c r="E5907" t="s">
        <v>34</v>
      </c>
      <c r="F5907" t="s">
        <v>29368</v>
      </c>
      <c r="G5907" t="s">
        <v>29369</v>
      </c>
      <c r="H5907" t="s">
        <v>115</v>
      </c>
      <c r="I5907" s="1">
        <v>33732</v>
      </c>
      <c r="J5907" t="s">
        <v>29370</v>
      </c>
      <c r="K5907" t="s">
        <v>29371</v>
      </c>
      <c r="L5907">
        <v>36892</v>
      </c>
      <c r="M5907" t="s">
        <v>115</v>
      </c>
      <c r="N5907" s="1">
        <v>45263</v>
      </c>
      <c r="O5907" s="1">
        <v>45264</v>
      </c>
      <c r="P5907">
        <v>27</v>
      </c>
      <c r="Q5907">
        <v>2</v>
      </c>
      <c r="R5907" t="s">
        <v>40</v>
      </c>
      <c r="S5907">
        <v>4</v>
      </c>
      <c r="T5907">
        <v>2</v>
      </c>
      <c r="U5907">
        <v>1</v>
      </c>
      <c r="V5907">
        <v>223</v>
      </c>
      <c r="W5907" t="s">
        <v>54</v>
      </c>
      <c r="X5907" t="s">
        <v>29372</v>
      </c>
      <c r="Y5907" t="s">
        <v>81</v>
      </c>
      <c r="Z5907" s="1">
        <v>45231</v>
      </c>
      <c r="AA5907" s="2">
        <v>0.87673611111111116</v>
      </c>
      <c r="AB5907" s="2">
        <v>0.64781250000000001</v>
      </c>
      <c r="AC5907" t="s">
        <v>45</v>
      </c>
      <c r="AD5907" t="s">
        <v>44</v>
      </c>
      <c r="AE5907" t="s">
        <v>44</v>
      </c>
      <c r="AF5907">
        <v>223</v>
      </c>
    </row>
    <row r="5908" spans="1:32">
      <c r="A5908">
        <v>30194</v>
      </c>
      <c r="B5908">
        <v>29294</v>
      </c>
      <c r="C5908" t="s">
        <v>1233</v>
      </c>
      <c r="D5908" t="s">
        <v>1594</v>
      </c>
      <c r="E5908" t="s">
        <v>34</v>
      </c>
      <c r="F5908" t="s">
        <v>29373</v>
      </c>
      <c r="G5908" t="s">
        <v>29374</v>
      </c>
      <c r="H5908" t="s">
        <v>37</v>
      </c>
      <c r="I5908" s="1">
        <v>35859</v>
      </c>
      <c r="J5908" t="s">
        <v>29375</v>
      </c>
      <c r="K5908" t="s">
        <v>29376</v>
      </c>
      <c r="L5908">
        <v>2135</v>
      </c>
      <c r="M5908" t="s">
        <v>37</v>
      </c>
      <c r="N5908" s="1">
        <v>45145</v>
      </c>
      <c r="O5908" s="1">
        <v>45150</v>
      </c>
      <c r="P5908">
        <v>47</v>
      </c>
      <c r="Q5908">
        <v>2</v>
      </c>
      <c r="R5908" t="s">
        <v>63</v>
      </c>
      <c r="S5908">
        <v>3</v>
      </c>
      <c r="T5908">
        <v>1</v>
      </c>
      <c r="U5908">
        <v>5</v>
      </c>
      <c r="V5908">
        <v>420</v>
      </c>
      <c r="W5908" t="s">
        <v>54</v>
      </c>
      <c r="X5908" t="s">
        <v>29377</v>
      </c>
      <c r="Y5908" t="s">
        <v>6</v>
      </c>
      <c r="Z5908" s="1">
        <v>45111</v>
      </c>
      <c r="AA5908" s="2">
        <v>0.5397453703703704</v>
      </c>
      <c r="AB5908" s="2">
        <v>0.20587962962962961</v>
      </c>
      <c r="AC5908" t="s">
        <v>45</v>
      </c>
      <c r="AD5908" t="s">
        <v>44</v>
      </c>
      <c r="AE5908" t="s">
        <v>45</v>
      </c>
      <c r="AF5908">
        <v>84</v>
      </c>
    </row>
    <row r="5909" spans="1:32">
      <c r="A5909">
        <v>30197</v>
      </c>
      <c r="B5909">
        <v>29297</v>
      </c>
      <c r="C5909" t="s">
        <v>1080</v>
      </c>
      <c r="D5909" t="s">
        <v>8946</v>
      </c>
      <c r="E5909" t="s">
        <v>34</v>
      </c>
      <c r="F5909" t="s">
        <v>29378</v>
      </c>
      <c r="G5909" t="s">
        <v>29379</v>
      </c>
      <c r="H5909" t="s">
        <v>86</v>
      </c>
      <c r="I5909" s="1">
        <v>32611</v>
      </c>
      <c r="J5909" t="s">
        <v>29380</v>
      </c>
      <c r="K5909" t="s">
        <v>18665</v>
      </c>
      <c r="L5909">
        <v>64577</v>
      </c>
      <c r="M5909" t="s">
        <v>86</v>
      </c>
      <c r="N5909" s="1">
        <v>45171</v>
      </c>
      <c r="O5909" s="1">
        <v>45173</v>
      </c>
      <c r="P5909">
        <v>80</v>
      </c>
      <c r="Q5909">
        <v>4</v>
      </c>
      <c r="R5909" t="s">
        <v>63</v>
      </c>
      <c r="S5909">
        <v>3</v>
      </c>
      <c r="T5909">
        <v>1</v>
      </c>
      <c r="U5909">
        <v>2</v>
      </c>
      <c r="V5909">
        <v>164</v>
      </c>
      <c r="W5909" t="s">
        <v>54</v>
      </c>
      <c r="X5909" t="s">
        <v>29381</v>
      </c>
      <c r="Y5909" t="s">
        <v>43</v>
      </c>
      <c r="Z5909" s="1">
        <v>45132</v>
      </c>
      <c r="AA5909" s="2">
        <v>8.8865740740740731E-2</v>
      </c>
      <c r="AB5909" s="2">
        <v>0.50945601851851852</v>
      </c>
      <c r="AC5909" t="s">
        <v>45</v>
      </c>
      <c r="AD5909" t="s">
        <v>45</v>
      </c>
      <c r="AE5909" t="s">
        <v>45</v>
      </c>
      <c r="AF5909">
        <v>82</v>
      </c>
    </row>
    <row r="5910" spans="1:32">
      <c r="A5910">
        <v>30198</v>
      </c>
      <c r="B5910">
        <v>29298</v>
      </c>
      <c r="C5910" t="s">
        <v>1155</v>
      </c>
      <c r="D5910" t="s">
        <v>6781</v>
      </c>
      <c r="E5910" t="s">
        <v>48</v>
      </c>
      <c r="F5910" t="s">
        <v>29382</v>
      </c>
      <c r="G5910" t="s">
        <v>29383</v>
      </c>
      <c r="H5910" t="s">
        <v>50</v>
      </c>
      <c r="I5910" s="1">
        <v>32623</v>
      </c>
      <c r="J5910" t="s">
        <v>29384</v>
      </c>
      <c r="K5910" t="s">
        <v>29385</v>
      </c>
      <c r="L5910">
        <v>1699</v>
      </c>
      <c r="M5910" t="s">
        <v>50</v>
      </c>
      <c r="N5910" s="1">
        <v>45136</v>
      </c>
      <c r="O5910" s="1">
        <v>45141</v>
      </c>
      <c r="P5910">
        <v>27</v>
      </c>
      <c r="Q5910">
        <v>2</v>
      </c>
      <c r="R5910" t="s">
        <v>40</v>
      </c>
      <c r="S5910">
        <v>3</v>
      </c>
      <c r="T5910">
        <v>2</v>
      </c>
      <c r="U5910">
        <v>5</v>
      </c>
      <c r="V5910">
        <v>1230</v>
      </c>
      <c r="W5910" t="s">
        <v>54</v>
      </c>
      <c r="X5910" t="s">
        <v>29386</v>
      </c>
      <c r="Y5910" t="s">
        <v>43</v>
      </c>
      <c r="Z5910" s="1">
        <v>45119</v>
      </c>
      <c r="AA5910" s="2">
        <v>0.67766203703703709</v>
      </c>
      <c r="AB5910" s="2">
        <v>0.93924768518518509</v>
      </c>
      <c r="AC5910" t="s">
        <v>45</v>
      </c>
      <c r="AD5910" t="s">
        <v>45</v>
      </c>
      <c r="AE5910" t="s">
        <v>44</v>
      </c>
      <c r="AF5910">
        <v>246</v>
      </c>
    </row>
    <row r="5911" spans="1:32">
      <c r="A5911">
        <v>30199</v>
      </c>
      <c r="B5911">
        <v>29299</v>
      </c>
      <c r="C5911" t="s">
        <v>2662</v>
      </c>
      <c r="D5911" t="s">
        <v>57</v>
      </c>
      <c r="E5911" t="s">
        <v>48</v>
      </c>
      <c r="F5911" t="s">
        <v>29387</v>
      </c>
      <c r="G5911" t="s">
        <v>29388</v>
      </c>
      <c r="H5911" t="s">
        <v>295</v>
      </c>
      <c r="I5911" s="1">
        <v>34425</v>
      </c>
      <c r="J5911" t="s">
        <v>29389</v>
      </c>
      <c r="K5911" t="s">
        <v>29390</v>
      </c>
      <c r="L5911">
        <v>45579</v>
      </c>
      <c r="M5911" t="s">
        <v>295</v>
      </c>
      <c r="N5911" s="1">
        <v>45073</v>
      </c>
      <c r="O5911" s="1">
        <v>45077</v>
      </c>
      <c r="P5911">
        <v>60</v>
      </c>
      <c r="Q5911">
        <v>3</v>
      </c>
      <c r="R5911" t="s">
        <v>40</v>
      </c>
      <c r="S5911">
        <v>2</v>
      </c>
      <c r="T5911">
        <v>1</v>
      </c>
      <c r="U5911">
        <v>4</v>
      </c>
      <c r="V5911">
        <v>948</v>
      </c>
      <c r="W5911" t="s">
        <v>41</v>
      </c>
      <c r="X5911" t="s">
        <v>29391</v>
      </c>
      <c r="Y5911" t="s">
        <v>6</v>
      </c>
      <c r="Z5911" s="1">
        <v>45065</v>
      </c>
      <c r="AA5911" s="2">
        <v>0.30984953703703705</v>
      </c>
      <c r="AB5911" s="2">
        <v>0.20798611111111112</v>
      </c>
      <c r="AC5911" t="s">
        <v>44</v>
      </c>
      <c r="AD5911" t="s">
        <v>44</v>
      </c>
      <c r="AE5911" t="s">
        <v>44</v>
      </c>
      <c r="AF5911">
        <v>237</v>
      </c>
    </row>
    <row r="5912" spans="1:32">
      <c r="A5912">
        <v>30200</v>
      </c>
      <c r="B5912">
        <v>29300</v>
      </c>
      <c r="C5912" t="s">
        <v>722</v>
      </c>
      <c r="D5912" t="s">
        <v>11962</v>
      </c>
      <c r="E5912" t="s">
        <v>34</v>
      </c>
      <c r="F5912" t="s">
        <v>29392</v>
      </c>
      <c r="G5912" t="s">
        <v>29393</v>
      </c>
      <c r="H5912" t="s">
        <v>423</v>
      </c>
      <c r="I5912" s="1">
        <v>37968</v>
      </c>
      <c r="J5912" t="s">
        <v>29394</v>
      </c>
      <c r="K5912" t="s">
        <v>1457</v>
      </c>
      <c r="L5912">
        <v>92537</v>
      </c>
      <c r="M5912" t="s">
        <v>423</v>
      </c>
      <c r="N5912" s="1">
        <v>45121</v>
      </c>
      <c r="O5912" s="1">
        <v>45123</v>
      </c>
      <c r="P5912">
        <v>29</v>
      </c>
      <c r="Q5912">
        <v>2</v>
      </c>
      <c r="R5912" t="s">
        <v>63</v>
      </c>
      <c r="S5912">
        <v>1</v>
      </c>
      <c r="T5912">
        <v>2</v>
      </c>
      <c r="U5912">
        <v>2</v>
      </c>
      <c r="V5912">
        <v>150</v>
      </c>
      <c r="W5912" t="s">
        <v>54</v>
      </c>
      <c r="X5912" t="s">
        <v>29395</v>
      </c>
      <c r="Y5912" t="s">
        <v>65</v>
      </c>
      <c r="Z5912" s="1">
        <v>45086</v>
      </c>
      <c r="AA5912" s="2">
        <v>0.91339120370370364</v>
      </c>
      <c r="AB5912" s="2">
        <v>0.39921296296296299</v>
      </c>
      <c r="AC5912" t="s">
        <v>44</v>
      </c>
      <c r="AD5912" t="s">
        <v>44</v>
      </c>
      <c r="AE5912" t="s">
        <v>44</v>
      </c>
      <c r="AF5912">
        <v>75</v>
      </c>
    </row>
    <row r="5913" spans="1:32">
      <c r="A5913">
        <v>30201</v>
      </c>
      <c r="B5913">
        <v>29301</v>
      </c>
      <c r="C5913" t="s">
        <v>396</v>
      </c>
      <c r="D5913" t="s">
        <v>75</v>
      </c>
      <c r="E5913" t="s">
        <v>48</v>
      </c>
      <c r="F5913" t="s">
        <v>29396</v>
      </c>
      <c r="G5913" t="s">
        <v>29397</v>
      </c>
      <c r="H5913" t="s">
        <v>171</v>
      </c>
      <c r="I5913" s="1">
        <v>38099</v>
      </c>
      <c r="J5913" t="s">
        <v>29398</v>
      </c>
      <c r="K5913" t="s">
        <v>29399</v>
      </c>
      <c r="L5913">
        <v>73115</v>
      </c>
      <c r="M5913" t="s">
        <v>171</v>
      </c>
      <c r="N5913" s="1">
        <v>44980</v>
      </c>
      <c r="O5913" s="1">
        <v>44983</v>
      </c>
      <c r="P5913">
        <v>98</v>
      </c>
      <c r="Q5913">
        <v>4</v>
      </c>
      <c r="R5913" t="s">
        <v>63</v>
      </c>
      <c r="S5913">
        <v>3</v>
      </c>
      <c r="T5913">
        <v>2</v>
      </c>
      <c r="U5913">
        <v>3</v>
      </c>
      <c r="V5913">
        <v>213</v>
      </c>
      <c r="W5913" t="s">
        <v>54</v>
      </c>
      <c r="X5913" t="s">
        <v>29400</v>
      </c>
      <c r="Y5913" t="s">
        <v>6</v>
      </c>
      <c r="Z5913" s="1">
        <v>44949</v>
      </c>
      <c r="AA5913" s="2">
        <v>0.70512731481481483</v>
      </c>
      <c r="AB5913" s="2">
        <v>9.5115740740740737E-2</v>
      </c>
      <c r="AC5913" t="s">
        <v>45</v>
      </c>
      <c r="AD5913" t="s">
        <v>45</v>
      </c>
      <c r="AE5913" t="s">
        <v>44</v>
      </c>
      <c r="AF5913">
        <v>71</v>
      </c>
    </row>
    <row r="5914" spans="1:32">
      <c r="A5914">
        <v>30202</v>
      </c>
      <c r="B5914">
        <v>29302</v>
      </c>
      <c r="C5914" t="s">
        <v>229</v>
      </c>
      <c r="D5914" t="s">
        <v>10523</v>
      </c>
      <c r="E5914" t="s">
        <v>34</v>
      </c>
      <c r="F5914" t="s">
        <v>29401</v>
      </c>
      <c r="G5914" t="s">
        <v>29402</v>
      </c>
      <c r="H5914" t="s">
        <v>295</v>
      </c>
      <c r="I5914" s="1">
        <v>21998</v>
      </c>
      <c r="J5914" t="s">
        <v>29403</v>
      </c>
      <c r="K5914" t="s">
        <v>29404</v>
      </c>
      <c r="L5914">
        <v>28993</v>
      </c>
      <c r="M5914" t="s">
        <v>295</v>
      </c>
      <c r="N5914" s="1">
        <v>45084</v>
      </c>
      <c r="O5914" s="1">
        <v>45089</v>
      </c>
      <c r="P5914">
        <v>56</v>
      </c>
      <c r="Q5914">
        <v>3</v>
      </c>
      <c r="R5914" t="s">
        <v>63</v>
      </c>
      <c r="S5914">
        <v>1</v>
      </c>
      <c r="T5914">
        <v>0</v>
      </c>
      <c r="U5914">
        <v>5</v>
      </c>
      <c r="V5914">
        <v>335</v>
      </c>
      <c r="W5914" t="s">
        <v>54</v>
      </c>
      <c r="X5914" t="s">
        <v>29405</v>
      </c>
      <c r="Y5914" t="s">
        <v>6</v>
      </c>
      <c r="Z5914" s="1">
        <v>45049</v>
      </c>
      <c r="AA5914" s="2">
        <v>0.8352546296296296</v>
      </c>
      <c r="AB5914" s="2">
        <v>0.8014930555555555</v>
      </c>
      <c r="AC5914" t="s">
        <v>45</v>
      </c>
      <c r="AD5914" t="s">
        <v>45</v>
      </c>
      <c r="AE5914" t="s">
        <v>45</v>
      </c>
      <c r="AF5914">
        <v>67</v>
      </c>
    </row>
    <row r="5915" spans="1:32">
      <c r="A5915">
        <v>30203</v>
      </c>
      <c r="B5915">
        <v>29303</v>
      </c>
      <c r="C5915" t="s">
        <v>2833</v>
      </c>
      <c r="D5915" t="s">
        <v>1815</v>
      </c>
      <c r="E5915" t="s">
        <v>34</v>
      </c>
      <c r="F5915" t="s">
        <v>29406</v>
      </c>
      <c r="G5915" t="s">
        <v>29407</v>
      </c>
      <c r="H5915" t="s">
        <v>171</v>
      </c>
      <c r="I5915" s="1">
        <v>37885</v>
      </c>
      <c r="J5915" t="s">
        <v>29408</v>
      </c>
      <c r="K5915" t="s">
        <v>15222</v>
      </c>
      <c r="L5915">
        <v>75740</v>
      </c>
      <c r="M5915" t="s">
        <v>171</v>
      </c>
      <c r="N5915" s="1">
        <v>45278</v>
      </c>
      <c r="O5915" s="1">
        <v>45279</v>
      </c>
      <c r="P5915">
        <v>49</v>
      </c>
      <c r="Q5915">
        <v>2</v>
      </c>
      <c r="R5915" t="s">
        <v>53</v>
      </c>
      <c r="S5915">
        <v>4</v>
      </c>
      <c r="T5915">
        <v>2</v>
      </c>
      <c r="U5915">
        <v>1</v>
      </c>
      <c r="V5915">
        <v>121</v>
      </c>
      <c r="W5915" t="s">
        <v>41</v>
      </c>
      <c r="X5915" t="s">
        <v>29409</v>
      </c>
      <c r="Y5915" t="s">
        <v>6</v>
      </c>
      <c r="Z5915" s="1">
        <v>45240</v>
      </c>
      <c r="AA5915" s="2">
        <v>0.55660879629629634</v>
      </c>
      <c r="AB5915" s="2">
        <v>0.8297337962962964</v>
      </c>
      <c r="AC5915" t="s">
        <v>45</v>
      </c>
      <c r="AD5915" t="s">
        <v>44</v>
      </c>
      <c r="AE5915" t="s">
        <v>44</v>
      </c>
      <c r="AF5915">
        <v>121</v>
      </c>
    </row>
    <row r="5916" spans="1:32">
      <c r="A5916">
        <v>30204</v>
      </c>
      <c r="B5916">
        <v>29304</v>
      </c>
      <c r="C5916" t="s">
        <v>881</v>
      </c>
      <c r="D5916" t="s">
        <v>57</v>
      </c>
      <c r="E5916" t="s">
        <v>34</v>
      </c>
      <c r="F5916" t="s">
        <v>29410</v>
      </c>
      <c r="G5916" t="s">
        <v>29411</v>
      </c>
      <c r="H5916" t="s">
        <v>272</v>
      </c>
      <c r="I5916" s="1">
        <v>28296</v>
      </c>
      <c r="J5916" t="s">
        <v>29412</v>
      </c>
      <c r="K5916" t="s">
        <v>29413</v>
      </c>
      <c r="L5916">
        <v>12956</v>
      </c>
      <c r="M5916" t="s">
        <v>272</v>
      </c>
      <c r="N5916" s="1">
        <v>45082</v>
      </c>
      <c r="O5916" s="1">
        <v>45087</v>
      </c>
      <c r="P5916">
        <v>1</v>
      </c>
      <c r="Q5916">
        <v>1</v>
      </c>
      <c r="R5916" t="s">
        <v>53</v>
      </c>
      <c r="S5916">
        <v>1</v>
      </c>
      <c r="T5916">
        <v>1</v>
      </c>
      <c r="U5916">
        <v>5</v>
      </c>
      <c r="V5916">
        <v>715</v>
      </c>
      <c r="W5916" t="s">
        <v>54</v>
      </c>
      <c r="X5916" t="s">
        <v>29414</v>
      </c>
      <c r="Y5916" t="s">
        <v>81</v>
      </c>
      <c r="Z5916" s="1">
        <v>45058</v>
      </c>
      <c r="AA5916" s="2">
        <v>0.9633680555555556</v>
      </c>
      <c r="AB5916" s="2">
        <v>0.96077546296296301</v>
      </c>
      <c r="AC5916" t="s">
        <v>44</v>
      </c>
      <c r="AD5916" t="s">
        <v>45</v>
      </c>
      <c r="AE5916" t="s">
        <v>45</v>
      </c>
      <c r="AF5916">
        <v>143</v>
      </c>
    </row>
    <row r="5917" spans="1:32">
      <c r="A5917">
        <v>30205</v>
      </c>
      <c r="B5917">
        <v>29305</v>
      </c>
      <c r="C5917" t="s">
        <v>2046</v>
      </c>
      <c r="D5917" t="s">
        <v>11774</v>
      </c>
      <c r="E5917" t="s">
        <v>34</v>
      </c>
      <c r="F5917" t="s">
        <v>29415</v>
      </c>
      <c r="G5917">
        <f>1-910-692-6586</f>
        <v>-8187</v>
      </c>
      <c r="H5917" t="s">
        <v>70</v>
      </c>
      <c r="I5917" s="1">
        <v>25140</v>
      </c>
      <c r="J5917" t="s">
        <v>29416</v>
      </c>
      <c r="K5917" t="s">
        <v>29417</v>
      </c>
      <c r="L5917">
        <v>39142</v>
      </c>
      <c r="M5917" t="s">
        <v>70</v>
      </c>
      <c r="N5917" s="1">
        <v>45085</v>
      </c>
      <c r="O5917" s="1">
        <v>45087</v>
      </c>
      <c r="P5917">
        <v>34</v>
      </c>
      <c r="Q5917">
        <v>2</v>
      </c>
      <c r="R5917" t="s">
        <v>53</v>
      </c>
      <c r="S5917">
        <v>1</v>
      </c>
      <c r="T5917">
        <v>0</v>
      </c>
      <c r="U5917">
        <v>2</v>
      </c>
      <c r="V5917">
        <v>296</v>
      </c>
      <c r="W5917" t="s">
        <v>54</v>
      </c>
      <c r="X5917" t="s">
        <v>29418</v>
      </c>
      <c r="Y5917" t="s">
        <v>65</v>
      </c>
      <c r="Z5917" s="1">
        <v>45067</v>
      </c>
      <c r="AA5917" s="2">
        <v>0.14891203703703704</v>
      </c>
      <c r="AB5917" s="2">
        <v>0.12910879629629629</v>
      </c>
      <c r="AC5917" t="s">
        <v>45</v>
      </c>
      <c r="AD5917" t="s">
        <v>44</v>
      </c>
      <c r="AE5917" t="s">
        <v>44</v>
      </c>
      <c r="AF5917">
        <v>148</v>
      </c>
    </row>
    <row r="5918" spans="1:32">
      <c r="A5918">
        <v>30206</v>
      </c>
      <c r="B5918">
        <v>29306</v>
      </c>
      <c r="C5918" t="s">
        <v>1857</v>
      </c>
      <c r="D5918" t="s">
        <v>83</v>
      </c>
      <c r="E5918" t="s">
        <v>48</v>
      </c>
      <c r="F5918" t="s">
        <v>29419</v>
      </c>
      <c r="G5918" t="s">
        <v>29420</v>
      </c>
      <c r="H5918" t="s">
        <v>272</v>
      </c>
      <c r="I5918" s="1">
        <v>20911</v>
      </c>
      <c r="J5918" t="s">
        <v>29421</v>
      </c>
      <c r="K5918" t="s">
        <v>29422</v>
      </c>
      <c r="L5918">
        <v>26044</v>
      </c>
      <c r="M5918" t="s">
        <v>272</v>
      </c>
      <c r="N5918" s="1">
        <v>45058</v>
      </c>
      <c r="O5918" s="1">
        <v>45062</v>
      </c>
      <c r="P5918">
        <v>65</v>
      </c>
      <c r="Q5918">
        <v>3</v>
      </c>
      <c r="R5918" t="s">
        <v>63</v>
      </c>
      <c r="S5918">
        <v>4</v>
      </c>
      <c r="T5918">
        <v>2</v>
      </c>
      <c r="U5918">
        <v>4</v>
      </c>
      <c r="V5918">
        <v>304</v>
      </c>
      <c r="W5918" t="s">
        <v>54</v>
      </c>
      <c r="X5918" t="s">
        <v>29423</v>
      </c>
      <c r="Y5918" t="s">
        <v>6</v>
      </c>
      <c r="Z5918" s="1">
        <v>45048</v>
      </c>
      <c r="AA5918" s="2">
        <v>0.44747685185185188</v>
      </c>
      <c r="AB5918" s="2">
        <v>0.7233680555555555</v>
      </c>
      <c r="AC5918" t="s">
        <v>45</v>
      </c>
      <c r="AD5918" t="s">
        <v>45</v>
      </c>
      <c r="AE5918" t="s">
        <v>44</v>
      </c>
      <c r="AF5918">
        <v>76</v>
      </c>
    </row>
    <row r="5919" spans="1:32">
      <c r="A5919">
        <v>30207</v>
      </c>
      <c r="B5919">
        <v>29307</v>
      </c>
      <c r="C5919" t="s">
        <v>1555</v>
      </c>
      <c r="D5919" t="s">
        <v>1234</v>
      </c>
      <c r="E5919" t="s">
        <v>34</v>
      </c>
      <c r="F5919" t="s">
        <v>29424</v>
      </c>
      <c r="G5919" t="s">
        <v>29425</v>
      </c>
      <c r="H5919" t="s">
        <v>457</v>
      </c>
      <c r="I5919" s="1">
        <v>33507</v>
      </c>
      <c r="J5919" t="s">
        <v>29426</v>
      </c>
      <c r="K5919" t="s">
        <v>29427</v>
      </c>
      <c r="L5919">
        <v>89673</v>
      </c>
      <c r="M5919" t="s">
        <v>457</v>
      </c>
      <c r="N5919" s="1">
        <v>45139</v>
      </c>
      <c r="O5919" s="1">
        <v>45142</v>
      </c>
      <c r="P5919">
        <v>20</v>
      </c>
      <c r="Q5919">
        <v>1</v>
      </c>
      <c r="R5919" t="s">
        <v>63</v>
      </c>
      <c r="S5919">
        <v>3</v>
      </c>
      <c r="T5919">
        <v>1</v>
      </c>
      <c r="U5919">
        <v>3</v>
      </c>
      <c r="V5919">
        <v>201</v>
      </c>
      <c r="W5919" t="s">
        <v>54</v>
      </c>
      <c r="X5919" t="s">
        <v>29428</v>
      </c>
      <c r="Y5919" t="s">
        <v>65</v>
      </c>
      <c r="Z5919" s="1">
        <v>45126</v>
      </c>
      <c r="AA5919" s="2">
        <v>0.36969907407407404</v>
      </c>
      <c r="AB5919" s="2">
        <v>0.78535879629629635</v>
      </c>
      <c r="AC5919" t="s">
        <v>44</v>
      </c>
      <c r="AD5919" t="s">
        <v>45</v>
      </c>
      <c r="AE5919" t="s">
        <v>45</v>
      </c>
      <c r="AF5919">
        <v>67</v>
      </c>
    </row>
    <row r="5920" spans="1:32">
      <c r="A5920">
        <v>30208</v>
      </c>
      <c r="B5920">
        <v>29308</v>
      </c>
      <c r="C5920" t="s">
        <v>1316</v>
      </c>
      <c r="D5920" t="s">
        <v>584</v>
      </c>
      <c r="E5920" t="s">
        <v>48</v>
      </c>
      <c r="F5920" t="s">
        <v>29429</v>
      </c>
      <c r="G5920" t="s">
        <v>29430</v>
      </c>
      <c r="H5920" t="s">
        <v>725</v>
      </c>
      <c r="I5920" s="1">
        <v>18643</v>
      </c>
      <c r="J5920" t="s">
        <v>29431</v>
      </c>
      <c r="K5920" t="s">
        <v>29432</v>
      </c>
      <c r="L5920">
        <v>62068</v>
      </c>
      <c r="M5920" t="s">
        <v>725</v>
      </c>
      <c r="N5920" s="1">
        <v>45289</v>
      </c>
      <c r="O5920" s="1">
        <v>45292</v>
      </c>
      <c r="P5920">
        <v>30</v>
      </c>
      <c r="Q5920">
        <v>2</v>
      </c>
      <c r="R5920" t="s">
        <v>40</v>
      </c>
      <c r="S5920">
        <v>3</v>
      </c>
      <c r="T5920">
        <v>2</v>
      </c>
      <c r="U5920">
        <v>3</v>
      </c>
      <c r="V5920">
        <v>678</v>
      </c>
      <c r="W5920" t="s">
        <v>41</v>
      </c>
      <c r="X5920" t="s">
        <v>29433</v>
      </c>
      <c r="Y5920" t="s">
        <v>65</v>
      </c>
      <c r="Z5920" s="1">
        <v>45279</v>
      </c>
      <c r="AA5920" s="2">
        <v>0.83119212962962974</v>
      </c>
      <c r="AB5920" s="2">
        <v>0.26971064814814816</v>
      </c>
      <c r="AC5920" t="s">
        <v>45</v>
      </c>
      <c r="AD5920" t="s">
        <v>44</v>
      </c>
      <c r="AE5920" t="s">
        <v>45</v>
      </c>
      <c r="AF5920">
        <v>226</v>
      </c>
    </row>
    <row r="5921" spans="1:32">
      <c r="A5921">
        <v>30209</v>
      </c>
      <c r="B5921">
        <v>29309</v>
      </c>
      <c r="C5921" t="s">
        <v>4045</v>
      </c>
      <c r="D5921" t="s">
        <v>3611</v>
      </c>
      <c r="E5921" t="s">
        <v>34</v>
      </c>
      <c r="F5921" t="s">
        <v>29434</v>
      </c>
      <c r="G5921" t="s">
        <v>29435</v>
      </c>
      <c r="H5921" t="s">
        <v>171</v>
      </c>
      <c r="I5921" s="1">
        <v>20858</v>
      </c>
      <c r="J5921" t="s">
        <v>29436</v>
      </c>
      <c r="K5921" t="s">
        <v>29437</v>
      </c>
      <c r="L5921">
        <v>75006</v>
      </c>
      <c r="M5921" t="s">
        <v>171</v>
      </c>
      <c r="N5921" s="1">
        <v>45059</v>
      </c>
      <c r="O5921" s="1">
        <v>45061</v>
      </c>
      <c r="P5921">
        <v>47</v>
      </c>
      <c r="Q5921">
        <v>2</v>
      </c>
      <c r="R5921" t="s">
        <v>63</v>
      </c>
      <c r="S5921">
        <v>4</v>
      </c>
      <c r="T5921">
        <v>0</v>
      </c>
      <c r="U5921">
        <v>2</v>
      </c>
      <c r="V5921">
        <v>166</v>
      </c>
      <c r="W5921" t="s">
        <v>54</v>
      </c>
      <c r="X5921" t="s">
        <v>29438</v>
      </c>
      <c r="Y5921" t="s">
        <v>81</v>
      </c>
      <c r="Z5921" s="1">
        <v>45041</v>
      </c>
      <c r="AA5921" s="2">
        <v>0.72905092592592602</v>
      </c>
      <c r="AB5921" s="2">
        <v>0.99806712962962962</v>
      </c>
      <c r="AC5921" t="s">
        <v>44</v>
      </c>
      <c r="AD5921" t="s">
        <v>45</v>
      </c>
      <c r="AE5921" t="s">
        <v>44</v>
      </c>
      <c r="AF5921">
        <v>83</v>
      </c>
    </row>
    <row r="5922" spans="1:32">
      <c r="A5922">
        <v>30210</v>
      </c>
      <c r="B5922">
        <v>29310</v>
      </c>
      <c r="C5922" t="s">
        <v>1674</v>
      </c>
      <c r="D5922" t="s">
        <v>12204</v>
      </c>
      <c r="E5922" t="s">
        <v>48</v>
      </c>
      <c r="F5922" t="s">
        <v>29439</v>
      </c>
      <c r="G5922" t="s">
        <v>29440</v>
      </c>
      <c r="H5922" t="s">
        <v>280</v>
      </c>
      <c r="I5922" s="1">
        <v>26139</v>
      </c>
      <c r="J5922" t="s">
        <v>29441</v>
      </c>
      <c r="K5922" t="s">
        <v>29442</v>
      </c>
      <c r="L5922">
        <v>32861</v>
      </c>
      <c r="M5922" t="s">
        <v>280</v>
      </c>
      <c r="N5922" s="1">
        <v>44978</v>
      </c>
      <c r="O5922" s="1">
        <v>44983</v>
      </c>
      <c r="P5922">
        <v>25</v>
      </c>
      <c r="Q5922">
        <v>1</v>
      </c>
      <c r="R5922" t="s">
        <v>53</v>
      </c>
      <c r="S5922">
        <v>3</v>
      </c>
      <c r="T5922">
        <v>1</v>
      </c>
      <c r="U5922">
        <v>5</v>
      </c>
      <c r="V5922">
        <v>685</v>
      </c>
      <c r="W5922" t="s">
        <v>54</v>
      </c>
      <c r="X5922" t="s">
        <v>29443</v>
      </c>
      <c r="Y5922" t="s">
        <v>6</v>
      </c>
      <c r="Z5922" s="1">
        <v>44947</v>
      </c>
      <c r="AA5922" s="2">
        <v>0.43983796296296296</v>
      </c>
      <c r="AB5922" s="2">
        <v>0.13489583333333333</v>
      </c>
      <c r="AC5922" t="s">
        <v>45</v>
      </c>
      <c r="AD5922" t="s">
        <v>45</v>
      </c>
      <c r="AE5922" t="s">
        <v>44</v>
      </c>
      <c r="AF5922">
        <v>137</v>
      </c>
    </row>
    <row r="5923" spans="1:32">
      <c r="A5923">
        <v>30211</v>
      </c>
      <c r="B5923">
        <v>29311</v>
      </c>
      <c r="C5923" t="s">
        <v>5380</v>
      </c>
      <c r="D5923" t="s">
        <v>2268</v>
      </c>
      <c r="E5923" t="s">
        <v>34</v>
      </c>
      <c r="F5923" t="s">
        <v>29444</v>
      </c>
      <c r="G5923" t="s">
        <v>29445</v>
      </c>
      <c r="H5923" t="s">
        <v>164</v>
      </c>
      <c r="I5923" s="1">
        <v>17200</v>
      </c>
      <c r="J5923" t="s">
        <v>29446</v>
      </c>
      <c r="K5923" t="s">
        <v>29447</v>
      </c>
      <c r="L5923">
        <v>45874</v>
      </c>
      <c r="M5923" t="s">
        <v>164</v>
      </c>
      <c r="N5923" s="1">
        <v>45121</v>
      </c>
      <c r="O5923" s="1">
        <v>45123</v>
      </c>
      <c r="P5923">
        <v>95</v>
      </c>
      <c r="Q5923">
        <v>4</v>
      </c>
      <c r="R5923" t="s">
        <v>63</v>
      </c>
      <c r="S5923">
        <v>1</v>
      </c>
      <c r="T5923">
        <v>0</v>
      </c>
      <c r="U5923">
        <v>2</v>
      </c>
      <c r="V5923">
        <v>170</v>
      </c>
      <c r="W5923" t="s">
        <v>54</v>
      </c>
      <c r="X5923" t="s">
        <v>29448</v>
      </c>
      <c r="Y5923" t="s">
        <v>65</v>
      </c>
      <c r="Z5923" s="1">
        <v>45115</v>
      </c>
      <c r="AA5923" s="2">
        <v>0.82781249999999995</v>
      </c>
      <c r="AB5923" s="2">
        <v>0.73042824074074064</v>
      </c>
      <c r="AC5923" t="s">
        <v>44</v>
      </c>
      <c r="AD5923" t="s">
        <v>44</v>
      </c>
      <c r="AE5923" t="s">
        <v>44</v>
      </c>
      <c r="AF5923">
        <v>85</v>
      </c>
    </row>
    <row r="5924" spans="1:32">
      <c r="A5924">
        <v>30212</v>
      </c>
      <c r="B5924">
        <v>29312</v>
      </c>
      <c r="C5924" t="s">
        <v>602</v>
      </c>
      <c r="D5924" t="s">
        <v>1404</v>
      </c>
      <c r="E5924" t="s">
        <v>34</v>
      </c>
      <c r="F5924" t="s">
        <v>29449</v>
      </c>
      <c r="G5924" t="s">
        <v>29450</v>
      </c>
      <c r="H5924" t="s">
        <v>295</v>
      </c>
      <c r="I5924" s="1">
        <v>29338</v>
      </c>
      <c r="J5924" t="s">
        <v>29451</v>
      </c>
      <c r="K5924" t="s">
        <v>29452</v>
      </c>
      <c r="L5924">
        <v>66633</v>
      </c>
      <c r="M5924" t="s">
        <v>295</v>
      </c>
      <c r="N5924" s="1">
        <v>45084</v>
      </c>
      <c r="O5924" s="1">
        <v>45088</v>
      </c>
      <c r="P5924">
        <v>75</v>
      </c>
      <c r="Q5924">
        <v>3</v>
      </c>
      <c r="R5924" t="s">
        <v>40</v>
      </c>
      <c r="S5924">
        <v>2</v>
      </c>
      <c r="T5924">
        <v>0</v>
      </c>
      <c r="U5924">
        <v>4</v>
      </c>
      <c r="V5924">
        <v>912</v>
      </c>
      <c r="W5924" t="s">
        <v>54</v>
      </c>
      <c r="X5924" t="s">
        <v>29453</v>
      </c>
      <c r="Y5924" t="s">
        <v>6</v>
      </c>
      <c r="Z5924" s="1">
        <v>45066</v>
      </c>
      <c r="AA5924" s="2">
        <v>0.22687500000000002</v>
      </c>
      <c r="AB5924" s="2">
        <v>0.97980324074074077</v>
      </c>
      <c r="AC5924" t="s">
        <v>44</v>
      </c>
      <c r="AD5924" t="s">
        <v>44</v>
      </c>
      <c r="AE5924" t="s">
        <v>45</v>
      </c>
      <c r="AF5924">
        <v>228</v>
      </c>
    </row>
    <row r="5925" spans="1:32">
      <c r="A5925">
        <v>30213</v>
      </c>
      <c r="B5925">
        <v>29313</v>
      </c>
      <c r="C5925" t="s">
        <v>1247</v>
      </c>
      <c r="D5925" t="s">
        <v>5237</v>
      </c>
      <c r="E5925" t="s">
        <v>48</v>
      </c>
      <c r="F5925" t="s">
        <v>29454</v>
      </c>
      <c r="G5925" t="s">
        <v>29455</v>
      </c>
      <c r="H5925" t="s">
        <v>423</v>
      </c>
      <c r="I5925" s="1">
        <v>35078</v>
      </c>
      <c r="J5925" t="s">
        <v>29456</v>
      </c>
      <c r="K5925" t="s">
        <v>29457</v>
      </c>
      <c r="L5925">
        <v>3513</v>
      </c>
      <c r="M5925" t="s">
        <v>423</v>
      </c>
      <c r="N5925" s="1">
        <v>45015</v>
      </c>
      <c r="O5925" s="1">
        <v>45019</v>
      </c>
      <c r="P5925">
        <v>42</v>
      </c>
      <c r="Q5925">
        <v>2</v>
      </c>
      <c r="R5925" t="s">
        <v>40</v>
      </c>
      <c r="S5925">
        <v>3</v>
      </c>
      <c r="T5925">
        <v>1</v>
      </c>
      <c r="U5925">
        <v>4</v>
      </c>
      <c r="V5925">
        <v>900</v>
      </c>
      <c r="W5925" t="s">
        <v>41</v>
      </c>
      <c r="X5925" t="s">
        <v>29458</v>
      </c>
      <c r="Y5925" t="s">
        <v>81</v>
      </c>
      <c r="Z5925" s="1">
        <v>44994</v>
      </c>
      <c r="AA5925" s="2">
        <v>0.45999999999999996</v>
      </c>
      <c r="AB5925" s="2">
        <v>0.90959490740740734</v>
      </c>
      <c r="AC5925" t="s">
        <v>44</v>
      </c>
      <c r="AD5925" t="s">
        <v>45</v>
      </c>
      <c r="AE5925" t="s">
        <v>44</v>
      </c>
      <c r="AF5925">
        <v>225</v>
      </c>
    </row>
    <row r="5926" spans="1:32">
      <c r="A5926">
        <v>30215</v>
      </c>
      <c r="B5926">
        <v>29315</v>
      </c>
      <c r="C5926" t="s">
        <v>371</v>
      </c>
      <c r="D5926" t="s">
        <v>1753</v>
      </c>
      <c r="E5926" t="s">
        <v>34</v>
      </c>
      <c r="F5926" t="s">
        <v>29459</v>
      </c>
      <c r="G5926" t="s">
        <v>29460</v>
      </c>
      <c r="H5926" t="s">
        <v>537</v>
      </c>
      <c r="I5926" s="1">
        <v>35444</v>
      </c>
      <c r="J5926" t="s">
        <v>29461</v>
      </c>
      <c r="K5926" t="s">
        <v>29462</v>
      </c>
      <c r="L5926">
        <v>42868</v>
      </c>
      <c r="M5926" t="s">
        <v>537</v>
      </c>
      <c r="N5926" s="1">
        <v>45178</v>
      </c>
      <c r="O5926" s="1">
        <v>45179</v>
      </c>
      <c r="P5926">
        <v>49</v>
      </c>
      <c r="Q5926">
        <v>2</v>
      </c>
      <c r="R5926" t="s">
        <v>53</v>
      </c>
      <c r="S5926">
        <v>4</v>
      </c>
      <c r="T5926">
        <v>0</v>
      </c>
      <c r="U5926">
        <v>1</v>
      </c>
      <c r="V5926">
        <v>126</v>
      </c>
      <c r="W5926" t="s">
        <v>41</v>
      </c>
      <c r="X5926" t="s">
        <v>29463</v>
      </c>
      <c r="Y5926" t="s">
        <v>6</v>
      </c>
      <c r="Z5926" s="1">
        <v>45142</v>
      </c>
      <c r="AA5926" s="2">
        <v>0.89385416666666673</v>
      </c>
      <c r="AB5926" s="2">
        <v>0.81196759259259255</v>
      </c>
      <c r="AC5926" t="s">
        <v>45</v>
      </c>
      <c r="AD5926" t="s">
        <v>44</v>
      </c>
      <c r="AE5926" t="s">
        <v>45</v>
      </c>
      <c r="AF5926">
        <v>126</v>
      </c>
    </row>
    <row r="5927" spans="1:32">
      <c r="A5927">
        <v>30216</v>
      </c>
      <c r="B5927">
        <v>29316</v>
      </c>
      <c r="C5927" t="s">
        <v>2949</v>
      </c>
      <c r="D5927" t="s">
        <v>29464</v>
      </c>
      <c r="E5927" t="s">
        <v>48</v>
      </c>
      <c r="F5927" t="s">
        <v>29465</v>
      </c>
      <c r="G5927" t="s">
        <v>29466</v>
      </c>
      <c r="H5927" t="s">
        <v>129</v>
      </c>
      <c r="I5927" s="1">
        <v>30605</v>
      </c>
      <c r="J5927" t="s">
        <v>29467</v>
      </c>
      <c r="K5927" t="s">
        <v>29468</v>
      </c>
      <c r="L5927">
        <v>92969</v>
      </c>
      <c r="M5927" t="s">
        <v>129</v>
      </c>
      <c r="N5927" s="1">
        <v>45199</v>
      </c>
      <c r="O5927" s="1">
        <v>45201</v>
      </c>
      <c r="P5927">
        <v>41</v>
      </c>
      <c r="Q5927">
        <v>2</v>
      </c>
      <c r="R5927" t="s">
        <v>63</v>
      </c>
      <c r="S5927">
        <v>1</v>
      </c>
      <c r="T5927">
        <v>0</v>
      </c>
      <c r="U5927">
        <v>2</v>
      </c>
      <c r="V5927">
        <v>166</v>
      </c>
      <c r="W5927" t="s">
        <v>41</v>
      </c>
      <c r="X5927" t="s">
        <v>29469</v>
      </c>
      <c r="Y5927" t="s">
        <v>65</v>
      </c>
      <c r="Z5927" s="1">
        <v>45181</v>
      </c>
      <c r="AA5927" s="2">
        <v>0.66993055555555558</v>
      </c>
      <c r="AB5927" s="2">
        <v>0.66170138888888885</v>
      </c>
      <c r="AC5927" t="s">
        <v>44</v>
      </c>
      <c r="AD5927" t="s">
        <v>44</v>
      </c>
      <c r="AE5927" t="s">
        <v>45</v>
      </c>
      <c r="AF5927">
        <v>83</v>
      </c>
    </row>
    <row r="5928" spans="1:32">
      <c r="A5928">
        <v>30217</v>
      </c>
      <c r="B5928">
        <v>29317</v>
      </c>
      <c r="C5928" t="s">
        <v>628</v>
      </c>
      <c r="D5928" t="s">
        <v>2289</v>
      </c>
      <c r="E5928" t="s">
        <v>34</v>
      </c>
      <c r="F5928" t="s">
        <v>29470</v>
      </c>
      <c r="G5928">
        <v>3653236475</v>
      </c>
      <c r="H5928" t="s">
        <v>405</v>
      </c>
      <c r="I5928" s="1">
        <v>18671</v>
      </c>
      <c r="J5928" t="s">
        <v>29471</v>
      </c>
      <c r="K5928" t="s">
        <v>16872</v>
      </c>
      <c r="L5928">
        <v>61210</v>
      </c>
      <c r="M5928" t="s">
        <v>405</v>
      </c>
      <c r="N5928" s="1">
        <v>44985</v>
      </c>
      <c r="O5928" s="1">
        <v>44988</v>
      </c>
      <c r="P5928">
        <v>41</v>
      </c>
      <c r="Q5928">
        <v>2</v>
      </c>
      <c r="R5928" t="s">
        <v>63</v>
      </c>
      <c r="S5928">
        <v>1</v>
      </c>
      <c r="T5928">
        <v>2</v>
      </c>
      <c r="U5928">
        <v>3</v>
      </c>
      <c r="V5928">
        <v>270</v>
      </c>
      <c r="W5928" t="s">
        <v>54</v>
      </c>
      <c r="X5928" t="s">
        <v>29472</v>
      </c>
      <c r="Y5928" t="s">
        <v>81</v>
      </c>
      <c r="Z5928" s="1">
        <v>44953</v>
      </c>
      <c r="AA5928" s="2">
        <v>0.27773148148148147</v>
      </c>
      <c r="AB5928" s="2">
        <v>0.6696643518518518</v>
      </c>
      <c r="AC5928" t="s">
        <v>44</v>
      </c>
      <c r="AD5928" t="s">
        <v>44</v>
      </c>
      <c r="AE5928" t="s">
        <v>45</v>
      </c>
      <c r="AF5928">
        <v>90</v>
      </c>
    </row>
    <row r="5929" spans="1:32">
      <c r="A5929">
        <v>30218</v>
      </c>
      <c r="B5929">
        <v>29318</v>
      </c>
      <c r="C5929" t="s">
        <v>66</v>
      </c>
      <c r="D5929" t="s">
        <v>14590</v>
      </c>
      <c r="E5929" t="s">
        <v>48</v>
      </c>
      <c r="F5929" t="s">
        <v>29473</v>
      </c>
      <c r="G5929" t="s">
        <v>29474</v>
      </c>
      <c r="H5929" t="s">
        <v>129</v>
      </c>
      <c r="I5929" s="1">
        <v>26014</v>
      </c>
      <c r="J5929" t="s">
        <v>29475</v>
      </c>
      <c r="K5929" t="s">
        <v>10880</v>
      </c>
      <c r="L5929">
        <v>88750</v>
      </c>
      <c r="M5929" t="s">
        <v>129</v>
      </c>
      <c r="N5929" s="1">
        <v>45068</v>
      </c>
      <c r="O5929" s="1">
        <v>45069</v>
      </c>
      <c r="P5929">
        <v>5</v>
      </c>
      <c r="Q5929">
        <v>1</v>
      </c>
      <c r="R5929" t="s">
        <v>63</v>
      </c>
      <c r="S5929">
        <v>1</v>
      </c>
      <c r="T5929">
        <v>1</v>
      </c>
      <c r="U5929">
        <v>1</v>
      </c>
      <c r="V5929">
        <v>84</v>
      </c>
      <c r="W5929" t="s">
        <v>54</v>
      </c>
      <c r="X5929" t="s">
        <v>29476</v>
      </c>
      <c r="Y5929" t="s">
        <v>65</v>
      </c>
      <c r="Z5929" s="1">
        <v>45030</v>
      </c>
      <c r="AA5929" s="2">
        <v>0.7456018518518519</v>
      </c>
      <c r="AB5929" s="2">
        <v>0.13906250000000001</v>
      </c>
      <c r="AC5929" t="s">
        <v>45</v>
      </c>
      <c r="AD5929" t="s">
        <v>45</v>
      </c>
      <c r="AE5929" t="s">
        <v>45</v>
      </c>
      <c r="AF5929">
        <v>84</v>
      </c>
    </row>
    <row r="5930" spans="1:32">
      <c r="A5930">
        <v>30219</v>
      </c>
      <c r="B5930">
        <v>29319</v>
      </c>
      <c r="C5930" t="s">
        <v>1233</v>
      </c>
      <c r="D5930" t="s">
        <v>4275</v>
      </c>
      <c r="E5930" t="s">
        <v>34</v>
      </c>
      <c r="F5930" t="s">
        <v>29477</v>
      </c>
      <c r="G5930" t="s">
        <v>29478</v>
      </c>
      <c r="H5930" t="s">
        <v>725</v>
      </c>
      <c r="I5930" s="1">
        <v>34938</v>
      </c>
      <c r="J5930" t="s">
        <v>29479</v>
      </c>
      <c r="K5930" t="s">
        <v>29480</v>
      </c>
      <c r="L5930">
        <v>59869</v>
      </c>
      <c r="M5930" t="s">
        <v>725</v>
      </c>
      <c r="N5930" s="1">
        <v>45128</v>
      </c>
      <c r="O5930" s="1">
        <v>45133</v>
      </c>
      <c r="P5930">
        <v>5</v>
      </c>
      <c r="Q5930">
        <v>1</v>
      </c>
      <c r="R5930" t="s">
        <v>63</v>
      </c>
      <c r="S5930">
        <v>1</v>
      </c>
      <c r="T5930">
        <v>0</v>
      </c>
      <c r="U5930">
        <v>5</v>
      </c>
      <c r="V5930">
        <v>365</v>
      </c>
      <c r="W5930" t="s">
        <v>54</v>
      </c>
      <c r="X5930" t="s">
        <v>29481</v>
      </c>
      <c r="Y5930" t="s">
        <v>6</v>
      </c>
      <c r="Z5930" s="1">
        <v>45096</v>
      </c>
      <c r="AA5930" s="2">
        <v>0.57082175925925926</v>
      </c>
      <c r="AB5930" s="2">
        <v>0.54850694444444448</v>
      </c>
      <c r="AC5930" t="s">
        <v>45</v>
      </c>
      <c r="AD5930" t="s">
        <v>44</v>
      </c>
      <c r="AE5930" t="s">
        <v>44</v>
      </c>
      <c r="AF5930">
        <v>73</v>
      </c>
    </row>
    <row r="5931" spans="1:32">
      <c r="A5931">
        <v>30220</v>
      </c>
      <c r="B5931">
        <v>29320</v>
      </c>
      <c r="C5931" t="s">
        <v>197</v>
      </c>
      <c r="D5931" t="s">
        <v>75</v>
      </c>
      <c r="E5931" t="s">
        <v>34</v>
      </c>
      <c r="F5931" t="s">
        <v>29482</v>
      </c>
      <c r="G5931" t="s">
        <v>29483</v>
      </c>
      <c r="H5931" t="s">
        <v>109</v>
      </c>
      <c r="I5931" s="1">
        <v>37873</v>
      </c>
      <c r="J5931" t="s">
        <v>29484</v>
      </c>
      <c r="K5931" t="s">
        <v>29485</v>
      </c>
      <c r="L5931">
        <v>69771</v>
      </c>
      <c r="M5931" t="s">
        <v>109</v>
      </c>
      <c r="N5931" s="1">
        <v>45274</v>
      </c>
      <c r="O5931" s="1">
        <v>45276</v>
      </c>
      <c r="P5931">
        <v>1</v>
      </c>
      <c r="Q5931">
        <v>1</v>
      </c>
      <c r="R5931" t="s">
        <v>53</v>
      </c>
      <c r="S5931">
        <v>1</v>
      </c>
      <c r="T5931">
        <v>1</v>
      </c>
      <c r="U5931">
        <v>2</v>
      </c>
      <c r="V5931">
        <v>280</v>
      </c>
      <c r="W5931" t="s">
        <v>54</v>
      </c>
      <c r="X5931" t="s">
        <v>29486</v>
      </c>
      <c r="Y5931" t="s">
        <v>81</v>
      </c>
      <c r="Z5931" s="1">
        <v>45246</v>
      </c>
      <c r="AA5931" s="2">
        <v>0.86053240740740744</v>
      </c>
      <c r="AB5931" s="2">
        <v>0.23270833333333332</v>
      </c>
      <c r="AC5931" t="s">
        <v>45</v>
      </c>
      <c r="AD5931" t="s">
        <v>45</v>
      </c>
      <c r="AE5931" t="s">
        <v>44</v>
      </c>
      <c r="AF5931">
        <v>140</v>
      </c>
    </row>
    <row r="5932" spans="1:32">
      <c r="A5932">
        <v>30221</v>
      </c>
      <c r="B5932">
        <v>29321</v>
      </c>
      <c r="C5932" t="s">
        <v>1789</v>
      </c>
      <c r="D5932" t="s">
        <v>441</v>
      </c>
      <c r="E5932" t="s">
        <v>48</v>
      </c>
      <c r="F5932" t="s">
        <v>29487</v>
      </c>
      <c r="G5932" t="s">
        <v>29488</v>
      </c>
      <c r="H5932" t="s">
        <v>272</v>
      </c>
      <c r="I5932" s="1">
        <v>21344</v>
      </c>
      <c r="J5932" t="s">
        <v>29489</v>
      </c>
      <c r="K5932" t="s">
        <v>15605</v>
      </c>
      <c r="L5932">
        <v>61724</v>
      </c>
      <c r="M5932" t="s">
        <v>272</v>
      </c>
      <c r="N5932" s="1">
        <v>45182</v>
      </c>
      <c r="O5932" s="1">
        <v>45184</v>
      </c>
      <c r="P5932">
        <v>28</v>
      </c>
      <c r="Q5932">
        <v>2</v>
      </c>
      <c r="R5932" t="s">
        <v>53</v>
      </c>
      <c r="S5932">
        <v>4</v>
      </c>
      <c r="T5932">
        <v>1</v>
      </c>
      <c r="U5932">
        <v>2</v>
      </c>
      <c r="V5932">
        <v>270</v>
      </c>
      <c r="W5932" t="s">
        <v>41</v>
      </c>
      <c r="X5932" t="s">
        <v>29490</v>
      </c>
      <c r="Y5932" t="s">
        <v>65</v>
      </c>
      <c r="Z5932" s="1">
        <v>45153</v>
      </c>
      <c r="AA5932" s="2">
        <v>0.2182523148148148</v>
      </c>
      <c r="AB5932" s="2">
        <v>0.9974884259259259</v>
      </c>
      <c r="AC5932" t="s">
        <v>45</v>
      </c>
      <c r="AD5932" t="s">
        <v>44</v>
      </c>
      <c r="AE5932" t="s">
        <v>44</v>
      </c>
      <c r="AF5932">
        <v>135</v>
      </c>
    </row>
    <row r="5933" spans="1:32">
      <c r="A5933">
        <v>30222</v>
      </c>
      <c r="B5933">
        <v>29322</v>
      </c>
      <c r="C5933" t="s">
        <v>662</v>
      </c>
      <c r="D5933" t="s">
        <v>12102</v>
      </c>
      <c r="E5933" t="s">
        <v>34</v>
      </c>
      <c r="F5933" t="s">
        <v>29491</v>
      </c>
      <c r="G5933" t="s">
        <v>29492</v>
      </c>
      <c r="H5933" t="s">
        <v>941</v>
      </c>
      <c r="I5933" s="1">
        <v>36852</v>
      </c>
      <c r="J5933" t="s">
        <v>29493</v>
      </c>
      <c r="K5933" t="s">
        <v>29494</v>
      </c>
      <c r="L5933">
        <v>38435</v>
      </c>
      <c r="M5933" t="s">
        <v>941</v>
      </c>
      <c r="N5933" s="1">
        <v>45191</v>
      </c>
      <c r="O5933" s="1">
        <v>45192</v>
      </c>
      <c r="P5933">
        <v>96</v>
      </c>
      <c r="Q5933">
        <v>4</v>
      </c>
      <c r="R5933" t="s">
        <v>40</v>
      </c>
      <c r="S5933">
        <v>4</v>
      </c>
      <c r="T5933">
        <v>1</v>
      </c>
      <c r="U5933">
        <v>1</v>
      </c>
      <c r="V5933">
        <v>228</v>
      </c>
      <c r="W5933" t="s">
        <v>41</v>
      </c>
      <c r="X5933" t="s">
        <v>29495</v>
      </c>
      <c r="Y5933" t="s">
        <v>6</v>
      </c>
      <c r="Z5933" s="1">
        <v>45163</v>
      </c>
      <c r="AA5933" s="2">
        <v>0.66865740740740742</v>
      </c>
      <c r="AB5933" s="2">
        <v>0.19929398148148147</v>
      </c>
      <c r="AC5933" t="s">
        <v>45</v>
      </c>
      <c r="AD5933" t="s">
        <v>45</v>
      </c>
      <c r="AE5933" t="s">
        <v>44</v>
      </c>
      <c r="AF5933">
        <v>228</v>
      </c>
    </row>
    <row r="5934" spans="1:32">
      <c r="A5934">
        <v>30223</v>
      </c>
      <c r="B5934">
        <v>29323</v>
      </c>
      <c r="C5934" t="s">
        <v>7520</v>
      </c>
      <c r="D5934" t="s">
        <v>57</v>
      </c>
      <c r="E5934" t="s">
        <v>34</v>
      </c>
      <c r="F5934" t="s">
        <v>29496</v>
      </c>
      <c r="G5934" t="s">
        <v>29497</v>
      </c>
      <c r="H5934" t="s">
        <v>725</v>
      </c>
      <c r="I5934" s="1">
        <v>16138</v>
      </c>
      <c r="J5934" t="s">
        <v>29498</v>
      </c>
      <c r="K5934" t="s">
        <v>22234</v>
      </c>
      <c r="L5934">
        <v>83157</v>
      </c>
      <c r="M5934" t="s">
        <v>725</v>
      </c>
      <c r="N5934" s="1">
        <v>45190</v>
      </c>
      <c r="O5934" s="1">
        <v>45194</v>
      </c>
      <c r="P5934">
        <v>37</v>
      </c>
      <c r="Q5934">
        <v>2</v>
      </c>
      <c r="R5934" t="s">
        <v>53</v>
      </c>
      <c r="S5934">
        <v>4</v>
      </c>
      <c r="T5934">
        <v>1</v>
      </c>
      <c r="U5934">
        <v>4</v>
      </c>
      <c r="V5934">
        <v>500</v>
      </c>
      <c r="W5934" t="s">
        <v>41</v>
      </c>
      <c r="X5934" t="s">
        <v>29499</v>
      </c>
      <c r="Y5934" t="s">
        <v>81</v>
      </c>
      <c r="Z5934" s="1">
        <v>45160</v>
      </c>
      <c r="AA5934" s="2">
        <v>0.25353009259259257</v>
      </c>
      <c r="AB5934" s="2">
        <v>0.5163078703703704</v>
      </c>
      <c r="AC5934" t="s">
        <v>44</v>
      </c>
      <c r="AD5934" t="s">
        <v>44</v>
      </c>
      <c r="AE5934" t="s">
        <v>45</v>
      </c>
      <c r="AF5934">
        <v>125</v>
      </c>
    </row>
    <row r="5935" spans="1:32">
      <c r="A5935">
        <v>30224</v>
      </c>
      <c r="B5935">
        <v>29324</v>
      </c>
      <c r="C5935" t="s">
        <v>22442</v>
      </c>
      <c r="D5935" t="s">
        <v>348</v>
      </c>
      <c r="E5935" t="s">
        <v>34</v>
      </c>
      <c r="F5935" t="s">
        <v>29500</v>
      </c>
      <c r="G5935" t="s">
        <v>29501</v>
      </c>
      <c r="H5935" t="s">
        <v>309</v>
      </c>
      <c r="I5935" s="1">
        <v>26595</v>
      </c>
      <c r="J5935" t="s">
        <v>29502</v>
      </c>
      <c r="K5935" t="s">
        <v>1553</v>
      </c>
      <c r="L5935">
        <v>58054</v>
      </c>
      <c r="M5935" t="s">
        <v>309</v>
      </c>
      <c r="N5935" s="1">
        <v>45097</v>
      </c>
      <c r="O5935" s="1">
        <v>45099</v>
      </c>
      <c r="P5935">
        <v>20</v>
      </c>
      <c r="Q5935">
        <v>1</v>
      </c>
      <c r="R5935" t="s">
        <v>63</v>
      </c>
      <c r="S5935">
        <v>4</v>
      </c>
      <c r="T5935">
        <v>2</v>
      </c>
      <c r="U5935">
        <v>2</v>
      </c>
      <c r="V5935">
        <v>168</v>
      </c>
      <c r="W5935" t="s">
        <v>54</v>
      </c>
      <c r="X5935" t="s">
        <v>29503</v>
      </c>
      <c r="Y5935" t="s">
        <v>43</v>
      </c>
      <c r="Z5935" s="1">
        <v>45076</v>
      </c>
      <c r="AA5935" s="2">
        <v>0.64217592592592598</v>
      </c>
      <c r="AB5935" s="2">
        <v>0.29527777777777781</v>
      </c>
      <c r="AC5935" t="s">
        <v>44</v>
      </c>
      <c r="AD5935" t="s">
        <v>44</v>
      </c>
      <c r="AE5935" t="s">
        <v>45</v>
      </c>
      <c r="AF5935">
        <v>84</v>
      </c>
    </row>
    <row r="5936" spans="1:32">
      <c r="A5936">
        <v>30226</v>
      </c>
      <c r="B5936">
        <v>29326</v>
      </c>
      <c r="C5936" t="s">
        <v>13560</v>
      </c>
      <c r="D5936" t="s">
        <v>1028</v>
      </c>
      <c r="E5936" t="s">
        <v>48</v>
      </c>
      <c r="F5936" t="s">
        <v>29504</v>
      </c>
      <c r="G5936" t="s">
        <v>29505</v>
      </c>
      <c r="H5936" t="s">
        <v>171</v>
      </c>
      <c r="I5936" s="1">
        <v>33786</v>
      </c>
      <c r="J5936" t="s">
        <v>29506</v>
      </c>
      <c r="K5936" t="s">
        <v>29507</v>
      </c>
      <c r="L5936">
        <v>75132</v>
      </c>
      <c r="M5936" t="s">
        <v>171</v>
      </c>
      <c r="N5936" s="1">
        <v>45168</v>
      </c>
      <c r="O5936" s="1">
        <v>45173</v>
      </c>
      <c r="P5936">
        <v>79</v>
      </c>
      <c r="Q5936">
        <v>4</v>
      </c>
      <c r="R5936" t="s">
        <v>53</v>
      </c>
      <c r="S5936">
        <v>2</v>
      </c>
      <c r="T5936">
        <v>1</v>
      </c>
      <c r="U5936">
        <v>5</v>
      </c>
      <c r="V5936">
        <v>735</v>
      </c>
      <c r="W5936" t="s">
        <v>54</v>
      </c>
      <c r="X5936" t="s">
        <v>29508</v>
      </c>
      <c r="Y5936" t="s">
        <v>81</v>
      </c>
      <c r="Z5936" s="1">
        <v>45163</v>
      </c>
      <c r="AA5936" s="2">
        <v>0.84685185185185186</v>
      </c>
      <c r="AB5936" s="2">
        <v>0.43618055555555557</v>
      </c>
      <c r="AC5936" t="s">
        <v>45</v>
      </c>
      <c r="AD5936" t="s">
        <v>45</v>
      </c>
      <c r="AE5936" t="s">
        <v>45</v>
      </c>
      <c r="AF5936">
        <v>147</v>
      </c>
    </row>
    <row r="5937" spans="1:32">
      <c r="A5937">
        <v>30227</v>
      </c>
      <c r="B5937">
        <v>29327</v>
      </c>
      <c r="C5937" t="s">
        <v>988</v>
      </c>
      <c r="D5937" t="s">
        <v>609</v>
      </c>
      <c r="E5937" t="s">
        <v>34</v>
      </c>
      <c r="F5937" t="s">
        <v>29509</v>
      </c>
      <c r="G5937" t="s">
        <v>29510</v>
      </c>
      <c r="H5937" t="s">
        <v>171</v>
      </c>
      <c r="I5937" s="1">
        <v>25777</v>
      </c>
      <c r="J5937" t="s">
        <v>29511</v>
      </c>
      <c r="K5937" t="s">
        <v>29512</v>
      </c>
      <c r="L5937">
        <v>876</v>
      </c>
      <c r="M5937" t="s">
        <v>171</v>
      </c>
      <c r="N5937" s="1">
        <v>45012</v>
      </c>
      <c r="O5937" s="1">
        <v>45014</v>
      </c>
      <c r="P5937">
        <v>76</v>
      </c>
      <c r="Q5937">
        <v>4</v>
      </c>
      <c r="R5937" t="s">
        <v>53</v>
      </c>
      <c r="S5937">
        <v>4</v>
      </c>
      <c r="T5937">
        <v>2</v>
      </c>
      <c r="U5937">
        <v>2</v>
      </c>
      <c r="V5937">
        <v>274</v>
      </c>
      <c r="W5937" t="s">
        <v>41</v>
      </c>
      <c r="X5937" t="s">
        <v>29513</v>
      </c>
      <c r="Y5937" t="s">
        <v>6</v>
      </c>
      <c r="Z5937" s="1">
        <v>45001</v>
      </c>
      <c r="AA5937" s="2">
        <v>0.44218750000000001</v>
      </c>
      <c r="AB5937" s="2">
        <v>0.97642361111111109</v>
      </c>
      <c r="AC5937" t="s">
        <v>45</v>
      </c>
      <c r="AD5937" t="s">
        <v>44</v>
      </c>
      <c r="AE5937" t="s">
        <v>45</v>
      </c>
      <c r="AF5937">
        <v>137</v>
      </c>
    </row>
    <row r="5938" spans="1:32">
      <c r="A5938">
        <v>30228</v>
      </c>
      <c r="B5938">
        <v>29328</v>
      </c>
      <c r="C5938" t="s">
        <v>6945</v>
      </c>
      <c r="D5938" t="s">
        <v>10328</v>
      </c>
      <c r="E5938" t="s">
        <v>48</v>
      </c>
      <c r="F5938" t="s">
        <v>29514</v>
      </c>
      <c r="G5938" t="s">
        <v>29515</v>
      </c>
      <c r="H5938" t="s">
        <v>171</v>
      </c>
      <c r="I5938" s="1">
        <v>25725</v>
      </c>
      <c r="J5938" t="s">
        <v>29516</v>
      </c>
      <c r="K5938" t="s">
        <v>9631</v>
      </c>
      <c r="L5938">
        <v>66593</v>
      </c>
      <c r="M5938" t="s">
        <v>171</v>
      </c>
      <c r="N5938" s="1">
        <v>45020</v>
      </c>
      <c r="O5938" s="1">
        <v>45024</v>
      </c>
      <c r="P5938">
        <v>41</v>
      </c>
      <c r="Q5938">
        <v>2</v>
      </c>
      <c r="R5938" t="s">
        <v>63</v>
      </c>
      <c r="S5938">
        <v>2</v>
      </c>
      <c r="T5938">
        <v>0</v>
      </c>
      <c r="U5938">
        <v>4</v>
      </c>
      <c r="V5938">
        <v>352</v>
      </c>
      <c r="W5938" t="s">
        <v>54</v>
      </c>
      <c r="X5938" t="s">
        <v>29517</v>
      </c>
      <c r="Y5938" t="s">
        <v>6</v>
      </c>
      <c r="Z5938" s="1">
        <v>44986</v>
      </c>
      <c r="AA5938" s="2">
        <v>0.25863425925925926</v>
      </c>
      <c r="AB5938" s="2">
        <v>0.24929398148148149</v>
      </c>
      <c r="AC5938" t="s">
        <v>45</v>
      </c>
      <c r="AD5938" t="s">
        <v>44</v>
      </c>
      <c r="AE5938" t="s">
        <v>45</v>
      </c>
      <c r="AF5938">
        <v>88</v>
      </c>
    </row>
    <row r="5939" spans="1:32">
      <c r="A5939">
        <v>30229</v>
      </c>
      <c r="B5939">
        <v>29329</v>
      </c>
      <c r="C5939" t="s">
        <v>1481</v>
      </c>
      <c r="D5939" t="s">
        <v>126</v>
      </c>
      <c r="E5939" t="s">
        <v>48</v>
      </c>
      <c r="F5939" t="s">
        <v>29518</v>
      </c>
      <c r="G5939" t="s">
        <v>29519</v>
      </c>
      <c r="H5939" t="s">
        <v>418</v>
      </c>
      <c r="I5939" s="1">
        <v>34590</v>
      </c>
      <c r="J5939" t="s">
        <v>29520</v>
      </c>
      <c r="K5939" t="s">
        <v>29521</v>
      </c>
      <c r="L5939">
        <v>56452</v>
      </c>
      <c r="M5939" t="s">
        <v>418</v>
      </c>
      <c r="N5939" s="1">
        <v>45251</v>
      </c>
      <c r="O5939" s="1">
        <v>45252</v>
      </c>
      <c r="P5939">
        <v>49</v>
      </c>
      <c r="Q5939">
        <v>2</v>
      </c>
      <c r="R5939" t="s">
        <v>53</v>
      </c>
      <c r="S5939">
        <v>1</v>
      </c>
      <c r="T5939">
        <v>1</v>
      </c>
      <c r="U5939">
        <v>1</v>
      </c>
      <c r="V5939">
        <v>144</v>
      </c>
      <c r="W5939" t="s">
        <v>54</v>
      </c>
      <c r="X5939" t="s">
        <v>29522</v>
      </c>
      <c r="Y5939" t="s">
        <v>6</v>
      </c>
      <c r="Z5939" s="1">
        <v>45233</v>
      </c>
      <c r="AA5939" s="2">
        <v>0.94569444444444439</v>
      </c>
      <c r="AB5939" s="2">
        <v>0.94724537037037038</v>
      </c>
      <c r="AC5939" t="s">
        <v>45</v>
      </c>
      <c r="AD5939" t="s">
        <v>44</v>
      </c>
      <c r="AE5939" t="s">
        <v>44</v>
      </c>
      <c r="AF5939">
        <v>144</v>
      </c>
    </row>
    <row r="5940" spans="1:32">
      <c r="A5940">
        <v>30230</v>
      </c>
      <c r="B5940">
        <v>29330</v>
      </c>
      <c r="C5940" t="s">
        <v>8337</v>
      </c>
      <c r="D5940" t="s">
        <v>2213</v>
      </c>
      <c r="E5940" t="s">
        <v>48</v>
      </c>
      <c r="F5940" t="s">
        <v>29523</v>
      </c>
      <c r="G5940" t="s">
        <v>29524</v>
      </c>
      <c r="H5940" t="s">
        <v>60</v>
      </c>
      <c r="I5940" s="1">
        <v>35820</v>
      </c>
      <c r="J5940" t="s">
        <v>29525</v>
      </c>
      <c r="K5940" t="s">
        <v>20083</v>
      </c>
      <c r="L5940">
        <v>44285</v>
      </c>
      <c r="M5940" t="s">
        <v>60</v>
      </c>
      <c r="N5940" s="1">
        <v>45147</v>
      </c>
      <c r="O5940" s="1">
        <v>45149</v>
      </c>
      <c r="P5940">
        <v>4</v>
      </c>
      <c r="Q5940">
        <v>1</v>
      </c>
      <c r="R5940" t="s">
        <v>53</v>
      </c>
      <c r="S5940">
        <v>1</v>
      </c>
      <c r="T5940">
        <v>1</v>
      </c>
      <c r="U5940">
        <v>2</v>
      </c>
      <c r="V5940">
        <v>292</v>
      </c>
      <c r="W5940" t="s">
        <v>41</v>
      </c>
      <c r="X5940" t="s">
        <v>29526</v>
      </c>
      <c r="Y5940" t="s">
        <v>43</v>
      </c>
      <c r="Z5940" s="1">
        <v>45133</v>
      </c>
      <c r="AA5940" s="2">
        <v>0.88728009259259266</v>
      </c>
      <c r="AB5940" s="2">
        <v>0.39702546296296298</v>
      </c>
      <c r="AC5940" t="s">
        <v>44</v>
      </c>
      <c r="AD5940" t="s">
        <v>45</v>
      </c>
      <c r="AE5940" t="s">
        <v>45</v>
      </c>
      <c r="AF5940">
        <v>146</v>
      </c>
    </row>
    <row r="5941" spans="1:32">
      <c r="A5941">
        <v>30231</v>
      </c>
      <c r="B5941">
        <v>29331</v>
      </c>
      <c r="C5941" t="s">
        <v>6557</v>
      </c>
      <c r="D5941" t="s">
        <v>184</v>
      </c>
      <c r="E5941" t="s">
        <v>48</v>
      </c>
      <c r="F5941" t="s">
        <v>29527</v>
      </c>
      <c r="G5941" t="s">
        <v>29528</v>
      </c>
      <c r="H5941" t="s">
        <v>272</v>
      </c>
      <c r="I5941" s="1">
        <v>15854</v>
      </c>
      <c r="J5941" t="s">
        <v>29529</v>
      </c>
      <c r="K5941" t="s">
        <v>29530</v>
      </c>
      <c r="L5941">
        <v>48127</v>
      </c>
      <c r="M5941" t="s">
        <v>272</v>
      </c>
      <c r="N5941" s="1">
        <v>45020</v>
      </c>
      <c r="O5941" s="1">
        <v>45025</v>
      </c>
      <c r="P5941">
        <v>32</v>
      </c>
      <c r="Q5941">
        <v>2</v>
      </c>
      <c r="R5941" t="s">
        <v>63</v>
      </c>
      <c r="S5941">
        <v>4</v>
      </c>
      <c r="T5941">
        <v>1</v>
      </c>
      <c r="U5941">
        <v>5</v>
      </c>
      <c r="V5941">
        <v>415</v>
      </c>
      <c r="W5941" t="s">
        <v>41</v>
      </c>
      <c r="X5941" t="s">
        <v>29531</v>
      </c>
      <c r="Y5941" t="s">
        <v>43</v>
      </c>
      <c r="Z5941" s="1">
        <v>44996</v>
      </c>
      <c r="AA5941" s="2">
        <v>0.86446759259259265</v>
      </c>
      <c r="AB5941" s="2">
        <v>0.60619212962962965</v>
      </c>
      <c r="AC5941" t="s">
        <v>44</v>
      </c>
      <c r="AD5941" t="s">
        <v>44</v>
      </c>
      <c r="AE5941" t="s">
        <v>44</v>
      </c>
      <c r="AF5941">
        <v>83</v>
      </c>
    </row>
    <row r="5942" spans="1:32">
      <c r="A5942">
        <v>30232</v>
      </c>
      <c r="B5942">
        <v>29332</v>
      </c>
      <c r="C5942" t="s">
        <v>7988</v>
      </c>
      <c r="D5942" t="s">
        <v>13304</v>
      </c>
      <c r="E5942" t="s">
        <v>34</v>
      </c>
      <c r="F5942" t="s">
        <v>29532</v>
      </c>
      <c r="G5942">
        <f>1-829-239-1496</f>
        <v>-2563</v>
      </c>
      <c r="H5942" t="s">
        <v>171</v>
      </c>
      <c r="I5942" s="1">
        <v>34695</v>
      </c>
      <c r="J5942" t="s">
        <v>29533</v>
      </c>
      <c r="K5942" t="s">
        <v>10398</v>
      </c>
      <c r="L5942">
        <v>20549</v>
      </c>
      <c r="M5942" t="s">
        <v>171</v>
      </c>
      <c r="N5942" s="1">
        <v>45190</v>
      </c>
      <c r="O5942" s="1">
        <v>45193</v>
      </c>
      <c r="P5942">
        <v>25</v>
      </c>
      <c r="Q5942">
        <v>1</v>
      </c>
      <c r="R5942" t="s">
        <v>53</v>
      </c>
      <c r="S5942">
        <v>3</v>
      </c>
      <c r="T5942">
        <v>1</v>
      </c>
      <c r="U5942">
        <v>3</v>
      </c>
      <c r="V5942">
        <v>405</v>
      </c>
      <c r="W5942" t="s">
        <v>41</v>
      </c>
      <c r="X5942" t="s">
        <v>29534</v>
      </c>
      <c r="Y5942" t="s">
        <v>43</v>
      </c>
      <c r="Z5942" s="1">
        <v>45181</v>
      </c>
      <c r="AA5942" s="2">
        <v>0.18633101851851852</v>
      </c>
      <c r="AB5942" s="2">
        <v>3.6724537037037035E-2</v>
      </c>
      <c r="AC5942" t="s">
        <v>45</v>
      </c>
      <c r="AD5942" t="s">
        <v>45</v>
      </c>
      <c r="AE5942" t="s">
        <v>44</v>
      </c>
      <c r="AF5942">
        <v>135</v>
      </c>
    </row>
    <row r="5943" spans="1:32">
      <c r="A5943">
        <v>30233</v>
      </c>
      <c r="B5943">
        <v>29333</v>
      </c>
      <c r="C5943" t="s">
        <v>3205</v>
      </c>
      <c r="D5943" t="s">
        <v>435</v>
      </c>
      <c r="E5943" t="s">
        <v>34</v>
      </c>
      <c r="F5943" t="s">
        <v>29535</v>
      </c>
      <c r="G5943">
        <f>1-291-749-2897</f>
        <v>-3936</v>
      </c>
      <c r="H5943" t="s">
        <v>135</v>
      </c>
      <c r="I5943" s="1">
        <v>20003</v>
      </c>
      <c r="J5943" t="s">
        <v>29536</v>
      </c>
      <c r="K5943" t="s">
        <v>29537</v>
      </c>
      <c r="L5943">
        <v>39660</v>
      </c>
      <c r="M5943" t="s">
        <v>135</v>
      </c>
      <c r="N5943" s="1">
        <v>45115</v>
      </c>
      <c r="O5943" s="1">
        <v>45117</v>
      </c>
      <c r="P5943">
        <v>24</v>
      </c>
      <c r="Q5943">
        <v>1</v>
      </c>
      <c r="R5943" t="s">
        <v>40</v>
      </c>
      <c r="S5943">
        <v>4</v>
      </c>
      <c r="T5943">
        <v>0</v>
      </c>
      <c r="U5943">
        <v>2</v>
      </c>
      <c r="V5943">
        <v>400</v>
      </c>
      <c r="W5943" t="s">
        <v>54</v>
      </c>
      <c r="X5943" t="s">
        <v>29538</v>
      </c>
      <c r="Y5943" t="s">
        <v>65</v>
      </c>
      <c r="Z5943" s="1">
        <v>45106</v>
      </c>
      <c r="AA5943" s="2">
        <v>8.4513888888888888E-2</v>
      </c>
      <c r="AB5943" s="2">
        <v>0.10606481481481482</v>
      </c>
      <c r="AC5943" t="s">
        <v>44</v>
      </c>
      <c r="AD5943" t="s">
        <v>45</v>
      </c>
      <c r="AE5943" t="s">
        <v>45</v>
      </c>
      <c r="AF5943">
        <v>200</v>
      </c>
    </row>
    <row r="5944" spans="1:32">
      <c r="A5944">
        <v>30234</v>
      </c>
      <c r="B5944">
        <v>29334</v>
      </c>
      <c r="C5944" t="s">
        <v>326</v>
      </c>
      <c r="D5944" t="s">
        <v>5886</v>
      </c>
      <c r="E5944" t="s">
        <v>34</v>
      </c>
      <c r="F5944" t="s">
        <v>29539</v>
      </c>
      <c r="G5944" t="s">
        <v>29540</v>
      </c>
      <c r="H5944" t="s">
        <v>171</v>
      </c>
      <c r="I5944" s="1">
        <v>37428</v>
      </c>
      <c r="J5944" t="s">
        <v>29541</v>
      </c>
      <c r="K5944" t="s">
        <v>29542</v>
      </c>
      <c r="L5944">
        <v>87191</v>
      </c>
      <c r="M5944" t="s">
        <v>171</v>
      </c>
      <c r="N5944" s="1">
        <v>45216</v>
      </c>
      <c r="O5944" s="1">
        <v>45221</v>
      </c>
      <c r="P5944">
        <v>34</v>
      </c>
      <c r="Q5944">
        <v>2</v>
      </c>
      <c r="R5944" t="s">
        <v>53</v>
      </c>
      <c r="S5944">
        <v>1</v>
      </c>
      <c r="T5944">
        <v>0</v>
      </c>
      <c r="U5944">
        <v>5</v>
      </c>
      <c r="V5944">
        <v>665</v>
      </c>
      <c r="W5944" t="s">
        <v>54</v>
      </c>
      <c r="X5944" t="s">
        <v>29543</v>
      </c>
      <c r="Y5944" t="s">
        <v>65</v>
      </c>
      <c r="Z5944" s="1">
        <v>45192</v>
      </c>
      <c r="AA5944" s="2">
        <v>0.23335648148148147</v>
      </c>
      <c r="AB5944" s="2">
        <v>0.60146990740740736</v>
      </c>
      <c r="AC5944" t="s">
        <v>44</v>
      </c>
      <c r="AD5944" t="s">
        <v>44</v>
      </c>
      <c r="AE5944" t="s">
        <v>45</v>
      </c>
      <c r="AF5944">
        <v>133</v>
      </c>
    </row>
    <row r="5945" spans="1:32">
      <c r="A5945">
        <v>30236</v>
      </c>
      <c r="B5945">
        <v>29336</v>
      </c>
      <c r="C5945" t="s">
        <v>4774</v>
      </c>
      <c r="D5945" t="s">
        <v>1167</v>
      </c>
      <c r="E5945" t="s">
        <v>48</v>
      </c>
      <c r="F5945" t="s">
        <v>29544</v>
      </c>
      <c r="G5945" t="s">
        <v>29545</v>
      </c>
      <c r="H5945" t="s">
        <v>272</v>
      </c>
      <c r="I5945" s="1">
        <v>36211</v>
      </c>
      <c r="J5945" t="s">
        <v>29546</v>
      </c>
      <c r="K5945" t="s">
        <v>6469</v>
      </c>
      <c r="L5945">
        <v>30591</v>
      </c>
      <c r="M5945" t="s">
        <v>272</v>
      </c>
      <c r="N5945" s="1">
        <v>44999</v>
      </c>
      <c r="O5945" s="1">
        <v>45002</v>
      </c>
      <c r="P5945">
        <v>78</v>
      </c>
      <c r="Q5945">
        <v>4</v>
      </c>
      <c r="R5945" t="s">
        <v>40</v>
      </c>
      <c r="S5945">
        <v>3</v>
      </c>
      <c r="T5945">
        <v>2</v>
      </c>
      <c r="U5945">
        <v>3</v>
      </c>
      <c r="V5945">
        <v>699</v>
      </c>
      <c r="W5945" t="s">
        <v>41</v>
      </c>
      <c r="X5945" t="s">
        <v>29547</v>
      </c>
      <c r="Y5945" t="s">
        <v>43</v>
      </c>
      <c r="Z5945" s="1">
        <v>44989</v>
      </c>
      <c r="AA5945" s="2">
        <v>2.3043981481481481E-2</v>
      </c>
      <c r="AB5945" s="2">
        <v>0.53673611111111108</v>
      </c>
      <c r="AC5945" t="s">
        <v>44</v>
      </c>
      <c r="AD5945" t="s">
        <v>44</v>
      </c>
      <c r="AE5945" t="s">
        <v>44</v>
      </c>
      <c r="AF5945">
        <v>233</v>
      </c>
    </row>
    <row r="5946" spans="1:32">
      <c r="A5946">
        <v>30237</v>
      </c>
      <c r="B5946">
        <v>29337</v>
      </c>
      <c r="C5946" t="s">
        <v>8388</v>
      </c>
      <c r="D5946" t="s">
        <v>21261</v>
      </c>
      <c r="E5946" t="s">
        <v>48</v>
      </c>
      <c r="F5946" t="s">
        <v>29548</v>
      </c>
      <c r="G5946" t="s">
        <v>29549</v>
      </c>
      <c r="H5946" t="s">
        <v>60</v>
      </c>
      <c r="I5946" s="1">
        <v>18610</v>
      </c>
      <c r="J5946" t="s">
        <v>29550</v>
      </c>
      <c r="K5946" t="s">
        <v>15621</v>
      </c>
      <c r="L5946">
        <v>60286</v>
      </c>
      <c r="M5946" t="s">
        <v>60</v>
      </c>
      <c r="N5946" s="1">
        <v>45293</v>
      </c>
      <c r="O5946" s="1">
        <v>45297</v>
      </c>
      <c r="P5946">
        <v>63</v>
      </c>
      <c r="Q5946">
        <v>3</v>
      </c>
      <c r="R5946" t="s">
        <v>40</v>
      </c>
      <c r="S5946">
        <v>4</v>
      </c>
      <c r="T5946">
        <v>0</v>
      </c>
      <c r="U5946">
        <v>4</v>
      </c>
      <c r="V5946">
        <v>812</v>
      </c>
      <c r="W5946" t="s">
        <v>41</v>
      </c>
      <c r="X5946" t="s">
        <v>29551</v>
      </c>
      <c r="Y5946" t="s">
        <v>43</v>
      </c>
      <c r="Z5946" s="1">
        <v>45257</v>
      </c>
      <c r="AA5946" s="2">
        <v>0.52631944444444445</v>
      </c>
      <c r="AB5946" s="2">
        <v>0.3084837962962963</v>
      </c>
      <c r="AC5946" t="s">
        <v>44</v>
      </c>
      <c r="AD5946" t="s">
        <v>45</v>
      </c>
      <c r="AE5946" t="s">
        <v>44</v>
      </c>
      <c r="AF5946">
        <v>203</v>
      </c>
    </row>
    <row r="5947" spans="1:32">
      <c r="A5947">
        <v>30238</v>
      </c>
      <c r="B5947">
        <v>29338</v>
      </c>
      <c r="C5947" t="s">
        <v>12322</v>
      </c>
      <c r="D5947" t="s">
        <v>1361</v>
      </c>
      <c r="E5947" t="s">
        <v>34</v>
      </c>
      <c r="F5947" t="s">
        <v>29552</v>
      </c>
      <c r="G5947" t="s">
        <v>29553</v>
      </c>
      <c r="H5947" t="s">
        <v>171</v>
      </c>
      <c r="I5947" s="1">
        <v>32140</v>
      </c>
      <c r="J5947" t="s">
        <v>29554</v>
      </c>
      <c r="K5947" t="s">
        <v>29555</v>
      </c>
      <c r="L5947">
        <v>20587</v>
      </c>
      <c r="M5947" t="s">
        <v>171</v>
      </c>
      <c r="N5947" s="1">
        <v>45047</v>
      </c>
      <c r="O5947" s="1">
        <v>45049</v>
      </c>
      <c r="P5947">
        <v>1</v>
      </c>
      <c r="Q5947">
        <v>1</v>
      </c>
      <c r="R5947" t="s">
        <v>53</v>
      </c>
      <c r="S5947">
        <v>3</v>
      </c>
      <c r="T5947">
        <v>0</v>
      </c>
      <c r="U5947">
        <v>2</v>
      </c>
      <c r="V5947">
        <v>258</v>
      </c>
      <c r="W5947" t="s">
        <v>54</v>
      </c>
      <c r="X5947" t="s">
        <v>29556</v>
      </c>
      <c r="Y5947" t="s">
        <v>43</v>
      </c>
      <c r="Z5947" s="1">
        <v>45011</v>
      </c>
      <c r="AA5947" s="2">
        <v>0.51646990740740739</v>
      </c>
      <c r="AB5947" s="2">
        <v>0.62001157407407403</v>
      </c>
      <c r="AC5947" t="s">
        <v>45</v>
      </c>
      <c r="AD5947" t="s">
        <v>44</v>
      </c>
      <c r="AE5947" t="s">
        <v>45</v>
      </c>
      <c r="AF5947">
        <v>129</v>
      </c>
    </row>
    <row r="5948" spans="1:32">
      <c r="A5948">
        <v>30239</v>
      </c>
      <c r="B5948">
        <v>29339</v>
      </c>
      <c r="C5948" t="s">
        <v>3700</v>
      </c>
      <c r="D5948" t="s">
        <v>8554</v>
      </c>
      <c r="E5948" t="s">
        <v>34</v>
      </c>
      <c r="F5948" t="s">
        <v>29557</v>
      </c>
      <c r="G5948" t="s">
        <v>29558</v>
      </c>
      <c r="H5948" t="s">
        <v>272</v>
      </c>
      <c r="I5948" s="1">
        <v>16846</v>
      </c>
      <c r="J5948" t="s">
        <v>29559</v>
      </c>
      <c r="K5948" t="s">
        <v>29560</v>
      </c>
      <c r="L5948">
        <v>33777</v>
      </c>
      <c r="M5948" t="s">
        <v>272</v>
      </c>
      <c r="N5948" s="1">
        <v>45206</v>
      </c>
      <c r="O5948" s="1">
        <v>45207</v>
      </c>
      <c r="P5948">
        <v>59</v>
      </c>
      <c r="Q5948">
        <v>3</v>
      </c>
      <c r="R5948" t="s">
        <v>63</v>
      </c>
      <c r="S5948">
        <v>4</v>
      </c>
      <c r="T5948">
        <v>2</v>
      </c>
      <c r="U5948">
        <v>1</v>
      </c>
      <c r="V5948">
        <v>71</v>
      </c>
      <c r="W5948" t="s">
        <v>41</v>
      </c>
      <c r="X5948" t="s">
        <v>29561</v>
      </c>
      <c r="Y5948" t="s">
        <v>65</v>
      </c>
      <c r="Z5948" s="1">
        <v>45200</v>
      </c>
      <c r="AA5948" s="2">
        <v>0.89629629629629637</v>
      </c>
      <c r="AB5948" s="2">
        <v>0.3028703703703704</v>
      </c>
      <c r="AC5948" t="s">
        <v>44</v>
      </c>
      <c r="AD5948" t="s">
        <v>44</v>
      </c>
      <c r="AE5948" t="s">
        <v>45</v>
      </c>
      <c r="AF5948">
        <v>71</v>
      </c>
    </row>
    <row r="5949" spans="1:32">
      <c r="A5949">
        <v>30241</v>
      </c>
      <c r="B5949">
        <v>29341</v>
      </c>
      <c r="C5949" t="s">
        <v>1971</v>
      </c>
      <c r="D5949" t="s">
        <v>3415</v>
      </c>
      <c r="E5949" t="s">
        <v>34</v>
      </c>
      <c r="F5949" t="s">
        <v>29562</v>
      </c>
      <c r="G5949" t="s">
        <v>29563</v>
      </c>
      <c r="H5949" t="s">
        <v>423</v>
      </c>
      <c r="I5949" s="1">
        <v>34040</v>
      </c>
      <c r="J5949" t="s">
        <v>29564</v>
      </c>
      <c r="K5949" t="s">
        <v>29565</v>
      </c>
      <c r="L5949">
        <v>52454</v>
      </c>
      <c r="M5949" t="s">
        <v>423</v>
      </c>
      <c r="N5949" s="1">
        <v>45214</v>
      </c>
      <c r="O5949" s="1">
        <v>45216</v>
      </c>
      <c r="P5949">
        <v>47</v>
      </c>
      <c r="Q5949">
        <v>2</v>
      </c>
      <c r="R5949" t="s">
        <v>63</v>
      </c>
      <c r="S5949">
        <v>1</v>
      </c>
      <c r="T5949">
        <v>2</v>
      </c>
      <c r="U5949">
        <v>2</v>
      </c>
      <c r="V5949">
        <v>152</v>
      </c>
      <c r="W5949" t="s">
        <v>41</v>
      </c>
      <c r="X5949" t="s">
        <v>29566</v>
      </c>
      <c r="Y5949" t="s">
        <v>65</v>
      </c>
      <c r="Z5949" s="1">
        <v>45175</v>
      </c>
      <c r="AA5949" s="2">
        <v>0.66547453703703707</v>
      </c>
      <c r="AB5949" s="2">
        <v>8.5069444444444434E-2</v>
      </c>
      <c r="AC5949" t="s">
        <v>44</v>
      </c>
      <c r="AD5949" t="s">
        <v>44</v>
      </c>
      <c r="AE5949" t="s">
        <v>45</v>
      </c>
      <c r="AF5949">
        <v>76</v>
      </c>
    </row>
    <row r="5950" spans="1:32">
      <c r="A5950">
        <v>30244</v>
      </c>
      <c r="B5950">
        <v>29344</v>
      </c>
      <c r="C5950" t="s">
        <v>13213</v>
      </c>
      <c r="D5950" t="s">
        <v>18326</v>
      </c>
      <c r="E5950" t="s">
        <v>48</v>
      </c>
      <c r="F5950" t="s">
        <v>29567</v>
      </c>
      <c r="G5950">
        <v>2685047874</v>
      </c>
      <c r="H5950" t="s">
        <v>115</v>
      </c>
      <c r="I5950" s="1">
        <v>32139</v>
      </c>
      <c r="J5950" t="s">
        <v>29568</v>
      </c>
      <c r="K5950" t="s">
        <v>29569</v>
      </c>
      <c r="L5950">
        <v>1221</v>
      </c>
      <c r="M5950" t="s">
        <v>115</v>
      </c>
      <c r="N5950" s="1">
        <v>45001</v>
      </c>
      <c r="O5950" s="1">
        <v>45003</v>
      </c>
      <c r="P5950">
        <v>18</v>
      </c>
      <c r="Q5950">
        <v>1</v>
      </c>
      <c r="R5950" t="s">
        <v>40</v>
      </c>
      <c r="S5950">
        <v>1</v>
      </c>
      <c r="T5950">
        <v>2</v>
      </c>
      <c r="U5950">
        <v>2</v>
      </c>
      <c r="V5950">
        <v>418</v>
      </c>
      <c r="W5950" t="s">
        <v>54</v>
      </c>
      <c r="X5950" t="s">
        <v>29570</v>
      </c>
      <c r="Y5950" t="s">
        <v>81</v>
      </c>
      <c r="Z5950" s="1">
        <v>44982</v>
      </c>
      <c r="AA5950" s="2">
        <v>0.78776620370370365</v>
      </c>
      <c r="AB5950" s="2">
        <v>0.55589120370370371</v>
      </c>
      <c r="AC5950" t="s">
        <v>45</v>
      </c>
      <c r="AD5950" t="s">
        <v>45</v>
      </c>
      <c r="AE5950" t="s">
        <v>44</v>
      </c>
      <c r="AF5950">
        <v>209</v>
      </c>
    </row>
    <row r="5951" spans="1:32">
      <c r="A5951">
        <v>30245</v>
      </c>
      <c r="B5951">
        <v>29345</v>
      </c>
      <c r="C5951" t="s">
        <v>1328</v>
      </c>
      <c r="D5951" t="s">
        <v>5089</v>
      </c>
      <c r="E5951" t="s">
        <v>34</v>
      </c>
      <c r="F5951" t="s">
        <v>29571</v>
      </c>
      <c r="G5951" t="s">
        <v>29572</v>
      </c>
      <c r="H5951" t="s">
        <v>725</v>
      </c>
      <c r="I5951" s="1">
        <v>24675</v>
      </c>
      <c r="J5951" t="s">
        <v>29573</v>
      </c>
      <c r="K5951" t="s">
        <v>23827</v>
      </c>
      <c r="L5951">
        <v>72254</v>
      </c>
      <c r="M5951" t="s">
        <v>725</v>
      </c>
      <c r="N5951" s="1">
        <v>44985</v>
      </c>
      <c r="O5951" s="1">
        <v>44988</v>
      </c>
      <c r="P5951">
        <v>39</v>
      </c>
      <c r="Q5951">
        <v>2</v>
      </c>
      <c r="R5951" t="s">
        <v>40</v>
      </c>
      <c r="S5951">
        <v>3</v>
      </c>
      <c r="T5951">
        <v>0</v>
      </c>
      <c r="U5951">
        <v>3</v>
      </c>
      <c r="V5951">
        <v>723</v>
      </c>
      <c r="W5951" t="s">
        <v>41</v>
      </c>
      <c r="X5951" t="s">
        <v>29574</v>
      </c>
      <c r="Y5951" t="s">
        <v>81</v>
      </c>
      <c r="Z5951" s="1">
        <v>44962</v>
      </c>
      <c r="AA5951" s="2">
        <v>0.93439814814814814</v>
      </c>
      <c r="AB5951" s="2">
        <v>0.72944444444444445</v>
      </c>
      <c r="AC5951" t="s">
        <v>44</v>
      </c>
      <c r="AD5951" t="s">
        <v>45</v>
      </c>
      <c r="AE5951" t="s">
        <v>44</v>
      </c>
      <c r="AF5951">
        <v>241</v>
      </c>
    </row>
    <row r="5952" spans="1:32">
      <c r="A5952">
        <v>30246</v>
      </c>
      <c r="B5952">
        <v>29346</v>
      </c>
      <c r="C5952" t="s">
        <v>24706</v>
      </c>
      <c r="D5952" t="s">
        <v>3563</v>
      </c>
      <c r="E5952" t="s">
        <v>34</v>
      </c>
      <c r="F5952" t="s">
        <v>29575</v>
      </c>
      <c r="G5952" t="s">
        <v>29576</v>
      </c>
      <c r="H5952" t="s">
        <v>692</v>
      </c>
      <c r="I5952" s="1">
        <v>24197</v>
      </c>
      <c r="J5952" t="s">
        <v>29577</v>
      </c>
      <c r="K5952" t="s">
        <v>10347</v>
      </c>
      <c r="L5952">
        <v>83220</v>
      </c>
      <c r="M5952" t="s">
        <v>692</v>
      </c>
      <c r="N5952" s="1">
        <v>45149</v>
      </c>
      <c r="O5952" s="1">
        <v>45150</v>
      </c>
      <c r="P5952">
        <v>42</v>
      </c>
      <c r="Q5952">
        <v>2</v>
      </c>
      <c r="R5952" t="s">
        <v>40</v>
      </c>
      <c r="S5952">
        <v>1</v>
      </c>
      <c r="T5952">
        <v>1</v>
      </c>
      <c r="U5952">
        <v>1</v>
      </c>
      <c r="V5952">
        <v>230</v>
      </c>
      <c r="W5952" t="s">
        <v>41</v>
      </c>
      <c r="X5952" t="s">
        <v>29578</v>
      </c>
      <c r="Y5952" t="s">
        <v>6</v>
      </c>
      <c r="Z5952" s="1">
        <v>45116</v>
      </c>
      <c r="AA5952" s="2">
        <v>0.28802083333333334</v>
      </c>
      <c r="AB5952" s="2">
        <v>0.91723379629629631</v>
      </c>
      <c r="AC5952" t="s">
        <v>44</v>
      </c>
      <c r="AD5952" t="s">
        <v>45</v>
      </c>
      <c r="AE5952" t="s">
        <v>45</v>
      </c>
      <c r="AF5952">
        <v>230</v>
      </c>
    </row>
    <row r="5953" spans="1:32">
      <c r="A5953">
        <v>30247</v>
      </c>
      <c r="B5953">
        <v>29347</v>
      </c>
      <c r="C5953" t="s">
        <v>1549</v>
      </c>
      <c r="D5953" t="s">
        <v>2828</v>
      </c>
      <c r="E5953" t="s">
        <v>48</v>
      </c>
      <c r="F5953" t="s">
        <v>29579</v>
      </c>
      <c r="G5953" t="s">
        <v>29580</v>
      </c>
      <c r="H5953" t="s">
        <v>272</v>
      </c>
      <c r="I5953" s="1">
        <v>17685</v>
      </c>
      <c r="J5953" t="s">
        <v>29581</v>
      </c>
      <c r="K5953" t="s">
        <v>29582</v>
      </c>
      <c r="L5953">
        <v>40361</v>
      </c>
      <c r="M5953" t="s">
        <v>272</v>
      </c>
      <c r="N5953" s="1">
        <v>45060</v>
      </c>
      <c r="O5953" s="1">
        <v>45061</v>
      </c>
      <c r="P5953">
        <v>48</v>
      </c>
      <c r="Q5953">
        <v>2</v>
      </c>
      <c r="R5953" t="s">
        <v>40</v>
      </c>
      <c r="S5953">
        <v>4</v>
      </c>
      <c r="T5953">
        <v>1</v>
      </c>
      <c r="U5953">
        <v>1</v>
      </c>
      <c r="V5953">
        <v>236</v>
      </c>
      <c r="W5953" t="s">
        <v>54</v>
      </c>
      <c r="X5953" t="s">
        <v>29583</v>
      </c>
      <c r="Y5953" t="s">
        <v>43</v>
      </c>
      <c r="Z5953" s="1">
        <v>45031</v>
      </c>
      <c r="AA5953" s="2">
        <v>0.91041666666666676</v>
      </c>
      <c r="AB5953" s="2">
        <v>0.55569444444444438</v>
      </c>
      <c r="AC5953" t="s">
        <v>45</v>
      </c>
      <c r="AD5953" t="s">
        <v>44</v>
      </c>
      <c r="AE5953" t="s">
        <v>44</v>
      </c>
      <c r="AF5953">
        <v>236</v>
      </c>
    </row>
    <row r="5954" spans="1:32">
      <c r="A5954">
        <v>30249</v>
      </c>
      <c r="B5954">
        <v>29349</v>
      </c>
      <c r="C5954" t="s">
        <v>23274</v>
      </c>
      <c r="D5954" t="s">
        <v>722</v>
      </c>
      <c r="E5954" t="s">
        <v>34</v>
      </c>
      <c r="F5954" t="s">
        <v>29584</v>
      </c>
      <c r="G5954" t="s">
        <v>29585</v>
      </c>
      <c r="H5954" t="s">
        <v>115</v>
      </c>
      <c r="I5954" s="1">
        <v>31612</v>
      </c>
      <c r="J5954" t="s">
        <v>29586</v>
      </c>
      <c r="K5954" t="s">
        <v>29587</v>
      </c>
      <c r="L5954">
        <v>4660</v>
      </c>
      <c r="M5954" t="s">
        <v>115</v>
      </c>
      <c r="N5954" s="1">
        <v>45271</v>
      </c>
      <c r="O5954" s="1">
        <v>45274</v>
      </c>
      <c r="P5954">
        <v>89</v>
      </c>
      <c r="Q5954">
        <v>4</v>
      </c>
      <c r="R5954" t="s">
        <v>63</v>
      </c>
      <c r="S5954">
        <v>1</v>
      </c>
      <c r="T5954">
        <v>2</v>
      </c>
      <c r="U5954">
        <v>3</v>
      </c>
      <c r="V5954">
        <v>225</v>
      </c>
      <c r="W5954" t="s">
        <v>41</v>
      </c>
      <c r="X5954" t="s">
        <v>29588</v>
      </c>
      <c r="Y5954" t="s">
        <v>65</v>
      </c>
      <c r="Z5954" s="1">
        <v>45252</v>
      </c>
      <c r="AA5954" s="2">
        <v>0.95004629629629633</v>
      </c>
      <c r="AB5954" s="2">
        <v>0.47537037037037039</v>
      </c>
      <c r="AC5954" t="s">
        <v>44</v>
      </c>
      <c r="AD5954" t="s">
        <v>45</v>
      </c>
      <c r="AE5954" t="s">
        <v>45</v>
      </c>
      <c r="AF5954">
        <v>75</v>
      </c>
    </row>
    <row r="5955" spans="1:32">
      <c r="A5955">
        <v>30250</v>
      </c>
      <c r="B5955">
        <v>29350</v>
      </c>
      <c r="C5955" t="s">
        <v>4490</v>
      </c>
      <c r="D5955" t="s">
        <v>90</v>
      </c>
      <c r="E5955" t="s">
        <v>48</v>
      </c>
      <c r="F5955" t="s">
        <v>29589</v>
      </c>
      <c r="G5955" t="s">
        <v>29590</v>
      </c>
      <c r="H5955" t="s">
        <v>317</v>
      </c>
      <c r="I5955" s="1">
        <v>18985</v>
      </c>
      <c r="J5955" t="s">
        <v>29591</v>
      </c>
      <c r="K5955" t="s">
        <v>29592</v>
      </c>
      <c r="L5955">
        <v>3748</v>
      </c>
      <c r="M5955" t="s">
        <v>317</v>
      </c>
      <c r="N5955" s="1">
        <v>45057</v>
      </c>
      <c r="O5955" s="1">
        <v>45061</v>
      </c>
      <c r="P5955">
        <v>79</v>
      </c>
      <c r="Q5955">
        <v>4</v>
      </c>
      <c r="R5955" t="s">
        <v>53</v>
      </c>
      <c r="S5955">
        <v>1</v>
      </c>
      <c r="T5955">
        <v>2</v>
      </c>
      <c r="U5955">
        <v>4</v>
      </c>
      <c r="V5955">
        <v>560</v>
      </c>
      <c r="W5955" t="s">
        <v>41</v>
      </c>
      <c r="X5955" t="s">
        <v>29593</v>
      </c>
      <c r="Y5955" t="s">
        <v>43</v>
      </c>
      <c r="Z5955" s="1">
        <v>45037</v>
      </c>
      <c r="AA5955" s="2">
        <v>0.20738425925925927</v>
      </c>
      <c r="AB5955" s="2">
        <v>0.56055555555555558</v>
      </c>
      <c r="AC5955" t="s">
        <v>44</v>
      </c>
      <c r="AD5955" t="s">
        <v>45</v>
      </c>
      <c r="AE5955" t="s">
        <v>44</v>
      </c>
      <c r="AF5955">
        <v>140</v>
      </c>
    </row>
    <row r="5956" spans="1:32">
      <c r="A5956">
        <v>30251</v>
      </c>
      <c r="B5956">
        <v>29351</v>
      </c>
      <c r="C5956" t="s">
        <v>1056</v>
      </c>
      <c r="D5956" t="s">
        <v>1167</v>
      </c>
      <c r="E5956" t="s">
        <v>48</v>
      </c>
      <c r="F5956" t="s">
        <v>29594</v>
      </c>
      <c r="G5956">
        <f>1-769-785-2262</f>
        <v>-3815</v>
      </c>
      <c r="H5956" t="s">
        <v>115</v>
      </c>
      <c r="I5956" s="1">
        <v>34851</v>
      </c>
      <c r="J5956" t="s">
        <v>29595</v>
      </c>
      <c r="K5956" t="s">
        <v>29596</v>
      </c>
      <c r="L5956">
        <v>54163</v>
      </c>
      <c r="M5956" t="s">
        <v>115</v>
      </c>
      <c r="N5956" s="1">
        <v>45041</v>
      </c>
      <c r="O5956" s="1">
        <v>45044</v>
      </c>
      <c r="P5956">
        <v>10</v>
      </c>
      <c r="Q5956">
        <v>1</v>
      </c>
      <c r="R5956" t="s">
        <v>53</v>
      </c>
      <c r="S5956">
        <v>2</v>
      </c>
      <c r="T5956">
        <v>2</v>
      </c>
      <c r="U5956">
        <v>3</v>
      </c>
      <c r="V5956">
        <v>375</v>
      </c>
      <c r="W5956" t="s">
        <v>54</v>
      </c>
      <c r="X5956" t="s">
        <v>29597</v>
      </c>
      <c r="Y5956" t="s">
        <v>81</v>
      </c>
      <c r="Z5956" s="1">
        <v>45029</v>
      </c>
      <c r="AA5956" s="2">
        <v>0.1386111111111111</v>
      </c>
      <c r="AB5956" s="2">
        <v>0.74898148148148147</v>
      </c>
      <c r="AC5956" t="s">
        <v>44</v>
      </c>
      <c r="AD5956" t="s">
        <v>45</v>
      </c>
      <c r="AE5956" t="s">
        <v>45</v>
      </c>
      <c r="AF5956">
        <v>125</v>
      </c>
    </row>
    <row r="5957" spans="1:32">
      <c r="A5957">
        <v>30252</v>
      </c>
      <c r="B5957">
        <v>29352</v>
      </c>
      <c r="C5957" t="s">
        <v>822</v>
      </c>
      <c r="D5957" t="s">
        <v>709</v>
      </c>
      <c r="E5957" t="s">
        <v>34</v>
      </c>
      <c r="F5957" t="s">
        <v>29598</v>
      </c>
      <c r="G5957" t="s">
        <v>29599</v>
      </c>
      <c r="H5957" t="s">
        <v>280</v>
      </c>
      <c r="I5957" s="1">
        <v>20208</v>
      </c>
      <c r="J5957" t="s">
        <v>29600</v>
      </c>
      <c r="K5957" t="s">
        <v>29601</v>
      </c>
      <c r="L5957">
        <v>97868</v>
      </c>
      <c r="M5957" t="s">
        <v>280</v>
      </c>
      <c r="N5957" s="1">
        <v>45248</v>
      </c>
      <c r="O5957" s="1">
        <v>45250</v>
      </c>
      <c r="P5957">
        <v>22</v>
      </c>
      <c r="Q5957">
        <v>1</v>
      </c>
      <c r="R5957" t="s">
        <v>53</v>
      </c>
      <c r="S5957">
        <v>2</v>
      </c>
      <c r="T5957">
        <v>1</v>
      </c>
      <c r="U5957">
        <v>2</v>
      </c>
      <c r="V5957">
        <v>248</v>
      </c>
      <c r="W5957" t="s">
        <v>41</v>
      </c>
      <c r="X5957" t="s">
        <v>29602</v>
      </c>
      <c r="Y5957" t="s">
        <v>65</v>
      </c>
      <c r="Z5957" s="1">
        <v>45221</v>
      </c>
      <c r="AA5957" s="2">
        <v>0.6488194444444445</v>
      </c>
      <c r="AB5957" s="2">
        <v>0.83351851851851855</v>
      </c>
      <c r="AC5957" t="s">
        <v>45</v>
      </c>
      <c r="AD5957" t="s">
        <v>45</v>
      </c>
      <c r="AE5957" t="s">
        <v>45</v>
      </c>
      <c r="AF5957">
        <v>124</v>
      </c>
    </row>
    <row r="5958" spans="1:32">
      <c r="A5958">
        <v>30253</v>
      </c>
      <c r="B5958">
        <v>29353</v>
      </c>
      <c r="C5958" t="s">
        <v>105</v>
      </c>
      <c r="D5958" t="s">
        <v>1092</v>
      </c>
      <c r="E5958" t="s">
        <v>34</v>
      </c>
      <c r="F5958" t="s">
        <v>29603</v>
      </c>
      <c r="G5958" t="s">
        <v>29604</v>
      </c>
      <c r="H5958" t="s">
        <v>109</v>
      </c>
      <c r="I5958" s="1">
        <v>21897</v>
      </c>
      <c r="J5958" t="s">
        <v>29605</v>
      </c>
      <c r="K5958" t="s">
        <v>29606</v>
      </c>
      <c r="L5958">
        <v>81945</v>
      </c>
      <c r="M5958" t="s">
        <v>109</v>
      </c>
      <c r="N5958" s="1">
        <v>45051</v>
      </c>
      <c r="O5958" s="1">
        <v>45052</v>
      </c>
      <c r="P5958">
        <v>43</v>
      </c>
      <c r="Q5958">
        <v>2</v>
      </c>
      <c r="R5958" t="s">
        <v>53</v>
      </c>
      <c r="S5958">
        <v>1</v>
      </c>
      <c r="T5958">
        <v>0</v>
      </c>
      <c r="U5958">
        <v>1</v>
      </c>
      <c r="V5958">
        <v>127</v>
      </c>
      <c r="W5958" t="s">
        <v>41</v>
      </c>
      <c r="X5958" t="s">
        <v>29607</v>
      </c>
      <c r="Y5958" t="s">
        <v>65</v>
      </c>
      <c r="Z5958" s="1">
        <v>45045</v>
      </c>
      <c r="AA5958" s="2">
        <v>0.67009259259259257</v>
      </c>
      <c r="AB5958" s="2">
        <v>0.53420138888888891</v>
      </c>
      <c r="AC5958" t="s">
        <v>44</v>
      </c>
      <c r="AD5958" t="s">
        <v>44</v>
      </c>
      <c r="AE5958" t="s">
        <v>45</v>
      </c>
      <c r="AF5958">
        <v>127</v>
      </c>
    </row>
    <row r="5959" spans="1:32">
      <c r="A5959">
        <v>30254</v>
      </c>
      <c r="B5959">
        <v>29354</v>
      </c>
      <c r="C5959" t="s">
        <v>908</v>
      </c>
      <c r="D5959" t="s">
        <v>977</v>
      </c>
      <c r="E5959" t="s">
        <v>48</v>
      </c>
      <c r="F5959" t="s">
        <v>29608</v>
      </c>
      <c r="G5959" t="s">
        <v>29609</v>
      </c>
      <c r="H5959" t="s">
        <v>94</v>
      </c>
      <c r="I5959" s="1">
        <v>24576</v>
      </c>
      <c r="J5959" t="s">
        <v>29610</v>
      </c>
      <c r="K5959" t="s">
        <v>29611</v>
      </c>
      <c r="L5959">
        <v>51907</v>
      </c>
      <c r="M5959" t="s">
        <v>94</v>
      </c>
      <c r="N5959" s="1">
        <v>45293</v>
      </c>
      <c r="O5959" s="1">
        <v>45298</v>
      </c>
      <c r="P5959">
        <v>25</v>
      </c>
      <c r="Q5959">
        <v>1</v>
      </c>
      <c r="R5959" t="s">
        <v>53</v>
      </c>
      <c r="S5959">
        <v>1</v>
      </c>
      <c r="T5959">
        <v>0</v>
      </c>
      <c r="U5959">
        <v>5</v>
      </c>
      <c r="V5959">
        <v>625</v>
      </c>
      <c r="W5959" t="s">
        <v>54</v>
      </c>
      <c r="X5959" t="s">
        <v>29612</v>
      </c>
      <c r="Y5959" t="s">
        <v>6</v>
      </c>
      <c r="Z5959" s="1">
        <v>45263</v>
      </c>
      <c r="AA5959" s="2">
        <v>0.91297453703703713</v>
      </c>
      <c r="AB5959" s="2">
        <v>0.63559027777777777</v>
      </c>
      <c r="AC5959" t="s">
        <v>44</v>
      </c>
      <c r="AD5959" t="s">
        <v>45</v>
      </c>
      <c r="AE5959" t="s">
        <v>45</v>
      </c>
      <c r="AF5959">
        <v>125</v>
      </c>
    </row>
    <row r="5960" spans="1:32">
      <c r="A5960">
        <v>30256</v>
      </c>
      <c r="B5960">
        <v>29356</v>
      </c>
      <c r="C5960" t="s">
        <v>4045</v>
      </c>
      <c r="D5960" t="s">
        <v>285</v>
      </c>
      <c r="E5960" t="s">
        <v>34</v>
      </c>
      <c r="F5960" t="s">
        <v>29613</v>
      </c>
      <c r="G5960" t="s">
        <v>29614</v>
      </c>
      <c r="H5960" t="s">
        <v>904</v>
      </c>
      <c r="I5960" s="1">
        <v>29475</v>
      </c>
      <c r="J5960" t="s">
        <v>29615</v>
      </c>
      <c r="K5960" t="s">
        <v>29616</v>
      </c>
      <c r="L5960">
        <v>33376</v>
      </c>
      <c r="M5960" t="s">
        <v>904</v>
      </c>
      <c r="N5960" s="1">
        <v>45226</v>
      </c>
      <c r="O5960" s="1">
        <v>45228</v>
      </c>
      <c r="P5960">
        <v>83</v>
      </c>
      <c r="Q5960">
        <v>4</v>
      </c>
      <c r="R5960" t="s">
        <v>63</v>
      </c>
      <c r="S5960">
        <v>3</v>
      </c>
      <c r="T5960">
        <v>0</v>
      </c>
      <c r="U5960">
        <v>2</v>
      </c>
      <c r="V5960">
        <v>122</v>
      </c>
      <c r="W5960" t="s">
        <v>41</v>
      </c>
      <c r="X5960" t="s">
        <v>29617</v>
      </c>
      <c r="Y5960" t="s">
        <v>43</v>
      </c>
      <c r="Z5960" s="1">
        <v>45193</v>
      </c>
      <c r="AA5960" s="2">
        <v>0.32537037037037037</v>
      </c>
      <c r="AB5960" s="2">
        <v>2.2569444444444444E-2</v>
      </c>
      <c r="AC5960" t="s">
        <v>45</v>
      </c>
      <c r="AD5960" t="s">
        <v>45</v>
      </c>
      <c r="AE5960" t="s">
        <v>45</v>
      </c>
      <c r="AF5960">
        <v>61</v>
      </c>
    </row>
    <row r="5961" spans="1:32">
      <c r="A5961">
        <v>30257</v>
      </c>
      <c r="B5961">
        <v>29357</v>
      </c>
      <c r="C5961" t="s">
        <v>2616</v>
      </c>
      <c r="D5961" t="s">
        <v>1368</v>
      </c>
      <c r="E5961" t="s">
        <v>48</v>
      </c>
      <c r="F5961" t="s">
        <v>29618</v>
      </c>
      <c r="G5961" t="s">
        <v>29619</v>
      </c>
      <c r="H5961" t="s">
        <v>941</v>
      </c>
      <c r="I5961" s="1">
        <v>21425</v>
      </c>
      <c r="J5961" t="s">
        <v>29620</v>
      </c>
      <c r="K5961" t="s">
        <v>29621</v>
      </c>
      <c r="L5961">
        <v>13502</v>
      </c>
      <c r="M5961" t="s">
        <v>941</v>
      </c>
      <c r="N5961" s="1">
        <v>45079</v>
      </c>
      <c r="O5961" s="1">
        <v>45080</v>
      </c>
      <c r="P5961">
        <v>21</v>
      </c>
      <c r="Q5961">
        <v>1</v>
      </c>
      <c r="R5961" t="s">
        <v>40</v>
      </c>
      <c r="S5961">
        <v>4</v>
      </c>
      <c r="T5961">
        <v>1</v>
      </c>
      <c r="U5961">
        <v>1</v>
      </c>
      <c r="V5961">
        <v>205</v>
      </c>
      <c r="W5961" t="s">
        <v>54</v>
      </c>
      <c r="X5961" t="s">
        <v>29622</v>
      </c>
      <c r="Y5961" t="s">
        <v>6</v>
      </c>
      <c r="Z5961" s="1">
        <v>45066</v>
      </c>
      <c r="AA5961" s="2">
        <v>0.88979166666666665</v>
      </c>
      <c r="AB5961" s="2">
        <v>0.44009259259259265</v>
      </c>
      <c r="AC5961" t="s">
        <v>45</v>
      </c>
      <c r="AD5961" t="s">
        <v>44</v>
      </c>
      <c r="AE5961" t="s">
        <v>44</v>
      </c>
      <c r="AF5961">
        <v>205</v>
      </c>
    </row>
    <row r="5962" spans="1:32">
      <c r="A5962">
        <v>30258</v>
      </c>
      <c r="B5962">
        <v>29358</v>
      </c>
      <c r="C5962" t="s">
        <v>112</v>
      </c>
      <c r="D5962" t="s">
        <v>3701</v>
      </c>
      <c r="E5962" t="s">
        <v>48</v>
      </c>
      <c r="F5962" t="s">
        <v>29623</v>
      </c>
      <c r="G5962" t="s">
        <v>29624</v>
      </c>
      <c r="H5962" t="s">
        <v>179</v>
      </c>
      <c r="I5962" s="1">
        <v>21287</v>
      </c>
      <c r="J5962" t="s">
        <v>29625</v>
      </c>
      <c r="K5962" t="s">
        <v>22819</v>
      </c>
      <c r="L5962">
        <v>46456</v>
      </c>
      <c r="M5962" t="s">
        <v>179</v>
      </c>
      <c r="N5962" s="1">
        <v>45307</v>
      </c>
      <c r="O5962" s="1">
        <v>45312</v>
      </c>
      <c r="P5962">
        <v>94</v>
      </c>
      <c r="Q5962">
        <v>4</v>
      </c>
      <c r="R5962" t="s">
        <v>53</v>
      </c>
      <c r="S5962">
        <v>1</v>
      </c>
      <c r="T5962">
        <v>2</v>
      </c>
      <c r="U5962">
        <v>5</v>
      </c>
      <c r="V5962">
        <v>620</v>
      </c>
      <c r="W5962" t="s">
        <v>54</v>
      </c>
      <c r="X5962" t="s">
        <v>29626</v>
      </c>
      <c r="Y5962" t="s">
        <v>6</v>
      </c>
      <c r="Z5962" s="1">
        <v>45271</v>
      </c>
      <c r="AA5962" s="2">
        <v>0.17295138888888886</v>
      </c>
      <c r="AB5962" s="2">
        <v>0.30607638888888888</v>
      </c>
      <c r="AC5962" t="s">
        <v>45</v>
      </c>
      <c r="AD5962" t="s">
        <v>45</v>
      </c>
      <c r="AE5962" t="s">
        <v>45</v>
      </c>
      <c r="AF5962">
        <v>124</v>
      </c>
    </row>
    <row r="5963" spans="1:32">
      <c r="A5963">
        <v>30259</v>
      </c>
      <c r="B5963">
        <v>29359</v>
      </c>
      <c r="C5963" t="s">
        <v>1386</v>
      </c>
      <c r="D5963" t="s">
        <v>2587</v>
      </c>
      <c r="E5963" t="s">
        <v>48</v>
      </c>
      <c r="F5963" t="s">
        <v>29627</v>
      </c>
      <c r="G5963" t="s">
        <v>29628</v>
      </c>
      <c r="H5963" t="s">
        <v>164</v>
      </c>
      <c r="I5963" s="1">
        <v>32941</v>
      </c>
      <c r="J5963" t="s">
        <v>29629</v>
      </c>
      <c r="K5963" t="s">
        <v>29630</v>
      </c>
      <c r="L5963">
        <v>64585</v>
      </c>
      <c r="M5963" t="s">
        <v>164</v>
      </c>
      <c r="N5963" s="1">
        <v>45047</v>
      </c>
      <c r="O5963" s="1">
        <v>45048</v>
      </c>
      <c r="P5963">
        <v>42</v>
      </c>
      <c r="Q5963">
        <v>2</v>
      </c>
      <c r="R5963" t="s">
        <v>40</v>
      </c>
      <c r="S5963">
        <v>2</v>
      </c>
      <c r="T5963">
        <v>0</v>
      </c>
      <c r="U5963">
        <v>1</v>
      </c>
      <c r="V5963">
        <v>223</v>
      </c>
      <c r="W5963" t="s">
        <v>41</v>
      </c>
      <c r="X5963" t="s">
        <v>29631</v>
      </c>
      <c r="Y5963" t="s">
        <v>6</v>
      </c>
      <c r="Z5963" s="1">
        <v>45014</v>
      </c>
      <c r="AA5963" s="2">
        <v>0.79565972222222225</v>
      </c>
      <c r="AB5963" s="2">
        <v>0.19898148148148151</v>
      </c>
      <c r="AC5963" t="s">
        <v>44</v>
      </c>
      <c r="AD5963" t="s">
        <v>45</v>
      </c>
      <c r="AE5963" t="s">
        <v>45</v>
      </c>
      <c r="AF5963">
        <v>223</v>
      </c>
    </row>
    <row r="5964" spans="1:32">
      <c r="A5964">
        <v>30260</v>
      </c>
      <c r="B5964">
        <v>29360</v>
      </c>
      <c r="C5964" t="s">
        <v>5892</v>
      </c>
      <c r="D5964" t="s">
        <v>26129</v>
      </c>
      <c r="E5964" t="s">
        <v>48</v>
      </c>
      <c r="F5964" t="s">
        <v>29632</v>
      </c>
      <c r="G5964" t="s">
        <v>29633</v>
      </c>
      <c r="H5964" t="s">
        <v>101</v>
      </c>
      <c r="I5964" s="1">
        <v>31078</v>
      </c>
      <c r="J5964" t="s">
        <v>29634</v>
      </c>
      <c r="K5964" t="s">
        <v>29635</v>
      </c>
      <c r="L5964">
        <v>33873</v>
      </c>
      <c r="M5964" t="s">
        <v>101</v>
      </c>
      <c r="N5964" s="1">
        <v>45259</v>
      </c>
      <c r="O5964" s="1">
        <v>45261</v>
      </c>
      <c r="P5964">
        <v>67</v>
      </c>
      <c r="Q5964">
        <v>3</v>
      </c>
      <c r="R5964" t="s">
        <v>53</v>
      </c>
      <c r="S5964">
        <v>1</v>
      </c>
      <c r="T5964">
        <v>0</v>
      </c>
      <c r="U5964">
        <v>2</v>
      </c>
      <c r="V5964">
        <v>266</v>
      </c>
      <c r="W5964" t="s">
        <v>54</v>
      </c>
      <c r="X5964" t="s">
        <v>29636</v>
      </c>
      <c r="Y5964" t="s">
        <v>65</v>
      </c>
      <c r="Z5964" s="1">
        <v>45227</v>
      </c>
      <c r="AA5964" s="2">
        <v>0.31253472222222223</v>
      </c>
      <c r="AB5964" s="2">
        <v>0.15563657407407408</v>
      </c>
      <c r="AC5964" t="s">
        <v>44</v>
      </c>
      <c r="AD5964" t="s">
        <v>44</v>
      </c>
      <c r="AE5964" t="s">
        <v>45</v>
      </c>
      <c r="AF5964">
        <v>133</v>
      </c>
    </row>
    <row r="5965" spans="1:32">
      <c r="A5965">
        <v>30261</v>
      </c>
      <c r="B5965">
        <v>29361</v>
      </c>
      <c r="C5965" t="s">
        <v>881</v>
      </c>
      <c r="D5965" t="s">
        <v>2828</v>
      </c>
      <c r="E5965" t="s">
        <v>48</v>
      </c>
      <c r="F5965" t="s">
        <v>29637</v>
      </c>
      <c r="G5965">
        <v>3837596064</v>
      </c>
      <c r="H5965" t="s">
        <v>295</v>
      </c>
      <c r="I5965" s="1">
        <v>16836</v>
      </c>
      <c r="J5965" t="s">
        <v>29638</v>
      </c>
      <c r="K5965" t="s">
        <v>29639</v>
      </c>
      <c r="L5965">
        <v>32126</v>
      </c>
      <c r="M5965" t="s">
        <v>295</v>
      </c>
      <c r="N5965" s="1">
        <v>45306</v>
      </c>
      <c r="O5965" s="1">
        <v>45310</v>
      </c>
      <c r="P5965">
        <v>46</v>
      </c>
      <c r="Q5965">
        <v>2</v>
      </c>
      <c r="R5965" t="s">
        <v>53</v>
      </c>
      <c r="S5965">
        <v>3</v>
      </c>
      <c r="T5965">
        <v>2</v>
      </c>
      <c r="U5965">
        <v>4</v>
      </c>
      <c r="V5965">
        <v>544</v>
      </c>
      <c r="W5965" t="s">
        <v>41</v>
      </c>
      <c r="X5965" t="s">
        <v>29640</v>
      </c>
      <c r="Y5965" t="s">
        <v>6</v>
      </c>
      <c r="Z5965" s="1">
        <v>45281</v>
      </c>
      <c r="AA5965" s="2">
        <v>0.4306018518518519</v>
      </c>
      <c r="AB5965" s="2">
        <v>5.9594907407407409E-2</v>
      </c>
      <c r="AC5965" t="s">
        <v>44</v>
      </c>
      <c r="AD5965" t="s">
        <v>45</v>
      </c>
      <c r="AE5965" t="s">
        <v>45</v>
      </c>
      <c r="AF5965">
        <v>136</v>
      </c>
    </row>
    <row r="5966" spans="1:32">
      <c r="A5966">
        <v>30262</v>
      </c>
      <c r="B5966">
        <v>29362</v>
      </c>
      <c r="C5966" t="s">
        <v>1471</v>
      </c>
      <c r="D5966" t="s">
        <v>4005</v>
      </c>
      <c r="E5966" t="s">
        <v>48</v>
      </c>
      <c r="F5966" t="s">
        <v>29641</v>
      </c>
      <c r="G5966" t="s">
        <v>29642</v>
      </c>
      <c r="H5966" t="s">
        <v>122</v>
      </c>
      <c r="I5966" s="1">
        <v>20533</v>
      </c>
      <c r="J5966" t="s">
        <v>29643</v>
      </c>
      <c r="K5966" t="s">
        <v>11635</v>
      </c>
      <c r="L5966">
        <v>39186</v>
      </c>
      <c r="M5966" t="s">
        <v>122</v>
      </c>
      <c r="N5966" s="1">
        <v>45014</v>
      </c>
      <c r="O5966" s="1">
        <v>45017</v>
      </c>
      <c r="P5966">
        <v>73</v>
      </c>
      <c r="Q5966">
        <v>3</v>
      </c>
      <c r="R5966" t="s">
        <v>53</v>
      </c>
      <c r="S5966">
        <v>3</v>
      </c>
      <c r="T5966">
        <v>1</v>
      </c>
      <c r="U5966">
        <v>3</v>
      </c>
      <c r="V5966">
        <v>387</v>
      </c>
      <c r="W5966" t="s">
        <v>54</v>
      </c>
      <c r="X5966" t="s">
        <v>29644</v>
      </c>
      <c r="Y5966" t="s">
        <v>6</v>
      </c>
      <c r="Z5966" s="1">
        <v>44984</v>
      </c>
      <c r="AA5966" s="2">
        <v>0.22305555555555556</v>
      </c>
      <c r="AB5966" s="2">
        <v>0.2785069444444444</v>
      </c>
      <c r="AC5966" t="s">
        <v>45</v>
      </c>
      <c r="AD5966" t="s">
        <v>44</v>
      </c>
      <c r="AE5966" t="s">
        <v>44</v>
      </c>
      <c r="AF5966">
        <v>129</v>
      </c>
    </row>
    <row r="5967" spans="1:32">
      <c r="A5967">
        <v>30264</v>
      </c>
      <c r="B5967">
        <v>29364</v>
      </c>
      <c r="C5967" t="s">
        <v>1771</v>
      </c>
      <c r="D5967" t="s">
        <v>3729</v>
      </c>
      <c r="E5967" t="s">
        <v>34</v>
      </c>
      <c r="F5967" t="s">
        <v>29645</v>
      </c>
      <c r="G5967" t="s">
        <v>29646</v>
      </c>
      <c r="H5967" t="s">
        <v>171</v>
      </c>
      <c r="I5967" s="1">
        <v>26656</v>
      </c>
      <c r="J5967" t="s">
        <v>29647</v>
      </c>
      <c r="K5967" t="s">
        <v>7132</v>
      </c>
      <c r="L5967">
        <v>78571</v>
      </c>
      <c r="M5967" t="s">
        <v>171</v>
      </c>
      <c r="N5967" s="1">
        <v>44959</v>
      </c>
      <c r="O5967" s="1">
        <v>44960</v>
      </c>
      <c r="P5967">
        <v>32</v>
      </c>
      <c r="Q5967">
        <v>2</v>
      </c>
      <c r="R5967" t="s">
        <v>63</v>
      </c>
      <c r="S5967">
        <v>4</v>
      </c>
      <c r="T5967">
        <v>0</v>
      </c>
      <c r="U5967">
        <v>1</v>
      </c>
      <c r="V5967">
        <v>83</v>
      </c>
      <c r="W5967" t="s">
        <v>41</v>
      </c>
      <c r="X5967" t="s">
        <v>29648</v>
      </c>
      <c r="Y5967" t="s">
        <v>6</v>
      </c>
      <c r="Z5967" s="1">
        <v>44947</v>
      </c>
      <c r="AA5967" s="2">
        <v>6.8275462962962954E-2</v>
      </c>
      <c r="AB5967" s="2">
        <v>2.7569444444444448E-2</v>
      </c>
      <c r="AC5967" t="s">
        <v>44</v>
      </c>
      <c r="AD5967" t="s">
        <v>45</v>
      </c>
      <c r="AE5967" t="s">
        <v>45</v>
      </c>
      <c r="AF5967">
        <v>83</v>
      </c>
    </row>
    <row r="5968" spans="1:32">
      <c r="A5968">
        <v>30266</v>
      </c>
      <c r="B5968">
        <v>29366</v>
      </c>
      <c r="C5968" t="s">
        <v>469</v>
      </c>
      <c r="D5968" t="s">
        <v>16149</v>
      </c>
      <c r="E5968" t="s">
        <v>48</v>
      </c>
      <c r="F5968" t="s">
        <v>29649</v>
      </c>
      <c r="G5968" t="s">
        <v>29650</v>
      </c>
      <c r="H5968" t="s">
        <v>418</v>
      </c>
      <c r="I5968" s="1">
        <v>33726</v>
      </c>
      <c r="J5968" t="s">
        <v>29651</v>
      </c>
      <c r="K5968" t="s">
        <v>29652</v>
      </c>
      <c r="L5968">
        <v>1329</v>
      </c>
      <c r="M5968" t="s">
        <v>418</v>
      </c>
      <c r="N5968" s="1">
        <v>45128</v>
      </c>
      <c r="O5968" s="1">
        <v>45129</v>
      </c>
      <c r="P5968">
        <v>100</v>
      </c>
      <c r="Q5968">
        <v>4</v>
      </c>
      <c r="R5968" t="s">
        <v>53</v>
      </c>
      <c r="S5968">
        <v>2</v>
      </c>
      <c r="T5968">
        <v>2</v>
      </c>
      <c r="U5968">
        <v>1</v>
      </c>
      <c r="V5968">
        <v>122</v>
      </c>
      <c r="W5968" t="s">
        <v>41</v>
      </c>
      <c r="X5968" t="s">
        <v>29653</v>
      </c>
      <c r="Y5968" t="s">
        <v>6</v>
      </c>
      <c r="Z5968" s="1">
        <v>45101</v>
      </c>
      <c r="AA5968" s="2">
        <v>0.36584490740740744</v>
      </c>
      <c r="AB5968" s="2">
        <v>0.53917824074074072</v>
      </c>
      <c r="AC5968" t="s">
        <v>44</v>
      </c>
      <c r="AD5968" t="s">
        <v>44</v>
      </c>
      <c r="AE5968" t="s">
        <v>45</v>
      </c>
      <c r="AF5968">
        <v>122</v>
      </c>
    </row>
    <row r="5969" spans="1:32">
      <c r="A5969">
        <v>30267</v>
      </c>
      <c r="B5969">
        <v>29367</v>
      </c>
      <c r="C5969" t="s">
        <v>828</v>
      </c>
      <c r="D5969" t="s">
        <v>7928</v>
      </c>
      <c r="E5969" t="s">
        <v>34</v>
      </c>
      <c r="F5969" t="s">
        <v>29654</v>
      </c>
      <c r="G5969" t="s">
        <v>29655</v>
      </c>
      <c r="H5969" t="s">
        <v>904</v>
      </c>
      <c r="I5969" s="1">
        <v>19464</v>
      </c>
      <c r="J5969" t="s">
        <v>29656</v>
      </c>
      <c r="K5969" t="s">
        <v>29657</v>
      </c>
      <c r="L5969">
        <v>25116</v>
      </c>
      <c r="M5969" t="s">
        <v>904</v>
      </c>
      <c r="N5969" s="1">
        <v>45141</v>
      </c>
      <c r="O5969" s="1">
        <v>45143</v>
      </c>
      <c r="P5969">
        <v>26</v>
      </c>
      <c r="Q5969">
        <v>2</v>
      </c>
      <c r="R5969" t="s">
        <v>63</v>
      </c>
      <c r="S5969">
        <v>4</v>
      </c>
      <c r="T5969">
        <v>1</v>
      </c>
      <c r="U5969">
        <v>2</v>
      </c>
      <c r="V5969">
        <v>132</v>
      </c>
      <c r="W5969" t="s">
        <v>54</v>
      </c>
      <c r="X5969" t="s">
        <v>29658</v>
      </c>
      <c r="Y5969" t="s">
        <v>65</v>
      </c>
      <c r="Z5969" s="1">
        <v>45119</v>
      </c>
      <c r="AA5969" s="2">
        <v>0.42730324074074072</v>
      </c>
      <c r="AB5969" s="2">
        <v>0.46400462962962963</v>
      </c>
      <c r="AC5969" t="s">
        <v>44</v>
      </c>
      <c r="AD5969" t="s">
        <v>44</v>
      </c>
      <c r="AE5969" t="s">
        <v>45</v>
      </c>
      <c r="AF5969">
        <v>66</v>
      </c>
    </row>
    <row r="5970" spans="1:32">
      <c r="A5970">
        <v>30268</v>
      </c>
      <c r="B5970">
        <v>29368</v>
      </c>
      <c r="C5970" t="s">
        <v>364</v>
      </c>
      <c r="D5970" t="s">
        <v>5703</v>
      </c>
      <c r="E5970" t="s">
        <v>34</v>
      </c>
      <c r="F5970" t="s">
        <v>29659</v>
      </c>
      <c r="G5970" t="s">
        <v>29660</v>
      </c>
      <c r="H5970" t="s">
        <v>135</v>
      </c>
      <c r="I5970" s="1">
        <v>24200</v>
      </c>
      <c r="J5970" t="s">
        <v>29661</v>
      </c>
      <c r="K5970" t="s">
        <v>29662</v>
      </c>
      <c r="L5970">
        <v>69106</v>
      </c>
      <c r="M5970" t="s">
        <v>135</v>
      </c>
      <c r="N5970" s="1">
        <v>45097</v>
      </c>
      <c r="O5970" s="1">
        <v>45098</v>
      </c>
      <c r="P5970">
        <v>54</v>
      </c>
      <c r="Q5970">
        <v>3</v>
      </c>
      <c r="R5970" t="s">
        <v>40</v>
      </c>
      <c r="S5970">
        <v>2</v>
      </c>
      <c r="T5970">
        <v>0</v>
      </c>
      <c r="U5970">
        <v>1</v>
      </c>
      <c r="V5970">
        <v>204</v>
      </c>
      <c r="W5970" t="s">
        <v>41</v>
      </c>
      <c r="X5970" t="s">
        <v>29663</v>
      </c>
      <c r="Y5970" t="s">
        <v>81</v>
      </c>
      <c r="Z5970" s="1">
        <v>45076</v>
      </c>
      <c r="AA5970" s="2">
        <v>0.74934027777777779</v>
      </c>
      <c r="AB5970" s="2">
        <v>0.71850694444444452</v>
      </c>
      <c r="AC5970" t="s">
        <v>44</v>
      </c>
      <c r="AD5970" t="s">
        <v>45</v>
      </c>
      <c r="AE5970" t="s">
        <v>45</v>
      </c>
      <c r="AF5970">
        <v>204</v>
      </c>
    </row>
    <row r="5971" spans="1:32">
      <c r="A5971">
        <v>30269</v>
      </c>
      <c r="B5971">
        <v>29369</v>
      </c>
      <c r="C5971" t="s">
        <v>133</v>
      </c>
      <c r="D5971" t="s">
        <v>12038</v>
      </c>
      <c r="E5971" t="s">
        <v>48</v>
      </c>
      <c r="F5971" t="s">
        <v>29664</v>
      </c>
      <c r="G5971" t="s">
        <v>29665</v>
      </c>
      <c r="H5971" t="s">
        <v>94</v>
      </c>
      <c r="I5971" s="1">
        <v>20679</v>
      </c>
      <c r="J5971" t="s">
        <v>29666</v>
      </c>
      <c r="K5971" t="s">
        <v>13345</v>
      </c>
      <c r="L5971">
        <v>65030</v>
      </c>
      <c r="M5971" t="s">
        <v>94</v>
      </c>
      <c r="N5971" s="1">
        <v>45122</v>
      </c>
      <c r="O5971" s="1">
        <v>45123</v>
      </c>
      <c r="P5971">
        <v>44</v>
      </c>
      <c r="Q5971">
        <v>2</v>
      </c>
      <c r="R5971" t="s">
        <v>63</v>
      </c>
      <c r="S5971">
        <v>2</v>
      </c>
      <c r="T5971">
        <v>2</v>
      </c>
      <c r="U5971">
        <v>1</v>
      </c>
      <c r="V5971">
        <v>75</v>
      </c>
      <c r="W5971" t="s">
        <v>41</v>
      </c>
      <c r="X5971" t="s">
        <v>29667</v>
      </c>
      <c r="Y5971" t="s">
        <v>81</v>
      </c>
      <c r="Z5971" s="1">
        <v>45117</v>
      </c>
      <c r="AA5971" s="2">
        <v>0.48031249999999998</v>
      </c>
      <c r="AB5971" s="2">
        <v>0.40667824074074077</v>
      </c>
      <c r="AC5971" t="s">
        <v>45</v>
      </c>
      <c r="AD5971" t="s">
        <v>45</v>
      </c>
      <c r="AE5971" t="s">
        <v>45</v>
      </c>
      <c r="AF5971">
        <v>75</v>
      </c>
    </row>
    <row r="5972" spans="1:32">
      <c r="A5972">
        <v>30270</v>
      </c>
      <c r="B5972">
        <v>29370</v>
      </c>
      <c r="C5972" t="s">
        <v>864</v>
      </c>
      <c r="D5972" t="s">
        <v>14372</v>
      </c>
      <c r="E5972" t="s">
        <v>34</v>
      </c>
      <c r="F5972" t="s">
        <v>29668</v>
      </c>
      <c r="G5972" t="s">
        <v>29669</v>
      </c>
      <c r="H5972" t="s">
        <v>171</v>
      </c>
      <c r="I5972" s="1">
        <v>24062</v>
      </c>
      <c r="J5972" t="s">
        <v>29670</v>
      </c>
      <c r="K5972" t="s">
        <v>13635</v>
      </c>
      <c r="L5972">
        <v>34366</v>
      </c>
      <c r="M5972" t="s">
        <v>171</v>
      </c>
      <c r="N5972" s="1">
        <v>45020</v>
      </c>
      <c r="O5972" s="1">
        <v>45023</v>
      </c>
      <c r="P5972">
        <v>64</v>
      </c>
      <c r="Q5972">
        <v>3</v>
      </c>
      <c r="R5972" t="s">
        <v>53</v>
      </c>
      <c r="S5972">
        <v>4</v>
      </c>
      <c r="T5972">
        <v>0</v>
      </c>
      <c r="U5972">
        <v>3</v>
      </c>
      <c r="V5972">
        <v>432</v>
      </c>
      <c r="W5972" t="s">
        <v>54</v>
      </c>
      <c r="X5972" t="s">
        <v>29671</v>
      </c>
      <c r="Y5972" t="s">
        <v>81</v>
      </c>
      <c r="Z5972" s="1">
        <v>44983</v>
      </c>
      <c r="AA5972" s="2">
        <v>0.32333333333333331</v>
      </c>
      <c r="AB5972" s="2">
        <v>0.3198611111111111</v>
      </c>
      <c r="AC5972" t="s">
        <v>45</v>
      </c>
      <c r="AD5972" t="s">
        <v>44</v>
      </c>
      <c r="AE5972" t="s">
        <v>45</v>
      </c>
      <c r="AF5972">
        <v>144</v>
      </c>
    </row>
    <row r="5973" spans="1:32">
      <c r="A5973">
        <v>30272</v>
      </c>
      <c r="B5973">
        <v>29372</v>
      </c>
      <c r="C5973" t="s">
        <v>326</v>
      </c>
      <c r="D5973" t="s">
        <v>1606</v>
      </c>
      <c r="E5973" t="s">
        <v>34</v>
      </c>
      <c r="F5973" t="s">
        <v>29672</v>
      </c>
      <c r="G5973">
        <v>9665254546</v>
      </c>
      <c r="H5973" t="s">
        <v>692</v>
      </c>
      <c r="I5973" s="1">
        <v>26284</v>
      </c>
      <c r="J5973" t="s">
        <v>29673</v>
      </c>
      <c r="K5973" t="s">
        <v>29674</v>
      </c>
      <c r="L5973">
        <v>35134</v>
      </c>
      <c r="M5973" t="s">
        <v>692</v>
      </c>
      <c r="N5973" s="1">
        <v>45067</v>
      </c>
      <c r="O5973" s="1">
        <v>45069</v>
      </c>
      <c r="P5973">
        <v>38</v>
      </c>
      <c r="Q5973">
        <v>2</v>
      </c>
      <c r="R5973" t="s">
        <v>63</v>
      </c>
      <c r="S5973">
        <v>4</v>
      </c>
      <c r="T5973">
        <v>1</v>
      </c>
      <c r="U5973">
        <v>2</v>
      </c>
      <c r="V5973">
        <v>168</v>
      </c>
      <c r="W5973" t="s">
        <v>54</v>
      </c>
      <c r="X5973" t="s">
        <v>29675</v>
      </c>
      <c r="Y5973" t="s">
        <v>65</v>
      </c>
      <c r="Z5973" s="1">
        <v>45060</v>
      </c>
      <c r="AA5973" s="2">
        <v>0.13488425925925926</v>
      </c>
      <c r="AB5973" s="2">
        <v>0.18663194444444445</v>
      </c>
      <c r="AC5973" t="s">
        <v>44</v>
      </c>
      <c r="AD5973" t="s">
        <v>45</v>
      </c>
      <c r="AE5973" t="s">
        <v>45</v>
      </c>
      <c r="AF5973">
        <v>84</v>
      </c>
    </row>
    <row r="5974" spans="1:32">
      <c r="A5974">
        <v>30273</v>
      </c>
      <c r="B5974">
        <v>29373</v>
      </c>
      <c r="C5974" t="s">
        <v>7369</v>
      </c>
      <c r="D5974" t="s">
        <v>768</v>
      </c>
      <c r="E5974" t="s">
        <v>34</v>
      </c>
      <c r="F5974" t="s">
        <v>29676</v>
      </c>
      <c r="G5974" t="s">
        <v>29677</v>
      </c>
      <c r="H5974" t="s">
        <v>37</v>
      </c>
      <c r="I5974" s="1">
        <v>25247</v>
      </c>
      <c r="J5974" t="s">
        <v>29678</v>
      </c>
      <c r="K5974" t="s">
        <v>29679</v>
      </c>
      <c r="L5974">
        <v>22915</v>
      </c>
      <c r="M5974" t="s">
        <v>37</v>
      </c>
      <c r="N5974" s="1">
        <v>45093</v>
      </c>
      <c r="O5974" s="1">
        <v>45097</v>
      </c>
      <c r="P5974">
        <v>45</v>
      </c>
      <c r="Q5974">
        <v>2</v>
      </c>
      <c r="R5974" t="s">
        <v>40</v>
      </c>
      <c r="S5974">
        <v>4</v>
      </c>
      <c r="T5974">
        <v>1</v>
      </c>
      <c r="U5974">
        <v>4</v>
      </c>
      <c r="V5974">
        <v>884</v>
      </c>
      <c r="W5974" t="s">
        <v>41</v>
      </c>
      <c r="X5974" t="s">
        <v>29680</v>
      </c>
      <c r="Y5974" t="s">
        <v>43</v>
      </c>
      <c r="Z5974" s="1">
        <v>45059</v>
      </c>
      <c r="AA5974" s="2">
        <v>0.67106481481481473</v>
      </c>
      <c r="AB5974" s="2">
        <v>0.61087962962962961</v>
      </c>
      <c r="AC5974" t="s">
        <v>44</v>
      </c>
      <c r="AD5974" t="s">
        <v>44</v>
      </c>
      <c r="AE5974" t="s">
        <v>45</v>
      </c>
      <c r="AF5974">
        <v>221</v>
      </c>
    </row>
    <row r="5975" spans="1:32">
      <c r="A5975">
        <v>30275</v>
      </c>
      <c r="B5975">
        <v>29375</v>
      </c>
      <c r="C5975" t="s">
        <v>1056</v>
      </c>
      <c r="D5975" t="s">
        <v>792</v>
      </c>
      <c r="E5975" t="s">
        <v>34</v>
      </c>
      <c r="F5975" t="s">
        <v>29681</v>
      </c>
      <c r="G5975" t="s">
        <v>29682</v>
      </c>
      <c r="H5975" t="s">
        <v>171</v>
      </c>
      <c r="I5975" s="1">
        <v>18912</v>
      </c>
      <c r="J5975" t="s">
        <v>29683</v>
      </c>
      <c r="K5975" t="s">
        <v>29684</v>
      </c>
      <c r="L5975">
        <v>42173</v>
      </c>
      <c r="M5975" t="s">
        <v>171</v>
      </c>
      <c r="N5975" s="1">
        <v>45292</v>
      </c>
      <c r="O5975" s="1">
        <v>45297</v>
      </c>
      <c r="P5975">
        <v>90</v>
      </c>
      <c r="Q5975">
        <v>4</v>
      </c>
      <c r="R5975" t="s">
        <v>40</v>
      </c>
      <c r="S5975">
        <v>2</v>
      </c>
      <c r="T5975">
        <v>0</v>
      </c>
      <c r="U5975">
        <v>5</v>
      </c>
      <c r="V5975">
        <v>1150</v>
      </c>
      <c r="W5975" t="s">
        <v>54</v>
      </c>
      <c r="X5975" t="s">
        <v>29685</v>
      </c>
      <c r="Y5975" t="s">
        <v>65</v>
      </c>
      <c r="Z5975" s="1">
        <v>45276</v>
      </c>
      <c r="AA5975" s="2">
        <v>0.46105324074074078</v>
      </c>
      <c r="AB5975" s="2">
        <v>0.87424768518518514</v>
      </c>
      <c r="AC5975" t="s">
        <v>45</v>
      </c>
      <c r="AD5975" t="s">
        <v>44</v>
      </c>
      <c r="AE5975" t="s">
        <v>45</v>
      </c>
      <c r="AF5975">
        <v>230</v>
      </c>
    </row>
    <row r="5976" spans="1:32">
      <c r="A5976">
        <v>30276</v>
      </c>
      <c r="B5976">
        <v>29376</v>
      </c>
      <c r="C5976" t="s">
        <v>10065</v>
      </c>
      <c r="D5976" t="s">
        <v>696</v>
      </c>
      <c r="E5976" t="s">
        <v>48</v>
      </c>
      <c r="F5976" t="s">
        <v>29686</v>
      </c>
      <c r="G5976" t="s">
        <v>29687</v>
      </c>
      <c r="H5976" t="s">
        <v>179</v>
      </c>
      <c r="I5976" s="1">
        <v>26267</v>
      </c>
      <c r="J5976" t="s">
        <v>29688</v>
      </c>
      <c r="K5976" t="s">
        <v>29689</v>
      </c>
      <c r="L5976">
        <v>8459</v>
      </c>
      <c r="M5976" t="s">
        <v>179</v>
      </c>
      <c r="N5976" s="1">
        <v>44992</v>
      </c>
      <c r="O5976" s="1">
        <v>44996</v>
      </c>
      <c r="P5976">
        <v>43</v>
      </c>
      <c r="Q5976">
        <v>2</v>
      </c>
      <c r="R5976" t="s">
        <v>53</v>
      </c>
      <c r="S5976">
        <v>4</v>
      </c>
      <c r="T5976">
        <v>0</v>
      </c>
      <c r="U5976">
        <v>4</v>
      </c>
      <c r="V5976">
        <v>480</v>
      </c>
      <c r="W5976" t="s">
        <v>41</v>
      </c>
      <c r="X5976" t="s">
        <v>29690</v>
      </c>
      <c r="Y5976" t="s">
        <v>65</v>
      </c>
      <c r="Z5976" s="1">
        <v>44960</v>
      </c>
      <c r="AA5976" s="2">
        <v>0.77840277777777767</v>
      </c>
      <c r="AB5976" s="2">
        <v>0.82406250000000003</v>
      </c>
      <c r="AC5976" t="s">
        <v>44</v>
      </c>
      <c r="AD5976" t="s">
        <v>44</v>
      </c>
      <c r="AE5976" t="s">
        <v>44</v>
      </c>
      <c r="AF5976">
        <v>120</v>
      </c>
    </row>
    <row r="5977" spans="1:32">
      <c r="A5977">
        <v>30277</v>
      </c>
      <c r="B5977">
        <v>29377</v>
      </c>
      <c r="C5977" t="s">
        <v>6052</v>
      </c>
      <c r="D5977" t="s">
        <v>314</v>
      </c>
      <c r="E5977" t="s">
        <v>34</v>
      </c>
      <c r="F5977" t="s">
        <v>29691</v>
      </c>
      <c r="G5977">
        <v>6772176753</v>
      </c>
      <c r="H5977" t="s">
        <v>725</v>
      </c>
      <c r="I5977" s="1">
        <v>20356</v>
      </c>
      <c r="J5977" t="s">
        <v>29692</v>
      </c>
      <c r="K5977" t="s">
        <v>29693</v>
      </c>
      <c r="L5977">
        <v>17448</v>
      </c>
      <c r="M5977" t="s">
        <v>725</v>
      </c>
      <c r="N5977" s="1">
        <v>44935</v>
      </c>
      <c r="O5977" s="1">
        <v>44940</v>
      </c>
      <c r="P5977">
        <v>38</v>
      </c>
      <c r="Q5977">
        <v>2</v>
      </c>
      <c r="R5977" t="s">
        <v>63</v>
      </c>
      <c r="S5977">
        <v>1</v>
      </c>
      <c r="T5977">
        <v>2</v>
      </c>
      <c r="U5977">
        <v>5</v>
      </c>
      <c r="V5977">
        <v>445</v>
      </c>
      <c r="W5977" t="s">
        <v>54</v>
      </c>
      <c r="X5977" t="s">
        <v>29694</v>
      </c>
      <c r="Y5977" t="s">
        <v>6</v>
      </c>
      <c r="Z5977" s="1">
        <v>44930</v>
      </c>
      <c r="AA5977" s="2">
        <v>0.54267361111111112</v>
      </c>
      <c r="AB5977" s="2">
        <v>0.20810185185185184</v>
      </c>
      <c r="AC5977" t="s">
        <v>44</v>
      </c>
      <c r="AD5977" t="s">
        <v>45</v>
      </c>
      <c r="AE5977" t="s">
        <v>44</v>
      </c>
      <c r="AF5977">
        <v>89</v>
      </c>
    </row>
    <row r="5978" spans="1:32">
      <c r="A5978">
        <v>30278</v>
      </c>
      <c r="B5978">
        <v>29378</v>
      </c>
      <c r="C5978" t="s">
        <v>5242</v>
      </c>
      <c r="D5978" t="s">
        <v>901</v>
      </c>
      <c r="E5978" t="s">
        <v>48</v>
      </c>
      <c r="F5978" t="s">
        <v>29695</v>
      </c>
      <c r="G5978" t="s">
        <v>29696</v>
      </c>
      <c r="H5978" t="s">
        <v>272</v>
      </c>
      <c r="I5978" s="1">
        <v>27299</v>
      </c>
      <c r="J5978" t="s">
        <v>29697</v>
      </c>
      <c r="K5978" t="s">
        <v>29698</v>
      </c>
      <c r="L5978">
        <v>14641</v>
      </c>
      <c r="M5978" t="s">
        <v>272</v>
      </c>
      <c r="N5978" s="1">
        <v>45194</v>
      </c>
      <c r="O5978" s="1">
        <v>45199</v>
      </c>
      <c r="P5978">
        <v>27</v>
      </c>
      <c r="Q5978">
        <v>2</v>
      </c>
      <c r="R5978" t="s">
        <v>40</v>
      </c>
      <c r="S5978">
        <v>4</v>
      </c>
      <c r="T5978">
        <v>0</v>
      </c>
      <c r="U5978">
        <v>5</v>
      </c>
      <c r="V5978">
        <v>1110</v>
      </c>
      <c r="W5978" t="s">
        <v>41</v>
      </c>
      <c r="X5978" t="s">
        <v>29699</v>
      </c>
      <c r="Y5978" t="s">
        <v>6</v>
      </c>
      <c r="Z5978" s="1">
        <v>45159</v>
      </c>
      <c r="AA5978" s="2">
        <v>0.2751736111111111</v>
      </c>
      <c r="AB5978" s="2">
        <v>0.46006944444444442</v>
      </c>
      <c r="AC5978" t="s">
        <v>45</v>
      </c>
      <c r="AD5978" t="s">
        <v>45</v>
      </c>
      <c r="AE5978" t="s">
        <v>44</v>
      </c>
      <c r="AF5978">
        <v>222</v>
      </c>
    </row>
    <row r="5979" spans="1:32">
      <c r="A5979">
        <v>30280</v>
      </c>
      <c r="B5979">
        <v>29380</v>
      </c>
      <c r="C5979" t="s">
        <v>197</v>
      </c>
      <c r="D5979" t="s">
        <v>359</v>
      </c>
      <c r="E5979" t="s">
        <v>48</v>
      </c>
      <c r="F5979" t="s">
        <v>29700</v>
      </c>
      <c r="G5979" t="s">
        <v>29701</v>
      </c>
      <c r="H5979" t="s">
        <v>70</v>
      </c>
      <c r="I5979" s="1">
        <v>26712</v>
      </c>
      <c r="J5979" t="s">
        <v>29702</v>
      </c>
      <c r="K5979" t="s">
        <v>29703</v>
      </c>
      <c r="L5979">
        <v>58226</v>
      </c>
      <c r="M5979" t="s">
        <v>70</v>
      </c>
      <c r="N5979" s="1">
        <v>45279</v>
      </c>
      <c r="O5979" s="1">
        <v>45281</v>
      </c>
      <c r="P5979">
        <v>16</v>
      </c>
      <c r="Q5979">
        <v>1</v>
      </c>
      <c r="R5979" t="s">
        <v>53</v>
      </c>
      <c r="S5979">
        <v>2</v>
      </c>
      <c r="T5979">
        <v>0</v>
      </c>
      <c r="U5979">
        <v>2</v>
      </c>
      <c r="V5979">
        <v>266</v>
      </c>
      <c r="W5979" t="s">
        <v>41</v>
      </c>
      <c r="X5979" t="s">
        <v>29704</v>
      </c>
      <c r="Y5979" t="s">
        <v>65</v>
      </c>
      <c r="Z5979" s="1">
        <v>45258</v>
      </c>
      <c r="AA5979" s="2">
        <v>0.95048611111111114</v>
      </c>
      <c r="AB5979" s="2">
        <v>0.3147800925925926</v>
      </c>
      <c r="AC5979" t="s">
        <v>44</v>
      </c>
      <c r="AD5979" t="s">
        <v>45</v>
      </c>
      <c r="AE5979" t="s">
        <v>44</v>
      </c>
      <c r="AF5979">
        <v>133</v>
      </c>
    </row>
    <row r="5980" spans="1:32">
      <c r="A5980">
        <v>30281</v>
      </c>
      <c r="B5980">
        <v>29381</v>
      </c>
      <c r="C5980" t="s">
        <v>988</v>
      </c>
      <c r="D5980" t="s">
        <v>2213</v>
      </c>
      <c r="E5980" t="s">
        <v>48</v>
      </c>
      <c r="F5980" t="s">
        <v>29705</v>
      </c>
      <c r="G5980" t="s">
        <v>29706</v>
      </c>
      <c r="H5980" t="s">
        <v>225</v>
      </c>
      <c r="I5980" s="1">
        <v>20966</v>
      </c>
      <c r="J5980" t="s">
        <v>29707</v>
      </c>
      <c r="K5980" t="s">
        <v>29708</v>
      </c>
      <c r="L5980">
        <v>78320</v>
      </c>
      <c r="M5980" t="s">
        <v>225</v>
      </c>
      <c r="N5980" s="1">
        <v>45094</v>
      </c>
      <c r="O5980" s="1">
        <v>45096</v>
      </c>
      <c r="P5980">
        <v>72</v>
      </c>
      <c r="Q5980">
        <v>3</v>
      </c>
      <c r="R5980" t="s">
        <v>40</v>
      </c>
      <c r="S5980">
        <v>2</v>
      </c>
      <c r="T5980">
        <v>2</v>
      </c>
      <c r="U5980">
        <v>2</v>
      </c>
      <c r="V5980">
        <v>408</v>
      </c>
      <c r="W5980" t="s">
        <v>54</v>
      </c>
      <c r="X5980" t="s">
        <v>29709</v>
      </c>
      <c r="Y5980" t="s">
        <v>65</v>
      </c>
      <c r="Z5980" s="1">
        <v>45083</v>
      </c>
      <c r="AA5980" s="2">
        <v>0.61105324074074074</v>
      </c>
      <c r="AB5980" s="2">
        <v>9.1886574074074079E-2</v>
      </c>
      <c r="AC5980" t="s">
        <v>45</v>
      </c>
      <c r="AD5980" t="s">
        <v>45</v>
      </c>
      <c r="AE5980" t="s">
        <v>45</v>
      </c>
      <c r="AF5980">
        <v>204</v>
      </c>
    </row>
    <row r="5981" spans="1:32">
      <c r="A5981">
        <v>30282</v>
      </c>
      <c r="B5981">
        <v>29382</v>
      </c>
      <c r="C5981" t="s">
        <v>5106</v>
      </c>
      <c r="D5981" t="s">
        <v>8800</v>
      </c>
      <c r="E5981" t="s">
        <v>34</v>
      </c>
      <c r="F5981" t="s">
        <v>29710</v>
      </c>
      <c r="G5981">
        <f>1-424-765-9281</f>
        <v>-10469</v>
      </c>
      <c r="H5981" t="s">
        <v>537</v>
      </c>
      <c r="I5981" s="1">
        <v>20661</v>
      </c>
      <c r="J5981" t="s">
        <v>29711</v>
      </c>
      <c r="K5981" t="s">
        <v>29712</v>
      </c>
      <c r="L5981">
        <v>34291</v>
      </c>
      <c r="M5981" t="s">
        <v>537</v>
      </c>
      <c r="N5981" s="1">
        <v>45064</v>
      </c>
      <c r="O5981" s="1">
        <v>45069</v>
      </c>
      <c r="P5981">
        <v>57</v>
      </c>
      <c r="Q5981">
        <v>3</v>
      </c>
      <c r="R5981" t="s">
        <v>40</v>
      </c>
      <c r="S5981">
        <v>3</v>
      </c>
      <c r="T5981">
        <v>1</v>
      </c>
      <c r="U5981">
        <v>5</v>
      </c>
      <c r="V5981">
        <v>1055</v>
      </c>
      <c r="W5981" t="s">
        <v>41</v>
      </c>
      <c r="X5981" t="s">
        <v>29713</v>
      </c>
      <c r="Y5981" t="s">
        <v>65</v>
      </c>
      <c r="Z5981" s="1">
        <v>45054</v>
      </c>
      <c r="AA5981" s="2">
        <v>0.27778935185185188</v>
      </c>
      <c r="AB5981" s="2">
        <v>0.16604166666666667</v>
      </c>
      <c r="AC5981" t="s">
        <v>44</v>
      </c>
      <c r="AD5981" t="s">
        <v>44</v>
      </c>
      <c r="AE5981" t="s">
        <v>44</v>
      </c>
      <c r="AF5981">
        <v>211</v>
      </c>
    </row>
    <row r="5982" spans="1:32">
      <c r="A5982">
        <v>30284</v>
      </c>
      <c r="B5982">
        <v>29384</v>
      </c>
      <c r="C5982" t="s">
        <v>2673</v>
      </c>
      <c r="D5982" t="s">
        <v>13931</v>
      </c>
      <c r="E5982" t="s">
        <v>34</v>
      </c>
      <c r="F5982" t="s">
        <v>29714</v>
      </c>
      <c r="G5982">
        <v>4085525751</v>
      </c>
      <c r="H5982" t="s">
        <v>692</v>
      </c>
      <c r="I5982" s="1">
        <v>27891</v>
      </c>
      <c r="J5982" t="s">
        <v>29715</v>
      </c>
      <c r="K5982" t="s">
        <v>29716</v>
      </c>
      <c r="L5982">
        <v>62386</v>
      </c>
      <c r="M5982" t="s">
        <v>692</v>
      </c>
      <c r="N5982" s="1">
        <v>45036</v>
      </c>
      <c r="O5982" s="1">
        <v>45040</v>
      </c>
      <c r="P5982">
        <v>9</v>
      </c>
      <c r="Q5982">
        <v>1</v>
      </c>
      <c r="R5982" t="s">
        <v>40</v>
      </c>
      <c r="S5982">
        <v>3</v>
      </c>
      <c r="T5982">
        <v>1</v>
      </c>
      <c r="U5982">
        <v>4</v>
      </c>
      <c r="V5982">
        <v>904</v>
      </c>
      <c r="W5982" t="s">
        <v>41</v>
      </c>
      <c r="X5982" t="s">
        <v>29717</v>
      </c>
      <c r="Y5982" t="s">
        <v>43</v>
      </c>
      <c r="Z5982" s="1">
        <v>44999</v>
      </c>
      <c r="AA5982" s="2">
        <v>0.5121296296296296</v>
      </c>
      <c r="AB5982" s="2">
        <v>6.8541666666666667E-2</v>
      </c>
      <c r="AC5982" t="s">
        <v>45</v>
      </c>
      <c r="AD5982" t="s">
        <v>45</v>
      </c>
      <c r="AE5982" t="s">
        <v>45</v>
      </c>
      <c r="AF5982">
        <v>226</v>
      </c>
    </row>
    <row r="5983" spans="1:32">
      <c r="A5983">
        <v>30286</v>
      </c>
      <c r="B5983">
        <v>29386</v>
      </c>
      <c r="C5983" t="s">
        <v>908</v>
      </c>
      <c r="D5983" t="s">
        <v>10431</v>
      </c>
      <c r="E5983" t="s">
        <v>48</v>
      </c>
      <c r="F5983" t="s">
        <v>29718</v>
      </c>
      <c r="G5983" t="s">
        <v>29719</v>
      </c>
      <c r="H5983" t="s">
        <v>692</v>
      </c>
      <c r="I5983" s="1">
        <v>36114</v>
      </c>
      <c r="J5983" t="s">
        <v>29720</v>
      </c>
      <c r="K5983" t="s">
        <v>29721</v>
      </c>
      <c r="L5983">
        <v>22128</v>
      </c>
      <c r="M5983" t="s">
        <v>692</v>
      </c>
      <c r="N5983" s="1">
        <v>45050</v>
      </c>
      <c r="O5983" s="1">
        <v>45055</v>
      </c>
      <c r="P5983">
        <v>3</v>
      </c>
      <c r="Q5983">
        <v>1</v>
      </c>
      <c r="R5983" t="s">
        <v>40</v>
      </c>
      <c r="S5983">
        <v>1</v>
      </c>
      <c r="T5983">
        <v>1</v>
      </c>
      <c r="U5983">
        <v>5</v>
      </c>
      <c r="V5983">
        <v>1035</v>
      </c>
      <c r="W5983" t="s">
        <v>54</v>
      </c>
      <c r="X5983" t="s">
        <v>29722</v>
      </c>
      <c r="Y5983" t="s">
        <v>81</v>
      </c>
      <c r="Z5983" s="1">
        <v>45036</v>
      </c>
      <c r="AA5983" s="2">
        <v>0.73471064814814813</v>
      </c>
      <c r="AB5983" s="2">
        <v>0.81038194444444445</v>
      </c>
      <c r="AC5983" t="s">
        <v>44</v>
      </c>
      <c r="AD5983" t="s">
        <v>45</v>
      </c>
      <c r="AE5983" t="s">
        <v>44</v>
      </c>
      <c r="AF5983">
        <v>207</v>
      </c>
    </row>
    <row r="5984" spans="1:32">
      <c r="A5984">
        <v>30287</v>
      </c>
      <c r="B5984">
        <v>29387</v>
      </c>
      <c r="C5984" t="s">
        <v>6248</v>
      </c>
      <c r="D5984" t="s">
        <v>7504</v>
      </c>
      <c r="E5984" t="s">
        <v>48</v>
      </c>
      <c r="F5984" t="s">
        <v>29723</v>
      </c>
      <c r="G5984" t="s">
        <v>29724</v>
      </c>
      <c r="H5984" t="s">
        <v>115</v>
      </c>
      <c r="I5984" s="1">
        <v>34339</v>
      </c>
      <c r="J5984" t="s">
        <v>29725</v>
      </c>
      <c r="K5984" t="s">
        <v>29726</v>
      </c>
      <c r="L5984">
        <v>5161</v>
      </c>
      <c r="M5984" t="s">
        <v>115</v>
      </c>
      <c r="N5984" s="1">
        <v>45062</v>
      </c>
      <c r="O5984" s="1">
        <v>45065</v>
      </c>
      <c r="P5984">
        <v>76</v>
      </c>
      <c r="Q5984">
        <v>4</v>
      </c>
      <c r="R5984" t="s">
        <v>53</v>
      </c>
      <c r="S5984">
        <v>4</v>
      </c>
      <c r="T5984">
        <v>2</v>
      </c>
      <c r="U5984">
        <v>3</v>
      </c>
      <c r="V5984">
        <v>396</v>
      </c>
      <c r="W5984" t="s">
        <v>54</v>
      </c>
      <c r="X5984" t="s">
        <v>29727</v>
      </c>
      <c r="Y5984" t="s">
        <v>6</v>
      </c>
      <c r="Z5984" s="1">
        <v>45030</v>
      </c>
      <c r="AA5984" s="2">
        <v>0.45150462962962962</v>
      </c>
      <c r="AB5984" s="2">
        <v>0.74619212962962955</v>
      </c>
      <c r="AC5984" t="s">
        <v>45</v>
      </c>
      <c r="AD5984" t="s">
        <v>45</v>
      </c>
      <c r="AE5984" t="s">
        <v>44</v>
      </c>
      <c r="AF5984">
        <v>132</v>
      </c>
    </row>
    <row r="5985" spans="1:32">
      <c r="A5985">
        <v>30288</v>
      </c>
      <c r="B5985">
        <v>29388</v>
      </c>
      <c r="C5985" t="s">
        <v>291</v>
      </c>
      <c r="D5985" t="s">
        <v>12316</v>
      </c>
      <c r="E5985" t="s">
        <v>48</v>
      </c>
      <c r="F5985" t="s">
        <v>29728</v>
      </c>
      <c r="G5985" t="s">
        <v>29729</v>
      </c>
      <c r="H5985" t="s">
        <v>60</v>
      </c>
      <c r="I5985" s="1">
        <v>34525</v>
      </c>
      <c r="J5985" t="s">
        <v>29730</v>
      </c>
      <c r="K5985" t="s">
        <v>10485</v>
      </c>
      <c r="L5985">
        <v>11586</v>
      </c>
      <c r="M5985" t="s">
        <v>60</v>
      </c>
      <c r="N5985" s="1">
        <v>45179</v>
      </c>
      <c r="O5985" s="1">
        <v>45184</v>
      </c>
      <c r="P5985">
        <v>70</v>
      </c>
      <c r="Q5985">
        <v>3</v>
      </c>
      <c r="R5985" t="s">
        <v>53</v>
      </c>
      <c r="S5985">
        <v>2</v>
      </c>
      <c r="T5985">
        <v>1</v>
      </c>
      <c r="U5985">
        <v>5</v>
      </c>
      <c r="V5985">
        <v>645</v>
      </c>
      <c r="W5985" t="s">
        <v>54</v>
      </c>
      <c r="X5985" t="s">
        <v>29731</v>
      </c>
      <c r="Y5985" t="s">
        <v>81</v>
      </c>
      <c r="Z5985" s="1">
        <v>45156</v>
      </c>
      <c r="AA5985" s="2">
        <v>0.75553240740740746</v>
      </c>
      <c r="AB5985" s="2">
        <v>0.44938657407407406</v>
      </c>
      <c r="AC5985" t="s">
        <v>44</v>
      </c>
      <c r="AD5985" t="s">
        <v>44</v>
      </c>
      <c r="AE5985" t="s">
        <v>45</v>
      </c>
      <c r="AF5985">
        <v>129</v>
      </c>
    </row>
    <row r="5986" spans="1:32">
      <c r="A5986">
        <v>30289</v>
      </c>
      <c r="B5986">
        <v>29389</v>
      </c>
      <c r="C5986" t="s">
        <v>7520</v>
      </c>
      <c r="D5986" t="s">
        <v>2352</v>
      </c>
      <c r="E5986" t="s">
        <v>34</v>
      </c>
      <c r="F5986" t="s">
        <v>29732</v>
      </c>
      <c r="G5986" t="s">
        <v>29733</v>
      </c>
      <c r="H5986" t="s">
        <v>725</v>
      </c>
      <c r="I5986" s="1">
        <v>20756</v>
      </c>
      <c r="J5986" t="s">
        <v>29734</v>
      </c>
      <c r="K5986" t="s">
        <v>29735</v>
      </c>
      <c r="L5986">
        <v>94999</v>
      </c>
      <c r="M5986" t="s">
        <v>725</v>
      </c>
      <c r="N5986" s="1">
        <v>44998</v>
      </c>
      <c r="O5986" s="1">
        <v>44999</v>
      </c>
      <c r="P5986">
        <v>94</v>
      </c>
      <c r="Q5986">
        <v>4</v>
      </c>
      <c r="R5986" t="s">
        <v>53</v>
      </c>
      <c r="S5986">
        <v>4</v>
      </c>
      <c r="T5986">
        <v>2</v>
      </c>
      <c r="U5986">
        <v>1</v>
      </c>
      <c r="V5986">
        <v>142</v>
      </c>
      <c r="W5986" t="s">
        <v>54</v>
      </c>
      <c r="X5986" t="s">
        <v>29736</v>
      </c>
      <c r="Y5986" t="s">
        <v>81</v>
      </c>
      <c r="Z5986" s="1">
        <v>44962</v>
      </c>
      <c r="AA5986" s="2">
        <v>0.87813657407407408</v>
      </c>
      <c r="AB5986" s="2">
        <v>0.68017361111111108</v>
      </c>
      <c r="AC5986" t="s">
        <v>44</v>
      </c>
      <c r="AD5986" t="s">
        <v>44</v>
      </c>
      <c r="AE5986" t="s">
        <v>44</v>
      </c>
      <c r="AF5986">
        <v>142</v>
      </c>
    </row>
    <row r="5987" spans="1:32">
      <c r="A5987">
        <v>30291</v>
      </c>
      <c r="B5987">
        <v>29391</v>
      </c>
      <c r="C5987" t="s">
        <v>2046</v>
      </c>
      <c r="D5987" t="s">
        <v>2587</v>
      </c>
      <c r="E5987" t="s">
        <v>34</v>
      </c>
      <c r="F5987" t="s">
        <v>29737</v>
      </c>
      <c r="G5987" t="s">
        <v>29738</v>
      </c>
      <c r="H5987" t="s">
        <v>171</v>
      </c>
      <c r="I5987" s="1">
        <v>30292</v>
      </c>
      <c r="J5987" t="s">
        <v>29739</v>
      </c>
      <c r="K5987" t="s">
        <v>29740</v>
      </c>
      <c r="L5987">
        <v>29186</v>
      </c>
      <c r="M5987" t="s">
        <v>171</v>
      </c>
      <c r="N5987" s="1">
        <v>45100</v>
      </c>
      <c r="O5987" s="1">
        <v>45102</v>
      </c>
      <c r="P5987">
        <v>38</v>
      </c>
      <c r="Q5987">
        <v>2</v>
      </c>
      <c r="R5987" t="s">
        <v>63</v>
      </c>
      <c r="S5987">
        <v>4</v>
      </c>
      <c r="T5987">
        <v>1</v>
      </c>
      <c r="U5987">
        <v>2</v>
      </c>
      <c r="V5987">
        <v>158</v>
      </c>
      <c r="W5987" t="s">
        <v>54</v>
      </c>
      <c r="X5987" t="s">
        <v>29741</v>
      </c>
      <c r="Y5987" t="s">
        <v>65</v>
      </c>
      <c r="Z5987" s="1">
        <v>45087</v>
      </c>
      <c r="AA5987" s="2">
        <v>0.77358796296296306</v>
      </c>
      <c r="AB5987" s="2">
        <v>0.72068287037037038</v>
      </c>
      <c r="AC5987" t="s">
        <v>45</v>
      </c>
      <c r="AD5987" t="s">
        <v>44</v>
      </c>
      <c r="AE5987" t="s">
        <v>45</v>
      </c>
      <c r="AF5987">
        <v>79</v>
      </c>
    </row>
    <row r="5988" spans="1:32">
      <c r="A5988">
        <v>30292</v>
      </c>
      <c r="B5988">
        <v>29392</v>
      </c>
      <c r="C5988" t="s">
        <v>2622</v>
      </c>
      <c r="D5988" t="s">
        <v>3678</v>
      </c>
      <c r="E5988" t="s">
        <v>34</v>
      </c>
      <c r="F5988" t="s">
        <v>29742</v>
      </c>
      <c r="G5988" t="s">
        <v>29743</v>
      </c>
      <c r="H5988" t="s">
        <v>171</v>
      </c>
      <c r="I5988" s="1">
        <v>23698</v>
      </c>
      <c r="J5988" t="s">
        <v>29744</v>
      </c>
      <c r="K5988" t="s">
        <v>29745</v>
      </c>
      <c r="L5988">
        <v>23537</v>
      </c>
      <c r="M5988" t="s">
        <v>171</v>
      </c>
      <c r="N5988" s="1">
        <v>45019</v>
      </c>
      <c r="O5988" s="1">
        <v>45021</v>
      </c>
      <c r="P5988">
        <v>24</v>
      </c>
      <c r="Q5988">
        <v>1</v>
      </c>
      <c r="R5988" t="s">
        <v>40</v>
      </c>
      <c r="S5988">
        <v>3</v>
      </c>
      <c r="T5988">
        <v>1</v>
      </c>
      <c r="U5988">
        <v>2</v>
      </c>
      <c r="V5988">
        <v>498</v>
      </c>
      <c r="W5988" t="s">
        <v>41</v>
      </c>
      <c r="X5988" t="s">
        <v>29746</v>
      </c>
      <c r="Y5988" t="s">
        <v>43</v>
      </c>
      <c r="Z5988" s="1">
        <v>44980</v>
      </c>
      <c r="AA5988" s="2">
        <v>0.42665509259259254</v>
      </c>
      <c r="AB5988" s="2">
        <v>0.37137731481481479</v>
      </c>
      <c r="AC5988" t="s">
        <v>45</v>
      </c>
      <c r="AD5988" t="s">
        <v>45</v>
      </c>
      <c r="AE5988" t="s">
        <v>45</v>
      </c>
      <c r="AF5988">
        <v>249</v>
      </c>
    </row>
    <row r="5989" spans="1:32">
      <c r="A5989">
        <v>30293</v>
      </c>
      <c r="B5989">
        <v>29393</v>
      </c>
      <c r="C5989" t="s">
        <v>3610</v>
      </c>
      <c r="D5989" t="s">
        <v>3431</v>
      </c>
      <c r="E5989" t="s">
        <v>34</v>
      </c>
      <c r="F5989" t="s">
        <v>29747</v>
      </c>
      <c r="G5989" t="s">
        <v>29748</v>
      </c>
      <c r="H5989" t="s">
        <v>70</v>
      </c>
      <c r="I5989" s="1">
        <v>23193</v>
      </c>
      <c r="J5989" t="s">
        <v>29749</v>
      </c>
      <c r="K5989" t="s">
        <v>15696</v>
      </c>
      <c r="L5989">
        <v>85829</v>
      </c>
      <c r="M5989" t="s">
        <v>70</v>
      </c>
      <c r="N5989" s="1">
        <v>45037</v>
      </c>
      <c r="O5989" s="1">
        <v>45042</v>
      </c>
      <c r="P5989">
        <v>35</v>
      </c>
      <c r="Q5989">
        <v>2</v>
      </c>
      <c r="R5989" t="s">
        <v>63</v>
      </c>
      <c r="S5989">
        <v>3</v>
      </c>
      <c r="T5989">
        <v>2</v>
      </c>
      <c r="U5989">
        <v>5</v>
      </c>
      <c r="V5989">
        <v>300</v>
      </c>
      <c r="W5989" t="s">
        <v>54</v>
      </c>
      <c r="X5989" t="s">
        <v>29750</v>
      </c>
      <c r="Y5989" t="s">
        <v>65</v>
      </c>
      <c r="Z5989" s="1">
        <v>45031</v>
      </c>
      <c r="AA5989" s="2">
        <v>7.4201388888888886E-2</v>
      </c>
      <c r="AB5989" s="2">
        <v>0.35093749999999996</v>
      </c>
      <c r="AC5989" t="s">
        <v>44</v>
      </c>
      <c r="AD5989" t="s">
        <v>45</v>
      </c>
      <c r="AE5989" t="s">
        <v>45</v>
      </c>
      <c r="AF5989">
        <v>60</v>
      </c>
    </row>
    <row r="5990" spans="1:32">
      <c r="A5990">
        <v>30294</v>
      </c>
      <c r="B5990">
        <v>29394</v>
      </c>
      <c r="C5990" t="s">
        <v>1771</v>
      </c>
      <c r="D5990" t="s">
        <v>1606</v>
      </c>
      <c r="E5990" t="s">
        <v>48</v>
      </c>
      <c r="F5990" t="s">
        <v>29751</v>
      </c>
      <c r="G5990" t="s">
        <v>29752</v>
      </c>
      <c r="H5990" t="s">
        <v>295</v>
      </c>
      <c r="I5990" s="1">
        <v>21067</v>
      </c>
      <c r="J5990" t="s">
        <v>29753</v>
      </c>
      <c r="K5990" t="s">
        <v>29754</v>
      </c>
      <c r="L5990">
        <v>16810</v>
      </c>
      <c r="M5990" t="s">
        <v>295</v>
      </c>
      <c r="N5990" s="1">
        <v>45075</v>
      </c>
      <c r="O5990" s="1">
        <v>45078</v>
      </c>
      <c r="P5990">
        <v>27</v>
      </c>
      <c r="Q5990">
        <v>2</v>
      </c>
      <c r="R5990" t="s">
        <v>40</v>
      </c>
      <c r="S5990">
        <v>3</v>
      </c>
      <c r="T5990">
        <v>0</v>
      </c>
      <c r="U5990">
        <v>3</v>
      </c>
      <c r="V5990">
        <v>615</v>
      </c>
      <c r="W5990" t="s">
        <v>54</v>
      </c>
      <c r="X5990" t="s">
        <v>29755</v>
      </c>
      <c r="Y5990" t="s">
        <v>65</v>
      </c>
      <c r="Z5990" s="1">
        <v>45045</v>
      </c>
      <c r="AA5990" s="2">
        <v>0.66104166666666664</v>
      </c>
      <c r="AB5990" s="2">
        <v>0.55401620370370364</v>
      </c>
      <c r="AC5990" t="s">
        <v>45</v>
      </c>
      <c r="AD5990" t="s">
        <v>45</v>
      </c>
      <c r="AE5990" t="s">
        <v>44</v>
      </c>
      <c r="AF5990">
        <v>205</v>
      </c>
    </row>
    <row r="5991" spans="1:32">
      <c r="A5991">
        <v>30296</v>
      </c>
      <c r="B5991">
        <v>29396</v>
      </c>
      <c r="C5991" t="s">
        <v>284</v>
      </c>
      <c r="D5991" t="s">
        <v>768</v>
      </c>
      <c r="E5991" t="s">
        <v>34</v>
      </c>
      <c r="F5991" t="s">
        <v>29756</v>
      </c>
      <c r="G5991" t="s">
        <v>29757</v>
      </c>
      <c r="H5991" t="s">
        <v>692</v>
      </c>
      <c r="I5991" s="1">
        <v>38619</v>
      </c>
      <c r="J5991" t="s">
        <v>29758</v>
      </c>
      <c r="K5991" t="s">
        <v>29759</v>
      </c>
      <c r="L5991">
        <v>3933</v>
      </c>
      <c r="M5991" t="s">
        <v>692</v>
      </c>
      <c r="N5991" s="1">
        <v>45252</v>
      </c>
      <c r="O5991" s="1">
        <v>45253</v>
      </c>
      <c r="P5991">
        <v>32</v>
      </c>
      <c r="Q5991">
        <v>2</v>
      </c>
      <c r="R5991" t="s">
        <v>63</v>
      </c>
      <c r="S5991">
        <v>4</v>
      </c>
      <c r="T5991">
        <v>1</v>
      </c>
      <c r="U5991">
        <v>1</v>
      </c>
      <c r="V5991">
        <v>81</v>
      </c>
      <c r="W5991" t="s">
        <v>41</v>
      </c>
      <c r="X5991" t="s">
        <v>29760</v>
      </c>
      <c r="Y5991" t="s">
        <v>81</v>
      </c>
      <c r="Z5991" s="1">
        <v>45226</v>
      </c>
      <c r="AA5991" s="2">
        <v>3.27662037037037E-2</v>
      </c>
      <c r="AB5991" s="2">
        <v>0.70195601851851863</v>
      </c>
      <c r="AC5991" t="s">
        <v>45</v>
      </c>
      <c r="AD5991" t="s">
        <v>45</v>
      </c>
      <c r="AE5991" t="s">
        <v>45</v>
      </c>
      <c r="AF5991">
        <v>81</v>
      </c>
    </row>
    <row r="5992" spans="1:32">
      <c r="A5992">
        <v>30297</v>
      </c>
      <c r="B5992">
        <v>29397</v>
      </c>
      <c r="C5992" t="s">
        <v>1392</v>
      </c>
      <c r="D5992" t="s">
        <v>2828</v>
      </c>
      <c r="E5992" t="s">
        <v>48</v>
      </c>
      <c r="F5992" t="s">
        <v>29761</v>
      </c>
      <c r="G5992" t="s">
        <v>29762</v>
      </c>
      <c r="H5992" t="s">
        <v>209</v>
      </c>
      <c r="I5992" s="1">
        <v>26199</v>
      </c>
      <c r="J5992" t="s">
        <v>29763</v>
      </c>
      <c r="K5992" t="s">
        <v>29764</v>
      </c>
      <c r="L5992">
        <v>26067</v>
      </c>
      <c r="M5992" t="s">
        <v>209</v>
      </c>
      <c r="N5992" s="1">
        <v>45101</v>
      </c>
      <c r="O5992" s="1">
        <v>45105</v>
      </c>
      <c r="P5992">
        <v>64</v>
      </c>
      <c r="Q5992">
        <v>3</v>
      </c>
      <c r="R5992" t="s">
        <v>53</v>
      </c>
      <c r="S5992">
        <v>3</v>
      </c>
      <c r="T5992">
        <v>1</v>
      </c>
      <c r="U5992">
        <v>4</v>
      </c>
      <c r="V5992">
        <v>520</v>
      </c>
      <c r="W5992" t="s">
        <v>54</v>
      </c>
      <c r="X5992" t="s">
        <v>29765</v>
      </c>
      <c r="Y5992" t="s">
        <v>81</v>
      </c>
      <c r="Z5992" s="1">
        <v>45070</v>
      </c>
      <c r="AA5992" s="2">
        <v>0.43886574074074075</v>
      </c>
      <c r="AB5992" s="2">
        <v>0.2504513888888889</v>
      </c>
      <c r="AC5992" t="s">
        <v>45</v>
      </c>
      <c r="AD5992" t="s">
        <v>44</v>
      </c>
      <c r="AE5992" t="s">
        <v>44</v>
      </c>
      <c r="AF5992">
        <v>130</v>
      </c>
    </row>
    <row r="5993" spans="1:32">
      <c r="A5993">
        <v>30298</v>
      </c>
      <c r="B5993">
        <v>29398</v>
      </c>
      <c r="C5993" t="s">
        <v>1139</v>
      </c>
      <c r="D5993" t="s">
        <v>364</v>
      </c>
      <c r="E5993" t="s">
        <v>48</v>
      </c>
      <c r="F5993" t="s">
        <v>29766</v>
      </c>
      <c r="G5993" t="s">
        <v>29767</v>
      </c>
      <c r="H5993" t="s">
        <v>457</v>
      </c>
      <c r="I5993" s="1">
        <v>25030</v>
      </c>
      <c r="J5993" t="s">
        <v>29768</v>
      </c>
      <c r="K5993" t="s">
        <v>10681</v>
      </c>
      <c r="L5993">
        <v>10157</v>
      </c>
      <c r="M5993" t="s">
        <v>457</v>
      </c>
      <c r="N5993" s="1">
        <v>45215</v>
      </c>
      <c r="O5993" s="1">
        <v>45218</v>
      </c>
      <c r="P5993">
        <v>42</v>
      </c>
      <c r="Q5993">
        <v>2</v>
      </c>
      <c r="R5993" t="s">
        <v>40</v>
      </c>
      <c r="S5993">
        <v>4</v>
      </c>
      <c r="T5993">
        <v>2</v>
      </c>
      <c r="U5993">
        <v>3</v>
      </c>
      <c r="V5993">
        <v>729</v>
      </c>
      <c r="W5993" t="s">
        <v>41</v>
      </c>
      <c r="X5993" t="s">
        <v>29769</v>
      </c>
      <c r="Y5993" t="s">
        <v>43</v>
      </c>
      <c r="Z5993" s="1">
        <v>45204</v>
      </c>
      <c r="AA5993" s="2">
        <v>0.12784722222222222</v>
      </c>
      <c r="AB5993" s="2">
        <v>0.49813657407407402</v>
      </c>
      <c r="AC5993" t="s">
        <v>44</v>
      </c>
      <c r="AD5993" t="s">
        <v>45</v>
      </c>
      <c r="AE5993" t="s">
        <v>45</v>
      </c>
      <c r="AF5993">
        <v>243</v>
      </c>
    </row>
    <row r="5994" spans="1:32">
      <c r="A5994">
        <v>30299</v>
      </c>
      <c r="B5994">
        <v>29399</v>
      </c>
      <c r="C5994" t="s">
        <v>602</v>
      </c>
      <c r="D5994" t="s">
        <v>75</v>
      </c>
      <c r="E5994" t="s">
        <v>48</v>
      </c>
      <c r="F5994" t="s">
        <v>29770</v>
      </c>
      <c r="G5994" t="s">
        <v>29771</v>
      </c>
      <c r="H5994" t="s">
        <v>171</v>
      </c>
      <c r="I5994" s="1">
        <v>16247</v>
      </c>
      <c r="J5994" t="s">
        <v>29772</v>
      </c>
      <c r="K5994" t="s">
        <v>29773</v>
      </c>
      <c r="L5994">
        <v>67487</v>
      </c>
      <c r="M5994" t="s">
        <v>171</v>
      </c>
      <c r="N5994" s="1">
        <v>44967</v>
      </c>
      <c r="O5994" s="1">
        <v>44969</v>
      </c>
      <c r="P5994">
        <v>83</v>
      </c>
      <c r="Q5994">
        <v>4</v>
      </c>
      <c r="R5994" t="s">
        <v>63</v>
      </c>
      <c r="S5994">
        <v>3</v>
      </c>
      <c r="T5994">
        <v>1</v>
      </c>
      <c r="U5994">
        <v>2</v>
      </c>
      <c r="V5994">
        <v>134</v>
      </c>
      <c r="W5994" t="s">
        <v>54</v>
      </c>
      <c r="X5994" t="s">
        <v>29774</v>
      </c>
      <c r="Y5994" t="s">
        <v>65</v>
      </c>
      <c r="Z5994" s="1">
        <v>44954</v>
      </c>
      <c r="AA5994" s="2">
        <v>0.85555555555555562</v>
      </c>
      <c r="AB5994" s="2">
        <v>0.74061342592592594</v>
      </c>
      <c r="AC5994" t="s">
        <v>44</v>
      </c>
      <c r="AD5994" t="s">
        <v>45</v>
      </c>
      <c r="AE5994" t="s">
        <v>45</v>
      </c>
      <c r="AF5994">
        <v>67</v>
      </c>
    </row>
    <row r="5995" spans="1:32">
      <c r="A5995">
        <v>30300</v>
      </c>
      <c r="B5995">
        <v>29400</v>
      </c>
      <c r="C5995" t="s">
        <v>4151</v>
      </c>
      <c r="D5995" t="s">
        <v>829</v>
      </c>
      <c r="E5995" t="s">
        <v>48</v>
      </c>
      <c r="F5995" t="s">
        <v>29775</v>
      </c>
      <c r="G5995" t="s">
        <v>29776</v>
      </c>
      <c r="H5995" t="s">
        <v>50</v>
      </c>
      <c r="I5995" s="1">
        <v>35440</v>
      </c>
      <c r="J5995" t="s">
        <v>29777</v>
      </c>
      <c r="K5995" t="s">
        <v>27654</v>
      </c>
      <c r="L5995">
        <v>45934</v>
      </c>
      <c r="M5995" t="s">
        <v>50</v>
      </c>
      <c r="N5995" s="1">
        <v>45029</v>
      </c>
      <c r="O5995" s="1">
        <v>45034</v>
      </c>
      <c r="P5995">
        <v>52</v>
      </c>
      <c r="Q5995">
        <v>3</v>
      </c>
      <c r="R5995" t="s">
        <v>53</v>
      </c>
      <c r="S5995">
        <v>4</v>
      </c>
      <c r="T5995">
        <v>0</v>
      </c>
      <c r="U5995">
        <v>5</v>
      </c>
      <c r="V5995">
        <v>750</v>
      </c>
      <c r="W5995" t="s">
        <v>41</v>
      </c>
      <c r="X5995" t="s">
        <v>29778</v>
      </c>
      <c r="Y5995" t="s">
        <v>65</v>
      </c>
      <c r="Z5995" s="1">
        <v>45019</v>
      </c>
      <c r="AA5995" s="2">
        <v>0.57758101851851851</v>
      </c>
      <c r="AB5995" s="2">
        <v>0.94696759259259267</v>
      </c>
      <c r="AC5995" t="s">
        <v>44</v>
      </c>
      <c r="AD5995" t="s">
        <v>44</v>
      </c>
      <c r="AE5995" t="s">
        <v>45</v>
      </c>
      <c r="AF5995">
        <v>150</v>
      </c>
    </row>
    <row r="5996" spans="1:32">
      <c r="A5996">
        <v>30301</v>
      </c>
      <c r="B5996">
        <v>29401</v>
      </c>
      <c r="C5996" t="s">
        <v>469</v>
      </c>
      <c r="D5996" t="s">
        <v>1651</v>
      </c>
      <c r="E5996" t="s">
        <v>48</v>
      </c>
      <c r="F5996" t="s">
        <v>29779</v>
      </c>
      <c r="G5996" t="s">
        <v>29780</v>
      </c>
      <c r="H5996" t="s">
        <v>317</v>
      </c>
      <c r="I5996" s="1">
        <v>24554</v>
      </c>
      <c r="J5996" t="s">
        <v>29781</v>
      </c>
      <c r="K5996" t="s">
        <v>29782</v>
      </c>
      <c r="L5996">
        <v>10402</v>
      </c>
      <c r="M5996" t="s">
        <v>317</v>
      </c>
      <c r="N5996" s="1">
        <v>45185</v>
      </c>
      <c r="O5996" s="1">
        <v>45187</v>
      </c>
      <c r="P5996">
        <v>20</v>
      </c>
      <c r="Q5996">
        <v>1</v>
      </c>
      <c r="R5996" t="s">
        <v>63</v>
      </c>
      <c r="S5996">
        <v>3</v>
      </c>
      <c r="T5996">
        <v>2</v>
      </c>
      <c r="U5996">
        <v>2</v>
      </c>
      <c r="V5996">
        <v>148</v>
      </c>
      <c r="W5996" t="s">
        <v>54</v>
      </c>
      <c r="X5996" t="s">
        <v>29783</v>
      </c>
      <c r="Y5996" t="s">
        <v>65</v>
      </c>
      <c r="Z5996" s="1">
        <v>45180</v>
      </c>
      <c r="AA5996" s="2">
        <v>0.55486111111111114</v>
      </c>
      <c r="AB5996" s="2">
        <v>0.24966435185185185</v>
      </c>
      <c r="AC5996" t="s">
        <v>45</v>
      </c>
      <c r="AD5996" t="s">
        <v>45</v>
      </c>
      <c r="AE5996" t="s">
        <v>45</v>
      </c>
      <c r="AF5996">
        <v>74</v>
      </c>
    </row>
    <row r="5997" spans="1:32">
      <c r="A5997">
        <v>30303</v>
      </c>
      <c r="B5997">
        <v>29403</v>
      </c>
      <c r="C5997" t="s">
        <v>1322</v>
      </c>
      <c r="D5997" t="s">
        <v>11014</v>
      </c>
      <c r="E5997" t="s">
        <v>34</v>
      </c>
      <c r="F5997" t="s">
        <v>29784</v>
      </c>
      <c r="G5997" t="s">
        <v>29785</v>
      </c>
      <c r="H5997" t="s">
        <v>50</v>
      </c>
      <c r="I5997" s="1">
        <v>17087</v>
      </c>
      <c r="J5997" t="s">
        <v>29786</v>
      </c>
      <c r="K5997" t="s">
        <v>29787</v>
      </c>
      <c r="L5997">
        <v>41033</v>
      </c>
      <c r="M5997" t="s">
        <v>50</v>
      </c>
      <c r="N5997" s="1">
        <v>45285</v>
      </c>
      <c r="O5997" s="1">
        <v>45289</v>
      </c>
      <c r="P5997">
        <v>14</v>
      </c>
      <c r="Q5997">
        <v>1</v>
      </c>
      <c r="R5997" t="s">
        <v>63</v>
      </c>
      <c r="S5997">
        <v>2</v>
      </c>
      <c r="T5997">
        <v>2</v>
      </c>
      <c r="U5997">
        <v>4</v>
      </c>
      <c r="V5997">
        <v>240</v>
      </c>
      <c r="W5997" t="s">
        <v>54</v>
      </c>
      <c r="X5997" t="s">
        <v>29788</v>
      </c>
      <c r="Y5997" t="s">
        <v>43</v>
      </c>
      <c r="Z5997" s="1">
        <v>45255</v>
      </c>
      <c r="AA5997" s="2">
        <v>0.50947916666666659</v>
      </c>
      <c r="AB5997" s="2">
        <v>0.53665509259259259</v>
      </c>
      <c r="AC5997" t="s">
        <v>44</v>
      </c>
      <c r="AD5997" t="s">
        <v>45</v>
      </c>
      <c r="AE5997" t="s">
        <v>45</v>
      </c>
      <c r="AF5997">
        <v>60</v>
      </c>
    </row>
    <row r="5998" spans="1:32">
      <c r="A5998">
        <v>30304</v>
      </c>
      <c r="B5998">
        <v>29404</v>
      </c>
      <c r="C5998" t="s">
        <v>8381</v>
      </c>
      <c r="D5998" t="s">
        <v>441</v>
      </c>
      <c r="E5998" t="s">
        <v>34</v>
      </c>
      <c r="F5998" t="s">
        <v>29789</v>
      </c>
      <c r="G5998" t="s">
        <v>29790</v>
      </c>
      <c r="H5998" t="s">
        <v>537</v>
      </c>
      <c r="I5998" s="1">
        <v>26449</v>
      </c>
      <c r="J5998" t="s">
        <v>29791</v>
      </c>
      <c r="K5998" t="s">
        <v>29792</v>
      </c>
      <c r="L5998">
        <v>37277</v>
      </c>
      <c r="M5998" t="s">
        <v>537</v>
      </c>
      <c r="N5998" s="1">
        <v>45259</v>
      </c>
      <c r="O5998" s="1">
        <v>45263</v>
      </c>
      <c r="P5998">
        <v>68</v>
      </c>
      <c r="Q5998">
        <v>3</v>
      </c>
      <c r="R5998" t="s">
        <v>63</v>
      </c>
      <c r="S5998">
        <v>3</v>
      </c>
      <c r="T5998">
        <v>0</v>
      </c>
      <c r="U5998">
        <v>4</v>
      </c>
      <c r="V5998">
        <v>340</v>
      </c>
      <c r="W5998" t="s">
        <v>41</v>
      </c>
      <c r="X5998" t="s">
        <v>29793</v>
      </c>
      <c r="Y5998" t="s">
        <v>43</v>
      </c>
      <c r="Z5998" s="1">
        <v>45233</v>
      </c>
      <c r="AA5998" s="2">
        <v>0.91440972222222217</v>
      </c>
      <c r="AB5998" s="2">
        <v>0.10005787037037038</v>
      </c>
      <c r="AC5998" t="s">
        <v>45</v>
      </c>
      <c r="AD5998" t="s">
        <v>45</v>
      </c>
      <c r="AE5998" t="s">
        <v>45</v>
      </c>
      <c r="AF5998">
        <v>85</v>
      </c>
    </row>
    <row r="5999" spans="1:32">
      <c r="A5999">
        <v>30305</v>
      </c>
      <c r="B5999">
        <v>29405</v>
      </c>
      <c r="C5999" t="s">
        <v>602</v>
      </c>
      <c r="D5999" t="s">
        <v>1128</v>
      </c>
      <c r="E5999" t="s">
        <v>34</v>
      </c>
      <c r="F5999" t="s">
        <v>29794</v>
      </c>
      <c r="G5999" t="s">
        <v>29795</v>
      </c>
      <c r="H5999" t="s">
        <v>904</v>
      </c>
      <c r="I5999" s="1">
        <v>35099</v>
      </c>
      <c r="J5999" t="s">
        <v>29796</v>
      </c>
      <c r="K5999" t="s">
        <v>29797</v>
      </c>
      <c r="L5999">
        <v>53980</v>
      </c>
      <c r="M5999" t="s">
        <v>904</v>
      </c>
      <c r="N5999" s="1">
        <v>45243</v>
      </c>
      <c r="O5999" s="1">
        <v>45247</v>
      </c>
      <c r="P5999">
        <v>37</v>
      </c>
      <c r="Q5999">
        <v>2</v>
      </c>
      <c r="R5999" t="s">
        <v>53</v>
      </c>
      <c r="S5999">
        <v>2</v>
      </c>
      <c r="T5999">
        <v>2</v>
      </c>
      <c r="U5999">
        <v>4</v>
      </c>
      <c r="V5999">
        <v>500</v>
      </c>
      <c r="W5999" t="s">
        <v>41</v>
      </c>
      <c r="X5999" t="s">
        <v>29798</v>
      </c>
      <c r="Y5999" t="s">
        <v>6</v>
      </c>
      <c r="Z5999" s="1">
        <v>45221</v>
      </c>
      <c r="AA5999" s="2">
        <v>0.13478009259259258</v>
      </c>
      <c r="AB5999" s="2">
        <v>0.79229166666666673</v>
      </c>
      <c r="AC5999" t="s">
        <v>45</v>
      </c>
      <c r="AD5999" t="s">
        <v>44</v>
      </c>
      <c r="AE5999" t="s">
        <v>45</v>
      </c>
      <c r="AF5999">
        <v>125</v>
      </c>
    </row>
    <row r="6000" spans="1:32">
      <c r="A6000">
        <v>30306</v>
      </c>
      <c r="B6000">
        <v>29406</v>
      </c>
      <c r="C6000" t="s">
        <v>410</v>
      </c>
      <c r="D6000" t="s">
        <v>11706</v>
      </c>
      <c r="E6000" t="s">
        <v>48</v>
      </c>
      <c r="F6000" t="s">
        <v>29799</v>
      </c>
      <c r="G6000" t="s">
        <v>29800</v>
      </c>
      <c r="H6000" t="s">
        <v>692</v>
      </c>
      <c r="I6000" s="1">
        <v>25295</v>
      </c>
      <c r="J6000" t="s">
        <v>29801</v>
      </c>
      <c r="K6000" t="s">
        <v>29802</v>
      </c>
      <c r="L6000">
        <v>47941</v>
      </c>
      <c r="M6000" t="s">
        <v>692</v>
      </c>
      <c r="N6000" s="1">
        <v>45063</v>
      </c>
      <c r="O6000" s="1">
        <v>45066</v>
      </c>
      <c r="P6000">
        <v>16</v>
      </c>
      <c r="Q6000">
        <v>1</v>
      </c>
      <c r="R6000" t="s">
        <v>53</v>
      </c>
      <c r="S6000">
        <v>3</v>
      </c>
      <c r="T6000">
        <v>2</v>
      </c>
      <c r="U6000">
        <v>3</v>
      </c>
      <c r="V6000">
        <v>420</v>
      </c>
      <c r="W6000" t="s">
        <v>54</v>
      </c>
      <c r="X6000" t="s">
        <v>29803</v>
      </c>
      <c r="Y6000" t="s">
        <v>65</v>
      </c>
      <c r="Z6000" s="1">
        <v>45042</v>
      </c>
      <c r="AA6000" s="2">
        <v>0.76245370370370369</v>
      </c>
      <c r="AB6000" s="2">
        <v>0.87719907407407405</v>
      </c>
      <c r="AC6000" t="s">
        <v>44</v>
      </c>
      <c r="AD6000" t="s">
        <v>44</v>
      </c>
      <c r="AE6000" t="s">
        <v>45</v>
      </c>
      <c r="AF6000">
        <v>140</v>
      </c>
    </row>
    <row r="6001" spans="1:32">
      <c r="A6001">
        <v>30308</v>
      </c>
      <c r="B6001">
        <v>29408</v>
      </c>
      <c r="C6001" t="s">
        <v>1857</v>
      </c>
      <c r="D6001" t="s">
        <v>2327</v>
      </c>
      <c r="E6001" t="s">
        <v>48</v>
      </c>
      <c r="F6001" t="s">
        <v>19215</v>
      </c>
      <c r="G6001" t="s">
        <v>29804</v>
      </c>
      <c r="H6001" t="s">
        <v>122</v>
      </c>
      <c r="I6001" s="1">
        <v>27435</v>
      </c>
      <c r="J6001" t="s">
        <v>29805</v>
      </c>
      <c r="K6001" t="s">
        <v>29806</v>
      </c>
      <c r="L6001">
        <v>85586</v>
      </c>
      <c r="M6001" t="s">
        <v>122</v>
      </c>
      <c r="N6001" s="1">
        <v>45280</v>
      </c>
      <c r="O6001" s="1">
        <v>45285</v>
      </c>
      <c r="P6001">
        <v>71</v>
      </c>
      <c r="Q6001">
        <v>3</v>
      </c>
      <c r="R6001" t="s">
        <v>63</v>
      </c>
      <c r="S6001">
        <v>2</v>
      </c>
      <c r="T6001">
        <v>1</v>
      </c>
      <c r="U6001">
        <v>5</v>
      </c>
      <c r="V6001">
        <v>400</v>
      </c>
      <c r="W6001" t="s">
        <v>41</v>
      </c>
      <c r="X6001" t="s">
        <v>29807</v>
      </c>
      <c r="Y6001" t="s">
        <v>43</v>
      </c>
      <c r="Z6001" s="1">
        <v>45265</v>
      </c>
      <c r="AA6001" s="2">
        <v>0.8052083333333333</v>
      </c>
      <c r="AB6001" s="2">
        <v>0.45226851851851851</v>
      </c>
      <c r="AC6001" t="s">
        <v>44</v>
      </c>
      <c r="AD6001" t="s">
        <v>44</v>
      </c>
      <c r="AE6001" t="s">
        <v>44</v>
      </c>
      <c r="AF6001">
        <v>80</v>
      </c>
    </row>
    <row r="6002" spans="1:32">
      <c r="A6002">
        <v>30309</v>
      </c>
      <c r="B6002">
        <v>29409</v>
      </c>
      <c r="C6002" t="s">
        <v>139</v>
      </c>
      <c r="D6002" t="s">
        <v>448</v>
      </c>
      <c r="E6002" t="s">
        <v>48</v>
      </c>
      <c r="F6002" t="s">
        <v>29808</v>
      </c>
      <c r="G6002" t="s">
        <v>29809</v>
      </c>
      <c r="H6002" t="s">
        <v>86</v>
      </c>
      <c r="I6002" s="1">
        <v>28760</v>
      </c>
      <c r="J6002" t="s">
        <v>29810</v>
      </c>
      <c r="K6002" t="s">
        <v>29811</v>
      </c>
      <c r="L6002">
        <v>78909</v>
      </c>
      <c r="M6002" t="s">
        <v>86</v>
      </c>
      <c r="N6002" s="1">
        <v>44986</v>
      </c>
      <c r="O6002" s="1">
        <v>44988</v>
      </c>
      <c r="P6002">
        <v>91</v>
      </c>
      <c r="Q6002">
        <v>4</v>
      </c>
      <c r="R6002" t="s">
        <v>53</v>
      </c>
      <c r="S6002">
        <v>3</v>
      </c>
      <c r="T6002">
        <v>0</v>
      </c>
      <c r="U6002">
        <v>2</v>
      </c>
      <c r="V6002">
        <v>284</v>
      </c>
      <c r="W6002" t="s">
        <v>54</v>
      </c>
      <c r="X6002" t="s">
        <v>29812</v>
      </c>
      <c r="Y6002" t="s">
        <v>6</v>
      </c>
      <c r="Z6002" s="1">
        <v>44975</v>
      </c>
      <c r="AA6002" s="2">
        <v>0.81710648148148157</v>
      </c>
      <c r="AB6002" s="2">
        <v>0.94887731481481474</v>
      </c>
      <c r="AC6002" t="s">
        <v>45</v>
      </c>
      <c r="AD6002" t="s">
        <v>45</v>
      </c>
      <c r="AE6002" t="s">
        <v>45</v>
      </c>
      <c r="AF6002">
        <v>142</v>
      </c>
    </row>
    <row r="6003" spans="1:32">
      <c r="A6003">
        <v>30310</v>
      </c>
      <c r="B6003">
        <v>29410</v>
      </c>
      <c r="C6003" t="s">
        <v>139</v>
      </c>
      <c r="D6003" t="s">
        <v>4507</v>
      </c>
      <c r="E6003" t="s">
        <v>48</v>
      </c>
      <c r="F6003" t="s">
        <v>29813</v>
      </c>
      <c r="G6003" t="s">
        <v>29814</v>
      </c>
      <c r="H6003" t="s">
        <v>60</v>
      </c>
      <c r="I6003" s="1">
        <v>19168</v>
      </c>
      <c r="J6003" t="s">
        <v>29815</v>
      </c>
      <c r="K6003" t="s">
        <v>16405</v>
      </c>
      <c r="L6003">
        <v>21802</v>
      </c>
      <c r="M6003" t="s">
        <v>60</v>
      </c>
      <c r="N6003" s="1">
        <v>45012</v>
      </c>
      <c r="O6003" s="1">
        <v>45015</v>
      </c>
      <c r="P6003">
        <v>96</v>
      </c>
      <c r="Q6003">
        <v>4</v>
      </c>
      <c r="R6003" t="s">
        <v>40</v>
      </c>
      <c r="S6003">
        <v>3</v>
      </c>
      <c r="T6003">
        <v>1</v>
      </c>
      <c r="U6003">
        <v>3</v>
      </c>
      <c r="V6003">
        <v>630</v>
      </c>
      <c r="W6003" t="s">
        <v>54</v>
      </c>
      <c r="X6003" t="s">
        <v>29816</v>
      </c>
      <c r="Y6003" t="s">
        <v>81</v>
      </c>
      <c r="Z6003" s="1">
        <v>44991</v>
      </c>
      <c r="AA6003" s="2">
        <v>0.56936342592592593</v>
      </c>
      <c r="AB6003" s="2">
        <v>0.24026620370370369</v>
      </c>
      <c r="AC6003" t="s">
        <v>45</v>
      </c>
      <c r="AD6003" t="s">
        <v>44</v>
      </c>
      <c r="AE6003" t="s">
        <v>45</v>
      </c>
      <c r="AF6003">
        <v>210</v>
      </c>
    </row>
    <row r="6004" spans="1:32">
      <c r="A6004">
        <v>30312</v>
      </c>
      <c r="B6004">
        <v>29412</v>
      </c>
      <c r="C6004" t="s">
        <v>139</v>
      </c>
      <c r="D6004" t="s">
        <v>29817</v>
      </c>
      <c r="E6004" t="s">
        <v>48</v>
      </c>
      <c r="F6004" t="s">
        <v>29818</v>
      </c>
      <c r="G6004" t="s">
        <v>29819</v>
      </c>
      <c r="H6004" t="s">
        <v>86</v>
      </c>
      <c r="I6004" s="1">
        <v>18730</v>
      </c>
      <c r="J6004" t="s">
        <v>29820</v>
      </c>
      <c r="K6004" t="s">
        <v>29821</v>
      </c>
      <c r="L6004">
        <v>93738</v>
      </c>
      <c r="M6004" t="s">
        <v>86</v>
      </c>
      <c r="N6004" s="1">
        <v>45245</v>
      </c>
      <c r="O6004" s="1">
        <v>45248</v>
      </c>
      <c r="P6004">
        <v>28</v>
      </c>
      <c r="Q6004">
        <v>2</v>
      </c>
      <c r="R6004" t="s">
        <v>53</v>
      </c>
      <c r="S6004">
        <v>3</v>
      </c>
      <c r="T6004">
        <v>1</v>
      </c>
      <c r="U6004">
        <v>3</v>
      </c>
      <c r="V6004">
        <v>429</v>
      </c>
      <c r="W6004" t="s">
        <v>54</v>
      </c>
      <c r="X6004" t="s">
        <v>29822</v>
      </c>
      <c r="Y6004" t="s">
        <v>6</v>
      </c>
      <c r="Z6004" s="1">
        <v>45235</v>
      </c>
      <c r="AA6004" s="2">
        <v>0.42355324074074074</v>
      </c>
      <c r="AB6004" s="2">
        <v>9.2766203703703698E-2</v>
      </c>
      <c r="AC6004" t="s">
        <v>45</v>
      </c>
      <c r="AD6004" t="s">
        <v>45</v>
      </c>
      <c r="AE6004" t="s">
        <v>45</v>
      </c>
      <c r="AF6004">
        <v>143</v>
      </c>
    </row>
    <row r="6005" spans="1:32">
      <c r="A6005">
        <v>30313</v>
      </c>
      <c r="B6005">
        <v>29413</v>
      </c>
      <c r="C6005" t="s">
        <v>2740</v>
      </c>
      <c r="D6005" t="s">
        <v>584</v>
      </c>
      <c r="E6005" t="s">
        <v>48</v>
      </c>
      <c r="F6005" t="s">
        <v>29823</v>
      </c>
      <c r="G6005" t="s">
        <v>29824</v>
      </c>
      <c r="H6005" t="s">
        <v>692</v>
      </c>
      <c r="I6005" s="1">
        <v>36961</v>
      </c>
      <c r="J6005" t="s">
        <v>29825</v>
      </c>
      <c r="K6005" t="s">
        <v>5081</v>
      </c>
      <c r="L6005">
        <v>3923</v>
      </c>
      <c r="M6005" t="s">
        <v>692</v>
      </c>
      <c r="N6005" s="1">
        <v>45139</v>
      </c>
      <c r="O6005" s="1">
        <v>45144</v>
      </c>
      <c r="P6005">
        <v>17</v>
      </c>
      <c r="Q6005">
        <v>1</v>
      </c>
      <c r="R6005" t="s">
        <v>63</v>
      </c>
      <c r="S6005">
        <v>2</v>
      </c>
      <c r="T6005">
        <v>1</v>
      </c>
      <c r="U6005">
        <v>5</v>
      </c>
      <c r="V6005">
        <v>390</v>
      </c>
      <c r="W6005" t="s">
        <v>54</v>
      </c>
      <c r="X6005" t="s">
        <v>29826</v>
      </c>
      <c r="Y6005" t="s">
        <v>81</v>
      </c>
      <c r="Z6005" s="1">
        <v>45119</v>
      </c>
      <c r="AA6005" s="2">
        <v>0.18225694444444443</v>
      </c>
      <c r="AB6005" s="2">
        <v>0.36851851851851852</v>
      </c>
      <c r="AC6005" t="s">
        <v>44</v>
      </c>
      <c r="AD6005" t="s">
        <v>45</v>
      </c>
      <c r="AE6005" t="s">
        <v>45</v>
      </c>
      <c r="AF6005">
        <v>78</v>
      </c>
    </row>
    <row r="6006" spans="1:32">
      <c r="A6006">
        <v>30314</v>
      </c>
      <c r="B6006">
        <v>29414</v>
      </c>
      <c r="C6006" t="s">
        <v>391</v>
      </c>
      <c r="D6006" t="s">
        <v>5437</v>
      </c>
      <c r="E6006" t="s">
        <v>34</v>
      </c>
      <c r="F6006" t="s">
        <v>29827</v>
      </c>
      <c r="G6006" t="s">
        <v>29828</v>
      </c>
      <c r="H6006" t="s">
        <v>295</v>
      </c>
      <c r="I6006" s="1">
        <v>25908</v>
      </c>
      <c r="J6006" t="s">
        <v>29829</v>
      </c>
      <c r="K6006" t="s">
        <v>29830</v>
      </c>
      <c r="L6006">
        <v>31015</v>
      </c>
      <c r="M6006" t="s">
        <v>295</v>
      </c>
      <c r="N6006" s="1">
        <v>44970</v>
      </c>
      <c r="O6006" s="1">
        <v>44972</v>
      </c>
      <c r="P6006">
        <v>61</v>
      </c>
      <c r="Q6006">
        <v>3</v>
      </c>
      <c r="R6006" t="s">
        <v>53</v>
      </c>
      <c r="S6006">
        <v>4</v>
      </c>
      <c r="T6006">
        <v>2</v>
      </c>
      <c r="U6006">
        <v>2</v>
      </c>
      <c r="V6006">
        <v>240</v>
      </c>
      <c r="W6006" t="s">
        <v>41</v>
      </c>
      <c r="X6006" t="s">
        <v>29831</v>
      </c>
      <c r="Y6006" t="s">
        <v>65</v>
      </c>
      <c r="Z6006" s="1">
        <v>44956</v>
      </c>
      <c r="AA6006" s="2">
        <v>0.83331018518518529</v>
      </c>
      <c r="AB6006" s="2">
        <v>0.36712962962962964</v>
      </c>
      <c r="AC6006" t="s">
        <v>45</v>
      </c>
      <c r="AD6006" t="s">
        <v>44</v>
      </c>
      <c r="AE6006" t="s">
        <v>45</v>
      </c>
      <c r="AF6006">
        <v>120</v>
      </c>
    </row>
    <row r="6007" spans="1:32">
      <c r="A6007">
        <v>30315</v>
      </c>
      <c r="B6007">
        <v>29415</v>
      </c>
      <c r="C6007" t="s">
        <v>326</v>
      </c>
      <c r="D6007" t="s">
        <v>5432</v>
      </c>
      <c r="E6007" t="s">
        <v>34</v>
      </c>
      <c r="F6007" t="s">
        <v>29832</v>
      </c>
      <c r="G6007" t="s">
        <v>29833</v>
      </c>
      <c r="H6007" t="s">
        <v>537</v>
      </c>
      <c r="I6007" s="1">
        <v>35983</v>
      </c>
      <c r="J6007" t="s">
        <v>29834</v>
      </c>
      <c r="K6007" t="s">
        <v>29835</v>
      </c>
      <c r="L6007">
        <v>29477</v>
      </c>
      <c r="M6007" t="s">
        <v>537</v>
      </c>
      <c r="N6007" s="1">
        <v>45309</v>
      </c>
      <c r="O6007" s="1">
        <v>45312</v>
      </c>
      <c r="P6007">
        <v>53</v>
      </c>
      <c r="Q6007">
        <v>3</v>
      </c>
      <c r="R6007" t="s">
        <v>63</v>
      </c>
      <c r="S6007">
        <v>1</v>
      </c>
      <c r="T6007">
        <v>2</v>
      </c>
      <c r="U6007">
        <v>3</v>
      </c>
      <c r="V6007">
        <v>207</v>
      </c>
      <c r="W6007" t="s">
        <v>54</v>
      </c>
      <c r="X6007" t="s">
        <v>29836</v>
      </c>
      <c r="Y6007" t="s">
        <v>81</v>
      </c>
      <c r="Z6007" s="1">
        <v>45276</v>
      </c>
      <c r="AA6007" s="2">
        <v>0.55999999999999994</v>
      </c>
      <c r="AB6007" s="2">
        <v>0.9695138888888889</v>
      </c>
      <c r="AC6007" t="s">
        <v>44</v>
      </c>
      <c r="AD6007" t="s">
        <v>44</v>
      </c>
      <c r="AE6007" t="s">
        <v>44</v>
      </c>
      <c r="AF6007">
        <v>69</v>
      </c>
    </row>
    <row r="6008" spans="1:32">
      <c r="A6008">
        <v>30316</v>
      </c>
      <c r="B6008">
        <v>29416</v>
      </c>
      <c r="C6008" t="s">
        <v>4451</v>
      </c>
      <c r="D6008" t="s">
        <v>11962</v>
      </c>
      <c r="E6008" t="s">
        <v>34</v>
      </c>
      <c r="F6008" t="s">
        <v>29837</v>
      </c>
      <c r="G6008" t="s">
        <v>29838</v>
      </c>
      <c r="H6008" t="s">
        <v>94</v>
      </c>
      <c r="I6008" s="1">
        <v>32261</v>
      </c>
      <c r="J6008" t="s">
        <v>29839</v>
      </c>
      <c r="K6008" t="s">
        <v>8015</v>
      </c>
      <c r="L6008">
        <v>6119</v>
      </c>
      <c r="M6008" t="s">
        <v>94</v>
      </c>
      <c r="N6008" s="1">
        <v>45273</v>
      </c>
      <c r="O6008" s="1">
        <v>45276</v>
      </c>
      <c r="P6008">
        <v>84</v>
      </c>
      <c r="Q6008">
        <v>4</v>
      </c>
      <c r="R6008" t="s">
        <v>40</v>
      </c>
      <c r="S6008">
        <v>1</v>
      </c>
      <c r="T6008">
        <v>0</v>
      </c>
      <c r="U6008">
        <v>3</v>
      </c>
      <c r="V6008">
        <v>714</v>
      </c>
      <c r="W6008" t="s">
        <v>41</v>
      </c>
      <c r="X6008" t="s">
        <v>29840</v>
      </c>
      <c r="Y6008" t="s">
        <v>43</v>
      </c>
      <c r="Z6008" s="1">
        <v>45261</v>
      </c>
      <c r="AA6008" s="2">
        <v>0.65384259259259259</v>
      </c>
      <c r="AB6008" s="2">
        <v>0.85414351851851855</v>
      </c>
      <c r="AC6008" t="s">
        <v>44</v>
      </c>
      <c r="AD6008" t="s">
        <v>44</v>
      </c>
      <c r="AE6008" t="s">
        <v>44</v>
      </c>
      <c r="AF6008">
        <v>238</v>
      </c>
    </row>
    <row r="6009" spans="1:32">
      <c r="A6009">
        <v>30318</v>
      </c>
      <c r="B6009">
        <v>29418</v>
      </c>
      <c r="C6009" t="s">
        <v>5609</v>
      </c>
      <c r="D6009" t="s">
        <v>140</v>
      </c>
      <c r="E6009" t="s">
        <v>48</v>
      </c>
      <c r="F6009" t="s">
        <v>29841</v>
      </c>
      <c r="G6009">
        <v>9763485489</v>
      </c>
      <c r="H6009" t="s">
        <v>692</v>
      </c>
      <c r="I6009" s="1">
        <v>29179</v>
      </c>
      <c r="J6009" t="s">
        <v>29842</v>
      </c>
      <c r="K6009" t="s">
        <v>29843</v>
      </c>
      <c r="L6009">
        <v>50102</v>
      </c>
      <c r="M6009" t="s">
        <v>692</v>
      </c>
      <c r="N6009" s="1">
        <v>45227</v>
      </c>
      <c r="O6009" s="1">
        <v>45232</v>
      </c>
      <c r="P6009">
        <v>53</v>
      </c>
      <c r="Q6009">
        <v>3</v>
      </c>
      <c r="R6009" t="s">
        <v>63</v>
      </c>
      <c r="S6009">
        <v>2</v>
      </c>
      <c r="T6009">
        <v>2</v>
      </c>
      <c r="U6009">
        <v>5</v>
      </c>
      <c r="V6009">
        <v>430</v>
      </c>
      <c r="W6009" t="s">
        <v>54</v>
      </c>
      <c r="X6009" t="s">
        <v>29844</v>
      </c>
      <c r="Y6009" t="s">
        <v>6</v>
      </c>
      <c r="Z6009" s="1">
        <v>45217</v>
      </c>
      <c r="AA6009" s="2">
        <v>6.9224537037037029E-2</v>
      </c>
      <c r="AB6009" s="2">
        <v>0.75162037037037033</v>
      </c>
      <c r="AC6009" t="s">
        <v>45</v>
      </c>
      <c r="AD6009" t="s">
        <v>45</v>
      </c>
      <c r="AE6009" t="s">
        <v>45</v>
      </c>
      <c r="AF6009">
        <v>86</v>
      </c>
    </row>
    <row r="6010" spans="1:32">
      <c r="A6010">
        <v>30319</v>
      </c>
      <c r="B6010">
        <v>29419</v>
      </c>
      <c r="C6010" t="s">
        <v>321</v>
      </c>
      <c r="D6010" t="s">
        <v>3343</v>
      </c>
      <c r="E6010" t="s">
        <v>48</v>
      </c>
      <c r="F6010" t="s">
        <v>29845</v>
      </c>
      <c r="G6010">
        <v>7526490407</v>
      </c>
      <c r="H6010" t="s">
        <v>457</v>
      </c>
      <c r="I6010" s="1">
        <v>19436</v>
      </c>
      <c r="J6010" t="s">
        <v>29846</v>
      </c>
      <c r="K6010" t="s">
        <v>29847</v>
      </c>
      <c r="L6010">
        <v>90262</v>
      </c>
      <c r="M6010" t="s">
        <v>457</v>
      </c>
      <c r="N6010" s="1">
        <v>45146</v>
      </c>
      <c r="O6010" s="1">
        <v>45151</v>
      </c>
      <c r="P6010">
        <v>10</v>
      </c>
      <c r="Q6010">
        <v>1</v>
      </c>
      <c r="R6010" t="s">
        <v>53</v>
      </c>
      <c r="S6010">
        <v>2</v>
      </c>
      <c r="T6010">
        <v>2</v>
      </c>
      <c r="U6010">
        <v>5</v>
      </c>
      <c r="V6010">
        <v>730</v>
      </c>
      <c r="W6010" t="s">
        <v>41</v>
      </c>
      <c r="X6010" t="s">
        <v>29848</v>
      </c>
      <c r="Y6010" t="s">
        <v>43</v>
      </c>
      <c r="Z6010" s="1">
        <v>45131</v>
      </c>
      <c r="AA6010" s="2">
        <v>0.62480324074074078</v>
      </c>
      <c r="AB6010" s="2">
        <v>8.5289351851851838E-2</v>
      </c>
      <c r="AC6010" t="s">
        <v>45</v>
      </c>
      <c r="AD6010" t="s">
        <v>45</v>
      </c>
      <c r="AE6010" t="s">
        <v>44</v>
      </c>
      <c r="AF6010">
        <v>146</v>
      </c>
    </row>
    <row r="6011" spans="1:32">
      <c r="A6011">
        <v>30320</v>
      </c>
      <c r="B6011">
        <v>29420</v>
      </c>
      <c r="C6011" t="s">
        <v>396</v>
      </c>
      <c r="D6011" t="s">
        <v>8134</v>
      </c>
      <c r="E6011" t="s">
        <v>34</v>
      </c>
      <c r="F6011" t="s">
        <v>29849</v>
      </c>
      <c r="G6011" t="s">
        <v>29850</v>
      </c>
      <c r="H6011" t="s">
        <v>60</v>
      </c>
      <c r="I6011" s="1">
        <v>36866</v>
      </c>
      <c r="J6011" t="s">
        <v>29851</v>
      </c>
      <c r="K6011" t="s">
        <v>29852</v>
      </c>
      <c r="L6011">
        <v>80773</v>
      </c>
      <c r="M6011" t="s">
        <v>60</v>
      </c>
      <c r="N6011" s="1">
        <v>45306</v>
      </c>
      <c r="O6011" s="1">
        <v>45309</v>
      </c>
      <c r="P6011">
        <v>64</v>
      </c>
      <c r="Q6011">
        <v>3</v>
      </c>
      <c r="R6011" t="s">
        <v>53</v>
      </c>
      <c r="S6011">
        <v>2</v>
      </c>
      <c r="T6011">
        <v>2</v>
      </c>
      <c r="U6011">
        <v>3</v>
      </c>
      <c r="V6011">
        <v>420</v>
      </c>
      <c r="W6011" t="s">
        <v>41</v>
      </c>
      <c r="X6011" t="s">
        <v>29853</v>
      </c>
      <c r="Y6011" t="s">
        <v>65</v>
      </c>
      <c r="Z6011" s="1">
        <v>45290</v>
      </c>
      <c r="AA6011" s="2">
        <v>0.94035879629629626</v>
      </c>
      <c r="AB6011" s="2">
        <v>0.53649305555555549</v>
      </c>
      <c r="AC6011" t="s">
        <v>44</v>
      </c>
      <c r="AD6011" t="s">
        <v>45</v>
      </c>
      <c r="AE6011" t="s">
        <v>45</v>
      </c>
      <c r="AF6011">
        <v>140</v>
      </c>
    </row>
    <row r="6012" spans="1:32">
      <c r="A6012">
        <v>30321</v>
      </c>
      <c r="B6012">
        <v>29421</v>
      </c>
      <c r="C6012" t="s">
        <v>988</v>
      </c>
      <c r="D6012" t="s">
        <v>4758</v>
      </c>
      <c r="E6012" t="s">
        <v>48</v>
      </c>
      <c r="F6012" t="s">
        <v>29854</v>
      </c>
      <c r="G6012" t="s">
        <v>29855</v>
      </c>
      <c r="H6012" t="s">
        <v>530</v>
      </c>
      <c r="I6012" s="1">
        <v>34691</v>
      </c>
      <c r="J6012" t="s">
        <v>29856</v>
      </c>
      <c r="K6012" t="s">
        <v>20083</v>
      </c>
      <c r="L6012">
        <v>42356</v>
      </c>
      <c r="M6012" t="s">
        <v>530</v>
      </c>
      <c r="N6012" s="1">
        <v>45113</v>
      </c>
      <c r="O6012" s="1">
        <v>45114</v>
      </c>
      <c r="P6012">
        <v>37</v>
      </c>
      <c r="Q6012">
        <v>2</v>
      </c>
      <c r="R6012" t="s">
        <v>53</v>
      </c>
      <c r="S6012">
        <v>4</v>
      </c>
      <c r="T6012">
        <v>2</v>
      </c>
      <c r="U6012">
        <v>1</v>
      </c>
      <c r="V6012">
        <v>143</v>
      </c>
      <c r="W6012" t="s">
        <v>54</v>
      </c>
      <c r="X6012" t="s">
        <v>29857</v>
      </c>
      <c r="Y6012" t="s">
        <v>6</v>
      </c>
      <c r="Z6012" s="1">
        <v>45079</v>
      </c>
      <c r="AA6012" s="2">
        <v>0.93283564814814823</v>
      </c>
      <c r="AB6012" s="2">
        <v>0.2237962962962963</v>
      </c>
      <c r="AC6012" t="s">
        <v>45</v>
      </c>
      <c r="AD6012" t="s">
        <v>45</v>
      </c>
      <c r="AE6012" t="s">
        <v>45</v>
      </c>
      <c r="AF6012">
        <v>143</v>
      </c>
    </row>
    <row r="6013" spans="1:32">
      <c r="A6013">
        <v>30322</v>
      </c>
      <c r="B6013">
        <v>29422</v>
      </c>
      <c r="C6013" t="s">
        <v>25849</v>
      </c>
      <c r="D6013" t="s">
        <v>428</v>
      </c>
      <c r="E6013" t="s">
        <v>34</v>
      </c>
      <c r="F6013" t="s">
        <v>29858</v>
      </c>
      <c r="G6013" t="s">
        <v>29859</v>
      </c>
      <c r="H6013" t="s">
        <v>692</v>
      </c>
      <c r="I6013" s="1">
        <v>37941</v>
      </c>
      <c r="J6013" t="s">
        <v>29860</v>
      </c>
      <c r="K6013" t="s">
        <v>29861</v>
      </c>
      <c r="L6013">
        <v>53638</v>
      </c>
      <c r="M6013" t="s">
        <v>692</v>
      </c>
      <c r="N6013" s="1">
        <v>45177</v>
      </c>
      <c r="O6013" s="1">
        <v>45180</v>
      </c>
      <c r="P6013">
        <v>76</v>
      </c>
      <c r="Q6013">
        <v>4</v>
      </c>
      <c r="R6013" t="s">
        <v>53</v>
      </c>
      <c r="S6013">
        <v>4</v>
      </c>
      <c r="T6013">
        <v>0</v>
      </c>
      <c r="U6013">
        <v>3</v>
      </c>
      <c r="V6013">
        <v>399</v>
      </c>
      <c r="W6013" t="s">
        <v>54</v>
      </c>
      <c r="X6013" t="s">
        <v>29862</v>
      </c>
      <c r="Y6013" t="s">
        <v>65</v>
      </c>
      <c r="Z6013" s="1">
        <v>45150</v>
      </c>
      <c r="AA6013" s="2">
        <v>0.13412037037037036</v>
      </c>
      <c r="AB6013" s="2">
        <v>0.71348379629629621</v>
      </c>
      <c r="AC6013" t="s">
        <v>45</v>
      </c>
      <c r="AD6013" t="s">
        <v>45</v>
      </c>
      <c r="AE6013" t="s">
        <v>45</v>
      </c>
      <c r="AF6013">
        <v>133</v>
      </c>
    </row>
    <row r="6014" spans="1:32">
      <c r="A6014">
        <v>30323</v>
      </c>
      <c r="B6014">
        <v>29423</v>
      </c>
      <c r="C6014" t="s">
        <v>1155</v>
      </c>
      <c r="D6014" t="s">
        <v>1322</v>
      </c>
      <c r="E6014" t="s">
        <v>48</v>
      </c>
      <c r="F6014" t="s">
        <v>29863</v>
      </c>
      <c r="G6014" t="s">
        <v>29864</v>
      </c>
      <c r="H6014" t="s">
        <v>280</v>
      </c>
      <c r="I6014" s="1">
        <v>17564</v>
      </c>
      <c r="J6014" t="s">
        <v>29865</v>
      </c>
      <c r="K6014" t="s">
        <v>11813</v>
      </c>
      <c r="L6014">
        <v>39659</v>
      </c>
      <c r="M6014" t="s">
        <v>280</v>
      </c>
      <c r="N6014" s="1">
        <v>45049</v>
      </c>
      <c r="O6014" s="1">
        <v>45051</v>
      </c>
      <c r="P6014">
        <v>92</v>
      </c>
      <c r="Q6014">
        <v>4</v>
      </c>
      <c r="R6014" t="s">
        <v>63</v>
      </c>
      <c r="S6014">
        <v>4</v>
      </c>
      <c r="T6014">
        <v>0</v>
      </c>
      <c r="U6014">
        <v>2</v>
      </c>
      <c r="V6014">
        <v>154</v>
      </c>
      <c r="W6014" t="s">
        <v>54</v>
      </c>
      <c r="X6014" t="s">
        <v>29866</v>
      </c>
      <c r="Y6014" t="s">
        <v>43</v>
      </c>
      <c r="Z6014" s="1">
        <v>45040</v>
      </c>
      <c r="AA6014" s="2">
        <v>0.54765046296296294</v>
      </c>
      <c r="AB6014" s="2">
        <v>0.39512731481481483</v>
      </c>
      <c r="AC6014" t="s">
        <v>44</v>
      </c>
      <c r="AD6014" t="s">
        <v>44</v>
      </c>
      <c r="AE6014" t="s">
        <v>45</v>
      </c>
      <c r="AF6014">
        <v>77</v>
      </c>
    </row>
    <row r="6015" spans="1:32">
      <c r="A6015">
        <v>30324</v>
      </c>
      <c r="B6015">
        <v>29424</v>
      </c>
      <c r="C6015" t="s">
        <v>2415</v>
      </c>
      <c r="D6015" t="s">
        <v>2268</v>
      </c>
      <c r="E6015" t="s">
        <v>34</v>
      </c>
      <c r="F6015" t="s">
        <v>29867</v>
      </c>
      <c r="G6015" t="s">
        <v>29868</v>
      </c>
      <c r="H6015" t="s">
        <v>692</v>
      </c>
      <c r="I6015" s="1">
        <v>32289</v>
      </c>
      <c r="J6015" t="s">
        <v>29869</v>
      </c>
      <c r="K6015" t="s">
        <v>21905</v>
      </c>
      <c r="L6015">
        <v>69705</v>
      </c>
      <c r="M6015" t="s">
        <v>692</v>
      </c>
      <c r="N6015" s="1">
        <v>45186</v>
      </c>
      <c r="O6015" s="1">
        <v>45187</v>
      </c>
      <c r="P6015">
        <v>2</v>
      </c>
      <c r="Q6015">
        <v>1</v>
      </c>
      <c r="R6015" t="s">
        <v>63</v>
      </c>
      <c r="S6015">
        <v>1</v>
      </c>
      <c r="T6015">
        <v>0</v>
      </c>
      <c r="U6015">
        <v>1</v>
      </c>
      <c r="V6015">
        <v>87</v>
      </c>
      <c r="W6015" t="s">
        <v>54</v>
      </c>
      <c r="X6015" t="s">
        <v>29870</v>
      </c>
      <c r="Y6015" t="s">
        <v>6</v>
      </c>
      <c r="Z6015" s="1">
        <v>45170</v>
      </c>
      <c r="AA6015" s="2">
        <v>0.59009259259259261</v>
      </c>
      <c r="AB6015" s="2">
        <v>0.49619212962962966</v>
      </c>
      <c r="AC6015" t="s">
        <v>44</v>
      </c>
      <c r="AD6015" t="s">
        <v>44</v>
      </c>
      <c r="AE6015" t="s">
        <v>45</v>
      </c>
      <c r="AF6015">
        <v>87</v>
      </c>
    </row>
    <row r="6016" spans="1:32">
      <c r="A6016">
        <v>30325</v>
      </c>
      <c r="B6016">
        <v>29425</v>
      </c>
      <c r="C6016" t="s">
        <v>3322</v>
      </c>
      <c r="D6016" t="s">
        <v>2634</v>
      </c>
      <c r="E6016" t="s">
        <v>34</v>
      </c>
      <c r="F6016" t="s">
        <v>29871</v>
      </c>
      <c r="G6016" t="s">
        <v>29872</v>
      </c>
      <c r="H6016" t="s">
        <v>129</v>
      </c>
      <c r="I6016" s="1">
        <v>20454</v>
      </c>
      <c r="J6016" t="s">
        <v>29873</v>
      </c>
      <c r="K6016" t="s">
        <v>29874</v>
      </c>
      <c r="L6016">
        <v>41184</v>
      </c>
      <c r="M6016" t="s">
        <v>129</v>
      </c>
      <c r="N6016" s="1">
        <v>45215</v>
      </c>
      <c r="O6016" s="1">
        <v>45216</v>
      </c>
      <c r="P6016">
        <v>54</v>
      </c>
      <c r="Q6016">
        <v>3</v>
      </c>
      <c r="R6016" t="s">
        <v>40</v>
      </c>
      <c r="S6016">
        <v>2</v>
      </c>
      <c r="T6016">
        <v>0</v>
      </c>
      <c r="U6016">
        <v>1</v>
      </c>
      <c r="V6016">
        <v>216</v>
      </c>
      <c r="W6016" t="s">
        <v>41</v>
      </c>
      <c r="X6016" t="s">
        <v>29875</v>
      </c>
      <c r="Y6016" t="s">
        <v>65</v>
      </c>
      <c r="Z6016" s="1">
        <v>45195</v>
      </c>
      <c r="AA6016" s="2">
        <v>0.59620370370370368</v>
      </c>
      <c r="AB6016" s="2">
        <v>0.90534722222222219</v>
      </c>
      <c r="AC6016" t="s">
        <v>45</v>
      </c>
      <c r="AD6016" t="s">
        <v>44</v>
      </c>
      <c r="AE6016" t="s">
        <v>44</v>
      </c>
      <c r="AF6016">
        <v>216</v>
      </c>
    </row>
    <row r="6017" spans="1:32">
      <c r="A6017">
        <v>30326</v>
      </c>
      <c r="B6017">
        <v>29426</v>
      </c>
      <c r="C6017" t="s">
        <v>4490</v>
      </c>
      <c r="D6017" t="s">
        <v>2828</v>
      </c>
      <c r="E6017" t="s">
        <v>34</v>
      </c>
      <c r="F6017" t="s">
        <v>29876</v>
      </c>
      <c r="G6017" t="s">
        <v>29877</v>
      </c>
      <c r="H6017" t="s">
        <v>129</v>
      </c>
      <c r="I6017" s="1">
        <v>21699</v>
      </c>
      <c r="J6017" t="s">
        <v>29878</v>
      </c>
      <c r="K6017" t="s">
        <v>29879</v>
      </c>
      <c r="L6017">
        <v>50767</v>
      </c>
      <c r="M6017" t="s">
        <v>129</v>
      </c>
      <c r="N6017" s="1">
        <v>45019</v>
      </c>
      <c r="O6017" s="1">
        <v>45024</v>
      </c>
      <c r="P6017">
        <v>7</v>
      </c>
      <c r="Q6017">
        <v>1</v>
      </c>
      <c r="R6017" t="s">
        <v>53</v>
      </c>
      <c r="S6017">
        <v>4</v>
      </c>
      <c r="T6017">
        <v>1</v>
      </c>
      <c r="U6017">
        <v>5</v>
      </c>
      <c r="V6017">
        <v>720</v>
      </c>
      <c r="W6017" t="s">
        <v>41</v>
      </c>
      <c r="X6017" t="s">
        <v>29880</v>
      </c>
      <c r="Y6017" t="s">
        <v>43</v>
      </c>
      <c r="Z6017" s="1">
        <v>45005</v>
      </c>
      <c r="AA6017" s="2">
        <v>0.418912037037037</v>
      </c>
      <c r="AB6017" s="2">
        <v>0.46903935185185186</v>
      </c>
      <c r="AC6017" t="s">
        <v>45</v>
      </c>
      <c r="AD6017" t="s">
        <v>45</v>
      </c>
      <c r="AE6017" t="s">
        <v>44</v>
      </c>
      <c r="AF6017">
        <v>144</v>
      </c>
    </row>
    <row r="6018" spans="1:32">
      <c r="A6018">
        <v>30327</v>
      </c>
      <c r="B6018">
        <v>29427</v>
      </c>
      <c r="C6018" t="s">
        <v>7988</v>
      </c>
      <c r="D6018" t="s">
        <v>14590</v>
      </c>
      <c r="E6018" t="s">
        <v>48</v>
      </c>
      <c r="F6018" t="s">
        <v>29881</v>
      </c>
      <c r="G6018" t="s">
        <v>29882</v>
      </c>
      <c r="H6018" t="s">
        <v>280</v>
      </c>
      <c r="I6018" s="1">
        <v>36243</v>
      </c>
      <c r="J6018" t="s">
        <v>29883</v>
      </c>
      <c r="K6018" t="s">
        <v>13766</v>
      </c>
      <c r="L6018">
        <v>13488</v>
      </c>
      <c r="M6018" t="s">
        <v>280</v>
      </c>
      <c r="N6018" s="1">
        <v>45206</v>
      </c>
      <c r="O6018" s="1">
        <v>45207</v>
      </c>
      <c r="P6018">
        <v>67</v>
      </c>
      <c r="Q6018">
        <v>3</v>
      </c>
      <c r="R6018" t="s">
        <v>53</v>
      </c>
      <c r="S6018">
        <v>2</v>
      </c>
      <c r="T6018">
        <v>0</v>
      </c>
      <c r="U6018">
        <v>1</v>
      </c>
      <c r="V6018">
        <v>142</v>
      </c>
      <c r="W6018" t="s">
        <v>54</v>
      </c>
      <c r="X6018" t="s">
        <v>29884</v>
      </c>
      <c r="Y6018" t="s">
        <v>43</v>
      </c>
      <c r="Z6018" s="1">
        <v>45175</v>
      </c>
      <c r="AA6018" s="2">
        <v>0.25115740740740738</v>
      </c>
      <c r="AB6018" s="2">
        <v>0.54055555555555557</v>
      </c>
      <c r="AC6018" t="s">
        <v>45</v>
      </c>
      <c r="AD6018" t="s">
        <v>44</v>
      </c>
      <c r="AE6018" t="s">
        <v>44</v>
      </c>
      <c r="AF6018">
        <v>142</v>
      </c>
    </row>
    <row r="6019" spans="1:32">
      <c r="A6019">
        <v>30328</v>
      </c>
      <c r="B6019">
        <v>29428</v>
      </c>
      <c r="C6019" t="s">
        <v>1808</v>
      </c>
      <c r="D6019" t="s">
        <v>3584</v>
      </c>
      <c r="E6019" t="s">
        <v>34</v>
      </c>
      <c r="F6019" t="s">
        <v>29885</v>
      </c>
      <c r="G6019" t="s">
        <v>29886</v>
      </c>
      <c r="H6019" t="s">
        <v>904</v>
      </c>
      <c r="I6019" s="1">
        <v>28492</v>
      </c>
      <c r="J6019" t="s">
        <v>29887</v>
      </c>
      <c r="K6019" t="s">
        <v>29888</v>
      </c>
      <c r="L6019">
        <v>39200</v>
      </c>
      <c r="M6019" t="s">
        <v>904</v>
      </c>
      <c r="N6019" s="1">
        <v>45044</v>
      </c>
      <c r="O6019" s="1">
        <v>45049</v>
      </c>
      <c r="P6019">
        <v>91</v>
      </c>
      <c r="Q6019">
        <v>4</v>
      </c>
      <c r="R6019" t="s">
        <v>53</v>
      </c>
      <c r="S6019">
        <v>4</v>
      </c>
      <c r="T6019">
        <v>0</v>
      </c>
      <c r="U6019">
        <v>5</v>
      </c>
      <c r="V6019">
        <v>655</v>
      </c>
      <c r="W6019" t="s">
        <v>54</v>
      </c>
      <c r="X6019" t="s">
        <v>29889</v>
      </c>
      <c r="Y6019" t="s">
        <v>81</v>
      </c>
      <c r="Z6019" s="1">
        <v>45015</v>
      </c>
      <c r="AA6019" s="2">
        <v>0.94428240740740732</v>
      </c>
      <c r="AB6019" s="2">
        <v>0.18642361111111114</v>
      </c>
      <c r="AC6019" t="s">
        <v>45</v>
      </c>
      <c r="AD6019" t="s">
        <v>45</v>
      </c>
      <c r="AE6019" t="s">
        <v>45</v>
      </c>
      <c r="AF6019">
        <v>131</v>
      </c>
    </row>
    <row r="6020" spans="1:32">
      <c r="A6020">
        <v>30330</v>
      </c>
      <c r="B6020">
        <v>29430</v>
      </c>
      <c r="C6020" t="s">
        <v>112</v>
      </c>
      <c r="D6020" t="s">
        <v>2587</v>
      </c>
      <c r="E6020" t="s">
        <v>34</v>
      </c>
      <c r="F6020" t="s">
        <v>29890</v>
      </c>
      <c r="G6020">
        <f>1-570-432-1331</f>
        <v>-2332</v>
      </c>
      <c r="H6020" t="s">
        <v>295</v>
      </c>
      <c r="I6020" s="1">
        <v>17438</v>
      </c>
      <c r="J6020" t="s">
        <v>29891</v>
      </c>
      <c r="K6020" t="s">
        <v>25038</v>
      </c>
      <c r="L6020">
        <v>14145</v>
      </c>
      <c r="M6020" t="s">
        <v>295</v>
      </c>
      <c r="N6020" s="1">
        <v>45199</v>
      </c>
      <c r="O6020" s="1">
        <v>45200</v>
      </c>
      <c r="P6020">
        <v>65</v>
      </c>
      <c r="Q6020">
        <v>3</v>
      </c>
      <c r="R6020" t="s">
        <v>63</v>
      </c>
      <c r="S6020">
        <v>3</v>
      </c>
      <c r="T6020">
        <v>0</v>
      </c>
      <c r="U6020">
        <v>1</v>
      </c>
      <c r="V6020">
        <v>72</v>
      </c>
      <c r="W6020" t="s">
        <v>54</v>
      </c>
      <c r="X6020" t="s">
        <v>29892</v>
      </c>
      <c r="Y6020" t="s">
        <v>43</v>
      </c>
      <c r="Z6020" s="1">
        <v>45169</v>
      </c>
      <c r="AA6020" s="2">
        <v>0.20185185185185184</v>
      </c>
      <c r="AB6020" s="2">
        <v>0.60980324074074077</v>
      </c>
      <c r="AC6020" t="s">
        <v>45</v>
      </c>
      <c r="AD6020" t="s">
        <v>45</v>
      </c>
      <c r="AE6020" t="s">
        <v>44</v>
      </c>
      <c r="AF6020">
        <v>72</v>
      </c>
    </row>
    <row r="6021" spans="1:32">
      <c r="A6021">
        <v>30331</v>
      </c>
      <c r="B6021">
        <v>29431</v>
      </c>
      <c r="C6021" t="s">
        <v>2397</v>
      </c>
      <c r="D6021" t="s">
        <v>12353</v>
      </c>
      <c r="E6021" t="s">
        <v>48</v>
      </c>
      <c r="F6021" t="s">
        <v>29893</v>
      </c>
      <c r="G6021">
        <v>6513006999</v>
      </c>
      <c r="H6021" t="s">
        <v>171</v>
      </c>
      <c r="I6021" s="1">
        <v>17486</v>
      </c>
      <c r="J6021" t="s">
        <v>29894</v>
      </c>
      <c r="K6021" t="s">
        <v>29895</v>
      </c>
      <c r="L6021">
        <v>98523</v>
      </c>
      <c r="M6021" t="s">
        <v>171</v>
      </c>
      <c r="N6021" s="1">
        <v>45245</v>
      </c>
      <c r="O6021" s="1">
        <v>45248</v>
      </c>
      <c r="P6021">
        <v>7</v>
      </c>
      <c r="Q6021">
        <v>1</v>
      </c>
      <c r="R6021" t="s">
        <v>53</v>
      </c>
      <c r="S6021">
        <v>3</v>
      </c>
      <c r="T6021">
        <v>2</v>
      </c>
      <c r="U6021">
        <v>3</v>
      </c>
      <c r="V6021">
        <v>405</v>
      </c>
      <c r="W6021" t="s">
        <v>54</v>
      </c>
      <c r="X6021" t="s">
        <v>29896</v>
      </c>
      <c r="Y6021" t="s">
        <v>6</v>
      </c>
      <c r="Z6021" s="1">
        <v>45212</v>
      </c>
      <c r="AA6021" s="2">
        <v>0.75621527777777775</v>
      </c>
      <c r="AB6021" s="2">
        <v>0.37537037037037035</v>
      </c>
      <c r="AC6021" t="s">
        <v>45</v>
      </c>
      <c r="AD6021" t="s">
        <v>44</v>
      </c>
      <c r="AE6021" t="s">
        <v>45</v>
      </c>
      <c r="AF6021">
        <v>135</v>
      </c>
    </row>
    <row r="6022" spans="1:32">
      <c r="A6022">
        <v>30332</v>
      </c>
      <c r="B6022">
        <v>29432</v>
      </c>
      <c r="C6022" t="s">
        <v>3639</v>
      </c>
      <c r="D6022" t="s">
        <v>5624</v>
      </c>
      <c r="E6022" t="s">
        <v>34</v>
      </c>
      <c r="F6022" t="s">
        <v>29897</v>
      </c>
      <c r="G6022" t="s">
        <v>29898</v>
      </c>
      <c r="H6022" t="s">
        <v>530</v>
      </c>
      <c r="I6022" s="1">
        <v>24148</v>
      </c>
      <c r="J6022" t="s">
        <v>29899</v>
      </c>
      <c r="K6022" t="s">
        <v>29900</v>
      </c>
      <c r="L6022">
        <v>60405</v>
      </c>
      <c r="M6022" t="s">
        <v>530</v>
      </c>
      <c r="N6022" s="1">
        <v>45262</v>
      </c>
      <c r="O6022" s="1">
        <v>45265</v>
      </c>
      <c r="P6022">
        <v>8</v>
      </c>
      <c r="Q6022">
        <v>1</v>
      </c>
      <c r="R6022" t="s">
        <v>63</v>
      </c>
      <c r="S6022">
        <v>4</v>
      </c>
      <c r="T6022">
        <v>2</v>
      </c>
      <c r="U6022">
        <v>3</v>
      </c>
      <c r="V6022">
        <v>213</v>
      </c>
      <c r="W6022" t="s">
        <v>41</v>
      </c>
      <c r="X6022" t="s">
        <v>29901</v>
      </c>
      <c r="Y6022" t="s">
        <v>81</v>
      </c>
      <c r="Z6022" s="1">
        <v>45233</v>
      </c>
      <c r="AA6022" s="2">
        <v>0.78743055555555552</v>
      </c>
      <c r="AB6022" s="2">
        <v>0.33792824074074074</v>
      </c>
      <c r="AC6022" t="s">
        <v>45</v>
      </c>
      <c r="AD6022" t="s">
        <v>45</v>
      </c>
      <c r="AE6022" t="s">
        <v>44</v>
      </c>
      <c r="AF6022">
        <v>71</v>
      </c>
    </row>
    <row r="6023" spans="1:32">
      <c r="A6023">
        <v>30333</v>
      </c>
      <c r="B6023">
        <v>29433</v>
      </c>
      <c r="C6023" t="s">
        <v>2316</v>
      </c>
      <c r="D6023" t="s">
        <v>428</v>
      </c>
      <c r="E6023" t="s">
        <v>48</v>
      </c>
      <c r="F6023" t="s">
        <v>29902</v>
      </c>
      <c r="G6023" t="s">
        <v>29903</v>
      </c>
      <c r="H6023" t="s">
        <v>405</v>
      </c>
      <c r="I6023" s="1">
        <v>18739</v>
      </c>
      <c r="J6023" t="s">
        <v>29904</v>
      </c>
      <c r="K6023" t="s">
        <v>14345</v>
      </c>
      <c r="L6023">
        <v>60706</v>
      </c>
      <c r="M6023" t="s">
        <v>405</v>
      </c>
      <c r="N6023" s="1">
        <v>45004</v>
      </c>
      <c r="O6023" s="1">
        <v>45009</v>
      </c>
      <c r="P6023">
        <v>90</v>
      </c>
      <c r="Q6023">
        <v>4</v>
      </c>
      <c r="R6023" t="s">
        <v>40</v>
      </c>
      <c r="S6023">
        <v>2</v>
      </c>
      <c r="T6023">
        <v>2</v>
      </c>
      <c r="U6023">
        <v>5</v>
      </c>
      <c r="V6023">
        <v>1170</v>
      </c>
      <c r="W6023" t="s">
        <v>41</v>
      </c>
      <c r="X6023" t="s">
        <v>29905</v>
      </c>
      <c r="Y6023" t="s">
        <v>65</v>
      </c>
      <c r="Z6023" s="1">
        <v>44968</v>
      </c>
      <c r="AA6023" s="2">
        <v>0.82741898148148152</v>
      </c>
      <c r="AB6023" s="2">
        <v>0.20165509259259259</v>
      </c>
      <c r="AC6023" t="s">
        <v>45</v>
      </c>
      <c r="AD6023" t="s">
        <v>44</v>
      </c>
      <c r="AE6023" t="s">
        <v>45</v>
      </c>
      <c r="AF6023">
        <v>234</v>
      </c>
    </row>
    <row r="6024" spans="1:32">
      <c r="A6024">
        <v>30334</v>
      </c>
      <c r="B6024">
        <v>29434</v>
      </c>
      <c r="C6024" t="s">
        <v>12981</v>
      </c>
      <c r="D6024" t="s">
        <v>126</v>
      </c>
      <c r="E6024" t="s">
        <v>48</v>
      </c>
      <c r="F6024" t="s">
        <v>29906</v>
      </c>
      <c r="G6024" t="s">
        <v>29907</v>
      </c>
      <c r="H6024" t="s">
        <v>37</v>
      </c>
      <c r="I6024" s="1">
        <v>17685</v>
      </c>
      <c r="J6024" t="s">
        <v>29908</v>
      </c>
      <c r="K6024" t="s">
        <v>29909</v>
      </c>
      <c r="L6024">
        <v>99164</v>
      </c>
      <c r="M6024" t="s">
        <v>37</v>
      </c>
      <c r="N6024" s="1">
        <v>44961</v>
      </c>
      <c r="O6024" s="1">
        <v>44963</v>
      </c>
      <c r="P6024">
        <v>42</v>
      </c>
      <c r="Q6024">
        <v>2</v>
      </c>
      <c r="R6024" t="s">
        <v>40</v>
      </c>
      <c r="S6024">
        <v>3</v>
      </c>
      <c r="T6024">
        <v>2</v>
      </c>
      <c r="U6024">
        <v>2</v>
      </c>
      <c r="V6024">
        <v>430</v>
      </c>
      <c r="W6024" t="s">
        <v>54</v>
      </c>
      <c r="X6024" t="s">
        <v>29910</v>
      </c>
      <c r="Y6024" t="s">
        <v>81</v>
      </c>
      <c r="Z6024" s="1">
        <v>44928</v>
      </c>
      <c r="AA6024" s="2">
        <v>0.64880787037037035</v>
      </c>
      <c r="AB6024" s="2">
        <v>0.24356481481481482</v>
      </c>
      <c r="AC6024" t="s">
        <v>44</v>
      </c>
      <c r="AD6024" t="s">
        <v>45</v>
      </c>
      <c r="AE6024" t="s">
        <v>45</v>
      </c>
      <c r="AF6024">
        <v>215</v>
      </c>
    </row>
    <row r="6025" spans="1:32">
      <c r="A6025">
        <v>30335</v>
      </c>
      <c r="B6025">
        <v>29435</v>
      </c>
      <c r="C6025" t="s">
        <v>139</v>
      </c>
      <c r="D6025" t="s">
        <v>1902</v>
      </c>
      <c r="E6025" t="s">
        <v>48</v>
      </c>
      <c r="F6025" t="s">
        <v>29911</v>
      </c>
      <c r="G6025" t="s">
        <v>29912</v>
      </c>
      <c r="H6025" t="s">
        <v>272</v>
      </c>
      <c r="I6025" s="1">
        <v>35582</v>
      </c>
      <c r="J6025" t="s">
        <v>29913</v>
      </c>
      <c r="K6025" t="s">
        <v>29914</v>
      </c>
      <c r="L6025">
        <v>6260</v>
      </c>
      <c r="M6025" t="s">
        <v>272</v>
      </c>
      <c r="N6025" s="1">
        <v>45142</v>
      </c>
      <c r="O6025" s="1">
        <v>45144</v>
      </c>
      <c r="P6025">
        <v>45</v>
      </c>
      <c r="Q6025">
        <v>2</v>
      </c>
      <c r="R6025" t="s">
        <v>40</v>
      </c>
      <c r="S6025">
        <v>2</v>
      </c>
      <c r="T6025">
        <v>0</v>
      </c>
      <c r="U6025">
        <v>2</v>
      </c>
      <c r="V6025">
        <v>494</v>
      </c>
      <c r="W6025" t="s">
        <v>41</v>
      </c>
      <c r="X6025" t="s">
        <v>29915</v>
      </c>
      <c r="Y6025" t="s">
        <v>43</v>
      </c>
      <c r="Z6025" s="1">
        <v>45117</v>
      </c>
      <c r="AA6025" s="2">
        <v>0.82246527777777778</v>
      </c>
      <c r="AB6025" s="2">
        <v>0.29280092592592594</v>
      </c>
      <c r="AC6025" t="s">
        <v>45</v>
      </c>
      <c r="AD6025" t="s">
        <v>44</v>
      </c>
      <c r="AE6025" t="s">
        <v>45</v>
      </c>
      <c r="AF6025">
        <v>247</v>
      </c>
    </row>
    <row r="6026" spans="1:32">
      <c r="A6026">
        <v>30336</v>
      </c>
      <c r="B6026">
        <v>29436</v>
      </c>
      <c r="C6026" t="s">
        <v>681</v>
      </c>
      <c r="D6026" t="s">
        <v>57</v>
      </c>
      <c r="E6026" t="s">
        <v>34</v>
      </c>
      <c r="F6026" t="s">
        <v>29916</v>
      </c>
      <c r="G6026" t="s">
        <v>29917</v>
      </c>
      <c r="H6026" t="s">
        <v>37</v>
      </c>
      <c r="I6026" s="1">
        <v>15760</v>
      </c>
      <c r="J6026" t="s">
        <v>29918</v>
      </c>
      <c r="K6026" t="s">
        <v>29919</v>
      </c>
      <c r="L6026">
        <v>57402</v>
      </c>
      <c r="M6026" t="s">
        <v>37</v>
      </c>
      <c r="N6026" s="1">
        <v>45119</v>
      </c>
      <c r="O6026" s="1">
        <v>45124</v>
      </c>
      <c r="P6026">
        <v>96</v>
      </c>
      <c r="Q6026">
        <v>4</v>
      </c>
      <c r="R6026" t="s">
        <v>40</v>
      </c>
      <c r="S6026">
        <v>3</v>
      </c>
      <c r="T6026">
        <v>0</v>
      </c>
      <c r="U6026">
        <v>5</v>
      </c>
      <c r="V6026">
        <v>1050</v>
      </c>
      <c r="W6026" t="s">
        <v>54</v>
      </c>
      <c r="X6026" t="s">
        <v>29920</v>
      </c>
      <c r="Y6026" t="s">
        <v>65</v>
      </c>
      <c r="Z6026" s="1">
        <v>45105</v>
      </c>
      <c r="AA6026" s="2">
        <v>0.31310185185185185</v>
      </c>
      <c r="AB6026" s="2">
        <v>0.18835648148148146</v>
      </c>
      <c r="AC6026" t="s">
        <v>44</v>
      </c>
      <c r="AD6026" t="s">
        <v>45</v>
      </c>
      <c r="AE6026" t="s">
        <v>44</v>
      </c>
      <c r="AF6026">
        <v>210</v>
      </c>
    </row>
    <row r="6027" spans="1:32">
      <c r="A6027">
        <v>30337</v>
      </c>
      <c r="B6027">
        <v>29437</v>
      </c>
      <c r="C6027" t="s">
        <v>1527</v>
      </c>
      <c r="D6027" t="s">
        <v>90</v>
      </c>
      <c r="E6027" t="s">
        <v>34</v>
      </c>
      <c r="F6027" t="s">
        <v>29921</v>
      </c>
      <c r="G6027" t="s">
        <v>29922</v>
      </c>
      <c r="H6027" t="s">
        <v>317</v>
      </c>
      <c r="I6027" s="1">
        <v>34107</v>
      </c>
      <c r="J6027" t="s">
        <v>29923</v>
      </c>
      <c r="K6027" t="s">
        <v>29924</v>
      </c>
      <c r="L6027">
        <v>75887</v>
      </c>
      <c r="M6027" t="s">
        <v>317</v>
      </c>
      <c r="N6027" s="1">
        <v>44973</v>
      </c>
      <c r="O6027" s="1">
        <v>44974</v>
      </c>
      <c r="P6027">
        <v>24</v>
      </c>
      <c r="Q6027">
        <v>1</v>
      </c>
      <c r="R6027" t="s">
        <v>40</v>
      </c>
      <c r="S6027">
        <v>2</v>
      </c>
      <c r="T6027">
        <v>1</v>
      </c>
      <c r="U6027">
        <v>1</v>
      </c>
      <c r="V6027">
        <v>207</v>
      </c>
      <c r="W6027" t="s">
        <v>41</v>
      </c>
      <c r="X6027" t="s">
        <v>29925</v>
      </c>
      <c r="Y6027" t="s">
        <v>81</v>
      </c>
      <c r="Z6027" s="1">
        <v>44963</v>
      </c>
      <c r="AA6027" s="2">
        <v>0.21962962962962962</v>
      </c>
      <c r="AB6027" s="2">
        <v>0.71332175925925922</v>
      </c>
      <c r="AC6027" t="s">
        <v>45</v>
      </c>
      <c r="AD6027" t="s">
        <v>44</v>
      </c>
      <c r="AE6027" t="s">
        <v>44</v>
      </c>
      <c r="AF6027">
        <v>207</v>
      </c>
    </row>
    <row r="6028" spans="1:32">
      <c r="A6028">
        <v>30338</v>
      </c>
      <c r="B6028">
        <v>29438</v>
      </c>
      <c r="C6028" t="s">
        <v>32</v>
      </c>
      <c r="D6028" t="s">
        <v>584</v>
      </c>
      <c r="E6028" t="s">
        <v>48</v>
      </c>
      <c r="F6028" t="s">
        <v>29926</v>
      </c>
      <c r="G6028" t="s">
        <v>29927</v>
      </c>
      <c r="H6028" t="s">
        <v>171</v>
      </c>
      <c r="I6028" s="1">
        <v>21798</v>
      </c>
      <c r="J6028" t="s">
        <v>29928</v>
      </c>
      <c r="K6028" t="s">
        <v>29929</v>
      </c>
      <c r="L6028">
        <v>63047</v>
      </c>
      <c r="M6028" t="s">
        <v>171</v>
      </c>
      <c r="N6028" s="1">
        <v>45138</v>
      </c>
      <c r="O6028" s="1">
        <v>45141</v>
      </c>
      <c r="P6028">
        <v>96</v>
      </c>
      <c r="Q6028">
        <v>4</v>
      </c>
      <c r="R6028" t="s">
        <v>40</v>
      </c>
      <c r="S6028">
        <v>3</v>
      </c>
      <c r="T6028">
        <v>0</v>
      </c>
      <c r="U6028">
        <v>3</v>
      </c>
      <c r="V6028">
        <v>612</v>
      </c>
      <c r="W6028" t="s">
        <v>54</v>
      </c>
      <c r="X6028" t="s">
        <v>29930</v>
      </c>
      <c r="Y6028" t="s">
        <v>65</v>
      </c>
      <c r="Z6028" s="1">
        <v>45118</v>
      </c>
      <c r="AA6028" s="2">
        <v>0.60940972222222223</v>
      </c>
      <c r="AB6028" s="2">
        <v>0.63474537037037038</v>
      </c>
      <c r="AC6028" t="s">
        <v>44</v>
      </c>
      <c r="AD6028" t="s">
        <v>44</v>
      </c>
      <c r="AE6028" t="s">
        <v>45</v>
      </c>
      <c r="AF6028">
        <v>204</v>
      </c>
    </row>
    <row r="6029" spans="1:32">
      <c r="A6029">
        <v>30339</v>
      </c>
      <c r="B6029">
        <v>29439</v>
      </c>
      <c r="C6029" t="s">
        <v>571</v>
      </c>
      <c r="D6029" t="s">
        <v>385</v>
      </c>
      <c r="E6029" t="s">
        <v>34</v>
      </c>
      <c r="F6029" t="s">
        <v>29931</v>
      </c>
      <c r="G6029" t="s">
        <v>29932</v>
      </c>
      <c r="H6029" t="s">
        <v>272</v>
      </c>
      <c r="I6029" s="1">
        <v>25912</v>
      </c>
      <c r="J6029" t="s">
        <v>29933</v>
      </c>
      <c r="K6029" t="s">
        <v>5732</v>
      </c>
      <c r="L6029">
        <v>32503</v>
      </c>
      <c r="M6029" t="s">
        <v>272</v>
      </c>
      <c r="N6029" s="1">
        <v>45157</v>
      </c>
      <c r="O6029" s="1">
        <v>45160</v>
      </c>
      <c r="P6029">
        <v>55</v>
      </c>
      <c r="Q6029">
        <v>3</v>
      </c>
      <c r="R6029" t="s">
        <v>53</v>
      </c>
      <c r="S6029">
        <v>4</v>
      </c>
      <c r="T6029">
        <v>2</v>
      </c>
      <c r="U6029">
        <v>3</v>
      </c>
      <c r="V6029">
        <v>426</v>
      </c>
      <c r="W6029" t="s">
        <v>54</v>
      </c>
      <c r="X6029" t="s">
        <v>29934</v>
      </c>
      <c r="Y6029" t="s">
        <v>43</v>
      </c>
      <c r="Z6029" s="1">
        <v>45141</v>
      </c>
      <c r="AA6029" s="2">
        <v>0.66503472222222226</v>
      </c>
      <c r="AB6029" s="2">
        <v>9.3171296296296294E-2</v>
      </c>
      <c r="AC6029" t="s">
        <v>45</v>
      </c>
      <c r="AD6029" t="s">
        <v>45</v>
      </c>
      <c r="AE6029" t="s">
        <v>45</v>
      </c>
      <c r="AF6029">
        <v>142</v>
      </c>
    </row>
    <row r="6030" spans="1:32">
      <c r="A6030">
        <v>30340</v>
      </c>
      <c r="B6030">
        <v>29440</v>
      </c>
      <c r="C6030" t="s">
        <v>8337</v>
      </c>
      <c r="D6030" t="s">
        <v>4251</v>
      </c>
      <c r="E6030" t="s">
        <v>48</v>
      </c>
      <c r="F6030" t="s">
        <v>29935</v>
      </c>
      <c r="G6030" t="s">
        <v>29936</v>
      </c>
      <c r="H6030" t="s">
        <v>60</v>
      </c>
      <c r="I6030" s="1">
        <v>19235</v>
      </c>
      <c r="J6030" t="s">
        <v>29937</v>
      </c>
      <c r="K6030" t="s">
        <v>29938</v>
      </c>
      <c r="L6030">
        <v>92969</v>
      </c>
      <c r="M6030" t="s">
        <v>60</v>
      </c>
      <c r="N6030" s="1">
        <v>45195</v>
      </c>
      <c r="O6030" s="1">
        <v>45199</v>
      </c>
      <c r="P6030">
        <v>97</v>
      </c>
      <c r="Q6030">
        <v>4</v>
      </c>
      <c r="R6030" t="s">
        <v>53</v>
      </c>
      <c r="S6030">
        <v>2</v>
      </c>
      <c r="T6030">
        <v>0</v>
      </c>
      <c r="U6030">
        <v>4</v>
      </c>
      <c r="V6030">
        <v>500</v>
      </c>
      <c r="W6030" t="s">
        <v>41</v>
      </c>
      <c r="X6030" t="s">
        <v>29939</v>
      </c>
      <c r="Y6030" t="s">
        <v>65</v>
      </c>
      <c r="Z6030" s="1">
        <v>45172</v>
      </c>
      <c r="AA6030" s="2">
        <v>0.35694444444444445</v>
      </c>
      <c r="AB6030" s="2">
        <v>0.95620370370370367</v>
      </c>
      <c r="AC6030" t="s">
        <v>44</v>
      </c>
      <c r="AD6030" t="s">
        <v>44</v>
      </c>
      <c r="AE6030" t="s">
        <v>44</v>
      </c>
      <c r="AF6030">
        <v>125</v>
      </c>
    </row>
    <row r="6031" spans="1:32">
      <c r="A6031">
        <v>30341</v>
      </c>
      <c r="B6031">
        <v>29441</v>
      </c>
      <c r="C6031" t="s">
        <v>197</v>
      </c>
      <c r="D6031" t="s">
        <v>3088</v>
      </c>
      <c r="E6031" t="s">
        <v>34</v>
      </c>
      <c r="F6031" t="s">
        <v>29940</v>
      </c>
      <c r="G6031" t="s">
        <v>29941</v>
      </c>
      <c r="H6031" t="s">
        <v>171</v>
      </c>
      <c r="I6031" s="1">
        <v>30296</v>
      </c>
      <c r="J6031" t="s">
        <v>29942</v>
      </c>
      <c r="K6031" t="s">
        <v>29943</v>
      </c>
      <c r="L6031">
        <v>92531</v>
      </c>
      <c r="M6031" t="s">
        <v>171</v>
      </c>
      <c r="N6031" s="1">
        <v>45042</v>
      </c>
      <c r="O6031" s="1">
        <v>45047</v>
      </c>
      <c r="P6031">
        <v>13</v>
      </c>
      <c r="Q6031">
        <v>1</v>
      </c>
      <c r="R6031" t="s">
        <v>53</v>
      </c>
      <c r="S6031">
        <v>2</v>
      </c>
      <c r="T6031">
        <v>1</v>
      </c>
      <c r="U6031">
        <v>5</v>
      </c>
      <c r="V6031">
        <v>745</v>
      </c>
      <c r="W6031" t="s">
        <v>54</v>
      </c>
      <c r="X6031" t="s">
        <v>29944</v>
      </c>
      <c r="Y6031" t="s">
        <v>43</v>
      </c>
      <c r="Z6031" s="1">
        <v>45004</v>
      </c>
      <c r="AA6031" s="2">
        <v>0.9221759259259259</v>
      </c>
      <c r="AB6031" s="2">
        <v>0.54986111111111113</v>
      </c>
      <c r="AC6031" t="s">
        <v>44</v>
      </c>
      <c r="AD6031" t="s">
        <v>44</v>
      </c>
      <c r="AE6031" t="s">
        <v>45</v>
      </c>
      <c r="AF6031">
        <v>149</v>
      </c>
    </row>
    <row r="6032" spans="1:32">
      <c r="A6032">
        <v>30342</v>
      </c>
      <c r="B6032">
        <v>29442</v>
      </c>
      <c r="C6032" t="s">
        <v>621</v>
      </c>
      <c r="D6032" t="s">
        <v>11820</v>
      </c>
      <c r="E6032" t="s">
        <v>48</v>
      </c>
      <c r="F6032" t="s">
        <v>29945</v>
      </c>
      <c r="G6032" t="s">
        <v>29946</v>
      </c>
      <c r="H6032" t="s">
        <v>122</v>
      </c>
      <c r="I6032" s="1">
        <v>17345</v>
      </c>
      <c r="J6032" t="s">
        <v>29947</v>
      </c>
      <c r="K6032" t="s">
        <v>29948</v>
      </c>
      <c r="L6032">
        <v>86373</v>
      </c>
      <c r="M6032" t="s">
        <v>122</v>
      </c>
      <c r="N6032" s="1">
        <v>45183</v>
      </c>
      <c r="O6032" s="1">
        <v>45185</v>
      </c>
      <c r="P6032">
        <v>26</v>
      </c>
      <c r="Q6032">
        <v>2</v>
      </c>
      <c r="R6032" t="s">
        <v>63</v>
      </c>
      <c r="S6032">
        <v>2</v>
      </c>
      <c r="T6032">
        <v>0</v>
      </c>
      <c r="U6032">
        <v>2</v>
      </c>
      <c r="V6032">
        <v>146</v>
      </c>
      <c r="W6032" t="s">
        <v>41</v>
      </c>
      <c r="X6032" t="s">
        <v>29949</v>
      </c>
      <c r="Y6032" t="s">
        <v>65</v>
      </c>
      <c r="Z6032" s="1">
        <v>45145</v>
      </c>
      <c r="AA6032" s="2">
        <v>0.56743055555555555</v>
      </c>
      <c r="AB6032" s="2">
        <v>0.9830902777777778</v>
      </c>
      <c r="AC6032" t="s">
        <v>45</v>
      </c>
      <c r="AD6032" t="s">
        <v>44</v>
      </c>
      <c r="AE6032" t="s">
        <v>44</v>
      </c>
      <c r="AF6032">
        <v>73</v>
      </c>
    </row>
    <row r="6033" spans="1:32">
      <c r="A6033">
        <v>30343</v>
      </c>
      <c r="B6033">
        <v>29443</v>
      </c>
      <c r="C6033" t="s">
        <v>2397</v>
      </c>
      <c r="D6033" t="s">
        <v>83</v>
      </c>
      <c r="E6033" t="s">
        <v>34</v>
      </c>
      <c r="F6033" t="s">
        <v>29950</v>
      </c>
      <c r="G6033" t="s">
        <v>29951</v>
      </c>
      <c r="H6033" t="s">
        <v>272</v>
      </c>
      <c r="I6033" s="1">
        <v>22035</v>
      </c>
      <c r="J6033" t="s">
        <v>29952</v>
      </c>
      <c r="K6033" t="s">
        <v>12647</v>
      </c>
      <c r="L6033">
        <v>75706</v>
      </c>
      <c r="M6033" t="s">
        <v>272</v>
      </c>
      <c r="N6033" s="1">
        <v>45052</v>
      </c>
      <c r="O6033" s="1">
        <v>45057</v>
      </c>
      <c r="P6033">
        <v>88</v>
      </c>
      <c r="Q6033">
        <v>4</v>
      </c>
      <c r="R6033" t="s">
        <v>53</v>
      </c>
      <c r="S6033">
        <v>1</v>
      </c>
      <c r="T6033">
        <v>0</v>
      </c>
      <c r="U6033">
        <v>5</v>
      </c>
      <c r="V6033">
        <v>670</v>
      </c>
      <c r="W6033" t="s">
        <v>54</v>
      </c>
      <c r="X6033" t="s">
        <v>29953</v>
      </c>
      <c r="Y6033" t="s">
        <v>65</v>
      </c>
      <c r="Z6033" s="1">
        <v>45037</v>
      </c>
      <c r="AA6033" s="2">
        <v>0.21677083333333333</v>
      </c>
      <c r="AB6033" s="2">
        <v>0.48636574074074074</v>
      </c>
      <c r="AC6033" t="s">
        <v>44</v>
      </c>
      <c r="AD6033" t="s">
        <v>44</v>
      </c>
      <c r="AE6033" t="s">
        <v>44</v>
      </c>
      <c r="AF6033">
        <v>134</v>
      </c>
    </row>
    <row r="6034" spans="1:32">
      <c r="A6034">
        <v>30344</v>
      </c>
      <c r="B6034">
        <v>29444</v>
      </c>
      <c r="C6034" t="s">
        <v>90</v>
      </c>
      <c r="D6034" t="s">
        <v>1281</v>
      </c>
      <c r="E6034" t="s">
        <v>34</v>
      </c>
      <c r="F6034" t="s">
        <v>29954</v>
      </c>
      <c r="G6034">
        <v>2038126340</v>
      </c>
      <c r="H6034" t="s">
        <v>60</v>
      </c>
      <c r="I6034" s="1">
        <v>25661</v>
      </c>
      <c r="J6034" t="s">
        <v>29955</v>
      </c>
      <c r="K6034" t="s">
        <v>432</v>
      </c>
      <c r="L6034">
        <v>63213</v>
      </c>
      <c r="M6034" t="s">
        <v>60</v>
      </c>
      <c r="N6034" s="1">
        <v>45042</v>
      </c>
      <c r="O6034" s="1">
        <v>45043</v>
      </c>
      <c r="P6034">
        <v>44</v>
      </c>
      <c r="Q6034">
        <v>2</v>
      </c>
      <c r="R6034" t="s">
        <v>63</v>
      </c>
      <c r="S6034">
        <v>3</v>
      </c>
      <c r="T6034">
        <v>2</v>
      </c>
      <c r="U6034">
        <v>1</v>
      </c>
      <c r="V6034">
        <v>87</v>
      </c>
      <c r="W6034" t="s">
        <v>54</v>
      </c>
      <c r="X6034" t="s">
        <v>29956</v>
      </c>
      <c r="Y6034" t="s">
        <v>81</v>
      </c>
      <c r="Z6034" s="1">
        <v>45036</v>
      </c>
      <c r="AA6034" s="2">
        <v>0.12415509259259259</v>
      </c>
      <c r="AB6034" s="2">
        <v>0.28668981481481481</v>
      </c>
      <c r="AC6034" t="s">
        <v>45</v>
      </c>
      <c r="AD6034" t="s">
        <v>44</v>
      </c>
      <c r="AE6034" t="s">
        <v>44</v>
      </c>
      <c r="AF6034">
        <v>87</v>
      </c>
    </row>
    <row r="6035" spans="1:32">
      <c r="A6035">
        <v>30345</v>
      </c>
      <c r="B6035">
        <v>29445</v>
      </c>
      <c r="C6035" t="s">
        <v>168</v>
      </c>
      <c r="D6035" t="s">
        <v>1222</v>
      </c>
      <c r="E6035" t="s">
        <v>48</v>
      </c>
      <c r="F6035" t="s">
        <v>29957</v>
      </c>
      <c r="G6035" t="s">
        <v>29958</v>
      </c>
      <c r="H6035" t="s">
        <v>109</v>
      </c>
      <c r="I6035" s="1">
        <v>16180</v>
      </c>
      <c r="J6035" t="s">
        <v>29959</v>
      </c>
      <c r="K6035" t="s">
        <v>29960</v>
      </c>
      <c r="L6035">
        <v>33031</v>
      </c>
      <c r="M6035" t="s">
        <v>109</v>
      </c>
      <c r="N6035" s="1">
        <v>45272</v>
      </c>
      <c r="O6035" s="1">
        <v>45277</v>
      </c>
      <c r="P6035">
        <v>62</v>
      </c>
      <c r="Q6035">
        <v>3</v>
      </c>
      <c r="R6035" t="s">
        <v>63</v>
      </c>
      <c r="S6035">
        <v>2</v>
      </c>
      <c r="T6035">
        <v>2</v>
      </c>
      <c r="U6035">
        <v>5</v>
      </c>
      <c r="V6035">
        <v>310</v>
      </c>
      <c r="W6035" t="s">
        <v>41</v>
      </c>
      <c r="X6035" t="s">
        <v>29961</v>
      </c>
      <c r="Y6035" t="s">
        <v>43</v>
      </c>
      <c r="Z6035" s="1">
        <v>45257</v>
      </c>
      <c r="AA6035" s="2">
        <v>0.49396990740740737</v>
      </c>
      <c r="AB6035" s="2">
        <v>6.4895833333333333E-2</v>
      </c>
      <c r="AC6035" t="s">
        <v>44</v>
      </c>
      <c r="AD6035" t="s">
        <v>45</v>
      </c>
      <c r="AE6035" t="s">
        <v>44</v>
      </c>
      <c r="AF6035">
        <v>62</v>
      </c>
    </row>
    <row r="6036" spans="1:32">
      <c r="A6036">
        <v>30346</v>
      </c>
      <c r="B6036">
        <v>29446</v>
      </c>
      <c r="C6036" t="s">
        <v>3569</v>
      </c>
      <c r="D6036" t="s">
        <v>4523</v>
      </c>
      <c r="E6036" t="s">
        <v>34</v>
      </c>
      <c r="F6036" t="s">
        <v>29962</v>
      </c>
      <c r="G6036" t="s">
        <v>29963</v>
      </c>
      <c r="H6036" t="s">
        <v>109</v>
      </c>
      <c r="I6036" s="1">
        <v>28102</v>
      </c>
      <c r="J6036" t="s">
        <v>29964</v>
      </c>
      <c r="K6036" t="s">
        <v>839</v>
      </c>
      <c r="L6036">
        <v>9408</v>
      </c>
      <c r="M6036" t="s">
        <v>109</v>
      </c>
      <c r="N6036" s="1">
        <v>45143</v>
      </c>
      <c r="O6036" s="1">
        <v>45146</v>
      </c>
      <c r="P6036">
        <v>57</v>
      </c>
      <c r="Q6036">
        <v>3</v>
      </c>
      <c r="R6036" t="s">
        <v>40</v>
      </c>
      <c r="S6036">
        <v>3</v>
      </c>
      <c r="T6036">
        <v>1</v>
      </c>
      <c r="U6036">
        <v>3</v>
      </c>
      <c r="V6036">
        <v>714</v>
      </c>
      <c r="W6036" t="s">
        <v>54</v>
      </c>
      <c r="X6036" t="s">
        <v>29965</v>
      </c>
      <c r="Y6036" t="s">
        <v>81</v>
      </c>
      <c r="Z6036" s="1">
        <v>45117</v>
      </c>
      <c r="AA6036" s="2">
        <v>0.9221759259259259</v>
      </c>
      <c r="AB6036" s="2">
        <v>0.59876157407407404</v>
      </c>
      <c r="AC6036" t="s">
        <v>45</v>
      </c>
      <c r="AD6036" t="s">
        <v>45</v>
      </c>
      <c r="AE6036" t="s">
        <v>45</v>
      </c>
      <c r="AF6036">
        <v>238</v>
      </c>
    </row>
    <row r="6037" spans="1:32">
      <c r="A6037">
        <v>30347</v>
      </c>
      <c r="B6037">
        <v>29447</v>
      </c>
      <c r="C6037" t="s">
        <v>828</v>
      </c>
      <c r="D6037" t="s">
        <v>8800</v>
      </c>
      <c r="E6037" t="s">
        <v>34</v>
      </c>
      <c r="F6037" t="s">
        <v>29966</v>
      </c>
      <c r="G6037" t="s">
        <v>29967</v>
      </c>
      <c r="H6037" t="s">
        <v>317</v>
      </c>
      <c r="I6037" s="1">
        <v>19968</v>
      </c>
      <c r="J6037" t="s">
        <v>29968</v>
      </c>
      <c r="K6037" t="s">
        <v>29969</v>
      </c>
      <c r="L6037">
        <v>39160</v>
      </c>
      <c r="M6037" t="s">
        <v>317</v>
      </c>
      <c r="N6037" s="1">
        <v>45120</v>
      </c>
      <c r="O6037" s="1">
        <v>45124</v>
      </c>
      <c r="P6037">
        <v>47</v>
      </c>
      <c r="Q6037">
        <v>2</v>
      </c>
      <c r="R6037" t="s">
        <v>63</v>
      </c>
      <c r="S6037">
        <v>2</v>
      </c>
      <c r="T6037">
        <v>2</v>
      </c>
      <c r="U6037">
        <v>4</v>
      </c>
      <c r="V6037">
        <v>240</v>
      </c>
      <c r="W6037" t="s">
        <v>41</v>
      </c>
      <c r="X6037" t="s">
        <v>29970</v>
      </c>
      <c r="Y6037" t="s">
        <v>65</v>
      </c>
      <c r="Z6037" s="1">
        <v>45092</v>
      </c>
      <c r="AA6037" s="2">
        <v>0.24780092592592592</v>
      </c>
      <c r="AB6037" s="2">
        <v>0.60013888888888889</v>
      </c>
      <c r="AC6037" t="s">
        <v>45</v>
      </c>
      <c r="AD6037" t="s">
        <v>45</v>
      </c>
      <c r="AE6037" t="s">
        <v>45</v>
      </c>
      <c r="AF6037">
        <v>60</v>
      </c>
    </row>
    <row r="6038" spans="1:32">
      <c r="A6038">
        <v>30349</v>
      </c>
      <c r="B6038">
        <v>29449</v>
      </c>
      <c r="C6038" t="s">
        <v>15461</v>
      </c>
      <c r="D6038" t="s">
        <v>83</v>
      </c>
      <c r="E6038" t="s">
        <v>48</v>
      </c>
      <c r="F6038" t="s">
        <v>29971</v>
      </c>
      <c r="G6038">
        <v>6802126403</v>
      </c>
      <c r="H6038" t="s">
        <v>164</v>
      </c>
      <c r="I6038" s="1">
        <v>23999</v>
      </c>
      <c r="J6038" t="s">
        <v>29972</v>
      </c>
      <c r="K6038" t="s">
        <v>29973</v>
      </c>
      <c r="L6038">
        <v>85298</v>
      </c>
      <c r="M6038" t="s">
        <v>164</v>
      </c>
      <c r="N6038" s="1">
        <v>45143</v>
      </c>
      <c r="O6038" s="1">
        <v>45146</v>
      </c>
      <c r="P6038">
        <v>51</v>
      </c>
      <c r="Q6038">
        <v>3</v>
      </c>
      <c r="R6038" t="s">
        <v>40</v>
      </c>
      <c r="S6038">
        <v>2</v>
      </c>
      <c r="T6038">
        <v>2</v>
      </c>
      <c r="U6038">
        <v>3</v>
      </c>
      <c r="V6038">
        <v>717</v>
      </c>
      <c r="W6038" t="s">
        <v>54</v>
      </c>
      <c r="X6038" t="s">
        <v>29974</v>
      </c>
      <c r="Y6038" t="s">
        <v>43</v>
      </c>
      <c r="Z6038" s="1">
        <v>45130</v>
      </c>
      <c r="AA6038" s="2">
        <v>3.7141203703703704E-2</v>
      </c>
      <c r="AB6038" s="2">
        <v>0.95045138888888892</v>
      </c>
      <c r="AC6038" t="s">
        <v>44</v>
      </c>
      <c r="AD6038" t="s">
        <v>44</v>
      </c>
      <c r="AE6038" t="s">
        <v>45</v>
      </c>
      <c r="AF6038">
        <v>239</v>
      </c>
    </row>
    <row r="6039" spans="1:32">
      <c r="A6039">
        <v>30350</v>
      </c>
      <c r="B6039">
        <v>29450</v>
      </c>
      <c r="C6039" t="s">
        <v>3322</v>
      </c>
      <c r="D6039" t="s">
        <v>13798</v>
      </c>
      <c r="E6039" t="s">
        <v>48</v>
      </c>
      <c r="F6039" t="s">
        <v>29975</v>
      </c>
      <c r="G6039" t="s">
        <v>29976</v>
      </c>
      <c r="H6039" t="s">
        <v>115</v>
      </c>
      <c r="I6039" s="1">
        <v>21422</v>
      </c>
      <c r="J6039" t="s">
        <v>29977</v>
      </c>
      <c r="K6039" t="s">
        <v>5289</v>
      </c>
      <c r="L6039">
        <v>909</v>
      </c>
      <c r="M6039" t="s">
        <v>115</v>
      </c>
      <c r="N6039" s="1">
        <v>45306</v>
      </c>
      <c r="O6039" s="1">
        <v>45309</v>
      </c>
      <c r="P6039">
        <v>66</v>
      </c>
      <c r="Q6039">
        <v>3</v>
      </c>
      <c r="R6039" t="s">
        <v>40</v>
      </c>
      <c r="S6039">
        <v>4</v>
      </c>
      <c r="T6039">
        <v>0</v>
      </c>
      <c r="U6039">
        <v>3</v>
      </c>
      <c r="V6039">
        <v>636</v>
      </c>
      <c r="W6039" t="s">
        <v>41</v>
      </c>
      <c r="X6039" t="s">
        <v>29978</v>
      </c>
      <c r="Y6039" t="s">
        <v>6</v>
      </c>
      <c r="Z6039" s="1">
        <v>45282</v>
      </c>
      <c r="AA6039" s="2">
        <v>0.52112268518518523</v>
      </c>
      <c r="AB6039" s="2">
        <v>7.0972222222222228E-2</v>
      </c>
      <c r="AC6039" t="s">
        <v>45</v>
      </c>
      <c r="AD6039" t="s">
        <v>44</v>
      </c>
      <c r="AE6039" t="s">
        <v>44</v>
      </c>
      <c r="AF6039">
        <v>212</v>
      </c>
    </row>
    <row r="6040" spans="1:32">
      <c r="A6040">
        <v>30351</v>
      </c>
      <c r="B6040">
        <v>29451</v>
      </c>
      <c r="C6040" t="s">
        <v>183</v>
      </c>
      <c r="D6040" t="s">
        <v>257</v>
      </c>
      <c r="E6040" t="s">
        <v>48</v>
      </c>
      <c r="F6040" t="s">
        <v>29979</v>
      </c>
      <c r="G6040" t="s">
        <v>29980</v>
      </c>
      <c r="H6040" t="s">
        <v>309</v>
      </c>
      <c r="I6040" s="1">
        <v>25284</v>
      </c>
      <c r="J6040" t="s">
        <v>29981</v>
      </c>
      <c r="K6040" t="s">
        <v>29982</v>
      </c>
      <c r="L6040">
        <v>8406</v>
      </c>
      <c r="M6040" t="s">
        <v>309</v>
      </c>
      <c r="N6040" s="1">
        <v>45159</v>
      </c>
      <c r="O6040" s="1">
        <v>45161</v>
      </c>
      <c r="P6040">
        <v>73</v>
      </c>
      <c r="Q6040">
        <v>3</v>
      </c>
      <c r="R6040" t="s">
        <v>53</v>
      </c>
      <c r="S6040">
        <v>4</v>
      </c>
      <c r="T6040">
        <v>0</v>
      </c>
      <c r="U6040">
        <v>2</v>
      </c>
      <c r="V6040">
        <v>294</v>
      </c>
      <c r="W6040" t="s">
        <v>41</v>
      </c>
      <c r="X6040" t="s">
        <v>29983</v>
      </c>
      <c r="Y6040" t="s">
        <v>43</v>
      </c>
      <c r="Z6040" s="1">
        <v>45125</v>
      </c>
      <c r="AA6040" s="2">
        <v>2.297453703703704E-2</v>
      </c>
      <c r="AB6040" s="2">
        <v>0.71947916666666656</v>
      </c>
      <c r="AC6040" t="s">
        <v>45</v>
      </c>
      <c r="AD6040" t="s">
        <v>44</v>
      </c>
      <c r="AE6040" t="s">
        <v>44</v>
      </c>
      <c r="AF6040">
        <v>147</v>
      </c>
    </row>
    <row r="6041" spans="1:32">
      <c r="A6041">
        <v>30352</v>
      </c>
      <c r="B6041">
        <v>29452</v>
      </c>
      <c r="C6041" t="s">
        <v>1986</v>
      </c>
      <c r="D6041" t="s">
        <v>7878</v>
      </c>
      <c r="E6041" t="s">
        <v>48</v>
      </c>
      <c r="F6041" t="s">
        <v>29984</v>
      </c>
      <c r="G6041" t="s">
        <v>29985</v>
      </c>
      <c r="H6041" t="s">
        <v>537</v>
      </c>
      <c r="I6041" s="1">
        <v>37113</v>
      </c>
      <c r="J6041" t="s">
        <v>29986</v>
      </c>
      <c r="K6041" t="s">
        <v>29987</v>
      </c>
      <c r="L6041">
        <v>96975</v>
      </c>
      <c r="M6041" t="s">
        <v>537</v>
      </c>
      <c r="N6041" s="1">
        <v>45155</v>
      </c>
      <c r="O6041" s="1">
        <v>45160</v>
      </c>
      <c r="P6041">
        <v>31</v>
      </c>
      <c r="Q6041">
        <v>2</v>
      </c>
      <c r="R6041" t="s">
        <v>53</v>
      </c>
      <c r="S6041">
        <v>3</v>
      </c>
      <c r="T6041">
        <v>0</v>
      </c>
      <c r="U6041">
        <v>5</v>
      </c>
      <c r="V6041">
        <v>695</v>
      </c>
      <c r="W6041" t="s">
        <v>41</v>
      </c>
      <c r="X6041" t="s">
        <v>29988</v>
      </c>
      <c r="Y6041" t="s">
        <v>6</v>
      </c>
      <c r="Z6041" s="1">
        <v>45146</v>
      </c>
      <c r="AA6041" s="2">
        <v>0.70834490740740741</v>
      </c>
      <c r="AB6041" s="2">
        <v>0.85378472222222224</v>
      </c>
      <c r="AC6041" t="s">
        <v>45</v>
      </c>
      <c r="AD6041" t="s">
        <v>45</v>
      </c>
      <c r="AE6041" t="s">
        <v>44</v>
      </c>
      <c r="AF6041">
        <v>139</v>
      </c>
    </row>
    <row r="6042" spans="1:32">
      <c r="A6042">
        <v>30353</v>
      </c>
      <c r="B6042">
        <v>29453</v>
      </c>
      <c r="C6042" t="s">
        <v>82</v>
      </c>
      <c r="D6042" t="s">
        <v>4496</v>
      </c>
      <c r="E6042" t="s">
        <v>34</v>
      </c>
      <c r="F6042" t="s">
        <v>29989</v>
      </c>
      <c r="G6042" t="s">
        <v>29990</v>
      </c>
      <c r="H6042" t="s">
        <v>77</v>
      </c>
      <c r="I6042" s="1">
        <v>17177</v>
      </c>
      <c r="J6042" t="s">
        <v>29991</v>
      </c>
      <c r="K6042" t="s">
        <v>72</v>
      </c>
      <c r="L6042">
        <v>91202</v>
      </c>
      <c r="M6042" t="s">
        <v>77</v>
      </c>
      <c r="N6042" s="1">
        <v>45245</v>
      </c>
      <c r="O6042" s="1">
        <v>45248</v>
      </c>
      <c r="P6042">
        <v>47</v>
      </c>
      <c r="Q6042">
        <v>2</v>
      </c>
      <c r="R6042" t="s">
        <v>63</v>
      </c>
      <c r="S6042">
        <v>4</v>
      </c>
      <c r="T6042">
        <v>1</v>
      </c>
      <c r="U6042">
        <v>3</v>
      </c>
      <c r="V6042">
        <v>213</v>
      </c>
      <c r="W6042" t="s">
        <v>41</v>
      </c>
      <c r="X6042" t="s">
        <v>29992</v>
      </c>
      <c r="Y6042" t="s">
        <v>43</v>
      </c>
      <c r="Z6042" s="1">
        <v>45222</v>
      </c>
      <c r="AA6042" s="2">
        <v>0.97981481481481481</v>
      </c>
      <c r="AB6042" s="2">
        <v>0.84854166666666664</v>
      </c>
      <c r="AC6042" t="s">
        <v>45</v>
      </c>
      <c r="AD6042" t="s">
        <v>45</v>
      </c>
      <c r="AE6042" t="s">
        <v>44</v>
      </c>
      <c r="AF6042">
        <v>71</v>
      </c>
    </row>
    <row r="6043" spans="1:32">
      <c r="A6043">
        <v>30354</v>
      </c>
      <c r="B6043">
        <v>29454</v>
      </c>
      <c r="C6043" t="s">
        <v>534</v>
      </c>
      <c r="D6043" t="s">
        <v>768</v>
      </c>
      <c r="E6043" t="s">
        <v>34</v>
      </c>
      <c r="F6043" t="s">
        <v>29993</v>
      </c>
      <c r="G6043" t="s">
        <v>29994</v>
      </c>
      <c r="H6043" t="s">
        <v>164</v>
      </c>
      <c r="I6043" s="1">
        <v>18839</v>
      </c>
      <c r="J6043" t="s">
        <v>29995</v>
      </c>
      <c r="K6043" t="s">
        <v>8218</v>
      </c>
      <c r="L6043">
        <v>69197</v>
      </c>
      <c r="M6043" t="s">
        <v>164</v>
      </c>
      <c r="N6043" s="1">
        <v>44977</v>
      </c>
      <c r="O6043" s="1">
        <v>44982</v>
      </c>
      <c r="P6043">
        <v>56</v>
      </c>
      <c r="Q6043">
        <v>3</v>
      </c>
      <c r="R6043" t="s">
        <v>63</v>
      </c>
      <c r="S6043">
        <v>2</v>
      </c>
      <c r="T6043">
        <v>0</v>
      </c>
      <c r="U6043">
        <v>5</v>
      </c>
      <c r="V6043">
        <v>375</v>
      </c>
      <c r="W6043" t="s">
        <v>41</v>
      </c>
      <c r="X6043" t="s">
        <v>29996</v>
      </c>
      <c r="Y6043" t="s">
        <v>65</v>
      </c>
      <c r="Z6043" s="1">
        <v>44949</v>
      </c>
      <c r="AA6043" s="2">
        <v>0.33054398148148151</v>
      </c>
      <c r="AB6043" s="2">
        <v>0.11604166666666667</v>
      </c>
      <c r="AC6043" t="s">
        <v>45</v>
      </c>
      <c r="AD6043" t="s">
        <v>44</v>
      </c>
      <c r="AE6043" t="s">
        <v>44</v>
      </c>
      <c r="AF6043">
        <v>75</v>
      </c>
    </row>
    <row r="6044" spans="1:32">
      <c r="A6044">
        <v>30355</v>
      </c>
      <c r="B6044">
        <v>29455</v>
      </c>
      <c r="C6044" t="s">
        <v>3369</v>
      </c>
      <c r="D6044" t="s">
        <v>546</v>
      </c>
      <c r="E6044" t="s">
        <v>34</v>
      </c>
      <c r="F6044" t="s">
        <v>29997</v>
      </c>
      <c r="G6044" t="s">
        <v>29998</v>
      </c>
      <c r="H6044" t="s">
        <v>1301</v>
      </c>
      <c r="I6044" s="1">
        <v>25175</v>
      </c>
      <c r="J6044" t="s">
        <v>29999</v>
      </c>
      <c r="K6044" t="s">
        <v>30000</v>
      </c>
      <c r="L6044">
        <v>50665</v>
      </c>
      <c r="M6044" t="s">
        <v>1301</v>
      </c>
      <c r="N6044" s="1">
        <v>45222</v>
      </c>
      <c r="O6044" s="1">
        <v>45227</v>
      </c>
      <c r="P6044">
        <v>78</v>
      </c>
      <c r="Q6044">
        <v>4</v>
      </c>
      <c r="R6044" t="s">
        <v>40</v>
      </c>
      <c r="S6044">
        <v>2</v>
      </c>
      <c r="T6044">
        <v>1</v>
      </c>
      <c r="U6044">
        <v>5</v>
      </c>
      <c r="V6044">
        <v>1070</v>
      </c>
      <c r="W6044" t="s">
        <v>54</v>
      </c>
      <c r="X6044" t="s">
        <v>30001</v>
      </c>
      <c r="Y6044" t="s">
        <v>65</v>
      </c>
      <c r="Z6044" s="1">
        <v>45186</v>
      </c>
      <c r="AA6044" s="2">
        <v>0.68207175925925922</v>
      </c>
      <c r="AB6044" s="2">
        <v>0.8577893518518519</v>
      </c>
      <c r="AC6044" t="s">
        <v>45</v>
      </c>
      <c r="AD6044" t="s">
        <v>45</v>
      </c>
      <c r="AE6044" t="s">
        <v>44</v>
      </c>
      <c r="AF6044">
        <v>214</v>
      </c>
    </row>
    <row r="6045" spans="1:32">
      <c r="A6045">
        <v>30356</v>
      </c>
      <c r="B6045">
        <v>29456</v>
      </c>
      <c r="C6045" t="s">
        <v>534</v>
      </c>
      <c r="D6045" t="s">
        <v>1415</v>
      </c>
      <c r="E6045" t="s">
        <v>34</v>
      </c>
      <c r="F6045" t="s">
        <v>30002</v>
      </c>
      <c r="G6045" t="s">
        <v>30003</v>
      </c>
      <c r="H6045" t="s">
        <v>86</v>
      </c>
      <c r="I6045" s="1">
        <v>21076</v>
      </c>
      <c r="J6045" t="s">
        <v>30004</v>
      </c>
      <c r="K6045" t="s">
        <v>30005</v>
      </c>
      <c r="L6045">
        <v>39692</v>
      </c>
      <c r="M6045" t="s">
        <v>86</v>
      </c>
      <c r="N6045" s="1">
        <v>45009</v>
      </c>
      <c r="O6045" s="1">
        <v>45014</v>
      </c>
      <c r="P6045">
        <v>18</v>
      </c>
      <c r="Q6045">
        <v>1</v>
      </c>
      <c r="R6045" t="s">
        <v>40</v>
      </c>
      <c r="S6045">
        <v>4</v>
      </c>
      <c r="T6045">
        <v>2</v>
      </c>
      <c r="U6045">
        <v>5</v>
      </c>
      <c r="V6045">
        <v>1120</v>
      </c>
      <c r="W6045" t="s">
        <v>41</v>
      </c>
      <c r="X6045" t="s">
        <v>30006</v>
      </c>
      <c r="Y6045" t="s">
        <v>43</v>
      </c>
      <c r="Z6045" s="1">
        <v>44977</v>
      </c>
      <c r="AA6045" s="2">
        <v>0.71238425925925919</v>
      </c>
      <c r="AB6045" s="2">
        <v>3.2754629629629627E-2</v>
      </c>
      <c r="AC6045" t="s">
        <v>45</v>
      </c>
      <c r="AD6045" t="s">
        <v>44</v>
      </c>
      <c r="AE6045" t="s">
        <v>44</v>
      </c>
      <c r="AF6045">
        <v>224</v>
      </c>
    </row>
    <row r="6046" spans="1:32">
      <c r="A6046">
        <v>30358</v>
      </c>
      <c r="B6046">
        <v>29458</v>
      </c>
      <c r="C6046" t="s">
        <v>434</v>
      </c>
      <c r="D6046" t="s">
        <v>140</v>
      </c>
      <c r="E6046" t="s">
        <v>34</v>
      </c>
      <c r="F6046" t="s">
        <v>30007</v>
      </c>
      <c r="G6046" t="s">
        <v>30008</v>
      </c>
      <c r="H6046" t="s">
        <v>225</v>
      </c>
      <c r="I6046" s="1">
        <v>27123</v>
      </c>
      <c r="J6046" t="s">
        <v>30009</v>
      </c>
      <c r="K6046" t="s">
        <v>14365</v>
      </c>
      <c r="L6046">
        <v>59797</v>
      </c>
      <c r="M6046" t="s">
        <v>225</v>
      </c>
      <c r="N6046" s="1">
        <v>45250</v>
      </c>
      <c r="O6046" s="1">
        <v>45252</v>
      </c>
      <c r="P6046">
        <v>13</v>
      </c>
      <c r="Q6046">
        <v>1</v>
      </c>
      <c r="R6046" t="s">
        <v>53</v>
      </c>
      <c r="S6046">
        <v>3</v>
      </c>
      <c r="T6046">
        <v>1</v>
      </c>
      <c r="U6046">
        <v>2</v>
      </c>
      <c r="V6046">
        <v>272</v>
      </c>
      <c r="W6046" t="s">
        <v>41</v>
      </c>
      <c r="X6046" t="s">
        <v>30010</v>
      </c>
      <c r="Y6046" t="s">
        <v>81</v>
      </c>
      <c r="Z6046" s="1">
        <v>45217</v>
      </c>
      <c r="AA6046" s="2">
        <v>0.56123842592592588</v>
      </c>
      <c r="AB6046" s="2">
        <v>0.87451388888888892</v>
      </c>
      <c r="AC6046" t="s">
        <v>44</v>
      </c>
      <c r="AD6046" t="s">
        <v>44</v>
      </c>
      <c r="AE6046" t="s">
        <v>45</v>
      </c>
      <c r="AF6046">
        <v>136</v>
      </c>
    </row>
    <row r="6047" spans="1:32">
      <c r="A6047">
        <v>30359</v>
      </c>
      <c r="B6047">
        <v>29459</v>
      </c>
      <c r="C6047" t="s">
        <v>662</v>
      </c>
      <c r="D6047" t="s">
        <v>3066</v>
      </c>
      <c r="E6047" t="s">
        <v>34</v>
      </c>
      <c r="F6047" t="s">
        <v>30011</v>
      </c>
      <c r="G6047">
        <f>1-404-886-1080</f>
        <v>-2369</v>
      </c>
      <c r="H6047" t="s">
        <v>122</v>
      </c>
      <c r="I6047" s="1">
        <v>35214</v>
      </c>
      <c r="J6047" t="s">
        <v>30012</v>
      </c>
      <c r="K6047" t="s">
        <v>5818</v>
      </c>
      <c r="L6047">
        <v>20866</v>
      </c>
      <c r="M6047" t="s">
        <v>122</v>
      </c>
      <c r="N6047" s="1">
        <v>45159</v>
      </c>
      <c r="O6047" s="1">
        <v>45160</v>
      </c>
      <c r="P6047">
        <v>46</v>
      </c>
      <c r="Q6047">
        <v>2</v>
      </c>
      <c r="R6047" t="s">
        <v>53</v>
      </c>
      <c r="S6047">
        <v>3</v>
      </c>
      <c r="T6047">
        <v>1</v>
      </c>
      <c r="U6047">
        <v>1</v>
      </c>
      <c r="V6047">
        <v>131</v>
      </c>
      <c r="W6047" t="s">
        <v>54</v>
      </c>
      <c r="X6047" t="s">
        <v>30013</v>
      </c>
      <c r="Y6047" t="s">
        <v>6</v>
      </c>
      <c r="Z6047" s="1">
        <v>45138</v>
      </c>
      <c r="AA6047" s="2">
        <v>8.4988425925925926E-2</v>
      </c>
      <c r="AB6047" s="2">
        <v>0.58656249999999999</v>
      </c>
      <c r="AC6047" t="s">
        <v>44</v>
      </c>
      <c r="AD6047" t="s">
        <v>44</v>
      </c>
      <c r="AE6047" t="s">
        <v>45</v>
      </c>
      <c r="AF6047">
        <v>131</v>
      </c>
    </row>
    <row r="6048" spans="1:32">
      <c r="A6048">
        <v>30360</v>
      </c>
      <c r="B6048">
        <v>29460</v>
      </c>
      <c r="C6048" t="s">
        <v>364</v>
      </c>
      <c r="D6048" t="s">
        <v>527</v>
      </c>
      <c r="E6048" t="s">
        <v>48</v>
      </c>
      <c r="F6048" t="s">
        <v>30014</v>
      </c>
      <c r="G6048" t="s">
        <v>30015</v>
      </c>
      <c r="H6048" t="s">
        <v>317</v>
      </c>
      <c r="I6048" s="1">
        <v>28424</v>
      </c>
      <c r="J6048" t="s">
        <v>30016</v>
      </c>
      <c r="K6048" t="s">
        <v>30017</v>
      </c>
      <c r="L6048">
        <v>99300</v>
      </c>
      <c r="M6048" t="s">
        <v>317</v>
      </c>
      <c r="N6048" s="1">
        <v>45291</v>
      </c>
      <c r="O6048" s="1">
        <v>45296</v>
      </c>
      <c r="P6048">
        <v>83</v>
      </c>
      <c r="Q6048">
        <v>4</v>
      </c>
      <c r="R6048" t="s">
        <v>63</v>
      </c>
      <c r="S6048">
        <v>1</v>
      </c>
      <c r="T6048">
        <v>2</v>
      </c>
      <c r="U6048">
        <v>5</v>
      </c>
      <c r="V6048">
        <v>320</v>
      </c>
      <c r="W6048" t="s">
        <v>54</v>
      </c>
      <c r="X6048" t="s">
        <v>30018</v>
      </c>
      <c r="Y6048" t="s">
        <v>65</v>
      </c>
      <c r="Z6048" s="1">
        <v>45254</v>
      </c>
      <c r="AA6048" s="2">
        <v>0.81202546296296296</v>
      </c>
      <c r="AB6048" s="2">
        <v>0.54002314814814811</v>
      </c>
      <c r="AC6048" t="s">
        <v>45</v>
      </c>
      <c r="AD6048" t="s">
        <v>44</v>
      </c>
      <c r="AE6048" t="s">
        <v>44</v>
      </c>
      <c r="AF6048">
        <v>64</v>
      </c>
    </row>
    <row r="6049" spans="1:32">
      <c r="A6049">
        <v>30362</v>
      </c>
      <c r="B6049">
        <v>29462</v>
      </c>
      <c r="C6049" t="s">
        <v>822</v>
      </c>
      <c r="D6049" t="s">
        <v>2268</v>
      </c>
      <c r="E6049" t="s">
        <v>48</v>
      </c>
      <c r="F6049" t="s">
        <v>30019</v>
      </c>
      <c r="G6049" t="s">
        <v>30020</v>
      </c>
      <c r="H6049" t="s">
        <v>129</v>
      </c>
      <c r="I6049" s="1">
        <v>31732</v>
      </c>
      <c r="J6049" t="s">
        <v>30021</v>
      </c>
      <c r="K6049" t="s">
        <v>30022</v>
      </c>
      <c r="L6049">
        <v>58627</v>
      </c>
      <c r="M6049" t="s">
        <v>129</v>
      </c>
      <c r="N6049" s="1">
        <v>45052</v>
      </c>
      <c r="O6049" s="1">
        <v>45055</v>
      </c>
      <c r="P6049">
        <v>90</v>
      </c>
      <c r="Q6049">
        <v>4</v>
      </c>
      <c r="R6049" t="s">
        <v>40</v>
      </c>
      <c r="S6049">
        <v>2</v>
      </c>
      <c r="T6049">
        <v>1</v>
      </c>
      <c r="U6049">
        <v>3</v>
      </c>
      <c r="V6049">
        <v>633</v>
      </c>
      <c r="W6049" t="s">
        <v>54</v>
      </c>
      <c r="X6049" t="s">
        <v>30023</v>
      </c>
      <c r="Y6049" t="s">
        <v>43</v>
      </c>
      <c r="Z6049" s="1">
        <v>45041</v>
      </c>
      <c r="AA6049" s="2">
        <v>2.8530092592592593E-2</v>
      </c>
      <c r="AB6049" s="2">
        <v>0.11785879629629629</v>
      </c>
      <c r="AC6049" t="s">
        <v>45</v>
      </c>
      <c r="AD6049" t="s">
        <v>44</v>
      </c>
      <c r="AE6049" t="s">
        <v>44</v>
      </c>
      <c r="AF6049">
        <v>211</v>
      </c>
    </row>
    <row r="6050" spans="1:32">
      <c r="A6050">
        <v>30363</v>
      </c>
      <c r="B6050">
        <v>29463</v>
      </c>
      <c r="C6050" t="s">
        <v>175</v>
      </c>
      <c r="D6050" t="s">
        <v>2081</v>
      </c>
      <c r="E6050" t="s">
        <v>48</v>
      </c>
      <c r="F6050" t="s">
        <v>30024</v>
      </c>
      <c r="G6050" t="s">
        <v>30025</v>
      </c>
      <c r="H6050" t="s">
        <v>692</v>
      </c>
      <c r="I6050" s="1">
        <v>17293</v>
      </c>
      <c r="J6050" t="s">
        <v>30026</v>
      </c>
      <c r="K6050" t="s">
        <v>30027</v>
      </c>
      <c r="L6050">
        <v>78480</v>
      </c>
      <c r="M6050" t="s">
        <v>692</v>
      </c>
      <c r="N6050" s="1">
        <v>45301</v>
      </c>
      <c r="O6050" s="1">
        <v>45303</v>
      </c>
      <c r="P6050">
        <v>44</v>
      </c>
      <c r="Q6050">
        <v>2</v>
      </c>
      <c r="R6050" t="s">
        <v>63</v>
      </c>
      <c r="S6050">
        <v>1</v>
      </c>
      <c r="T6050">
        <v>0</v>
      </c>
      <c r="U6050">
        <v>2</v>
      </c>
      <c r="V6050">
        <v>172</v>
      </c>
      <c r="W6050" t="s">
        <v>54</v>
      </c>
      <c r="X6050" t="s">
        <v>30028</v>
      </c>
      <c r="Y6050" t="s">
        <v>65</v>
      </c>
      <c r="Z6050" s="1">
        <v>45279</v>
      </c>
      <c r="AA6050" s="2">
        <v>0.50042824074074077</v>
      </c>
      <c r="AB6050" s="2">
        <v>0.8531481481481481</v>
      </c>
      <c r="AC6050" t="s">
        <v>44</v>
      </c>
      <c r="AD6050" t="s">
        <v>45</v>
      </c>
      <c r="AE6050" t="s">
        <v>44</v>
      </c>
      <c r="AF6050">
        <v>86</v>
      </c>
    </row>
    <row r="6051" spans="1:32">
      <c r="A6051">
        <v>30364</v>
      </c>
      <c r="B6051">
        <v>29464</v>
      </c>
      <c r="C6051" t="s">
        <v>56</v>
      </c>
      <c r="D6051" t="s">
        <v>12441</v>
      </c>
      <c r="E6051" t="s">
        <v>34</v>
      </c>
      <c r="F6051" t="s">
        <v>30029</v>
      </c>
      <c r="G6051">
        <v>7675911755</v>
      </c>
      <c r="H6051" t="s">
        <v>1442</v>
      </c>
      <c r="I6051" s="1">
        <v>16112</v>
      </c>
      <c r="J6051" t="s">
        <v>30030</v>
      </c>
      <c r="K6051" t="s">
        <v>30031</v>
      </c>
      <c r="L6051">
        <v>22747</v>
      </c>
      <c r="M6051" t="s">
        <v>1442</v>
      </c>
      <c r="N6051" s="1">
        <v>45279</v>
      </c>
      <c r="O6051" s="1">
        <v>45282</v>
      </c>
      <c r="P6051">
        <v>63</v>
      </c>
      <c r="Q6051">
        <v>3</v>
      </c>
      <c r="R6051" t="s">
        <v>40</v>
      </c>
      <c r="S6051">
        <v>2</v>
      </c>
      <c r="T6051">
        <v>0</v>
      </c>
      <c r="U6051">
        <v>3</v>
      </c>
      <c r="V6051">
        <v>666</v>
      </c>
      <c r="W6051" t="s">
        <v>54</v>
      </c>
      <c r="X6051" t="s">
        <v>30032</v>
      </c>
      <c r="Y6051" t="s">
        <v>65</v>
      </c>
      <c r="Z6051" s="1">
        <v>45266</v>
      </c>
      <c r="AA6051" s="2">
        <v>0.69252314814814808</v>
      </c>
      <c r="AB6051" s="2">
        <v>0.68290509259259258</v>
      </c>
      <c r="AC6051" t="s">
        <v>45</v>
      </c>
      <c r="AD6051" t="s">
        <v>45</v>
      </c>
      <c r="AE6051" t="s">
        <v>44</v>
      </c>
      <c r="AF6051">
        <v>222</v>
      </c>
    </row>
    <row r="6052" spans="1:32">
      <c r="A6052">
        <v>30365</v>
      </c>
      <c r="B6052">
        <v>29465</v>
      </c>
      <c r="C6052" t="s">
        <v>1022</v>
      </c>
      <c r="D6052" t="s">
        <v>977</v>
      </c>
      <c r="E6052" t="s">
        <v>34</v>
      </c>
      <c r="F6052" t="s">
        <v>30033</v>
      </c>
      <c r="G6052" t="s">
        <v>30034</v>
      </c>
      <c r="H6052" t="s">
        <v>692</v>
      </c>
      <c r="I6052" s="1">
        <v>25396</v>
      </c>
      <c r="J6052" t="s">
        <v>30035</v>
      </c>
      <c r="K6052" t="s">
        <v>30036</v>
      </c>
      <c r="L6052">
        <v>32614</v>
      </c>
      <c r="M6052" t="s">
        <v>692</v>
      </c>
      <c r="N6052" s="1">
        <v>45291</v>
      </c>
      <c r="O6052" s="1">
        <v>45294</v>
      </c>
      <c r="P6052">
        <v>55</v>
      </c>
      <c r="Q6052">
        <v>3</v>
      </c>
      <c r="R6052" t="s">
        <v>53</v>
      </c>
      <c r="S6052">
        <v>3</v>
      </c>
      <c r="T6052">
        <v>2</v>
      </c>
      <c r="U6052">
        <v>3</v>
      </c>
      <c r="V6052">
        <v>426</v>
      </c>
      <c r="W6052" t="s">
        <v>41</v>
      </c>
      <c r="X6052" t="s">
        <v>30037</v>
      </c>
      <c r="Y6052" t="s">
        <v>43</v>
      </c>
      <c r="Z6052" s="1">
        <v>45264</v>
      </c>
      <c r="AA6052" s="2">
        <v>0.42436342592592591</v>
      </c>
      <c r="AB6052" s="2">
        <v>0.90255787037037039</v>
      </c>
      <c r="AC6052" t="s">
        <v>44</v>
      </c>
      <c r="AD6052" t="s">
        <v>45</v>
      </c>
      <c r="AE6052" t="s">
        <v>45</v>
      </c>
      <c r="AF6052">
        <v>142</v>
      </c>
    </row>
    <row r="6053" spans="1:32">
      <c r="A6053">
        <v>30366</v>
      </c>
      <c r="B6053">
        <v>29466</v>
      </c>
      <c r="C6053" t="s">
        <v>17477</v>
      </c>
      <c r="D6053" t="s">
        <v>7440</v>
      </c>
      <c r="E6053" t="s">
        <v>48</v>
      </c>
      <c r="F6053" t="s">
        <v>30038</v>
      </c>
      <c r="G6053" t="s">
        <v>30039</v>
      </c>
      <c r="H6053" t="s">
        <v>50</v>
      </c>
      <c r="I6053" s="1">
        <v>17098</v>
      </c>
      <c r="J6053" t="s">
        <v>30040</v>
      </c>
      <c r="K6053" t="s">
        <v>9485</v>
      </c>
      <c r="L6053">
        <v>80235</v>
      </c>
      <c r="M6053" t="s">
        <v>50</v>
      </c>
      <c r="N6053" s="1">
        <v>45060</v>
      </c>
      <c r="O6053" s="1">
        <v>45064</v>
      </c>
      <c r="P6053">
        <v>72</v>
      </c>
      <c r="Q6053">
        <v>3</v>
      </c>
      <c r="R6053" t="s">
        <v>40</v>
      </c>
      <c r="S6053">
        <v>4</v>
      </c>
      <c r="T6053">
        <v>0</v>
      </c>
      <c r="U6053">
        <v>4</v>
      </c>
      <c r="V6053">
        <v>896</v>
      </c>
      <c r="W6053" t="s">
        <v>54</v>
      </c>
      <c r="X6053" t="s">
        <v>30041</v>
      </c>
      <c r="Y6053" t="s">
        <v>6</v>
      </c>
      <c r="Z6053" s="1">
        <v>45039</v>
      </c>
      <c r="AA6053" s="2">
        <v>0.24236111111111111</v>
      </c>
      <c r="AB6053" s="2">
        <v>0.27164351851851853</v>
      </c>
      <c r="AC6053" t="s">
        <v>45</v>
      </c>
      <c r="AD6053" t="s">
        <v>44</v>
      </c>
      <c r="AE6053" t="s">
        <v>45</v>
      </c>
      <c r="AF6053">
        <v>224</v>
      </c>
    </row>
    <row r="6054" spans="1:32">
      <c r="A6054">
        <v>30368</v>
      </c>
      <c r="B6054">
        <v>29468</v>
      </c>
      <c r="C6054" t="s">
        <v>364</v>
      </c>
      <c r="D6054" t="s">
        <v>847</v>
      </c>
      <c r="E6054" t="s">
        <v>48</v>
      </c>
      <c r="F6054" t="s">
        <v>30042</v>
      </c>
      <c r="G6054" t="s">
        <v>30043</v>
      </c>
      <c r="H6054" t="s">
        <v>272</v>
      </c>
      <c r="I6054" s="1">
        <v>18987</v>
      </c>
      <c r="J6054" t="s">
        <v>30044</v>
      </c>
      <c r="K6054" t="s">
        <v>30045</v>
      </c>
      <c r="L6054">
        <v>51600</v>
      </c>
      <c r="M6054" t="s">
        <v>272</v>
      </c>
      <c r="N6054" s="1">
        <v>45114</v>
      </c>
      <c r="O6054" s="1">
        <v>45115</v>
      </c>
      <c r="P6054">
        <v>28</v>
      </c>
      <c r="Q6054">
        <v>2</v>
      </c>
      <c r="R6054" t="s">
        <v>53</v>
      </c>
      <c r="S6054">
        <v>1</v>
      </c>
      <c r="T6054">
        <v>2</v>
      </c>
      <c r="U6054">
        <v>1</v>
      </c>
      <c r="V6054">
        <v>148</v>
      </c>
      <c r="W6054" t="s">
        <v>41</v>
      </c>
      <c r="X6054" t="s">
        <v>30046</v>
      </c>
      <c r="Y6054" t="s">
        <v>43</v>
      </c>
      <c r="Z6054" s="1">
        <v>45100</v>
      </c>
      <c r="AA6054" s="2">
        <v>0.68844907407407396</v>
      </c>
      <c r="AB6054" s="2">
        <v>0.72325231481481478</v>
      </c>
      <c r="AC6054" t="s">
        <v>45</v>
      </c>
      <c r="AD6054" t="s">
        <v>45</v>
      </c>
      <c r="AE6054" t="s">
        <v>45</v>
      </c>
      <c r="AF6054">
        <v>148</v>
      </c>
    </row>
    <row r="6055" spans="1:32">
      <c r="A6055">
        <v>30369</v>
      </c>
      <c r="B6055">
        <v>29469</v>
      </c>
      <c r="C6055" t="s">
        <v>190</v>
      </c>
      <c r="D6055" t="s">
        <v>448</v>
      </c>
      <c r="E6055" t="s">
        <v>34</v>
      </c>
      <c r="F6055" t="s">
        <v>30047</v>
      </c>
      <c r="G6055" t="s">
        <v>30048</v>
      </c>
      <c r="H6055" t="s">
        <v>122</v>
      </c>
      <c r="I6055" s="1">
        <v>23253</v>
      </c>
      <c r="J6055" t="s">
        <v>30049</v>
      </c>
      <c r="K6055" t="s">
        <v>4838</v>
      </c>
      <c r="L6055">
        <v>95969</v>
      </c>
      <c r="M6055" t="s">
        <v>122</v>
      </c>
      <c r="N6055" s="1">
        <v>45299</v>
      </c>
      <c r="O6055" s="1">
        <v>45303</v>
      </c>
      <c r="P6055">
        <v>74</v>
      </c>
      <c r="Q6055">
        <v>3</v>
      </c>
      <c r="R6055" t="s">
        <v>63</v>
      </c>
      <c r="S6055">
        <v>4</v>
      </c>
      <c r="T6055">
        <v>1</v>
      </c>
      <c r="U6055">
        <v>4</v>
      </c>
      <c r="V6055">
        <v>312</v>
      </c>
      <c r="W6055" t="s">
        <v>54</v>
      </c>
      <c r="X6055" t="s">
        <v>30050</v>
      </c>
      <c r="Y6055" t="s">
        <v>6</v>
      </c>
      <c r="Z6055" s="1">
        <v>45276</v>
      </c>
      <c r="AA6055" s="2">
        <v>0.32269675925925928</v>
      </c>
      <c r="AB6055" s="2">
        <v>0.68664351851851846</v>
      </c>
      <c r="AC6055" t="s">
        <v>44</v>
      </c>
      <c r="AD6055" t="s">
        <v>44</v>
      </c>
      <c r="AE6055" t="s">
        <v>44</v>
      </c>
      <c r="AF6055">
        <v>78</v>
      </c>
    </row>
    <row r="6056" spans="1:32">
      <c r="A6056">
        <v>30370</v>
      </c>
      <c r="B6056">
        <v>29470</v>
      </c>
      <c r="C6056" t="s">
        <v>7814</v>
      </c>
      <c r="D6056" t="s">
        <v>3961</v>
      </c>
      <c r="E6056" t="s">
        <v>34</v>
      </c>
      <c r="F6056" t="s">
        <v>30051</v>
      </c>
      <c r="G6056" t="s">
        <v>30052</v>
      </c>
      <c r="H6056" t="s">
        <v>904</v>
      </c>
      <c r="I6056" s="1">
        <v>21284</v>
      </c>
      <c r="J6056" t="s">
        <v>30053</v>
      </c>
      <c r="K6056" t="s">
        <v>30054</v>
      </c>
      <c r="L6056">
        <v>82264</v>
      </c>
      <c r="M6056" t="s">
        <v>904</v>
      </c>
      <c r="N6056" s="1">
        <v>44958</v>
      </c>
      <c r="O6056" s="1">
        <v>44963</v>
      </c>
      <c r="P6056">
        <v>19</v>
      </c>
      <c r="Q6056">
        <v>1</v>
      </c>
      <c r="R6056" t="s">
        <v>53</v>
      </c>
      <c r="S6056">
        <v>3</v>
      </c>
      <c r="T6056">
        <v>1</v>
      </c>
      <c r="U6056">
        <v>5</v>
      </c>
      <c r="V6056">
        <v>665</v>
      </c>
      <c r="W6056" t="s">
        <v>41</v>
      </c>
      <c r="X6056" t="s">
        <v>30055</v>
      </c>
      <c r="Y6056" t="s">
        <v>81</v>
      </c>
      <c r="Z6056" s="1">
        <v>44932</v>
      </c>
      <c r="AA6056" s="2">
        <v>0.79895833333333333</v>
      </c>
      <c r="AB6056" s="2">
        <v>0.23498842592592592</v>
      </c>
      <c r="AC6056" t="s">
        <v>44</v>
      </c>
      <c r="AD6056" t="s">
        <v>44</v>
      </c>
      <c r="AE6056" t="s">
        <v>45</v>
      </c>
      <c r="AF6056">
        <v>133</v>
      </c>
    </row>
    <row r="6057" spans="1:32">
      <c r="A6057">
        <v>30372</v>
      </c>
      <c r="B6057">
        <v>29472</v>
      </c>
      <c r="C6057" t="s">
        <v>3946</v>
      </c>
      <c r="D6057" t="s">
        <v>13884</v>
      </c>
      <c r="E6057" t="s">
        <v>48</v>
      </c>
      <c r="F6057" t="s">
        <v>30056</v>
      </c>
      <c r="G6057" t="s">
        <v>30057</v>
      </c>
      <c r="H6057" t="s">
        <v>405</v>
      </c>
      <c r="I6057" s="1">
        <v>38180</v>
      </c>
      <c r="J6057" t="s">
        <v>30058</v>
      </c>
      <c r="K6057" t="s">
        <v>30059</v>
      </c>
      <c r="L6057">
        <v>29449</v>
      </c>
      <c r="M6057" t="s">
        <v>405</v>
      </c>
      <c r="N6057" s="1">
        <v>45083</v>
      </c>
      <c r="O6057" s="1">
        <v>45086</v>
      </c>
      <c r="P6057">
        <v>7</v>
      </c>
      <c r="Q6057">
        <v>1</v>
      </c>
      <c r="R6057" t="s">
        <v>53</v>
      </c>
      <c r="S6057">
        <v>1</v>
      </c>
      <c r="T6057">
        <v>1</v>
      </c>
      <c r="U6057">
        <v>3</v>
      </c>
      <c r="V6057">
        <v>375</v>
      </c>
      <c r="W6057" t="s">
        <v>54</v>
      </c>
      <c r="X6057" t="s">
        <v>30060</v>
      </c>
      <c r="Y6057" t="s">
        <v>81</v>
      </c>
      <c r="Z6057" s="1">
        <v>45064</v>
      </c>
      <c r="AA6057" s="2">
        <v>0.31819444444444445</v>
      </c>
      <c r="AB6057" s="2">
        <v>0.79931712962962964</v>
      </c>
      <c r="AC6057" t="s">
        <v>44</v>
      </c>
      <c r="AD6057" t="s">
        <v>44</v>
      </c>
      <c r="AE6057" t="s">
        <v>44</v>
      </c>
      <c r="AF6057">
        <v>125</v>
      </c>
    </row>
    <row r="6058" spans="1:32">
      <c r="A6058">
        <v>30373</v>
      </c>
      <c r="B6058">
        <v>29473</v>
      </c>
      <c r="C6058" t="s">
        <v>5254</v>
      </c>
      <c r="D6058" t="s">
        <v>768</v>
      </c>
      <c r="E6058" t="s">
        <v>34</v>
      </c>
      <c r="F6058" t="s">
        <v>30061</v>
      </c>
      <c r="G6058" t="s">
        <v>30062</v>
      </c>
      <c r="H6058" t="s">
        <v>60</v>
      </c>
      <c r="I6058" s="1">
        <v>25335</v>
      </c>
      <c r="J6058" t="s">
        <v>30063</v>
      </c>
      <c r="K6058" t="s">
        <v>30064</v>
      </c>
      <c r="L6058">
        <v>17422</v>
      </c>
      <c r="M6058" t="s">
        <v>60</v>
      </c>
      <c r="N6058" s="1">
        <v>45021</v>
      </c>
      <c r="O6058" s="1">
        <v>45022</v>
      </c>
      <c r="P6058">
        <v>49</v>
      </c>
      <c r="Q6058">
        <v>2</v>
      </c>
      <c r="R6058" t="s">
        <v>53</v>
      </c>
      <c r="S6058">
        <v>1</v>
      </c>
      <c r="T6058">
        <v>1</v>
      </c>
      <c r="U6058">
        <v>1</v>
      </c>
      <c r="V6058">
        <v>144</v>
      </c>
      <c r="W6058" t="s">
        <v>54</v>
      </c>
      <c r="X6058" t="s">
        <v>30065</v>
      </c>
      <c r="Y6058" t="s">
        <v>6</v>
      </c>
      <c r="Z6058" s="1">
        <v>44989</v>
      </c>
      <c r="AA6058" s="2">
        <v>7.3495370370370364E-2</v>
      </c>
      <c r="AB6058" s="2">
        <v>0.83922453703703714</v>
      </c>
      <c r="AC6058" t="s">
        <v>44</v>
      </c>
      <c r="AD6058" t="s">
        <v>45</v>
      </c>
      <c r="AE6058" t="s">
        <v>44</v>
      </c>
      <c r="AF6058">
        <v>144</v>
      </c>
    </row>
    <row r="6059" spans="1:32">
      <c r="A6059">
        <v>30374</v>
      </c>
      <c r="B6059">
        <v>29474</v>
      </c>
      <c r="C6059" t="s">
        <v>5236</v>
      </c>
      <c r="D6059" t="s">
        <v>768</v>
      </c>
      <c r="E6059" t="s">
        <v>48</v>
      </c>
      <c r="F6059" t="s">
        <v>30066</v>
      </c>
      <c r="G6059">
        <v>9447918922</v>
      </c>
      <c r="H6059" t="s">
        <v>94</v>
      </c>
      <c r="I6059" s="1">
        <v>37509</v>
      </c>
      <c r="J6059" t="s">
        <v>30067</v>
      </c>
      <c r="K6059" t="s">
        <v>25882</v>
      </c>
      <c r="L6059">
        <v>15814</v>
      </c>
      <c r="M6059" t="s">
        <v>94</v>
      </c>
      <c r="N6059" s="1">
        <v>44992</v>
      </c>
      <c r="O6059" s="1">
        <v>44997</v>
      </c>
      <c r="P6059">
        <v>8</v>
      </c>
      <c r="Q6059">
        <v>1</v>
      </c>
      <c r="R6059" t="s">
        <v>63</v>
      </c>
      <c r="S6059">
        <v>2</v>
      </c>
      <c r="T6059">
        <v>2</v>
      </c>
      <c r="U6059">
        <v>5</v>
      </c>
      <c r="V6059">
        <v>425</v>
      </c>
      <c r="W6059" t="s">
        <v>54</v>
      </c>
      <c r="X6059" t="s">
        <v>30068</v>
      </c>
      <c r="Y6059" t="s">
        <v>65</v>
      </c>
      <c r="Z6059" s="1">
        <v>44972</v>
      </c>
      <c r="AA6059" s="2">
        <v>0.13721064814814815</v>
      </c>
      <c r="AB6059" s="2">
        <v>0.92104166666666665</v>
      </c>
      <c r="AC6059" t="s">
        <v>44</v>
      </c>
      <c r="AD6059" t="s">
        <v>45</v>
      </c>
      <c r="AE6059" t="s">
        <v>44</v>
      </c>
      <c r="AF6059">
        <v>85</v>
      </c>
    </row>
    <row r="6060" spans="1:32">
      <c r="A6060">
        <v>30375</v>
      </c>
      <c r="B6060">
        <v>29475</v>
      </c>
      <c r="C6060" t="s">
        <v>988</v>
      </c>
      <c r="D6060" t="s">
        <v>14075</v>
      </c>
      <c r="E6060" t="s">
        <v>48</v>
      </c>
      <c r="F6060" t="s">
        <v>30069</v>
      </c>
      <c r="G6060">
        <v>7593327224</v>
      </c>
      <c r="H6060" t="s">
        <v>60</v>
      </c>
      <c r="I6060" s="1">
        <v>26865</v>
      </c>
      <c r="J6060" t="s">
        <v>30070</v>
      </c>
      <c r="K6060" t="s">
        <v>30071</v>
      </c>
      <c r="L6060">
        <v>45544</v>
      </c>
      <c r="M6060" t="s">
        <v>60</v>
      </c>
      <c r="N6060" s="1">
        <v>44969</v>
      </c>
      <c r="O6060" s="1">
        <v>44973</v>
      </c>
      <c r="P6060">
        <v>57</v>
      </c>
      <c r="Q6060">
        <v>3</v>
      </c>
      <c r="R6060" t="s">
        <v>40</v>
      </c>
      <c r="S6060">
        <v>2</v>
      </c>
      <c r="T6060">
        <v>0</v>
      </c>
      <c r="U6060">
        <v>4</v>
      </c>
      <c r="V6060">
        <v>956</v>
      </c>
      <c r="W6060" t="s">
        <v>54</v>
      </c>
      <c r="X6060" t="s">
        <v>30072</v>
      </c>
      <c r="Y6060" t="s">
        <v>81</v>
      </c>
      <c r="Z6060" s="1">
        <v>44960</v>
      </c>
      <c r="AA6060" s="2">
        <v>0.85652777777777767</v>
      </c>
      <c r="AB6060" s="2">
        <v>0.40793981481481478</v>
      </c>
      <c r="AC6060" t="s">
        <v>44</v>
      </c>
      <c r="AD6060" t="s">
        <v>45</v>
      </c>
      <c r="AE6060" t="s">
        <v>44</v>
      </c>
      <c r="AF6060">
        <v>239</v>
      </c>
    </row>
    <row r="6061" spans="1:32">
      <c r="A6061">
        <v>30376</v>
      </c>
      <c r="B6061">
        <v>29476</v>
      </c>
      <c r="C6061" t="s">
        <v>722</v>
      </c>
      <c r="D6061" t="s">
        <v>5095</v>
      </c>
      <c r="E6061" t="s">
        <v>48</v>
      </c>
      <c r="F6061" t="s">
        <v>30073</v>
      </c>
      <c r="G6061" t="s">
        <v>30074</v>
      </c>
      <c r="H6061" t="s">
        <v>50</v>
      </c>
      <c r="I6061" s="1">
        <v>35112</v>
      </c>
      <c r="J6061" t="s">
        <v>30075</v>
      </c>
      <c r="K6061" t="s">
        <v>30076</v>
      </c>
      <c r="L6061">
        <v>78608</v>
      </c>
      <c r="M6061" t="s">
        <v>50</v>
      </c>
      <c r="N6061" s="1">
        <v>44981</v>
      </c>
      <c r="O6061" s="1">
        <v>44982</v>
      </c>
      <c r="P6061">
        <v>58</v>
      </c>
      <c r="Q6061">
        <v>3</v>
      </c>
      <c r="R6061" t="s">
        <v>53</v>
      </c>
      <c r="S6061">
        <v>3</v>
      </c>
      <c r="T6061">
        <v>1</v>
      </c>
      <c r="U6061">
        <v>1</v>
      </c>
      <c r="V6061">
        <v>131</v>
      </c>
      <c r="W6061" t="s">
        <v>41</v>
      </c>
      <c r="X6061" t="s">
        <v>30077</v>
      </c>
      <c r="Y6061" t="s">
        <v>65</v>
      </c>
      <c r="Z6061" s="1">
        <v>44952</v>
      </c>
      <c r="AA6061" s="2">
        <v>0.73853009259259261</v>
      </c>
      <c r="AB6061" s="2">
        <v>0.32489583333333333</v>
      </c>
      <c r="AC6061" t="s">
        <v>45</v>
      </c>
      <c r="AD6061" t="s">
        <v>45</v>
      </c>
      <c r="AE6061" t="s">
        <v>44</v>
      </c>
      <c r="AF6061">
        <v>131</v>
      </c>
    </row>
    <row r="6062" spans="1:32">
      <c r="A6062">
        <v>30378</v>
      </c>
      <c r="B6062">
        <v>29478</v>
      </c>
      <c r="C6062" t="s">
        <v>3217</v>
      </c>
      <c r="D6062" t="s">
        <v>28990</v>
      </c>
      <c r="E6062" t="s">
        <v>34</v>
      </c>
      <c r="F6062" t="s">
        <v>30078</v>
      </c>
      <c r="G6062" t="s">
        <v>30079</v>
      </c>
      <c r="H6062" t="s">
        <v>295</v>
      </c>
      <c r="I6062" s="1">
        <v>19388</v>
      </c>
      <c r="J6062" t="s">
        <v>30080</v>
      </c>
      <c r="K6062" t="s">
        <v>30081</v>
      </c>
      <c r="L6062">
        <v>77723</v>
      </c>
      <c r="M6062" t="s">
        <v>295</v>
      </c>
      <c r="N6062" s="1">
        <v>45072</v>
      </c>
      <c r="O6062" s="1">
        <v>45076</v>
      </c>
      <c r="P6062">
        <v>22</v>
      </c>
      <c r="Q6062">
        <v>1</v>
      </c>
      <c r="R6062" t="s">
        <v>53</v>
      </c>
      <c r="S6062">
        <v>3</v>
      </c>
      <c r="T6062">
        <v>2</v>
      </c>
      <c r="U6062">
        <v>4</v>
      </c>
      <c r="V6062">
        <v>484</v>
      </c>
      <c r="W6062" t="s">
        <v>41</v>
      </c>
      <c r="X6062" t="s">
        <v>30082</v>
      </c>
      <c r="Y6062" t="s">
        <v>65</v>
      </c>
      <c r="Z6062" s="1">
        <v>45055</v>
      </c>
      <c r="AA6062" s="2">
        <v>0.6821990740740741</v>
      </c>
      <c r="AB6062" s="2">
        <v>0.44969907407407406</v>
      </c>
      <c r="AC6062" t="s">
        <v>44</v>
      </c>
      <c r="AD6062" t="s">
        <v>44</v>
      </c>
      <c r="AE6062" t="s">
        <v>44</v>
      </c>
      <c r="AF6062">
        <v>121</v>
      </c>
    </row>
    <row r="6063" spans="1:32">
      <c r="A6063">
        <v>30379</v>
      </c>
      <c r="B6063">
        <v>29479</v>
      </c>
      <c r="C6063" t="s">
        <v>66</v>
      </c>
      <c r="D6063" t="s">
        <v>5539</v>
      </c>
      <c r="E6063" t="s">
        <v>34</v>
      </c>
      <c r="F6063" t="s">
        <v>30083</v>
      </c>
      <c r="G6063" t="s">
        <v>30084</v>
      </c>
      <c r="H6063" t="s">
        <v>209</v>
      </c>
      <c r="I6063" s="1">
        <v>31956</v>
      </c>
      <c r="J6063" t="s">
        <v>30085</v>
      </c>
      <c r="K6063" t="s">
        <v>30086</v>
      </c>
      <c r="L6063">
        <v>54925</v>
      </c>
      <c r="M6063" t="s">
        <v>209</v>
      </c>
      <c r="N6063" s="1">
        <v>44963</v>
      </c>
      <c r="O6063" s="1">
        <v>44968</v>
      </c>
      <c r="P6063">
        <v>31</v>
      </c>
      <c r="Q6063">
        <v>2</v>
      </c>
      <c r="R6063" t="s">
        <v>53</v>
      </c>
      <c r="S6063">
        <v>1</v>
      </c>
      <c r="T6063">
        <v>0</v>
      </c>
      <c r="U6063">
        <v>5</v>
      </c>
      <c r="V6063">
        <v>620</v>
      </c>
      <c r="W6063" t="s">
        <v>54</v>
      </c>
      <c r="X6063" t="s">
        <v>30087</v>
      </c>
      <c r="Y6063" t="s">
        <v>81</v>
      </c>
      <c r="Z6063" s="1">
        <v>44943</v>
      </c>
      <c r="AA6063" s="2">
        <v>0.66917824074074073</v>
      </c>
      <c r="AB6063" s="2">
        <v>0.73998842592592595</v>
      </c>
      <c r="AC6063" t="s">
        <v>45</v>
      </c>
      <c r="AD6063" t="s">
        <v>45</v>
      </c>
      <c r="AE6063" t="s">
        <v>45</v>
      </c>
      <c r="AF6063">
        <v>124</v>
      </c>
    </row>
    <row r="6064" spans="1:32">
      <c r="A6064">
        <v>30380</v>
      </c>
      <c r="B6064">
        <v>29480</v>
      </c>
      <c r="C6064" t="s">
        <v>1802</v>
      </c>
      <c r="D6064" t="s">
        <v>6675</v>
      </c>
      <c r="E6064" t="s">
        <v>34</v>
      </c>
      <c r="F6064" t="s">
        <v>30088</v>
      </c>
      <c r="G6064" t="s">
        <v>30089</v>
      </c>
      <c r="H6064" t="s">
        <v>109</v>
      </c>
      <c r="I6064" s="1">
        <v>31633</v>
      </c>
      <c r="J6064" t="s">
        <v>30090</v>
      </c>
      <c r="K6064" t="s">
        <v>30091</v>
      </c>
      <c r="L6064">
        <v>86770</v>
      </c>
      <c r="M6064" t="s">
        <v>109</v>
      </c>
      <c r="N6064" s="1">
        <v>45284</v>
      </c>
      <c r="O6064" s="1">
        <v>45285</v>
      </c>
      <c r="P6064">
        <v>85</v>
      </c>
      <c r="Q6064">
        <v>4</v>
      </c>
      <c r="R6064" t="s">
        <v>53</v>
      </c>
      <c r="S6064">
        <v>1</v>
      </c>
      <c r="T6064">
        <v>1</v>
      </c>
      <c r="U6064">
        <v>1</v>
      </c>
      <c r="V6064">
        <v>134</v>
      </c>
      <c r="W6064" t="s">
        <v>41</v>
      </c>
      <c r="X6064" t="s">
        <v>30092</v>
      </c>
      <c r="Y6064" t="s">
        <v>65</v>
      </c>
      <c r="Z6064" s="1">
        <v>45270</v>
      </c>
      <c r="AA6064" s="2">
        <v>0.11131944444444446</v>
      </c>
      <c r="AB6064" s="2">
        <v>0.38442129629629629</v>
      </c>
      <c r="AC6064" t="s">
        <v>44</v>
      </c>
      <c r="AD6064" t="s">
        <v>44</v>
      </c>
      <c r="AE6064" t="s">
        <v>45</v>
      </c>
      <c r="AF6064">
        <v>134</v>
      </c>
    </row>
    <row r="6065" spans="1:32">
      <c r="A6065">
        <v>30381</v>
      </c>
      <c r="B6065">
        <v>29481</v>
      </c>
      <c r="C6065" t="s">
        <v>1050</v>
      </c>
      <c r="D6065" t="s">
        <v>2599</v>
      </c>
      <c r="E6065" t="s">
        <v>48</v>
      </c>
      <c r="F6065" t="s">
        <v>30093</v>
      </c>
      <c r="G6065" t="s">
        <v>30094</v>
      </c>
      <c r="H6065" t="s">
        <v>725</v>
      </c>
      <c r="I6065" s="1">
        <v>22010</v>
      </c>
      <c r="J6065" t="s">
        <v>30095</v>
      </c>
      <c r="K6065" t="s">
        <v>30096</v>
      </c>
      <c r="L6065">
        <v>17824</v>
      </c>
      <c r="M6065" t="s">
        <v>725</v>
      </c>
      <c r="N6065" s="1">
        <v>45178</v>
      </c>
      <c r="O6065" s="1">
        <v>45179</v>
      </c>
      <c r="P6065">
        <v>24</v>
      </c>
      <c r="Q6065">
        <v>1</v>
      </c>
      <c r="R6065" t="s">
        <v>40</v>
      </c>
      <c r="S6065">
        <v>1</v>
      </c>
      <c r="T6065">
        <v>2</v>
      </c>
      <c r="U6065">
        <v>1</v>
      </c>
      <c r="V6065">
        <v>248</v>
      </c>
      <c r="W6065" t="s">
        <v>41</v>
      </c>
      <c r="X6065" t="s">
        <v>30097</v>
      </c>
      <c r="Y6065" t="s">
        <v>43</v>
      </c>
      <c r="Z6065" s="1">
        <v>45142</v>
      </c>
      <c r="AA6065" s="2">
        <v>0.5087962962962963</v>
      </c>
      <c r="AB6065" s="2">
        <v>0.95961805555555557</v>
      </c>
      <c r="AC6065" t="s">
        <v>44</v>
      </c>
      <c r="AD6065" t="s">
        <v>44</v>
      </c>
      <c r="AE6065" t="s">
        <v>44</v>
      </c>
      <c r="AF6065">
        <v>248</v>
      </c>
    </row>
    <row r="6066" spans="1:32">
      <c r="A6066">
        <v>30382</v>
      </c>
      <c r="B6066">
        <v>29482</v>
      </c>
      <c r="C6066" t="s">
        <v>534</v>
      </c>
      <c r="D6066" t="s">
        <v>57</v>
      </c>
      <c r="E6066" t="s">
        <v>48</v>
      </c>
      <c r="F6066" t="s">
        <v>30098</v>
      </c>
      <c r="G6066" t="s">
        <v>30099</v>
      </c>
      <c r="H6066" t="s">
        <v>171</v>
      </c>
      <c r="I6066" s="1">
        <v>21486</v>
      </c>
      <c r="J6066" t="s">
        <v>30100</v>
      </c>
      <c r="K6066" t="s">
        <v>30101</v>
      </c>
      <c r="L6066">
        <v>39344</v>
      </c>
      <c r="M6066" t="s">
        <v>171</v>
      </c>
      <c r="N6066" s="1">
        <v>45313</v>
      </c>
      <c r="O6066" s="1">
        <v>45317</v>
      </c>
      <c r="P6066">
        <v>4</v>
      </c>
      <c r="Q6066">
        <v>1</v>
      </c>
      <c r="R6066" t="s">
        <v>53</v>
      </c>
      <c r="S6066">
        <v>3</v>
      </c>
      <c r="T6066">
        <v>1</v>
      </c>
      <c r="U6066">
        <v>4</v>
      </c>
      <c r="V6066">
        <v>544</v>
      </c>
      <c r="W6066" t="s">
        <v>41</v>
      </c>
      <c r="X6066" t="s">
        <v>30102</v>
      </c>
      <c r="Y6066" t="s">
        <v>65</v>
      </c>
      <c r="Z6066" s="1">
        <v>45284</v>
      </c>
      <c r="AA6066" s="2">
        <v>0.20506944444444444</v>
      </c>
      <c r="AB6066" s="2">
        <v>0.44782407407407404</v>
      </c>
      <c r="AC6066" t="s">
        <v>44</v>
      </c>
      <c r="AD6066" t="s">
        <v>44</v>
      </c>
      <c r="AE6066" t="s">
        <v>44</v>
      </c>
      <c r="AF6066">
        <v>136</v>
      </c>
    </row>
    <row r="6067" spans="1:32">
      <c r="A6067">
        <v>30383</v>
      </c>
      <c r="B6067">
        <v>29483</v>
      </c>
      <c r="C6067" t="s">
        <v>30103</v>
      </c>
      <c r="D6067" t="s">
        <v>5913</v>
      </c>
      <c r="E6067" t="s">
        <v>48</v>
      </c>
      <c r="F6067" t="s">
        <v>30104</v>
      </c>
      <c r="G6067" t="s">
        <v>30105</v>
      </c>
      <c r="H6067" t="s">
        <v>86</v>
      </c>
      <c r="I6067" s="1">
        <v>20990</v>
      </c>
      <c r="J6067" t="s">
        <v>30106</v>
      </c>
      <c r="K6067" t="s">
        <v>30107</v>
      </c>
      <c r="L6067">
        <v>55490</v>
      </c>
      <c r="M6067" t="s">
        <v>86</v>
      </c>
      <c r="N6067" s="1">
        <v>45132</v>
      </c>
      <c r="O6067" s="1">
        <v>45134</v>
      </c>
      <c r="P6067">
        <v>24</v>
      </c>
      <c r="Q6067">
        <v>1</v>
      </c>
      <c r="R6067" t="s">
        <v>40</v>
      </c>
      <c r="S6067">
        <v>4</v>
      </c>
      <c r="T6067">
        <v>2</v>
      </c>
      <c r="U6067">
        <v>2</v>
      </c>
      <c r="V6067">
        <v>400</v>
      </c>
      <c r="W6067" t="s">
        <v>54</v>
      </c>
      <c r="X6067" t="s">
        <v>30108</v>
      </c>
      <c r="Y6067" t="s">
        <v>65</v>
      </c>
      <c r="Z6067" s="1">
        <v>45127</v>
      </c>
      <c r="AA6067" s="2">
        <v>0.9399074074074073</v>
      </c>
      <c r="AB6067" s="2">
        <v>6.2395833333333338E-2</v>
      </c>
      <c r="AC6067" t="s">
        <v>44</v>
      </c>
      <c r="AD6067" t="s">
        <v>44</v>
      </c>
      <c r="AE6067" t="s">
        <v>44</v>
      </c>
      <c r="AF6067">
        <v>200</v>
      </c>
    </row>
    <row r="6068" spans="1:32">
      <c r="A6068">
        <v>30384</v>
      </c>
      <c r="B6068">
        <v>29484</v>
      </c>
      <c r="C6068" t="s">
        <v>2397</v>
      </c>
      <c r="D6068" t="s">
        <v>4257</v>
      </c>
      <c r="E6068" t="s">
        <v>48</v>
      </c>
      <c r="F6068" t="s">
        <v>30109</v>
      </c>
      <c r="G6068" t="s">
        <v>30110</v>
      </c>
      <c r="H6068" t="s">
        <v>179</v>
      </c>
      <c r="I6068" s="1">
        <v>21323</v>
      </c>
      <c r="J6068" t="s">
        <v>30111</v>
      </c>
      <c r="K6068" t="s">
        <v>30112</v>
      </c>
      <c r="L6068">
        <v>87330</v>
      </c>
      <c r="M6068" t="s">
        <v>179</v>
      </c>
      <c r="N6068" s="1">
        <v>45179</v>
      </c>
      <c r="O6068" s="1">
        <v>45181</v>
      </c>
      <c r="P6068">
        <v>58</v>
      </c>
      <c r="Q6068">
        <v>3</v>
      </c>
      <c r="R6068" t="s">
        <v>53</v>
      </c>
      <c r="S6068">
        <v>1</v>
      </c>
      <c r="T6068">
        <v>2</v>
      </c>
      <c r="U6068">
        <v>2</v>
      </c>
      <c r="V6068">
        <v>252</v>
      </c>
      <c r="W6068" t="s">
        <v>41</v>
      </c>
      <c r="X6068" t="s">
        <v>30113</v>
      </c>
      <c r="Y6068" t="s">
        <v>43</v>
      </c>
      <c r="Z6068" s="1">
        <v>45157</v>
      </c>
      <c r="AA6068" s="2">
        <v>0.61861111111111111</v>
      </c>
      <c r="AB6068" s="2">
        <v>0.46787037037037038</v>
      </c>
      <c r="AC6068" t="s">
        <v>44</v>
      </c>
      <c r="AD6068" t="s">
        <v>44</v>
      </c>
      <c r="AE6068" t="s">
        <v>44</v>
      </c>
      <c r="AF6068">
        <v>126</v>
      </c>
    </row>
    <row r="6069" spans="1:32">
      <c r="A6069">
        <v>30385</v>
      </c>
      <c r="B6069">
        <v>29485</v>
      </c>
      <c r="C6069" t="s">
        <v>513</v>
      </c>
      <c r="D6069" t="s">
        <v>2923</v>
      </c>
      <c r="E6069" t="s">
        <v>34</v>
      </c>
      <c r="F6069" t="s">
        <v>30114</v>
      </c>
      <c r="G6069" t="s">
        <v>30115</v>
      </c>
      <c r="H6069" t="s">
        <v>115</v>
      </c>
      <c r="I6069" s="1">
        <v>28183</v>
      </c>
      <c r="J6069" t="s">
        <v>30116</v>
      </c>
      <c r="K6069" t="s">
        <v>30117</v>
      </c>
      <c r="L6069">
        <v>63894</v>
      </c>
      <c r="M6069" t="s">
        <v>115</v>
      </c>
      <c r="N6069" s="1">
        <v>45010</v>
      </c>
      <c r="O6069" s="1">
        <v>45011</v>
      </c>
      <c r="P6069">
        <v>22</v>
      </c>
      <c r="Q6069">
        <v>1</v>
      </c>
      <c r="R6069" t="s">
        <v>53</v>
      </c>
      <c r="S6069">
        <v>3</v>
      </c>
      <c r="T6069">
        <v>2</v>
      </c>
      <c r="U6069">
        <v>1</v>
      </c>
      <c r="V6069">
        <v>133</v>
      </c>
      <c r="W6069" t="s">
        <v>54</v>
      </c>
      <c r="X6069" t="s">
        <v>30118</v>
      </c>
      <c r="Y6069" t="s">
        <v>65</v>
      </c>
      <c r="Z6069" s="1">
        <v>44997</v>
      </c>
      <c r="AA6069" s="2">
        <v>0.67410879629629628</v>
      </c>
      <c r="AB6069" s="2">
        <v>3.8460648148148147E-2</v>
      </c>
      <c r="AC6069" t="s">
        <v>44</v>
      </c>
      <c r="AD6069" t="s">
        <v>44</v>
      </c>
      <c r="AE6069" t="s">
        <v>44</v>
      </c>
      <c r="AF6069">
        <v>133</v>
      </c>
    </row>
    <row r="6070" spans="1:32">
      <c r="A6070">
        <v>30386</v>
      </c>
      <c r="B6070">
        <v>29486</v>
      </c>
      <c r="C6070" t="s">
        <v>681</v>
      </c>
      <c r="D6070" t="s">
        <v>8541</v>
      </c>
      <c r="E6070" t="s">
        <v>48</v>
      </c>
      <c r="F6070" t="s">
        <v>30119</v>
      </c>
      <c r="G6070" t="s">
        <v>30120</v>
      </c>
      <c r="H6070" t="s">
        <v>122</v>
      </c>
      <c r="I6070" s="1">
        <v>19181</v>
      </c>
      <c r="J6070" t="s">
        <v>30121</v>
      </c>
      <c r="K6070" t="s">
        <v>19218</v>
      </c>
      <c r="L6070">
        <v>48500</v>
      </c>
      <c r="M6070" t="s">
        <v>122</v>
      </c>
      <c r="N6070" s="1">
        <v>45171</v>
      </c>
      <c r="O6070" s="1">
        <v>45172</v>
      </c>
      <c r="P6070">
        <v>20</v>
      </c>
      <c r="Q6070">
        <v>1</v>
      </c>
      <c r="R6070" t="s">
        <v>63</v>
      </c>
      <c r="S6070">
        <v>2</v>
      </c>
      <c r="T6070">
        <v>2</v>
      </c>
      <c r="U6070">
        <v>1</v>
      </c>
      <c r="V6070">
        <v>65</v>
      </c>
      <c r="W6070" t="s">
        <v>54</v>
      </c>
      <c r="X6070" t="s">
        <v>30122</v>
      </c>
      <c r="Y6070" t="s">
        <v>81</v>
      </c>
      <c r="Z6070" s="1">
        <v>45137</v>
      </c>
      <c r="AA6070" s="2">
        <v>0.14319444444444443</v>
      </c>
      <c r="AB6070" s="2">
        <v>9.2013888888888895E-2</v>
      </c>
      <c r="AC6070" t="s">
        <v>44</v>
      </c>
      <c r="AD6070" t="s">
        <v>45</v>
      </c>
      <c r="AE6070" t="s">
        <v>44</v>
      </c>
      <c r="AF6070">
        <v>65</v>
      </c>
    </row>
    <row r="6071" spans="1:32">
      <c r="A6071">
        <v>30387</v>
      </c>
      <c r="B6071">
        <v>29487</v>
      </c>
      <c r="C6071" t="s">
        <v>469</v>
      </c>
      <c r="D6071" t="s">
        <v>1062</v>
      </c>
      <c r="E6071" t="s">
        <v>48</v>
      </c>
      <c r="F6071" t="s">
        <v>30123</v>
      </c>
      <c r="G6071" t="s">
        <v>30124</v>
      </c>
      <c r="H6071" t="s">
        <v>1301</v>
      </c>
      <c r="I6071" s="1">
        <v>26126</v>
      </c>
      <c r="J6071" t="s">
        <v>30125</v>
      </c>
      <c r="K6071" t="s">
        <v>761</v>
      </c>
      <c r="L6071">
        <v>33985</v>
      </c>
      <c r="M6071" t="s">
        <v>1301</v>
      </c>
      <c r="N6071" s="1">
        <v>45083</v>
      </c>
      <c r="O6071" s="1">
        <v>45088</v>
      </c>
      <c r="P6071">
        <v>31</v>
      </c>
      <c r="Q6071">
        <v>2</v>
      </c>
      <c r="R6071" t="s">
        <v>53</v>
      </c>
      <c r="S6071">
        <v>1</v>
      </c>
      <c r="T6071">
        <v>1</v>
      </c>
      <c r="U6071">
        <v>5</v>
      </c>
      <c r="V6071">
        <v>710</v>
      </c>
      <c r="W6071" t="s">
        <v>54</v>
      </c>
      <c r="X6071" t="s">
        <v>30126</v>
      </c>
      <c r="Y6071" t="s">
        <v>43</v>
      </c>
      <c r="Z6071" s="1">
        <v>45049</v>
      </c>
      <c r="AA6071" s="2">
        <v>0.61303240740740739</v>
      </c>
      <c r="AB6071" s="2">
        <v>0.47200231481481486</v>
      </c>
      <c r="AC6071" t="s">
        <v>44</v>
      </c>
      <c r="AD6071" t="s">
        <v>45</v>
      </c>
      <c r="AE6071" t="s">
        <v>45</v>
      </c>
      <c r="AF6071">
        <v>142</v>
      </c>
    </row>
    <row r="6072" spans="1:32">
      <c r="A6072">
        <v>30388</v>
      </c>
      <c r="B6072">
        <v>29488</v>
      </c>
      <c r="C6072" t="s">
        <v>1527</v>
      </c>
      <c r="D6072" t="s">
        <v>1380</v>
      </c>
      <c r="E6072" t="s">
        <v>34</v>
      </c>
      <c r="F6072" t="s">
        <v>30127</v>
      </c>
      <c r="G6072" t="s">
        <v>30128</v>
      </c>
      <c r="H6072" t="s">
        <v>330</v>
      </c>
      <c r="I6072" s="1">
        <v>27980</v>
      </c>
      <c r="J6072" t="s">
        <v>30129</v>
      </c>
      <c r="K6072" t="s">
        <v>30130</v>
      </c>
      <c r="L6072">
        <v>78211</v>
      </c>
      <c r="M6072" t="s">
        <v>330</v>
      </c>
      <c r="N6072" s="1">
        <v>45036</v>
      </c>
      <c r="O6072" s="1">
        <v>45041</v>
      </c>
      <c r="P6072">
        <v>18</v>
      </c>
      <c r="Q6072">
        <v>1</v>
      </c>
      <c r="R6072" t="s">
        <v>40</v>
      </c>
      <c r="S6072">
        <v>1</v>
      </c>
      <c r="T6072">
        <v>2</v>
      </c>
      <c r="U6072">
        <v>5</v>
      </c>
      <c r="V6072">
        <v>1210</v>
      </c>
      <c r="W6072" t="s">
        <v>41</v>
      </c>
      <c r="X6072" t="s">
        <v>30131</v>
      </c>
      <c r="Y6072" t="s">
        <v>81</v>
      </c>
      <c r="Z6072" s="1">
        <v>45001</v>
      </c>
      <c r="AA6072" s="2">
        <v>0.65009259259259256</v>
      </c>
      <c r="AB6072" s="2">
        <v>2.0590277777777777E-2</v>
      </c>
      <c r="AC6072" t="s">
        <v>45</v>
      </c>
      <c r="AD6072" t="s">
        <v>44</v>
      </c>
      <c r="AE6072" t="s">
        <v>44</v>
      </c>
      <c r="AF6072">
        <v>242</v>
      </c>
    </row>
    <row r="6073" spans="1:32">
      <c r="A6073">
        <v>30390</v>
      </c>
      <c r="B6073">
        <v>29490</v>
      </c>
      <c r="C6073" t="s">
        <v>5703</v>
      </c>
      <c r="D6073" t="s">
        <v>2019</v>
      </c>
      <c r="E6073" t="s">
        <v>48</v>
      </c>
      <c r="F6073" t="s">
        <v>30132</v>
      </c>
      <c r="G6073" t="s">
        <v>30133</v>
      </c>
      <c r="H6073" t="s">
        <v>272</v>
      </c>
      <c r="I6073" s="1">
        <v>17057</v>
      </c>
      <c r="J6073" t="s">
        <v>30134</v>
      </c>
      <c r="K6073" t="s">
        <v>30135</v>
      </c>
      <c r="L6073">
        <v>74236</v>
      </c>
      <c r="M6073" t="s">
        <v>272</v>
      </c>
      <c r="N6073" s="1">
        <v>45139</v>
      </c>
      <c r="O6073" s="1">
        <v>45143</v>
      </c>
      <c r="P6073">
        <v>32</v>
      </c>
      <c r="Q6073">
        <v>2</v>
      </c>
      <c r="R6073" t="s">
        <v>63</v>
      </c>
      <c r="S6073">
        <v>4</v>
      </c>
      <c r="T6073">
        <v>1</v>
      </c>
      <c r="U6073">
        <v>4</v>
      </c>
      <c r="V6073">
        <v>316</v>
      </c>
      <c r="W6073" t="s">
        <v>41</v>
      </c>
      <c r="X6073" t="s">
        <v>30136</v>
      </c>
      <c r="Y6073" t="s">
        <v>43</v>
      </c>
      <c r="Z6073" s="1">
        <v>45131</v>
      </c>
      <c r="AA6073" s="2">
        <v>0.63006944444444446</v>
      </c>
      <c r="AB6073" s="2">
        <v>0.93677083333333344</v>
      </c>
      <c r="AC6073" t="s">
        <v>45</v>
      </c>
      <c r="AD6073" t="s">
        <v>45</v>
      </c>
      <c r="AE6073" t="s">
        <v>44</v>
      </c>
      <c r="AF6073">
        <v>79</v>
      </c>
    </row>
    <row r="6074" spans="1:32">
      <c r="A6074">
        <v>30391</v>
      </c>
      <c r="B6074">
        <v>29491</v>
      </c>
      <c r="C6074" t="s">
        <v>822</v>
      </c>
      <c r="D6074" t="s">
        <v>716</v>
      </c>
      <c r="E6074" t="s">
        <v>48</v>
      </c>
      <c r="F6074" t="s">
        <v>30137</v>
      </c>
      <c r="G6074" t="s">
        <v>30138</v>
      </c>
      <c r="H6074" t="s">
        <v>725</v>
      </c>
      <c r="I6074" s="1">
        <v>29068</v>
      </c>
      <c r="J6074" t="s">
        <v>30139</v>
      </c>
      <c r="K6074" t="s">
        <v>16168</v>
      </c>
      <c r="L6074">
        <v>27581</v>
      </c>
      <c r="M6074" t="s">
        <v>725</v>
      </c>
      <c r="N6074" s="1">
        <v>45035</v>
      </c>
      <c r="O6074" s="1">
        <v>45038</v>
      </c>
      <c r="P6074">
        <v>90</v>
      </c>
      <c r="Q6074">
        <v>4</v>
      </c>
      <c r="R6074" t="s">
        <v>40</v>
      </c>
      <c r="S6074">
        <v>4</v>
      </c>
      <c r="T6074">
        <v>0</v>
      </c>
      <c r="U6074">
        <v>3</v>
      </c>
      <c r="V6074">
        <v>735</v>
      </c>
      <c r="W6074" t="s">
        <v>54</v>
      </c>
      <c r="X6074" t="s">
        <v>30140</v>
      </c>
      <c r="Y6074" t="s">
        <v>6</v>
      </c>
      <c r="Z6074" s="1">
        <v>45023</v>
      </c>
      <c r="AA6074" s="2">
        <v>0.65776620370370364</v>
      </c>
      <c r="AB6074" s="2">
        <v>0.47094907407407405</v>
      </c>
      <c r="AC6074" t="s">
        <v>45</v>
      </c>
      <c r="AD6074" t="s">
        <v>44</v>
      </c>
      <c r="AE6074" t="s">
        <v>45</v>
      </c>
      <c r="AF6074">
        <v>245</v>
      </c>
    </row>
    <row r="6075" spans="1:32">
      <c r="A6075">
        <v>30393</v>
      </c>
      <c r="B6075">
        <v>29493</v>
      </c>
      <c r="C6075" t="s">
        <v>133</v>
      </c>
      <c r="D6075" t="s">
        <v>7026</v>
      </c>
      <c r="E6075" t="s">
        <v>34</v>
      </c>
      <c r="F6075" t="s">
        <v>30141</v>
      </c>
      <c r="G6075" t="s">
        <v>30142</v>
      </c>
      <c r="H6075" t="s">
        <v>309</v>
      </c>
      <c r="I6075" s="1">
        <v>21296</v>
      </c>
      <c r="J6075" t="s">
        <v>30143</v>
      </c>
      <c r="K6075" t="s">
        <v>30144</v>
      </c>
      <c r="L6075">
        <v>58463</v>
      </c>
      <c r="M6075" t="s">
        <v>309</v>
      </c>
      <c r="N6075" s="1">
        <v>45112</v>
      </c>
      <c r="O6075" s="1">
        <v>45115</v>
      </c>
      <c r="P6075">
        <v>87</v>
      </c>
      <c r="Q6075">
        <v>4</v>
      </c>
      <c r="R6075" t="s">
        <v>40</v>
      </c>
      <c r="S6075">
        <v>1</v>
      </c>
      <c r="T6075">
        <v>1</v>
      </c>
      <c r="U6075">
        <v>3</v>
      </c>
      <c r="V6075">
        <v>726</v>
      </c>
      <c r="W6075" t="s">
        <v>54</v>
      </c>
      <c r="X6075" t="s">
        <v>30145</v>
      </c>
      <c r="Y6075" t="s">
        <v>65</v>
      </c>
      <c r="Z6075" s="1">
        <v>45103</v>
      </c>
      <c r="AA6075" s="2">
        <v>0.19116898148148151</v>
      </c>
      <c r="AB6075" s="2">
        <v>0.6221875</v>
      </c>
      <c r="AC6075" t="s">
        <v>45</v>
      </c>
      <c r="AD6075" t="s">
        <v>44</v>
      </c>
      <c r="AE6075" t="s">
        <v>44</v>
      </c>
      <c r="AF6075">
        <v>242</v>
      </c>
    </row>
    <row r="6076" spans="1:32">
      <c r="A6076">
        <v>30394</v>
      </c>
      <c r="B6076">
        <v>29494</v>
      </c>
      <c r="C6076" t="s">
        <v>2762</v>
      </c>
      <c r="D6076" t="s">
        <v>682</v>
      </c>
      <c r="E6076" t="s">
        <v>48</v>
      </c>
      <c r="F6076" t="s">
        <v>30146</v>
      </c>
      <c r="G6076" t="s">
        <v>30147</v>
      </c>
      <c r="H6076" t="s">
        <v>37</v>
      </c>
      <c r="I6076" s="1">
        <v>24573</v>
      </c>
      <c r="J6076" t="s">
        <v>30148</v>
      </c>
      <c r="K6076" t="s">
        <v>1911</v>
      </c>
      <c r="L6076">
        <v>14811</v>
      </c>
      <c r="M6076" t="s">
        <v>37</v>
      </c>
      <c r="N6076" s="1">
        <v>44964</v>
      </c>
      <c r="O6076" s="1">
        <v>44969</v>
      </c>
      <c r="P6076">
        <v>46</v>
      </c>
      <c r="Q6076">
        <v>2</v>
      </c>
      <c r="R6076" t="s">
        <v>53</v>
      </c>
      <c r="S6076">
        <v>4</v>
      </c>
      <c r="T6076">
        <v>2</v>
      </c>
      <c r="U6076">
        <v>5</v>
      </c>
      <c r="V6076">
        <v>635</v>
      </c>
      <c r="W6076" t="s">
        <v>41</v>
      </c>
      <c r="X6076" t="s">
        <v>30149</v>
      </c>
      <c r="Y6076" t="s">
        <v>43</v>
      </c>
      <c r="Z6076" s="1">
        <v>44936</v>
      </c>
      <c r="AA6076" s="2">
        <v>4.6273148148148147E-2</v>
      </c>
      <c r="AB6076" s="2">
        <v>9.4513888888888897E-2</v>
      </c>
      <c r="AC6076" t="s">
        <v>44</v>
      </c>
      <c r="AD6076" t="s">
        <v>44</v>
      </c>
      <c r="AE6076" t="s">
        <v>45</v>
      </c>
      <c r="AF6076">
        <v>127</v>
      </c>
    </row>
    <row r="6077" spans="1:32">
      <c r="A6077">
        <v>30398</v>
      </c>
      <c r="B6077">
        <v>29498</v>
      </c>
      <c r="C6077" t="s">
        <v>1471</v>
      </c>
      <c r="D6077" t="s">
        <v>1215</v>
      </c>
      <c r="E6077" t="s">
        <v>48</v>
      </c>
      <c r="F6077" t="s">
        <v>30150</v>
      </c>
      <c r="G6077" t="s">
        <v>30151</v>
      </c>
      <c r="H6077" t="s">
        <v>692</v>
      </c>
      <c r="I6077" s="1">
        <v>26794</v>
      </c>
      <c r="J6077" t="s">
        <v>30152</v>
      </c>
      <c r="K6077" t="s">
        <v>30153</v>
      </c>
      <c r="L6077">
        <v>89496</v>
      </c>
      <c r="M6077" t="s">
        <v>692</v>
      </c>
      <c r="N6077" s="1">
        <v>45121</v>
      </c>
      <c r="O6077" s="1">
        <v>45125</v>
      </c>
      <c r="P6077">
        <v>21</v>
      </c>
      <c r="Q6077">
        <v>1</v>
      </c>
      <c r="R6077" t="s">
        <v>40</v>
      </c>
      <c r="S6077">
        <v>2</v>
      </c>
      <c r="T6077">
        <v>0</v>
      </c>
      <c r="U6077">
        <v>4</v>
      </c>
      <c r="V6077">
        <v>852</v>
      </c>
      <c r="W6077" t="s">
        <v>41</v>
      </c>
      <c r="X6077" t="s">
        <v>30154</v>
      </c>
      <c r="Y6077" t="s">
        <v>43</v>
      </c>
      <c r="Z6077" s="1">
        <v>45084</v>
      </c>
      <c r="AA6077" s="2">
        <v>6.5960648148148157E-2</v>
      </c>
      <c r="AB6077" s="2">
        <v>0.58769675925925924</v>
      </c>
      <c r="AC6077" t="s">
        <v>44</v>
      </c>
      <c r="AD6077" t="s">
        <v>44</v>
      </c>
      <c r="AE6077" t="s">
        <v>44</v>
      </c>
      <c r="AF6077">
        <v>213</v>
      </c>
    </row>
    <row r="6078" spans="1:32">
      <c r="A6078">
        <v>30399</v>
      </c>
      <c r="B6078">
        <v>29499</v>
      </c>
      <c r="C6078" t="s">
        <v>434</v>
      </c>
      <c r="D6078" t="s">
        <v>1465</v>
      </c>
      <c r="E6078" t="s">
        <v>34</v>
      </c>
      <c r="F6078" t="s">
        <v>30155</v>
      </c>
      <c r="G6078" t="s">
        <v>30156</v>
      </c>
      <c r="H6078" t="s">
        <v>457</v>
      </c>
      <c r="I6078" s="1">
        <v>29660</v>
      </c>
      <c r="J6078" t="s">
        <v>30157</v>
      </c>
      <c r="K6078" t="s">
        <v>30158</v>
      </c>
      <c r="L6078">
        <v>22148</v>
      </c>
      <c r="M6078" t="s">
        <v>457</v>
      </c>
      <c r="N6078" s="1">
        <v>45219</v>
      </c>
      <c r="O6078" s="1">
        <v>45222</v>
      </c>
      <c r="P6078">
        <v>7</v>
      </c>
      <c r="Q6078">
        <v>1</v>
      </c>
      <c r="R6078" t="s">
        <v>53</v>
      </c>
      <c r="S6078">
        <v>1</v>
      </c>
      <c r="T6078">
        <v>1</v>
      </c>
      <c r="U6078">
        <v>3</v>
      </c>
      <c r="V6078">
        <v>429</v>
      </c>
      <c r="W6078" t="s">
        <v>41</v>
      </c>
      <c r="X6078" t="s">
        <v>30159</v>
      </c>
      <c r="Y6078" t="s">
        <v>81</v>
      </c>
      <c r="Z6078" s="1">
        <v>45214</v>
      </c>
      <c r="AA6078" s="2">
        <v>0.59518518518518515</v>
      </c>
      <c r="AB6078" s="2">
        <v>0.5184375</v>
      </c>
      <c r="AC6078" t="s">
        <v>45</v>
      </c>
      <c r="AD6078" t="s">
        <v>45</v>
      </c>
      <c r="AE6078" t="s">
        <v>44</v>
      </c>
      <c r="AF6078">
        <v>143</v>
      </c>
    </row>
    <row r="6079" spans="1:32">
      <c r="A6079">
        <v>30400</v>
      </c>
      <c r="B6079">
        <v>29500</v>
      </c>
      <c r="C6079" t="s">
        <v>1452</v>
      </c>
      <c r="D6079" t="s">
        <v>3912</v>
      </c>
      <c r="E6079" t="s">
        <v>48</v>
      </c>
      <c r="F6079" t="s">
        <v>30160</v>
      </c>
      <c r="G6079" t="s">
        <v>30161</v>
      </c>
      <c r="H6079" t="s">
        <v>122</v>
      </c>
      <c r="I6079" s="1">
        <v>15928</v>
      </c>
      <c r="J6079" t="s">
        <v>30162</v>
      </c>
      <c r="K6079" t="s">
        <v>30163</v>
      </c>
      <c r="L6079">
        <v>48177</v>
      </c>
      <c r="M6079" t="s">
        <v>122</v>
      </c>
      <c r="N6079" s="1">
        <v>45013</v>
      </c>
      <c r="O6079" s="1">
        <v>45014</v>
      </c>
      <c r="P6079">
        <v>4</v>
      </c>
      <c r="Q6079">
        <v>1</v>
      </c>
      <c r="R6079" t="s">
        <v>53</v>
      </c>
      <c r="S6079">
        <v>4</v>
      </c>
      <c r="T6079">
        <v>1</v>
      </c>
      <c r="U6079">
        <v>1</v>
      </c>
      <c r="V6079">
        <v>121</v>
      </c>
      <c r="W6079" t="s">
        <v>41</v>
      </c>
      <c r="X6079" t="s">
        <v>30164</v>
      </c>
      <c r="Y6079" t="s">
        <v>81</v>
      </c>
      <c r="Z6079" s="1">
        <v>45008</v>
      </c>
      <c r="AA6079" s="2">
        <v>0.61160879629629628</v>
      </c>
      <c r="AB6079" s="2">
        <v>4.370370370370371E-2</v>
      </c>
      <c r="AC6079" t="s">
        <v>45</v>
      </c>
      <c r="AD6079" t="s">
        <v>45</v>
      </c>
      <c r="AE6079" t="s">
        <v>45</v>
      </c>
      <c r="AF6079">
        <v>121</v>
      </c>
    </row>
    <row r="6080" spans="1:32">
      <c r="A6080">
        <v>30401</v>
      </c>
      <c r="B6080">
        <v>29501</v>
      </c>
      <c r="C6080" t="s">
        <v>3386</v>
      </c>
      <c r="D6080" t="s">
        <v>2828</v>
      </c>
      <c r="E6080" t="s">
        <v>34</v>
      </c>
      <c r="F6080" t="s">
        <v>30165</v>
      </c>
      <c r="G6080" t="s">
        <v>30166</v>
      </c>
      <c r="H6080" t="s">
        <v>60</v>
      </c>
      <c r="I6080" s="1">
        <v>35628</v>
      </c>
      <c r="J6080" t="s">
        <v>30167</v>
      </c>
      <c r="K6080" t="s">
        <v>26976</v>
      </c>
      <c r="L6080">
        <v>56871</v>
      </c>
      <c r="M6080" t="s">
        <v>60</v>
      </c>
      <c r="N6080" s="1">
        <v>44991</v>
      </c>
      <c r="O6080" s="1">
        <v>44994</v>
      </c>
      <c r="P6080">
        <v>7</v>
      </c>
      <c r="Q6080">
        <v>1</v>
      </c>
      <c r="R6080" t="s">
        <v>53</v>
      </c>
      <c r="S6080">
        <v>3</v>
      </c>
      <c r="T6080">
        <v>0</v>
      </c>
      <c r="U6080">
        <v>3</v>
      </c>
      <c r="V6080">
        <v>432</v>
      </c>
      <c r="W6080" t="s">
        <v>41</v>
      </c>
      <c r="X6080" t="s">
        <v>30168</v>
      </c>
      <c r="Y6080" t="s">
        <v>81</v>
      </c>
      <c r="Z6080" s="1">
        <v>44971</v>
      </c>
      <c r="AA6080" s="2">
        <v>0.94648148148148137</v>
      </c>
      <c r="AB6080" s="2">
        <v>0.83083333333333342</v>
      </c>
      <c r="AC6080" t="s">
        <v>45</v>
      </c>
      <c r="AD6080" t="s">
        <v>44</v>
      </c>
      <c r="AE6080" t="s">
        <v>45</v>
      </c>
      <c r="AF6080">
        <v>144</v>
      </c>
    </row>
    <row r="6081" spans="1:32">
      <c r="A6081">
        <v>30402</v>
      </c>
      <c r="B6081">
        <v>29502</v>
      </c>
      <c r="C6081" t="s">
        <v>1759</v>
      </c>
      <c r="D6081" t="s">
        <v>10987</v>
      </c>
      <c r="E6081" t="s">
        <v>34</v>
      </c>
      <c r="F6081" t="s">
        <v>30169</v>
      </c>
      <c r="G6081" t="s">
        <v>30170</v>
      </c>
      <c r="H6081" t="s">
        <v>129</v>
      </c>
      <c r="I6081" s="1">
        <v>22316</v>
      </c>
      <c r="J6081" t="s">
        <v>30171</v>
      </c>
      <c r="K6081" t="s">
        <v>5186</v>
      </c>
      <c r="L6081">
        <v>71807</v>
      </c>
      <c r="M6081" t="s">
        <v>129</v>
      </c>
      <c r="N6081" s="1">
        <v>45109</v>
      </c>
      <c r="O6081" s="1">
        <v>45112</v>
      </c>
      <c r="P6081">
        <v>35</v>
      </c>
      <c r="Q6081">
        <v>2</v>
      </c>
      <c r="R6081" t="s">
        <v>63</v>
      </c>
      <c r="S6081">
        <v>2</v>
      </c>
      <c r="T6081">
        <v>0</v>
      </c>
      <c r="U6081">
        <v>3</v>
      </c>
      <c r="V6081">
        <v>189</v>
      </c>
      <c r="W6081" t="s">
        <v>54</v>
      </c>
      <c r="X6081" t="s">
        <v>30172</v>
      </c>
      <c r="Y6081" t="s">
        <v>6</v>
      </c>
      <c r="Z6081" s="1">
        <v>45077</v>
      </c>
      <c r="AA6081" s="2">
        <v>6.6747685185185188E-2</v>
      </c>
      <c r="AB6081" s="2">
        <v>0.63332175925925926</v>
      </c>
      <c r="AC6081" t="s">
        <v>45</v>
      </c>
      <c r="AD6081" t="s">
        <v>45</v>
      </c>
      <c r="AE6081" t="s">
        <v>44</v>
      </c>
      <c r="AF6081">
        <v>63</v>
      </c>
    </row>
    <row r="6082" spans="1:32">
      <c r="A6082">
        <v>30404</v>
      </c>
      <c r="B6082">
        <v>29504</v>
      </c>
      <c r="C6082" t="s">
        <v>410</v>
      </c>
      <c r="D6082" t="s">
        <v>4451</v>
      </c>
      <c r="E6082" t="s">
        <v>34</v>
      </c>
      <c r="F6082" t="s">
        <v>30173</v>
      </c>
      <c r="G6082" t="s">
        <v>30174</v>
      </c>
      <c r="H6082" t="s">
        <v>423</v>
      </c>
      <c r="I6082" s="1">
        <v>31108</v>
      </c>
      <c r="J6082" t="s">
        <v>30175</v>
      </c>
      <c r="K6082" t="s">
        <v>30176</v>
      </c>
      <c r="L6082">
        <v>2439</v>
      </c>
      <c r="M6082" t="s">
        <v>423</v>
      </c>
      <c r="N6082" s="1">
        <v>45200</v>
      </c>
      <c r="O6082" s="1">
        <v>45204</v>
      </c>
      <c r="P6082">
        <v>18</v>
      </c>
      <c r="Q6082">
        <v>1</v>
      </c>
      <c r="R6082" t="s">
        <v>40</v>
      </c>
      <c r="S6082">
        <v>1</v>
      </c>
      <c r="T6082">
        <v>0</v>
      </c>
      <c r="U6082">
        <v>4</v>
      </c>
      <c r="V6082">
        <v>980</v>
      </c>
      <c r="W6082" t="s">
        <v>54</v>
      </c>
      <c r="X6082" t="s">
        <v>30177</v>
      </c>
      <c r="Y6082" t="s">
        <v>65</v>
      </c>
      <c r="Z6082" s="1">
        <v>45182</v>
      </c>
      <c r="AA6082" s="2">
        <v>0.65138888888888891</v>
      </c>
      <c r="AB6082" s="2">
        <v>0.70721064814814805</v>
      </c>
      <c r="AC6082" t="s">
        <v>44</v>
      </c>
      <c r="AD6082" t="s">
        <v>45</v>
      </c>
      <c r="AE6082" t="s">
        <v>45</v>
      </c>
      <c r="AF6082">
        <v>245</v>
      </c>
    </row>
    <row r="6083" spans="1:32">
      <c r="A6083">
        <v>30405</v>
      </c>
      <c r="B6083">
        <v>29505</v>
      </c>
      <c r="C6083" t="s">
        <v>12176</v>
      </c>
      <c r="D6083" t="s">
        <v>696</v>
      </c>
      <c r="E6083" t="s">
        <v>48</v>
      </c>
      <c r="F6083" t="s">
        <v>4928</v>
      </c>
      <c r="G6083" t="s">
        <v>30178</v>
      </c>
      <c r="H6083" t="s">
        <v>201</v>
      </c>
      <c r="I6083" s="1">
        <v>36078</v>
      </c>
      <c r="J6083" t="s">
        <v>30179</v>
      </c>
      <c r="K6083" t="s">
        <v>30180</v>
      </c>
      <c r="L6083">
        <v>41365</v>
      </c>
      <c r="M6083" t="s">
        <v>201</v>
      </c>
      <c r="N6083" s="1">
        <v>45137</v>
      </c>
      <c r="O6083" s="1">
        <v>45138</v>
      </c>
      <c r="P6083">
        <v>11</v>
      </c>
      <c r="Q6083">
        <v>1</v>
      </c>
      <c r="R6083" t="s">
        <v>63</v>
      </c>
      <c r="S6083">
        <v>4</v>
      </c>
      <c r="T6083">
        <v>0</v>
      </c>
      <c r="U6083">
        <v>1</v>
      </c>
      <c r="V6083">
        <v>82</v>
      </c>
      <c r="W6083" t="s">
        <v>54</v>
      </c>
      <c r="X6083" t="s">
        <v>30181</v>
      </c>
      <c r="Y6083" t="s">
        <v>6</v>
      </c>
      <c r="Z6083" s="1">
        <v>45103</v>
      </c>
      <c r="AA6083" s="2">
        <v>0.94494212962962953</v>
      </c>
      <c r="AB6083" s="2">
        <v>6.2847222222222228E-3</v>
      </c>
      <c r="AC6083" t="s">
        <v>44</v>
      </c>
      <c r="AD6083" t="s">
        <v>45</v>
      </c>
      <c r="AE6083" t="s">
        <v>45</v>
      </c>
      <c r="AF6083">
        <v>82</v>
      </c>
    </row>
    <row r="6084" spans="1:32">
      <c r="A6084">
        <v>30406</v>
      </c>
      <c r="B6084">
        <v>29506</v>
      </c>
      <c r="C6084" t="s">
        <v>66</v>
      </c>
      <c r="D6084" t="s">
        <v>5913</v>
      </c>
      <c r="E6084" t="s">
        <v>34</v>
      </c>
      <c r="F6084" t="s">
        <v>30182</v>
      </c>
      <c r="G6084" t="s">
        <v>30183</v>
      </c>
      <c r="H6084" t="s">
        <v>423</v>
      </c>
      <c r="I6084" s="1">
        <v>18493</v>
      </c>
      <c r="J6084" t="s">
        <v>30184</v>
      </c>
      <c r="K6084" t="s">
        <v>30185</v>
      </c>
      <c r="L6084">
        <v>69423</v>
      </c>
      <c r="M6084" t="s">
        <v>423</v>
      </c>
      <c r="N6084" s="1">
        <v>45020</v>
      </c>
      <c r="O6084" s="1">
        <v>45023</v>
      </c>
      <c r="P6084">
        <v>95</v>
      </c>
      <c r="Q6084">
        <v>4</v>
      </c>
      <c r="R6084" t="s">
        <v>63</v>
      </c>
      <c r="S6084">
        <v>3</v>
      </c>
      <c r="T6084">
        <v>0</v>
      </c>
      <c r="U6084">
        <v>3</v>
      </c>
      <c r="V6084">
        <v>231</v>
      </c>
      <c r="W6084" t="s">
        <v>54</v>
      </c>
      <c r="X6084" t="s">
        <v>30186</v>
      </c>
      <c r="Y6084" t="s">
        <v>81</v>
      </c>
      <c r="Z6084" s="1">
        <v>45006</v>
      </c>
      <c r="AA6084" s="2">
        <v>0.54270833333333335</v>
      </c>
      <c r="AB6084" s="2">
        <v>0.91210648148148143</v>
      </c>
      <c r="AC6084" t="s">
        <v>44</v>
      </c>
      <c r="AD6084" t="s">
        <v>44</v>
      </c>
      <c r="AE6084" t="s">
        <v>45</v>
      </c>
      <c r="AF6084">
        <v>77</v>
      </c>
    </row>
    <row r="6085" spans="1:32">
      <c r="A6085">
        <v>30407</v>
      </c>
      <c r="B6085">
        <v>29507</v>
      </c>
      <c r="C6085" t="s">
        <v>461</v>
      </c>
      <c r="D6085" t="s">
        <v>696</v>
      </c>
      <c r="E6085" t="s">
        <v>48</v>
      </c>
      <c r="F6085" t="s">
        <v>30187</v>
      </c>
      <c r="G6085" t="s">
        <v>30188</v>
      </c>
      <c r="H6085" t="s">
        <v>725</v>
      </c>
      <c r="I6085" s="1">
        <v>19090</v>
      </c>
      <c r="J6085" t="s">
        <v>30189</v>
      </c>
      <c r="K6085" t="s">
        <v>30190</v>
      </c>
      <c r="L6085">
        <v>53850</v>
      </c>
      <c r="M6085" t="s">
        <v>725</v>
      </c>
      <c r="N6085" s="1">
        <v>45173</v>
      </c>
      <c r="O6085" s="1">
        <v>45174</v>
      </c>
      <c r="P6085">
        <v>26</v>
      </c>
      <c r="Q6085">
        <v>2</v>
      </c>
      <c r="R6085" t="s">
        <v>63</v>
      </c>
      <c r="S6085">
        <v>4</v>
      </c>
      <c r="T6085">
        <v>0</v>
      </c>
      <c r="U6085">
        <v>1</v>
      </c>
      <c r="V6085">
        <v>62</v>
      </c>
      <c r="W6085" t="s">
        <v>54</v>
      </c>
      <c r="X6085" t="s">
        <v>30191</v>
      </c>
      <c r="Y6085" t="s">
        <v>6</v>
      </c>
      <c r="Z6085" s="1">
        <v>45151</v>
      </c>
      <c r="AA6085" s="2">
        <v>0.68407407407407417</v>
      </c>
      <c r="AB6085" s="2">
        <v>0.22766203703703702</v>
      </c>
      <c r="AC6085" t="s">
        <v>45</v>
      </c>
      <c r="AD6085" t="s">
        <v>45</v>
      </c>
      <c r="AE6085" t="s">
        <v>44</v>
      </c>
      <c r="AF6085">
        <v>62</v>
      </c>
    </row>
    <row r="6086" spans="1:32">
      <c r="A6086">
        <v>30408</v>
      </c>
      <c r="B6086">
        <v>29508</v>
      </c>
      <c r="C6086" t="s">
        <v>139</v>
      </c>
      <c r="D6086" t="s">
        <v>2295</v>
      </c>
      <c r="E6086" t="s">
        <v>34</v>
      </c>
      <c r="F6086" t="s">
        <v>30192</v>
      </c>
      <c r="G6086" t="s">
        <v>30193</v>
      </c>
      <c r="H6086" t="s">
        <v>37</v>
      </c>
      <c r="I6086" s="1">
        <v>21829</v>
      </c>
      <c r="J6086" t="s">
        <v>30194</v>
      </c>
      <c r="K6086" t="s">
        <v>30195</v>
      </c>
      <c r="L6086">
        <v>1450</v>
      </c>
      <c r="M6086" t="s">
        <v>37</v>
      </c>
      <c r="N6086" s="1">
        <v>45303</v>
      </c>
      <c r="O6086" s="1">
        <v>45304</v>
      </c>
      <c r="P6086">
        <v>98</v>
      </c>
      <c r="Q6086">
        <v>4</v>
      </c>
      <c r="R6086" t="s">
        <v>63</v>
      </c>
      <c r="S6086">
        <v>1</v>
      </c>
      <c r="T6086">
        <v>2</v>
      </c>
      <c r="U6086">
        <v>1</v>
      </c>
      <c r="V6086">
        <v>61</v>
      </c>
      <c r="W6086" t="s">
        <v>54</v>
      </c>
      <c r="X6086" t="s">
        <v>30196</v>
      </c>
      <c r="Y6086" t="s">
        <v>81</v>
      </c>
      <c r="Z6086" s="1">
        <v>45286</v>
      </c>
      <c r="AA6086" s="2">
        <v>2.3854166666666666E-2</v>
      </c>
      <c r="AB6086" s="2">
        <v>0.45245370370370369</v>
      </c>
      <c r="AC6086" t="s">
        <v>44</v>
      </c>
      <c r="AD6086" t="s">
        <v>44</v>
      </c>
      <c r="AE6086" t="s">
        <v>45</v>
      </c>
      <c r="AF6086">
        <v>61</v>
      </c>
    </row>
    <row r="6087" spans="1:32">
      <c r="A6087">
        <v>30409</v>
      </c>
      <c r="B6087">
        <v>29509</v>
      </c>
      <c r="C6087" t="s">
        <v>655</v>
      </c>
      <c r="D6087" t="s">
        <v>475</v>
      </c>
      <c r="E6087" t="s">
        <v>34</v>
      </c>
      <c r="F6087" t="s">
        <v>30197</v>
      </c>
      <c r="G6087" t="s">
        <v>30198</v>
      </c>
      <c r="H6087" t="s">
        <v>77</v>
      </c>
      <c r="I6087" s="1">
        <v>35317</v>
      </c>
      <c r="J6087" t="s">
        <v>30199</v>
      </c>
      <c r="K6087" t="s">
        <v>30200</v>
      </c>
      <c r="L6087">
        <v>99482</v>
      </c>
      <c r="M6087" t="s">
        <v>77</v>
      </c>
      <c r="N6087" s="1">
        <v>45302</v>
      </c>
      <c r="O6087" s="1">
        <v>45305</v>
      </c>
      <c r="P6087">
        <v>6</v>
      </c>
      <c r="Q6087">
        <v>1</v>
      </c>
      <c r="R6087" t="s">
        <v>40</v>
      </c>
      <c r="S6087">
        <v>3</v>
      </c>
      <c r="T6087">
        <v>2</v>
      </c>
      <c r="U6087">
        <v>3</v>
      </c>
      <c r="V6087">
        <v>741</v>
      </c>
      <c r="W6087" t="s">
        <v>41</v>
      </c>
      <c r="X6087" t="s">
        <v>30201</v>
      </c>
      <c r="Y6087" t="s">
        <v>43</v>
      </c>
      <c r="Z6087" s="1">
        <v>45273</v>
      </c>
      <c r="AA6087" s="2">
        <v>3.9930555555555559E-2</v>
      </c>
      <c r="AB6087" s="2">
        <v>0.71516203703703696</v>
      </c>
      <c r="AC6087" t="s">
        <v>44</v>
      </c>
      <c r="AD6087" t="s">
        <v>44</v>
      </c>
      <c r="AE6087" t="s">
        <v>44</v>
      </c>
      <c r="AF6087">
        <v>247</v>
      </c>
    </row>
    <row r="6088" spans="1:32">
      <c r="A6088">
        <v>30410</v>
      </c>
      <c r="B6088">
        <v>29510</v>
      </c>
      <c r="C6088" t="s">
        <v>391</v>
      </c>
      <c r="D6088" t="s">
        <v>4451</v>
      </c>
      <c r="E6088" t="s">
        <v>34</v>
      </c>
      <c r="F6088" t="s">
        <v>30202</v>
      </c>
      <c r="G6088" t="s">
        <v>30203</v>
      </c>
      <c r="H6088" t="s">
        <v>60</v>
      </c>
      <c r="I6088" s="1">
        <v>26196</v>
      </c>
      <c r="J6088" t="s">
        <v>30204</v>
      </c>
      <c r="K6088" t="s">
        <v>30205</v>
      </c>
      <c r="L6088">
        <v>53810</v>
      </c>
      <c r="M6088" t="s">
        <v>60</v>
      </c>
      <c r="N6088" s="1">
        <v>44997</v>
      </c>
      <c r="O6088" s="1">
        <v>44998</v>
      </c>
      <c r="P6088">
        <v>2</v>
      </c>
      <c r="Q6088">
        <v>1</v>
      </c>
      <c r="R6088" t="s">
        <v>63</v>
      </c>
      <c r="S6088">
        <v>2</v>
      </c>
      <c r="T6088">
        <v>1</v>
      </c>
      <c r="U6088">
        <v>1</v>
      </c>
      <c r="V6088">
        <v>80</v>
      </c>
      <c r="W6088" t="s">
        <v>54</v>
      </c>
      <c r="X6088" t="s">
        <v>30206</v>
      </c>
      <c r="Y6088" t="s">
        <v>43</v>
      </c>
      <c r="Z6088" s="1">
        <v>44979</v>
      </c>
      <c r="AA6088" s="2">
        <v>0.13586805555555556</v>
      </c>
      <c r="AB6088" s="2">
        <v>0.45001157407407405</v>
      </c>
      <c r="AC6088" t="s">
        <v>44</v>
      </c>
      <c r="AD6088" t="s">
        <v>44</v>
      </c>
      <c r="AE6088" t="s">
        <v>45</v>
      </c>
      <c r="AF6088">
        <v>80</v>
      </c>
    </row>
    <row r="6089" spans="1:32">
      <c r="A6089">
        <v>30411</v>
      </c>
      <c r="B6089">
        <v>29511</v>
      </c>
      <c r="C6089" t="s">
        <v>1022</v>
      </c>
      <c r="D6089" t="s">
        <v>768</v>
      </c>
      <c r="E6089" t="s">
        <v>48</v>
      </c>
      <c r="F6089" t="s">
        <v>30207</v>
      </c>
      <c r="G6089" t="s">
        <v>30208</v>
      </c>
      <c r="H6089" t="s">
        <v>904</v>
      </c>
      <c r="I6089" s="1">
        <v>36505</v>
      </c>
      <c r="J6089" t="s">
        <v>30209</v>
      </c>
      <c r="K6089" t="s">
        <v>30210</v>
      </c>
      <c r="L6089">
        <v>83079</v>
      </c>
      <c r="M6089" t="s">
        <v>904</v>
      </c>
      <c r="N6089" s="1">
        <v>45032</v>
      </c>
      <c r="O6089" s="1">
        <v>45037</v>
      </c>
      <c r="P6089">
        <v>54</v>
      </c>
      <c r="Q6089">
        <v>3</v>
      </c>
      <c r="R6089" t="s">
        <v>40</v>
      </c>
      <c r="S6089">
        <v>1</v>
      </c>
      <c r="T6089">
        <v>0</v>
      </c>
      <c r="U6089">
        <v>5</v>
      </c>
      <c r="V6089">
        <v>1085</v>
      </c>
      <c r="W6089" t="s">
        <v>54</v>
      </c>
      <c r="X6089" t="s">
        <v>30211</v>
      </c>
      <c r="Y6089" t="s">
        <v>43</v>
      </c>
      <c r="Z6089" s="1">
        <v>45019</v>
      </c>
      <c r="AA6089" s="2">
        <v>5.3240740740740734E-2</v>
      </c>
      <c r="AB6089" s="2">
        <v>0.30560185185185185</v>
      </c>
      <c r="AC6089" t="s">
        <v>45</v>
      </c>
      <c r="AD6089" t="s">
        <v>44</v>
      </c>
      <c r="AE6089" t="s">
        <v>44</v>
      </c>
      <c r="AF6089">
        <v>217</v>
      </c>
    </row>
    <row r="6090" spans="1:32">
      <c r="A6090">
        <v>30412</v>
      </c>
      <c r="B6090">
        <v>29512</v>
      </c>
      <c r="C6090" t="s">
        <v>2231</v>
      </c>
      <c r="D6090" t="s">
        <v>3628</v>
      </c>
      <c r="E6090" t="s">
        <v>34</v>
      </c>
      <c r="F6090" t="s">
        <v>30212</v>
      </c>
      <c r="G6090" t="s">
        <v>30213</v>
      </c>
      <c r="H6090" t="s">
        <v>904</v>
      </c>
      <c r="I6090" s="1">
        <v>30493</v>
      </c>
      <c r="J6090" t="s">
        <v>30214</v>
      </c>
      <c r="K6090" t="s">
        <v>30215</v>
      </c>
      <c r="L6090">
        <v>30563</v>
      </c>
      <c r="M6090" t="s">
        <v>904</v>
      </c>
      <c r="N6090" s="1">
        <v>45263</v>
      </c>
      <c r="O6090" s="1">
        <v>45264</v>
      </c>
      <c r="P6090">
        <v>61</v>
      </c>
      <c r="Q6090">
        <v>3</v>
      </c>
      <c r="R6090" t="s">
        <v>53</v>
      </c>
      <c r="S6090">
        <v>3</v>
      </c>
      <c r="T6090">
        <v>2</v>
      </c>
      <c r="U6090">
        <v>1</v>
      </c>
      <c r="V6090">
        <v>143</v>
      </c>
      <c r="W6090" t="s">
        <v>41</v>
      </c>
      <c r="X6090" t="s">
        <v>30216</v>
      </c>
      <c r="Y6090" t="s">
        <v>65</v>
      </c>
      <c r="Z6090" s="1">
        <v>45229</v>
      </c>
      <c r="AA6090" s="2">
        <v>3.1192129629629629E-2</v>
      </c>
      <c r="AB6090" s="2">
        <v>0.79603009259259261</v>
      </c>
      <c r="AC6090" t="s">
        <v>45</v>
      </c>
      <c r="AD6090" t="s">
        <v>44</v>
      </c>
      <c r="AE6090" t="s">
        <v>45</v>
      </c>
      <c r="AF6090">
        <v>143</v>
      </c>
    </row>
    <row r="6091" spans="1:32">
      <c r="A6091">
        <v>30414</v>
      </c>
      <c r="B6091">
        <v>29514</v>
      </c>
      <c r="C6091" t="s">
        <v>1367</v>
      </c>
      <c r="D6091" t="s">
        <v>9333</v>
      </c>
      <c r="E6091" t="s">
        <v>48</v>
      </c>
      <c r="F6091" t="s">
        <v>30217</v>
      </c>
      <c r="G6091" t="s">
        <v>30218</v>
      </c>
      <c r="H6091" t="s">
        <v>330</v>
      </c>
      <c r="I6091" s="1">
        <v>33191</v>
      </c>
      <c r="J6091" t="s">
        <v>30219</v>
      </c>
      <c r="K6091" t="s">
        <v>23405</v>
      </c>
      <c r="L6091">
        <v>44721</v>
      </c>
      <c r="M6091" t="s">
        <v>330</v>
      </c>
      <c r="N6091" s="1">
        <v>45102</v>
      </c>
      <c r="O6091" s="1">
        <v>45106</v>
      </c>
      <c r="P6091">
        <v>6</v>
      </c>
      <c r="Q6091">
        <v>1</v>
      </c>
      <c r="R6091" t="s">
        <v>40</v>
      </c>
      <c r="S6091">
        <v>4</v>
      </c>
      <c r="T6091">
        <v>1</v>
      </c>
      <c r="U6091">
        <v>4</v>
      </c>
      <c r="V6091">
        <v>840</v>
      </c>
      <c r="W6091" t="s">
        <v>41</v>
      </c>
      <c r="X6091" t="s">
        <v>30220</v>
      </c>
      <c r="Y6091" t="s">
        <v>81</v>
      </c>
      <c r="Z6091" s="1">
        <v>45064</v>
      </c>
      <c r="AA6091" s="2">
        <v>0.61994212962962958</v>
      </c>
      <c r="AB6091" s="2">
        <v>0.39855324074074078</v>
      </c>
      <c r="AC6091" t="s">
        <v>45</v>
      </c>
      <c r="AD6091" t="s">
        <v>45</v>
      </c>
      <c r="AE6091" t="s">
        <v>45</v>
      </c>
      <c r="AF6091">
        <v>210</v>
      </c>
    </row>
    <row r="6092" spans="1:32">
      <c r="A6092">
        <v>30415</v>
      </c>
      <c r="B6092">
        <v>29515</v>
      </c>
      <c r="C6092" t="s">
        <v>6052</v>
      </c>
      <c r="D6092" t="s">
        <v>12821</v>
      </c>
      <c r="E6092" t="s">
        <v>48</v>
      </c>
      <c r="F6092" t="s">
        <v>30221</v>
      </c>
      <c r="G6092">
        <v>9686232865</v>
      </c>
      <c r="H6092" t="s">
        <v>109</v>
      </c>
      <c r="I6092" s="1">
        <v>21556</v>
      </c>
      <c r="J6092" t="s">
        <v>30222</v>
      </c>
      <c r="K6092" t="s">
        <v>30223</v>
      </c>
      <c r="L6092">
        <v>40999</v>
      </c>
      <c r="M6092" t="s">
        <v>109</v>
      </c>
      <c r="N6092" s="1">
        <v>45002</v>
      </c>
      <c r="O6092" s="1">
        <v>45006</v>
      </c>
      <c r="P6092">
        <v>97</v>
      </c>
      <c r="Q6092">
        <v>4</v>
      </c>
      <c r="R6092" t="s">
        <v>53</v>
      </c>
      <c r="S6092">
        <v>4</v>
      </c>
      <c r="T6092">
        <v>0</v>
      </c>
      <c r="U6092">
        <v>4</v>
      </c>
      <c r="V6092">
        <v>588</v>
      </c>
      <c r="W6092" t="s">
        <v>41</v>
      </c>
      <c r="X6092" t="s">
        <v>30224</v>
      </c>
      <c r="Y6092" t="s">
        <v>81</v>
      </c>
      <c r="Z6092" s="1">
        <v>44978</v>
      </c>
      <c r="AA6092" s="2">
        <v>0.73072916666666676</v>
      </c>
      <c r="AB6092" s="2">
        <v>0.6700694444444445</v>
      </c>
      <c r="AC6092" t="s">
        <v>45</v>
      </c>
      <c r="AD6092" t="s">
        <v>44</v>
      </c>
      <c r="AE6092" t="s">
        <v>44</v>
      </c>
      <c r="AF6092">
        <v>147</v>
      </c>
    </row>
    <row r="6093" spans="1:32">
      <c r="A6093">
        <v>30416</v>
      </c>
      <c r="B6093">
        <v>29516</v>
      </c>
      <c r="C6093" t="s">
        <v>1044</v>
      </c>
      <c r="D6093" t="s">
        <v>2923</v>
      </c>
      <c r="E6093" t="s">
        <v>34</v>
      </c>
      <c r="F6093" t="s">
        <v>30225</v>
      </c>
      <c r="G6093" t="s">
        <v>30226</v>
      </c>
      <c r="H6093" t="s">
        <v>272</v>
      </c>
      <c r="I6093" s="1">
        <v>25056</v>
      </c>
      <c r="J6093" t="s">
        <v>30227</v>
      </c>
      <c r="K6093" t="s">
        <v>30228</v>
      </c>
      <c r="L6093">
        <v>84091</v>
      </c>
      <c r="M6093" t="s">
        <v>272</v>
      </c>
      <c r="N6093" s="1">
        <v>45068</v>
      </c>
      <c r="O6093" s="1">
        <v>45070</v>
      </c>
      <c r="P6093">
        <v>47</v>
      </c>
      <c r="Q6093">
        <v>2</v>
      </c>
      <c r="R6093" t="s">
        <v>63</v>
      </c>
      <c r="S6093">
        <v>4</v>
      </c>
      <c r="T6093">
        <v>1</v>
      </c>
      <c r="U6093">
        <v>2</v>
      </c>
      <c r="V6093">
        <v>170</v>
      </c>
      <c r="W6093" t="s">
        <v>41</v>
      </c>
      <c r="X6093" t="s">
        <v>30229</v>
      </c>
      <c r="Y6093" t="s">
        <v>81</v>
      </c>
      <c r="Z6093" s="1">
        <v>45046</v>
      </c>
      <c r="AA6093" s="2">
        <v>0.33232638888888888</v>
      </c>
      <c r="AB6093" s="2">
        <v>0.66233796296296299</v>
      </c>
      <c r="AC6093" t="s">
        <v>44</v>
      </c>
      <c r="AD6093" t="s">
        <v>45</v>
      </c>
      <c r="AE6093" t="s">
        <v>44</v>
      </c>
      <c r="AF6093">
        <v>85</v>
      </c>
    </row>
    <row r="6094" spans="1:32">
      <c r="A6094">
        <v>30417</v>
      </c>
      <c r="B6094">
        <v>29517</v>
      </c>
      <c r="C6094" t="s">
        <v>15046</v>
      </c>
      <c r="D6094" t="s">
        <v>15269</v>
      </c>
      <c r="E6094" t="s">
        <v>48</v>
      </c>
      <c r="F6094" t="s">
        <v>30230</v>
      </c>
      <c r="G6094" t="s">
        <v>30231</v>
      </c>
      <c r="H6094" t="s">
        <v>171</v>
      </c>
      <c r="I6094" s="1">
        <v>20242</v>
      </c>
      <c r="J6094" t="s">
        <v>30232</v>
      </c>
      <c r="K6094" t="s">
        <v>30233</v>
      </c>
      <c r="L6094">
        <v>30479</v>
      </c>
      <c r="M6094" t="s">
        <v>171</v>
      </c>
      <c r="N6094" s="1">
        <v>45064</v>
      </c>
      <c r="O6094" s="1">
        <v>45066</v>
      </c>
      <c r="P6094">
        <v>86</v>
      </c>
      <c r="Q6094">
        <v>4</v>
      </c>
      <c r="R6094" t="s">
        <v>63</v>
      </c>
      <c r="S6094">
        <v>1</v>
      </c>
      <c r="T6094">
        <v>0</v>
      </c>
      <c r="U6094">
        <v>2</v>
      </c>
      <c r="V6094">
        <v>158</v>
      </c>
      <c r="W6094" t="s">
        <v>41</v>
      </c>
      <c r="X6094" t="s">
        <v>30234</v>
      </c>
      <c r="Y6094" t="s">
        <v>65</v>
      </c>
      <c r="Z6094" s="1">
        <v>45046</v>
      </c>
      <c r="AA6094" s="2">
        <v>0.43965277777777773</v>
      </c>
      <c r="AB6094" s="2">
        <v>0.1340625</v>
      </c>
      <c r="AC6094" t="s">
        <v>45</v>
      </c>
      <c r="AD6094" t="s">
        <v>44</v>
      </c>
      <c r="AE6094" t="s">
        <v>44</v>
      </c>
      <c r="AF6094">
        <v>79</v>
      </c>
    </row>
    <row r="6095" spans="1:32">
      <c r="A6095">
        <v>30418</v>
      </c>
      <c r="B6095">
        <v>29518</v>
      </c>
      <c r="C6095" t="s">
        <v>1367</v>
      </c>
      <c r="D6095" t="s">
        <v>3440</v>
      </c>
      <c r="E6095" t="s">
        <v>34</v>
      </c>
      <c r="F6095" t="s">
        <v>30235</v>
      </c>
      <c r="G6095" t="s">
        <v>30236</v>
      </c>
      <c r="H6095" t="s">
        <v>272</v>
      </c>
      <c r="I6095" s="1">
        <v>28863</v>
      </c>
      <c r="J6095" t="s">
        <v>30237</v>
      </c>
      <c r="K6095" t="s">
        <v>30238</v>
      </c>
      <c r="L6095">
        <v>85558</v>
      </c>
      <c r="M6095" t="s">
        <v>272</v>
      </c>
      <c r="N6095" s="1">
        <v>44948</v>
      </c>
      <c r="O6095" s="1">
        <v>44950</v>
      </c>
      <c r="P6095">
        <v>18</v>
      </c>
      <c r="Q6095">
        <v>1</v>
      </c>
      <c r="R6095" t="s">
        <v>40</v>
      </c>
      <c r="S6095">
        <v>3</v>
      </c>
      <c r="T6095">
        <v>2</v>
      </c>
      <c r="U6095">
        <v>2</v>
      </c>
      <c r="V6095">
        <v>468</v>
      </c>
      <c r="W6095" t="s">
        <v>41</v>
      </c>
      <c r="X6095" t="s">
        <v>30239</v>
      </c>
      <c r="Y6095" t="s">
        <v>65</v>
      </c>
      <c r="Z6095" s="1">
        <v>44932</v>
      </c>
      <c r="AA6095" s="2">
        <v>0.50533564814814813</v>
      </c>
      <c r="AB6095" s="2">
        <v>0.21636574074074075</v>
      </c>
      <c r="AC6095" t="s">
        <v>45</v>
      </c>
      <c r="AD6095" t="s">
        <v>44</v>
      </c>
      <c r="AE6095" t="s">
        <v>44</v>
      </c>
      <c r="AF6095">
        <v>234</v>
      </c>
    </row>
    <row r="6096" spans="1:32">
      <c r="A6096">
        <v>30420</v>
      </c>
      <c r="B6096">
        <v>29520</v>
      </c>
      <c r="C6096" t="s">
        <v>662</v>
      </c>
      <c r="D6096" t="s">
        <v>696</v>
      </c>
      <c r="E6096" t="s">
        <v>48</v>
      </c>
      <c r="F6096" t="s">
        <v>30240</v>
      </c>
      <c r="G6096" t="s">
        <v>30241</v>
      </c>
      <c r="H6096" t="s">
        <v>217</v>
      </c>
      <c r="I6096" s="1">
        <v>19274</v>
      </c>
      <c r="J6096" t="s">
        <v>30242</v>
      </c>
      <c r="K6096" t="s">
        <v>30243</v>
      </c>
      <c r="L6096">
        <v>54657</v>
      </c>
      <c r="M6096" t="s">
        <v>217</v>
      </c>
      <c r="N6096" s="1">
        <v>45155</v>
      </c>
      <c r="O6096" s="1">
        <v>45157</v>
      </c>
      <c r="P6096">
        <v>48</v>
      </c>
      <c r="Q6096">
        <v>2</v>
      </c>
      <c r="R6096" t="s">
        <v>40</v>
      </c>
      <c r="S6096">
        <v>3</v>
      </c>
      <c r="T6096">
        <v>0</v>
      </c>
      <c r="U6096">
        <v>2</v>
      </c>
      <c r="V6096">
        <v>444</v>
      </c>
      <c r="W6096" t="s">
        <v>54</v>
      </c>
      <c r="X6096" t="s">
        <v>30244</v>
      </c>
      <c r="Y6096" t="s">
        <v>81</v>
      </c>
      <c r="Z6096" s="1">
        <v>45149</v>
      </c>
      <c r="AA6096" s="2">
        <v>0.66856481481481478</v>
      </c>
      <c r="AB6096" s="2">
        <v>2.3819444444444445E-2</v>
      </c>
      <c r="AC6096" t="s">
        <v>45</v>
      </c>
      <c r="AD6096" t="s">
        <v>45</v>
      </c>
      <c r="AE6096" t="s">
        <v>44</v>
      </c>
      <c r="AF6096">
        <v>222</v>
      </c>
    </row>
    <row r="6097" spans="1:32">
      <c r="A6097">
        <v>30421</v>
      </c>
      <c r="B6097">
        <v>29521</v>
      </c>
      <c r="C6097" t="s">
        <v>1622</v>
      </c>
      <c r="D6097" t="s">
        <v>7906</v>
      </c>
      <c r="E6097" t="s">
        <v>48</v>
      </c>
      <c r="F6097" t="s">
        <v>30245</v>
      </c>
      <c r="G6097" t="s">
        <v>30246</v>
      </c>
      <c r="H6097" t="s">
        <v>115</v>
      </c>
      <c r="I6097" s="1">
        <v>23040</v>
      </c>
      <c r="J6097" t="s">
        <v>30247</v>
      </c>
      <c r="K6097" t="s">
        <v>30248</v>
      </c>
      <c r="L6097">
        <v>2780</v>
      </c>
      <c r="M6097" t="s">
        <v>115</v>
      </c>
      <c r="N6097" s="1">
        <v>45077</v>
      </c>
      <c r="O6097" s="1">
        <v>45081</v>
      </c>
      <c r="P6097">
        <v>95</v>
      </c>
      <c r="Q6097">
        <v>4</v>
      </c>
      <c r="R6097" t="s">
        <v>63</v>
      </c>
      <c r="S6097">
        <v>4</v>
      </c>
      <c r="T6097">
        <v>0</v>
      </c>
      <c r="U6097">
        <v>4</v>
      </c>
      <c r="V6097">
        <v>336</v>
      </c>
      <c r="W6097" t="s">
        <v>41</v>
      </c>
      <c r="X6097" t="s">
        <v>30249</v>
      </c>
      <c r="Y6097" t="s">
        <v>65</v>
      </c>
      <c r="Z6097" s="1">
        <v>45068</v>
      </c>
      <c r="AA6097" s="2">
        <v>0.20182870370370373</v>
      </c>
      <c r="AB6097" s="2">
        <v>0.56694444444444447</v>
      </c>
      <c r="AC6097" t="s">
        <v>45</v>
      </c>
      <c r="AD6097" t="s">
        <v>45</v>
      </c>
      <c r="AE6097" t="s">
        <v>44</v>
      </c>
      <c r="AF6097">
        <v>84</v>
      </c>
    </row>
    <row r="6098" spans="1:32">
      <c r="A6098">
        <v>30422</v>
      </c>
      <c r="B6098">
        <v>29522</v>
      </c>
      <c r="C6098" t="s">
        <v>354</v>
      </c>
      <c r="D6098" t="s">
        <v>565</v>
      </c>
      <c r="E6098" t="s">
        <v>48</v>
      </c>
      <c r="F6098" t="s">
        <v>30250</v>
      </c>
      <c r="G6098" t="s">
        <v>30251</v>
      </c>
      <c r="H6098" t="s">
        <v>101</v>
      </c>
      <c r="I6098" s="1">
        <v>30668</v>
      </c>
      <c r="J6098" t="s">
        <v>30252</v>
      </c>
      <c r="K6098" t="s">
        <v>30253</v>
      </c>
      <c r="L6098">
        <v>81577</v>
      </c>
      <c r="M6098" t="s">
        <v>101</v>
      </c>
      <c r="N6098" s="1">
        <v>45311</v>
      </c>
      <c r="O6098" s="1">
        <v>45315</v>
      </c>
      <c r="P6098">
        <v>69</v>
      </c>
      <c r="Q6098">
        <v>3</v>
      </c>
      <c r="R6098" t="s">
        <v>40</v>
      </c>
      <c r="S6098">
        <v>2</v>
      </c>
      <c r="T6098">
        <v>1</v>
      </c>
      <c r="U6098">
        <v>4</v>
      </c>
      <c r="V6098">
        <v>896</v>
      </c>
      <c r="W6098" t="s">
        <v>41</v>
      </c>
      <c r="X6098" t="s">
        <v>30254</v>
      </c>
      <c r="Y6098" t="s">
        <v>65</v>
      </c>
      <c r="Z6098" s="1">
        <v>45273</v>
      </c>
      <c r="AA6098" s="2">
        <v>0.64261574074074079</v>
      </c>
      <c r="AB6098" s="2">
        <v>0.46785879629629629</v>
      </c>
      <c r="AC6098" t="s">
        <v>45</v>
      </c>
      <c r="AD6098" t="s">
        <v>44</v>
      </c>
      <c r="AE6098" t="s">
        <v>44</v>
      </c>
      <c r="AF6098">
        <v>224</v>
      </c>
    </row>
    <row r="6099" spans="1:32">
      <c r="A6099">
        <v>30423</v>
      </c>
      <c r="B6099">
        <v>29523</v>
      </c>
      <c r="C6099" t="s">
        <v>602</v>
      </c>
      <c r="D6099" t="s">
        <v>768</v>
      </c>
      <c r="E6099" t="s">
        <v>48</v>
      </c>
      <c r="F6099" t="s">
        <v>30255</v>
      </c>
      <c r="G6099" t="s">
        <v>30256</v>
      </c>
      <c r="H6099" t="s">
        <v>171</v>
      </c>
      <c r="I6099" s="1">
        <v>25255</v>
      </c>
      <c r="J6099" t="s">
        <v>30257</v>
      </c>
      <c r="K6099" t="s">
        <v>30258</v>
      </c>
      <c r="L6099">
        <v>66742</v>
      </c>
      <c r="M6099" t="s">
        <v>171</v>
      </c>
      <c r="N6099" s="1">
        <v>44995</v>
      </c>
      <c r="O6099" s="1">
        <v>44998</v>
      </c>
      <c r="P6099">
        <v>82</v>
      </c>
      <c r="Q6099">
        <v>4</v>
      </c>
      <c r="R6099" t="s">
        <v>53</v>
      </c>
      <c r="S6099">
        <v>1</v>
      </c>
      <c r="T6099">
        <v>1</v>
      </c>
      <c r="U6099">
        <v>3</v>
      </c>
      <c r="V6099">
        <v>366</v>
      </c>
      <c r="W6099" t="s">
        <v>41</v>
      </c>
      <c r="X6099" t="s">
        <v>30259</v>
      </c>
      <c r="Y6099" t="s">
        <v>65</v>
      </c>
      <c r="Z6099" s="1">
        <v>44968</v>
      </c>
      <c r="AA6099" s="2">
        <v>0.7960532407407408</v>
      </c>
      <c r="AB6099" s="2">
        <v>0.72001157407407401</v>
      </c>
      <c r="AC6099" t="s">
        <v>44</v>
      </c>
      <c r="AD6099" t="s">
        <v>45</v>
      </c>
      <c r="AE6099" t="s">
        <v>45</v>
      </c>
      <c r="AF6099">
        <v>122</v>
      </c>
    </row>
    <row r="6100" spans="1:32">
      <c r="A6100">
        <v>30424</v>
      </c>
      <c r="B6100">
        <v>29524</v>
      </c>
      <c r="C6100" t="s">
        <v>1481</v>
      </c>
      <c r="D6100" t="s">
        <v>2560</v>
      </c>
      <c r="E6100" t="s">
        <v>48</v>
      </c>
      <c r="F6100" t="s">
        <v>30260</v>
      </c>
      <c r="G6100" t="s">
        <v>30261</v>
      </c>
      <c r="H6100" t="s">
        <v>70</v>
      </c>
      <c r="I6100" s="1">
        <v>35637</v>
      </c>
      <c r="J6100" t="s">
        <v>30262</v>
      </c>
      <c r="K6100" t="s">
        <v>30263</v>
      </c>
      <c r="L6100">
        <v>93274</v>
      </c>
      <c r="M6100" t="s">
        <v>70</v>
      </c>
      <c r="N6100" s="1">
        <v>45188</v>
      </c>
      <c r="O6100" s="1">
        <v>45190</v>
      </c>
      <c r="P6100">
        <v>4</v>
      </c>
      <c r="Q6100">
        <v>1</v>
      </c>
      <c r="R6100" t="s">
        <v>53</v>
      </c>
      <c r="S6100">
        <v>2</v>
      </c>
      <c r="T6100">
        <v>1</v>
      </c>
      <c r="U6100">
        <v>2</v>
      </c>
      <c r="V6100">
        <v>278</v>
      </c>
      <c r="W6100" t="s">
        <v>41</v>
      </c>
      <c r="X6100" t="s">
        <v>30264</v>
      </c>
      <c r="Y6100" t="s">
        <v>65</v>
      </c>
      <c r="Z6100" s="1">
        <v>45163</v>
      </c>
      <c r="AA6100" s="2">
        <v>0.19767361111111112</v>
      </c>
      <c r="AB6100" s="2">
        <v>0.77179398148148148</v>
      </c>
      <c r="AC6100" t="s">
        <v>45</v>
      </c>
      <c r="AD6100" t="s">
        <v>45</v>
      </c>
      <c r="AE6100" t="s">
        <v>45</v>
      </c>
      <c r="AF6100">
        <v>139</v>
      </c>
    </row>
    <row r="6101" spans="1:32">
      <c r="A6101">
        <v>30425</v>
      </c>
      <c r="B6101">
        <v>29525</v>
      </c>
      <c r="C6101" t="s">
        <v>1555</v>
      </c>
      <c r="D6101" t="s">
        <v>23189</v>
      </c>
      <c r="E6101" t="s">
        <v>34</v>
      </c>
      <c r="F6101" t="s">
        <v>30265</v>
      </c>
      <c r="G6101" t="s">
        <v>30266</v>
      </c>
      <c r="H6101" t="s">
        <v>209</v>
      </c>
      <c r="I6101" s="1">
        <v>19964</v>
      </c>
      <c r="J6101" t="s">
        <v>30267</v>
      </c>
      <c r="K6101" t="s">
        <v>30268</v>
      </c>
      <c r="L6101">
        <v>36063</v>
      </c>
      <c r="M6101" t="s">
        <v>209</v>
      </c>
      <c r="N6101" s="1">
        <v>45117</v>
      </c>
      <c r="O6101" s="1">
        <v>45121</v>
      </c>
      <c r="P6101">
        <v>83</v>
      </c>
      <c r="Q6101">
        <v>4</v>
      </c>
      <c r="R6101" t="s">
        <v>63</v>
      </c>
      <c r="S6101">
        <v>3</v>
      </c>
      <c r="T6101">
        <v>1</v>
      </c>
      <c r="U6101">
        <v>4</v>
      </c>
      <c r="V6101">
        <v>356</v>
      </c>
      <c r="W6101" t="s">
        <v>41</v>
      </c>
      <c r="X6101" t="s">
        <v>30269</v>
      </c>
      <c r="Y6101" t="s">
        <v>6</v>
      </c>
      <c r="Z6101" s="1">
        <v>45110</v>
      </c>
      <c r="AA6101" s="2">
        <v>0.41017361111111111</v>
      </c>
      <c r="AB6101" s="2">
        <v>0.81502314814814814</v>
      </c>
      <c r="AC6101" t="s">
        <v>44</v>
      </c>
      <c r="AD6101" t="s">
        <v>44</v>
      </c>
      <c r="AE6101" t="s">
        <v>45</v>
      </c>
      <c r="AF6101">
        <v>89</v>
      </c>
    </row>
    <row r="6102" spans="1:32">
      <c r="A6102">
        <v>30426</v>
      </c>
      <c r="B6102">
        <v>29526</v>
      </c>
      <c r="C6102" t="s">
        <v>722</v>
      </c>
      <c r="D6102" t="s">
        <v>57</v>
      </c>
      <c r="E6102" t="s">
        <v>34</v>
      </c>
      <c r="F6102" t="s">
        <v>30270</v>
      </c>
      <c r="G6102">
        <v>8213795152</v>
      </c>
      <c r="H6102" t="s">
        <v>1251</v>
      </c>
      <c r="I6102" s="1">
        <v>32419</v>
      </c>
      <c r="J6102" t="s">
        <v>30271</v>
      </c>
      <c r="K6102" t="s">
        <v>30272</v>
      </c>
      <c r="L6102">
        <v>7211</v>
      </c>
      <c r="M6102" t="s">
        <v>1251</v>
      </c>
      <c r="N6102" s="1">
        <v>45179</v>
      </c>
      <c r="O6102" s="1">
        <v>45184</v>
      </c>
      <c r="P6102">
        <v>62</v>
      </c>
      <c r="Q6102">
        <v>3</v>
      </c>
      <c r="R6102" t="s">
        <v>63</v>
      </c>
      <c r="S6102">
        <v>4</v>
      </c>
      <c r="T6102">
        <v>2</v>
      </c>
      <c r="U6102">
        <v>5</v>
      </c>
      <c r="V6102">
        <v>445</v>
      </c>
      <c r="W6102" t="s">
        <v>54</v>
      </c>
      <c r="X6102" t="s">
        <v>30273</v>
      </c>
      <c r="Y6102" t="s">
        <v>6</v>
      </c>
      <c r="Z6102" s="1">
        <v>45165</v>
      </c>
      <c r="AA6102" s="2">
        <v>1.3333333333333334E-2</v>
      </c>
      <c r="AB6102" s="2">
        <v>0.53721064814814812</v>
      </c>
      <c r="AC6102" t="s">
        <v>44</v>
      </c>
      <c r="AD6102" t="s">
        <v>44</v>
      </c>
      <c r="AE6102" t="s">
        <v>44</v>
      </c>
      <c r="AF6102">
        <v>89</v>
      </c>
    </row>
    <row r="6103" spans="1:32">
      <c r="A6103">
        <v>30427</v>
      </c>
      <c r="B6103">
        <v>29527</v>
      </c>
      <c r="C6103" t="s">
        <v>976</v>
      </c>
      <c r="D6103" t="s">
        <v>4361</v>
      </c>
      <c r="E6103" t="s">
        <v>34</v>
      </c>
      <c r="F6103" t="s">
        <v>30274</v>
      </c>
      <c r="G6103">
        <v>9322698109</v>
      </c>
      <c r="H6103" t="s">
        <v>86</v>
      </c>
      <c r="I6103" s="1">
        <v>25722</v>
      </c>
      <c r="J6103" t="s">
        <v>30275</v>
      </c>
      <c r="K6103" t="s">
        <v>19238</v>
      </c>
      <c r="L6103">
        <v>16089</v>
      </c>
      <c r="M6103" t="s">
        <v>86</v>
      </c>
      <c r="N6103" s="1">
        <v>45284</v>
      </c>
      <c r="O6103" s="1">
        <v>45285</v>
      </c>
      <c r="P6103">
        <v>93</v>
      </c>
      <c r="Q6103">
        <v>4</v>
      </c>
      <c r="R6103" t="s">
        <v>40</v>
      </c>
      <c r="S6103">
        <v>3</v>
      </c>
      <c r="T6103">
        <v>0</v>
      </c>
      <c r="U6103">
        <v>1</v>
      </c>
      <c r="V6103">
        <v>202</v>
      </c>
      <c r="W6103" t="s">
        <v>54</v>
      </c>
      <c r="X6103" t="s">
        <v>30276</v>
      </c>
      <c r="Y6103" t="s">
        <v>6</v>
      </c>
      <c r="Z6103" s="1">
        <v>45256</v>
      </c>
      <c r="AA6103" s="2">
        <v>0.4082175925925926</v>
      </c>
      <c r="AB6103" s="2">
        <v>0.6539814814814815</v>
      </c>
      <c r="AC6103" t="s">
        <v>44</v>
      </c>
      <c r="AD6103" t="s">
        <v>44</v>
      </c>
      <c r="AE6103" t="s">
        <v>45</v>
      </c>
      <c r="AF6103">
        <v>202</v>
      </c>
    </row>
    <row r="6104" spans="1:32">
      <c r="A6104">
        <v>30428</v>
      </c>
      <c r="B6104">
        <v>29528</v>
      </c>
      <c r="C6104" t="s">
        <v>583</v>
      </c>
      <c r="D6104" t="s">
        <v>3611</v>
      </c>
      <c r="E6104" t="s">
        <v>48</v>
      </c>
      <c r="F6104" t="s">
        <v>30277</v>
      </c>
      <c r="G6104" t="s">
        <v>30278</v>
      </c>
      <c r="H6104" t="s">
        <v>164</v>
      </c>
      <c r="I6104" s="1">
        <v>36920</v>
      </c>
      <c r="J6104" t="s">
        <v>30279</v>
      </c>
      <c r="K6104" t="s">
        <v>30280</v>
      </c>
      <c r="L6104">
        <v>8358</v>
      </c>
      <c r="M6104" t="s">
        <v>164</v>
      </c>
      <c r="N6104" s="1">
        <v>45162</v>
      </c>
      <c r="O6104" s="1">
        <v>45167</v>
      </c>
      <c r="P6104">
        <v>73</v>
      </c>
      <c r="Q6104">
        <v>3</v>
      </c>
      <c r="R6104" t="s">
        <v>53</v>
      </c>
      <c r="S6104">
        <v>4</v>
      </c>
      <c r="T6104">
        <v>1</v>
      </c>
      <c r="U6104">
        <v>5</v>
      </c>
      <c r="V6104">
        <v>695</v>
      </c>
      <c r="W6104" t="s">
        <v>54</v>
      </c>
      <c r="X6104" t="s">
        <v>30281</v>
      </c>
      <c r="Y6104" t="s">
        <v>6</v>
      </c>
      <c r="Z6104" s="1">
        <v>45135</v>
      </c>
      <c r="AA6104" s="2">
        <v>0.67342592592592598</v>
      </c>
      <c r="AB6104" s="2">
        <v>0.75105324074074076</v>
      </c>
      <c r="AC6104" t="s">
        <v>45</v>
      </c>
      <c r="AD6104" t="s">
        <v>44</v>
      </c>
      <c r="AE6104" t="s">
        <v>45</v>
      </c>
      <c r="AF6104">
        <v>139</v>
      </c>
    </row>
    <row r="6105" spans="1:32">
      <c r="A6105">
        <v>30429</v>
      </c>
      <c r="B6105">
        <v>29529</v>
      </c>
      <c r="C6105" t="s">
        <v>7814</v>
      </c>
      <c r="D6105" t="s">
        <v>4445</v>
      </c>
      <c r="E6105" t="s">
        <v>34</v>
      </c>
      <c r="F6105" t="s">
        <v>30282</v>
      </c>
      <c r="G6105" t="s">
        <v>30283</v>
      </c>
      <c r="H6105" t="s">
        <v>941</v>
      </c>
      <c r="I6105" s="1">
        <v>20092</v>
      </c>
      <c r="J6105" t="s">
        <v>30284</v>
      </c>
      <c r="K6105" t="s">
        <v>30285</v>
      </c>
      <c r="L6105">
        <v>68688</v>
      </c>
      <c r="M6105" t="s">
        <v>941</v>
      </c>
      <c r="N6105" s="1">
        <v>45250</v>
      </c>
      <c r="O6105" s="1">
        <v>45253</v>
      </c>
      <c r="P6105">
        <v>61</v>
      </c>
      <c r="Q6105">
        <v>3</v>
      </c>
      <c r="R6105" t="s">
        <v>53</v>
      </c>
      <c r="S6105">
        <v>2</v>
      </c>
      <c r="T6105">
        <v>1</v>
      </c>
      <c r="U6105">
        <v>3</v>
      </c>
      <c r="V6105">
        <v>384</v>
      </c>
      <c r="W6105" t="s">
        <v>41</v>
      </c>
      <c r="X6105" t="s">
        <v>30286</v>
      </c>
      <c r="Y6105" t="s">
        <v>6</v>
      </c>
      <c r="Z6105" s="1">
        <v>45227</v>
      </c>
      <c r="AA6105" s="2">
        <v>0.84868055555555555</v>
      </c>
      <c r="AB6105" s="2">
        <v>0.95148148148148148</v>
      </c>
      <c r="AC6105" t="s">
        <v>45</v>
      </c>
      <c r="AD6105" t="s">
        <v>44</v>
      </c>
      <c r="AE6105" t="s">
        <v>45</v>
      </c>
      <c r="AF6105">
        <v>128</v>
      </c>
    </row>
    <row r="6106" spans="1:32">
      <c r="A6106">
        <v>30430</v>
      </c>
      <c r="B6106">
        <v>29530</v>
      </c>
      <c r="C6106" t="s">
        <v>2616</v>
      </c>
      <c r="D6106" t="s">
        <v>126</v>
      </c>
      <c r="E6106" t="s">
        <v>48</v>
      </c>
      <c r="F6106" t="s">
        <v>30287</v>
      </c>
      <c r="G6106" t="s">
        <v>30288</v>
      </c>
      <c r="H6106" t="s">
        <v>530</v>
      </c>
      <c r="I6106" s="1">
        <v>26709</v>
      </c>
      <c r="J6106" t="s">
        <v>30289</v>
      </c>
      <c r="K6106" t="s">
        <v>30290</v>
      </c>
      <c r="L6106">
        <v>20706</v>
      </c>
      <c r="M6106" t="s">
        <v>530</v>
      </c>
      <c r="N6106" s="1">
        <v>44979</v>
      </c>
      <c r="O6106" s="1">
        <v>44982</v>
      </c>
      <c r="P6106">
        <v>88</v>
      </c>
      <c r="Q6106">
        <v>4</v>
      </c>
      <c r="R6106" t="s">
        <v>53</v>
      </c>
      <c r="S6106">
        <v>4</v>
      </c>
      <c r="T6106">
        <v>2</v>
      </c>
      <c r="U6106">
        <v>3</v>
      </c>
      <c r="V6106">
        <v>375</v>
      </c>
      <c r="W6106" t="s">
        <v>41</v>
      </c>
      <c r="X6106" t="s">
        <v>30291</v>
      </c>
      <c r="Y6106" t="s">
        <v>6</v>
      </c>
      <c r="Z6106" s="1">
        <v>44956</v>
      </c>
      <c r="AA6106" s="2">
        <v>0.90804398148148147</v>
      </c>
      <c r="AB6106" s="2">
        <v>0.47391203703703705</v>
      </c>
      <c r="AC6106" t="s">
        <v>44</v>
      </c>
      <c r="AD6106" t="s">
        <v>44</v>
      </c>
      <c r="AE6106" t="s">
        <v>45</v>
      </c>
      <c r="AF6106">
        <v>125</v>
      </c>
    </row>
    <row r="6107" spans="1:32">
      <c r="A6107">
        <v>30431</v>
      </c>
      <c r="B6107">
        <v>29531</v>
      </c>
      <c r="C6107" t="s">
        <v>75</v>
      </c>
      <c r="D6107" t="s">
        <v>1167</v>
      </c>
      <c r="E6107" t="s">
        <v>34</v>
      </c>
      <c r="F6107" t="s">
        <v>30292</v>
      </c>
      <c r="G6107">
        <v>7385955918</v>
      </c>
      <c r="H6107" t="s">
        <v>201</v>
      </c>
      <c r="I6107" s="1">
        <v>35523</v>
      </c>
      <c r="J6107" t="s">
        <v>30293</v>
      </c>
      <c r="K6107" t="s">
        <v>30294</v>
      </c>
      <c r="L6107">
        <v>87376</v>
      </c>
      <c r="M6107" t="s">
        <v>201</v>
      </c>
      <c r="N6107" s="1">
        <v>45136</v>
      </c>
      <c r="O6107" s="1">
        <v>45140</v>
      </c>
      <c r="P6107">
        <v>52</v>
      </c>
      <c r="Q6107">
        <v>3</v>
      </c>
      <c r="R6107" t="s">
        <v>53</v>
      </c>
      <c r="S6107">
        <v>1</v>
      </c>
      <c r="T6107">
        <v>0</v>
      </c>
      <c r="U6107">
        <v>4</v>
      </c>
      <c r="V6107">
        <v>556</v>
      </c>
      <c r="W6107" t="s">
        <v>41</v>
      </c>
      <c r="X6107" t="s">
        <v>30295</v>
      </c>
      <c r="Y6107" t="s">
        <v>43</v>
      </c>
      <c r="Z6107" s="1">
        <v>45105</v>
      </c>
      <c r="AA6107" s="2">
        <v>0.45807870370370374</v>
      </c>
      <c r="AB6107" s="2">
        <v>0.87473379629629633</v>
      </c>
      <c r="AC6107" t="s">
        <v>45</v>
      </c>
      <c r="AD6107" t="s">
        <v>45</v>
      </c>
      <c r="AE6107" t="s">
        <v>45</v>
      </c>
      <c r="AF6107">
        <v>139</v>
      </c>
    </row>
    <row r="6108" spans="1:32">
      <c r="A6108">
        <v>30432</v>
      </c>
      <c r="B6108">
        <v>29532</v>
      </c>
      <c r="C6108" t="s">
        <v>602</v>
      </c>
      <c r="D6108" t="s">
        <v>847</v>
      </c>
      <c r="E6108" t="s">
        <v>34</v>
      </c>
      <c r="F6108" t="s">
        <v>30296</v>
      </c>
      <c r="G6108" t="s">
        <v>30297</v>
      </c>
      <c r="H6108" t="s">
        <v>115</v>
      </c>
      <c r="I6108" s="1">
        <v>32788</v>
      </c>
      <c r="J6108" t="s">
        <v>30298</v>
      </c>
      <c r="K6108" t="s">
        <v>3401</v>
      </c>
      <c r="L6108">
        <v>40953</v>
      </c>
      <c r="M6108" t="s">
        <v>115</v>
      </c>
      <c r="N6108" s="1">
        <v>45077</v>
      </c>
      <c r="O6108" s="1">
        <v>45078</v>
      </c>
      <c r="P6108">
        <v>76</v>
      </c>
      <c r="Q6108">
        <v>4</v>
      </c>
      <c r="R6108" t="s">
        <v>53</v>
      </c>
      <c r="S6108">
        <v>4</v>
      </c>
      <c r="T6108">
        <v>1</v>
      </c>
      <c r="U6108">
        <v>1</v>
      </c>
      <c r="V6108">
        <v>124</v>
      </c>
      <c r="W6108" t="s">
        <v>41</v>
      </c>
      <c r="X6108" t="s">
        <v>30299</v>
      </c>
      <c r="Y6108" t="s">
        <v>81</v>
      </c>
      <c r="Z6108" s="1">
        <v>45057</v>
      </c>
      <c r="AA6108" s="2">
        <v>0.96146990740740745</v>
      </c>
      <c r="AB6108" s="2">
        <v>0.33740740740740738</v>
      </c>
      <c r="AC6108" t="s">
        <v>45</v>
      </c>
      <c r="AD6108" t="s">
        <v>45</v>
      </c>
      <c r="AE6108" t="s">
        <v>45</v>
      </c>
      <c r="AF6108">
        <v>124</v>
      </c>
    </row>
    <row r="6109" spans="1:32">
      <c r="A6109">
        <v>30434</v>
      </c>
      <c r="B6109">
        <v>29534</v>
      </c>
      <c r="C6109" t="s">
        <v>364</v>
      </c>
      <c r="D6109" t="s">
        <v>9220</v>
      </c>
      <c r="E6109" t="s">
        <v>34</v>
      </c>
      <c r="F6109" t="s">
        <v>30300</v>
      </c>
      <c r="G6109" t="s">
        <v>30301</v>
      </c>
      <c r="H6109" t="s">
        <v>115</v>
      </c>
      <c r="I6109" s="1">
        <v>34638</v>
      </c>
      <c r="J6109" t="s">
        <v>30302</v>
      </c>
      <c r="K6109" t="s">
        <v>30303</v>
      </c>
      <c r="L6109">
        <v>8938</v>
      </c>
      <c r="M6109" t="s">
        <v>115</v>
      </c>
      <c r="N6109" s="1">
        <v>45031</v>
      </c>
      <c r="O6109" s="1">
        <v>45034</v>
      </c>
      <c r="P6109">
        <v>41</v>
      </c>
      <c r="Q6109">
        <v>2</v>
      </c>
      <c r="R6109" t="s">
        <v>63</v>
      </c>
      <c r="S6109">
        <v>3</v>
      </c>
      <c r="T6109">
        <v>2</v>
      </c>
      <c r="U6109">
        <v>3</v>
      </c>
      <c r="V6109">
        <v>198</v>
      </c>
      <c r="W6109" t="s">
        <v>41</v>
      </c>
      <c r="X6109" t="s">
        <v>30304</v>
      </c>
      <c r="Y6109" t="s">
        <v>81</v>
      </c>
      <c r="Z6109" s="1">
        <v>45015</v>
      </c>
      <c r="AA6109" s="2">
        <v>0.43950231481481478</v>
      </c>
      <c r="AB6109" s="2">
        <v>0.72149305555555554</v>
      </c>
      <c r="AC6109" t="s">
        <v>44</v>
      </c>
      <c r="AD6109" t="s">
        <v>45</v>
      </c>
      <c r="AE6109" t="s">
        <v>45</v>
      </c>
      <c r="AF6109">
        <v>66</v>
      </c>
    </row>
    <row r="6110" spans="1:32">
      <c r="A6110">
        <v>30436</v>
      </c>
      <c r="B6110">
        <v>29536</v>
      </c>
      <c r="C6110" t="s">
        <v>90</v>
      </c>
      <c r="D6110" t="s">
        <v>3860</v>
      </c>
      <c r="E6110" t="s">
        <v>48</v>
      </c>
      <c r="F6110" t="s">
        <v>30305</v>
      </c>
      <c r="G6110">
        <v>8353763999</v>
      </c>
      <c r="H6110" t="s">
        <v>225</v>
      </c>
      <c r="I6110" s="1">
        <v>34162</v>
      </c>
      <c r="J6110" t="s">
        <v>30306</v>
      </c>
      <c r="K6110" t="s">
        <v>20901</v>
      </c>
      <c r="L6110">
        <v>84279</v>
      </c>
      <c r="M6110" t="s">
        <v>225</v>
      </c>
      <c r="N6110" s="1">
        <v>45179</v>
      </c>
      <c r="O6110" s="1">
        <v>45181</v>
      </c>
      <c r="P6110">
        <v>1</v>
      </c>
      <c r="Q6110">
        <v>1</v>
      </c>
      <c r="R6110" t="s">
        <v>53</v>
      </c>
      <c r="S6110">
        <v>3</v>
      </c>
      <c r="T6110">
        <v>1</v>
      </c>
      <c r="U6110">
        <v>2</v>
      </c>
      <c r="V6110">
        <v>272</v>
      </c>
      <c r="W6110" t="s">
        <v>41</v>
      </c>
      <c r="X6110" t="s">
        <v>30307</v>
      </c>
      <c r="Y6110" t="s">
        <v>6</v>
      </c>
      <c r="Z6110" s="1">
        <v>45164</v>
      </c>
      <c r="AA6110" s="2">
        <v>0.95457175925925919</v>
      </c>
      <c r="AB6110" s="2">
        <v>0.17473379629629629</v>
      </c>
      <c r="AC6110" t="s">
        <v>44</v>
      </c>
      <c r="AD6110" t="s">
        <v>45</v>
      </c>
      <c r="AE6110" t="s">
        <v>45</v>
      </c>
      <c r="AF6110">
        <v>136</v>
      </c>
    </row>
    <row r="6111" spans="1:32">
      <c r="A6111">
        <v>30437</v>
      </c>
      <c r="B6111">
        <v>29537</v>
      </c>
      <c r="C6111" t="s">
        <v>2189</v>
      </c>
      <c r="D6111" t="s">
        <v>5539</v>
      </c>
      <c r="E6111" t="s">
        <v>34</v>
      </c>
      <c r="F6111" t="s">
        <v>30308</v>
      </c>
      <c r="G6111" t="s">
        <v>30309</v>
      </c>
      <c r="H6111" t="s">
        <v>50</v>
      </c>
      <c r="I6111" s="1">
        <v>30543</v>
      </c>
      <c r="J6111" t="s">
        <v>30310</v>
      </c>
      <c r="K6111" t="s">
        <v>30311</v>
      </c>
      <c r="L6111">
        <v>23440</v>
      </c>
      <c r="M6111" t="s">
        <v>50</v>
      </c>
      <c r="N6111" s="1">
        <v>45002</v>
      </c>
      <c r="O6111" s="1">
        <v>45003</v>
      </c>
      <c r="P6111">
        <v>9</v>
      </c>
      <c r="Q6111">
        <v>1</v>
      </c>
      <c r="R6111" t="s">
        <v>40</v>
      </c>
      <c r="S6111">
        <v>4</v>
      </c>
      <c r="T6111">
        <v>1</v>
      </c>
      <c r="U6111">
        <v>1</v>
      </c>
      <c r="V6111">
        <v>216</v>
      </c>
      <c r="W6111" t="s">
        <v>54</v>
      </c>
      <c r="X6111" t="s">
        <v>30312</v>
      </c>
      <c r="Y6111" t="s">
        <v>6</v>
      </c>
      <c r="Z6111" s="1">
        <v>44972</v>
      </c>
      <c r="AA6111" s="2">
        <v>0.22086805555555555</v>
      </c>
      <c r="AB6111" s="2">
        <v>0.71155092592592595</v>
      </c>
      <c r="AC6111" t="s">
        <v>45</v>
      </c>
      <c r="AD6111" t="s">
        <v>44</v>
      </c>
      <c r="AE6111" t="s">
        <v>44</v>
      </c>
      <c r="AF6111">
        <v>216</v>
      </c>
    </row>
    <row r="6112" spans="1:32">
      <c r="A6112">
        <v>30440</v>
      </c>
      <c r="B6112">
        <v>29540</v>
      </c>
      <c r="C6112" t="s">
        <v>1240</v>
      </c>
      <c r="D6112" t="s">
        <v>2762</v>
      </c>
      <c r="E6112" t="s">
        <v>48</v>
      </c>
      <c r="F6112" t="s">
        <v>30313</v>
      </c>
      <c r="G6112" t="s">
        <v>30314</v>
      </c>
      <c r="H6112" t="s">
        <v>330</v>
      </c>
      <c r="I6112" s="1">
        <v>31745</v>
      </c>
      <c r="J6112" t="s">
        <v>30315</v>
      </c>
      <c r="K6112" t="s">
        <v>25559</v>
      </c>
      <c r="L6112">
        <v>90249</v>
      </c>
      <c r="M6112" t="s">
        <v>330</v>
      </c>
      <c r="N6112" s="1">
        <v>45020</v>
      </c>
      <c r="O6112" s="1">
        <v>45025</v>
      </c>
      <c r="P6112">
        <v>74</v>
      </c>
      <c r="Q6112">
        <v>3</v>
      </c>
      <c r="R6112" t="s">
        <v>63</v>
      </c>
      <c r="S6112">
        <v>1</v>
      </c>
      <c r="T6112">
        <v>1</v>
      </c>
      <c r="U6112">
        <v>5</v>
      </c>
      <c r="V6112">
        <v>395</v>
      </c>
      <c r="W6112" t="s">
        <v>54</v>
      </c>
      <c r="X6112" t="s">
        <v>30316</v>
      </c>
      <c r="Y6112" t="s">
        <v>65</v>
      </c>
      <c r="Z6112" s="1">
        <v>45006</v>
      </c>
      <c r="AA6112" s="2">
        <v>0.74221064814814808</v>
      </c>
      <c r="AB6112" s="2">
        <v>0.87460648148148146</v>
      </c>
      <c r="AC6112" t="s">
        <v>45</v>
      </c>
      <c r="AD6112" t="s">
        <v>45</v>
      </c>
      <c r="AE6112" t="s">
        <v>44</v>
      </c>
      <c r="AF6112">
        <v>79</v>
      </c>
    </row>
    <row r="6113" spans="1:32">
      <c r="A6113">
        <v>30442</v>
      </c>
      <c r="B6113">
        <v>29542</v>
      </c>
      <c r="C6113" t="s">
        <v>7520</v>
      </c>
      <c r="D6113" t="s">
        <v>964</v>
      </c>
      <c r="E6113" t="s">
        <v>34</v>
      </c>
      <c r="F6113" t="s">
        <v>30317</v>
      </c>
      <c r="G6113" t="s">
        <v>30318</v>
      </c>
      <c r="H6113" t="s">
        <v>423</v>
      </c>
      <c r="I6113" s="1">
        <v>27645</v>
      </c>
      <c r="J6113" t="s">
        <v>30319</v>
      </c>
      <c r="K6113" t="s">
        <v>30320</v>
      </c>
      <c r="L6113">
        <v>27492</v>
      </c>
      <c r="M6113" t="s">
        <v>423</v>
      </c>
      <c r="N6113" s="1">
        <v>45285</v>
      </c>
      <c r="O6113" s="1">
        <v>45288</v>
      </c>
      <c r="P6113">
        <v>66</v>
      </c>
      <c r="Q6113">
        <v>3</v>
      </c>
      <c r="R6113" t="s">
        <v>40</v>
      </c>
      <c r="S6113">
        <v>1</v>
      </c>
      <c r="T6113">
        <v>0</v>
      </c>
      <c r="U6113">
        <v>3</v>
      </c>
      <c r="V6113">
        <v>696</v>
      </c>
      <c r="W6113" t="s">
        <v>41</v>
      </c>
      <c r="X6113" t="s">
        <v>30321</v>
      </c>
      <c r="Y6113" t="s">
        <v>6</v>
      </c>
      <c r="Z6113" s="1">
        <v>45270</v>
      </c>
      <c r="AA6113" s="2">
        <v>0.46665509259259258</v>
      </c>
      <c r="AB6113" s="2">
        <v>0.6788657407407408</v>
      </c>
      <c r="AC6113" t="s">
        <v>44</v>
      </c>
      <c r="AD6113" t="s">
        <v>44</v>
      </c>
      <c r="AE6113" t="s">
        <v>44</v>
      </c>
      <c r="AF6113">
        <v>232</v>
      </c>
    </row>
    <row r="6114" spans="1:32">
      <c r="A6114">
        <v>30444</v>
      </c>
      <c r="B6114">
        <v>29544</v>
      </c>
      <c r="C6114" t="s">
        <v>1588</v>
      </c>
      <c r="D6114" t="s">
        <v>889</v>
      </c>
      <c r="E6114" t="s">
        <v>34</v>
      </c>
      <c r="F6114" t="s">
        <v>30322</v>
      </c>
      <c r="G6114" t="s">
        <v>30323</v>
      </c>
      <c r="H6114" t="s">
        <v>109</v>
      </c>
      <c r="I6114" s="1">
        <v>35670</v>
      </c>
      <c r="J6114" t="s">
        <v>30324</v>
      </c>
      <c r="K6114" t="s">
        <v>26476</v>
      </c>
      <c r="L6114">
        <v>72264</v>
      </c>
      <c r="M6114" t="s">
        <v>109</v>
      </c>
      <c r="N6114" s="1">
        <v>45101</v>
      </c>
      <c r="O6114" s="1">
        <v>45102</v>
      </c>
      <c r="P6114">
        <v>62</v>
      </c>
      <c r="Q6114">
        <v>3</v>
      </c>
      <c r="R6114" t="s">
        <v>63</v>
      </c>
      <c r="S6114">
        <v>2</v>
      </c>
      <c r="T6114">
        <v>2</v>
      </c>
      <c r="U6114">
        <v>1</v>
      </c>
      <c r="V6114">
        <v>68</v>
      </c>
      <c r="W6114" t="s">
        <v>41</v>
      </c>
      <c r="X6114" t="s">
        <v>30325</v>
      </c>
      <c r="Y6114" t="s">
        <v>81</v>
      </c>
      <c r="Z6114" s="1">
        <v>45062</v>
      </c>
      <c r="AA6114" s="2">
        <v>0.33966435185185184</v>
      </c>
      <c r="AB6114" s="2">
        <v>0.72680555555555559</v>
      </c>
      <c r="AC6114" t="s">
        <v>44</v>
      </c>
      <c r="AD6114" t="s">
        <v>45</v>
      </c>
      <c r="AE6114" t="s">
        <v>45</v>
      </c>
      <c r="AF6114">
        <v>68</v>
      </c>
    </row>
    <row r="6115" spans="1:32">
      <c r="A6115">
        <v>30446</v>
      </c>
      <c r="B6115">
        <v>29546</v>
      </c>
      <c r="C6115" t="s">
        <v>945</v>
      </c>
      <c r="D6115" t="s">
        <v>8360</v>
      </c>
      <c r="E6115" t="s">
        <v>34</v>
      </c>
      <c r="F6115" t="s">
        <v>30326</v>
      </c>
      <c r="G6115" t="s">
        <v>30327</v>
      </c>
      <c r="H6115" t="s">
        <v>37</v>
      </c>
      <c r="I6115" s="1">
        <v>16427</v>
      </c>
      <c r="J6115" t="s">
        <v>30328</v>
      </c>
      <c r="K6115" t="s">
        <v>30329</v>
      </c>
      <c r="L6115">
        <v>56770</v>
      </c>
      <c r="M6115" t="s">
        <v>37</v>
      </c>
      <c r="N6115" s="1">
        <v>45047</v>
      </c>
      <c r="O6115" s="1">
        <v>45051</v>
      </c>
      <c r="P6115">
        <v>58</v>
      </c>
      <c r="Q6115">
        <v>3</v>
      </c>
      <c r="R6115" t="s">
        <v>53</v>
      </c>
      <c r="S6115">
        <v>3</v>
      </c>
      <c r="T6115">
        <v>1</v>
      </c>
      <c r="U6115">
        <v>4</v>
      </c>
      <c r="V6115">
        <v>588</v>
      </c>
      <c r="W6115" t="s">
        <v>41</v>
      </c>
      <c r="X6115" t="s">
        <v>30330</v>
      </c>
      <c r="Y6115" t="s">
        <v>65</v>
      </c>
      <c r="Z6115" s="1">
        <v>45026</v>
      </c>
      <c r="AA6115" s="2">
        <v>0.36850694444444443</v>
      </c>
      <c r="AB6115" s="2">
        <v>0.69724537037037038</v>
      </c>
      <c r="AC6115" t="s">
        <v>45</v>
      </c>
      <c r="AD6115" t="s">
        <v>45</v>
      </c>
      <c r="AE6115" t="s">
        <v>44</v>
      </c>
      <c r="AF6115">
        <v>147</v>
      </c>
    </row>
    <row r="6116" spans="1:32">
      <c r="A6116">
        <v>30447</v>
      </c>
      <c r="B6116">
        <v>29547</v>
      </c>
      <c r="C6116" t="s">
        <v>602</v>
      </c>
      <c r="D6116" t="s">
        <v>83</v>
      </c>
      <c r="E6116" t="s">
        <v>34</v>
      </c>
      <c r="F6116" t="s">
        <v>30331</v>
      </c>
      <c r="G6116">
        <f>1-876-597-1538</f>
        <v>-3010</v>
      </c>
      <c r="H6116" t="s">
        <v>457</v>
      </c>
      <c r="I6116" s="1">
        <v>18525</v>
      </c>
      <c r="J6116" t="s">
        <v>30332</v>
      </c>
      <c r="K6116" t="s">
        <v>30333</v>
      </c>
      <c r="L6116">
        <v>1500</v>
      </c>
      <c r="M6116" t="s">
        <v>457</v>
      </c>
      <c r="N6116" s="1">
        <v>45255</v>
      </c>
      <c r="O6116" s="1">
        <v>45258</v>
      </c>
      <c r="P6116">
        <v>26</v>
      </c>
      <c r="Q6116">
        <v>2</v>
      </c>
      <c r="R6116" t="s">
        <v>63</v>
      </c>
      <c r="S6116">
        <v>3</v>
      </c>
      <c r="T6116">
        <v>2</v>
      </c>
      <c r="U6116">
        <v>3</v>
      </c>
      <c r="V6116">
        <v>204</v>
      </c>
      <c r="W6116" t="s">
        <v>41</v>
      </c>
      <c r="X6116" t="s">
        <v>30334</v>
      </c>
      <c r="Y6116" t="s">
        <v>43</v>
      </c>
      <c r="Z6116" s="1">
        <v>45235</v>
      </c>
      <c r="AA6116" s="2">
        <v>0.87216435185185182</v>
      </c>
      <c r="AB6116" s="2">
        <v>0.10118055555555555</v>
      </c>
      <c r="AC6116" t="s">
        <v>44</v>
      </c>
      <c r="AD6116" t="s">
        <v>44</v>
      </c>
      <c r="AE6116" t="s">
        <v>45</v>
      </c>
      <c r="AF6116">
        <v>68</v>
      </c>
    </row>
    <row r="6117" spans="1:32">
      <c r="A6117">
        <v>30448</v>
      </c>
      <c r="B6117">
        <v>29548</v>
      </c>
      <c r="C6117" t="s">
        <v>7803</v>
      </c>
      <c r="D6117" t="s">
        <v>25551</v>
      </c>
      <c r="E6117" t="s">
        <v>34</v>
      </c>
      <c r="F6117" t="s">
        <v>30335</v>
      </c>
      <c r="G6117" t="s">
        <v>30336</v>
      </c>
      <c r="H6117" t="s">
        <v>94</v>
      </c>
      <c r="I6117" s="1">
        <v>18709</v>
      </c>
      <c r="J6117" t="s">
        <v>30337</v>
      </c>
      <c r="K6117" t="s">
        <v>16351</v>
      </c>
      <c r="L6117">
        <v>25663</v>
      </c>
      <c r="M6117" t="s">
        <v>94</v>
      </c>
      <c r="N6117" s="1">
        <v>45288</v>
      </c>
      <c r="O6117" s="1">
        <v>45290</v>
      </c>
      <c r="P6117">
        <v>76</v>
      </c>
      <c r="Q6117">
        <v>4</v>
      </c>
      <c r="R6117" t="s">
        <v>53</v>
      </c>
      <c r="S6117">
        <v>2</v>
      </c>
      <c r="T6117">
        <v>1</v>
      </c>
      <c r="U6117">
        <v>2</v>
      </c>
      <c r="V6117">
        <v>276</v>
      </c>
      <c r="W6117" t="s">
        <v>41</v>
      </c>
      <c r="X6117" t="s">
        <v>30338</v>
      </c>
      <c r="Y6117" t="s">
        <v>81</v>
      </c>
      <c r="Z6117" s="1">
        <v>45276</v>
      </c>
      <c r="AA6117" s="2">
        <v>0.38324074074074077</v>
      </c>
      <c r="AB6117" s="2">
        <v>3.5069444444444445E-3</v>
      </c>
      <c r="AC6117" t="s">
        <v>44</v>
      </c>
      <c r="AD6117" t="s">
        <v>44</v>
      </c>
      <c r="AE6117" t="s">
        <v>44</v>
      </c>
      <c r="AF6117">
        <v>138</v>
      </c>
    </row>
    <row r="6118" spans="1:32">
      <c r="A6118">
        <v>30450</v>
      </c>
      <c r="B6118">
        <v>29550</v>
      </c>
      <c r="C6118" t="s">
        <v>1328</v>
      </c>
      <c r="D6118" t="s">
        <v>2203</v>
      </c>
      <c r="E6118" t="s">
        <v>34</v>
      </c>
      <c r="F6118" t="s">
        <v>30339</v>
      </c>
      <c r="G6118" t="s">
        <v>30340</v>
      </c>
      <c r="H6118" t="s">
        <v>60</v>
      </c>
      <c r="I6118" s="1">
        <v>20647</v>
      </c>
      <c r="J6118" t="s">
        <v>30341</v>
      </c>
      <c r="K6118" t="s">
        <v>25647</v>
      </c>
      <c r="L6118">
        <v>11894</v>
      </c>
      <c r="M6118" t="s">
        <v>60</v>
      </c>
      <c r="N6118" s="1">
        <v>45161</v>
      </c>
      <c r="O6118" s="1">
        <v>45163</v>
      </c>
      <c r="P6118">
        <v>63</v>
      </c>
      <c r="Q6118">
        <v>3</v>
      </c>
      <c r="R6118" t="s">
        <v>40</v>
      </c>
      <c r="S6118">
        <v>2</v>
      </c>
      <c r="T6118">
        <v>1</v>
      </c>
      <c r="U6118">
        <v>2</v>
      </c>
      <c r="V6118">
        <v>440</v>
      </c>
      <c r="W6118" t="s">
        <v>41</v>
      </c>
      <c r="X6118" t="s">
        <v>30342</v>
      </c>
      <c r="Y6118" t="s">
        <v>81</v>
      </c>
      <c r="Z6118" s="1">
        <v>45146</v>
      </c>
      <c r="AA6118" s="2">
        <v>2.2060185185185183E-2</v>
      </c>
      <c r="AB6118" s="2">
        <v>0.31895833333333334</v>
      </c>
      <c r="AC6118" t="s">
        <v>44</v>
      </c>
      <c r="AD6118" t="s">
        <v>44</v>
      </c>
      <c r="AE6118" t="s">
        <v>45</v>
      </c>
      <c r="AF6118">
        <v>220</v>
      </c>
    </row>
    <row r="6119" spans="1:32">
      <c r="A6119">
        <v>30451</v>
      </c>
      <c r="B6119">
        <v>29551</v>
      </c>
      <c r="C6119" t="s">
        <v>1452</v>
      </c>
      <c r="D6119" t="s">
        <v>126</v>
      </c>
      <c r="E6119" t="s">
        <v>48</v>
      </c>
      <c r="F6119" t="s">
        <v>22892</v>
      </c>
      <c r="G6119" t="s">
        <v>30343</v>
      </c>
      <c r="H6119" t="s">
        <v>280</v>
      </c>
      <c r="I6119" s="1">
        <v>33793</v>
      </c>
      <c r="J6119" t="s">
        <v>30344</v>
      </c>
      <c r="K6119" t="s">
        <v>6454</v>
      </c>
      <c r="L6119">
        <v>69214</v>
      </c>
      <c r="M6119" t="s">
        <v>280</v>
      </c>
      <c r="N6119" s="1">
        <v>45244</v>
      </c>
      <c r="O6119" s="1">
        <v>45247</v>
      </c>
      <c r="P6119">
        <v>57</v>
      </c>
      <c r="Q6119">
        <v>3</v>
      </c>
      <c r="R6119" t="s">
        <v>40</v>
      </c>
      <c r="S6119">
        <v>1</v>
      </c>
      <c r="T6119">
        <v>1</v>
      </c>
      <c r="U6119">
        <v>3</v>
      </c>
      <c r="V6119">
        <v>612</v>
      </c>
      <c r="W6119" t="s">
        <v>54</v>
      </c>
      <c r="X6119" t="s">
        <v>30345</v>
      </c>
      <c r="Y6119" t="s">
        <v>65</v>
      </c>
      <c r="Z6119" s="1">
        <v>45238</v>
      </c>
      <c r="AA6119" s="2">
        <v>0.66706018518518517</v>
      </c>
      <c r="AB6119" s="2">
        <v>0.19273148148148148</v>
      </c>
      <c r="AC6119" t="s">
        <v>45</v>
      </c>
      <c r="AD6119" t="s">
        <v>45</v>
      </c>
      <c r="AE6119" t="s">
        <v>45</v>
      </c>
      <c r="AF6119">
        <v>204</v>
      </c>
    </row>
    <row r="6120" spans="1:32">
      <c r="A6120">
        <v>30452</v>
      </c>
      <c r="B6120">
        <v>29552</v>
      </c>
      <c r="C6120" t="s">
        <v>881</v>
      </c>
      <c r="D6120" t="s">
        <v>140</v>
      </c>
      <c r="E6120" t="s">
        <v>48</v>
      </c>
      <c r="F6120" t="s">
        <v>30346</v>
      </c>
      <c r="G6120" t="s">
        <v>30347</v>
      </c>
      <c r="H6120" t="s">
        <v>405</v>
      </c>
      <c r="I6120" s="1">
        <v>18771</v>
      </c>
      <c r="J6120" t="s">
        <v>30348</v>
      </c>
      <c r="K6120" t="s">
        <v>9117</v>
      </c>
      <c r="L6120">
        <v>53727</v>
      </c>
      <c r="M6120" t="s">
        <v>405</v>
      </c>
      <c r="N6120" s="1">
        <v>45201</v>
      </c>
      <c r="O6120" s="1">
        <v>45204</v>
      </c>
      <c r="P6120">
        <v>83</v>
      </c>
      <c r="Q6120">
        <v>4</v>
      </c>
      <c r="R6120" t="s">
        <v>63</v>
      </c>
      <c r="S6120">
        <v>3</v>
      </c>
      <c r="T6120">
        <v>0</v>
      </c>
      <c r="U6120">
        <v>3</v>
      </c>
      <c r="V6120">
        <v>213</v>
      </c>
      <c r="W6120" t="s">
        <v>41</v>
      </c>
      <c r="X6120" t="s">
        <v>30349</v>
      </c>
      <c r="Y6120" t="s">
        <v>43</v>
      </c>
      <c r="Z6120" s="1">
        <v>45162</v>
      </c>
      <c r="AA6120" s="2">
        <v>0.72464120370370377</v>
      </c>
      <c r="AB6120" s="2">
        <v>0.70782407407407411</v>
      </c>
      <c r="AC6120" t="s">
        <v>45</v>
      </c>
      <c r="AD6120" t="s">
        <v>44</v>
      </c>
      <c r="AE6120" t="s">
        <v>45</v>
      </c>
      <c r="AF6120">
        <v>71</v>
      </c>
    </row>
    <row r="6121" spans="1:32">
      <c r="A6121">
        <v>30453</v>
      </c>
      <c r="B6121">
        <v>29553</v>
      </c>
      <c r="C6121" t="s">
        <v>1802</v>
      </c>
      <c r="D6121" t="s">
        <v>191</v>
      </c>
      <c r="E6121" t="s">
        <v>34</v>
      </c>
      <c r="F6121" t="s">
        <v>30350</v>
      </c>
      <c r="G6121" t="s">
        <v>30351</v>
      </c>
      <c r="H6121" t="s">
        <v>50</v>
      </c>
      <c r="I6121" s="1">
        <v>25743</v>
      </c>
      <c r="J6121" t="s">
        <v>30352</v>
      </c>
      <c r="K6121" t="s">
        <v>30353</v>
      </c>
      <c r="L6121">
        <v>46359</v>
      </c>
      <c r="M6121" t="s">
        <v>50</v>
      </c>
      <c r="N6121" s="1">
        <v>45200</v>
      </c>
      <c r="O6121" s="1">
        <v>45201</v>
      </c>
      <c r="P6121">
        <v>81</v>
      </c>
      <c r="Q6121">
        <v>4</v>
      </c>
      <c r="R6121" t="s">
        <v>40</v>
      </c>
      <c r="S6121">
        <v>1</v>
      </c>
      <c r="T6121">
        <v>1</v>
      </c>
      <c r="U6121">
        <v>1</v>
      </c>
      <c r="V6121">
        <v>232</v>
      </c>
      <c r="W6121" t="s">
        <v>54</v>
      </c>
      <c r="X6121" t="s">
        <v>30354</v>
      </c>
      <c r="Y6121" t="s">
        <v>65</v>
      </c>
      <c r="Z6121" s="1">
        <v>45185</v>
      </c>
      <c r="AA6121" s="2">
        <v>0.29224537037037041</v>
      </c>
      <c r="AB6121" s="2">
        <v>0.99079861111111101</v>
      </c>
      <c r="AC6121" t="s">
        <v>44</v>
      </c>
      <c r="AD6121" t="s">
        <v>45</v>
      </c>
      <c r="AE6121" t="s">
        <v>45</v>
      </c>
      <c r="AF6121">
        <v>232</v>
      </c>
    </row>
    <row r="6122" spans="1:32">
      <c r="A6122">
        <v>30455</v>
      </c>
      <c r="B6122">
        <v>29555</v>
      </c>
      <c r="C6122" t="s">
        <v>5029</v>
      </c>
      <c r="D6122" t="s">
        <v>1960</v>
      </c>
      <c r="E6122" t="s">
        <v>48</v>
      </c>
      <c r="F6122" t="s">
        <v>30355</v>
      </c>
      <c r="G6122" t="s">
        <v>30356</v>
      </c>
      <c r="H6122" t="s">
        <v>317</v>
      </c>
      <c r="I6122" s="1">
        <v>17035</v>
      </c>
      <c r="J6122" t="s">
        <v>30357</v>
      </c>
      <c r="K6122" t="s">
        <v>30358</v>
      </c>
      <c r="L6122">
        <v>8960</v>
      </c>
      <c r="M6122" t="s">
        <v>317</v>
      </c>
      <c r="N6122" s="1">
        <v>45295</v>
      </c>
      <c r="O6122" s="1">
        <v>45297</v>
      </c>
      <c r="P6122">
        <v>35</v>
      </c>
      <c r="Q6122">
        <v>2</v>
      </c>
      <c r="R6122" t="s">
        <v>63</v>
      </c>
      <c r="S6122">
        <v>4</v>
      </c>
      <c r="T6122">
        <v>0</v>
      </c>
      <c r="U6122">
        <v>2</v>
      </c>
      <c r="V6122">
        <v>122</v>
      </c>
      <c r="W6122" t="s">
        <v>54</v>
      </c>
      <c r="X6122" t="s">
        <v>30359</v>
      </c>
      <c r="Y6122" t="s">
        <v>81</v>
      </c>
      <c r="Z6122" s="1">
        <v>45269</v>
      </c>
      <c r="AA6122" s="2">
        <v>0.88184027777777774</v>
      </c>
      <c r="AB6122" s="2">
        <v>0.67568287037037045</v>
      </c>
      <c r="AC6122" t="s">
        <v>45</v>
      </c>
      <c r="AD6122" t="s">
        <v>45</v>
      </c>
      <c r="AE6122" t="s">
        <v>44</v>
      </c>
      <c r="AF6122">
        <v>61</v>
      </c>
    </row>
    <row r="6123" spans="1:32">
      <c r="A6123">
        <v>30456</v>
      </c>
      <c r="B6123">
        <v>29556</v>
      </c>
      <c r="C6123" t="s">
        <v>5703</v>
      </c>
      <c r="D6123" t="s">
        <v>622</v>
      </c>
      <c r="E6123" t="s">
        <v>48</v>
      </c>
      <c r="F6123" t="s">
        <v>30360</v>
      </c>
      <c r="G6123" t="s">
        <v>30361</v>
      </c>
      <c r="H6123" t="s">
        <v>280</v>
      </c>
      <c r="I6123" s="1">
        <v>30849</v>
      </c>
      <c r="J6123" t="s">
        <v>30362</v>
      </c>
      <c r="K6123" t="s">
        <v>30363</v>
      </c>
      <c r="L6123">
        <v>47089</v>
      </c>
      <c r="M6123" t="s">
        <v>280</v>
      </c>
      <c r="N6123" s="1">
        <v>45081</v>
      </c>
      <c r="O6123" s="1">
        <v>45085</v>
      </c>
      <c r="P6123">
        <v>27</v>
      </c>
      <c r="Q6123">
        <v>2</v>
      </c>
      <c r="R6123" t="s">
        <v>40</v>
      </c>
      <c r="S6123">
        <v>1</v>
      </c>
      <c r="T6123">
        <v>1</v>
      </c>
      <c r="U6123">
        <v>4</v>
      </c>
      <c r="V6123">
        <v>872</v>
      </c>
      <c r="W6123" t="s">
        <v>41</v>
      </c>
      <c r="X6123" t="s">
        <v>30364</v>
      </c>
      <c r="Y6123" t="s">
        <v>65</v>
      </c>
      <c r="Z6123" s="1">
        <v>45076</v>
      </c>
      <c r="AA6123" s="2">
        <v>0.2928472222222222</v>
      </c>
      <c r="AB6123" s="2">
        <v>0.45934027777777775</v>
      </c>
      <c r="AC6123" t="s">
        <v>45</v>
      </c>
      <c r="AD6123" t="s">
        <v>45</v>
      </c>
      <c r="AE6123" t="s">
        <v>45</v>
      </c>
      <c r="AF6123">
        <v>218</v>
      </c>
    </row>
    <row r="6124" spans="1:32">
      <c r="A6124">
        <v>30457</v>
      </c>
      <c r="B6124">
        <v>29557</v>
      </c>
      <c r="C6124" t="s">
        <v>2189</v>
      </c>
      <c r="D6124" t="s">
        <v>99</v>
      </c>
      <c r="E6124" t="s">
        <v>48</v>
      </c>
      <c r="F6124" t="s">
        <v>30365</v>
      </c>
      <c r="G6124" t="s">
        <v>30366</v>
      </c>
      <c r="H6124" t="s">
        <v>156</v>
      </c>
      <c r="I6124" s="1">
        <v>34793</v>
      </c>
      <c r="J6124" t="s">
        <v>30367</v>
      </c>
      <c r="K6124" t="s">
        <v>30368</v>
      </c>
      <c r="L6124">
        <v>49131</v>
      </c>
      <c r="M6124" t="s">
        <v>156</v>
      </c>
      <c r="N6124" s="1">
        <v>45089</v>
      </c>
      <c r="O6124" s="1">
        <v>45091</v>
      </c>
      <c r="P6124">
        <v>84</v>
      </c>
      <c r="Q6124">
        <v>4</v>
      </c>
      <c r="R6124" t="s">
        <v>40</v>
      </c>
      <c r="S6124">
        <v>4</v>
      </c>
      <c r="T6124">
        <v>1</v>
      </c>
      <c r="U6124">
        <v>2</v>
      </c>
      <c r="V6124">
        <v>414</v>
      </c>
      <c r="W6124" t="s">
        <v>54</v>
      </c>
      <c r="X6124" t="s">
        <v>30369</v>
      </c>
      <c r="Y6124" t="s">
        <v>65</v>
      </c>
      <c r="Z6124" s="1">
        <v>45057</v>
      </c>
      <c r="AA6124" s="2">
        <v>0.60321759259259256</v>
      </c>
      <c r="AB6124" s="2">
        <v>6.3425925925925915E-3</v>
      </c>
      <c r="AC6124" t="s">
        <v>45</v>
      </c>
      <c r="AD6124" t="s">
        <v>44</v>
      </c>
      <c r="AE6124" t="s">
        <v>44</v>
      </c>
      <c r="AF6124">
        <v>207</v>
      </c>
    </row>
    <row r="6125" spans="1:32">
      <c r="A6125">
        <v>30458</v>
      </c>
      <c r="B6125">
        <v>29558</v>
      </c>
      <c r="C6125" t="s">
        <v>1913</v>
      </c>
      <c r="D6125" t="s">
        <v>1173</v>
      </c>
      <c r="E6125" t="s">
        <v>34</v>
      </c>
      <c r="F6125" t="s">
        <v>30370</v>
      </c>
      <c r="G6125" t="s">
        <v>30371</v>
      </c>
      <c r="H6125" t="s">
        <v>37</v>
      </c>
      <c r="I6125" s="1">
        <v>26307</v>
      </c>
      <c r="J6125" t="s">
        <v>30372</v>
      </c>
      <c r="K6125" t="s">
        <v>30373</v>
      </c>
      <c r="L6125">
        <v>77510</v>
      </c>
      <c r="M6125" t="s">
        <v>37</v>
      </c>
      <c r="N6125" s="1">
        <v>45130</v>
      </c>
      <c r="O6125" s="1">
        <v>45135</v>
      </c>
      <c r="P6125">
        <v>69</v>
      </c>
      <c r="Q6125">
        <v>3</v>
      </c>
      <c r="R6125" t="s">
        <v>40</v>
      </c>
      <c r="S6125">
        <v>2</v>
      </c>
      <c r="T6125">
        <v>0</v>
      </c>
      <c r="U6125">
        <v>5</v>
      </c>
      <c r="V6125">
        <v>1170</v>
      </c>
      <c r="W6125" t="s">
        <v>54</v>
      </c>
      <c r="X6125" t="s">
        <v>30374</v>
      </c>
      <c r="Y6125" t="s">
        <v>43</v>
      </c>
      <c r="Z6125" s="1">
        <v>45098</v>
      </c>
      <c r="AA6125" s="2">
        <v>0.65804398148148147</v>
      </c>
      <c r="AB6125" s="2">
        <v>0.3783217592592592</v>
      </c>
      <c r="AC6125" t="s">
        <v>45</v>
      </c>
      <c r="AD6125" t="s">
        <v>44</v>
      </c>
      <c r="AE6125" t="s">
        <v>44</v>
      </c>
      <c r="AF6125">
        <v>234</v>
      </c>
    </row>
    <row r="6126" spans="1:32">
      <c r="A6126">
        <v>30460</v>
      </c>
      <c r="B6126">
        <v>29560</v>
      </c>
      <c r="C6126" t="s">
        <v>3552</v>
      </c>
      <c r="D6126" t="s">
        <v>428</v>
      </c>
      <c r="E6126" t="s">
        <v>48</v>
      </c>
      <c r="F6126" t="s">
        <v>30375</v>
      </c>
      <c r="G6126" t="s">
        <v>30376</v>
      </c>
      <c r="H6126" t="s">
        <v>109</v>
      </c>
      <c r="I6126" s="1">
        <v>33133</v>
      </c>
      <c r="J6126" t="s">
        <v>30377</v>
      </c>
      <c r="K6126" t="s">
        <v>30378</v>
      </c>
      <c r="L6126">
        <v>2801</v>
      </c>
      <c r="M6126" t="s">
        <v>109</v>
      </c>
      <c r="N6126" s="1">
        <v>44986</v>
      </c>
      <c r="O6126" s="1">
        <v>44989</v>
      </c>
      <c r="P6126">
        <v>67</v>
      </c>
      <c r="Q6126">
        <v>3</v>
      </c>
      <c r="R6126" t="s">
        <v>53</v>
      </c>
      <c r="S6126">
        <v>4</v>
      </c>
      <c r="T6126">
        <v>1</v>
      </c>
      <c r="U6126">
        <v>3</v>
      </c>
      <c r="V6126">
        <v>366</v>
      </c>
      <c r="W6126" t="s">
        <v>54</v>
      </c>
      <c r="X6126" t="s">
        <v>30379</v>
      </c>
      <c r="Y6126" t="s">
        <v>65</v>
      </c>
      <c r="Z6126" s="1">
        <v>44977</v>
      </c>
      <c r="AA6126" s="2">
        <v>0.14445601851851853</v>
      </c>
      <c r="AB6126" s="2">
        <v>0.76407407407407402</v>
      </c>
      <c r="AC6126" t="s">
        <v>44</v>
      </c>
      <c r="AD6126" t="s">
        <v>45</v>
      </c>
      <c r="AE6126" t="s">
        <v>44</v>
      </c>
      <c r="AF6126">
        <v>122</v>
      </c>
    </row>
    <row r="6127" spans="1:32">
      <c r="A6127">
        <v>30461</v>
      </c>
      <c r="B6127">
        <v>29561</v>
      </c>
      <c r="C6127" t="s">
        <v>2616</v>
      </c>
      <c r="D6127" t="s">
        <v>12654</v>
      </c>
      <c r="E6127" t="s">
        <v>34</v>
      </c>
      <c r="F6127" t="s">
        <v>30380</v>
      </c>
      <c r="G6127" t="s">
        <v>30381</v>
      </c>
      <c r="H6127" t="s">
        <v>171</v>
      </c>
      <c r="I6127" s="1">
        <v>38414</v>
      </c>
      <c r="J6127" t="s">
        <v>30382</v>
      </c>
      <c r="K6127" t="s">
        <v>30383</v>
      </c>
      <c r="L6127">
        <v>22879</v>
      </c>
      <c r="M6127" t="s">
        <v>171</v>
      </c>
      <c r="N6127" s="1">
        <v>45053</v>
      </c>
      <c r="O6127" s="1">
        <v>45057</v>
      </c>
      <c r="P6127">
        <v>60</v>
      </c>
      <c r="Q6127">
        <v>3</v>
      </c>
      <c r="R6127" t="s">
        <v>40</v>
      </c>
      <c r="S6127">
        <v>3</v>
      </c>
      <c r="T6127">
        <v>1</v>
      </c>
      <c r="U6127">
        <v>4</v>
      </c>
      <c r="V6127">
        <v>952</v>
      </c>
      <c r="W6127" t="s">
        <v>54</v>
      </c>
      <c r="X6127" t="s">
        <v>30384</v>
      </c>
      <c r="Y6127" t="s">
        <v>65</v>
      </c>
      <c r="Z6127" s="1">
        <v>45030</v>
      </c>
      <c r="AA6127" s="2">
        <v>3.4189814814814819E-2</v>
      </c>
      <c r="AB6127" s="2">
        <v>6.8587962962962962E-2</v>
      </c>
      <c r="AC6127" t="s">
        <v>45</v>
      </c>
      <c r="AD6127" t="s">
        <v>45</v>
      </c>
      <c r="AE6127" t="s">
        <v>45</v>
      </c>
      <c r="AF6127">
        <v>238</v>
      </c>
    </row>
    <row r="6128" spans="1:32">
      <c r="A6128">
        <v>30462</v>
      </c>
      <c r="B6128">
        <v>29562</v>
      </c>
      <c r="C6128" t="s">
        <v>2816</v>
      </c>
      <c r="D6128" t="s">
        <v>83</v>
      </c>
      <c r="E6128" t="s">
        <v>34</v>
      </c>
      <c r="F6128" t="s">
        <v>30385</v>
      </c>
      <c r="G6128" t="s">
        <v>30386</v>
      </c>
      <c r="H6128" t="s">
        <v>122</v>
      </c>
      <c r="I6128" s="1">
        <v>31291</v>
      </c>
      <c r="J6128" t="s">
        <v>30387</v>
      </c>
      <c r="K6128" t="s">
        <v>30388</v>
      </c>
      <c r="L6128">
        <v>8126</v>
      </c>
      <c r="M6128" t="s">
        <v>122</v>
      </c>
      <c r="N6128" s="1">
        <v>44990</v>
      </c>
      <c r="O6128" s="1">
        <v>44995</v>
      </c>
      <c r="P6128">
        <v>97</v>
      </c>
      <c r="Q6128">
        <v>4</v>
      </c>
      <c r="R6128" t="s">
        <v>53</v>
      </c>
      <c r="S6128">
        <v>1</v>
      </c>
      <c r="T6128">
        <v>2</v>
      </c>
      <c r="U6128">
        <v>5</v>
      </c>
      <c r="V6128">
        <v>685</v>
      </c>
      <c r="W6128" t="s">
        <v>54</v>
      </c>
      <c r="X6128" t="s">
        <v>30389</v>
      </c>
      <c r="Y6128" t="s">
        <v>81</v>
      </c>
      <c r="Z6128" s="1">
        <v>44976</v>
      </c>
      <c r="AA6128" s="2">
        <v>0.80364583333333339</v>
      </c>
      <c r="AB6128" s="2">
        <v>0.94636574074074076</v>
      </c>
      <c r="AC6128" t="s">
        <v>44</v>
      </c>
      <c r="AD6128" t="s">
        <v>44</v>
      </c>
      <c r="AE6128" t="s">
        <v>45</v>
      </c>
      <c r="AF6128">
        <v>137</v>
      </c>
    </row>
    <row r="6129" spans="1:32">
      <c r="A6129">
        <v>30465</v>
      </c>
      <c r="B6129">
        <v>29565</v>
      </c>
      <c r="C6129" t="s">
        <v>236</v>
      </c>
      <c r="D6129" t="s">
        <v>1871</v>
      </c>
      <c r="E6129" t="s">
        <v>34</v>
      </c>
      <c r="F6129" t="s">
        <v>30390</v>
      </c>
      <c r="G6129" t="s">
        <v>30391</v>
      </c>
      <c r="H6129" t="s">
        <v>135</v>
      </c>
      <c r="I6129" s="1">
        <v>26017</v>
      </c>
      <c r="J6129" t="s">
        <v>30392</v>
      </c>
      <c r="K6129" t="s">
        <v>30393</v>
      </c>
      <c r="L6129">
        <v>46846</v>
      </c>
      <c r="M6129" t="s">
        <v>135</v>
      </c>
      <c r="N6129" s="1">
        <v>45243</v>
      </c>
      <c r="O6129" s="1">
        <v>45244</v>
      </c>
      <c r="P6129">
        <v>97</v>
      </c>
      <c r="Q6129">
        <v>4</v>
      </c>
      <c r="R6129" t="s">
        <v>53</v>
      </c>
      <c r="S6129">
        <v>4</v>
      </c>
      <c r="T6129">
        <v>1</v>
      </c>
      <c r="U6129">
        <v>1</v>
      </c>
      <c r="V6129">
        <v>143</v>
      </c>
      <c r="W6129" t="s">
        <v>54</v>
      </c>
      <c r="X6129" t="s">
        <v>30394</v>
      </c>
      <c r="Y6129" t="s">
        <v>43</v>
      </c>
      <c r="Z6129" s="1">
        <v>45233</v>
      </c>
      <c r="AA6129" s="2">
        <v>1.0046296296296296E-2</v>
      </c>
      <c r="AB6129" s="2">
        <v>6.5833333333333341E-2</v>
      </c>
      <c r="AC6129" t="s">
        <v>44</v>
      </c>
      <c r="AD6129" t="s">
        <v>45</v>
      </c>
      <c r="AE6129" t="s">
        <v>45</v>
      </c>
      <c r="AF6129">
        <v>143</v>
      </c>
    </row>
    <row r="6130" spans="1:32">
      <c r="A6130">
        <v>30467</v>
      </c>
      <c r="B6130">
        <v>29567</v>
      </c>
      <c r="C6130" t="s">
        <v>1588</v>
      </c>
      <c r="D6130" t="s">
        <v>696</v>
      </c>
      <c r="E6130" t="s">
        <v>34</v>
      </c>
      <c r="F6130" t="s">
        <v>30395</v>
      </c>
      <c r="G6130" t="s">
        <v>30396</v>
      </c>
      <c r="H6130" t="s">
        <v>122</v>
      </c>
      <c r="I6130" s="1">
        <v>27564</v>
      </c>
      <c r="J6130" t="s">
        <v>30397</v>
      </c>
      <c r="K6130" t="s">
        <v>30398</v>
      </c>
      <c r="L6130">
        <v>17973</v>
      </c>
      <c r="M6130" t="s">
        <v>122</v>
      </c>
      <c r="N6130" s="1">
        <v>45075</v>
      </c>
      <c r="O6130" s="1">
        <v>45078</v>
      </c>
      <c r="P6130">
        <v>43</v>
      </c>
      <c r="Q6130">
        <v>2</v>
      </c>
      <c r="R6130" t="s">
        <v>53</v>
      </c>
      <c r="S6130">
        <v>3</v>
      </c>
      <c r="T6130">
        <v>0</v>
      </c>
      <c r="U6130">
        <v>3</v>
      </c>
      <c r="V6130">
        <v>387</v>
      </c>
      <c r="W6130" t="s">
        <v>54</v>
      </c>
      <c r="X6130" t="s">
        <v>30399</v>
      </c>
      <c r="Y6130" t="s">
        <v>43</v>
      </c>
      <c r="Z6130" s="1">
        <v>45048</v>
      </c>
      <c r="AA6130" s="2">
        <v>0.19473379629629628</v>
      </c>
      <c r="AB6130" s="2">
        <v>0.4876967592592592</v>
      </c>
      <c r="AC6130" t="s">
        <v>45</v>
      </c>
      <c r="AD6130" t="s">
        <v>44</v>
      </c>
      <c r="AE6130" t="s">
        <v>45</v>
      </c>
      <c r="AF6130">
        <v>129</v>
      </c>
    </row>
    <row r="6131" spans="1:32">
      <c r="A6131">
        <v>30468</v>
      </c>
      <c r="B6131">
        <v>29568</v>
      </c>
      <c r="C6131" t="s">
        <v>1228</v>
      </c>
      <c r="D6131" t="s">
        <v>21893</v>
      </c>
      <c r="E6131" t="s">
        <v>34</v>
      </c>
      <c r="F6131" t="s">
        <v>30400</v>
      </c>
      <c r="G6131" t="s">
        <v>30401</v>
      </c>
      <c r="H6131" t="s">
        <v>423</v>
      </c>
      <c r="I6131" s="1">
        <v>17938</v>
      </c>
      <c r="J6131" t="s">
        <v>30402</v>
      </c>
      <c r="K6131" t="s">
        <v>7658</v>
      </c>
      <c r="L6131">
        <v>49807</v>
      </c>
      <c r="M6131" t="s">
        <v>423</v>
      </c>
      <c r="N6131" s="1">
        <v>45107</v>
      </c>
      <c r="O6131" s="1">
        <v>45112</v>
      </c>
      <c r="P6131">
        <v>12</v>
      </c>
      <c r="Q6131">
        <v>1</v>
      </c>
      <c r="R6131" t="s">
        <v>40</v>
      </c>
      <c r="S6131">
        <v>4</v>
      </c>
      <c r="T6131">
        <v>1</v>
      </c>
      <c r="U6131">
        <v>5</v>
      </c>
      <c r="V6131">
        <v>1230</v>
      </c>
      <c r="W6131" t="s">
        <v>54</v>
      </c>
      <c r="X6131" t="s">
        <v>30403</v>
      </c>
      <c r="Y6131" t="s">
        <v>43</v>
      </c>
      <c r="Z6131" s="1">
        <v>45068</v>
      </c>
      <c r="AA6131" s="2">
        <v>0.59597222222222224</v>
      </c>
      <c r="AB6131" s="2">
        <v>0.79185185185185192</v>
      </c>
      <c r="AC6131" t="s">
        <v>45</v>
      </c>
      <c r="AD6131" t="s">
        <v>44</v>
      </c>
      <c r="AE6131" t="s">
        <v>45</v>
      </c>
      <c r="AF6131">
        <v>246</v>
      </c>
    </row>
    <row r="6132" spans="1:32">
      <c r="A6132">
        <v>30469</v>
      </c>
      <c r="B6132">
        <v>29569</v>
      </c>
      <c r="C6132" t="s">
        <v>384</v>
      </c>
      <c r="D6132" t="s">
        <v>3425</v>
      </c>
      <c r="E6132" t="s">
        <v>48</v>
      </c>
      <c r="F6132" t="s">
        <v>30404</v>
      </c>
      <c r="G6132" t="s">
        <v>30405</v>
      </c>
      <c r="H6132" t="s">
        <v>77</v>
      </c>
      <c r="I6132" s="1">
        <v>16103</v>
      </c>
      <c r="J6132" t="s">
        <v>30406</v>
      </c>
      <c r="K6132" t="s">
        <v>30407</v>
      </c>
      <c r="L6132">
        <v>20044</v>
      </c>
      <c r="M6132" t="s">
        <v>77</v>
      </c>
      <c r="N6132" s="1">
        <v>45208</v>
      </c>
      <c r="O6132" s="1">
        <v>45211</v>
      </c>
      <c r="P6132">
        <v>73</v>
      </c>
      <c r="Q6132">
        <v>3</v>
      </c>
      <c r="R6132" t="s">
        <v>53</v>
      </c>
      <c r="S6132">
        <v>4</v>
      </c>
      <c r="T6132">
        <v>2</v>
      </c>
      <c r="U6132">
        <v>3</v>
      </c>
      <c r="V6132">
        <v>420</v>
      </c>
      <c r="W6132" t="s">
        <v>54</v>
      </c>
      <c r="X6132" t="s">
        <v>30408</v>
      </c>
      <c r="Y6132" t="s">
        <v>6</v>
      </c>
      <c r="Z6132" s="1">
        <v>45192</v>
      </c>
      <c r="AA6132" s="2">
        <v>0.2920949074074074</v>
      </c>
      <c r="AB6132" s="2">
        <v>0.80003472222222216</v>
      </c>
      <c r="AC6132" t="s">
        <v>44</v>
      </c>
      <c r="AD6132" t="s">
        <v>44</v>
      </c>
      <c r="AE6132" t="s">
        <v>45</v>
      </c>
      <c r="AF6132">
        <v>140</v>
      </c>
    </row>
    <row r="6133" spans="1:32">
      <c r="A6133">
        <v>30470</v>
      </c>
      <c r="B6133">
        <v>29570</v>
      </c>
      <c r="C6133" t="s">
        <v>3283</v>
      </c>
      <c r="D6133" t="s">
        <v>30409</v>
      </c>
      <c r="E6133" t="s">
        <v>48</v>
      </c>
      <c r="F6133" t="s">
        <v>30410</v>
      </c>
      <c r="G6133" t="s">
        <v>30411</v>
      </c>
      <c r="H6133" t="s">
        <v>37</v>
      </c>
      <c r="I6133" s="1">
        <v>27125</v>
      </c>
      <c r="J6133" t="s">
        <v>30412</v>
      </c>
      <c r="K6133" t="s">
        <v>30413</v>
      </c>
      <c r="L6133">
        <v>5935</v>
      </c>
      <c r="M6133" t="s">
        <v>37</v>
      </c>
      <c r="N6133" s="1">
        <v>44985</v>
      </c>
      <c r="O6133" s="1">
        <v>44986</v>
      </c>
      <c r="P6133">
        <v>94</v>
      </c>
      <c r="Q6133">
        <v>4</v>
      </c>
      <c r="R6133" t="s">
        <v>53</v>
      </c>
      <c r="S6133">
        <v>1</v>
      </c>
      <c r="T6133">
        <v>0</v>
      </c>
      <c r="U6133">
        <v>1</v>
      </c>
      <c r="V6133">
        <v>139</v>
      </c>
      <c r="W6133" t="s">
        <v>54</v>
      </c>
      <c r="X6133" t="s">
        <v>30414</v>
      </c>
      <c r="Y6133" t="s">
        <v>65</v>
      </c>
      <c r="Z6133" s="1">
        <v>44980</v>
      </c>
      <c r="AA6133" s="2">
        <v>0.79721064814814813</v>
      </c>
      <c r="AB6133" s="2">
        <v>0.34068287037037037</v>
      </c>
      <c r="AC6133" t="s">
        <v>45</v>
      </c>
      <c r="AD6133" t="s">
        <v>44</v>
      </c>
      <c r="AE6133" t="s">
        <v>44</v>
      </c>
      <c r="AF6133">
        <v>139</v>
      </c>
    </row>
    <row r="6134" spans="1:32">
      <c r="A6134">
        <v>30471</v>
      </c>
      <c r="B6134">
        <v>29571</v>
      </c>
      <c r="C6134" t="s">
        <v>1240</v>
      </c>
      <c r="D6134" t="s">
        <v>3343</v>
      </c>
      <c r="E6134" t="s">
        <v>48</v>
      </c>
      <c r="F6134" t="s">
        <v>30415</v>
      </c>
      <c r="G6134" t="s">
        <v>30416</v>
      </c>
      <c r="H6134" t="s">
        <v>94</v>
      </c>
      <c r="I6134" s="1">
        <v>30818</v>
      </c>
      <c r="J6134" t="s">
        <v>30417</v>
      </c>
      <c r="K6134" t="s">
        <v>30418</v>
      </c>
      <c r="L6134">
        <v>33981</v>
      </c>
      <c r="M6134" t="s">
        <v>94</v>
      </c>
      <c r="N6134" s="1">
        <v>45238</v>
      </c>
      <c r="O6134" s="1">
        <v>45240</v>
      </c>
      <c r="P6134">
        <v>5</v>
      </c>
      <c r="Q6134">
        <v>1</v>
      </c>
      <c r="R6134" t="s">
        <v>63</v>
      </c>
      <c r="S6134">
        <v>2</v>
      </c>
      <c r="T6134">
        <v>2</v>
      </c>
      <c r="U6134">
        <v>2</v>
      </c>
      <c r="V6134">
        <v>178</v>
      </c>
      <c r="W6134" t="s">
        <v>54</v>
      </c>
      <c r="X6134" t="s">
        <v>30419</v>
      </c>
      <c r="Y6134" t="s">
        <v>65</v>
      </c>
      <c r="Z6134" s="1">
        <v>45202</v>
      </c>
      <c r="AA6134" s="2">
        <v>0.37516203703703704</v>
      </c>
      <c r="AB6134" s="2">
        <v>0.4522106481481481</v>
      </c>
      <c r="AC6134" t="s">
        <v>44</v>
      </c>
      <c r="AD6134" t="s">
        <v>45</v>
      </c>
      <c r="AE6134" t="s">
        <v>44</v>
      </c>
      <c r="AF6134">
        <v>89</v>
      </c>
    </row>
    <row r="6135" spans="1:32">
      <c r="A6135">
        <v>30472</v>
      </c>
      <c r="B6135">
        <v>29572</v>
      </c>
      <c r="C6135" t="s">
        <v>197</v>
      </c>
      <c r="D6135" t="s">
        <v>5985</v>
      </c>
      <c r="E6135" t="s">
        <v>34</v>
      </c>
      <c r="F6135" t="s">
        <v>30420</v>
      </c>
      <c r="G6135" t="s">
        <v>30421</v>
      </c>
      <c r="H6135" t="s">
        <v>171</v>
      </c>
      <c r="I6135" s="1">
        <v>17693</v>
      </c>
      <c r="J6135" t="s">
        <v>30422</v>
      </c>
      <c r="K6135" t="s">
        <v>30423</v>
      </c>
      <c r="L6135">
        <v>23912</v>
      </c>
      <c r="M6135" t="s">
        <v>171</v>
      </c>
      <c r="N6135" s="1">
        <v>45270</v>
      </c>
      <c r="O6135" s="1">
        <v>45273</v>
      </c>
      <c r="P6135">
        <v>47</v>
      </c>
      <c r="Q6135">
        <v>2</v>
      </c>
      <c r="R6135" t="s">
        <v>63</v>
      </c>
      <c r="S6135">
        <v>4</v>
      </c>
      <c r="T6135">
        <v>1</v>
      </c>
      <c r="U6135">
        <v>3</v>
      </c>
      <c r="V6135">
        <v>237</v>
      </c>
      <c r="W6135" t="s">
        <v>54</v>
      </c>
      <c r="X6135" t="s">
        <v>30424</v>
      </c>
      <c r="Y6135" t="s">
        <v>6</v>
      </c>
      <c r="Z6135" s="1">
        <v>45236</v>
      </c>
      <c r="AA6135" s="2">
        <v>0.24760416666666665</v>
      </c>
      <c r="AB6135" s="2">
        <v>0.94115740740740739</v>
      </c>
      <c r="AC6135" t="s">
        <v>45</v>
      </c>
      <c r="AD6135" t="s">
        <v>45</v>
      </c>
      <c r="AE6135" t="s">
        <v>44</v>
      </c>
      <c r="AF6135">
        <v>79</v>
      </c>
    </row>
    <row r="6136" spans="1:32">
      <c r="A6136">
        <v>30473</v>
      </c>
      <c r="B6136">
        <v>29573</v>
      </c>
      <c r="C6136" t="s">
        <v>7413</v>
      </c>
      <c r="D6136" t="s">
        <v>140</v>
      </c>
      <c r="E6136" t="s">
        <v>34</v>
      </c>
      <c r="F6136" t="s">
        <v>30425</v>
      </c>
      <c r="G6136" t="s">
        <v>30426</v>
      </c>
      <c r="H6136" t="s">
        <v>941</v>
      </c>
      <c r="I6136" s="1">
        <v>26093</v>
      </c>
      <c r="J6136" t="s">
        <v>30427</v>
      </c>
      <c r="K6136" t="s">
        <v>30428</v>
      </c>
      <c r="L6136">
        <v>38746</v>
      </c>
      <c r="M6136" t="s">
        <v>941</v>
      </c>
      <c r="N6136" s="1">
        <v>45005</v>
      </c>
      <c r="O6136" s="1">
        <v>45006</v>
      </c>
      <c r="P6136">
        <v>70</v>
      </c>
      <c r="Q6136">
        <v>3</v>
      </c>
      <c r="R6136" t="s">
        <v>53</v>
      </c>
      <c r="S6136">
        <v>1</v>
      </c>
      <c r="T6136">
        <v>1</v>
      </c>
      <c r="U6136">
        <v>1</v>
      </c>
      <c r="V6136">
        <v>148</v>
      </c>
      <c r="W6136" t="s">
        <v>41</v>
      </c>
      <c r="X6136" t="s">
        <v>30429</v>
      </c>
      <c r="Y6136" t="s">
        <v>43</v>
      </c>
      <c r="Z6136" s="1">
        <v>44970</v>
      </c>
      <c r="AA6136" s="2">
        <v>0.51375000000000004</v>
      </c>
      <c r="AB6136" s="2">
        <v>0.29292824074074075</v>
      </c>
      <c r="AC6136" t="s">
        <v>44</v>
      </c>
      <c r="AD6136" t="s">
        <v>45</v>
      </c>
      <c r="AE6136" t="s">
        <v>45</v>
      </c>
      <c r="AF6136">
        <v>148</v>
      </c>
    </row>
    <row r="6137" spans="1:32">
      <c r="A6137">
        <v>30474</v>
      </c>
      <c r="B6137">
        <v>29574</v>
      </c>
      <c r="C6137" t="s">
        <v>1262</v>
      </c>
      <c r="D6137" t="s">
        <v>768</v>
      </c>
      <c r="E6137" t="s">
        <v>48</v>
      </c>
      <c r="F6137" t="s">
        <v>30430</v>
      </c>
      <c r="G6137">
        <v>2649732638</v>
      </c>
      <c r="H6137" t="s">
        <v>272</v>
      </c>
      <c r="I6137" s="1">
        <v>30299</v>
      </c>
      <c r="J6137" t="s">
        <v>30431</v>
      </c>
      <c r="K6137" t="s">
        <v>30432</v>
      </c>
      <c r="L6137">
        <v>51627</v>
      </c>
      <c r="M6137" t="s">
        <v>272</v>
      </c>
      <c r="N6137" s="1">
        <v>45157</v>
      </c>
      <c r="O6137" s="1">
        <v>45161</v>
      </c>
      <c r="P6137">
        <v>19</v>
      </c>
      <c r="Q6137">
        <v>1</v>
      </c>
      <c r="R6137" t="s">
        <v>53</v>
      </c>
      <c r="S6137">
        <v>3</v>
      </c>
      <c r="T6137">
        <v>2</v>
      </c>
      <c r="U6137">
        <v>4</v>
      </c>
      <c r="V6137">
        <v>516</v>
      </c>
      <c r="W6137" t="s">
        <v>54</v>
      </c>
      <c r="X6137" t="s">
        <v>30433</v>
      </c>
      <c r="Y6137" t="s">
        <v>81</v>
      </c>
      <c r="Z6137" s="1">
        <v>45132</v>
      </c>
      <c r="AA6137" s="2">
        <v>0.82655092592592594</v>
      </c>
      <c r="AB6137" s="2">
        <v>0.36306712962962967</v>
      </c>
      <c r="AC6137" t="s">
        <v>45</v>
      </c>
      <c r="AD6137" t="s">
        <v>45</v>
      </c>
      <c r="AE6137" t="s">
        <v>44</v>
      </c>
      <c r="AF6137">
        <v>129</v>
      </c>
    </row>
    <row r="6138" spans="1:32">
      <c r="A6138">
        <v>30476</v>
      </c>
      <c r="B6138">
        <v>29576</v>
      </c>
      <c r="C6138" t="s">
        <v>1386</v>
      </c>
      <c r="D6138" t="s">
        <v>1703</v>
      </c>
      <c r="E6138" t="s">
        <v>48</v>
      </c>
      <c r="F6138" t="s">
        <v>30434</v>
      </c>
      <c r="G6138" t="s">
        <v>30435</v>
      </c>
      <c r="H6138" t="s">
        <v>171</v>
      </c>
      <c r="I6138" s="1">
        <v>18544</v>
      </c>
      <c r="J6138" t="s">
        <v>30436</v>
      </c>
      <c r="K6138" t="s">
        <v>30437</v>
      </c>
      <c r="L6138">
        <v>4124</v>
      </c>
      <c r="M6138" t="s">
        <v>171</v>
      </c>
      <c r="N6138" s="1">
        <v>45114</v>
      </c>
      <c r="O6138" s="1">
        <v>45117</v>
      </c>
      <c r="P6138">
        <v>83</v>
      </c>
      <c r="Q6138">
        <v>4</v>
      </c>
      <c r="R6138" t="s">
        <v>63</v>
      </c>
      <c r="S6138">
        <v>1</v>
      </c>
      <c r="T6138">
        <v>2</v>
      </c>
      <c r="U6138">
        <v>3</v>
      </c>
      <c r="V6138">
        <v>252</v>
      </c>
      <c r="W6138" t="s">
        <v>54</v>
      </c>
      <c r="X6138" t="s">
        <v>30438</v>
      </c>
      <c r="Y6138" t="s">
        <v>65</v>
      </c>
      <c r="Z6138" s="1">
        <v>45080</v>
      </c>
      <c r="AA6138" s="2">
        <v>0.47929398148148145</v>
      </c>
      <c r="AB6138" s="2">
        <v>0.89372685185185186</v>
      </c>
      <c r="AC6138" t="s">
        <v>45</v>
      </c>
      <c r="AD6138" t="s">
        <v>44</v>
      </c>
      <c r="AE6138" t="s">
        <v>44</v>
      </c>
      <c r="AF6138">
        <v>84</v>
      </c>
    </row>
    <row r="6139" spans="1:32">
      <c r="A6139">
        <v>30477</v>
      </c>
      <c r="B6139">
        <v>29577</v>
      </c>
      <c r="C6139" t="s">
        <v>828</v>
      </c>
      <c r="D6139" t="s">
        <v>546</v>
      </c>
      <c r="E6139" t="s">
        <v>48</v>
      </c>
      <c r="F6139" t="s">
        <v>30439</v>
      </c>
      <c r="G6139" t="s">
        <v>30440</v>
      </c>
      <c r="H6139" t="s">
        <v>272</v>
      </c>
      <c r="I6139" s="1">
        <v>24193</v>
      </c>
      <c r="J6139" t="s">
        <v>30441</v>
      </c>
      <c r="K6139" t="s">
        <v>8633</v>
      </c>
      <c r="L6139">
        <v>65761</v>
      </c>
      <c r="M6139" t="s">
        <v>272</v>
      </c>
      <c r="N6139" s="1">
        <v>45219</v>
      </c>
      <c r="O6139" s="1">
        <v>45222</v>
      </c>
      <c r="P6139">
        <v>37</v>
      </c>
      <c r="Q6139">
        <v>2</v>
      </c>
      <c r="R6139" t="s">
        <v>53</v>
      </c>
      <c r="S6139">
        <v>3</v>
      </c>
      <c r="T6139">
        <v>1</v>
      </c>
      <c r="U6139">
        <v>3</v>
      </c>
      <c r="V6139">
        <v>393</v>
      </c>
      <c r="W6139" t="s">
        <v>41</v>
      </c>
      <c r="X6139" t="s">
        <v>30442</v>
      </c>
      <c r="Y6139" t="s">
        <v>43</v>
      </c>
      <c r="Z6139" s="1">
        <v>45188</v>
      </c>
      <c r="AA6139" s="2">
        <v>0.65959490740740734</v>
      </c>
      <c r="AB6139" s="2">
        <v>0.83986111111111106</v>
      </c>
      <c r="AC6139" t="s">
        <v>45</v>
      </c>
      <c r="AD6139" t="s">
        <v>45</v>
      </c>
      <c r="AE6139" t="s">
        <v>44</v>
      </c>
      <c r="AF6139">
        <v>131</v>
      </c>
    </row>
    <row r="6140" spans="1:32">
      <c r="A6140">
        <v>30479</v>
      </c>
      <c r="B6140">
        <v>29579</v>
      </c>
      <c r="C6140" t="s">
        <v>1022</v>
      </c>
      <c r="D6140" t="s">
        <v>10055</v>
      </c>
      <c r="E6140" t="s">
        <v>34</v>
      </c>
      <c r="F6140" t="s">
        <v>30443</v>
      </c>
      <c r="G6140" t="s">
        <v>30444</v>
      </c>
      <c r="H6140" t="s">
        <v>272</v>
      </c>
      <c r="I6140" s="1">
        <v>22359</v>
      </c>
      <c r="J6140" t="s">
        <v>30445</v>
      </c>
      <c r="K6140" t="s">
        <v>30446</v>
      </c>
      <c r="L6140">
        <v>39752</v>
      </c>
      <c r="M6140" t="s">
        <v>272</v>
      </c>
      <c r="N6140" s="1">
        <v>45253</v>
      </c>
      <c r="O6140" s="1">
        <v>45255</v>
      </c>
      <c r="P6140">
        <v>16</v>
      </c>
      <c r="Q6140">
        <v>1</v>
      </c>
      <c r="R6140" t="s">
        <v>53</v>
      </c>
      <c r="S6140">
        <v>2</v>
      </c>
      <c r="T6140">
        <v>1</v>
      </c>
      <c r="U6140">
        <v>2</v>
      </c>
      <c r="V6140">
        <v>246</v>
      </c>
      <c r="W6140" t="s">
        <v>41</v>
      </c>
      <c r="X6140" t="s">
        <v>30447</v>
      </c>
      <c r="Y6140" t="s">
        <v>65</v>
      </c>
      <c r="Z6140" s="1">
        <v>45247</v>
      </c>
      <c r="AA6140" s="2">
        <v>0.6651273148148148</v>
      </c>
      <c r="AB6140" s="2">
        <v>0.78812499999999996</v>
      </c>
      <c r="AC6140" t="s">
        <v>44</v>
      </c>
      <c r="AD6140" t="s">
        <v>45</v>
      </c>
      <c r="AE6140" t="s">
        <v>44</v>
      </c>
      <c r="AF6140">
        <v>123</v>
      </c>
    </row>
    <row r="6141" spans="1:32">
      <c r="A6141">
        <v>30480</v>
      </c>
      <c r="B6141">
        <v>29580</v>
      </c>
      <c r="C6141" t="s">
        <v>583</v>
      </c>
      <c r="D6141" t="s">
        <v>22152</v>
      </c>
      <c r="E6141" t="s">
        <v>34</v>
      </c>
      <c r="F6141" t="s">
        <v>30448</v>
      </c>
      <c r="G6141" t="s">
        <v>30449</v>
      </c>
      <c r="H6141" t="s">
        <v>135</v>
      </c>
      <c r="I6141" s="1">
        <v>17234</v>
      </c>
      <c r="J6141" t="s">
        <v>30450</v>
      </c>
      <c r="K6141" t="s">
        <v>30451</v>
      </c>
      <c r="L6141">
        <v>63039</v>
      </c>
      <c r="M6141" t="s">
        <v>135</v>
      </c>
      <c r="N6141" s="1">
        <v>45154</v>
      </c>
      <c r="O6141" s="1">
        <v>45155</v>
      </c>
      <c r="P6141">
        <v>30</v>
      </c>
      <c r="Q6141">
        <v>2</v>
      </c>
      <c r="R6141" t="s">
        <v>40</v>
      </c>
      <c r="S6141">
        <v>4</v>
      </c>
      <c r="T6141">
        <v>1</v>
      </c>
      <c r="U6141">
        <v>1</v>
      </c>
      <c r="V6141">
        <v>239</v>
      </c>
      <c r="W6141" t="s">
        <v>41</v>
      </c>
      <c r="X6141" t="s">
        <v>30452</v>
      </c>
      <c r="Y6141" t="s">
        <v>81</v>
      </c>
      <c r="Z6141" s="1">
        <v>45120</v>
      </c>
      <c r="AA6141" s="2">
        <v>0.12821759259259261</v>
      </c>
      <c r="AB6141" s="2">
        <v>5.0474537037037033E-2</v>
      </c>
      <c r="AC6141" t="s">
        <v>45</v>
      </c>
      <c r="AD6141" t="s">
        <v>45</v>
      </c>
      <c r="AE6141" t="s">
        <v>45</v>
      </c>
      <c r="AF6141">
        <v>239</v>
      </c>
    </row>
    <row r="6142" spans="1:32">
      <c r="A6142">
        <v>30481</v>
      </c>
      <c r="B6142">
        <v>29581</v>
      </c>
      <c r="C6142" t="s">
        <v>133</v>
      </c>
      <c r="D6142" t="s">
        <v>8946</v>
      </c>
      <c r="E6142" t="s">
        <v>48</v>
      </c>
      <c r="F6142" t="s">
        <v>30453</v>
      </c>
      <c r="G6142" t="s">
        <v>30454</v>
      </c>
      <c r="H6142" t="s">
        <v>70</v>
      </c>
      <c r="I6142" s="1">
        <v>15982</v>
      </c>
      <c r="J6142" t="s">
        <v>30455</v>
      </c>
      <c r="K6142" t="s">
        <v>12075</v>
      </c>
      <c r="L6142">
        <v>1493</v>
      </c>
      <c r="M6142" t="s">
        <v>70</v>
      </c>
      <c r="N6142" s="1">
        <v>45259</v>
      </c>
      <c r="O6142" s="1">
        <v>45260</v>
      </c>
      <c r="P6142">
        <v>87</v>
      </c>
      <c r="Q6142">
        <v>4</v>
      </c>
      <c r="R6142" t="s">
        <v>40</v>
      </c>
      <c r="S6142">
        <v>2</v>
      </c>
      <c r="T6142">
        <v>0</v>
      </c>
      <c r="U6142">
        <v>1</v>
      </c>
      <c r="V6142">
        <v>240</v>
      </c>
      <c r="W6142" t="s">
        <v>54</v>
      </c>
      <c r="X6142" t="s">
        <v>30456</v>
      </c>
      <c r="Y6142" t="s">
        <v>65</v>
      </c>
      <c r="Z6142" s="1">
        <v>45222</v>
      </c>
      <c r="AA6142" s="2">
        <v>0.25638888888888889</v>
      </c>
      <c r="AB6142" s="2">
        <v>0.30335648148148148</v>
      </c>
      <c r="AC6142" t="s">
        <v>44</v>
      </c>
      <c r="AD6142" t="s">
        <v>44</v>
      </c>
      <c r="AE6142" t="s">
        <v>44</v>
      </c>
      <c r="AF6142">
        <v>240</v>
      </c>
    </row>
    <row r="6143" spans="1:32">
      <c r="A6143">
        <v>30483</v>
      </c>
      <c r="B6143">
        <v>29583</v>
      </c>
      <c r="C6143" t="s">
        <v>409</v>
      </c>
      <c r="D6143" t="s">
        <v>1809</v>
      </c>
      <c r="E6143" t="s">
        <v>34</v>
      </c>
      <c r="F6143" t="s">
        <v>30457</v>
      </c>
      <c r="G6143" t="s">
        <v>30458</v>
      </c>
      <c r="H6143" t="s">
        <v>129</v>
      </c>
      <c r="I6143" s="1">
        <v>16173</v>
      </c>
      <c r="J6143" t="s">
        <v>30459</v>
      </c>
      <c r="K6143" t="s">
        <v>11561</v>
      </c>
      <c r="L6143">
        <v>20349</v>
      </c>
      <c r="M6143" t="s">
        <v>129</v>
      </c>
      <c r="N6143" s="1">
        <v>45036</v>
      </c>
      <c r="O6143" s="1">
        <v>45039</v>
      </c>
      <c r="P6143">
        <v>55</v>
      </c>
      <c r="Q6143">
        <v>3</v>
      </c>
      <c r="R6143" t="s">
        <v>53</v>
      </c>
      <c r="S6143">
        <v>4</v>
      </c>
      <c r="T6143">
        <v>1</v>
      </c>
      <c r="U6143">
        <v>3</v>
      </c>
      <c r="V6143">
        <v>399</v>
      </c>
      <c r="W6143" t="s">
        <v>41</v>
      </c>
      <c r="X6143" t="s">
        <v>30460</v>
      </c>
      <c r="Y6143" t="s">
        <v>6</v>
      </c>
      <c r="Z6143" s="1">
        <v>45016</v>
      </c>
      <c r="AA6143" s="2">
        <v>0.9113310185185185</v>
      </c>
      <c r="AB6143" s="2">
        <v>0.85006944444444443</v>
      </c>
      <c r="AC6143" t="s">
        <v>44</v>
      </c>
      <c r="AD6143" t="s">
        <v>45</v>
      </c>
      <c r="AE6143" t="s">
        <v>44</v>
      </c>
      <c r="AF6143">
        <v>133</v>
      </c>
    </row>
    <row r="6144" spans="1:32">
      <c r="A6144">
        <v>30484</v>
      </c>
      <c r="B6144">
        <v>29584</v>
      </c>
      <c r="C6144" t="s">
        <v>447</v>
      </c>
      <c r="D6144" t="s">
        <v>2352</v>
      </c>
      <c r="E6144" t="s">
        <v>34</v>
      </c>
      <c r="F6144" t="s">
        <v>30461</v>
      </c>
      <c r="G6144" t="s">
        <v>30462</v>
      </c>
      <c r="H6144" t="s">
        <v>272</v>
      </c>
      <c r="I6144" s="1">
        <v>26097</v>
      </c>
      <c r="J6144" t="s">
        <v>30463</v>
      </c>
      <c r="K6144" t="s">
        <v>23101</v>
      </c>
      <c r="L6144">
        <v>91709</v>
      </c>
      <c r="M6144" t="s">
        <v>272</v>
      </c>
      <c r="N6144" s="1">
        <v>44993</v>
      </c>
      <c r="O6144" s="1">
        <v>44995</v>
      </c>
      <c r="P6144">
        <v>82</v>
      </c>
      <c r="Q6144">
        <v>4</v>
      </c>
      <c r="R6144" t="s">
        <v>53</v>
      </c>
      <c r="S6144">
        <v>1</v>
      </c>
      <c r="T6144">
        <v>2</v>
      </c>
      <c r="U6144">
        <v>2</v>
      </c>
      <c r="V6144">
        <v>298</v>
      </c>
      <c r="W6144" t="s">
        <v>41</v>
      </c>
      <c r="X6144" t="s">
        <v>30464</v>
      </c>
      <c r="Y6144" t="s">
        <v>43</v>
      </c>
      <c r="Z6144" s="1">
        <v>44960</v>
      </c>
      <c r="AA6144" s="2">
        <v>0.9368981481481482</v>
      </c>
      <c r="AB6144" s="2">
        <v>0.4971180555555556</v>
      </c>
      <c r="AC6144" t="s">
        <v>44</v>
      </c>
      <c r="AD6144" t="s">
        <v>44</v>
      </c>
      <c r="AE6144" t="s">
        <v>45</v>
      </c>
      <c r="AF6144">
        <v>149</v>
      </c>
    </row>
    <row r="6145" spans="1:32">
      <c r="A6145">
        <v>30485</v>
      </c>
      <c r="B6145">
        <v>29585</v>
      </c>
      <c r="C6145" t="s">
        <v>197</v>
      </c>
      <c r="D6145" t="s">
        <v>427</v>
      </c>
      <c r="E6145" t="s">
        <v>48</v>
      </c>
      <c r="F6145" t="s">
        <v>30465</v>
      </c>
      <c r="G6145">
        <v>9526213414</v>
      </c>
      <c r="H6145" t="s">
        <v>70</v>
      </c>
      <c r="I6145" s="1">
        <v>34514</v>
      </c>
      <c r="J6145" t="s">
        <v>30466</v>
      </c>
      <c r="K6145" t="s">
        <v>30467</v>
      </c>
      <c r="L6145">
        <v>96054</v>
      </c>
      <c r="M6145" t="s">
        <v>70</v>
      </c>
      <c r="N6145" s="1">
        <v>44968</v>
      </c>
      <c r="O6145" s="1">
        <v>44972</v>
      </c>
      <c r="P6145">
        <v>50</v>
      </c>
      <c r="Q6145">
        <v>2</v>
      </c>
      <c r="R6145" t="s">
        <v>63</v>
      </c>
      <c r="S6145">
        <v>4</v>
      </c>
      <c r="T6145">
        <v>1</v>
      </c>
      <c r="U6145">
        <v>4</v>
      </c>
      <c r="V6145">
        <v>240</v>
      </c>
      <c r="W6145" t="s">
        <v>54</v>
      </c>
      <c r="X6145" t="s">
        <v>30468</v>
      </c>
      <c r="Y6145" t="s">
        <v>43</v>
      </c>
      <c r="Z6145" s="1">
        <v>44954</v>
      </c>
      <c r="AA6145" s="2">
        <v>0.61341435185185189</v>
      </c>
      <c r="AB6145" s="2">
        <v>0.98857638888888888</v>
      </c>
      <c r="AC6145" t="s">
        <v>45</v>
      </c>
      <c r="AD6145" t="s">
        <v>45</v>
      </c>
      <c r="AE6145" t="s">
        <v>45</v>
      </c>
      <c r="AF6145">
        <v>60</v>
      </c>
    </row>
    <row r="6146" spans="1:32">
      <c r="A6146">
        <v>30486</v>
      </c>
      <c r="B6146">
        <v>29586</v>
      </c>
      <c r="C6146" t="s">
        <v>864</v>
      </c>
      <c r="D6146" t="s">
        <v>46</v>
      </c>
      <c r="E6146" t="s">
        <v>34</v>
      </c>
      <c r="F6146" t="s">
        <v>30469</v>
      </c>
      <c r="G6146" t="s">
        <v>30470</v>
      </c>
      <c r="H6146" t="s">
        <v>537</v>
      </c>
      <c r="I6146" s="1">
        <v>34570</v>
      </c>
      <c r="J6146" t="s">
        <v>30471</v>
      </c>
      <c r="K6146" t="s">
        <v>30472</v>
      </c>
      <c r="L6146">
        <v>12541</v>
      </c>
      <c r="M6146" t="s">
        <v>537</v>
      </c>
      <c r="N6146" s="1">
        <v>45026</v>
      </c>
      <c r="O6146" s="1">
        <v>45027</v>
      </c>
      <c r="P6146">
        <v>88</v>
      </c>
      <c r="Q6146">
        <v>4</v>
      </c>
      <c r="R6146" t="s">
        <v>53</v>
      </c>
      <c r="S6146">
        <v>3</v>
      </c>
      <c r="T6146">
        <v>2</v>
      </c>
      <c r="U6146">
        <v>1</v>
      </c>
      <c r="V6146">
        <v>147</v>
      </c>
      <c r="W6146" t="s">
        <v>54</v>
      </c>
      <c r="X6146" t="s">
        <v>30473</v>
      </c>
      <c r="Y6146" t="s">
        <v>43</v>
      </c>
      <c r="Z6146" s="1">
        <v>45010</v>
      </c>
      <c r="AA6146" s="2">
        <v>0.60099537037037043</v>
      </c>
      <c r="AB6146" s="2">
        <v>0.15716435185185185</v>
      </c>
      <c r="AC6146" t="s">
        <v>45</v>
      </c>
      <c r="AD6146" t="s">
        <v>45</v>
      </c>
      <c r="AE6146" t="s">
        <v>45</v>
      </c>
      <c r="AF6146">
        <v>147</v>
      </c>
    </row>
    <row r="6147" spans="1:32">
      <c r="A6147">
        <v>30488</v>
      </c>
      <c r="B6147">
        <v>29588</v>
      </c>
      <c r="C6147" t="s">
        <v>3111</v>
      </c>
      <c r="D6147" t="s">
        <v>6396</v>
      </c>
      <c r="E6147" t="s">
        <v>34</v>
      </c>
      <c r="F6147" t="s">
        <v>30474</v>
      </c>
      <c r="G6147" t="s">
        <v>30475</v>
      </c>
      <c r="H6147" t="s">
        <v>1442</v>
      </c>
      <c r="I6147" s="1">
        <v>22940</v>
      </c>
      <c r="J6147" t="s">
        <v>30476</v>
      </c>
      <c r="K6147" t="s">
        <v>15119</v>
      </c>
      <c r="L6147">
        <v>1494</v>
      </c>
      <c r="M6147" t="s">
        <v>1442</v>
      </c>
      <c r="N6147" s="1">
        <v>45017</v>
      </c>
      <c r="O6147" s="1">
        <v>45021</v>
      </c>
      <c r="P6147">
        <v>15</v>
      </c>
      <c r="Q6147">
        <v>1</v>
      </c>
      <c r="R6147" t="s">
        <v>40</v>
      </c>
      <c r="S6147">
        <v>1</v>
      </c>
      <c r="T6147">
        <v>0</v>
      </c>
      <c r="U6147">
        <v>4</v>
      </c>
      <c r="V6147">
        <v>816</v>
      </c>
      <c r="W6147" t="s">
        <v>54</v>
      </c>
      <c r="X6147" t="s">
        <v>30477</v>
      </c>
      <c r="Y6147" t="s">
        <v>6</v>
      </c>
      <c r="Z6147" s="1">
        <v>44978</v>
      </c>
      <c r="AA6147" s="2">
        <v>0.26439814814814816</v>
      </c>
      <c r="AB6147" s="2">
        <v>0.89262731481481483</v>
      </c>
      <c r="AC6147" t="s">
        <v>44</v>
      </c>
      <c r="AD6147" t="s">
        <v>45</v>
      </c>
      <c r="AE6147" t="s">
        <v>45</v>
      </c>
      <c r="AF6147">
        <v>204</v>
      </c>
    </row>
    <row r="6148" spans="1:32">
      <c r="A6148">
        <v>30489</v>
      </c>
      <c r="B6148">
        <v>29589</v>
      </c>
      <c r="C6148" t="s">
        <v>1888</v>
      </c>
      <c r="D6148" t="s">
        <v>99</v>
      </c>
      <c r="E6148" t="s">
        <v>34</v>
      </c>
      <c r="F6148" t="s">
        <v>30478</v>
      </c>
      <c r="G6148" t="s">
        <v>30479</v>
      </c>
      <c r="H6148" t="s">
        <v>423</v>
      </c>
      <c r="I6148" s="1">
        <v>27587</v>
      </c>
      <c r="J6148" t="s">
        <v>30480</v>
      </c>
      <c r="K6148" t="s">
        <v>30481</v>
      </c>
      <c r="L6148">
        <v>75953</v>
      </c>
      <c r="M6148" t="s">
        <v>423</v>
      </c>
      <c r="N6148" s="1">
        <v>45228</v>
      </c>
      <c r="O6148" s="1">
        <v>45229</v>
      </c>
      <c r="P6148">
        <v>60</v>
      </c>
      <c r="Q6148">
        <v>3</v>
      </c>
      <c r="R6148" t="s">
        <v>40</v>
      </c>
      <c r="S6148">
        <v>1</v>
      </c>
      <c r="T6148">
        <v>0</v>
      </c>
      <c r="U6148">
        <v>1</v>
      </c>
      <c r="V6148">
        <v>216</v>
      </c>
      <c r="W6148" t="s">
        <v>41</v>
      </c>
      <c r="X6148" t="s">
        <v>30482</v>
      </c>
      <c r="Y6148" t="s">
        <v>43</v>
      </c>
      <c r="Z6148" s="1">
        <v>45223</v>
      </c>
      <c r="AA6148" s="2">
        <v>0.60853009259259261</v>
      </c>
      <c r="AB6148" s="2">
        <v>0.32774305555555555</v>
      </c>
      <c r="AC6148" t="s">
        <v>45</v>
      </c>
      <c r="AD6148" t="s">
        <v>45</v>
      </c>
      <c r="AE6148" t="s">
        <v>44</v>
      </c>
      <c r="AF6148">
        <v>216</v>
      </c>
    </row>
    <row r="6149" spans="1:32">
      <c r="A6149">
        <v>30490</v>
      </c>
      <c r="B6149">
        <v>29590</v>
      </c>
      <c r="C6149" t="s">
        <v>9064</v>
      </c>
      <c r="D6149" t="s">
        <v>3066</v>
      </c>
      <c r="E6149" t="s">
        <v>34</v>
      </c>
      <c r="F6149" t="s">
        <v>30483</v>
      </c>
      <c r="G6149" t="s">
        <v>30484</v>
      </c>
      <c r="H6149" t="s">
        <v>692</v>
      </c>
      <c r="I6149" s="1">
        <v>18543</v>
      </c>
      <c r="J6149" t="s">
        <v>30485</v>
      </c>
      <c r="K6149" t="s">
        <v>30486</v>
      </c>
      <c r="L6149">
        <v>3916</v>
      </c>
      <c r="M6149" t="s">
        <v>692</v>
      </c>
      <c r="N6149" s="1">
        <v>45026</v>
      </c>
      <c r="O6149" s="1">
        <v>45028</v>
      </c>
      <c r="P6149">
        <v>49</v>
      </c>
      <c r="Q6149">
        <v>2</v>
      </c>
      <c r="R6149" t="s">
        <v>53</v>
      </c>
      <c r="S6149">
        <v>3</v>
      </c>
      <c r="T6149">
        <v>1</v>
      </c>
      <c r="U6149">
        <v>2</v>
      </c>
      <c r="V6149">
        <v>260</v>
      </c>
      <c r="W6149" t="s">
        <v>54</v>
      </c>
      <c r="X6149" t="s">
        <v>30487</v>
      </c>
      <c r="Y6149" t="s">
        <v>6</v>
      </c>
      <c r="Z6149" s="1">
        <v>45006</v>
      </c>
      <c r="AA6149" s="2">
        <v>0.86130787037037038</v>
      </c>
      <c r="AB6149" s="2">
        <v>0.80326388888888889</v>
      </c>
      <c r="AC6149" t="s">
        <v>44</v>
      </c>
      <c r="AD6149" t="s">
        <v>44</v>
      </c>
      <c r="AE6149" t="s">
        <v>44</v>
      </c>
      <c r="AF6149">
        <v>130</v>
      </c>
    </row>
    <row r="6150" spans="1:32">
      <c r="A6150">
        <v>30491</v>
      </c>
      <c r="B6150">
        <v>29591</v>
      </c>
      <c r="C6150" t="s">
        <v>391</v>
      </c>
      <c r="D6150" t="s">
        <v>4017</v>
      </c>
      <c r="E6150" t="s">
        <v>48</v>
      </c>
      <c r="F6150" t="s">
        <v>30488</v>
      </c>
      <c r="G6150" t="s">
        <v>30489</v>
      </c>
      <c r="H6150" t="s">
        <v>171</v>
      </c>
      <c r="I6150" s="1">
        <v>29394</v>
      </c>
      <c r="J6150" t="s">
        <v>30490</v>
      </c>
      <c r="K6150" t="s">
        <v>30491</v>
      </c>
      <c r="L6150">
        <v>47708</v>
      </c>
      <c r="M6150" t="s">
        <v>171</v>
      </c>
      <c r="N6150" s="1">
        <v>45142</v>
      </c>
      <c r="O6150" s="1">
        <v>45144</v>
      </c>
      <c r="P6150">
        <v>15</v>
      </c>
      <c r="Q6150">
        <v>1</v>
      </c>
      <c r="R6150" t="s">
        <v>40</v>
      </c>
      <c r="S6150">
        <v>3</v>
      </c>
      <c r="T6150">
        <v>2</v>
      </c>
      <c r="U6150">
        <v>2</v>
      </c>
      <c r="V6150">
        <v>410</v>
      </c>
      <c r="W6150" t="s">
        <v>54</v>
      </c>
      <c r="X6150" t="s">
        <v>30492</v>
      </c>
      <c r="Y6150" t="s">
        <v>65</v>
      </c>
      <c r="Z6150" s="1">
        <v>45119</v>
      </c>
      <c r="AA6150" s="2">
        <v>2.0462962962962964E-2</v>
      </c>
      <c r="AB6150" s="2">
        <v>0.17486111111111111</v>
      </c>
      <c r="AC6150" t="s">
        <v>44</v>
      </c>
      <c r="AD6150" t="s">
        <v>45</v>
      </c>
      <c r="AE6150" t="s">
        <v>44</v>
      </c>
      <c r="AF6150">
        <v>205</v>
      </c>
    </row>
    <row r="6151" spans="1:32">
      <c r="A6151">
        <v>30492</v>
      </c>
      <c r="B6151">
        <v>29592</v>
      </c>
      <c r="C6151" t="s">
        <v>168</v>
      </c>
      <c r="D6151" t="s">
        <v>2352</v>
      </c>
      <c r="E6151" t="s">
        <v>34</v>
      </c>
      <c r="F6151" t="s">
        <v>11331</v>
      </c>
      <c r="G6151" t="s">
        <v>30493</v>
      </c>
      <c r="H6151" t="s">
        <v>179</v>
      </c>
      <c r="I6151" s="1">
        <v>32353</v>
      </c>
      <c r="J6151" t="s">
        <v>30494</v>
      </c>
      <c r="K6151" t="s">
        <v>14975</v>
      </c>
      <c r="L6151">
        <v>35480</v>
      </c>
      <c r="M6151" t="s">
        <v>179</v>
      </c>
      <c r="N6151" s="1">
        <v>45000</v>
      </c>
      <c r="O6151" s="1">
        <v>45001</v>
      </c>
      <c r="P6151">
        <v>32</v>
      </c>
      <c r="Q6151">
        <v>2</v>
      </c>
      <c r="R6151" t="s">
        <v>63</v>
      </c>
      <c r="S6151">
        <v>4</v>
      </c>
      <c r="T6151">
        <v>1</v>
      </c>
      <c r="U6151">
        <v>1</v>
      </c>
      <c r="V6151">
        <v>74</v>
      </c>
      <c r="W6151" t="s">
        <v>41</v>
      </c>
      <c r="X6151" t="s">
        <v>30495</v>
      </c>
      <c r="Y6151" t="s">
        <v>65</v>
      </c>
      <c r="Z6151" s="1">
        <v>44989</v>
      </c>
      <c r="AA6151" s="2">
        <v>0.63321759259259258</v>
      </c>
      <c r="AB6151" s="2">
        <v>7.947916666666667E-2</v>
      </c>
      <c r="AC6151" t="s">
        <v>44</v>
      </c>
      <c r="AD6151" t="s">
        <v>45</v>
      </c>
      <c r="AE6151" t="s">
        <v>44</v>
      </c>
      <c r="AF6151">
        <v>74</v>
      </c>
    </row>
    <row r="6152" spans="1:32">
      <c r="A6152">
        <v>30493</v>
      </c>
      <c r="B6152">
        <v>29593</v>
      </c>
      <c r="C6152" t="s">
        <v>722</v>
      </c>
      <c r="D6152" t="s">
        <v>609</v>
      </c>
      <c r="E6152" t="s">
        <v>34</v>
      </c>
      <c r="F6152" t="s">
        <v>30496</v>
      </c>
      <c r="G6152" t="s">
        <v>30497</v>
      </c>
      <c r="H6152" t="s">
        <v>457</v>
      </c>
      <c r="I6152" s="1">
        <v>28826</v>
      </c>
      <c r="J6152" t="s">
        <v>30498</v>
      </c>
      <c r="K6152" t="s">
        <v>30499</v>
      </c>
      <c r="L6152">
        <v>97224</v>
      </c>
      <c r="M6152" t="s">
        <v>457</v>
      </c>
      <c r="N6152" s="1">
        <v>44967</v>
      </c>
      <c r="O6152" s="1">
        <v>44968</v>
      </c>
      <c r="P6152">
        <v>66</v>
      </c>
      <c r="Q6152">
        <v>3</v>
      </c>
      <c r="R6152" t="s">
        <v>40</v>
      </c>
      <c r="S6152">
        <v>3</v>
      </c>
      <c r="T6152">
        <v>0</v>
      </c>
      <c r="U6152">
        <v>1</v>
      </c>
      <c r="V6152">
        <v>246</v>
      </c>
      <c r="W6152" t="s">
        <v>41</v>
      </c>
      <c r="X6152" t="s">
        <v>30500</v>
      </c>
      <c r="Y6152" t="s">
        <v>65</v>
      </c>
      <c r="Z6152" s="1">
        <v>44941</v>
      </c>
      <c r="AA6152" s="2">
        <v>0.73802083333333324</v>
      </c>
      <c r="AB6152" s="2">
        <v>0.87159722222222225</v>
      </c>
      <c r="AC6152" t="s">
        <v>45</v>
      </c>
      <c r="AD6152" t="s">
        <v>44</v>
      </c>
      <c r="AE6152" t="s">
        <v>45</v>
      </c>
      <c r="AF6152">
        <v>246</v>
      </c>
    </row>
    <row r="6153" spans="1:32">
      <c r="A6153">
        <v>30494</v>
      </c>
      <c r="B6153">
        <v>29594</v>
      </c>
      <c r="C6153" t="s">
        <v>2522</v>
      </c>
      <c r="D6153" t="s">
        <v>462</v>
      </c>
      <c r="E6153" t="s">
        <v>48</v>
      </c>
      <c r="F6153" t="s">
        <v>30501</v>
      </c>
      <c r="G6153">
        <v>4278052081</v>
      </c>
      <c r="H6153" t="s">
        <v>1251</v>
      </c>
      <c r="I6153" s="1">
        <v>21983</v>
      </c>
      <c r="J6153" t="s">
        <v>30502</v>
      </c>
      <c r="K6153" t="s">
        <v>5692</v>
      </c>
      <c r="L6153">
        <v>26158</v>
      </c>
      <c r="M6153" t="s">
        <v>1251</v>
      </c>
      <c r="N6153" s="1">
        <v>45304</v>
      </c>
      <c r="O6153" s="1">
        <v>45308</v>
      </c>
      <c r="P6153">
        <v>58</v>
      </c>
      <c r="Q6153">
        <v>3</v>
      </c>
      <c r="R6153" t="s">
        <v>53</v>
      </c>
      <c r="S6153">
        <v>4</v>
      </c>
      <c r="T6153">
        <v>1</v>
      </c>
      <c r="U6153">
        <v>4</v>
      </c>
      <c r="V6153">
        <v>580</v>
      </c>
      <c r="W6153" t="s">
        <v>54</v>
      </c>
      <c r="X6153" t="s">
        <v>30503</v>
      </c>
      <c r="Y6153" t="s">
        <v>6</v>
      </c>
      <c r="Z6153" s="1">
        <v>45273</v>
      </c>
      <c r="AA6153" s="2">
        <v>1.6307870370370372E-2</v>
      </c>
      <c r="AB6153" s="2">
        <v>0.25408564814814816</v>
      </c>
      <c r="AC6153" t="s">
        <v>44</v>
      </c>
      <c r="AD6153" t="s">
        <v>45</v>
      </c>
      <c r="AE6153" t="s">
        <v>45</v>
      </c>
      <c r="AF6153">
        <v>145</v>
      </c>
    </row>
    <row r="6154" spans="1:32">
      <c r="A6154">
        <v>30495</v>
      </c>
      <c r="B6154">
        <v>29595</v>
      </c>
      <c r="C6154" t="s">
        <v>364</v>
      </c>
      <c r="D6154" t="s">
        <v>3611</v>
      </c>
      <c r="E6154" t="s">
        <v>48</v>
      </c>
      <c r="F6154" t="s">
        <v>30504</v>
      </c>
      <c r="G6154" t="s">
        <v>30505</v>
      </c>
      <c r="H6154" t="s">
        <v>295</v>
      </c>
      <c r="I6154" s="1">
        <v>22255</v>
      </c>
      <c r="J6154" t="s">
        <v>30506</v>
      </c>
      <c r="K6154" t="s">
        <v>30507</v>
      </c>
      <c r="L6154">
        <v>76004</v>
      </c>
      <c r="M6154" t="s">
        <v>295</v>
      </c>
      <c r="N6154" s="1">
        <v>45212</v>
      </c>
      <c r="O6154" s="1">
        <v>45214</v>
      </c>
      <c r="P6154">
        <v>29</v>
      </c>
      <c r="Q6154">
        <v>2</v>
      </c>
      <c r="R6154" t="s">
        <v>63</v>
      </c>
      <c r="S6154">
        <v>4</v>
      </c>
      <c r="T6154">
        <v>1</v>
      </c>
      <c r="U6154">
        <v>2</v>
      </c>
      <c r="V6154">
        <v>128</v>
      </c>
      <c r="W6154" t="s">
        <v>54</v>
      </c>
      <c r="X6154" t="s">
        <v>30508</v>
      </c>
      <c r="Y6154" t="s">
        <v>6</v>
      </c>
      <c r="Z6154" s="1">
        <v>45184</v>
      </c>
      <c r="AA6154" s="2">
        <v>6.9907407407407409E-3</v>
      </c>
      <c r="AB6154" s="2">
        <v>0.7211574074074073</v>
      </c>
      <c r="AC6154" t="s">
        <v>44</v>
      </c>
      <c r="AD6154" t="s">
        <v>45</v>
      </c>
      <c r="AE6154" t="s">
        <v>44</v>
      </c>
      <c r="AF6154">
        <v>64</v>
      </c>
    </row>
    <row r="6155" spans="1:32">
      <c r="A6155">
        <v>30496</v>
      </c>
      <c r="B6155">
        <v>29596</v>
      </c>
      <c r="C6155" t="s">
        <v>3189</v>
      </c>
      <c r="D6155" t="s">
        <v>3541</v>
      </c>
      <c r="E6155" t="s">
        <v>34</v>
      </c>
      <c r="F6155" t="s">
        <v>30509</v>
      </c>
      <c r="G6155" t="s">
        <v>30510</v>
      </c>
      <c r="H6155" t="s">
        <v>530</v>
      </c>
      <c r="I6155" s="1">
        <v>23240</v>
      </c>
      <c r="J6155" t="s">
        <v>30511</v>
      </c>
      <c r="K6155" t="s">
        <v>24424</v>
      </c>
      <c r="L6155">
        <v>75409</v>
      </c>
      <c r="M6155" t="s">
        <v>530</v>
      </c>
      <c r="N6155" s="1">
        <v>45276</v>
      </c>
      <c r="O6155" s="1">
        <v>45279</v>
      </c>
      <c r="P6155">
        <v>30</v>
      </c>
      <c r="Q6155">
        <v>2</v>
      </c>
      <c r="R6155" t="s">
        <v>40</v>
      </c>
      <c r="S6155">
        <v>2</v>
      </c>
      <c r="T6155">
        <v>1</v>
      </c>
      <c r="U6155">
        <v>3</v>
      </c>
      <c r="V6155">
        <v>660</v>
      </c>
      <c r="W6155" t="s">
        <v>54</v>
      </c>
      <c r="X6155" t="s">
        <v>30512</v>
      </c>
      <c r="Y6155" t="s">
        <v>6</v>
      </c>
      <c r="Z6155" s="1">
        <v>45263</v>
      </c>
      <c r="AA6155" s="2">
        <v>0.2240277777777778</v>
      </c>
      <c r="AB6155" s="2">
        <v>0.59415509259259258</v>
      </c>
      <c r="AC6155" t="s">
        <v>45</v>
      </c>
      <c r="AD6155" t="s">
        <v>44</v>
      </c>
      <c r="AE6155" t="s">
        <v>45</v>
      </c>
      <c r="AF6155">
        <v>220</v>
      </c>
    </row>
    <row r="6156" spans="1:32">
      <c r="A6156">
        <v>30497</v>
      </c>
      <c r="B6156">
        <v>29597</v>
      </c>
      <c r="C6156" t="s">
        <v>90</v>
      </c>
      <c r="D6156" t="s">
        <v>12113</v>
      </c>
      <c r="E6156" t="s">
        <v>48</v>
      </c>
      <c r="F6156" t="s">
        <v>30513</v>
      </c>
      <c r="G6156" t="s">
        <v>30514</v>
      </c>
      <c r="H6156" t="s">
        <v>60</v>
      </c>
      <c r="I6156" s="1">
        <v>19510</v>
      </c>
      <c r="J6156" t="s">
        <v>30515</v>
      </c>
      <c r="K6156" t="s">
        <v>3465</v>
      </c>
      <c r="L6156">
        <v>41215</v>
      </c>
      <c r="M6156" t="s">
        <v>60</v>
      </c>
      <c r="N6156" s="1">
        <v>45240</v>
      </c>
      <c r="O6156" s="1">
        <v>45242</v>
      </c>
      <c r="P6156">
        <v>40</v>
      </c>
      <c r="Q6156">
        <v>2</v>
      </c>
      <c r="R6156" t="s">
        <v>53</v>
      </c>
      <c r="S6156">
        <v>2</v>
      </c>
      <c r="T6156">
        <v>1</v>
      </c>
      <c r="U6156">
        <v>2</v>
      </c>
      <c r="V6156">
        <v>266</v>
      </c>
      <c r="W6156" t="s">
        <v>54</v>
      </c>
      <c r="X6156" t="s">
        <v>30516</v>
      </c>
      <c r="Y6156" t="s">
        <v>81</v>
      </c>
      <c r="Z6156" s="1">
        <v>45220</v>
      </c>
      <c r="AA6156" s="2">
        <v>0.80989583333333337</v>
      </c>
      <c r="AB6156" s="2">
        <v>0.81406250000000002</v>
      </c>
      <c r="AC6156" t="s">
        <v>45</v>
      </c>
      <c r="AD6156" t="s">
        <v>45</v>
      </c>
      <c r="AE6156" t="s">
        <v>45</v>
      </c>
      <c r="AF6156">
        <v>133</v>
      </c>
    </row>
    <row r="6157" spans="1:32">
      <c r="A6157">
        <v>30498</v>
      </c>
      <c r="B6157">
        <v>29598</v>
      </c>
      <c r="C6157" t="s">
        <v>197</v>
      </c>
      <c r="D6157" t="s">
        <v>1453</v>
      </c>
      <c r="E6157" t="s">
        <v>48</v>
      </c>
      <c r="F6157" t="s">
        <v>30517</v>
      </c>
      <c r="G6157" t="s">
        <v>30518</v>
      </c>
      <c r="H6157" t="s">
        <v>1442</v>
      </c>
      <c r="I6157" s="1">
        <v>25347</v>
      </c>
      <c r="J6157" t="s">
        <v>30519</v>
      </c>
      <c r="K6157" t="s">
        <v>30520</v>
      </c>
      <c r="L6157">
        <v>93615</v>
      </c>
      <c r="M6157" t="s">
        <v>1442</v>
      </c>
      <c r="N6157" s="1">
        <v>45238</v>
      </c>
      <c r="O6157" s="1">
        <v>45242</v>
      </c>
      <c r="P6157">
        <v>63</v>
      </c>
      <c r="Q6157">
        <v>3</v>
      </c>
      <c r="R6157" t="s">
        <v>40</v>
      </c>
      <c r="S6157">
        <v>1</v>
      </c>
      <c r="T6157">
        <v>1</v>
      </c>
      <c r="U6157">
        <v>4</v>
      </c>
      <c r="V6157">
        <v>832</v>
      </c>
      <c r="W6157" t="s">
        <v>41</v>
      </c>
      <c r="X6157" t="s">
        <v>30521</v>
      </c>
      <c r="Y6157" t="s">
        <v>65</v>
      </c>
      <c r="Z6157" s="1">
        <v>45200</v>
      </c>
      <c r="AA6157" s="2">
        <v>0.66295138888888883</v>
      </c>
      <c r="AB6157" s="2">
        <v>0.86275462962962957</v>
      </c>
      <c r="AC6157" t="s">
        <v>45</v>
      </c>
      <c r="AD6157" t="s">
        <v>44</v>
      </c>
      <c r="AE6157" t="s">
        <v>45</v>
      </c>
      <c r="AF6157">
        <v>208</v>
      </c>
    </row>
    <row r="6158" spans="1:32">
      <c r="A6158">
        <v>30499</v>
      </c>
      <c r="B6158">
        <v>29599</v>
      </c>
      <c r="C6158" t="s">
        <v>662</v>
      </c>
      <c r="D6158" t="s">
        <v>1209</v>
      </c>
      <c r="E6158" t="s">
        <v>34</v>
      </c>
      <c r="F6158" t="s">
        <v>30522</v>
      </c>
      <c r="G6158" t="s">
        <v>30523</v>
      </c>
      <c r="H6158" t="s">
        <v>280</v>
      </c>
      <c r="I6158" s="1">
        <v>25635</v>
      </c>
      <c r="J6158" t="s">
        <v>30524</v>
      </c>
      <c r="K6158" t="s">
        <v>30525</v>
      </c>
      <c r="L6158">
        <v>59627</v>
      </c>
      <c r="M6158" t="s">
        <v>280</v>
      </c>
      <c r="N6158" s="1">
        <v>45268</v>
      </c>
      <c r="O6158" s="1">
        <v>45273</v>
      </c>
      <c r="P6158">
        <v>11</v>
      </c>
      <c r="Q6158">
        <v>1</v>
      </c>
      <c r="R6158" t="s">
        <v>63</v>
      </c>
      <c r="S6158">
        <v>3</v>
      </c>
      <c r="T6158">
        <v>1</v>
      </c>
      <c r="U6158">
        <v>5</v>
      </c>
      <c r="V6158">
        <v>445</v>
      </c>
      <c r="W6158" t="s">
        <v>41</v>
      </c>
      <c r="X6158" t="s">
        <v>30526</v>
      </c>
      <c r="Y6158" t="s">
        <v>6</v>
      </c>
      <c r="Z6158" s="1">
        <v>45236</v>
      </c>
      <c r="AA6158" s="2">
        <v>0.23049768518518518</v>
      </c>
      <c r="AB6158" s="2">
        <v>0.35631944444444441</v>
      </c>
      <c r="AC6158" t="s">
        <v>45</v>
      </c>
      <c r="AD6158" t="s">
        <v>45</v>
      </c>
      <c r="AE6158" t="s">
        <v>44</v>
      </c>
      <c r="AF6158">
        <v>89</v>
      </c>
    </row>
    <row r="6159" spans="1:32">
      <c r="A6159">
        <v>30500</v>
      </c>
      <c r="B6159">
        <v>29600</v>
      </c>
      <c r="C6159" t="s">
        <v>20711</v>
      </c>
      <c r="D6159" t="s">
        <v>1368</v>
      </c>
      <c r="E6159" t="s">
        <v>48</v>
      </c>
      <c r="F6159" t="s">
        <v>30527</v>
      </c>
      <c r="G6159" t="s">
        <v>30528</v>
      </c>
      <c r="H6159" t="s">
        <v>725</v>
      </c>
      <c r="I6159" s="1">
        <v>36884</v>
      </c>
      <c r="J6159" t="s">
        <v>30529</v>
      </c>
      <c r="K6159" t="s">
        <v>30530</v>
      </c>
      <c r="L6159">
        <v>26344</v>
      </c>
      <c r="M6159" t="s">
        <v>725</v>
      </c>
      <c r="N6159" s="1">
        <v>45072</v>
      </c>
      <c r="O6159" s="1">
        <v>45074</v>
      </c>
      <c r="P6159">
        <v>19</v>
      </c>
      <c r="Q6159">
        <v>1</v>
      </c>
      <c r="R6159" t="s">
        <v>53</v>
      </c>
      <c r="S6159">
        <v>2</v>
      </c>
      <c r="T6159">
        <v>1</v>
      </c>
      <c r="U6159">
        <v>2</v>
      </c>
      <c r="V6159">
        <v>274</v>
      </c>
      <c r="W6159" t="s">
        <v>54</v>
      </c>
      <c r="X6159" t="s">
        <v>30531</v>
      </c>
      <c r="Y6159" t="s">
        <v>81</v>
      </c>
      <c r="Z6159" s="1">
        <v>45052</v>
      </c>
      <c r="AA6159" s="2">
        <v>0.93766203703703699</v>
      </c>
      <c r="AB6159" s="2">
        <v>0.56215277777777783</v>
      </c>
      <c r="AC6159" t="s">
        <v>44</v>
      </c>
      <c r="AD6159" t="s">
        <v>45</v>
      </c>
      <c r="AE6159" t="s">
        <v>44</v>
      </c>
      <c r="AF6159">
        <v>137</v>
      </c>
    </row>
    <row r="6160" spans="1:32">
      <c r="A6160">
        <v>30501</v>
      </c>
      <c r="B6160">
        <v>29601</v>
      </c>
      <c r="C6160" t="s">
        <v>2202</v>
      </c>
      <c r="D6160" t="s">
        <v>3528</v>
      </c>
      <c r="E6160" t="s">
        <v>34</v>
      </c>
      <c r="F6160" t="s">
        <v>30532</v>
      </c>
      <c r="G6160" t="s">
        <v>30533</v>
      </c>
      <c r="H6160" t="s">
        <v>530</v>
      </c>
      <c r="I6160" s="1">
        <v>21555</v>
      </c>
      <c r="J6160" t="s">
        <v>30534</v>
      </c>
      <c r="K6160" t="s">
        <v>30535</v>
      </c>
      <c r="L6160">
        <v>69629</v>
      </c>
      <c r="M6160" t="s">
        <v>530</v>
      </c>
      <c r="N6160" s="1">
        <v>45275</v>
      </c>
      <c r="O6160" s="1">
        <v>45280</v>
      </c>
      <c r="P6160">
        <v>36</v>
      </c>
      <c r="Q6160">
        <v>2</v>
      </c>
      <c r="R6160" t="s">
        <v>40</v>
      </c>
      <c r="S6160">
        <v>3</v>
      </c>
      <c r="T6160">
        <v>0</v>
      </c>
      <c r="U6160">
        <v>5</v>
      </c>
      <c r="V6160">
        <v>1110</v>
      </c>
      <c r="W6160" t="s">
        <v>54</v>
      </c>
      <c r="X6160" t="s">
        <v>30536</v>
      </c>
      <c r="Y6160" t="s">
        <v>43</v>
      </c>
      <c r="Z6160" s="1">
        <v>45265</v>
      </c>
      <c r="AA6160" s="2">
        <v>0.53611111111111109</v>
      </c>
      <c r="AB6160" s="2">
        <v>0.64778935185185182</v>
      </c>
      <c r="AC6160" t="s">
        <v>44</v>
      </c>
      <c r="AD6160" t="s">
        <v>44</v>
      </c>
      <c r="AE6160" t="s">
        <v>45</v>
      </c>
      <c r="AF6160">
        <v>222</v>
      </c>
    </row>
    <row r="6161" spans="1:32">
      <c r="A6161">
        <v>30503</v>
      </c>
      <c r="B6161">
        <v>29603</v>
      </c>
      <c r="C6161" t="s">
        <v>18431</v>
      </c>
      <c r="D6161" t="s">
        <v>1092</v>
      </c>
      <c r="E6161" t="s">
        <v>48</v>
      </c>
      <c r="F6161" t="s">
        <v>30537</v>
      </c>
      <c r="G6161" t="s">
        <v>30538</v>
      </c>
      <c r="H6161" t="s">
        <v>309</v>
      </c>
      <c r="I6161" s="1">
        <v>28780</v>
      </c>
      <c r="J6161" t="s">
        <v>30539</v>
      </c>
      <c r="K6161" t="s">
        <v>13862</v>
      </c>
      <c r="L6161">
        <v>26462</v>
      </c>
      <c r="M6161" t="s">
        <v>309</v>
      </c>
      <c r="N6161" s="1">
        <v>45003</v>
      </c>
      <c r="O6161" s="1">
        <v>45006</v>
      </c>
      <c r="P6161">
        <v>46</v>
      </c>
      <c r="Q6161">
        <v>2</v>
      </c>
      <c r="R6161" t="s">
        <v>53</v>
      </c>
      <c r="S6161">
        <v>1</v>
      </c>
      <c r="T6161">
        <v>1</v>
      </c>
      <c r="U6161">
        <v>3</v>
      </c>
      <c r="V6161">
        <v>450</v>
      </c>
      <c r="W6161" t="s">
        <v>54</v>
      </c>
      <c r="X6161" t="s">
        <v>30540</v>
      </c>
      <c r="Y6161" t="s">
        <v>6</v>
      </c>
      <c r="Z6161" s="1">
        <v>44980</v>
      </c>
      <c r="AA6161" s="2">
        <v>0.87828703703703714</v>
      </c>
      <c r="AB6161" s="2">
        <v>0.39525462962962959</v>
      </c>
      <c r="AC6161" t="s">
        <v>44</v>
      </c>
      <c r="AD6161" t="s">
        <v>45</v>
      </c>
      <c r="AE6161" t="s">
        <v>44</v>
      </c>
      <c r="AF6161">
        <v>150</v>
      </c>
    </row>
    <row r="6162" spans="1:32">
      <c r="A6162">
        <v>30504</v>
      </c>
      <c r="B6162">
        <v>29604</v>
      </c>
      <c r="C6162" t="s">
        <v>2961</v>
      </c>
      <c r="D6162" t="s">
        <v>3924</v>
      </c>
      <c r="E6162" t="s">
        <v>48</v>
      </c>
      <c r="F6162" t="s">
        <v>30541</v>
      </c>
      <c r="G6162" t="s">
        <v>30542</v>
      </c>
      <c r="H6162" t="s">
        <v>171</v>
      </c>
      <c r="I6162" s="1">
        <v>17776</v>
      </c>
      <c r="J6162" t="s">
        <v>30543</v>
      </c>
      <c r="K6162" t="s">
        <v>30544</v>
      </c>
      <c r="L6162">
        <v>35475</v>
      </c>
      <c r="M6162" t="s">
        <v>171</v>
      </c>
      <c r="N6162" s="1">
        <v>45248</v>
      </c>
      <c r="O6162" s="1">
        <v>45252</v>
      </c>
      <c r="P6162">
        <v>57</v>
      </c>
      <c r="Q6162">
        <v>3</v>
      </c>
      <c r="R6162" t="s">
        <v>40</v>
      </c>
      <c r="S6162">
        <v>4</v>
      </c>
      <c r="T6162">
        <v>1</v>
      </c>
      <c r="U6162">
        <v>4</v>
      </c>
      <c r="V6162">
        <v>964</v>
      </c>
      <c r="W6162" t="s">
        <v>54</v>
      </c>
      <c r="X6162" t="s">
        <v>30545</v>
      </c>
      <c r="Y6162" t="s">
        <v>6</v>
      </c>
      <c r="Z6162" s="1">
        <v>45225</v>
      </c>
      <c r="AA6162" s="2">
        <v>1.0416666666666666E-2</v>
      </c>
      <c r="AB6162" s="2">
        <v>0.38384259259259257</v>
      </c>
      <c r="AC6162" t="s">
        <v>44</v>
      </c>
      <c r="AD6162" t="s">
        <v>44</v>
      </c>
      <c r="AE6162" t="s">
        <v>44</v>
      </c>
      <c r="AF6162">
        <v>241</v>
      </c>
    </row>
    <row r="6163" spans="1:32">
      <c r="A6163">
        <v>30505</v>
      </c>
      <c r="B6163">
        <v>29605</v>
      </c>
      <c r="C6163" t="s">
        <v>5512</v>
      </c>
      <c r="D6163" t="s">
        <v>8871</v>
      </c>
      <c r="E6163" t="s">
        <v>48</v>
      </c>
      <c r="F6163" t="s">
        <v>30546</v>
      </c>
      <c r="G6163" t="s">
        <v>30547</v>
      </c>
      <c r="H6163" t="s">
        <v>109</v>
      </c>
      <c r="I6163" s="1">
        <v>36839</v>
      </c>
      <c r="J6163" t="s">
        <v>30548</v>
      </c>
      <c r="K6163" t="s">
        <v>30549</v>
      </c>
      <c r="L6163">
        <v>8893</v>
      </c>
      <c r="M6163" t="s">
        <v>109</v>
      </c>
      <c r="N6163" s="1">
        <v>45136</v>
      </c>
      <c r="O6163" s="1">
        <v>45141</v>
      </c>
      <c r="P6163">
        <v>75</v>
      </c>
      <c r="Q6163">
        <v>3</v>
      </c>
      <c r="R6163" t="s">
        <v>40</v>
      </c>
      <c r="S6163">
        <v>1</v>
      </c>
      <c r="T6163">
        <v>0</v>
      </c>
      <c r="U6163">
        <v>5</v>
      </c>
      <c r="V6163">
        <v>1035</v>
      </c>
      <c r="W6163" t="s">
        <v>54</v>
      </c>
      <c r="X6163" t="s">
        <v>30550</v>
      </c>
      <c r="Y6163" t="s">
        <v>65</v>
      </c>
      <c r="Z6163" s="1">
        <v>45119</v>
      </c>
      <c r="AA6163" s="2">
        <v>5.5671296296296302E-2</v>
      </c>
      <c r="AB6163" s="2">
        <v>0.46675925925925926</v>
      </c>
      <c r="AC6163" t="s">
        <v>44</v>
      </c>
      <c r="AD6163" t="s">
        <v>44</v>
      </c>
      <c r="AE6163" t="s">
        <v>44</v>
      </c>
      <c r="AF6163">
        <v>207</v>
      </c>
    </row>
    <row r="6164" spans="1:32">
      <c r="A6164">
        <v>30506</v>
      </c>
      <c r="B6164">
        <v>29606</v>
      </c>
      <c r="C6164" t="s">
        <v>90</v>
      </c>
      <c r="D6164" t="s">
        <v>1703</v>
      </c>
      <c r="E6164" t="s">
        <v>34</v>
      </c>
      <c r="F6164" t="s">
        <v>30551</v>
      </c>
      <c r="G6164" t="s">
        <v>30552</v>
      </c>
      <c r="H6164" t="s">
        <v>423</v>
      </c>
      <c r="I6164" s="1">
        <v>34950</v>
      </c>
      <c r="J6164" t="s">
        <v>30553</v>
      </c>
      <c r="K6164" t="s">
        <v>30554</v>
      </c>
      <c r="L6164">
        <v>40095</v>
      </c>
      <c r="M6164" t="s">
        <v>423</v>
      </c>
      <c r="N6164" s="1">
        <v>45323</v>
      </c>
      <c r="O6164" s="1">
        <v>45325</v>
      </c>
      <c r="P6164">
        <v>87</v>
      </c>
      <c r="Q6164">
        <v>4</v>
      </c>
      <c r="R6164" t="s">
        <v>40</v>
      </c>
      <c r="S6164">
        <v>1</v>
      </c>
      <c r="T6164">
        <v>1</v>
      </c>
      <c r="U6164">
        <v>2</v>
      </c>
      <c r="V6164">
        <v>486</v>
      </c>
      <c r="W6164" t="s">
        <v>54</v>
      </c>
      <c r="X6164" t="s">
        <v>30555</v>
      </c>
      <c r="Y6164" t="s">
        <v>43</v>
      </c>
      <c r="Z6164" s="1">
        <v>45284</v>
      </c>
      <c r="AA6164" s="2">
        <v>0.70704861111111106</v>
      </c>
      <c r="AB6164" s="2">
        <v>0.31019675925925927</v>
      </c>
      <c r="AC6164" t="s">
        <v>45</v>
      </c>
      <c r="AD6164" t="s">
        <v>44</v>
      </c>
      <c r="AE6164" t="s">
        <v>44</v>
      </c>
      <c r="AF6164">
        <v>243</v>
      </c>
    </row>
    <row r="6165" spans="1:32">
      <c r="A6165">
        <v>30507</v>
      </c>
      <c r="B6165">
        <v>29607</v>
      </c>
      <c r="C6165" t="s">
        <v>475</v>
      </c>
      <c r="D6165" t="s">
        <v>1783</v>
      </c>
      <c r="E6165" t="s">
        <v>48</v>
      </c>
      <c r="F6165" t="s">
        <v>30556</v>
      </c>
      <c r="G6165" t="s">
        <v>30557</v>
      </c>
      <c r="H6165" t="s">
        <v>330</v>
      </c>
      <c r="I6165" s="1">
        <v>17469</v>
      </c>
      <c r="J6165" t="s">
        <v>30558</v>
      </c>
      <c r="K6165" t="s">
        <v>30559</v>
      </c>
      <c r="L6165">
        <v>58046</v>
      </c>
      <c r="M6165" t="s">
        <v>330</v>
      </c>
      <c r="N6165" s="1">
        <v>45305</v>
      </c>
      <c r="O6165" s="1">
        <v>45309</v>
      </c>
      <c r="P6165">
        <v>4</v>
      </c>
      <c r="Q6165">
        <v>1</v>
      </c>
      <c r="R6165" t="s">
        <v>53</v>
      </c>
      <c r="S6165">
        <v>3</v>
      </c>
      <c r="T6165">
        <v>1</v>
      </c>
      <c r="U6165">
        <v>4</v>
      </c>
      <c r="V6165">
        <v>588</v>
      </c>
      <c r="W6165" t="s">
        <v>54</v>
      </c>
      <c r="X6165" t="s">
        <v>30560</v>
      </c>
      <c r="Y6165" t="s">
        <v>43</v>
      </c>
      <c r="Z6165" s="1">
        <v>45278</v>
      </c>
      <c r="AA6165" s="2">
        <v>0.61034722222222226</v>
      </c>
      <c r="AB6165" s="2">
        <v>0.48266203703703708</v>
      </c>
      <c r="AC6165" t="s">
        <v>45</v>
      </c>
      <c r="AD6165" t="s">
        <v>44</v>
      </c>
      <c r="AE6165" t="s">
        <v>45</v>
      </c>
      <c r="AF6165">
        <v>147</v>
      </c>
    </row>
    <row r="6166" spans="1:32">
      <c r="A6166">
        <v>30508</v>
      </c>
      <c r="B6166">
        <v>29608</v>
      </c>
      <c r="C6166" t="s">
        <v>2816</v>
      </c>
      <c r="D6166" t="s">
        <v>2828</v>
      </c>
      <c r="E6166" t="s">
        <v>48</v>
      </c>
      <c r="F6166" t="s">
        <v>30561</v>
      </c>
      <c r="G6166" t="s">
        <v>30562</v>
      </c>
      <c r="H6166" t="s">
        <v>330</v>
      </c>
      <c r="I6166" s="1">
        <v>29444</v>
      </c>
      <c r="J6166" t="s">
        <v>30563</v>
      </c>
      <c r="K6166" t="s">
        <v>30564</v>
      </c>
      <c r="L6166">
        <v>88086</v>
      </c>
      <c r="M6166" t="s">
        <v>330</v>
      </c>
      <c r="N6166" s="1">
        <v>45286</v>
      </c>
      <c r="O6166" s="1">
        <v>45290</v>
      </c>
      <c r="P6166">
        <v>23</v>
      </c>
      <c r="Q6166">
        <v>1</v>
      </c>
      <c r="R6166" t="s">
        <v>63</v>
      </c>
      <c r="S6166">
        <v>2</v>
      </c>
      <c r="T6166">
        <v>1</v>
      </c>
      <c r="U6166">
        <v>4</v>
      </c>
      <c r="V6166">
        <v>252</v>
      </c>
      <c r="W6166" t="s">
        <v>41</v>
      </c>
      <c r="X6166" t="s">
        <v>30565</v>
      </c>
      <c r="Y6166" t="s">
        <v>81</v>
      </c>
      <c r="Z6166" s="1">
        <v>45277</v>
      </c>
      <c r="AA6166" s="2">
        <v>0.38846064814814812</v>
      </c>
      <c r="AB6166" s="2">
        <v>0.94347222222222227</v>
      </c>
      <c r="AC6166" t="s">
        <v>44</v>
      </c>
      <c r="AD6166" t="s">
        <v>45</v>
      </c>
      <c r="AE6166" t="s">
        <v>45</v>
      </c>
      <c r="AF6166">
        <v>63</v>
      </c>
    </row>
    <row r="6167" spans="1:32">
      <c r="A6167">
        <v>30509</v>
      </c>
      <c r="B6167">
        <v>29609</v>
      </c>
      <c r="C6167" t="s">
        <v>1392</v>
      </c>
      <c r="D6167" t="s">
        <v>11014</v>
      </c>
      <c r="E6167" t="s">
        <v>34</v>
      </c>
      <c r="F6167" t="s">
        <v>30566</v>
      </c>
      <c r="G6167" t="s">
        <v>30567</v>
      </c>
      <c r="H6167" t="s">
        <v>423</v>
      </c>
      <c r="I6167" s="1">
        <v>32060</v>
      </c>
      <c r="J6167" t="s">
        <v>30568</v>
      </c>
      <c r="K6167" t="s">
        <v>25612</v>
      </c>
      <c r="L6167">
        <v>90039</v>
      </c>
      <c r="M6167" t="s">
        <v>423</v>
      </c>
      <c r="N6167" s="1">
        <v>45134</v>
      </c>
      <c r="O6167" s="1">
        <v>45139</v>
      </c>
      <c r="P6167">
        <v>83</v>
      </c>
      <c r="Q6167">
        <v>4</v>
      </c>
      <c r="R6167" t="s">
        <v>63</v>
      </c>
      <c r="S6167">
        <v>2</v>
      </c>
      <c r="T6167">
        <v>1</v>
      </c>
      <c r="U6167">
        <v>5</v>
      </c>
      <c r="V6167">
        <v>315</v>
      </c>
      <c r="W6167" t="s">
        <v>54</v>
      </c>
      <c r="X6167" t="s">
        <v>30569</v>
      </c>
      <c r="Y6167" t="s">
        <v>43</v>
      </c>
      <c r="Z6167" s="1">
        <v>45107</v>
      </c>
      <c r="AA6167" s="2">
        <v>0.90315972222222218</v>
      </c>
      <c r="AB6167" s="2">
        <v>0.34165509259259258</v>
      </c>
      <c r="AC6167" t="s">
        <v>45</v>
      </c>
      <c r="AD6167" t="s">
        <v>44</v>
      </c>
      <c r="AE6167" t="s">
        <v>45</v>
      </c>
      <c r="AF6167">
        <v>63</v>
      </c>
    </row>
    <row r="6168" spans="1:32">
      <c r="A6168">
        <v>30510</v>
      </c>
      <c r="B6168">
        <v>29610</v>
      </c>
      <c r="C6168" t="s">
        <v>12142</v>
      </c>
      <c r="D6168" t="s">
        <v>3901</v>
      </c>
      <c r="E6168" t="s">
        <v>34</v>
      </c>
      <c r="F6168" t="s">
        <v>30570</v>
      </c>
      <c r="G6168">
        <v>7246678740</v>
      </c>
      <c r="H6168" t="s">
        <v>135</v>
      </c>
      <c r="I6168" s="1">
        <v>31703</v>
      </c>
      <c r="J6168" t="s">
        <v>30571</v>
      </c>
      <c r="K6168" t="s">
        <v>30572</v>
      </c>
      <c r="L6168">
        <v>14513</v>
      </c>
      <c r="M6168" t="s">
        <v>135</v>
      </c>
      <c r="N6168" s="1">
        <v>44970</v>
      </c>
      <c r="O6168" s="1">
        <v>44974</v>
      </c>
      <c r="P6168">
        <v>68</v>
      </c>
      <c r="Q6168">
        <v>3</v>
      </c>
      <c r="R6168" t="s">
        <v>63</v>
      </c>
      <c r="S6168">
        <v>3</v>
      </c>
      <c r="T6168">
        <v>0</v>
      </c>
      <c r="U6168">
        <v>4</v>
      </c>
      <c r="V6168">
        <v>356</v>
      </c>
      <c r="W6168" t="s">
        <v>54</v>
      </c>
      <c r="X6168" t="s">
        <v>30573</v>
      </c>
      <c r="Y6168" t="s">
        <v>43</v>
      </c>
      <c r="Z6168" s="1">
        <v>44965</v>
      </c>
      <c r="AA6168" s="2">
        <v>0.42866898148148147</v>
      </c>
      <c r="AB6168" s="2">
        <v>0.22722222222222221</v>
      </c>
      <c r="AC6168" t="s">
        <v>45</v>
      </c>
      <c r="AD6168" t="s">
        <v>44</v>
      </c>
      <c r="AE6168" t="s">
        <v>44</v>
      </c>
      <c r="AF6168">
        <v>89</v>
      </c>
    </row>
    <row r="6169" spans="1:32">
      <c r="A6169">
        <v>30511</v>
      </c>
      <c r="B6169">
        <v>29611</v>
      </c>
      <c r="C6169" t="s">
        <v>119</v>
      </c>
      <c r="D6169" t="s">
        <v>2869</v>
      </c>
      <c r="E6169" t="s">
        <v>48</v>
      </c>
      <c r="F6169" t="s">
        <v>30574</v>
      </c>
      <c r="G6169" t="s">
        <v>30575</v>
      </c>
      <c r="H6169" t="s">
        <v>171</v>
      </c>
      <c r="I6169" s="1">
        <v>19135</v>
      </c>
      <c r="J6169" t="s">
        <v>30576</v>
      </c>
      <c r="K6169" t="s">
        <v>22691</v>
      </c>
      <c r="L6169">
        <v>3487</v>
      </c>
      <c r="M6169" t="s">
        <v>171</v>
      </c>
      <c r="N6169" s="1">
        <v>45013</v>
      </c>
      <c r="O6169" s="1">
        <v>45018</v>
      </c>
      <c r="P6169">
        <v>30</v>
      </c>
      <c r="Q6169">
        <v>2</v>
      </c>
      <c r="R6169" t="s">
        <v>40</v>
      </c>
      <c r="S6169">
        <v>3</v>
      </c>
      <c r="T6169">
        <v>2</v>
      </c>
      <c r="U6169">
        <v>5</v>
      </c>
      <c r="V6169">
        <v>1040</v>
      </c>
      <c r="W6169" t="s">
        <v>41</v>
      </c>
      <c r="X6169" t="s">
        <v>30577</v>
      </c>
      <c r="Y6169" t="s">
        <v>81</v>
      </c>
      <c r="Z6169" s="1">
        <v>44991</v>
      </c>
      <c r="AA6169" s="2">
        <v>0.40114583333333331</v>
      </c>
      <c r="AB6169" s="2">
        <v>0.47520833333333329</v>
      </c>
      <c r="AC6169" t="s">
        <v>44</v>
      </c>
      <c r="AD6169" t="s">
        <v>44</v>
      </c>
      <c r="AE6169" t="s">
        <v>44</v>
      </c>
      <c r="AF6169">
        <v>208</v>
      </c>
    </row>
    <row r="6170" spans="1:32">
      <c r="A6170">
        <v>30512</v>
      </c>
      <c r="B6170">
        <v>29612</v>
      </c>
      <c r="C6170" t="s">
        <v>1310</v>
      </c>
      <c r="D6170" t="s">
        <v>75</v>
      </c>
      <c r="E6170" t="s">
        <v>34</v>
      </c>
      <c r="F6170" t="s">
        <v>30578</v>
      </c>
      <c r="G6170" t="s">
        <v>30579</v>
      </c>
      <c r="H6170" t="s">
        <v>122</v>
      </c>
      <c r="I6170" s="1">
        <v>28062</v>
      </c>
      <c r="J6170" t="s">
        <v>30580</v>
      </c>
      <c r="K6170" t="s">
        <v>30581</v>
      </c>
      <c r="L6170">
        <v>91363</v>
      </c>
      <c r="M6170" t="s">
        <v>122</v>
      </c>
      <c r="N6170" s="1">
        <v>45182</v>
      </c>
      <c r="O6170" s="1">
        <v>45187</v>
      </c>
      <c r="P6170">
        <v>89</v>
      </c>
      <c r="Q6170">
        <v>4</v>
      </c>
      <c r="R6170" t="s">
        <v>63</v>
      </c>
      <c r="S6170">
        <v>3</v>
      </c>
      <c r="T6170">
        <v>0</v>
      </c>
      <c r="U6170">
        <v>5</v>
      </c>
      <c r="V6170">
        <v>435</v>
      </c>
      <c r="W6170" t="s">
        <v>41</v>
      </c>
      <c r="X6170" t="s">
        <v>30582</v>
      </c>
      <c r="Y6170" t="s">
        <v>43</v>
      </c>
      <c r="Z6170" s="1">
        <v>45170</v>
      </c>
      <c r="AA6170" s="2">
        <v>4.8275462962962958E-2</v>
      </c>
      <c r="AB6170" s="2">
        <v>0.4456134259259259</v>
      </c>
      <c r="AC6170" t="s">
        <v>45</v>
      </c>
      <c r="AD6170" t="s">
        <v>45</v>
      </c>
      <c r="AE6170" t="s">
        <v>44</v>
      </c>
      <c r="AF6170">
        <v>87</v>
      </c>
    </row>
    <row r="6171" spans="1:32">
      <c r="A6171">
        <v>30513</v>
      </c>
      <c r="B6171">
        <v>29613</v>
      </c>
      <c r="C6171" t="s">
        <v>3205</v>
      </c>
      <c r="D6171" t="s">
        <v>10765</v>
      </c>
      <c r="E6171" t="s">
        <v>34</v>
      </c>
      <c r="F6171" t="s">
        <v>30583</v>
      </c>
      <c r="G6171" t="s">
        <v>30584</v>
      </c>
      <c r="H6171" t="s">
        <v>692</v>
      </c>
      <c r="I6171" s="1">
        <v>23166</v>
      </c>
      <c r="J6171" t="s">
        <v>30585</v>
      </c>
      <c r="K6171" t="s">
        <v>30586</v>
      </c>
      <c r="L6171">
        <v>30234</v>
      </c>
      <c r="M6171" t="s">
        <v>692</v>
      </c>
      <c r="N6171" s="1">
        <v>45246</v>
      </c>
      <c r="O6171" s="1">
        <v>45249</v>
      </c>
      <c r="P6171">
        <v>26</v>
      </c>
      <c r="Q6171">
        <v>2</v>
      </c>
      <c r="R6171" t="s">
        <v>63</v>
      </c>
      <c r="S6171">
        <v>4</v>
      </c>
      <c r="T6171">
        <v>0</v>
      </c>
      <c r="U6171">
        <v>3</v>
      </c>
      <c r="V6171">
        <v>237</v>
      </c>
      <c r="W6171" t="s">
        <v>41</v>
      </c>
      <c r="X6171" t="s">
        <v>30587</v>
      </c>
      <c r="Y6171" t="s">
        <v>6</v>
      </c>
      <c r="Z6171" s="1">
        <v>45213</v>
      </c>
      <c r="AA6171" s="2">
        <v>0.50361111111111112</v>
      </c>
      <c r="AB6171" s="2">
        <v>5.8611111111111114E-2</v>
      </c>
      <c r="AC6171" t="s">
        <v>44</v>
      </c>
      <c r="AD6171" t="s">
        <v>44</v>
      </c>
      <c r="AE6171" t="s">
        <v>45</v>
      </c>
      <c r="AF6171">
        <v>79</v>
      </c>
    </row>
    <row r="6172" spans="1:32">
      <c r="A6172">
        <v>30514</v>
      </c>
      <c r="B6172">
        <v>29614</v>
      </c>
      <c r="C6172" t="s">
        <v>371</v>
      </c>
      <c r="D6172" t="s">
        <v>2978</v>
      </c>
      <c r="E6172" t="s">
        <v>48</v>
      </c>
      <c r="F6172" t="s">
        <v>30588</v>
      </c>
      <c r="G6172">
        <f>1-562-406-3268</f>
        <v>-4235</v>
      </c>
      <c r="H6172" t="s">
        <v>217</v>
      </c>
      <c r="I6172" s="1">
        <v>25975</v>
      </c>
      <c r="J6172" t="s">
        <v>30589</v>
      </c>
      <c r="K6172" t="s">
        <v>2632</v>
      </c>
      <c r="L6172">
        <v>16668</v>
      </c>
      <c r="M6172" t="s">
        <v>217</v>
      </c>
      <c r="N6172" s="1">
        <v>45294</v>
      </c>
      <c r="O6172" s="1">
        <v>45299</v>
      </c>
      <c r="P6172">
        <v>93</v>
      </c>
      <c r="Q6172">
        <v>4</v>
      </c>
      <c r="R6172" t="s">
        <v>40</v>
      </c>
      <c r="S6172">
        <v>4</v>
      </c>
      <c r="T6172">
        <v>2</v>
      </c>
      <c r="U6172">
        <v>5</v>
      </c>
      <c r="V6172">
        <v>1080</v>
      </c>
      <c r="W6172" t="s">
        <v>54</v>
      </c>
      <c r="X6172" t="s">
        <v>30590</v>
      </c>
      <c r="Y6172" t="s">
        <v>6</v>
      </c>
      <c r="Z6172" s="1">
        <v>45259</v>
      </c>
      <c r="AA6172" s="2">
        <v>0.60865740740740748</v>
      </c>
      <c r="AB6172" s="2">
        <v>0.71255787037037033</v>
      </c>
      <c r="AC6172" t="s">
        <v>44</v>
      </c>
      <c r="AD6172" t="s">
        <v>44</v>
      </c>
      <c r="AE6172" t="s">
        <v>45</v>
      </c>
      <c r="AF6172">
        <v>216</v>
      </c>
    </row>
    <row r="6173" spans="1:32">
      <c r="A6173">
        <v>30515</v>
      </c>
      <c r="B6173">
        <v>29615</v>
      </c>
      <c r="C6173" t="s">
        <v>803</v>
      </c>
      <c r="D6173" t="s">
        <v>140</v>
      </c>
      <c r="E6173" t="s">
        <v>48</v>
      </c>
      <c r="F6173" t="s">
        <v>30591</v>
      </c>
      <c r="G6173" t="s">
        <v>30592</v>
      </c>
      <c r="H6173" t="s">
        <v>272</v>
      </c>
      <c r="I6173" s="1">
        <v>20519</v>
      </c>
      <c r="J6173" t="s">
        <v>30593</v>
      </c>
      <c r="K6173" t="s">
        <v>30594</v>
      </c>
      <c r="L6173">
        <v>78346</v>
      </c>
      <c r="M6173" t="s">
        <v>272</v>
      </c>
      <c r="N6173" s="1">
        <v>44974</v>
      </c>
      <c r="O6173" s="1">
        <v>44978</v>
      </c>
      <c r="P6173">
        <v>51</v>
      </c>
      <c r="Q6173">
        <v>3</v>
      </c>
      <c r="R6173" t="s">
        <v>40</v>
      </c>
      <c r="S6173">
        <v>3</v>
      </c>
      <c r="T6173">
        <v>1</v>
      </c>
      <c r="U6173">
        <v>4</v>
      </c>
      <c r="V6173">
        <v>924</v>
      </c>
      <c r="W6173" t="s">
        <v>54</v>
      </c>
      <c r="X6173" t="s">
        <v>30595</v>
      </c>
      <c r="Y6173" t="s">
        <v>81</v>
      </c>
      <c r="Z6173" s="1">
        <v>44969</v>
      </c>
      <c r="AA6173" s="2">
        <v>0.51893518518518522</v>
      </c>
      <c r="AB6173" s="2">
        <v>0.13722222222222222</v>
      </c>
      <c r="AC6173" t="s">
        <v>45</v>
      </c>
      <c r="AD6173" t="s">
        <v>45</v>
      </c>
      <c r="AE6173" t="s">
        <v>44</v>
      </c>
      <c r="AF6173">
        <v>231</v>
      </c>
    </row>
    <row r="6174" spans="1:32">
      <c r="A6174">
        <v>30516</v>
      </c>
      <c r="B6174">
        <v>29616</v>
      </c>
      <c r="C6174" t="s">
        <v>371</v>
      </c>
      <c r="D6174" t="s">
        <v>3838</v>
      </c>
      <c r="E6174" t="s">
        <v>48</v>
      </c>
      <c r="F6174" t="s">
        <v>30596</v>
      </c>
      <c r="G6174" t="s">
        <v>30597</v>
      </c>
      <c r="H6174" t="s">
        <v>272</v>
      </c>
      <c r="I6174" s="1">
        <v>28157</v>
      </c>
      <c r="J6174" t="s">
        <v>30598</v>
      </c>
      <c r="K6174" t="s">
        <v>30599</v>
      </c>
      <c r="L6174">
        <v>51479</v>
      </c>
      <c r="M6174" t="s">
        <v>272</v>
      </c>
      <c r="N6174" s="1">
        <v>45299</v>
      </c>
      <c r="O6174" s="1">
        <v>45300</v>
      </c>
      <c r="P6174">
        <v>17</v>
      </c>
      <c r="Q6174">
        <v>1</v>
      </c>
      <c r="R6174" t="s">
        <v>63</v>
      </c>
      <c r="S6174">
        <v>1</v>
      </c>
      <c r="T6174">
        <v>2</v>
      </c>
      <c r="U6174">
        <v>1</v>
      </c>
      <c r="V6174">
        <v>90</v>
      </c>
      <c r="W6174" t="s">
        <v>41</v>
      </c>
      <c r="X6174" t="s">
        <v>30600</v>
      </c>
      <c r="Y6174" t="s">
        <v>6</v>
      </c>
      <c r="Z6174" s="1">
        <v>45266</v>
      </c>
      <c r="AA6174" s="2">
        <v>0.60304398148148153</v>
      </c>
      <c r="AB6174" s="2">
        <v>0.49233796296296295</v>
      </c>
      <c r="AC6174" t="s">
        <v>45</v>
      </c>
      <c r="AD6174" t="s">
        <v>44</v>
      </c>
      <c r="AE6174" t="s">
        <v>45</v>
      </c>
      <c r="AF6174">
        <v>90</v>
      </c>
    </row>
    <row r="6175" spans="1:32">
      <c r="A6175">
        <v>30517</v>
      </c>
      <c r="B6175">
        <v>29617</v>
      </c>
      <c r="C6175" t="s">
        <v>908</v>
      </c>
      <c r="D6175" t="s">
        <v>5624</v>
      </c>
      <c r="E6175" t="s">
        <v>48</v>
      </c>
      <c r="F6175" t="s">
        <v>30601</v>
      </c>
      <c r="G6175" t="s">
        <v>30602</v>
      </c>
      <c r="H6175" t="s">
        <v>70</v>
      </c>
      <c r="I6175" s="1">
        <v>16603</v>
      </c>
      <c r="J6175" t="s">
        <v>30603</v>
      </c>
      <c r="K6175" t="s">
        <v>30604</v>
      </c>
      <c r="L6175">
        <v>22423</v>
      </c>
      <c r="M6175" t="s">
        <v>70</v>
      </c>
      <c r="N6175" s="1">
        <v>45268</v>
      </c>
      <c r="O6175" s="1">
        <v>45272</v>
      </c>
      <c r="P6175">
        <v>96</v>
      </c>
      <c r="Q6175">
        <v>4</v>
      </c>
      <c r="R6175" t="s">
        <v>40</v>
      </c>
      <c r="S6175">
        <v>2</v>
      </c>
      <c r="T6175">
        <v>0</v>
      </c>
      <c r="U6175">
        <v>4</v>
      </c>
      <c r="V6175">
        <v>920</v>
      </c>
      <c r="W6175" t="s">
        <v>41</v>
      </c>
      <c r="X6175" t="s">
        <v>30605</v>
      </c>
      <c r="Y6175" t="s">
        <v>43</v>
      </c>
      <c r="Z6175" s="1">
        <v>45257</v>
      </c>
      <c r="AA6175" s="2">
        <v>8.0347222222222223E-2</v>
      </c>
      <c r="AB6175" s="2">
        <v>0.238125</v>
      </c>
      <c r="AC6175" t="s">
        <v>44</v>
      </c>
      <c r="AD6175" t="s">
        <v>44</v>
      </c>
      <c r="AE6175" t="s">
        <v>45</v>
      </c>
      <c r="AF6175">
        <v>230</v>
      </c>
    </row>
    <row r="6176" spans="1:32">
      <c r="A6176">
        <v>30519</v>
      </c>
      <c r="B6176">
        <v>29619</v>
      </c>
      <c r="C6176" t="s">
        <v>662</v>
      </c>
      <c r="D6176" t="s">
        <v>1263</v>
      </c>
      <c r="E6176" t="s">
        <v>34</v>
      </c>
      <c r="F6176" t="s">
        <v>30606</v>
      </c>
      <c r="G6176">
        <v>8626066988</v>
      </c>
      <c r="H6176" t="s">
        <v>1301</v>
      </c>
      <c r="I6176" s="1">
        <v>25889</v>
      </c>
      <c r="J6176" t="s">
        <v>30607</v>
      </c>
      <c r="K6176" t="s">
        <v>30608</v>
      </c>
      <c r="L6176">
        <v>23329</v>
      </c>
      <c r="M6176" t="s">
        <v>1301</v>
      </c>
      <c r="N6176" s="1">
        <v>44997</v>
      </c>
      <c r="O6176" s="1">
        <v>45000</v>
      </c>
      <c r="P6176">
        <v>34</v>
      </c>
      <c r="Q6176">
        <v>2</v>
      </c>
      <c r="R6176" t="s">
        <v>53</v>
      </c>
      <c r="S6176">
        <v>4</v>
      </c>
      <c r="T6176">
        <v>2</v>
      </c>
      <c r="U6176">
        <v>3</v>
      </c>
      <c r="V6176">
        <v>384</v>
      </c>
      <c r="W6176" t="s">
        <v>41</v>
      </c>
      <c r="X6176" t="s">
        <v>30609</v>
      </c>
      <c r="Y6176" t="s">
        <v>81</v>
      </c>
      <c r="Z6176" s="1">
        <v>44966</v>
      </c>
      <c r="AA6176" s="2">
        <v>3.005787037037037E-2</v>
      </c>
      <c r="AB6176" s="2">
        <v>0.28788194444444443</v>
      </c>
      <c r="AC6176" t="s">
        <v>44</v>
      </c>
      <c r="AD6176" t="s">
        <v>44</v>
      </c>
      <c r="AE6176" t="s">
        <v>45</v>
      </c>
      <c r="AF6176">
        <v>128</v>
      </c>
    </row>
    <row r="6177" spans="1:32">
      <c r="A6177">
        <v>30520</v>
      </c>
      <c r="B6177">
        <v>29620</v>
      </c>
      <c r="C6177" t="s">
        <v>9536</v>
      </c>
      <c r="D6177" t="s">
        <v>4140</v>
      </c>
      <c r="E6177" t="s">
        <v>34</v>
      </c>
      <c r="F6177" t="s">
        <v>30610</v>
      </c>
      <c r="G6177" t="s">
        <v>30611</v>
      </c>
      <c r="H6177" t="s">
        <v>295</v>
      </c>
      <c r="I6177" s="1">
        <v>17088</v>
      </c>
      <c r="J6177" t="s">
        <v>30612</v>
      </c>
      <c r="K6177" t="s">
        <v>30613</v>
      </c>
      <c r="L6177">
        <v>23411</v>
      </c>
      <c r="M6177" t="s">
        <v>295</v>
      </c>
      <c r="N6177" s="1">
        <v>44947</v>
      </c>
      <c r="O6177" s="1">
        <v>44949</v>
      </c>
      <c r="P6177">
        <v>59</v>
      </c>
      <c r="Q6177">
        <v>3</v>
      </c>
      <c r="R6177" t="s">
        <v>63</v>
      </c>
      <c r="S6177">
        <v>1</v>
      </c>
      <c r="T6177">
        <v>2</v>
      </c>
      <c r="U6177">
        <v>2</v>
      </c>
      <c r="V6177">
        <v>170</v>
      </c>
      <c r="W6177" t="s">
        <v>54</v>
      </c>
      <c r="X6177" t="s">
        <v>30614</v>
      </c>
      <c r="Y6177" t="s">
        <v>65</v>
      </c>
      <c r="Z6177" s="1">
        <v>44938</v>
      </c>
      <c r="AA6177" s="2">
        <v>0.55495370370370367</v>
      </c>
      <c r="AB6177" s="2">
        <v>0.43140046296296292</v>
      </c>
      <c r="AC6177" t="s">
        <v>44</v>
      </c>
      <c r="AD6177" t="s">
        <v>44</v>
      </c>
      <c r="AE6177" t="s">
        <v>45</v>
      </c>
      <c r="AF6177">
        <v>85</v>
      </c>
    </row>
    <row r="6178" spans="1:32">
      <c r="A6178">
        <v>30521</v>
      </c>
      <c r="B6178">
        <v>29621</v>
      </c>
      <c r="C6178" t="s">
        <v>391</v>
      </c>
      <c r="D6178" t="s">
        <v>12694</v>
      </c>
      <c r="E6178" t="s">
        <v>34</v>
      </c>
      <c r="F6178" t="s">
        <v>30615</v>
      </c>
      <c r="G6178">
        <v>9622268273</v>
      </c>
      <c r="H6178" t="s">
        <v>295</v>
      </c>
      <c r="I6178" s="1">
        <v>28599</v>
      </c>
      <c r="J6178" t="s">
        <v>30616</v>
      </c>
      <c r="K6178" t="s">
        <v>30617</v>
      </c>
      <c r="L6178">
        <v>73520</v>
      </c>
      <c r="M6178" t="s">
        <v>295</v>
      </c>
      <c r="N6178" s="1">
        <v>45010</v>
      </c>
      <c r="O6178" s="1">
        <v>45012</v>
      </c>
      <c r="P6178">
        <v>23</v>
      </c>
      <c r="Q6178">
        <v>1</v>
      </c>
      <c r="R6178" t="s">
        <v>63</v>
      </c>
      <c r="S6178">
        <v>4</v>
      </c>
      <c r="T6178">
        <v>0</v>
      </c>
      <c r="U6178">
        <v>2</v>
      </c>
      <c r="V6178">
        <v>180</v>
      </c>
      <c r="W6178" t="s">
        <v>54</v>
      </c>
      <c r="X6178" t="s">
        <v>30618</v>
      </c>
      <c r="Y6178" t="s">
        <v>6</v>
      </c>
      <c r="Z6178" s="1">
        <v>45005</v>
      </c>
      <c r="AA6178" s="2">
        <v>0.36826388888888889</v>
      </c>
      <c r="AB6178" s="2">
        <v>8.8101851851851862E-2</v>
      </c>
      <c r="AC6178" t="s">
        <v>44</v>
      </c>
      <c r="AD6178" t="s">
        <v>44</v>
      </c>
      <c r="AE6178" t="s">
        <v>45</v>
      </c>
      <c r="AF6178">
        <v>90</v>
      </c>
    </row>
    <row r="6179" spans="1:32">
      <c r="A6179">
        <v>30522</v>
      </c>
      <c r="B6179">
        <v>29622</v>
      </c>
      <c r="C6179" t="s">
        <v>6674</v>
      </c>
      <c r="D6179" t="s">
        <v>1269</v>
      </c>
      <c r="E6179" t="s">
        <v>48</v>
      </c>
      <c r="F6179" t="s">
        <v>30619</v>
      </c>
      <c r="G6179" t="s">
        <v>30620</v>
      </c>
      <c r="H6179" t="s">
        <v>60</v>
      </c>
      <c r="I6179" s="1">
        <v>16917</v>
      </c>
      <c r="J6179" t="s">
        <v>30621</v>
      </c>
      <c r="K6179" t="s">
        <v>30622</v>
      </c>
      <c r="L6179">
        <v>85955</v>
      </c>
      <c r="M6179" t="s">
        <v>60</v>
      </c>
      <c r="N6179" s="1">
        <v>44971</v>
      </c>
      <c r="O6179" s="1">
        <v>44975</v>
      </c>
      <c r="P6179">
        <v>58</v>
      </c>
      <c r="Q6179">
        <v>3</v>
      </c>
      <c r="R6179" t="s">
        <v>53</v>
      </c>
      <c r="S6179">
        <v>3</v>
      </c>
      <c r="T6179">
        <v>1</v>
      </c>
      <c r="U6179">
        <v>4</v>
      </c>
      <c r="V6179">
        <v>524</v>
      </c>
      <c r="W6179" t="s">
        <v>41</v>
      </c>
      <c r="X6179" t="s">
        <v>30623</v>
      </c>
      <c r="Y6179" t="s">
        <v>65</v>
      </c>
      <c r="Z6179" s="1">
        <v>44947</v>
      </c>
      <c r="AA6179" s="2">
        <v>0.1978472222222222</v>
      </c>
      <c r="AB6179" s="2">
        <v>0.99275462962962957</v>
      </c>
      <c r="AC6179" t="s">
        <v>45</v>
      </c>
      <c r="AD6179" t="s">
        <v>44</v>
      </c>
      <c r="AE6179" t="s">
        <v>44</v>
      </c>
      <c r="AF6179">
        <v>131</v>
      </c>
    </row>
    <row r="6180" spans="1:32">
      <c r="A6180">
        <v>30524</v>
      </c>
      <c r="B6180">
        <v>29624</v>
      </c>
      <c r="C6180" t="s">
        <v>6945</v>
      </c>
      <c r="D6180" t="s">
        <v>1322</v>
      </c>
      <c r="E6180" t="s">
        <v>34</v>
      </c>
      <c r="F6180" t="s">
        <v>30624</v>
      </c>
      <c r="G6180" t="s">
        <v>30625</v>
      </c>
      <c r="H6180" t="s">
        <v>70</v>
      </c>
      <c r="I6180" s="1">
        <v>36018</v>
      </c>
      <c r="J6180" t="s">
        <v>30626</v>
      </c>
      <c r="K6180" t="s">
        <v>30627</v>
      </c>
      <c r="L6180">
        <v>72724</v>
      </c>
      <c r="M6180" t="s">
        <v>70</v>
      </c>
      <c r="N6180" s="1">
        <v>45006</v>
      </c>
      <c r="O6180" s="1">
        <v>45008</v>
      </c>
      <c r="P6180">
        <v>17</v>
      </c>
      <c r="Q6180">
        <v>1</v>
      </c>
      <c r="R6180" t="s">
        <v>63</v>
      </c>
      <c r="S6180">
        <v>1</v>
      </c>
      <c r="T6180">
        <v>1</v>
      </c>
      <c r="U6180">
        <v>2</v>
      </c>
      <c r="V6180">
        <v>120</v>
      </c>
      <c r="W6180" t="s">
        <v>54</v>
      </c>
      <c r="X6180" t="s">
        <v>30628</v>
      </c>
      <c r="Y6180" t="s">
        <v>6</v>
      </c>
      <c r="Z6180" s="1">
        <v>44989</v>
      </c>
      <c r="AA6180" s="2">
        <v>0.12356481481481481</v>
      </c>
      <c r="AB6180" s="2">
        <v>0.89380787037037035</v>
      </c>
      <c r="AC6180" t="s">
        <v>45</v>
      </c>
      <c r="AD6180" t="s">
        <v>45</v>
      </c>
      <c r="AE6180" t="s">
        <v>44</v>
      </c>
      <c r="AF6180">
        <v>60</v>
      </c>
    </row>
    <row r="6181" spans="1:32">
      <c r="A6181">
        <v>30525</v>
      </c>
      <c r="B6181">
        <v>29625</v>
      </c>
      <c r="C6181" t="s">
        <v>213</v>
      </c>
      <c r="D6181" t="s">
        <v>9099</v>
      </c>
      <c r="E6181" t="s">
        <v>48</v>
      </c>
      <c r="F6181" t="s">
        <v>30629</v>
      </c>
      <c r="G6181" t="s">
        <v>30630</v>
      </c>
      <c r="H6181" t="s">
        <v>904</v>
      </c>
      <c r="I6181" s="1">
        <v>29849</v>
      </c>
      <c r="J6181" t="s">
        <v>30631</v>
      </c>
      <c r="K6181" t="s">
        <v>12801</v>
      </c>
      <c r="L6181">
        <v>78840</v>
      </c>
      <c r="M6181" t="s">
        <v>904</v>
      </c>
      <c r="N6181" s="1">
        <v>45221</v>
      </c>
      <c r="O6181" s="1">
        <v>45222</v>
      </c>
      <c r="P6181">
        <v>80</v>
      </c>
      <c r="Q6181">
        <v>4</v>
      </c>
      <c r="R6181" t="s">
        <v>63</v>
      </c>
      <c r="S6181">
        <v>4</v>
      </c>
      <c r="T6181">
        <v>0</v>
      </c>
      <c r="U6181">
        <v>1</v>
      </c>
      <c r="V6181">
        <v>67</v>
      </c>
      <c r="W6181" t="s">
        <v>54</v>
      </c>
      <c r="X6181" t="s">
        <v>30632</v>
      </c>
      <c r="Y6181" t="s">
        <v>43</v>
      </c>
      <c r="Z6181" s="1">
        <v>45210</v>
      </c>
      <c r="AA6181" s="2">
        <v>0.69944444444444442</v>
      </c>
      <c r="AB6181" s="2">
        <v>0.23651620370370371</v>
      </c>
      <c r="AC6181" t="s">
        <v>44</v>
      </c>
      <c r="AD6181" t="s">
        <v>45</v>
      </c>
      <c r="AE6181" t="s">
        <v>44</v>
      </c>
      <c r="AF6181">
        <v>67</v>
      </c>
    </row>
    <row r="6182" spans="1:32">
      <c r="A6182">
        <v>30526</v>
      </c>
      <c r="B6182">
        <v>29626</v>
      </c>
      <c r="C6182" t="s">
        <v>3397</v>
      </c>
      <c r="D6182" t="s">
        <v>4428</v>
      </c>
      <c r="E6182" t="s">
        <v>48</v>
      </c>
      <c r="F6182" t="s">
        <v>30633</v>
      </c>
      <c r="G6182" t="s">
        <v>30634</v>
      </c>
      <c r="H6182" t="s">
        <v>70</v>
      </c>
      <c r="I6182" s="1">
        <v>23057</v>
      </c>
      <c r="J6182" t="s">
        <v>30635</v>
      </c>
      <c r="K6182" t="s">
        <v>30636</v>
      </c>
      <c r="L6182">
        <v>93710</v>
      </c>
      <c r="M6182" t="s">
        <v>70</v>
      </c>
      <c r="N6182" s="1">
        <v>44971</v>
      </c>
      <c r="O6182" s="1">
        <v>44976</v>
      </c>
      <c r="P6182">
        <v>19</v>
      </c>
      <c r="Q6182">
        <v>1</v>
      </c>
      <c r="R6182" t="s">
        <v>53</v>
      </c>
      <c r="S6182">
        <v>1</v>
      </c>
      <c r="T6182">
        <v>0</v>
      </c>
      <c r="U6182">
        <v>5</v>
      </c>
      <c r="V6182">
        <v>670</v>
      </c>
      <c r="W6182" t="s">
        <v>54</v>
      </c>
      <c r="X6182" t="s">
        <v>30637</v>
      </c>
      <c r="Y6182" t="s">
        <v>43</v>
      </c>
      <c r="Z6182" s="1">
        <v>44954</v>
      </c>
      <c r="AA6182" s="2">
        <v>0.11158564814814814</v>
      </c>
      <c r="AB6182" s="2">
        <v>0.65927083333333336</v>
      </c>
      <c r="AC6182" t="s">
        <v>45</v>
      </c>
      <c r="AD6182" t="s">
        <v>45</v>
      </c>
      <c r="AE6182" t="s">
        <v>44</v>
      </c>
      <c r="AF6182">
        <v>134</v>
      </c>
    </row>
    <row r="6183" spans="1:32">
      <c r="A6183">
        <v>30528</v>
      </c>
      <c r="B6183">
        <v>29628</v>
      </c>
      <c r="C6183" t="s">
        <v>2202</v>
      </c>
      <c r="D6183" t="s">
        <v>716</v>
      </c>
      <c r="E6183" t="s">
        <v>48</v>
      </c>
      <c r="F6183" t="s">
        <v>30638</v>
      </c>
      <c r="G6183" t="s">
        <v>30639</v>
      </c>
      <c r="H6183" t="s">
        <v>37</v>
      </c>
      <c r="I6183" s="1">
        <v>23812</v>
      </c>
      <c r="J6183" t="s">
        <v>30640</v>
      </c>
      <c r="K6183" t="s">
        <v>30641</v>
      </c>
      <c r="L6183">
        <v>40421</v>
      </c>
      <c r="M6183" t="s">
        <v>37</v>
      </c>
      <c r="N6183" s="1">
        <v>45115</v>
      </c>
      <c r="O6183" s="1">
        <v>45120</v>
      </c>
      <c r="P6183">
        <v>91</v>
      </c>
      <c r="Q6183">
        <v>4</v>
      </c>
      <c r="R6183" t="s">
        <v>53</v>
      </c>
      <c r="S6183">
        <v>1</v>
      </c>
      <c r="T6183">
        <v>0</v>
      </c>
      <c r="U6183">
        <v>5</v>
      </c>
      <c r="V6183">
        <v>710</v>
      </c>
      <c r="W6183" t="s">
        <v>54</v>
      </c>
      <c r="X6183" t="s">
        <v>30642</v>
      </c>
      <c r="Y6183" t="s">
        <v>81</v>
      </c>
      <c r="Z6183" s="1">
        <v>45083</v>
      </c>
      <c r="AA6183" s="2">
        <v>0.4611574074074074</v>
      </c>
      <c r="AB6183" s="2">
        <v>0.4831597222222222</v>
      </c>
      <c r="AC6183" t="s">
        <v>45</v>
      </c>
      <c r="AD6183" t="s">
        <v>44</v>
      </c>
      <c r="AE6183" t="s">
        <v>45</v>
      </c>
      <c r="AF6183">
        <v>142</v>
      </c>
    </row>
    <row r="6184" spans="1:32">
      <c r="A6184">
        <v>30530</v>
      </c>
      <c r="B6184">
        <v>29630</v>
      </c>
      <c r="C6184" t="s">
        <v>1201</v>
      </c>
      <c r="D6184" t="s">
        <v>9551</v>
      </c>
      <c r="E6184" t="s">
        <v>34</v>
      </c>
      <c r="F6184" t="s">
        <v>30643</v>
      </c>
      <c r="G6184" t="s">
        <v>30644</v>
      </c>
      <c r="H6184" t="s">
        <v>317</v>
      </c>
      <c r="I6184" s="1">
        <v>17186</v>
      </c>
      <c r="J6184" t="s">
        <v>30645</v>
      </c>
      <c r="K6184" t="s">
        <v>30646</v>
      </c>
      <c r="L6184">
        <v>74574</v>
      </c>
      <c r="M6184" t="s">
        <v>317</v>
      </c>
      <c r="N6184" s="1">
        <v>45199</v>
      </c>
      <c r="O6184" s="1">
        <v>45203</v>
      </c>
      <c r="P6184">
        <v>14</v>
      </c>
      <c r="Q6184">
        <v>1</v>
      </c>
      <c r="R6184" t="s">
        <v>63</v>
      </c>
      <c r="S6184">
        <v>1</v>
      </c>
      <c r="T6184">
        <v>2</v>
      </c>
      <c r="U6184">
        <v>4</v>
      </c>
      <c r="V6184">
        <v>360</v>
      </c>
      <c r="W6184" t="s">
        <v>41</v>
      </c>
      <c r="X6184" t="s">
        <v>30647</v>
      </c>
      <c r="Y6184" t="s">
        <v>6</v>
      </c>
      <c r="Z6184" s="1">
        <v>45176</v>
      </c>
      <c r="AA6184" s="2">
        <v>0.20237268518518517</v>
      </c>
      <c r="AB6184" s="2">
        <v>0.64445601851851853</v>
      </c>
      <c r="AC6184" t="s">
        <v>44</v>
      </c>
      <c r="AD6184" t="s">
        <v>45</v>
      </c>
      <c r="AE6184" t="s">
        <v>44</v>
      </c>
      <c r="AF6184">
        <v>90</v>
      </c>
    </row>
    <row r="6185" spans="1:32">
      <c r="A6185">
        <v>30531</v>
      </c>
      <c r="B6185">
        <v>29631</v>
      </c>
      <c r="C6185" t="s">
        <v>1328</v>
      </c>
      <c r="D6185" t="s">
        <v>1281</v>
      </c>
      <c r="E6185" t="s">
        <v>48</v>
      </c>
      <c r="F6185" t="s">
        <v>30648</v>
      </c>
      <c r="G6185">
        <f>1-958-956-2370</f>
        <v>-4283</v>
      </c>
      <c r="H6185" t="s">
        <v>94</v>
      </c>
      <c r="I6185" s="1">
        <v>33248</v>
      </c>
      <c r="J6185" t="s">
        <v>30649</v>
      </c>
      <c r="K6185" t="s">
        <v>8513</v>
      </c>
      <c r="L6185">
        <v>45676</v>
      </c>
      <c r="M6185" t="s">
        <v>94</v>
      </c>
      <c r="N6185" s="1">
        <v>45178</v>
      </c>
      <c r="O6185" s="1">
        <v>45179</v>
      </c>
      <c r="P6185">
        <v>84</v>
      </c>
      <c r="Q6185">
        <v>4</v>
      </c>
      <c r="R6185" t="s">
        <v>40</v>
      </c>
      <c r="S6185">
        <v>4</v>
      </c>
      <c r="T6185">
        <v>0</v>
      </c>
      <c r="U6185">
        <v>1</v>
      </c>
      <c r="V6185">
        <v>201</v>
      </c>
      <c r="W6185" t="s">
        <v>41</v>
      </c>
      <c r="X6185" t="s">
        <v>30650</v>
      </c>
      <c r="Y6185" t="s">
        <v>43</v>
      </c>
      <c r="Z6185" s="1">
        <v>45164</v>
      </c>
      <c r="AA6185" s="2">
        <v>0.18092592592592593</v>
      </c>
      <c r="AB6185" s="2">
        <v>0.78396990740740735</v>
      </c>
      <c r="AC6185" t="s">
        <v>45</v>
      </c>
      <c r="AD6185" t="s">
        <v>44</v>
      </c>
      <c r="AE6185" t="s">
        <v>45</v>
      </c>
      <c r="AF6185">
        <v>201</v>
      </c>
    </row>
    <row r="6186" spans="1:32">
      <c r="A6186">
        <v>30532</v>
      </c>
      <c r="B6186">
        <v>29632</v>
      </c>
      <c r="C6186" t="s">
        <v>722</v>
      </c>
      <c r="D6186" t="s">
        <v>229</v>
      </c>
      <c r="E6186" t="s">
        <v>34</v>
      </c>
      <c r="F6186" t="s">
        <v>30651</v>
      </c>
      <c r="G6186" t="s">
        <v>30652</v>
      </c>
      <c r="H6186" t="s">
        <v>904</v>
      </c>
      <c r="I6186" s="1">
        <v>31267</v>
      </c>
      <c r="J6186" t="s">
        <v>30653</v>
      </c>
      <c r="K6186" t="s">
        <v>862</v>
      </c>
      <c r="L6186">
        <v>81772</v>
      </c>
      <c r="M6186" t="s">
        <v>904</v>
      </c>
      <c r="N6186" s="1">
        <v>45171</v>
      </c>
      <c r="O6186" s="1">
        <v>45174</v>
      </c>
      <c r="P6186">
        <v>54</v>
      </c>
      <c r="Q6186">
        <v>3</v>
      </c>
      <c r="R6186" t="s">
        <v>40</v>
      </c>
      <c r="S6186">
        <v>4</v>
      </c>
      <c r="T6186">
        <v>0</v>
      </c>
      <c r="U6186">
        <v>3</v>
      </c>
      <c r="V6186">
        <v>618</v>
      </c>
      <c r="W6186" t="s">
        <v>54</v>
      </c>
      <c r="X6186" t="s">
        <v>30654</v>
      </c>
      <c r="Y6186" t="s">
        <v>65</v>
      </c>
      <c r="Z6186" s="1">
        <v>45138</v>
      </c>
      <c r="AA6186" s="2">
        <v>3.7465277777777778E-2</v>
      </c>
      <c r="AB6186" s="2">
        <v>0.73783564814814817</v>
      </c>
      <c r="AC6186" t="s">
        <v>44</v>
      </c>
      <c r="AD6186" t="s">
        <v>45</v>
      </c>
      <c r="AE6186" t="s">
        <v>45</v>
      </c>
      <c r="AF6186">
        <v>206</v>
      </c>
    </row>
    <row r="6187" spans="1:32">
      <c r="A6187">
        <v>30533</v>
      </c>
      <c r="B6187">
        <v>29633</v>
      </c>
      <c r="C6187" t="s">
        <v>1179</v>
      </c>
      <c r="D6187" t="s">
        <v>2019</v>
      </c>
      <c r="E6187" t="s">
        <v>34</v>
      </c>
      <c r="F6187" t="s">
        <v>30655</v>
      </c>
      <c r="G6187" t="s">
        <v>30656</v>
      </c>
      <c r="H6187" t="s">
        <v>171</v>
      </c>
      <c r="I6187" s="1">
        <v>21870</v>
      </c>
      <c r="J6187" t="s">
        <v>30657</v>
      </c>
      <c r="K6187" t="s">
        <v>30658</v>
      </c>
      <c r="L6187">
        <v>31846</v>
      </c>
      <c r="M6187" t="s">
        <v>171</v>
      </c>
      <c r="N6187" s="1">
        <v>45139</v>
      </c>
      <c r="O6187" s="1">
        <v>45144</v>
      </c>
      <c r="P6187">
        <v>3</v>
      </c>
      <c r="Q6187">
        <v>1</v>
      </c>
      <c r="R6187" t="s">
        <v>40</v>
      </c>
      <c r="S6187">
        <v>3</v>
      </c>
      <c r="T6187">
        <v>0</v>
      </c>
      <c r="U6187">
        <v>5</v>
      </c>
      <c r="V6187">
        <v>1185</v>
      </c>
      <c r="W6187" t="s">
        <v>54</v>
      </c>
      <c r="X6187" t="s">
        <v>30659</v>
      </c>
      <c r="Y6187" t="s">
        <v>65</v>
      </c>
      <c r="Z6187" s="1">
        <v>45114</v>
      </c>
      <c r="AA6187" s="2">
        <v>3.0439814814814819E-2</v>
      </c>
      <c r="AB6187" s="2">
        <v>0.70665509259259263</v>
      </c>
      <c r="AC6187" t="s">
        <v>44</v>
      </c>
      <c r="AD6187" t="s">
        <v>45</v>
      </c>
      <c r="AE6187" t="s">
        <v>44</v>
      </c>
      <c r="AF6187">
        <v>237</v>
      </c>
    </row>
    <row r="6188" spans="1:32">
      <c r="A6188">
        <v>30534</v>
      </c>
      <c r="B6188">
        <v>29634</v>
      </c>
      <c r="C6188" t="s">
        <v>2150</v>
      </c>
      <c r="D6188" t="s">
        <v>3912</v>
      </c>
      <c r="E6188" t="s">
        <v>34</v>
      </c>
      <c r="F6188" t="s">
        <v>30660</v>
      </c>
      <c r="G6188" t="s">
        <v>30661</v>
      </c>
      <c r="H6188" t="s">
        <v>179</v>
      </c>
      <c r="I6188" s="1">
        <v>33696</v>
      </c>
      <c r="J6188" t="s">
        <v>30662</v>
      </c>
      <c r="K6188" t="s">
        <v>13539</v>
      </c>
      <c r="L6188">
        <v>65994</v>
      </c>
      <c r="M6188" t="s">
        <v>179</v>
      </c>
      <c r="N6188" s="1">
        <v>45106</v>
      </c>
      <c r="O6188" s="1">
        <v>45107</v>
      </c>
      <c r="P6188">
        <v>43</v>
      </c>
      <c r="Q6188">
        <v>2</v>
      </c>
      <c r="R6188" t="s">
        <v>53</v>
      </c>
      <c r="S6188">
        <v>2</v>
      </c>
      <c r="T6188">
        <v>0</v>
      </c>
      <c r="U6188">
        <v>1</v>
      </c>
      <c r="V6188">
        <v>148</v>
      </c>
      <c r="W6188" t="s">
        <v>41</v>
      </c>
      <c r="X6188" t="s">
        <v>30663</v>
      </c>
      <c r="Y6188" t="s">
        <v>65</v>
      </c>
      <c r="Z6188" s="1">
        <v>45081</v>
      </c>
      <c r="AA6188" s="2">
        <v>0.88450231481481489</v>
      </c>
      <c r="AB6188" s="2">
        <v>0.46089120370370368</v>
      </c>
      <c r="AC6188" t="s">
        <v>44</v>
      </c>
      <c r="AD6188" t="s">
        <v>45</v>
      </c>
      <c r="AE6188" t="s">
        <v>44</v>
      </c>
      <c r="AF6188">
        <v>148</v>
      </c>
    </row>
    <row r="6189" spans="1:32">
      <c r="A6189">
        <v>30535</v>
      </c>
      <c r="B6189">
        <v>29635</v>
      </c>
      <c r="C6189" t="s">
        <v>1155</v>
      </c>
      <c r="D6189" t="s">
        <v>83</v>
      </c>
      <c r="E6189" t="s">
        <v>48</v>
      </c>
      <c r="F6189" t="s">
        <v>30664</v>
      </c>
      <c r="G6189" t="s">
        <v>30665</v>
      </c>
      <c r="H6189" t="s">
        <v>904</v>
      </c>
      <c r="I6189" s="1">
        <v>26030</v>
      </c>
      <c r="J6189" t="s">
        <v>30666</v>
      </c>
      <c r="K6189" t="s">
        <v>6358</v>
      </c>
      <c r="L6189">
        <v>6789</v>
      </c>
      <c r="M6189" t="s">
        <v>904</v>
      </c>
      <c r="N6189" s="1">
        <v>45113</v>
      </c>
      <c r="O6189" s="1">
        <v>45114</v>
      </c>
      <c r="P6189">
        <v>54</v>
      </c>
      <c r="Q6189">
        <v>3</v>
      </c>
      <c r="R6189" t="s">
        <v>40</v>
      </c>
      <c r="S6189">
        <v>3</v>
      </c>
      <c r="T6189">
        <v>0</v>
      </c>
      <c r="U6189">
        <v>1</v>
      </c>
      <c r="V6189">
        <v>234</v>
      </c>
      <c r="W6189" t="s">
        <v>54</v>
      </c>
      <c r="X6189" t="s">
        <v>30667</v>
      </c>
      <c r="Y6189" t="s">
        <v>6</v>
      </c>
      <c r="Z6189" s="1">
        <v>45093</v>
      </c>
      <c r="AA6189" s="2">
        <v>0.11197916666666667</v>
      </c>
      <c r="AB6189" s="2">
        <v>0.52097222222222228</v>
      </c>
      <c r="AC6189" t="s">
        <v>44</v>
      </c>
      <c r="AD6189" t="s">
        <v>45</v>
      </c>
      <c r="AE6189" t="s">
        <v>45</v>
      </c>
      <c r="AF6189">
        <v>234</v>
      </c>
    </row>
    <row r="6190" spans="1:32">
      <c r="A6190">
        <v>30536</v>
      </c>
      <c r="B6190">
        <v>29636</v>
      </c>
      <c r="C6190" t="s">
        <v>30668</v>
      </c>
      <c r="D6190" t="s">
        <v>9344</v>
      </c>
      <c r="E6190" t="s">
        <v>48</v>
      </c>
      <c r="F6190" t="s">
        <v>30669</v>
      </c>
      <c r="G6190">
        <v>5849403387</v>
      </c>
      <c r="H6190" t="s">
        <v>60</v>
      </c>
      <c r="I6190" s="1">
        <v>36208</v>
      </c>
      <c r="J6190" t="s">
        <v>30670</v>
      </c>
      <c r="K6190" t="s">
        <v>9728</v>
      </c>
      <c r="L6190">
        <v>26560</v>
      </c>
      <c r="M6190" t="s">
        <v>60</v>
      </c>
      <c r="N6190" s="1">
        <v>45159</v>
      </c>
      <c r="O6190" s="1">
        <v>45160</v>
      </c>
      <c r="P6190">
        <v>25</v>
      </c>
      <c r="Q6190">
        <v>1</v>
      </c>
      <c r="R6190" t="s">
        <v>53</v>
      </c>
      <c r="S6190">
        <v>4</v>
      </c>
      <c r="T6190">
        <v>1</v>
      </c>
      <c r="U6190">
        <v>1</v>
      </c>
      <c r="V6190">
        <v>136</v>
      </c>
      <c r="W6190" t="s">
        <v>41</v>
      </c>
      <c r="X6190" t="s">
        <v>30671</v>
      </c>
      <c r="Y6190" t="s">
        <v>43</v>
      </c>
      <c r="Z6190" s="1">
        <v>45142</v>
      </c>
      <c r="AA6190" s="2">
        <v>0.83052083333333337</v>
      </c>
      <c r="AB6190" s="2">
        <v>2.5462962962962962E-2</v>
      </c>
      <c r="AC6190" t="s">
        <v>45</v>
      </c>
      <c r="AD6190" t="s">
        <v>44</v>
      </c>
      <c r="AE6190" t="s">
        <v>45</v>
      </c>
      <c r="AF6190">
        <v>136</v>
      </c>
    </row>
    <row r="6191" spans="1:32">
      <c r="A6191">
        <v>30537</v>
      </c>
      <c r="B6191">
        <v>29637</v>
      </c>
      <c r="C6191" t="s">
        <v>722</v>
      </c>
      <c r="D6191" t="s">
        <v>1298</v>
      </c>
      <c r="E6191" t="s">
        <v>48</v>
      </c>
      <c r="F6191" t="s">
        <v>30672</v>
      </c>
      <c r="G6191" t="s">
        <v>30673</v>
      </c>
      <c r="H6191" t="s">
        <v>129</v>
      </c>
      <c r="I6191" s="1">
        <v>37967</v>
      </c>
      <c r="J6191" t="s">
        <v>30674</v>
      </c>
      <c r="K6191" t="s">
        <v>30675</v>
      </c>
      <c r="L6191">
        <v>39044</v>
      </c>
      <c r="M6191" t="s">
        <v>129</v>
      </c>
      <c r="N6191" s="1">
        <v>44956</v>
      </c>
      <c r="O6191" s="1">
        <v>44959</v>
      </c>
      <c r="P6191">
        <v>54</v>
      </c>
      <c r="Q6191">
        <v>3</v>
      </c>
      <c r="R6191" t="s">
        <v>40</v>
      </c>
      <c r="S6191">
        <v>2</v>
      </c>
      <c r="T6191">
        <v>0</v>
      </c>
      <c r="U6191">
        <v>3</v>
      </c>
      <c r="V6191">
        <v>741</v>
      </c>
      <c r="W6191" t="s">
        <v>54</v>
      </c>
      <c r="X6191" t="s">
        <v>30676</v>
      </c>
      <c r="Y6191" t="s">
        <v>81</v>
      </c>
      <c r="Z6191" s="1">
        <v>44946</v>
      </c>
      <c r="AA6191" s="2">
        <v>0.94797453703703705</v>
      </c>
      <c r="AB6191" s="2">
        <v>0.71513888888888888</v>
      </c>
      <c r="AC6191" t="s">
        <v>45</v>
      </c>
      <c r="AD6191" t="s">
        <v>44</v>
      </c>
      <c r="AE6191" t="s">
        <v>45</v>
      </c>
      <c r="AF6191">
        <v>247</v>
      </c>
    </row>
    <row r="6192" spans="1:32">
      <c r="A6192">
        <v>30538</v>
      </c>
      <c r="B6192">
        <v>29638</v>
      </c>
      <c r="C6192" t="s">
        <v>1392</v>
      </c>
      <c r="D6192" t="s">
        <v>1209</v>
      </c>
      <c r="E6192" t="s">
        <v>34</v>
      </c>
      <c r="F6192" t="s">
        <v>30677</v>
      </c>
      <c r="G6192" t="s">
        <v>30678</v>
      </c>
      <c r="H6192" t="s">
        <v>904</v>
      </c>
      <c r="I6192" s="1">
        <v>34495</v>
      </c>
      <c r="J6192" t="s">
        <v>30679</v>
      </c>
      <c r="K6192" t="s">
        <v>30680</v>
      </c>
      <c r="L6192">
        <v>14476</v>
      </c>
      <c r="M6192" t="s">
        <v>904</v>
      </c>
      <c r="N6192" s="1">
        <v>45081</v>
      </c>
      <c r="O6192" s="1">
        <v>45084</v>
      </c>
      <c r="P6192">
        <v>69</v>
      </c>
      <c r="Q6192">
        <v>3</v>
      </c>
      <c r="R6192" t="s">
        <v>40</v>
      </c>
      <c r="S6192">
        <v>3</v>
      </c>
      <c r="T6192">
        <v>2</v>
      </c>
      <c r="U6192">
        <v>3</v>
      </c>
      <c r="V6192">
        <v>669</v>
      </c>
      <c r="W6192" t="s">
        <v>41</v>
      </c>
      <c r="X6192" t="s">
        <v>30681</v>
      </c>
      <c r="Y6192" t="s">
        <v>43</v>
      </c>
      <c r="Z6192" s="1">
        <v>45070</v>
      </c>
      <c r="AA6192" s="2">
        <v>0.8006712962962963</v>
      </c>
      <c r="AB6192" s="2">
        <v>6.1342592592592594E-3</v>
      </c>
      <c r="AC6192" t="s">
        <v>45</v>
      </c>
      <c r="AD6192" t="s">
        <v>45</v>
      </c>
      <c r="AE6192" t="s">
        <v>45</v>
      </c>
      <c r="AF6192">
        <v>223</v>
      </c>
    </row>
    <row r="6193" spans="1:32">
      <c r="A6193">
        <v>30539</v>
      </c>
      <c r="B6193">
        <v>29639</v>
      </c>
      <c r="C6193" t="s">
        <v>305</v>
      </c>
      <c r="D6193" t="s">
        <v>716</v>
      </c>
      <c r="E6193" t="s">
        <v>48</v>
      </c>
      <c r="F6193" t="s">
        <v>30682</v>
      </c>
      <c r="G6193" t="s">
        <v>30683</v>
      </c>
      <c r="H6193" t="s">
        <v>457</v>
      </c>
      <c r="I6193" s="1">
        <v>36041</v>
      </c>
      <c r="J6193" t="s">
        <v>30684</v>
      </c>
      <c r="K6193" t="s">
        <v>16119</v>
      </c>
      <c r="L6193">
        <v>64415</v>
      </c>
      <c r="M6193" t="s">
        <v>457</v>
      </c>
      <c r="N6193" s="1">
        <v>45096</v>
      </c>
      <c r="O6193" s="1">
        <v>45101</v>
      </c>
      <c r="P6193">
        <v>94</v>
      </c>
      <c r="Q6193">
        <v>4</v>
      </c>
      <c r="R6193" t="s">
        <v>53</v>
      </c>
      <c r="S6193">
        <v>1</v>
      </c>
      <c r="T6193">
        <v>0</v>
      </c>
      <c r="U6193">
        <v>5</v>
      </c>
      <c r="V6193">
        <v>715</v>
      </c>
      <c r="W6193" t="s">
        <v>54</v>
      </c>
      <c r="X6193" t="s">
        <v>30685</v>
      </c>
      <c r="Y6193" t="s">
        <v>6</v>
      </c>
      <c r="Z6193" s="1">
        <v>45064</v>
      </c>
      <c r="AA6193" s="2">
        <v>0.26677083333333335</v>
      </c>
      <c r="AB6193" s="2">
        <v>0.15995370370370371</v>
      </c>
      <c r="AC6193" t="s">
        <v>45</v>
      </c>
      <c r="AD6193" t="s">
        <v>45</v>
      </c>
      <c r="AE6193" t="s">
        <v>45</v>
      </c>
      <c r="AF6193">
        <v>143</v>
      </c>
    </row>
    <row r="6194" spans="1:32">
      <c r="A6194">
        <v>30540</v>
      </c>
      <c r="B6194">
        <v>29640</v>
      </c>
      <c r="C6194" t="s">
        <v>410</v>
      </c>
      <c r="D6194" t="s">
        <v>2505</v>
      </c>
      <c r="E6194" t="s">
        <v>48</v>
      </c>
      <c r="F6194" t="s">
        <v>30686</v>
      </c>
      <c r="G6194" t="s">
        <v>30687</v>
      </c>
      <c r="H6194" t="s">
        <v>295</v>
      </c>
      <c r="I6194" s="1">
        <v>36314</v>
      </c>
      <c r="J6194" t="s">
        <v>30688</v>
      </c>
      <c r="K6194" t="s">
        <v>30689</v>
      </c>
      <c r="L6194">
        <v>44954</v>
      </c>
      <c r="M6194" t="s">
        <v>295</v>
      </c>
      <c r="N6194" s="1">
        <v>45143</v>
      </c>
      <c r="O6194" s="1">
        <v>45148</v>
      </c>
      <c r="P6194">
        <v>74</v>
      </c>
      <c r="Q6194">
        <v>3</v>
      </c>
      <c r="R6194" t="s">
        <v>63</v>
      </c>
      <c r="S6194">
        <v>2</v>
      </c>
      <c r="T6194">
        <v>2</v>
      </c>
      <c r="U6194">
        <v>5</v>
      </c>
      <c r="V6194">
        <v>355</v>
      </c>
      <c r="W6194" t="s">
        <v>41</v>
      </c>
      <c r="X6194" t="s">
        <v>30690</v>
      </c>
      <c r="Y6194" t="s">
        <v>43</v>
      </c>
      <c r="Z6194" s="1">
        <v>45117</v>
      </c>
      <c r="AA6194" s="2">
        <v>0.93478009259259265</v>
      </c>
      <c r="AB6194" s="2">
        <v>0.88619212962962957</v>
      </c>
      <c r="AC6194" t="s">
        <v>44</v>
      </c>
      <c r="AD6194" t="s">
        <v>45</v>
      </c>
      <c r="AE6194" t="s">
        <v>45</v>
      </c>
      <c r="AF6194">
        <v>71</v>
      </c>
    </row>
    <row r="6195" spans="1:32">
      <c r="A6195">
        <v>30541</v>
      </c>
      <c r="B6195">
        <v>29641</v>
      </c>
      <c r="C6195" t="s">
        <v>3283</v>
      </c>
      <c r="D6195" t="s">
        <v>10218</v>
      </c>
      <c r="E6195" t="s">
        <v>48</v>
      </c>
      <c r="F6195" t="s">
        <v>30691</v>
      </c>
      <c r="G6195" t="s">
        <v>30692</v>
      </c>
      <c r="H6195" t="s">
        <v>201</v>
      </c>
      <c r="I6195" s="1">
        <v>17064</v>
      </c>
      <c r="J6195" t="s">
        <v>30693</v>
      </c>
      <c r="K6195" t="s">
        <v>30694</v>
      </c>
      <c r="L6195">
        <v>28876</v>
      </c>
      <c r="M6195" t="s">
        <v>201</v>
      </c>
      <c r="N6195" s="1">
        <v>44951</v>
      </c>
      <c r="O6195" s="1">
        <v>44956</v>
      </c>
      <c r="P6195">
        <v>94</v>
      </c>
      <c r="Q6195">
        <v>4</v>
      </c>
      <c r="R6195" t="s">
        <v>53</v>
      </c>
      <c r="S6195">
        <v>3</v>
      </c>
      <c r="T6195">
        <v>1</v>
      </c>
      <c r="U6195">
        <v>5</v>
      </c>
      <c r="V6195">
        <v>600</v>
      </c>
      <c r="W6195" t="s">
        <v>54</v>
      </c>
      <c r="X6195" t="s">
        <v>30695</v>
      </c>
      <c r="Y6195" t="s">
        <v>65</v>
      </c>
      <c r="Z6195" s="1">
        <v>44931</v>
      </c>
      <c r="AA6195" s="2">
        <v>0.86425925925925917</v>
      </c>
      <c r="AB6195" s="2">
        <v>0.23299768518518518</v>
      </c>
      <c r="AC6195" t="s">
        <v>44</v>
      </c>
      <c r="AD6195" t="s">
        <v>44</v>
      </c>
      <c r="AE6195" t="s">
        <v>45</v>
      </c>
      <c r="AF6195">
        <v>120</v>
      </c>
    </row>
    <row r="6196" spans="1:32">
      <c r="A6196">
        <v>30542</v>
      </c>
      <c r="B6196">
        <v>29642</v>
      </c>
      <c r="C6196" t="s">
        <v>11258</v>
      </c>
      <c r="D6196" t="s">
        <v>716</v>
      </c>
      <c r="E6196" t="s">
        <v>34</v>
      </c>
      <c r="F6196" t="s">
        <v>30696</v>
      </c>
      <c r="G6196" t="s">
        <v>30697</v>
      </c>
      <c r="H6196" t="s">
        <v>272</v>
      </c>
      <c r="I6196" s="1">
        <v>16727</v>
      </c>
      <c r="J6196" t="s">
        <v>30698</v>
      </c>
      <c r="K6196" t="s">
        <v>30699</v>
      </c>
      <c r="L6196">
        <v>71120</v>
      </c>
      <c r="M6196" t="s">
        <v>272</v>
      </c>
      <c r="N6196" s="1">
        <v>45295</v>
      </c>
      <c r="O6196" s="1">
        <v>45296</v>
      </c>
      <c r="P6196">
        <v>80</v>
      </c>
      <c r="Q6196">
        <v>4</v>
      </c>
      <c r="R6196" t="s">
        <v>63</v>
      </c>
      <c r="S6196">
        <v>1</v>
      </c>
      <c r="T6196">
        <v>2</v>
      </c>
      <c r="U6196">
        <v>1</v>
      </c>
      <c r="V6196">
        <v>82</v>
      </c>
      <c r="W6196" t="s">
        <v>41</v>
      </c>
      <c r="X6196" t="s">
        <v>30700</v>
      </c>
      <c r="Y6196" t="s">
        <v>43</v>
      </c>
      <c r="Z6196" s="1">
        <v>45285</v>
      </c>
      <c r="AA6196" s="2">
        <v>0.91304398148148147</v>
      </c>
      <c r="AB6196" s="2">
        <v>0.69685185185185183</v>
      </c>
      <c r="AC6196" t="s">
        <v>45</v>
      </c>
      <c r="AD6196" t="s">
        <v>44</v>
      </c>
      <c r="AE6196" t="s">
        <v>44</v>
      </c>
      <c r="AF6196">
        <v>82</v>
      </c>
    </row>
    <row r="6197" spans="1:32">
      <c r="A6197">
        <v>30543</v>
      </c>
      <c r="B6197">
        <v>29643</v>
      </c>
      <c r="C6197" t="s">
        <v>1555</v>
      </c>
      <c r="D6197" t="s">
        <v>4496</v>
      </c>
      <c r="E6197" t="s">
        <v>48</v>
      </c>
      <c r="F6197" t="s">
        <v>30701</v>
      </c>
      <c r="G6197">
        <v>3048123745</v>
      </c>
      <c r="H6197" t="s">
        <v>37</v>
      </c>
      <c r="I6197" s="1">
        <v>16006</v>
      </c>
      <c r="J6197" t="s">
        <v>30702</v>
      </c>
      <c r="K6197" t="s">
        <v>30703</v>
      </c>
      <c r="L6197">
        <v>77859</v>
      </c>
      <c r="M6197" t="s">
        <v>37</v>
      </c>
      <c r="N6197" s="1">
        <v>45110</v>
      </c>
      <c r="O6197" s="1">
        <v>45112</v>
      </c>
      <c r="P6197">
        <v>27</v>
      </c>
      <c r="Q6197">
        <v>2</v>
      </c>
      <c r="R6197" t="s">
        <v>40</v>
      </c>
      <c r="S6197">
        <v>2</v>
      </c>
      <c r="T6197">
        <v>1</v>
      </c>
      <c r="U6197">
        <v>2</v>
      </c>
      <c r="V6197">
        <v>500</v>
      </c>
      <c r="W6197" t="s">
        <v>41</v>
      </c>
      <c r="X6197" t="s">
        <v>30704</v>
      </c>
      <c r="Y6197" t="s">
        <v>81</v>
      </c>
      <c r="Z6197" s="1">
        <v>45103</v>
      </c>
      <c r="AA6197" s="2">
        <v>0.89165509259259268</v>
      </c>
      <c r="AB6197" s="2">
        <v>0.64394675925925926</v>
      </c>
      <c r="AC6197" t="s">
        <v>45</v>
      </c>
      <c r="AD6197" t="s">
        <v>44</v>
      </c>
      <c r="AE6197" t="s">
        <v>44</v>
      </c>
      <c r="AF6197">
        <v>250</v>
      </c>
    </row>
    <row r="6198" spans="1:32">
      <c r="A6198">
        <v>30544</v>
      </c>
      <c r="B6198">
        <v>29644</v>
      </c>
      <c r="C6198" t="s">
        <v>2616</v>
      </c>
      <c r="D6198" t="s">
        <v>1404</v>
      </c>
      <c r="E6198" t="s">
        <v>48</v>
      </c>
      <c r="F6198" t="s">
        <v>30705</v>
      </c>
      <c r="G6198">
        <f>1-672-406-7957</f>
        <v>-9034</v>
      </c>
      <c r="H6198" t="s">
        <v>60</v>
      </c>
      <c r="I6198" s="1">
        <v>19274</v>
      </c>
      <c r="J6198" t="s">
        <v>30706</v>
      </c>
      <c r="K6198" t="s">
        <v>5697</v>
      </c>
      <c r="L6198">
        <v>56001</v>
      </c>
      <c r="M6198" t="s">
        <v>60</v>
      </c>
      <c r="N6198" s="1">
        <v>45288</v>
      </c>
      <c r="O6198" s="1">
        <v>45293</v>
      </c>
      <c r="P6198">
        <v>74</v>
      </c>
      <c r="Q6198">
        <v>3</v>
      </c>
      <c r="R6198" t="s">
        <v>63</v>
      </c>
      <c r="S6198">
        <v>1</v>
      </c>
      <c r="T6198">
        <v>2</v>
      </c>
      <c r="U6198">
        <v>5</v>
      </c>
      <c r="V6198">
        <v>325</v>
      </c>
      <c r="W6198" t="s">
        <v>41</v>
      </c>
      <c r="X6198" t="s">
        <v>30707</v>
      </c>
      <c r="Y6198" t="s">
        <v>6</v>
      </c>
      <c r="Z6198" s="1">
        <v>45281</v>
      </c>
      <c r="AA6198" s="2">
        <v>0.78224537037037034</v>
      </c>
      <c r="AB6198" s="2">
        <v>0.79809027777777775</v>
      </c>
      <c r="AC6198" t="s">
        <v>45</v>
      </c>
      <c r="AD6198" t="s">
        <v>45</v>
      </c>
      <c r="AE6198" t="s">
        <v>44</v>
      </c>
      <c r="AF6198">
        <v>65</v>
      </c>
    </row>
    <row r="6199" spans="1:32">
      <c r="A6199">
        <v>30545</v>
      </c>
      <c r="B6199">
        <v>29645</v>
      </c>
      <c r="C6199" t="s">
        <v>1681</v>
      </c>
      <c r="D6199" t="s">
        <v>5886</v>
      </c>
      <c r="E6199" t="s">
        <v>34</v>
      </c>
      <c r="F6199" t="s">
        <v>30708</v>
      </c>
      <c r="G6199">
        <v>9457518870</v>
      </c>
      <c r="H6199" t="s">
        <v>217</v>
      </c>
      <c r="I6199" s="1">
        <v>32642</v>
      </c>
      <c r="J6199" t="s">
        <v>30709</v>
      </c>
      <c r="K6199" t="s">
        <v>30710</v>
      </c>
      <c r="L6199">
        <v>83733</v>
      </c>
      <c r="M6199" t="s">
        <v>217</v>
      </c>
      <c r="N6199" s="1">
        <v>45302</v>
      </c>
      <c r="O6199" s="1">
        <v>45304</v>
      </c>
      <c r="P6199">
        <v>90</v>
      </c>
      <c r="Q6199">
        <v>4</v>
      </c>
      <c r="R6199" t="s">
        <v>40</v>
      </c>
      <c r="S6199">
        <v>3</v>
      </c>
      <c r="T6199">
        <v>1</v>
      </c>
      <c r="U6199">
        <v>2</v>
      </c>
      <c r="V6199">
        <v>400</v>
      </c>
      <c r="W6199" t="s">
        <v>41</v>
      </c>
      <c r="X6199" t="s">
        <v>30711</v>
      </c>
      <c r="Y6199" t="s">
        <v>65</v>
      </c>
      <c r="Z6199" s="1">
        <v>45282</v>
      </c>
      <c r="AA6199" s="2">
        <v>0.10868055555555556</v>
      </c>
      <c r="AB6199" s="2">
        <v>0.42231481481481481</v>
      </c>
      <c r="AC6199" t="s">
        <v>45</v>
      </c>
      <c r="AD6199" t="s">
        <v>44</v>
      </c>
      <c r="AE6199" t="s">
        <v>44</v>
      </c>
      <c r="AF6199">
        <v>200</v>
      </c>
    </row>
    <row r="6200" spans="1:32">
      <c r="A6200">
        <v>30546</v>
      </c>
      <c r="B6200">
        <v>29646</v>
      </c>
      <c r="C6200" t="s">
        <v>22840</v>
      </c>
      <c r="D6200" t="s">
        <v>4428</v>
      </c>
      <c r="E6200" t="s">
        <v>34</v>
      </c>
      <c r="F6200" t="s">
        <v>30712</v>
      </c>
      <c r="G6200" t="s">
        <v>30713</v>
      </c>
      <c r="H6200" t="s">
        <v>295</v>
      </c>
      <c r="I6200" s="1">
        <v>21297</v>
      </c>
      <c r="J6200" t="s">
        <v>30714</v>
      </c>
      <c r="K6200" t="s">
        <v>30715</v>
      </c>
      <c r="L6200">
        <v>64555</v>
      </c>
      <c r="M6200" t="s">
        <v>295</v>
      </c>
      <c r="N6200" s="1">
        <v>45169</v>
      </c>
      <c r="O6200" s="1">
        <v>45173</v>
      </c>
      <c r="P6200">
        <v>18</v>
      </c>
      <c r="Q6200">
        <v>1</v>
      </c>
      <c r="R6200" t="s">
        <v>40</v>
      </c>
      <c r="S6200">
        <v>3</v>
      </c>
      <c r="T6200">
        <v>1</v>
      </c>
      <c r="U6200">
        <v>4</v>
      </c>
      <c r="V6200">
        <v>884</v>
      </c>
      <c r="W6200" t="s">
        <v>54</v>
      </c>
      <c r="X6200" t="s">
        <v>30716</v>
      </c>
      <c r="Y6200" t="s">
        <v>65</v>
      </c>
      <c r="Z6200" s="1">
        <v>45131</v>
      </c>
      <c r="AA6200" s="2">
        <v>0.73146990740740747</v>
      </c>
      <c r="AB6200" s="2">
        <v>0.12065972222222222</v>
      </c>
      <c r="AC6200" t="s">
        <v>44</v>
      </c>
      <c r="AD6200" t="s">
        <v>45</v>
      </c>
      <c r="AE6200" t="s">
        <v>45</v>
      </c>
      <c r="AF6200">
        <v>221</v>
      </c>
    </row>
    <row r="6201" spans="1:32">
      <c r="A6201">
        <v>30547</v>
      </c>
      <c r="B6201">
        <v>29647</v>
      </c>
      <c r="C6201" t="s">
        <v>1056</v>
      </c>
      <c r="D6201" t="s">
        <v>7222</v>
      </c>
      <c r="E6201" t="s">
        <v>34</v>
      </c>
      <c r="F6201" t="s">
        <v>30717</v>
      </c>
      <c r="G6201" t="s">
        <v>30718</v>
      </c>
      <c r="H6201" t="s">
        <v>537</v>
      </c>
      <c r="I6201" s="1">
        <v>36075</v>
      </c>
      <c r="J6201" t="s">
        <v>30719</v>
      </c>
      <c r="K6201" t="s">
        <v>30720</v>
      </c>
      <c r="L6201">
        <v>43959</v>
      </c>
      <c r="M6201" t="s">
        <v>537</v>
      </c>
      <c r="N6201" s="1">
        <v>45256</v>
      </c>
      <c r="O6201" s="1">
        <v>45257</v>
      </c>
      <c r="P6201">
        <v>53</v>
      </c>
      <c r="Q6201">
        <v>3</v>
      </c>
      <c r="R6201" t="s">
        <v>63</v>
      </c>
      <c r="S6201">
        <v>1</v>
      </c>
      <c r="T6201">
        <v>0</v>
      </c>
      <c r="U6201">
        <v>1</v>
      </c>
      <c r="V6201">
        <v>67</v>
      </c>
      <c r="W6201" t="s">
        <v>41</v>
      </c>
      <c r="X6201" t="s">
        <v>30721</v>
      </c>
      <c r="Y6201" t="s">
        <v>43</v>
      </c>
      <c r="Z6201" s="1">
        <v>45248</v>
      </c>
      <c r="AA6201" s="2">
        <v>8.6261574074074074E-2</v>
      </c>
      <c r="AB6201" s="2">
        <v>0.18543981481481484</v>
      </c>
      <c r="AC6201" t="s">
        <v>45</v>
      </c>
      <c r="AD6201" t="s">
        <v>44</v>
      </c>
      <c r="AE6201" t="s">
        <v>45</v>
      </c>
      <c r="AF6201">
        <v>67</v>
      </c>
    </row>
    <row r="6202" spans="1:32">
      <c r="A6202">
        <v>30549</v>
      </c>
      <c r="B6202">
        <v>29649</v>
      </c>
      <c r="C6202" t="s">
        <v>1566</v>
      </c>
      <c r="D6202" t="s">
        <v>3425</v>
      </c>
      <c r="E6202" t="s">
        <v>48</v>
      </c>
      <c r="F6202" t="s">
        <v>30722</v>
      </c>
      <c r="G6202" t="s">
        <v>30723</v>
      </c>
      <c r="H6202" t="s">
        <v>423</v>
      </c>
      <c r="I6202" s="1">
        <v>36262</v>
      </c>
      <c r="J6202" t="s">
        <v>30724</v>
      </c>
      <c r="K6202" t="s">
        <v>28139</v>
      </c>
      <c r="L6202">
        <v>80355</v>
      </c>
      <c r="M6202" t="s">
        <v>423</v>
      </c>
      <c r="N6202" s="1">
        <v>45290</v>
      </c>
      <c r="O6202" s="1">
        <v>45294</v>
      </c>
      <c r="P6202">
        <v>19</v>
      </c>
      <c r="Q6202">
        <v>1</v>
      </c>
      <c r="R6202" t="s">
        <v>53</v>
      </c>
      <c r="S6202">
        <v>3</v>
      </c>
      <c r="T6202">
        <v>1</v>
      </c>
      <c r="U6202">
        <v>4</v>
      </c>
      <c r="V6202">
        <v>512</v>
      </c>
      <c r="W6202" t="s">
        <v>54</v>
      </c>
      <c r="X6202" t="s">
        <v>30725</v>
      </c>
      <c r="Y6202" t="s">
        <v>43</v>
      </c>
      <c r="Z6202" s="1">
        <v>45282</v>
      </c>
      <c r="AA6202" s="2">
        <v>0.75071759259259263</v>
      </c>
      <c r="AB6202" s="2">
        <v>0.35814814814814816</v>
      </c>
      <c r="AC6202" t="s">
        <v>45</v>
      </c>
      <c r="AD6202" t="s">
        <v>45</v>
      </c>
      <c r="AE6202" t="s">
        <v>44</v>
      </c>
      <c r="AF6202">
        <v>128</v>
      </c>
    </row>
    <row r="6203" spans="1:32">
      <c r="A6203">
        <v>30550</v>
      </c>
      <c r="B6203">
        <v>29650</v>
      </c>
      <c r="C6203" t="s">
        <v>236</v>
      </c>
      <c r="D6203" t="s">
        <v>2828</v>
      </c>
      <c r="E6203" t="s">
        <v>48</v>
      </c>
      <c r="F6203" t="s">
        <v>30726</v>
      </c>
      <c r="G6203" t="s">
        <v>30727</v>
      </c>
      <c r="H6203" t="s">
        <v>164</v>
      </c>
      <c r="I6203" s="1">
        <v>25901</v>
      </c>
      <c r="J6203" t="s">
        <v>30728</v>
      </c>
      <c r="K6203" t="s">
        <v>30729</v>
      </c>
      <c r="L6203">
        <v>94959</v>
      </c>
      <c r="M6203" t="s">
        <v>164</v>
      </c>
      <c r="N6203" s="1">
        <v>45047</v>
      </c>
      <c r="O6203" s="1">
        <v>45050</v>
      </c>
      <c r="P6203">
        <v>88</v>
      </c>
      <c r="Q6203">
        <v>4</v>
      </c>
      <c r="R6203" t="s">
        <v>53</v>
      </c>
      <c r="S6203">
        <v>3</v>
      </c>
      <c r="T6203">
        <v>2</v>
      </c>
      <c r="U6203">
        <v>3</v>
      </c>
      <c r="V6203">
        <v>411</v>
      </c>
      <c r="W6203" t="s">
        <v>54</v>
      </c>
      <c r="X6203" t="s">
        <v>30730</v>
      </c>
      <c r="Y6203" t="s">
        <v>65</v>
      </c>
      <c r="Z6203" s="1">
        <v>45013</v>
      </c>
      <c r="AA6203" s="2">
        <v>0.58687500000000004</v>
      </c>
      <c r="AB6203" s="2">
        <v>0.14098379629629629</v>
      </c>
      <c r="AC6203" t="s">
        <v>45</v>
      </c>
      <c r="AD6203" t="s">
        <v>44</v>
      </c>
      <c r="AE6203" t="s">
        <v>44</v>
      </c>
      <c r="AF6203">
        <v>137</v>
      </c>
    </row>
    <row r="6204" spans="1:32">
      <c r="A6204">
        <v>30551</v>
      </c>
      <c r="B6204">
        <v>29651</v>
      </c>
      <c r="C6204" t="s">
        <v>18667</v>
      </c>
      <c r="D6204" t="s">
        <v>416</v>
      </c>
      <c r="E6204" t="s">
        <v>48</v>
      </c>
      <c r="F6204" t="s">
        <v>30731</v>
      </c>
      <c r="G6204" t="s">
        <v>30732</v>
      </c>
      <c r="H6204" t="s">
        <v>330</v>
      </c>
      <c r="I6204" s="1">
        <v>16337</v>
      </c>
      <c r="J6204" t="s">
        <v>30733</v>
      </c>
      <c r="K6204" t="s">
        <v>30734</v>
      </c>
      <c r="L6204">
        <v>28076</v>
      </c>
      <c r="M6204" t="s">
        <v>330</v>
      </c>
      <c r="N6204" s="1">
        <v>45091</v>
      </c>
      <c r="O6204" s="1">
        <v>45094</v>
      </c>
      <c r="P6204">
        <v>86</v>
      </c>
      <c r="Q6204">
        <v>4</v>
      </c>
      <c r="R6204" t="s">
        <v>63</v>
      </c>
      <c r="S6204">
        <v>4</v>
      </c>
      <c r="T6204">
        <v>0</v>
      </c>
      <c r="U6204">
        <v>3</v>
      </c>
      <c r="V6204">
        <v>255</v>
      </c>
      <c r="W6204" t="s">
        <v>54</v>
      </c>
      <c r="X6204" t="s">
        <v>30735</v>
      </c>
      <c r="Y6204" t="s">
        <v>65</v>
      </c>
      <c r="Z6204" s="1">
        <v>45081</v>
      </c>
      <c r="AA6204" s="2">
        <v>0.84327546296296296</v>
      </c>
      <c r="AB6204" s="2">
        <v>0.50252314814814814</v>
      </c>
      <c r="AC6204" t="s">
        <v>44</v>
      </c>
      <c r="AD6204" t="s">
        <v>45</v>
      </c>
      <c r="AE6204" t="s">
        <v>44</v>
      </c>
      <c r="AF6204">
        <v>85</v>
      </c>
    </row>
    <row r="6205" spans="1:32">
      <c r="A6205">
        <v>30552</v>
      </c>
      <c r="B6205">
        <v>29652</v>
      </c>
      <c r="C6205" t="s">
        <v>168</v>
      </c>
      <c r="D6205" t="s">
        <v>243</v>
      </c>
      <c r="E6205" t="s">
        <v>48</v>
      </c>
      <c r="F6205" t="s">
        <v>30736</v>
      </c>
      <c r="G6205" t="s">
        <v>30737</v>
      </c>
      <c r="H6205" t="s">
        <v>70</v>
      </c>
      <c r="I6205" s="1">
        <v>18378</v>
      </c>
      <c r="J6205" t="s">
        <v>30738</v>
      </c>
      <c r="K6205" t="s">
        <v>30739</v>
      </c>
      <c r="L6205">
        <v>51898</v>
      </c>
      <c r="M6205" t="s">
        <v>70</v>
      </c>
      <c r="N6205" s="1">
        <v>45188</v>
      </c>
      <c r="O6205" s="1">
        <v>45190</v>
      </c>
      <c r="P6205">
        <v>25</v>
      </c>
      <c r="Q6205">
        <v>1</v>
      </c>
      <c r="R6205" t="s">
        <v>53</v>
      </c>
      <c r="S6205">
        <v>1</v>
      </c>
      <c r="T6205">
        <v>1</v>
      </c>
      <c r="U6205">
        <v>2</v>
      </c>
      <c r="V6205">
        <v>282</v>
      </c>
      <c r="W6205" t="s">
        <v>54</v>
      </c>
      <c r="X6205" t="s">
        <v>30740</v>
      </c>
      <c r="Y6205" t="s">
        <v>6</v>
      </c>
      <c r="Z6205" s="1">
        <v>45168</v>
      </c>
      <c r="AA6205" s="2">
        <v>0.71885416666666668</v>
      </c>
      <c r="AB6205" s="2">
        <v>0.87344907407407402</v>
      </c>
      <c r="AC6205" t="s">
        <v>45</v>
      </c>
      <c r="AD6205" t="s">
        <v>44</v>
      </c>
      <c r="AE6205" t="s">
        <v>44</v>
      </c>
      <c r="AF6205">
        <v>141</v>
      </c>
    </row>
    <row r="6206" spans="1:32">
      <c r="A6206">
        <v>30553</v>
      </c>
      <c r="B6206">
        <v>29653</v>
      </c>
      <c r="C6206" t="s">
        <v>501</v>
      </c>
      <c r="D6206" t="s">
        <v>2019</v>
      </c>
      <c r="E6206" t="s">
        <v>34</v>
      </c>
      <c r="F6206" t="s">
        <v>30741</v>
      </c>
      <c r="G6206" t="s">
        <v>30742</v>
      </c>
      <c r="H6206" t="s">
        <v>295</v>
      </c>
      <c r="I6206" s="1">
        <v>35351</v>
      </c>
      <c r="J6206" t="s">
        <v>30743</v>
      </c>
      <c r="K6206" t="s">
        <v>30744</v>
      </c>
      <c r="L6206">
        <v>90707</v>
      </c>
      <c r="M6206" t="s">
        <v>295</v>
      </c>
      <c r="N6206" s="1">
        <v>45097</v>
      </c>
      <c r="O6206" s="1">
        <v>45101</v>
      </c>
      <c r="P6206">
        <v>27</v>
      </c>
      <c r="Q6206">
        <v>2</v>
      </c>
      <c r="R6206" t="s">
        <v>40</v>
      </c>
      <c r="S6206">
        <v>3</v>
      </c>
      <c r="T6206">
        <v>1</v>
      </c>
      <c r="U6206">
        <v>4</v>
      </c>
      <c r="V6206">
        <v>952</v>
      </c>
      <c r="W6206" t="s">
        <v>41</v>
      </c>
      <c r="X6206" t="s">
        <v>30745</v>
      </c>
      <c r="Y6206" t="s">
        <v>6</v>
      </c>
      <c r="Z6206" s="1">
        <v>45058</v>
      </c>
      <c r="AA6206" s="2">
        <v>0.68906250000000002</v>
      </c>
      <c r="AB6206" s="2">
        <v>0.85100694444444447</v>
      </c>
      <c r="AC6206" t="s">
        <v>44</v>
      </c>
      <c r="AD6206" t="s">
        <v>44</v>
      </c>
      <c r="AE6206" t="s">
        <v>44</v>
      </c>
      <c r="AF6206">
        <v>238</v>
      </c>
    </row>
    <row r="6207" spans="1:32">
      <c r="A6207">
        <v>30554</v>
      </c>
      <c r="B6207">
        <v>29654</v>
      </c>
      <c r="C6207" t="s">
        <v>628</v>
      </c>
      <c r="D6207" t="s">
        <v>454</v>
      </c>
      <c r="E6207" t="s">
        <v>48</v>
      </c>
      <c r="F6207" t="s">
        <v>30746</v>
      </c>
      <c r="G6207" t="s">
        <v>30747</v>
      </c>
      <c r="H6207" t="s">
        <v>295</v>
      </c>
      <c r="I6207" s="1">
        <v>27042</v>
      </c>
      <c r="J6207" t="s">
        <v>30748</v>
      </c>
      <c r="K6207" t="s">
        <v>16128</v>
      </c>
      <c r="L6207">
        <v>4320</v>
      </c>
      <c r="M6207" t="s">
        <v>295</v>
      </c>
      <c r="N6207" s="1">
        <v>45120</v>
      </c>
      <c r="O6207" s="1">
        <v>45121</v>
      </c>
      <c r="P6207">
        <v>15</v>
      </c>
      <c r="Q6207">
        <v>1</v>
      </c>
      <c r="R6207" t="s">
        <v>40</v>
      </c>
      <c r="S6207">
        <v>1</v>
      </c>
      <c r="T6207">
        <v>1</v>
      </c>
      <c r="U6207">
        <v>1</v>
      </c>
      <c r="V6207">
        <v>215</v>
      </c>
      <c r="W6207" t="s">
        <v>41</v>
      </c>
      <c r="X6207" t="s">
        <v>30749</v>
      </c>
      <c r="Y6207" t="s">
        <v>43</v>
      </c>
      <c r="Z6207" s="1">
        <v>45099</v>
      </c>
      <c r="AA6207" s="2">
        <v>0.13334490740740743</v>
      </c>
      <c r="AB6207" s="2">
        <v>0.29961805555555554</v>
      </c>
      <c r="AC6207" t="s">
        <v>44</v>
      </c>
      <c r="AD6207" t="s">
        <v>45</v>
      </c>
      <c r="AE6207" t="s">
        <v>45</v>
      </c>
      <c r="AF6207">
        <v>215</v>
      </c>
    </row>
    <row r="6208" spans="1:32">
      <c r="A6208">
        <v>30557</v>
      </c>
      <c r="B6208">
        <v>29657</v>
      </c>
      <c r="C6208" t="s">
        <v>662</v>
      </c>
      <c r="D6208" t="s">
        <v>20976</v>
      </c>
      <c r="E6208" t="s">
        <v>48</v>
      </c>
      <c r="F6208" t="s">
        <v>30750</v>
      </c>
      <c r="G6208" t="s">
        <v>30751</v>
      </c>
      <c r="H6208" t="s">
        <v>122</v>
      </c>
      <c r="I6208" s="1">
        <v>17714</v>
      </c>
      <c r="J6208" t="s">
        <v>30752</v>
      </c>
      <c r="K6208" t="s">
        <v>13217</v>
      </c>
      <c r="L6208">
        <v>59277</v>
      </c>
      <c r="M6208" t="s">
        <v>122</v>
      </c>
      <c r="N6208" s="1">
        <v>45102</v>
      </c>
      <c r="O6208" s="1">
        <v>45106</v>
      </c>
      <c r="P6208">
        <v>37</v>
      </c>
      <c r="Q6208">
        <v>2</v>
      </c>
      <c r="R6208" t="s">
        <v>53</v>
      </c>
      <c r="S6208">
        <v>4</v>
      </c>
      <c r="T6208">
        <v>1</v>
      </c>
      <c r="U6208">
        <v>4</v>
      </c>
      <c r="V6208">
        <v>596</v>
      </c>
      <c r="W6208" t="s">
        <v>41</v>
      </c>
      <c r="X6208" t="s">
        <v>30753</v>
      </c>
      <c r="Y6208" t="s">
        <v>81</v>
      </c>
      <c r="Z6208" s="1">
        <v>45068</v>
      </c>
      <c r="AA6208" s="2">
        <v>0.63196759259259261</v>
      </c>
      <c r="AB6208" s="2">
        <v>0.43910879629629629</v>
      </c>
      <c r="AC6208" t="s">
        <v>44</v>
      </c>
      <c r="AD6208" t="s">
        <v>45</v>
      </c>
      <c r="AE6208" t="s">
        <v>44</v>
      </c>
      <c r="AF6208">
        <v>149</v>
      </c>
    </row>
    <row r="6209" spans="1:32">
      <c r="A6209">
        <v>30559</v>
      </c>
      <c r="B6209">
        <v>29659</v>
      </c>
      <c r="C6209" t="s">
        <v>119</v>
      </c>
      <c r="D6209" t="s">
        <v>5350</v>
      </c>
      <c r="E6209" t="s">
        <v>48</v>
      </c>
      <c r="F6209" t="s">
        <v>30754</v>
      </c>
      <c r="G6209">
        <v>4307190997</v>
      </c>
      <c r="H6209" t="s">
        <v>171</v>
      </c>
      <c r="I6209" s="1">
        <v>31228</v>
      </c>
      <c r="J6209" t="s">
        <v>30755</v>
      </c>
      <c r="K6209" t="s">
        <v>30756</v>
      </c>
      <c r="L6209">
        <v>13143</v>
      </c>
      <c r="M6209" t="s">
        <v>171</v>
      </c>
      <c r="N6209" s="1">
        <v>45006</v>
      </c>
      <c r="O6209" s="1">
        <v>45008</v>
      </c>
      <c r="P6209">
        <v>88</v>
      </c>
      <c r="Q6209">
        <v>4</v>
      </c>
      <c r="R6209" t="s">
        <v>53</v>
      </c>
      <c r="S6209">
        <v>3</v>
      </c>
      <c r="T6209">
        <v>1</v>
      </c>
      <c r="U6209">
        <v>2</v>
      </c>
      <c r="V6209">
        <v>270</v>
      </c>
      <c r="W6209" t="s">
        <v>41</v>
      </c>
      <c r="X6209" t="s">
        <v>30757</v>
      </c>
      <c r="Y6209" t="s">
        <v>43</v>
      </c>
      <c r="Z6209" s="1">
        <v>44970</v>
      </c>
      <c r="AA6209" s="2">
        <v>7.4189814814814813E-3</v>
      </c>
      <c r="AB6209" s="2">
        <v>0.23412037037037037</v>
      </c>
      <c r="AC6209" t="s">
        <v>44</v>
      </c>
      <c r="AD6209" t="s">
        <v>45</v>
      </c>
      <c r="AE6209" t="s">
        <v>45</v>
      </c>
      <c r="AF6209">
        <v>135</v>
      </c>
    </row>
    <row r="6210" spans="1:32">
      <c r="A6210">
        <v>30560</v>
      </c>
      <c r="B6210">
        <v>29660</v>
      </c>
      <c r="C6210" t="s">
        <v>16622</v>
      </c>
      <c r="D6210" t="s">
        <v>191</v>
      </c>
      <c r="E6210" t="s">
        <v>48</v>
      </c>
      <c r="F6210" t="s">
        <v>30758</v>
      </c>
      <c r="G6210" t="s">
        <v>30759</v>
      </c>
      <c r="H6210" t="s">
        <v>330</v>
      </c>
      <c r="I6210" s="1">
        <v>23988</v>
      </c>
      <c r="J6210" t="s">
        <v>30760</v>
      </c>
      <c r="K6210" t="s">
        <v>30761</v>
      </c>
      <c r="L6210">
        <v>54599</v>
      </c>
      <c r="M6210" t="s">
        <v>330</v>
      </c>
      <c r="N6210" s="1">
        <v>45039</v>
      </c>
      <c r="O6210" s="1">
        <v>45044</v>
      </c>
      <c r="P6210">
        <v>78</v>
      </c>
      <c r="Q6210">
        <v>4</v>
      </c>
      <c r="R6210" t="s">
        <v>40</v>
      </c>
      <c r="S6210">
        <v>3</v>
      </c>
      <c r="T6210">
        <v>0</v>
      </c>
      <c r="U6210">
        <v>5</v>
      </c>
      <c r="V6210">
        <v>1185</v>
      </c>
      <c r="W6210" t="s">
        <v>41</v>
      </c>
      <c r="X6210" t="s">
        <v>30762</v>
      </c>
      <c r="Y6210" t="s">
        <v>65</v>
      </c>
      <c r="Z6210" s="1">
        <v>45027</v>
      </c>
      <c r="AA6210" s="2">
        <v>0.10804398148148148</v>
      </c>
      <c r="AB6210" s="2">
        <v>0.50950231481481478</v>
      </c>
      <c r="AC6210" t="s">
        <v>44</v>
      </c>
      <c r="AD6210" t="s">
        <v>45</v>
      </c>
      <c r="AE6210" t="s">
        <v>45</v>
      </c>
      <c r="AF6210">
        <v>237</v>
      </c>
    </row>
    <row r="6211" spans="1:32">
      <c r="A6211">
        <v>30561</v>
      </c>
      <c r="B6211">
        <v>29661</v>
      </c>
      <c r="C6211" t="s">
        <v>1155</v>
      </c>
      <c r="D6211" t="s">
        <v>57</v>
      </c>
      <c r="E6211" t="s">
        <v>34</v>
      </c>
      <c r="F6211" t="s">
        <v>30763</v>
      </c>
      <c r="G6211" t="s">
        <v>30764</v>
      </c>
      <c r="H6211" t="s">
        <v>122</v>
      </c>
      <c r="I6211" s="1">
        <v>30679</v>
      </c>
      <c r="J6211" t="s">
        <v>30765</v>
      </c>
      <c r="K6211" t="s">
        <v>30766</v>
      </c>
      <c r="L6211">
        <v>67714</v>
      </c>
      <c r="M6211" t="s">
        <v>122</v>
      </c>
      <c r="N6211" s="1">
        <v>45237</v>
      </c>
      <c r="O6211" s="1">
        <v>45240</v>
      </c>
      <c r="P6211">
        <v>64</v>
      </c>
      <c r="Q6211">
        <v>3</v>
      </c>
      <c r="R6211" t="s">
        <v>53</v>
      </c>
      <c r="S6211">
        <v>3</v>
      </c>
      <c r="T6211">
        <v>2</v>
      </c>
      <c r="U6211">
        <v>3</v>
      </c>
      <c r="V6211">
        <v>417</v>
      </c>
      <c r="W6211" t="s">
        <v>54</v>
      </c>
      <c r="X6211" t="s">
        <v>30767</v>
      </c>
      <c r="Y6211" t="s">
        <v>43</v>
      </c>
      <c r="Z6211" s="1">
        <v>45220</v>
      </c>
      <c r="AA6211" s="2">
        <v>0.75894675925925925</v>
      </c>
      <c r="AB6211" s="2">
        <v>0.61962962962962964</v>
      </c>
      <c r="AC6211" t="s">
        <v>44</v>
      </c>
      <c r="AD6211" t="s">
        <v>45</v>
      </c>
      <c r="AE6211" t="s">
        <v>45</v>
      </c>
      <c r="AF6211">
        <v>139</v>
      </c>
    </row>
    <row r="6212" spans="1:32">
      <c r="A6212">
        <v>30562</v>
      </c>
      <c r="B6212">
        <v>29662</v>
      </c>
      <c r="C6212" t="s">
        <v>32</v>
      </c>
      <c r="D6212" t="s">
        <v>1329</v>
      </c>
      <c r="E6212" t="s">
        <v>48</v>
      </c>
      <c r="F6212" t="s">
        <v>30768</v>
      </c>
      <c r="G6212">
        <v>3642783088</v>
      </c>
      <c r="H6212" t="s">
        <v>60</v>
      </c>
      <c r="I6212" s="1">
        <v>24893</v>
      </c>
      <c r="J6212" t="s">
        <v>30769</v>
      </c>
      <c r="K6212" t="s">
        <v>30770</v>
      </c>
      <c r="L6212">
        <v>65352</v>
      </c>
      <c r="M6212" t="s">
        <v>60</v>
      </c>
      <c r="N6212" s="1">
        <v>45072</v>
      </c>
      <c r="O6212" s="1">
        <v>45077</v>
      </c>
      <c r="P6212">
        <v>77</v>
      </c>
      <c r="Q6212">
        <v>4</v>
      </c>
      <c r="R6212" t="s">
        <v>63</v>
      </c>
      <c r="S6212">
        <v>4</v>
      </c>
      <c r="T6212">
        <v>0</v>
      </c>
      <c r="U6212">
        <v>5</v>
      </c>
      <c r="V6212">
        <v>350</v>
      </c>
      <c r="W6212" t="s">
        <v>41</v>
      </c>
      <c r="X6212" t="s">
        <v>30771</v>
      </c>
      <c r="Y6212" t="s">
        <v>81</v>
      </c>
      <c r="Z6212" s="1">
        <v>45049</v>
      </c>
      <c r="AA6212" s="2">
        <v>0.49836805555555558</v>
      </c>
      <c r="AB6212" s="2">
        <v>0.80861111111111106</v>
      </c>
      <c r="AC6212" t="s">
        <v>44</v>
      </c>
      <c r="AD6212" t="s">
        <v>44</v>
      </c>
      <c r="AE6212" t="s">
        <v>45</v>
      </c>
      <c r="AF6212">
        <v>70</v>
      </c>
    </row>
    <row r="6213" spans="1:32">
      <c r="A6213">
        <v>30563</v>
      </c>
      <c r="B6213">
        <v>29663</v>
      </c>
      <c r="C6213" t="s">
        <v>1681</v>
      </c>
      <c r="D6213" t="s">
        <v>1269</v>
      </c>
      <c r="E6213" t="s">
        <v>34</v>
      </c>
      <c r="F6213" t="s">
        <v>30772</v>
      </c>
      <c r="G6213" t="s">
        <v>30773</v>
      </c>
      <c r="H6213" t="s">
        <v>418</v>
      </c>
      <c r="I6213" s="1">
        <v>28945</v>
      </c>
      <c r="J6213" t="s">
        <v>30774</v>
      </c>
      <c r="K6213" t="s">
        <v>30775</v>
      </c>
      <c r="L6213">
        <v>33178</v>
      </c>
      <c r="M6213" t="s">
        <v>418</v>
      </c>
      <c r="N6213" s="1">
        <v>45173</v>
      </c>
      <c r="O6213" s="1">
        <v>45177</v>
      </c>
      <c r="P6213">
        <v>5</v>
      </c>
      <c r="Q6213">
        <v>1</v>
      </c>
      <c r="R6213" t="s">
        <v>63</v>
      </c>
      <c r="S6213">
        <v>2</v>
      </c>
      <c r="T6213">
        <v>2</v>
      </c>
      <c r="U6213">
        <v>4</v>
      </c>
      <c r="V6213">
        <v>344</v>
      </c>
      <c r="W6213" t="s">
        <v>41</v>
      </c>
      <c r="X6213" t="s">
        <v>30776</v>
      </c>
      <c r="Y6213" t="s">
        <v>81</v>
      </c>
      <c r="Z6213" s="1">
        <v>45141</v>
      </c>
      <c r="AA6213" s="2">
        <v>0.9679282407407408</v>
      </c>
      <c r="AB6213" s="2">
        <v>0.25275462962962963</v>
      </c>
      <c r="AC6213" t="s">
        <v>45</v>
      </c>
      <c r="AD6213" t="s">
        <v>45</v>
      </c>
      <c r="AE6213" t="s">
        <v>45</v>
      </c>
      <c r="AF6213">
        <v>86</v>
      </c>
    </row>
    <row r="6214" spans="1:32">
      <c r="A6214">
        <v>30564</v>
      </c>
      <c r="B6214">
        <v>29664</v>
      </c>
      <c r="C6214" t="s">
        <v>602</v>
      </c>
      <c r="D6214" t="s">
        <v>5779</v>
      </c>
      <c r="E6214" t="s">
        <v>34</v>
      </c>
      <c r="F6214" t="s">
        <v>30777</v>
      </c>
      <c r="G6214" t="s">
        <v>30778</v>
      </c>
      <c r="H6214" t="s">
        <v>86</v>
      </c>
      <c r="I6214" s="1">
        <v>23570</v>
      </c>
      <c r="J6214" t="s">
        <v>30779</v>
      </c>
      <c r="K6214" t="s">
        <v>30780</v>
      </c>
      <c r="L6214">
        <v>55909</v>
      </c>
      <c r="M6214" t="s">
        <v>86</v>
      </c>
      <c r="N6214" s="1">
        <v>45147</v>
      </c>
      <c r="O6214" s="1">
        <v>45148</v>
      </c>
      <c r="P6214">
        <v>36</v>
      </c>
      <c r="Q6214">
        <v>2</v>
      </c>
      <c r="R6214" t="s">
        <v>40</v>
      </c>
      <c r="S6214">
        <v>2</v>
      </c>
      <c r="T6214">
        <v>1</v>
      </c>
      <c r="U6214">
        <v>1</v>
      </c>
      <c r="V6214">
        <v>201</v>
      </c>
      <c r="W6214" t="s">
        <v>41</v>
      </c>
      <c r="X6214" t="s">
        <v>30781</v>
      </c>
      <c r="Y6214" t="s">
        <v>65</v>
      </c>
      <c r="Z6214" s="1">
        <v>45135</v>
      </c>
      <c r="AA6214" s="2">
        <v>0.26219907407407406</v>
      </c>
      <c r="AB6214" s="2">
        <v>0.2868634259259259</v>
      </c>
      <c r="AC6214" t="s">
        <v>45</v>
      </c>
      <c r="AD6214" t="s">
        <v>45</v>
      </c>
      <c r="AE6214" t="s">
        <v>44</v>
      </c>
      <c r="AF6214">
        <v>201</v>
      </c>
    </row>
    <row r="6215" spans="1:32">
      <c r="A6215">
        <v>30565</v>
      </c>
      <c r="B6215">
        <v>29665</v>
      </c>
      <c r="C6215" t="s">
        <v>2722</v>
      </c>
      <c r="D6215" t="s">
        <v>1606</v>
      </c>
      <c r="E6215" t="s">
        <v>34</v>
      </c>
      <c r="F6215" t="s">
        <v>30782</v>
      </c>
      <c r="G6215" t="s">
        <v>30783</v>
      </c>
      <c r="H6215" t="s">
        <v>122</v>
      </c>
      <c r="I6215" s="1">
        <v>31337</v>
      </c>
      <c r="J6215" t="s">
        <v>30784</v>
      </c>
      <c r="K6215" t="s">
        <v>30785</v>
      </c>
      <c r="L6215">
        <v>33082</v>
      </c>
      <c r="M6215" t="s">
        <v>122</v>
      </c>
      <c r="N6215" s="1">
        <v>45228</v>
      </c>
      <c r="O6215" s="1">
        <v>45230</v>
      </c>
      <c r="P6215">
        <v>1</v>
      </c>
      <c r="Q6215">
        <v>1</v>
      </c>
      <c r="R6215" t="s">
        <v>53</v>
      </c>
      <c r="S6215">
        <v>3</v>
      </c>
      <c r="T6215">
        <v>2</v>
      </c>
      <c r="U6215">
        <v>2</v>
      </c>
      <c r="V6215">
        <v>268</v>
      </c>
      <c r="W6215" t="s">
        <v>54</v>
      </c>
      <c r="X6215" t="s">
        <v>30786</v>
      </c>
      <c r="Y6215" t="s">
        <v>81</v>
      </c>
      <c r="Z6215" s="1">
        <v>45214</v>
      </c>
      <c r="AA6215" s="2">
        <v>0.65300925925925923</v>
      </c>
      <c r="AB6215" s="2">
        <v>0.97326388888888893</v>
      </c>
      <c r="AC6215" t="s">
        <v>45</v>
      </c>
      <c r="AD6215" t="s">
        <v>44</v>
      </c>
      <c r="AE6215" t="s">
        <v>45</v>
      </c>
      <c r="AF6215">
        <v>134</v>
      </c>
    </row>
    <row r="6216" spans="1:32">
      <c r="A6216">
        <v>30566</v>
      </c>
      <c r="B6216">
        <v>29666</v>
      </c>
      <c r="C6216" t="s">
        <v>590</v>
      </c>
      <c r="D6216" t="s">
        <v>2232</v>
      </c>
      <c r="E6216" t="s">
        <v>48</v>
      </c>
      <c r="F6216" t="s">
        <v>30787</v>
      </c>
      <c r="G6216" t="s">
        <v>30788</v>
      </c>
      <c r="H6216" t="s">
        <v>309</v>
      </c>
      <c r="I6216" s="1">
        <v>31348</v>
      </c>
      <c r="J6216" t="s">
        <v>30789</v>
      </c>
      <c r="K6216" t="s">
        <v>30790</v>
      </c>
      <c r="L6216">
        <v>75017</v>
      </c>
      <c r="M6216" t="s">
        <v>309</v>
      </c>
      <c r="N6216" s="1">
        <v>45200</v>
      </c>
      <c r="O6216" s="1">
        <v>45202</v>
      </c>
      <c r="P6216">
        <v>64</v>
      </c>
      <c r="Q6216">
        <v>3</v>
      </c>
      <c r="R6216" t="s">
        <v>53</v>
      </c>
      <c r="S6216">
        <v>3</v>
      </c>
      <c r="T6216">
        <v>1</v>
      </c>
      <c r="U6216">
        <v>2</v>
      </c>
      <c r="V6216">
        <v>294</v>
      </c>
      <c r="W6216" t="s">
        <v>41</v>
      </c>
      <c r="X6216" t="s">
        <v>30791</v>
      </c>
      <c r="Y6216" t="s">
        <v>43</v>
      </c>
      <c r="Z6216" s="1">
        <v>45178</v>
      </c>
      <c r="AA6216" s="2">
        <v>0.78328703703703706</v>
      </c>
      <c r="AB6216" s="2">
        <v>0.25671296296296298</v>
      </c>
      <c r="AC6216" t="s">
        <v>44</v>
      </c>
      <c r="AD6216" t="s">
        <v>44</v>
      </c>
      <c r="AE6216" t="s">
        <v>45</v>
      </c>
      <c r="AF6216">
        <v>147</v>
      </c>
    </row>
    <row r="6217" spans="1:32">
      <c r="A6217">
        <v>30568</v>
      </c>
      <c r="B6217">
        <v>29668</v>
      </c>
      <c r="C6217" t="s">
        <v>722</v>
      </c>
      <c r="D6217" t="s">
        <v>3455</v>
      </c>
      <c r="E6217" t="s">
        <v>34</v>
      </c>
      <c r="F6217" t="s">
        <v>30792</v>
      </c>
      <c r="G6217" t="s">
        <v>30793</v>
      </c>
      <c r="H6217" t="s">
        <v>94</v>
      </c>
      <c r="I6217" s="1">
        <v>29955</v>
      </c>
      <c r="J6217" t="s">
        <v>30794</v>
      </c>
      <c r="K6217" t="s">
        <v>10490</v>
      </c>
      <c r="L6217">
        <v>16703</v>
      </c>
      <c r="M6217" t="s">
        <v>94</v>
      </c>
      <c r="N6217" s="1">
        <v>45099</v>
      </c>
      <c r="O6217" s="1">
        <v>45104</v>
      </c>
      <c r="P6217">
        <v>90</v>
      </c>
      <c r="Q6217">
        <v>4</v>
      </c>
      <c r="R6217" t="s">
        <v>40</v>
      </c>
      <c r="S6217">
        <v>3</v>
      </c>
      <c r="T6217">
        <v>0</v>
      </c>
      <c r="U6217">
        <v>5</v>
      </c>
      <c r="V6217">
        <v>1205</v>
      </c>
      <c r="W6217" t="s">
        <v>54</v>
      </c>
      <c r="X6217" t="s">
        <v>30795</v>
      </c>
      <c r="Y6217" t="s">
        <v>81</v>
      </c>
      <c r="Z6217" s="1">
        <v>45069</v>
      </c>
      <c r="AA6217" s="2">
        <v>0.25542824074074072</v>
      </c>
      <c r="AB6217" s="2">
        <v>0.47291666666666665</v>
      </c>
      <c r="AC6217" t="s">
        <v>44</v>
      </c>
      <c r="AD6217" t="s">
        <v>44</v>
      </c>
      <c r="AE6217" t="s">
        <v>45</v>
      </c>
      <c r="AF6217">
        <v>241</v>
      </c>
    </row>
    <row r="6218" spans="1:32">
      <c r="A6218">
        <v>30569</v>
      </c>
      <c r="B6218">
        <v>29669</v>
      </c>
      <c r="C6218" t="s">
        <v>881</v>
      </c>
      <c r="D6218" t="s">
        <v>1839</v>
      </c>
      <c r="E6218" t="s">
        <v>34</v>
      </c>
      <c r="F6218" t="s">
        <v>30796</v>
      </c>
      <c r="G6218" t="s">
        <v>30797</v>
      </c>
      <c r="H6218" t="s">
        <v>164</v>
      </c>
      <c r="I6218" s="1">
        <v>35245</v>
      </c>
      <c r="J6218" t="s">
        <v>30798</v>
      </c>
      <c r="K6218" t="s">
        <v>18752</v>
      </c>
      <c r="L6218">
        <v>85051</v>
      </c>
      <c r="M6218" t="s">
        <v>164</v>
      </c>
      <c r="N6218" s="1">
        <v>45009</v>
      </c>
      <c r="O6218" s="1">
        <v>45013</v>
      </c>
      <c r="P6218">
        <v>98</v>
      </c>
      <c r="Q6218">
        <v>4</v>
      </c>
      <c r="R6218" t="s">
        <v>63</v>
      </c>
      <c r="S6218">
        <v>4</v>
      </c>
      <c r="T6218">
        <v>1</v>
      </c>
      <c r="U6218">
        <v>4</v>
      </c>
      <c r="V6218">
        <v>352</v>
      </c>
      <c r="W6218" t="s">
        <v>54</v>
      </c>
      <c r="X6218" t="s">
        <v>30799</v>
      </c>
      <c r="Y6218" t="s">
        <v>43</v>
      </c>
      <c r="Z6218" s="1">
        <v>44978</v>
      </c>
      <c r="AA6218" s="2">
        <v>0.91256944444444443</v>
      </c>
      <c r="AB6218" s="2">
        <v>0.18142361111111113</v>
      </c>
      <c r="AC6218" t="s">
        <v>45</v>
      </c>
      <c r="AD6218" t="s">
        <v>45</v>
      </c>
      <c r="AE6218" t="s">
        <v>44</v>
      </c>
      <c r="AF6218">
        <v>88</v>
      </c>
    </row>
    <row r="6219" spans="1:32">
      <c r="A6219">
        <v>30570</v>
      </c>
      <c r="B6219">
        <v>29670</v>
      </c>
      <c r="C6219" t="s">
        <v>175</v>
      </c>
      <c r="D6219" t="s">
        <v>19393</v>
      </c>
      <c r="E6219" t="s">
        <v>48</v>
      </c>
      <c r="F6219" t="s">
        <v>30800</v>
      </c>
      <c r="G6219" t="s">
        <v>30801</v>
      </c>
      <c r="H6219" t="s">
        <v>941</v>
      </c>
      <c r="I6219" s="1">
        <v>23877</v>
      </c>
      <c r="J6219" t="s">
        <v>30802</v>
      </c>
      <c r="K6219" t="s">
        <v>11438</v>
      </c>
      <c r="L6219">
        <v>49968</v>
      </c>
      <c r="M6219" t="s">
        <v>941</v>
      </c>
      <c r="N6219" s="1">
        <v>45033</v>
      </c>
      <c r="O6219" s="1">
        <v>45036</v>
      </c>
      <c r="P6219">
        <v>8</v>
      </c>
      <c r="Q6219">
        <v>1</v>
      </c>
      <c r="R6219" t="s">
        <v>63</v>
      </c>
      <c r="S6219">
        <v>3</v>
      </c>
      <c r="T6219">
        <v>0</v>
      </c>
      <c r="U6219">
        <v>3</v>
      </c>
      <c r="V6219">
        <v>222</v>
      </c>
      <c r="W6219" t="s">
        <v>41</v>
      </c>
      <c r="X6219" t="s">
        <v>30803</v>
      </c>
      <c r="Y6219" t="s">
        <v>65</v>
      </c>
      <c r="Z6219" s="1">
        <v>45026</v>
      </c>
      <c r="AA6219" s="2">
        <v>0.78175925925925915</v>
      </c>
      <c r="AB6219" s="2">
        <v>0.4077662037037037</v>
      </c>
      <c r="AC6219" t="s">
        <v>44</v>
      </c>
      <c r="AD6219" t="s">
        <v>45</v>
      </c>
      <c r="AE6219" t="s">
        <v>45</v>
      </c>
      <c r="AF6219">
        <v>74</v>
      </c>
    </row>
    <row r="6220" spans="1:32">
      <c r="A6220">
        <v>30572</v>
      </c>
      <c r="B6220">
        <v>29672</v>
      </c>
      <c r="C6220" t="s">
        <v>19711</v>
      </c>
      <c r="D6220" t="s">
        <v>1493</v>
      </c>
      <c r="E6220" t="s">
        <v>34</v>
      </c>
      <c r="F6220" t="s">
        <v>30804</v>
      </c>
      <c r="G6220" t="s">
        <v>30805</v>
      </c>
      <c r="H6220" t="s">
        <v>86</v>
      </c>
      <c r="I6220" s="1">
        <v>31447</v>
      </c>
      <c r="J6220" t="s">
        <v>30806</v>
      </c>
      <c r="K6220" t="s">
        <v>30807</v>
      </c>
      <c r="L6220">
        <v>92134</v>
      </c>
      <c r="M6220" t="s">
        <v>86</v>
      </c>
      <c r="N6220" s="1">
        <v>45224</v>
      </c>
      <c r="O6220" s="1">
        <v>45227</v>
      </c>
      <c r="P6220">
        <v>96</v>
      </c>
      <c r="Q6220">
        <v>4</v>
      </c>
      <c r="R6220" t="s">
        <v>40</v>
      </c>
      <c r="S6220">
        <v>3</v>
      </c>
      <c r="T6220">
        <v>0</v>
      </c>
      <c r="U6220">
        <v>3</v>
      </c>
      <c r="V6220">
        <v>708</v>
      </c>
      <c r="W6220" t="s">
        <v>54</v>
      </c>
      <c r="X6220" t="s">
        <v>30808</v>
      </c>
      <c r="Y6220" t="s">
        <v>6</v>
      </c>
      <c r="Z6220" s="1">
        <v>45218</v>
      </c>
      <c r="AA6220" s="2">
        <v>0.1861689814814815</v>
      </c>
      <c r="AB6220" s="2">
        <v>2.7210648148148147E-2</v>
      </c>
      <c r="AC6220" t="s">
        <v>44</v>
      </c>
      <c r="AD6220" t="s">
        <v>44</v>
      </c>
      <c r="AE6220" t="s">
        <v>45</v>
      </c>
      <c r="AF6220">
        <v>236</v>
      </c>
    </row>
    <row r="6221" spans="1:32">
      <c r="A6221">
        <v>30573</v>
      </c>
      <c r="B6221">
        <v>29673</v>
      </c>
      <c r="C6221" t="s">
        <v>12152</v>
      </c>
      <c r="D6221" t="s">
        <v>105</v>
      </c>
      <c r="E6221" t="s">
        <v>34</v>
      </c>
      <c r="F6221" t="s">
        <v>30809</v>
      </c>
      <c r="G6221">
        <v>7302536114</v>
      </c>
      <c r="H6221" t="s">
        <v>280</v>
      </c>
      <c r="I6221" s="1">
        <v>18256</v>
      </c>
      <c r="J6221" t="s">
        <v>30810</v>
      </c>
      <c r="K6221" t="s">
        <v>30811</v>
      </c>
      <c r="L6221">
        <v>13364</v>
      </c>
      <c r="M6221" t="s">
        <v>280</v>
      </c>
      <c r="N6221" s="1">
        <v>45284</v>
      </c>
      <c r="O6221" s="1">
        <v>45286</v>
      </c>
      <c r="P6221">
        <v>87</v>
      </c>
      <c r="Q6221">
        <v>4</v>
      </c>
      <c r="R6221" t="s">
        <v>40</v>
      </c>
      <c r="S6221">
        <v>3</v>
      </c>
      <c r="T6221">
        <v>0</v>
      </c>
      <c r="U6221">
        <v>2</v>
      </c>
      <c r="V6221">
        <v>480</v>
      </c>
      <c r="W6221" t="s">
        <v>41</v>
      </c>
      <c r="X6221" t="s">
        <v>30812</v>
      </c>
      <c r="Y6221" t="s">
        <v>81</v>
      </c>
      <c r="Z6221" s="1">
        <v>45265</v>
      </c>
      <c r="AA6221" s="2">
        <v>0.57321759259259253</v>
      </c>
      <c r="AB6221" s="2">
        <v>0.71070601851851845</v>
      </c>
      <c r="AC6221" t="s">
        <v>44</v>
      </c>
      <c r="AD6221" t="s">
        <v>44</v>
      </c>
      <c r="AE6221" t="s">
        <v>44</v>
      </c>
      <c r="AF6221">
        <v>240</v>
      </c>
    </row>
    <row r="6222" spans="1:32">
      <c r="A6222">
        <v>30574</v>
      </c>
      <c r="B6222">
        <v>29674</v>
      </c>
      <c r="C6222" t="s">
        <v>12037</v>
      </c>
      <c r="D6222" t="s">
        <v>29464</v>
      </c>
      <c r="E6222" t="s">
        <v>48</v>
      </c>
      <c r="F6222" t="s">
        <v>30813</v>
      </c>
      <c r="G6222" t="s">
        <v>30814</v>
      </c>
      <c r="H6222" t="s">
        <v>530</v>
      </c>
      <c r="I6222" s="1">
        <v>15926</v>
      </c>
      <c r="J6222" t="s">
        <v>30815</v>
      </c>
      <c r="K6222" t="s">
        <v>30816</v>
      </c>
      <c r="L6222">
        <v>11549</v>
      </c>
      <c r="M6222" t="s">
        <v>530</v>
      </c>
      <c r="N6222" s="1">
        <v>45237</v>
      </c>
      <c r="O6222" s="1">
        <v>45239</v>
      </c>
      <c r="P6222">
        <v>53</v>
      </c>
      <c r="Q6222">
        <v>3</v>
      </c>
      <c r="R6222" t="s">
        <v>63</v>
      </c>
      <c r="S6222">
        <v>2</v>
      </c>
      <c r="T6222">
        <v>2</v>
      </c>
      <c r="U6222">
        <v>2</v>
      </c>
      <c r="V6222">
        <v>140</v>
      </c>
      <c r="W6222" t="s">
        <v>54</v>
      </c>
      <c r="X6222" t="s">
        <v>30817</v>
      </c>
      <c r="Y6222" t="s">
        <v>6</v>
      </c>
      <c r="Z6222" s="1">
        <v>45208</v>
      </c>
      <c r="AA6222" s="2">
        <v>0.28348379629629633</v>
      </c>
      <c r="AB6222" s="2">
        <v>0.94690972222222225</v>
      </c>
      <c r="AC6222" t="s">
        <v>45</v>
      </c>
      <c r="AD6222" t="s">
        <v>45</v>
      </c>
      <c r="AE6222" t="s">
        <v>45</v>
      </c>
      <c r="AF6222">
        <v>70</v>
      </c>
    </row>
    <row r="6223" spans="1:32">
      <c r="A6223">
        <v>30575</v>
      </c>
      <c r="B6223">
        <v>29675</v>
      </c>
      <c r="C6223" t="s">
        <v>10507</v>
      </c>
      <c r="D6223" t="s">
        <v>1675</v>
      </c>
      <c r="E6223" t="s">
        <v>34</v>
      </c>
      <c r="F6223" t="s">
        <v>30818</v>
      </c>
      <c r="G6223" t="s">
        <v>30819</v>
      </c>
      <c r="H6223" t="s">
        <v>725</v>
      </c>
      <c r="I6223" s="1">
        <v>36634</v>
      </c>
      <c r="J6223" t="s">
        <v>30820</v>
      </c>
      <c r="K6223" t="s">
        <v>30821</v>
      </c>
      <c r="L6223">
        <v>97038</v>
      </c>
      <c r="M6223" t="s">
        <v>725</v>
      </c>
      <c r="N6223" s="1">
        <v>45186</v>
      </c>
      <c r="O6223" s="1">
        <v>45188</v>
      </c>
      <c r="P6223">
        <v>52</v>
      </c>
      <c r="Q6223">
        <v>3</v>
      </c>
      <c r="R6223" t="s">
        <v>53</v>
      </c>
      <c r="S6223">
        <v>2</v>
      </c>
      <c r="T6223">
        <v>0</v>
      </c>
      <c r="U6223">
        <v>2</v>
      </c>
      <c r="V6223">
        <v>278</v>
      </c>
      <c r="W6223" t="s">
        <v>54</v>
      </c>
      <c r="X6223" t="s">
        <v>30822</v>
      </c>
      <c r="Y6223" t="s">
        <v>65</v>
      </c>
      <c r="Z6223" s="1">
        <v>45165</v>
      </c>
      <c r="AA6223" s="2">
        <v>0.43037037037037035</v>
      </c>
      <c r="AB6223" s="2">
        <v>0.26078703703703704</v>
      </c>
      <c r="AC6223" t="s">
        <v>45</v>
      </c>
      <c r="AD6223" t="s">
        <v>45</v>
      </c>
      <c r="AE6223" t="s">
        <v>44</v>
      </c>
      <c r="AF6223">
        <v>139</v>
      </c>
    </row>
    <row r="6224" spans="1:32">
      <c r="A6224">
        <v>30576</v>
      </c>
      <c r="B6224">
        <v>29676</v>
      </c>
      <c r="C6224" t="s">
        <v>1759</v>
      </c>
      <c r="D6224" t="s">
        <v>2183</v>
      </c>
      <c r="E6224" t="s">
        <v>34</v>
      </c>
      <c r="F6224" t="s">
        <v>30823</v>
      </c>
      <c r="G6224" t="s">
        <v>30824</v>
      </c>
      <c r="H6224" t="s">
        <v>171</v>
      </c>
      <c r="I6224" s="1">
        <v>37019</v>
      </c>
      <c r="J6224" t="s">
        <v>30825</v>
      </c>
      <c r="K6224" t="s">
        <v>22824</v>
      </c>
      <c r="L6224">
        <v>98796</v>
      </c>
      <c r="M6224" t="s">
        <v>171</v>
      </c>
      <c r="N6224" s="1">
        <v>45194</v>
      </c>
      <c r="O6224" s="1">
        <v>45199</v>
      </c>
      <c r="P6224">
        <v>19</v>
      </c>
      <c r="Q6224">
        <v>1</v>
      </c>
      <c r="R6224" t="s">
        <v>53</v>
      </c>
      <c r="S6224">
        <v>4</v>
      </c>
      <c r="T6224">
        <v>2</v>
      </c>
      <c r="U6224">
        <v>5</v>
      </c>
      <c r="V6224">
        <v>665</v>
      </c>
      <c r="W6224" t="s">
        <v>41</v>
      </c>
      <c r="X6224" t="s">
        <v>30826</v>
      </c>
      <c r="Y6224" t="s">
        <v>65</v>
      </c>
      <c r="Z6224" s="1">
        <v>45180</v>
      </c>
      <c r="AA6224" s="2">
        <v>0.3384375</v>
      </c>
      <c r="AB6224" s="2">
        <v>0.92837962962962972</v>
      </c>
      <c r="AC6224" t="s">
        <v>45</v>
      </c>
      <c r="AD6224" t="s">
        <v>44</v>
      </c>
      <c r="AE6224" t="s">
        <v>45</v>
      </c>
      <c r="AF6224">
        <v>133</v>
      </c>
    </row>
    <row r="6225" spans="1:32">
      <c r="A6225">
        <v>30577</v>
      </c>
      <c r="B6225">
        <v>29677</v>
      </c>
      <c r="C6225" t="s">
        <v>8381</v>
      </c>
      <c r="D6225" t="s">
        <v>4496</v>
      </c>
      <c r="E6225" t="s">
        <v>34</v>
      </c>
      <c r="F6225" t="s">
        <v>30827</v>
      </c>
      <c r="G6225" t="s">
        <v>30828</v>
      </c>
      <c r="H6225" t="s">
        <v>201</v>
      </c>
      <c r="I6225" s="1">
        <v>27186</v>
      </c>
      <c r="J6225" t="s">
        <v>30829</v>
      </c>
      <c r="K6225" t="s">
        <v>5627</v>
      </c>
      <c r="L6225">
        <v>70510</v>
      </c>
      <c r="M6225" t="s">
        <v>201</v>
      </c>
      <c r="N6225" s="1">
        <v>44990</v>
      </c>
      <c r="O6225" s="1">
        <v>44993</v>
      </c>
      <c r="P6225">
        <v>14</v>
      </c>
      <c r="Q6225">
        <v>1</v>
      </c>
      <c r="R6225" t="s">
        <v>63</v>
      </c>
      <c r="S6225">
        <v>4</v>
      </c>
      <c r="T6225">
        <v>1</v>
      </c>
      <c r="U6225">
        <v>3</v>
      </c>
      <c r="V6225">
        <v>267</v>
      </c>
      <c r="W6225" t="s">
        <v>41</v>
      </c>
      <c r="X6225" t="s">
        <v>30830</v>
      </c>
      <c r="Y6225" t="s">
        <v>43</v>
      </c>
      <c r="Z6225" s="1">
        <v>44956</v>
      </c>
      <c r="AA6225" s="2">
        <v>0.23847222222222222</v>
      </c>
      <c r="AB6225" s="2">
        <v>0.30592592592592593</v>
      </c>
      <c r="AC6225" t="s">
        <v>45</v>
      </c>
      <c r="AD6225" t="s">
        <v>45</v>
      </c>
      <c r="AE6225" t="s">
        <v>44</v>
      </c>
      <c r="AF6225">
        <v>89</v>
      </c>
    </row>
    <row r="6226" spans="1:32">
      <c r="A6226">
        <v>30578</v>
      </c>
      <c r="B6226">
        <v>29678</v>
      </c>
      <c r="C6226" t="s">
        <v>590</v>
      </c>
      <c r="D6226" t="s">
        <v>299</v>
      </c>
      <c r="E6226" t="s">
        <v>34</v>
      </c>
      <c r="F6226" t="s">
        <v>30831</v>
      </c>
      <c r="G6226">
        <v>2904646233</v>
      </c>
      <c r="H6226" t="s">
        <v>317</v>
      </c>
      <c r="I6226" s="1">
        <v>19222</v>
      </c>
      <c r="J6226" t="s">
        <v>30832</v>
      </c>
      <c r="K6226" t="s">
        <v>23053</v>
      </c>
      <c r="L6226">
        <v>12260</v>
      </c>
      <c r="M6226" t="s">
        <v>317</v>
      </c>
      <c r="N6226" s="1">
        <v>45028</v>
      </c>
      <c r="O6226" s="1">
        <v>45029</v>
      </c>
      <c r="P6226">
        <v>96</v>
      </c>
      <c r="Q6226">
        <v>4</v>
      </c>
      <c r="R6226" t="s">
        <v>40</v>
      </c>
      <c r="S6226">
        <v>4</v>
      </c>
      <c r="T6226">
        <v>2</v>
      </c>
      <c r="U6226">
        <v>1</v>
      </c>
      <c r="V6226">
        <v>210</v>
      </c>
      <c r="W6226" t="s">
        <v>41</v>
      </c>
      <c r="X6226" t="s">
        <v>30833</v>
      </c>
      <c r="Y6226" t="s">
        <v>43</v>
      </c>
      <c r="Z6226" s="1">
        <v>45004</v>
      </c>
      <c r="AA6226" s="2">
        <v>0.85099537037037043</v>
      </c>
      <c r="AB6226" s="2">
        <v>0.60302083333333334</v>
      </c>
      <c r="AC6226" t="s">
        <v>44</v>
      </c>
      <c r="AD6226" t="s">
        <v>45</v>
      </c>
      <c r="AE6226" t="s">
        <v>44</v>
      </c>
      <c r="AF6226">
        <v>210</v>
      </c>
    </row>
    <row r="6227" spans="1:32">
      <c r="A6227">
        <v>30579</v>
      </c>
      <c r="B6227">
        <v>29679</v>
      </c>
      <c r="C6227" t="s">
        <v>602</v>
      </c>
      <c r="D6227" t="s">
        <v>1465</v>
      </c>
      <c r="E6227" t="s">
        <v>48</v>
      </c>
      <c r="F6227" t="s">
        <v>30834</v>
      </c>
      <c r="G6227" t="s">
        <v>30835</v>
      </c>
      <c r="H6227" t="s">
        <v>295</v>
      </c>
      <c r="I6227" s="1">
        <v>26969</v>
      </c>
      <c r="J6227" t="s">
        <v>30836</v>
      </c>
      <c r="K6227" t="s">
        <v>30837</v>
      </c>
      <c r="L6227">
        <v>35648</v>
      </c>
      <c r="M6227" t="s">
        <v>295</v>
      </c>
      <c r="N6227" s="1">
        <v>45285</v>
      </c>
      <c r="O6227" s="1">
        <v>45287</v>
      </c>
      <c r="P6227">
        <v>64</v>
      </c>
      <c r="Q6227">
        <v>3</v>
      </c>
      <c r="R6227" t="s">
        <v>53</v>
      </c>
      <c r="S6227">
        <v>4</v>
      </c>
      <c r="T6227">
        <v>0</v>
      </c>
      <c r="U6227">
        <v>2</v>
      </c>
      <c r="V6227">
        <v>258</v>
      </c>
      <c r="W6227" t="s">
        <v>54</v>
      </c>
      <c r="X6227" t="s">
        <v>30838</v>
      </c>
      <c r="Y6227" t="s">
        <v>65</v>
      </c>
      <c r="Z6227" s="1">
        <v>45257</v>
      </c>
      <c r="AA6227" s="2">
        <v>0.81375000000000008</v>
      </c>
      <c r="AB6227" s="2">
        <v>0.18299768518518519</v>
      </c>
      <c r="AC6227" t="s">
        <v>44</v>
      </c>
      <c r="AD6227" t="s">
        <v>45</v>
      </c>
      <c r="AE6227" t="s">
        <v>44</v>
      </c>
      <c r="AF6227">
        <v>129</v>
      </c>
    </row>
    <row r="6228" spans="1:32">
      <c r="A6228">
        <v>30580</v>
      </c>
      <c r="B6228">
        <v>29680</v>
      </c>
      <c r="C6228" t="s">
        <v>2150</v>
      </c>
      <c r="D6228" t="s">
        <v>3066</v>
      </c>
      <c r="E6228" t="s">
        <v>48</v>
      </c>
      <c r="F6228" t="s">
        <v>30839</v>
      </c>
      <c r="G6228" t="s">
        <v>30840</v>
      </c>
      <c r="H6228" t="s">
        <v>295</v>
      </c>
      <c r="I6228" s="1">
        <v>25618</v>
      </c>
      <c r="J6228" t="s">
        <v>30841</v>
      </c>
      <c r="K6228" t="s">
        <v>26246</v>
      </c>
      <c r="L6228">
        <v>16019</v>
      </c>
      <c r="M6228" t="s">
        <v>295</v>
      </c>
      <c r="N6228" s="1">
        <v>44990</v>
      </c>
      <c r="O6228" s="1">
        <v>44994</v>
      </c>
      <c r="P6228">
        <v>72</v>
      </c>
      <c r="Q6228">
        <v>3</v>
      </c>
      <c r="R6228" t="s">
        <v>40</v>
      </c>
      <c r="S6228">
        <v>3</v>
      </c>
      <c r="T6228">
        <v>1</v>
      </c>
      <c r="U6228">
        <v>4</v>
      </c>
      <c r="V6228">
        <v>916</v>
      </c>
      <c r="W6228" t="s">
        <v>41</v>
      </c>
      <c r="X6228" t="s">
        <v>30842</v>
      </c>
      <c r="Y6228" t="s">
        <v>65</v>
      </c>
      <c r="Z6228" s="1">
        <v>44982</v>
      </c>
      <c r="AA6228" s="2">
        <v>0.82101851851851848</v>
      </c>
      <c r="AB6228" s="2">
        <v>0.17784722222222224</v>
      </c>
      <c r="AC6228" t="s">
        <v>45</v>
      </c>
      <c r="AD6228" t="s">
        <v>45</v>
      </c>
      <c r="AE6228" t="s">
        <v>45</v>
      </c>
      <c r="AF6228">
        <v>229</v>
      </c>
    </row>
    <row r="6229" spans="1:32">
      <c r="A6229">
        <v>30582</v>
      </c>
      <c r="B6229">
        <v>29682</v>
      </c>
      <c r="C6229" t="s">
        <v>655</v>
      </c>
      <c r="D6229" t="s">
        <v>454</v>
      </c>
      <c r="E6229" t="s">
        <v>48</v>
      </c>
      <c r="F6229" t="s">
        <v>30843</v>
      </c>
      <c r="G6229" t="s">
        <v>30844</v>
      </c>
      <c r="H6229" t="s">
        <v>70</v>
      </c>
      <c r="I6229" s="1">
        <v>23466</v>
      </c>
      <c r="J6229" t="s">
        <v>30845</v>
      </c>
      <c r="K6229" t="s">
        <v>30846</v>
      </c>
      <c r="L6229">
        <v>64962</v>
      </c>
      <c r="M6229" t="s">
        <v>70</v>
      </c>
      <c r="N6229" s="1">
        <v>45009</v>
      </c>
      <c r="O6229" s="1">
        <v>45013</v>
      </c>
      <c r="P6229">
        <v>5</v>
      </c>
      <c r="Q6229">
        <v>1</v>
      </c>
      <c r="R6229" t="s">
        <v>63</v>
      </c>
      <c r="S6229">
        <v>4</v>
      </c>
      <c r="T6229">
        <v>0</v>
      </c>
      <c r="U6229">
        <v>4</v>
      </c>
      <c r="V6229">
        <v>264</v>
      </c>
      <c r="W6229" t="s">
        <v>54</v>
      </c>
      <c r="X6229" t="s">
        <v>30847</v>
      </c>
      <c r="Y6229" t="s">
        <v>43</v>
      </c>
      <c r="Z6229" s="1">
        <v>45002</v>
      </c>
      <c r="AA6229" s="2">
        <v>0.3480671296296296</v>
      </c>
      <c r="AB6229" s="2">
        <v>0.86151620370370363</v>
      </c>
      <c r="AC6229" t="s">
        <v>45</v>
      </c>
      <c r="AD6229" t="s">
        <v>44</v>
      </c>
      <c r="AE6229" t="s">
        <v>44</v>
      </c>
      <c r="AF6229">
        <v>66</v>
      </c>
    </row>
    <row r="6230" spans="1:32">
      <c r="A6230">
        <v>30583</v>
      </c>
      <c r="B6230">
        <v>29683</v>
      </c>
      <c r="C6230" t="s">
        <v>1732</v>
      </c>
      <c r="D6230" t="s">
        <v>6512</v>
      </c>
      <c r="E6230" t="s">
        <v>34</v>
      </c>
      <c r="F6230" t="s">
        <v>30848</v>
      </c>
      <c r="G6230" t="s">
        <v>30849</v>
      </c>
      <c r="H6230" t="s">
        <v>209</v>
      </c>
      <c r="I6230" s="1">
        <v>19272</v>
      </c>
      <c r="J6230" t="s">
        <v>30850</v>
      </c>
      <c r="K6230" t="s">
        <v>30851</v>
      </c>
      <c r="L6230">
        <v>63781</v>
      </c>
      <c r="M6230" t="s">
        <v>209</v>
      </c>
      <c r="N6230" s="1">
        <v>45206</v>
      </c>
      <c r="O6230" s="1">
        <v>45208</v>
      </c>
      <c r="P6230">
        <v>89</v>
      </c>
      <c r="Q6230">
        <v>4</v>
      </c>
      <c r="R6230" t="s">
        <v>63</v>
      </c>
      <c r="S6230">
        <v>4</v>
      </c>
      <c r="T6230">
        <v>1</v>
      </c>
      <c r="U6230">
        <v>2</v>
      </c>
      <c r="V6230">
        <v>138</v>
      </c>
      <c r="W6230" t="s">
        <v>54</v>
      </c>
      <c r="X6230" t="s">
        <v>30852</v>
      </c>
      <c r="Y6230" t="s">
        <v>6</v>
      </c>
      <c r="Z6230" s="1">
        <v>45177</v>
      </c>
      <c r="AA6230" s="2">
        <v>0.74418981481481483</v>
      </c>
      <c r="AB6230" s="2">
        <v>0.45611111111111113</v>
      </c>
      <c r="AC6230" t="s">
        <v>44</v>
      </c>
      <c r="AD6230" t="s">
        <v>45</v>
      </c>
      <c r="AE6230" t="s">
        <v>44</v>
      </c>
      <c r="AF6230">
        <v>69</v>
      </c>
    </row>
    <row r="6231" spans="1:32">
      <c r="A6231">
        <v>30584</v>
      </c>
      <c r="B6231">
        <v>29684</v>
      </c>
      <c r="C6231" t="s">
        <v>12537</v>
      </c>
      <c r="D6231" t="s">
        <v>572</v>
      </c>
      <c r="E6231" t="s">
        <v>48</v>
      </c>
      <c r="F6231" t="s">
        <v>30853</v>
      </c>
      <c r="G6231" t="s">
        <v>30854</v>
      </c>
      <c r="H6231" t="s">
        <v>201</v>
      </c>
      <c r="I6231" s="1">
        <v>38630</v>
      </c>
      <c r="J6231" t="s">
        <v>30855</v>
      </c>
      <c r="K6231" t="s">
        <v>30856</v>
      </c>
      <c r="L6231">
        <v>25983</v>
      </c>
      <c r="M6231" t="s">
        <v>201</v>
      </c>
      <c r="N6231" s="1">
        <v>45118</v>
      </c>
      <c r="O6231" s="1">
        <v>45119</v>
      </c>
      <c r="P6231">
        <v>11</v>
      </c>
      <c r="Q6231">
        <v>1</v>
      </c>
      <c r="R6231" t="s">
        <v>63</v>
      </c>
      <c r="S6231">
        <v>2</v>
      </c>
      <c r="T6231">
        <v>2</v>
      </c>
      <c r="U6231">
        <v>1</v>
      </c>
      <c r="V6231">
        <v>84</v>
      </c>
      <c r="W6231" t="s">
        <v>41</v>
      </c>
      <c r="X6231" t="s">
        <v>30857</v>
      </c>
      <c r="Y6231" t="s">
        <v>81</v>
      </c>
      <c r="Z6231" s="1">
        <v>45106</v>
      </c>
      <c r="AA6231" s="2">
        <v>0.44380787037037034</v>
      </c>
      <c r="AB6231" s="2">
        <v>5.0578703703703706E-3</v>
      </c>
      <c r="AC6231" t="s">
        <v>44</v>
      </c>
      <c r="AD6231" t="s">
        <v>44</v>
      </c>
      <c r="AE6231" t="s">
        <v>45</v>
      </c>
      <c r="AF6231">
        <v>84</v>
      </c>
    </row>
    <row r="6232" spans="1:32">
      <c r="A6232">
        <v>30585</v>
      </c>
      <c r="B6232">
        <v>29685</v>
      </c>
      <c r="C6232" t="s">
        <v>722</v>
      </c>
      <c r="D6232" t="s">
        <v>3584</v>
      </c>
      <c r="E6232" t="s">
        <v>48</v>
      </c>
      <c r="F6232" t="s">
        <v>30858</v>
      </c>
      <c r="G6232" t="s">
        <v>30859</v>
      </c>
      <c r="H6232" t="s">
        <v>330</v>
      </c>
      <c r="I6232" s="1">
        <v>16809</v>
      </c>
      <c r="J6232" t="s">
        <v>30860</v>
      </c>
      <c r="K6232" t="s">
        <v>9896</v>
      </c>
      <c r="L6232">
        <v>41785</v>
      </c>
      <c r="M6232" t="s">
        <v>330</v>
      </c>
      <c r="N6232" s="1">
        <v>45293</v>
      </c>
      <c r="O6232" s="1">
        <v>45296</v>
      </c>
      <c r="P6232">
        <v>70</v>
      </c>
      <c r="Q6232">
        <v>3</v>
      </c>
      <c r="R6232" t="s">
        <v>53</v>
      </c>
      <c r="S6232">
        <v>4</v>
      </c>
      <c r="T6232">
        <v>0</v>
      </c>
      <c r="U6232">
        <v>3</v>
      </c>
      <c r="V6232">
        <v>414</v>
      </c>
      <c r="W6232" t="s">
        <v>41</v>
      </c>
      <c r="X6232" t="s">
        <v>30861</v>
      </c>
      <c r="Y6232" t="s">
        <v>43</v>
      </c>
      <c r="Z6232" s="1">
        <v>45281</v>
      </c>
      <c r="AA6232" s="2">
        <v>0.66758101851851848</v>
      </c>
      <c r="AB6232" s="2">
        <v>0.64429398148148154</v>
      </c>
      <c r="AC6232" t="s">
        <v>45</v>
      </c>
      <c r="AD6232" t="s">
        <v>45</v>
      </c>
      <c r="AE6232" t="s">
        <v>44</v>
      </c>
      <c r="AF6232">
        <v>138</v>
      </c>
    </row>
    <row r="6233" spans="1:32">
      <c r="A6233">
        <v>30587</v>
      </c>
      <c r="B6233">
        <v>29687</v>
      </c>
      <c r="C6233" t="s">
        <v>1481</v>
      </c>
      <c r="D6233" t="s">
        <v>17022</v>
      </c>
      <c r="E6233" t="s">
        <v>34</v>
      </c>
      <c r="F6233" t="s">
        <v>30862</v>
      </c>
      <c r="G6233" t="s">
        <v>30863</v>
      </c>
      <c r="H6233" t="s">
        <v>171</v>
      </c>
      <c r="I6233" s="1">
        <v>24196</v>
      </c>
      <c r="J6233" t="s">
        <v>30864</v>
      </c>
      <c r="K6233" t="s">
        <v>30865</v>
      </c>
      <c r="L6233">
        <v>88333</v>
      </c>
      <c r="M6233" t="s">
        <v>171</v>
      </c>
      <c r="N6233" s="1">
        <v>45186</v>
      </c>
      <c r="O6233" s="1">
        <v>45190</v>
      </c>
      <c r="P6233">
        <v>97</v>
      </c>
      <c r="Q6233">
        <v>4</v>
      </c>
      <c r="R6233" t="s">
        <v>53</v>
      </c>
      <c r="S6233">
        <v>3</v>
      </c>
      <c r="T6233">
        <v>0</v>
      </c>
      <c r="U6233">
        <v>4</v>
      </c>
      <c r="V6233">
        <v>564</v>
      </c>
      <c r="W6233" t="s">
        <v>41</v>
      </c>
      <c r="X6233" t="s">
        <v>30866</v>
      </c>
      <c r="Y6233" t="s">
        <v>6</v>
      </c>
      <c r="Z6233" s="1">
        <v>45157</v>
      </c>
      <c r="AA6233" s="2">
        <v>0.55445601851851845</v>
      </c>
      <c r="AB6233" s="2">
        <v>0.1700925925925926</v>
      </c>
      <c r="AC6233" t="s">
        <v>45</v>
      </c>
      <c r="AD6233" t="s">
        <v>44</v>
      </c>
      <c r="AE6233" t="s">
        <v>44</v>
      </c>
      <c r="AF6233">
        <v>141</v>
      </c>
    </row>
    <row r="6234" spans="1:32">
      <c r="A6234">
        <v>30588</v>
      </c>
      <c r="B6234">
        <v>29688</v>
      </c>
      <c r="C6234" t="s">
        <v>803</v>
      </c>
      <c r="D6234" t="s">
        <v>768</v>
      </c>
      <c r="E6234" t="s">
        <v>48</v>
      </c>
      <c r="F6234" t="s">
        <v>30867</v>
      </c>
      <c r="G6234" t="s">
        <v>30868</v>
      </c>
      <c r="H6234" t="s">
        <v>530</v>
      </c>
      <c r="I6234" s="1">
        <v>36208</v>
      </c>
      <c r="J6234" t="s">
        <v>30869</v>
      </c>
      <c r="K6234" t="s">
        <v>30870</v>
      </c>
      <c r="L6234">
        <v>6995</v>
      </c>
      <c r="M6234" t="s">
        <v>530</v>
      </c>
      <c r="N6234" s="1">
        <v>45140</v>
      </c>
      <c r="O6234" s="1">
        <v>45144</v>
      </c>
      <c r="P6234">
        <v>56</v>
      </c>
      <c r="Q6234">
        <v>3</v>
      </c>
      <c r="R6234" t="s">
        <v>63</v>
      </c>
      <c r="S6234">
        <v>3</v>
      </c>
      <c r="T6234">
        <v>2</v>
      </c>
      <c r="U6234">
        <v>4</v>
      </c>
      <c r="V6234">
        <v>276</v>
      </c>
      <c r="W6234" t="s">
        <v>41</v>
      </c>
      <c r="X6234" t="s">
        <v>30871</v>
      </c>
      <c r="Y6234" t="s">
        <v>43</v>
      </c>
      <c r="Z6234" s="1">
        <v>45127</v>
      </c>
      <c r="AA6234" s="2">
        <v>0.10424768518518518</v>
      </c>
      <c r="AB6234" s="2">
        <v>0.42172453703703705</v>
      </c>
      <c r="AC6234" t="s">
        <v>45</v>
      </c>
      <c r="AD6234" t="s">
        <v>44</v>
      </c>
      <c r="AE6234" t="s">
        <v>44</v>
      </c>
      <c r="AF6234">
        <v>69</v>
      </c>
    </row>
    <row r="6235" spans="1:32">
      <c r="A6235">
        <v>30589</v>
      </c>
      <c r="B6235">
        <v>29689</v>
      </c>
      <c r="C6235" t="s">
        <v>1386</v>
      </c>
      <c r="D6235" t="s">
        <v>1368</v>
      </c>
      <c r="E6235" t="s">
        <v>48</v>
      </c>
      <c r="F6235" t="s">
        <v>30872</v>
      </c>
      <c r="G6235" t="s">
        <v>30873</v>
      </c>
      <c r="H6235" t="s">
        <v>201</v>
      </c>
      <c r="I6235" s="1">
        <v>33358</v>
      </c>
      <c r="J6235" t="s">
        <v>30874</v>
      </c>
      <c r="K6235" t="s">
        <v>30875</v>
      </c>
      <c r="L6235">
        <v>31988</v>
      </c>
      <c r="M6235" t="s">
        <v>201</v>
      </c>
      <c r="N6235" s="1">
        <v>45165</v>
      </c>
      <c r="O6235" s="1">
        <v>45168</v>
      </c>
      <c r="P6235">
        <v>37</v>
      </c>
      <c r="Q6235">
        <v>2</v>
      </c>
      <c r="R6235" t="s">
        <v>53</v>
      </c>
      <c r="S6235">
        <v>4</v>
      </c>
      <c r="T6235">
        <v>2</v>
      </c>
      <c r="U6235">
        <v>3</v>
      </c>
      <c r="V6235">
        <v>432</v>
      </c>
      <c r="W6235" t="s">
        <v>54</v>
      </c>
      <c r="X6235" t="s">
        <v>30876</v>
      </c>
      <c r="Y6235" t="s">
        <v>81</v>
      </c>
      <c r="Z6235" s="1">
        <v>45143</v>
      </c>
      <c r="AA6235" s="2">
        <v>0.20564814814814814</v>
      </c>
      <c r="AB6235" s="2">
        <v>0.29447916666666668</v>
      </c>
      <c r="AC6235" t="s">
        <v>44</v>
      </c>
      <c r="AD6235" t="s">
        <v>44</v>
      </c>
      <c r="AE6235" t="s">
        <v>44</v>
      </c>
      <c r="AF6235">
        <v>144</v>
      </c>
    </row>
    <row r="6236" spans="1:32">
      <c r="A6236">
        <v>30590</v>
      </c>
      <c r="B6236">
        <v>29690</v>
      </c>
      <c r="C6236" t="s">
        <v>1328</v>
      </c>
      <c r="D6236" t="s">
        <v>3662</v>
      </c>
      <c r="E6236" t="s">
        <v>48</v>
      </c>
      <c r="F6236" t="s">
        <v>30877</v>
      </c>
      <c r="G6236" t="s">
        <v>30878</v>
      </c>
      <c r="H6236" t="s">
        <v>272</v>
      </c>
      <c r="I6236" s="1">
        <v>34425</v>
      </c>
      <c r="J6236" t="s">
        <v>30879</v>
      </c>
      <c r="K6236" t="s">
        <v>30880</v>
      </c>
      <c r="L6236">
        <v>57837</v>
      </c>
      <c r="M6236" t="s">
        <v>272</v>
      </c>
      <c r="N6236" s="1">
        <v>44953</v>
      </c>
      <c r="O6236" s="1">
        <v>44955</v>
      </c>
      <c r="P6236">
        <v>77</v>
      </c>
      <c r="Q6236">
        <v>4</v>
      </c>
      <c r="R6236" t="s">
        <v>63</v>
      </c>
      <c r="S6236">
        <v>4</v>
      </c>
      <c r="T6236">
        <v>1</v>
      </c>
      <c r="U6236">
        <v>2</v>
      </c>
      <c r="V6236">
        <v>152</v>
      </c>
      <c r="W6236" t="s">
        <v>54</v>
      </c>
      <c r="X6236" t="s">
        <v>30881</v>
      </c>
      <c r="Y6236" t="s">
        <v>43</v>
      </c>
      <c r="Z6236" s="1">
        <v>44943</v>
      </c>
      <c r="AA6236" s="2">
        <v>0.34519675925925924</v>
      </c>
      <c r="AB6236" s="2">
        <v>0.83225694444444442</v>
      </c>
      <c r="AC6236" t="s">
        <v>45</v>
      </c>
      <c r="AD6236" t="s">
        <v>44</v>
      </c>
      <c r="AE6236" t="s">
        <v>45</v>
      </c>
      <c r="AF6236">
        <v>76</v>
      </c>
    </row>
    <row r="6237" spans="1:32">
      <c r="A6237">
        <v>30591</v>
      </c>
      <c r="B6237">
        <v>29691</v>
      </c>
      <c r="C6237" t="s">
        <v>205</v>
      </c>
      <c r="D6237" t="s">
        <v>57</v>
      </c>
      <c r="E6237" t="s">
        <v>34</v>
      </c>
      <c r="F6237" t="s">
        <v>30882</v>
      </c>
      <c r="G6237" t="s">
        <v>30883</v>
      </c>
      <c r="H6237" t="s">
        <v>171</v>
      </c>
      <c r="I6237" s="1">
        <v>36592</v>
      </c>
      <c r="J6237" t="s">
        <v>30884</v>
      </c>
      <c r="K6237" t="s">
        <v>30885</v>
      </c>
      <c r="L6237">
        <v>7120</v>
      </c>
      <c r="M6237" t="s">
        <v>171</v>
      </c>
      <c r="N6237" s="1">
        <v>45240</v>
      </c>
      <c r="O6237" s="1">
        <v>45241</v>
      </c>
      <c r="P6237">
        <v>78</v>
      </c>
      <c r="Q6237">
        <v>4</v>
      </c>
      <c r="R6237" t="s">
        <v>40</v>
      </c>
      <c r="S6237">
        <v>3</v>
      </c>
      <c r="T6237">
        <v>2</v>
      </c>
      <c r="U6237">
        <v>1</v>
      </c>
      <c r="V6237">
        <v>248</v>
      </c>
      <c r="W6237" t="s">
        <v>54</v>
      </c>
      <c r="X6237" t="s">
        <v>30886</v>
      </c>
      <c r="Y6237" t="s">
        <v>81</v>
      </c>
      <c r="Z6237" s="1">
        <v>45231</v>
      </c>
      <c r="AA6237" s="2">
        <v>0.54256944444444444</v>
      </c>
      <c r="AB6237" s="2">
        <v>0.83270833333333327</v>
      </c>
      <c r="AC6237" t="s">
        <v>44</v>
      </c>
      <c r="AD6237" t="s">
        <v>44</v>
      </c>
      <c r="AE6237" t="s">
        <v>45</v>
      </c>
      <c r="AF6237">
        <v>248</v>
      </c>
    </row>
    <row r="6238" spans="1:32">
      <c r="A6238">
        <v>30592</v>
      </c>
      <c r="B6238">
        <v>29692</v>
      </c>
      <c r="C6238" t="s">
        <v>15420</v>
      </c>
      <c r="D6238" t="s">
        <v>11454</v>
      </c>
      <c r="E6238" t="s">
        <v>48</v>
      </c>
      <c r="F6238" t="s">
        <v>30887</v>
      </c>
      <c r="G6238" t="s">
        <v>30888</v>
      </c>
      <c r="H6238" t="s">
        <v>941</v>
      </c>
      <c r="I6238" s="1">
        <v>38102</v>
      </c>
      <c r="J6238" t="s">
        <v>30889</v>
      </c>
      <c r="K6238" t="s">
        <v>30890</v>
      </c>
      <c r="L6238">
        <v>1171</v>
      </c>
      <c r="M6238" t="s">
        <v>941</v>
      </c>
      <c r="N6238" s="1">
        <v>45250</v>
      </c>
      <c r="O6238" s="1">
        <v>45253</v>
      </c>
      <c r="P6238">
        <v>48</v>
      </c>
      <c r="Q6238">
        <v>2</v>
      </c>
      <c r="R6238" t="s">
        <v>40</v>
      </c>
      <c r="S6238">
        <v>3</v>
      </c>
      <c r="T6238">
        <v>1</v>
      </c>
      <c r="U6238">
        <v>3</v>
      </c>
      <c r="V6238">
        <v>624</v>
      </c>
      <c r="W6238" t="s">
        <v>54</v>
      </c>
      <c r="X6238" t="s">
        <v>30891</v>
      </c>
      <c r="Y6238" t="s">
        <v>6</v>
      </c>
      <c r="Z6238" s="1">
        <v>45233</v>
      </c>
      <c r="AA6238" s="2">
        <v>0.47458333333333336</v>
      </c>
      <c r="AB6238" s="2">
        <v>0.89189814814814816</v>
      </c>
      <c r="AC6238" t="s">
        <v>45</v>
      </c>
      <c r="AD6238" t="s">
        <v>44</v>
      </c>
      <c r="AE6238" t="s">
        <v>44</v>
      </c>
      <c r="AF6238">
        <v>208</v>
      </c>
    </row>
    <row r="6239" spans="1:32">
      <c r="A6239">
        <v>30593</v>
      </c>
      <c r="B6239">
        <v>29693</v>
      </c>
      <c r="C6239" t="s">
        <v>674</v>
      </c>
      <c r="D6239" t="s">
        <v>1896</v>
      </c>
      <c r="E6239" t="s">
        <v>34</v>
      </c>
      <c r="F6239" t="s">
        <v>30892</v>
      </c>
      <c r="G6239" t="s">
        <v>30893</v>
      </c>
      <c r="H6239" t="s">
        <v>70</v>
      </c>
      <c r="I6239" s="1">
        <v>26351</v>
      </c>
      <c r="J6239" t="s">
        <v>30894</v>
      </c>
      <c r="K6239" t="s">
        <v>30895</v>
      </c>
      <c r="L6239">
        <v>91522</v>
      </c>
      <c r="M6239" t="s">
        <v>70</v>
      </c>
      <c r="N6239" s="1">
        <v>45032</v>
      </c>
      <c r="O6239" s="1">
        <v>45037</v>
      </c>
      <c r="P6239">
        <v>79</v>
      </c>
      <c r="Q6239">
        <v>4</v>
      </c>
      <c r="R6239" t="s">
        <v>53</v>
      </c>
      <c r="S6239">
        <v>1</v>
      </c>
      <c r="T6239">
        <v>2</v>
      </c>
      <c r="U6239">
        <v>5</v>
      </c>
      <c r="V6239">
        <v>615</v>
      </c>
      <c r="W6239" t="s">
        <v>54</v>
      </c>
      <c r="X6239" t="s">
        <v>30896</v>
      </c>
      <c r="Y6239" t="s">
        <v>65</v>
      </c>
      <c r="Z6239" s="1">
        <v>45009</v>
      </c>
      <c r="AA6239" s="2">
        <v>0.60890046296296296</v>
      </c>
      <c r="AB6239" s="2">
        <v>0.4380324074074074</v>
      </c>
      <c r="AC6239" t="s">
        <v>44</v>
      </c>
      <c r="AD6239" t="s">
        <v>45</v>
      </c>
      <c r="AE6239" t="s">
        <v>44</v>
      </c>
      <c r="AF6239">
        <v>123</v>
      </c>
    </row>
    <row r="6240" spans="1:32">
      <c r="A6240">
        <v>30594</v>
      </c>
      <c r="B6240">
        <v>29694</v>
      </c>
      <c r="C6240" t="s">
        <v>6028</v>
      </c>
      <c r="D6240" t="s">
        <v>1256</v>
      </c>
      <c r="E6240" t="s">
        <v>34</v>
      </c>
      <c r="F6240" t="s">
        <v>30897</v>
      </c>
      <c r="G6240" t="s">
        <v>30898</v>
      </c>
      <c r="H6240" t="s">
        <v>272</v>
      </c>
      <c r="I6240" s="1">
        <v>18963</v>
      </c>
      <c r="J6240" t="s">
        <v>30899</v>
      </c>
      <c r="K6240" t="s">
        <v>30900</v>
      </c>
      <c r="L6240">
        <v>45308</v>
      </c>
      <c r="M6240" t="s">
        <v>272</v>
      </c>
      <c r="N6240" s="1">
        <v>45282</v>
      </c>
      <c r="O6240" s="1">
        <v>45287</v>
      </c>
      <c r="P6240">
        <v>13</v>
      </c>
      <c r="Q6240">
        <v>1</v>
      </c>
      <c r="R6240" t="s">
        <v>53</v>
      </c>
      <c r="S6240">
        <v>2</v>
      </c>
      <c r="T6240">
        <v>0</v>
      </c>
      <c r="U6240">
        <v>5</v>
      </c>
      <c r="V6240">
        <v>740</v>
      </c>
      <c r="W6240" t="s">
        <v>41</v>
      </c>
      <c r="X6240" t="s">
        <v>30901</v>
      </c>
      <c r="Y6240" t="s">
        <v>65</v>
      </c>
      <c r="Z6240" s="1">
        <v>45277</v>
      </c>
      <c r="AA6240" s="2">
        <v>0.796412037037037</v>
      </c>
      <c r="AB6240" s="2">
        <v>0.50004629629629627</v>
      </c>
      <c r="AC6240" t="s">
        <v>45</v>
      </c>
      <c r="AD6240" t="s">
        <v>45</v>
      </c>
      <c r="AE6240" t="s">
        <v>44</v>
      </c>
      <c r="AF6240">
        <v>148</v>
      </c>
    </row>
    <row r="6241" spans="1:32">
      <c r="A6241">
        <v>30595</v>
      </c>
      <c r="B6241">
        <v>29695</v>
      </c>
      <c r="C6241" t="s">
        <v>4081</v>
      </c>
      <c r="D6241" t="s">
        <v>2138</v>
      </c>
      <c r="E6241" t="s">
        <v>48</v>
      </c>
      <c r="F6241" t="s">
        <v>30902</v>
      </c>
      <c r="G6241" t="s">
        <v>30903</v>
      </c>
      <c r="H6241" t="s">
        <v>537</v>
      </c>
      <c r="I6241" s="1">
        <v>30213</v>
      </c>
      <c r="J6241" t="s">
        <v>30904</v>
      </c>
      <c r="K6241" t="s">
        <v>22201</v>
      </c>
      <c r="L6241">
        <v>16337</v>
      </c>
      <c r="M6241" t="s">
        <v>537</v>
      </c>
      <c r="N6241" s="1">
        <v>45081</v>
      </c>
      <c r="O6241" s="1">
        <v>45086</v>
      </c>
      <c r="P6241">
        <v>90</v>
      </c>
      <c r="Q6241">
        <v>4</v>
      </c>
      <c r="R6241" t="s">
        <v>40</v>
      </c>
      <c r="S6241">
        <v>3</v>
      </c>
      <c r="T6241">
        <v>1</v>
      </c>
      <c r="U6241">
        <v>5</v>
      </c>
      <c r="V6241">
        <v>1250</v>
      </c>
      <c r="W6241" t="s">
        <v>41</v>
      </c>
      <c r="X6241" t="s">
        <v>30905</v>
      </c>
      <c r="Y6241" t="s">
        <v>65</v>
      </c>
      <c r="Z6241" s="1">
        <v>45069</v>
      </c>
      <c r="AA6241" s="2">
        <v>0.85278935185185178</v>
      </c>
      <c r="AB6241" s="2">
        <v>0.51841435185185192</v>
      </c>
      <c r="AC6241" t="s">
        <v>44</v>
      </c>
      <c r="AD6241" t="s">
        <v>45</v>
      </c>
      <c r="AE6241" t="s">
        <v>44</v>
      </c>
      <c r="AF6241">
        <v>250</v>
      </c>
    </row>
    <row r="6242" spans="1:32">
      <c r="A6242">
        <v>30596</v>
      </c>
      <c r="B6242">
        <v>29696</v>
      </c>
      <c r="C6242" t="s">
        <v>1015</v>
      </c>
      <c r="D6242" t="s">
        <v>527</v>
      </c>
      <c r="E6242" t="s">
        <v>34</v>
      </c>
      <c r="F6242" t="s">
        <v>30906</v>
      </c>
      <c r="G6242">
        <v>3952779065</v>
      </c>
      <c r="H6242" t="s">
        <v>1301</v>
      </c>
      <c r="I6242" s="1">
        <v>32367</v>
      </c>
      <c r="J6242" t="s">
        <v>30907</v>
      </c>
      <c r="K6242" t="s">
        <v>30908</v>
      </c>
      <c r="L6242">
        <v>45264</v>
      </c>
      <c r="M6242" t="s">
        <v>1301</v>
      </c>
      <c r="N6242" s="1">
        <v>45111</v>
      </c>
      <c r="O6242" s="1">
        <v>45112</v>
      </c>
      <c r="P6242">
        <v>47</v>
      </c>
      <c r="Q6242">
        <v>2</v>
      </c>
      <c r="R6242" t="s">
        <v>63</v>
      </c>
      <c r="S6242">
        <v>3</v>
      </c>
      <c r="T6242">
        <v>1</v>
      </c>
      <c r="U6242">
        <v>1</v>
      </c>
      <c r="V6242">
        <v>90</v>
      </c>
      <c r="W6242" t="s">
        <v>54</v>
      </c>
      <c r="X6242" t="s">
        <v>30909</v>
      </c>
      <c r="Y6242" t="s">
        <v>81</v>
      </c>
      <c r="Z6242" s="1">
        <v>45078</v>
      </c>
      <c r="AA6242" s="2">
        <v>0.54412037037037042</v>
      </c>
      <c r="AB6242" s="2">
        <v>0.34930555555555554</v>
      </c>
      <c r="AC6242" t="s">
        <v>44</v>
      </c>
      <c r="AD6242" t="s">
        <v>45</v>
      </c>
      <c r="AE6242" t="s">
        <v>45</v>
      </c>
      <c r="AF6242">
        <v>90</v>
      </c>
    </row>
    <row r="6243" spans="1:32">
      <c r="A6243">
        <v>30597</v>
      </c>
      <c r="B6243">
        <v>29697</v>
      </c>
      <c r="C6243" t="s">
        <v>1759</v>
      </c>
      <c r="D6243" t="s">
        <v>3849</v>
      </c>
      <c r="E6243" t="s">
        <v>48</v>
      </c>
      <c r="F6243" t="s">
        <v>30910</v>
      </c>
      <c r="G6243" t="s">
        <v>30911</v>
      </c>
      <c r="H6243" t="s">
        <v>37</v>
      </c>
      <c r="I6243" s="1">
        <v>17314</v>
      </c>
      <c r="J6243" t="s">
        <v>30912</v>
      </c>
      <c r="K6243" t="s">
        <v>30913</v>
      </c>
      <c r="L6243">
        <v>67895</v>
      </c>
      <c r="M6243" t="s">
        <v>37</v>
      </c>
      <c r="N6243" s="1">
        <v>45293</v>
      </c>
      <c r="O6243" s="1">
        <v>45294</v>
      </c>
      <c r="P6243">
        <v>53</v>
      </c>
      <c r="Q6243">
        <v>3</v>
      </c>
      <c r="R6243" t="s">
        <v>63</v>
      </c>
      <c r="S6243">
        <v>3</v>
      </c>
      <c r="T6243">
        <v>0</v>
      </c>
      <c r="U6243">
        <v>1</v>
      </c>
      <c r="V6243">
        <v>66</v>
      </c>
      <c r="W6243" t="s">
        <v>41</v>
      </c>
      <c r="X6243" t="s">
        <v>30914</v>
      </c>
      <c r="Y6243" t="s">
        <v>65</v>
      </c>
      <c r="Z6243" s="1">
        <v>45277</v>
      </c>
      <c r="AA6243" s="2">
        <v>0.20241898148148149</v>
      </c>
      <c r="AB6243" s="2">
        <v>0.10280092592592593</v>
      </c>
      <c r="AC6243" t="s">
        <v>44</v>
      </c>
      <c r="AD6243" t="s">
        <v>44</v>
      </c>
      <c r="AE6243" t="s">
        <v>44</v>
      </c>
      <c r="AF6243">
        <v>66</v>
      </c>
    </row>
    <row r="6244" spans="1:32">
      <c r="A6244">
        <v>30598</v>
      </c>
      <c r="B6244">
        <v>29698</v>
      </c>
      <c r="C6244" t="s">
        <v>571</v>
      </c>
      <c r="D6244" t="s">
        <v>3477</v>
      </c>
      <c r="E6244" t="s">
        <v>48</v>
      </c>
      <c r="F6244" t="s">
        <v>30915</v>
      </c>
      <c r="G6244" t="s">
        <v>30916</v>
      </c>
      <c r="H6244" t="s">
        <v>405</v>
      </c>
      <c r="I6244" s="1">
        <v>22330</v>
      </c>
      <c r="J6244" t="s">
        <v>30917</v>
      </c>
      <c r="K6244" t="s">
        <v>30918</v>
      </c>
      <c r="L6244">
        <v>83052</v>
      </c>
      <c r="M6244" t="s">
        <v>405</v>
      </c>
      <c r="N6244" s="1">
        <v>44987</v>
      </c>
      <c r="O6244" s="1">
        <v>44991</v>
      </c>
      <c r="P6244">
        <v>78</v>
      </c>
      <c r="Q6244">
        <v>4</v>
      </c>
      <c r="R6244" t="s">
        <v>40</v>
      </c>
      <c r="S6244">
        <v>1</v>
      </c>
      <c r="T6244">
        <v>0</v>
      </c>
      <c r="U6244">
        <v>4</v>
      </c>
      <c r="V6244">
        <v>824</v>
      </c>
      <c r="W6244" t="s">
        <v>41</v>
      </c>
      <c r="X6244" t="s">
        <v>30919</v>
      </c>
      <c r="Y6244" t="s">
        <v>6</v>
      </c>
      <c r="Z6244" s="1">
        <v>44977</v>
      </c>
      <c r="AA6244" s="2">
        <v>0.11616898148148147</v>
      </c>
      <c r="AB6244" s="2">
        <v>5.7372685185185186E-2</v>
      </c>
      <c r="AC6244" t="s">
        <v>45</v>
      </c>
      <c r="AD6244" t="s">
        <v>45</v>
      </c>
      <c r="AE6244" t="s">
        <v>44</v>
      </c>
      <c r="AF6244">
        <v>206</v>
      </c>
    </row>
    <row r="6245" spans="1:32">
      <c r="A6245">
        <v>30599</v>
      </c>
      <c r="B6245">
        <v>29699</v>
      </c>
      <c r="C6245" t="s">
        <v>9867</v>
      </c>
      <c r="D6245" t="s">
        <v>5432</v>
      </c>
      <c r="E6245" t="s">
        <v>48</v>
      </c>
      <c r="F6245" t="s">
        <v>30920</v>
      </c>
      <c r="G6245" t="s">
        <v>30921</v>
      </c>
      <c r="H6245" t="s">
        <v>156</v>
      </c>
      <c r="I6245" s="1">
        <v>29805</v>
      </c>
      <c r="J6245" t="s">
        <v>30922</v>
      </c>
      <c r="K6245" t="s">
        <v>30923</v>
      </c>
      <c r="L6245">
        <v>79437</v>
      </c>
      <c r="M6245" t="s">
        <v>156</v>
      </c>
      <c r="N6245" s="1">
        <v>45240</v>
      </c>
      <c r="O6245" s="1">
        <v>45243</v>
      </c>
      <c r="P6245">
        <v>99</v>
      </c>
      <c r="Q6245">
        <v>4</v>
      </c>
      <c r="R6245" t="s">
        <v>40</v>
      </c>
      <c r="S6245">
        <v>2</v>
      </c>
      <c r="T6245">
        <v>0</v>
      </c>
      <c r="U6245">
        <v>3</v>
      </c>
      <c r="V6245">
        <v>627</v>
      </c>
      <c r="W6245" t="s">
        <v>41</v>
      </c>
      <c r="X6245" t="s">
        <v>30924</v>
      </c>
      <c r="Y6245" t="s">
        <v>81</v>
      </c>
      <c r="Z6245" s="1">
        <v>45202</v>
      </c>
      <c r="AA6245" s="2">
        <v>0.67445601851851855</v>
      </c>
      <c r="AB6245" s="2">
        <v>0.61001157407407403</v>
      </c>
      <c r="AC6245" t="s">
        <v>44</v>
      </c>
      <c r="AD6245" t="s">
        <v>44</v>
      </c>
      <c r="AE6245" t="s">
        <v>45</v>
      </c>
      <c r="AF6245">
        <v>209</v>
      </c>
    </row>
    <row r="6246" spans="1:32">
      <c r="A6246">
        <v>30600</v>
      </c>
      <c r="B6246">
        <v>29700</v>
      </c>
      <c r="C6246" t="s">
        <v>326</v>
      </c>
      <c r="D6246" t="s">
        <v>75</v>
      </c>
      <c r="E6246" t="s">
        <v>48</v>
      </c>
      <c r="F6246" t="s">
        <v>30925</v>
      </c>
      <c r="G6246" t="s">
        <v>30926</v>
      </c>
      <c r="H6246" t="s">
        <v>50</v>
      </c>
      <c r="I6246" s="1">
        <v>16523</v>
      </c>
      <c r="J6246" t="s">
        <v>30927</v>
      </c>
      <c r="K6246" t="s">
        <v>30928</v>
      </c>
      <c r="L6246">
        <v>29875</v>
      </c>
      <c r="M6246" t="s">
        <v>50</v>
      </c>
      <c r="N6246" s="1">
        <v>45237</v>
      </c>
      <c r="O6246" s="1">
        <v>45238</v>
      </c>
      <c r="P6246">
        <v>90</v>
      </c>
      <c r="Q6246">
        <v>4</v>
      </c>
      <c r="R6246" t="s">
        <v>40</v>
      </c>
      <c r="S6246">
        <v>1</v>
      </c>
      <c r="T6246">
        <v>2</v>
      </c>
      <c r="U6246">
        <v>1</v>
      </c>
      <c r="V6246">
        <v>200</v>
      </c>
      <c r="W6246" t="s">
        <v>41</v>
      </c>
      <c r="X6246" t="s">
        <v>30929</v>
      </c>
      <c r="Y6246" t="s">
        <v>65</v>
      </c>
      <c r="Z6246" s="1">
        <v>45204</v>
      </c>
      <c r="AA6246" s="2">
        <v>0.62508101851851849</v>
      </c>
      <c r="AB6246" s="2">
        <v>0.21030092592592595</v>
      </c>
      <c r="AC6246" t="s">
        <v>44</v>
      </c>
      <c r="AD6246" t="s">
        <v>44</v>
      </c>
      <c r="AE6246" t="s">
        <v>44</v>
      </c>
      <c r="AF6246">
        <v>200</v>
      </c>
    </row>
    <row r="6247" spans="1:32">
      <c r="A6247">
        <v>30601</v>
      </c>
      <c r="B6247">
        <v>29701</v>
      </c>
      <c r="C6247" t="s">
        <v>1759</v>
      </c>
      <c r="D6247" t="s">
        <v>3832</v>
      </c>
      <c r="E6247" t="s">
        <v>34</v>
      </c>
      <c r="F6247" t="s">
        <v>30930</v>
      </c>
      <c r="G6247" t="s">
        <v>30931</v>
      </c>
      <c r="H6247" t="s">
        <v>164</v>
      </c>
      <c r="I6247" s="1">
        <v>33205</v>
      </c>
      <c r="J6247" t="s">
        <v>30932</v>
      </c>
      <c r="K6247" t="s">
        <v>30933</v>
      </c>
      <c r="L6247">
        <v>98803</v>
      </c>
      <c r="M6247" t="s">
        <v>164</v>
      </c>
      <c r="N6247" s="1">
        <v>45001</v>
      </c>
      <c r="O6247" s="1">
        <v>45006</v>
      </c>
      <c r="P6247">
        <v>47</v>
      </c>
      <c r="Q6247">
        <v>2</v>
      </c>
      <c r="R6247" t="s">
        <v>63</v>
      </c>
      <c r="S6247">
        <v>3</v>
      </c>
      <c r="T6247">
        <v>2</v>
      </c>
      <c r="U6247">
        <v>5</v>
      </c>
      <c r="V6247">
        <v>400</v>
      </c>
      <c r="W6247" t="s">
        <v>54</v>
      </c>
      <c r="X6247" t="s">
        <v>30934</v>
      </c>
      <c r="Y6247" t="s">
        <v>65</v>
      </c>
      <c r="Z6247" s="1">
        <v>44991</v>
      </c>
      <c r="AA6247" s="2">
        <v>4.597222222222222E-2</v>
      </c>
      <c r="AB6247" s="2">
        <v>0.61771990740740745</v>
      </c>
      <c r="AC6247" t="s">
        <v>44</v>
      </c>
      <c r="AD6247" t="s">
        <v>44</v>
      </c>
      <c r="AE6247" t="s">
        <v>44</v>
      </c>
      <c r="AF6247">
        <v>80</v>
      </c>
    </row>
    <row r="6248" spans="1:32">
      <c r="A6248">
        <v>30602</v>
      </c>
      <c r="B6248">
        <v>29702</v>
      </c>
      <c r="C6248" t="s">
        <v>552</v>
      </c>
      <c r="D6248" t="s">
        <v>4404</v>
      </c>
      <c r="E6248" t="s">
        <v>34</v>
      </c>
      <c r="F6248" t="s">
        <v>30935</v>
      </c>
      <c r="G6248" t="s">
        <v>30936</v>
      </c>
      <c r="H6248" t="s">
        <v>295</v>
      </c>
      <c r="I6248" s="1">
        <v>25595</v>
      </c>
      <c r="J6248" t="s">
        <v>30937</v>
      </c>
      <c r="K6248" t="s">
        <v>30938</v>
      </c>
      <c r="L6248">
        <v>52983</v>
      </c>
      <c r="M6248" t="s">
        <v>295</v>
      </c>
      <c r="N6248" s="1">
        <v>45105</v>
      </c>
      <c r="O6248" s="1">
        <v>45109</v>
      </c>
      <c r="P6248">
        <v>87</v>
      </c>
      <c r="Q6248">
        <v>4</v>
      </c>
      <c r="R6248" t="s">
        <v>40</v>
      </c>
      <c r="S6248">
        <v>1</v>
      </c>
      <c r="T6248">
        <v>2</v>
      </c>
      <c r="U6248">
        <v>4</v>
      </c>
      <c r="V6248">
        <v>928</v>
      </c>
      <c r="W6248" t="s">
        <v>54</v>
      </c>
      <c r="X6248" t="s">
        <v>30939</v>
      </c>
      <c r="Y6248" t="s">
        <v>81</v>
      </c>
      <c r="Z6248" s="1">
        <v>45068</v>
      </c>
      <c r="AA6248" s="2">
        <v>0.20728009259259261</v>
      </c>
      <c r="AB6248" s="2">
        <v>6.4652777777777781E-2</v>
      </c>
      <c r="AC6248" t="s">
        <v>45</v>
      </c>
      <c r="AD6248" t="s">
        <v>44</v>
      </c>
      <c r="AE6248" t="s">
        <v>45</v>
      </c>
      <c r="AF6248">
        <v>232</v>
      </c>
    </row>
    <row r="6249" spans="1:32">
      <c r="A6249">
        <v>30603</v>
      </c>
      <c r="B6249">
        <v>29703</v>
      </c>
      <c r="C6249" t="s">
        <v>139</v>
      </c>
      <c r="D6249" t="s">
        <v>1228</v>
      </c>
      <c r="E6249" t="s">
        <v>34</v>
      </c>
      <c r="F6249" t="s">
        <v>30940</v>
      </c>
      <c r="G6249" t="s">
        <v>30941</v>
      </c>
      <c r="H6249" t="s">
        <v>37</v>
      </c>
      <c r="I6249" s="1">
        <v>29614</v>
      </c>
      <c r="J6249" t="s">
        <v>30942</v>
      </c>
      <c r="K6249" t="s">
        <v>30943</v>
      </c>
      <c r="L6249">
        <v>95916</v>
      </c>
      <c r="M6249" t="s">
        <v>37</v>
      </c>
      <c r="N6249" s="1">
        <v>45267</v>
      </c>
      <c r="O6249" s="1">
        <v>45269</v>
      </c>
      <c r="P6249">
        <v>83</v>
      </c>
      <c r="Q6249">
        <v>4</v>
      </c>
      <c r="R6249" t="s">
        <v>63</v>
      </c>
      <c r="S6249">
        <v>1</v>
      </c>
      <c r="T6249">
        <v>0</v>
      </c>
      <c r="U6249">
        <v>2</v>
      </c>
      <c r="V6249">
        <v>132</v>
      </c>
      <c r="W6249" t="s">
        <v>41</v>
      </c>
      <c r="X6249" t="s">
        <v>30944</v>
      </c>
      <c r="Y6249" t="s">
        <v>65</v>
      </c>
      <c r="Z6249" s="1">
        <v>45233</v>
      </c>
      <c r="AA6249" s="2">
        <v>0.34774305555555557</v>
      </c>
      <c r="AB6249" s="2">
        <v>0.1416550925925926</v>
      </c>
      <c r="AC6249" t="s">
        <v>45</v>
      </c>
      <c r="AD6249" t="s">
        <v>44</v>
      </c>
      <c r="AE6249" t="s">
        <v>45</v>
      </c>
      <c r="AF6249">
        <v>66</v>
      </c>
    </row>
    <row r="6250" spans="1:32">
      <c r="A6250">
        <v>30604</v>
      </c>
      <c r="B6250">
        <v>29704</v>
      </c>
      <c r="C6250" t="s">
        <v>1335</v>
      </c>
      <c r="D6250" t="s">
        <v>7949</v>
      </c>
      <c r="E6250" t="s">
        <v>34</v>
      </c>
      <c r="F6250" t="s">
        <v>30945</v>
      </c>
      <c r="G6250" t="s">
        <v>30946</v>
      </c>
      <c r="H6250" t="s">
        <v>109</v>
      </c>
      <c r="I6250" s="1">
        <v>26411</v>
      </c>
      <c r="J6250" t="s">
        <v>30947</v>
      </c>
      <c r="K6250" t="s">
        <v>30948</v>
      </c>
      <c r="L6250">
        <v>27263</v>
      </c>
      <c r="M6250" t="s">
        <v>109</v>
      </c>
      <c r="N6250" s="1">
        <v>45095</v>
      </c>
      <c r="O6250" s="1">
        <v>45100</v>
      </c>
      <c r="P6250">
        <v>87</v>
      </c>
      <c r="Q6250">
        <v>4</v>
      </c>
      <c r="R6250" t="s">
        <v>40</v>
      </c>
      <c r="S6250">
        <v>1</v>
      </c>
      <c r="T6250">
        <v>1</v>
      </c>
      <c r="U6250">
        <v>5</v>
      </c>
      <c r="V6250">
        <v>1140</v>
      </c>
      <c r="W6250" t="s">
        <v>54</v>
      </c>
      <c r="X6250" t="s">
        <v>30949</v>
      </c>
      <c r="Y6250" t="s">
        <v>81</v>
      </c>
      <c r="Z6250" s="1">
        <v>45077</v>
      </c>
      <c r="AA6250" s="2">
        <v>0.13530092592592594</v>
      </c>
      <c r="AB6250" s="2">
        <v>0.19384259259259259</v>
      </c>
      <c r="AC6250" t="s">
        <v>45</v>
      </c>
      <c r="AD6250" t="s">
        <v>45</v>
      </c>
      <c r="AE6250" t="s">
        <v>44</v>
      </c>
      <c r="AF6250">
        <v>228</v>
      </c>
    </row>
    <row r="6251" spans="1:32">
      <c r="A6251">
        <v>30605</v>
      </c>
      <c r="B6251">
        <v>29705</v>
      </c>
      <c r="C6251" t="s">
        <v>3694</v>
      </c>
      <c r="D6251" t="s">
        <v>1790</v>
      </c>
      <c r="E6251" t="s">
        <v>48</v>
      </c>
      <c r="F6251" t="s">
        <v>30950</v>
      </c>
      <c r="G6251" t="s">
        <v>30951</v>
      </c>
      <c r="H6251" t="s">
        <v>135</v>
      </c>
      <c r="I6251" s="1">
        <v>33127</v>
      </c>
      <c r="J6251" t="s">
        <v>30952</v>
      </c>
      <c r="K6251" t="s">
        <v>30953</v>
      </c>
      <c r="L6251">
        <v>84526</v>
      </c>
      <c r="M6251" t="s">
        <v>135</v>
      </c>
      <c r="N6251" s="1">
        <v>45123</v>
      </c>
      <c r="O6251" s="1">
        <v>45127</v>
      </c>
      <c r="P6251">
        <v>30</v>
      </c>
      <c r="Q6251">
        <v>2</v>
      </c>
      <c r="R6251" t="s">
        <v>40</v>
      </c>
      <c r="S6251">
        <v>3</v>
      </c>
      <c r="T6251">
        <v>2</v>
      </c>
      <c r="U6251">
        <v>4</v>
      </c>
      <c r="V6251">
        <v>804</v>
      </c>
      <c r="W6251" t="s">
        <v>41</v>
      </c>
      <c r="X6251" t="s">
        <v>30954</v>
      </c>
      <c r="Y6251" t="s">
        <v>81</v>
      </c>
      <c r="Z6251" s="1">
        <v>45111</v>
      </c>
      <c r="AA6251" s="2">
        <v>0.32886574074074076</v>
      </c>
      <c r="AB6251" s="2">
        <v>0.60995370370370372</v>
      </c>
      <c r="AC6251" t="s">
        <v>45</v>
      </c>
      <c r="AD6251" t="s">
        <v>45</v>
      </c>
      <c r="AE6251" t="s">
        <v>44</v>
      </c>
      <c r="AF6251">
        <v>201</v>
      </c>
    </row>
    <row r="6252" spans="1:32">
      <c r="A6252">
        <v>30607</v>
      </c>
      <c r="B6252">
        <v>29707</v>
      </c>
      <c r="C6252" t="s">
        <v>391</v>
      </c>
      <c r="D6252" t="s">
        <v>46</v>
      </c>
      <c r="E6252" t="s">
        <v>34</v>
      </c>
      <c r="F6252" t="s">
        <v>30955</v>
      </c>
      <c r="G6252" t="s">
        <v>30956</v>
      </c>
      <c r="H6252" t="s">
        <v>135</v>
      </c>
      <c r="I6252" s="1">
        <v>32979</v>
      </c>
      <c r="J6252" t="s">
        <v>30957</v>
      </c>
      <c r="K6252" t="s">
        <v>30958</v>
      </c>
      <c r="L6252">
        <v>98928</v>
      </c>
      <c r="M6252" t="s">
        <v>135</v>
      </c>
      <c r="N6252" s="1">
        <v>45211</v>
      </c>
      <c r="O6252" s="1">
        <v>45215</v>
      </c>
      <c r="P6252">
        <v>100</v>
      </c>
      <c r="Q6252">
        <v>4</v>
      </c>
      <c r="R6252" t="s">
        <v>53</v>
      </c>
      <c r="S6252">
        <v>2</v>
      </c>
      <c r="T6252">
        <v>1</v>
      </c>
      <c r="U6252">
        <v>4</v>
      </c>
      <c r="V6252">
        <v>592</v>
      </c>
      <c r="W6252" t="s">
        <v>54</v>
      </c>
      <c r="X6252" t="s">
        <v>30959</v>
      </c>
      <c r="Y6252" t="s">
        <v>81</v>
      </c>
      <c r="Z6252" s="1">
        <v>45176</v>
      </c>
      <c r="AA6252" s="2">
        <v>0.12037037037037036</v>
      </c>
      <c r="AB6252" s="2">
        <v>0.17166666666666666</v>
      </c>
      <c r="AC6252" t="s">
        <v>44</v>
      </c>
      <c r="AD6252" t="s">
        <v>44</v>
      </c>
      <c r="AE6252" t="s">
        <v>44</v>
      </c>
      <c r="AF6252">
        <v>148</v>
      </c>
    </row>
    <row r="6253" spans="1:32">
      <c r="A6253">
        <v>30608</v>
      </c>
      <c r="B6253">
        <v>29708</v>
      </c>
      <c r="C6253" t="s">
        <v>621</v>
      </c>
      <c r="D6253" t="s">
        <v>2081</v>
      </c>
      <c r="E6253" t="s">
        <v>48</v>
      </c>
      <c r="F6253" t="s">
        <v>30960</v>
      </c>
      <c r="G6253" t="s">
        <v>30961</v>
      </c>
      <c r="H6253" t="s">
        <v>37</v>
      </c>
      <c r="I6253" s="1">
        <v>31676</v>
      </c>
      <c r="J6253" t="s">
        <v>30962</v>
      </c>
      <c r="K6253" t="s">
        <v>30963</v>
      </c>
      <c r="L6253">
        <v>38054</v>
      </c>
      <c r="M6253" t="s">
        <v>37</v>
      </c>
      <c r="N6253" s="1">
        <v>45148</v>
      </c>
      <c r="O6253" s="1">
        <v>45152</v>
      </c>
      <c r="P6253">
        <v>82</v>
      </c>
      <c r="Q6253">
        <v>4</v>
      </c>
      <c r="R6253" t="s">
        <v>53</v>
      </c>
      <c r="S6253">
        <v>3</v>
      </c>
      <c r="T6253">
        <v>0</v>
      </c>
      <c r="U6253">
        <v>4</v>
      </c>
      <c r="V6253">
        <v>576</v>
      </c>
      <c r="W6253" t="s">
        <v>54</v>
      </c>
      <c r="X6253" t="s">
        <v>30964</v>
      </c>
      <c r="Y6253" t="s">
        <v>81</v>
      </c>
      <c r="Z6253" s="1">
        <v>45113</v>
      </c>
      <c r="AA6253" s="2">
        <v>0.23319444444444445</v>
      </c>
      <c r="AB6253" s="2">
        <v>0.40912037037037036</v>
      </c>
      <c r="AC6253" t="s">
        <v>45</v>
      </c>
      <c r="AD6253" t="s">
        <v>45</v>
      </c>
      <c r="AE6253" t="s">
        <v>45</v>
      </c>
      <c r="AF6253">
        <v>144</v>
      </c>
    </row>
    <row r="6254" spans="1:32">
      <c r="A6254">
        <v>30611</v>
      </c>
      <c r="B6254">
        <v>29711</v>
      </c>
      <c r="C6254" t="s">
        <v>7928</v>
      </c>
      <c r="D6254" t="s">
        <v>11631</v>
      </c>
      <c r="E6254" t="s">
        <v>48</v>
      </c>
      <c r="F6254" t="s">
        <v>30965</v>
      </c>
      <c r="G6254" t="s">
        <v>30966</v>
      </c>
      <c r="H6254" t="s">
        <v>295</v>
      </c>
      <c r="I6254" s="1">
        <v>28930</v>
      </c>
      <c r="J6254" t="s">
        <v>30967</v>
      </c>
      <c r="K6254" t="s">
        <v>30968</v>
      </c>
      <c r="L6254">
        <v>16140</v>
      </c>
      <c r="M6254" t="s">
        <v>295</v>
      </c>
      <c r="N6254" s="1">
        <v>45277</v>
      </c>
      <c r="O6254" s="1">
        <v>45278</v>
      </c>
      <c r="P6254">
        <v>41</v>
      </c>
      <c r="Q6254">
        <v>2</v>
      </c>
      <c r="R6254" t="s">
        <v>63</v>
      </c>
      <c r="S6254">
        <v>4</v>
      </c>
      <c r="T6254">
        <v>0</v>
      </c>
      <c r="U6254">
        <v>1</v>
      </c>
      <c r="V6254">
        <v>61</v>
      </c>
      <c r="W6254" t="s">
        <v>41</v>
      </c>
      <c r="X6254" t="s">
        <v>30969</v>
      </c>
      <c r="Y6254" t="s">
        <v>6</v>
      </c>
      <c r="Z6254" s="1">
        <v>45258</v>
      </c>
      <c r="AA6254" s="2">
        <v>0.71291666666666664</v>
      </c>
      <c r="AB6254" s="2">
        <v>0.36105324074074074</v>
      </c>
      <c r="AC6254" t="s">
        <v>45</v>
      </c>
      <c r="AD6254" t="s">
        <v>45</v>
      </c>
      <c r="AE6254" t="s">
        <v>44</v>
      </c>
      <c r="AF6254">
        <v>61</v>
      </c>
    </row>
    <row r="6255" spans="1:32">
      <c r="A6255">
        <v>30612</v>
      </c>
      <c r="B6255">
        <v>29712</v>
      </c>
      <c r="C6255" t="s">
        <v>13421</v>
      </c>
      <c r="D6255" t="s">
        <v>11774</v>
      </c>
      <c r="E6255" t="s">
        <v>48</v>
      </c>
      <c r="F6255" t="s">
        <v>30970</v>
      </c>
      <c r="G6255" t="s">
        <v>30971</v>
      </c>
      <c r="H6255" t="s">
        <v>330</v>
      </c>
      <c r="I6255" s="1">
        <v>30887</v>
      </c>
      <c r="J6255" t="s">
        <v>30972</v>
      </c>
      <c r="K6255" t="s">
        <v>30973</v>
      </c>
      <c r="L6255">
        <v>77361</v>
      </c>
      <c r="M6255" t="s">
        <v>330</v>
      </c>
      <c r="N6255" s="1">
        <v>45315</v>
      </c>
      <c r="O6255" s="1">
        <v>45318</v>
      </c>
      <c r="P6255">
        <v>7</v>
      </c>
      <c r="Q6255">
        <v>1</v>
      </c>
      <c r="R6255" t="s">
        <v>53</v>
      </c>
      <c r="S6255">
        <v>2</v>
      </c>
      <c r="T6255">
        <v>0</v>
      </c>
      <c r="U6255">
        <v>3</v>
      </c>
      <c r="V6255">
        <v>414</v>
      </c>
      <c r="W6255" t="s">
        <v>41</v>
      </c>
      <c r="X6255" t="s">
        <v>30974</v>
      </c>
      <c r="Y6255" t="s">
        <v>65</v>
      </c>
      <c r="Z6255" s="1">
        <v>45286</v>
      </c>
      <c r="AA6255" s="2">
        <v>0.24740740740740741</v>
      </c>
      <c r="AB6255" s="2">
        <v>0.90695601851851848</v>
      </c>
      <c r="AC6255" t="s">
        <v>45</v>
      </c>
      <c r="AD6255" t="s">
        <v>45</v>
      </c>
      <c r="AE6255" t="s">
        <v>45</v>
      </c>
      <c r="AF6255">
        <v>138</v>
      </c>
    </row>
    <row r="6256" spans="1:32">
      <c r="A6256">
        <v>30613</v>
      </c>
      <c r="B6256">
        <v>29713</v>
      </c>
      <c r="C6256" t="s">
        <v>501</v>
      </c>
      <c r="D6256" t="s">
        <v>10218</v>
      </c>
      <c r="E6256" t="s">
        <v>34</v>
      </c>
      <c r="F6256" t="s">
        <v>30975</v>
      </c>
      <c r="G6256">
        <v>3188100188</v>
      </c>
      <c r="H6256" t="s">
        <v>86</v>
      </c>
      <c r="I6256" s="1">
        <v>17579</v>
      </c>
      <c r="J6256" t="s">
        <v>30976</v>
      </c>
      <c r="K6256" t="s">
        <v>3556</v>
      </c>
      <c r="L6256">
        <v>72374</v>
      </c>
      <c r="M6256" t="s">
        <v>86</v>
      </c>
      <c r="N6256" s="1">
        <v>45065</v>
      </c>
      <c r="O6256" s="1">
        <v>45069</v>
      </c>
      <c r="P6256">
        <v>21</v>
      </c>
      <c r="Q6256">
        <v>1</v>
      </c>
      <c r="R6256" t="s">
        <v>40</v>
      </c>
      <c r="S6256">
        <v>4</v>
      </c>
      <c r="T6256">
        <v>2</v>
      </c>
      <c r="U6256">
        <v>4</v>
      </c>
      <c r="V6256">
        <v>936</v>
      </c>
      <c r="W6256" t="s">
        <v>41</v>
      </c>
      <c r="X6256" t="s">
        <v>30977</v>
      </c>
      <c r="Y6256" t="s">
        <v>65</v>
      </c>
      <c r="Z6256" s="1">
        <v>45048</v>
      </c>
      <c r="AA6256" s="2">
        <v>0.81732638888888898</v>
      </c>
      <c r="AB6256" s="2">
        <v>0.56086805555555552</v>
      </c>
      <c r="AC6256" t="s">
        <v>44</v>
      </c>
      <c r="AD6256" t="s">
        <v>45</v>
      </c>
      <c r="AE6256" t="s">
        <v>44</v>
      </c>
      <c r="AF6256">
        <v>234</v>
      </c>
    </row>
    <row r="6257" spans="1:32">
      <c r="A6257">
        <v>30614</v>
      </c>
      <c r="B6257">
        <v>29714</v>
      </c>
      <c r="C6257" t="s">
        <v>291</v>
      </c>
      <c r="D6257" t="s">
        <v>1896</v>
      </c>
      <c r="E6257" t="s">
        <v>48</v>
      </c>
      <c r="F6257" t="s">
        <v>30978</v>
      </c>
      <c r="G6257" t="s">
        <v>30979</v>
      </c>
      <c r="H6257" t="s">
        <v>179</v>
      </c>
      <c r="I6257" s="1">
        <v>36786</v>
      </c>
      <c r="J6257" t="s">
        <v>30980</v>
      </c>
      <c r="K6257" t="s">
        <v>30981</v>
      </c>
      <c r="L6257">
        <v>30273</v>
      </c>
      <c r="M6257" t="s">
        <v>179</v>
      </c>
      <c r="N6257" s="1">
        <v>45134</v>
      </c>
      <c r="O6257" s="1">
        <v>45139</v>
      </c>
      <c r="P6257">
        <v>89</v>
      </c>
      <c r="Q6257">
        <v>4</v>
      </c>
      <c r="R6257" t="s">
        <v>63</v>
      </c>
      <c r="S6257">
        <v>1</v>
      </c>
      <c r="T6257">
        <v>1</v>
      </c>
      <c r="U6257">
        <v>5</v>
      </c>
      <c r="V6257">
        <v>450</v>
      </c>
      <c r="W6257" t="s">
        <v>54</v>
      </c>
      <c r="X6257" t="s">
        <v>30982</v>
      </c>
      <c r="Y6257" t="s">
        <v>43</v>
      </c>
      <c r="Z6257" s="1">
        <v>45119</v>
      </c>
      <c r="AA6257" s="2">
        <v>0.44678240740740738</v>
      </c>
      <c r="AB6257" s="2">
        <v>0.62972222222222218</v>
      </c>
      <c r="AC6257" t="s">
        <v>45</v>
      </c>
      <c r="AD6257" t="s">
        <v>45</v>
      </c>
      <c r="AE6257" t="s">
        <v>45</v>
      </c>
      <c r="AF6257">
        <v>90</v>
      </c>
    </row>
    <row r="6258" spans="1:32">
      <c r="A6258">
        <v>30615</v>
      </c>
      <c r="B6258">
        <v>29715</v>
      </c>
      <c r="C6258" t="s">
        <v>2105</v>
      </c>
      <c r="D6258" t="s">
        <v>3541</v>
      </c>
      <c r="E6258" t="s">
        <v>48</v>
      </c>
      <c r="F6258" t="s">
        <v>30983</v>
      </c>
      <c r="G6258" t="s">
        <v>30984</v>
      </c>
      <c r="H6258" t="s">
        <v>201</v>
      </c>
      <c r="I6258" s="1">
        <v>28844</v>
      </c>
      <c r="J6258" t="s">
        <v>30985</v>
      </c>
      <c r="K6258" t="s">
        <v>12652</v>
      </c>
      <c r="L6258">
        <v>8821</v>
      </c>
      <c r="M6258" t="s">
        <v>201</v>
      </c>
      <c r="N6258" s="1">
        <v>45005</v>
      </c>
      <c r="O6258" s="1">
        <v>45006</v>
      </c>
      <c r="P6258">
        <v>11</v>
      </c>
      <c r="Q6258">
        <v>1</v>
      </c>
      <c r="R6258" t="s">
        <v>63</v>
      </c>
      <c r="S6258">
        <v>1</v>
      </c>
      <c r="T6258">
        <v>2</v>
      </c>
      <c r="U6258">
        <v>1</v>
      </c>
      <c r="V6258">
        <v>71</v>
      </c>
      <c r="W6258" t="s">
        <v>54</v>
      </c>
      <c r="X6258" t="s">
        <v>30986</v>
      </c>
      <c r="Y6258" t="s">
        <v>65</v>
      </c>
      <c r="Z6258" s="1">
        <v>44975</v>
      </c>
      <c r="AA6258" s="2">
        <v>0.74881944444444448</v>
      </c>
      <c r="AB6258" s="2">
        <v>0.74091435185185184</v>
      </c>
      <c r="AC6258" t="s">
        <v>44</v>
      </c>
      <c r="AD6258" t="s">
        <v>44</v>
      </c>
      <c r="AE6258" t="s">
        <v>44</v>
      </c>
      <c r="AF6258">
        <v>71</v>
      </c>
    </row>
    <row r="6259" spans="1:32">
      <c r="A6259">
        <v>30616</v>
      </c>
      <c r="B6259">
        <v>29716</v>
      </c>
      <c r="C6259" t="s">
        <v>276</v>
      </c>
      <c r="D6259" t="s">
        <v>30987</v>
      </c>
      <c r="E6259" t="s">
        <v>48</v>
      </c>
      <c r="F6259" t="s">
        <v>30988</v>
      </c>
      <c r="G6259" t="s">
        <v>30989</v>
      </c>
      <c r="H6259" t="s">
        <v>537</v>
      </c>
      <c r="I6259" s="1">
        <v>31618</v>
      </c>
      <c r="J6259" t="s">
        <v>30990</v>
      </c>
      <c r="K6259" t="s">
        <v>7759</v>
      </c>
      <c r="L6259">
        <v>24705</v>
      </c>
      <c r="M6259" t="s">
        <v>537</v>
      </c>
      <c r="N6259" s="1">
        <v>45035</v>
      </c>
      <c r="O6259" s="1">
        <v>45036</v>
      </c>
      <c r="P6259">
        <v>62</v>
      </c>
      <c r="Q6259">
        <v>3</v>
      </c>
      <c r="R6259" t="s">
        <v>63</v>
      </c>
      <c r="S6259">
        <v>1</v>
      </c>
      <c r="T6259">
        <v>0</v>
      </c>
      <c r="U6259">
        <v>1</v>
      </c>
      <c r="V6259">
        <v>61</v>
      </c>
      <c r="W6259" t="s">
        <v>41</v>
      </c>
      <c r="X6259" t="s">
        <v>30991</v>
      </c>
      <c r="Y6259" t="s">
        <v>65</v>
      </c>
      <c r="Z6259" s="1">
        <v>45014</v>
      </c>
      <c r="AA6259" s="2">
        <v>1.5868055555555555E-2</v>
      </c>
      <c r="AB6259" s="2">
        <v>0.25637731481481479</v>
      </c>
      <c r="AC6259" t="s">
        <v>44</v>
      </c>
      <c r="AD6259" t="s">
        <v>44</v>
      </c>
      <c r="AE6259" t="s">
        <v>45</v>
      </c>
      <c r="AF6259">
        <v>61</v>
      </c>
    </row>
    <row r="6260" spans="1:32">
      <c r="A6260">
        <v>30618</v>
      </c>
      <c r="B6260">
        <v>29718</v>
      </c>
      <c r="C6260" t="s">
        <v>1392</v>
      </c>
      <c r="D6260" t="s">
        <v>99</v>
      </c>
      <c r="E6260" t="s">
        <v>48</v>
      </c>
      <c r="F6260" t="s">
        <v>30992</v>
      </c>
      <c r="G6260" t="s">
        <v>30993</v>
      </c>
      <c r="H6260" t="s">
        <v>309</v>
      </c>
      <c r="I6260" s="1">
        <v>19716</v>
      </c>
      <c r="J6260" t="s">
        <v>30994</v>
      </c>
      <c r="K6260" t="s">
        <v>30995</v>
      </c>
      <c r="L6260">
        <v>89060</v>
      </c>
      <c r="M6260" t="s">
        <v>309</v>
      </c>
      <c r="N6260" s="1">
        <v>45128</v>
      </c>
      <c r="O6260" s="1">
        <v>45129</v>
      </c>
      <c r="P6260">
        <v>4</v>
      </c>
      <c r="Q6260">
        <v>1</v>
      </c>
      <c r="R6260" t="s">
        <v>53</v>
      </c>
      <c r="S6260">
        <v>3</v>
      </c>
      <c r="T6260">
        <v>2</v>
      </c>
      <c r="U6260">
        <v>1</v>
      </c>
      <c r="V6260">
        <v>142</v>
      </c>
      <c r="W6260" t="s">
        <v>54</v>
      </c>
      <c r="X6260" t="s">
        <v>30996</v>
      </c>
      <c r="Y6260" t="s">
        <v>65</v>
      </c>
      <c r="Z6260" s="1">
        <v>45094</v>
      </c>
      <c r="AA6260" s="2">
        <v>0.9330208333333333</v>
      </c>
      <c r="AB6260" s="2">
        <v>0.13672453703703705</v>
      </c>
      <c r="AC6260" t="s">
        <v>45</v>
      </c>
      <c r="AD6260" t="s">
        <v>45</v>
      </c>
      <c r="AE6260" t="s">
        <v>45</v>
      </c>
      <c r="AF6260">
        <v>142</v>
      </c>
    </row>
    <row r="6261" spans="1:32">
      <c r="A6261">
        <v>30619</v>
      </c>
      <c r="B6261">
        <v>29719</v>
      </c>
      <c r="C6261" t="s">
        <v>5587</v>
      </c>
      <c r="D6261" t="s">
        <v>7593</v>
      </c>
      <c r="E6261" t="s">
        <v>34</v>
      </c>
      <c r="F6261" t="s">
        <v>30997</v>
      </c>
      <c r="G6261" t="s">
        <v>30998</v>
      </c>
      <c r="H6261" t="s">
        <v>295</v>
      </c>
      <c r="I6261" s="1">
        <v>16318</v>
      </c>
      <c r="J6261" t="s">
        <v>30999</v>
      </c>
      <c r="K6261" t="s">
        <v>31000</v>
      </c>
      <c r="L6261">
        <v>49385</v>
      </c>
      <c r="M6261" t="s">
        <v>295</v>
      </c>
      <c r="N6261" s="1">
        <v>45013</v>
      </c>
      <c r="O6261" s="1">
        <v>45014</v>
      </c>
      <c r="P6261">
        <v>28</v>
      </c>
      <c r="Q6261">
        <v>2</v>
      </c>
      <c r="R6261" t="s">
        <v>53</v>
      </c>
      <c r="S6261">
        <v>2</v>
      </c>
      <c r="T6261">
        <v>2</v>
      </c>
      <c r="U6261">
        <v>1</v>
      </c>
      <c r="V6261">
        <v>120</v>
      </c>
      <c r="W6261" t="s">
        <v>41</v>
      </c>
      <c r="X6261" t="s">
        <v>31001</v>
      </c>
      <c r="Y6261" t="s">
        <v>43</v>
      </c>
      <c r="Z6261" s="1">
        <v>44985</v>
      </c>
      <c r="AA6261" s="2">
        <v>0.86017361111111112</v>
      </c>
      <c r="AB6261" s="2">
        <v>0.22822916666666668</v>
      </c>
      <c r="AC6261" t="s">
        <v>45</v>
      </c>
      <c r="AD6261" t="s">
        <v>45</v>
      </c>
      <c r="AE6261" t="s">
        <v>45</v>
      </c>
      <c r="AF6261">
        <v>120</v>
      </c>
    </row>
    <row r="6262" spans="1:32">
      <c r="A6262">
        <v>30621</v>
      </c>
      <c r="B6262">
        <v>29721</v>
      </c>
      <c r="C6262" t="s">
        <v>822</v>
      </c>
      <c r="D6262" t="s">
        <v>10303</v>
      </c>
      <c r="E6262" t="s">
        <v>34</v>
      </c>
      <c r="F6262" t="s">
        <v>31002</v>
      </c>
      <c r="G6262" t="s">
        <v>31003</v>
      </c>
      <c r="H6262" t="s">
        <v>317</v>
      </c>
      <c r="I6262" s="1">
        <v>23972</v>
      </c>
      <c r="J6262" t="s">
        <v>31004</v>
      </c>
      <c r="K6262" t="s">
        <v>31005</v>
      </c>
      <c r="L6262">
        <v>68103</v>
      </c>
      <c r="M6262" t="s">
        <v>317</v>
      </c>
      <c r="N6262" s="1">
        <v>44970</v>
      </c>
      <c r="O6262" s="1">
        <v>44973</v>
      </c>
      <c r="P6262">
        <v>83</v>
      </c>
      <c r="Q6262">
        <v>4</v>
      </c>
      <c r="R6262" t="s">
        <v>63</v>
      </c>
      <c r="S6262">
        <v>2</v>
      </c>
      <c r="T6262">
        <v>2</v>
      </c>
      <c r="U6262">
        <v>3</v>
      </c>
      <c r="V6262">
        <v>240</v>
      </c>
      <c r="W6262" t="s">
        <v>41</v>
      </c>
      <c r="X6262" t="s">
        <v>31006</v>
      </c>
      <c r="Y6262" t="s">
        <v>43</v>
      </c>
      <c r="Z6262" s="1">
        <v>44941</v>
      </c>
      <c r="AA6262" s="2">
        <v>0.70846064814814813</v>
      </c>
      <c r="AB6262" s="2">
        <v>0.23603009259259258</v>
      </c>
      <c r="AC6262" t="s">
        <v>44</v>
      </c>
      <c r="AD6262" t="s">
        <v>45</v>
      </c>
      <c r="AE6262" t="s">
        <v>45</v>
      </c>
      <c r="AF6262">
        <v>80</v>
      </c>
    </row>
    <row r="6263" spans="1:32">
      <c r="A6263">
        <v>30623</v>
      </c>
      <c r="B6263">
        <v>29723</v>
      </c>
      <c r="C6263" t="s">
        <v>347</v>
      </c>
      <c r="D6263" t="s">
        <v>2587</v>
      </c>
      <c r="E6263" t="s">
        <v>48</v>
      </c>
      <c r="F6263" t="s">
        <v>31007</v>
      </c>
      <c r="G6263" t="s">
        <v>31008</v>
      </c>
      <c r="H6263" t="s">
        <v>94</v>
      </c>
      <c r="I6263" s="1">
        <v>17595</v>
      </c>
      <c r="J6263" t="s">
        <v>31009</v>
      </c>
      <c r="K6263" t="s">
        <v>31010</v>
      </c>
      <c r="L6263">
        <v>56150</v>
      </c>
      <c r="M6263" t="s">
        <v>94</v>
      </c>
      <c r="N6263" s="1">
        <v>45232</v>
      </c>
      <c r="O6263" s="1">
        <v>45236</v>
      </c>
      <c r="P6263">
        <v>53</v>
      </c>
      <c r="Q6263">
        <v>3</v>
      </c>
      <c r="R6263" t="s">
        <v>63</v>
      </c>
      <c r="S6263">
        <v>2</v>
      </c>
      <c r="T6263">
        <v>1</v>
      </c>
      <c r="U6263">
        <v>4</v>
      </c>
      <c r="V6263">
        <v>256</v>
      </c>
      <c r="W6263" t="s">
        <v>41</v>
      </c>
      <c r="X6263" t="s">
        <v>31011</v>
      </c>
      <c r="Y6263" t="s">
        <v>65</v>
      </c>
      <c r="Z6263" s="1">
        <v>45215</v>
      </c>
      <c r="AA6263" s="2">
        <v>0.72791666666666666</v>
      </c>
      <c r="AB6263" s="2">
        <v>4.3622685185185188E-2</v>
      </c>
      <c r="AC6263" t="s">
        <v>44</v>
      </c>
      <c r="AD6263" t="s">
        <v>44</v>
      </c>
      <c r="AE6263" t="s">
        <v>44</v>
      </c>
      <c r="AF6263">
        <v>64</v>
      </c>
    </row>
    <row r="6264" spans="1:32">
      <c r="A6264">
        <v>30624</v>
      </c>
      <c r="B6264">
        <v>29724</v>
      </c>
      <c r="C6264" t="s">
        <v>963</v>
      </c>
      <c r="D6264" t="s">
        <v>2616</v>
      </c>
      <c r="E6264" t="s">
        <v>34</v>
      </c>
      <c r="F6264" t="s">
        <v>31012</v>
      </c>
      <c r="G6264" t="s">
        <v>31013</v>
      </c>
      <c r="H6264" t="s">
        <v>280</v>
      </c>
      <c r="I6264" s="1">
        <v>26239</v>
      </c>
      <c r="J6264" t="s">
        <v>31014</v>
      </c>
      <c r="K6264" t="s">
        <v>24359</v>
      </c>
      <c r="L6264">
        <v>83895</v>
      </c>
      <c r="M6264" t="s">
        <v>280</v>
      </c>
      <c r="N6264" s="1">
        <v>45025</v>
      </c>
      <c r="O6264" s="1">
        <v>45028</v>
      </c>
      <c r="P6264">
        <v>87</v>
      </c>
      <c r="Q6264">
        <v>4</v>
      </c>
      <c r="R6264" t="s">
        <v>40</v>
      </c>
      <c r="S6264">
        <v>4</v>
      </c>
      <c r="T6264">
        <v>2</v>
      </c>
      <c r="U6264">
        <v>3</v>
      </c>
      <c r="V6264">
        <v>630</v>
      </c>
      <c r="W6264" t="s">
        <v>41</v>
      </c>
      <c r="X6264" t="s">
        <v>31015</v>
      </c>
      <c r="Y6264" t="s">
        <v>6</v>
      </c>
      <c r="Z6264" s="1">
        <v>44987</v>
      </c>
      <c r="AA6264" s="2">
        <v>0.24809027777777778</v>
      </c>
      <c r="AB6264" s="2">
        <v>0.93138888888888882</v>
      </c>
      <c r="AC6264" t="s">
        <v>45</v>
      </c>
      <c r="AD6264" t="s">
        <v>45</v>
      </c>
      <c r="AE6264" t="s">
        <v>45</v>
      </c>
      <c r="AF6264">
        <v>210</v>
      </c>
    </row>
    <row r="6265" spans="1:32">
      <c r="A6265">
        <v>30625</v>
      </c>
      <c r="B6265">
        <v>29725</v>
      </c>
      <c r="C6265" t="s">
        <v>2316</v>
      </c>
      <c r="D6265" t="s">
        <v>99</v>
      </c>
      <c r="E6265" t="s">
        <v>34</v>
      </c>
      <c r="F6265" t="s">
        <v>31016</v>
      </c>
      <c r="G6265">
        <v>4079112444</v>
      </c>
      <c r="H6265" t="s">
        <v>37</v>
      </c>
      <c r="I6265" s="1">
        <v>16207</v>
      </c>
      <c r="J6265" t="s">
        <v>31017</v>
      </c>
      <c r="K6265" t="s">
        <v>31018</v>
      </c>
      <c r="L6265">
        <v>35158</v>
      </c>
      <c r="M6265" t="s">
        <v>37</v>
      </c>
      <c r="N6265" s="1">
        <v>45072</v>
      </c>
      <c r="O6265" s="1">
        <v>45076</v>
      </c>
      <c r="P6265">
        <v>65</v>
      </c>
      <c r="Q6265">
        <v>3</v>
      </c>
      <c r="R6265" t="s">
        <v>63</v>
      </c>
      <c r="S6265">
        <v>1</v>
      </c>
      <c r="T6265">
        <v>2</v>
      </c>
      <c r="U6265">
        <v>4</v>
      </c>
      <c r="V6265">
        <v>296</v>
      </c>
      <c r="W6265" t="s">
        <v>41</v>
      </c>
      <c r="X6265" t="s">
        <v>31019</v>
      </c>
      <c r="Y6265" t="s">
        <v>65</v>
      </c>
      <c r="Z6265" s="1">
        <v>45034</v>
      </c>
      <c r="AA6265" s="2">
        <v>4.2546296296296297E-2</v>
      </c>
      <c r="AB6265" s="2">
        <v>0.64468749999999997</v>
      </c>
      <c r="AC6265" t="s">
        <v>44</v>
      </c>
      <c r="AD6265" t="s">
        <v>45</v>
      </c>
      <c r="AE6265" t="s">
        <v>44</v>
      </c>
      <c r="AF6265">
        <v>74</v>
      </c>
    </row>
    <row r="6266" spans="1:32">
      <c r="A6266">
        <v>30627</v>
      </c>
      <c r="B6266">
        <v>29727</v>
      </c>
      <c r="C6266" t="s">
        <v>90</v>
      </c>
      <c r="D6266" t="s">
        <v>191</v>
      </c>
      <c r="E6266" t="s">
        <v>34</v>
      </c>
      <c r="F6266" t="s">
        <v>31020</v>
      </c>
      <c r="G6266" t="s">
        <v>31021</v>
      </c>
      <c r="H6266" t="s">
        <v>309</v>
      </c>
      <c r="I6266" s="1">
        <v>34480</v>
      </c>
      <c r="J6266" t="s">
        <v>31022</v>
      </c>
      <c r="K6266" t="s">
        <v>1333</v>
      </c>
      <c r="L6266">
        <v>38886</v>
      </c>
      <c r="M6266" t="s">
        <v>309</v>
      </c>
      <c r="N6266" s="1">
        <v>45261</v>
      </c>
      <c r="O6266" s="1">
        <v>45263</v>
      </c>
      <c r="P6266">
        <v>40</v>
      </c>
      <c r="Q6266">
        <v>2</v>
      </c>
      <c r="R6266" t="s">
        <v>53</v>
      </c>
      <c r="S6266">
        <v>4</v>
      </c>
      <c r="T6266">
        <v>1</v>
      </c>
      <c r="U6266">
        <v>2</v>
      </c>
      <c r="V6266">
        <v>240</v>
      </c>
      <c r="W6266" t="s">
        <v>41</v>
      </c>
      <c r="X6266" t="s">
        <v>31023</v>
      </c>
      <c r="Y6266" t="s">
        <v>81</v>
      </c>
      <c r="Z6266" s="1">
        <v>45252</v>
      </c>
      <c r="AA6266" s="2">
        <v>0.11697916666666668</v>
      </c>
      <c r="AB6266" s="2">
        <v>0.70326388888888891</v>
      </c>
      <c r="AC6266" t="s">
        <v>44</v>
      </c>
      <c r="AD6266" t="s">
        <v>45</v>
      </c>
      <c r="AE6266" t="s">
        <v>44</v>
      </c>
      <c r="AF6266">
        <v>120</v>
      </c>
    </row>
    <row r="6267" spans="1:32">
      <c r="A6267">
        <v>30629</v>
      </c>
      <c r="B6267">
        <v>29729</v>
      </c>
      <c r="C6267" t="s">
        <v>2993</v>
      </c>
      <c r="D6267" t="s">
        <v>20976</v>
      </c>
      <c r="E6267" t="s">
        <v>48</v>
      </c>
      <c r="F6267" t="s">
        <v>31024</v>
      </c>
      <c r="G6267">
        <v>5687236094</v>
      </c>
      <c r="H6267" t="s">
        <v>295</v>
      </c>
      <c r="I6267" s="1">
        <v>24695</v>
      </c>
      <c r="J6267" t="s">
        <v>31025</v>
      </c>
      <c r="K6267" t="s">
        <v>31026</v>
      </c>
      <c r="L6267">
        <v>69384</v>
      </c>
      <c r="M6267" t="s">
        <v>295</v>
      </c>
      <c r="N6267" s="1">
        <v>44975</v>
      </c>
      <c r="O6267" s="1">
        <v>44976</v>
      </c>
      <c r="P6267">
        <v>56</v>
      </c>
      <c r="Q6267">
        <v>3</v>
      </c>
      <c r="R6267" t="s">
        <v>63</v>
      </c>
      <c r="S6267">
        <v>1</v>
      </c>
      <c r="T6267">
        <v>1</v>
      </c>
      <c r="U6267">
        <v>1</v>
      </c>
      <c r="V6267">
        <v>84</v>
      </c>
      <c r="W6267" t="s">
        <v>54</v>
      </c>
      <c r="X6267" t="s">
        <v>31027</v>
      </c>
      <c r="Y6267" t="s">
        <v>81</v>
      </c>
      <c r="Z6267" s="1">
        <v>44947</v>
      </c>
      <c r="AA6267" s="2">
        <v>0.81953703703703706</v>
      </c>
      <c r="AB6267" s="2">
        <v>0.73855324074074069</v>
      </c>
      <c r="AC6267" t="s">
        <v>45</v>
      </c>
      <c r="AD6267" t="s">
        <v>44</v>
      </c>
      <c r="AE6267" t="s">
        <v>44</v>
      </c>
      <c r="AF6267">
        <v>84</v>
      </c>
    </row>
    <row r="6268" spans="1:32">
      <c r="A6268">
        <v>30630</v>
      </c>
      <c r="B6268">
        <v>29730</v>
      </c>
      <c r="C6268" t="s">
        <v>10507</v>
      </c>
      <c r="D6268" t="s">
        <v>3784</v>
      </c>
      <c r="E6268" t="s">
        <v>34</v>
      </c>
      <c r="F6268" t="s">
        <v>31028</v>
      </c>
      <c r="G6268">
        <v>3885979674</v>
      </c>
      <c r="H6268" t="s">
        <v>272</v>
      </c>
      <c r="I6268" s="1">
        <v>23823</v>
      </c>
      <c r="J6268" t="s">
        <v>31029</v>
      </c>
      <c r="K6268" t="s">
        <v>31030</v>
      </c>
      <c r="L6268">
        <v>12740</v>
      </c>
      <c r="M6268" t="s">
        <v>272</v>
      </c>
      <c r="N6268" s="1">
        <v>45222</v>
      </c>
      <c r="O6268" s="1">
        <v>45224</v>
      </c>
      <c r="P6268">
        <v>39</v>
      </c>
      <c r="Q6268">
        <v>2</v>
      </c>
      <c r="R6268" t="s">
        <v>40</v>
      </c>
      <c r="S6268">
        <v>1</v>
      </c>
      <c r="T6268">
        <v>1</v>
      </c>
      <c r="U6268">
        <v>2</v>
      </c>
      <c r="V6268">
        <v>498</v>
      </c>
      <c r="W6268" t="s">
        <v>54</v>
      </c>
      <c r="X6268" t="s">
        <v>31031</v>
      </c>
      <c r="Y6268" t="s">
        <v>6</v>
      </c>
      <c r="Z6268" s="1">
        <v>45197</v>
      </c>
      <c r="AA6268" s="2">
        <v>0.12726851851851853</v>
      </c>
      <c r="AB6268" s="2">
        <v>0.22173611111111111</v>
      </c>
      <c r="AC6268" t="s">
        <v>45</v>
      </c>
      <c r="AD6268" t="s">
        <v>45</v>
      </c>
      <c r="AE6268" t="s">
        <v>45</v>
      </c>
      <c r="AF6268">
        <v>249</v>
      </c>
    </row>
    <row r="6269" spans="1:32">
      <c r="A6269">
        <v>30631</v>
      </c>
      <c r="B6269">
        <v>29731</v>
      </c>
      <c r="C6269" t="s">
        <v>2374</v>
      </c>
      <c r="D6269" t="s">
        <v>829</v>
      </c>
      <c r="E6269" t="s">
        <v>48</v>
      </c>
      <c r="F6269" t="s">
        <v>17008</v>
      </c>
      <c r="G6269" t="s">
        <v>31032</v>
      </c>
      <c r="H6269" t="s">
        <v>60</v>
      </c>
      <c r="I6269" s="1">
        <v>26643</v>
      </c>
      <c r="J6269" t="s">
        <v>31033</v>
      </c>
      <c r="K6269" t="s">
        <v>31034</v>
      </c>
      <c r="L6269">
        <v>29631</v>
      </c>
      <c r="M6269" t="s">
        <v>60</v>
      </c>
      <c r="N6269" s="1">
        <v>44956</v>
      </c>
      <c r="O6269" s="1">
        <v>44957</v>
      </c>
      <c r="P6269">
        <v>35</v>
      </c>
      <c r="Q6269">
        <v>2</v>
      </c>
      <c r="R6269" t="s">
        <v>63</v>
      </c>
      <c r="S6269">
        <v>3</v>
      </c>
      <c r="T6269">
        <v>0</v>
      </c>
      <c r="U6269">
        <v>1</v>
      </c>
      <c r="V6269">
        <v>65</v>
      </c>
      <c r="W6269" t="s">
        <v>41</v>
      </c>
      <c r="X6269" t="s">
        <v>31035</v>
      </c>
      <c r="Y6269" t="s">
        <v>43</v>
      </c>
      <c r="Z6269" s="1">
        <v>44947</v>
      </c>
      <c r="AA6269" s="2">
        <v>0.6663310185185185</v>
      </c>
      <c r="AB6269" s="2">
        <v>0.6464699074074074</v>
      </c>
      <c r="AC6269" t="s">
        <v>45</v>
      </c>
      <c r="AD6269" t="s">
        <v>44</v>
      </c>
      <c r="AE6269" t="s">
        <v>45</v>
      </c>
      <c r="AF6269">
        <v>65</v>
      </c>
    </row>
    <row r="6270" spans="1:32">
      <c r="A6270">
        <v>30632</v>
      </c>
      <c r="B6270">
        <v>29732</v>
      </c>
      <c r="C6270" t="s">
        <v>945</v>
      </c>
      <c r="D6270" t="s">
        <v>1996</v>
      </c>
      <c r="E6270" t="s">
        <v>34</v>
      </c>
      <c r="F6270" t="s">
        <v>31036</v>
      </c>
      <c r="G6270">
        <v>9705076632</v>
      </c>
      <c r="H6270" t="s">
        <v>60</v>
      </c>
      <c r="I6270" s="1">
        <v>23045</v>
      </c>
      <c r="J6270" t="s">
        <v>31037</v>
      </c>
      <c r="K6270" t="s">
        <v>31038</v>
      </c>
      <c r="L6270">
        <v>38594</v>
      </c>
      <c r="M6270" t="s">
        <v>60</v>
      </c>
      <c r="N6270" s="1">
        <v>45268</v>
      </c>
      <c r="O6270" s="1">
        <v>45273</v>
      </c>
      <c r="P6270">
        <v>90</v>
      </c>
      <c r="Q6270">
        <v>4</v>
      </c>
      <c r="R6270" t="s">
        <v>40</v>
      </c>
      <c r="S6270">
        <v>2</v>
      </c>
      <c r="T6270">
        <v>1</v>
      </c>
      <c r="U6270">
        <v>5</v>
      </c>
      <c r="V6270">
        <v>1065</v>
      </c>
      <c r="W6270" t="s">
        <v>54</v>
      </c>
      <c r="X6270" t="s">
        <v>31039</v>
      </c>
      <c r="Y6270" t="s">
        <v>65</v>
      </c>
      <c r="Z6270" s="1">
        <v>45251</v>
      </c>
      <c r="AA6270" s="2">
        <v>0.72559027777777774</v>
      </c>
      <c r="AB6270" s="2">
        <v>0.13575231481481481</v>
      </c>
      <c r="AC6270" t="s">
        <v>44</v>
      </c>
      <c r="AD6270" t="s">
        <v>44</v>
      </c>
      <c r="AE6270" t="s">
        <v>45</v>
      </c>
      <c r="AF6270">
        <v>213</v>
      </c>
    </row>
    <row r="6271" spans="1:32">
      <c r="A6271">
        <v>30633</v>
      </c>
      <c r="B6271">
        <v>29733</v>
      </c>
      <c r="C6271" t="s">
        <v>469</v>
      </c>
      <c r="D6271" t="s">
        <v>3584</v>
      </c>
      <c r="E6271" t="s">
        <v>34</v>
      </c>
      <c r="F6271" t="s">
        <v>31040</v>
      </c>
      <c r="G6271" t="s">
        <v>31041</v>
      </c>
      <c r="H6271" t="s">
        <v>423</v>
      </c>
      <c r="I6271" s="1">
        <v>22735</v>
      </c>
      <c r="J6271" t="s">
        <v>31042</v>
      </c>
      <c r="K6271" t="s">
        <v>31043</v>
      </c>
      <c r="L6271">
        <v>11940</v>
      </c>
      <c r="M6271" t="s">
        <v>423</v>
      </c>
      <c r="N6271" s="1">
        <v>45194</v>
      </c>
      <c r="O6271" s="1">
        <v>45196</v>
      </c>
      <c r="P6271">
        <v>14</v>
      </c>
      <c r="Q6271">
        <v>1</v>
      </c>
      <c r="R6271" t="s">
        <v>63</v>
      </c>
      <c r="S6271">
        <v>3</v>
      </c>
      <c r="T6271">
        <v>1</v>
      </c>
      <c r="U6271">
        <v>2</v>
      </c>
      <c r="V6271">
        <v>150</v>
      </c>
      <c r="W6271" t="s">
        <v>41</v>
      </c>
      <c r="X6271" t="s">
        <v>31044</v>
      </c>
      <c r="Y6271" t="s">
        <v>6</v>
      </c>
      <c r="Z6271" s="1">
        <v>45171</v>
      </c>
      <c r="AA6271" s="2">
        <v>0.7462847222222222</v>
      </c>
      <c r="AB6271" s="2">
        <v>0.3361689814814815</v>
      </c>
      <c r="AC6271" t="s">
        <v>44</v>
      </c>
      <c r="AD6271" t="s">
        <v>45</v>
      </c>
      <c r="AE6271" t="s">
        <v>45</v>
      </c>
      <c r="AF6271">
        <v>75</v>
      </c>
    </row>
    <row r="6272" spans="1:32">
      <c r="A6272">
        <v>30634</v>
      </c>
      <c r="B6272">
        <v>29734</v>
      </c>
      <c r="C6272" t="s">
        <v>469</v>
      </c>
      <c r="D6272" t="s">
        <v>3415</v>
      </c>
      <c r="E6272" t="s">
        <v>48</v>
      </c>
      <c r="F6272" t="s">
        <v>31045</v>
      </c>
      <c r="G6272" t="s">
        <v>31046</v>
      </c>
      <c r="H6272" t="s">
        <v>122</v>
      </c>
      <c r="I6272" s="1">
        <v>15747</v>
      </c>
      <c r="J6272" t="s">
        <v>31047</v>
      </c>
      <c r="K6272" t="s">
        <v>30117</v>
      </c>
      <c r="L6272">
        <v>25147</v>
      </c>
      <c r="M6272" t="s">
        <v>122</v>
      </c>
      <c r="N6272" s="1">
        <v>45174</v>
      </c>
      <c r="O6272" s="1">
        <v>45177</v>
      </c>
      <c r="P6272">
        <v>24</v>
      </c>
      <c r="Q6272">
        <v>1</v>
      </c>
      <c r="R6272" t="s">
        <v>40</v>
      </c>
      <c r="S6272">
        <v>4</v>
      </c>
      <c r="T6272">
        <v>1</v>
      </c>
      <c r="U6272">
        <v>3</v>
      </c>
      <c r="V6272">
        <v>750</v>
      </c>
      <c r="W6272" t="s">
        <v>54</v>
      </c>
      <c r="X6272" t="s">
        <v>31048</v>
      </c>
      <c r="Y6272" t="s">
        <v>65</v>
      </c>
      <c r="Z6272" s="1">
        <v>45140</v>
      </c>
      <c r="AA6272" s="2">
        <v>1.5787037037037037E-2</v>
      </c>
      <c r="AB6272" s="2">
        <v>0.61725694444444446</v>
      </c>
      <c r="AC6272" t="s">
        <v>44</v>
      </c>
      <c r="AD6272" t="s">
        <v>44</v>
      </c>
      <c r="AE6272" t="s">
        <v>45</v>
      </c>
      <c r="AF6272">
        <v>250</v>
      </c>
    </row>
    <row r="6273" spans="1:32">
      <c r="A6273">
        <v>30635</v>
      </c>
      <c r="B6273">
        <v>29735</v>
      </c>
      <c r="C6273" t="s">
        <v>229</v>
      </c>
      <c r="D6273" t="s">
        <v>3611</v>
      </c>
      <c r="E6273" t="s">
        <v>48</v>
      </c>
      <c r="F6273" t="s">
        <v>31049</v>
      </c>
      <c r="G6273" t="s">
        <v>31050</v>
      </c>
      <c r="H6273" t="s">
        <v>317</v>
      </c>
      <c r="I6273" s="1">
        <v>33768</v>
      </c>
      <c r="J6273" t="s">
        <v>31051</v>
      </c>
      <c r="K6273" t="s">
        <v>28994</v>
      </c>
      <c r="L6273">
        <v>5864</v>
      </c>
      <c r="M6273" t="s">
        <v>317</v>
      </c>
      <c r="N6273" s="1">
        <v>45277</v>
      </c>
      <c r="O6273" s="1">
        <v>45278</v>
      </c>
      <c r="P6273">
        <v>18</v>
      </c>
      <c r="Q6273">
        <v>1</v>
      </c>
      <c r="R6273" t="s">
        <v>40</v>
      </c>
      <c r="S6273">
        <v>2</v>
      </c>
      <c r="T6273">
        <v>1</v>
      </c>
      <c r="U6273">
        <v>1</v>
      </c>
      <c r="V6273">
        <v>244</v>
      </c>
      <c r="W6273" t="s">
        <v>41</v>
      </c>
      <c r="X6273" t="s">
        <v>31052</v>
      </c>
      <c r="Y6273" t="s">
        <v>6</v>
      </c>
      <c r="Z6273" s="1">
        <v>45254</v>
      </c>
      <c r="AA6273" s="2">
        <v>0.39920138888888884</v>
      </c>
      <c r="AB6273" s="2">
        <v>0.83499999999999996</v>
      </c>
      <c r="AC6273" t="s">
        <v>45</v>
      </c>
      <c r="AD6273" t="s">
        <v>45</v>
      </c>
      <c r="AE6273" t="s">
        <v>45</v>
      </c>
      <c r="AF6273">
        <v>244</v>
      </c>
    </row>
    <row r="6274" spans="1:32">
      <c r="A6274">
        <v>30637</v>
      </c>
      <c r="B6274">
        <v>29737</v>
      </c>
      <c r="C6274" t="s">
        <v>908</v>
      </c>
      <c r="D6274" t="s">
        <v>206</v>
      </c>
      <c r="E6274" t="s">
        <v>48</v>
      </c>
      <c r="F6274" t="s">
        <v>31053</v>
      </c>
      <c r="G6274" t="s">
        <v>31054</v>
      </c>
      <c r="H6274" t="s">
        <v>135</v>
      </c>
      <c r="I6274" s="1">
        <v>22462</v>
      </c>
      <c r="J6274" t="s">
        <v>31055</v>
      </c>
      <c r="K6274" t="s">
        <v>31056</v>
      </c>
      <c r="L6274">
        <v>89090</v>
      </c>
      <c r="M6274" t="s">
        <v>135</v>
      </c>
      <c r="N6274" s="1">
        <v>45046</v>
      </c>
      <c r="O6274" s="1">
        <v>45049</v>
      </c>
      <c r="P6274">
        <v>43</v>
      </c>
      <c r="Q6274">
        <v>2</v>
      </c>
      <c r="R6274" t="s">
        <v>53</v>
      </c>
      <c r="S6274">
        <v>2</v>
      </c>
      <c r="T6274">
        <v>0</v>
      </c>
      <c r="U6274">
        <v>3</v>
      </c>
      <c r="V6274">
        <v>375</v>
      </c>
      <c r="W6274" t="s">
        <v>41</v>
      </c>
      <c r="X6274" t="s">
        <v>31057</v>
      </c>
      <c r="Y6274" t="s">
        <v>81</v>
      </c>
      <c r="Z6274" s="1">
        <v>45012</v>
      </c>
      <c r="AA6274" s="2">
        <v>0.63851851851851849</v>
      </c>
      <c r="AB6274" s="2">
        <v>0.77798611111111116</v>
      </c>
      <c r="AC6274" t="s">
        <v>44</v>
      </c>
      <c r="AD6274" t="s">
        <v>45</v>
      </c>
      <c r="AE6274" t="s">
        <v>44</v>
      </c>
      <c r="AF6274">
        <v>125</v>
      </c>
    </row>
    <row r="6275" spans="1:32">
      <c r="A6275">
        <v>30638</v>
      </c>
      <c r="B6275">
        <v>29738</v>
      </c>
      <c r="C6275" t="s">
        <v>945</v>
      </c>
      <c r="D6275" t="s">
        <v>7878</v>
      </c>
      <c r="E6275" t="s">
        <v>34</v>
      </c>
      <c r="F6275" t="s">
        <v>31058</v>
      </c>
      <c r="G6275" t="s">
        <v>31059</v>
      </c>
      <c r="H6275" t="s">
        <v>295</v>
      </c>
      <c r="I6275" s="1">
        <v>27978</v>
      </c>
      <c r="J6275" t="s">
        <v>31060</v>
      </c>
      <c r="K6275" t="s">
        <v>3771</v>
      </c>
      <c r="L6275">
        <v>3197</v>
      </c>
      <c r="M6275" t="s">
        <v>295</v>
      </c>
      <c r="N6275" s="1">
        <v>44947</v>
      </c>
      <c r="O6275" s="1">
        <v>44952</v>
      </c>
      <c r="P6275">
        <v>40</v>
      </c>
      <c r="Q6275">
        <v>2</v>
      </c>
      <c r="R6275" t="s">
        <v>53</v>
      </c>
      <c r="S6275">
        <v>3</v>
      </c>
      <c r="T6275">
        <v>2</v>
      </c>
      <c r="U6275">
        <v>5</v>
      </c>
      <c r="V6275">
        <v>685</v>
      </c>
      <c r="W6275" t="s">
        <v>41</v>
      </c>
      <c r="X6275" t="s">
        <v>31061</v>
      </c>
      <c r="Y6275" t="s">
        <v>65</v>
      </c>
      <c r="Z6275" s="1">
        <v>44934</v>
      </c>
      <c r="AA6275" s="2">
        <v>0.39596064814814813</v>
      </c>
      <c r="AB6275" s="2">
        <v>0.38856481481481481</v>
      </c>
      <c r="AC6275" t="s">
        <v>45</v>
      </c>
      <c r="AD6275" t="s">
        <v>44</v>
      </c>
      <c r="AE6275" t="s">
        <v>44</v>
      </c>
      <c r="AF6275">
        <v>137</v>
      </c>
    </row>
    <row r="6276" spans="1:32">
      <c r="A6276">
        <v>30640</v>
      </c>
      <c r="B6276">
        <v>29740</v>
      </c>
      <c r="C6276" t="s">
        <v>11662</v>
      </c>
      <c r="D6276" t="s">
        <v>91</v>
      </c>
      <c r="E6276" t="s">
        <v>34</v>
      </c>
      <c r="F6276" t="s">
        <v>31062</v>
      </c>
      <c r="G6276" t="s">
        <v>31063</v>
      </c>
      <c r="H6276" t="s">
        <v>37</v>
      </c>
      <c r="I6276" s="1">
        <v>30295</v>
      </c>
      <c r="J6276" t="s">
        <v>31064</v>
      </c>
      <c r="K6276" t="s">
        <v>31065</v>
      </c>
      <c r="L6276">
        <v>92587</v>
      </c>
      <c r="M6276" t="s">
        <v>37</v>
      </c>
      <c r="N6276" s="1">
        <v>45042</v>
      </c>
      <c r="O6276" s="1">
        <v>45044</v>
      </c>
      <c r="P6276">
        <v>45</v>
      </c>
      <c r="Q6276">
        <v>2</v>
      </c>
      <c r="R6276" t="s">
        <v>40</v>
      </c>
      <c r="S6276">
        <v>3</v>
      </c>
      <c r="T6276">
        <v>2</v>
      </c>
      <c r="U6276">
        <v>2</v>
      </c>
      <c r="V6276">
        <v>406</v>
      </c>
      <c r="W6276" t="s">
        <v>54</v>
      </c>
      <c r="X6276" t="s">
        <v>31066</v>
      </c>
      <c r="Y6276" t="s">
        <v>65</v>
      </c>
      <c r="Z6276" s="1">
        <v>45034</v>
      </c>
      <c r="AA6276" s="2">
        <v>0.70958333333333334</v>
      </c>
      <c r="AB6276" s="2">
        <v>0.38903935185185184</v>
      </c>
      <c r="AC6276" t="s">
        <v>44</v>
      </c>
      <c r="AD6276" t="s">
        <v>44</v>
      </c>
      <c r="AE6276" t="s">
        <v>45</v>
      </c>
      <c r="AF6276">
        <v>203</v>
      </c>
    </row>
    <row r="6277" spans="1:32">
      <c r="A6277">
        <v>30642</v>
      </c>
      <c r="B6277">
        <v>29742</v>
      </c>
      <c r="C6277" t="s">
        <v>190</v>
      </c>
      <c r="D6277" t="s">
        <v>5432</v>
      </c>
      <c r="E6277" t="s">
        <v>48</v>
      </c>
      <c r="F6277" t="s">
        <v>31067</v>
      </c>
      <c r="G6277" t="s">
        <v>31068</v>
      </c>
      <c r="H6277" t="s">
        <v>115</v>
      </c>
      <c r="I6277" s="1">
        <v>23595</v>
      </c>
      <c r="J6277" t="s">
        <v>31069</v>
      </c>
      <c r="K6277" t="s">
        <v>31070</v>
      </c>
      <c r="L6277">
        <v>17890</v>
      </c>
      <c r="M6277" t="s">
        <v>115</v>
      </c>
      <c r="N6277" s="1">
        <v>45186</v>
      </c>
      <c r="O6277" s="1">
        <v>45190</v>
      </c>
      <c r="P6277">
        <v>33</v>
      </c>
      <c r="Q6277">
        <v>2</v>
      </c>
      <c r="R6277" t="s">
        <v>40</v>
      </c>
      <c r="S6277">
        <v>1</v>
      </c>
      <c r="T6277">
        <v>0</v>
      </c>
      <c r="U6277">
        <v>4</v>
      </c>
      <c r="V6277">
        <v>844</v>
      </c>
      <c r="W6277" t="s">
        <v>41</v>
      </c>
      <c r="X6277" t="s">
        <v>31071</v>
      </c>
      <c r="Y6277" t="s">
        <v>81</v>
      </c>
      <c r="Z6277" s="1">
        <v>45154</v>
      </c>
      <c r="AA6277" s="2">
        <v>0.72939814814814818</v>
      </c>
      <c r="AB6277" s="2">
        <v>0.80839120370370365</v>
      </c>
      <c r="AC6277" t="s">
        <v>44</v>
      </c>
      <c r="AD6277" t="s">
        <v>45</v>
      </c>
      <c r="AE6277" t="s">
        <v>44</v>
      </c>
      <c r="AF6277">
        <v>211</v>
      </c>
    </row>
    <row r="6278" spans="1:32">
      <c r="A6278">
        <v>30643</v>
      </c>
      <c r="B6278">
        <v>29743</v>
      </c>
      <c r="C6278" t="s">
        <v>988</v>
      </c>
      <c r="D6278" t="s">
        <v>768</v>
      </c>
      <c r="E6278" t="s">
        <v>34</v>
      </c>
      <c r="F6278" t="s">
        <v>31072</v>
      </c>
      <c r="G6278" t="s">
        <v>31073</v>
      </c>
      <c r="H6278" t="s">
        <v>94</v>
      </c>
      <c r="I6278" s="1">
        <v>20549</v>
      </c>
      <c r="J6278" t="s">
        <v>31074</v>
      </c>
      <c r="K6278" t="s">
        <v>31075</v>
      </c>
      <c r="L6278">
        <v>49247</v>
      </c>
      <c r="M6278" t="s">
        <v>94</v>
      </c>
      <c r="N6278" s="1">
        <v>45256</v>
      </c>
      <c r="O6278" s="1">
        <v>45258</v>
      </c>
      <c r="P6278">
        <v>33</v>
      </c>
      <c r="Q6278">
        <v>2</v>
      </c>
      <c r="R6278" t="s">
        <v>40</v>
      </c>
      <c r="S6278">
        <v>4</v>
      </c>
      <c r="T6278">
        <v>0</v>
      </c>
      <c r="U6278">
        <v>2</v>
      </c>
      <c r="V6278">
        <v>418</v>
      </c>
      <c r="W6278" t="s">
        <v>41</v>
      </c>
      <c r="X6278" t="s">
        <v>31076</v>
      </c>
      <c r="Y6278" t="s">
        <v>81</v>
      </c>
      <c r="Z6278" s="1">
        <v>45250</v>
      </c>
      <c r="AA6278" s="2">
        <v>0.34446759259259263</v>
      </c>
      <c r="AB6278" s="2">
        <v>0.27679398148148149</v>
      </c>
      <c r="AC6278" t="s">
        <v>44</v>
      </c>
      <c r="AD6278" t="s">
        <v>45</v>
      </c>
      <c r="AE6278" t="s">
        <v>45</v>
      </c>
      <c r="AF6278">
        <v>209</v>
      </c>
    </row>
    <row r="6279" spans="1:32">
      <c r="A6279">
        <v>30644</v>
      </c>
      <c r="B6279">
        <v>29744</v>
      </c>
      <c r="C6279" t="s">
        <v>305</v>
      </c>
      <c r="D6279" t="s">
        <v>16000</v>
      </c>
      <c r="E6279" t="s">
        <v>48</v>
      </c>
      <c r="F6279" t="s">
        <v>31077</v>
      </c>
      <c r="G6279" t="s">
        <v>31078</v>
      </c>
      <c r="H6279" t="s">
        <v>179</v>
      </c>
      <c r="I6279" s="1">
        <v>38009</v>
      </c>
      <c r="J6279" t="s">
        <v>31079</v>
      </c>
      <c r="K6279" t="s">
        <v>31080</v>
      </c>
      <c r="L6279">
        <v>28367</v>
      </c>
      <c r="M6279" t="s">
        <v>179</v>
      </c>
      <c r="N6279" s="1">
        <v>45201</v>
      </c>
      <c r="O6279" s="1">
        <v>45206</v>
      </c>
      <c r="P6279">
        <v>24</v>
      </c>
      <c r="Q6279">
        <v>1</v>
      </c>
      <c r="R6279" t="s">
        <v>40</v>
      </c>
      <c r="S6279">
        <v>2</v>
      </c>
      <c r="T6279">
        <v>2</v>
      </c>
      <c r="U6279">
        <v>5</v>
      </c>
      <c r="V6279">
        <v>1010</v>
      </c>
      <c r="W6279" t="s">
        <v>54</v>
      </c>
      <c r="X6279" t="s">
        <v>31081</v>
      </c>
      <c r="Y6279" t="s">
        <v>65</v>
      </c>
      <c r="Z6279" s="1">
        <v>45172</v>
      </c>
      <c r="AA6279" s="2">
        <v>0.29527777777777781</v>
      </c>
      <c r="AB6279" s="2">
        <v>6.7488425925925924E-2</v>
      </c>
      <c r="AC6279" t="s">
        <v>44</v>
      </c>
      <c r="AD6279" t="s">
        <v>44</v>
      </c>
      <c r="AE6279" t="s">
        <v>44</v>
      </c>
      <c r="AF6279">
        <v>202</v>
      </c>
    </row>
    <row r="6280" spans="1:32">
      <c r="A6280">
        <v>30645</v>
      </c>
      <c r="B6280">
        <v>29745</v>
      </c>
      <c r="C6280" t="s">
        <v>10507</v>
      </c>
      <c r="D6280" t="s">
        <v>3907</v>
      </c>
      <c r="E6280" t="s">
        <v>34</v>
      </c>
      <c r="F6280" t="s">
        <v>31082</v>
      </c>
      <c r="G6280" t="s">
        <v>31083</v>
      </c>
      <c r="H6280" t="s">
        <v>280</v>
      </c>
      <c r="I6280" s="1">
        <v>26549</v>
      </c>
      <c r="J6280" t="s">
        <v>31084</v>
      </c>
      <c r="K6280" t="s">
        <v>31085</v>
      </c>
      <c r="L6280">
        <v>8217</v>
      </c>
      <c r="M6280" t="s">
        <v>280</v>
      </c>
      <c r="N6280" s="1">
        <v>45249</v>
      </c>
      <c r="O6280" s="1">
        <v>45251</v>
      </c>
      <c r="P6280">
        <v>43</v>
      </c>
      <c r="Q6280">
        <v>2</v>
      </c>
      <c r="R6280" t="s">
        <v>53</v>
      </c>
      <c r="S6280">
        <v>1</v>
      </c>
      <c r="T6280">
        <v>2</v>
      </c>
      <c r="U6280">
        <v>2</v>
      </c>
      <c r="V6280">
        <v>256</v>
      </c>
      <c r="W6280" t="s">
        <v>41</v>
      </c>
      <c r="X6280" t="s">
        <v>31086</v>
      </c>
      <c r="Y6280" t="s">
        <v>6</v>
      </c>
      <c r="Z6280" s="1">
        <v>45230</v>
      </c>
      <c r="AA6280" s="2">
        <v>8.1145833333333334E-2</v>
      </c>
      <c r="AB6280" s="2">
        <v>0.31780092592592596</v>
      </c>
      <c r="AC6280" t="s">
        <v>45</v>
      </c>
      <c r="AD6280" t="s">
        <v>44</v>
      </c>
      <c r="AE6280" t="s">
        <v>45</v>
      </c>
      <c r="AF6280">
        <v>128</v>
      </c>
    </row>
    <row r="6281" spans="1:32">
      <c r="A6281">
        <v>30646</v>
      </c>
      <c r="B6281">
        <v>29746</v>
      </c>
      <c r="C6281" t="s">
        <v>3610</v>
      </c>
      <c r="D6281" t="s">
        <v>901</v>
      </c>
      <c r="E6281" t="s">
        <v>48</v>
      </c>
      <c r="F6281" t="s">
        <v>31087</v>
      </c>
      <c r="G6281" t="s">
        <v>31088</v>
      </c>
      <c r="H6281" t="s">
        <v>317</v>
      </c>
      <c r="I6281" s="1">
        <v>17298</v>
      </c>
      <c r="J6281" t="s">
        <v>31089</v>
      </c>
      <c r="K6281" t="s">
        <v>31090</v>
      </c>
      <c r="L6281">
        <v>22818</v>
      </c>
      <c r="M6281" t="s">
        <v>317</v>
      </c>
      <c r="N6281" s="1">
        <v>45199</v>
      </c>
      <c r="O6281" s="1">
        <v>45201</v>
      </c>
      <c r="P6281">
        <v>61</v>
      </c>
      <c r="Q6281">
        <v>3</v>
      </c>
      <c r="R6281" t="s">
        <v>53</v>
      </c>
      <c r="S6281">
        <v>2</v>
      </c>
      <c r="T6281">
        <v>1</v>
      </c>
      <c r="U6281">
        <v>2</v>
      </c>
      <c r="V6281">
        <v>260</v>
      </c>
      <c r="W6281" t="s">
        <v>41</v>
      </c>
      <c r="X6281" t="s">
        <v>31091</v>
      </c>
      <c r="Y6281" t="s">
        <v>6</v>
      </c>
      <c r="Z6281" s="1">
        <v>45187</v>
      </c>
      <c r="AA6281" s="2">
        <v>0.39210648148148147</v>
      </c>
      <c r="AB6281" s="2">
        <v>0.40212962962962967</v>
      </c>
      <c r="AC6281" t="s">
        <v>45</v>
      </c>
      <c r="AD6281" t="s">
        <v>44</v>
      </c>
      <c r="AE6281" t="s">
        <v>44</v>
      </c>
      <c r="AF6281">
        <v>130</v>
      </c>
    </row>
    <row r="6282" spans="1:32">
      <c r="A6282">
        <v>30648</v>
      </c>
      <c r="B6282">
        <v>29748</v>
      </c>
      <c r="C6282" t="s">
        <v>284</v>
      </c>
      <c r="D6282" t="s">
        <v>9220</v>
      </c>
      <c r="E6282" t="s">
        <v>34</v>
      </c>
      <c r="F6282" t="s">
        <v>31092</v>
      </c>
      <c r="G6282" t="s">
        <v>31093</v>
      </c>
      <c r="H6282" t="s">
        <v>60</v>
      </c>
      <c r="I6282" s="1">
        <v>24918</v>
      </c>
      <c r="J6282" t="s">
        <v>31094</v>
      </c>
      <c r="K6282" t="s">
        <v>31095</v>
      </c>
      <c r="L6282">
        <v>39133</v>
      </c>
      <c r="M6282" t="s">
        <v>60</v>
      </c>
      <c r="N6282" s="1">
        <v>44976</v>
      </c>
      <c r="O6282" s="1">
        <v>44980</v>
      </c>
      <c r="P6282">
        <v>70</v>
      </c>
      <c r="Q6282">
        <v>3</v>
      </c>
      <c r="R6282" t="s">
        <v>53</v>
      </c>
      <c r="S6282">
        <v>1</v>
      </c>
      <c r="T6282">
        <v>2</v>
      </c>
      <c r="U6282">
        <v>4</v>
      </c>
      <c r="V6282">
        <v>544</v>
      </c>
      <c r="W6282" t="s">
        <v>41</v>
      </c>
      <c r="X6282" t="s">
        <v>31096</v>
      </c>
      <c r="Y6282" t="s">
        <v>6</v>
      </c>
      <c r="Z6282" s="1">
        <v>44964</v>
      </c>
      <c r="AA6282" s="2">
        <v>0.53326388888888887</v>
      </c>
      <c r="AB6282" s="2">
        <v>0.7478935185185186</v>
      </c>
      <c r="AC6282" t="s">
        <v>45</v>
      </c>
      <c r="AD6282" t="s">
        <v>44</v>
      </c>
      <c r="AE6282" t="s">
        <v>45</v>
      </c>
      <c r="AF6282">
        <v>136</v>
      </c>
    </row>
    <row r="6283" spans="1:32">
      <c r="A6283">
        <v>30649</v>
      </c>
      <c r="B6283">
        <v>29749</v>
      </c>
      <c r="C6283" t="s">
        <v>1367</v>
      </c>
      <c r="D6283" t="s">
        <v>21373</v>
      </c>
      <c r="E6283" t="s">
        <v>48</v>
      </c>
      <c r="F6283" t="s">
        <v>31097</v>
      </c>
      <c r="G6283" t="s">
        <v>31098</v>
      </c>
      <c r="H6283" t="s">
        <v>295</v>
      </c>
      <c r="I6283" s="1">
        <v>26975</v>
      </c>
      <c r="J6283" t="s">
        <v>31099</v>
      </c>
      <c r="K6283" t="s">
        <v>31100</v>
      </c>
      <c r="L6283">
        <v>13414</v>
      </c>
      <c r="M6283" t="s">
        <v>295</v>
      </c>
      <c r="N6283" s="1">
        <v>44974</v>
      </c>
      <c r="O6283" s="1">
        <v>44977</v>
      </c>
      <c r="P6283">
        <v>89</v>
      </c>
      <c r="Q6283">
        <v>4</v>
      </c>
      <c r="R6283" t="s">
        <v>63</v>
      </c>
      <c r="S6283">
        <v>2</v>
      </c>
      <c r="T6283">
        <v>0</v>
      </c>
      <c r="U6283">
        <v>3</v>
      </c>
      <c r="V6283">
        <v>243</v>
      </c>
      <c r="W6283" t="s">
        <v>41</v>
      </c>
      <c r="X6283" t="s">
        <v>31101</v>
      </c>
      <c r="Y6283" t="s">
        <v>65</v>
      </c>
      <c r="Z6283" s="1">
        <v>44964</v>
      </c>
      <c r="AA6283" s="2">
        <v>0.65228009259259256</v>
      </c>
      <c r="AB6283" s="2">
        <v>0.49379629629629629</v>
      </c>
      <c r="AC6283" t="s">
        <v>44</v>
      </c>
      <c r="AD6283" t="s">
        <v>45</v>
      </c>
      <c r="AE6283" t="s">
        <v>44</v>
      </c>
      <c r="AF6283">
        <v>81</v>
      </c>
    </row>
    <row r="6284" spans="1:32">
      <c r="A6284">
        <v>30650</v>
      </c>
      <c r="B6284">
        <v>29750</v>
      </c>
      <c r="C6284" t="s">
        <v>112</v>
      </c>
      <c r="D6284" t="s">
        <v>1209</v>
      </c>
      <c r="E6284" t="s">
        <v>34</v>
      </c>
      <c r="F6284" t="s">
        <v>31102</v>
      </c>
      <c r="G6284" t="s">
        <v>31103</v>
      </c>
      <c r="H6284" t="s">
        <v>941</v>
      </c>
      <c r="I6284" s="1">
        <v>35869</v>
      </c>
      <c r="J6284" t="s">
        <v>31104</v>
      </c>
      <c r="K6284" t="s">
        <v>31105</v>
      </c>
      <c r="L6284">
        <v>22317</v>
      </c>
      <c r="M6284" t="s">
        <v>941</v>
      </c>
      <c r="N6284" s="1">
        <v>45280</v>
      </c>
      <c r="O6284" s="1">
        <v>45285</v>
      </c>
      <c r="P6284">
        <v>79</v>
      </c>
      <c r="Q6284">
        <v>4</v>
      </c>
      <c r="R6284" t="s">
        <v>53</v>
      </c>
      <c r="S6284">
        <v>2</v>
      </c>
      <c r="T6284">
        <v>1</v>
      </c>
      <c r="U6284">
        <v>5</v>
      </c>
      <c r="V6284">
        <v>680</v>
      </c>
      <c r="W6284" t="s">
        <v>41</v>
      </c>
      <c r="X6284" t="s">
        <v>31106</v>
      </c>
      <c r="Y6284" t="s">
        <v>6</v>
      </c>
      <c r="Z6284" s="1">
        <v>45247</v>
      </c>
      <c r="AA6284" s="2">
        <v>0.24638888888888888</v>
      </c>
      <c r="AB6284" s="2">
        <v>0.18539351851851851</v>
      </c>
      <c r="AC6284" t="s">
        <v>45</v>
      </c>
      <c r="AD6284" t="s">
        <v>44</v>
      </c>
      <c r="AE6284" t="s">
        <v>44</v>
      </c>
      <c r="AF6284">
        <v>136</v>
      </c>
    </row>
    <row r="6285" spans="1:32">
      <c r="A6285">
        <v>30651</v>
      </c>
      <c r="B6285">
        <v>29751</v>
      </c>
      <c r="C6285" t="s">
        <v>1907</v>
      </c>
      <c r="D6285" t="s">
        <v>3515</v>
      </c>
      <c r="E6285" t="s">
        <v>34</v>
      </c>
      <c r="F6285" t="s">
        <v>31107</v>
      </c>
      <c r="G6285" t="s">
        <v>31108</v>
      </c>
      <c r="H6285" t="s">
        <v>77</v>
      </c>
      <c r="I6285" s="1">
        <v>29282</v>
      </c>
      <c r="J6285" t="s">
        <v>31109</v>
      </c>
      <c r="K6285" t="s">
        <v>16662</v>
      </c>
      <c r="L6285">
        <v>20453</v>
      </c>
      <c r="M6285" t="s">
        <v>77</v>
      </c>
      <c r="N6285" s="1">
        <v>45232</v>
      </c>
      <c r="O6285" s="1">
        <v>45233</v>
      </c>
      <c r="P6285">
        <v>70</v>
      </c>
      <c r="Q6285">
        <v>3</v>
      </c>
      <c r="R6285" t="s">
        <v>53</v>
      </c>
      <c r="S6285">
        <v>2</v>
      </c>
      <c r="T6285">
        <v>0</v>
      </c>
      <c r="U6285">
        <v>1</v>
      </c>
      <c r="V6285">
        <v>141</v>
      </c>
      <c r="W6285" t="s">
        <v>54</v>
      </c>
      <c r="X6285" t="s">
        <v>31110</v>
      </c>
      <c r="Y6285" t="s">
        <v>65</v>
      </c>
      <c r="Z6285" s="1">
        <v>45218</v>
      </c>
      <c r="AA6285" s="2">
        <v>0.32923611111111112</v>
      </c>
      <c r="AB6285" s="2">
        <v>0.61704861111111109</v>
      </c>
      <c r="AC6285" t="s">
        <v>45</v>
      </c>
      <c r="AD6285" t="s">
        <v>44</v>
      </c>
      <c r="AE6285" t="s">
        <v>45</v>
      </c>
      <c r="AF6285">
        <v>141</v>
      </c>
    </row>
    <row r="6286" spans="1:32">
      <c r="A6286">
        <v>30652</v>
      </c>
      <c r="B6286">
        <v>29752</v>
      </c>
      <c r="C6286" t="s">
        <v>1050</v>
      </c>
      <c r="D6286" t="s">
        <v>716</v>
      </c>
      <c r="E6286" t="s">
        <v>48</v>
      </c>
      <c r="F6286" t="s">
        <v>31111</v>
      </c>
      <c r="G6286" t="s">
        <v>31112</v>
      </c>
      <c r="H6286" t="s">
        <v>179</v>
      </c>
      <c r="I6286" s="1">
        <v>36559</v>
      </c>
      <c r="J6286" t="s">
        <v>31113</v>
      </c>
      <c r="K6286" t="s">
        <v>31114</v>
      </c>
      <c r="L6286">
        <v>17265</v>
      </c>
      <c r="M6286" t="s">
        <v>179</v>
      </c>
      <c r="N6286" s="1">
        <v>45297</v>
      </c>
      <c r="O6286" s="1">
        <v>45298</v>
      </c>
      <c r="P6286">
        <v>92</v>
      </c>
      <c r="Q6286">
        <v>4</v>
      </c>
      <c r="R6286" t="s">
        <v>63</v>
      </c>
      <c r="S6286">
        <v>1</v>
      </c>
      <c r="T6286">
        <v>1</v>
      </c>
      <c r="U6286">
        <v>1</v>
      </c>
      <c r="V6286">
        <v>84</v>
      </c>
      <c r="W6286" t="s">
        <v>41</v>
      </c>
      <c r="X6286" t="s">
        <v>31115</v>
      </c>
      <c r="Y6286" t="s">
        <v>65</v>
      </c>
      <c r="Z6286" s="1">
        <v>45265</v>
      </c>
      <c r="AA6286" s="2">
        <v>0.17684027777777778</v>
      </c>
      <c r="AB6286" s="2">
        <v>0.3303935185185185</v>
      </c>
      <c r="AC6286" t="s">
        <v>45</v>
      </c>
      <c r="AD6286" t="s">
        <v>45</v>
      </c>
      <c r="AE6286" t="s">
        <v>45</v>
      </c>
      <c r="AF6286">
        <v>84</v>
      </c>
    </row>
    <row r="6287" spans="1:32">
      <c r="A6287">
        <v>30653</v>
      </c>
      <c r="B6287">
        <v>29753</v>
      </c>
      <c r="C6287" t="s">
        <v>13114</v>
      </c>
      <c r="D6287" t="s">
        <v>4995</v>
      </c>
      <c r="E6287" t="s">
        <v>48</v>
      </c>
      <c r="F6287" t="s">
        <v>31116</v>
      </c>
      <c r="G6287" t="s">
        <v>31117</v>
      </c>
      <c r="H6287" t="s">
        <v>122</v>
      </c>
      <c r="I6287" s="1">
        <v>28038</v>
      </c>
      <c r="J6287" t="s">
        <v>31118</v>
      </c>
      <c r="K6287" t="s">
        <v>31119</v>
      </c>
      <c r="L6287">
        <v>39438</v>
      </c>
      <c r="M6287" t="s">
        <v>122</v>
      </c>
      <c r="N6287" s="1">
        <v>45283</v>
      </c>
      <c r="O6287" s="1">
        <v>45288</v>
      </c>
      <c r="P6287">
        <v>86</v>
      </c>
      <c r="Q6287">
        <v>4</v>
      </c>
      <c r="R6287" t="s">
        <v>63</v>
      </c>
      <c r="S6287">
        <v>2</v>
      </c>
      <c r="T6287">
        <v>0</v>
      </c>
      <c r="U6287">
        <v>5</v>
      </c>
      <c r="V6287">
        <v>415</v>
      </c>
      <c r="W6287" t="s">
        <v>54</v>
      </c>
      <c r="X6287" t="s">
        <v>31120</v>
      </c>
      <c r="Y6287" t="s">
        <v>6</v>
      </c>
      <c r="Z6287" s="1">
        <v>45253</v>
      </c>
      <c r="AA6287" s="2">
        <v>0.68568287037037035</v>
      </c>
      <c r="AB6287" s="2">
        <v>0.38043981481481487</v>
      </c>
      <c r="AC6287" t="s">
        <v>45</v>
      </c>
      <c r="AD6287" t="s">
        <v>45</v>
      </c>
      <c r="AE6287" t="s">
        <v>44</v>
      </c>
      <c r="AF6287">
        <v>83</v>
      </c>
    </row>
    <row r="6288" spans="1:32">
      <c r="A6288">
        <v>30654</v>
      </c>
      <c r="B6288">
        <v>29754</v>
      </c>
      <c r="C6288" t="s">
        <v>2189</v>
      </c>
      <c r="D6288" t="s">
        <v>140</v>
      </c>
      <c r="E6288" t="s">
        <v>48</v>
      </c>
      <c r="F6288" t="s">
        <v>31121</v>
      </c>
      <c r="G6288" t="s">
        <v>31122</v>
      </c>
      <c r="H6288" t="s">
        <v>50</v>
      </c>
      <c r="I6288" s="1">
        <v>28663</v>
      </c>
      <c r="J6288" t="s">
        <v>31123</v>
      </c>
      <c r="K6288" t="s">
        <v>31124</v>
      </c>
      <c r="L6288">
        <v>94533</v>
      </c>
      <c r="M6288" t="s">
        <v>50</v>
      </c>
      <c r="N6288" s="1">
        <v>45083</v>
      </c>
      <c r="O6288" s="1">
        <v>45087</v>
      </c>
      <c r="P6288">
        <v>55</v>
      </c>
      <c r="Q6288">
        <v>3</v>
      </c>
      <c r="R6288" t="s">
        <v>53</v>
      </c>
      <c r="S6288">
        <v>2</v>
      </c>
      <c r="T6288">
        <v>0</v>
      </c>
      <c r="U6288">
        <v>4</v>
      </c>
      <c r="V6288">
        <v>516</v>
      </c>
      <c r="W6288" t="s">
        <v>41</v>
      </c>
      <c r="X6288" t="s">
        <v>31125</v>
      </c>
      <c r="Y6288" t="s">
        <v>43</v>
      </c>
      <c r="Z6288" s="1">
        <v>45053</v>
      </c>
      <c r="AA6288" s="2">
        <v>8.3252314814814821E-2</v>
      </c>
      <c r="AB6288" s="2">
        <v>0.81299768518518523</v>
      </c>
      <c r="AC6288" t="s">
        <v>44</v>
      </c>
      <c r="AD6288" t="s">
        <v>44</v>
      </c>
      <c r="AE6288" t="s">
        <v>44</v>
      </c>
      <c r="AF6288">
        <v>129</v>
      </c>
    </row>
    <row r="6289" spans="1:32">
      <c r="A6289">
        <v>30655</v>
      </c>
      <c r="B6289">
        <v>29755</v>
      </c>
      <c r="C6289" t="s">
        <v>22840</v>
      </c>
      <c r="D6289" t="s">
        <v>83</v>
      </c>
      <c r="E6289" t="s">
        <v>34</v>
      </c>
      <c r="F6289" t="s">
        <v>31126</v>
      </c>
      <c r="G6289" t="s">
        <v>31127</v>
      </c>
      <c r="H6289" t="s">
        <v>941</v>
      </c>
      <c r="I6289" s="1">
        <v>37133</v>
      </c>
      <c r="J6289" t="s">
        <v>31128</v>
      </c>
      <c r="K6289" t="s">
        <v>31129</v>
      </c>
      <c r="L6289">
        <v>4927</v>
      </c>
      <c r="M6289" t="s">
        <v>941</v>
      </c>
      <c r="N6289" s="1">
        <v>44999</v>
      </c>
      <c r="O6289" s="1">
        <v>45003</v>
      </c>
      <c r="P6289">
        <v>48</v>
      </c>
      <c r="Q6289">
        <v>2</v>
      </c>
      <c r="R6289" t="s">
        <v>40</v>
      </c>
      <c r="S6289">
        <v>3</v>
      </c>
      <c r="T6289">
        <v>1</v>
      </c>
      <c r="U6289">
        <v>4</v>
      </c>
      <c r="V6289">
        <v>900</v>
      </c>
      <c r="W6289" t="s">
        <v>41</v>
      </c>
      <c r="X6289" t="s">
        <v>31130</v>
      </c>
      <c r="Y6289" t="s">
        <v>81</v>
      </c>
      <c r="Z6289" s="1">
        <v>44969</v>
      </c>
      <c r="AA6289" s="2">
        <v>0.9883912037037037</v>
      </c>
      <c r="AB6289" s="2">
        <v>0.25886574074074076</v>
      </c>
      <c r="AC6289" t="s">
        <v>44</v>
      </c>
      <c r="AD6289" t="s">
        <v>45</v>
      </c>
      <c r="AE6289" t="s">
        <v>45</v>
      </c>
      <c r="AF6289">
        <v>225</v>
      </c>
    </row>
    <row r="6290" spans="1:32">
      <c r="A6290">
        <v>30656</v>
      </c>
      <c r="B6290">
        <v>29756</v>
      </c>
      <c r="C6290" t="s">
        <v>31131</v>
      </c>
      <c r="D6290" t="s">
        <v>2213</v>
      </c>
      <c r="E6290" t="s">
        <v>34</v>
      </c>
      <c r="F6290" t="s">
        <v>31132</v>
      </c>
      <c r="G6290" t="s">
        <v>31133</v>
      </c>
      <c r="H6290" t="s">
        <v>225</v>
      </c>
      <c r="I6290" s="1">
        <v>28706</v>
      </c>
      <c r="J6290" t="s">
        <v>31134</v>
      </c>
      <c r="K6290" t="s">
        <v>31135</v>
      </c>
      <c r="L6290">
        <v>45281</v>
      </c>
      <c r="M6290" t="s">
        <v>225</v>
      </c>
      <c r="N6290" s="1">
        <v>44965</v>
      </c>
      <c r="O6290" s="1">
        <v>44970</v>
      </c>
      <c r="P6290">
        <v>64</v>
      </c>
      <c r="Q6290">
        <v>3</v>
      </c>
      <c r="R6290" t="s">
        <v>53</v>
      </c>
      <c r="S6290">
        <v>3</v>
      </c>
      <c r="T6290">
        <v>0</v>
      </c>
      <c r="U6290">
        <v>5</v>
      </c>
      <c r="V6290">
        <v>665</v>
      </c>
      <c r="W6290" t="s">
        <v>54</v>
      </c>
      <c r="X6290" t="s">
        <v>31136</v>
      </c>
      <c r="Y6290" t="s">
        <v>6</v>
      </c>
      <c r="Z6290" s="1">
        <v>44934</v>
      </c>
      <c r="AA6290" s="2">
        <v>0.17436342592592591</v>
      </c>
      <c r="AB6290" s="2">
        <v>0.87026620370370367</v>
      </c>
      <c r="AC6290" t="s">
        <v>45</v>
      </c>
      <c r="AD6290" t="s">
        <v>44</v>
      </c>
      <c r="AE6290" t="s">
        <v>45</v>
      </c>
      <c r="AF6290">
        <v>133</v>
      </c>
    </row>
    <row r="6291" spans="1:32">
      <c r="A6291">
        <v>30659</v>
      </c>
      <c r="B6291">
        <v>29759</v>
      </c>
      <c r="C6291" t="s">
        <v>1392</v>
      </c>
      <c r="D6291" t="s">
        <v>1023</v>
      </c>
      <c r="E6291" t="s">
        <v>34</v>
      </c>
      <c r="F6291" t="s">
        <v>31137</v>
      </c>
      <c r="G6291" t="s">
        <v>31138</v>
      </c>
      <c r="H6291" t="s">
        <v>217</v>
      </c>
      <c r="I6291" s="1">
        <v>20502</v>
      </c>
      <c r="J6291" t="s">
        <v>31139</v>
      </c>
      <c r="K6291" t="s">
        <v>31140</v>
      </c>
      <c r="L6291">
        <v>91244</v>
      </c>
      <c r="M6291" t="s">
        <v>217</v>
      </c>
      <c r="N6291" s="1">
        <v>45155</v>
      </c>
      <c r="O6291" s="1">
        <v>45156</v>
      </c>
      <c r="P6291">
        <v>20</v>
      </c>
      <c r="Q6291">
        <v>1</v>
      </c>
      <c r="R6291" t="s">
        <v>63</v>
      </c>
      <c r="S6291">
        <v>2</v>
      </c>
      <c r="T6291">
        <v>1</v>
      </c>
      <c r="U6291">
        <v>1</v>
      </c>
      <c r="V6291">
        <v>62</v>
      </c>
      <c r="W6291" t="s">
        <v>41</v>
      </c>
      <c r="X6291" t="s">
        <v>31141</v>
      </c>
      <c r="Y6291" t="s">
        <v>65</v>
      </c>
      <c r="Z6291" s="1">
        <v>45116</v>
      </c>
      <c r="AA6291" s="2">
        <v>0.28462962962962962</v>
      </c>
      <c r="AB6291" s="2">
        <v>0.96583333333333332</v>
      </c>
      <c r="AC6291" t="s">
        <v>45</v>
      </c>
      <c r="AD6291" t="s">
        <v>44</v>
      </c>
      <c r="AE6291" t="s">
        <v>45</v>
      </c>
      <c r="AF6291">
        <v>62</v>
      </c>
    </row>
    <row r="6292" spans="1:32">
      <c r="A6292">
        <v>30660</v>
      </c>
      <c r="B6292">
        <v>29760</v>
      </c>
      <c r="C6292" t="s">
        <v>2046</v>
      </c>
      <c r="D6292" t="s">
        <v>126</v>
      </c>
      <c r="E6292" t="s">
        <v>48</v>
      </c>
      <c r="F6292" t="s">
        <v>31142</v>
      </c>
      <c r="G6292">
        <f>1-258-916-3175</f>
        <v>-4348</v>
      </c>
      <c r="H6292" t="s">
        <v>418</v>
      </c>
      <c r="I6292" s="1">
        <v>29963</v>
      </c>
      <c r="J6292" t="s">
        <v>31143</v>
      </c>
      <c r="K6292" t="s">
        <v>31144</v>
      </c>
      <c r="L6292">
        <v>84811</v>
      </c>
      <c r="M6292" t="s">
        <v>418</v>
      </c>
      <c r="N6292" s="1">
        <v>45094</v>
      </c>
      <c r="O6292" s="1">
        <v>45099</v>
      </c>
      <c r="P6292">
        <v>16</v>
      </c>
      <c r="Q6292">
        <v>1</v>
      </c>
      <c r="R6292" t="s">
        <v>53</v>
      </c>
      <c r="S6292">
        <v>1</v>
      </c>
      <c r="T6292">
        <v>2</v>
      </c>
      <c r="U6292">
        <v>5</v>
      </c>
      <c r="V6292">
        <v>715</v>
      </c>
      <c r="W6292" t="s">
        <v>41</v>
      </c>
      <c r="X6292" t="s">
        <v>31145</v>
      </c>
      <c r="Y6292" t="s">
        <v>6</v>
      </c>
      <c r="Z6292" s="1">
        <v>45068</v>
      </c>
      <c r="AA6292" s="2">
        <v>0.1560300925925926</v>
      </c>
      <c r="AB6292" s="2">
        <v>0.24506944444444445</v>
      </c>
      <c r="AC6292" t="s">
        <v>44</v>
      </c>
      <c r="AD6292" t="s">
        <v>45</v>
      </c>
      <c r="AE6292" t="s">
        <v>44</v>
      </c>
      <c r="AF6292">
        <v>143</v>
      </c>
    </row>
    <row r="6293" spans="1:32">
      <c r="A6293">
        <v>30661</v>
      </c>
      <c r="B6293">
        <v>29761</v>
      </c>
      <c r="C6293" t="s">
        <v>822</v>
      </c>
      <c r="D6293" t="s">
        <v>1864</v>
      </c>
      <c r="E6293" t="s">
        <v>48</v>
      </c>
      <c r="F6293" t="s">
        <v>31146</v>
      </c>
      <c r="G6293" t="s">
        <v>31147</v>
      </c>
      <c r="H6293" t="s">
        <v>115</v>
      </c>
      <c r="I6293" s="1">
        <v>25538</v>
      </c>
      <c r="J6293" t="s">
        <v>31148</v>
      </c>
      <c r="K6293" t="s">
        <v>31149</v>
      </c>
      <c r="L6293">
        <v>86841</v>
      </c>
      <c r="M6293" t="s">
        <v>115</v>
      </c>
      <c r="N6293" s="1">
        <v>45300</v>
      </c>
      <c r="O6293" s="1">
        <v>45305</v>
      </c>
      <c r="P6293">
        <v>28</v>
      </c>
      <c r="Q6293">
        <v>2</v>
      </c>
      <c r="R6293" t="s">
        <v>53</v>
      </c>
      <c r="S6293">
        <v>3</v>
      </c>
      <c r="T6293">
        <v>0</v>
      </c>
      <c r="U6293">
        <v>5</v>
      </c>
      <c r="V6293">
        <v>660</v>
      </c>
      <c r="W6293" t="s">
        <v>41</v>
      </c>
      <c r="X6293" t="s">
        <v>31150</v>
      </c>
      <c r="Y6293" t="s">
        <v>81</v>
      </c>
      <c r="Z6293" s="1">
        <v>45267</v>
      </c>
      <c r="AA6293" s="2">
        <v>0.70677083333333324</v>
      </c>
      <c r="AB6293" s="2">
        <v>0.24991898148148148</v>
      </c>
      <c r="AC6293" t="s">
        <v>44</v>
      </c>
      <c r="AD6293" t="s">
        <v>44</v>
      </c>
      <c r="AE6293" t="s">
        <v>45</v>
      </c>
      <c r="AF6293">
        <v>132</v>
      </c>
    </row>
    <row r="6294" spans="1:32">
      <c r="A6294">
        <v>30662</v>
      </c>
      <c r="B6294">
        <v>29762</v>
      </c>
      <c r="C6294" t="s">
        <v>722</v>
      </c>
      <c r="D6294" t="s">
        <v>2213</v>
      </c>
      <c r="E6294" t="s">
        <v>34</v>
      </c>
      <c r="F6294" t="s">
        <v>31151</v>
      </c>
      <c r="G6294" t="s">
        <v>31152</v>
      </c>
      <c r="H6294" t="s">
        <v>423</v>
      </c>
      <c r="I6294" s="1">
        <v>24862</v>
      </c>
      <c r="J6294" t="s">
        <v>31153</v>
      </c>
      <c r="K6294" t="s">
        <v>31154</v>
      </c>
      <c r="L6294">
        <v>61027</v>
      </c>
      <c r="M6294" t="s">
        <v>423</v>
      </c>
      <c r="N6294" s="1">
        <v>45270</v>
      </c>
      <c r="O6294" s="1">
        <v>45275</v>
      </c>
      <c r="P6294">
        <v>43</v>
      </c>
      <c r="Q6294">
        <v>2</v>
      </c>
      <c r="R6294" t="s">
        <v>53</v>
      </c>
      <c r="S6294">
        <v>4</v>
      </c>
      <c r="T6294">
        <v>0</v>
      </c>
      <c r="U6294">
        <v>5</v>
      </c>
      <c r="V6294">
        <v>615</v>
      </c>
      <c r="W6294" t="s">
        <v>41</v>
      </c>
      <c r="X6294" t="s">
        <v>31155</v>
      </c>
      <c r="Y6294" t="s">
        <v>65</v>
      </c>
      <c r="Z6294" s="1">
        <v>45243</v>
      </c>
      <c r="AA6294" s="2">
        <v>0.41313657407407406</v>
      </c>
      <c r="AB6294" s="2">
        <v>0.99887731481481479</v>
      </c>
      <c r="AC6294" t="s">
        <v>44</v>
      </c>
      <c r="AD6294" t="s">
        <v>45</v>
      </c>
      <c r="AE6294" t="s">
        <v>44</v>
      </c>
      <c r="AF6294">
        <v>123</v>
      </c>
    </row>
    <row r="6295" spans="1:32">
      <c r="A6295">
        <v>30663</v>
      </c>
      <c r="B6295">
        <v>29763</v>
      </c>
      <c r="C6295" t="s">
        <v>662</v>
      </c>
      <c r="D6295" t="s">
        <v>847</v>
      </c>
      <c r="E6295" t="s">
        <v>34</v>
      </c>
      <c r="F6295" t="s">
        <v>31156</v>
      </c>
      <c r="G6295" t="s">
        <v>31157</v>
      </c>
      <c r="H6295" t="s">
        <v>457</v>
      </c>
      <c r="I6295" s="1">
        <v>22429</v>
      </c>
      <c r="J6295" t="s">
        <v>31158</v>
      </c>
      <c r="K6295" t="s">
        <v>22912</v>
      </c>
      <c r="L6295">
        <v>97608</v>
      </c>
      <c r="M6295" t="s">
        <v>457</v>
      </c>
      <c r="N6295" s="1">
        <v>45033</v>
      </c>
      <c r="O6295" s="1">
        <v>45035</v>
      </c>
      <c r="P6295">
        <v>92</v>
      </c>
      <c r="Q6295">
        <v>4</v>
      </c>
      <c r="R6295" t="s">
        <v>63</v>
      </c>
      <c r="S6295">
        <v>4</v>
      </c>
      <c r="T6295">
        <v>2</v>
      </c>
      <c r="U6295">
        <v>2</v>
      </c>
      <c r="V6295">
        <v>130</v>
      </c>
      <c r="W6295" t="s">
        <v>54</v>
      </c>
      <c r="X6295" t="s">
        <v>31159</v>
      </c>
      <c r="Y6295" t="s">
        <v>65</v>
      </c>
      <c r="Z6295" s="1">
        <v>45007</v>
      </c>
      <c r="AA6295" s="2">
        <v>1.3842592592592594E-2</v>
      </c>
      <c r="AB6295" s="2">
        <v>0.62167824074074074</v>
      </c>
      <c r="AC6295" t="s">
        <v>45</v>
      </c>
      <c r="AD6295" t="s">
        <v>44</v>
      </c>
      <c r="AE6295" t="s">
        <v>45</v>
      </c>
      <c r="AF6295">
        <v>65</v>
      </c>
    </row>
    <row r="6296" spans="1:32">
      <c r="A6296">
        <v>30664</v>
      </c>
      <c r="B6296">
        <v>29764</v>
      </c>
      <c r="C6296" t="s">
        <v>384</v>
      </c>
      <c r="D6296" t="s">
        <v>977</v>
      </c>
      <c r="E6296" t="s">
        <v>34</v>
      </c>
      <c r="F6296" t="s">
        <v>31160</v>
      </c>
      <c r="G6296" t="s">
        <v>31161</v>
      </c>
      <c r="H6296" t="s">
        <v>457</v>
      </c>
      <c r="I6296" s="1">
        <v>36442</v>
      </c>
      <c r="J6296" t="s">
        <v>31162</v>
      </c>
      <c r="K6296" t="s">
        <v>31163</v>
      </c>
      <c r="L6296">
        <v>73379</v>
      </c>
      <c r="M6296" t="s">
        <v>457</v>
      </c>
      <c r="N6296" s="1">
        <v>45286</v>
      </c>
      <c r="O6296" s="1">
        <v>45287</v>
      </c>
      <c r="P6296">
        <v>50</v>
      </c>
      <c r="Q6296">
        <v>2</v>
      </c>
      <c r="R6296" t="s">
        <v>63</v>
      </c>
      <c r="S6296">
        <v>2</v>
      </c>
      <c r="T6296">
        <v>2</v>
      </c>
      <c r="U6296">
        <v>1</v>
      </c>
      <c r="V6296">
        <v>84</v>
      </c>
      <c r="W6296" t="s">
        <v>41</v>
      </c>
      <c r="X6296" t="s">
        <v>31164</v>
      </c>
      <c r="Y6296" t="s">
        <v>6</v>
      </c>
      <c r="Z6296" s="1">
        <v>45271</v>
      </c>
      <c r="AA6296" s="2">
        <v>0.87162037037037043</v>
      </c>
      <c r="AB6296" s="2">
        <v>0.54790509259259257</v>
      </c>
      <c r="AC6296" t="s">
        <v>45</v>
      </c>
      <c r="AD6296" t="s">
        <v>44</v>
      </c>
      <c r="AE6296" t="s">
        <v>44</v>
      </c>
      <c r="AF6296">
        <v>84</v>
      </c>
    </row>
    <row r="6297" spans="1:32">
      <c r="A6297">
        <v>30665</v>
      </c>
      <c r="B6297">
        <v>29765</v>
      </c>
      <c r="C6297" t="s">
        <v>175</v>
      </c>
      <c r="D6297" t="s">
        <v>57</v>
      </c>
      <c r="E6297" t="s">
        <v>34</v>
      </c>
      <c r="F6297" t="s">
        <v>31165</v>
      </c>
      <c r="G6297" t="s">
        <v>31166</v>
      </c>
      <c r="H6297" t="s">
        <v>209</v>
      </c>
      <c r="I6297" s="1">
        <v>37093</v>
      </c>
      <c r="J6297" t="s">
        <v>31167</v>
      </c>
      <c r="K6297" t="s">
        <v>31168</v>
      </c>
      <c r="L6297">
        <v>5231</v>
      </c>
      <c r="M6297" t="s">
        <v>209</v>
      </c>
      <c r="N6297" s="1">
        <v>45207</v>
      </c>
      <c r="O6297" s="1">
        <v>45210</v>
      </c>
      <c r="P6297">
        <v>79</v>
      </c>
      <c r="Q6297">
        <v>4</v>
      </c>
      <c r="R6297" t="s">
        <v>53</v>
      </c>
      <c r="S6297">
        <v>1</v>
      </c>
      <c r="T6297">
        <v>0</v>
      </c>
      <c r="U6297">
        <v>3</v>
      </c>
      <c r="V6297">
        <v>408</v>
      </c>
      <c r="W6297" t="s">
        <v>41</v>
      </c>
      <c r="X6297" t="s">
        <v>31169</v>
      </c>
      <c r="Y6297" t="s">
        <v>65</v>
      </c>
      <c r="Z6297" s="1">
        <v>45190</v>
      </c>
      <c r="AA6297" s="2">
        <v>1.9710648148148147E-2</v>
      </c>
      <c r="AB6297" s="2">
        <v>0.13961805555555554</v>
      </c>
      <c r="AC6297" t="s">
        <v>44</v>
      </c>
      <c r="AD6297" t="s">
        <v>45</v>
      </c>
      <c r="AE6297" t="s">
        <v>45</v>
      </c>
      <c r="AF6297">
        <v>136</v>
      </c>
    </row>
    <row r="6298" spans="1:32">
      <c r="A6298">
        <v>30666</v>
      </c>
      <c r="B6298">
        <v>29766</v>
      </c>
      <c r="C6298" t="s">
        <v>5955</v>
      </c>
      <c r="D6298" t="s">
        <v>435</v>
      </c>
      <c r="E6298" t="s">
        <v>34</v>
      </c>
      <c r="F6298" t="s">
        <v>31170</v>
      </c>
      <c r="G6298" t="s">
        <v>31171</v>
      </c>
      <c r="H6298" t="s">
        <v>1442</v>
      </c>
      <c r="I6298" s="1">
        <v>28119</v>
      </c>
      <c r="J6298" t="s">
        <v>31172</v>
      </c>
      <c r="K6298" t="s">
        <v>31173</v>
      </c>
      <c r="L6298">
        <v>4775</v>
      </c>
      <c r="M6298" t="s">
        <v>1442</v>
      </c>
      <c r="N6298" s="1">
        <v>45145</v>
      </c>
      <c r="O6298" s="1">
        <v>45147</v>
      </c>
      <c r="P6298">
        <v>73</v>
      </c>
      <c r="Q6298">
        <v>3</v>
      </c>
      <c r="R6298" t="s">
        <v>53</v>
      </c>
      <c r="S6298">
        <v>2</v>
      </c>
      <c r="T6298">
        <v>2</v>
      </c>
      <c r="U6298">
        <v>2</v>
      </c>
      <c r="V6298">
        <v>274</v>
      </c>
      <c r="W6298" t="s">
        <v>41</v>
      </c>
      <c r="X6298" t="s">
        <v>31174</v>
      </c>
      <c r="Y6298" t="s">
        <v>65</v>
      </c>
      <c r="Z6298" s="1">
        <v>45125</v>
      </c>
      <c r="AA6298" s="2">
        <v>0.32010416666666669</v>
      </c>
      <c r="AB6298" s="2">
        <v>0.86997685185185192</v>
      </c>
      <c r="AC6298" t="s">
        <v>45</v>
      </c>
      <c r="AD6298" t="s">
        <v>45</v>
      </c>
      <c r="AE6298" t="s">
        <v>44</v>
      </c>
      <c r="AF6298">
        <v>137</v>
      </c>
    </row>
    <row r="6299" spans="1:32">
      <c r="A6299">
        <v>30667</v>
      </c>
      <c r="B6299">
        <v>29767</v>
      </c>
      <c r="C6299" t="s">
        <v>655</v>
      </c>
      <c r="D6299" t="s">
        <v>214</v>
      </c>
      <c r="E6299" t="s">
        <v>34</v>
      </c>
      <c r="F6299" t="s">
        <v>31175</v>
      </c>
      <c r="G6299">
        <f>1-424-569-4239</f>
        <v>-5231</v>
      </c>
      <c r="H6299" t="s">
        <v>171</v>
      </c>
      <c r="I6299" s="1">
        <v>24550</v>
      </c>
      <c r="J6299" t="s">
        <v>31176</v>
      </c>
      <c r="K6299" t="s">
        <v>31177</v>
      </c>
      <c r="L6299">
        <v>16241</v>
      </c>
      <c r="M6299" t="s">
        <v>171</v>
      </c>
      <c r="N6299" s="1">
        <v>45165</v>
      </c>
      <c r="O6299" s="1">
        <v>45167</v>
      </c>
      <c r="P6299">
        <v>77</v>
      </c>
      <c r="Q6299">
        <v>4</v>
      </c>
      <c r="R6299" t="s">
        <v>63</v>
      </c>
      <c r="S6299">
        <v>3</v>
      </c>
      <c r="T6299">
        <v>2</v>
      </c>
      <c r="U6299">
        <v>2</v>
      </c>
      <c r="V6299">
        <v>152</v>
      </c>
      <c r="W6299" t="s">
        <v>41</v>
      </c>
      <c r="X6299" t="s">
        <v>31178</v>
      </c>
      <c r="Y6299" t="s">
        <v>6</v>
      </c>
      <c r="Z6299" s="1">
        <v>45140</v>
      </c>
      <c r="AA6299" s="2">
        <v>0.74458333333333337</v>
      </c>
      <c r="AB6299" s="2">
        <v>0.4339351851851852</v>
      </c>
      <c r="AC6299" t="s">
        <v>45</v>
      </c>
      <c r="AD6299" t="s">
        <v>45</v>
      </c>
      <c r="AE6299" t="s">
        <v>45</v>
      </c>
      <c r="AF6299">
        <v>76</v>
      </c>
    </row>
    <row r="6300" spans="1:32">
      <c r="A6300">
        <v>30668</v>
      </c>
      <c r="B6300">
        <v>29768</v>
      </c>
      <c r="C6300" t="s">
        <v>391</v>
      </c>
      <c r="D6300" t="s">
        <v>496</v>
      </c>
      <c r="E6300" t="s">
        <v>34</v>
      </c>
      <c r="F6300" t="s">
        <v>16984</v>
      </c>
      <c r="G6300" t="s">
        <v>31179</v>
      </c>
      <c r="H6300" t="s">
        <v>217</v>
      </c>
      <c r="I6300" s="1">
        <v>29443</v>
      </c>
      <c r="J6300" t="s">
        <v>31180</v>
      </c>
      <c r="K6300" t="s">
        <v>31181</v>
      </c>
      <c r="L6300">
        <v>80249</v>
      </c>
      <c r="M6300" t="s">
        <v>217</v>
      </c>
      <c r="N6300" s="1">
        <v>45045</v>
      </c>
      <c r="O6300" s="1">
        <v>45050</v>
      </c>
      <c r="P6300">
        <v>81</v>
      </c>
      <c r="Q6300">
        <v>4</v>
      </c>
      <c r="R6300" t="s">
        <v>40</v>
      </c>
      <c r="S6300">
        <v>4</v>
      </c>
      <c r="T6300">
        <v>2</v>
      </c>
      <c r="U6300">
        <v>5</v>
      </c>
      <c r="V6300">
        <v>1215</v>
      </c>
      <c r="W6300" t="s">
        <v>54</v>
      </c>
      <c r="X6300" t="s">
        <v>31182</v>
      </c>
      <c r="Y6300" t="s">
        <v>6</v>
      </c>
      <c r="Z6300" s="1">
        <v>45037</v>
      </c>
      <c r="AA6300" s="2">
        <v>8.7939814814814818E-2</v>
      </c>
      <c r="AB6300" s="2">
        <v>0.67596064814814805</v>
      </c>
      <c r="AC6300" t="s">
        <v>45</v>
      </c>
      <c r="AD6300" t="s">
        <v>44</v>
      </c>
      <c r="AE6300" t="s">
        <v>44</v>
      </c>
      <c r="AF6300">
        <v>243</v>
      </c>
    </row>
    <row r="6301" spans="1:32">
      <c r="A6301">
        <v>30669</v>
      </c>
      <c r="B6301">
        <v>29769</v>
      </c>
      <c r="C6301" t="s">
        <v>139</v>
      </c>
      <c r="D6301" t="s">
        <v>140</v>
      </c>
      <c r="E6301" t="s">
        <v>48</v>
      </c>
      <c r="F6301" t="s">
        <v>31183</v>
      </c>
      <c r="G6301" t="s">
        <v>31184</v>
      </c>
      <c r="H6301" t="s">
        <v>330</v>
      </c>
      <c r="I6301" s="1">
        <v>25095</v>
      </c>
      <c r="J6301" t="s">
        <v>31185</v>
      </c>
      <c r="K6301" t="s">
        <v>31186</v>
      </c>
      <c r="L6301">
        <v>65991</v>
      </c>
      <c r="M6301" t="s">
        <v>330</v>
      </c>
      <c r="N6301" s="1">
        <v>45214</v>
      </c>
      <c r="O6301" s="1">
        <v>45218</v>
      </c>
      <c r="P6301">
        <v>60</v>
      </c>
      <c r="Q6301">
        <v>3</v>
      </c>
      <c r="R6301" t="s">
        <v>40</v>
      </c>
      <c r="S6301">
        <v>2</v>
      </c>
      <c r="T6301">
        <v>0</v>
      </c>
      <c r="U6301">
        <v>4</v>
      </c>
      <c r="V6301">
        <v>972</v>
      </c>
      <c r="W6301" t="s">
        <v>41</v>
      </c>
      <c r="X6301" t="s">
        <v>31187</v>
      </c>
      <c r="Y6301" t="s">
        <v>43</v>
      </c>
      <c r="Z6301" s="1">
        <v>45178</v>
      </c>
      <c r="AA6301" s="2">
        <v>0.1162037037037037</v>
      </c>
      <c r="AB6301" s="2">
        <v>0.36538194444444444</v>
      </c>
      <c r="AC6301" t="s">
        <v>44</v>
      </c>
      <c r="AD6301" t="s">
        <v>44</v>
      </c>
      <c r="AE6301" t="s">
        <v>44</v>
      </c>
      <c r="AF6301">
        <v>243</v>
      </c>
    </row>
    <row r="6302" spans="1:32">
      <c r="A6302">
        <v>30670</v>
      </c>
      <c r="B6302">
        <v>29770</v>
      </c>
      <c r="C6302" t="s">
        <v>482</v>
      </c>
      <c r="D6302" t="s">
        <v>4152</v>
      </c>
      <c r="E6302" t="s">
        <v>48</v>
      </c>
      <c r="F6302" t="s">
        <v>31188</v>
      </c>
      <c r="G6302" t="s">
        <v>31189</v>
      </c>
      <c r="H6302" t="s">
        <v>171</v>
      </c>
      <c r="I6302" s="1">
        <v>30089</v>
      </c>
      <c r="J6302" t="s">
        <v>31190</v>
      </c>
      <c r="K6302" t="s">
        <v>31191</v>
      </c>
      <c r="L6302">
        <v>82057</v>
      </c>
      <c r="M6302" t="s">
        <v>171</v>
      </c>
      <c r="N6302" s="1">
        <v>45261</v>
      </c>
      <c r="O6302" s="1">
        <v>45266</v>
      </c>
      <c r="P6302">
        <v>11</v>
      </c>
      <c r="Q6302">
        <v>1</v>
      </c>
      <c r="R6302" t="s">
        <v>63</v>
      </c>
      <c r="S6302">
        <v>3</v>
      </c>
      <c r="T6302">
        <v>2</v>
      </c>
      <c r="U6302">
        <v>5</v>
      </c>
      <c r="V6302">
        <v>400</v>
      </c>
      <c r="W6302" t="s">
        <v>41</v>
      </c>
      <c r="X6302" t="s">
        <v>31192</v>
      </c>
      <c r="Y6302" t="s">
        <v>65</v>
      </c>
      <c r="Z6302" s="1">
        <v>45225</v>
      </c>
      <c r="AA6302" s="2">
        <v>0.47907407407407404</v>
      </c>
      <c r="AB6302" s="2">
        <v>0.36931712962962965</v>
      </c>
      <c r="AC6302" t="s">
        <v>45</v>
      </c>
      <c r="AD6302" t="s">
        <v>45</v>
      </c>
      <c r="AE6302" t="s">
        <v>45</v>
      </c>
      <c r="AF6302">
        <v>80</v>
      </c>
    </row>
    <row r="6303" spans="1:32">
      <c r="A6303">
        <v>30673</v>
      </c>
      <c r="B6303">
        <v>29773</v>
      </c>
      <c r="C6303" t="s">
        <v>1268</v>
      </c>
      <c r="D6303" t="s">
        <v>6298</v>
      </c>
      <c r="E6303" t="s">
        <v>34</v>
      </c>
      <c r="F6303" t="s">
        <v>31193</v>
      </c>
      <c r="G6303">
        <f>1-239-248-9095</f>
        <v>-9581</v>
      </c>
      <c r="H6303" t="s">
        <v>1301</v>
      </c>
      <c r="I6303" s="1">
        <v>22863</v>
      </c>
      <c r="J6303" t="s">
        <v>31194</v>
      </c>
      <c r="K6303" t="s">
        <v>31195</v>
      </c>
      <c r="L6303">
        <v>575</v>
      </c>
      <c r="M6303" t="s">
        <v>1301</v>
      </c>
      <c r="N6303" s="1">
        <v>45100</v>
      </c>
      <c r="O6303" s="1">
        <v>45104</v>
      </c>
      <c r="P6303">
        <v>25</v>
      </c>
      <c r="Q6303">
        <v>1</v>
      </c>
      <c r="R6303" t="s">
        <v>53</v>
      </c>
      <c r="S6303">
        <v>4</v>
      </c>
      <c r="T6303">
        <v>0</v>
      </c>
      <c r="U6303">
        <v>4</v>
      </c>
      <c r="V6303">
        <v>508</v>
      </c>
      <c r="W6303" t="s">
        <v>41</v>
      </c>
      <c r="X6303" t="s">
        <v>31196</v>
      </c>
      <c r="Y6303" t="s">
        <v>43</v>
      </c>
      <c r="Z6303" s="1">
        <v>45085</v>
      </c>
      <c r="AA6303" s="2">
        <v>0.42782407407407402</v>
      </c>
      <c r="AB6303" s="2">
        <v>0.74733796296296295</v>
      </c>
      <c r="AC6303" t="s">
        <v>44</v>
      </c>
      <c r="AD6303" t="s">
        <v>44</v>
      </c>
      <c r="AE6303" t="s">
        <v>44</v>
      </c>
      <c r="AF6303">
        <v>127</v>
      </c>
    </row>
    <row r="6304" spans="1:32">
      <c r="A6304">
        <v>30674</v>
      </c>
      <c r="B6304">
        <v>29774</v>
      </c>
      <c r="C6304" t="s">
        <v>2522</v>
      </c>
      <c r="D6304" t="s">
        <v>359</v>
      </c>
      <c r="E6304" t="s">
        <v>34</v>
      </c>
      <c r="F6304" t="s">
        <v>31197</v>
      </c>
      <c r="G6304" t="s">
        <v>31198</v>
      </c>
      <c r="H6304" t="s">
        <v>171</v>
      </c>
      <c r="I6304" s="1">
        <v>18977</v>
      </c>
      <c r="J6304" t="s">
        <v>31199</v>
      </c>
      <c r="K6304" t="s">
        <v>31200</v>
      </c>
      <c r="L6304">
        <v>68896</v>
      </c>
      <c r="M6304" t="s">
        <v>171</v>
      </c>
      <c r="N6304" s="1">
        <v>45010</v>
      </c>
      <c r="O6304" s="1">
        <v>45015</v>
      </c>
      <c r="P6304">
        <v>17</v>
      </c>
      <c r="Q6304">
        <v>1</v>
      </c>
      <c r="R6304" t="s">
        <v>63</v>
      </c>
      <c r="S6304">
        <v>4</v>
      </c>
      <c r="T6304">
        <v>0</v>
      </c>
      <c r="U6304">
        <v>5</v>
      </c>
      <c r="V6304">
        <v>300</v>
      </c>
      <c r="W6304" t="s">
        <v>54</v>
      </c>
      <c r="X6304" t="s">
        <v>31201</v>
      </c>
      <c r="Y6304" t="s">
        <v>43</v>
      </c>
      <c r="Z6304" s="1">
        <v>44979</v>
      </c>
      <c r="AA6304" s="2">
        <v>9.9687499999999998E-2</v>
      </c>
      <c r="AB6304" s="2">
        <v>0.19885416666666667</v>
      </c>
      <c r="AC6304" t="s">
        <v>44</v>
      </c>
      <c r="AD6304" t="s">
        <v>45</v>
      </c>
      <c r="AE6304" t="s">
        <v>45</v>
      </c>
      <c r="AF6304">
        <v>60</v>
      </c>
    </row>
    <row r="6305" spans="1:32">
      <c r="A6305">
        <v>30675</v>
      </c>
      <c r="B6305">
        <v>29775</v>
      </c>
      <c r="C6305" t="s">
        <v>5304</v>
      </c>
      <c r="D6305" t="s">
        <v>14341</v>
      </c>
      <c r="E6305" t="s">
        <v>48</v>
      </c>
      <c r="F6305" t="s">
        <v>31202</v>
      </c>
      <c r="G6305" t="s">
        <v>31203</v>
      </c>
      <c r="H6305" t="s">
        <v>692</v>
      </c>
      <c r="I6305" s="1">
        <v>36854</v>
      </c>
      <c r="J6305" t="s">
        <v>31204</v>
      </c>
      <c r="K6305" t="s">
        <v>31205</v>
      </c>
      <c r="L6305">
        <v>1372</v>
      </c>
      <c r="M6305" t="s">
        <v>692</v>
      </c>
      <c r="N6305" s="1">
        <v>45231</v>
      </c>
      <c r="O6305" s="1">
        <v>45236</v>
      </c>
      <c r="P6305">
        <v>97</v>
      </c>
      <c r="Q6305">
        <v>4</v>
      </c>
      <c r="R6305" t="s">
        <v>53</v>
      </c>
      <c r="S6305">
        <v>4</v>
      </c>
      <c r="T6305">
        <v>0</v>
      </c>
      <c r="U6305">
        <v>5</v>
      </c>
      <c r="V6305">
        <v>605</v>
      </c>
      <c r="W6305" t="s">
        <v>41</v>
      </c>
      <c r="X6305" t="s">
        <v>31206</v>
      </c>
      <c r="Y6305" t="s">
        <v>6</v>
      </c>
      <c r="Z6305" s="1">
        <v>45215</v>
      </c>
      <c r="AA6305" s="2">
        <v>0.27493055555555557</v>
      </c>
      <c r="AB6305" s="2">
        <v>0.22112268518518519</v>
      </c>
      <c r="AC6305" t="s">
        <v>45</v>
      </c>
      <c r="AD6305" t="s">
        <v>44</v>
      </c>
      <c r="AE6305" t="s">
        <v>44</v>
      </c>
      <c r="AF6305">
        <v>121</v>
      </c>
    </row>
    <row r="6306" spans="1:32">
      <c r="A6306">
        <v>30676</v>
      </c>
      <c r="B6306">
        <v>29776</v>
      </c>
      <c r="C6306" t="s">
        <v>5236</v>
      </c>
      <c r="D6306" t="s">
        <v>469</v>
      </c>
      <c r="E6306" t="s">
        <v>48</v>
      </c>
      <c r="F6306" t="s">
        <v>31207</v>
      </c>
      <c r="G6306" t="s">
        <v>31208</v>
      </c>
      <c r="H6306" t="s">
        <v>209</v>
      </c>
      <c r="I6306" s="1">
        <v>28158</v>
      </c>
      <c r="J6306" t="s">
        <v>31209</v>
      </c>
      <c r="K6306" t="s">
        <v>31210</v>
      </c>
      <c r="L6306">
        <v>28068</v>
      </c>
      <c r="M6306" t="s">
        <v>209</v>
      </c>
      <c r="N6306" s="1">
        <v>44963</v>
      </c>
      <c r="O6306" s="1">
        <v>44968</v>
      </c>
      <c r="P6306">
        <v>98</v>
      </c>
      <c r="Q6306">
        <v>4</v>
      </c>
      <c r="R6306" t="s">
        <v>63</v>
      </c>
      <c r="S6306">
        <v>2</v>
      </c>
      <c r="T6306">
        <v>1</v>
      </c>
      <c r="U6306">
        <v>5</v>
      </c>
      <c r="V6306">
        <v>380</v>
      </c>
      <c r="W6306" t="s">
        <v>41</v>
      </c>
      <c r="X6306" t="s">
        <v>31211</v>
      </c>
      <c r="Y6306" t="s">
        <v>65</v>
      </c>
      <c r="Z6306" s="1">
        <v>44946</v>
      </c>
      <c r="AA6306" s="2">
        <v>0.13284722222222223</v>
      </c>
      <c r="AB6306" s="2">
        <v>0.74820601851851853</v>
      </c>
      <c r="AC6306" t="s">
        <v>44</v>
      </c>
      <c r="AD6306" t="s">
        <v>45</v>
      </c>
      <c r="AE6306" t="s">
        <v>44</v>
      </c>
      <c r="AF6306">
        <v>76</v>
      </c>
    </row>
    <row r="6307" spans="1:32">
      <c r="A6307">
        <v>30677</v>
      </c>
      <c r="B6307">
        <v>29777</v>
      </c>
      <c r="C6307" t="s">
        <v>112</v>
      </c>
      <c r="D6307" t="s">
        <v>716</v>
      </c>
      <c r="E6307" t="s">
        <v>48</v>
      </c>
      <c r="F6307" t="s">
        <v>31212</v>
      </c>
      <c r="G6307">
        <v>3196680658</v>
      </c>
      <c r="H6307" t="s">
        <v>77</v>
      </c>
      <c r="I6307" s="1">
        <v>29919</v>
      </c>
      <c r="J6307" t="s">
        <v>31213</v>
      </c>
      <c r="K6307" t="s">
        <v>31214</v>
      </c>
      <c r="L6307">
        <v>2922</v>
      </c>
      <c r="M6307" t="s">
        <v>77</v>
      </c>
      <c r="N6307" s="1">
        <v>44980</v>
      </c>
      <c r="O6307" s="1">
        <v>44984</v>
      </c>
      <c r="P6307">
        <v>47</v>
      </c>
      <c r="Q6307">
        <v>2</v>
      </c>
      <c r="R6307" t="s">
        <v>63</v>
      </c>
      <c r="S6307">
        <v>4</v>
      </c>
      <c r="T6307">
        <v>2</v>
      </c>
      <c r="U6307">
        <v>4</v>
      </c>
      <c r="V6307">
        <v>352</v>
      </c>
      <c r="W6307" t="s">
        <v>41</v>
      </c>
      <c r="X6307" t="s">
        <v>31215</v>
      </c>
      <c r="Y6307" t="s">
        <v>65</v>
      </c>
      <c r="Z6307" s="1">
        <v>44945</v>
      </c>
      <c r="AA6307" s="2">
        <v>7.8622685185185184E-2</v>
      </c>
      <c r="AB6307" s="2">
        <v>0.30703703703703705</v>
      </c>
      <c r="AC6307" t="s">
        <v>45</v>
      </c>
      <c r="AD6307" t="s">
        <v>44</v>
      </c>
      <c r="AE6307" t="s">
        <v>44</v>
      </c>
      <c r="AF6307">
        <v>88</v>
      </c>
    </row>
    <row r="6308" spans="1:32">
      <c r="A6308">
        <v>30678</v>
      </c>
      <c r="B6308">
        <v>29778</v>
      </c>
      <c r="C6308" t="s">
        <v>90</v>
      </c>
      <c r="D6308" t="s">
        <v>6298</v>
      </c>
      <c r="E6308" t="s">
        <v>48</v>
      </c>
      <c r="F6308" t="s">
        <v>31216</v>
      </c>
      <c r="G6308" t="s">
        <v>31217</v>
      </c>
      <c r="H6308" t="s">
        <v>280</v>
      </c>
      <c r="I6308" s="1">
        <v>32918</v>
      </c>
      <c r="J6308" t="s">
        <v>31218</v>
      </c>
      <c r="K6308" t="s">
        <v>31219</v>
      </c>
      <c r="L6308">
        <v>92686</v>
      </c>
      <c r="M6308" t="s">
        <v>280</v>
      </c>
      <c r="N6308" s="1">
        <v>45207</v>
      </c>
      <c r="O6308" s="1">
        <v>45210</v>
      </c>
      <c r="P6308">
        <v>95</v>
      </c>
      <c r="Q6308">
        <v>4</v>
      </c>
      <c r="R6308" t="s">
        <v>63</v>
      </c>
      <c r="S6308">
        <v>2</v>
      </c>
      <c r="T6308">
        <v>2</v>
      </c>
      <c r="U6308">
        <v>3</v>
      </c>
      <c r="V6308">
        <v>192</v>
      </c>
      <c r="W6308" t="s">
        <v>41</v>
      </c>
      <c r="X6308" t="s">
        <v>31220</v>
      </c>
      <c r="Y6308" t="s">
        <v>65</v>
      </c>
      <c r="Z6308" s="1">
        <v>45202</v>
      </c>
      <c r="AA6308" s="2">
        <v>0.7419675925925926</v>
      </c>
      <c r="AB6308" s="2">
        <v>0.17318287037037036</v>
      </c>
      <c r="AC6308" t="s">
        <v>45</v>
      </c>
      <c r="AD6308" t="s">
        <v>44</v>
      </c>
      <c r="AE6308" t="s">
        <v>44</v>
      </c>
      <c r="AF6308">
        <v>64</v>
      </c>
    </row>
    <row r="6309" spans="1:32">
      <c r="A6309">
        <v>30679</v>
      </c>
      <c r="B6309">
        <v>29779</v>
      </c>
      <c r="C6309" t="s">
        <v>236</v>
      </c>
      <c r="D6309" t="s">
        <v>4451</v>
      </c>
      <c r="E6309" t="s">
        <v>48</v>
      </c>
      <c r="F6309" t="s">
        <v>31221</v>
      </c>
      <c r="G6309" t="s">
        <v>31222</v>
      </c>
      <c r="H6309" t="s">
        <v>37</v>
      </c>
      <c r="I6309" s="1">
        <v>20018</v>
      </c>
      <c r="J6309" t="s">
        <v>31223</v>
      </c>
      <c r="K6309" t="s">
        <v>14001</v>
      </c>
      <c r="L6309">
        <v>30917</v>
      </c>
      <c r="M6309" t="s">
        <v>37</v>
      </c>
      <c r="N6309" s="1">
        <v>45159</v>
      </c>
      <c r="O6309" s="1">
        <v>45164</v>
      </c>
      <c r="P6309">
        <v>30</v>
      </c>
      <c r="Q6309">
        <v>2</v>
      </c>
      <c r="R6309" t="s">
        <v>40</v>
      </c>
      <c r="S6309">
        <v>1</v>
      </c>
      <c r="T6309">
        <v>1</v>
      </c>
      <c r="U6309">
        <v>5</v>
      </c>
      <c r="V6309">
        <v>1130</v>
      </c>
      <c r="W6309" t="s">
        <v>41</v>
      </c>
      <c r="X6309" t="s">
        <v>31224</v>
      </c>
      <c r="Y6309" t="s">
        <v>81</v>
      </c>
      <c r="Z6309" s="1">
        <v>45135</v>
      </c>
      <c r="AA6309" s="2">
        <v>0.8820486111111111</v>
      </c>
      <c r="AB6309" s="2">
        <v>0.82515046296296291</v>
      </c>
      <c r="AC6309" t="s">
        <v>45</v>
      </c>
      <c r="AD6309" t="s">
        <v>44</v>
      </c>
      <c r="AE6309" t="s">
        <v>45</v>
      </c>
      <c r="AF6309">
        <v>226</v>
      </c>
    </row>
    <row r="6310" spans="1:32">
      <c r="A6310">
        <v>30680</v>
      </c>
      <c r="B6310">
        <v>29780</v>
      </c>
      <c r="C6310" t="s">
        <v>3527</v>
      </c>
      <c r="D6310" t="s">
        <v>1062</v>
      </c>
      <c r="E6310" t="s">
        <v>34</v>
      </c>
      <c r="F6310" t="s">
        <v>31225</v>
      </c>
      <c r="G6310" t="s">
        <v>31226</v>
      </c>
      <c r="H6310" t="s">
        <v>60</v>
      </c>
      <c r="I6310" s="1">
        <v>18626</v>
      </c>
      <c r="J6310" t="s">
        <v>31227</v>
      </c>
      <c r="K6310" t="s">
        <v>31228</v>
      </c>
      <c r="L6310">
        <v>44593</v>
      </c>
      <c r="M6310" t="s">
        <v>60</v>
      </c>
      <c r="N6310" s="1">
        <v>45043</v>
      </c>
      <c r="O6310" s="1">
        <v>45048</v>
      </c>
      <c r="P6310">
        <v>29</v>
      </c>
      <c r="Q6310">
        <v>2</v>
      </c>
      <c r="R6310" t="s">
        <v>63</v>
      </c>
      <c r="S6310">
        <v>4</v>
      </c>
      <c r="T6310">
        <v>1</v>
      </c>
      <c r="U6310">
        <v>5</v>
      </c>
      <c r="V6310">
        <v>355</v>
      </c>
      <c r="W6310" t="s">
        <v>41</v>
      </c>
      <c r="X6310" t="s">
        <v>31229</v>
      </c>
      <c r="Y6310" t="s">
        <v>43</v>
      </c>
      <c r="Z6310" s="1">
        <v>45015</v>
      </c>
      <c r="AA6310" s="2">
        <v>0.66298611111111116</v>
      </c>
      <c r="AB6310" s="2">
        <v>7.4606481481481482E-2</v>
      </c>
      <c r="AC6310" t="s">
        <v>45</v>
      </c>
      <c r="AD6310" t="s">
        <v>45</v>
      </c>
      <c r="AE6310" t="s">
        <v>45</v>
      </c>
      <c r="AF6310">
        <v>71</v>
      </c>
    </row>
    <row r="6311" spans="1:32">
      <c r="A6311">
        <v>30681</v>
      </c>
      <c r="B6311">
        <v>29781</v>
      </c>
      <c r="C6311" t="s">
        <v>1986</v>
      </c>
      <c r="D6311" t="s">
        <v>402</v>
      </c>
      <c r="E6311" t="s">
        <v>34</v>
      </c>
      <c r="F6311" t="s">
        <v>31230</v>
      </c>
      <c r="G6311" t="s">
        <v>31231</v>
      </c>
      <c r="H6311" t="s">
        <v>70</v>
      </c>
      <c r="I6311" s="1">
        <v>34979</v>
      </c>
      <c r="J6311" t="s">
        <v>31232</v>
      </c>
      <c r="K6311" t="s">
        <v>31233</v>
      </c>
      <c r="L6311">
        <v>10268</v>
      </c>
      <c r="M6311" t="s">
        <v>70</v>
      </c>
      <c r="N6311" s="1">
        <v>45088</v>
      </c>
      <c r="O6311" s="1">
        <v>45092</v>
      </c>
      <c r="P6311">
        <v>39</v>
      </c>
      <c r="Q6311">
        <v>2</v>
      </c>
      <c r="R6311" t="s">
        <v>40</v>
      </c>
      <c r="S6311">
        <v>2</v>
      </c>
      <c r="T6311">
        <v>1</v>
      </c>
      <c r="U6311">
        <v>4</v>
      </c>
      <c r="V6311">
        <v>964</v>
      </c>
      <c r="W6311" t="s">
        <v>41</v>
      </c>
      <c r="X6311" t="s">
        <v>31234</v>
      </c>
      <c r="Y6311" t="s">
        <v>65</v>
      </c>
      <c r="Z6311" s="1">
        <v>45079</v>
      </c>
      <c r="AA6311" s="2">
        <v>0.27060185185185187</v>
      </c>
      <c r="AB6311" s="2">
        <v>0.63256944444444441</v>
      </c>
      <c r="AC6311" t="s">
        <v>44</v>
      </c>
      <c r="AD6311" t="s">
        <v>45</v>
      </c>
      <c r="AE6311" t="s">
        <v>44</v>
      </c>
      <c r="AF6311">
        <v>241</v>
      </c>
    </row>
    <row r="6312" spans="1:32">
      <c r="A6312">
        <v>30682</v>
      </c>
      <c r="B6312">
        <v>29782</v>
      </c>
      <c r="C6312" t="s">
        <v>371</v>
      </c>
      <c r="D6312" t="s">
        <v>23189</v>
      </c>
      <c r="E6312" t="s">
        <v>34</v>
      </c>
      <c r="F6312" t="s">
        <v>31235</v>
      </c>
      <c r="G6312" t="s">
        <v>31236</v>
      </c>
      <c r="H6312" t="s">
        <v>225</v>
      </c>
      <c r="I6312" s="1">
        <v>30385</v>
      </c>
      <c r="J6312" t="s">
        <v>31237</v>
      </c>
      <c r="K6312" t="s">
        <v>31238</v>
      </c>
      <c r="L6312">
        <v>59283</v>
      </c>
      <c r="M6312" t="s">
        <v>225</v>
      </c>
      <c r="N6312" s="1">
        <v>45113</v>
      </c>
      <c r="O6312" s="1">
        <v>45116</v>
      </c>
      <c r="P6312">
        <v>47</v>
      </c>
      <c r="Q6312">
        <v>2</v>
      </c>
      <c r="R6312" t="s">
        <v>63</v>
      </c>
      <c r="S6312">
        <v>3</v>
      </c>
      <c r="T6312">
        <v>1</v>
      </c>
      <c r="U6312">
        <v>3</v>
      </c>
      <c r="V6312">
        <v>255</v>
      </c>
      <c r="W6312" t="s">
        <v>41</v>
      </c>
      <c r="X6312" t="s">
        <v>31239</v>
      </c>
      <c r="Y6312" t="s">
        <v>6</v>
      </c>
      <c r="Z6312" s="1">
        <v>45090</v>
      </c>
      <c r="AA6312" s="2">
        <v>0.84418981481481481</v>
      </c>
      <c r="AB6312" s="2">
        <v>0.91768518518518516</v>
      </c>
      <c r="AC6312" t="s">
        <v>45</v>
      </c>
      <c r="AD6312" t="s">
        <v>45</v>
      </c>
      <c r="AE6312" t="s">
        <v>45</v>
      </c>
      <c r="AF6312">
        <v>85</v>
      </c>
    </row>
    <row r="6313" spans="1:32">
      <c r="A6313">
        <v>30683</v>
      </c>
      <c r="B6313">
        <v>29783</v>
      </c>
      <c r="C6313" t="s">
        <v>702</v>
      </c>
      <c r="D6313" t="s">
        <v>7305</v>
      </c>
      <c r="E6313" t="s">
        <v>48</v>
      </c>
      <c r="F6313" t="s">
        <v>31240</v>
      </c>
      <c r="G6313" t="s">
        <v>31241</v>
      </c>
      <c r="H6313" t="s">
        <v>37</v>
      </c>
      <c r="I6313" s="1">
        <v>29533</v>
      </c>
      <c r="J6313" t="s">
        <v>31242</v>
      </c>
      <c r="K6313" t="s">
        <v>17638</v>
      </c>
      <c r="L6313">
        <v>85416</v>
      </c>
      <c r="M6313" t="s">
        <v>37</v>
      </c>
      <c r="N6313" s="1">
        <v>45309</v>
      </c>
      <c r="O6313" s="1">
        <v>45314</v>
      </c>
      <c r="P6313">
        <v>50</v>
      </c>
      <c r="Q6313">
        <v>2</v>
      </c>
      <c r="R6313" t="s">
        <v>63</v>
      </c>
      <c r="S6313">
        <v>4</v>
      </c>
      <c r="T6313">
        <v>1</v>
      </c>
      <c r="U6313">
        <v>5</v>
      </c>
      <c r="V6313">
        <v>325</v>
      </c>
      <c r="W6313" t="s">
        <v>54</v>
      </c>
      <c r="X6313" t="s">
        <v>31243</v>
      </c>
      <c r="Y6313" t="s">
        <v>43</v>
      </c>
      <c r="Z6313" s="1">
        <v>45273</v>
      </c>
      <c r="AA6313" s="2">
        <v>0.42238425925925926</v>
      </c>
      <c r="AB6313" s="2">
        <v>0.21657407407407406</v>
      </c>
      <c r="AC6313" t="s">
        <v>45</v>
      </c>
      <c r="AD6313" t="s">
        <v>45</v>
      </c>
      <c r="AE6313" t="s">
        <v>45</v>
      </c>
      <c r="AF6313">
        <v>65</v>
      </c>
    </row>
    <row r="6314" spans="1:32">
      <c r="A6314">
        <v>30684</v>
      </c>
      <c r="B6314">
        <v>29784</v>
      </c>
      <c r="C6314" t="s">
        <v>2351</v>
      </c>
      <c r="D6314" t="s">
        <v>7588</v>
      </c>
      <c r="E6314" t="s">
        <v>34</v>
      </c>
      <c r="F6314" t="s">
        <v>31244</v>
      </c>
      <c r="G6314" t="s">
        <v>31245</v>
      </c>
      <c r="H6314" t="s">
        <v>122</v>
      </c>
      <c r="I6314" s="1">
        <v>24573</v>
      </c>
      <c r="J6314" t="s">
        <v>31246</v>
      </c>
      <c r="K6314" t="s">
        <v>31247</v>
      </c>
      <c r="L6314">
        <v>26255</v>
      </c>
      <c r="M6314" t="s">
        <v>122</v>
      </c>
      <c r="N6314" s="1">
        <v>45131</v>
      </c>
      <c r="O6314" s="1">
        <v>45135</v>
      </c>
      <c r="P6314">
        <v>52</v>
      </c>
      <c r="Q6314">
        <v>3</v>
      </c>
      <c r="R6314" t="s">
        <v>53</v>
      </c>
      <c r="S6314">
        <v>3</v>
      </c>
      <c r="T6314">
        <v>2</v>
      </c>
      <c r="U6314">
        <v>4</v>
      </c>
      <c r="V6314">
        <v>560</v>
      </c>
      <c r="W6314" t="s">
        <v>41</v>
      </c>
      <c r="X6314" t="s">
        <v>31248</v>
      </c>
      <c r="Y6314" t="s">
        <v>65</v>
      </c>
      <c r="Z6314" s="1">
        <v>45114</v>
      </c>
      <c r="AA6314" s="2">
        <v>0.33944444444444444</v>
      </c>
      <c r="AB6314" s="2">
        <v>0.76186342592592593</v>
      </c>
      <c r="AC6314" t="s">
        <v>45</v>
      </c>
      <c r="AD6314" t="s">
        <v>44</v>
      </c>
      <c r="AE6314" t="s">
        <v>45</v>
      </c>
      <c r="AF6314">
        <v>140</v>
      </c>
    </row>
    <row r="6315" spans="1:32">
      <c r="A6315">
        <v>30685</v>
      </c>
      <c r="B6315">
        <v>29785</v>
      </c>
      <c r="C6315" t="s">
        <v>5892</v>
      </c>
      <c r="D6315" t="s">
        <v>1368</v>
      </c>
      <c r="E6315" t="s">
        <v>34</v>
      </c>
      <c r="F6315" t="s">
        <v>31249</v>
      </c>
      <c r="G6315" t="s">
        <v>31250</v>
      </c>
      <c r="H6315" t="s">
        <v>77</v>
      </c>
      <c r="I6315" s="1">
        <v>26463</v>
      </c>
      <c r="J6315" t="s">
        <v>31251</v>
      </c>
      <c r="K6315" t="s">
        <v>31252</v>
      </c>
      <c r="L6315">
        <v>96439</v>
      </c>
      <c r="M6315" t="s">
        <v>77</v>
      </c>
      <c r="N6315" s="1">
        <v>45002</v>
      </c>
      <c r="O6315" s="1">
        <v>45007</v>
      </c>
      <c r="P6315">
        <v>29</v>
      </c>
      <c r="Q6315">
        <v>2</v>
      </c>
      <c r="R6315" t="s">
        <v>63</v>
      </c>
      <c r="S6315">
        <v>1</v>
      </c>
      <c r="T6315">
        <v>2</v>
      </c>
      <c r="U6315">
        <v>5</v>
      </c>
      <c r="V6315">
        <v>340</v>
      </c>
      <c r="W6315" t="s">
        <v>54</v>
      </c>
      <c r="X6315" t="s">
        <v>31253</v>
      </c>
      <c r="Y6315" t="s">
        <v>65</v>
      </c>
      <c r="Z6315" s="1">
        <v>44994</v>
      </c>
      <c r="AA6315" s="2">
        <v>0.82122685185185185</v>
      </c>
      <c r="AB6315" s="2">
        <v>0.27342592592592591</v>
      </c>
      <c r="AC6315" t="s">
        <v>44</v>
      </c>
      <c r="AD6315" t="s">
        <v>44</v>
      </c>
      <c r="AE6315" t="s">
        <v>45</v>
      </c>
      <c r="AF6315">
        <v>68</v>
      </c>
    </row>
    <row r="6316" spans="1:32">
      <c r="A6316">
        <v>30686</v>
      </c>
      <c r="B6316">
        <v>29786</v>
      </c>
      <c r="C6316" t="s">
        <v>915</v>
      </c>
      <c r="D6316" t="s">
        <v>2762</v>
      </c>
      <c r="E6316" t="s">
        <v>34</v>
      </c>
      <c r="F6316" t="s">
        <v>31254</v>
      </c>
      <c r="G6316" t="s">
        <v>31255</v>
      </c>
      <c r="H6316" t="s">
        <v>725</v>
      </c>
      <c r="I6316" s="1">
        <v>25647</v>
      </c>
      <c r="J6316" t="s">
        <v>31256</v>
      </c>
      <c r="K6316" t="s">
        <v>31257</v>
      </c>
      <c r="L6316">
        <v>49502</v>
      </c>
      <c r="M6316" t="s">
        <v>725</v>
      </c>
      <c r="N6316" s="1">
        <v>45029</v>
      </c>
      <c r="O6316" s="1">
        <v>45031</v>
      </c>
      <c r="P6316">
        <v>69</v>
      </c>
      <c r="Q6316">
        <v>3</v>
      </c>
      <c r="R6316" t="s">
        <v>40</v>
      </c>
      <c r="S6316">
        <v>3</v>
      </c>
      <c r="T6316">
        <v>0</v>
      </c>
      <c r="U6316">
        <v>2</v>
      </c>
      <c r="V6316">
        <v>408</v>
      </c>
      <c r="W6316" t="s">
        <v>54</v>
      </c>
      <c r="X6316" t="s">
        <v>31258</v>
      </c>
      <c r="Y6316" t="s">
        <v>81</v>
      </c>
      <c r="Z6316" s="1">
        <v>44997</v>
      </c>
      <c r="AA6316" s="2">
        <v>0.58590277777777777</v>
      </c>
      <c r="AB6316" s="2">
        <v>0.79650462962962953</v>
      </c>
      <c r="AC6316" t="s">
        <v>45</v>
      </c>
      <c r="AD6316" t="s">
        <v>45</v>
      </c>
      <c r="AE6316" t="s">
        <v>44</v>
      </c>
      <c r="AF6316">
        <v>204</v>
      </c>
    </row>
    <row r="6317" spans="1:32">
      <c r="A6317">
        <v>30687</v>
      </c>
      <c r="B6317">
        <v>29787</v>
      </c>
      <c r="C6317" t="s">
        <v>2167</v>
      </c>
      <c r="D6317" t="s">
        <v>1228</v>
      </c>
      <c r="E6317" t="s">
        <v>48</v>
      </c>
      <c r="F6317" t="s">
        <v>31259</v>
      </c>
      <c r="G6317">
        <f>1-461-814-7048</f>
        <v>-8322</v>
      </c>
      <c r="H6317" t="s">
        <v>418</v>
      </c>
      <c r="I6317" s="1">
        <v>23407</v>
      </c>
      <c r="J6317" t="s">
        <v>31260</v>
      </c>
      <c r="K6317" t="s">
        <v>31261</v>
      </c>
      <c r="L6317">
        <v>62983</v>
      </c>
      <c r="M6317" t="s">
        <v>418</v>
      </c>
      <c r="N6317" s="1">
        <v>45225</v>
      </c>
      <c r="O6317" s="1">
        <v>45230</v>
      </c>
      <c r="P6317">
        <v>63</v>
      </c>
      <c r="Q6317">
        <v>3</v>
      </c>
      <c r="R6317" t="s">
        <v>40</v>
      </c>
      <c r="S6317">
        <v>2</v>
      </c>
      <c r="T6317">
        <v>2</v>
      </c>
      <c r="U6317">
        <v>5</v>
      </c>
      <c r="V6317">
        <v>1215</v>
      </c>
      <c r="W6317" t="s">
        <v>41</v>
      </c>
      <c r="X6317" t="s">
        <v>31262</v>
      </c>
      <c r="Y6317" t="s">
        <v>43</v>
      </c>
      <c r="Z6317" s="1">
        <v>45210</v>
      </c>
      <c r="AA6317" s="2">
        <v>0.5782870370370371</v>
      </c>
      <c r="AB6317" s="2">
        <v>0.62288194444444445</v>
      </c>
      <c r="AC6317" t="s">
        <v>44</v>
      </c>
      <c r="AD6317" t="s">
        <v>44</v>
      </c>
      <c r="AE6317" t="s">
        <v>45</v>
      </c>
      <c r="AF6317">
        <v>243</v>
      </c>
    </row>
    <row r="6318" spans="1:32">
      <c r="A6318">
        <v>30689</v>
      </c>
      <c r="B6318">
        <v>29789</v>
      </c>
      <c r="C6318" t="s">
        <v>2231</v>
      </c>
      <c r="D6318" t="s">
        <v>4496</v>
      </c>
      <c r="E6318" t="s">
        <v>48</v>
      </c>
      <c r="F6318" t="s">
        <v>31263</v>
      </c>
      <c r="G6318" t="s">
        <v>31264</v>
      </c>
      <c r="H6318" t="s">
        <v>217</v>
      </c>
      <c r="I6318" s="1">
        <v>18524</v>
      </c>
      <c r="J6318" t="s">
        <v>31265</v>
      </c>
      <c r="K6318" t="s">
        <v>31266</v>
      </c>
      <c r="L6318">
        <v>87999</v>
      </c>
      <c r="M6318" t="s">
        <v>217</v>
      </c>
      <c r="N6318" s="1">
        <v>45232</v>
      </c>
      <c r="O6318" s="1">
        <v>45237</v>
      </c>
      <c r="P6318">
        <v>62</v>
      </c>
      <c r="Q6318">
        <v>3</v>
      </c>
      <c r="R6318" t="s">
        <v>63</v>
      </c>
      <c r="S6318">
        <v>4</v>
      </c>
      <c r="T6318">
        <v>1</v>
      </c>
      <c r="U6318">
        <v>5</v>
      </c>
      <c r="V6318">
        <v>300</v>
      </c>
      <c r="W6318" t="s">
        <v>54</v>
      </c>
      <c r="X6318" t="s">
        <v>31267</v>
      </c>
      <c r="Y6318" t="s">
        <v>6</v>
      </c>
      <c r="Z6318" s="1">
        <v>45205</v>
      </c>
      <c r="AA6318" s="2">
        <v>0.6598032407407407</v>
      </c>
      <c r="AB6318" s="2">
        <v>0.93174768518518514</v>
      </c>
      <c r="AC6318" t="s">
        <v>44</v>
      </c>
      <c r="AD6318" t="s">
        <v>44</v>
      </c>
      <c r="AE6318" t="s">
        <v>44</v>
      </c>
      <c r="AF6318">
        <v>60</v>
      </c>
    </row>
    <row r="6319" spans="1:32">
      <c r="A6319">
        <v>30691</v>
      </c>
      <c r="B6319">
        <v>29791</v>
      </c>
      <c r="C6319" t="s">
        <v>9536</v>
      </c>
      <c r="D6319" t="s">
        <v>4286</v>
      </c>
      <c r="E6319" t="s">
        <v>48</v>
      </c>
      <c r="F6319" t="s">
        <v>31268</v>
      </c>
      <c r="G6319" t="s">
        <v>31269</v>
      </c>
      <c r="H6319" t="s">
        <v>70</v>
      </c>
      <c r="I6319" s="1">
        <v>18172</v>
      </c>
      <c r="J6319" t="s">
        <v>31270</v>
      </c>
      <c r="K6319" t="s">
        <v>31271</v>
      </c>
      <c r="L6319">
        <v>56728</v>
      </c>
      <c r="M6319" t="s">
        <v>70</v>
      </c>
      <c r="N6319" s="1">
        <v>45056</v>
      </c>
      <c r="O6319" s="1">
        <v>45059</v>
      </c>
      <c r="P6319">
        <v>64</v>
      </c>
      <c r="Q6319">
        <v>3</v>
      </c>
      <c r="R6319" t="s">
        <v>53</v>
      </c>
      <c r="S6319">
        <v>2</v>
      </c>
      <c r="T6319">
        <v>1</v>
      </c>
      <c r="U6319">
        <v>3</v>
      </c>
      <c r="V6319">
        <v>405</v>
      </c>
      <c r="W6319" t="s">
        <v>41</v>
      </c>
      <c r="X6319" t="s">
        <v>31272</v>
      </c>
      <c r="Y6319" t="s">
        <v>6</v>
      </c>
      <c r="Z6319" s="1">
        <v>45017</v>
      </c>
      <c r="AA6319" s="2">
        <v>0.90454861111111118</v>
      </c>
      <c r="AB6319" s="2">
        <v>6.1759259259259257E-2</v>
      </c>
      <c r="AC6319" t="s">
        <v>45</v>
      </c>
      <c r="AD6319" t="s">
        <v>45</v>
      </c>
      <c r="AE6319" t="s">
        <v>44</v>
      </c>
      <c r="AF6319">
        <v>135</v>
      </c>
    </row>
    <row r="6320" spans="1:32">
      <c r="A6320">
        <v>30692</v>
      </c>
      <c r="B6320">
        <v>29792</v>
      </c>
      <c r="C6320" t="s">
        <v>2481</v>
      </c>
      <c r="D6320" t="s">
        <v>140</v>
      </c>
      <c r="E6320" t="s">
        <v>34</v>
      </c>
      <c r="F6320" t="s">
        <v>31273</v>
      </c>
      <c r="G6320" t="s">
        <v>31274</v>
      </c>
      <c r="H6320" t="s">
        <v>309</v>
      </c>
      <c r="I6320" s="1">
        <v>29664</v>
      </c>
      <c r="J6320" t="s">
        <v>31275</v>
      </c>
      <c r="K6320" t="s">
        <v>31276</v>
      </c>
      <c r="L6320">
        <v>43054</v>
      </c>
      <c r="M6320" t="s">
        <v>309</v>
      </c>
      <c r="N6320" s="1">
        <v>45107</v>
      </c>
      <c r="O6320" s="1">
        <v>45110</v>
      </c>
      <c r="P6320">
        <v>80</v>
      </c>
      <c r="Q6320">
        <v>4</v>
      </c>
      <c r="R6320" t="s">
        <v>63</v>
      </c>
      <c r="S6320">
        <v>2</v>
      </c>
      <c r="T6320">
        <v>2</v>
      </c>
      <c r="U6320">
        <v>3</v>
      </c>
      <c r="V6320">
        <v>180</v>
      </c>
      <c r="W6320" t="s">
        <v>54</v>
      </c>
      <c r="X6320" t="s">
        <v>31277</v>
      </c>
      <c r="Y6320" t="s">
        <v>6</v>
      </c>
      <c r="Z6320" s="1">
        <v>45099</v>
      </c>
      <c r="AA6320" s="2">
        <v>0.6277314814814815</v>
      </c>
      <c r="AB6320" s="2">
        <v>0.12943287037037038</v>
      </c>
      <c r="AC6320" t="s">
        <v>44</v>
      </c>
      <c r="AD6320" t="s">
        <v>44</v>
      </c>
      <c r="AE6320" t="s">
        <v>45</v>
      </c>
      <c r="AF6320">
        <v>60</v>
      </c>
    </row>
    <row r="6321" spans="1:32">
      <c r="A6321">
        <v>30693</v>
      </c>
      <c r="B6321">
        <v>29793</v>
      </c>
      <c r="C6321" t="s">
        <v>229</v>
      </c>
      <c r="D6321" t="s">
        <v>47</v>
      </c>
      <c r="E6321" t="s">
        <v>34</v>
      </c>
      <c r="F6321" t="s">
        <v>31278</v>
      </c>
      <c r="G6321">
        <f>1-721-838-6639</f>
        <v>-8197</v>
      </c>
      <c r="H6321" t="s">
        <v>201</v>
      </c>
      <c r="I6321" s="1">
        <v>33561</v>
      </c>
      <c r="J6321" t="s">
        <v>31279</v>
      </c>
      <c r="K6321" t="s">
        <v>3475</v>
      </c>
      <c r="L6321">
        <v>14418</v>
      </c>
      <c r="M6321" t="s">
        <v>201</v>
      </c>
      <c r="N6321" s="1">
        <v>45282</v>
      </c>
      <c r="O6321" s="1">
        <v>45284</v>
      </c>
      <c r="P6321">
        <v>65</v>
      </c>
      <c r="Q6321">
        <v>3</v>
      </c>
      <c r="R6321" t="s">
        <v>63</v>
      </c>
      <c r="S6321">
        <v>2</v>
      </c>
      <c r="T6321">
        <v>2</v>
      </c>
      <c r="U6321">
        <v>2</v>
      </c>
      <c r="V6321">
        <v>138</v>
      </c>
      <c r="W6321" t="s">
        <v>54</v>
      </c>
      <c r="X6321" t="s">
        <v>31280</v>
      </c>
      <c r="Y6321" t="s">
        <v>65</v>
      </c>
      <c r="Z6321" s="1">
        <v>45243</v>
      </c>
      <c r="AA6321" s="2">
        <v>0.19187500000000002</v>
      </c>
      <c r="AB6321" s="2">
        <v>0.56862268518518522</v>
      </c>
      <c r="AC6321" t="s">
        <v>44</v>
      </c>
      <c r="AD6321" t="s">
        <v>45</v>
      </c>
      <c r="AE6321" t="s">
        <v>44</v>
      </c>
      <c r="AF6321">
        <v>69</v>
      </c>
    </row>
    <row r="6322" spans="1:32">
      <c r="A6322">
        <v>30694</v>
      </c>
      <c r="B6322">
        <v>29794</v>
      </c>
      <c r="C6322" t="s">
        <v>1015</v>
      </c>
      <c r="D6322" t="s">
        <v>454</v>
      </c>
      <c r="E6322" t="s">
        <v>48</v>
      </c>
      <c r="F6322" t="s">
        <v>31281</v>
      </c>
      <c r="G6322">
        <f>1-801-384-95</f>
        <v>-1279</v>
      </c>
      <c r="H6322" t="s">
        <v>60</v>
      </c>
      <c r="I6322" s="1">
        <v>28052</v>
      </c>
      <c r="J6322" t="s">
        <v>31282</v>
      </c>
      <c r="K6322" t="s">
        <v>31283</v>
      </c>
      <c r="L6322">
        <v>7093</v>
      </c>
      <c r="M6322" t="s">
        <v>60</v>
      </c>
      <c r="N6322" s="1">
        <v>45038</v>
      </c>
      <c r="O6322" s="1">
        <v>45039</v>
      </c>
      <c r="P6322">
        <v>12</v>
      </c>
      <c r="Q6322">
        <v>1</v>
      </c>
      <c r="R6322" t="s">
        <v>40</v>
      </c>
      <c r="S6322">
        <v>1</v>
      </c>
      <c r="T6322">
        <v>0</v>
      </c>
      <c r="U6322">
        <v>1</v>
      </c>
      <c r="V6322">
        <v>222</v>
      </c>
      <c r="W6322" t="s">
        <v>41</v>
      </c>
      <c r="X6322" t="s">
        <v>31284</v>
      </c>
      <c r="Y6322" t="s">
        <v>65</v>
      </c>
      <c r="Z6322" s="1">
        <v>45010</v>
      </c>
      <c r="AA6322" s="2">
        <v>9.2094907407407403E-2</v>
      </c>
      <c r="AB6322" s="2">
        <v>8.9803240740740739E-2</v>
      </c>
      <c r="AC6322" t="s">
        <v>45</v>
      </c>
      <c r="AD6322" t="s">
        <v>45</v>
      </c>
      <c r="AE6322" t="s">
        <v>44</v>
      </c>
      <c r="AF6322">
        <v>222</v>
      </c>
    </row>
    <row r="6323" spans="1:32">
      <c r="A6323">
        <v>30695</v>
      </c>
      <c r="B6323">
        <v>29795</v>
      </c>
      <c r="C6323" t="s">
        <v>881</v>
      </c>
      <c r="D6323" t="s">
        <v>1896</v>
      </c>
      <c r="E6323" t="s">
        <v>34</v>
      </c>
      <c r="F6323" t="s">
        <v>31285</v>
      </c>
      <c r="G6323" t="s">
        <v>31286</v>
      </c>
      <c r="H6323" t="s">
        <v>941</v>
      </c>
      <c r="I6323" s="1">
        <v>33219</v>
      </c>
      <c r="J6323" t="s">
        <v>31287</v>
      </c>
      <c r="K6323" t="s">
        <v>31288</v>
      </c>
      <c r="L6323">
        <v>48221</v>
      </c>
      <c r="M6323" t="s">
        <v>941</v>
      </c>
      <c r="N6323" s="1">
        <v>45005</v>
      </c>
      <c r="O6323" s="1">
        <v>45008</v>
      </c>
      <c r="P6323">
        <v>31</v>
      </c>
      <c r="Q6323">
        <v>2</v>
      </c>
      <c r="R6323" t="s">
        <v>53</v>
      </c>
      <c r="S6323">
        <v>2</v>
      </c>
      <c r="T6323">
        <v>2</v>
      </c>
      <c r="U6323">
        <v>3</v>
      </c>
      <c r="V6323">
        <v>447</v>
      </c>
      <c r="W6323" t="s">
        <v>41</v>
      </c>
      <c r="X6323" t="s">
        <v>31289</v>
      </c>
      <c r="Y6323" t="s">
        <v>43</v>
      </c>
      <c r="Z6323" s="1">
        <v>44984</v>
      </c>
      <c r="AA6323" s="2">
        <v>1.2118055555555556E-2</v>
      </c>
      <c r="AB6323" s="2">
        <v>0.16331018518518517</v>
      </c>
      <c r="AC6323" t="s">
        <v>45</v>
      </c>
      <c r="AD6323" t="s">
        <v>44</v>
      </c>
      <c r="AE6323" t="s">
        <v>44</v>
      </c>
      <c r="AF6323">
        <v>149</v>
      </c>
    </row>
    <row r="6324" spans="1:32">
      <c r="A6324">
        <v>30697</v>
      </c>
      <c r="B6324">
        <v>29797</v>
      </c>
      <c r="C6324" t="s">
        <v>4490</v>
      </c>
      <c r="D6324" t="s">
        <v>469</v>
      </c>
      <c r="E6324" t="s">
        <v>48</v>
      </c>
      <c r="F6324" t="s">
        <v>31290</v>
      </c>
      <c r="G6324">
        <v>5887772940</v>
      </c>
      <c r="H6324" t="s">
        <v>201</v>
      </c>
      <c r="I6324" s="1">
        <v>36895</v>
      </c>
      <c r="J6324" t="s">
        <v>31291</v>
      </c>
      <c r="K6324" t="s">
        <v>17803</v>
      </c>
      <c r="L6324">
        <v>29014</v>
      </c>
      <c r="M6324" t="s">
        <v>201</v>
      </c>
      <c r="N6324" s="1">
        <v>45062</v>
      </c>
      <c r="O6324" s="1">
        <v>45065</v>
      </c>
      <c r="P6324">
        <v>3</v>
      </c>
      <c r="Q6324">
        <v>1</v>
      </c>
      <c r="R6324" t="s">
        <v>40</v>
      </c>
      <c r="S6324">
        <v>4</v>
      </c>
      <c r="T6324">
        <v>0</v>
      </c>
      <c r="U6324">
        <v>3</v>
      </c>
      <c r="V6324">
        <v>612</v>
      </c>
      <c r="W6324" t="s">
        <v>54</v>
      </c>
      <c r="X6324" t="s">
        <v>31292</v>
      </c>
      <c r="Y6324" t="s">
        <v>6</v>
      </c>
      <c r="Z6324" s="1">
        <v>45051</v>
      </c>
      <c r="AA6324" s="2">
        <v>0.85903935185185187</v>
      </c>
      <c r="AB6324" s="2">
        <v>0.10993055555555555</v>
      </c>
      <c r="AC6324" t="s">
        <v>45</v>
      </c>
      <c r="AD6324" t="s">
        <v>44</v>
      </c>
      <c r="AE6324" t="s">
        <v>44</v>
      </c>
      <c r="AF6324">
        <v>204</v>
      </c>
    </row>
    <row r="6325" spans="1:32">
      <c r="A6325">
        <v>30699</v>
      </c>
      <c r="B6325">
        <v>29799</v>
      </c>
      <c r="C6325" t="s">
        <v>1895</v>
      </c>
      <c r="D6325" t="s">
        <v>3128</v>
      </c>
      <c r="E6325" t="s">
        <v>48</v>
      </c>
      <c r="F6325" t="s">
        <v>31293</v>
      </c>
      <c r="G6325" t="s">
        <v>31294</v>
      </c>
      <c r="H6325" t="s">
        <v>317</v>
      </c>
      <c r="I6325" s="1">
        <v>28875</v>
      </c>
      <c r="J6325" t="s">
        <v>31295</v>
      </c>
      <c r="K6325" t="s">
        <v>31296</v>
      </c>
      <c r="L6325">
        <v>40651</v>
      </c>
      <c r="M6325" t="s">
        <v>317</v>
      </c>
      <c r="N6325" s="1">
        <v>44980</v>
      </c>
      <c r="O6325" s="1">
        <v>44985</v>
      </c>
      <c r="P6325">
        <v>54</v>
      </c>
      <c r="Q6325">
        <v>3</v>
      </c>
      <c r="R6325" t="s">
        <v>40</v>
      </c>
      <c r="S6325">
        <v>3</v>
      </c>
      <c r="T6325">
        <v>1</v>
      </c>
      <c r="U6325">
        <v>5</v>
      </c>
      <c r="V6325">
        <v>1250</v>
      </c>
      <c r="W6325" t="s">
        <v>41</v>
      </c>
      <c r="X6325" t="s">
        <v>31297</v>
      </c>
      <c r="Y6325" t="s">
        <v>81</v>
      </c>
      <c r="Z6325" s="1">
        <v>44961</v>
      </c>
      <c r="AA6325" s="2">
        <v>0.45651620370370366</v>
      </c>
      <c r="AB6325" s="2">
        <v>0.1273148148148148</v>
      </c>
      <c r="AC6325" t="s">
        <v>44</v>
      </c>
      <c r="AD6325" t="s">
        <v>44</v>
      </c>
      <c r="AE6325" t="s">
        <v>44</v>
      </c>
      <c r="AF6325">
        <v>250</v>
      </c>
    </row>
    <row r="6326" spans="1:32">
      <c r="A6326">
        <v>30700</v>
      </c>
      <c r="B6326">
        <v>29800</v>
      </c>
      <c r="C6326" t="s">
        <v>1155</v>
      </c>
      <c r="D6326" t="s">
        <v>1404</v>
      </c>
      <c r="E6326" t="s">
        <v>48</v>
      </c>
      <c r="F6326" t="s">
        <v>31298</v>
      </c>
      <c r="G6326" t="s">
        <v>31299</v>
      </c>
      <c r="H6326" t="s">
        <v>50</v>
      </c>
      <c r="I6326" s="1">
        <v>32638</v>
      </c>
      <c r="J6326" t="s">
        <v>31300</v>
      </c>
      <c r="K6326" t="s">
        <v>31301</v>
      </c>
      <c r="L6326">
        <v>86301</v>
      </c>
      <c r="M6326" t="s">
        <v>50</v>
      </c>
      <c r="N6326" s="1">
        <v>45115</v>
      </c>
      <c r="O6326" s="1">
        <v>45120</v>
      </c>
      <c r="P6326">
        <v>57</v>
      </c>
      <c r="Q6326">
        <v>3</v>
      </c>
      <c r="R6326" t="s">
        <v>40</v>
      </c>
      <c r="S6326">
        <v>3</v>
      </c>
      <c r="T6326">
        <v>2</v>
      </c>
      <c r="U6326">
        <v>5</v>
      </c>
      <c r="V6326">
        <v>1080</v>
      </c>
      <c r="W6326" t="s">
        <v>54</v>
      </c>
      <c r="X6326" t="s">
        <v>31302</v>
      </c>
      <c r="Y6326" t="s">
        <v>65</v>
      </c>
      <c r="Z6326" s="1">
        <v>45109</v>
      </c>
      <c r="AA6326" s="2">
        <v>0.84343749999999995</v>
      </c>
      <c r="AB6326" s="2">
        <v>0.49787037037037035</v>
      </c>
      <c r="AC6326" t="s">
        <v>44</v>
      </c>
      <c r="AD6326" t="s">
        <v>44</v>
      </c>
      <c r="AE6326" t="s">
        <v>45</v>
      </c>
      <c r="AF6326">
        <v>216</v>
      </c>
    </row>
    <row r="6327" spans="1:32">
      <c r="A6327">
        <v>30701</v>
      </c>
      <c r="B6327">
        <v>29801</v>
      </c>
      <c r="C6327" t="s">
        <v>6880</v>
      </c>
      <c r="D6327" t="s">
        <v>970</v>
      </c>
      <c r="E6327" t="s">
        <v>48</v>
      </c>
      <c r="F6327" t="s">
        <v>31303</v>
      </c>
      <c r="G6327" t="s">
        <v>31304</v>
      </c>
      <c r="H6327" t="s">
        <v>109</v>
      </c>
      <c r="I6327" s="1">
        <v>17700</v>
      </c>
      <c r="J6327" t="s">
        <v>31305</v>
      </c>
      <c r="K6327" t="s">
        <v>31306</v>
      </c>
      <c r="L6327">
        <v>77569</v>
      </c>
      <c r="M6327" t="s">
        <v>109</v>
      </c>
      <c r="N6327" s="1">
        <v>44980</v>
      </c>
      <c r="O6327" s="1">
        <v>44981</v>
      </c>
      <c r="P6327">
        <v>81</v>
      </c>
      <c r="Q6327">
        <v>4</v>
      </c>
      <c r="R6327" t="s">
        <v>40</v>
      </c>
      <c r="S6327">
        <v>1</v>
      </c>
      <c r="T6327">
        <v>0</v>
      </c>
      <c r="U6327">
        <v>1</v>
      </c>
      <c r="V6327">
        <v>226</v>
      </c>
      <c r="W6327" t="s">
        <v>54</v>
      </c>
      <c r="X6327" t="s">
        <v>31307</v>
      </c>
      <c r="Y6327" t="s">
        <v>43</v>
      </c>
      <c r="Z6327" s="1">
        <v>44953</v>
      </c>
      <c r="AA6327" s="2">
        <v>0.44017361111111114</v>
      </c>
      <c r="AB6327" s="2">
        <v>0.99930555555555556</v>
      </c>
      <c r="AC6327" t="s">
        <v>44</v>
      </c>
      <c r="AD6327" t="s">
        <v>44</v>
      </c>
      <c r="AE6327" t="s">
        <v>44</v>
      </c>
      <c r="AF6327">
        <v>226</v>
      </c>
    </row>
    <row r="6328" spans="1:32">
      <c r="A6328">
        <v>30702</v>
      </c>
      <c r="B6328">
        <v>29802</v>
      </c>
      <c r="C6328" t="s">
        <v>1857</v>
      </c>
      <c r="D6328" t="s">
        <v>3343</v>
      </c>
      <c r="E6328" t="s">
        <v>48</v>
      </c>
      <c r="F6328" t="s">
        <v>31308</v>
      </c>
      <c r="G6328">
        <v>2829496322</v>
      </c>
      <c r="H6328" t="s">
        <v>201</v>
      </c>
      <c r="I6328" s="1">
        <v>32383</v>
      </c>
      <c r="J6328" t="s">
        <v>31309</v>
      </c>
      <c r="K6328" t="s">
        <v>31310</v>
      </c>
      <c r="L6328">
        <v>64496</v>
      </c>
      <c r="M6328" t="s">
        <v>201</v>
      </c>
      <c r="N6328" s="1">
        <v>45014</v>
      </c>
      <c r="O6328" s="1">
        <v>45016</v>
      </c>
      <c r="P6328">
        <v>47</v>
      </c>
      <c r="Q6328">
        <v>2</v>
      </c>
      <c r="R6328" t="s">
        <v>63</v>
      </c>
      <c r="S6328">
        <v>2</v>
      </c>
      <c r="T6328">
        <v>2</v>
      </c>
      <c r="U6328">
        <v>2</v>
      </c>
      <c r="V6328">
        <v>130</v>
      </c>
      <c r="W6328" t="s">
        <v>54</v>
      </c>
      <c r="X6328" t="s">
        <v>31311</v>
      </c>
      <c r="Y6328" t="s">
        <v>81</v>
      </c>
      <c r="Z6328" s="1">
        <v>45009</v>
      </c>
      <c r="AA6328" s="2">
        <v>0.26483796296296297</v>
      </c>
      <c r="AB6328" s="2">
        <v>0.4475810185185185</v>
      </c>
      <c r="AC6328" t="s">
        <v>44</v>
      </c>
      <c r="AD6328" t="s">
        <v>44</v>
      </c>
      <c r="AE6328" t="s">
        <v>45</v>
      </c>
      <c r="AF6328">
        <v>65</v>
      </c>
    </row>
    <row r="6329" spans="1:32">
      <c r="A6329">
        <v>30703</v>
      </c>
      <c r="B6329">
        <v>29803</v>
      </c>
      <c r="C6329" t="s">
        <v>447</v>
      </c>
      <c r="D6329" t="s">
        <v>1348</v>
      </c>
      <c r="E6329" t="s">
        <v>48</v>
      </c>
      <c r="F6329" t="s">
        <v>31312</v>
      </c>
      <c r="G6329" t="s">
        <v>31313</v>
      </c>
      <c r="H6329" t="s">
        <v>179</v>
      </c>
      <c r="I6329" s="1">
        <v>31003</v>
      </c>
      <c r="J6329" t="s">
        <v>31314</v>
      </c>
      <c r="K6329" t="s">
        <v>31315</v>
      </c>
      <c r="L6329">
        <v>47701</v>
      </c>
      <c r="M6329" t="s">
        <v>179</v>
      </c>
      <c r="N6329" s="1">
        <v>45125</v>
      </c>
      <c r="O6329" s="1">
        <v>45129</v>
      </c>
      <c r="P6329">
        <v>47</v>
      </c>
      <c r="Q6329">
        <v>2</v>
      </c>
      <c r="R6329" t="s">
        <v>63</v>
      </c>
      <c r="S6329">
        <v>1</v>
      </c>
      <c r="T6329">
        <v>2</v>
      </c>
      <c r="U6329">
        <v>4</v>
      </c>
      <c r="V6329">
        <v>352</v>
      </c>
      <c r="W6329" t="s">
        <v>54</v>
      </c>
      <c r="X6329" t="s">
        <v>31316</v>
      </c>
      <c r="Y6329" t="s">
        <v>81</v>
      </c>
      <c r="Z6329" s="1">
        <v>45101</v>
      </c>
      <c r="AA6329" s="2">
        <v>0.65741898148148148</v>
      </c>
      <c r="AB6329" s="2">
        <v>0.16901620370370371</v>
      </c>
      <c r="AC6329" t="s">
        <v>44</v>
      </c>
      <c r="AD6329" t="s">
        <v>44</v>
      </c>
      <c r="AE6329" t="s">
        <v>44</v>
      </c>
      <c r="AF6329">
        <v>88</v>
      </c>
    </row>
    <row r="6330" spans="1:32">
      <c r="A6330">
        <v>30704</v>
      </c>
      <c r="B6330">
        <v>29804</v>
      </c>
      <c r="C6330" t="s">
        <v>284</v>
      </c>
      <c r="D6330" t="s">
        <v>3907</v>
      </c>
      <c r="E6330" t="s">
        <v>48</v>
      </c>
      <c r="F6330" t="s">
        <v>31317</v>
      </c>
      <c r="G6330" t="s">
        <v>31318</v>
      </c>
      <c r="H6330" t="s">
        <v>171</v>
      </c>
      <c r="I6330" s="1">
        <v>29668</v>
      </c>
      <c r="J6330" t="s">
        <v>31319</v>
      </c>
      <c r="K6330" t="s">
        <v>31320</v>
      </c>
      <c r="L6330">
        <v>1870</v>
      </c>
      <c r="M6330" t="s">
        <v>171</v>
      </c>
      <c r="N6330" s="1">
        <v>45306</v>
      </c>
      <c r="O6330" s="1">
        <v>45311</v>
      </c>
      <c r="P6330">
        <v>80</v>
      </c>
      <c r="Q6330">
        <v>4</v>
      </c>
      <c r="R6330" t="s">
        <v>63</v>
      </c>
      <c r="S6330">
        <v>3</v>
      </c>
      <c r="T6330">
        <v>0</v>
      </c>
      <c r="U6330">
        <v>5</v>
      </c>
      <c r="V6330">
        <v>305</v>
      </c>
      <c r="W6330" t="s">
        <v>41</v>
      </c>
      <c r="X6330" t="s">
        <v>31321</v>
      </c>
      <c r="Y6330" t="s">
        <v>43</v>
      </c>
      <c r="Z6330" s="1">
        <v>45279</v>
      </c>
      <c r="AA6330" s="2">
        <v>0.15068287037037037</v>
      </c>
      <c r="AB6330" s="2">
        <v>0.75177083333333339</v>
      </c>
      <c r="AC6330" t="s">
        <v>45</v>
      </c>
      <c r="AD6330" t="s">
        <v>44</v>
      </c>
      <c r="AE6330" t="s">
        <v>45</v>
      </c>
      <c r="AF6330">
        <v>61</v>
      </c>
    </row>
    <row r="6331" spans="1:32">
      <c r="A6331">
        <v>30705</v>
      </c>
      <c r="B6331">
        <v>29805</v>
      </c>
      <c r="C6331" t="s">
        <v>828</v>
      </c>
      <c r="D6331" t="s">
        <v>8398</v>
      </c>
      <c r="E6331" t="s">
        <v>34</v>
      </c>
      <c r="F6331" t="s">
        <v>31322</v>
      </c>
      <c r="G6331" t="s">
        <v>31323</v>
      </c>
      <c r="H6331" t="s">
        <v>171</v>
      </c>
      <c r="I6331" s="1">
        <v>17781</v>
      </c>
      <c r="J6331" t="s">
        <v>31324</v>
      </c>
      <c r="K6331" t="s">
        <v>31325</v>
      </c>
      <c r="L6331">
        <v>99498</v>
      </c>
      <c r="M6331" t="s">
        <v>171</v>
      </c>
      <c r="N6331" s="1">
        <v>45285</v>
      </c>
      <c r="O6331" s="1">
        <v>45288</v>
      </c>
      <c r="P6331">
        <v>61</v>
      </c>
      <c r="Q6331">
        <v>3</v>
      </c>
      <c r="R6331" t="s">
        <v>53</v>
      </c>
      <c r="S6331">
        <v>3</v>
      </c>
      <c r="T6331">
        <v>2</v>
      </c>
      <c r="U6331">
        <v>3</v>
      </c>
      <c r="V6331">
        <v>432</v>
      </c>
      <c r="W6331" t="s">
        <v>54</v>
      </c>
      <c r="X6331" t="s">
        <v>31326</v>
      </c>
      <c r="Y6331" t="s">
        <v>81</v>
      </c>
      <c r="Z6331" s="1">
        <v>45266</v>
      </c>
      <c r="AA6331" s="2">
        <v>0.35994212962962963</v>
      </c>
      <c r="AB6331" s="2">
        <v>0.32428240740740738</v>
      </c>
      <c r="AC6331" t="s">
        <v>44</v>
      </c>
      <c r="AD6331" t="s">
        <v>44</v>
      </c>
      <c r="AE6331" t="s">
        <v>45</v>
      </c>
      <c r="AF6331">
        <v>144</v>
      </c>
    </row>
    <row r="6332" spans="1:32">
      <c r="A6332">
        <v>30706</v>
      </c>
      <c r="B6332">
        <v>29806</v>
      </c>
      <c r="C6332" t="s">
        <v>1555</v>
      </c>
      <c r="D6332" t="s">
        <v>83</v>
      </c>
      <c r="E6332" t="s">
        <v>48</v>
      </c>
      <c r="F6332" t="s">
        <v>31327</v>
      </c>
      <c r="G6332" t="s">
        <v>31328</v>
      </c>
      <c r="H6332" t="s">
        <v>272</v>
      </c>
      <c r="I6332" s="1">
        <v>24363</v>
      </c>
      <c r="J6332" t="s">
        <v>31329</v>
      </c>
      <c r="K6332" t="s">
        <v>31330</v>
      </c>
      <c r="L6332">
        <v>57656</v>
      </c>
      <c r="M6332" t="s">
        <v>272</v>
      </c>
      <c r="N6332" s="1">
        <v>44974</v>
      </c>
      <c r="O6332" s="1">
        <v>44975</v>
      </c>
      <c r="P6332">
        <v>75</v>
      </c>
      <c r="Q6332">
        <v>3</v>
      </c>
      <c r="R6332" t="s">
        <v>40</v>
      </c>
      <c r="S6332">
        <v>1</v>
      </c>
      <c r="T6332">
        <v>2</v>
      </c>
      <c r="U6332">
        <v>1</v>
      </c>
      <c r="V6332">
        <v>213</v>
      </c>
      <c r="W6332" t="s">
        <v>41</v>
      </c>
      <c r="X6332" t="s">
        <v>31331</v>
      </c>
      <c r="Y6332" t="s">
        <v>43</v>
      </c>
      <c r="Z6332" s="1">
        <v>44936</v>
      </c>
      <c r="AA6332" s="2">
        <v>0.16287037037037036</v>
      </c>
      <c r="AB6332" s="2">
        <v>0.89512731481481478</v>
      </c>
      <c r="AC6332" t="s">
        <v>45</v>
      </c>
      <c r="AD6332" t="s">
        <v>45</v>
      </c>
      <c r="AE6332" t="s">
        <v>44</v>
      </c>
      <c r="AF6332">
        <v>213</v>
      </c>
    </row>
    <row r="6333" spans="1:32">
      <c r="A6333">
        <v>30707</v>
      </c>
      <c r="B6333">
        <v>29807</v>
      </c>
      <c r="C6333" t="s">
        <v>7381</v>
      </c>
      <c r="D6333" t="s">
        <v>2757</v>
      </c>
      <c r="E6333" t="s">
        <v>34</v>
      </c>
      <c r="F6333" t="s">
        <v>31332</v>
      </c>
      <c r="G6333" t="s">
        <v>31333</v>
      </c>
      <c r="H6333" t="s">
        <v>115</v>
      </c>
      <c r="I6333" s="1">
        <v>16781</v>
      </c>
      <c r="J6333" t="s">
        <v>31334</v>
      </c>
      <c r="K6333" t="s">
        <v>16330</v>
      </c>
      <c r="L6333">
        <v>77781</v>
      </c>
      <c r="M6333" t="s">
        <v>115</v>
      </c>
      <c r="N6333" s="1">
        <v>45256</v>
      </c>
      <c r="O6333" s="1">
        <v>45257</v>
      </c>
      <c r="P6333">
        <v>94</v>
      </c>
      <c r="Q6333">
        <v>4</v>
      </c>
      <c r="R6333" t="s">
        <v>53</v>
      </c>
      <c r="S6333">
        <v>1</v>
      </c>
      <c r="T6333">
        <v>2</v>
      </c>
      <c r="U6333">
        <v>1</v>
      </c>
      <c r="V6333">
        <v>150</v>
      </c>
      <c r="W6333" t="s">
        <v>54</v>
      </c>
      <c r="X6333" t="s">
        <v>31335</v>
      </c>
      <c r="Y6333" t="s">
        <v>6</v>
      </c>
      <c r="Z6333" s="1">
        <v>45220</v>
      </c>
      <c r="AA6333" s="2">
        <v>0.62333333333333341</v>
      </c>
      <c r="AB6333" s="2">
        <v>0.73760416666666673</v>
      </c>
      <c r="AC6333" t="s">
        <v>45</v>
      </c>
      <c r="AD6333" t="s">
        <v>45</v>
      </c>
      <c r="AE6333" t="s">
        <v>45</v>
      </c>
      <c r="AF6333">
        <v>150</v>
      </c>
    </row>
    <row r="6334" spans="1:32">
      <c r="A6334">
        <v>30708</v>
      </c>
      <c r="B6334">
        <v>29808</v>
      </c>
      <c r="C6334" t="s">
        <v>881</v>
      </c>
      <c r="D6334" t="s">
        <v>4628</v>
      </c>
      <c r="E6334" t="s">
        <v>48</v>
      </c>
      <c r="F6334" t="s">
        <v>31336</v>
      </c>
      <c r="G6334" t="s">
        <v>31337</v>
      </c>
      <c r="H6334" t="s">
        <v>164</v>
      </c>
      <c r="I6334" s="1">
        <v>36642</v>
      </c>
      <c r="J6334" t="s">
        <v>31338</v>
      </c>
      <c r="K6334" t="s">
        <v>31339</v>
      </c>
      <c r="L6334">
        <v>20468</v>
      </c>
      <c r="M6334" t="s">
        <v>164</v>
      </c>
      <c r="N6334" s="1">
        <v>45188</v>
      </c>
      <c r="O6334" s="1">
        <v>45192</v>
      </c>
      <c r="P6334">
        <v>23</v>
      </c>
      <c r="Q6334">
        <v>1</v>
      </c>
      <c r="R6334" t="s">
        <v>63</v>
      </c>
      <c r="S6334">
        <v>1</v>
      </c>
      <c r="T6334">
        <v>1</v>
      </c>
      <c r="U6334">
        <v>4</v>
      </c>
      <c r="V6334">
        <v>316</v>
      </c>
      <c r="W6334" t="s">
        <v>41</v>
      </c>
      <c r="X6334" t="s">
        <v>31340</v>
      </c>
      <c r="Y6334" t="s">
        <v>81</v>
      </c>
      <c r="Z6334" s="1">
        <v>45159</v>
      </c>
      <c r="AA6334" s="2">
        <v>0.26746527777777779</v>
      </c>
      <c r="AB6334" s="2">
        <v>0.70409722222222226</v>
      </c>
      <c r="AC6334" t="s">
        <v>45</v>
      </c>
      <c r="AD6334" t="s">
        <v>44</v>
      </c>
      <c r="AE6334" t="s">
        <v>45</v>
      </c>
      <c r="AF6334">
        <v>79</v>
      </c>
    </row>
    <row r="6335" spans="1:32">
      <c r="A6335">
        <v>30709</v>
      </c>
      <c r="B6335">
        <v>29809</v>
      </c>
      <c r="C6335" t="s">
        <v>5955</v>
      </c>
      <c r="D6335" t="s">
        <v>6396</v>
      </c>
      <c r="E6335" t="s">
        <v>48</v>
      </c>
      <c r="F6335" t="s">
        <v>31341</v>
      </c>
      <c r="G6335" t="s">
        <v>31342</v>
      </c>
      <c r="H6335" t="s">
        <v>295</v>
      </c>
      <c r="I6335" s="1">
        <v>34896</v>
      </c>
      <c r="J6335" t="s">
        <v>31343</v>
      </c>
      <c r="K6335" t="s">
        <v>14068</v>
      </c>
      <c r="L6335">
        <v>43296</v>
      </c>
      <c r="M6335" t="s">
        <v>295</v>
      </c>
      <c r="N6335" s="1">
        <v>44957</v>
      </c>
      <c r="O6335" s="1">
        <v>44960</v>
      </c>
      <c r="P6335">
        <v>1</v>
      </c>
      <c r="Q6335">
        <v>1</v>
      </c>
      <c r="R6335" t="s">
        <v>53</v>
      </c>
      <c r="S6335">
        <v>1</v>
      </c>
      <c r="T6335">
        <v>1</v>
      </c>
      <c r="U6335">
        <v>3</v>
      </c>
      <c r="V6335">
        <v>378</v>
      </c>
      <c r="W6335" t="s">
        <v>54</v>
      </c>
      <c r="X6335" t="s">
        <v>31344</v>
      </c>
      <c r="Y6335" t="s">
        <v>6</v>
      </c>
      <c r="Z6335" s="1">
        <v>44946</v>
      </c>
      <c r="AA6335" s="2">
        <v>0.332974537037037</v>
      </c>
      <c r="AB6335" s="2">
        <v>0.29956018518518518</v>
      </c>
      <c r="AC6335" t="s">
        <v>45</v>
      </c>
      <c r="AD6335" t="s">
        <v>45</v>
      </c>
      <c r="AE6335" t="s">
        <v>45</v>
      </c>
      <c r="AF6335">
        <v>126</v>
      </c>
    </row>
    <row r="6336" spans="1:32">
      <c r="A6336">
        <v>30710</v>
      </c>
      <c r="B6336">
        <v>29810</v>
      </c>
      <c r="C6336" t="s">
        <v>13134</v>
      </c>
      <c r="D6336" t="s">
        <v>31345</v>
      </c>
      <c r="E6336" t="s">
        <v>34</v>
      </c>
      <c r="F6336" t="s">
        <v>31346</v>
      </c>
      <c r="G6336" t="s">
        <v>31347</v>
      </c>
      <c r="H6336" t="s">
        <v>272</v>
      </c>
      <c r="I6336" s="1">
        <v>34452</v>
      </c>
      <c r="J6336" t="s">
        <v>31348</v>
      </c>
      <c r="K6336" t="s">
        <v>31349</v>
      </c>
      <c r="L6336">
        <v>26914</v>
      </c>
      <c r="M6336" t="s">
        <v>272</v>
      </c>
      <c r="N6336" s="1">
        <v>45079</v>
      </c>
      <c r="O6336" s="1">
        <v>45081</v>
      </c>
      <c r="P6336">
        <v>37</v>
      </c>
      <c r="Q6336">
        <v>2</v>
      </c>
      <c r="R6336" t="s">
        <v>53</v>
      </c>
      <c r="S6336">
        <v>4</v>
      </c>
      <c r="T6336">
        <v>2</v>
      </c>
      <c r="U6336">
        <v>2</v>
      </c>
      <c r="V6336">
        <v>272</v>
      </c>
      <c r="W6336" t="s">
        <v>41</v>
      </c>
      <c r="X6336" t="s">
        <v>31350</v>
      </c>
      <c r="Y6336" t="s">
        <v>65</v>
      </c>
      <c r="Z6336" s="1">
        <v>45060</v>
      </c>
      <c r="AA6336" s="2">
        <v>0.61902777777777784</v>
      </c>
      <c r="AB6336" s="2">
        <v>0.54743055555555553</v>
      </c>
      <c r="AC6336" t="s">
        <v>45</v>
      </c>
      <c r="AD6336" t="s">
        <v>44</v>
      </c>
      <c r="AE6336" t="s">
        <v>44</v>
      </c>
      <c r="AF6336">
        <v>136</v>
      </c>
    </row>
    <row r="6337" spans="1:32">
      <c r="A6337">
        <v>30711</v>
      </c>
      <c r="B6337">
        <v>29811</v>
      </c>
      <c r="C6337" t="s">
        <v>945</v>
      </c>
      <c r="D6337" t="s">
        <v>1368</v>
      </c>
      <c r="E6337" t="s">
        <v>48</v>
      </c>
      <c r="F6337" t="s">
        <v>31351</v>
      </c>
      <c r="G6337" t="s">
        <v>31352</v>
      </c>
      <c r="H6337" t="s">
        <v>418</v>
      </c>
      <c r="I6337" s="1">
        <v>35349</v>
      </c>
      <c r="J6337" t="s">
        <v>31353</v>
      </c>
      <c r="K6337" t="s">
        <v>31354</v>
      </c>
      <c r="L6337">
        <v>23381</v>
      </c>
      <c r="M6337" t="s">
        <v>418</v>
      </c>
      <c r="N6337" s="1">
        <v>45074</v>
      </c>
      <c r="O6337" s="1">
        <v>45079</v>
      </c>
      <c r="P6337">
        <v>36</v>
      </c>
      <c r="Q6337">
        <v>2</v>
      </c>
      <c r="R6337" t="s">
        <v>40</v>
      </c>
      <c r="S6337">
        <v>2</v>
      </c>
      <c r="T6337">
        <v>1</v>
      </c>
      <c r="U6337">
        <v>5</v>
      </c>
      <c r="V6337">
        <v>1200</v>
      </c>
      <c r="W6337" t="s">
        <v>54</v>
      </c>
      <c r="X6337" t="s">
        <v>31355</v>
      </c>
      <c r="Y6337" t="s">
        <v>81</v>
      </c>
      <c r="Z6337" s="1">
        <v>45061</v>
      </c>
      <c r="AA6337" s="2">
        <v>0.66549768518518515</v>
      </c>
      <c r="AB6337" s="2">
        <v>0.92651620370370369</v>
      </c>
      <c r="AC6337" t="s">
        <v>45</v>
      </c>
      <c r="AD6337" t="s">
        <v>45</v>
      </c>
      <c r="AE6337" t="s">
        <v>45</v>
      </c>
      <c r="AF6337">
        <v>240</v>
      </c>
    </row>
    <row r="6338" spans="1:32">
      <c r="A6338">
        <v>30712</v>
      </c>
      <c r="B6338">
        <v>29812</v>
      </c>
      <c r="C6338" t="s">
        <v>2961</v>
      </c>
      <c r="D6338" t="s">
        <v>9452</v>
      </c>
      <c r="E6338" t="s">
        <v>48</v>
      </c>
      <c r="F6338" t="s">
        <v>31356</v>
      </c>
      <c r="G6338" t="s">
        <v>31357</v>
      </c>
      <c r="H6338" t="s">
        <v>418</v>
      </c>
      <c r="I6338" s="1">
        <v>33477</v>
      </c>
      <c r="J6338" t="s">
        <v>31358</v>
      </c>
      <c r="K6338" t="s">
        <v>31359</v>
      </c>
      <c r="L6338">
        <v>89855</v>
      </c>
      <c r="M6338" t="s">
        <v>418</v>
      </c>
      <c r="N6338" s="1">
        <v>45220</v>
      </c>
      <c r="O6338" s="1">
        <v>45225</v>
      </c>
      <c r="P6338">
        <v>30</v>
      </c>
      <c r="Q6338">
        <v>2</v>
      </c>
      <c r="R6338" t="s">
        <v>40</v>
      </c>
      <c r="S6338">
        <v>2</v>
      </c>
      <c r="T6338">
        <v>1</v>
      </c>
      <c r="U6338">
        <v>5</v>
      </c>
      <c r="V6338">
        <v>1085</v>
      </c>
      <c r="W6338" t="s">
        <v>41</v>
      </c>
      <c r="X6338" t="s">
        <v>31360</v>
      </c>
      <c r="Y6338" t="s">
        <v>81</v>
      </c>
      <c r="Z6338" s="1">
        <v>45186</v>
      </c>
      <c r="AA6338" s="2">
        <v>0.58112268518518517</v>
      </c>
      <c r="AB6338" s="2">
        <v>0.28127314814814813</v>
      </c>
      <c r="AC6338" t="s">
        <v>44</v>
      </c>
      <c r="AD6338" t="s">
        <v>45</v>
      </c>
      <c r="AE6338" t="s">
        <v>44</v>
      </c>
      <c r="AF6338">
        <v>217</v>
      </c>
    </row>
    <row r="6339" spans="1:32">
      <c r="A6339">
        <v>30713</v>
      </c>
      <c r="B6339">
        <v>29813</v>
      </c>
      <c r="C6339" t="s">
        <v>3540</v>
      </c>
      <c r="D6339" t="s">
        <v>3668</v>
      </c>
      <c r="E6339" t="s">
        <v>34</v>
      </c>
      <c r="F6339" t="s">
        <v>24535</v>
      </c>
      <c r="G6339" t="s">
        <v>31361</v>
      </c>
      <c r="H6339" t="s">
        <v>129</v>
      </c>
      <c r="I6339" s="1">
        <v>19222</v>
      </c>
      <c r="J6339" t="s">
        <v>31362</v>
      </c>
      <c r="K6339" t="s">
        <v>31363</v>
      </c>
      <c r="L6339">
        <v>84530</v>
      </c>
      <c r="M6339" t="s">
        <v>129</v>
      </c>
      <c r="N6339" s="1">
        <v>45228</v>
      </c>
      <c r="O6339" s="1">
        <v>45230</v>
      </c>
      <c r="P6339">
        <v>12</v>
      </c>
      <c r="Q6339">
        <v>1</v>
      </c>
      <c r="R6339" t="s">
        <v>40</v>
      </c>
      <c r="S6339">
        <v>2</v>
      </c>
      <c r="T6339">
        <v>2</v>
      </c>
      <c r="U6339">
        <v>2</v>
      </c>
      <c r="V6339">
        <v>494</v>
      </c>
      <c r="W6339" t="s">
        <v>54</v>
      </c>
      <c r="X6339" t="s">
        <v>31364</v>
      </c>
      <c r="Y6339" t="s">
        <v>43</v>
      </c>
      <c r="Z6339" s="1">
        <v>45200</v>
      </c>
      <c r="AA6339" s="2">
        <v>0.25346064814814812</v>
      </c>
      <c r="AB6339" s="2">
        <v>0.78024305555555562</v>
      </c>
      <c r="AC6339" t="s">
        <v>44</v>
      </c>
      <c r="AD6339" t="s">
        <v>45</v>
      </c>
      <c r="AE6339" t="s">
        <v>44</v>
      </c>
      <c r="AF6339">
        <v>247</v>
      </c>
    </row>
    <row r="6340" spans="1:32">
      <c r="A6340">
        <v>30714</v>
      </c>
      <c r="B6340">
        <v>29814</v>
      </c>
      <c r="C6340" t="s">
        <v>482</v>
      </c>
      <c r="D6340" t="s">
        <v>230</v>
      </c>
      <c r="E6340" t="s">
        <v>34</v>
      </c>
      <c r="F6340" t="s">
        <v>31365</v>
      </c>
      <c r="G6340" t="s">
        <v>31366</v>
      </c>
      <c r="H6340" t="s">
        <v>171</v>
      </c>
      <c r="I6340" s="1">
        <v>36431</v>
      </c>
      <c r="J6340" t="s">
        <v>31367</v>
      </c>
      <c r="K6340" t="s">
        <v>31368</v>
      </c>
      <c r="L6340">
        <v>78945</v>
      </c>
      <c r="M6340" t="s">
        <v>171</v>
      </c>
      <c r="N6340" s="1">
        <v>45145</v>
      </c>
      <c r="O6340" s="1">
        <v>45146</v>
      </c>
      <c r="P6340">
        <v>15</v>
      </c>
      <c r="Q6340">
        <v>1</v>
      </c>
      <c r="R6340" t="s">
        <v>40</v>
      </c>
      <c r="S6340">
        <v>4</v>
      </c>
      <c r="T6340">
        <v>1</v>
      </c>
      <c r="U6340">
        <v>1</v>
      </c>
      <c r="V6340">
        <v>228</v>
      </c>
      <c r="W6340" t="s">
        <v>54</v>
      </c>
      <c r="X6340" t="s">
        <v>31369</v>
      </c>
      <c r="Y6340" t="s">
        <v>81</v>
      </c>
      <c r="Z6340" s="1">
        <v>45114</v>
      </c>
      <c r="AA6340" s="2">
        <v>0.29560185185185184</v>
      </c>
      <c r="AB6340" s="2">
        <v>0.24215277777777777</v>
      </c>
      <c r="AC6340" t="s">
        <v>44</v>
      </c>
      <c r="AD6340" t="s">
        <v>45</v>
      </c>
      <c r="AE6340" t="s">
        <v>45</v>
      </c>
      <c r="AF6340">
        <v>228</v>
      </c>
    </row>
    <row r="6341" spans="1:32">
      <c r="A6341">
        <v>30715</v>
      </c>
      <c r="B6341">
        <v>29815</v>
      </c>
      <c r="C6341" t="s">
        <v>915</v>
      </c>
      <c r="D6341" t="s">
        <v>584</v>
      </c>
      <c r="E6341" t="s">
        <v>34</v>
      </c>
      <c r="F6341" t="s">
        <v>31370</v>
      </c>
      <c r="G6341" t="s">
        <v>31371</v>
      </c>
      <c r="H6341" t="s">
        <v>70</v>
      </c>
      <c r="I6341" s="1">
        <v>37166</v>
      </c>
      <c r="J6341" t="s">
        <v>31372</v>
      </c>
      <c r="K6341" t="s">
        <v>31373</v>
      </c>
      <c r="L6341">
        <v>44263</v>
      </c>
      <c r="M6341" t="s">
        <v>70</v>
      </c>
      <c r="N6341" s="1">
        <v>45266</v>
      </c>
      <c r="O6341" s="1">
        <v>45269</v>
      </c>
      <c r="P6341">
        <v>32</v>
      </c>
      <c r="Q6341">
        <v>2</v>
      </c>
      <c r="R6341" t="s">
        <v>63</v>
      </c>
      <c r="S6341">
        <v>3</v>
      </c>
      <c r="T6341">
        <v>2</v>
      </c>
      <c r="U6341">
        <v>3</v>
      </c>
      <c r="V6341">
        <v>243</v>
      </c>
      <c r="W6341" t="s">
        <v>54</v>
      </c>
      <c r="X6341" t="s">
        <v>31374</v>
      </c>
      <c r="Y6341" t="s">
        <v>81</v>
      </c>
      <c r="Z6341" s="1">
        <v>45242</v>
      </c>
      <c r="AA6341" s="2">
        <v>0.39582175925925928</v>
      </c>
      <c r="AB6341" s="2">
        <v>6.7962962962962961E-2</v>
      </c>
      <c r="AC6341" t="s">
        <v>45</v>
      </c>
      <c r="AD6341" t="s">
        <v>45</v>
      </c>
      <c r="AE6341" t="s">
        <v>45</v>
      </c>
      <c r="AF6341">
        <v>81</v>
      </c>
    </row>
    <row r="6342" spans="1:32">
      <c r="A6342">
        <v>30716</v>
      </c>
      <c r="B6342">
        <v>29816</v>
      </c>
      <c r="C6342" t="s">
        <v>5984</v>
      </c>
      <c r="D6342" t="s">
        <v>2438</v>
      </c>
      <c r="E6342" t="s">
        <v>34</v>
      </c>
      <c r="F6342" t="s">
        <v>31375</v>
      </c>
      <c r="G6342" t="s">
        <v>31376</v>
      </c>
      <c r="H6342" t="s">
        <v>101</v>
      </c>
      <c r="I6342" s="1">
        <v>36798</v>
      </c>
      <c r="J6342" t="s">
        <v>31377</v>
      </c>
      <c r="K6342" t="s">
        <v>31378</v>
      </c>
      <c r="L6342">
        <v>70740</v>
      </c>
      <c r="M6342" t="s">
        <v>101</v>
      </c>
      <c r="N6342" s="1">
        <v>45318</v>
      </c>
      <c r="O6342" s="1">
        <v>45321</v>
      </c>
      <c r="P6342">
        <v>24</v>
      </c>
      <c r="Q6342">
        <v>1</v>
      </c>
      <c r="R6342" t="s">
        <v>40</v>
      </c>
      <c r="S6342">
        <v>4</v>
      </c>
      <c r="T6342">
        <v>1</v>
      </c>
      <c r="U6342">
        <v>3</v>
      </c>
      <c r="V6342">
        <v>696</v>
      </c>
      <c r="W6342" t="s">
        <v>41</v>
      </c>
      <c r="X6342" t="s">
        <v>31379</v>
      </c>
      <c r="Y6342" t="s">
        <v>43</v>
      </c>
      <c r="Z6342" s="1">
        <v>45284</v>
      </c>
      <c r="AA6342" s="2">
        <v>0.50745370370370368</v>
      </c>
      <c r="AB6342" s="2">
        <v>0.3003587962962963</v>
      </c>
      <c r="AC6342" t="s">
        <v>44</v>
      </c>
      <c r="AD6342" t="s">
        <v>44</v>
      </c>
      <c r="AE6342" t="s">
        <v>45</v>
      </c>
      <c r="AF6342">
        <v>232</v>
      </c>
    </row>
    <row r="6343" spans="1:32">
      <c r="A6343">
        <v>30717</v>
      </c>
      <c r="B6343">
        <v>29817</v>
      </c>
      <c r="C6343" t="s">
        <v>1316</v>
      </c>
      <c r="D6343" t="s">
        <v>1606</v>
      </c>
      <c r="E6343" t="s">
        <v>34</v>
      </c>
      <c r="F6343" t="s">
        <v>31380</v>
      </c>
      <c r="G6343" t="s">
        <v>31381</v>
      </c>
      <c r="H6343" t="s">
        <v>725</v>
      </c>
      <c r="I6343" s="1">
        <v>18970</v>
      </c>
      <c r="J6343" t="s">
        <v>31382</v>
      </c>
      <c r="K6343" t="s">
        <v>31383</v>
      </c>
      <c r="L6343">
        <v>19611</v>
      </c>
      <c r="M6343" t="s">
        <v>725</v>
      </c>
      <c r="N6343" s="1">
        <v>45083</v>
      </c>
      <c r="O6343" s="1">
        <v>45086</v>
      </c>
      <c r="P6343">
        <v>88</v>
      </c>
      <c r="Q6343">
        <v>4</v>
      </c>
      <c r="R6343" t="s">
        <v>53</v>
      </c>
      <c r="S6343">
        <v>3</v>
      </c>
      <c r="T6343">
        <v>0</v>
      </c>
      <c r="U6343">
        <v>3</v>
      </c>
      <c r="V6343">
        <v>360</v>
      </c>
      <c r="W6343" t="s">
        <v>54</v>
      </c>
      <c r="X6343" t="s">
        <v>31384</v>
      </c>
      <c r="Y6343" t="s">
        <v>65</v>
      </c>
      <c r="Z6343" s="1">
        <v>45078</v>
      </c>
      <c r="AA6343" s="2">
        <v>0.21471064814814814</v>
      </c>
      <c r="AB6343" s="2">
        <v>0.27655092592592595</v>
      </c>
      <c r="AC6343" t="s">
        <v>45</v>
      </c>
      <c r="AD6343" t="s">
        <v>44</v>
      </c>
      <c r="AE6343" t="s">
        <v>44</v>
      </c>
      <c r="AF6343">
        <v>120</v>
      </c>
    </row>
    <row r="6344" spans="1:32">
      <c r="A6344">
        <v>30718</v>
      </c>
      <c r="B6344">
        <v>29818</v>
      </c>
      <c r="C6344" t="s">
        <v>305</v>
      </c>
      <c r="D6344" t="s">
        <v>1433</v>
      </c>
      <c r="E6344" t="s">
        <v>48</v>
      </c>
      <c r="F6344" t="s">
        <v>31385</v>
      </c>
      <c r="G6344">
        <f>1-460-354-4235</f>
        <v>-5048</v>
      </c>
      <c r="H6344" t="s">
        <v>904</v>
      </c>
      <c r="I6344" s="1">
        <v>25877</v>
      </c>
      <c r="J6344" t="s">
        <v>31386</v>
      </c>
      <c r="K6344" t="s">
        <v>31387</v>
      </c>
      <c r="L6344">
        <v>24125</v>
      </c>
      <c r="M6344" t="s">
        <v>904</v>
      </c>
      <c r="N6344" s="1">
        <v>45160</v>
      </c>
      <c r="O6344" s="1">
        <v>45162</v>
      </c>
      <c r="P6344">
        <v>66</v>
      </c>
      <c r="Q6344">
        <v>3</v>
      </c>
      <c r="R6344" t="s">
        <v>40</v>
      </c>
      <c r="S6344">
        <v>1</v>
      </c>
      <c r="T6344">
        <v>1</v>
      </c>
      <c r="U6344">
        <v>2</v>
      </c>
      <c r="V6344">
        <v>488</v>
      </c>
      <c r="W6344" t="s">
        <v>54</v>
      </c>
      <c r="X6344" t="s">
        <v>31388</v>
      </c>
      <c r="Y6344" t="s">
        <v>43</v>
      </c>
      <c r="Z6344" s="1">
        <v>45128</v>
      </c>
      <c r="AA6344" s="2">
        <v>0.51792824074074073</v>
      </c>
      <c r="AB6344" s="2">
        <v>0.17041666666666666</v>
      </c>
      <c r="AC6344" t="s">
        <v>44</v>
      </c>
      <c r="AD6344" t="s">
        <v>44</v>
      </c>
      <c r="AE6344" t="s">
        <v>45</v>
      </c>
      <c r="AF6344">
        <v>244</v>
      </c>
    </row>
    <row r="6345" spans="1:32">
      <c r="A6345">
        <v>30719</v>
      </c>
      <c r="B6345">
        <v>29819</v>
      </c>
      <c r="C6345" t="s">
        <v>5029</v>
      </c>
      <c r="D6345" t="s">
        <v>5215</v>
      </c>
      <c r="E6345" t="s">
        <v>48</v>
      </c>
      <c r="F6345" t="s">
        <v>31389</v>
      </c>
      <c r="G6345" t="s">
        <v>31390</v>
      </c>
      <c r="H6345" t="s">
        <v>537</v>
      </c>
      <c r="I6345" s="1">
        <v>36282</v>
      </c>
      <c r="J6345" t="s">
        <v>31391</v>
      </c>
      <c r="K6345" t="s">
        <v>31392</v>
      </c>
      <c r="L6345">
        <v>27863</v>
      </c>
      <c r="M6345" t="s">
        <v>537</v>
      </c>
      <c r="N6345" s="1">
        <v>45171</v>
      </c>
      <c r="O6345" s="1">
        <v>45172</v>
      </c>
      <c r="P6345">
        <v>91</v>
      </c>
      <c r="Q6345">
        <v>4</v>
      </c>
      <c r="R6345" t="s">
        <v>53</v>
      </c>
      <c r="S6345">
        <v>1</v>
      </c>
      <c r="T6345">
        <v>1</v>
      </c>
      <c r="U6345">
        <v>1</v>
      </c>
      <c r="V6345">
        <v>130</v>
      </c>
      <c r="W6345" t="s">
        <v>54</v>
      </c>
      <c r="X6345" t="s">
        <v>31393</v>
      </c>
      <c r="Y6345" t="s">
        <v>81</v>
      </c>
      <c r="Z6345" s="1">
        <v>45138</v>
      </c>
      <c r="AA6345" s="2">
        <v>0.60024305555555557</v>
      </c>
      <c r="AB6345" s="2">
        <v>0.91730324074074077</v>
      </c>
      <c r="AC6345" t="s">
        <v>45</v>
      </c>
      <c r="AD6345" t="s">
        <v>45</v>
      </c>
      <c r="AE6345" t="s">
        <v>44</v>
      </c>
      <c r="AF6345">
        <v>130</v>
      </c>
    </row>
    <row r="6346" spans="1:32">
      <c r="A6346">
        <v>30720</v>
      </c>
      <c r="B6346">
        <v>29820</v>
      </c>
      <c r="C6346" t="s">
        <v>66</v>
      </c>
      <c r="D6346" t="s">
        <v>4529</v>
      </c>
      <c r="E6346" t="s">
        <v>48</v>
      </c>
      <c r="F6346" t="s">
        <v>31394</v>
      </c>
      <c r="G6346" t="s">
        <v>31395</v>
      </c>
      <c r="H6346" t="s">
        <v>209</v>
      </c>
      <c r="I6346" s="1">
        <v>17179</v>
      </c>
      <c r="J6346" t="s">
        <v>31396</v>
      </c>
      <c r="K6346" t="s">
        <v>31397</v>
      </c>
      <c r="L6346">
        <v>15246</v>
      </c>
      <c r="M6346" t="s">
        <v>209</v>
      </c>
      <c r="N6346" s="1">
        <v>45119</v>
      </c>
      <c r="O6346" s="1">
        <v>45121</v>
      </c>
      <c r="P6346">
        <v>30</v>
      </c>
      <c r="Q6346">
        <v>2</v>
      </c>
      <c r="R6346" t="s">
        <v>40</v>
      </c>
      <c r="S6346">
        <v>3</v>
      </c>
      <c r="T6346">
        <v>0</v>
      </c>
      <c r="U6346">
        <v>2</v>
      </c>
      <c r="V6346">
        <v>438</v>
      </c>
      <c r="W6346" t="s">
        <v>54</v>
      </c>
      <c r="X6346" t="s">
        <v>31398</v>
      </c>
      <c r="Y6346" t="s">
        <v>65</v>
      </c>
      <c r="Z6346" s="1">
        <v>45100</v>
      </c>
      <c r="AA6346" s="2">
        <v>0.47819444444444442</v>
      </c>
      <c r="AB6346" s="2">
        <v>2.4999999999999998E-2</v>
      </c>
      <c r="AC6346" t="s">
        <v>44</v>
      </c>
      <c r="AD6346" t="s">
        <v>44</v>
      </c>
      <c r="AE6346" t="s">
        <v>45</v>
      </c>
      <c r="AF6346">
        <v>219</v>
      </c>
    </row>
    <row r="6347" spans="1:32">
      <c r="A6347">
        <v>30721</v>
      </c>
      <c r="B6347">
        <v>29821</v>
      </c>
      <c r="C6347" t="s">
        <v>602</v>
      </c>
      <c r="D6347" t="s">
        <v>696</v>
      </c>
      <c r="E6347" t="s">
        <v>48</v>
      </c>
      <c r="F6347" t="s">
        <v>31399</v>
      </c>
      <c r="G6347" t="s">
        <v>31400</v>
      </c>
      <c r="H6347" t="s">
        <v>941</v>
      </c>
      <c r="I6347" s="1">
        <v>19672</v>
      </c>
      <c r="J6347" t="s">
        <v>31401</v>
      </c>
      <c r="K6347" t="s">
        <v>31402</v>
      </c>
      <c r="L6347">
        <v>27045</v>
      </c>
      <c r="M6347" t="s">
        <v>941</v>
      </c>
      <c r="N6347" s="1">
        <v>45121</v>
      </c>
      <c r="O6347" s="1">
        <v>45124</v>
      </c>
      <c r="P6347">
        <v>78</v>
      </c>
      <c r="Q6347">
        <v>4</v>
      </c>
      <c r="R6347" t="s">
        <v>40</v>
      </c>
      <c r="S6347">
        <v>1</v>
      </c>
      <c r="T6347">
        <v>1</v>
      </c>
      <c r="U6347">
        <v>3</v>
      </c>
      <c r="V6347">
        <v>747</v>
      </c>
      <c r="W6347" t="s">
        <v>54</v>
      </c>
      <c r="X6347" t="s">
        <v>31403</v>
      </c>
      <c r="Y6347" t="s">
        <v>81</v>
      </c>
      <c r="Z6347" s="1">
        <v>45102</v>
      </c>
      <c r="AA6347" s="2">
        <v>0.741724537037037</v>
      </c>
      <c r="AB6347" s="2">
        <v>0.36732638888888891</v>
      </c>
      <c r="AC6347" t="s">
        <v>45</v>
      </c>
      <c r="AD6347" t="s">
        <v>44</v>
      </c>
      <c r="AE6347" t="s">
        <v>45</v>
      </c>
      <c r="AF6347">
        <v>249</v>
      </c>
    </row>
    <row r="6348" spans="1:32">
      <c r="A6348">
        <v>30722</v>
      </c>
      <c r="B6348">
        <v>29822</v>
      </c>
      <c r="C6348" t="s">
        <v>4627</v>
      </c>
      <c r="D6348" t="s">
        <v>1209</v>
      </c>
      <c r="E6348" t="s">
        <v>34</v>
      </c>
      <c r="F6348" t="s">
        <v>31404</v>
      </c>
      <c r="G6348">
        <f>1-563-306-4631</f>
        <v>-5499</v>
      </c>
      <c r="H6348" t="s">
        <v>94</v>
      </c>
      <c r="I6348" s="1">
        <v>29854</v>
      </c>
      <c r="J6348" t="s">
        <v>31405</v>
      </c>
      <c r="K6348" t="s">
        <v>31406</v>
      </c>
      <c r="L6348">
        <v>19940</v>
      </c>
      <c r="M6348" t="s">
        <v>94</v>
      </c>
      <c r="N6348" s="1">
        <v>45048</v>
      </c>
      <c r="O6348" s="1">
        <v>45052</v>
      </c>
      <c r="P6348">
        <v>14</v>
      </c>
      <c r="Q6348">
        <v>1</v>
      </c>
      <c r="R6348" t="s">
        <v>63</v>
      </c>
      <c r="S6348">
        <v>3</v>
      </c>
      <c r="T6348">
        <v>1</v>
      </c>
      <c r="U6348">
        <v>4</v>
      </c>
      <c r="V6348">
        <v>300</v>
      </c>
      <c r="W6348" t="s">
        <v>41</v>
      </c>
      <c r="X6348" t="s">
        <v>31407</v>
      </c>
      <c r="Y6348" t="s">
        <v>6</v>
      </c>
      <c r="Z6348" s="1">
        <v>45009</v>
      </c>
      <c r="AA6348" s="2">
        <v>0.37483796296296296</v>
      </c>
      <c r="AB6348" s="2">
        <v>5.3240740740740748E-3</v>
      </c>
      <c r="AC6348" t="s">
        <v>44</v>
      </c>
      <c r="AD6348" t="s">
        <v>44</v>
      </c>
      <c r="AE6348" t="s">
        <v>44</v>
      </c>
      <c r="AF6348">
        <v>75</v>
      </c>
    </row>
    <row r="6349" spans="1:32">
      <c r="A6349">
        <v>30723</v>
      </c>
      <c r="B6349">
        <v>29823</v>
      </c>
      <c r="C6349" t="s">
        <v>3972</v>
      </c>
      <c r="D6349" t="s">
        <v>3924</v>
      </c>
      <c r="E6349" t="s">
        <v>48</v>
      </c>
      <c r="F6349" t="s">
        <v>31408</v>
      </c>
      <c r="G6349" t="s">
        <v>31409</v>
      </c>
      <c r="H6349" t="s">
        <v>405</v>
      </c>
      <c r="I6349" s="1">
        <v>32761</v>
      </c>
      <c r="J6349" t="s">
        <v>31410</v>
      </c>
      <c r="K6349" t="s">
        <v>24947</v>
      </c>
      <c r="L6349">
        <v>73780</v>
      </c>
      <c r="M6349" t="s">
        <v>405</v>
      </c>
      <c r="N6349" s="1">
        <v>45150</v>
      </c>
      <c r="O6349" s="1">
        <v>45154</v>
      </c>
      <c r="P6349">
        <v>50</v>
      </c>
      <c r="Q6349">
        <v>2</v>
      </c>
      <c r="R6349" t="s">
        <v>63</v>
      </c>
      <c r="S6349">
        <v>1</v>
      </c>
      <c r="T6349">
        <v>1</v>
      </c>
      <c r="U6349">
        <v>4</v>
      </c>
      <c r="V6349">
        <v>328</v>
      </c>
      <c r="W6349" t="s">
        <v>41</v>
      </c>
      <c r="X6349" t="s">
        <v>31411</v>
      </c>
      <c r="Y6349" t="s">
        <v>81</v>
      </c>
      <c r="Z6349" s="1">
        <v>45143</v>
      </c>
      <c r="AA6349" s="2">
        <v>0.22107638888888889</v>
      </c>
      <c r="AB6349" s="2">
        <v>0.6369907407407408</v>
      </c>
      <c r="AC6349" t="s">
        <v>45</v>
      </c>
      <c r="AD6349" t="s">
        <v>45</v>
      </c>
      <c r="AE6349" t="s">
        <v>45</v>
      </c>
      <c r="AF6349">
        <v>82</v>
      </c>
    </row>
    <row r="6350" spans="1:32">
      <c r="A6350">
        <v>30725</v>
      </c>
      <c r="B6350">
        <v>29825</v>
      </c>
      <c r="C6350" t="s">
        <v>229</v>
      </c>
      <c r="D6350" t="s">
        <v>1298</v>
      </c>
      <c r="E6350" t="s">
        <v>34</v>
      </c>
      <c r="F6350" t="s">
        <v>12255</v>
      </c>
      <c r="G6350">
        <v>4096218616</v>
      </c>
      <c r="H6350" t="s">
        <v>317</v>
      </c>
      <c r="I6350" s="1">
        <v>38516</v>
      </c>
      <c r="J6350" t="s">
        <v>31412</v>
      </c>
      <c r="K6350" t="s">
        <v>31413</v>
      </c>
      <c r="L6350">
        <v>4890</v>
      </c>
      <c r="M6350" t="s">
        <v>317</v>
      </c>
      <c r="N6350" s="1">
        <v>45028</v>
      </c>
      <c r="O6350" s="1">
        <v>45030</v>
      </c>
      <c r="P6350">
        <v>68</v>
      </c>
      <c r="Q6350">
        <v>3</v>
      </c>
      <c r="R6350" t="s">
        <v>63</v>
      </c>
      <c r="S6350">
        <v>2</v>
      </c>
      <c r="T6350">
        <v>1</v>
      </c>
      <c r="U6350">
        <v>2</v>
      </c>
      <c r="V6350">
        <v>160</v>
      </c>
      <c r="W6350" t="s">
        <v>41</v>
      </c>
      <c r="X6350" t="s">
        <v>31414</v>
      </c>
      <c r="Y6350" t="s">
        <v>65</v>
      </c>
      <c r="Z6350" s="1">
        <v>45015</v>
      </c>
      <c r="AA6350" s="2">
        <v>0.15128472222222222</v>
      </c>
      <c r="AB6350" s="2">
        <v>9.8206018518518512E-2</v>
      </c>
      <c r="AC6350" t="s">
        <v>44</v>
      </c>
      <c r="AD6350" t="s">
        <v>44</v>
      </c>
      <c r="AE6350" t="s">
        <v>45</v>
      </c>
      <c r="AF6350">
        <v>80</v>
      </c>
    </row>
    <row r="6351" spans="1:32">
      <c r="A6351">
        <v>30726</v>
      </c>
      <c r="B6351">
        <v>29826</v>
      </c>
      <c r="C6351" t="s">
        <v>1155</v>
      </c>
      <c r="D6351" t="s">
        <v>4361</v>
      </c>
      <c r="E6351" t="s">
        <v>48</v>
      </c>
      <c r="F6351" t="s">
        <v>31415</v>
      </c>
      <c r="G6351">
        <v>4008199426</v>
      </c>
      <c r="H6351" t="s">
        <v>122</v>
      </c>
      <c r="I6351" s="1">
        <v>32309</v>
      </c>
      <c r="J6351" t="s">
        <v>31416</v>
      </c>
      <c r="K6351" t="s">
        <v>31417</v>
      </c>
      <c r="L6351">
        <v>33619</v>
      </c>
      <c r="M6351" t="s">
        <v>122</v>
      </c>
      <c r="N6351" s="1">
        <v>45267</v>
      </c>
      <c r="O6351" s="1">
        <v>45272</v>
      </c>
      <c r="P6351">
        <v>41</v>
      </c>
      <c r="Q6351">
        <v>2</v>
      </c>
      <c r="R6351" t="s">
        <v>63</v>
      </c>
      <c r="S6351">
        <v>1</v>
      </c>
      <c r="T6351">
        <v>2</v>
      </c>
      <c r="U6351">
        <v>5</v>
      </c>
      <c r="V6351">
        <v>440</v>
      </c>
      <c r="W6351" t="s">
        <v>41</v>
      </c>
      <c r="X6351" t="s">
        <v>31418</v>
      </c>
      <c r="Y6351" t="s">
        <v>65</v>
      </c>
      <c r="Z6351" s="1">
        <v>45258</v>
      </c>
      <c r="AA6351" s="2">
        <v>0.15984953703703705</v>
      </c>
      <c r="AB6351" s="2">
        <v>0.68353009259259256</v>
      </c>
      <c r="AC6351" t="s">
        <v>45</v>
      </c>
      <c r="AD6351" t="s">
        <v>45</v>
      </c>
      <c r="AE6351" t="s">
        <v>45</v>
      </c>
      <c r="AF6351">
        <v>88</v>
      </c>
    </row>
    <row r="6352" spans="1:32">
      <c r="A6352">
        <v>30727</v>
      </c>
      <c r="B6352">
        <v>29827</v>
      </c>
      <c r="C6352" t="s">
        <v>6248</v>
      </c>
      <c r="D6352" t="s">
        <v>18668</v>
      </c>
      <c r="E6352" t="s">
        <v>48</v>
      </c>
      <c r="F6352" t="s">
        <v>31419</v>
      </c>
      <c r="G6352" t="s">
        <v>31420</v>
      </c>
      <c r="H6352" t="s">
        <v>115</v>
      </c>
      <c r="I6352" s="1">
        <v>21768</v>
      </c>
      <c r="J6352" t="s">
        <v>31421</v>
      </c>
      <c r="K6352" t="s">
        <v>31422</v>
      </c>
      <c r="L6352">
        <v>88133</v>
      </c>
      <c r="M6352" t="s">
        <v>115</v>
      </c>
      <c r="N6352" s="1">
        <v>45207</v>
      </c>
      <c r="O6352" s="1">
        <v>45210</v>
      </c>
      <c r="P6352">
        <v>56</v>
      </c>
      <c r="Q6352">
        <v>3</v>
      </c>
      <c r="R6352" t="s">
        <v>63</v>
      </c>
      <c r="S6352">
        <v>1</v>
      </c>
      <c r="T6352">
        <v>2</v>
      </c>
      <c r="U6352">
        <v>3</v>
      </c>
      <c r="V6352">
        <v>213</v>
      </c>
      <c r="W6352" t="s">
        <v>54</v>
      </c>
      <c r="X6352" t="s">
        <v>31423</v>
      </c>
      <c r="Y6352" t="s">
        <v>81</v>
      </c>
      <c r="Z6352" s="1">
        <v>45188</v>
      </c>
      <c r="AA6352" s="2">
        <v>0.81204861111111104</v>
      </c>
      <c r="AB6352" s="2">
        <v>0.21809027777777779</v>
      </c>
      <c r="AC6352" t="s">
        <v>44</v>
      </c>
      <c r="AD6352" t="s">
        <v>44</v>
      </c>
      <c r="AE6352" t="s">
        <v>45</v>
      </c>
      <c r="AF6352">
        <v>71</v>
      </c>
    </row>
    <row r="6353" spans="1:32">
      <c r="A6353">
        <v>30728</v>
      </c>
      <c r="B6353">
        <v>29828</v>
      </c>
      <c r="C6353" t="s">
        <v>4679</v>
      </c>
      <c r="D6353" t="s">
        <v>584</v>
      </c>
      <c r="E6353" t="s">
        <v>34</v>
      </c>
      <c r="F6353" t="s">
        <v>28755</v>
      </c>
      <c r="G6353">
        <v>2403842300</v>
      </c>
      <c r="H6353" t="s">
        <v>201</v>
      </c>
      <c r="I6353" s="1">
        <v>18589</v>
      </c>
      <c r="J6353" t="s">
        <v>31424</v>
      </c>
      <c r="K6353" t="s">
        <v>31425</v>
      </c>
      <c r="L6353">
        <v>12258</v>
      </c>
      <c r="M6353" t="s">
        <v>201</v>
      </c>
      <c r="N6353" s="1">
        <v>45212</v>
      </c>
      <c r="O6353" s="1">
        <v>45214</v>
      </c>
      <c r="P6353">
        <v>66</v>
      </c>
      <c r="Q6353">
        <v>3</v>
      </c>
      <c r="R6353" t="s">
        <v>40</v>
      </c>
      <c r="S6353">
        <v>4</v>
      </c>
      <c r="T6353">
        <v>1</v>
      </c>
      <c r="U6353">
        <v>2</v>
      </c>
      <c r="V6353">
        <v>484</v>
      </c>
      <c r="W6353" t="s">
        <v>41</v>
      </c>
      <c r="X6353" t="s">
        <v>31426</v>
      </c>
      <c r="Y6353" t="s">
        <v>6</v>
      </c>
      <c r="Z6353" s="1">
        <v>45199</v>
      </c>
      <c r="AA6353" s="2">
        <v>4.611111111111111E-2</v>
      </c>
      <c r="AB6353" s="2">
        <v>0.87540509259259258</v>
      </c>
      <c r="AC6353" t="s">
        <v>44</v>
      </c>
      <c r="AD6353" t="s">
        <v>45</v>
      </c>
      <c r="AE6353" t="s">
        <v>44</v>
      </c>
      <c r="AF6353">
        <v>242</v>
      </c>
    </row>
    <row r="6354" spans="1:32">
      <c r="A6354">
        <v>30730</v>
      </c>
      <c r="B6354">
        <v>29830</v>
      </c>
      <c r="C6354" t="s">
        <v>6248</v>
      </c>
      <c r="D6354" t="s">
        <v>8408</v>
      </c>
      <c r="E6354" t="s">
        <v>48</v>
      </c>
      <c r="F6354" t="s">
        <v>31427</v>
      </c>
      <c r="G6354" t="s">
        <v>31428</v>
      </c>
      <c r="H6354" t="s">
        <v>330</v>
      </c>
      <c r="I6354" s="1">
        <v>16012</v>
      </c>
      <c r="J6354" t="s">
        <v>31429</v>
      </c>
      <c r="K6354" t="s">
        <v>31430</v>
      </c>
      <c r="L6354">
        <v>70227</v>
      </c>
      <c r="M6354" t="s">
        <v>330</v>
      </c>
      <c r="N6354" s="1">
        <v>45126</v>
      </c>
      <c r="O6354" s="1">
        <v>45127</v>
      </c>
      <c r="P6354">
        <v>52</v>
      </c>
      <c r="Q6354">
        <v>3</v>
      </c>
      <c r="R6354" t="s">
        <v>53</v>
      </c>
      <c r="S6354">
        <v>3</v>
      </c>
      <c r="T6354">
        <v>0</v>
      </c>
      <c r="U6354">
        <v>1</v>
      </c>
      <c r="V6354">
        <v>133</v>
      </c>
      <c r="W6354" t="s">
        <v>54</v>
      </c>
      <c r="X6354" t="s">
        <v>31431</v>
      </c>
      <c r="Y6354" t="s">
        <v>65</v>
      </c>
      <c r="Z6354" s="1">
        <v>45112</v>
      </c>
      <c r="AA6354" s="2">
        <v>0.63278935185185181</v>
      </c>
      <c r="AB6354" s="2">
        <v>0.71847222222222218</v>
      </c>
      <c r="AC6354" t="s">
        <v>45</v>
      </c>
      <c r="AD6354" t="s">
        <v>45</v>
      </c>
      <c r="AE6354" t="s">
        <v>45</v>
      </c>
      <c r="AF6354">
        <v>133</v>
      </c>
    </row>
    <row r="6355" spans="1:32">
      <c r="A6355">
        <v>30732</v>
      </c>
      <c r="B6355">
        <v>29832</v>
      </c>
      <c r="C6355" t="s">
        <v>602</v>
      </c>
      <c r="D6355" t="s">
        <v>31432</v>
      </c>
      <c r="E6355" t="s">
        <v>48</v>
      </c>
      <c r="F6355" t="s">
        <v>31433</v>
      </c>
      <c r="G6355" t="s">
        <v>31434</v>
      </c>
      <c r="H6355" t="s">
        <v>50</v>
      </c>
      <c r="I6355" s="1">
        <v>27094</v>
      </c>
      <c r="J6355" t="s">
        <v>31435</v>
      </c>
      <c r="K6355" t="s">
        <v>31436</v>
      </c>
      <c r="L6355">
        <v>29984</v>
      </c>
      <c r="M6355" t="s">
        <v>50</v>
      </c>
      <c r="N6355" s="1">
        <v>45181</v>
      </c>
      <c r="O6355" s="1">
        <v>45185</v>
      </c>
      <c r="P6355">
        <v>52</v>
      </c>
      <c r="Q6355">
        <v>3</v>
      </c>
      <c r="R6355" t="s">
        <v>53</v>
      </c>
      <c r="S6355">
        <v>3</v>
      </c>
      <c r="T6355">
        <v>2</v>
      </c>
      <c r="U6355">
        <v>4</v>
      </c>
      <c r="V6355">
        <v>512</v>
      </c>
      <c r="W6355" t="s">
        <v>54</v>
      </c>
      <c r="X6355" t="s">
        <v>31437</v>
      </c>
      <c r="Y6355" t="s">
        <v>43</v>
      </c>
      <c r="Z6355" s="1">
        <v>45155</v>
      </c>
      <c r="AA6355" s="2">
        <v>0.22723379629629628</v>
      </c>
      <c r="AB6355" s="2">
        <v>0.59952546296296294</v>
      </c>
      <c r="AC6355" t="s">
        <v>45</v>
      </c>
      <c r="AD6355" t="s">
        <v>44</v>
      </c>
      <c r="AE6355" t="s">
        <v>45</v>
      </c>
      <c r="AF6355">
        <v>128</v>
      </c>
    </row>
    <row r="6356" spans="1:32">
      <c r="A6356">
        <v>30733</v>
      </c>
      <c r="B6356">
        <v>29833</v>
      </c>
      <c r="C6356" t="s">
        <v>276</v>
      </c>
      <c r="D6356" t="s">
        <v>1028</v>
      </c>
      <c r="E6356" t="s">
        <v>48</v>
      </c>
      <c r="F6356" t="s">
        <v>31438</v>
      </c>
      <c r="G6356">
        <f>1-546-910-2325</f>
        <v>-3780</v>
      </c>
      <c r="H6356" t="s">
        <v>295</v>
      </c>
      <c r="I6356" s="1">
        <v>33230</v>
      </c>
      <c r="J6356" t="s">
        <v>31439</v>
      </c>
      <c r="K6356" t="s">
        <v>31440</v>
      </c>
      <c r="L6356">
        <v>73458</v>
      </c>
      <c r="M6356" t="s">
        <v>295</v>
      </c>
      <c r="N6356" s="1">
        <v>45164</v>
      </c>
      <c r="O6356" s="1">
        <v>45169</v>
      </c>
      <c r="P6356">
        <v>91</v>
      </c>
      <c r="Q6356">
        <v>4</v>
      </c>
      <c r="R6356" t="s">
        <v>53</v>
      </c>
      <c r="S6356">
        <v>2</v>
      </c>
      <c r="T6356">
        <v>2</v>
      </c>
      <c r="U6356">
        <v>5</v>
      </c>
      <c r="V6356">
        <v>625</v>
      </c>
      <c r="W6356" t="s">
        <v>54</v>
      </c>
      <c r="X6356" t="s">
        <v>31441</v>
      </c>
      <c r="Y6356" t="s">
        <v>6</v>
      </c>
      <c r="Z6356" s="1">
        <v>45132</v>
      </c>
      <c r="AA6356" s="2">
        <v>0.37885416666666666</v>
      </c>
      <c r="AB6356" s="2">
        <v>0.42233796296296294</v>
      </c>
      <c r="AC6356" t="s">
        <v>44</v>
      </c>
      <c r="AD6356" t="s">
        <v>44</v>
      </c>
      <c r="AE6356" t="s">
        <v>45</v>
      </c>
      <c r="AF6356">
        <v>125</v>
      </c>
    </row>
    <row r="6357" spans="1:32">
      <c r="A6357">
        <v>30734</v>
      </c>
      <c r="B6357">
        <v>29834</v>
      </c>
      <c r="C6357" t="s">
        <v>229</v>
      </c>
      <c r="D6357" t="s">
        <v>1368</v>
      </c>
      <c r="E6357" t="s">
        <v>34</v>
      </c>
      <c r="F6357" t="s">
        <v>31442</v>
      </c>
      <c r="G6357" t="s">
        <v>31443</v>
      </c>
      <c r="H6357" t="s">
        <v>135</v>
      </c>
      <c r="I6357" s="1">
        <v>16378</v>
      </c>
      <c r="J6357" t="s">
        <v>31444</v>
      </c>
      <c r="K6357" t="s">
        <v>1060</v>
      </c>
      <c r="L6357">
        <v>96903</v>
      </c>
      <c r="M6357" t="s">
        <v>135</v>
      </c>
      <c r="N6357" s="1">
        <v>44988</v>
      </c>
      <c r="O6357" s="1">
        <v>44991</v>
      </c>
      <c r="P6357">
        <v>43</v>
      </c>
      <c r="Q6357">
        <v>2</v>
      </c>
      <c r="R6357" t="s">
        <v>53</v>
      </c>
      <c r="S6357">
        <v>4</v>
      </c>
      <c r="T6357">
        <v>0</v>
      </c>
      <c r="U6357">
        <v>3</v>
      </c>
      <c r="V6357">
        <v>363</v>
      </c>
      <c r="W6357" t="s">
        <v>41</v>
      </c>
      <c r="X6357" t="s">
        <v>31445</v>
      </c>
      <c r="Y6357" t="s">
        <v>6</v>
      </c>
      <c r="Z6357" s="1">
        <v>44951</v>
      </c>
      <c r="AA6357" s="2">
        <v>0.16715277777777779</v>
      </c>
      <c r="AB6357" s="2">
        <v>0.2441550925925926</v>
      </c>
      <c r="AC6357" t="s">
        <v>45</v>
      </c>
      <c r="AD6357" t="s">
        <v>45</v>
      </c>
      <c r="AE6357" t="s">
        <v>45</v>
      </c>
      <c r="AF6357">
        <v>121</v>
      </c>
    </row>
    <row r="6358" spans="1:32">
      <c r="A6358">
        <v>30736</v>
      </c>
      <c r="B6358">
        <v>29836</v>
      </c>
      <c r="C6358" t="s">
        <v>2219</v>
      </c>
      <c r="D6358" t="s">
        <v>3541</v>
      </c>
      <c r="E6358" t="s">
        <v>48</v>
      </c>
      <c r="F6358" t="s">
        <v>31446</v>
      </c>
      <c r="G6358" t="s">
        <v>31447</v>
      </c>
      <c r="H6358" t="s">
        <v>537</v>
      </c>
      <c r="I6358" s="1">
        <v>32454</v>
      </c>
      <c r="J6358" t="s">
        <v>31448</v>
      </c>
      <c r="K6358" t="s">
        <v>31449</v>
      </c>
      <c r="L6358">
        <v>11696</v>
      </c>
      <c r="M6358" t="s">
        <v>537</v>
      </c>
      <c r="N6358" s="1">
        <v>45237</v>
      </c>
      <c r="O6358" s="1">
        <v>45238</v>
      </c>
      <c r="P6358">
        <v>26</v>
      </c>
      <c r="Q6358">
        <v>2</v>
      </c>
      <c r="R6358" t="s">
        <v>63</v>
      </c>
      <c r="S6358">
        <v>4</v>
      </c>
      <c r="T6358">
        <v>1</v>
      </c>
      <c r="U6358">
        <v>1</v>
      </c>
      <c r="V6358">
        <v>66</v>
      </c>
      <c r="W6358" t="s">
        <v>54</v>
      </c>
      <c r="X6358" t="s">
        <v>31450</v>
      </c>
      <c r="Y6358" t="s">
        <v>81</v>
      </c>
      <c r="Z6358" s="1">
        <v>45217</v>
      </c>
      <c r="AA6358" s="2">
        <v>0.27857638888888886</v>
      </c>
      <c r="AB6358" s="2">
        <v>0.46434027777777781</v>
      </c>
      <c r="AC6358" t="s">
        <v>44</v>
      </c>
      <c r="AD6358" t="s">
        <v>45</v>
      </c>
      <c r="AE6358" t="s">
        <v>44</v>
      </c>
      <c r="AF6358">
        <v>66</v>
      </c>
    </row>
    <row r="6359" spans="1:32">
      <c r="A6359">
        <v>30737</v>
      </c>
      <c r="B6359">
        <v>29837</v>
      </c>
      <c r="C6359" t="s">
        <v>590</v>
      </c>
      <c r="D6359" t="s">
        <v>57</v>
      </c>
      <c r="E6359" t="s">
        <v>48</v>
      </c>
      <c r="F6359" t="s">
        <v>31451</v>
      </c>
      <c r="G6359" t="s">
        <v>31452</v>
      </c>
      <c r="H6359" t="s">
        <v>60</v>
      </c>
      <c r="I6359" s="1">
        <v>37968</v>
      </c>
      <c r="J6359" t="s">
        <v>31453</v>
      </c>
      <c r="K6359" t="s">
        <v>31454</v>
      </c>
      <c r="L6359">
        <v>15254</v>
      </c>
      <c r="M6359" t="s">
        <v>60</v>
      </c>
      <c r="N6359" s="1">
        <v>44966</v>
      </c>
      <c r="O6359" s="1">
        <v>44967</v>
      </c>
      <c r="P6359">
        <v>35</v>
      </c>
      <c r="Q6359">
        <v>2</v>
      </c>
      <c r="R6359" t="s">
        <v>63</v>
      </c>
      <c r="S6359">
        <v>1</v>
      </c>
      <c r="T6359">
        <v>0</v>
      </c>
      <c r="U6359">
        <v>1</v>
      </c>
      <c r="V6359">
        <v>73</v>
      </c>
      <c r="W6359" t="s">
        <v>54</v>
      </c>
      <c r="X6359" t="s">
        <v>31455</v>
      </c>
      <c r="Y6359" t="s">
        <v>65</v>
      </c>
      <c r="Z6359" s="1">
        <v>44949</v>
      </c>
      <c r="AA6359" s="2">
        <v>0.40409722222222227</v>
      </c>
      <c r="AB6359" s="2">
        <v>0.89796296296296296</v>
      </c>
      <c r="AC6359" t="s">
        <v>44</v>
      </c>
      <c r="AD6359" t="s">
        <v>44</v>
      </c>
      <c r="AE6359" t="s">
        <v>44</v>
      </c>
      <c r="AF6359">
        <v>73</v>
      </c>
    </row>
    <row r="6360" spans="1:32">
      <c r="A6360">
        <v>30738</v>
      </c>
      <c r="B6360">
        <v>29838</v>
      </c>
      <c r="C6360" t="s">
        <v>1044</v>
      </c>
      <c r="D6360" t="s">
        <v>3461</v>
      </c>
      <c r="E6360" t="s">
        <v>34</v>
      </c>
      <c r="F6360" t="s">
        <v>31456</v>
      </c>
      <c r="G6360">
        <v>5445929128</v>
      </c>
      <c r="H6360" t="s">
        <v>171</v>
      </c>
      <c r="I6360" s="1">
        <v>33942</v>
      </c>
      <c r="J6360" t="s">
        <v>31457</v>
      </c>
      <c r="K6360" t="s">
        <v>31458</v>
      </c>
      <c r="L6360">
        <v>35240</v>
      </c>
      <c r="M6360" t="s">
        <v>171</v>
      </c>
      <c r="N6360" s="1">
        <v>45031</v>
      </c>
      <c r="O6360" s="1">
        <v>45035</v>
      </c>
      <c r="P6360">
        <v>82</v>
      </c>
      <c r="Q6360">
        <v>4</v>
      </c>
      <c r="R6360" t="s">
        <v>53</v>
      </c>
      <c r="S6360">
        <v>4</v>
      </c>
      <c r="T6360">
        <v>2</v>
      </c>
      <c r="U6360">
        <v>4</v>
      </c>
      <c r="V6360">
        <v>572</v>
      </c>
      <c r="W6360" t="s">
        <v>54</v>
      </c>
      <c r="X6360" t="s">
        <v>31459</v>
      </c>
      <c r="Y6360" t="s">
        <v>81</v>
      </c>
      <c r="Z6360" s="1">
        <v>45008</v>
      </c>
      <c r="AA6360" s="2">
        <v>0.35106481481481483</v>
      </c>
      <c r="AB6360" s="2">
        <v>0.69388888888888889</v>
      </c>
      <c r="AC6360" t="s">
        <v>45</v>
      </c>
      <c r="AD6360" t="s">
        <v>44</v>
      </c>
      <c r="AE6360" t="s">
        <v>45</v>
      </c>
      <c r="AF6360">
        <v>143</v>
      </c>
    </row>
    <row r="6361" spans="1:32">
      <c r="A6361">
        <v>30739</v>
      </c>
      <c r="B6361">
        <v>29839</v>
      </c>
      <c r="C6361" t="s">
        <v>5106</v>
      </c>
      <c r="D6361" t="s">
        <v>378</v>
      </c>
      <c r="E6361" t="s">
        <v>48</v>
      </c>
      <c r="F6361" t="s">
        <v>31460</v>
      </c>
      <c r="G6361" t="s">
        <v>31461</v>
      </c>
      <c r="H6361" t="s">
        <v>725</v>
      </c>
      <c r="I6361" s="1">
        <v>34432</v>
      </c>
      <c r="J6361" t="s">
        <v>31462</v>
      </c>
      <c r="K6361" t="s">
        <v>31463</v>
      </c>
      <c r="L6361">
        <v>67246</v>
      </c>
      <c r="M6361" t="s">
        <v>725</v>
      </c>
      <c r="N6361" s="1">
        <v>45266</v>
      </c>
      <c r="O6361" s="1">
        <v>45268</v>
      </c>
      <c r="P6361">
        <v>88</v>
      </c>
      <c r="Q6361">
        <v>4</v>
      </c>
      <c r="R6361" t="s">
        <v>53</v>
      </c>
      <c r="S6361">
        <v>3</v>
      </c>
      <c r="T6361">
        <v>1</v>
      </c>
      <c r="U6361">
        <v>2</v>
      </c>
      <c r="V6361">
        <v>286</v>
      </c>
      <c r="W6361" t="s">
        <v>54</v>
      </c>
      <c r="X6361" t="s">
        <v>31464</v>
      </c>
      <c r="Y6361" t="s">
        <v>65</v>
      </c>
      <c r="Z6361" s="1">
        <v>45257</v>
      </c>
      <c r="AA6361" s="2">
        <v>0.65559027777777779</v>
      </c>
      <c r="AB6361" s="2">
        <v>0.28445601851851854</v>
      </c>
      <c r="AC6361" t="s">
        <v>44</v>
      </c>
      <c r="AD6361" t="s">
        <v>44</v>
      </c>
      <c r="AE6361" t="s">
        <v>45</v>
      </c>
      <c r="AF6361">
        <v>143</v>
      </c>
    </row>
    <row r="6362" spans="1:32">
      <c r="A6362">
        <v>30742</v>
      </c>
      <c r="B6362">
        <v>29842</v>
      </c>
      <c r="C6362" t="s">
        <v>7988</v>
      </c>
      <c r="D6362" t="s">
        <v>5138</v>
      </c>
      <c r="E6362" t="s">
        <v>34</v>
      </c>
      <c r="F6362" t="s">
        <v>31465</v>
      </c>
      <c r="G6362" t="s">
        <v>31466</v>
      </c>
      <c r="H6362" t="s">
        <v>272</v>
      </c>
      <c r="I6362" s="1">
        <v>36528</v>
      </c>
      <c r="J6362" t="s">
        <v>31467</v>
      </c>
      <c r="K6362" t="s">
        <v>22956</v>
      </c>
      <c r="L6362">
        <v>77588</v>
      </c>
      <c r="M6362" t="s">
        <v>272</v>
      </c>
      <c r="N6362" s="1">
        <v>44967</v>
      </c>
      <c r="O6362" s="1">
        <v>44971</v>
      </c>
      <c r="P6362">
        <v>23</v>
      </c>
      <c r="Q6362">
        <v>1</v>
      </c>
      <c r="R6362" t="s">
        <v>63</v>
      </c>
      <c r="S6362">
        <v>4</v>
      </c>
      <c r="T6362">
        <v>0</v>
      </c>
      <c r="U6362">
        <v>4</v>
      </c>
      <c r="V6362">
        <v>328</v>
      </c>
      <c r="W6362" t="s">
        <v>54</v>
      </c>
      <c r="X6362" t="s">
        <v>31468</v>
      </c>
      <c r="Y6362" t="s">
        <v>6</v>
      </c>
      <c r="Z6362" s="1">
        <v>44928</v>
      </c>
      <c r="AA6362" s="2">
        <v>0.6716550925925926</v>
      </c>
      <c r="AB6362" s="2">
        <v>0.94568287037037047</v>
      </c>
      <c r="AC6362" t="s">
        <v>44</v>
      </c>
      <c r="AD6362" t="s">
        <v>45</v>
      </c>
      <c r="AE6362" t="s">
        <v>44</v>
      </c>
      <c r="AF6362">
        <v>82</v>
      </c>
    </row>
    <row r="6363" spans="1:32">
      <c r="A6363">
        <v>30743</v>
      </c>
      <c r="B6363">
        <v>29843</v>
      </c>
      <c r="C6363" t="s">
        <v>1328</v>
      </c>
      <c r="D6363" t="s">
        <v>1354</v>
      </c>
      <c r="E6363" t="s">
        <v>34</v>
      </c>
      <c r="F6363" t="s">
        <v>31469</v>
      </c>
      <c r="G6363">
        <v>8765719898</v>
      </c>
      <c r="H6363" t="s">
        <v>295</v>
      </c>
      <c r="I6363" s="1">
        <v>27184</v>
      </c>
      <c r="J6363" t="s">
        <v>31470</v>
      </c>
      <c r="K6363" t="s">
        <v>31471</v>
      </c>
      <c r="L6363">
        <v>60442</v>
      </c>
      <c r="M6363" t="s">
        <v>295</v>
      </c>
      <c r="N6363" s="1">
        <v>45067</v>
      </c>
      <c r="O6363" s="1">
        <v>45068</v>
      </c>
      <c r="P6363">
        <v>93</v>
      </c>
      <c r="Q6363">
        <v>4</v>
      </c>
      <c r="R6363" t="s">
        <v>40</v>
      </c>
      <c r="S6363">
        <v>4</v>
      </c>
      <c r="T6363">
        <v>2</v>
      </c>
      <c r="U6363">
        <v>1</v>
      </c>
      <c r="V6363">
        <v>244</v>
      </c>
      <c r="W6363" t="s">
        <v>54</v>
      </c>
      <c r="X6363" t="s">
        <v>31472</v>
      </c>
      <c r="Y6363" t="s">
        <v>6</v>
      </c>
      <c r="Z6363" s="1">
        <v>45038</v>
      </c>
      <c r="AA6363" s="2">
        <v>0.2865625</v>
      </c>
      <c r="AB6363" s="2">
        <v>0.61326388888888894</v>
      </c>
      <c r="AC6363" t="s">
        <v>44</v>
      </c>
      <c r="AD6363" t="s">
        <v>45</v>
      </c>
      <c r="AE6363" t="s">
        <v>44</v>
      </c>
      <c r="AF6363">
        <v>244</v>
      </c>
    </row>
    <row r="6364" spans="1:32">
      <c r="A6364">
        <v>30744</v>
      </c>
      <c r="B6364">
        <v>29844</v>
      </c>
      <c r="C6364" t="s">
        <v>3038</v>
      </c>
      <c r="D6364" t="s">
        <v>696</v>
      </c>
      <c r="E6364" t="s">
        <v>34</v>
      </c>
      <c r="F6364" t="s">
        <v>31473</v>
      </c>
      <c r="G6364" t="s">
        <v>31474</v>
      </c>
      <c r="H6364" t="s">
        <v>457</v>
      </c>
      <c r="I6364" s="1">
        <v>27821</v>
      </c>
      <c r="J6364" t="s">
        <v>31475</v>
      </c>
      <c r="K6364" t="s">
        <v>31476</v>
      </c>
      <c r="L6364">
        <v>16959</v>
      </c>
      <c r="M6364" t="s">
        <v>457</v>
      </c>
      <c r="N6364" s="1">
        <v>44964</v>
      </c>
      <c r="O6364" s="1">
        <v>44969</v>
      </c>
      <c r="P6364">
        <v>49</v>
      </c>
      <c r="Q6364">
        <v>2</v>
      </c>
      <c r="R6364" t="s">
        <v>53</v>
      </c>
      <c r="S6364">
        <v>3</v>
      </c>
      <c r="T6364">
        <v>1</v>
      </c>
      <c r="U6364">
        <v>5</v>
      </c>
      <c r="V6364">
        <v>730</v>
      </c>
      <c r="W6364" t="s">
        <v>41</v>
      </c>
      <c r="X6364" t="s">
        <v>31477</v>
      </c>
      <c r="Y6364" t="s">
        <v>65</v>
      </c>
      <c r="Z6364" s="1">
        <v>44931</v>
      </c>
      <c r="AA6364" s="2">
        <v>0.74321759259259268</v>
      </c>
      <c r="AB6364" s="2">
        <v>8.4664351851851852E-2</v>
      </c>
      <c r="AC6364" t="s">
        <v>45</v>
      </c>
      <c r="AD6364" t="s">
        <v>44</v>
      </c>
      <c r="AE6364" t="s">
        <v>44</v>
      </c>
      <c r="AF6364">
        <v>146</v>
      </c>
    </row>
    <row r="6365" spans="1:32">
      <c r="A6365">
        <v>30745</v>
      </c>
      <c r="B6365">
        <v>29845</v>
      </c>
      <c r="C6365" t="s">
        <v>276</v>
      </c>
      <c r="D6365" t="s">
        <v>1167</v>
      </c>
      <c r="E6365" t="s">
        <v>34</v>
      </c>
      <c r="F6365" t="s">
        <v>7467</v>
      </c>
      <c r="G6365">
        <v>9576052664</v>
      </c>
      <c r="H6365" t="s">
        <v>295</v>
      </c>
      <c r="I6365" s="1">
        <v>23602</v>
      </c>
      <c r="J6365" t="s">
        <v>31478</v>
      </c>
      <c r="K6365" t="s">
        <v>31479</v>
      </c>
      <c r="L6365">
        <v>36276</v>
      </c>
      <c r="M6365" t="s">
        <v>295</v>
      </c>
      <c r="N6365" s="1">
        <v>45138</v>
      </c>
      <c r="O6365" s="1">
        <v>45142</v>
      </c>
      <c r="P6365">
        <v>11</v>
      </c>
      <c r="Q6365">
        <v>1</v>
      </c>
      <c r="R6365" t="s">
        <v>63</v>
      </c>
      <c r="S6365">
        <v>2</v>
      </c>
      <c r="T6365">
        <v>1</v>
      </c>
      <c r="U6365">
        <v>4</v>
      </c>
      <c r="V6365">
        <v>296</v>
      </c>
      <c r="W6365" t="s">
        <v>54</v>
      </c>
      <c r="X6365" t="s">
        <v>31480</v>
      </c>
      <c r="Y6365" t="s">
        <v>43</v>
      </c>
      <c r="Z6365" s="1">
        <v>45117</v>
      </c>
      <c r="AA6365" s="2">
        <v>6.8148148148148138E-2</v>
      </c>
      <c r="AB6365" s="2">
        <v>5.5787037037037031E-2</v>
      </c>
      <c r="AC6365" t="s">
        <v>44</v>
      </c>
      <c r="AD6365" t="s">
        <v>45</v>
      </c>
      <c r="AE6365" t="s">
        <v>44</v>
      </c>
      <c r="AF6365">
        <v>74</v>
      </c>
    </row>
    <row r="6366" spans="1:32">
      <c r="A6366">
        <v>30746</v>
      </c>
      <c r="B6366">
        <v>29846</v>
      </c>
      <c r="C6366" t="s">
        <v>1481</v>
      </c>
      <c r="D6366" t="s">
        <v>3935</v>
      </c>
      <c r="E6366" t="s">
        <v>48</v>
      </c>
      <c r="F6366" t="s">
        <v>31481</v>
      </c>
      <c r="G6366" t="s">
        <v>31482</v>
      </c>
      <c r="H6366" t="s">
        <v>50</v>
      </c>
      <c r="I6366" s="1">
        <v>28186</v>
      </c>
      <c r="J6366" t="s">
        <v>31483</v>
      </c>
      <c r="K6366" t="s">
        <v>2744</v>
      </c>
      <c r="L6366">
        <v>67653</v>
      </c>
      <c r="M6366" t="s">
        <v>50</v>
      </c>
      <c r="N6366" s="1">
        <v>45097</v>
      </c>
      <c r="O6366" s="1">
        <v>45099</v>
      </c>
      <c r="P6366">
        <v>42</v>
      </c>
      <c r="Q6366">
        <v>2</v>
      </c>
      <c r="R6366" t="s">
        <v>40</v>
      </c>
      <c r="S6366">
        <v>2</v>
      </c>
      <c r="T6366">
        <v>2</v>
      </c>
      <c r="U6366">
        <v>2</v>
      </c>
      <c r="V6366">
        <v>422</v>
      </c>
      <c r="W6366" t="s">
        <v>41</v>
      </c>
      <c r="X6366" t="s">
        <v>31484</v>
      </c>
      <c r="Y6366" t="s">
        <v>6</v>
      </c>
      <c r="Z6366" s="1">
        <v>45071</v>
      </c>
      <c r="AA6366" s="2">
        <v>0.88049768518518512</v>
      </c>
      <c r="AB6366" s="2">
        <v>6.8252314814814807E-2</v>
      </c>
      <c r="AC6366" t="s">
        <v>45</v>
      </c>
      <c r="AD6366" t="s">
        <v>44</v>
      </c>
      <c r="AE6366" t="s">
        <v>45</v>
      </c>
      <c r="AF6366">
        <v>211</v>
      </c>
    </row>
    <row r="6367" spans="1:32">
      <c r="A6367">
        <v>30748</v>
      </c>
      <c r="B6367">
        <v>29848</v>
      </c>
      <c r="C6367" t="s">
        <v>1588</v>
      </c>
      <c r="D6367" t="s">
        <v>722</v>
      </c>
      <c r="E6367" t="s">
        <v>48</v>
      </c>
      <c r="F6367" t="s">
        <v>31485</v>
      </c>
      <c r="G6367">
        <f>1-258-619-2272</f>
        <v>-3148</v>
      </c>
      <c r="H6367" t="s">
        <v>418</v>
      </c>
      <c r="I6367" s="1">
        <v>18377</v>
      </c>
      <c r="J6367" t="s">
        <v>31486</v>
      </c>
      <c r="K6367" t="s">
        <v>1626</v>
      </c>
      <c r="L6367">
        <v>35135</v>
      </c>
      <c r="M6367" t="s">
        <v>418</v>
      </c>
      <c r="N6367" s="1">
        <v>45080</v>
      </c>
      <c r="O6367" s="1">
        <v>45081</v>
      </c>
      <c r="P6367">
        <v>14</v>
      </c>
      <c r="Q6367">
        <v>1</v>
      </c>
      <c r="R6367" t="s">
        <v>63</v>
      </c>
      <c r="S6367">
        <v>3</v>
      </c>
      <c r="T6367">
        <v>1</v>
      </c>
      <c r="U6367">
        <v>1</v>
      </c>
      <c r="V6367">
        <v>68</v>
      </c>
      <c r="W6367" t="s">
        <v>41</v>
      </c>
      <c r="X6367" t="s">
        <v>31487</v>
      </c>
      <c r="Y6367" t="s">
        <v>6</v>
      </c>
      <c r="Z6367" s="1">
        <v>45045</v>
      </c>
      <c r="AA6367" s="2">
        <v>0.70747685185185183</v>
      </c>
      <c r="AB6367" s="2">
        <v>0.78628472222222223</v>
      </c>
      <c r="AC6367" t="s">
        <v>45</v>
      </c>
      <c r="AD6367" t="s">
        <v>44</v>
      </c>
      <c r="AE6367" t="s">
        <v>45</v>
      </c>
      <c r="AF6367">
        <v>68</v>
      </c>
    </row>
    <row r="6368" spans="1:32">
      <c r="A6368">
        <v>30749</v>
      </c>
      <c r="B6368">
        <v>29849</v>
      </c>
      <c r="C6368" t="s">
        <v>11637</v>
      </c>
      <c r="D6368" t="s">
        <v>22557</v>
      </c>
      <c r="E6368" t="s">
        <v>48</v>
      </c>
      <c r="F6368" t="s">
        <v>31488</v>
      </c>
      <c r="G6368" t="s">
        <v>31489</v>
      </c>
      <c r="H6368" t="s">
        <v>530</v>
      </c>
      <c r="I6368" s="1">
        <v>33496</v>
      </c>
      <c r="J6368" t="s">
        <v>31490</v>
      </c>
      <c r="K6368" t="s">
        <v>20405</v>
      </c>
      <c r="L6368">
        <v>19809</v>
      </c>
      <c r="M6368" t="s">
        <v>530</v>
      </c>
      <c r="N6368" s="1">
        <v>45133</v>
      </c>
      <c r="O6368" s="1">
        <v>45134</v>
      </c>
      <c r="P6368">
        <v>86</v>
      </c>
      <c r="Q6368">
        <v>4</v>
      </c>
      <c r="R6368" t="s">
        <v>63</v>
      </c>
      <c r="S6368">
        <v>3</v>
      </c>
      <c r="T6368">
        <v>2</v>
      </c>
      <c r="U6368">
        <v>1</v>
      </c>
      <c r="V6368">
        <v>86</v>
      </c>
      <c r="W6368" t="s">
        <v>41</v>
      </c>
      <c r="X6368" t="s">
        <v>31491</v>
      </c>
      <c r="Y6368" t="s">
        <v>65</v>
      </c>
      <c r="Z6368" s="1">
        <v>45099</v>
      </c>
      <c r="AA6368" s="2">
        <v>0.97554398148148147</v>
      </c>
      <c r="AB6368" s="2">
        <v>0.37688657407407411</v>
      </c>
      <c r="AC6368" t="s">
        <v>45</v>
      </c>
      <c r="AD6368" t="s">
        <v>45</v>
      </c>
      <c r="AE6368" t="s">
        <v>45</v>
      </c>
      <c r="AF6368">
        <v>86</v>
      </c>
    </row>
    <row r="6369" spans="1:32">
      <c r="A6369">
        <v>30750</v>
      </c>
      <c r="B6369">
        <v>29850</v>
      </c>
      <c r="C6369" t="s">
        <v>489</v>
      </c>
      <c r="D6369" t="s">
        <v>716</v>
      </c>
      <c r="E6369" t="s">
        <v>34</v>
      </c>
      <c r="F6369" t="s">
        <v>31492</v>
      </c>
      <c r="G6369" t="s">
        <v>31493</v>
      </c>
      <c r="H6369" t="s">
        <v>295</v>
      </c>
      <c r="I6369" s="1">
        <v>21193</v>
      </c>
      <c r="J6369" t="s">
        <v>31494</v>
      </c>
      <c r="K6369" t="s">
        <v>31495</v>
      </c>
      <c r="L6369">
        <v>27129</v>
      </c>
      <c r="M6369" t="s">
        <v>295</v>
      </c>
      <c r="N6369" s="1">
        <v>45071</v>
      </c>
      <c r="O6369" s="1">
        <v>45072</v>
      </c>
      <c r="P6369">
        <v>23</v>
      </c>
      <c r="Q6369">
        <v>1</v>
      </c>
      <c r="R6369" t="s">
        <v>63</v>
      </c>
      <c r="S6369">
        <v>4</v>
      </c>
      <c r="T6369">
        <v>0</v>
      </c>
      <c r="U6369">
        <v>1</v>
      </c>
      <c r="V6369">
        <v>83</v>
      </c>
      <c r="W6369" t="s">
        <v>54</v>
      </c>
      <c r="X6369" t="s">
        <v>31496</v>
      </c>
      <c r="Y6369" t="s">
        <v>65</v>
      </c>
      <c r="Z6369" s="1">
        <v>45057</v>
      </c>
      <c r="AA6369" s="2">
        <v>0.74576388888888889</v>
      </c>
      <c r="AB6369" s="2">
        <v>0.25785879629629632</v>
      </c>
      <c r="AC6369" t="s">
        <v>44</v>
      </c>
      <c r="AD6369" t="s">
        <v>44</v>
      </c>
      <c r="AE6369" t="s">
        <v>44</v>
      </c>
      <c r="AF6369">
        <v>83</v>
      </c>
    </row>
    <row r="6370" spans="1:32">
      <c r="A6370">
        <v>30751</v>
      </c>
      <c r="B6370">
        <v>29851</v>
      </c>
      <c r="C6370" t="s">
        <v>571</v>
      </c>
      <c r="D6370" t="s">
        <v>1368</v>
      </c>
      <c r="E6370" t="s">
        <v>48</v>
      </c>
      <c r="F6370" t="s">
        <v>31497</v>
      </c>
      <c r="G6370">
        <v>2995777570</v>
      </c>
      <c r="H6370" t="s">
        <v>317</v>
      </c>
      <c r="I6370" s="1">
        <v>36551</v>
      </c>
      <c r="J6370" t="s">
        <v>31498</v>
      </c>
      <c r="K6370" t="s">
        <v>31499</v>
      </c>
      <c r="L6370">
        <v>49286</v>
      </c>
      <c r="M6370" t="s">
        <v>317</v>
      </c>
      <c r="N6370" s="1">
        <v>45257</v>
      </c>
      <c r="O6370" s="1">
        <v>45260</v>
      </c>
      <c r="P6370">
        <v>79</v>
      </c>
      <c r="Q6370">
        <v>4</v>
      </c>
      <c r="R6370" t="s">
        <v>53</v>
      </c>
      <c r="S6370">
        <v>3</v>
      </c>
      <c r="T6370">
        <v>1</v>
      </c>
      <c r="U6370">
        <v>3</v>
      </c>
      <c r="V6370">
        <v>426</v>
      </c>
      <c r="W6370" t="s">
        <v>41</v>
      </c>
      <c r="X6370" t="s">
        <v>31500</v>
      </c>
      <c r="Y6370" t="s">
        <v>43</v>
      </c>
      <c r="Z6370" s="1">
        <v>45240</v>
      </c>
      <c r="AA6370" s="2">
        <v>0.93282407407407408</v>
      </c>
      <c r="AB6370" s="2">
        <v>0.56048611111111113</v>
      </c>
      <c r="AC6370" t="s">
        <v>45</v>
      </c>
      <c r="AD6370" t="s">
        <v>44</v>
      </c>
      <c r="AE6370" t="s">
        <v>45</v>
      </c>
      <c r="AF6370">
        <v>142</v>
      </c>
    </row>
    <row r="6371" spans="1:32">
      <c r="A6371">
        <v>30752</v>
      </c>
      <c r="B6371">
        <v>29852</v>
      </c>
      <c r="C6371" t="s">
        <v>2013</v>
      </c>
      <c r="D6371" t="s">
        <v>3668</v>
      </c>
      <c r="E6371" t="s">
        <v>34</v>
      </c>
      <c r="F6371" t="s">
        <v>31501</v>
      </c>
      <c r="G6371" t="s">
        <v>31502</v>
      </c>
      <c r="H6371" t="s">
        <v>171</v>
      </c>
      <c r="I6371" s="1">
        <v>19078</v>
      </c>
      <c r="J6371" t="s">
        <v>31503</v>
      </c>
      <c r="K6371" t="s">
        <v>31504</v>
      </c>
      <c r="L6371">
        <v>76390</v>
      </c>
      <c r="M6371" t="s">
        <v>171</v>
      </c>
      <c r="N6371" s="1">
        <v>45265</v>
      </c>
      <c r="O6371" s="1">
        <v>45269</v>
      </c>
      <c r="P6371">
        <v>47</v>
      </c>
      <c r="Q6371">
        <v>2</v>
      </c>
      <c r="R6371" t="s">
        <v>63</v>
      </c>
      <c r="S6371">
        <v>4</v>
      </c>
      <c r="T6371">
        <v>2</v>
      </c>
      <c r="U6371">
        <v>4</v>
      </c>
      <c r="V6371">
        <v>336</v>
      </c>
      <c r="W6371" t="s">
        <v>54</v>
      </c>
      <c r="X6371" t="s">
        <v>31505</v>
      </c>
      <c r="Y6371" t="s">
        <v>6</v>
      </c>
      <c r="Z6371" s="1">
        <v>45234</v>
      </c>
      <c r="AA6371" s="2">
        <v>0.41645833333333332</v>
      </c>
      <c r="AB6371" s="2">
        <v>0.30495370370370373</v>
      </c>
      <c r="AC6371" t="s">
        <v>44</v>
      </c>
      <c r="AD6371" t="s">
        <v>44</v>
      </c>
      <c r="AE6371" t="s">
        <v>44</v>
      </c>
      <c r="AF6371">
        <v>84</v>
      </c>
    </row>
    <row r="6372" spans="1:32">
      <c r="A6372">
        <v>30753</v>
      </c>
      <c r="B6372">
        <v>29853</v>
      </c>
      <c r="C6372" t="s">
        <v>1015</v>
      </c>
      <c r="D6372" t="s">
        <v>3678</v>
      </c>
      <c r="E6372" t="s">
        <v>48</v>
      </c>
      <c r="F6372" t="s">
        <v>31506</v>
      </c>
      <c r="G6372" t="s">
        <v>31507</v>
      </c>
      <c r="H6372" t="s">
        <v>405</v>
      </c>
      <c r="I6372" s="1">
        <v>29192</v>
      </c>
      <c r="J6372" t="s">
        <v>31508</v>
      </c>
      <c r="K6372" t="s">
        <v>31509</v>
      </c>
      <c r="L6372">
        <v>21902</v>
      </c>
      <c r="M6372" t="s">
        <v>405</v>
      </c>
      <c r="N6372" s="1">
        <v>45192</v>
      </c>
      <c r="O6372" s="1">
        <v>45193</v>
      </c>
      <c r="P6372">
        <v>42</v>
      </c>
      <c r="Q6372">
        <v>2</v>
      </c>
      <c r="R6372" t="s">
        <v>40</v>
      </c>
      <c r="S6372">
        <v>4</v>
      </c>
      <c r="T6372">
        <v>1</v>
      </c>
      <c r="U6372">
        <v>1</v>
      </c>
      <c r="V6372">
        <v>207</v>
      </c>
      <c r="W6372" t="s">
        <v>41</v>
      </c>
      <c r="X6372" t="s">
        <v>31510</v>
      </c>
      <c r="Y6372" t="s">
        <v>43</v>
      </c>
      <c r="Z6372" s="1">
        <v>45167</v>
      </c>
      <c r="AA6372" s="2">
        <v>0.6548842592592593</v>
      </c>
      <c r="AB6372" s="2">
        <v>0.10555555555555556</v>
      </c>
      <c r="AC6372" t="s">
        <v>44</v>
      </c>
      <c r="AD6372" t="s">
        <v>45</v>
      </c>
      <c r="AE6372" t="s">
        <v>45</v>
      </c>
      <c r="AF6372">
        <v>207</v>
      </c>
    </row>
    <row r="6373" spans="1:32">
      <c r="A6373">
        <v>30756</v>
      </c>
      <c r="B6373">
        <v>29856</v>
      </c>
      <c r="C6373" t="s">
        <v>7814</v>
      </c>
      <c r="D6373" t="s">
        <v>3708</v>
      </c>
      <c r="E6373" t="s">
        <v>34</v>
      </c>
      <c r="F6373" t="s">
        <v>31511</v>
      </c>
      <c r="G6373" t="s">
        <v>31512</v>
      </c>
      <c r="H6373" t="s">
        <v>904</v>
      </c>
      <c r="I6373" s="1">
        <v>24509</v>
      </c>
      <c r="J6373" t="s">
        <v>31513</v>
      </c>
      <c r="K6373" t="s">
        <v>3556</v>
      </c>
      <c r="L6373">
        <v>51260</v>
      </c>
      <c r="M6373" t="s">
        <v>904</v>
      </c>
      <c r="N6373" s="1">
        <v>45053</v>
      </c>
      <c r="O6373" s="1">
        <v>45055</v>
      </c>
      <c r="P6373">
        <v>15</v>
      </c>
      <c r="Q6373">
        <v>1</v>
      </c>
      <c r="R6373" t="s">
        <v>40</v>
      </c>
      <c r="S6373">
        <v>1</v>
      </c>
      <c r="T6373">
        <v>0</v>
      </c>
      <c r="U6373">
        <v>2</v>
      </c>
      <c r="V6373">
        <v>424</v>
      </c>
      <c r="W6373" t="s">
        <v>54</v>
      </c>
      <c r="X6373" t="s">
        <v>31514</v>
      </c>
      <c r="Y6373" t="s">
        <v>6</v>
      </c>
      <c r="Z6373" s="1">
        <v>45019</v>
      </c>
      <c r="AA6373" s="2">
        <v>0.4581944444444444</v>
      </c>
      <c r="AB6373" s="2">
        <v>0.74782407407407403</v>
      </c>
      <c r="AC6373" t="s">
        <v>44</v>
      </c>
      <c r="AD6373" t="s">
        <v>45</v>
      </c>
      <c r="AE6373" t="s">
        <v>44</v>
      </c>
      <c r="AF6373">
        <v>212</v>
      </c>
    </row>
    <row r="6374" spans="1:32">
      <c r="A6374">
        <v>30757</v>
      </c>
      <c r="B6374">
        <v>29857</v>
      </c>
      <c r="C6374" t="s">
        <v>9064</v>
      </c>
      <c r="D6374" t="s">
        <v>140</v>
      </c>
      <c r="E6374" t="s">
        <v>48</v>
      </c>
      <c r="F6374" t="s">
        <v>31515</v>
      </c>
      <c r="G6374" t="s">
        <v>31516</v>
      </c>
      <c r="H6374" t="s">
        <v>272</v>
      </c>
      <c r="I6374" s="1">
        <v>27794</v>
      </c>
      <c r="J6374" t="s">
        <v>31517</v>
      </c>
      <c r="K6374" t="s">
        <v>7887</v>
      </c>
      <c r="L6374">
        <v>69419</v>
      </c>
      <c r="M6374" t="s">
        <v>272</v>
      </c>
      <c r="N6374" s="1">
        <v>45309</v>
      </c>
      <c r="O6374" s="1">
        <v>45310</v>
      </c>
      <c r="P6374">
        <v>39</v>
      </c>
      <c r="Q6374">
        <v>2</v>
      </c>
      <c r="R6374" t="s">
        <v>40</v>
      </c>
      <c r="S6374">
        <v>2</v>
      </c>
      <c r="T6374">
        <v>0</v>
      </c>
      <c r="U6374">
        <v>1</v>
      </c>
      <c r="V6374">
        <v>216</v>
      </c>
      <c r="W6374" t="s">
        <v>41</v>
      </c>
      <c r="X6374" t="s">
        <v>31518</v>
      </c>
      <c r="Y6374" t="s">
        <v>65</v>
      </c>
      <c r="Z6374" s="1">
        <v>45283</v>
      </c>
      <c r="AA6374" s="2">
        <v>0.73846064814814805</v>
      </c>
      <c r="AB6374" s="2">
        <v>0.16587962962962963</v>
      </c>
      <c r="AC6374" t="s">
        <v>44</v>
      </c>
      <c r="AD6374" t="s">
        <v>44</v>
      </c>
      <c r="AE6374" t="s">
        <v>45</v>
      </c>
      <c r="AF6374">
        <v>216</v>
      </c>
    </row>
    <row r="6375" spans="1:32">
      <c r="A6375">
        <v>30758</v>
      </c>
      <c r="B6375">
        <v>29858</v>
      </c>
      <c r="C6375" t="s">
        <v>416</v>
      </c>
      <c r="D6375" t="s">
        <v>768</v>
      </c>
      <c r="E6375" t="s">
        <v>34</v>
      </c>
      <c r="F6375" t="s">
        <v>31519</v>
      </c>
      <c r="G6375">
        <v>7374830602</v>
      </c>
      <c r="H6375" t="s">
        <v>60</v>
      </c>
      <c r="I6375" s="1">
        <v>27785</v>
      </c>
      <c r="J6375" t="s">
        <v>31520</v>
      </c>
      <c r="K6375" t="s">
        <v>31521</v>
      </c>
      <c r="L6375">
        <v>1428</v>
      </c>
      <c r="M6375" t="s">
        <v>60</v>
      </c>
      <c r="N6375" s="1">
        <v>45230</v>
      </c>
      <c r="O6375" s="1">
        <v>45232</v>
      </c>
      <c r="P6375">
        <v>70</v>
      </c>
      <c r="Q6375">
        <v>3</v>
      </c>
      <c r="R6375" t="s">
        <v>53</v>
      </c>
      <c r="S6375">
        <v>4</v>
      </c>
      <c r="T6375">
        <v>1</v>
      </c>
      <c r="U6375">
        <v>2</v>
      </c>
      <c r="V6375">
        <v>242</v>
      </c>
      <c r="W6375" t="s">
        <v>41</v>
      </c>
      <c r="X6375" t="s">
        <v>31522</v>
      </c>
      <c r="Y6375" t="s">
        <v>65</v>
      </c>
      <c r="Z6375" s="1">
        <v>45195</v>
      </c>
      <c r="AA6375" s="2">
        <v>0.70777777777777784</v>
      </c>
      <c r="AB6375" s="2">
        <v>0.21059027777777775</v>
      </c>
      <c r="AC6375" t="s">
        <v>45</v>
      </c>
      <c r="AD6375" t="s">
        <v>45</v>
      </c>
      <c r="AE6375" t="s">
        <v>44</v>
      </c>
      <c r="AF6375">
        <v>121</v>
      </c>
    </row>
    <row r="6376" spans="1:32">
      <c r="A6376">
        <v>30760</v>
      </c>
      <c r="B6376">
        <v>29860</v>
      </c>
      <c r="C6376" t="s">
        <v>6248</v>
      </c>
      <c r="D6376" t="s">
        <v>22865</v>
      </c>
      <c r="E6376" t="s">
        <v>48</v>
      </c>
      <c r="F6376" t="s">
        <v>31523</v>
      </c>
      <c r="G6376" t="s">
        <v>31524</v>
      </c>
      <c r="H6376" t="s">
        <v>405</v>
      </c>
      <c r="I6376" s="1">
        <v>23672</v>
      </c>
      <c r="J6376" t="s">
        <v>31525</v>
      </c>
      <c r="K6376" t="s">
        <v>4255</v>
      </c>
      <c r="L6376">
        <v>9326</v>
      </c>
      <c r="M6376" t="s">
        <v>405</v>
      </c>
      <c r="N6376" s="1">
        <v>45027</v>
      </c>
      <c r="O6376" s="1">
        <v>45031</v>
      </c>
      <c r="P6376">
        <v>45</v>
      </c>
      <c r="Q6376">
        <v>2</v>
      </c>
      <c r="R6376" t="s">
        <v>40</v>
      </c>
      <c r="S6376">
        <v>1</v>
      </c>
      <c r="T6376">
        <v>1</v>
      </c>
      <c r="U6376">
        <v>4</v>
      </c>
      <c r="V6376">
        <v>824</v>
      </c>
      <c r="W6376" t="s">
        <v>54</v>
      </c>
      <c r="X6376" t="s">
        <v>31526</v>
      </c>
      <c r="Y6376" t="s">
        <v>65</v>
      </c>
      <c r="Z6376" s="1">
        <v>44996</v>
      </c>
      <c r="AA6376" s="2">
        <v>0.88935185185185184</v>
      </c>
      <c r="AB6376" s="2">
        <v>8.4988425925925926E-2</v>
      </c>
      <c r="AC6376" t="s">
        <v>44</v>
      </c>
      <c r="AD6376" t="s">
        <v>44</v>
      </c>
      <c r="AE6376" t="s">
        <v>45</v>
      </c>
      <c r="AF6376">
        <v>206</v>
      </c>
    </row>
    <row r="6377" spans="1:32">
      <c r="A6377">
        <v>30761</v>
      </c>
      <c r="B6377">
        <v>29861</v>
      </c>
      <c r="C6377" t="s">
        <v>8504</v>
      </c>
      <c r="D6377" t="s">
        <v>3088</v>
      </c>
      <c r="E6377" t="s">
        <v>48</v>
      </c>
      <c r="F6377" t="s">
        <v>31527</v>
      </c>
      <c r="G6377" t="s">
        <v>31528</v>
      </c>
      <c r="H6377" t="s">
        <v>122</v>
      </c>
      <c r="I6377" s="1">
        <v>28206</v>
      </c>
      <c r="J6377" t="s">
        <v>31529</v>
      </c>
      <c r="K6377" t="s">
        <v>9728</v>
      </c>
      <c r="L6377">
        <v>54402</v>
      </c>
      <c r="M6377" t="s">
        <v>122</v>
      </c>
      <c r="N6377" s="1">
        <v>45148</v>
      </c>
      <c r="O6377" s="1">
        <v>45153</v>
      </c>
      <c r="P6377">
        <v>59</v>
      </c>
      <c r="Q6377">
        <v>3</v>
      </c>
      <c r="R6377" t="s">
        <v>63</v>
      </c>
      <c r="S6377">
        <v>3</v>
      </c>
      <c r="T6377">
        <v>2</v>
      </c>
      <c r="U6377">
        <v>5</v>
      </c>
      <c r="V6377">
        <v>325</v>
      </c>
      <c r="W6377" t="s">
        <v>41</v>
      </c>
      <c r="X6377" t="s">
        <v>31530</v>
      </c>
      <c r="Y6377" t="s">
        <v>6</v>
      </c>
      <c r="Z6377" s="1">
        <v>45136</v>
      </c>
      <c r="AA6377" s="2">
        <v>0.64949074074074076</v>
      </c>
      <c r="AB6377" s="2">
        <v>0.15356481481481482</v>
      </c>
      <c r="AC6377" t="s">
        <v>44</v>
      </c>
      <c r="AD6377" t="s">
        <v>44</v>
      </c>
      <c r="AE6377" t="s">
        <v>45</v>
      </c>
      <c r="AF6377">
        <v>65</v>
      </c>
    </row>
    <row r="6378" spans="1:32">
      <c r="A6378">
        <v>30762</v>
      </c>
      <c r="B6378">
        <v>29862</v>
      </c>
      <c r="C6378" t="s">
        <v>2231</v>
      </c>
      <c r="D6378" t="s">
        <v>402</v>
      </c>
      <c r="E6378" t="s">
        <v>34</v>
      </c>
      <c r="F6378" t="s">
        <v>31531</v>
      </c>
      <c r="G6378" t="s">
        <v>31532</v>
      </c>
      <c r="H6378" t="s">
        <v>272</v>
      </c>
      <c r="I6378" s="1">
        <v>24058</v>
      </c>
      <c r="J6378" t="s">
        <v>31533</v>
      </c>
      <c r="K6378" t="s">
        <v>31534</v>
      </c>
      <c r="L6378">
        <v>56212</v>
      </c>
      <c r="M6378" t="s">
        <v>272</v>
      </c>
      <c r="N6378" s="1">
        <v>44970</v>
      </c>
      <c r="O6378" s="1">
        <v>44971</v>
      </c>
      <c r="P6378">
        <v>35</v>
      </c>
      <c r="Q6378">
        <v>2</v>
      </c>
      <c r="R6378" t="s">
        <v>63</v>
      </c>
      <c r="S6378">
        <v>2</v>
      </c>
      <c r="T6378">
        <v>2</v>
      </c>
      <c r="U6378">
        <v>1</v>
      </c>
      <c r="V6378">
        <v>80</v>
      </c>
      <c r="W6378" t="s">
        <v>41</v>
      </c>
      <c r="X6378" t="s">
        <v>31535</v>
      </c>
      <c r="Y6378" t="s">
        <v>81</v>
      </c>
      <c r="Z6378" s="1">
        <v>44965</v>
      </c>
      <c r="AA6378" s="2">
        <v>0.94357638888888884</v>
      </c>
      <c r="AB6378" s="2">
        <v>7.3900462962962959E-2</v>
      </c>
      <c r="AC6378" t="s">
        <v>45</v>
      </c>
      <c r="AD6378" t="s">
        <v>44</v>
      </c>
      <c r="AE6378" t="s">
        <v>45</v>
      </c>
      <c r="AF6378">
        <v>80</v>
      </c>
    </row>
    <row r="6379" spans="1:32">
      <c r="A6379">
        <v>30764</v>
      </c>
      <c r="B6379">
        <v>29864</v>
      </c>
      <c r="C6379" t="s">
        <v>229</v>
      </c>
      <c r="D6379" t="s">
        <v>9823</v>
      </c>
      <c r="E6379" t="s">
        <v>34</v>
      </c>
      <c r="F6379" t="s">
        <v>31536</v>
      </c>
      <c r="G6379">
        <f>1-345-239-9551</f>
        <v>-10134</v>
      </c>
      <c r="H6379" t="s">
        <v>94</v>
      </c>
      <c r="I6379" s="1">
        <v>35084</v>
      </c>
      <c r="J6379" t="s">
        <v>31537</v>
      </c>
      <c r="K6379" t="s">
        <v>3331</v>
      </c>
      <c r="L6379">
        <v>32827</v>
      </c>
      <c r="M6379" t="s">
        <v>94</v>
      </c>
      <c r="N6379" s="1">
        <v>45132</v>
      </c>
      <c r="O6379" s="1">
        <v>45134</v>
      </c>
      <c r="P6379">
        <v>67</v>
      </c>
      <c r="Q6379">
        <v>3</v>
      </c>
      <c r="R6379" t="s">
        <v>53</v>
      </c>
      <c r="S6379">
        <v>4</v>
      </c>
      <c r="T6379">
        <v>2</v>
      </c>
      <c r="U6379">
        <v>2</v>
      </c>
      <c r="V6379">
        <v>250</v>
      </c>
      <c r="W6379" t="s">
        <v>54</v>
      </c>
      <c r="X6379" t="s">
        <v>31538</v>
      </c>
      <c r="Y6379" t="s">
        <v>65</v>
      </c>
      <c r="Z6379" s="1">
        <v>45095</v>
      </c>
      <c r="AA6379" s="2">
        <v>0.26445601851851852</v>
      </c>
      <c r="AB6379" s="2">
        <v>0.96815972222222213</v>
      </c>
      <c r="AC6379" t="s">
        <v>44</v>
      </c>
      <c r="AD6379" t="s">
        <v>44</v>
      </c>
      <c r="AE6379" t="s">
        <v>45</v>
      </c>
      <c r="AF6379">
        <v>125</v>
      </c>
    </row>
    <row r="6380" spans="1:32">
      <c r="A6380">
        <v>30765</v>
      </c>
      <c r="B6380">
        <v>29865</v>
      </c>
      <c r="C6380" t="s">
        <v>1759</v>
      </c>
      <c r="D6380" t="s">
        <v>1368</v>
      </c>
      <c r="E6380" t="s">
        <v>48</v>
      </c>
      <c r="F6380" t="s">
        <v>31539</v>
      </c>
      <c r="G6380" t="s">
        <v>31540</v>
      </c>
      <c r="H6380" t="s">
        <v>171</v>
      </c>
      <c r="I6380" s="1">
        <v>27467</v>
      </c>
      <c r="J6380" t="s">
        <v>31541</v>
      </c>
      <c r="K6380" t="s">
        <v>31542</v>
      </c>
      <c r="L6380">
        <v>97214</v>
      </c>
      <c r="M6380" t="s">
        <v>171</v>
      </c>
      <c r="N6380" s="1">
        <v>45074</v>
      </c>
      <c r="O6380" s="1">
        <v>45075</v>
      </c>
      <c r="P6380">
        <v>33</v>
      </c>
      <c r="Q6380">
        <v>2</v>
      </c>
      <c r="R6380" t="s">
        <v>40</v>
      </c>
      <c r="S6380">
        <v>1</v>
      </c>
      <c r="T6380">
        <v>0</v>
      </c>
      <c r="U6380">
        <v>1</v>
      </c>
      <c r="V6380">
        <v>232</v>
      </c>
      <c r="W6380" t="s">
        <v>54</v>
      </c>
      <c r="X6380" t="s">
        <v>31543</v>
      </c>
      <c r="Y6380" t="s">
        <v>6</v>
      </c>
      <c r="Z6380" s="1">
        <v>45060</v>
      </c>
      <c r="AA6380" s="2">
        <v>0.41900462962962964</v>
      </c>
      <c r="AB6380" s="2">
        <v>0.77255787037037038</v>
      </c>
      <c r="AC6380" t="s">
        <v>45</v>
      </c>
      <c r="AD6380" t="s">
        <v>44</v>
      </c>
      <c r="AE6380" t="s">
        <v>45</v>
      </c>
      <c r="AF6380">
        <v>232</v>
      </c>
    </row>
    <row r="6381" spans="1:32">
      <c r="A6381">
        <v>30766</v>
      </c>
      <c r="B6381">
        <v>29866</v>
      </c>
      <c r="C6381" t="s">
        <v>340</v>
      </c>
      <c r="D6381" t="s">
        <v>1234</v>
      </c>
      <c r="E6381" t="s">
        <v>34</v>
      </c>
      <c r="F6381" t="s">
        <v>31544</v>
      </c>
      <c r="G6381" t="s">
        <v>31545</v>
      </c>
      <c r="H6381" t="s">
        <v>1301</v>
      </c>
      <c r="I6381" s="1">
        <v>16054</v>
      </c>
      <c r="J6381" t="s">
        <v>31546</v>
      </c>
      <c r="K6381" t="s">
        <v>31547</v>
      </c>
      <c r="L6381">
        <v>25711</v>
      </c>
      <c r="M6381" t="s">
        <v>1301</v>
      </c>
      <c r="N6381" s="1">
        <v>45120</v>
      </c>
      <c r="O6381" s="1">
        <v>45125</v>
      </c>
      <c r="P6381">
        <v>26</v>
      </c>
      <c r="Q6381">
        <v>2</v>
      </c>
      <c r="R6381" t="s">
        <v>63</v>
      </c>
      <c r="S6381">
        <v>2</v>
      </c>
      <c r="T6381">
        <v>0</v>
      </c>
      <c r="U6381">
        <v>5</v>
      </c>
      <c r="V6381">
        <v>440</v>
      </c>
      <c r="W6381" t="s">
        <v>41</v>
      </c>
      <c r="X6381" t="s">
        <v>31548</v>
      </c>
      <c r="Y6381" t="s">
        <v>6</v>
      </c>
      <c r="Z6381" s="1">
        <v>45085</v>
      </c>
      <c r="AA6381" s="2">
        <v>9.0069444444444438E-2</v>
      </c>
      <c r="AB6381" s="2">
        <v>1.3888888888888889E-3</v>
      </c>
      <c r="AC6381" t="s">
        <v>45</v>
      </c>
      <c r="AD6381" t="s">
        <v>45</v>
      </c>
      <c r="AE6381" t="s">
        <v>44</v>
      </c>
      <c r="AF6381">
        <v>88</v>
      </c>
    </row>
    <row r="6382" spans="1:32">
      <c r="A6382">
        <v>30768</v>
      </c>
      <c r="B6382">
        <v>29868</v>
      </c>
      <c r="C6382" t="s">
        <v>1789</v>
      </c>
      <c r="D6382" t="s">
        <v>4656</v>
      </c>
      <c r="E6382" t="s">
        <v>34</v>
      </c>
      <c r="F6382" t="s">
        <v>31549</v>
      </c>
      <c r="G6382">
        <v>7619297578</v>
      </c>
      <c r="H6382" t="s">
        <v>317</v>
      </c>
      <c r="I6382" s="1">
        <v>21732</v>
      </c>
      <c r="J6382" t="s">
        <v>31550</v>
      </c>
      <c r="K6382" t="s">
        <v>30176</v>
      </c>
      <c r="L6382">
        <v>85495</v>
      </c>
      <c r="M6382" t="s">
        <v>317</v>
      </c>
      <c r="N6382" s="1">
        <v>45062</v>
      </c>
      <c r="O6382" s="1">
        <v>45065</v>
      </c>
      <c r="P6382">
        <v>28</v>
      </c>
      <c r="Q6382">
        <v>2</v>
      </c>
      <c r="R6382" t="s">
        <v>53</v>
      </c>
      <c r="S6382">
        <v>1</v>
      </c>
      <c r="T6382">
        <v>0</v>
      </c>
      <c r="U6382">
        <v>3</v>
      </c>
      <c r="V6382">
        <v>447</v>
      </c>
      <c r="W6382" t="s">
        <v>54</v>
      </c>
      <c r="X6382" t="s">
        <v>31551</v>
      </c>
      <c r="Y6382" t="s">
        <v>43</v>
      </c>
      <c r="Z6382" s="1">
        <v>45032</v>
      </c>
      <c r="AA6382" s="2">
        <v>0.30048611111111112</v>
      </c>
      <c r="AB6382" s="2">
        <v>0.70638888888888884</v>
      </c>
      <c r="AC6382" t="s">
        <v>45</v>
      </c>
      <c r="AD6382" t="s">
        <v>45</v>
      </c>
      <c r="AE6382" t="s">
        <v>45</v>
      </c>
      <c r="AF6382">
        <v>149</v>
      </c>
    </row>
    <row r="6383" spans="1:32">
      <c r="A6383">
        <v>30769</v>
      </c>
      <c r="B6383">
        <v>29869</v>
      </c>
      <c r="C6383" t="s">
        <v>276</v>
      </c>
      <c r="D6383" t="s">
        <v>306</v>
      </c>
      <c r="E6383" t="s">
        <v>48</v>
      </c>
      <c r="F6383" t="s">
        <v>31552</v>
      </c>
      <c r="G6383" t="s">
        <v>31553</v>
      </c>
      <c r="H6383" t="s">
        <v>941</v>
      </c>
      <c r="I6383" s="1">
        <v>22157</v>
      </c>
      <c r="J6383" t="s">
        <v>31554</v>
      </c>
      <c r="K6383" t="s">
        <v>31555</v>
      </c>
      <c r="L6383">
        <v>78739</v>
      </c>
      <c r="M6383" t="s">
        <v>941</v>
      </c>
      <c r="N6383" s="1">
        <v>44994</v>
      </c>
      <c r="O6383" s="1">
        <v>44996</v>
      </c>
      <c r="P6383">
        <v>64</v>
      </c>
      <c r="Q6383">
        <v>3</v>
      </c>
      <c r="R6383" t="s">
        <v>53</v>
      </c>
      <c r="S6383">
        <v>2</v>
      </c>
      <c r="T6383">
        <v>0</v>
      </c>
      <c r="U6383">
        <v>2</v>
      </c>
      <c r="V6383">
        <v>250</v>
      </c>
      <c r="W6383" t="s">
        <v>54</v>
      </c>
      <c r="X6383" t="s">
        <v>31556</v>
      </c>
      <c r="Y6383" t="s">
        <v>6</v>
      </c>
      <c r="Z6383" s="1">
        <v>44964</v>
      </c>
      <c r="AA6383" s="2">
        <v>0.35293981481481485</v>
      </c>
      <c r="AB6383" s="2">
        <v>9.1041666666666674E-2</v>
      </c>
      <c r="AC6383" t="s">
        <v>44</v>
      </c>
      <c r="AD6383" t="s">
        <v>45</v>
      </c>
      <c r="AE6383" t="s">
        <v>44</v>
      </c>
      <c r="AF6383">
        <v>125</v>
      </c>
    </row>
    <row r="6384" spans="1:32">
      <c r="A6384">
        <v>30770</v>
      </c>
      <c r="B6384">
        <v>29870</v>
      </c>
      <c r="C6384" t="s">
        <v>469</v>
      </c>
      <c r="D6384" t="s">
        <v>584</v>
      </c>
      <c r="E6384" t="s">
        <v>34</v>
      </c>
      <c r="F6384" t="s">
        <v>31557</v>
      </c>
      <c r="G6384">
        <v>8272022949</v>
      </c>
      <c r="H6384" t="s">
        <v>129</v>
      </c>
      <c r="I6384" s="1">
        <v>32844</v>
      </c>
      <c r="J6384" t="s">
        <v>31558</v>
      </c>
      <c r="K6384" t="s">
        <v>23348</v>
      </c>
      <c r="L6384">
        <v>18712</v>
      </c>
      <c r="M6384" t="s">
        <v>129</v>
      </c>
      <c r="N6384" s="1">
        <v>44998</v>
      </c>
      <c r="O6384" s="1">
        <v>45003</v>
      </c>
      <c r="P6384">
        <v>44</v>
      </c>
      <c r="Q6384">
        <v>2</v>
      </c>
      <c r="R6384" t="s">
        <v>63</v>
      </c>
      <c r="S6384">
        <v>3</v>
      </c>
      <c r="T6384">
        <v>2</v>
      </c>
      <c r="U6384">
        <v>5</v>
      </c>
      <c r="V6384">
        <v>410</v>
      </c>
      <c r="W6384" t="s">
        <v>41</v>
      </c>
      <c r="X6384" t="s">
        <v>31559</v>
      </c>
      <c r="Y6384" t="s">
        <v>6</v>
      </c>
      <c r="Z6384" s="1">
        <v>44981</v>
      </c>
      <c r="AA6384" s="2">
        <v>0.90777777777777768</v>
      </c>
      <c r="AB6384" s="2">
        <v>0.16427083333333334</v>
      </c>
      <c r="AC6384" t="s">
        <v>44</v>
      </c>
      <c r="AD6384" t="s">
        <v>45</v>
      </c>
      <c r="AE6384" t="s">
        <v>44</v>
      </c>
      <c r="AF6384">
        <v>82</v>
      </c>
    </row>
    <row r="6385" spans="1:32">
      <c r="A6385">
        <v>30771</v>
      </c>
      <c r="B6385">
        <v>29871</v>
      </c>
      <c r="C6385" t="s">
        <v>2616</v>
      </c>
      <c r="D6385" t="s">
        <v>4979</v>
      </c>
      <c r="E6385" t="s">
        <v>48</v>
      </c>
      <c r="F6385" t="s">
        <v>31560</v>
      </c>
      <c r="G6385" t="s">
        <v>31561</v>
      </c>
      <c r="H6385" t="s">
        <v>209</v>
      </c>
      <c r="I6385" s="1">
        <v>32790</v>
      </c>
      <c r="J6385" t="s">
        <v>31562</v>
      </c>
      <c r="K6385" t="s">
        <v>31563</v>
      </c>
      <c r="L6385">
        <v>20849</v>
      </c>
      <c r="M6385" t="s">
        <v>209</v>
      </c>
      <c r="N6385" s="1">
        <v>44988</v>
      </c>
      <c r="O6385" s="1">
        <v>44990</v>
      </c>
      <c r="P6385">
        <v>7</v>
      </c>
      <c r="Q6385">
        <v>1</v>
      </c>
      <c r="R6385" t="s">
        <v>53</v>
      </c>
      <c r="S6385">
        <v>2</v>
      </c>
      <c r="T6385">
        <v>1</v>
      </c>
      <c r="U6385">
        <v>2</v>
      </c>
      <c r="V6385">
        <v>256</v>
      </c>
      <c r="W6385" t="s">
        <v>54</v>
      </c>
      <c r="X6385" t="s">
        <v>31564</v>
      </c>
      <c r="Y6385" t="s">
        <v>6</v>
      </c>
      <c r="Z6385" s="1">
        <v>44961</v>
      </c>
      <c r="AA6385" s="2">
        <v>0.59766203703703702</v>
      </c>
      <c r="AB6385" s="2">
        <v>0.92715277777777771</v>
      </c>
      <c r="AC6385" t="s">
        <v>45</v>
      </c>
      <c r="AD6385" t="s">
        <v>44</v>
      </c>
      <c r="AE6385" t="s">
        <v>44</v>
      </c>
      <c r="AF6385">
        <v>128</v>
      </c>
    </row>
    <row r="6386" spans="1:32">
      <c r="A6386">
        <v>30773</v>
      </c>
      <c r="B6386">
        <v>29873</v>
      </c>
      <c r="C6386" t="s">
        <v>46</v>
      </c>
      <c r="D6386" t="s">
        <v>7138</v>
      </c>
      <c r="E6386" t="s">
        <v>34</v>
      </c>
      <c r="F6386" t="s">
        <v>31565</v>
      </c>
      <c r="G6386" t="s">
        <v>31566</v>
      </c>
      <c r="H6386" t="s">
        <v>171</v>
      </c>
      <c r="I6386" s="1">
        <v>15788</v>
      </c>
      <c r="J6386" t="s">
        <v>31567</v>
      </c>
      <c r="K6386" t="s">
        <v>31568</v>
      </c>
      <c r="L6386">
        <v>18712</v>
      </c>
      <c r="M6386" t="s">
        <v>171</v>
      </c>
      <c r="N6386" s="1">
        <v>45259</v>
      </c>
      <c r="O6386" s="1">
        <v>45263</v>
      </c>
      <c r="P6386">
        <v>81</v>
      </c>
      <c r="Q6386">
        <v>4</v>
      </c>
      <c r="R6386" t="s">
        <v>40</v>
      </c>
      <c r="S6386">
        <v>4</v>
      </c>
      <c r="T6386">
        <v>0</v>
      </c>
      <c r="U6386">
        <v>4</v>
      </c>
      <c r="V6386">
        <v>832</v>
      </c>
      <c r="W6386" t="s">
        <v>54</v>
      </c>
      <c r="X6386" t="s">
        <v>31569</v>
      </c>
      <c r="Y6386" t="s">
        <v>81</v>
      </c>
      <c r="Z6386" s="1">
        <v>45233</v>
      </c>
      <c r="AA6386" s="2">
        <v>0.50195601851851845</v>
      </c>
      <c r="AB6386" s="2">
        <v>0.38525462962962959</v>
      </c>
      <c r="AC6386" t="s">
        <v>44</v>
      </c>
      <c r="AD6386" t="s">
        <v>45</v>
      </c>
      <c r="AE6386" t="s">
        <v>45</v>
      </c>
      <c r="AF6386">
        <v>208</v>
      </c>
    </row>
    <row r="6387" spans="1:32">
      <c r="A6387">
        <v>30775</v>
      </c>
      <c r="B6387">
        <v>29875</v>
      </c>
      <c r="C6387" t="s">
        <v>364</v>
      </c>
      <c r="D6387" t="s">
        <v>1209</v>
      </c>
      <c r="E6387" t="s">
        <v>34</v>
      </c>
      <c r="F6387" t="s">
        <v>31570</v>
      </c>
      <c r="G6387" t="s">
        <v>31571</v>
      </c>
      <c r="H6387" t="s">
        <v>405</v>
      </c>
      <c r="I6387" s="1">
        <v>37304</v>
      </c>
      <c r="J6387" t="s">
        <v>31572</v>
      </c>
      <c r="K6387" t="s">
        <v>31573</v>
      </c>
      <c r="L6387">
        <v>56542</v>
      </c>
      <c r="M6387" t="s">
        <v>405</v>
      </c>
      <c r="N6387" s="1">
        <v>45061</v>
      </c>
      <c r="O6387" s="1">
        <v>45064</v>
      </c>
      <c r="P6387">
        <v>55</v>
      </c>
      <c r="Q6387">
        <v>3</v>
      </c>
      <c r="R6387" t="s">
        <v>53</v>
      </c>
      <c r="S6387">
        <v>2</v>
      </c>
      <c r="T6387">
        <v>2</v>
      </c>
      <c r="U6387">
        <v>3</v>
      </c>
      <c r="V6387">
        <v>378</v>
      </c>
      <c r="W6387" t="s">
        <v>41</v>
      </c>
      <c r="X6387" t="s">
        <v>31574</v>
      </c>
      <c r="Y6387" t="s">
        <v>65</v>
      </c>
      <c r="Z6387" s="1">
        <v>45029</v>
      </c>
      <c r="AA6387" s="2">
        <v>0.45506944444444447</v>
      </c>
      <c r="AB6387" s="2">
        <v>0.39093749999999999</v>
      </c>
      <c r="AC6387" t="s">
        <v>45</v>
      </c>
      <c r="AD6387" t="s">
        <v>44</v>
      </c>
      <c r="AE6387" t="s">
        <v>45</v>
      </c>
      <c r="AF6387">
        <v>126</v>
      </c>
    </row>
    <row r="6388" spans="1:32">
      <c r="A6388">
        <v>30776</v>
      </c>
      <c r="B6388">
        <v>29876</v>
      </c>
      <c r="C6388" t="s">
        <v>1155</v>
      </c>
      <c r="D6388" t="s">
        <v>448</v>
      </c>
      <c r="E6388" t="s">
        <v>34</v>
      </c>
      <c r="F6388" t="s">
        <v>31575</v>
      </c>
      <c r="G6388" t="s">
        <v>31576</v>
      </c>
      <c r="H6388" t="s">
        <v>225</v>
      </c>
      <c r="I6388" s="1">
        <v>25336</v>
      </c>
      <c r="J6388" t="s">
        <v>31577</v>
      </c>
      <c r="K6388" t="s">
        <v>31578</v>
      </c>
      <c r="L6388">
        <v>19334</v>
      </c>
      <c r="M6388" t="s">
        <v>225</v>
      </c>
      <c r="N6388" s="1">
        <v>45031</v>
      </c>
      <c r="O6388" s="1">
        <v>45036</v>
      </c>
      <c r="P6388">
        <v>63</v>
      </c>
      <c r="Q6388">
        <v>3</v>
      </c>
      <c r="R6388" t="s">
        <v>40</v>
      </c>
      <c r="S6388">
        <v>4</v>
      </c>
      <c r="T6388">
        <v>0</v>
      </c>
      <c r="U6388">
        <v>5</v>
      </c>
      <c r="V6388">
        <v>1200</v>
      </c>
      <c r="W6388" t="s">
        <v>54</v>
      </c>
      <c r="X6388" t="s">
        <v>31579</v>
      </c>
      <c r="Y6388" t="s">
        <v>65</v>
      </c>
      <c r="Z6388" s="1">
        <v>44997</v>
      </c>
      <c r="AA6388" s="2">
        <v>5.7939814814814812E-2</v>
      </c>
      <c r="AB6388" s="2">
        <v>0.93276620370370367</v>
      </c>
      <c r="AC6388" t="s">
        <v>45</v>
      </c>
      <c r="AD6388" t="s">
        <v>44</v>
      </c>
      <c r="AE6388" t="s">
        <v>44</v>
      </c>
      <c r="AF6388">
        <v>240</v>
      </c>
    </row>
    <row r="6389" spans="1:32">
      <c r="A6389">
        <v>30778</v>
      </c>
      <c r="B6389">
        <v>29878</v>
      </c>
      <c r="C6389" t="s">
        <v>469</v>
      </c>
      <c r="D6389" t="s">
        <v>13020</v>
      </c>
      <c r="E6389" t="s">
        <v>34</v>
      </c>
      <c r="F6389" t="s">
        <v>31580</v>
      </c>
      <c r="G6389" t="s">
        <v>31581</v>
      </c>
      <c r="H6389" t="s">
        <v>1442</v>
      </c>
      <c r="I6389" s="1">
        <v>23509</v>
      </c>
      <c r="J6389" t="s">
        <v>31582</v>
      </c>
      <c r="K6389" t="s">
        <v>31583</v>
      </c>
      <c r="L6389">
        <v>96271</v>
      </c>
      <c r="M6389" t="s">
        <v>1442</v>
      </c>
      <c r="N6389" s="1">
        <v>45033</v>
      </c>
      <c r="O6389" s="1">
        <v>45038</v>
      </c>
      <c r="P6389">
        <v>2</v>
      </c>
      <c r="Q6389">
        <v>1</v>
      </c>
      <c r="R6389" t="s">
        <v>63</v>
      </c>
      <c r="S6389">
        <v>4</v>
      </c>
      <c r="T6389">
        <v>2</v>
      </c>
      <c r="U6389">
        <v>5</v>
      </c>
      <c r="V6389">
        <v>370</v>
      </c>
      <c r="W6389" t="s">
        <v>54</v>
      </c>
      <c r="X6389" t="s">
        <v>31584</v>
      </c>
      <c r="Y6389" t="s">
        <v>65</v>
      </c>
      <c r="Z6389" s="1">
        <v>45020</v>
      </c>
      <c r="AA6389" s="2">
        <v>8.3263888888888887E-2</v>
      </c>
      <c r="AB6389" s="2">
        <v>0.8774305555555556</v>
      </c>
      <c r="AC6389" t="s">
        <v>44</v>
      </c>
      <c r="AD6389" t="s">
        <v>44</v>
      </c>
      <c r="AE6389" t="s">
        <v>45</v>
      </c>
      <c r="AF6389">
        <v>74</v>
      </c>
    </row>
    <row r="6390" spans="1:32">
      <c r="A6390">
        <v>30779</v>
      </c>
      <c r="B6390">
        <v>29879</v>
      </c>
      <c r="C6390" t="s">
        <v>1155</v>
      </c>
      <c r="D6390" t="s">
        <v>26504</v>
      </c>
      <c r="E6390" t="s">
        <v>48</v>
      </c>
      <c r="F6390" t="s">
        <v>31585</v>
      </c>
      <c r="G6390" t="s">
        <v>31586</v>
      </c>
      <c r="H6390" t="s">
        <v>70</v>
      </c>
      <c r="I6390" s="1">
        <v>20728</v>
      </c>
      <c r="J6390" t="s">
        <v>31587</v>
      </c>
      <c r="K6390" t="s">
        <v>4625</v>
      </c>
      <c r="L6390">
        <v>83456</v>
      </c>
      <c r="M6390" t="s">
        <v>70</v>
      </c>
      <c r="N6390" s="1">
        <v>45105</v>
      </c>
      <c r="O6390" s="1">
        <v>45107</v>
      </c>
      <c r="P6390">
        <v>4</v>
      </c>
      <c r="Q6390">
        <v>1</v>
      </c>
      <c r="R6390" t="s">
        <v>53</v>
      </c>
      <c r="S6390">
        <v>2</v>
      </c>
      <c r="T6390">
        <v>1</v>
      </c>
      <c r="U6390">
        <v>2</v>
      </c>
      <c r="V6390">
        <v>300</v>
      </c>
      <c r="W6390" t="s">
        <v>41</v>
      </c>
      <c r="X6390" t="s">
        <v>31588</v>
      </c>
      <c r="Y6390" t="s">
        <v>65</v>
      </c>
      <c r="Z6390" s="1">
        <v>45100</v>
      </c>
      <c r="AA6390" s="2">
        <v>0.79630787037037043</v>
      </c>
      <c r="AB6390" s="2">
        <v>0.88627314814814817</v>
      </c>
      <c r="AC6390" t="s">
        <v>44</v>
      </c>
      <c r="AD6390" t="s">
        <v>45</v>
      </c>
      <c r="AE6390" t="s">
        <v>44</v>
      </c>
      <c r="AF6390">
        <v>150</v>
      </c>
    </row>
    <row r="6391" spans="1:32">
      <c r="A6391">
        <v>30781</v>
      </c>
      <c r="B6391">
        <v>29881</v>
      </c>
      <c r="C6391" t="s">
        <v>3189</v>
      </c>
      <c r="D6391" t="s">
        <v>2099</v>
      </c>
      <c r="E6391" t="s">
        <v>48</v>
      </c>
      <c r="F6391" t="s">
        <v>31589</v>
      </c>
      <c r="G6391" t="s">
        <v>31590</v>
      </c>
      <c r="H6391" t="s">
        <v>904</v>
      </c>
      <c r="I6391" s="1">
        <v>31448</v>
      </c>
      <c r="J6391" t="s">
        <v>31591</v>
      </c>
      <c r="K6391" t="s">
        <v>31592</v>
      </c>
      <c r="L6391">
        <v>77015</v>
      </c>
      <c r="M6391" t="s">
        <v>904</v>
      </c>
      <c r="N6391" s="1">
        <v>45089</v>
      </c>
      <c r="O6391" s="1">
        <v>45094</v>
      </c>
      <c r="P6391">
        <v>62</v>
      </c>
      <c r="Q6391">
        <v>3</v>
      </c>
      <c r="R6391" t="s">
        <v>63</v>
      </c>
      <c r="S6391">
        <v>2</v>
      </c>
      <c r="T6391">
        <v>0</v>
      </c>
      <c r="U6391">
        <v>5</v>
      </c>
      <c r="V6391">
        <v>355</v>
      </c>
      <c r="W6391" t="s">
        <v>54</v>
      </c>
      <c r="X6391" t="s">
        <v>31593</v>
      </c>
      <c r="Y6391" t="s">
        <v>65</v>
      </c>
      <c r="Z6391" s="1">
        <v>45056</v>
      </c>
      <c r="AA6391" s="2">
        <v>0.43528935185185186</v>
      </c>
      <c r="AB6391" s="2">
        <v>0.7553009259259259</v>
      </c>
      <c r="AC6391" t="s">
        <v>45</v>
      </c>
      <c r="AD6391" t="s">
        <v>45</v>
      </c>
      <c r="AE6391" t="s">
        <v>44</v>
      </c>
      <c r="AF6391">
        <v>71</v>
      </c>
    </row>
    <row r="6392" spans="1:32">
      <c r="A6392">
        <v>30782</v>
      </c>
      <c r="B6392">
        <v>29882</v>
      </c>
      <c r="C6392" t="s">
        <v>1503</v>
      </c>
      <c r="D6392" t="s">
        <v>546</v>
      </c>
      <c r="E6392" t="s">
        <v>34</v>
      </c>
      <c r="F6392" t="s">
        <v>31594</v>
      </c>
      <c r="G6392" t="s">
        <v>31595</v>
      </c>
      <c r="H6392" t="s">
        <v>225</v>
      </c>
      <c r="I6392" s="1">
        <v>34900</v>
      </c>
      <c r="J6392" t="s">
        <v>31596</v>
      </c>
      <c r="K6392" t="s">
        <v>31597</v>
      </c>
      <c r="L6392">
        <v>28625</v>
      </c>
      <c r="M6392" t="s">
        <v>225</v>
      </c>
      <c r="N6392" s="1">
        <v>45095</v>
      </c>
      <c r="O6392" s="1">
        <v>45098</v>
      </c>
      <c r="P6392">
        <v>9</v>
      </c>
      <c r="Q6392">
        <v>1</v>
      </c>
      <c r="R6392" t="s">
        <v>40</v>
      </c>
      <c r="S6392">
        <v>2</v>
      </c>
      <c r="T6392">
        <v>1</v>
      </c>
      <c r="U6392">
        <v>3</v>
      </c>
      <c r="V6392">
        <v>633</v>
      </c>
      <c r="W6392" t="s">
        <v>41</v>
      </c>
      <c r="X6392" t="s">
        <v>31598</v>
      </c>
      <c r="Y6392" t="s">
        <v>6</v>
      </c>
      <c r="Z6392" s="1">
        <v>45075</v>
      </c>
      <c r="AA6392" s="2">
        <v>0.19870370370370372</v>
      </c>
      <c r="AB6392" s="2">
        <v>0.71821759259259255</v>
      </c>
      <c r="AC6392" t="s">
        <v>45</v>
      </c>
      <c r="AD6392" t="s">
        <v>44</v>
      </c>
      <c r="AE6392" t="s">
        <v>44</v>
      </c>
      <c r="AF6392">
        <v>211</v>
      </c>
    </row>
    <row r="6393" spans="1:32">
      <c r="A6393">
        <v>30783</v>
      </c>
      <c r="B6393">
        <v>29883</v>
      </c>
      <c r="C6393" t="s">
        <v>448</v>
      </c>
      <c r="D6393" t="s">
        <v>1263</v>
      </c>
      <c r="E6393" t="s">
        <v>48</v>
      </c>
      <c r="F6393" t="s">
        <v>31599</v>
      </c>
      <c r="G6393" t="s">
        <v>31600</v>
      </c>
      <c r="H6393" t="s">
        <v>37</v>
      </c>
      <c r="I6393" s="1">
        <v>27802</v>
      </c>
      <c r="J6393" t="s">
        <v>31601</v>
      </c>
      <c r="K6393" t="s">
        <v>31602</v>
      </c>
      <c r="L6393">
        <v>48982</v>
      </c>
      <c r="M6393" t="s">
        <v>37</v>
      </c>
      <c r="N6393" s="1">
        <v>45296</v>
      </c>
      <c r="O6393" s="1">
        <v>45300</v>
      </c>
      <c r="P6393">
        <v>4</v>
      </c>
      <c r="Q6393">
        <v>1</v>
      </c>
      <c r="R6393" t="s">
        <v>53</v>
      </c>
      <c r="S6393">
        <v>1</v>
      </c>
      <c r="T6393">
        <v>0</v>
      </c>
      <c r="U6393">
        <v>4</v>
      </c>
      <c r="V6393">
        <v>524</v>
      </c>
      <c r="W6393" t="s">
        <v>54</v>
      </c>
      <c r="X6393" t="s">
        <v>31603</v>
      </c>
      <c r="Y6393" t="s">
        <v>81</v>
      </c>
      <c r="Z6393" s="1">
        <v>45278</v>
      </c>
      <c r="AA6393" s="2">
        <v>0.13067129629629629</v>
      </c>
      <c r="AB6393" s="2">
        <v>0.53207175925925931</v>
      </c>
      <c r="AC6393" t="s">
        <v>44</v>
      </c>
      <c r="AD6393" t="s">
        <v>45</v>
      </c>
      <c r="AE6393" t="s">
        <v>44</v>
      </c>
      <c r="AF6393">
        <v>131</v>
      </c>
    </row>
    <row r="6394" spans="1:32">
      <c r="A6394">
        <v>30784</v>
      </c>
      <c r="B6394">
        <v>29884</v>
      </c>
      <c r="C6394" t="s">
        <v>1913</v>
      </c>
      <c r="D6394" t="s">
        <v>3708</v>
      </c>
      <c r="E6394" t="s">
        <v>48</v>
      </c>
      <c r="F6394" t="s">
        <v>31604</v>
      </c>
      <c r="G6394">
        <v>6198060460</v>
      </c>
      <c r="H6394" t="s">
        <v>115</v>
      </c>
      <c r="I6394" s="1">
        <v>31785</v>
      </c>
      <c r="J6394" t="s">
        <v>31605</v>
      </c>
      <c r="K6394" t="s">
        <v>31606</v>
      </c>
      <c r="L6394">
        <v>80960</v>
      </c>
      <c r="M6394" t="s">
        <v>115</v>
      </c>
      <c r="N6394" s="1">
        <v>44977</v>
      </c>
      <c r="O6394" s="1">
        <v>44982</v>
      </c>
      <c r="P6394">
        <v>23</v>
      </c>
      <c r="Q6394">
        <v>1</v>
      </c>
      <c r="R6394" t="s">
        <v>63</v>
      </c>
      <c r="S6394">
        <v>3</v>
      </c>
      <c r="T6394">
        <v>0</v>
      </c>
      <c r="U6394">
        <v>5</v>
      </c>
      <c r="V6394">
        <v>355</v>
      </c>
      <c r="W6394" t="s">
        <v>54</v>
      </c>
      <c r="X6394" t="s">
        <v>31607</v>
      </c>
      <c r="Y6394" t="s">
        <v>6</v>
      </c>
      <c r="Z6394" s="1">
        <v>44944</v>
      </c>
      <c r="AA6394" s="2">
        <v>0.12216435185185186</v>
      </c>
      <c r="AB6394" s="2">
        <v>0.6974189814814814</v>
      </c>
      <c r="AC6394" t="s">
        <v>45</v>
      </c>
      <c r="AD6394" t="s">
        <v>44</v>
      </c>
      <c r="AE6394" t="s">
        <v>44</v>
      </c>
      <c r="AF6394">
        <v>71</v>
      </c>
    </row>
    <row r="6395" spans="1:32">
      <c r="A6395">
        <v>30785</v>
      </c>
      <c r="B6395">
        <v>29885</v>
      </c>
      <c r="C6395" t="s">
        <v>133</v>
      </c>
      <c r="D6395" t="s">
        <v>1902</v>
      </c>
      <c r="E6395" t="s">
        <v>34</v>
      </c>
      <c r="F6395" t="s">
        <v>31608</v>
      </c>
      <c r="G6395" t="s">
        <v>31609</v>
      </c>
      <c r="H6395" t="s">
        <v>725</v>
      </c>
      <c r="I6395" s="1">
        <v>24048</v>
      </c>
      <c r="J6395" t="s">
        <v>31610</v>
      </c>
      <c r="K6395" t="s">
        <v>31611</v>
      </c>
      <c r="L6395">
        <v>57821</v>
      </c>
      <c r="M6395" t="s">
        <v>725</v>
      </c>
      <c r="N6395" s="1">
        <v>44993</v>
      </c>
      <c r="O6395" s="1">
        <v>44994</v>
      </c>
      <c r="P6395">
        <v>54</v>
      </c>
      <c r="Q6395">
        <v>3</v>
      </c>
      <c r="R6395" t="s">
        <v>40</v>
      </c>
      <c r="S6395">
        <v>4</v>
      </c>
      <c r="T6395">
        <v>2</v>
      </c>
      <c r="U6395">
        <v>1</v>
      </c>
      <c r="V6395">
        <v>201</v>
      </c>
      <c r="W6395" t="s">
        <v>54</v>
      </c>
      <c r="X6395" t="s">
        <v>31612</v>
      </c>
      <c r="Y6395" t="s">
        <v>81</v>
      </c>
      <c r="Z6395" s="1">
        <v>44968</v>
      </c>
      <c r="AA6395" s="2">
        <v>0.31252314814814813</v>
      </c>
      <c r="AB6395" s="2">
        <v>0.91629629629629628</v>
      </c>
      <c r="AC6395" t="s">
        <v>45</v>
      </c>
      <c r="AD6395" t="s">
        <v>44</v>
      </c>
      <c r="AE6395" t="s">
        <v>45</v>
      </c>
      <c r="AF6395">
        <v>201</v>
      </c>
    </row>
    <row r="6396" spans="1:32">
      <c r="A6396">
        <v>30786</v>
      </c>
      <c r="B6396">
        <v>29886</v>
      </c>
      <c r="C6396" t="s">
        <v>32</v>
      </c>
      <c r="D6396" t="s">
        <v>2334</v>
      </c>
      <c r="E6396" t="s">
        <v>34</v>
      </c>
      <c r="F6396" t="s">
        <v>31613</v>
      </c>
      <c r="G6396" t="s">
        <v>31614</v>
      </c>
      <c r="H6396" t="s">
        <v>171</v>
      </c>
      <c r="I6396" s="1">
        <v>26842</v>
      </c>
      <c r="J6396" t="s">
        <v>31615</v>
      </c>
      <c r="K6396" t="s">
        <v>10681</v>
      </c>
      <c r="L6396">
        <v>80193</v>
      </c>
      <c r="M6396" t="s">
        <v>171</v>
      </c>
      <c r="N6396" s="1">
        <v>45170</v>
      </c>
      <c r="O6396" s="1">
        <v>45172</v>
      </c>
      <c r="P6396">
        <v>27</v>
      </c>
      <c r="Q6396">
        <v>2</v>
      </c>
      <c r="R6396" t="s">
        <v>40</v>
      </c>
      <c r="S6396">
        <v>3</v>
      </c>
      <c r="T6396">
        <v>1</v>
      </c>
      <c r="U6396">
        <v>2</v>
      </c>
      <c r="V6396">
        <v>434</v>
      </c>
      <c r="W6396" t="s">
        <v>54</v>
      </c>
      <c r="X6396" t="s">
        <v>31616</v>
      </c>
      <c r="Y6396" t="s">
        <v>43</v>
      </c>
      <c r="Z6396" s="1">
        <v>45159</v>
      </c>
      <c r="AA6396" s="2">
        <v>0.99173611111111104</v>
      </c>
      <c r="AB6396" s="2">
        <v>0.41062500000000002</v>
      </c>
      <c r="AC6396" t="s">
        <v>44</v>
      </c>
      <c r="AD6396" t="s">
        <v>45</v>
      </c>
      <c r="AE6396" t="s">
        <v>44</v>
      </c>
      <c r="AF6396">
        <v>217</v>
      </c>
    </row>
    <row r="6397" spans="1:32">
      <c r="A6397">
        <v>30787</v>
      </c>
      <c r="B6397">
        <v>29887</v>
      </c>
      <c r="C6397" t="s">
        <v>175</v>
      </c>
      <c r="D6397" t="s">
        <v>4028</v>
      </c>
      <c r="E6397" t="s">
        <v>48</v>
      </c>
      <c r="F6397" t="s">
        <v>31617</v>
      </c>
      <c r="G6397" t="s">
        <v>31618</v>
      </c>
      <c r="H6397" t="s">
        <v>122</v>
      </c>
      <c r="I6397" s="1">
        <v>27108</v>
      </c>
      <c r="J6397" t="s">
        <v>31619</v>
      </c>
      <c r="K6397" t="s">
        <v>31620</v>
      </c>
      <c r="L6397">
        <v>34588</v>
      </c>
      <c r="M6397" t="s">
        <v>122</v>
      </c>
      <c r="N6397" s="1">
        <v>45027</v>
      </c>
      <c r="O6397" s="1">
        <v>45028</v>
      </c>
      <c r="P6397">
        <v>79</v>
      </c>
      <c r="Q6397">
        <v>4</v>
      </c>
      <c r="R6397" t="s">
        <v>53</v>
      </c>
      <c r="S6397">
        <v>1</v>
      </c>
      <c r="T6397">
        <v>2</v>
      </c>
      <c r="U6397">
        <v>1</v>
      </c>
      <c r="V6397">
        <v>149</v>
      </c>
      <c r="W6397" t="s">
        <v>41</v>
      </c>
      <c r="X6397" t="s">
        <v>31621</v>
      </c>
      <c r="Y6397" t="s">
        <v>65</v>
      </c>
      <c r="Z6397" s="1">
        <v>45011</v>
      </c>
      <c r="AA6397" s="2">
        <v>0.58475694444444437</v>
      </c>
      <c r="AB6397" s="2">
        <v>0.33454861111111112</v>
      </c>
      <c r="AC6397" t="s">
        <v>44</v>
      </c>
      <c r="AD6397" t="s">
        <v>45</v>
      </c>
      <c r="AE6397" t="s">
        <v>44</v>
      </c>
      <c r="AF6397">
        <v>149</v>
      </c>
    </row>
    <row r="6398" spans="1:32">
      <c r="A6398">
        <v>30788</v>
      </c>
      <c r="B6398">
        <v>29888</v>
      </c>
      <c r="C6398" t="s">
        <v>12037</v>
      </c>
      <c r="D6398" t="s">
        <v>140</v>
      </c>
      <c r="E6398" t="s">
        <v>34</v>
      </c>
      <c r="F6398" t="s">
        <v>31622</v>
      </c>
      <c r="G6398" t="s">
        <v>31623</v>
      </c>
      <c r="H6398" t="s">
        <v>122</v>
      </c>
      <c r="I6398" s="1">
        <v>29767</v>
      </c>
      <c r="J6398" t="s">
        <v>31624</v>
      </c>
      <c r="K6398" t="s">
        <v>31625</v>
      </c>
      <c r="L6398">
        <v>37452</v>
      </c>
      <c r="M6398" t="s">
        <v>122</v>
      </c>
      <c r="N6398" s="1">
        <v>45246</v>
      </c>
      <c r="O6398" s="1">
        <v>45251</v>
      </c>
      <c r="P6398">
        <v>29</v>
      </c>
      <c r="Q6398">
        <v>2</v>
      </c>
      <c r="R6398" t="s">
        <v>63</v>
      </c>
      <c r="S6398">
        <v>3</v>
      </c>
      <c r="T6398">
        <v>2</v>
      </c>
      <c r="U6398">
        <v>5</v>
      </c>
      <c r="V6398">
        <v>300</v>
      </c>
      <c r="W6398" t="s">
        <v>54</v>
      </c>
      <c r="X6398" t="s">
        <v>31626</v>
      </c>
      <c r="Y6398" t="s">
        <v>81</v>
      </c>
      <c r="Z6398" s="1">
        <v>45239</v>
      </c>
      <c r="AA6398" s="2">
        <v>0.30811342592592594</v>
      </c>
      <c r="AB6398" s="2">
        <v>0.56164351851851857</v>
      </c>
      <c r="AC6398" t="s">
        <v>44</v>
      </c>
      <c r="AD6398" t="s">
        <v>45</v>
      </c>
      <c r="AE6398" t="s">
        <v>45</v>
      </c>
      <c r="AF6398">
        <v>60</v>
      </c>
    </row>
    <row r="6399" spans="1:32">
      <c r="A6399">
        <v>30789</v>
      </c>
      <c r="B6399">
        <v>29889</v>
      </c>
      <c r="C6399" t="s">
        <v>133</v>
      </c>
      <c r="D6399" t="s">
        <v>4975</v>
      </c>
      <c r="E6399" t="s">
        <v>34</v>
      </c>
      <c r="F6399" t="s">
        <v>31627</v>
      </c>
      <c r="G6399" t="s">
        <v>31628</v>
      </c>
      <c r="H6399" t="s">
        <v>171</v>
      </c>
      <c r="I6399" s="1">
        <v>24199</v>
      </c>
      <c r="J6399" t="s">
        <v>31629</v>
      </c>
      <c r="K6399" t="s">
        <v>31630</v>
      </c>
      <c r="L6399">
        <v>62163</v>
      </c>
      <c r="M6399" t="s">
        <v>171</v>
      </c>
      <c r="N6399" s="1">
        <v>45131</v>
      </c>
      <c r="O6399" s="1">
        <v>45133</v>
      </c>
      <c r="P6399">
        <v>31</v>
      </c>
      <c r="Q6399">
        <v>2</v>
      </c>
      <c r="R6399" t="s">
        <v>53</v>
      </c>
      <c r="S6399">
        <v>3</v>
      </c>
      <c r="T6399">
        <v>0</v>
      </c>
      <c r="U6399">
        <v>2</v>
      </c>
      <c r="V6399">
        <v>258</v>
      </c>
      <c r="W6399" t="s">
        <v>41</v>
      </c>
      <c r="X6399" t="s">
        <v>31631</v>
      </c>
      <c r="Y6399" t="s">
        <v>6</v>
      </c>
      <c r="Z6399" s="1">
        <v>45092</v>
      </c>
      <c r="AA6399" s="2">
        <v>7.5844907407407403E-2</v>
      </c>
      <c r="AB6399" s="2">
        <v>0.65376157407407409</v>
      </c>
      <c r="AC6399" t="s">
        <v>44</v>
      </c>
      <c r="AD6399" t="s">
        <v>45</v>
      </c>
      <c r="AE6399" t="s">
        <v>45</v>
      </c>
      <c r="AF6399">
        <v>129</v>
      </c>
    </row>
    <row r="6400" spans="1:32">
      <c r="A6400">
        <v>30790</v>
      </c>
      <c r="B6400">
        <v>29890</v>
      </c>
      <c r="C6400" t="s">
        <v>2961</v>
      </c>
      <c r="D6400" t="s">
        <v>4451</v>
      </c>
      <c r="E6400" t="s">
        <v>34</v>
      </c>
      <c r="F6400" t="s">
        <v>31632</v>
      </c>
      <c r="G6400" t="s">
        <v>31633</v>
      </c>
      <c r="H6400" t="s">
        <v>70</v>
      </c>
      <c r="I6400" s="1">
        <v>18178</v>
      </c>
      <c r="J6400" t="s">
        <v>31634</v>
      </c>
      <c r="K6400" t="s">
        <v>31635</v>
      </c>
      <c r="L6400">
        <v>41574</v>
      </c>
      <c r="M6400" t="s">
        <v>70</v>
      </c>
      <c r="N6400" s="1">
        <v>45239</v>
      </c>
      <c r="O6400" s="1">
        <v>45242</v>
      </c>
      <c r="P6400">
        <v>41</v>
      </c>
      <c r="Q6400">
        <v>2</v>
      </c>
      <c r="R6400" t="s">
        <v>63</v>
      </c>
      <c r="S6400">
        <v>3</v>
      </c>
      <c r="T6400">
        <v>0</v>
      </c>
      <c r="U6400">
        <v>3</v>
      </c>
      <c r="V6400">
        <v>198</v>
      </c>
      <c r="W6400" t="s">
        <v>54</v>
      </c>
      <c r="X6400" t="s">
        <v>31636</v>
      </c>
      <c r="Y6400" t="s">
        <v>65</v>
      </c>
      <c r="Z6400" s="1">
        <v>45223</v>
      </c>
      <c r="AA6400" s="2">
        <v>0.6428935185185185</v>
      </c>
      <c r="AB6400" s="2">
        <v>0.39393518518518517</v>
      </c>
      <c r="AC6400" t="s">
        <v>45</v>
      </c>
      <c r="AD6400" t="s">
        <v>44</v>
      </c>
      <c r="AE6400" t="s">
        <v>45</v>
      </c>
      <c r="AF6400">
        <v>66</v>
      </c>
    </row>
    <row r="6401" spans="1:32">
      <c r="A6401">
        <v>30792</v>
      </c>
      <c r="B6401">
        <v>29892</v>
      </c>
      <c r="C6401" t="s">
        <v>2616</v>
      </c>
      <c r="D6401" t="s">
        <v>140</v>
      </c>
      <c r="E6401" t="s">
        <v>34</v>
      </c>
      <c r="F6401" t="s">
        <v>31637</v>
      </c>
      <c r="G6401" t="s">
        <v>31638</v>
      </c>
      <c r="H6401" t="s">
        <v>280</v>
      </c>
      <c r="I6401" s="1">
        <v>18696</v>
      </c>
      <c r="J6401" t="s">
        <v>31639</v>
      </c>
      <c r="K6401" t="s">
        <v>31640</v>
      </c>
      <c r="L6401">
        <v>99643</v>
      </c>
      <c r="M6401" t="s">
        <v>280</v>
      </c>
      <c r="N6401" s="1">
        <v>45285</v>
      </c>
      <c r="O6401" s="1">
        <v>45286</v>
      </c>
      <c r="P6401">
        <v>6</v>
      </c>
      <c r="Q6401">
        <v>1</v>
      </c>
      <c r="R6401" t="s">
        <v>40</v>
      </c>
      <c r="S6401">
        <v>1</v>
      </c>
      <c r="T6401">
        <v>1</v>
      </c>
      <c r="U6401">
        <v>1</v>
      </c>
      <c r="V6401">
        <v>209</v>
      </c>
      <c r="W6401" t="s">
        <v>41</v>
      </c>
      <c r="X6401" t="s">
        <v>31641</v>
      </c>
      <c r="Y6401" t="s">
        <v>65</v>
      </c>
      <c r="Z6401" s="1">
        <v>45261</v>
      </c>
      <c r="AA6401" s="2">
        <v>0.50193287037037038</v>
      </c>
      <c r="AB6401" s="2">
        <v>0.27534722222222224</v>
      </c>
      <c r="AC6401" t="s">
        <v>44</v>
      </c>
      <c r="AD6401" t="s">
        <v>45</v>
      </c>
      <c r="AE6401" t="s">
        <v>45</v>
      </c>
      <c r="AF6401">
        <v>209</v>
      </c>
    </row>
    <row r="6402" spans="1:32">
      <c r="A6402">
        <v>30793</v>
      </c>
      <c r="B6402">
        <v>29893</v>
      </c>
      <c r="C6402" t="s">
        <v>56</v>
      </c>
      <c r="D6402" t="s">
        <v>469</v>
      </c>
      <c r="E6402" t="s">
        <v>48</v>
      </c>
      <c r="F6402" t="s">
        <v>31642</v>
      </c>
      <c r="G6402" t="s">
        <v>31643</v>
      </c>
      <c r="H6402" t="s">
        <v>317</v>
      </c>
      <c r="I6402" s="1">
        <v>34043</v>
      </c>
      <c r="J6402" t="s">
        <v>31644</v>
      </c>
      <c r="K6402" t="s">
        <v>31645</v>
      </c>
      <c r="L6402">
        <v>29181</v>
      </c>
      <c r="M6402" t="s">
        <v>317</v>
      </c>
      <c r="N6402" s="1">
        <v>45029</v>
      </c>
      <c r="O6402" s="1">
        <v>45032</v>
      </c>
      <c r="P6402">
        <v>98</v>
      </c>
      <c r="Q6402">
        <v>4</v>
      </c>
      <c r="R6402" t="s">
        <v>63</v>
      </c>
      <c r="S6402">
        <v>2</v>
      </c>
      <c r="T6402">
        <v>2</v>
      </c>
      <c r="U6402">
        <v>3</v>
      </c>
      <c r="V6402">
        <v>246</v>
      </c>
      <c r="W6402" t="s">
        <v>41</v>
      </c>
      <c r="X6402" t="s">
        <v>31646</v>
      </c>
      <c r="Y6402" t="s">
        <v>6</v>
      </c>
      <c r="Z6402" s="1">
        <v>45020</v>
      </c>
      <c r="AA6402" s="2">
        <v>0.46740740740740744</v>
      </c>
      <c r="AB6402" s="2">
        <v>0.54841435185185183</v>
      </c>
      <c r="AC6402" t="s">
        <v>44</v>
      </c>
      <c r="AD6402" t="s">
        <v>45</v>
      </c>
      <c r="AE6402" t="s">
        <v>44</v>
      </c>
      <c r="AF6402">
        <v>82</v>
      </c>
    </row>
    <row r="6403" spans="1:32">
      <c r="A6403">
        <v>30794</v>
      </c>
      <c r="B6403">
        <v>29894</v>
      </c>
      <c r="C6403" t="s">
        <v>371</v>
      </c>
      <c r="D6403" t="s">
        <v>126</v>
      </c>
      <c r="E6403" t="s">
        <v>34</v>
      </c>
      <c r="F6403" t="s">
        <v>31647</v>
      </c>
      <c r="G6403" t="s">
        <v>31648</v>
      </c>
      <c r="H6403" t="s">
        <v>60</v>
      </c>
      <c r="I6403" s="1">
        <v>38278</v>
      </c>
      <c r="J6403" t="s">
        <v>31649</v>
      </c>
      <c r="K6403" t="s">
        <v>31650</v>
      </c>
      <c r="L6403">
        <v>83243</v>
      </c>
      <c r="M6403" t="s">
        <v>60</v>
      </c>
      <c r="N6403" s="1">
        <v>45174</v>
      </c>
      <c r="O6403" s="1">
        <v>45179</v>
      </c>
      <c r="P6403">
        <v>32</v>
      </c>
      <c r="Q6403">
        <v>2</v>
      </c>
      <c r="R6403" t="s">
        <v>63</v>
      </c>
      <c r="S6403">
        <v>2</v>
      </c>
      <c r="T6403">
        <v>2</v>
      </c>
      <c r="U6403">
        <v>5</v>
      </c>
      <c r="V6403">
        <v>350</v>
      </c>
      <c r="W6403" t="s">
        <v>54</v>
      </c>
      <c r="X6403" t="s">
        <v>31651</v>
      </c>
      <c r="Y6403" t="s">
        <v>43</v>
      </c>
      <c r="Z6403" s="1">
        <v>45167</v>
      </c>
      <c r="AA6403" s="2">
        <v>0.98357638888888888</v>
      </c>
      <c r="AB6403" s="2">
        <v>0.27861111111111109</v>
      </c>
      <c r="AC6403" t="s">
        <v>45</v>
      </c>
      <c r="AD6403" t="s">
        <v>45</v>
      </c>
      <c r="AE6403" t="s">
        <v>45</v>
      </c>
      <c r="AF6403">
        <v>70</v>
      </c>
    </row>
    <row r="6404" spans="1:32">
      <c r="A6404">
        <v>30795</v>
      </c>
      <c r="B6404">
        <v>29895</v>
      </c>
      <c r="C6404" t="s">
        <v>4045</v>
      </c>
      <c r="D6404" t="s">
        <v>20976</v>
      </c>
      <c r="E6404" t="s">
        <v>48</v>
      </c>
      <c r="F6404" t="s">
        <v>31652</v>
      </c>
      <c r="G6404" t="s">
        <v>31653</v>
      </c>
      <c r="H6404" t="s">
        <v>457</v>
      </c>
      <c r="I6404" s="1">
        <v>23971</v>
      </c>
      <c r="J6404" t="s">
        <v>31654</v>
      </c>
      <c r="K6404" t="s">
        <v>31655</v>
      </c>
      <c r="L6404">
        <v>78671</v>
      </c>
      <c r="M6404" t="s">
        <v>457</v>
      </c>
      <c r="N6404" s="1">
        <v>45207</v>
      </c>
      <c r="O6404" s="1">
        <v>45209</v>
      </c>
      <c r="P6404">
        <v>34</v>
      </c>
      <c r="Q6404">
        <v>2</v>
      </c>
      <c r="R6404" t="s">
        <v>53</v>
      </c>
      <c r="S6404">
        <v>3</v>
      </c>
      <c r="T6404">
        <v>0</v>
      </c>
      <c r="U6404">
        <v>2</v>
      </c>
      <c r="V6404">
        <v>258</v>
      </c>
      <c r="W6404" t="s">
        <v>41</v>
      </c>
      <c r="X6404" t="s">
        <v>31656</v>
      </c>
      <c r="Y6404" t="s">
        <v>65</v>
      </c>
      <c r="Z6404" s="1">
        <v>45177</v>
      </c>
      <c r="AA6404" s="2">
        <v>0.42174768518518518</v>
      </c>
      <c r="AB6404" s="2">
        <v>0.26021990740740741</v>
      </c>
      <c r="AC6404" t="s">
        <v>44</v>
      </c>
      <c r="AD6404" t="s">
        <v>44</v>
      </c>
      <c r="AE6404" t="s">
        <v>44</v>
      </c>
      <c r="AF6404">
        <v>129</v>
      </c>
    </row>
    <row r="6405" spans="1:32">
      <c r="A6405">
        <v>30796</v>
      </c>
      <c r="B6405">
        <v>29896</v>
      </c>
      <c r="C6405" t="s">
        <v>434</v>
      </c>
      <c r="D6405" t="s">
        <v>3541</v>
      </c>
      <c r="E6405" t="s">
        <v>34</v>
      </c>
      <c r="F6405" t="s">
        <v>31657</v>
      </c>
      <c r="G6405" t="s">
        <v>31658</v>
      </c>
      <c r="H6405" t="s">
        <v>457</v>
      </c>
      <c r="I6405" s="1">
        <v>29754</v>
      </c>
      <c r="J6405" t="s">
        <v>31659</v>
      </c>
      <c r="K6405" t="s">
        <v>31660</v>
      </c>
      <c r="L6405">
        <v>34233</v>
      </c>
      <c r="M6405" t="s">
        <v>457</v>
      </c>
      <c r="N6405" s="1">
        <v>45275</v>
      </c>
      <c r="O6405" s="1">
        <v>45279</v>
      </c>
      <c r="P6405">
        <v>24</v>
      </c>
      <c r="Q6405">
        <v>1</v>
      </c>
      <c r="R6405" t="s">
        <v>40</v>
      </c>
      <c r="S6405">
        <v>3</v>
      </c>
      <c r="T6405">
        <v>2</v>
      </c>
      <c r="U6405">
        <v>4</v>
      </c>
      <c r="V6405">
        <v>928</v>
      </c>
      <c r="W6405" t="s">
        <v>41</v>
      </c>
      <c r="X6405" t="s">
        <v>31661</v>
      </c>
      <c r="Y6405" t="s">
        <v>81</v>
      </c>
      <c r="Z6405" s="1">
        <v>45268</v>
      </c>
      <c r="AA6405" s="2">
        <v>5.768518518518518E-2</v>
      </c>
      <c r="AB6405" s="2">
        <v>0.91253472222222232</v>
      </c>
      <c r="AC6405" t="s">
        <v>44</v>
      </c>
      <c r="AD6405" t="s">
        <v>44</v>
      </c>
      <c r="AE6405" t="s">
        <v>44</v>
      </c>
      <c r="AF6405">
        <v>232</v>
      </c>
    </row>
    <row r="6406" spans="1:32">
      <c r="A6406">
        <v>30797</v>
      </c>
      <c r="B6406">
        <v>29897</v>
      </c>
      <c r="C6406" t="s">
        <v>2415</v>
      </c>
      <c r="D6406" t="s">
        <v>83</v>
      </c>
      <c r="E6406" t="s">
        <v>34</v>
      </c>
      <c r="F6406" t="s">
        <v>31662</v>
      </c>
      <c r="G6406" t="s">
        <v>31663</v>
      </c>
      <c r="H6406" t="s">
        <v>156</v>
      </c>
      <c r="I6406" s="1">
        <v>18929</v>
      </c>
      <c r="J6406" t="s">
        <v>31664</v>
      </c>
      <c r="K6406" t="s">
        <v>31665</v>
      </c>
      <c r="L6406">
        <v>6942</v>
      </c>
      <c r="M6406" t="s">
        <v>156</v>
      </c>
      <c r="N6406" s="1">
        <v>45296</v>
      </c>
      <c r="O6406" s="1">
        <v>45299</v>
      </c>
      <c r="P6406">
        <v>5</v>
      </c>
      <c r="Q6406">
        <v>1</v>
      </c>
      <c r="R6406" t="s">
        <v>63</v>
      </c>
      <c r="S6406">
        <v>2</v>
      </c>
      <c r="T6406">
        <v>2</v>
      </c>
      <c r="U6406">
        <v>3</v>
      </c>
      <c r="V6406">
        <v>192</v>
      </c>
      <c r="W6406" t="s">
        <v>41</v>
      </c>
      <c r="X6406" t="s">
        <v>31666</v>
      </c>
      <c r="Y6406" t="s">
        <v>43</v>
      </c>
      <c r="Z6406" s="1">
        <v>45257</v>
      </c>
      <c r="AA6406" s="2">
        <v>0.79704861111111114</v>
      </c>
      <c r="AB6406" s="2">
        <v>0.62678240740740743</v>
      </c>
      <c r="AC6406" t="s">
        <v>45</v>
      </c>
      <c r="AD6406" t="s">
        <v>44</v>
      </c>
      <c r="AE6406" t="s">
        <v>44</v>
      </c>
      <c r="AF6406">
        <v>64</v>
      </c>
    </row>
    <row r="6407" spans="1:32">
      <c r="A6407">
        <v>30799</v>
      </c>
      <c r="B6407">
        <v>29899</v>
      </c>
      <c r="C6407" t="s">
        <v>475</v>
      </c>
      <c r="D6407" t="s">
        <v>2231</v>
      </c>
      <c r="E6407" t="s">
        <v>48</v>
      </c>
      <c r="F6407" t="s">
        <v>31667</v>
      </c>
      <c r="G6407" t="s">
        <v>31668</v>
      </c>
      <c r="H6407" t="s">
        <v>225</v>
      </c>
      <c r="I6407" s="1">
        <v>27846</v>
      </c>
      <c r="J6407" t="s">
        <v>31669</v>
      </c>
      <c r="K6407" t="s">
        <v>31670</v>
      </c>
      <c r="L6407">
        <v>67345</v>
      </c>
      <c r="M6407" t="s">
        <v>225</v>
      </c>
      <c r="N6407" s="1">
        <v>45286</v>
      </c>
      <c r="O6407" s="1">
        <v>45287</v>
      </c>
      <c r="P6407">
        <v>42</v>
      </c>
      <c r="Q6407">
        <v>2</v>
      </c>
      <c r="R6407" t="s">
        <v>40</v>
      </c>
      <c r="S6407">
        <v>2</v>
      </c>
      <c r="T6407">
        <v>2</v>
      </c>
      <c r="U6407">
        <v>1</v>
      </c>
      <c r="V6407">
        <v>250</v>
      </c>
      <c r="W6407" t="s">
        <v>41</v>
      </c>
      <c r="X6407" t="s">
        <v>31671</v>
      </c>
      <c r="Y6407" t="s">
        <v>81</v>
      </c>
      <c r="Z6407" s="1">
        <v>45251</v>
      </c>
      <c r="AA6407" s="2">
        <v>0.43134259259259261</v>
      </c>
      <c r="AB6407" s="2">
        <v>0.91550925925925919</v>
      </c>
      <c r="AC6407" t="s">
        <v>45</v>
      </c>
      <c r="AD6407" t="s">
        <v>45</v>
      </c>
      <c r="AE6407" t="s">
        <v>44</v>
      </c>
      <c r="AF6407">
        <v>250</v>
      </c>
    </row>
    <row r="6408" spans="1:32">
      <c r="A6408">
        <v>30800</v>
      </c>
      <c r="B6408">
        <v>29900</v>
      </c>
      <c r="C6408" t="s">
        <v>1155</v>
      </c>
      <c r="D6408" t="s">
        <v>31672</v>
      </c>
      <c r="E6408" t="s">
        <v>34</v>
      </c>
      <c r="F6408" t="s">
        <v>31673</v>
      </c>
      <c r="G6408" t="s">
        <v>31674</v>
      </c>
      <c r="H6408" t="s">
        <v>70</v>
      </c>
      <c r="I6408" s="1">
        <v>37975</v>
      </c>
      <c r="J6408" t="s">
        <v>31675</v>
      </c>
      <c r="K6408" t="s">
        <v>7787</v>
      </c>
      <c r="L6408">
        <v>36601</v>
      </c>
      <c r="M6408" t="s">
        <v>70</v>
      </c>
      <c r="N6408" s="1">
        <v>45313</v>
      </c>
      <c r="O6408" s="1">
        <v>45315</v>
      </c>
      <c r="P6408">
        <v>1</v>
      </c>
      <c r="Q6408">
        <v>1</v>
      </c>
      <c r="R6408" t="s">
        <v>53</v>
      </c>
      <c r="S6408">
        <v>1</v>
      </c>
      <c r="T6408">
        <v>2</v>
      </c>
      <c r="U6408">
        <v>2</v>
      </c>
      <c r="V6408">
        <v>266</v>
      </c>
      <c r="W6408" t="s">
        <v>41</v>
      </c>
      <c r="X6408" t="s">
        <v>31676</v>
      </c>
      <c r="Y6408" t="s">
        <v>6</v>
      </c>
      <c r="Z6408" s="1">
        <v>45283</v>
      </c>
      <c r="AA6408" s="2">
        <v>9.0775462962962961E-2</v>
      </c>
      <c r="AB6408" s="2">
        <v>0.33659722222222221</v>
      </c>
      <c r="AC6408" t="s">
        <v>44</v>
      </c>
      <c r="AD6408" t="s">
        <v>45</v>
      </c>
      <c r="AE6408" t="s">
        <v>45</v>
      </c>
      <c r="AF6408">
        <v>133</v>
      </c>
    </row>
    <row r="6409" spans="1:32">
      <c r="A6409">
        <v>30802</v>
      </c>
      <c r="B6409">
        <v>29902</v>
      </c>
      <c r="C6409" t="s">
        <v>662</v>
      </c>
      <c r="D6409" t="s">
        <v>83</v>
      </c>
      <c r="E6409" t="s">
        <v>48</v>
      </c>
      <c r="F6409" t="s">
        <v>31677</v>
      </c>
      <c r="G6409" t="s">
        <v>31678</v>
      </c>
      <c r="H6409" t="s">
        <v>725</v>
      </c>
      <c r="I6409" s="1">
        <v>32100</v>
      </c>
      <c r="J6409" t="s">
        <v>31679</v>
      </c>
      <c r="K6409" t="s">
        <v>31680</v>
      </c>
      <c r="L6409">
        <v>4934</v>
      </c>
      <c r="M6409" t="s">
        <v>725</v>
      </c>
      <c r="N6409" s="1">
        <v>45060</v>
      </c>
      <c r="O6409" s="1">
        <v>45063</v>
      </c>
      <c r="P6409">
        <v>40</v>
      </c>
      <c r="Q6409">
        <v>2</v>
      </c>
      <c r="R6409" t="s">
        <v>53</v>
      </c>
      <c r="S6409">
        <v>3</v>
      </c>
      <c r="T6409">
        <v>2</v>
      </c>
      <c r="U6409">
        <v>3</v>
      </c>
      <c r="V6409">
        <v>426</v>
      </c>
      <c r="W6409" t="s">
        <v>54</v>
      </c>
      <c r="X6409" t="s">
        <v>31681</v>
      </c>
      <c r="Y6409" t="s">
        <v>65</v>
      </c>
      <c r="Z6409" s="1">
        <v>45037</v>
      </c>
      <c r="AA6409" s="2">
        <v>0.48359953703703701</v>
      </c>
      <c r="AB6409" s="2">
        <v>0.38067129629629631</v>
      </c>
      <c r="AC6409" t="s">
        <v>44</v>
      </c>
      <c r="AD6409" t="s">
        <v>44</v>
      </c>
      <c r="AE6409" t="s">
        <v>44</v>
      </c>
      <c r="AF6409">
        <v>142</v>
      </c>
    </row>
    <row r="6410" spans="1:32">
      <c r="A6410">
        <v>30803</v>
      </c>
      <c r="B6410">
        <v>29903</v>
      </c>
      <c r="C6410" t="s">
        <v>139</v>
      </c>
      <c r="D6410" t="s">
        <v>4292</v>
      </c>
      <c r="E6410" t="s">
        <v>48</v>
      </c>
      <c r="F6410" t="s">
        <v>31682</v>
      </c>
      <c r="G6410">
        <v>8004988687</v>
      </c>
      <c r="H6410" t="s">
        <v>171</v>
      </c>
      <c r="I6410" s="1">
        <v>20629</v>
      </c>
      <c r="J6410" t="s">
        <v>31683</v>
      </c>
      <c r="K6410" t="s">
        <v>11927</v>
      </c>
      <c r="L6410">
        <v>77777</v>
      </c>
      <c r="M6410" t="s">
        <v>171</v>
      </c>
      <c r="N6410" s="1">
        <v>45080</v>
      </c>
      <c r="O6410" s="1">
        <v>45083</v>
      </c>
      <c r="P6410">
        <v>70</v>
      </c>
      <c r="Q6410">
        <v>3</v>
      </c>
      <c r="R6410" t="s">
        <v>53</v>
      </c>
      <c r="S6410">
        <v>4</v>
      </c>
      <c r="T6410">
        <v>0</v>
      </c>
      <c r="U6410">
        <v>3</v>
      </c>
      <c r="V6410">
        <v>417</v>
      </c>
      <c r="W6410" t="s">
        <v>54</v>
      </c>
      <c r="X6410" t="s">
        <v>31684</v>
      </c>
      <c r="Y6410" t="s">
        <v>81</v>
      </c>
      <c r="Z6410" s="1">
        <v>45056</v>
      </c>
      <c r="AA6410" s="2">
        <v>0.41196759259259258</v>
      </c>
      <c r="AB6410" s="2">
        <v>0.31837962962962962</v>
      </c>
      <c r="AC6410" t="s">
        <v>45</v>
      </c>
      <c r="AD6410" t="s">
        <v>45</v>
      </c>
      <c r="AE6410" t="s">
        <v>45</v>
      </c>
      <c r="AF6410">
        <v>139</v>
      </c>
    </row>
    <row r="6411" spans="1:32">
      <c r="A6411">
        <v>30804</v>
      </c>
      <c r="B6411">
        <v>29904</v>
      </c>
      <c r="C6411" t="s">
        <v>602</v>
      </c>
      <c r="D6411" t="s">
        <v>2869</v>
      </c>
      <c r="E6411" t="s">
        <v>34</v>
      </c>
      <c r="F6411" t="s">
        <v>31685</v>
      </c>
      <c r="G6411" t="s">
        <v>31686</v>
      </c>
      <c r="H6411" t="s">
        <v>164</v>
      </c>
      <c r="I6411" s="1">
        <v>28681</v>
      </c>
      <c r="J6411" t="s">
        <v>31687</v>
      </c>
      <c r="K6411" t="s">
        <v>3384</v>
      </c>
      <c r="L6411">
        <v>87153</v>
      </c>
      <c r="M6411" t="s">
        <v>164</v>
      </c>
      <c r="N6411" s="1">
        <v>45073</v>
      </c>
      <c r="O6411" s="1">
        <v>45075</v>
      </c>
      <c r="P6411">
        <v>92</v>
      </c>
      <c r="Q6411">
        <v>4</v>
      </c>
      <c r="R6411" t="s">
        <v>63</v>
      </c>
      <c r="S6411">
        <v>4</v>
      </c>
      <c r="T6411">
        <v>2</v>
      </c>
      <c r="U6411">
        <v>2</v>
      </c>
      <c r="V6411">
        <v>178</v>
      </c>
      <c r="W6411" t="s">
        <v>41</v>
      </c>
      <c r="X6411" t="s">
        <v>31688</v>
      </c>
      <c r="Y6411" t="s">
        <v>6</v>
      </c>
      <c r="Z6411" s="1">
        <v>45063</v>
      </c>
      <c r="AA6411" s="2">
        <v>0.4714930555555556</v>
      </c>
      <c r="AB6411" s="2">
        <v>2.4525462962962968E-2</v>
      </c>
      <c r="AC6411" t="s">
        <v>44</v>
      </c>
      <c r="AD6411" t="s">
        <v>44</v>
      </c>
      <c r="AE6411" t="s">
        <v>44</v>
      </c>
      <c r="AF6411">
        <v>89</v>
      </c>
    </row>
    <row r="6412" spans="1:32">
      <c r="A6412">
        <v>30806</v>
      </c>
      <c r="B6412">
        <v>29906</v>
      </c>
      <c r="C6412" t="s">
        <v>4434</v>
      </c>
      <c r="D6412" t="s">
        <v>1023</v>
      </c>
      <c r="E6412" t="s">
        <v>34</v>
      </c>
      <c r="F6412" t="s">
        <v>31689</v>
      </c>
      <c r="G6412" t="s">
        <v>31690</v>
      </c>
      <c r="H6412" t="s">
        <v>280</v>
      </c>
      <c r="I6412" s="1">
        <v>37126</v>
      </c>
      <c r="J6412" t="s">
        <v>31691</v>
      </c>
      <c r="K6412" t="s">
        <v>6644</v>
      </c>
      <c r="L6412">
        <v>76006</v>
      </c>
      <c r="M6412" t="s">
        <v>280</v>
      </c>
      <c r="N6412" s="1">
        <v>45285</v>
      </c>
      <c r="O6412" s="1">
        <v>45286</v>
      </c>
      <c r="P6412">
        <v>35</v>
      </c>
      <c r="Q6412">
        <v>2</v>
      </c>
      <c r="R6412" t="s">
        <v>63</v>
      </c>
      <c r="S6412">
        <v>2</v>
      </c>
      <c r="T6412">
        <v>2</v>
      </c>
      <c r="U6412">
        <v>1</v>
      </c>
      <c r="V6412">
        <v>84</v>
      </c>
      <c r="W6412" t="s">
        <v>41</v>
      </c>
      <c r="X6412" t="s">
        <v>31692</v>
      </c>
      <c r="Y6412" t="s">
        <v>43</v>
      </c>
      <c r="Z6412" s="1">
        <v>45251</v>
      </c>
      <c r="AA6412" s="2">
        <v>0.45392361111111112</v>
      </c>
      <c r="AB6412" s="2">
        <v>0.96649305555555554</v>
      </c>
      <c r="AC6412" t="s">
        <v>45</v>
      </c>
      <c r="AD6412" t="s">
        <v>45</v>
      </c>
      <c r="AE6412" t="s">
        <v>45</v>
      </c>
      <c r="AF6412">
        <v>84</v>
      </c>
    </row>
    <row r="6413" spans="1:32">
      <c r="A6413">
        <v>30807</v>
      </c>
      <c r="B6413">
        <v>29907</v>
      </c>
      <c r="C6413" t="s">
        <v>2202</v>
      </c>
      <c r="D6413" t="s">
        <v>2656</v>
      </c>
      <c r="E6413" t="s">
        <v>48</v>
      </c>
      <c r="F6413" t="s">
        <v>31693</v>
      </c>
      <c r="G6413" t="s">
        <v>31694</v>
      </c>
      <c r="H6413" t="s">
        <v>457</v>
      </c>
      <c r="I6413" s="1">
        <v>23628</v>
      </c>
      <c r="J6413" t="s">
        <v>31695</v>
      </c>
      <c r="K6413" t="s">
        <v>31696</v>
      </c>
      <c r="L6413">
        <v>62084</v>
      </c>
      <c r="M6413" t="s">
        <v>457</v>
      </c>
      <c r="N6413" s="1">
        <v>45142</v>
      </c>
      <c r="O6413" s="1">
        <v>45145</v>
      </c>
      <c r="P6413">
        <v>40</v>
      </c>
      <c r="Q6413">
        <v>2</v>
      </c>
      <c r="R6413" t="s">
        <v>53</v>
      </c>
      <c r="S6413">
        <v>2</v>
      </c>
      <c r="T6413">
        <v>1</v>
      </c>
      <c r="U6413">
        <v>3</v>
      </c>
      <c r="V6413">
        <v>429</v>
      </c>
      <c r="W6413" t="s">
        <v>54</v>
      </c>
      <c r="X6413" t="s">
        <v>31697</v>
      </c>
      <c r="Y6413" t="s">
        <v>65</v>
      </c>
      <c r="Z6413" s="1">
        <v>45108</v>
      </c>
      <c r="AA6413" s="2">
        <v>0.96031250000000001</v>
      </c>
      <c r="AB6413" s="2">
        <v>0.53096064814814814</v>
      </c>
      <c r="AC6413" t="s">
        <v>45</v>
      </c>
      <c r="AD6413" t="s">
        <v>44</v>
      </c>
      <c r="AE6413" t="s">
        <v>45</v>
      </c>
      <c r="AF6413">
        <v>143</v>
      </c>
    </row>
    <row r="6414" spans="1:32">
      <c r="A6414">
        <v>30808</v>
      </c>
      <c r="B6414">
        <v>29908</v>
      </c>
      <c r="C6414" t="s">
        <v>416</v>
      </c>
      <c r="D6414" t="s">
        <v>2587</v>
      </c>
      <c r="E6414" t="s">
        <v>48</v>
      </c>
      <c r="F6414" t="s">
        <v>31698</v>
      </c>
      <c r="G6414" t="s">
        <v>31699</v>
      </c>
      <c r="H6414" t="s">
        <v>330</v>
      </c>
      <c r="I6414" s="1">
        <v>37331</v>
      </c>
      <c r="J6414" t="s">
        <v>31700</v>
      </c>
      <c r="K6414" t="s">
        <v>6649</v>
      </c>
      <c r="L6414">
        <v>78868</v>
      </c>
      <c r="M6414" t="s">
        <v>330</v>
      </c>
      <c r="N6414" s="1">
        <v>45149</v>
      </c>
      <c r="O6414" s="1">
        <v>45154</v>
      </c>
      <c r="P6414">
        <v>86</v>
      </c>
      <c r="Q6414">
        <v>4</v>
      </c>
      <c r="R6414" t="s">
        <v>63</v>
      </c>
      <c r="S6414">
        <v>2</v>
      </c>
      <c r="T6414">
        <v>2</v>
      </c>
      <c r="U6414">
        <v>5</v>
      </c>
      <c r="V6414">
        <v>325</v>
      </c>
      <c r="W6414" t="s">
        <v>41</v>
      </c>
      <c r="X6414" t="s">
        <v>31701</v>
      </c>
      <c r="Y6414" t="s">
        <v>65</v>
      </c>
      <c r="Z6414" s="1">
        <v>45143</v>
      </c>
      <c r="AA6414" s="2">
        <v>0.15260416666666668</v>
      </c>
      <c r="AB6414" s="2">
        <v>0.27880787037037036</v>
      </c>
      <c r="AC6414" t="s">
        <v>44</v>
      </c>
      <c r="AD6414" t="s">
        <v>45</v>
      </c>
      <c r="AE6414" t="s">
        <v>44</v>
      </c>
      <c r="AF6414">
        <v>65</v>
      </c>
    </row>
    <row r="6415" spans="1:32">
      <c r="A6415">
        <v>30810</v>
      </c>
      <c r="B6415">
        <v>29910</v>
      </c>
      <c r="C6415" t="s">
        <v>66</v>
      </c>
      <c r="D6415" t="s">
        <v>83</v>
      </c>
      <c r="E6415" t="s">
        <v>34</v>
      </c>
      <c r="F6415" t="s">
        <v>31702</v>
      </c>
      <c r="G6415" t="s">
        <v>31703</v>
      </c>
      <c r="H6415" t="s">
        <v>50</v>
      </c>
      <c r="I6415" s="1">
        <v>23158</v>
      </c>
      <c r="J6415" t="s">
        <v>31704</v>
      </c>
      <c r="K6415" t="s">
        <v>31705</v>
      </c>
      <c r="L6415">
        <v>27084</v>
      </c>
      <c r="M6415" t="s">
        <v>50</v>
      </c>
      <c r="N6415" s="1">
        <v>44979</v>
      </c>
      <c r="O6415" s="1">
        <v>44984</v>
      </c>
      <c r="P6415">
        <v>43</v>
      </c>
      <c r="Q6415">
        <v>2</v>
      </c>
      <c r="R6415" t="s">
        <v>53</v>
      </c>
      <c r="S6415">
        <v>1</v>
      </c>
      <c r="T6415">
        <v>2</v>
      </c>
      <c r="U6415">
        <v>5</v>
      </c>
      <c r="V6415">
        <v>640</v>
      </c>
      <c r="W6415" t="s">
        <v>54</v>
      </c>
      <c r="X6415" t="s">
        <v>31706</v>
      </c>
      <c r="Y6415" t="s">
        <v>65</v>
      </c>
      <c r="Z6415" s="1">
        <v>44966</v>
      </c>
      <c r="AA6415" s="2">
        <v>0.80857638888888894</v>
      </c>
      <c r="AB6415" s="2">
        <v>0.20612268518518517</v>
      </c>
      <c r="AC6415" t="s">
        <v>44</v>
      </c>
      <c r="AD6415" t="s">
        <v>45</v>
      </c>
      <c r="AE6415" t="s">
        <v>44</v>
      </c>
      <c r="AF6415">
        <v>128</v>
      </c>
    </row>
    <row r="6416" spans="1:32">
      <c r="A6416">
        <v>30811</v>
      </c>
      <c r="B6416">
        <v>29911</v>
      </c>
      <c r="C6416" t="s">
        <v>489</v>
      </c>
      <c r="D6416" t="s">
        <v>25734</v>
      </c>
      <c r="E6416" t="s">
        <v>48</v>
      </c>
      <c r="F6416" t="s">
        <v>19599</v>
      </c>
      <c r="G6416" t="s">
        <v>31707</v>
      </c>
      <c r="H6416" t="s">
        <v>537</v>
      </c>
      <c r="I6416" s="1">
        <v>15791</v>
      </c>
      <c r="J6416" t="s">
        <v>31708</v>
      </c>
      <c r="K6416" t="s">
        <v>18301</v>
      </c>
      <c r="L6416">
        <v>4473</v>
      </c>
      <c r="M6416" t="s">
        <v>537</v>
      </c>
      <c r="N6416" s="1">
        <v>45271</v>
      </c>
      <c r="O6416" s="1">
        <v>45272</v>
      </c>
      <c r="P6416">
        <v>28</v>
      </c>
      <c r="Q6416">
        <v>2</v>
      </c>
      <c r="R6416" t="s">
        <v>53</v>
      </c>
      <c r="S6416">
        <v>1</v>
      </c>
      <c r="T6416">
        <v>2</v>
      </c>
      <c r="U6416">
        <v>1</v>
      </c>
      <c r="V6416">
        <v>128</v>
      </c>
      <c r="W6416" t="s">
        <v>54</v>
      </c>
      <c r="X6416" t="s">
        <v>31709</v>
      </c>
      <c r="Y6416" t="s">
        <v>43</v>
      </c>
      <c r="Z6416" s="1">
        <v>45233</v>
      </c>
      <c r="AA6416" s="2">
        <v>0.19280092592592593</v>
      </c>
      <c r="AB6416" s="2">
        <v>0.55318287037037039</v>
      </c>
      <c r="AC6416" t="s">
        <v>45</v>
      </c>
      <c r="AD6416" t="s">
        <v>45</v>
      </c>
      <c r="AE6416" t="s">
        <v>45</v>
      </c>
      <c r="AF6416">
        <v>128</v>
      </c>
    </row>
    <row r="6417" spans="1:32">
      <c r="A6417">
        <v>30812</v>
      </c>
      <c r="B6417">
        <v>29912</v>
      </c>
      <c r="C6417" t="s">
        <v>15897</v>
      </c>
      <c r="D6417" t="s">
        <v>3183</v>
      </c>
      <c r="E6417" t="s">
        <v>34</v>
      </c>
      <c r="F6417" t="s">
        <v>31710</v>
      </c>
      <c r="G6417" t="s">
        <v>31711</v>
      </c>
      <c r="H6417" t="s">
        <v>530</v>
      </c>
      <c r="I6417" s="1">
        <v>24570</v>
      </c>
      <c r="J6417" t="s">
        <v>31712</v>
      </c>
      <c r="K6417" t="s">
        <v>31713</v>
      </c>
      <c r="L6417">
        <v>11478</v>
      </c>
      <c r="M6417" t="s">
        <v>530</v>
      </c>
      <c r="N6417" s="1">
        <v>45207</v>
      </c>
      <c r="O6417" s="1">
        <v>45210</v>
      </c>
      <c r="P6417">
        <v>39</v>
      </c>
      <c r="Q6417">
        <v>2</v>
      </c>
      <c r="R6417" t="s">
        <v>40</v>
      </c>
      <c r="S6417">
        <v>2</v>
      </c>
      <c r="T6417">
        <v>0</v>
      </c>
      <c r="U6417">
        <v>3</v>
      </c>
      <c r="V6417">
        <v>666</v>
      </c>
      <c r="W6417" t="s">
        <v>41</v>
      </c>
      <c r="X6417" t="s">
        <v>31714</v>
      </c>
      <c r="Y6417" t="s">
        <v>43</v>
      </c>
      <c r="Z6417" s="1">
        <v>45177</v>
      </c>
      <c r="AA6417" s="2">
        <v>7.6828703703703705E-2</v>
      </c>
      <c r="AB6417" s="2">
        <v>0.1077199074074074</v>
      </c>
      <c r="AC6417" t="s">
        <v>44</v>
      </c>
      <c r="AD6417" t="s">
        <v>45</v>
      </c>
      <c r="AE6417" t="s">
        <v>45</v>
      </c>
      <c r="AF6417">
        <v>222</v>
      </c>
    </row>
    <row r="6418" spans="1:32">
      <c r="A6418">
        <v>30813</v>
      </c>
      <c r="B6418">
        <v>29913</v>
      </c>
      <c r="C6418" t="s">
        <v>1233</v>
      </c>
      <c r="D6418" t="s">
        <v>1248</v>
      </c>
      <c r="E6418" t="s">
        <v>48</v>
      </c>
      <c r="F6418" t="s">
        <v>31715</v>
      </c>
      <c r="G6418" t="s">
        <v>31716</v>
      </c>
      <c r="H6418" t="s">
        <v>280</v>
      </c>
      <c r="I6418" s="1">
        <v>37471</v>
      </c>
      <c r="J6418" t="s">
        <v>31717</v>
      </c>
      <c r="K6418" t="s">
        <v>31718</v>
      </c>
      <c r="L6418">
        <v>27491</v>
      </c>
      <c r="M6418" t="s">
        <v>280</v>
      </c>
      <c r="N6418" s="1">
        <v>45105</v>
      </c>
      <c r="O6418" s="1">
        <v>45108</v>
      </c>
      <c r="P6418">
        <v>93</v>
      </c>
      <c r="Q6418">
        <v>4</v>
      </c>
      <c r="R6418" t="s">
        <v>40</v>
      </c>
      <c r="S6418">
        <v>4</v>
      </c>
      <c r="T6418">
        <v>2</v>
      </c>
      <c r="U6418">
        <v>3</v>
      </c>
      <c r="V6418">
        <v>726</v>
      </c>
      <c r="W6418" t="s">
        <v>41</v>
      </c>
      <c r="X6418" t="s">
        <v>31719</v>
      </c>
      <c r="Y6418" t="s">
        <v>65</v>
      </c>
      <c r="Z6418" s="1">
        <v>45094</v>
      </c>
      <c r="AA6418" s="2">
        <v>0.12872685185185184</v>
      </c>
      <c r="AB6418" s="2">
        <v>0.17395833333333333</v>
      </c>
      <c r="AC6418" t="s">
        <v>45</v>
      </c>
      <c r="AD6418" t="s">
        <v>45</v>
      </c>
      <c r="AE6418" t="s">
        <v>45</v>
      </c>
      <c r="AF6418">
        <v>242</v>
      </c>
    </row>
    <row r="6419" spans="1:32">
      <c r="A6419">
        <v>30814</v>
      </c>
      <c r="B6419">
        <v>29914</v>
      </c>
      <c r="C6419" t="s">
        <v>391</v>
      </c>
      <c r="D6419" t="s">
        <v>2616</v>
      </c>
      <c r="E6419" t="s">
        <v>34</v>
      </c>
      <c r="F6419" t="s">
        <v>31720</v>
      </c>
      <c r="G6419" t="s">
        <v>31721</v>
      </c>
      <c r="H6419" t="s">
        <v>418</v>
      </c>
      <c r="I6419" s="1">
        <v>30857</v>
      </c>
      <c r="J6419" t="s">
        <v>31722</v>
      </c>
      <c r="K6419" t="s">
        <v>31723</v>
      </c>
      <c r="L6419">
        <v>37695</v>
      </c>
      <c r="M6419" t="s">
        <v>418</v>
      </c>
      <c r="N6419" s="1">
        <v>45013</v>
      </c>
      <c r="O6419" s="1">
        <v>45016</v>
      </c>
      <c r="P6419">
        <v>75</v>
      </c>
      <c r="Q6419">
        <v>3</v>
      </c>
      <c r="R6419" t="s">
        <v>40</v>
      </c>
      <c r="S6419">
        <v>2</v>
      </c>
      <c r="T6419">
        <v>0</v>
      </c>
      <c r="U6419">
        <v>3</v>
      </c>
      <c r="V6419">
        <v>648</v>
      </c>
      <c r="W6419" t="s">
        <v>41</v>
      </c>
      <c r="X6419" t="s">
        <v>31724</v>
      </c>
      <c r="Y6419" t="s">
        <v>81</v>
      </c>
      <c r="Z6419" s="1">
        <v>44999</v>
      </c>
      <c r="AA6419" s="2">
        <v>6.1469907407407404E-2</v>
      </c>
      <c r="AB6419" s="2">
        <v>6.6296296296296298E-2</v>
      </c>
      <c r="AC6419" t="s">
        <v>44</v>
      </c>
      <c r="AD6419" t="s">
        <v>44</v>
      </c>
      <c r="AE6419" t="s">
        <v>44</v>
      </c>
      <c r="AF6419">
        <v>216</v>
      </c>
    </row>
    <row r="6420" spans="1:32">
      <c r="A6420">
        <v>30815</v>
      </c>
      <c r="B6420">
        <v>29915</v>
      </c>
      <c r="C6420" t="s">
        <v>119</v>
      </c>
      <c r="D6420" t="s">
        <v>99</v>
      </c>
      <c r="E6420" t="s">
        <v>48</v>
      </c>
      <c r="F6420" t="s">
        <v>31725</v>
      </c>
      <c r="G6420" t="s">
        <v>31726</v>
      </c>
      <c r="H6420" t="s">
        <v>77</v>
      </c>
      <c r="I6420" s="1">
        <v>25973</v>
      </c>
      <c r="J6420" t="s">
        <v>31727</v>
      </c>
      <c r="K6420" t="s">
        <v>31728</v>
      </c>
      <c r="L6420">
        <v>84337</v>
      </c>
      <c r="M6420" t="s">
        <v>77</v>
      </c>
      <c r="N6420" s="1">
        <v>45233</v>
      </c>
      <c r="O6420" s="1">
        <v>45236</v>
      </c>
      <c r="P6420">
        <v>85</v>
      </c>
      <c r="Q6420">
        <v>4</v>
      </c>
      <c r="R6420" t="s">
        <v>53</v>
      </c>
      <c r="S6420">
        <v>3</v>
      </c>
      <c r="T6420">
        <v>2</v>
      </c>
      <c r="U6420">
        <v>3</v>
      </c>
      <c r="V6420">
        <v>420</v>
      </c>
      <c r="W6420" t="s">
        <v>41</v>
      </c>
      <c r="X6420" t="s">
        <v>31729</v>
      </c>
      <c r="Y6420" t="s">
        <v>81</v>
      </c>
      <c r="Z6420" s="1">
        <v>45218</v>
      </c>
      <c r="AA6420" s="2">
        <v>4.1678240740740745E-2</v>
      </c>
      <c r="AB6420" s="2">
        <v>0.7880787037037037</v>
      </c>
      <c r="AC6420" t="s">
        <v>45</v>
      </c>
      <c r="AD6420" t="s">
        <v>44</v>
      </c>
      <c r="AE6420" t="s">
        <v>45</v>
      </c>
      <c r="AF6420">
        <v>140</v>
      </c>
    </row>
    <row r="6421" spans="1:32">
      <c r="A6421">
        <v>30816</v>
      </c>
      <c r="B6421">
        <v>29916</v>
      </c>
      <c r="C6421" t="s">
        <v>8452</v>
      </c>
      <c r="D6421" t="s">
        <v>3973</v>
      </c>
      <c r="E6421" t="s">
        <v>48</v>
      </c>
      <c r="F6421" t="s">
        <v>31730</v>
      </c>
      <c r="G6421" t="s">
        <v>31731</v>
      </c>
      <c r="H6421" t="s">
        <v>164</v>
      </c>
      <c r="I6421" s="1">
        <v>22267</v>
      </c>
      <c r="J6421" t="s">
        <v>31732</v>
      </c>
      <c r="K6421" t="s">
        <v>31733</v>
      </c>
      <c r="L6421">
        <v>30157</v>
      </c>
      <c r="M6421" t="s">
        <v>164</v>
      </c>
      <c r="N6421" s="1">
        <v>45127</v>
      </c>
      <c r="O6421" s="1">
        <v>45128</v>
      </c>
      <c r="P6421">
        <v>87</v>
      </c>
      <c r="Q6421">
        <v>4</v>
      </c>
      <c r="R6421" t="s">
        <v>40</v>
      </c>
      <c r="S6421">
        <v>2</v>
      </c>
      <c r="T6421">
        <v>0</v>
      </c>
      <c r="U6421">
        <v>1</v>
      </c>
      <c r="V6421">
        <v>242</v>
      </c>
      <c r="W6421" t="s">
        <v>41</v>
      </c>
      <c r="X6421" t="s">
        <v>31734</v>
      </c>
      <c r="Y6421" t="s">
        <v>43</v>
      </c>
      <c r="Z6421" s="1">
        <v>45108</v>
      </c>
      <c r="AA6421" s="2">
        <v>0.4135300925925926</v>
      </c>
      <c r="AB6421" s="2">
        <v>0.7276273148148148</v>
      </c>
      <c r="AC6421" t="s">
        <v>45</v>
      </c>
      <c r="AD6421" t="s">
        <v>45</v>
      </c>
      <c r="AE6421" t="s">
        <v>45</v>
      </c>
      <c r="AF6421">
        <v>242</v>
      </c>
    </row>
    <row r="6422" spans="1:32">
      <c r="A6422">
        <v>30817</v>
      </c>
      <c r="B6422">
        <v>29917</v>
      </c>
      <c r="C6422" t="s">
        <v>31735</v>
      </c>
      <c r="D6422" t="s">
        <v>2891</v>
      </c>
      <c r="E6422" t="s">
        <v>48</v>
      </c>
      <c r="F6422" t="s">
        <v>31736</v>
      </c>
      <c r="G6422" t="s">
        <v>31737</v>
      </c>
      <c r="H6422" t="s">
        <v>122</v>
      </c>
      <c r="I6422" s="1">
        <v>31697</v>
      </c>
      <c r="J6422" t="s">
        <v>31738</v>
      </c>
      <c r="K6422" t="s">
        <v>31739</v>
      </c>
      <c r="L6422">
        <v>64292</v>
      </c>
      <c r="M6422" t="s">
        <v>122</v>
      </c>
      <c r="N6422" s="1">
        <v>45232</v>
      </c>
      <c r="O6422" s="1">
        <v>45233</v>
      </c>
      <c r="P6422">
        <v>66</v>
      </c>
      <c r="Q6422">
        <v>3</v>
      </c>
      <c r="R6422" t="s">
        <v>40</v>
      </c>
      <c r="S6422">
        <v>4</v>
      </c>
      <c r="T6422">
        <v>2</v>
      </c>
      <c r="U6422">
        <v>1</v>
      </c>
      <c r="V6422">
        <v>228</v>
      </c>
      <c r="W6422" t="s">
        <v>54</v>
      </c>
      <c r="X6422" t="s">
        <v>31740</v>
      </c>
      <c r="Y6422" t="s">
        <v>81</v>
      </c>
      <c r="Z6422" s="1">
        <v>45202</v>
      </c>
      <c r="AA6422" s="2">
        <v>0.32862268518518517</v>
      </c>
      <c r="AB6422" s="2">
        <v>0.18281250000000002</v>
      </c>
      <c r="AC6422" t="s">
        <v>45</v>
      </c>
      <c r="AD6422" t="s">
        <v>44</v>
      </c>
      <c r="AE6422" t="s">
        <v>44</v>
      </c>
      <c r="AF6422">
        <v>228</v>
      </c>
    </row>
    <row r="6423" spans="1:32">
      <c r="A6423">
        <v>30818</v>
      </c>
      <c r="B6423">
        <v>29918</v>
      </c>
      <c r="C6423" t="s">
        <v>384</v>
      </c>
      <c r="D6423" t="s">
        <v>5755</v>
      </c>
      <c r="E6423" t="s">
        <v>48</v>
      </c>
      <c r="F6423" t="s">
        <v>31741</v>
      </c>
      <c r="G6423" t="s">
        <v>31742</v>
      </c>
      <c r="H6423" t="s">
        <v>330</v>
      </c>
      <c r="I6423" s="1">
        <v>26672</v>
      </c>
      <c r="J6423" t="s">
        <v>31743</v>
      </c>
      <c r="K6423" t="s">
        <v>1285</v>
      </c>
      <c r="L6423">
        <v>99783</v>
      </c>
      <c r="M6423" t="s">
        <v>330</v>
      </c>
      <c r="N6423" s="1">
        <v>45185</v>
      </c>
      <c r="O6423" s="1">
        <v>45190</v>
      </c>
      <c r="P6423">
        <v>90</v>
      </c>
      <c r="Q6423">
        <v>4</v>
      </c>
      <c r="R6423" t="s">
        <v>40</v>
      </c>
      <c r="S6423">
        <v>4</v>
      </c>
      <c r="T6423">
        <v>0</v>
      </c>
      <c r="U6423">
        <v>5</v>
      </c>
      <c r="V6423">
        <v>1125</v>
      </c>
      <c r="W6423" t="s">
        <v>54</v>
      </c>
      <c r="X6423" t="s">
        <v>31744</v>
      </c>
      <c r="Y6423" t="s">
        <v>6</v>
      </c>
      <c r="Z6423" s="1">
        <v>45165</v>
      </c>
      <c r="AA6423" s="2">
        <v>0.16369212962962962</v>
      </c>
      <c r="AB6423" s="2">
        <v>0.58964120370370365</v>
      </c>
      <c r="AC6423" t="s">
        <v>45</v>
      </c>
      <c r="AD6423" t="s">
        <v>44</v>
      </c>
      <c r="AE6423" t="s">
        <v>44</v>
      </c>
      <c r="AF6423">
        <v>225</v>
      </c>
    </row>
    <row r="6424" spans="1:32">
      <c r="A6424">
        <v>30819</v>
      </c>
      <c r="B6424">
        <v>29919</v>
      </c>
      <c r="C6424" t="s">
        <v>13213</v>
      </c>
      <c r="D6424" t="s">
        <v>2891</v>
      </c>
      <c r="E6424" t="s">
        <v>48</v>
      </c>
      <c r="F6424" t="s">
        <v>31745</v>
      </c>
      <c r="G6424" t="s">
        <v>31746</v>
      </c>
      <c r="H6424" t="s">
        <v>692</v>
      </c>
      <c r="I6424" s="1">
        <v>33077</v>
      </c>
      <c r="J6424" t="s">
        <v>31747</v>
      </c>
      <c r="K6424" t="s">
        <v>14699</v>
      </c>
      <c r="L6424">
        <v>2948</v>
      </c>
      <c r="M6424" t="s">
        <v>692</v>
      </c>
      <c r="N6424" s="1">
        <v>45189</v>
      </c>
      <c r="O6424" s="1">
        <v>45192</v>
      </c>
      <c r="P6424">
        <v>72</v>
      </c>
      <c r="Q6424">
        <v>3</v>
      </c>
      <c r="R6424" t="s">
        <v>40</v>
      </c>
      <c r="S6424">
        <v>2</v>
      </c>
      <c r="T6424">
        <v>2</v>
      </c>
      <c r="U6424">
        <v>3</v>
      </c>
      <c r="V6424">
        <v>666</v>
      </c>
      <c r="W6424" t="s">
        <v>54</v>
      </c>
      <c r="X6424" t="s">
        <v>31748</v>
      </c>
      <c r="Y6424" t="s">
        <v>81</v>
      </c>
      <c r="Z6424" s="1">
        <v>45168</v>
      </c>
      <c r="AA6424" s="2">
        <v>9.9537037037037042E-3</v>
      </c>
      <c r="AB6424" s="2">
        <v>0.6783217592592593</v>
      </c>
      <c r="AC6424" t="s">
        <v>45</v>
      </c>
      <c r="AD6424" t="s">
        <v>45</v>
      </c>
      <c r="AE6424" t="s">
        <v>45</v>
      </c>
      <c r="AF6424">
        <v>222</v>
      </c>
    </row>
    <row r="6425" spans="1:32">
      <c r="A6425">
        <v>30820</v>
      </c>
      <c r="B6425">
        <v>29920</v>
      </c>
      <c r="C6425" t="s">
        <v>229</v>
      </c>
      <c r="D6425" t="s">
        <v>4758</v>
      </c>
      <c r="E6425" t="s">
        <v>34</v>
      </c>
      <c r="F6425" t="s">
        <v>31749</v>
      </c>
      <c r="G6425" t="s">
        <v>31750</v>
      </c>
      <c r="H6425" t="s">
        <v>330</v>
      </c>
      <c r="I6425" s="1">
        <v>19123</v>
      </c>
      <c r="J6425" t="s">
        <v>31751</v>
      </c>
      <c r="K6425" t="s">
        <v>31752</v>
      </c>
      <c r="L6425">
        <v>35243</v>
      </c>
      <c r="M6425" t="s">
        <v>330</v>
      </c>
      <c r="N6425" s="1">
        <v>45236</v>
      </c>
      <c r="O6425" s="1">
        <v>45237</v>
      </c>
      <c r="P6425">
        <v>64</v>
      </c>
      <c r="Q6425">
        <v>3</v>
      </c>
      <c r="R6425" t="s">
        <v>53</v>
      </c>
      <c r="S6425">
        <v>3</v>
      </c>
      <c r="T6425">
        <v>0</v>
      </c>
      <c r="U6425">
        <v>1</v>
      </c>
      <c r="V6425">
        <v>134</v>
      </c>
      <c r="W6425" t="s">
        <v>41</v>
      </c>
      <c r="X6425" t="s">
        <v>31753</v>
      </c>
      <c r="Y6425" t="s">
        <v>81</v>
      </c>
      <c r="Z6425" s="1">
        <v>45215</v>
      </c>
      <c r="AA6425" s="2">
        <v>0.1325462962962963</v>
      </c>
      <c r="AB6425" s="2">
        <v>0.45307870370370368</v>
      </c>
      <c r="AC6425" t="s">
        <v>44</v>
      </c>
      <c r="AD6425" t="s">
        <v>44</v>
      </c>
      <c r="AE6425" t="s">
        <v>44</v>
      </c>
      <c r="AF6425">
        <v>134</v>
      </c>
    </row>
    <row r="6426" spans="1:32">
      <c r="A6426">
        <v>30821</v>
      </c>
      <c r="B6426">
        <v>29921</v>
      </c>
      <c r="C6426" t="s">
        <v>31754</v>
      </c>
      <c r="D6426" t="s">
        <v>6781</v>
      </c>
      <c r="E6426" t="s">
        <v>48</v>
      </c>
      <c r="F6426" t="s">
        <v>31755</v>
      </c>
      <c r="G6426" t="s">
        <v>31756</v>
      </c>
      <c r="H6426" t="s">
        <v>179</v>
      </c>
      <c r="I6426" s="1">
        <v>19411</v>
      </c>
      <c r="J6426" t="s">
        <v>31757</v>
      </c>
      <c r="K6426" t="s">
        <v>31758</v>
      </c>
      <c r="L6426">
        <v>54677</v>
      </c>
      <c r="M6426" t="s">
        <v>179</v>
      </c>
      <c r="N6426" s="1">
        <v>45097</v>
      </c>
      <c r="O6426" s="1">
        <v>45101</v>
      </c>
      <c r="P6426">
        <v>68</v>
      </c>
      <c r="Q6426">
        <v>3</v>
      </c>
      <c r="R6426" t="s">
        <v>63</v>
      </c>
      <c r="S6426">
        <v>2</v>
      </c>
      <c r="T6426">
        <v>0</v>
      </c>
      <c r="U6426">
        <v>4</v>
      </c>
      <c r="V6426">
        <v>296</v>
      </c>
      <c r="W6426" t="s">
        <v>54</v>
      </c>
      <c r="X6426" t="s">
        <v>31759</v>
      </c>
      <c r="Y6426" t="s">
        <v>81</v>
      </c>
      <c r="Z6426" s="1">
        <v>45080</v>
      </c>
      <c r="AA6426" s="2">
        <v>0.36835648148148148</v>
      </c>
      <c r="AB6426" s="2">
        <v>0.91420138888888891</v>
      </c>
      <c r="AC6426" t="s">
        <v>44</v>
      </c>
      <c r="AD6426" t="s">
        <v>45</v>
      </c>
      <c r="AE6426" t="s">
        <v>45</v>
      </c>
      <c r="AF6426">
        <v>74</v>
      </c>
    </row>
    <row r="6427" spans="1:32">
      <c r="A6427">
        <v>30822</v>
      </c>
      <c r="B6427">
        <v>29922</v>
      </c>
      <c r="C6427" t="s">
        <v>168</v>
      </c>
      <c r="D6427" t="s">
        <v>476</v>
      </c>
      <c r="E6427" t="s">
        <v>48</v>
      </c>
      <c r="F6427" t="s">
        <v>31760</v>
      </c>
      <c r="G6427" t="s">
        <v>31761</v>
      </c>
      <c r="H6427" t="s">
        <v>1301</v>
      </c>
      <c r="I6427" s="1">
        <v>22884</v>
      </c>
      <c r="J6427" t="s">
        <v>31762</v>
      </c>
      <c r="K6427" t="s">
        <v>31763</v>
      </c>
      <c r="L6427">
        <v>32519</v>
      </c>
      <c r="M6427" t="s">
        <v>1301</v>
      </c>
      <c r="N6427" s="1">
        <v>45145</v>
      </c>
      <c r="O6427" s="1">
        <v>45149</v>
      </c>
      <c r="P6427">
        <v>38</v>
      </c>
      <c r="Q6427">
        <v>2</v>
      </c>
      <c r="R6427" t="s">
        <v>63</v>
      </c>
      <c r="S6427">
        <v>1</v>
      </c>
      <c r="T6427">
        <v>1</v>
      </c>
      <c r="U6427">
        <v>4</v>
      </c>
      <c r="V6427">
        <v>324</v>
      </c>
      <c r="W6427" t="s">
        <v>41</v>
      </c>
      <c r="X6427" t="s">
        <v>31764</v>
      </c>
      <c r="Y6427" t="s">
        <v>43</v>
      </c>
      <c r="Z6427" s="1">
        <v>45138</v>
      </c>
      <c r="AA6427" s="2">
        <v>0.2663888888888889</v>
      </c>
      <c r="AB6427" s="2">
        <v>0.26266203703703705</v>
      </c>
      <c r="AC6427" t="s">
        <v>44</v>
      </c>
      <c r="AD6427" t="s">
        <v>45</v>
      </c>
      <c r="AE6427" t="s">
        <v>44</v>
      </c>
      <c r="AF6427">
        <v>81</v>
      </c>
    </row>
    <row r="6428" spans="1:32">
      <c r="A6428">
        <v>30823</v>
      </c>
      <c r="B6428">
        <v>29923</v>
      </c>
      <c r="C6428" t="s">
        <v>662</v>
      </c>
      <c r="D6428" t="s">
        <v>140</v>
      </c>
      <c r="E6428" t="s">
        <v>48</v>
      </c>
      <c r="F6428" t="s">
        <v>31765</v>
      </c>
      <c r="G6428" t="s">
        <v>31766</v>
      </c>
      <c r="H6428" t="s">
        <v>941</v>
      </c>
      <c r="I6428" s="1">
        <v>21372</v>
      </c>
      <c r="J6428" t="s">
        <v>31767</v>
      </c>
      <c r="K6428" t="s">
        <v>31768</v>
      </c>
      <c r="L6428">
        <v>86105</v>
      </c>
      <c r="M6428" t="s">
        <v>941</v>
      </c>
      <c r="N6428" s="1">
        <v>45194</v>
      </c>
      <c r="O6428" s="1">
        <v>45199</v>
      </c>
      <c r="P6428">
        <v>72</v>
      </c>
      <c r="Q6428">
        <v>3</v>
      </c>
      <c r="R6428" t="s">
        <v>40</v>
      </c>
      <c r="S6428">
        <v>3</v>
      </c>
      <c r="T6428">
        <v>1</v>
      </c>
      <c r="U6428">
        <v>5</v>
      </c>
      <c r="V6428">
        <v>1095</v>
      </c>
      <c r="W6428" t="s">
        <v>41</v>
      </c>
      <c r="X6428" t="s">
        <v>31769</v>
      </c>
      <c r="Y6428" t="s">
        <v>6</v>
      </c>
      <c r="Z6428" s="1">
        <v>45175</v>
      </c>
      <c r="AA6428" s="2">
        <v>0.13376157407407407</v>
      </c>
      <c r="AB6428" s="2">
        <v>0.64640046296296294</v>
      </c>
      <c r="AC6428" t="s">
        <v>45</v>
      </c>
      <c r="AD6428" t="s">
        <v>44</v>
      </c>
      <c r="AE6428" t="s">
        <v>44</v>
      </c>
      <c r="AF6428">
        <v>219</v>
      </c>
    </row>
    <row r="6429" spans="1:32">
      <c r="A6429">
        <v>30824</v>
      </c>
      <c r="B6429">
        <v>29924</v>
      </c>
      <c r="C6429" t="s">
        <v>139</v>
      </c>
      <c r="D6429" t="s">
        <v>8794</v>
      </c>
      <c r="E6429" t="s">
        <v>48</v>
      </c>
      <c r="F6429" t="s">
        <v>31770</v>
      </c>
      <c r="G6429" t="s">
        <v>31771</v>
      </c>
      <c r="H6429" t="s">
        <v>209</v>
      </c>
      <c r="I6429" s="1">
        <v>28212</v>
      </c>
      <c r="J6429" t="s">
        <v>31772</v>
      </c>
      <c r="K6429" t="s">
        <v>31773</v>
      </c>
      <c r="L6429">
        <v>84546</v>
      </c>
      <c r="M6429" t="s">
        <v>209</v>
      </c>
      <c r="N6429" s="1">
        <v>45028</v>
      </c>
      <c r="O6429" s="1">
        <v>45030</v>
      </c>
      <c r="P6429">
        <v>53</v>
      </c>
      <c r="Q6429">
        <v>3</v>
      </c>
      <c r="R6429" t="s">
        <v>63</v>
      </c>
      <c r="S6429">
        <v>2</v>
      </c>
      <c r="T6429">
        <v>0</v>
      </c>
      <c r="U6429">
        <v>2</v>
      </c>
      <c r="V6429">
        <v>146</v>
      </c>
      <c r="W6429" t="s">
        <v>41</v>
      </c>
      <c r="X6429" t="s">
        <v>31774</v>
      </c>
      <c r="Y6429" t="s">
        <v>65</v>
      </c>
      <c r="Z6429" s="1">
        <v>44996</v>
      </c>
      <c r="AA6429" s="2">
        <v>0.10238425925925926</v>
      </c>
      <c r="AB6429" s="2">
        <v>0.31258101851851855</v>
      </c>
      <c r="AC6429" t="s">
        <v>45</v>
      </c>
      <c r="AD6429" t="s">
        <v>45</v>
      </c>
      <c r="AE6429" t="s">
        <v>44</v>
      </c>
      <c r="AF6429">
        <v>73</v>
      </c>
    </row>
    <row r="6430" spans="1:32">
      <c r="A6430">
        <v>30825</v>
      </c>
      <c r="B6430">
        <v>29925</v>
      </c>
      <c r="C6430" t="s">
        <v>2616</v>
      </c>
      <c r="D6430" t="s">
        <v>1802</v>
      </c>
      <c r="E6430" t="s">
        <v>34</v>
      </c>
      <c r="F6430" t="s">
        <v>31775</v>
      </c>
      <c r="G6430" t="s">
        <v>31776</v>
      </c>
      <c r="H6430" t="s">
        <v>122</v>
      </c>
      <c r="I6430" s="1">
        <v>31851</v>
      </c>
      <c r="J6430" t="s">
        <v>31777</v>
      </c>
      <c r="K6430" t="s">
        <v>29708</v>
      </c>
      <c r="L6430">
        <v>64100</v>
      </c>
      <c r="M6430" t="s">
        <v>122</v>
      </c>
      <c r="N6430" s="1">
        <v>45252</v>
      </c>
      <c r="O6430" s="1">
        <v>45255</v>
      </c>
      <c r="P6430">
        <v>7</v>
      </c>
      <c r="Q6430">
        <v>1</v>
      </c>
      <c r="R6430" t="s">
        <v>53</v>
      </c>
      <c r="S6430">
        <v>4</v>
      </c>
      <c r="T6430">
        <v>0</v>
      </c>
      <c r="U6430">
        <v>3</v>
      </c>
      <c r="V6430">
        <v>363</v>
      </c>
      <c r="W6430" t="s">
        <v>54</v>
      </c>
      <c r="X6430" t="s">
        <v>31778</v>
      </c>
      <c r="Y6430" t="s">
        <v>81</v>
      </c>
      <c r="Z6430" s="1">
        <v>45238</v>
      </c>
      <c r="AA6430" s="2">
        <v>0.53850694444444447</v>
      </c>
      <c r="AB6430" s="2">
        <v>0.94379629629629624</v>
      </c>
      <c r="AC6430" t="s">
        <v>44</v>
      </c>
      <c r="AD6430" t="s">
        <v>45</v>
      </c>
      <c r="AE6430" t="s">
        <v>45</v>
      </c>
      <c r="AF6430">
        <v>121</v>
      </c>
    </row>
    <row r="6431" spans="1:32">
      <c r="A6431">
        <v>30826</v>
      </c>
      <c r="B6431">
        <v>29926</v>
      </c>
      <c r="C6431" t="s">
        <v>326</v>
      </c>
      <c r="D6431" t="s">
        <v>12048</v>
      </c>
      <c r="E6431" t="s">
        <v>34</v>
      </c>
      <c r="F6431" t="s">
        <v>31779</v>
      </c>
      <c r="G6431" t="s">
        <v>31780</v>
      </c>
      <c r="H6431" t="s">
        <v>201</v>
      </c>
      <c r="I6431" s="1">
        <v>38478</v>
      </c>
      <c r="J6431" t="s">
        <v>31781</v>
      </c>
      <c r="K6431" t="s">
        <v>31782</v>
      </c>
      <c r="L6431">
        <v>56153</v>
      </c>
      <c r="M6431" t="s">
        <v>201</v>
      </c>
      <c r="N6431" s="1">
        <v>44981</v>
      </c>
      <c r="O6431" s="1">
        <v>44985</v>
      </c>
      <c r="P6431">
        <v>100</v>
      </c>
      <c r="Q6431">
        <v>4</v>
      </c>
      <c r="R6431" t="s">
        <v>53</v>
      </c>
      <c r="S6431">
        <v>2</v>
      </c>
      <c r="T6431">
        <v>2</v>
      </c>
      <c r="U6431">
        <v>4</v>
      </c>
      <c r="V6431">
        <v>560</v>
      </c>
      <c r="W6431" t="s">
        <v>41</v>
      </c>
      <c r="X6431" t="s">
        <v>31783</v>
      </c>
      <c r="Y6431" t="s">
        <v>43</v>
      </c>
      <c r="Z6431" s="1">
        <v>44972</v>
      </c>
      <c r="AA6431" s="2">
        <v>0.6521527777777778</v>
      </c>
      <c r="AB6431" s="2">
        <v>0.98597222222222225</v>
      </c>
      <c r="AC6431" t="s">
        <v>45</v>
      </c>
      <c r="AD6431" t="s">
        <v>45</v>
      </c>
      <c r="AE6431" t="s">
        <v>45</v>
      </c>
      <c r="AF6431">
        <v>140</v>
      </c>
    </row>
    <row r="6432" spans="1:32">
      <c r="A6432">
        <v>30828</v>
      </c>
      <c r="B6432">
        <v>29928</v>
      </c>
      <c r="C6432" t="s">
        <v>25849</v>
      </c>
      <c r="D6432" t="s">
        <v>7264</v>
      </c>
      <c r="E6432" t="s">
        <v>48</v>
      </c>
      <c r="F6432" t="s">
        <v>31784</v>
      </c>
      <c r="G6432" t="s">
        <v>31785</v>
      </c>
      <c r="H6432" t="s">
        <v>418</v>
      </c>
      <c r="I6432" s="1">
        <v>15891</v>
      </c>
      <c r="J6432" t="s">
        <v>31786</v>
      </c>
      <c r="K6432" t="s">
        <v>22094</v>
      </c>
      <c r="L6432">
        <v>71467</v>
      </c>
      <c r="M6432" t="s">
        <v>418</v>
      </c>
      <c r="N6432" s="1">
        <v>45041</v>
      </c>
      <c r="O6432" s="1">
        <v>45042</v>
      </c>
      <c r="P6432">
        <v>90</v>
      </c>
      <c r="Q6432">
        <v>4</v>
      </c>
      <c r="R6432" t="s">
        <v>40</v>
      </c>
      <c r="S6432">
        <v>3</v>
      </c>
      <c r="T6432">
        <v>0</v>
      </c>
      <c r="U6432">
        <v>1</v>
      </c>
      <c r="V6432">
        <v>248</v>
      </c>
      <c r="W6432" t="s">
        <v>41</v>
      </c>
      <c r="X6432" t="s">
        <v>31787</v>
      </c>
      <c r="Y6432" t="s">
        <v>6</v>
      </c>
      <c r="Z6432" s="1">
        <v>45009</v>
      </c>
      <c r="AA6432" s="2">
        <v>0.32012731481481482</v>
      </c>
      <c r="AB6432" s="2">
        <v>0.25255787037037036</v>
      </c>
      <c r="AC6432" t="s">
        <v>45</v>
      </c>
      <c r="AD6432" t="s">
        <v>45</v>
      </c>
      <c r="AE6432" t="s">
        <v>45</v>
      </c>
      <c r="AF6432">
        <v>248</v>
      </c>
    </row>
    <row r="6433" spans="1:32">
      <c r="A6433">
        <v>30829</v>
      </c>
      <c r="B6433">
        <v>29929</v>
      </c>
      <c r="C6433" t="s">
        <v>3766</v>
      </c>
      <c r="D6433" t="s">
        <v>1368</v>
      </c>
      <c r="E6433" t="s">
        <v>34</v>
      </c>
      <c r="F6433" t="s">
        <v>31788</v>
      </c>
      <c r="G6433" t="s">
        <v>31789</v>
      </c>
      <c r="H6433" t="s">
        <v>317</v>
      </c>
      <c r="I6433" s="1">
        <v>31145</v>
      </c>
      <c r="J6433" t="s">
        <v>31790</v>
      </c>
      <c r="K6433" t="s">
        <v>31791</v>
      </c>
      <c r="L6433">
        <v>47537</v>
      </c>
      <c r="M6433" t="s">
        <v>317</v>
      </c>
      <c r="N6433" s="1">
        <v>45274</v>
      </c>
      <c r="O6433" s="1">
        <v>45276</v>
      </c>
      <c r="P6433">
        <v>81</v>
      </c>
      <c r="Q6433">
        <v>4</v>
      </c>
      <c r="R6433" t="s">
        <v>40</v>
      </c>
      <c r="S6433">
        <v>3</v>
      </c>
      <c r="T6433">
        <v>0</v>
      </c>
      <c r="U6433">
        <v>2</v>
      </c>
      <c r="V6433">
        <v>442</v>
      </c>
      <c r="W6433" t="s">
        <v>41</v>
      </c>
      <c r="X6433" t="s">
        <v>31792</v>
      </c>
      <c r="Y6433" t="s">
        <v>65</v>
      </c>
      <c r="Z6433" s="1">
        <v>45235</v>
      </c>
      <c r="AA6433" s="2">
        <v>0.35598379629629634</v>
      </c>
      <c r="AB6433" s="2">
        <v>0.5599884259259259</v>
      </c>
      <c r="AC6433" t="s">
        <v>44</v>
      </c>
      <c r="AD6433" t="s">
        <v>45</v>
      </c>
      <c r="AE6433" t="s">
        <v>45</v>
      </c>
      <c r="AF6433">
        <v>221</v>
      </c>
    </row>
    <row r="6434" spans="1:32">
      <c r="A6434">
        <v>30830</v>
      </c>
      <c r="B6434">
        <v>29930</v>
      </c>
      <c r="C6434" t="s">
        <v>482</v>
      </c>
      <c r="D6434" t="s">
        <v>2232</v>
      </c>
      <c r="E6434" t="s">
        <v>34</v>
      </c>
      <c r="F6434" t="s">
        <v>31793</v>
      </c>
      <c r="G6434" t="s">
        <v>31794</v>
      </c>
      <c r="H6434" t="s">
        <v>129</v>
      </c>
      <c r="I6434" s="1">
        <v>32548</v>
      </c>
      <c r="J6434" t="s">
        <v>31795</v>
      </c>
      <c r="K6434" t="s">
        <v>31796</v>
      </c>
      <c r="L6434">
        <v>96707</v>
      </c>
      <c r="M6434" t="s">
        <v>129</v>
      </c>
      <c r="N6434" s="1">
        <v>45058</v>
      </c>
      <c r="O6434" s="1">
        <v>45062</v>
      </c>
      <c r="P6434">
        <v>94</v>
      </c>
      <c r="Q6434">
        <v>4</v>
      </c>
      <c r="R6434" t="s">
        <v>53</v>
      </c>
      <c r="S6434">
        <v>2</v>
      </c>
      <c r="T6434">
        <v>0</v>
      </c>
      <c r="U6434">
        <v>4</v>
      </c>
      <c r="V6434">
        <v>492</v>
      </c>
      <c r="W6434" t="s">
        <v>41</v>
      </c>
      <c r="X6434" t="s">
        <v>31797</v>
      </c>
      <c r="Y6434" t="s">
        <v>65</v>
      </c>
      <c r="Z6434" s="1">
        <v>45051</v>
      </c>
      <c r="AA6434" s="2">
        <v>0.58652777777777776</v>
      </c>
      <c r="AB6434" s="2">
        <v>0.11215277777777777</v>
      </c>
      <c r="AC6434" t="s">
        <v>44</v>
      </c>
      <c r="AD6434" t="s">
        <v>44</v>
      </c>
      <c r="AE6434" t="s">
        <v>44</v>
      </c>
      <c r="AF6434">
        <v>123</v>
      </c>
    </row>
    <row r="6435" spans="1:32">
      <c r="A6435">
        <v>30831</v>
      </c>
      <c r="B6435">
        <v>29931</v>
      </c>
      <c r="C6435" t="s">
        <v>1145</v>
      </c>
      <c r="D6435" t="s">
        <v>5539</v>
      </c>
      <c r="E6435" t="s">
        <v>34</v>
      </c>
      <c r="F6435" t="s">
        <v>31798</v>
      </c>
      <c r="G6435" t="s">
        <v>31799</v>
      </c>
      <c r="H6435" t="s">
        <v>86</v>
      </c>
      <c r="I6435" s="1">
        <v>28577</v>
      </c>
      <c r="J6435" t="s">
        <v>31800</v>
      </c>
      <c r="K6435" t="s">
        <v>31801</v>
      </c>
      <c r="L6435">
        <v>10879</v>
      </c>
      <c r="M6435" t="s">
        <v>86</v>
      </c>
      <c r="N6435" s="1">
        <v>45239</v>
      </c>
      <c r="O6435" s="1">
        <v>45242</v>
      </c>
      <c r="P6435">
        <v>59</v>
      </c>
      <c r="Q6435">
        <v>3</v>
      </c>
      <c r="R6435" t="s">
        <v>63</v>
      </c>
      <c r="S6435">
        <v>3</v>
      </c>
      <c r="T6435">
        <v>0</v>
      </c>
      <c r="U6435">
        <v>3</v>
      </c>
      <c r="V6435">
        <v>231</v>
      </c>
      <c r="W6435" t="s">
        <v>54</v>
      </c>
      <c r="X6435" t="s">
        <v>31802</v>
      </c>
      <c r="Y6435" t="s">
        <v>6</v>
      </c>
      <c r="Z6435" s="1">
        <v>45207</v>
      </c>
      <c r="AA6435" s="2">
        <v>0.58697916666666672</v>
      </c>
      <c r="AB6435" s="2">
        <v>0.65238425925925925</v>
      </c>
      <c r="AC6435" t="s">
        <v>45</v>
      </c>
      <c r="AD6435" t="s">
        <v>44</v>
      </c>
      <c r="AE6435" t="s">
        <v>45</v>
      </c>
      <c r="AF6435">
        <v>77</v>
      </c>
    </row>
    <row r="6436" spans="1:32">
      <c r="A6436">
        <v>30832</v>
      </c>
      <c r="B6436">
        <v>29932</v>
      </c>
      <c r="C6436" t="s">
        <v>384</v>
      </c>
      <c r="D6436" t="s">
        <v>1009</v>
      </c>
      <c r="E6436" t="s">
        <v>34</v>
      </c>
      <c r="F6436" t="s">
        <v>31803</v>
      </c>
      <c r="G6436" t="s">
        <v>31804</v>
      </c>
      <c r="H6436" t="s">
        <v>272</v>
      </c>
      <c r="I6436" s="1">
        <v>28395</v>
      </c>
      <c r="J6436" t="s">
        <v>31805</v>
      </c>
      <c r="K6436" t="s">
        <v>31563</v>
      </c>
      <c r="L6436">
        <v>66229</v>
      </c>
      <c r="M6436" t="s">
        <v>272</v>
      </c>
      <c r="N6436" s="1">
        <v>45204</v>
      </c>
      <c r="O6436" s="1">
        <v>45206</v>
      </c>
      <c r="P6436">
        <v>54</v>
      </c>
      <c r="Q6436">
        <v>3</v>
      </c>
      <c r="R6436" t="s">
        <v>40</v>
      </c>
      <c r="S6436">
        <v>1</v>
      </c>
      <c r="T6436">
        <v>0</v>
      </c>
      <c r="U6436">
        <v>2</v>
      </c>
      <c r="V6436">
        <v>424</v>
      </c>
      <c r="W6436" t="s">
        <v>54</v>
      </c>
      <c r="X6436" t="s">
        <v>31806</v>
      </c>
      <c r="Y6436" t="s">
        <v>43</v>
      </c>
      <c r="Z6436" s="1">
        <v>45195</v>
      </c>
      <c r="AA6436" s="2">
        <v>0.851099537037037</v>
      </c>
      <c r="AB6436" s="2">
        <v>0.42828703703703702</v>
      </c>
      <c r="AC6436" t="s">
        <v>44</v>
      </c>
      <c r="AD6436" t="s">
        <v>45</v>
      </c>
      <c r="AE6436" t="s">
        <v>45</v>
      </c>
      <c r="AF6436">
        <v>212</v>
      </c>
    </row>
    <row r="6437" spans="1:32">
      <c r="A6437">
        <v>30833</v>
      </c>
      <c r="B6437">
        <v>29933</v>
      </c>
      <c r="C6437" t="s">
        <v>2316</v>
      </c>
      <c r="D6437" t="s">
        <v>4507</v>
      </c>
      <c r="E6437" t="s">
        <v>48</v>
      </c>
      <c r="F6437" t="s">
        <v>31807</v>
      </c>
      <c r="G6437" t="s">
        <v>31808</v>
      </c>
      <c r="H6437" t="s">
        <v>171</v>
      </c>
      <c r="I6437" s="1">
        <v>37147</v>
      </c>
      <c r="J6437" t="s">
        <v>31809</v>
      </c>
      <c r="K6437" t="s">
        <v>31810</v>
      </c>
      <c r="L6437">
        <v>1426</v>
      </c>
      <c r="M6437" t="s">
        <v>171</v>
      </c>
      <c r="N6437" s="1">
        <v>45037</v>
      </c>
      <c r="O6437" s="1">
        <v>45039</v>
      </c>
      <c r="P6437">
        <v>47</v>
      </c>
      <c r="Q6437">
        <v>2</v>
      </c>
      <c r="R6437" t="s">
        <v>63</v>
      </c>
      <c r="S6437">
        <v>1</v>
      </c>
      <c r="T6437">
        <v>2</v>
      </c>
      <c r="U6437">
        <v>2</v>
      </c>
      <c r="V6437">
        <v>128</v>
      </c>
      <c r="W6437" t="s">
        <v>41</v>
      </c>
      <c r="X6437" t="s">
        <v>31811</v>
      </c>
      <c r="Y6437" t="s">
        <v>81</v>
      </c>
      <c r="Z6437" s="1">
        <v>45016</v>
      </c>
      <c r="AA6437" s="2">
        <v>0.78703703703703709</v>
      </c>
      <c r="AB6437" s="2">
        <v>0.81843749999999993</v>
      </c>
      <c r="AC6437" t="s">
        <v>45</v>
      </c>
      <c r="AD6437" t="s">
        <v>44</v>
      </c>
      <c r="AE6437" t="s">
        <v>45</v>
      </c>
      <c r="AF6437">
        <v>64</v>
      </c>
    </row>
    <row r="6438" spans="1:32">
      <c r="A6438">
        <v>30834</v>
      </c>
      <c r="B6438">
        <v>29934</v>
      </c>
      <c r="C6438" t="s">
        <v>5861</v>
      </c>
      <c r="D6438" t="s">
        <v>9572</v>
      </c>
      <c r="E6438" t="s">
        <v>48</v>
      </c>
      <c r="F6438" t="s">
        <v>31812</v>
      </c>
      <c r="G6438" t="s">
        <v>31813</v>
      </c>
      <c r="H6438" t="s">
        <v>86</v>
      </c>
      <c r="I6438" s="1">
        <v>21169</v>
      </c>
      <c r="J6438" t="s">
        <v>31814</v>
      </c>
      <c r="K6438" t="s">
        <v>31815</v>
      </c>
      <c r="L6438">
        <v>14506</v>
      </c>
      <c r="M6438" t="s">
        <v>86</v>
      </c>
      <c r="N6438" s="1">
        <v>45131</v>
      </c>
      <c r="O6438" s="1">
        <v>45136</v>
      </c>
      <c r="P6438">
        <v>60</v>
      </c>
      <c r="Q6438">
        <v>3</v>
      </c>
      <c r="R6438" t="s">
        <v>40</v>
      </c>
      <c r="S6438">
        <v>1</v>
      </c>
      <c r="T6438">
        <v>2</v>
      </c>
      <c r="U6438">
        <v>5</v>
      </c>
      <c r="V6438">
        <v>1140</v>
      </c>
      <c r="W6438" t="s">
        <v>54</v>
      </c>
      <c r="X6438" t="s">
        <v>31816</v>
      </c>
      <c r="Y6438" t="s">
        <v>65</v>
      </c>
      <c r="Z6438" s="1">
        <v>45118</v>
      </c>
      <c r="AA6438" s="2">
        <v>0.79883101851851857</v>
      </c>
      <c r="AB6438" s="2">
        <v>0.73747685185185186</v>
      </c>
      <c r="AC6438" t="s">
        <v>45</v>
      </c>
      <c r="AD6438" t="s">
        <v>45</v>
      </c>
      <c r="AE6438" t="s">
        <v>44</v>
      </c>
      <c r="AF6438">
        <v>228</v>
      </c>
    </row>
    <row r="6439" spans="1:32">
      <c r="A6439">
        <v>30835</v>
      </c>
      <c r="B6439">
        <v>29935</v>
      </c>
      <c r="C6439" t="s">
        <v>11591</v>
      </c>
      <c r="D6439" t="s">
        <v>977</v>
      </c>
      <c r="E6439" t="s">
        <v>48</v>
      </c>
      <c r="F6439" t="s">
        <v>31817</v>
      </c>
      <c r="G6439" t="s">
        <v>31818</v>
      </c>
      <c r="H6439" t="s">
        <v>217</v>
      </c>
      <c r="I6439" s="1">
        <v>38312</v>
      </c>
      <c r="J6439" t="s">
        <v>31819</v>
      </c>
      <c r="K6439" t="s">
        <v>31820</v>
      </c>
      <c r="L6439">
        <v>30180</v>
      </c>
      <c r="M6439" t="s">
        <v>217</v>
      </c>
      <c r="N6439" s="1">
        <v>44946</v>
      </c>
      <c r="O6439" s="1">
        <v>44951</v>
      </c>
      <c r="P6439">
        <v>30</v>
      </c>
      <c r="Q6439">
        <v>2</v>
      </c>
      <c r="R6439" t="s">
        <v>40</v>
      </c>
      <c r="S6439">
        <v>4</v>
      </c>
      <c r="T6439">
        <v>1</v>
      </c>
      <c r="U6439">
        <v>5</v>
      </c>
      <c r="V6439">
        <v>1165</v>
      </c>
      <c r="W6439" t="s">
        <v>54</v>
      </c>
      <c r="X6439" t="s">
        <v>31821</v>
      </c>
      <c r="Y6439" t="s">
        <v>43</v>
      </c>
      <c r="Z6439" s="1">
        <v>44930</v>
      </c>
      <c r="AA6439" s="2">
        <v>0.95339120370370367</v>
      </c>
      <c r="AB6439" s="2">
        <v>0.19211805555555558</v>
      </c>
      <c r="AC6439" t="s">
        <v>45</v>
      </c>
      <c r="AD6439" t="s">
        <v>44</v>
      </c>
      <c r="AE6439" t="s">
        <v>44</v>
      </c>
      <c r="AF6439">
        <v>233</v>
      </c>
    </row>
    <row r="6440" spans="1:32">
      <c r="A6440">
        <v>30836</v>
      </c>
      <c r="B6440">
        <v>29936</v>
      </c>
      <c r="C6440" t="s">
        <v>1566</v>
      </c>
      <c r="D6440" t="s">
        <v>15339</v>
      </c>
      <c r="E6440" t="s">
        <v>48</v>
      </c>
      <c r="F6440" t="s">
        <v>31822</v>
      </c>
      <c r="G6440" t="s">
        <v>31823</v>
      </c>
      <c r="H6440" t="s">
        <v>94</v>
      </c>
      <c r="I6440" s="1">
        <v>30249</v>
      </c>
      <c r="J6440" t="s">
        <v>31824</v>
      </c>
      <c r="K6440" t="s">
        <v>2256</v>
      </c>
      <c r="L6440">
        <v>15919</v>
      </c>
      <c r="M6440" t="s">
        <v>94</v>
      </c>
      <c r="N6440" s="1">
        <v>45164</v>
      </c>
      <c r="O6440" s="1">
        <v>45165</v>
      </c>
      <c r="P6440">
        <v>24</v>
      </c>
      <c r="Q6440">
        <v>1</v>
      </c>
      <c r="R6440" t="s">
        <v>40</v>
      </c>
      <c r="S6440">
        <v>1</v>
      </c>
      <c r="T6440">
        <v>2</v>
      </c>
      <c r="U6440">
        <v>1</v>
      </c>
      <c r="V6440">
        <v>249</v>
      </c>
      <c r="W6440" t="s">
        <v>41</v>
      </c>
      <c r="X6440" t="s">
        <v>31825</v>
      </c>
      <c r="Y6440" t="s">
        <v>6</v>
      </c>
      <c r="Z6440" s="1">
        <v>45129</v>
      </c>
      <c r="AA6440" s="2">
        <v>0.75421296296296303</v>
      </c>
      <c r="AB6440" s="2">
        <v>0.21725694444444443</v>
      </c>
      <c r="AC6440" t="s">
        <v>44</v>
      </c>
      <c r="AD6440" t="s">
        <v>44</v>
      </c>
      <c r="AE6440" t="s">
        <v>44</v>
      </c>
      <c r="AF6440">
        <v>249</v>
      </c>
    </row>
    <row r="6441" spans="1:32">
      <c r="A6441">
        <v>30837</v>
      </c>
      <c r="B6441">
        <v>29937</v>
      </c>
      <c r="C6441" t="s">
        <v>501</v>
      </c>
      <c r="D6441" t="s">
        <v>11830</v>
      </c>
      <c r="E6441" t="s">
        <v>48</v>
      </c>
      <c r="F6441" t="s">
        <v>1312</v>
      </c>
      <c r="G6441" t="s">
        <v>31826</v>
      </c>
      <c r="H6441" t="s">
        <v>725</v>
      </c>
      <c r="I6441" s="1">
        <v>32309</v>
      </c>
      <c r="J6441" t="s">
        <v>31827</v>
      </c>
      <c r="K6441" t="s">
        <v>31828</v>
      </c>
      <c r="L6441">
        <v>26294</v>
      </c>
      <c r="M6441" t="s">
        <v>725</v>
      </c>
      <c r="N6441" s="1">
        <v>45285</v>
      </c>
      <c r="O6441" s="1">
        <v>45287</v>
      </c>
      <c r="P6441">
        <v>43</v>
      </c>
      <c r="Q6441">
        <v>2</v>
      </c>
      <c r="R6441" t="s">
        <v>53</v>
      </c>
      <c r="S6441">
        <v>1</v>
      </c>
      <c r="T6441">
        <v>2</v>
      </c>
      <c r="U6441">
        <v>2</v>
      </c>
      <c r="V6441">
        <v>262</v>
      </c>
      <c r="W6441" t="s">
        <v>41</v>
      </c>
      <c r="X6441" t="s">
        <v>31829</v>
      </c>
      <c r="Y6441" t="s">
        <v>81</v>
      </c>
      <c r="Z6441" s="1">
        <v>45251</v>
      </c>
      <c r="AA6441" s="2">
        <v>0.71375</v>
      </c>
      <c r="AB6441" s="2">
        <v>0.26344907407407409</v>
      </c>
      <c r="AC6441" t="s">
        <v>44</v>
      </c>
      <c r="AD6441" t="s">
        <v>45</v>
      </c>
      <c r="AE6441" t="s">
        <v>44</v>
      </c>
      <c r="AF6441">
        <v>131</v>
      </c>
    </row>
    <row r="6442" spans="1:32">
      <c r="A6442">
        <v>30838</v>
      </c>
      <c r="B6442">
        <v>29938</v>
      </c>
      <c r="C6442" t="s">
        <v>15046</v>
      </c>
      <c r="D6442" t="s">
        <v>2869</v>
      </c>
      <c r="E6442" t="s">
        <v>48</v>
      </c>
      <c r="F6442" t="s">
        <v>31830</v>
      </c>
      <c r="G6442" t="s">
        <v>31831</v>
      </c>
      <c r="H6442" t="s">
        <v>115</v>
      </c>
      <c r="I6442" s="1">
        <v>28278</v>
      </c>
      <c r="J6442" t="s">
        <v>31832</v>
      </c>
      <c r="K6442" t="s">
        <v>31833</v>
      </c>
      <c r="L6442">
        <v>3889</v>
      </c>
      <c r="M6442" t="s">
        <v>115</v>
      </c>
      <c r="N6442" s="1">
        <v>45011</v>
      </c>
      <c r="O6442" s="1">
        <v>45012</v>
      </c>
      <c r="P6442">
        <v>91</v>
      </c>
      <c r="Q6442">
        <v>4</v>
      </c>
      <c r="R6442" t="s">
        <v>53</v>
      </c>
      <c r="S6442">
        <v>3</v>
      </c>
      <c r="T6442">
        <v>0</v>
      </c>
      <c r="U6442">
        <v>1</v>
      </c>
      <c r="V6442">
        <v>120</v>
      </c>
      <c r="W6442" t="s">
        <v>41</v>
      </c>
      <c r="X6442" t="s">
        <v>31834</v>
      </c>
      <c r="Y6442" t="s">
        <v>43</v>
      </c>
      <c r="Z6442" s="1">
        <v>44995</v>
      </c>
      <c r="AA6442" s="2">
        <v>3.8715277777777779E-2</v>
      </c>
      <c r="AB6442" s="2">
        <v>0.32230324074074074</v>
      </c>
      <c r="AC6442" t="s">
        <v>44</v>
      </c>
      <c r="AD6442" t="s">
        <v>45</v>
      </c>
      <c r="AE6442" t="s">
        <v>44</v>
      </c>
      <c r="AF6442">
        <v>120</v>
      </c>
    </row>
    <row r="6443" spans="1:32">
      <c r="A6443">
        <v>30840</v>
      </c>
      <c r="B6443">
        <v>29940</v>
      </c>
      <c r="C6443" t="s">
        <v>4649</v>
      </c>
      <c r="D6443" t="s">
        <v>126</v>
      </c>
      <c r="E6443" t="s">
        <v>34</v>
      </c>
      <c r="F6443" t="s">
        <v>31835</v>
      </c>
      <c r="G6443" t="s">
        <v>31836</v>
      </c>
      <c r="H6443" t="s">
        <v>692</v>
      </c>
      <c r="I6443" s="1">
        <v>29719</v>
      </c>
      <c r="J6443" t="s">
        <v>31837</v>
      </c>
      <c r="K6443" t="s">
        <v>31838</v>
      </c>
      <c r="L6443">
        <v>52027</v>
      </c>
      <c r="M6443" t="s">
        <v>692</v>
      </c>
      <c r="N6443" s="1">
        <v>45237</v>
      </c>
      <c r="O6443" s="1">
        <v>45242</v>
      </c>
      <c r="P6443">
        <v>98</v>
      </c>
      <c r="Q6443">
        <v>4</v>
      </c>
      <c r="R6443" t="s">
        <v>63</v>
      </c>
      <c r="S6443">
        <v>2</v>
      </c>
      <c r="T6443">
        <v>2</v>
      </c>
      <c r="U6443">
        <v>5</v>
      </c>
      <c r="V6443">
        <v>405</v>
      </c>
      <c r="W6443" t="s">
        <v>41</v>
      </c>
      <c r="X6443" t="s">
        <v>31839</v>
      </c>
      <c r="Y6443" t="s">
        <v>81</v>
      </c>
      <c r="Z6443" s="1">
        <v>45202</v>
      </c>
      <c r="AA6443" s="2">
        <v>0.27030092592592592</v>
      </c>
      <c r="AB6443" s="2">
        <v>0.24579861111111112</v>
      </c>
      <c r="AC6443" t="s">
        <v>45</v>
      </c>
      <c r="AD6443" t="s">
        <v>44</v>
      </c>
      <c r="AE6443" t="s">
        <v>45</v>
      </c>
      <c r="AF6443">
        <v>81</v>
      </c>
    </row>
    <row r="6444" spans="1:32">
      <c r="A6444">
        <v>30841</v>
      </c>
      <c r="B6444">
        <v>29941</v>
      </c>
      <c r="C6444" t="s">
        <v>1335</v>
      </c>
      <c r="D6444" t="s">
        <v>816</v>
      </c>
      <c r="E6444" t="s">
        <v>48</v>
      </c>
      <c r="F6444" t="s">
        <v>31840</v>
      </c>
      <c r="G6444" t="s">
        <v>31841</v>
      </c>
      <c r="H6444" t="s">
        <v>1442</v>
      </c>
      <c r="I6444" s="1">
        <v>18215</v>
      </c>
      <c r="J6444" t="s">
        <v>31842</v>
      </c>
      <c r="K6444" t="s">
        <v>31843</v>
      </c>
      <c r="L6444">
        <v>80317</v>
      </c>
      <c r="M6444" t="s">
        <v>1442</v>
      </c>
      <c r="N6444" s="1">
        <v>45220</v>
      </c>
      <c r="O6444" s="1">
        <v>45225</v>
      </c>
      <c r="P6444">
        <v>43</v>
      </c>
      <c r="Q6444">
        <v>2</v>
      </c>
      <c r="R6444" t="s">
        <v>53</v>
      </c>
      <c r="S6444">
        <v>3</v>
      </c>
      <c r="T6444">
        <v>0</v>
      </c>
      <c r="U6444">
        <v>5</v>
      </c>
      <c r="V6444">
        <v>635</v>
      </c>
      <c r="W6444" t="s">
        <v>41</v>
      </c>
      <c r="X6444" t="s">
        <v>31844</v>
      </c>
      <c r="Y6444" t="s">
        <v>65</v>
      </c>
      <c r="Z6444" s="1">
        <v>45193</v>
      </c>
      <c r="AA6444" s="2">
        <v>0.21997685185185187</v>
      </c>
      <c r="AB6444" s="2">
        <v>0.13515046296296296</v>
      </c>
      <c r="AC6444" t="s">
        <v>44</v>
      </c>
      <c r="AD6444" t="s">
        <v>44</v>
      </c>
      <c r="AE6444" t="s">
        <v>44</v>
      </c>
      <c r="AF6444">
        <v>127</v>
      </c>
    </row>
    <row r="6445" spans="1:32">
      <c r="A6445">
        <v>30842</v>
      </c>
      <c r="B6445">
        <v>29942</v>
      </c>
      <c r="C6445" t="s">
        <v>391</v>
      </c>
      <c r="D6445" t="s">
        <v>20976</v>
      </c>
      <c r="E6445" t="s">
        <v>48</v>
      </c>
      <c r="F6445" t="s">
        <v>31845</v>
      </c>
      <c r="G6445" t="s">
        <v>31846</v>
      </c>
      <c r="H6445" t="s">
        <v>272</v>
      </c>
      <c r="I6445" s="1">
        <v>27050</v>
      </c>
      <c r="J6445" t="s">
        <v>31847</v>
      </c>
      <c r="K6445" t="s">
        <v>31848</v>
      </c>
      <c r="L6445">
        <v>31472</v>
      </c>
      <c r="M6445" t="s">
        <v>272</v>
      </c>
      <c r="N6445" s="1">
        <v>45110</v>
      </c>
      <c r="O6445" s="1">
        <v>45111</v>
      </c>
      <c r="P6445">
        <v>1</v>
      </c>
      <c r="Q6445">
        <v>1</v>
      </c>
      <c r="R6445" t="s">
        <v>53</v>
      </c>
      <c r="S6445">
        <v>4</v>
      </c>
      <c r="T6445">
        <v>2</v>
      </c>
      <c r="U6445">
        <v>1</v>
      </c>
      <c r="V6445">
        <v>125</v>
      </c>
      <c r="W6445" t="s">
        <v>54</v>
      </c>
      <c r="X6445" t="s">
        <v>31849</v>
      </c>
      <c r="Y6445" t="s">
        <v>43</v>
      </c>
      <c r="Z6445" s="1">
        <v>45089</v>
      </c>
      <c r="AA6445" s="2">
        <v>0.33461805555555557</v>
      </c>
      <c r="AB6445" s="2">
        <v>0.85501157407407413</v>
      </c>
      <c r="AC6445" t="s">
        <v>45</v>
      </c>
      <c r="AD6445" t="s">
        <v>45</v>
      </c>
      <c r="AE6445" t="s">
        <v>45</v>
      </c>
      <c r="AF6445">
        <v>125</v>
      </c>
    </row>
    <row r="6446" spans="1:32">
      <c r="A6446">
        <v>30844</v>
      </c>
      <c r="B6446">
        <v>29944</v>
      </c>
      <c r="C6446" t="s">
        <v>6880</v>
      </c>
      <c r="D6446" t="s">
        <v>8800</v>
      </c>
      <c r="E6446" t="s">
        <v>34</v>
      </c>
      <c r="F6446" t="s">
        <v>31850</v>
      </c>
      <c r="G6446" t="s">
        <v>31851</v>
      </c>
      <c r="H6446" t="s">
        <v>692</v>
      </c>
      <c r="I6446" s="1">
        <v>26541</v>
      </c>
      <c r="J6446" t="s">
        <v>31852</v>
      </c>
      <c r="K6446" t="s">
        <v>31853</v>
      </c>
      <c r="L6446">
        <v>47130</v>
      </c>
      <c r="M6446" t="s">
        <v>692</v>
      </c>
      <c r="N6446" s="1">
        <v>45011</v>
      </c>
      <c r="O6446" s="1">
        <v>45015</v>
      </c>
      <c r="P6446">
        <v>58</v>
      </c>
      <c r="Q6446">
        <v>3</v>
      </c>
      <c r="R6446" t="s">
        <v>53</v>
      </c>
      <c r="S6446">
        <v>2</v>
      </c>
      <c r="T6446">
        <v>1</v>
      </c>
      <c r="U6446">
        <v>4</v>
      </c>
      <c r="V6446">
        <v>488</v>
      </c>
      <c r="W6446" t="s">
        <v>54</v>
      </c>
      <c r="X6446" t="s">
        <v>31854</v>
      </c>
      <c r="Y6446" t="s">
        <v>65</v>
      </c>
      <c r="Z6446" s="1">
        <v>44994</v>
      </c>
      <c r="AA6446" s="2">
        <v>0.96091435185185192</v>
      </c>
      <c r="AB6446" s="2">
        <v>0.88576388888888891</v>
      </c>
      <c r="AC6446" t="s">
        <v>44</v>
      </c>
      <c r="AD6446" t="s">
        <v>44</v>
      </c>
      <c r="AE6446" t="s">
        <v>44</v>
      </c>
      <c r="AF6446">
        <v>122</v>
      </c>
    </row>
    <row r="6447" spans="1:32">
      <c r="A6447">
        <v>30845</v>
      </c>
      <c r="B6447">
        <v>29945</v>
      </c>
      <c r="C6447" t="s">
        <v>2397</v>
      </c>
      <c r="D6447" t="s">
        <v>83</v>
      </c>
      <c r="E6447" t="s">
        <v>48</v>
      </c>
      <c r="F6447" t="s">
        <v>31855</v>
      </c>
      <c r="G6447" t="s">
        <v>31856</v>
      </c>
      <c r="H6447" t="s">
        <v>537</v>
      </c>
      <c r="I6447" s="1">
        <v>38664</v>
      </c>
      <c r="J6447" t="s">
        <v>31857</v>
      </c>
      <c r="K6447" t="s">
        <v>31858</v>
      </c>
      <c r="L6447">
        <v>92953</v>
      </c>
      <c r="M6447" t="s">
        <v>537</v>
      </c>
      <c r="N6447" s="1">
        <v>45113</v>
      </c>
      <c r="O6447" s="1">
        <v>45117</v>
      </c>
      <c r="P6447">
        <v>79</v>
      </c>
      <c r="Q6447">
        <v>4</v>
      </c>
      <c r="R6447" t="s">
        <v>53</v>
      </c>
      <c r="S6447">
        <v>2</v>
      </c>
      <c r="T6447">
        <v>2</v>
      </c>
      <c r="U6447">
        <v>4</v>
      </c>
      <c r="V6447">
        <v>548</v>
      </c>
      <c r="W6447" t="s">
        <v>41</v>
      </c>
      <c r="X6447" t="s">
        <v>31859</v>
      </c>
      <c r="Y6447" t="s">
        <v>6</v>
      </c>
      <c r="Z6447" s="1">
        <v>45084</v>
      </c>
      <c r="AA6447" s="2">
        <v>7.0995370370370361E-2</v>
      </c>
      <c r="AB6447" s="2">
        <v>0.95202546296296298</v>
      </c>
      <c r="AC6447" t="s">
        <v>45</v>
      </c>
      <c r="AD6447" t="s">
        <v>45</v>
      </c>
      <c r="AE6447" t="s">
        <v>45</v>
      </c>
      <c r="AF6447">
        <v>137</v>
      </c>
    </row>
    <row r="6448" spans="1:32">
      <c r="A6448">
        <v>30846</v>
      </c>
      <c r="B6448">
        <v>29946</v>
      </c>
      <c r="C6448" t="s">
        <v>326</v>
      </c>
      <c r="D6448" t="s">
        <v>469</v>
      </c>
      <c r="E6448" t="s">
        <v>48</v>
      </c>
      <c r="F6448" t="s">
        <v>31860</v>
      </c>
      <c r="G6448" t="s">
        <v>31861</v>
      </c>
      <c r="H6448" t="s">
        <v>317</v>
      </c>
      <c r="I6448" s="1">
        <v>25406</v>
      </c>
      <c r="J6448" t="s">
        <v>31862</v>
      </c>
      <c r="K6448" t="s">
        <v>25661</v>
      </c>
      <c r="L6448">
        <v>48845</v>
      </c>
      <c r="M6448" t="s">
        <v>317</v>
      </c>
      <c r="N6448" s="1">
        <v>45205</v>
      </c>
      <c r="O6448" s="1">
        <v>45210</v>
      </c>
      <c r="P6448">
        <v>49</v>
      </c>
      <c r="Q6448">
        <v>2</v>
      </c>
      <c r="R6448" t="s">
        <v>53</v>
      </c>
      <c r="S6448">
        <v>3</v>
      </c>
      <c r="T6448">
        <v>0</v>
      </c>
      <c r="U6448">
        <v>5</v>
      </c>
      <c r="V6448">
        <v>610</v>
      </c>
      <c r="W6448" t="s">
        <v>54</v>
      </c>
      <c r="X6448" t="s">
        <v>31863</v>
      </c>
      <c r="Y6448" t="s">
        <v>65</v>
      </c>
      <c r="Z6448" s="1">
        <v>45195</v>
      </c>
      <c r="AA6448" s="2">
        <v>0.30778935185185186</v>
      </c>
      <c r="AB6448" s="2">
        <v>0.93949074074074079</v>
      </c>
      <c r="AC6448" t="s">
        <v>45</v>
      </c>
      <c r="AD6448" t="s">
        <v>44</v>
      </c>
      <c r="AE6448" t="s">
        <v>45</v>
      </c>
      <c r="AF6448">
        <v>122</v>
      </c>
    </row>
    <row r="6449" spans="1:32">
      <c r="A6449">
        <v>30847</v>
      </c>
      <c r="B6449">
        <v>29947</v>
      </c>
      <c r="C6449" t="s">
        <v>448</v>
      </c>
      <c r="D6449" t="s">
        <v>359</v>
      </c>
      <c r="E6449" t="s">
        <v>48</v>
      </c>
      <c r="F6449" t="s">
        <v>31864</v>
      </c>
      <c r="G6449" t="s">
        <v>31865</v>
      </c>
      <c r="H6449" t="s">
        <v>122</v>
      </c>
      <c r="I6449" s="1">
        <v>26544</v>
      </c>
      <c r="J6449" t="s">
        <v>31866</v>
      </c>
      <c r="K6449" t="s">
        <v>6966</v>
      </c>
      <c r="L6449">
        <v>43903</v>
      </c>
      <c r="M6449" t="s">
        <v>122</v>
      </c>
      <c r="N6449" s="1">
        <v>45274</v>
      </c>
      <c r="O6449" s="1">
        <v>45276</v>
      </c>
      <c r="P6449">
        <v>49</v>
      </c>
      <c r="Q6449">
        <v>2</v>
      </c>
      <c r="R6449" t="s">
        <v>53</v>
      </c>
      <c r="S6449">
        <v>2</v>
      </c>
      <c r="T6449">
        <v>0</v>
      </c>
      <c r="U6449">
        <v>2</v>
      </c>
      <c r="V6449">
        <v>242</v>
      </c>
      <c r="W6449" t="s">
        <v>41</v>
      </c>
      <c r="X6449" t="s">
        <v>31867</v>
      </c>
      <c r="Y6449" t="s">
        <v>43</v>
      </c>
      <c r="Z6449" s="1">
        <v>45240</v>
      </c>
      <c r="AA6449" s="2">
        <v>0.56478009259259265</v>
      </c>
      <c r="AB6449" s="2">
        <v>0.74281249999999999</v>
      </c>
      <c r="AC6449" t="s">
        <v>44</v>
      </c>
      <c r="AD6449" t="s">
        <v>44</v>
      </c>
      <c r="AE6449" t="s">
        <v>45</v>
      </c>
      <c r="AF6449">
        <v>121</v>
      </c>
    </row>
    <row r="6450" spans="1:32">
      <c r="A6450">
        <v>30849</v>
      </c>
      <c r="B6450">
        <v>29949</v>
      </c>
      <c r="C6450" t="s">
        <v>66</v>
      </c>
      <c r="D6450" t="s">
        <v>2470</v>
      </c>
      <c r="E6450" t="s">
        <v>48</v>
      </c>
      <c r="F6450" t="s">
        <v>31868</v>
      </c>
      <c r="G6450" t="s">
        <v>31869</v>
      </c>
      <c r="H6450" t="s">
        <v>309</v>
      </c>
      <c r="I6450" s="1">
        <v>36884</v>
      </c>
      <c r="J6450" t="s">
        <v>31870</v>
      </c>
      <c r="K6450" t="s">
        <v>31871</v>
      </c>
      <c r="L6450">
        <v>68885</v>
      </c>
      <c r="M6450" t="s">
        <v>309</v>
      </c>
      <c r="N6450" s="1">
        <v>45304</v>
      </c>
      <c r="O6450" s="1">
        <v>45308</v>
      </c>
      <c r="P6450">
        <v>60</v>
      </c>
      <c r="Q6450">
        <v>3</v>
      </c>
      <c r="R6450" t="s">
        <v>40</v>
      </c>
      <c r="S6450">
        <v>2</v>
      </c>
      <c r="T6450">
        <v>2</v>
      </c>
      <c r="U6450">
        <v>4</v>
      </c>
      <c r="V6450">
        <v>944</v>
      </c>
      <c r="W6450" t="s">
        <v>54</v>
      </c>
      <c r="X6450" t="s">
        <v>31872</v>
      </c>
      <c r="Y6450" t="s">
        <v>6</v>
      </c>
      <c r="Z6450" s="1">
        <v>45269</v>
      </c>
      <c r="AA6450" s="2">
        <v>0.59769675925925925</v>
      </c>
      <c r="AB6450" s="2">
        <v>0.70037037037037031</v>
      </c>
      <c r="AC6450" t="s">
        <v>44</v>
      </c>
      <c r="AD6450" t="s">
        <v>44</v>
      </c>
      <c r="AE6450" t="s">
        <v>45</v>
      </c>
      <c r="AF6450">
        <v>236</v>
      </c>
    </row>
    <row r="6451" spans="1:32">
      <c r="A6451">
        <v>30850</v>
      </c>
      <c r="B6451">
        <v>29950</v>
      </c>
      <c r="C6451" t="s">
        <v>520</v>
      </c>
      <c r="D6451" t="s">
        <v>13119</v>
      </c>
      <c r="E6451" t="s">
        <v>34</v>
      </c>
      <c r="F6451" t="s">
        <v>31873</v>
      </c>
      <c r="G6451" t="s">
        <v>31874</v>
      </c>
      <c r="H6451" t="s">
        <v>1301</v>
      </c>
      <c r="I6451" s="1">
        <v>37122</v>
      </c>
      <c r="J6451" t="s">
        <v>31875</v>
      </c>
      <c r="K6451" t="s">
        <v>31876</v>
      </c>
      <c r="L6451">
        <v>94437</v>
      </c>
      <c r="M6451" t="s">
        <v>1301</v>
      </c>
      <c r="N6451" s="1">
        <v>45148</v>
      </c>
      <c r="O6451" s="1">
        <v>45150</v>
      </c>
      <c r="P6451">
        <v>74</v>
      </c>
      <c r="Q6451">
        <v>3</v>
      </c>
      <c r="R6451" t="s">
        <v>63</v>
      </c>
      <c r="S6451">
        <v>1</v>
      </c>
      <c r="T6451">
        <v>0</v>
      </c>
      <c r="U6451">
        <v>2</v>
      </c>
      <c r="V6451">
        <v>126</v>
      </c>
      <c r="W6451" t="s">
        <v>41</v>
      </c>
      <c r="X6451" t="s">
        <v>31877</v>
      </c>
      <c r="Y6451" t="s">
        <v>65</v>
      </c>
      <c r="Z6451" s="1">
        <v>45132</v>
      </c>
      <c r="AA6451" s="2">
        <v>0.49015046296296294</v>
      </c>
      <c r="AB6451" s="2">
        <v>0.68192129629629628</v>
      </c>
      <c r="AC6451" t="s">
        <v>45</v>
      </c>
      <c r="AD6451" t="s">
        <v>45</v>
      </c>
      <c r="AE6451" t="s">
        <v>44</v>
      </c>
      <c r="AF6451">
        <v>63</v>
      </c>
    </row>
    <row r="6452" spans="1:32">
      <c r="A6452">
        <v>30851</v>
      </c>
      <c r="B6452">
        <v>29951</v>
      </c>
      <c r="C6452" t="s">
        <v>447</v>
      </c>
      <c r="D6452" t="s">
        <v>7299</v>
      </c>
      <c r="E6452" t="s">
        <v>34</v>
      </c>
      <c r="F6452" t="s">
        <v>31878</v>
      </c>
      <c r="G6452" t="s">
        <v>31879</v>
      </c>
      <c r="H6452" t="s">
        <v>217</v>
      </c>
      <c r="I6452" s="1">
        <v>16216</v>
      </c>
      <c r="J6452" t="s">
        <v>31880</v>
      </c>
      <c r="K6452" t="s">
        <v>31881</v>
      </c>
      <c r="L6452">
        <v>82041</v>
      </c>
      <c r="M6452" t="s">
        <v>217</v>
      </c>
      <c r="N6452" s="1">
        <v>45303</v>
      </c>
      <c r="O6452" s="1">
        <v>45307</v>
      </c>
      <c r="P6452">
        <v>69</v>
      </c>
      <c r="Q6452">
        <v>3</v>
      </c>
      <c r="R6452" t="s">
        <v>40</v>
      </c>
      <c r="S6452">
        <v>4</v>
      </c>
      <c r="T6452">
        <v>0</v>
      </c>
      <c r="U6452">
        <v>4</v>
      </c>
      <c r="V6452">
        <v>824</v>
      </c>
      <c r="W6452" t="s">
        <v>41</v>
      </c>
      <c r="X6452" t="s">
        <v>31882</v>
      </c>
      <c r="Y6452" t="s">
        <v>65</v>
      </c>
      <c r="Z6452" s="1">
        <v>45268</v>
      </c>
      <c r="AA6452" s="2">
        <v>0.32253472222222224</v>
      </c>
      <c r="AB6452" s="2">
        <v>0.89571759259259265</v>
      </c>
      <c r="AC6452" t="s">
        <v>45</v>
      </c>
      <c r="AD6452" t="s">
        <v>45</v>
      </c>
      <c r="AE6452" t="s">
        <v>44</v>
      </c>
      <c r="AF6452">
        <v>206</v>
      </c>
    </row>
    <row r="6453" spans="1:32">
      <c r="A6453">
        <v>30852</v>
      </c>
      <c r="B6453">
        <v>29952</v>
      </c>
      <c r="C6453" t="s">
        <v>2481</v>
      </c>
      <c r="D6453" t="s">
        <v>609</v>
      </c>
      <c r="E6453" t="s">
        <v>48</v>
      </c>
      <c r="F6453" t="s">
        <v>31883</v>
      </c>
      <c r="G6453" t="s">
        <v>31884</v>
      </c>
      <c r="H6453" t="s">
        <v>941</v>
      </c>
      <c r="I6453" s="1">
        <v>30957</v>
      </c>
      <c r="J6453" t="s">
        <v>31885</v>
      </c>
      <c r="K6453" t="s">
        <v>1507</v>
      </c>
      <c r="L6453">
        <v>75710</v>
      </c>
      <c r="M6453" t="s">
        <v>941</v>
      </c>
      <c r="N6453" s="1">
        <v>45080</v>
      </c>
      <c r="O6453" s="1">
        <v>45081</v>
      </c>
      <c r="P6453">
        <v>33</v>
      </c>
      <c r="Q6453">
        <v>2</v>
      </c>
      <c r="R6453" t="s">
        <v>40</v>
      </c>
      <c r="S6453">
        <v>3</v>
      </c>
      <c r="T6453">
        <v>2</v>
      </c>
      <c r="U6453">
        <v>1</v>
      </c>
      <c r="V6453">
        <v>223</v>
      </c>
      <c r="W6453" t="s">
        <v>54</v>
      </c>
      <c r="X6453" t="s">
        <v>31886</v>
      </c>
      <c r="Y6453" t="s">
        <v>65</v>
      </c>
      <c r="Z6453" s="1">
        <v>45050</v>
      </c>
      <c r="AA6453" s="2">
        <v>0.48759259259259258</v>
      </c>
      <c r="AB6453" s="2">
        <v>0.98249999999999993</v>
      </c>
      <c r="AC6453" t="s">
        <v>45</v>
      </c>
      <c r="AD6453" t="s">
        <v>44</v>
      </c>
      <c r="AE6453" t="s">
        <v>45</v>
      </c>
      <c r="AF6453">
        <v>223</v>
      </c>
    </row>
    <row r="6454" spans="1:32">
      <c r="A6454">
        <v>30853</v>
      </c>
      <c r="B6454">
        <v>29953</v>
      </c>
      <c r="C6454" t="s">
        <v>15183</v>
      </c>
      <c r="D6454" t="s">
        <v>435</v>
      </c>
      <c r="E6454" t="s">
        <v>48</v>
      </c>
      <c r="F6454" t="s">
        <v>31887</v>
      </c>
      <c r="G6454" t="s">
        <v>31888</v>
      </c>
      <c r="H6454" t="s">
        <v>37</v>
      </c>
      <c r="I6454" s="1">
        <v>33925</v>
      </c>
      <c r="J6454" t="s">
        <v>31889</v>
      </c>
      <c r="K6454" t="s">
        <v>31890</v>
      </c>
      <c r="L6454">
        <v>85662</v>
      </c>
      <c r="M6454" t="s">
        <v>37</v>
      </c>
      <c r="N6454" s="1">
        <v>45236</v>
      </c>
      <c r="O6454" s="1">
        <v>45238</v>
      </c>
      <c r="P6454">
        <v>52</v>
      </c>
      <c r="Q6454">
        <v>3</v>
      </c>
      <c r="R6454" t="s">
        <v>53</v>
      </c>
      <c r="S6454">
        <v>2</v>
      </c>
      <c r="T6454">
        <v>0</v>
      </c>
      <c r="U6454">
        <v>2</v>
      </c>
      <c r="V6454">
        <v>262</v>
      </c>
      <c r="W6454" t="s">
        <v>41</v>
      </c>
      <c r="X6454" t="s">
        <v>31891</v>
      </c>
      <c r="Y6454" t="s">
        <v>6</v>
      </c>
      <c r="Z6454" s="1">
        <v>45229</v>
      </c>
      <c r="AA6454" s="2">
        <v>0.31673611111111111</v>
      </c>
      <c r="AB6454" s="2">
        <v>0.18335648148148151</v>
      </c>
      <c r="AC6454" t="s">
        <v>45</v>
      </c>
      <c r="AD6454" t="s">
        <v>45</v>
      </c>
      <c r="AE6454" t="s">
        <v>45</v>
      </c>
      <c r="AF6454">
        <v>131</v>
      </c>
    </row>
    <row r="6455" spans="1:32">
      <c r="A6455">
        <v>30854</v>
      </c>
      <c r="B6455">
        <v>29954</v>
      </c>
      <c r="C6455" t="s">
        <v>119</v>
      </c>
      <c r="D6455" t="s">
        <v>20782</v>
      </c>
      <c r="E6455" t="s">
        <v>48</v>
      </c>
      <c r="F6455" t="s">
        <v>31892</v>
      </c>
      <c r="G6455">
        <v>2138909714</v>
      </c>
      <c r="H6455" t="s">
        <v>457</v>
      </c>
      <c r="I6455" s="1">
        <v>18190</v>
      </c>
      <c r="J6455" t="s">
        <v>31893</v>
      </c>
      <c r="K6455" t="s">
        <v>31894</v>
      </c>
      <c r="L6455">
        <v>70121</v>
      </c>
      <c r="M6455" t="s">
        <v>457</v>
      </c>
      <c r="N6455" s="1">
        <v>45114</v>
      </c>
      <c r="O6455" s="1">
        <v>45115</v>
      </c>
      <c r="P6455">
        <v>40</v>
      </c>
      <c r="Q6455">
        <v>2</v>
      </c>
      <c r="R6455" t="s">
        <v>53</v>
      </c>
      <c r="S6455">
        <v>1</v>
      </c>
      <c r="T6455">
        <v>0</v>
      </c>
      <c r="U6455">
        <v>1</v>
      </c>
      <c r="V6455">
        <v>120</v>
      </c>
      <c r="W6455" t="s">
        <v>54</v>
      </c>
      <c r="X6455" t="s">
        <v>31895</v>
      </c>
      <c r="Y6455" t="s">
        <v>6</v>
      </c>
      <c r="Z6455" s="1">
        <v>45083</v>
      </c>
      <c r="AA6455" s="2">
        <v>0.78481481481481474</v>
      </c>
      <c r="AB6455" s="2">
        <v>4.9108796296296296E-2</v>
      </c>
      <c r="AC6455" t="s">
        <v>44</v>
      </c>
      <c r="AD6455" t="s">
        <v>45</v>
      </c>
      <c r="AE6455" t="s">
        <v>45</v>
      </c>
      <c r="AF6455">
        <v>120</v>
      </c>
    </row>
    <row r="6456" spans="1:32">
      <c r="A6456">
        <v>30855</v>
      </c>
      <c r="B6456">
        <v>29955</v>
      </c>
      <c r="C6456" t="s">
        <v>552</v>
      </c>
      <c r="D6456" t="s">
        <v>277</v>
      </c>
      <c r="E6456" t="s">
        <v>48</v>
      </c>
      <c r="F6456" t="s">
        <v>31896</v>
      </c>
      <c r="G6456">
        <v>7313453577</v>
      </c>
      <c r="H6456" t="s">
        <v>941</v>
      </c>
      <c r="I6456" s="1">
        <v>31153</v>
      </c>
      <c r="J6456" t="s">
        <v>31897</v>
      </c>
      <c r="K6456" t="s">
        <v>31898</v>
      </c>
      <c r="L6456">
        <v>61026</v>
      </c>
      <c r="M6456" t="s">
        <v>941</v>
      </c>
      <c r="N6456" s="1">
        <v>45281</v>
      </c>
      <c r="O6456" s="1">
        <v>45284</v>
      </c>
      <c r="P6456">
        <v>39</v>
      </c>
      <c r="Q6456">
        <v>2</v>
      </c>
      <c r="R6456" t="s">
        <v>40</v>
      </c>
      <c r="S6456">
        <v>2</v>
      </c>
      <c r="T6456">
        <v>2</v>
      </c>
      <c r="U6456">
        <v>3</v>
      </c>
      <c r="V6456">
        <v>729</v>
      </c>
      <c r="W6456" t="s">
        <v>54</v>
      </c>
      <c r="X6456" t="s">
        <v>31899</v>
      </c>
      <c r="Y6456" t="s">
        <v>43</v>
      </c>
      <c r="Z6456" s="1">
        <v>45253</v>
      </c>
      <c r="AA6456" s="2">
        <v>0.19532407407407407</v>
      </c>
      <c r="AB6456" s="2">
        <v>0.52281250000000001</v>
      </c>
      <c r="AC6456" t="s">
        <v>44</v>
      </c>
      <c r="AD6456" t="s">
        <v>45</v>
      </c>
      <c r="AE6456" t="s">
        <v>45</v>
      </c>
      <c r="AF6456">
        <v>243</v>
      </c>
    </row>
    <row r="6457" spans="1:32">
      <c r="A6457">
        <v>30856</v>
      </c>
      <c r="B6457">
        <v>29956</v>
      </c>
      <c r="C6457" t="s">
        <v>722</v>
      </c>
      <c r="D6457" t="s">
        <v>2352</v>
      </c>
      <c r="E6457" t="s">
        <v>34</v>
      </c>
      <c r="F6457" t="s">
        <v>31900</v>
      </c>
      <c r="G6457" t="s">
        <v>31901</v>
      </c>
      <c r="H6457" t="s">
        <v>179</v>
      </c>
      <c r="I6457" s="1">
        <v>24350</v>
      </c>
      <c r="J6457" t="s">
        <v>31902</v>
      </c>
      <c r="K6457" t="s">
        <v>31903</v>
      </c>
      <c r="L6457">
        <v>6448</v>
      </c>
      <c r="M6457" t="s">
        <v>179</v>
      </c>
      <c r="N6457" s="1">
        <v>45029</v>
      </c>
      <c r="O6457" s="1">
        <v>45031</v>
      </c>
      <c r="P6457">
        <v>33</v>
      </c>
      <c r="Q6457">
        <v>2</v>
      </c>
      <c r="R6457" t="s">
        <v>40</v>
      </c>
      <c r="S6457">
        <v>1</v>
      </c>
      <c r="T6457">
        <v>0</v>
      </c>
      <c r="U6457">
        <v>2</v>
      </c>
      <c r="V6457">
        <v>414</v>
      </c>
      <c r="W6457" t="s">
        <v>54</v>
      </c>
      <c r="X6457" t="s">
        <v>31904</v>
      </c>
      <c r="Y6457" t="s">
        <v>6</v>
      </c>
      <c r="Z6457" s="1">
        <v>45000</v>
      </c>
      <c r="AA6457" s="2">
        <v>0.28393518518518518</v>
      </c>
      <c r="AB6457" s="2">
        <v>0.45688657407407413</v>
      </c>
      <c r="AC6457" t="s">
        <v>45</v>
      </c>
      <c r="AD6457" t="s">
        <v>45</v>
      </c>
      <c r="AE6457" t="s">
        <v>45</v>
      </c>
      <c r="AF6457">
        <v>207</v>
      </c>
    </row>
    <row r="6458" spans="1:32">
      <c r="A6458">
        <v>30857</v>
      </c>
      <c r="B6458">
        <v>29957</v>
      </c>
      <c r="C6458" t="s">
        <v>2316</v>
      </c>
      <c r="D6458" t="s">
        <v>2019</v>
      </c>
      <c r="E6458" t="s">
        <v>34</v>
      </c>
      <c r="F6458" t="s">
        <v>31905</v>
      </c>
      <c r="G6458" t="s">
        <v>31906</v>
      </c>
      <c r="H6458" t="s">
        <v>60</v>
      </c>
      <c r="I6458" s="1">
        <v>34079</v>
      </c>
      <c r="J6458" t="s">
        <v>31907</v>
      </c>
      <c r="K6458" t="s">
        <v>31908</v>
      </c>
      <c r="L6458">
        <v>24460</v>
      </c>
      <c r="M6458" t="s">
        <v>60</v>
      </c>
      <c r="N6458" s="1">
        <v>45138</v>
      </c>
      <c r="O6458" s="1">
        <v>45140</v>
      </c>
      <c r="P6458">
        <v>12</v>
      </c>
      <c r="Q6458">
        <v>1</v>
      </c>
      <c r="R6458" t="s">
        <v>40</v>
      </c>
      <c r="S6458">
        <v>4</v>
      </c>
      <c r="T6458">
        <v>2</v>
      </c>
      <c r="U6458">
        <v>2</v>
      </c>
      <c r="V6458">
        <v>420</v>
      </c>
      <c r="W6458" t="s">
        <v>54</v>
      </c>
      <c r="X6458" t="s">
        <v>31909</v>
      </c>
      <c r="Y6458" t="s">
        <v>6</v>
      </c>
      <c r="Z6458" s="1">
        <v>45123</v>
      </c>
      <c r="AA6458" s="2">
        <v>9.2708333333333337E-2</v>
      </c>
      <c r="AB6458" s="2">
        <v>0.87156250000000002</v>
      </c>
      <c r="AC6458" t="s">
        <v>45</v>
      </c>
      <c r="AD6458" t="s">
        <v>44</v>
      </c>
      <c r="AE6458" t="s">
        <v>45</v>
      </c>
      <c r="AF6458">
        <v>210</v>
      </c>
    </row>
    <row r="6459" spans="1:32">
      <c r="A6459">
        <v>30858</v>
      </c>
      <c r="B6459">
        <v>29958</v>
      </c>
      <c r="C6459" t="s">
        <v>6028</v>
      </c>
      <c r="D6459" t="s">
        <v>3088</v>
      </c>
      <c r="E6459" t="s">
        <v>34</v>
      </c>
      <c r="F6459" t="s">
        <v>31910</v>
      </c>
      <c r="G6459">
        <v>8192445958</v>
      </c>
      <c r="H6459" t="s">
        <v>86</v>
      </c>
      <c r="I6459" s="1">
        <v>19711</v>
      </c>
      <c r="J6459" t="s">
        <v>31911</v>
      </c>
      <c r="K6459" t="s">
        <v>31912</v>
      </c>
      <c r="L6459">
        <v>93245</v>
      </c>
      <c r="M6459" t="s">
        <v>86</v>
      </c>
      <c r="N6459" s="1">
        <v>45150</v>
      </c>
      <c r="O6459" s="1">
        <v>45151</v>
      </c>
      <c r="P6459">
        <v>93</v>
      </c>
      <c r="Q6459">
        <v>4</v>
      </c>
      <c r="R6459" t="s">
        <v>40</v>
      </c>
      <c r="S6459">
        <v>1</v>
      </c>
      <c r="T6459">
        <v>0</v>
      </c>
      <c r="U6459">
        <v>1</v>
      </c>
      <c r="V6459">
        <v>217</v>
      </c>
      <c r="W6459" t="s">
        <v>54</v>
      </c>
      <c r="X6459" t="s">
        <v>31913</v>
      </c>
      <c r="Y6459" t="s">
        <v>6</v>
      </c>
      <c r="Z6459" s="1">
        <v>45128</v>
      </c>
      <c r="AA6459" s="2">
        <v>0.79489583333333336</v>
      </c>
      <c r="AB6459" s="2">
        <v>0.44282407407407409</v>
      </c>
      <c r="AC6459" t="s">
        <v>44</v>
      </c>
      <c r="AD6459" t="s">
        <v>45</v>
      </c>
      <c r="AE6459" t="s">
        <v>45</v>
      </c>
      <c r="AF6459">
        <v>217</v>
      </c>
    </row>
    <row r="6460" spans="1:32">
      <c r="A6460">
        <v>30859</v>
      </c>
      <c r="B6460">
        <v>29959</v>
      </c>
      <c r="C6460" t="s">
        <v>175</v>
      </c>
      <c r="D6460" t="s">
        <v>1128</v>
      </c>
      <c r="E6460" t="s">
        <v>48</v>
      </c>
      <c r="F6460" t="s">
        <v>31914</v>
      </c>
      <c r="G6460" t="s">
        <v>31915</v>
      </c>
      <c r="H6460" t="s">
        <v>418</v>
      </c>
      <c r="I6460" s="1">
        <v>18381</v>
      </c>
      <c r="J6460" t="s">
        <v>31916</v>
      </c>
      <c r="K6460" t="s">
        <v>31917</v>
      </c>
      <c r="L6460">
        <v>41932</v>
      </c>
      <c r="M6460" t="s">
        <v>418</v>
      </c>
      <c r="N6460" s="1">
        <v>45089</v>
      </c>
      <c r="O6460" s="1">
        <v>45091</v>
      </c>
      <c r="P6460">
        <v>24</v>
      </c>
      <c r="Q6460">
        <v>1</v>
      </c>
      <c r="R6460" t="s">
        <v>40</v>
      </c>
      <c r="S6460">
        <v>3</v>
      </c>
      <c r="T6460">
        <v>1</v>
      </c>
      <c r="U6460">
        <v>2</v>
      </c>
      <c r="V6460">
        <v>422</v>
      </c>
      <c r="W6460" t="s">
        <v>41</v>
      </c>
      <c r="X6460" t="s">
        <v>31918</v>
      </c>
      <c r="Y6460" t="s">
        <v>65</v>
      </c>
      <c r="Z6460" s="1">
        <v>45058</v>
      </c>
      <c r="AA6460" s="2">
        <v>0.2512152777777778</v>
      </c>
      <c r="AB6460" s="2">
        <v>0.4430439814814815</v>
      </c>
      <c r="AC6460" t="s">
        <v>45</v>
      </c>
      <c r="AD6460" t="s">
        <v>45</v>
      </c>
      <c r="AE6460" t="s">
        <v>45</v>
      </c>
      <c r="AF6460">
        <v>211</v>
      </c>
    </row>
    <row r="6461" spans="1:32">
      <c r="A6461">
        <v>30860</v>
      </c>
      <c r="B6461">
        <v>29960</v>
      </c>
      <c r="C6461" t="s">
        <v>133</v>
      </c>
      <c r="D6461" t="s">
        <v>402</v>
      </c>
      <c r="E6461" t="s">
        <v>48</v>
      </c>
      <c r="F6461" t="s">
        <v>31919</v>
      </c>
      <c r="G6461" t="s">
        <v>31920</v>
      </c>
      <c r="H6461" t="s">
        <v>70</v>
      </c>
      <c r="I6461" s="1">
        <v>38381</v>
      </c>
      <c r="J6461" t="s">
        <v>31921</v>
      </c>
      <c r="K6461" t="s">
        <v>31922</v>
      </c>
      <c r="L6461">
        <v>73914</v>
      </c>
      <c r="M6461" t="s">
        <v>70</v>
      </c>
      <c r="N6461" s="1">
        <v>45257</v>
      </c>
      <c r="O6461" s="1">
        <v>45259</v>
      </c>
      <c r="P6461">
        <v>46</v>
      </c>
      <c r="Q6461">
        <v>2</v>
      </c>
      <c r="R6461" t="s">
        <v>53</v>
      </c>
      <c r="S6461">
        <v>3</v>
      </c>
      <c r="T6461">
        <v>2</v>
      </c>
      <c r="U6461">
        <v>2</v>
      </c>
      <c r="V6461">
        <v>240</v>
      </c>
      <c r="W6461" t="s">
        <v>54</v>
      </c>
      <c r="X6461" t="s">
        <v>31923</v>
      </c>
      <c r="Y6461" t="s">
        <v>6</v>
      </c>
      <c r="Z6461" s="1">
        <v>45251</v>
      </c>
      <c r="AA6461" s="2">
        <v>0.57925925925925925</v>
      </c>
      <c r="AB6461" s="2">
        <v>0.7446990740740741</v>
      </c>
      <c r="AC6461" t="s">
        <v>45</v>
      </c>
      <c r="AD6461" t="s">
        <v>44</v>
      </c>
      <c r="AE6461" t="s">
        <v>44</v>
      </c>
      <c r="AF6461">
        <v>120</v>
      </c>
    </row>
    <row r="6462" spans="1:32">
      <c r="A6462">
        <v>30861</v>
      </c>
      <c r="B6462">
        <v>29961</v>
      </c>
      <c r="C6462" t="s">
        <v>347</v>
      </c>
      <c r="D6462" t="s">
        <v>13814</v>
      </c>
      <c r="E6462" t="s">
        <v>48</v>
      </c>
      <c r="F6462" t="s">
        <v>31924</v>
      </c>
      <c r="G6462" t="s">
        <v>31925</v>
      </c>
      <c r="H6462" t="s">
        <v>171</v>
      </c>
      <c r="I6462" s="1">
        <v>34177</v>
      </c>
      <c r="J6462" t="s">
        <v>31926</v>
      </c>
      <c r="K6462" t="s">
        <v>8513</v>
      </c>
      <c r="L6462">
        <v>2868</v>
      </c>
      <c r="M6462" t="s">
        <v>171</v>
      </c>
      <c r="N6462" s="1">
        <v>45282</v>
      </c>
      <c r="O6462" s="1">
        <v>45286</v>
      </c>
      <c r="P6462">
        <v>11</v>
      </c>
      <c r="Q6462">
        <v>1</v>
      </c>
      <c r="R6462" t="s">
        <v>63</v>
      </c>
      <c r="S6462">
        <v>1</v>
      </c>
      <c r="T6462">
        <v>2</v>
      </c>
      <c r="U6462">
        <v>4</v>
      </c>
      <c r="V6462">
        <v>256</v>
      </c>
      <c r="W6462" t="s">
        <v>41</v>
      </c>
      <c r="X6462" t="s">
        <v>31927</v>
      </c>
      <c r="Y6462" t="s">
        <v>81</v>
      </c>
      <c r="Z6462" s="1">
        <v>45247</v>
      </c>
      <c r="AA6462" s="2">
        <v>0.6436574074074074</v>
      </c>
      <c r="AB6462" s="2">
        <v>0.90069444444444446</v>
      </c>
      <c r="AC6462" t="s">
        <v>44</v>
      </c>
      <c r="AD6462" t="s">
        <v>45</v>
      </c>
      <c r="AE6462" t="s">
        <v>44</v>
      </c>
      <c r="AF6462">
        <v>64</v>
      </c>
    </row>
    <row r="6463" spans="1:32">
      <c r="A6463">
        <v>30862</v>
      </c>
      <c r="B6463">
        <v>29962</v>
      </c>
      <c r="C6463" t="s">
        <v>945</v>
      </c>
      <c r="D6463" t="s">
        <v>565</v>
      </c>
      <c r="E6463" t="s">
        <v>48</v>
      </c>
      <c r="F6463" t="s">
        <v>31928</v>
      </c>
      <c r="G6463" t="s">
        <v>31929</v>
      </c>
      <c r="H6463" t="s">
        <v>405</v>
      </c>
      <c r="I6463" s="1">
        <v>24649</v>
      </c>
      <c r="J6463" t="s">
        <v>31930</v>
      </c>
      <c r="K6463" t="s">
        <v>31931</v>
      </c>
      <c r="L6463">
        <v>12711</v>
      </c>
      <c r="M6463" t="s">
        <v>405</v>
      </c>
      <c r="N6463" s="1">
        <v>45070</v>
      </c>
      <c r="O6463" s="1">
        <v>45073</v>
      </c>
      <c r="P6463">
        <v>87</v>
      </c>
      <c r="Q6463">
        <v>4</v>
      </c>
      <c r="R6463" t="s">
        <v>40</v>
      </c>
      <c r="S6463">
        <v>2</v>
      </c>
      <c r="T6463">
        <v>2</v>
      </c>
      <c r="U6463">
        <v>3</v>
      </c>
      <c r="V6463">
        <v>672</v>
      </c>
      <c r="W6463" t="s">
        <v>41</v>
      </c>
      <c r="X6463" t="s">
        <v>31932</v>
      </c>
      <c r="Y6463" t="s">
        <v>81</v>
      </c>
      <c r="Z6463" s="1">
        <v>45047</v>
      </c>
      <c r="AA6463" s="2">
        <v>0.87418981481481473</v>
      </c>
      <c r="AB6463" s="2">
        <v>0.79040509259259262</v>
      </c>
      <c r="AC6463" t="s">
        <v>45</v>
      </c>
      <c r="AD6463" t="s">
        <v>44</v>
      </c>
      <c r="AE6463" t="s">
        <v>44</v>
      </c>
      <c r="AF6463">
        <v>224</v>
      </c>
    </row>
    <row r="6464" spans="1:32">
      <c r="A6464">
        <v>30864</v>
      </c>
      <c r="B6464">
        <v>29964</v>
      </c>
      <c r="C6464" t="s">
        <v>482</v>
      </c>
      <c r="D6464" t="s">
        <v>2616</v>
      </c>
      <c r="E6464" t="s">
        <v>48</v>
      </c>
      <c r="F6464" t="s">
        <v>31933</v>
      </c>
      <c r="G6464" t="s">
        <v>31934</v>
      </c>
      <c r="H6464" t="s">
        <v>423</v>
      </c>
      <c r="I6464" s="1">
        <v>31598</v>
      </c>
      <c r="J6464" t="s">
        <v>31935</v>
      </c>
      <c r="K6464" t="s">
        <v>31936</v>
      </c>
      <c r="L6464">
        <v>3049</v>
      </c>
      <c r="M6464" t="s">
        <v>423</v>
      </c>
      <c r="N6464" s="1">
        <v>45280</v>
      </c>
      <c r="O6464" s="1">
        <v>45283</v>
      </c>
      <c r="P6464">
        <v>46</v>
      </c>
      <c r="Q6464">
        <v>2</v>
      </c>
      <c r="R6464" t="s">
        <v>53</v>
      </c>
      <c r="S6464">
        <v>2</v>
      </c>
      <c r="T6464">
        <v>1</v>
      </c>
      <c r="U6464">
        <v>3</v>
      </c>
      <c r="V6464">
        <v>432</v>
      </c>
      <c r="W6464" t="s">
        <v>41</v>
      </c>
      <c r="X6464" t="s">
        <v>31937</v>
      </c>
      <c r="Y6464" t="s">
        <v>43</v>
      </c>
      <c r="Z6464" s="1">
        <v>45266</v>
      </c>
      <c r="AA6464" s="2">
        <v>0.94263888888888892</v>
      </c>
      <c r="AB6464" s="2">
        <v>0.70784722222222218</v>
      </c>
      <c r="AC6464" t="s">
        <v>44</v>
      </c>
      <c r="AD6464" t="s">
        <v>45</v>
      </c>
      <c r="AE6464" t="s">
        <v>45</v>
      </c>
      <c r="AF6464">
        <v>144</v>
      </c>
    </row>
    <row r="6465" spans="1:32">
      <c r="A6465">
        <v>30865</v>
      </c>
      <c r="B6465">
        <v>29965</v>
      </c>
      <c r="C6465" t="s">
        <v>571</v>
      </c>
      <c r="D6465" t="s">
        <v>2352</v>
      </c>
      <c r="E6465" t="s">
        <v>34</v>
      </c>
      <c r="F6465" t="s">
        <v>31938</v>
      </c>
      <c r="G6465">
        <v>2478070651</v>
      </c>
      <c r="H6465" t="s">
        <v>904</v>
      </c>
      <c r="I6465" s="1">
        <v>15799</v>
      </c>
      <c r="J6465" t="s">
        <v>31939</v>
      </c>
      <c r="K6465" t="s">
        <v>31940</v>
      </c>
      <c r="L6465">
        <v>22213</v>
      </c>
      <c r="M6465" t="s">
        <v>904</v>
      </c>
      <c r="N6465" s="1">
        <v>44950</v>
      </c>
      <c r="O6465" s="1">
        <v>44954</v>
      </c>
      <c r="P6465">
        <v>7</v>
      </c>
      <c r="Q6465">
        <v>1</v>
      </c>
      <c r="R6465" t="s">
        <v>53</v>
      </c>
      <c r="S6465">
        <v>2</v>
      </c>
      <c r="T6465">
        <v>2</v>
      </c>
      <c r="U6465">
        <v>4</v>
      </c>
      <c r="V6465">
        <v>488</v>
      </c>
      <c r="W6465" t="s">
        <v>41</v>
      </c>
      <c r="X6465" t="s">
        <v>31941</v>
      </c>
      <c r="Y6465" t="s">
        <v>65</v>
      </c>
      <c r="Z6465" s="1">
        <v>44940</v>
      </c>
      <c r="AA6465" s="2">
        <v>0.27009259259259261</v>
      </c>
      <c r="AB6465" s="2">
        <v>0.63685185185185189</v>
      </c>
      <c r="AC6465" t="s">
        <v>44</v>
      </c>
      <c r="AD6465" t="s">
        <v>44</v>
      </c>
      <c r="AE6465" t="s">
        <v>45</v>
      </c>
      <c r="AF6465">
        <v>122</v>
      </c>
    </row>
    <row r="6466" spans="1:32">
      <c r="A6466">
        <v>30867</v>
      </c>
      <c r="B6466">
        <v>29967</v>
      </c>
      <c r="C6466" t="s">
        <v>197</v>
      </c>
      <c r="D6466" t="s">
        <v>2828</v>
      </c>
      <c r="E6466" t="s">
        <v>34</v>
      </c>
      <c r="F6466" t="s">
        <v>31942</v>
      </c>
      <c r="G6466" t="s">
        <v>31943</v>
      </c>
      <c r="H6466" t="s">
        <v>37</v>
      </c>
      <c r="I6466" s="1">
        <v>37106</v>
      </c>
      <c r="J6466" t="s">
        <v>31944</v>
      </c>
      <c r="K6466" t="s">
        <v>31945</v>
      </c>
      <c r="L6466">
        <v>37380</v>
      </c>
      <c r="M6466" t="s">
        <v>37</v>
      </c>
      <c r="N6466" s="1">
        <v>45050</v>
      </c>
      <c r="O6466" s="1">
        <v>45053</v>
      </c>
      <c r="P6466">
        <v>85</v>
      </c>
      <c r="Q6466">
        <v>4</v>
      </c>
      <c r="R6466" t="s">
        <v>53</v>
      </c>
      <c r="S6466">
        <v>4</v>
      </c>
      <c r="T6466">
        <v>2</v>
      </c>
      <c r="U6466">
        <v>3</v>
      </c>
      <c r="V6466">
        <v>387</v>
      </c>
      <c r="W6466" t="s">
        <v>41</v>
      </c>
      <c r="X6466" t="s">
        <v>31946</v>
      </c>
      <c r="Y6466" t="s">
        <v>6</v>
      </c>
      <c r="Z6466" s="1">
        <v>45015</v>
      </c>
      <c r="AA6466" s="2">
        <v>0.68285879629629631</v>
      </c>
      <c r="AB6466" s="2">
        <v>0.53582175925925923</v>
      </c>
      <c r="AC6466" t="s">
        <v>44</v>
      </c>
      <c r="AD6466" t="s">
        <v>44</v>
      </c>
      <c r="AE6466" t="s">
        <v>45</v>
      </c>
      <c r="AF6466">
        <v>129</v>
      </c>
    </row>
    <row r="6467" spans="1:32">
      <c r="A6467">
        <v>30868</v>
      </c>
      <c r="B6467">
        <v>29968</v>
      </c>
      <c r="C6467" t="s">
        <v>1155</v>
      </c>
      <c r="D6467" t="s">
        <v>8800</v>
      </c>
      <c r="E6467" t="s">
        <v>34</v>
      </c>
      <c r="F6467" t="s">
        <v>31947</v>
      </c>
      <c r="G6467" t="s">
        <v>31948</v>
      </c>
      <c r="H6467" t="s">
        <v>272</v>
      </c>
      <c r="I6467" s="1">
        <v>25930</v>
      </c>
      <c r="J6467" t="s">
        <v>31949</v>
      </c>
      <c r="K6467" t="s">
        <v>31950</v>
      </c>
      <c r="L6467">
        <v>46390</v>
      </c>
      <c r="M6467" t="s">
        <v>272</v>
      </c>
      <c r="N6467" s="1">
        <v>45172</v>
      </c>
      <c r="O6467" s="1">
        <v>45176</v>
      </c>
      <c r="P6467">
        <v>76</v>
      </c>
      <c r="Q6467">
        <v>4</v>
      </c>
      <c r="R6467" t="s">
        <v>53</v>
      </c>
      <c r="S6467">
        <v>4</v>
      </c>
      <c r="T6467">
        <v>2</v>
      </c>
      <c r="U6467">
        <v>4</v>
      </c>
      <c r="V6467">
        <v>600</v>
      </c>
      <c r="W6467" t="s">
        <v>41</v>
      </c>
      <c r="X6467" t="s">
        <v>31951</v>
      </c>
      <c r="Y6467" t="s">
        <v>6</v>
      </c>
      <c r="Z6467" s="1">
        <v>45133</v>
      </c>
      <c r="AA6467" s="2">
        <v>0.69790509259259259</v>
      </c>
      <c r="AB6467" s="2">
        <v>0.53300925925925924</v>
      </c>
      <c r="AC6467" t="s">
        <v>45</v>
      </c>
      <c r="AD6467" t="s">
        <v>44</v>
      </c>
      <c r="AE6467" t="s">
        <v>44</v>
      </c>
      <c r="AF6467">
        <v>150</v>
      </c>
    </row>
    <row r="6468" spans="1:32">
      <c r="A6468">
        <v>30869</v>
      </c>
      <c r="B6468">
        <v>29969</v>
      </c>
      <c r="C6468" t="s">
        <v>1022</v>
      </c>
      <c r="D6468" t="s">
        <v>31952</v>
      </c>
      <c r="E6468" t="s">
        <v>34</v>
      </c>
      <c r="F6468" t="s">
        <v>31953</v>
      </c>
      <c r="G6468" t="s">
        <v>31954</v>
      </c>
      <c r="H6468" t="s">
        <v>725</v>
      </c>
      <c r="I6468" s="1">
        <v>27752</v>
      </c>
      <c r="J6468" t="s">
        <v>31955</v>
      </c>
      <c r="K6468" t="s">
        <v>31956</v>
      </c>
      <c r="L6468">
        <v>48525</v>
      </c>
      <c r="M6468" t="s">
        <v>725</v>
      </c>
      <c r="N6468" s="1">
        <v>45016</v>
      </c>
      <c r="O6468" s="1">
        <v>45019</v>
      </c>
      <c r="P6468">
        <v>57</v>
      </c>
      <c r="Q6468">
        <v>3</v>
      </c>
      <c r="R6468" t="s">
        <v>40</v>
      </c>
      <c r="S6468">
        <v>2</v>
      </c>
      <c r="T6468">
        <v>1</v>
      </c>
      <c r="U6468">
        <v>3</v>
      </c>
      <c r="V6468">
        <v>630</v>
      </c>
      <c r="W6468" t="s">
        <v>54</v>
      </c>
      <c r="X6468" t="s">
        <v>31957</v>
      </c>
      <c r="Y6468" t="s">
        <v>43</v>
      </c>
      <c r="Z6468" s="1">
        <v>45000</v>
      </c>
      <c r="AA6468" s="2">
        <v>0.40637731481481482</v>
      </c>
      <c r="AB6468" s="2">
        <v>0.12696759259259258</v>
      </c>
      <c r="AC6468" t="s">
        <v>44</v>
      </c>
      <c r="AD6468" t="s">
        <v>45</v>
      </c>
      <c r="AE6468" t="s">
        <v>45</v>
      </c>
      <c r="AF6468">
        <v>210</v>
      </c>
    </row>
    <row r="6469" spans="1:32">
      <c r="A6469">
        <v>30870</v>
      </c>
      <c r="B6469">
        <v>29970</v>
      </c>
      <c r="C6469" t="s">
        <v>8388</v>
      </c>
      <c r="D6469" t="s">
        <v>57</v>
      </c>
      <c r="E6469" t="s">
        <v>34</v>
      </c>
      <c r="F6469" t="s">
        <v>31958</v>
      </c>
      <c r="G6469">
        <f>1-599-602-309</f>
        <v>-1509</v>
      </c>
      <c r="H6469" t="s">
        <v>457</v>
      </c>
      <c r="I6469" s="1">
        <v>27896</v>
      </c>
      <c r="J6469" t="s">
        <v>31959</v>
      </c>
      <c r="K6469" t="s">
        <v>31960</v>
      </c>
      <c r="L6469">
        <v>26981</v>
      </c>
      <c r="M6469" t="s">
        <v>457</v>
      </c>
      <c r="N6469" s="1">
        <v>45165</v>
      </c>
      <c r="O6469" s="1">
        <v>45170</v>
      </c>
      <c r="P6469">
        <v>58</v>
      </c>
      <c r="Q6469">
        <v>3</v>
      </c>
      <c r="R6469" t="s">
        <v>53</v>
      </c>
      <c r="S6469">
        <v>2</v>
      </c>
      <c r="T6469">
        <v>0</v>
      </c>
      <c r="U6469">
        <v>5</v>
      </c>
      <c r="V6469">
        <v>630</v>
      </c>
      <c r="W6469" t="s">
        <v>41</v>
      </c>
      <c r="X6469" t="s">
        <v>31961</v>
      </c>
      <c r="Y6469" t="s">
        <v>6</v>
      </c>
      <c r="Z6469" s="1">
        <v>45133</v>
      </c>
      <c r="AA6469" s="2">
        <v>1.3692129629629629E-2</v>
      </c>
      <c r="AB6469" s="2">
        <v>0.18033564814814815</v>
      </c>
      <c r="AC6469" t="s">
        <v>44</v>
      </c>
      <c r="AD6469" t="s">
        <v>45</v>
      </c>
      <c r="AE6469" t="s">
        <v>44</v>
      </c>
      <c r="AF6469">
        <v>126</v>
      </c>
    </row>
    <row r="6470" spans="1:32">
      <c r="A6470">
        <v>30871</v>
      </c>
      <c r="B6470">
        <v>29971</v>
      </c>
      <c r="C6470" t="s">
        <v>590</v>
      </c>
      <c r="D6470" t="s">
        <v>2363</v>
      </c>
      <c r="E6470" t="s">
        <v>48</v>
      </c>
      <c r="F6470" t="s">
        <v>31962</v>
      </c>
      <c r="G6470" t="s">
        <v>31963</v>
      </c>
      <c r="H6470" t="s">
        <v>941</v>
      </c>
      <c r="I6470" s="1">
        <v>36370</v>
      </c>
      <c r="J6470" t="s">
        <v>31964</v>
      </c>
      <c r="K6470" t="s">
        <v>31965</v>
      </c>
      <c r="L6470">
        <v>85615</v>
      </c>
      <c r="M6470" t="s">
        <v>941</v>
      </c>
      <c r="N6470" s="1">
        <v>45310</v>
      </c>
      <c r="O6470" s="1">
        <v>45312</v>
      </c>
      <c r="P6470">
        <v>19</v>
      </c>
      <c r="Q6470">
        <v>1</v>
      </c>
      <c r="R6470" t="s">
        <v>53</v>
      </c>
      <c r="S6470">
        <v>1</v>
      </c>
      <c r="T6470">
        <v>0</v>
      </c>
      <c r="U6470">
        <v>2</v>
      </c>
      <c r="V6470">
        <v>248</v>
      </c>
      <c r="W6470" t="s">
        <v>41</v>
      </c>
      <c r="X6470" t="s">
        <v>31966</v>
      </c>
      <c r="Y6470" t="s">
        <v>6</v>
      </c>
      <c r="Z6470" s="1">
        <v>45279</v>
      </c>
      <c r="AA6470" s="2">
        <v>0.26658564814814817</v>
      </c>
      <c r="AB6470" s="2">
        <v>0.88076388888888879</v>
      </c>
      <c r="AC6470" t="s">
        <v>45</v>
      </c>
      <c r="AD6470" t="s">
        <v>45</v>
      </c>
      <c r="AE6470" t="s">
        <v>44</v>
      </c>
      <c r="AF6470">
        <v>124</v>
      </c>
    </row>
    <row r="6471" spans="1:32">
      <c r="A6471">
        <v>30872</v>
      </c>
      <c r="B6471">
        <v>29972</v>
      </c>
      <c r="C6471" t="s">
        <v>31967</v>
      </c>
      <c r="D6471" t="s">
        <v>28141</v>
      </c>
      <c r="E6471" t="s">
        <v>34</v>
      </c>
      <c r="F6471" t="s">
        <v>31968</v>
      </c>
      <c r="G6471" t="s">
        <v>31969</v>
      </c>
      <c r="H6471" t="s">
        <v>280</v>
      </c>
      <c r="I6471" s="1">
        <v>37895</v>
      </c>
      <c r="J6471" t="s">
        <v>31970</v>
      </c>
      <c r="K6471" t="s">
        <v>31971</v>
      </c>
      <c r="L6471">
        <v>22957</v>
      </c>
      <c r="M6471" t="s">
        <v>280</v>
      </c>
      <c r="N6471" s="1">
        <v>45176</v>
      </c>
      <c r="O6471" s="1">
        <v>45177</v>
      </c>
      <c r="P6471">
        <v>69</v>
      </c>
      <c r="Q6471">
        <v>3</v>
      </c>
      <c r="R6471" t="s">
        <v>40</v>
      </c>
      <c r="S6471">
        <v>2</v>
      </c>
      <c r="T6471">
        <v>2</v>
      </c>
      <c r="U6471">
        <v>1</v>
      </c>
      <c r="V6471">
        <v>214</v>
      </c>
      <c r="W6471" t="s">
        <v>54</v>
      </c>
      <c r="X6471" t="s">
        <v>31972</v>
      </c>
      <c r="Y6471" t="s">
        <v>6</v>
      </c>
      <c r="Z6471" s="1">
        <v>45142</v>
      </c>
      <c r="AA6471" s="2">
        <v>0.16686342592592593</v>
      </c>
      <c r="AB6471" s="2">
        <v>0.33884259259259258</v>
      </c>
      <c r="AC6471" t="s">
        <v>45</v>
      </c>
      <c r="AD6471" t="s">
        <v>44</v>
      </c>
      <c r="AE6471" t="s">
        <v>45</v>
      </c>
      <c r="AF6471">
        <v>214</v>
      </c>
    </row>
    <row r="6472" spans="1:32">
      <c r="A6472">
        <v>30873</v>
      </c>
      <c r="B6472">
        <v>29973</v>
      </c>
      <c r="C6472" t="s">
        <v>13700</v>
      </c>
      <c r="D6472" t="s">
        <v>1347</v>
      </c>
      <c r="E6472" t="s">
        <v>34</v>
      </c>
      <c r="F6472" t="s">
        <v>31973</v>
      </c>
      <c r="G6472" t="s">
        <v>31974</v>
      </c>
      <c r="H6472" t="s">
        <v>60</v>
      </c>
      <c r="I6472" s="1">
        <v>21777</v>
      </c>
      <c r="J6472" t="s">
        <v>31975</v>
      </c>
      <c r="K6472" t="s">
        <v>31976</v>
      </c>
      <c r="L6472">
        <v>22312</v>
      </c>
      <c r="M6472" t="s">
        <v>60</v>
      </c>
      <c r="N6472" s="1">
        <v>45017</v>
      </c>
      <c r="O6472" s="1">
        <v>45020</v>
      </c>
      <c r="P6472">
        <v>1</v>
      </c>
      <c r="Q6472">
        <v>1</v>
      </c>
      <c r="R6472" t="s">
        <v>53</v>
      </c>
      <c r="S6472">
        <v>2</v>
      </c>
      <c r="T6472">
        <v>2</v>
      </c>
      <c r="U6472">
        <v>3</v>
      </c>
      <c r="V6472">
        <v>447</v>
      </c>
      <c r="W6472" t="s">
        <v>54</v>
      </c>
      <c r="X6472" t="s">
        <v>31977</v>
      </c>
      <c r="Y6472" t="s">
        <v>81</v>
      </c>
      <c r="Z6472" s="1">
        <v>45011</v>
      </c>
      <c r="AA6472" s="2">
        <v>0.3105324074074074</v>
      </c>
      <c r="AB6472" s="2">
        <v>0.44702546296296292</v>
      </c>
      <c r="AC6472" t="s">
        <v>45</v>
      </c>
      <c r="AD6472" t="s">
        <v>45</v>
      </c>
      <c r="AE6472" t="s">
        <v>44</v>
      </c>
      <c r="AF6472">
        <v>149</v>
      </c>
    </row>
    <row r="6473" spans="1:32">
      <c r="A6473">
        <v>30874</v>
      </c>
      <c r="B6473">
        <v>29974</v>
      </c>
      <c r="C6473" t="s">
        <v>1555</v>
      </c>
      <c r="D6473" t="s">
        <v>213</v>
      </c>
      <c r="E6473" t="s">
        <v>48</v>
      </c>
      <c r="F6473" t="s">
        <v>31978</v>
      </c>
      <c r="G6473" t="s">
        <v>31979</v>
      </c>
      <c r="H6473" t="s">
        <v>272</v>
      </c>
      <c r="I6473" s="1">
        <v>16849</v>
      </c>
      <c r="J6473" t="s">
        <v>31980</v>
      </c>
      <c r="K6473" t="s">
        <v>31981</v>
      </c>
      <c r="L6473">
        <v>65954</v>
      </c>
      <c r="M6473" t="s">
        <v>272</v>
      </c>
      <c r="N6473" s="1">
        <v>45230</v>
      </c>
      <c r="O6473" s="1">
        <v>45232</v>
      </c>
      <c r="P6473">
        <v>81</v>
      </c>
      <c r="Q6473">
        <v>4</v>
      </c>
      <c r="R6473" t="s">
        <v>40</v>
      </c>
      <c r="S6473">
        <v>4</v>
      </c>
      <c r="T6473">
        <v>0</v>
      </c>
      <c r="U6473">
        <v>2</v>
      </c>
      <c r="V6473">
        <v>482</v>
      </c>
      <c r="W6473" t="s">
        <v>54</v>
      </c>
      <c r="X6473" t="s">
        <v>31982</v>
      </c>
      <c r="Y6473" t="s">
        <v>6</v>
      </c>
      <c r="Z6473" s="1">
        <v>45213</v>
      </c>
      <c r="AA6473" s="2">
        <v>0.92625000000000002</v>
      </c>
      <c r="AB6473" s="2">
        <v>0.7651041666666667</v>
      </c>
      <c r="AC6473" t="s">
        <v>45</v>
      </c>
      <c r="AD6473" t="s">
        <v>44</v>
      </c>
      <c r="AE6473" t="s">
        <v>45</v>
      </c>
      <c r="AF6473">
        <v>241</v>
      </c>
    </row>
    <row r="6474" spans="1:32">
      <c r="A6474">
        <v>30877</v>
      </c>
      <c r="B6474">
        <v>29977</v>
      </c>
      <c r="C6474" t="s">
        <v>291</v>
      </c>
      <c r="D6474" t="s">
        <v>3146</v>
      </c>
      <c r="E6474" t="s">
        <v>48</v>
      </c>
      <c r="F6474" t="s">
        <v>31983</v>
      </c>
      <c r="G6474" t="s">
        <v>31984</v>
      </c>
      <c r="H6474" t="s">
        <v>37</v>
      </c>
      <c r="I6474" s="1">
        <v>25680</v>
      </c>
      <c r="J6474" t="s">
        <v>31985</v>
      </c>
      <c r="K6474" t="s">
        <v>16114</v>
      </c>
      <c r="L6474">
        <v>62384</v>
      </c>
      <c r="M6474" t="s">
        <v>37</v>
      </c>
      <c r="N6474" s="1">
        <v>45325</v>
      </c>
      <c r="O6474" s="1">
        <v>45329</v>
      </c>
      <c r="P6474">
        <v>51</v>
      </c>
      <c r="Q6474">
        <v>3</v>
      </c>
      <c r="R6474" t="s">
        <v>40</v>
      </c>
      <c r="S6474">
        <v>3</v>
      </c>
      <c r="T6474">
        <v>1</v>
      </c>
      <c r="U6474">
        <v>4</v>
      </c>
      <c r="V6474">
        <v>972</v>
      </c>
      <c r="W6474" t="s">
        <v>41</v>
      </c>
      <c r="X6474" t="s">
        <v>31986</v>
      </c>
      <c r="Y6474" t="s">
        <v>65</v>
      </c>
      <c r="Z6474" s="1">
        <v>45288</v>
      </c>
      <c r="AA6474" s="2">
        <v>0.90342592592592597</v>
      </c>
      <c r="AB6474" s="2">
        <v>0.70155092592592594</v>
      </c>
      <c r="AC6474" t="s">
        <v>45</v>
      </c>
      <c r="AD6474" t="s">
        <v>45</v>
      </c>
      <c r="AE6474" t="s">
        <v>44</v>
      </c>
      <c r="AF6474">
        <v>243</v>
      </c>
    </row>
    <row r="6475" spans="1:32">
      <c r="A6475">
        <v>30878</v>
      </c>
      <c r="B6475">
        <v>29978</v>
      </c>
      <c r="C6475" t="s">
        <v>371</v>
      </c>
      <c r="D6475" t="s">
        <v>977</v>
      </c>
      <c r="E6475" t="s">
        <v>48</v>
      </c>
      <c r="F6475" t="s">
        <v>31987</v>
      </c>
      <c r="G6475" t="s">
        <v>31988</v>
      </c>
      <c r="H6475" t="s">
        <v>423</v>
      </c>
      <c r="I6475" s="1">
        <v>35138</v>
      </c>
      <c r="J6475" t="s">
        <v>31989</v>
      </c>
      <c r="K6475" t="s">
        <v>31990</v>
      </c>
      <c r="L6475">
        <v>4720</v>
      </c>
      <c r="M6475" t="s">
        <v>423</v>
      </c>
      <c r="N6475" s="1">
        <v>45304</v>
      </c>
      <c r="O6475" s="1">
        <v>45308</v>
      </c>
      <c r="P6475">
        <v>27</v>
      </c>
      <c r="Q6475">
        <v>2</v>
      </c>
      <c r="R6475" t="s">
        <v>40</v>
      </c>
      <c r="S6475">
        <v>1</v>
      </c>
      <c r="T6475">
        <v>1</v>
      </c>
      <c r="U6475">
        <v>4</v>
      </c>
      <c r="V6475">
        <v>896</v>
      </c>
      <c r="W6475" t="s">
        <v>54</v>
      </c>
      <c r="X6475" t="s">
        <v>31991</v>
      </c>
      <c r="Y6475" t="s">
        <v>43</v>
      </c>
      <c r="Z6475" s="1">
        <v>45279</v>
      </c>
      <c r="AA6475" s="2">
        <v>7.1215277777777766E-2</v>
      </c>
      <c r="AB6475" s="2">
        <v>0.78063657407407405</v>
      </c>
      <c r="AC6475" t="s">
        <v>44</v>
      </c>
      <c r="AD6475" t="s">
        <v>45</v>
      </c>
      <c r="AE6475" t="s">
        <v>44</v>
      </c>
      <c r="AF6475">
        <v>224</v>
      </c>
    </row>
    <row r="6476" spans="1:32">
      <c r="A6476">
        <v>30879</v>
      </c>
      <c r="B6476">
        <v>29979</v>
      </c>
      <c r="C6476" t="s">
        <v>25920</v>
      </c>
      <c r="D6476" t="s">
        <v>12102</v>
      </c>
      <c r="E6476" t="s">
        <v>34</v>
      </c>
      <c r="F6476" t="s">
        <v>31992</v>
      </c>
      <c r="G6476" t="s">
        <v>31993</v>
      </c>
      <c r="H6476" t="s">
        <v>156</v>
      </c>
      <c r="I6476" s="1">
        <v>22351</v>
      </c>
      <c r="J6476" t="s">
        <v>31994</v>
      </c>
      <c r="K6476" t="s">
        <v>31995</v>
      </c>
      <c r="L6476">
        <v>55935</v>
      </c>
      <c r="M6476" t="s">
        <v>156</v>
      </c>
      <c r="N6476" s="1">
        <v>45288</v>
      </c>
      <c r="O6476" s="1">
        <v>45292</v>
      </c>
      <c r="P6476">
        <v>27</v>
      </c>
      <c r="Q6476">
        <v>2</v>
      </c>
      <c r="R6476" t="s">
        <v>40</v>
      </c>
      <c r="S6476">
        <v>1</v>
      </c>
      <c r="T6476">
        <v>1</v>
      </c>
      <c r="U6476">
        <v>4</v>
      </c>
      <c r="V6476">
        <v>900</v>
      </c>
      <c r="W6476" t="s">
        <v>41</v>
      </c>
      <c r="X6476" t="s">
        <v>31996</v>
      </c>
      <c r="Y6476" t="s">
        <v>43</v>
      </c>
      <c r="Z6476" s="1">
        <v>45282</v>
      </c>
      <c r="AA6476" s="2">
        <v>0.61927083333333333</v>
      </c>
      <c r="AB6476" s="2">
        <v>0.99222222222222223</v>
      </c>
      <c r="AC6476" t="s">
        <v>45</v>
      </c>
      <c r="AD6476" t="s">
        <v>45</v>
      </c>
      <c r="AE6476" t="s">
        <v>44</v>
      </c>
      <c r="AF6476">
        <v>225</v>
      </c>
    </row>
    <row r="6477" spans="1:32">
      <c r="A6477">
        <v>30883</v>
      </c>
      <c r="B6477">
        <v>29983</v>
      </c>
      <c r="C6477" t="s">
        <v>10476</v>
      </c>
      <c r="D6477" t="s">
        <v>16332</v>
      </c>
      <c r="E6477" t="s">
        <v>48</v>
      </c>
      <c r="F6477" t="s">
        <v>31997</v>
      </c>
      <c r="G6477">
        <f>1-236-280-4281</f>
        <v>-4796</v>
      </c>
      <c r="H6477" t="s">
        <v>272</v>
      </c>
      <c r="I6477" s="1">
        <v>25079</v>
      </c>
      <c r="J6477" t="s">
        <v>31998</v>
      </c>
      <c r="K6477" t="s">
        <v>31999</v>
      </c>
      <c r="L6477">
        <v>65467</v>
      </c>
      <c r="M6477" t="s">
        <v>272</v>
      </c>
      <c r="N6477" s="1">
        <v>45188</v>
      </c>
      <c r="O6477" s="1">
        <v>45190</v>
      </c>
      <c r="P6477">
        <v>5</v>
      </c>
      <c r="Q6477">
        <v>1</v>
      </c>
      <c r="R6477" t="s">
        <v>63</v>
      </c>
      <c r="S6477">
        <v>3</v>
      </c>
      <c r="T6477">
        <v>0</v>
      </c>
      <c r="U6477">
        <v>2</v>
      </c>
      <c r="V6477">
        <v>146</v>
      </c>
      <c r="W6477" t="s">
        <v>54</v>
      </c>
      <c r="X6477" t="s">
        <v>32000</v>
      </c>
      <c r="Y6477" t="s">
        <v>6</v>
      </c>
      <c r="Z6477" s="1">
        <v>45158</v>
      </c>
      <c r="AA6477" s="2">
        <v>0.40138888888888885</v>
      </c>
      <c r="AB6477" s="2">
        <v>0.11021990740740741</v>
      </c>
      <c r="AC6477" t="s">
        <v>44</v>
      </c>
      <c r="AD6477" t="s">
        <v>45</v>
      </c>
      <c r="AE6477" t="s">
        <v>44</v>
      </c>
      <c r="AF6477">
        <v>73</v>
      </c>
    </row>
    <row r="6478" spans="1:32">
      <c r="A6478">
        <v>30884</v>
      </c>
      <c r="B6478">
        <v>29984</v>
      </c>
      <c r="C6478" t="s">
        <v>908</v>
      </c>
      <c r="D6478" t="s">
        <v>1368</v>
      </c>
      <c r="E6478" t="s">
        <v>48</v>
      </c>
      <c r="F6478" t="s">
        <v>32001</v>
      </c>
      <c r="G6478" t="s">
        <v>32002</v>
      </c>
      <c r="H6478" t="s">
        <v>171</v>
      </c>
      <c r="I6478" s="1">
        <v>25501</v>
      </c>
      <c r="J6478" t="s">
        <v>32003</v>
      </c>
      <c r="K6478" t="s">
        <v>32004</v>
      </c>
      <c r="L6478">
        <v>23650</v>
      </c>
      <c r="M6478" t="s">
        <v>171</v>
      </c>
      <c r="N6478" s="1">
        <v>45031</v>
      </c>
      <c r="O6478" s="1">
        <v>45034</v>
      </c>
      <c r="P6478">
        <v>32</v>
      </c>
      <c r="Q6478">
        <v>2</v>
      </c>
      <c r="R6478" t="s">
        <v>63</v>
      </c>
      <c r="S6478">
        <v>3</v>
      </c>
      <c r="T6478">
        <v>0</v>
      </c>
      <c r="U6478">
        <v>3</v>
      </c>
      <c r="V6478">
        <v>237</v>
      </c>
      <c r="W6478" t="s">
        <v>41</v>
      </c>
      <c r="X6478" t="s">
        <v>32005</v>
      </c>
      <c r="Y6478" t="s">
        <v>81</v>
      </c>
      <c r="Z6478" s="1">
        <v>45020</v>
      </c>
      <c r="AA6478" s="2">
        <v>0.64864583333333337</v>
      </c>
      <c r="AB6478" s="2">
        <v>0.62435185185185182</v>
      </c>
      <c r="AC6478" t="s">
        <v>44</v>
      </c>
      <c r="AD6478" t="s">
        <v>44</v>
      </c>
      <c r="AE6478" t="s">
        <v>45</v>
      </c>
      <c r="AF6478">
        <v>79</v>
      </c>
    </row>
    <row r="6479" spans="1:32">
      <c r="A6479">
        <v>30885</v>
      </c>
      <c r="B6479">
        <v>29985</v>
      </c>
      <c r="C6479" t="s">
        <v>1050</v>
      </c>
      <c r="D6479" t="s">
        <v>5128</v>
      </c>
      <c r="E6479" t="s">
        <v>34</v>
      </c>
      <c r="F6479" t="s">
        <v>32006</v>
      </c>
      <c r="G6479" t="s">
        <v>32007</v>
      </c>
      <c r="H6479" t="s">
        <v>37</v>
      </c>
      <c r="I6479" s="1">
        <v>35821</v>
      </c>
      <c r="J6479" t="s">
        <v>32008</v>
      </c>
      <c r="K6479" t="s">
        <v>32009</v>
      </c>
      <c r="L6479">
        <v>46991</v>
      </c>
      <c r="M6479" t="s">
        <v>37</v>
      </c>
      <c r="N6479" s="1">
        <v>45198</v>
      </c>
      <c r="O6479" s="1">
        <v>45203</v>
      </c>
      <c r="P6479">
        <v>88</v>
      </c>
      <c r="Q6479">
        <v>4</v>
      </c>
      <c r="R6479" t="s">
        <v>53</v>
      </c>
      <c r="S6479">
        <v>1</v>
      </c>
      <c r="T6479">
        <v>0</v>
      </c>
      <c r="U6479">
        <v>5</v>
      </c>
      <c r="V6479">
        <v>725</v>
      </c>
      <c r="W6479" t="s">
        <v>54</v>
      </c>
      <c r="X6479" t="s">
        <v>32010</v>
      </c>
      <c r="Y6479" t="s">
        <v>81</v>
      </c>
      <c r="Z6479" s="1">
        <v>45165</v>
      </c>
      <c r="AA6479" s="2">
        <v>0.84151620370370372</v>
      </c>
      <c r="AB6479" s="2">
        <v>0.28090277777777778</v>
      </c>
      <c r="AC6479" t="s">
        <v>44</v>
      </c>
      <c r="AD6479" t="s">
        <v>45</v>
      </c>
      <c r="AE6479" t="s">
        <v>45</v>
      </c>
      <c r="AF6479">
        <v>145</v>
      </c>
    </row>
    <row r="6480" spans="1:32">
      <c r="A6480">
        <v>30886</v>
      </c>
      <c r="B6480">
        <v>29986</v>
      </c>
      <c r="C6480" t="s">
        <v>908</v>
      </c>
      <c r="D6480" t="s">
        <v>1759</v>
      </c>
      <c r="E6480" t="s">
        <v>48</v>
      </c>
      <c r="F6480" t="s">
        <v>32011</v>
      </c>
      <c r="G6480" t="s">
        <v>32012</v>
      </c>
      <c r="H6480" t="s">
        <v>86</v>
      </c>
      <c r="I6480" s="1">
        <v>24612</v>
      </c>
      <c r="J6480" t="s">
        <v>32013</v>
      </c>
      <c r="K6480" t="s">
        <v>18705</v>
      </c>
      <c r="L6480">
        <v>62852</v>
      </c>
      <c r="M6480" t="s">
        <v>86</v>
      </c>
      <c r="N6480" s="1">
        <v>45012</v>
      </c>
      <c r="O6480" s="1">
        <v>45013</v>
      </c>
      <c r="P6480">
        <v>35</v>
      </c>
      <c r="Q6480">
        <v>2</v>
      </c>
      <c r="R6480" t="s">
        <v>63</v>
      </c>
      <c r="S6480">
        <v>1</v>
      </c>
      <c r="T6480">
        <v>1</v>
      </c>
      <c r="U6480">
        <v>1</v>
      </c>
      <c r="V6480">
        <v>62</v>
      </c>
      <c r="W6480" t="s">
        <v>41</v>
      </c>
      <c r="X6480" t="s">
        <v>32014</v>
      </c>
      <c r="Y6480" t="s">
        <v>6</v>
      </c>
      <c r="Z6480" s="1">
        <v>45006</v>
      </c>
      <c r="AA6480" s="2">
        <v>0.71535879629629628</v>
      </c>
      <c r="AB6480" s="2">
        <v>0.68365740740740744</v>
      </c>
      <c r="AC6480" t="s">
        <v>45</v>
      </c>
      <c r="AD6480" t="s">
        <v>45</v>
      </c>
      <c r="AE6480" t="s">
        <v>45</v>
      </c>
      <c r="AF6480">
        <v>62</v>
      </c>
    </row>
    <row r="6481" spans="1:32">
      <c r="A6481">
        <v>30887</v>
      </c>
      <c r="B6481">
        <v>29987</v>
      </c>
      <c r="C6481" t="s">
        <v>4962</v>
      </c>
      <c r="D6481" t="s">
        <v>18557</v>
      </c>
      <c r="E6481" t="s">
        <v>34</v>
      </c>
      <c r="F6481" t="s">
        <v>32015</v>
      </c>
      <c r="G6481" t="s">
        <v>32016</v>
      </c>
      <c r="H6481" t="s">
        <v>129</v>
      </c>
      <c r="I6481" s="1">
        <v>25898</v>
      </c>
      <c r="J6481" t="s">
        <v>32017</v>
      </c>
      <c r="K6481" t="s">
        <v>32018</v>
      </c>
      <c r="L6481">
        <v>71602</v>
      </c>
      <c r="M6481" t="s">
        <v>129</v>
      </c>
      <c r="N6481" s="1">
        <v>44974</v>
      </c>
      <c r="O6481" s="1">
        <v>44979</v>
      </c>
      <c r="P6481">
        <v>61</v>
      </c>
      <c r="Q6481">
        <v>3</v>
      </c>
      <c r="R6481" t="s">
        <v>53</v>
      </c>
      <c r="S6481">
        <v>3</v>
      </c>
      <c r="T6481">
        <v>0</v>
      </c>
      <c r="U6481">
        <v>5</v>
      </c>
      <c r="V6481">
        <v>685</v>
      </c>
      <c r="W6481" t="s">
        <v>54</v>
      </c>
      <c r="X6481" t="s">
        <v>32019</v>
      </c>
      <c r="Y6481" t="s">
        <v>81</v>
      </c>
      <c r="Z6481" s="1">
        <v>44959</v>
      </c>
      <c r="AA6481" s="2">
        <v>3.0902777777777782E-3</v>
      </c>
      <c r="AB6481" s="2">
        <v>0.63726851851851851</v>
      </c>
      <c r="AC6481" t="s">
        <v>44</v>
      </c>
      <c r="AD6481" t="s">
        <v>45</v>
      </c>
      <c r="AE6481" t="s">
        <v>45</v>
      </c>
      <c r="AF6481">
        <v>137</v>
      </c>
    </row>
    <row r="6482" spans="1:32">
      <c r="A6482">
        <v>30888</v>
      </c>
      <c r="B6482">
        <v>29988</v>
      </c>
      <c r="C6482" t="s">
        <v>469</v>
      </c>
      <c r="D6482" t="s">
        <v>3832</v>
      </c>
      <c r="E6482" t="s">
        <v>48</v>
      </c>
      <c r="F6482" t="s">
        <v>32020</v>
      </c>
      <c r="G6482" t="s">
        <v>32021</v>
      </c>
      <c r="H6482" t="s">
        <v>405</v>
      </c>
      <c r="I6482" s="1">
        <v>33107</v>
      </c>
      <c r="J6482" t="s">
        <v>32022</v>
      </c>
      <c r="K6482" t="s">
        <v>32023</v>
      </c>
      <c r="L6482">
        <v>70739</v>
      </c>
      <c r="M6482" t="s">
        <v>405</v>
      </c>
      <c r="N6482" s="1">
        <v>45228</v>
      </c>
      <c r="O6482" s="1">
        <v>45231</v>
      </c>
      <c r="P6482">
        <v>16</v>
      </c>
      <c r="Q6482">
        <v>1</v>
      </c>
      <c r="R6482" t="s">
        <v>53</v>
      </c>
      <c r="S6482">
        <v>4</v>
      </c>
      <c r="T6482">
        <v>1</v>
      </c>
      <c r="U6482">
        <v>3</v>
      </c>
      <c r="V6482">
        <v>387</v>
      </c>
      <c r="W6482" t="s">
        <v>54</v>
      </c>
      <c r="X6482" t="s">
        <v>32024</v>
      </c>
      <c r="Y6482" t="s">
        <v>81</v>
      </c>
      <c r="Z6482" s="1">
        <v>45216</v>
      </c>
      <c r="AA6482" s="2">
        <v>0.48710648148148145</v>
      </c>
      <c r="AB6482" s="2">
        <v>0.87012731481481476</v>
      </c>
      <c r="AC6482" t="s">
        <v>45</v>
      </c>
      <c r="AD6482" t="s">
        <v>45</v>
      </c>
      <c r="AE6482" t="s">
        <v>45</v>
      </c>
      <c r="AF6482">
        <v>129</v>
      </c>
    </row>
    <row r="6483" spans="1:32">
      <c r="A6483">
        <v>30889</v>
      </c>
      <c r="B6483">
        <v>29989</v>
      </c>
      <c r="C6483" t="s">
        <v>384</v>
      </c>
      <c r="D6483" t="s">
        <v>1404</v>
      </c>
      <c r="E6483" t="s">
        <v>34</v>
      </c>
      <c r="F6483" t="s">
        <v>32025</v>
      </c>
      <c r="G6483" t="s">
        <v>32026</v>
      </c>
      <c r="H6483" t="s">
        <v>692</v>
      </c>
      <c r="I6483" s="1">
        <v>18509</v>
      </c>
      <c r="J6483" t="s">
        <v>32027</v>
      </c>
      <c r="K6483" t="s">
        <v>32028</v>
      </c>
      <c r="L6483">
        <v>1753</v>
      </c>
      <c r="M6483" t="s">
        <v>692</v>
      </c>
      <c r="N6483" s="1">
        <v>45137</v>
      </c>
      <c r="O6483" s="1">
        <v>45139</v>
      </c>
      <c r="P6483">
        <v>62</v>
      </c>
      <c r="Q6483">
        <v>3</v>
      </c>
      <c r="R6483" t="s">
        <v>63</v>
      </c>
      <c r="S6483">
        <v>3</v>
      </c>
      <c r="T6483">
        <v>1</v>
      </c>
      <c r="U6483">
        <v>2</v>
      </c>
      <c r="V6483">
        <v>142</v>
      </c>
      <c r="W6483" t="s">
        <v>54</v>
      </c>
      <c r="X6483" t="s">
        <v>32029</v>
      </c>
      <c r="Y6483" t="s">
        <v>81</v>
      </c>
      <c r="Z6483" s="1">
        <v>45113</v>
      </c>
      <c r="AA6483" s="2">
        <v>0.43775462962962958</v>
      </c>
      <c r="AB6483" s="2">
        <v>0.48280092592592588</v>
      </c>
      <c r="AC6483" t="s">
        <v>44</v>
      </c>
      <c r="AD6483" t="s">
        <v>44</v>
      </c>
      <c r="AE6483" t="s">
        <v>45</v>
      </c>
      <c r="AF6483">
        <v>71</v>
      </c>
    </row>
    <row r="6484" spans="1:32">
      <c r="A6484">
        <v>30890</v>
      </c>
      <c r="B6484">
        <v>29990</v>
      </c>
      <c r="C6484" t="s">
        <v>66</v>
      </c>
      <c r="D6484" t="s">
        <v>3912</v>
      </c>
      <c r="E6484" t="s">
        <v>34</v>
      </c>
      <c r="F6484" t="s">
        <v>32030</v>
      </c>
      <c r="G6484" t="s">
        <v>32031</v>
      </c>
      <c r="H6484" t="s">
        <v>70</v>
      </c>
      <c r="I6484" s="1">
        <v>31398</v>
      </c>
      <c r="J6484" t="s">
        <v>32032</v>
      </c>
      <c r="K6484" t="s">
        <v>32033</v>
      </c>
      <c r="L6484">
        <v>91907</v>
      </c>
      <c r="M6484" t="s">
        <v>70</v>
      </c>
      <c r="N6484" s="1">
        <v>45059</v>
      </c>
      <c r="O6484" s="1">
        <v>45064</v>
      </c>
      <c r="P6484">
        <v>60</v>
      </c>
      <c r="Q6484">
        <v>3</v>
      </c>
      <c r="R6484" t="s">
        <v>40</v>
      </c>
      <c r="S6484">
        <v>4</v>
      </c>
      <c r="T6484">
        <v>2</v>
      </c>
      <c r="U6484">
        <v>5</v>
      </c>
      <c r="V6484">
        <v>1015</v>
      </c>
      <c r="W6484" t="s">
        <v>41</v>
      </c>
      <c r="X6484" t="s">
        <v>32034</v>
      </c>
      <c r="Y6484" t="s">
        <v>43</v>
      </c>
      <c r="Z6484" s="1">
        <v>45043</v>
      </c>
      <c r="AA6484" s="2">
        <v>0.43641203703703701</v>
      </c>
      <c r="AB6484" s="2">
        <v>0.22068287037037038</v>
      </c>
      <c r="AC6484" t="s">
        <v>45</v>
      </c>
      <c r="AD6484" t="s">
        <v>44</v>
      </c>
      <c r="AE6484" t="s">
        <v>44</v>
      </c>
      <c r="AF6484">
        <v>203</v>
      </c>
    </row>
    <row r="6485" spans="1:32">
      <c r="A6485">
        <v>30891</v>
      </c>
      <c r="B6485">
        <v>29991</v>
      </c>
      <c r="C6485" t="s">
        <v>2868</v>
      </c>
      <c r="D6485" t="s">
        <v>629</v>
      </c>
      <c r="E6485" t="s">
        <v>34</v>
      </c>
      <c r="F6485" t="s">
        <v>32035</v>
      </c>
      <c r="G6485" t="s">
        <v>32036</v>
      </c>
      <c r="H6485" t="s">
        <v>295</v>
      </c>
      <c r="I6485" s="1">
        <v>36256</v>
      </c>
      <c r="J6485" t="s">
        <v>32037</v>
      </c>
      <c r="K6485" t="s">
        <v>32038</v>
      </c>
      <c r="L6485">
        <v>54037</v>
      </c>
      <c r="M6485" t="s">
        <v>295</v>
      </c>
      <c r="N6485" s="1">
        <v>45025</v>
      </c>
      <c r="O6485" s="1">
        <v>45028</v>
      </c>
      <c r="P6485">
        <v>60</v>
      </c>
      <c r="Q6485">
        <v>3</v>
      </c>
      <c r="R6485" t="s">
        <v>40</v>
      </c>
      <c r="S6485">
        <v>1</v>
      </c>
      <c r="T6485">
        <v>0</v>
      </c>
      <c r="U6485">
        <v>3</v>
      </c>
      <c r="V6485">
        <v>621</v>
      </c>
      <c r="W6485" t="s">
        <v>41</v>
      </c>
      <c r="X6485" t="s">
        <v>32039</v>
      </c>
      <c r="Y6485" t="s">
        <v>65</v>
      </c>
      <c r="Z6485" s="1">
        <v>44996</v>
      </c>
      <c r="AA6485" s="2">
        <v>0.19478009259259257</v>
      </c>
      <c r="AB6485" s="2">
        <v>0.83651620370370372</v>
      </c>
      <c r="AC6485" t="s">
        <v>44</v>
      </c>
      <c r="AD6485" t="s">
        <v>44</v>
      </c>
      <c r="AE6485" t="s">
        <v>45</v>
      </c>
      <c r="AF6485">
        <v>207</v>
      </c>
    </row>
    <row r="6486" spans="1:32">
      <c r="A6486">
        <v>30892</v>
      </c>
      <c r="B6486">
        <v>29992</v>
      </c>
      <c r="C6486" t="s">
        <v>2116</v>
      </c>
      <c r="D6486" t="s">
        <v>13006</v>
      </c>
      <c r="E6486" t="s">
        <v>48</v>
      </c>
      <c r="F6486" t="s">
        <v>32040</v>
      </c>
      <c r="G6486" t="s">
        <v>32041</v>
      </c>
      <c r="H6486" t="s">
        <v>1301</v>
      </c>
      <c r="I6486" s="1">
        <v>19310</v>
      </c>
      <c r="J6486" t="s">
        <v>32042</v>
      </c>
      <c r="K6486" t="s">
        <v>3733</v>
      </c>
      <c r="L6486">
        <v>66281</v>
      </c>
      <c r="M6486" t="s">
        <v>1301</v>
      </c>
      <c r="N6486" s="1">
        <v>45167</v>
      </c>
      <c r="O6486" s="1">
        <v>45172</v>
      </c>
      <c r="P6486">
        <v>9</v>
      </c>
      <c r="Q6486">
        <v>1</v>
      </c>
      <c r="R6486" t="s">
        <v>40</v>
      </c>
      <c r="S6486">
        <v>4</v>
      </c>
      <c r="T6486">
        <v>1</v>
      </c>
      <c r="U6486">
        <v>5</v>
      </c>
      <c r="V6486">
        <v>1250</v>
      </c>
      <c r="W6486" t="s">
        <v>41</v>
      </c>
      <c r="X6486" t="s">
        <v>32043</v>
      </c>
      <c r="Y6486" t="s">
        <v>81</v>
      </c>
      <c r="Z6486" s="1">
        <v>45136</v>
      </c>
      <c r="AA6486" s="2">
        <v>0.32383101851851853</v>
      </c>
      <c r="AB6486" s="2">
        <v>0.73871527777777779</v>
      </c>
      <c r="AC6486" t="s">
        <v>45</v>
      </c>
      <c r="AD6486" t="s">
        <v>44</v>
      </c>
      <c r="AE6486" t="s">
        <v>44</v>
      </c>
      <c r="AF6486">
        <v>250</v>
      </c>
    </row>
    <row r="6487" spans="1:32">
      <c r="A6487">
        <v>30893</v>
      </c>
      <c r="B6487">
        <v>29993</v>
      </c>
      <c r="C6487" t="s">
        <v>1328</v>
      </c>
      <c r="D6487" t="s">
        <v>2381</v>
      </c>
      <c r="E6487" t="s">
        <v>48</v>
      </c>
      <c r="F6487" t="s">
        <v>32044</v>
      </c>
      <c r="G6487" t="s">
        <v>32045</v>
      </c>
      <c r="H6487" t="s">
        <v>1442</v>
      </c>
      <c r="I6487" s="1">
        <v>19007</v>
      </c>
      <c r="J6487" t="s">
        <v>32046</v>
      </c>
      <c r="K6487" t="s">
        <v>32047</v>
      </c>
      <c r="L6487">
        <v>14892</v>
      </c>
      <c r="M6487" t="s">
        <v>1442</v>
      </c>
      <c r="N6487" s="1">
        <v>45257</v>
      </c>
      <c r="O6487" s="1">
        <v>45261</v>
      </c>
      <c r="P6487">
        <v>45</v>
      </c>
      <c r="Q6487">
        <v>2</v>
      </c>
      <c r="R6487" t="s">
        <v>40</v>
      </c>
      <c r="S6487">
        <v>3</v>
      </c>
      <c r="T6487">
        <v>0</v>
      </c>
      <c r="U6487">
        <v>4</v>
      </c>
      <c r="V6487">
        <v>980</v>
      </c>
      <c r="W6487" t="s">
        <v>54</v>
      </c>
      <c r="X6487" t="s">
        <v>32048</v>
      </c>
      <c r="Y6487" t="s">
        <v>6</v>
      </c>
      <c r="Z6487" s="1">
        <v>45248</v>
      </c>
      <c r="AA6487" s="2">
        <v>0.90461805555555552</v>
      </c>
      <c r="AB6487" s="2">
        <v>0.22504629629629627</v>
      </c>
      <c r="AC6487" t="s">
        <v>44</v>
      </c>
      <c r="AD6487" t="s">
        <v>44</v>
      </c>
      <c r="AE6487" t="s">
        <v>44</v>
      </c>
      <c r="AF6487">
        <v>245</v>
      </c>
    </row>
    <row r="6488" spans="1:32">
      <c r="A6488">
        <v>30894</v>
      </c>
      <c r="B6488">
        <v>29994</v>
      </c>
      <c r="C6488" t="s">
        <v>1555</v>
      </c>
      <c r="D6488" t="s">
        <v>591</v>
      </c>
      <c r="E6488" t="s">
        <v>34</v>
      </c>
      <c r="F6488" t="s">
        <v>32049</v>
      </c>
      <c r="G6488" t="s">
        <v>32050</v>
      </c>
      <c r="H6488" t="s">
        <v>317</v>
      </c>
      <c r="I6488" s="1">
        <v>36794</v>
      </c>
      <c r="J6488" t="s">
        <v>32051</v>
      </c>
      <c r="K6488" t="s">
        <v>32052</v>
      </c>
      <c r="L6488">
        <v>18453</v>
      </c>
      <c r="M6488" t="s">
        <v>317</v>
      </c>
      <c r="N6488" s="1">
        <v>45231</v>
      </c>
      <c r="O6488" s="1">
        <v>45234</v>
      </c>
      <c r="P6488">
        <v>17</v>
      </c>
      <c r="Q6488">
        <v>1</v>
      </c>
      <c r="R6488" t="s">
        <v>63</v>
      </c>
      <c r="S6488">
        <v>3</v>
      </c>
      <c r="T6488">
        <v>0</v>
      </c>
      <c r="U6488">
        <v>3</v>
      </c>
      <c r="V6488">
        <v>192</v>
      </c>
      <c r="W6488" t="s">
        <v>54</v>
      </c>
      <c r="X6488" t="s">
        <v>32053</v>
      </c>
      <c r="Y6488" t="s">
        <v>81</v>
      </c>
      <c r="Z6488" s="1">
        <v>45206</v>
      </c>
      <c r="AA6488" s="2">
        <v>0.17523148148148149</v>
      </c>
      <c r="AB6488" s="2">
        <v>0.8377430555555555</v>
      </c>
      <c r="AC6488" t="s">
        <v>45</v>
      </c>
      <c r="AD6488" t="s">
        <v>44</v>
      </c>
      <c r="AE6488" t="s">
        <v>44</v>
      </c>
      <c r="AF6488">
        <v>64</v>
      </c>
    </row>
    <row r="6489" spans="1:32">
      <c r="A6489">
        <v>30895</v>
      </c>
      <c r="B6489">
        <v>29995</v>
      </c>
      <c r="C6489" t="s">
        <v>2616</v>
      </c>
      <c r="D6489" t="s">
        <v>10189</v>
      </c>
      <c r="E6489" t="s">
        <v>34</v>
      </c>
      <c r="F6489" t="s">
        <v>32054</v>
      </c>
      <c r="G6489" t="s">
        <v>32055</v>
      </c>
      <c r="H6489" t="s">
        <v>309</v>
      </c>
      <c r="I6489" s="1">
        <v>18331</v>
      </c>
      <c r="J6489" t="s">
        <v>32056</v>
      </c>
      <c r="K6489" t="s">
        <v>9456</v>
      </c>
      <c r="L6489">
        <v>45621</v>
      </c>
      <c r="M6489" t="s">
        <v>309</v>
      </c>
      <c r="N6489" s="1">
        <v>45167</v>
      </c>
      <c r="O6489" s="1">
        <v>45168</v>
      </c>
      <c r="P6489">
        <v>74</v>
      </c>
      <c r="Q6489">
        <v>3</v>
      </c>
      <c r="R6489" t="s">
        <v>63</v>
      </c>
      <c r="S6489">
        <v>4</v>
      </c>
      <c r="T6489">
        <v>2</v>
      </c>
      <c r="U6489">
        <v>1</v>
      </c>
      <c r="V6489">
        <v>70</v>
      </c>
      <c r="W6489" t="s">
        <v>41</v>
      </c>
      <c r="X6489" t="s">
        <v>32057</v>
      </c>
      <c r="Y6489" t="s">
        <v>6</v>
      </c>
      <c r="Z6489" s="1">
        <v>45136</v>
      </c>
      <c r="AA6489" s="2">
        <v>0.75799768518518518</v>
      </c>
      <c r="AB6489" s="2">
        <v>0.44318287037037035</v>
      </c>
      <c r="AC6489" t="s">
        <v>44</v>
      </c>
      <c r="AD6489" t="s">
        <v>44</v>
      </c>
      <c r="AE6489" t="s">
        <v>44</v>
      </c>
      <c r="AF6489">
        <v>70</v>
      </c>
    </row>
    <row r="6490" spans="1:32">
      <c r="A6490">
        <v>30896</v>
      </c>
      <c r="B6490">
        <v>29996</v>
      </c>
      <c r="C6490" t="s">
        <v>1392</v>
      </c>
      <c r="D6490" t="s">
        <v>7716</v>
      </c>
      <c r="E6490" t="s">
        <v>48</v>
      </c>
      <c r="F6490" t="s">
        <v>32058</v>
      </c>
      <c r="G6490" t="s">
        <v>32059</v>
      </c>
      <c r="H6490" t="s">
        <v>179</v>
      </c>
      <c r="I6490" s="1">
        <v>17512</v>
      </c>
      <c r="J6490" t="s">
        <v>32060</v>
      </c>
      <c r="K6490" t="s">
        <v>6199</v>
      </c>
      <c r="L6490">
        <v>89773</v>
      </c>
      <c r="M6490" t="s">
        <v>179</v>
      </c>
      <c r="N6490" s="1">
        <v>45006</v>
      </c>
      <c r="O6490" s="1">
        <v>45011</v>
      </c>
      <c r="P6490">
        <v>12</v>
      </c>
      <c r="Q6490">
        <v>1</v>
      </c>
      <c r="R6490" t="s">
        <v>40</v>
      </c>
      <c r="S6490">
        <v>4</v>
      </c>
      <c r="T6490">
        <v>2</v>
      </c>
      <c r="U6490">
        <v>5</v>
      </c>
      <c r="V6490">
        <v>1150</v>
      </c>
      <c r="W6490" t="s">
        <v>54</v>
      </c>
      <c r="X6490" t="s">
        <v>32061</v>
      </c>
      <c r="Y6490" t="s">
        <v>65</v>
      </c>
      <c r="Z6490" s="1">
        <v>44991</v>
      </c>
      <c r="AA6490" s="2">
        <v>0.23951388888888889</v>
      </c>
      <c r="AB6490" s="2">
        <v>0.56314814814814818</v>
      </c>
      <c r="AC6490" t="s">
        <v>44</v>
      </c>
      <c r="AD6490" t="s">
        <v>44</v>
      </c>
      <c r="AE6490" t="s">
        <v>45</v>
      </c>
      <c r="AF6490">
        <v>230</v>
      </c>
    </row>
    <row r="6491" spans="1:32">
      <c r="A6491">
        <v>30897</v>
      </c>
      <c r="B6491">
        <v>29997</v>
      </c>
      <c r="C6491" t="s">
        <v>1335</v>
      </c>
      <c r="D6491" t="s">
        <v>1393</v>
      </c>
      <c r="E6491" t="s">
        <v>34</v>
      </c>
      <c r="F6491" t="s">
        <v>32062</v>
      </c>
      <c r="G6491" t="s">
        <v>32063</v>
      </c>
      <c r="H6491" t="s">
        <v>295</v>
      </c>
      <c r="I6491" s="1">
        <v>33466</v>
      </c>
      <c r="J6491" t="s">
        <v>32064</v>
      </c>
      <c r="K6491" t="s">
        <v>21881</v>
      </c>
      <c r="L6491">
        <v>90271</v>
      </c>
      <c r="M6491" t="s">
        <v>295</v>
      </c>
      <c r="N6491" s="1">
        <v>45117</v>
      </c>
      <c r="O6491" s="1">
        <v>45119</v>
      </c>
      <c r="P6491">
        <v>79</v>
      </c>
      <c r="Q6491">
        <v>4</v>
      </c>
      <c r="R6491" t="s">
        <v>53</v>
      </c>
      <c r="S6491">
        <v>1</v>
      </c>
      <c r="T6491">
        <v>2</v>
      </c>
      <c r="U6491">
        <v>2</v>
      </c>
      <c r="V6491">
        <v>280</v>
      </c>
      <c r="W6491" t="s">
        <v>54</v>
      </c>
      <c r="X6491" t="s">
        <v>32065</v>
      </c>
      <c r="Y6491" t="s">
        <v>43</v>
      </c>
      <c r="Z6491" s="1">
        <v>45080</v>
      </c>
      <c r="AA6491" s="2">
        <v>5.0821759259259254E-2</v>
      </c>
      <c r="AB6491" s="2">
        <v>0.97315972222222225</v>
      </c>
      <c r="AC6491" t="s">
        <v>44</v>
      </c>
      <c r="AD6491" t="s">
        <v>44</v>
      </c>
      <c r="AE6491" t="s">
        <v>44</v>
      </c>
      <c r="AF6491">
        <v>140</v>
      </c>
    </row>
    <row r="6492" spans="1:32">
      <c r="A6492">
        <v>30898</v>
      </c>
      <c r="B6492">
        <v>29998</v>
      </c>
      <c r="C6492" t="s">
        <v>822</v>
      </c>
      <c r="D6492" t="s">
        <v>859</v>
      </c>
      <c r="E6492" t="s">
        <v>34</v>
      </c>
      <c r="F6492" t="s">
        <v>32066</v>
      </c>
      <c r="G6492" t="s">
        <v>32067</v>
      </c>
      <c r="H6492" t="s">
        <v>280</v>
      </c>
      <c r="I6492" s="1">
        <v>27840</v>
      </c>
      <c r="J6492" t="s">
        <v>32068</v>
      </c>
      <c r="K6492" t="s">
        <v>30481</v>
      </c>
      <c r="L6492">
        <v>32755</v>
      </c>
      <c r="M6492" t="s">
        <v>280</v>
      </c>
      <c r="N6492" s="1">
        <v>44990</v>
      </c>
      <c r="O6492" s="1">
        <v>44992</v>
      </c>
      <c r="P6492">
        <v>89</v>
      </c>
      <c r="Q6492">
        <v>4</v>
      </c>
      <c r="R6492" t="s">
        <v>63</v>
      </c>
      <c r="S6492">
        <v>2</v>
      </c>
      <c r="T6492">
        <v>2</v>
      </c>
      <c r="U6492">
        <v>2</v>
      </c>
      <c r="V6492">
        <v>166</v>
      </c>
      <c r="W6492" t="s">
        <v>41</v>
      </c>
      <c r="X6492" t="s">
        <v>32069</v>
      </c>
      <c r="Y6492" t="s">
        <v>65</v>
      </c>
      <c r="Z6492" s="1">
        <v>44970</v>
      </c>
      <c r="AA6492" s="2">
        <v>0.18408564814814812</v>
      </c>
      <c r="AB6492" s="2">
        <v>0.82728009259259261</v>
      </c>
      <c r="AC6492" t="s">
        <v>44</v>
      </c>
      <c r="AD6492" t="s">
        <v>45</v>
      </c>
      <c r="AE6492" t="s">
        <v>45</v>
      </c>
      <c r="AF6492">
        <v>83</v>
      </c>
    </row>
    <row r="6493" spans="1:32">
      <c r="A6493">
        <v>30899</v>
      </c>
      <c r="B6493">
        <v>29999</v>
      </c>
      <c r="C6493" t="s">
        <v>881</v>
      </c>
      <c r="D6493" t="s">
        <v>4017</v>
      </c>
      <c r="E6493" t="s">
        <v>34</v>
      </c>
      <c r="F6493" t="s">
        <v>32070</v>
      </c>
      <c r="G6493" t="s">
        <v>32071</v>
      </c>
      <c r="H6493" t="s">
        <v>530</v>
      </c>
      <c r="I6493" s="1">
        <v>17075</v>
      </c>
      <c r="J6493" t="s">
        <v>32072</v>
      </c>
      <c r="K6493" t="s">
        <v>32073</v>
      </c>
      <c r="L6493">
        <v>32779</v>
      </c>
      <c r="M6493" t="s">
        <v>530</v>
      </c>
      <c r="N6493" s="1">
        <v>45219</v>
      </c>
      <c r="O6493" s="1">
        <v>45223</v>
      </c>
      <c r="P6493">
        <v>56</v>
      </c>
      <c r="Q6493">
        <v>3</v>
      </c>
      <c r="R6493" t="s">
        <v>63</v>
      </c>
      <c r="S6493">
        <v>3</v>
      </c>
      <c r="T6493">
        <v>0</v>
      </c>
      <c r="U6493">
        <v>4</v>
      </c>
      <c r="V6493">
        <v>340</v>
      </c>
      <c r="W6493" t="s">
        <v>54</v>
      </c>
      <c r="X6493" t="s">
        <v>32074</v>
      </c>
      <c r="Y6493" t="s">
        <v>6</v>
      </c>
      <c r="Z6493" s="1">
        <v>45186</v>
      </c>
      <c r="AA6493" s="2">
        <v>0.61995370370370373</v>
      </c>
      <c r="AB6493" s="2">
        <v>0.38041666666666668</v>
      </c>
      <c r="AC6493" t="s">
        <v>44</v>
      </c>
      <c r="AD6493" t="s">
        <v>45</v>
      </c>
      <c r="AE6493" t="s">
        <v>44</v>
      </c>
      <c r="AF6493">
        <v>85</v>
      </c>
    </row>
    <row r="6494" spans="1:32">
      <c r="A6494">
        <v>30902</v>
      </c>
      <c r="B6494">
        <v>30002</v>
      </c>
      <c r="C6494" t="s">
        <v>2316</v>
      </c>
      <c r="D6494" t="s">
        <v>4393</v>
      </c>
      <c r="E6494" t="s">
        <v>48</v>
      </c>
      <c r="F6494" t="s">
        <v>32075</v>
      </c>
      <c r="G6494">
        <v>2786785553</v>
      </c>
      <c r="H6494" t="s">
        <v>537</v>
      </c>
      <c r="I6494" s="1">
        <v>27554</v>
      </c>
      <c r="J6494" t="s">
        <v>32076</v>
      </c>
      <c r="K6494" t="s">
        <v>3367</v>
      </c>
      <c r="L6494">
        <v>52900</v>
      </c>
      <c r="M6494" t="s">
        <v>537</v>
      </c>
      <c r="N6494" s="1">
        <v>44973</v>
      </c>
      <c r="O6494" s="1">
        <v>44978</v>
      </c>
      <c r="P6494">
        <v>29</v>
      </c>
      <c r="Q6494">
        <v>2</v>
      </c>
      <c r="R6494" t="s">
        <v>63</v>
      </c>
      <c r="S6494">
        <v>2</v>
      </c>
      <c r="T6494">
        <v>1</v>
      </c>
      <c r="U6494">
        <v>5</v>
      </c>
      <c r="V6494">
        <v>390</v>
      </c>
      <c r="W6494" t="s">
        <v>54</v>
      </c>
      <c r="X6494" t="s">
        <v>32077</v>
      </c>
      <c r="Y6494" t="s">
        <v>43</v>
      </c>
      <c r="Z6494" s="1">
        <v>44954</v>
      </c>
      <c r="AA6494" s="2">
        <v>0.15339120370370371</v>
      </c>
      <c r="AB6494" s="2">
        <v>0.6506481481481482</v>
      </c>
      <c r="AC6494" t="s">
        <v>44</v>
      </c>
      <c r="AD6494" t="s">
        <v>45</v>
      </c>
      <c r="AE6494" t="s">
        <v>44</v>
      </c>
      <c r="AF6494">
        <v>78</v>
      </c>
    </row>
    <row r="6495" spans="1:32">
      <c r="A6495">
        <v>30903</v>
      </c>
      <c r="B6495">
        <v>30003</v>
      </c>
      <c r="C6495" t="s">
        <v>371</v>
      </c>
      <c r="D6495" t="s">
        <v>4275</v>
      </c>
      <c r="E6495" t="s">
        <v>48</v>
      </c>
      <c r="F6495" t="s">
        <v>32078</v>
      </c>
      <c r="G6495" t="s">
        <v>32079</v>
      </c>
      <c r="H6495" t="s">
        <v>50</v>
      </c>
      <c r="I6495" s="1">
        <v>28414</v>
      </c>
      <c r="J6495" t="s">
        <v>32080</v>
      </c>
      <c r="K6495" t="s">
        <v>32081</v>
      </c>
      <c r="L6495">
        <v>25470</v>
      </c>
      <c r="M6495" t="s">
        <v>50</v>
      </c>
      <c r="N6495" s="1">
        <v>45304</v>
      </c>
      <c r="O6495" s="1">
        <v>45307</v>
      </c>
      <c r="P6495">
        <v>61</v>
      </c>
      <c r="Q6495">
        <v>3</v>
      </c>
      <c r="R6495" t="s">
        <v>53</v>
      </c>
      <c r="S6495">
        <v>4</v>
      </c>
      <c r="T6495">
        <v>0</v>
      </c>
      <c r="U6495">
        <v>3</v>
      </c>
      <c r="V6495">
        <v>447</v>
      </c>
      <c r="W6495" t="s">
        <v>41</v>
      </c>
      <c r="X6495" t="s">
        <v>32082</v>
      </c>
      <c r="Y6495" t="s">
        <v>81</v>
      </c>
      <c r="Z6495" s="1">
        <v>45276</v>
      </c>
      <c r="AA6495" s="2">
        <v>0.32591435185185186</v>
      </c>
      <c r="AB6495" s="2">
        <v>0.27935185185185185</v>
      </c>
      <c r="AC6495" t="s">
        <v>45</v>
      </c>
      <c r="AD6495" t="s">
        <v>44</v>
      </c>
      <c r="AE6495" t="s">
        <v>44</v>
      </c>
      <c r="AF6495">
        <v>149</v>
      </c>
    </row>
    <row r="6496" spans="1:32">
      <c r="A6496">
        <v>30904</v>
      </c>
      <c r="B6496">
        <v>30004</v>
      </c>
      <c r="C6496" t="s">
        <v>1986</v>
      </c>
      <c r="D6496" t="s">
        <v>2492</v>
      </c>
      <c r="E6496" t="s">
        <v>34</v>
      </c>
      <c r="F6496" t="s">
        <v>32083</v>
      </c>
      <c r="G6496" t="s">
        <v>32084</v>
      </c>
      <c r="H6496" t="s">
        <v>725</v>
      </c>
      <c r="I6496" s="1">
        <v>28942</v>
      </c>
      <c r="J6496" t="s">
        <v>32085</v>
      </c>
      <c r="K6496" t="s">
        <v>5854</v>
      </c>
      <c r="L6496">
        <v>11797</v>
      </c>
      <c r="M6496" t="s">
        <v>725</v>
      </c>
      <c r="N6496" s="1">
        <v>45218</v>
      </c>
      <c r="O6496" s="1">
        <v>45220</v>
      </c>
      <c r="P6496">
        <v>61</v>
      </c>
      <c r="Q6496">
        <v>3</v>
      </c>
      <c r="R6496" t="s">
        <v>53</v>
      </c>
      <c r="S6496">
        <v>1</v>
      </c>
      <c r="T6496">
        <v>2</v>
      </c>
      <c r="U6496">
        <v>2</v>
      </c>
      <c r="V6496">
        <v>286</v>
      </c>
      <c r="W6496" t="s">
        <v>54</v>
      </c>
      <c r="X6496" t="s">
        <v>32086</v>
      </c>
      <c r="Y6496" t="s">
        <v>81</v>
      </c>
      <c r="Z6496" s="1">
        <v>45210</v>
      </c>
      <c r="AA6496" s="2">
        <v>0.67714120370370379</v>
      </c>
      <c r="AB6496" s="2">
        <v>0.87890046296296298</v>
      </c>
      <c r="AC6496" t="s">
        <v>44</v>
      </c>
      <c r="AD6496" t="s">
        <v>45</v>
      </c>
      <c r="AE6496" t="s">
        <v>45</v>
      </c>
      <c r="AF6496">
        <v>143</v>
      </c>
    </row>
    <row r="6497" spans="1:32">
      <c r="A6497">
        <v>30905</v>
      </c>
      <c r="B6497">
        <v>30005</v>
      </c>
      <c r="C6497" t="s">
        <v>112</v>
      </c>
      <c r="D6497" t="s">
        <v>21208</v>
      </c>
      <c r="E6497" t="s">
        <v>34</v>
      </c>
      <c r="F6497" t="s">
        <v>32087</v>
      </c>
      <c r="G6497" t="s">
        <v>32088</v>
      </c>
      <c r="H6497" t="s">
        <v>37</v>
      </c>
      <c r="I6497" s="1">
        <v>30091</v>
      </c>
      <c r="J6497" t="s">
        <v>32089</v>
      </c>
      <c r="K6497" t="s">
        <v>2771</v>
      </c>
      <c r="L6497">
        <v>73253</v>
      </c>
      <c r="M6497" t="s">
        <v>37</v>
      </c>
      <c r="N6497" s="1">
        <v>45111</v>
      </c>
      <c r="O6497" s="1">
        <v>45113</v>
      </c>
      <c r="P6497">
        <v>77</v>
      </c>
      <c r="Q6497">
        <v>4</v>
      </c>
      <c r="R6497" t="s">
        <v>63</v>
      </c>
      <c r="S6497">
        <v>3</v>
      </c>
      <c r="T6497">
        <v>1</v>
      </c>
      <c r="U6497">
        <v>2</v>
      </c>
      <c r="V6497">
        <v>162</v>
      </c>
      <c r="W6497" t="s">
        <v>54</v>
      </c>
      <c r="X6497" t="s">
        <v>32090</v>
      </c>
      <c r="Y6497" t="s">
        <v>6</v>
      </c>
      <c r="Z6497" s="1">
        <v>45105</v>
      </c>
      <c r="AA6497" s="2">
        <v>0.75075231481481486</v>
      </c>
      <c r="AB6497" s="2">
        <v>0.31460648148148146</v>
      </c>
      <c r="AC6497" t="s">
        <v>44</v>
      </c>
      <c r="AD6497" t="s">
        <v>44</v>
      </c>
      <c r="AE6497" t="s">
        <v>44</v>
      </c>
      <c r="AF6497">
        <v>81</v>
      </c>
    </row>
    <row r="6498" spans="1:32">
      <c r="A6498">
        <v>30907</v>
      </c>
      <c r="B6498">
        <v>30007</v>
      </c>
      <c r="C6498" t="s">
        <v>988</v>
      </c>
      <c r="D6498" t="s">
        <v>847</v>
      </c>
      <c r="E6498" t="s">
        <v>34</v>
      </c>
      <c r="F6498" t="s">
        <v>32091</v>
      </c>
      <c r="G6498" t="s">
        <v>32092</v>
      </c>
      <c r="H6498" t="s">
        <v>164</v>
      </c>
      <c r="I6498" s="1">
        <v>27897</v>
      </c>
      <c r="J6498" t="s">
        <v>32093</v>
      </c>
      <c r="K6498" t="s">
        <v>21258</v>
      </c>
      <c r="L6498">
        <v>95358</v>
      </c>
      <c r="M6498" t="s">
        <v>164</v>
      </c>
      <c r="N6498" s="1">
        <v>45278</v>
      </c>
      <c r="O6498" s="1">
        <v>45279</v>
      </c>
      <c r="P6498">
        <v>2</v>
      </c>
      <c r="Q6498">
        <v>1</v>
      </c>
      <c r="R6498" t="s">
        <v>63</v>
      </c>
      <c r="S6498">
        <v>4</v>
      </c>
      <c r="T6498">
        <v>1</v>
      </c>
      <c r="U6498">
        <v>1</v>
      </c>
      <c r="V6498">
        <v>81</v>
      </c>
      <c r="W6498" t="s">
        <v>54</v>
      </c>
      <c r="X6498" t="s">
        <v>32094</v>
      </c>
      <c r="Y6498" t="s">
        <v>6</v>
      </c>
      <c r="Z6498" s="1">
        <v>45256</v>
      </c>
      <c r="AA6498" s="2">
        <v>0.77719907407407407</v>
      </c>
      <c r="AB6498" s="2">
        <v>0.51298611111111114</v>
      </c>
      <c r="AC6498" t="s">
        <v>45</v>
      </c>
      <c r="AD6498" t="s">
        <v>45</v>
      </c>
      <c r="AE6498" t="s">
        <v>45</v>
      </c>
      <c r="AF6498">
        <v>81</v>
      </c>
    </row>
    <row r="6499" spans="1:32">
      <c r="A6499">
        <v>30908</v>
      </c>
      <c r="B6499">
        <v>30008</v>
      </c>
      <c r="C6499" t="s">
        <v>3380</v>
      </c>
      <c r="D6499" t="s">
        <v>1404</v>
      </c>
      <c r="E6499" t="s">
        <v>48</v>
      </c>
      <c r="F6499" t="s">
        <v>32095</v>
      </c>
      <c r="G6499" t="s">
        <v>32096</v>
      </c>
      <c r="H6499" t="s">
        <v>423</v>
      </c>
      <c r="I6499" s="1">
        <v>35733</v>
      </c>
      <c r="J6499" t="s">
        <v>32097</v>
      </c>
      <c r="K6499" t="s">
        <v>1165</v>
      </c>
      <c r="L6499">
        <v>58079</v>
      </c>
      <c r="M6499" t="s">
        <v>423</v>
      </c>
      <c r="N6499" s="1">
        <v>45064</v>
      </c>
      <c r="O6499" s="1">
        <v>45067</v>
      </c>
      <c r="P6499">
        <v>25</v>
      </c>
      <c r="Q6499">
        <v>1</v>
      </c>
      <c r="R6499" t="s">
        <v>53</v>
      </c>
      <c r="S6499">
        <v>3</v>
      </c>
      <c r="T6499">
        <v>2</v>
      </c>
      <c r="U6499">
        <v>3</v>
      </c>
      <c r="V6499">
        <v>444</v>
      </c>
      <c r="W6499" t="s">
        <v>54</v>
      </c>
      <c r="X6499" t="s">
        <v>32098</v>
      </c>
      <c r="Y6499" t="s">
        <v>43</v>
      </c>
      <c r="Z6499" s="1">
        <v>45034</v>
      </c>
      <c r="AA6499" s="2">
        <v>0.80172453703703705</v>
      </c>
      <c r="AB6499" s="2">
        <v>0.46981481481481485</v>
      </c>
      <c r="AC6499" t="s">
        <v>45</v>
      </c>
      <c r="AD6499" t="s">
        <v>44</v>
      </c>
      <c r="AE6499" t="s">
        <v>45</v>
      </c>
      <c r="AF6499">
        <v>148</v>
      </c>
    </row>
    <row r="6500" spans="1:32">
      <c r="A6500">
        <v>30910</v>
      </c>
      <c r="B6500">
        <v>30010</v>
      </c>
      <c r="C6500" t="s">
        <v>229</v>
      </c>
      <c r="D6500" t="s">
        <v>6040</v>
      </c>
      <c r="E6500" t="s">
        <v>34</v>
      </c>
      <c r="F6500" t="s">
        <v>32099</v>
      </c>
      <c r="G6500" t="s">
        <v>32100</v>
      </c>
      <c r="H6500" t="s">
        <v>418</v>
      </c>
      <c r="I6500" s="1">
        <v>29284</v>
      </c>
      <c r="J6500" t="s">
        <v>32101</v>
      </c>
      <c r="K6500" t="s">
        <v>32102</v>
      </c>
      <c r="L6500">
        <v>1496</v>
      </c>
      <c r="M6500" t="s">
        <v>418</v>
      </c>
      <c r="N6500" s="1">
        <v>45210</v>
      </c>
      <c r="O6500" s="1">
        <v>45215</v>
      </c>
      <c r="P6500">
        <v>22</v>
      </c>
      <c r="Q6500">
        <v>1</v>
      </c>
      <c r="R6500" t="s">
        <v>53</v>
      </c>
      <c r="S6500">
        <v>3</v>
      </c>
      <c r="T6500">
        <v>1</v>
      </c>
      <c r="U6500">
        <v>5</v>
      </c>
      <c r="V6500">
        <v>705</v>
      </c>
      <c r="W6500" t="s">
        <v>54</v>
      </c>
      <c r="X6500" t="s">
        <v>32103</v>
      </c>
      <c r="Y6500" t="s">
        <v>65</v>
      </c>
      <c r="Z6500" s="1">
        <v>45171</v>
      </c>
      <c r="AA6500" s="2">
        <v>0.54737268518518511</v>
      </c>
      <c r="AB6500" s="2">
        <v>0.70480324074074074</v>
      </c>
      <c r="AC6500" t="s">
        <v>44</v>
      </c>
      <c r="AD6500" t="s">
        <v>45</v>
      </c>
      <c r="AE6500" t="s">
        <v>45</v>
      </c>
      <c r="AF6500">
        <v>141</v>
      </c>
    </row>
    <row r="6501" spans="1:32">
      <c r="A6501">
        <v>30911</v>
      </c>
      <c r="B6501">
        <v>30011</v>
      </c>
      <c r="C6501" t="s">
        <v>2202</v>
      </c>
      <c r="D6501" t="s">
        <v>348</v>
      </c>
      <c r="E6501" t="s">
        <v>48</v>
      </c>
      <c r="F6501" t="s">
        <v>32104</v>
      </c>
      <c r="G6501" t="s">
        <v>32105</v>
      </c>
      <c r="H6501" t="s">
        <v>201</v>
      </c>
      <c r="I6501" s="1">
        <v>25580</v>
      </c>
      <c r="J6501" t="s">
        <v>32106</v>
      </c>
      <c r="K6501" t="s">
        <v>16330</v>
      </c>
      <c r="L6501">
        <v>23350</v>
      </c>
      <c r="M6501" t="s">
        <v>201</v>
      </c>
      <c r="N6501" s="1">
        <v>45207</v>
      </c>
      <c r="O6501" s="1">
        <v>45212</v>
      </c>
      <c r="P6501">
        <v>76</v>
      </c>
      <c r="Q6501">
        <v>4</v>
      </c>
      <c r="R6501" t="s">
        <v>53</v>
      </c>
      <c r="S6501">
        <v>3</v>
      </c>
      <c r="T6501">
        <v>0</v>
      </c>
      <c r="U6501">
        <v>5</v>
      </c>
      <c r="V6501">
        <v>620</v>
      </c>
      <c r="W6501" t="s">
        <v>41</v>
      </c>
      <c r="X6501" t="s">
        <v>32107</v>
      </c>
      <c r="Y6501" t="s">
        <v>65</v>
      </c>
      <c r="Z6501" s="1">
        <v>45200</v>
      </c>
      <c r="AA6501" s="2">
        <v>3.2037037037037037E-2</v>
      </c>
      <c r="AB6501" s="2">
        <v>0.52271990740740748</v>
      </c>
      <c r="AC6501" t="s">
        <v>45</v>
      </c>
      <c r="AD6501" t="s">
        <v>45</v>
      </c>
      <c r="AE6501" t="s">
        <v>44</v>
      </c>
      <c r="AF6501">
        <v>124</v>
      </c>
    </row>
    <row r="6502" spans="1:32">
      <c r="A6502">
        <v>30913</v>
      </c>
      <c r="B6502">
        <v>30013</v>
      </c>
      <c r="C6502" t="s">
        <v>1328</v>
      </c>
      <c r="D6502" t="s">
        <v>2828</v>
      </c>
      <c r="E6502" t="s">
        <v>34</v>
      </c>
      <c r="F6502" t="s">
        <v>32108</v>
      </c>
      <c r="G6502" t="s">
        <v>32109</v>
      </c>
      <c r="H6502" t="s">
        <v>309</v>
      </c>
      <c r="I6502" s="1">
        <v>26093</v>
      </c>
      <c r="J6502" t="s">
        <v>32110</v>
      </c>
      <c r="K6502" t="s">
        <v>1333</v>
      </c>
      <c r="L6502">
        <v>33321</v>
      </c>
      <c r="M6502" t="s">
        <v>309</v>
      </c>
      <c r="N6502" s="1">
        <v>45251</v>
      </c>
      <c r="O6502" s="1">
        <v>45255</v>
      </c>
      <c r="P6502">
        <v>84</v>
      </c>
      <c r="Q6502">
        <v>4</v>
      </c>
      <c r="R6502" t="s">
        <v>40</v>
      </c>
      <c r="S6502">
        <v>1</v>
      </c>
      <c r="T6502">
        <v>1</v>
      </c>
      <c r="U6502">
        <v>4</v>
      </c>
      <c r="V6502">
        <v>844</v>
      </c>
      <c r="W6502" t="s">
        <v>54</v>
      </c>
      <c r="X6502" t="s">
        <v>32111</v>
      </c>
      <c r="Y6502" t="s">
        <v>65</v>
      </c>
      <c r="Z6502" s="1">
        <v>45236</v>
      </c>
      <c r="AA6502" s="2">
        <v>0.55342592592592588</v>
      </c>
      <c r="AB6502" s="2">
        <v>0.88592592592592589</v>
      </c>
      <c r="AC6502" t="s">
        <v>45</v>
      </c>
      <c r="AD6502" t="s">
        <v>45</v>
      </c>
      <c r="AE6502" t="s">
        <v>45</v>
      </c>
      <c r="AF6502">
        <v>211</v>
      </c>
    </row>
    <row r="6503" spans="1:32">
      <c r="A6503">
        <v>30915</v>
      </c>
      <c r="B6503">
        <v>30015</v>
      </c>
      <c r="C6503" t="s">
        <v>347</v>
      </c>
      <c r="D6503" t="s">
        <v>1404</v>
      </c>
      <c r="E6503" t="s">
        <v>34</v>
      </c>
      <c r="F6503" t="s">
        <v>32112</v>
      </c>
      <c r="G6503" t="s">
        <v>32113</v>
      </c>
      <c r="H6503" t="s">
        <v>135</v>
      </c>
      <c r="I6503" s="1">
        <v>31508</v>
      </c>
      <c r="J6503" t="s">
        <v>32114</v>
      </c>
      <c r="K6503" t="s">
        <v>32115</v>
      </c>
      <c r="L6503">
        <v>4274</v>
      </c>
      <c r="M6503" t="s">
        <v>135</v>
      </c>
      <c r="N6503" s="1">
        <v>45077</v>
      </c>
      <c r="O6503" s="1">
        <v>45078</v>
      </c>
      <c r="P6503">
        <v>40</v>
      </c>
      <c r="Q6503">
        <v>2</v>
      </c>
      <c r="R6503" t="s">
        <v>53</v>
      </c>
      <c r="S6503">
        <v>1</v>
      </c>
      <c r="T6503">
        <v>1</v>
      </c>
      <c r="U6503">
        <v>1</v>
      </c>
      <c r="V6503">
        <v>122</v>
      </c>
      <c r="W6503" t="s">
        <v>54</v>
      </c>
      <c r="X6503" t="s">
        <v>32116</v>
      </c>
      <c r="Y6503" t="s">
        <v>43</v>
      </c>
      <c r="Z6503" s="1">
        <v>45045</v>
      </c>
      <c r="AA6503" s="2">
        <v>3.7789351851851852E-2</v>
      </c>
      <c r="AB6503" s="2">
        <v>0.26490740740740742</v>
      </c>
      <c r="AC6503" t="s">
        <v>44</v>
      </c>
      <c r="AD6503" t="s">
        <v>44</v>
      </c>
      <c r="AE6503" t="s">
        <v>44</v>
      </c>
      <c r="AF6503">
        <v>122</v>
      </c>
    </row>
    <row r="6504" spans="1:32">
      <c r="A6504">
        <v>30916</v>
      </c>
      <c r="B6504">
        <v>30016</v>
      </c>
      <c r="C6504" t="s">
        <v>1895</v>
      </c>
      <c r="D6504" t="s">
        <v>3849</v>
      </c>
      <c r="E6504" t="s">
        <v>34</v>
      </c>
      <c r="F6504" t="s">
        <v>32117</v>
      </c>
      <c r="G6504" t="s">
        <v>32118</v>
      </c>
      <c r="H6504" t="s">
        <v>280</v>
      </c>
      <c r="I6504" s="1">
        <v>22653</v>
      </c>
      <c r="J6504" t="s">
        <v>32119</v>
      </c>
      <c r="K6504" t="s">
        <v>32120</v>
      </c>
      <c r="L6504">
        <v>52098</v>
      </c>
      <c r="M6504" t="s">
        <v>280</v>
      </c>
      <c r="N6504" s="1">
        <v>45163</v>
      </c>
      <c r="O6504" s="1">
        <v>45168</v>
      </c>
      <c r="P6504">
        <v>54</v>
      </c>
      <c r="Q6504">
        <v>3</v>
      </c>
      <c r="R6504" t="s">
        <v>40</v>
      </c>
      <c r="S6504">
        <v>3</v>
      </c>
      <c r="T6504">
        <v>0</v>
      </c>
      <c r="U6504">
        <v>5</v>
      </c>
      <c r="V6504">
        <v>1070</v>
      </c>
      <c r="W6504" t="s">
        <v>54</v>
      </c>
      <c r="X6504" t="s">
        <v>32121</v>
      </c>
      <c r="Y6504" t="s">
        <v>6</v>
      </c>
      <c r="Z6504" s="1">
        <v>45133</v>
      </c>
      <c r="AA6504" s="2">
        <v>0.13378472222222224</v>
      </c>
      <c r="AB6504" s="2">
        <v>0.28531250000000002</v>
      </c>
      <c r="AC6504" t="s">
        <v>44</v>
      </c>
      <c r="AD6504" t="s">
        <v>45</v>
      </c>
      <c r="AE6504" t="s">
        <v>45</v>
      </c>
      <c r="AF6504">
        <v>214</v>
      </c>
    </row>
    <row r="6505" spans="1:32">
      <c r="A6505">
        <v>30917</v>
      </c>
      <c r="B6505">
        <v>30017</v>
      </c>
      <c r="C6505" t="s">
        <v>5036</v>
      </c>
      <c r="D6505" t="s">
        <v>768</v>
      </c>
      <c r="E6505" t="s">
        <v>34</v>
      </c>
      <c r="F6505" t="s">
        <v>32122</v>
      </c>
      <c r="G6505" t="s">
        <v>32123</v>
      </c>
      <c r="H6505" t="s">
        <v>115</v>
      </c>
      <c r="I6505" s="1">
        <v>34527</v>
      </c>
      <c r="J6505" t="s">
        <v>32124</v>
      </c>
      <c r="K6505" t="s">
        <v>1787</v>
      </c>
      <c r="L6505">
        <v>26295</v>
      </c>
      <c r="M6505" t="s">
        <v>115</v>
      </c>
      <c r="N6505" s="1">
        <v>45225</v>
      </c>
      <c r="O6505" s="1">
        <v>45226</v>
      </c>
      <c r="P6505">
        <v>28</v>
      </c>
      <c r="Q6505">
        <v>2</v>
      </c>
      <c r="R6505" t="s">
        <v>53</v>
      </c>
      <c r="S6505">
        <v>4</v>
      </c>
      <c r="T6505">
        <v>0</v>
      </c>
      <c r="U6505">
        <v>1</v>
      </c>
      <c r="V6505">
        <v>145</v>
      </c>
      <c r="W6505" t="s">
        <v>41</v>
      </c>
      <c r="X6505" t="s">
        <v>32125</v>
      </c>
      <c r="Y6505" t="s">
        <v>6</v>
      </c>
      <c r="Z6505" s="1">
        <v>45202</v>
      </c>
      <c r="AA6505" s="2">
        <v>0.48905092592592592</v>
      </c>
      <c r="AB6505" s="2">
        <v>0.69855324074074077</v>
      </c>
      <c r="AC6505" t="s">
        <v>44</v>
      </c>
      <c r="AD6505" t="s">
        <v>44</v>
      </c>
      <c r="AE6505" t="s">
        <v>45</v>
      </c>
      <c r="AF6505">
        <v>145</v>
      </c>
    </row>
    <row r="6506" spans="1:32">
      <c r="A6506">
        <v>30918</v>
      </c>
      <c r="B6506">
        <v>30018</v>
      </c>
      <c r="C6506" t="s">
        <v>908</v>
      </c>
      <c r="D6506" t="s">
        <v>847</v>
      </c>
      <c r="E6506" t="s">
        <v>48</v>
      </c>
      <c r="F6506" t="s">
        <v>32126</v>
      </c>
      <c r="G6506" t="s">
        <v>32127</v>
      </c>
      <c r="H6506" t="s">
        <v>1301</v>
      </c>
      <c r="I6506" s="1">
        <v>19295</v>
      </c>
      <c r="J6506" t="s">
        <v>32128</v>
      </c>
      <c r="K6506" t="s">
        <v>32129</v>
      </c>
      <c r="L6506">
        <v>9950</v>
      </c>
      <c r="M6506" t="s">
        <v>1301</v>
      </c>
      <c r="N6506" s="1">
        <v>45226</v>
      </c>
      <c r="O6506" s="1">
        <v>45227</v>
      </c>
      <c r="P6506">
        <v>29</v>
      </c>
      <c r="Q6506">
        <v>2</v>
      </c>
      <c r="R6506" t="s">
        <v>63</v>
      </c>
      <c r="S6506">
        <v>2</v>
      </c>
      <c r="T6506">
        <v>2</v>
      </c>
      <c r="U6506">
        <v>1</v>
      </c>
      <c r="V6506">
        <v>88</v>
      </c>
      <c r="W6506" t="s">
        <v>41</v>
      </c>
      <c r="X6506" t="s">
        <v>32130</v>
      </c>
      <c r="Y6506" t="s">
        <v>43</v>
      </c>
      <c r="Z6506" s="1">
        <v>45189</v>
      </c>
      <c r="AA6506" s="2">
        <v>0.12248842592592592</v>
      </c>
      <c r="AB6506" s="2">
        <v>0.27333333333333337</v>
      </c>
      <c r="AC6506" t="s">
        <v>44</v>
      </c>
      <c r="AD6506" t="s">
        <v>45</v>
      </c>
      <c r="AE6506" t="s">
        <v>44</v>
      </c>
      <c r="AF6506">
        <v>88</v>
      </c>
    </row>
    <row r="6507" spans="1:32">
      <c r="A6507">
        <v>30919</v>
      </c>
      <c r="B6507">
        <v>30019</v>
      </c>
      <c r="C6507" t="s">
        <v>256</v>
      </c>
      <c r="D6507" t="s">
        <v>299</v>
      </c>
      <c r="E6507" t="s">
        <v>34</v>
      </c>
      <c r="F6507" t="s">
        <v>32131</v>
      </c>
      <c r="G6507" t="s">
        <v>32132</v>
      </c>
      <c r="H6507" t="s">
        <v>537</v>
      </c>
      <c r="I6507" s="1">
        <v>30861</v>
      </c>
      <c r="J6507" t="s">
        <v>32133</v>
      </c>
      <c r="K6507" t="s">
        <v>1037</v>
      </c>
      <c r="L6507">
        <v>61313</v>
      </c>
      <c r="M6507" t="s">
        <v>537</v>
      </c>
      <c r="N6507" s="1">
        <v>44983</v>
      </c>
      <c r="O6507" s="1">
        <v>44984</v>
      </c>
      <c r="P6507">
        <v>44</v>
      </c>
      <c r="Q6507">
        <v>2</v>
      </c>
      <c r="R6507" t="s">
        <v>63</v>
      </c>
      <c r="S6507">
        <v>3</v>
      </c>
      <c r="T6507">
        <v>2</v>
      </c>
      <c r="U6507">
        <v>1</v>
      </c>
      <c r="V6507">
        <v>82</v>
      </c>
      <c r="W6507" t="s">
        <v>41</v>
      </c>
      <c r="X6507" t="s">
        <v>32134</v>
      </c>
      <c r="Y6507" t="s">
        <v>65</v>
      </c>
      <c r="Z6507" s="1">
        <v>44958</v>
      </c>
      <c r="AA6507" s="2">
        <v>0.12395833333333334</v>
      </c>
      <c r="AB6507" s="2">
        <v>0.29260416666666667</v>
      </c>
      <c r="AC6507" t="s">
        <v>44</v>
      </c>
      <c r="AD6507" t="s">
        <v>45</v>
      </c>
      <c r="AE6507" t="s">
        <v>44</v>
      </c>
      <c r="AF6507">
        <v>82</v>
      </c>
    </row>
    <row r="6508" spans="1:32">
      <c r="A6508">
        <v>30921</v>
      </c>
      <c r="B6508">
        <v>30021</v>
      </c>
      <c r="C6508" t="s">
        <v>8553</v>
      </c>
      <c r="D6508" t="s">
        <v>1543</v>
      </c>
      <c r="E6508" t="s">
        <v>34</v>
      </c>
      <c r="F6508" t="s">
        <v>32135</v>
      </c>
      <c r="G6508" t="s">
        <v>32136</v>
      </c>
      <c r="H6508" t="s">
        <v>317</v>
      </c>
      <c r="I6508" s="1">
        <v>25242</v>
      </c>
      <c r="J6508" t="s">
        <v>32137</v>
      </c>
      <c r="K6508" t="s">
        <v>32138</v>
      </c>
      <c r="L6508">
        <v>64640</v>
      </c>
      <c r="M6508" t="s">
        <v>317</v>
      </c>
      <c r="N6508" s="1">
        <v>45102</v>
      </c>
      <c r="O6508" s="1">
        <v>45105</v>
      </c>
      <c r="P6508">
        <v>72</v>
      </c>
      <c r="Q6508">
        <v>3</v>
      </c>
      <c r="R6508" t="s">
        <v>40</v>
      </c>
      <c r="S6508">
        <v>1</v>
      </c>
      <c r="T6508">
        <v>2</v>
      </c>
      <c r="U6508">
        <v>3</v>
      </c>
      <c r="V6508">
        <v>657</v>
      </c>
      <c r="W6508" t="s">
        <v>41</v>
      </c>
      <c r="X6508" t="s">
        <v>32139</v>
      </c>
      <c r="Y6508" t="s">
        <v>81</v>
      </c>
      <c r="Z6508" s="1">
        <v>45068</v>
      </c>
      <c r="AA6508" s="2">
        <v>0.74712962962962959</v>
      </c>
      <c r="AB6508" s="2">
        <v>0.52289351851851851</v>
      </c>
      <c r="AC6508" t="s">
        <v>45</v>
      </c>
      <c r="AD6508" t="s">
        <v>45</v>
      </c>
      <c r="AE6508" t="s">
        <v>45</v>
      </c>
      <c r="AF6508">
        <v>219</v>
      </c>
    </row>
    <row r="6509" spans="1:32">
      <c r="A6509">
        <v>30922</v>
      </c>
      <c r="B6509">
        <v>30022</v>
      </c>
      <c r="C6509" t="s">
        <v>5254</v>
      </c>
      <c r="D6509" t="s">
        <v>19393</v>
      </c>
      <c r="E6509" t="s">
        <v>48</v>
      </c>
      <c r="F6509" t="s">
        <v>32140</v>
      </c>
      <c r="G6509" t="s">
        <v>32141</v>
      </c>
      <c r="H6509" t="s">
        <v>1301</v>
      </c>
      <c r="I6509" s="1">
        <v>35744</v>
      </c>
      <c r="J6509" t="s">
        <v>32142</v>
      </c>
      <c r="K6509" t="s">
        <v>32143</v>
      </c>
      <c r="L6509">
        <v>63933</v>
      </c>
      <c r="M6509" t="s">
        <v>1301</v>
      </c>
      <c r="N6509" s="1">
        <v>45182</v>
      </c>
      <c r="O6509" s="1">
        <v>45183</v>
      </c>
      <c r="P6509">
        <v>49</v>
      </c>
      <c r="Q6509">
        <v>2</v>
      </c>
      <c r="R6509" t="s">
        <v>53</v>
      </c>
      <c r="S6509">
        <v>2</v>
      </c>
      <c r="T6509">
        <v>0</v>
      </c>
      <c r="U6509">
        <v>1</v>
      </c>
      <c r="V6509">
        <v>125</v>
      </c>
      <c r="W6509" t="s">
        <v>41</v>
      </c>
      <c r="X6509" t="s">
        <v>32144</v>
      </c>
      <c r="Y6509" t="s">
        <v>65</v>
      </c>
      <c r="Z6509" s="1">
        <v>45176</v>
      </c>
      <c r="AA6509" s="2">
        <v>0.46033564814814815</v>
      </c>
      <c r="AB6509" s="2">
        <v>1.1099537037037038E-2</v>
      </c>
      <c r="AC6509" t="s">
        <v>44</v>
      </c>
      <c r="AD6509" t="s">
        <v>45</v>
      </c>
      <c r="AE6509" t="s">
        <v>44</v>
      </c>
      <c r="AF6509">
        <v>125</v>
      </c>
    </row>
    <row r="6510" spans="1:32">
      <c r="A6510">
        <v>30923</v>
      </c>
      <c r="B6510">
        <v>30023</v>
      </c>
      <c r="C6510" t="s">
        <v>2374</v>
      </c>
      <c r="D6510" t="s">
        <v>1404</v>
      </c>
      <c r="E6510" t="s">
        <v>34</v>
      </c>
      <c r="F6510" t="s">
        <v>32145</v>
      </c>
      <c r="G6510" t="s">
        <v>32146</v>
      </c>
      <c r="H6510" t="s">
        <v>423</v>
      </c>
      <c r="I6510" s="1">
        <v>20303</v>
      </c>
      <c r="J6510" t="s">
        <v>32147</v>
      </c>
      <c r="K6510" t="s">
        <v>32148</v>
      </c>
      <c r="L6510">
        <v>42127</v>
      </c>
      <c r="M6510" t="s">
        <v>423</v>
      </c>
      <c r="N6510" s="1">
        <v>45102</v>
      </c>
      <c r="O6510" s="1">
        <v>45103</v>
      </c>
      <c r="P6510">
        <v>74</v>
      </c>
      <c r="Q6510">
        <v>3</v>
      </c>
      <c r="R6510" t="s">
        <v>63</v>
      </c>
      <c r="S6510">
        <v>4</v>
      </c>
      <c r="T6510">
        <v>2</v>
      </c>
      <c r="U6510">
        <v>1</v>
      </c>
      <c r="V6510">
        <v>87</v>
      </c>
      <c r="W6510" t="s">
        <v>54</v>
      </c>
      <c r="X6510" t="s">
        <v>32149</v>
      </c>
      <c r="Y6510" t="s">
        <v>43</v>
      </c>
      <c r="Z6510" s="1">
        <v>45075</v>
      </c>
      <c r="AA6510" s="2">
        <v>0.92802083333333341</v>
      </c>
      <c r="AB6510" s="2">
        <v>0.7914930555555556</v>
      </c>
      <c r="AC6510" t="s">
        <v>44</v>
      </c>
      <c r="AD6510" t="s">
        <v>45</v>
      </c>
      <c r="AE6510" t="s">
        <v>45</v>
      </c>
      <c r="AF6510">
        <v>87</v>
      </c>
    </row>
    <row r="6511" spans="1:32">
      <c r="A6511">
        <v>30924</v>
      </c>
      <c r="B6511">
        <v>30024</v>
      </c>
      <c r="C6511" t="s">
        <v>19625</v>
      </c>
      <c r="D6511" t="s">
        <v>1433</v>
      </c>
      <c r="E6511" t="s">
        <v>34</v>
      </c>
      <c r="F6511" t="s">
        <v>32150</v>
      </c>
      <c r="G6511" t="s">
        <v>32151</v>
      </c>
      <c r="H6511" t="s">
        <v>272</v>
      </c>
      <c r="I6511" s="1">
        <v>32894</v>
      </c>
      <c r="J6511" t="s">
        <v>32152</v>
      </c>
      <c r="K6511" t="s">
        <v>28380</v>
      </c>
      <c r="L6511">
        <v>85823</v>
      </c>
      <c r="M6511" t="s">
        <v>272</v>
      </c>
      <c r="N6511" s="1">
        <v>45068</v>
      </c>
      <c r="O6511" s="1">
        <v>45071</v>
      </c>
      <c r="P6511">
        <v>16</v>
      </c>
      <c r="Q6511">
        <v>1</v>
      </c>
      <c r="R6511" t="s">
        <v>53</v>
      </c>
      <c r="S6511">
        <v>4</v>
      </c>
      <c r="T6511">
        <v>0</v>
      </c>
      <c r="U6511">
        <v>3</v>
      </c>
      <c r="V6511">
        <v>441</v>
      </c>
      <c r="W6511" t="s">
        <v>54</v>
      </c>
      <c r="X6511" t="s">
        <v>32153</v>
      </c>
      <c r="Y6511" t="s">
        <v>65</v>
      </c>
      <c r="Z6511" s="1">
        <v>45056</v>
      </c>
      <c r="AA6511" s="2">
        <v>0.229375</v>
      </c>
      <c r="AB6511" s="2">
        <v>0.8049074074074074</v>
      </c>
      <c r="AC6511" t="s">
        <v>44</v>
      </c>
      <c r="AD6511" t="s">
        <v>44</v>
      </c>
      <c r="AE6511" t="s">
        <v>45</v>
      </c>
      <c r="AF6511">
        <v>147</v>
      </c>
    </row>
    <row r="6512" spans="1:32">
      <c r="A6512">
        <v>30925</v>
      </c>
      <c r="B6512">
        <v>30025</v>
      </c>
      <c r="C6512" t="s">
        <v>1503</v>
      </c>
      <c r="D6512" t="s">
        <v>1368</v>
      </c>
      <c r="E6512" t="s">
        <v>34</v>
      </c>
      <c r="F6512" t="s">
        <v>32154</v>
      </c>
      <c r="G6512" t="s">
        <v>32155</v>
      </c>
      <c r="H6512" t="s">
        <v>330</v>
      </c>
      <c r="I6512" s="1">
        <v>16151</v>
      </c>
      <c r="J6512" t="s">
        <v>32156</v>
      </c>
      <c r="K6512" t="s">
        <v>32157</v>
      </c>
      <c r="L6512">
        <v>38215</v>
      </c>
      <c r="M6512" t="s">
        <v>330</v>
      </c>
      <c r="N6512" s="1">
        <v>45223</v>
      </c>
      <c r="O6512" s="1">
        <v>45226</v>
      </c>
      <c r="P6512">
        <v>25</v>
      </c>
      <c r="Q6512">
        <v>1</v>
      </c>
      <c r="R6512" t="s">
        <v>53</v>
      </c>
      <c r="S6512">
        <v>4</v>
      </c>
      <c r="T6512">
        <v>2</v>
      </c>
      <c r="U6512">
        <v>3</v>
      </c>
      <c r="V6512">
        <v>417</v>
      </c>
      <c r="W6512" t="s">
        <v>41</v>
      </c>
      <c r="X6512" t="s">
        <v>32158</v>
      </c>
      <c r="Y6512" t="s">
        <v>43</v>
      </c>
      <c r="Z6512" s="1">
        <v>45190</v>
      </c>
      <c r="AA6512" s="2">
        <v>0.6149189814814815</v>
      </c>
      <c r="AB6512" s="2">
        <v>0.81339120370370377</v>
      </c>
      <c r="AC6512" t="s">
        <v>45</v>
      </c>
      <c r="AD6512" t="s">
        <v>45</v>
      </c>
      <c r="AE6512" t="s">
        <v>44</v>
      </c>
      <c r="AF6512">
        <v>139</v>
      </c>
    </row>
    <row r="6513" spans="1:32">
      <c r="A6513">
        <v>30928</v>
      </c>
      <c r="B6513">
        <v>30028</v>
      </c>
      <c r="C6513" t="s">
        <v>197</v>
      </c>
      <c r="D6513" t="s">
        <v>716</v>
      </c>
      <c r="E6513" t="s">
        <v>48</v>
      </c>
      <c r="F6513" t="s">
        <v>32159</v>
      </c>
      <c r="G6513" t="s">
        <v>32160</v>
      </c>
      <c r="H6513" t="s">
        <v>164</v>
      </c>
      <c r="I6513" s="1">
        <v>35542</v>
      </c>
      <c r="J6513" t="s">
        <v>32161</v>
      </c>
      <c r="K6513" t="s">
        <v>32162</v>
      </c>
      <c r="L6513">
        <v>12519</v>
      </c>
      <c r="M6513" t="s">
        <v>164</v>
      </c>
      <c r="N6513" s="1">
        <v>45047</v>
      </c>
      <c r="O6513" s="1">
        <v>45052</v>
      </c>
      <c r="P6513">
        <v>66</v>
      </c>
      <c r="Q6513">
        <v>3</v>
      </c>
      <c r="R6513" t="s">
        <v>40</v>
      </c>
      <c r="S6513">
        <v>1</v>
      </c>
      <c r="T6513">
        <v>1</v>
      </c>
      <c r="U6513">
        <v>5</v>
      </c>
      <c r="V6513">
        <v>1235</v>
      </c>
      <c r="W6513" t="s">
        <v>41</v>
      </c>
      <c r="X6513" t="s">
        <v>32163</v>
      </c>
      <c r="Y6513" t="s">
        <v>6</v>
      </c>
      <c r="Z6513" s="1">
        <v>45020</v>
      </c>
      <c r="AA6513" s="2">
        <v>8.3784722222222219E-2</v>
      </c>
      <c r="AB6513" s="2">
        <v>0.26256944444444447</v>
      </c>
      <c r="AC6513" t="s">
        <v>45</v>
      </c>
      <c r="AD6513" t="s">
        <v>45</v>
      </c>
      <c r="AE6513" t="s">
        <v>44</v>
      </c>
      <c r="AF6513">
        <v>247</v>
      </c>
    </row>
    <row r="6514" spans="1:32">
      <c r="A6514">
        <v>30929</v>
      </c>
      <c r="B6514">
        <v>30029</v>
      </c>
      <c r="C6514" t="s">
        <v>1527</v>
      </c>
      <c r="D6514" t="s">
        <v>126</v>
      </c>
      <c r="E6514" t="s">
        <v>48</v>
      </c>
      <c r="F6514" t="s">
        <v>32164</v>
      </c>
      <c r="G6514" t="s">
        <v>32165</v>
      </c>
      <c r="H6514" t="s">
        <v>179</v>
      </c>
      <c r="I6514" s="1">
        <v>22355</v>
      </c>
      <c r="J6514" t="s">
        <v>32166</v>
      </c>
      <c r="K6514" t="s">
        <v>32167</v>
      </c>
      <c r="L6514">
        <v>95243</v>
      </c>
      <c r="M6514" t="s">
        <v>179</v>
      </c>
      <c r="N6514" s="1">
        <v>45038</v>
      </c>
      <c r="O6514" s="1">
        <v>45043</v>
      </c>
      <c r="P6514">
        <v>81</v>
      </c>
      <c r="Q6514">
        <v>4</v>
      </c>
      <c r="R6514" t="s">
        <v>40</v>
      </c>
      <c r="S6514">
        <v>3</v>
      </c>
      <c r="T6514">
        <v>2</v>
      </c>
      <c r="U6514">
        <v>5</v>
      </c>
      <c r="V6514">
        <v>1065</v>
      </c>
      <c r="W6514" t="s">
        <v>41</v>
      </c>
      <c r="X6514" t="s">
        <v>32168</v>
      </c>
      <c r="Y6514" t="s">
        <v>6</v>
      </c>
      <c r="Z6514" s="1">
        <v>45022</v>
      </c>
      <c r="AA6514" s="2">
        <v>0.80761574074074083</v>
      </c>
      <c r="AB6514" s="2">
        <v>0.8103703703703703</v>
      </c>
      <c r="AC6514" t="s">
        <v>44</v>
      </c>
      <c r="AD6514" t="s">
        <v>45</v>
      </c>
      <c r="AE6514" t="s">
        <v>45</v>
      </c>
      <c r="AF6514">
        <v>213</v>
      </c>
    </row>
    <row r="6515" spans="1:32">
      <c r="A6515">
        <v>30930</v>
      </c>
      <c r="B6515">
        <v>30030</v>
      </c>
      <c r="C6515" t="s">
        <v>1050</v>
      </c>
      <c r="D6515" t="s">
        <v>1128</v>
      </c>
      <c r="E6515" t="s">
        <v>48</v>
      </c>
      <c r="F6515" t="s">
        <v>32169</v>
      </c>
      <c r="G6515" t="s">
        <v>32170</v>
      </c>
      <c r="H6515" t="s">
        <v>423</v>
      </c>
      <c r="I6515" s="1">
        <v>25983</v>
      </c>
      <c r="J6515" t="s">
        <v>32171</v>
      </c>
      <c r="K6515" t="s">
        <v>32172</v>
      </c>
      <c r="L6515">
        <v>2591</v>
      </c>
      <c r="M6515" t="s">
        <v>423</v>
      </c>
      <c r="N6515" s="1">
        <v>45000</v>
      </c>
      <c r="O6515" s="1">
        <v>45001</v>
      </c>
      <c r="P6515">
        <v>36</v>
      </c>
      <c r="Q6515">
        <v>2</v>
      </c>
      <c r="R6515" t="s">
        <v>40</v>
      </c>
      <c r="S6515">
        <v>1</v>
      </c>
      <c r="T6515">
        <v>1</v>
      </c>
      <c r="U6515">
        <v>1</v>
      </c>
      <c r="V6515">
        <v>227</v>
      </c>
      <c r="W6515" t="s">
        <v>41</v>
      </c>
      <c r="X6515" t="s">
        <v>32173</v>
      </c>
      <c r="Y6515" t="s">
        <v>6</v>
      </c>
      <c r="Z6515" s="1">
        <v>44988</v>
      </c>
      <c r="AA6515" s="2">
        <v>0.27027777777777778</v>
      </c>
      <c r="AB6515" s="2">
        <v>0.46208333333333335</v>
      </c>
      <c r="AC6515" t="s">
        <v>44</v>
      </c>
      <c r="AD6515" t="s">
        <v>45</v>
      </c>
      <c r="AE6515" t="s">
        <v>45</v>
      </c>
      <c r="AF6515">
        <v>227</v>
      </c>
    </row>
    <row r="6516" spans="1:32">
      <c r="A6516">
        <v>30931</v>
      </c>
      <c r="B6516">
        <v>30031</v>
      </c>
      <c r="C6516" t="s">
        <v>1155</v>
      </c>
      <c r="D6516" t="s">
        <v>894</v>
      </c>
      <c r="E6516" t="s">
        <v>48</v>
      </c>
      <c r="F6516" t="s">
        <v>32174</v>
      </c>
      <c r="G6516" t="s">
        <v>32175</v>
      </c>
      <c r="H6516" t="s">
        <v>94</v>
      </c>
      <c r="I6516" s="1">
        <v>25211</v>
      </c>
      <c r="J6516" t="s">
        <v>32176</v>
      </c>
      <c r="K6516" t="s">
        <v>22201</v>
      </c>
      <c r="L6516">
        <v>89741</v>
      </c>
      <c r="M6516" t="s">
        <v>94</v>
      </c>
      <c r="N6516" s="1">
        <v>44993</v>
      </c>
      <c r="O6516" s="1">
        <v>44998</v>
      </c>
      <c r="P6516">
        <v>70</v>
      </c>
      <c r="Q6516">
        <v>3</v>
      </c>
      <c r="R6516" t="s">
        <v>53</v>
      </c>
      <c r="S6516">
        <v>1</v>
      </c>
      <c r="T6516">
        <v>1</v>
      </c>
      <c r="U6516">
        <v>5</v>
      </c>
      <c r="V6516">
        <v>715</v>
      </c>
      <c r="W6516" t="s">
        <v>54</v>
      </c>
      <c r="X6516" t="s">
        <v>32177</v>
      </c>
      <c r="Y6516" t="s">
        <v>65</v>
      </c>
      <c r="Z6516" s="1">
        <v>44960</v>
      </c>
      <c r="AA6516" s="2">
        <v>0.3208449074074074</v>
      </c>
      <c r="AB6516" s="2">
        <v>0.74225694444444434</v>
      </c>
      <c r="AC6516" t="s">
        <v>45</v>
      </c>
      <c r="AD6516" t="s">
        <v>44</v>
      </c>
      <c r="AE6516" t="s">
        <v>45</v>
      </c>
      <c r="AF6516">
        <v>143</v>
      </c>
    </row>
    <row r="6517" spans="1:32">
      <c r="A6517">
        <v>30932</v>
      </c>
      <c r="B6517">
        <v>30032</v>
      </c>
      <c r="C6517" t="s">
        <v>347</v>
      </c>
      <c r="D6517" t="s">
        <v>263</v>
      </c>
      <c r="E6517" t="s">
        <v>48</v>
      </c>
      <c r="F6517" t="s">
        <v>32178</v>
      </c>
      <c r="G6517" t="s">
        <v>32179</v>
      </c>
      <c r="H6517" t="s">
        <v>171</v>
      </c>
      <c r="I6517" s="1">
        <v>23895</v>
      </c>
      <c r="J6517" t="s">
        <v>32180</v>
      </c>
      <c r="K6517" t="s">
        <v>32181</v>
      </c>
      <c r="L6517">
        <v>3370</v>
      </c>
      <c r="M6517" t="s">
        <v>171</v>
      </c>
      <c r="N6517" s="1">
        <v>45086</v>
      </c>
      <c r="O6517" s="1">
        <v>45090</v>
      </c>
      <c r="P6517">
        <v>8</v>
      </c>
      <c r="Q6517">
        <v>1</v>
      </c>
      <c r="R6517" t="s">
        <v>63</v>
      </c>
      <c r="S6517">
        <v>2</v>
      </c>
      <c r="T6517">
        <v>0</v>
      </c>
      <c r="U6517">
        <v>4</v>
      </c>
      <c r="V6517">
        <v>272</v>
      </c>
      <c r="W6517" t="s">
        <v>54</v>
      </c>
      <c r="X6517" t="s">
        <v>32182</v>
      </c>
      <c r="Y6517" t="s">
        <v>65</v>
      </c>
      <c r="Z6517" s="1">
        <v>45052</v>
      </c>
      <c r="AA6517" s="2">
        <v>1.7233796296296296E-2</v>
      </c>
      <c r="AB6517" s="2">
        <v>0.56204861111111104</v>
      </c>
      <c r="AC6517" t="s">
        <v>45</v>
      </c>
      <c r="AD6517" t="s">
        <v>45</v>
      </c>
      <c r="AE6517" t="s">
        <v>44</v>
      </c>
      <c r="AF6517">
        <v>68</v>
      </c>
    </row>
    <row r="6518" spans="1:32">
      <c r="A6518">
        <v>30935</v>
      </c>
      <c r="B6518">
        <v>30035</v>
      </c>
      <c r="C6518" t="s">
        <v>1392</v>
      </c>
      <c r="D6518" t="s">
        <v>977</v>
      </c>
      <c r="E6518" t="s">
        <v>34</v>
      </c>
      <c r="F6518" t="s">
        <v>32183</v>
      </c>
      <c r="G6518" t="s">
        <v>32184</v>
      </c>
      <c r="H6518" t="s">
        <v>692</v>
      </c>
      <c r="I6518" s="1">
        <v>29095</v>
      </c>
      <c r="J6518" t="s">
        <v>32185</v>
      </c>
      <c r="K6518" t="s">
        <v>32186</v>
      </c>
      <c r="L6518">
        <v>92358</v>
      </c>
      <c r="M6518" t="s">
        <v>692</v>
      </c>
      <c r="N6518" s="1">
        <v>44995</v>
      </c>
      <c r="O6518" s="1">
        <v>44996</v>
      </c>
      <c r="P6518">
        <v>97</v>
      </c>
      <c r="Q6518">
        <v>4</v>
      </c>
      <c r="R6518" t="s">
        <v>53</v>
      </c>
      <c r="S6518">
        <v>1</v>
      </c>
      <c r="T6518">
        <v>2</v>
      </c>
      <c r="U6518">
        <v>1</v>
      </c>
      <c r="V6518">
        <v>125</v>
      </c>
      <c r="W6518" t="s">
        <v>41</v>
      </c>
      <c r="X6518" t="s">
        <v>32187</v>
      </c>
      <c r="Y6518" t="s">
        <v>6</v>
      </c>
      <c r="Z6518" s="1">
        <v>44965</v>
      </c>
      <c r="AA6518" s="2">
        <v>0.64839120370370373</v>
      </c>
      <c r="AB6518" s="2">
        <v>0.13820601851851852</v>
      </c>
      <c r="AC6518" t="s">
        <v>45</v>
      </c>
      <c r="AD6518" t="s">
        <v>45</v>
      </c>
      <c r="AE6518" t="s">
        <v>44</v>
      </c>
      <c r="AF6518">
        <v>125</v>
      </c>
    </row>
    <row r="6519" spans="1:32">
      <c r="A6519">
        <v>30936</v>
      </c>
      <c r="B6519">
        <v>30036</v>
      </c>
      <c r="C6519" t="s">
        <v>1732</v>
      </c>
      <c r="D6519" t="s">
        <v>385</v>
      </c>
      <c r="E6519" t="s">
        <v>48</v>
      </c>
      <c r="F6519" t="s">
        <v>32188</v>
      </c>
      <c r="G6519" t="s">
        <v>32189</v>
      </c>
      <c r="H6519" t="s">
        <v>122</v>
      </c>
      <c r="I6519" s="1">
        <v>23740</v>
      </c>
      <c r="J6519" t="s">
        <v>32190</v>
      </c>
      <c r="K6519" t="s">
        <v>14199</v>
      </c>
      <c r="L6519">
        <v>82208</v>
      </c>
      <c r="M6519" t="s">
        <v>122</v>
      </c>
      <c r="N6519" s="1">
        <v>45093</v>
      </c>
      <c r="O6519" s="1">
        <v>45096</v>
      </c>
      <c r="P6519">
        <v>63</v>
      </c>
      <c r="Q6519">
        <v>3</v>
      </c>
      <c r="R6519" t="s">
        <v>40</v>
      </c>
      <c r="S6519">
        <v>1</v>
      </c>
      <c r="T6519">
        <v>0</v>
      </c>
      <c r="U6519">
        <v>3</v>
      </c>
      <c r="V6519">
        <v>684</v>
      </c>
      <c r="W6519" t="s">
        <v>54</v>
      </c>
      <c r="X6519" t="s">
        <v>32191</v>
      </c>
      <c r="Y6519" t="s">
        <v>81</v>
      </c>
      <c r="Z6519" s="1">
        <v>45059</v>
      </c>
      <c r="AA6519" s="2">
        <v>0.13998842592592592</v>
      </c>
      <c r="AB6519" s="2">
        <v>0.35083333333333333</v>
      </c>
      <c r="AC6519" t="s">
        <v>45</v>
      </c>
      <c r="AD6519" t="s">
        <v>45</v>
      </c>
      <c r="AE6519" t="s">
        <v>44</v>
      </c>
      <c r="AF6519">
        <v>228</v>
      </c>
    </row>
    <row r="6520" spans="1:32">
      <c r="A6520">
        <v>30938</v>
      </c>
      <c r="B6520">
        <v>30038</v>
      </c>
      <c r="C6520" t="s">
        <v>1155</v>
      </c>
      <c r="D6520" t="s">
        <v>4201</v>
      </c>
      <c r="E6520" t="s">
        <v>48</v>
      </c>
      <c r="F6520" t="s">
        <v>32192</v>
      </c>
      <c r="G6520" t="s">
        <v>32193</v>
      </c>
      <c r="H6520" t="s">
        <v>272</v>
      </c>
      <c r="I6520" s="1">
        <v>30847</v>
      </c>
      <c r="J6520" t="s">
        <v>32194</v>
      </c>
      <c r="K6520" t="s">
        <v>32195</v>
      </c>
      <c r="L6520">
        <v>67817</v>
      </c>
      <c r="M6520" t="s">
        <v>272</v>
      </c>
      <c r="N6520" s="1">
        <v>44979</v>
      </c>
      <c r="O6520" s="1">
        <v>44980</v>
      </c>
      <c r="P6520">
        <v>71</v>
      </c>
      <c r="Q6520">
        <v>3</v>
      </c>
      <c r="R6520" t="s">
        <v>63</v>
      </c>
      <c r="S6520">
        <v>2</v>
      </c>
      <c r="T6520">
        <v>2</v>
      </c>
      <c r="U6520">
        <v>1</v>
      </c>
      <c r="V6520">
        <v>68</v>
      </c>
      <c r="W6520" t="s">
        <v>41</v>
      </c>
      <c r="X6520" t="s">
        <v>32196</v>
      </c>
      <c r="Y6520" t="s">
        <v>81</v>
      </c>
      <c r="Z6520" s="1">
        <v>44943</v>
      </c>
      <c r="AA6520" s="2">
        <v>0.48428240740740741</v>
      </c>
      <c r="AB6520" s="2">
        <v>0.38119212962962962</v>
      </c>
      <c r="AC6520" t="s">
        <v>44</v>
      </c>
      <c r="AD6520" t="s">
        <v>45</v>
      </c>
      <c r="AE6520" t="s">
        <v>45</v>
      </c>
      <c r="AF6520">
        <v>68</v>
      </c>
    </row>
    <row r="6521" spans="1:32">
      <c r="A6521">
        <v>30939</v>
      </c>
      <c r="B6521">
        <v>30039</v>
      </c>
      <c r="C6521" t="s">
        <v>6052</v>
      </c>
      <c r="D6521" t="s">
        <v>4286</v>
      </c>
      <c r="E6521" t="s">
        <v>34</v>
      </c>
      <c r="F6521" t="s">
        <v>32197</v>
      </c>
      <c r="G6521" t="s">
        <v>32198</v>
      </c>
      <c r="H6521" t="s">
        <v>225</v>
      </c>
      <c r="I6521" s="1">
        <v>35537</v>
      </c>
      <c r="J6521" t="s">
        <v>32199</v>
      </c>
      <c r="K6521" t="s">
        <v>20371</v>
      </c>
      <c r="L6521">
        <v>32136</v>
      </c>
      <c r="M6521" t="s">
        <v>225</v>
      </c>
      <c r="N6521" s="1">
        <v>45153</v>
      </c>
      <c r="O6521" s="1">
        <v>45156</v>
      </c>
      <c r="P6521">
        <v>64</v>
      </c>
      <c r="Q6521">
        <v>3</v>
      </c>
      <c r="R6521" t="s">
        <v>53</v>
      </c>
      <c r="S6521">
        <v>1</v>
      </c>
      <c r="T6521">
        <v>0</v>
      </c>
      <c r="U6521">
        <v>3</v>
      </c>
      <c r="V6521">
        <v>450</v>
      </c>
      <c r="W6521" t="s">
        <v>54</v>
      </c>
      <c r="X6521" t="s">
        <v>32200</v>
      </c>
      <c r="Y6521" t="s">
        <v>6</v>
      </c>
      <c r="Z6521" s="1">
        <v>45135</v>
      </c>
      <c r="AA6521" s="2">
        <v>0.34394675925925927</v>
      </c>
      <c r="AB6521" s="2">
        <v>8.9814814814814809E-3</v>
      </c>
      <c r="AC6521" t="s">
        <v>45</v>
      </c>
      <c r="AD6521" t="s">
        <v>45</v>
      </c>
      <c r="AE6521" t="s">
        <v>44</v>
      </c>
      <c r="AF6521">
        <v>150</v>
      </c>
    </row>
    <row r="6522" spans="1:32">
      <c r="A6522">
        <v>30941</v>
      </c>
      <c r="B6522">
        <v>30041</v>
      </c>
      <c r="C6522" t="s">
        <v>11258</v>
      </c>
      <c r="D6522" t="s">
        <v>5513</v>
      </c>
      <c r="E6522" t="s">
        <v>34</v>
      </c>
      <c r="F6522" t="s">
        <v>32201</v>
      </c>
      <c r="G6522">
        <v>8755864150</v>
      </c>
      <c r="H6522" t="s">
        <v>201</v>
      </c>
      <c r="I6522" s="1">
        <v>24787</v>
      </c>
      <c r="J6522" t="s">
        <v>32202</v>
      </c>
      <c r="K6522" t="s">
        <v>16425</v>
      </c>
      <c r="L6522">
        <v>91965</v>
      </c>
      <c r="M6522" t="s">
        <v>201</v>
      </c>
      <c r="N6522" s="1">
        <v>45033</v>
      </c>
      <c r="O6522" s="1">
        <v>45035</v>
      </c>
      <c r="P6522">
        <v>84</v>
      </c>
      <c r="Q6522">
        <v>4</v>
      </c>
      <c r="R6522" t="s">
        <v>40</v>
      </c>
      <c r="S6522">
        <v>1</v>
      </c>
      <c r="T6522">
        <v>2</v>
      </c>
      <c r="U6522">
        <v>2</v>
      </c>
      <c r="V6522">
        <v>400</v>
      </c>
      <c r="W6522" t="s">
        <v>41</v>
      </c>
      <c r="X6522" t="s">
        <v>32203</v>
      </c>
      <c r="Y6522" t="s">
        <v>65</v>
      </c>
      <c r="Z6522" s="1">
        <v>45014</v>
      </c>
      <c r="AA6522" s="2">
        <v>0.47962962962962963</v>
      </c>
      <c r="AB6522" s="2">
        <v>0.69304398148148139</v>
      </c>
      <c r="AC6522" t="s">
        <v>44</v>
      </c>
      <c r="AD6522" t="s">
        <v>44</v>
      </c>
      <c r="AE6522" t="s">
        <v>45</v>
      </c>
      <c r="AF6522">
        <v>200</v>
      </c>
    </row>
    <row r="6523" spans="1:32">
      <c r="A6523">
        <v>30942</v>
      </c>
      <c r="B6523">
        <v>30042</v>
      </c>
      <c r="C6523" t="s">
        <v>1155</v>
      </c>
      <c r="D6523" t="s">
        <v>161</v>
      </c>
      <c r="E6523" t="s">
        <v>48</v>
      </c>
      <c r="F6523" t="s">
        <v>32204</v>
      </c>
      <c r="G6523">
        <f>1-359-372-5841</f>
        <v>-6571</v>
      </c>
      <c r="H6523" t="s">
        <v>201</v>
      </c>
      <c r="I6523" s="1">
        <v>32754</v>
      </c>
      <c r="J6523" t="s">
        <v>32205</v>
      </c>
      <c r="K6523" t="s">
        <v>32206</v>
      </c>
      <c r="L6523">
        <v>50740</v>
      </c>
      <c r="M6523" t="s">
        <v>201</v>
      </c>
      <c r="N6523" s="1">
        <v>45201</v>
      </c>
      <c r="O6523" s="1">
        <v>45205</v>
      </c>
      <c r="P6523">
        <v>53</v>
      </c>
      <c r="Q6523">
        <v>3</v>
      </c>
      <c r="R6523" t="s">
        <v>63</v>
      </c>
      <c r="S6523">
        <v>2</v>
      </c>
      <c r="T6523">
        <v>1</v>
      </c>
      <c r="U6523">
        <v>4</v>
      </c>
      <c r="V6523">
        <v>292</v>
      </c>
      <c r="W6523" t="s">
        <v>54</v>
      </c>
      <c r="X6523" t="s">
        <v>32207</v>
      </c>
      <c r="Y6523" t="s">
        <v>81</v>
      </c>
      <c r="Z6523" s="1">
        <v>45187</v>
      </c>
      <c r="AA6523" s="2">
        <v>0.73298611111111101</v>
      </c>
      <c r="AB6523" s="2">
        <v>0.8569444444444444</v>
      </c>
      <c r="AC6523" t="s">
        <v>44</v>
      </c>
      <c r="AD6523" t="s">
        <v>45</v>
      </c>
      <c r="AE6523" t="s">
        <v>45</v>
      </c>
      <c r="AF6523">
        <v>73</v>
      </c>
    </row>
    <row r="6524" spans="1:32">
      <c r="A6524">
        <v>30943</v>
      </c>
      <c r="B6524">
        <v>30043</v>
      </c>
      <c r="C6524" t="s">
        <v>5513</v>
      </c>
      <c r="D6524" t="s">
        <v>13020</v>
      </c>
      <c r="E6524" t="s">
        <v>34</v>
      </c>
      <c r="F6524" t="s">
        <v>32208</v>
      </c>
      <c r="G6524">
        <v>6967567584</v>
      </c>
      <c r="H6524" t="s">
        <v>201</v>
      </c>
      <c r="I6524" s="1">
        <v>32275</v>
      </c>
      <c r="J6524" t="s">
        <v>32209</v>
      </c>
      <c r="K6524" t="s">
        <v>32210</v>
      </c>
      <c r="L6524">
        <v>718</v>
      </c>
      <c r="M6524" t="s">
        <v>201</v>
      </c>
      <c r="N6524" s="1">
        <v>45276</v>
      </c>
      <c r="O6524" s="1">
        <v>45279</v>
      </c>
      <c r="P6524">
        <v>28</v>
      </c>
      <c r="Q6524">
        <v>2</v>
      </c>
      <c r="R6524" t="s">
        <v>53</v>
      </c>
      <c r="S6524">
        <v>1</v>
      </c>
      <c r="T6524">
        <v>0</v>
      </c>
      <c r="U6524">
        <v>3</v>
      </c>
      <c r="V6524">
        <v>390</v>
      </c>
      <c r="W6524" t="s">
        <v>54</v>
      </c>
      <c r="X6524" t="s">
        <v>32211</v>
      </c>
      <c r="Y6524" t="s">
        <v>43</v>
      </c>
      <c r="Z6524" s="1">
        <v>45243</v>
      </c>
      <c r="AA6524" s="2">
        <v>0.71167824074074071</v>
      </c>
      <c r="AB6524" s="2">
        <v>0.99943287037037043</v>
      </c>
      <c r="AC6524" t="s">
        <v>44</v>
      </c>
      <c r="AD6524" t="s">
        <v>45</v>
      </c>
      <c r="AE6524" t="s">
        <v>45</v>
      </c>
      <c r="AF6524">
        <v>130</v>
      </c>
    </row>
    <row r="6525" spans="1:32">
      <c r="A6525">
        <v>30944</v>
      </c>
      <c r="B6525">
        <v>30044</v>
      </c>
      <c r="C6525" t="s">
        <v>1240</v>
      </c>
      <c r="D6525" t="s">
        <v>99</v>
      </c>
      <c r="E6525" t="s">
        <v>48</v>
      </c>
      <c r="F6525" t="s">
        <v>32212</v>
      </c>
      <c r="G6525" t="s">
        <v>32213</v>
      </c>
      <c r="H6525" t="s">
        <v>1301</v>
      </c>
      <c r="I6525" s="1">
        <v>24387</v>
      </c>
      <c r="J6525" t="s">
        <v>32214</v>
      </c>
      <c r="K6525" t="s">
        <v>9197</v>
      </c>
      <c r="L6525">
        <v>54414</v>
      </c>
      <c r="M6525" t="s">
        <v>1301</v>
      </c>
      <c r="N6525" s="1">
        <v>45203</v>
      </c>
      <c r="O6525" s="1">
        <v>45205</v>
      </c>
      <c r="P6525">
        <v>36</v>
      </c>
      <c r="Q6525">
        <v>2</v>
      </c>
      <c r="R6525" t="s">
        <v>40</v>
      </c>
      <c r="S6525">
        <v>4</v>
      </c>
      <c r="T6525">
        <v>0</v>
      </c>
      <c r="U6525">
        <v>2</v>
      </c>
      <c r="V6525">
        <v>458</v>
      </c>
      <c r="W6525" t="s">
        <v>41</v>
      </c>
      <c r="X6525" t="s">
        <v>32215</v>
      </c>
      <c r="Y6525" t="s">
        <v>6</v>
      </c>
      <c r="Z6525" s="1">
        <v>45195</v>
      </c>
      <c r="AA6525" s="2">
        <v>0.36655092592592592</v>
      </c>
      <c r="AB6525" s="2">
        <v>2.0011574074074074E-2</v>
      </c>
      <c r="AC6525" t="s">
        <v>44</v>
      </c>
      <c r="AD6525" t="s">
        <v>44</v>
      </c>
      <c r="AE6525" t="s">
        <v>44</v>
      </c>
      <c r="AF6525">
        <v>229</v>
      </c>
    </row>
    <row r="6526" spans="1:32">
      <c r="A6526">
        <v>30946</v>
      </c>
      <c r="B6526">
        <v>30046</v>
      </c>
      <c r="C6526" t="s">
        <v>3639</v>
      </c>
      <c r="D6526" t="s">
        <v>12746</v>
      </c>
      <c r="E6526" t="s">
        <v>34</v>
      </c>
      <c r="F6526" t="s">
        <v>32216</v>
      </c>
      <c r="G6526" t="s">
        <v>32217</v>
      </c>
      <c r="H6526" t="s">
        <v>217</v>
      </c>
      <c r="I6526" s="1">
        <v>29379</v>
      </c>
      <c r="J6526" t="s">
        <v>32218</v>
      </c>
      <c r="K6526" t="s">
        <v>32219</v>
      </c>
      <c r="L6526">
        <v>4863</v>
      </c>
      <c r="M6526" t="s">
        <v>217</v>
      </c>
      <c r="N6526" s="1">
        <v>45230</v>
      </c>
      <c r="O6526" s="1">
        <v>45231</v>
      </c>
      <c r="P6526">
        <v>26</v>
      </c>
      <c r="Q6526">
        <v>2</v>
      </c>
      <c r="R6526" t="s">
        <v>63</v>
      </c>
      <c r="S6526">
        <v>2</v>
      </c>
      <c r="T6526">
        <v>2</v>
      </c>
      <c r="U6526">
        <v>1</v>
      </c>
      <c r="V6526">
        <v>82</v>
      </c>
      <c r="W6526" t="s">
        <v>41</v>
      </c>
      <c r="X6526" t="s">
        <v>32220</v>
      </c>
      <c r="Y6526" t="s">
        <v>81</v>
      </c>
      <c r="Z6526" s="1">
        <v>45206</v>
      </c>
      <c r="AA6526" s="2">
        <v>0.40831018518518519</v>
      </c>
      <c r="AB6526" s="2">
        <v>0.3001388888888889</v>
      </c>
      <c r="AC6526" t="s">
        <v>44</v>
      </c>
      <c r="AD6526" t="s">
        <v>45</v>
      </c>
      <c r="AE6526" t="s">
        <v>44</v>
      </c>
      <c r="AF6526">
        <v>82</v>
      </c>
    </row>
    <row r="6527" spans="1:32">
      <c r="A6527">
        <v>30948</v>
      </c>
      <c r="B6527">
        <v>30048</v>
      </c>
      <c r="C6527" t="s">
        <v>2116</v>
      </c>
      <c r="D6527" t="s">
        <v>4599</v>
      </c>
      <c r="E6527" t="s">
        <v>48</v>
      </c>
      <c r="F6527" t="s">
        <v>32221</v>
      </c>
      <c r="G6527" t="s">
        <v>32222</v>
      </c>
      <c r="H6527" t="s">
        <v>725</v>
      </c>
      <c r="I6527" s="1">
        <v>25838</v>
      </c>
      <c r="J6527" t="s">
        <v>32223</v>
      </c>
      <c r="K6527" t="s">
        <v>5717</v>
      </c>
      <c r="L6527">
        <v>99228</v>
      </c>
      <c r="M6527" t="s">
        <v>725</v>
      </c>
      <c r="N6527" s="1">
        <v>45052</v>
      </c>
      <c r="O6527" s="1">
        <v>45053</v>
      </c>
      <c r="P6527">
        <v>100</v>
      </c>
      <c r="Q6527">
        <v>4</v>
      </c>
      <c r="R6527" t="s">
        <v>53</v>
      </c>
      <c r="S6527">
        <v>2</v>
      </c>
      <c r="T6527">
        <v>0</v>
      </c>
      <c r="U6527">
        <v>1</v>
      </c>
      <c r="V6527">
        <v>120</v>
      </c>
      <c r="W6527" t="s">
        <v>41</v>
      </c>
      <c r="X6527" t="s">
        <v>32224</v>
      </c>
      <c r="Y6527" t="s">
        <v>81</v>
      </c>
      <c r="Z6527" s="1">
        <v>45043</v>
      </c>
      <c r="AA6527" s="2">
        <v>3.7581018518518521E-2</v>
      </c>
      <c r="AB6527" s="2">
        <v>0.48592592592592593</v>
      </c>
      <c r="AC6527" t="s">
        <v>44</v>
      </c>
      <c r="AD6527" t="s">
        <v>44</v>
      </c>
      <c r="AE6527" t="s">
        <v>44</v>
      </c>
      <c r="AF6527">
        <v>120</v>
      </c>
    </row>
    <row r="6528" spans="1:32">
      <c r="A6528">
        <v>30949</v>
      </c>
      <c r="B6528">
        <v>30049</v>
      </c>
      <c r="C6528" t="s">
        <v>112</v>
      </c>
      <c r="D6528" t="s">
        <v>184</v>
      </c>
      <c r="E6528" t="s">
        <v>34</v>
      </c>
      <c r="F6528" t="s">
        <v>32225</v>
      </c>
      <c r="G6528" t="s">
        <v>32226</v>
      </c>
      <c r="H6528" t="s">
        <v>537</v>
      </c>
      <c r="I6528" s="1">
        <v>21700</v>
      </c>
      <c r="J6528" t="s">
        <v>32227</v>
      </c>
      <c r="K6528" t="s">
        <v>32228</v>
      </c>
      <c r="L6528">
        <v>8769</v>
      </c>
      <c r="M6528" t="s">
        <v>537</v>
      </c>
      <c r="N6528" s="1">
        <v>44969</v>
      </c>
      <c r="O6528" s="1">
        <v>44970</v>
      </c>
      <c r="P6528">
        <v>88</v>
      </c>
      <c r="Q6528">
        <v>4</v>
      </c>
      <c r="R6528" t="s">
        <v>53</v>
      </c>
      <c r="S6528">
        <v>3</v>
      </c>
      <c r="T6528">
        <v>2</v>
      </c>
      <c r="U6528">
        <v>1</v>
      </c>
      <c r="V6528">
        <v>127</v>
      </c>
      <c r="W6528" t="s">
        <v>41</v>
      </c>
      <c r="X6528" t="s">
        <v>32229</v>
      </c>
      <c r="Y6528" t="s">
        <v>81</v>
      </c>
      <c r="Z6528" s="1">
        <v>44940</v>
      </c>
      <c r="AA6528" s="2">
        <v>0.91942129629629632</v>
      </c>
      <c r="AB6528" s="2">
        <v>0.12340277777777779</v>
      </c>
      <c r="AC6528" t="s">
        <v>45</v>
      </c>
      <c r="AD6528" t="s">
        <v>44</v>
      </c>
      <c r="AE6528" t="s">
        <v>44</v>
      </c>
      <c r="AF6528">
        <v>127</v>
      </c>
    </row>
    <row r="6529" spans="1:32">
      <c r="A6529">
        <v>30950</v>
      </c>
      <c r="B6529">
        <v>30050</v>
      </c>
      <c r="C6529" t="s">
        <v>583</v>
      </c>
      <c r="D6529" t="s">
        <v>3553</v>
      </c>
      <c r="E6529" t="s">
        <v>48</v>
      </c>
      <c r="F6529" t="s">
        <v>32230</v>
      </c>
      <c r="G6529" t="s">
        <v>32231</v>
      </c>
      <c r="H6529" t="s">
        <v>156</v>
      </c>
      <c r="I6529" s="1">
        <v>23046</v>
      </c>
      <c r="J6529" t="s">
        <v>32232</v>
      </c>
      <c r="K6529" t="s">
        <v>13635</v>
      </c>
      <c r="L6529">
        <v>6755</v>
      </c>
      <c r="M6529" t="s">
        <v>156</v>
      </c>
      <c r="N6529" s="1">
        <v>44983</v>
      </c>
      <c r="O6529" s="1">
        <v>44986</v>
      </c>
      <c r="P6529">
        <v>50</v>
      </c>
      <c r="Q6529">
        <v>2</v>
      </c>
      <c r="R6529" t="s">
        <v>63</v>
      </c>
      <c r="S6529">
        <v>3</v>
      </c>
      <c r="T6529">
        <v>1</v>
      </c>
      <c r="U6529">
        <v>3</v>
      </c>
      <c r="V6529">
        <v>228</v>
      </c>
      <c r="W6529" t="s">
        <v>54</v>
      </c>
      <c r="X6529" t="s">
        <v>32233</v>
      </c>
      <c r="Y6529" t="s">
        <v>43</v>
      </c>
      <c r="Z6529" s="1">
        <v>44968</v>
      </c>
      <c r="AA6529" s="2">
        <v>0.34049768518518514</v>
      </c>
      <c r="AB6529" s="2">
        <v>0.30178240740740742</v>
      </c>
      <c r="AC6529" t="s">
        <v>45</v>
      </c>
      <c r="AD6529" t="s">
        <v>44</v>
      </c>
      <c r="AE6529" t="s">
        <v>44</v>
      </c>
      <c r="AF6529">
        <v>76</v>
      </c>
    </row>
    <row r="6530" spans="1:32">
      <c r="A6530">
        <v>30951</v>
      </c>
      <c r="B6530">
        <v>30051</v>
      </c>
      <c r="C6530" t="s">
        <v>5203</v>
      </c>
      <c r="D6530" t="s">
        <v>365</v>
      </c>
      <c r="E6530" t="s">
        <v>48</v>
      </c>
      <c r="F6530" t="s">
        <v>32234</v>
      </c>
      <c r="G6530" t="s">
        <v>32235</v>
      </c>
      <c r="H6530" t="s">
        <v>37</v>
      </c>
      <c r="I6530" s="1">
        <v>25781</v>
      </c>
      <c r="J6530" t="s">
        <v>32236</v>
      </c>
      <c r="K6530" t="s">
        <v>11955</v>
      </c>
      <c r="L6530">
        <v>62815</v>
      </c>
      <c r="M6530" t="s">
        <v>37</v>
      </c>
      <c r="N6530" s="1">
        <v>45001</v>
      </c>
      <c r="O6530" s="1">
        <v>45002</v>
      </c>
      <c r="P6530">
        <v>77</v>
      </c>
      <c r="Q6530">
        <v>4</v>
      </c>
      <c r="R6530" t="s">
        <v>63</v>
      </c>
      <c r="S6530">
        <v>2</v>
      </c>
      <c r="T6530">
        <v>2</v>
      </c>
      <c r="U6530">
        <v>1</v>
      </c>
      <c r="V6530">
        <v>64</v>
      </c>
      <c r="W6530" t="s">
        <v>41</v>
      </c>
      <c r="X6530" t="s">
        <v>32237</v>
      </c>
      <c r="Y6530" t="s">
        <v>81</v>
      </c>
      <c r="Z6530" s="1">
        <v>44992</v>
      </c>
      <c r="AA6530" s="2">
        <v>3.9675925925925927E-2</v>
      </c>
      <c r="AB6530" s="2">
        <v>0.6470717592592593</v>
      </c>
      <c r="AC6530" t="s">
        <v>45</v>
      </c>
      <c r="AD6530" t="s">
        <v>45</v>
      </c>
      <c r="AE6530" t="s">
        <v>45</v>
      </c>
      <c r="AF6530">
        <v>64</v>
      </c>
    </row>
    <row r="6531" spans="1:32">
      <c r="A6531">
        <v>30953</v>
      </c>
      <c r="B6531">
        <v>30053</v>
      </c>
      <c r="C6531" t="s">
        <v>6248</v>
      </c>
      <c r="D6531" t="s">
        <v>83</v>
      </c>
      <c r="E6531" t="s">
        <v>34</v>
      </c>
      <c r="F6531" t="s">
        <v>32238</v>
      </c>
      <c r="G6531" t="s">
        <v>32239</v>
      </c>
      <c r="H6531" t="s">
        <v>209</v>
      </c>
      <c r="I6531" s="1">
        <v>19435</v>
      </c>
      <c r="J6531" t="s">
        <v>32240</v>
      </c>
      <c r="K6531" t="s">
        <v>32241</v>
      </c>
      <c r="L6531">
        <v>42882</v>
      </c>
      <c r="M6531" t="s">
        <v>209</v>
      </c>
      <c r="N6531" s="1">
        <v>45264</v>
      </c>
      <c r="O6531" s="1">
        <v>45268</v>
      </c>
      <c r="P6531">
        <v>67</v>
      </c>
      <c r="Q6531">
        <v>3</v>
      </c>
      <c r="R6531" t="s">
        <v>53</v>
      </c>
      <c r="S6531">
        <v>1</v>
      </c>
      <c r="T6531">
        <v>1</v>
      </c>
      <c r="U6531">
        <v>4</v>
      </c>
      <c r="V6531">
        <v>544</v>
      </c>
      <c r="W6531" t="s">
        <v>54</v>
      </c>
      <c r="X6531" t="s">
        <v>32242</v>
      </c>
      <c r="Y6531" t="s">
        <v>6</v>
      </c>
      <c r="Z6531" s="1">
        <v>45226</v>
      </c>
      <c r="AA6531" s="2">
        <v>0.57751157407407405</v>
      </c>
      <c r="AB6531" s="2">
        <v>0.88099537037037035</v>
      </c>
      <c r="AC6531" t="s">
        <v>44</v>
      </c>
      <c r="AD6531" t="s">
        <v>44</v>
      </c>
      <c r="AE6531" t="s">
        <v>45</v>
      </c>
      <c r="AF6531">
        <v>136</v>
      </c>
    </row>
    <row r="6532" spans="1:32">
      <c r="A6532">
        <v>30954</v>
      </c>
      <c r="B6532">
        <v>30054</v>
      </c>
      <c r="C6532" t="s">
        <v>341</v>
      </c>
      <c r="D6532" t="s">
        <v>9313</v>
      </c>
      <c r="E6532" t="s">
        <v>34</v>
      </c>
      <c r="F6532" t="s">
        <v>32243</v>
      </c>
      <c r="G6532" t="s">
        <v>32244</v>
      </c>
      <c r="H6532" t="s">
        <v>423</v>
      </c>
      <c r="I6532" s="1">
        <v>20264</v>
      </c>
      <c r="J6532" t="s">
        <v>32245</v>
      </c>
      <c r="K6532" t="s">
        <v>32246</v>
      </c>
      <c r="L6532">
        <v>54571</v>
      </c>
      <c r="M6532" t="s">
        <v>423</v>
      </c>
      <c r="N6532" s="1">
        <v>45167</v>
      </c>
      <c r="O6532" s="1">
        <v>45169</v>
      </c>
      <c r="P6532">
        <v>100</v>
      </c>
      <c r="Q6532">
        <v>4</v>
      </c>
      <c r="R6532" t="s">
        <v>53</v>
      </c>
      <c r="S6532">
        <v>3</v>
      </c>
      <c r="T6532">
        <v>2</v>
      </c>
      <c r="U6532">
        <v>2</v>
      </c>
      <c r="V6532">
        <v>298</v>
      </c>
      <c r="W6532" t="s">
        <v>41</v>
      </c>
      <c r="X6532" t="s">
        <v>32247</v>
      </c>
      <c r="Y6532" t="s">
        <v>6</v>
      </c>
      <c r="Z6532" s="1">
        <v>45144</v>
      </c>
      <c r="AA6532" s="2">
        <v>0.9786921296296297</v>
      </c>
      <c r="AB6532" s="2">
        <v>8.1805555555555562E-2</v>
      </c>
      <c r="AC6532" t="s">
        <v>45</v>
      </c>
      <c r="AD6532" t="s">
        <v>45</v>
      </c>
      <c r="AE6532" t="s">
        <v>45</v>
      </c>
      <c r="AF6532">
        <v>149</v>
      </c>
    </row>
    <row r="6533" spans="1:32">
      <c r="A6533">
        <v>30955</v>
      </c>
      <c r="B6533">
        <v>30055</v>
      </c>
      <c r="C6533" t="s">
        <v>908</v>
      </c>
      <c r="D6533" t="s">
        <v>14852</v>
      </c>
      <c r="E6533" t="s">
        <v>34</v>
      </c>
      <c r="F6533" t="s">
        <v>32248</v>
      </c>
      <c r="G6533" t="s">
        <v>32249</v>
      </c>
      <c r="H6533" t="s">
        <v>115</v>
      </c>
      <c r="I6533" s="1">
        <v>18408</v>
      </c>
      <c r="J6533" t="s">
        <v>32250</v>
      </c>
      <c r="K6533" t="s">
        <v>32251</v>
      </c>
      <c r="L6533">
        <v>65191</v>
      </c>
      <c r="M6533" t="s">
        <v>115</v>
      </c>
      <c r="N6533" s="1">
        <v>45010</v>
      </c>
      <c r="O6533" s="1">
        <v>45014</v>
      </c>
      <c r="P6533">
        <v>88</v>
      </c>
      <c r="Q6533">
        <v>4</v>
      </c>
      <c r="R6533" t="s">
        <v>53</v>
      </c>
      <c r="S6533">
        <v>2</v>
      </c>
      <c r="T6533">
        <v>0</v>
      </c>
      <c r="U6533">
        <v>4</v>
      </c>
      <c r="V6533">
        <v>544</v>
      </c>
      <c r="W6533" t="s">
        <v>41</v>
      </c>
      <c r="X6533" t="s">
        <v>32252</v>
      </c>
      <c r="Y6533" t="s">
        <v>6</v>
      </c>
      <c r="Z6533" s="1">
        <v>44999</v>
      </c>
      <c r="AA6533" s="2">
        <v>0.65280092592592587</v>
      </c>
      <c r="AB6533" s="2">
        <v>0.17872685185185186</v>
      </c>
      <c r="AC6533" t="s">
        <v>44</v>
      </c>
      <c r="AD6533" t="s">
        <v>44</v>
      </c>
      <c r="AE6533" t="s">
        <v>44</v>
      </c>
      <c r="AF6533">
        <v>136</v>
      </c>
    </row>
    <row r="6534" spans="1:32">
      <c r="A6534">
        <v>30957</v>
      </c>
      <c r="B6534">
        <v>30057</v>
      </c>
      <c r="C6534" t="s">
        <v>2144</v>
      </c>
      <c r="D6534" t="s">
        <v>5624</v>
      </c>
      <c r="E6534" t="s">
        <v>48</v>
      </c>
      <c r="F6534" t="s">
        <v>32253</v>
      </c>
      <c r="G6534" t="s">
        <v>32254</v>
      </c>
      <c r="H6534" t="s">
        <v>423</v>
      </c>
      <c r="I6534" s="1">
        <v>16037</v>
      </c>
      <c r="J6534" t="s">
        <v>32255</v>
      </c>
      <c r="K6534" t="s">
        <v>32256</v>
      </c>
      <c r="L6534">
        <v>26554</v>
      </c>
      <c r="M6534" t="s">
        <v>423</v>
      </c>
      <c r="N6534" s="1">
        <v>45197</v>
      </c>
      <c r="O6534" s="1">
        <v>45201</v>
      </c>
      <c r="P6534">
        <v>28</v>
      </c>
      <c r="Q6534">
        <v>2</v>
      </c>
      <c r="R6534" t="s">
        <v>53</v>
      </c>
      <c r="S6534">
        <v>2</v>
      </c>
      <c r="T6534">
        <v>0</v>
      </c>
      <c r="U6534">
        <v>4</v>
      </c>
      <c r="V6534">
        <v>516</v>
      </c>
      <c r="W6534" t="s">
        <v>54</v>
      </c>
      <c r="X6534" t="s">
        <v>32257</v>
      </c>
      <c r="Y6534" t="s">
        <v>43</v>
      </c>
      <c r="Z6534" s="1">
        <v>45158</v>
      </c>
      <c r="AA6534" s="2">
        <v>0.58826388888888892</v>
      </c>
      <c r="AB6534" s="2">
        <v>0.29072916666666665</v>
      </c>
      <c r="AC6534" t="s">
        <v>44</v>
      </c>
      <c r="AD6534" t="s">
        <v>44</v>
      </c>
      <c r="AE6534" t="s">
        <v>44</v>
      </c>
      <c r="AF6534">
        <v>129</v>
      </c>
    </row>
    <row r="6535" spans="1:32">
      <c r="A6535">
        <v>30958</v>
      </c>
      <c r="B6535">
        <v>30058</v>
      </c>
      <c r="C6535" t="s">
        <v>9064</v>
      </c>
      <c r="D6535" t="s">
        <v>2248</v>
      </c>
      <c r="E6535" t="s">
        <v>48</v>
      </c>
      <c r="F6535" t="s">
        <v>32258</v>
      </c>
      <c r="G6535" t="s">
        <v>32259</v>
      </c>
      <c r="H6535" t="s">
        <v>295</v>
      </c>
      <c r="I6535" s="1">
        <v>15934</v>
      </c>
      <c r="J6535" t="s">
        <v>32260</v>
      </c>
      <c r="K6535" t="s">
        <v>10240</v>
      </c>
      <c r="L6535">
        <v>34718</v>
      </c>
      <c r="M6535" t="s">
        <v>295</v>
      </c>
      <c r="N6535" s="1">
        <v>45191</v>
      </c>
      <c r="O6535" s="1">
        <v>45195</v>
      </c>
      <c r="P6535">
        <v>57</v>
      </c>
      <c r="Q6535">
        <v>3</v>
      </c>
      <c r="R6535" t="s">
        <v>40</v>
      </c>
      <c r="S6535">
        <v>2</v>
      </c>
      <c r="T6535">
        <v>2</v>
      </c>
      <c r="U6535">
        <v>4</v>
      </c>
      <c r="V6535">
        <v>868</v>
      </c>
      <c r="W6535" t="s">
        <v>54</v>
      </c>
      <c r="X6535" t="s">
        <v>32261</v>
      </c>
      <c r="Y6535" t="s">
        <v>81</v>
      </c>
      <c r="Z6535" s="1">
        <v>45184</v>
      </c>
      <c r="AA6535" s="2">
        <v>0.52238425925925924</v>
      </c>
      <c r="AB6535" s="2">
        <v>0.34596064814814814</v>
      </c>
      <c r="AC6535" t="s">
        <v>45</v>
      </c>
      <c r="AD6535" t="s">
        <v>44</v>
      </c>
      <c r="AE6535" t="s">
        <v>44</v>
      </c>
      <c r="AF6535">
        <v>217</v>
      </c>
    </row>
    <row r="6536" spans="1:32">
      <c r="A6536">
        <v>30959</v>
      </c>
      <c r="B6536">
        <v>30059</v>
      </c>
      <c r="C6536" t="s">
        <v>3322</v>
      </c>
      <c r="D6536" t="s">
        <v>682</v>
      </c>
      <c r="E6536" t="s">
        <v>34</v>
      </c>
      <c r="F6536" t="s">
        <v>32262</v>
      </c>
      <c r="G6536" t="s">
        <v>32263</v>
      </c>
      <c r="H6536" t="s">
        <v>94</v>
      </c>
      <c r="I6536" s="1">
        <v>31565</v>
      </c>
      <c r="J6536" t="s">
        <v>32264</v>
      </c>
      <c r="K6536" t="s">
        <v>32265</v>
      </c>
      <c r="L6536">
        <v>10003</v>
      </c>
      <c r="M6536" t="s">
        <v>94</v>
      </c>
      <c r="N6536" s="1">
        <v>45002</v>
      </c>
      <c r="O6536" s="1">
        <v>45004</v>
      </c>
      <c r="P6536">
        <v>72</v>
      </c>
      <c r="Q6536">
        <v>3</v>
      </c>
      <c r="R6536" t="s">
        <v>40</v>
      </c>
      <c r="S6536">
        <v>4</v>
      </c>
      <c r="T6536">
        <v>0</v>
      </c>
      <c r="U6536">
        <v>2</v>
      </c>
      <c r="V6536">
        <v>442</v>
      </c>
      <c r="W6536" t="s">
        <v>54</v>
      </c>
      <c r="X6536" t="s">
        <v>32266</v>
      </c>
      <c r="Y6536" t="s">
        <v>65</v>
      </c>
      <c r="Z6536" s="1">
        <v>44969</v>
      </c>
      <c r="AA6536" s="2">
        <v>0.2913310185185185</v>
      </c>
      <c r="AB6536" s="2">
        <v>0.42515046296296299</v>
      </c>
      <c r="AC6536" t="s">
        <v>44</v>
      </c>
      <c r="AD6536" t="s">
        <v>44</v>
      </c>
      <c r="AE6536" t="s">
        <v>44</v>
      </c>
      <c r="AF6536">
        <v>221</v>
      </c>
    </row>
    <row r="6537" spans="1:32">
      <c r="A6537">
        <v>30960</v>
      </c>
      <c r="B6537">
        <v>30060</v>
      </c>
      <c r="C6537" t="s">
        <v>469</v>
      </c>
      <c r="D6537" t="s">
        <v>3668</v>
      </c>
      <c r="E6537" t="s">
        <v>34</v>
      </c>
      <c r="F6537" t="s">
        <v>32267</v>
      </c>
      <c r="G6537" t="s">
        <v>32268</v>
      </c>
      <c r="H6537" t="s">
        <v>179</v>
      </c>
      <c r="I6537" s="1">
        <v>35148</v>
      </c>
      <c r="J6537" t="s">
        <v>32269</v>
      </c>
      <c r="K6537" t="s">
        <v>32270</v>
      </c>
      <c r="L6537">
        <v>40196</v>
      </c>
      <c r="M6537" t="s">
        <v>179</v>
      </c>
      <c r="N6537" s="1">
        <v>45130</v>
      </c>
      <c r="O6537" s="1">
        <v>45134</v>
      </c>
      <c r="P6537">
        <v>39</v>
      </c>
      <c r="Q6537">
        <v>2</v>
      </c>
      <c r="R6537" t="s">
        <v>40</v>
      </c>
      <c r="S6537">
        <v>3</v>
      </c>
      <c r="T6537">
        <v>1</v>
      </c>
      <c r="U6537">
        <v>4</v>
      </c>
      <c r="V6537">
        <v>892</v>
      </c>
      <c r="W6537" t="s">
        <v>41</v>
      </c>
      <c r="X6537" t="s">
        <v>32271</v>
      </c>
      <c r="Y6537" t="s">
        <v>6</v>
      </c>
      <c r="Z6537" s="1">
        <v>45099</v>
      </c>
      <c r="AA6537" s="2">
        <v>0.21892361111111111</v>
      </c>
      <c r="AB6537" s="2">
        <v>0.68915509259259267</v>
      </c>
      <c r="AC6537" t="s">
        <v>45</v>
      </c>
      <c r="AD6537" t="s">
        <v>44</v>
      </c>
      <c r="AE6537" t="s">
        <v>45</v>
      </c>
      <c r="AF6537">
        <v>223</v>
      </c>
    </row>
    <row r="6538" spans="1:32">
      <c r="A6538">
        <v>30961</v>
      </c>
      <c r="B6538">
        <v>30061</v>
      </c>
      <c r="C6538" t="s">
        <v>3403</v>
      </c>
      <c r="D6538" t="s">
        <v>2828</v>
      </c>
      <c r="E6538" t="s">
        <v>34</v>
      </c>
      <c r="F6538" t="s">
        <v>32272</v>
      </c>
      <c r="G6538" t="s">
        <v>32273</v>
      </c>
      <c r="H6538" t="s">
        <v>1251</v>
      </c>
      <c r="I6538" s="1">
        <v>25475</v>
      </c>
      <c r="J6538" t="s">
        <v>32274</v>
      </c>
      <c r="K6538" t="s">
        <v>282</v>
      </c>
      <c r="L6538">
        <v>27332</v>
      </c>
      <c r="M6538" t="s">
        <v>1251</v>
      </c>
      <c r="N6538" s="1">
        <v>45038</v>
      </c>
      <c r="O6538" s="1">
        <v>45042</v>
      </c>
      <c r="P6538">
        <v>20</v>
      </c>
      <c r="Q6538">
        <v>1</v>
      </c>
      <c r="R6538" t="s">
        <v>63</v>
      </c>
      <c r="S6538">
        <v>4</v>
      </c>
      <c r="T6538">
        <v>2</v>
      </c>
      <c r="U6538">
        <v>4</v>
      </c>
      <c r="V6538">
        <v>352</v>
      </c>
      <c r="W6538" t="s">
        <v>41</v>
      </c>
      <c r="X6538" t="s">
        <v>32275</v>
      </c>
      <c r="Y6538" t="s">
        <v>43</v>
      </c>
      <c r="Z6538" s="1">
        <v>45014</v>
      </c>
      <c r="AA6538" s="2">
        <v>5.8726851851851856E-2</v>
      </c>
      <c r="AB6538" s="2">
        <v>0.75642361111111101</v>
      </c>
      <c r="AC6538" t="s">
        <v>45</v>
      </c>
      <c r="AD6538" t="s">
        <v>45</v>
      </c>
      <c r="AE6538" t="s">
        <v>44</v>
      </c>
      <c r="AF6538">
        <v>88</v>
      </c>
    </row>
    <row r="6539" spans="1:32">
      <c r="A6539">
        <v>30963</v>
      </c>
      <c r="B6539">
        <v>30063</v>
      </c>
      <c r="C6539" t="s">
        <v>90</v>
      </c>
      <c r="D6539" t="s">
        <v>1925</v>
      </c>
      <c r="E6539" t="s">
        <v>34</v>
      </c>
      <c r="F6539" t="s">
        <v>32276</v>
      </c>
      <c r="G6539" t="s">
        <v>32277</v>
      </c>
      <c r="H6539" t="s">
        <v>171</v>
      </c>
      <c r="I6539" s="1">
        <v>36252</v>
      </c>
      <c r="J6539" t="s">
        <v>32278</v>
      </c>
      <c r="K6539" t="s">
        <v>32279</v>
      </c>
      <c r="L6539">
        <v>27019</v>
      </c>
      <c r="M6539" t="s">
        <v>171</v>
      </c>
      <c r="N6539" s="1">
        <v>45021</v>
      </c>
      <c r="O6539" s="1">
        <v>45025</v>
      </c>
      <c r="P6539">
        <v>88</v>
      </c>
      <c r="Q6539">
        <v>4</v>
      </c>
      <c r="R6539" t="s">
        <v>53</v>
      </c>
      <c r="S6539">
        <v>3</v>
      </c>
      <c r="T6539">
        <v>0</v>
      </c>
      <c r="U6539">
        <v>4</v>
      </c>
      <c r="V6539">
        <v>588</v>
      </c>
      <c r="W6539" t="s">
        <v>54</v>
      </c>
      <c r="X6539" t="s">
        <v>32280</v>
      </c>
      <c r="Y6539" t="s">
        <v>6</v>
      </c>
      <c r="Z6539" s="1">
        <v>44988</v>
      </c>
      <c r="AA6539" s="2">
        <v>0.71285879629629623</v>
      </c>
      <c r="AB6539" s="2">
        <v>0.17936342592592591</v>
      </c>
      <c r="AC6539" t="s">
        <v>45</v>
      </c>
      <c r="AD6539" t="s">
        <v>45</v>
      </c>
      <c r="AE6539" t="s">
        <v>45</v>
      </c>
      <c r="AF6539">
        <v>147</v>
      </c>
    </row>
    <row r="6540" spans="1:32">
      <c r="A6540">
        <v>30964</v>
      </c>
      <c r="B6540">
        <v>30064</v>
      </c>
      <c r="C6540" t="s">
        <v>1328</v>
      </c>
      <c r="D6540" t="s">
        <v>1509</v>
      </c>
      <c r="E6540" t="s">
        <v>48</v>
      </c>
      <c r="F6540" t="s">
        <v>32281</v>
      </c>
      <c r="G6540" t="s">
        <v>32282</v>
      </c>
      <c r="H6540" t="s">
        <v>317</v>
      </c>
      <c r="I6540" s="1">
        <v>37177</v>
      </c>
      <c r="J6540" t="s">
        <v>32283</v>
      </c>
      <c r="K6540" t="s">
        <v>4397</v>
      </c>
      <c r="L6540">
        <v>29999</v>
      </c>
      <c r="M6540" t="s">
        <v>317</v>
      </c>
      <c r="N6540" s="1">
        <v>44957</v>
      </c>
      <c r="O6540" s="1">
        <v>44961</v>
      </c>
      <c r="P6540">
        <v>76</v>
      </c>
      <c r="Q6540">
        <v>4</v>
      </c>
      <c r="R6540" t="s">
        <v>53</v>
      </c>
      <c r="S6540">
        <v>4</v>
      </c>
      <c r="T6540">
        <v>2</v>
      </c>
      <c r="U6540">
        <v>4</v>
      </c>
      <c r="V6540">
        <v>556</v>
      </c>
      <c r="W6540" t="s">
        <v>54</v>
      </c>
      <c r="X6540" t="s">
        <v>32284</v>
      </c>
      <c r="Y6540" t="s">
        <v>81</v>
      </c>
      <c r="Z6540" s="1">
        <v>44930</v>
      </c>
      <c r="AA6540" s="2">
        <v>0.70550925925925922</v>
      </c>
      <c r="AB6540" s="2">
        <v>0.35842592592592593</v>
      </c>
      <c r="AC6540" t="s">
        <v>44</v>
      </c>
      <c r="AD6540" t="s">
        <v>44</v>
      </c>
      <c r="AE6540" t="s">
        <v>44</v>
      </c>
      <c r="AF6540">
        <v>139</v>
      </c>
    </row>
    <row r="6541" spans="1:32">
      <c r="A6541">
        <v>30965</v>
      </c>
      <c r="B6541">
        <v>30065</v>
      </c>
      <c r="C6541" t="s">
        <v>828</v>
      </c>
      <c r="D6541" t="s">
        <v>3678</v>
      </c>
      <c r="E6541" t="s">
        <v>48</v>
      </c>
      <c r="F6541" t="s">
        <v>32285</v>
      </c>
      <c r="G6541" t="s">
        <v>32286</v>
      </c>
      <c r="H6541" t="s">
        <v>115</v>
      </c>
      <c r="I6541" s="1">
        <v>36362</v>
      </c>
      <c r="J6541" t="s">
        <v>32287</v>
      </c>
      <c r="K6541" t="s">
        <v>9456</v>
      </c>
      <c r="L6541">
        <v>78284</v>
      </c>
      <c r="M6541" t="s">
        <v>115</v>
      </c>
      <c r="N6541" s="1">
        <v>45196</v>
      </c>
      <c r="O6541" s="1">
        <v>45201</v>
      </c>
      <c r="P6541">
        <v>77</v>
      </c>
      <c r="Q6541">
        <v>4</v>
      </c>
      <c r="R6541" t="s">
        <v>63</v>
      </c>
      <c r="S6541">
        <v>4</v>
      </c>
      <c r="T6541">
        <v>2</v>
      </c>
      <c r="U6541">
        <v>5</v>
      </c>
      <c r="V6541">
        <v>300</v>
      </c>
      <c r="W6541" t="s">
        <v>41</v>
      </c>
      <c r="X6541" t="s">
        <v>32288</v>
      </c>
      <c r="Y6541" t="s">
        <v>81</v>
      </c>
      <c r="Z6541" s="1">
        <v>45190</v>
      </c>
      <c r="AA6541" s="2">
        <v>0.15391203703703704</v>
      </c>
      <c r="AB6541" s="2">
        <v>0.78672453703703704</v>
      </c>
      <c r="AC6541" t="s">
        <v>44</v>
      </c>
      <c r="AD6541" t="s">
        <v>44</v>
      </c>
      <c r="AE6541" t="s">
        <v>45</v>
      </c>
      <c r="AF6541">
        <v>60</v>
      </c>
    </row>
    <row r="6542" spans="1:32">
      <c r="A6542">
        <v>30966</v>
      </c>
      <c r="B6542">
        <v>30066</v>
      </c>
      <c r="C6542" t="s">
        <v>5667</v>
      </c>
      <c r="D6542" t="s">
        <v>816</v>
      </c>
      <c r="E6542" t="s">
        <v>48</v>
      </c>
      <c r="F6542" t="s">
        <v>32289</v>
      </c>
      <c r="G6542" t="s">
        <v>32290</v>
      </c>
      <c r="H6542" t="s">
        <v>330</v>
      </c>
      <c r="I6542" s="1">
        <v>28951</v>
      </c>
      <c r="J6542" t="s">
        <v>32291</v>
      </c>
      <c r="K6542" t="s">
        <v>5922</v>
      </c>
      <c r="L6542">
        <v>10568</v>
      </c>
      <c r="M6542" t="s">
        <v>330</v>
      </c>
      <c r="N6542" s="1">
        <v>45041</v>
      </c>
      <c r="O6542" s="1">
        <v>45042</v>
      </c>
      <c r="P6542">
        <v>8</v>
      </c>
      <c r="Q6542">
        <v>1</v>
      </c>
      <c r="R6542" t="s">
        <v>63</v>
      </c>
      <c r="S6542">
        <v>4</v>
      </c>
      <c r="T6542">
        <v>2</v>
      </c>
      <c r="U6542">
        <v>1</v>
      </c>
      <c r="V6542">
        <v>64</v>
      </c>
      <c r="W6542" t="s">
        <v>54</v>
      </c>
      <c r="X6542" t="s">
        <v>32292</v>
      </c>
      <c r="Y6542" t="s">
        <v>6</v>
      </c>
      <c r="Z6542" s="1">
        <v>45029</v>
      </c>
      <c r="AA6542" s="2">
        <v>0.87884259259259256</v>
      </c>
      <c r="AB6542" s="2">
        <v>0.51800925925925922</v>
      </c>
      <c r="AC6542" t="s">
        <v>45</v>
      </c>
      <c r="AD6542" t="s">
        <v>44</v>
      </c>
      <c r="AE6542" t="s">
        <v>44</v>
      </c>
      <c r="AF6542">
        <v>64</v>
      </c>
    </row>
    <row r="6543" spans="1:32">
      <c r="A6543">
        <v>30967</v>
      </c>
      <c r="B6543">
        <v>30067</v>
      </c>
      <c r="C6543" t="s">
        <v>1481</v>
      </c>
      <c r="D6543" t="s">
        <v>3832</v>
      </c>
      <c r="E6543" t="s">
        <v>34</v>
      </c>
      <c r="F6543" t="s">
        <v>32293</v>
      </c>
      <c r="G6543" t="s">
        <v>32294</v>
      </c>
      <c r="H6543" t="s">
        <v>86</v>
      </c>
      <c r="I6543" s="1">
        <v>34520</v>
      </c>
      <c r="J6543" t="s">
        <v>32295</v>
      </c>
      <c r="K6543" t="s">
        <v>1333</v>
      </c>
      <c r="L6543">
        <v>60644</v>
      </c>
      <c r="M6543" t="s">
        <v>86</v>
      </c>
      <c r="N6543" s="1">
        <v>45017</v>
      </c>
      <c r="O6543" s="1">
        <v>45019</v>
      </c>
      <c r="P6543">
        <v>40</v>
      </c>
      <c r="Q6543">
        <v>2</v>
      </c>
      <c r="R6543" t="s">
        <v>53</v>
      </c>
      <c r="S6543">
        <v>1</v>
      </c>
      <c r="T6543">
        <v>2</v>
      </c>
      <c r="U6543">
        <v>2</v>
      </c>
      <c r="V6543">
        <v>240</v>
      </c>
      <c r="W6543" t="s">
        <v>41</v>
      </c>
      <c r="X6543" t="s">
        <v>32296</v>
      </c>
      <c r="Y6543" t="s">
        <v>43</v>
      </c>
      <c r="Z6543" s="1">
        <v>44983</v>
      </c>
      <c r="AA6543" s="2">
        <v>0.43518518518518517</v>
      </c>
      <c r="AB6543" s="2">
        <v>0.3311574074074074</v>
      </c>
      <c r="AC6543" t="s">
        <v>45</v>
      </c>
      <c r="AD6543" t="s">
        <v>44</v>
      </c>
      <c r="AE6543" t="s">
        <v>44</v>
      </c>
      <c r="AF6543">
        <v>120</v>
      </c>
    </row>
    <row r="6544" spans="1:32">
      <c r="A6544">
        <v>30968</v>
      </c>
      <c r="B6544">
        <v>30068</v>
      </c>
      <c r="C6544" t="s">
        <v>27641</v>
      </c>
      <c r="D6544" t="s">
        <v>1167</v>
      </c>
      <c r="E6544" t="s">
        <v>34</v>
      </c>
      <c r="F6544" t="s">
        <v>32297</v>
      </c>
      <c r="G6544" t="s">
        <v>32298</v>
      </c>
      <c r="H6544" t="s">
        <v>179</v>
      </c>
      <c r="I6544" s="1">
        <v>38656</v>
      </c>
      <c r="J6544" t="s">
        <v>32299</v>
      </c>
      <c r="K6544" t="s">
        <v>32300</v>
      </c>
      <c r="L6544">
        <v>9118</v>
      </c>
      <c r="M6544" t="s">
        <v>179</v>
      </c>
      <c r="N6544" s="1">
        <v>45278</v>
      </c>
      <c r="O6544" s="1">
        <v>45283</v>
      </c>
      <c r="P6544">
        <v>100</v>
      </c>
      <c r="Q6544">
        <v>4</v>
      </c>
      <c r="R6544" t="s">
        <v>53</v>
      </c>
      <c r="S6544">
        <v>2</v>
      </c>
      <c r="T6544">
        <v>1</v>
      </c>
      <c r="U6544">
        <v>5</v>
      </c>
      <c r="V6544">
        <v>705</v>
      </c>
      <c r="W6544" t="s">
        <v>54</v>
      </c>
      <c r="X6544" t="s">
        <v>32301</v>
      </c>
      <c r="Y6544" t="s">
        <v>6</v>
      </c>
      <c r="Z6544" s="1">
        <v>45266</v>
      </c>
      <c r="AA6544" s="2">
        <v>3.2951388888888891E-2</v>
      </c>
      <c r="AB6544" s="2">
        <v>0.85434027777777777</v>
      </c>
      <c r="AC6544" t="s">
        <v>45</v>
      </c>
      <c r="AD6544" t="s">
        <v>44</v>
      </c>
      <c r="AE6544" t="s">
        <v>45</v>
      </c>
      <c r="AF6544">
        <v>141</v>
      </c>
    </row>
    <row r="6545" spans="1:32">
      <c r="A6545">
        <v>30969</v>
      </c>
      <c r="B6545">
        <v>30069</v>
      </c>
      <c r="C6545" t="s">
        <v>3283</v>
      </c>
      <c r="D6545" t="s">
        <v>2581</v>
      </c>
      <c r="E6545" t="s">
        <v>48</v>
      </c>
      <c r="F6545" t="s">
        <v>32302</v>
      </c>
      <c r="G6545" t="s">
        <v>32303</v>
      </c>
      <c r="H6545" t="s">
        <v>1251</v>
      </c>
      <c r="I6545" s="1">
        <v>25165</v>
      </c>
      <c r="J6545" t="s">
        <v>32304</v>
      </c>
      <c r="K6545" t="s">
        <v>32305</v>
      </c>
      <c r="L6545">
        <v>97872</v>
      </c>
      <c r="M6545" t="s">
        <v>1251</v>
      </c>
      <c r="N6545" s="1">
        <v>45054</v>
      </c>
      <c r="O6545" s="1">
        <v>45059</v>
      </c>
      <c r="P6545">
        <v>40</v>
      </c>
      <c r="Q6545">
        <v>2</v>
      </c>
      <c r="R6545" t="s">
        <v>53</v>
      </c>
      <c r="S6545">
        <v>3</v>
      </c>
      <c r="T6545">
        <v>0</v>
      </c>
      <c r="U6545">
        <v>5</v>
      </c>
      <c r="V6545">
        <v>675</v>
      </c>
      <c r="W6545" t="s">
        <v>41</v>
      </c>
      <c r="X6545" t="s">
        <v>32306</v>
      </c>
      <c r="Y6545" t="s">
        <v>6</v>
      </c>
      <c r="Z6545" s="1">
        <v>45038</v>
      </c>
      <c r="AA6545" s="2">
        <v>0.80033564814814817</v>
      </c>
      <c r="AB6545" s="2">
        <v>0.99034722222222227</v>
      </c>
      <c r="AC6545" t="s">
        <v>44</v>
      </c>
      <c r="AD6545" t="s">
        <v>44</v>
      </c>
      <c r="AE6545" t="s">
        <v>44</v>
      </c>
      <c r="AF6545">
        <v>135</v>
      </c>
    </row>
    <row r="6546" spans="1:32">
      <c r="A6546">
        <v>30970</v>
      </c>
      <c r="B6546">
        <v>30070</v>
      </c>
      <c r="C6546" t="s">
        <v>371</v>
      </c>
      <c r="D6546" t="s">
        <v>2679</v>
      </c>
      <c r="E6546" t="s">
        <v>34</v>
      </c>
      <c r="F6546" t="s">
        <v>32307</v>
      </c>
      <c r="G6546" t="s">
        <v>32308</v>
      </c>
      <c r="H6546" t="s">
        <v>904</v>
      </c>
      <c r="I6546" s="1">
        <v>38377</v>
      </c>
      <c r="J6546" t="s">
        <v>32309</v>
      </c>
      <c r="K6546" t="s">
        <v>32310</v>
      </c>
      <c r="L6546">
        <v>7040</v>
      </c>
      <c r="M6546" t="s">
        <v>904</v>
      </c>
      <c r="N6546" s="1">
        <v>45017</v>
      </c>
      <c r="O6546" s="1">
        <v>45022</v>
      </c>
      <c r="P6546">
        <v>9</v>
      </c>
      <c r="Q6546">
        <v>1</v>
      </c>
      <c r="R6546" t="s">
        <v>40</v>
      </c>
      <c r="S6546">
        <v>4</v>
      </c>
      <c r="T6546">
        <v>1</v>
      </c>
      <c r="U6546">
        <v>5</v>
      </c>
      <c r="V6546">
        <v>1070</v>
      </c>
      <c r="W6546" t="s">
        <v>54</v>
      </c>
      <c r="X6546" t="s">
        <v>32311</v>
      </c>
      <c r="Y6546" t="s">
        <v>81</v>
      </c>
      <c r="Z6546" s="1">
        <v>44994</v>
      </c>
      <c r="AA6546" s="2">
        <v>0.63538194444444451</v>
      </c>
      <c r="AB6546" s="2">
        <v>0.39799768518518519</v>
      </c>
      <c r="AC6546" t="s">
        <v>44</v>
      </c>
      <c r="AD6546" t="s">
        <v>45</v>
      </c>
      <c r="AE6546" t="s">
        <v>44</v>
      </c>
      <c r="AF6546">
        <v>214</v>
      </c>
    </row>
    <row r="6547" spans="1:32">
      <c r="A6547">
        <v>30971</v>
      </c>
      <c r="B6547">
        <v>30071</v>
      </c>
      <c r="C6547" t="s">
        <v>364</v>
      </c>
      <c r="D6547" t="s">
        <v>2587</v>
      </c>
      <c r="E6547" t="s">
        <v>48</v>
      </c>
      <c r="F6547" t="s">
        <v>32312</v>
      </c>
      <c r="G6547" t="s">
        <v>32313</v>
      </c>
      <c r="H6547" t="s">
        <v>122</v>
      </c>
      <c r="I6547" s="1">
        <v>21228</v>
      </c>
      <c r="J6547" t="s">
        <v>32314</v>
      </c>
      <c r="K6547" t="s">
        <v>32315</v>
      </c>
      <c r="L6547">
        <v>30386</v>
      </c>
      <c r="M6547" t="s">
        <v>122</v>
      </c>
      <c r="N6547" s="1">
        <v>45196</v>
      </c>
      <c r="O6547" s="1">
        <v>45201</v>
      </c>
      <c r="P6547">
        <v>62</v>
      </c>
      <c r="Q6547">
        <v>3</v>
      </c>
      <c r="R6547" t="s">
        <v>63</v>
      </c>
      <c r="S6547">
        <v>3</v>
      </c>
      <c r="T6547">
        <v>2</v>
      </c>
      <c r="U6547">
        <v>5</v>
      </c>
      <c r="V6547">
        <v>450</v>
      </c>
      <c r="W6547" t="s">
        <v>54</v>
      </c>
      <c r="X6547" t="s">
        <v>32316</v>
      </c>
      <c r="Y6547" t="s">
        <v>81</v>
      </c>
      <c r="Z6547" s="1">
        <v>45180</v>
      </c>
      <c r="AA6547" s="2">
        <v>0.72633101851851845</v>
      </c>
      <c r="AB6547" s="2">
        <v>0.92181712962962958</v>
      </c>
      <c r="AC6547" t="s">
        <v>44</v>
      </c>
      <c r="AD6547" t="s">
        <v>44</v>
      </c>
      <c r="AE6547" t="s">
        <v>45</v>
      </c>
      <c r="AF6547">
        <v>90</v>
      </c>
    </row>
    <row r="6548" spans="1:32">
      <c r="A6548">
        <v>30974</v>
      </c>
      <c r="B6548">
        <v>30074</v>
      </c>
      <c r="C6548" t="s">
        <v>1056</v>
      </c>
      <c r="D6548" t="s">
        <v>696</v>
      </c>
      <c r="E6548" t="s">
        <v>48</v>
      </c>
      <c r="F6548" t="s">
        <v>32317</v>
      </c>
      <c r="G6548" t="s">
        <v>32318</v>
      </c>
      <c r="H6548" t="s">
        <v>179</v>
      </c>
      <c r="I6548" s="1">
        <v>35072</v>
      </c>
      <c r="J6548" t="s">
        <v>32319</v>
      </c>
      <c r="K6548" t="s">
        <v>28949</v>
      </c>
      <c r="L6548">
        <v>13058</v>
      </c>
      <c r="M6548" t="s">
        <v>179</v>
      </c>
      <c r="N6548" s="1">
        <v>45014</v>
      </c>
      <c r="O6548" s="1">
        <v>45017</v>
      </c>
      <c r="P6548">
        <v>39</v>
      </c>
      <c r="Q6548">
        <v>2</v>
      </c>
      <c r="R6548" t="s">
        <v>40</v>
      </c>
      <c r="S6548">
        <v>2</v>
      </c>
      <c r="T6548">
        <v>1</v>
      </c>
      <c r="U6548">
        <v>3</v>
      </c>
      <c r="V6548">
        <v>636</v>
      </c>
      <c r="W6548" t="s">
        <v>41</v>
      </c>
      <c r="X6548" t="s">
        <v>32320</v>
      </c>
      <c r="Y6548" t="s">
        <v>81</v>
      </c>
      <c r="Z6548" s="1">
        <v>44991</v>
      </c>
      <c r="AA6548" s="2">
        <v>0.4259027777777778</v>
      </c>
      <c r="AB6548" s="2">
        <v>0.15994212962962964</v>
      </c>
      <c r="AC6548" t="s">
        <v>44</v>
      </c>
      <c r="AD6548" t="s">
        <v>45</v>
      </c>
      <c r="AE6548" t="s">
        <v>45</v>
      </c>
      <c r="AF6548">
        <v>212</v>
      </c>
    </row>
    <row r="6549" spans="1:32">
      <c r="A6549">
        <v>30975</v>
      </c>
      <c r="B6549">
        <v>30075</v>
      </c>
      <c r="C6549" t="s">
        <v>1913</v>
      </c>
      <c r="D6549" t="s">
        <v>8382</v>
      </c>
      <c r="E6549" t="s">
        <v>48</v>
      </c>
      <c r="F6549" t="s">
        <v>32321</v>
      </c>
      <c r="G6549" t="s">
        <v>32322</v>
      </c>
      <c r="H6549" t="s">
        <v>201</v>
      </c>
      <c r="I6549" s="1">
        <v>21521</v>
      </c>
      <c r="J6549" t="s">
        <v>32323</v>
      </c>
      <c r="K6549" t="s">
        <v>32324</v>
      </c>
      <c r="L6549">
        <v>95220</v>
      </c>
      <c r="M6549" t="s">
        <v>201</v>
      </c>
      <c r="N6549" s="1">
        <v>44990</v>
      </c>
      <c r="O6549" s="1">
        <v>44994</v>
      </c>
      <c r="P6549">
        <v>31</v>
      </c>
      <c r="Q6549">
        <v>2</v>
      </c>
      <c r="R6549" t="s">
        <v>53</v>
      </c>
      <c r="S6549">
        <v>4</v>
      </c>
      <c r="T6549">
        <v>1</v>
      </c>
      <c r="U6549">
        <v>4</v>
      </c>
      <c r="V6549">
        <v>580</v>
      </c>
      <c r="W6549" t="s">
        <v>54</v>
      </c>
      <c r="X6549" t="s">
        <v>32325</v>
      </c>
      <c r="Y6549" t="s">
        <v>6</v>
      </c>
      <c r="Z6549" s="1">
        <v>44968</v>
      </c>
      <c r="AA6549" s="2">
        <v>0.39460648148148153</v>
      </c>
      <c r="AB6549" s="2">
        <v>0.87432870370370364</v>
      </c>
      <c r="AC6549" t="s">
        <v>45</v>
      </c>
      <c r="AD6549" t="s">
        <v>44</v>
      </c>
      <c r="AE6549" t="s">
        <v>44</v>
      </c>
      <c r="AF6549">
        <v>145</v>
      </c>
    </row>
    <row r="6550" spans="1:32">
      <c r="A6550">
        <v>30976</v>
      </c>
      <c r="B6550">
        <v>30076</v>
      </c>
      <c r="C6550" t="s">
        <v>183</v>
      </c>
      <c r="D6550" t="s">
        <v>1404</v>
      </c>
      <c r="E6550" t="s">
        <v>34</v>
      </c>
      <c r="F6550" t="s">
        <v>32326</v>
      </c>
      <c r="G6550">
        <v>6264151239</v>
      </c>
      <c r="H6550" t="s">
        <v>77</v>
      </c>
      <c r="I6550" s="1">
        <v>21718</v>
      </c>
      <c r="J6550" t="s">
        <v>32327</v>
      </c>
      <c r="K6550" t="s">
        <v>30112</v>
      </c>
      <c r="L6550">
        <v>70353</v>
      </c>
      <c r="M6550" t="s">
        <v>77</v>
      </c>
      <c r="N6550" s="1">
        <v>45071</v>
      </c>
      <c r="O6550" s="1">
        <v>45074</v>
      </c>
      <c r="P6550">
        <v>30</v>
      </c>
      <c r="Q6550">
        <v>2</v>
      </c>
      <c r="R6550" t="s">
        <v>40</v>
      </c>
      <c r="S6550">
        <v>4</v>
      </c>
      <c r="T6550">
        <v>0</v>
      </c>
      <c r="U6550">
        <v>3</v>
      </c>
      <c r="V6550">
        <v>669</v>
      </c>
      <c r="W6550" t="s">
        <v>54</v>
      </c>
      <c r="X6550" t="s">
        <v>32328</v>
      </c>
      <c r="Y6550" t="s">
        <v>81</v>
      </c>
      <c r="Z6550" s="1">
        <v>45052</v>
      </c>
      <c r="AA6550" s="2">
        <v>0.73887731481481478</v>
      </c>
      <c r="AB6550" s="2">
        <v>0.64390046296296299</v>
      </c>
      <c r="AC6550" t="s">
        <v>44</v>
      </c>
      <c r="AD6550" t="s">
        <v>45</v>
      </c>
      <c r="AE6550" t="s">
        <v>44</v>
      </c>
      <c r="AF6550">
        <v>223</v>
      </c>
    </row>
    <row r="6551" spans="1:32">
      <c r="A6551">
        <v>30977</v>
      </c>
      <c r="B6551">
        <v>30077</v>
      </c>
      <c r="C6551" t="s">
        <v>3380</v>
      </c>
      <c r="D6551" t="s">
        <v>7445</v>
      </c>
      <c r="E6551" t="s">
        <v>48</v>
      </c>
      <c r="F6551" t="s">
        <v>32329</v>
      </c>
      <c r="G6551" t="s">
        <v>32330</v>
      </c>
      <c r="H6551" t="s">
        <v>1442</v>
      </c>
      <c r="I6551" s="1">
        <v>17713</v>
      </c>
      <c r="J6551" t="s">
        <v>32331</v>
      </c>
      <c r="K6551" t="s">
        <v>32332</v>
      </c>
      <c r="L6551">
        <v>8589</v>
      </c>
      <c r="M6551" t="s">
        <v>1442</v>
      </c>
      <c r="N6551" s="1">
        <v>44981</v>
      </c>
      <c r="O6551" s="1">
        <v>44985</v>
      </c>
      <c r="P6551">
        <v>81</v>
      </c>
      <c r="Q6551">
        <v>4</v>
      </c>
      <c r="R6551" t="s">
        <v>40</v>
      </c>
      <c r="S6551">
        <v>4</v>
      </c>
      <c r="T6551">
        <v>1</v>
      </c>
      <c r="U6551">
        <v>4</v>
      </c>
      <c r="V6551">
        <v>888</v>
      </c>
      <c r="W6551" t="s">
        <v>41</v>
      </c>
      <c r="X6551" t="s">
        <v>32333</v>
      </c>
      <c r="Y6551" t="s">
        <v>65</v>
      </c>
      <c r="Z6551" s="1">
        <v>44964</v>
      </c>
      <c r="AA6551" s="2">
        <v>0.1940509259259259</v>
      </c>
      <c r="AB6551" s="2">
        <v>0.9458333333333333</v>
      </c>
      <c r="AC6551" t="s">
        <v>45</v>
      </c>
      <c r="AD6551" t="s">
        <v>44</v>
      </c>
      <c r="AE6551" t="s">
        <v>44</v>
      </c>
      <c r="AF6551">
        <v>222</v>
      </c>
    </row>
    <row r="6552" spans="1:32">
      <c r="A6552">
        <v>30978</v>
      </c>
      <c r="B6552">
        <v>30078</v>
      </c>
      <c r="C6552" t="s">
        <v>347</v>
      </c>
      <c r="D6552" t="s">
        <v>4428</v>
      </c>
      <c r="E6552" t="s">
        <v>48</v>
      </c>
      <c r="F6552" t="s">
        <v>32334</v>
      </c>
      <c r="G6552" t="s">
        <v>32335</v>
      </c>
      <c r="H6552" t="s">
        <v>37</v>
      </c>
      <c r="I6552" s="1">
        <v>16029</v>
      </c>
      <c r="J6552" t="s">
        <v>32336</v>
      </c>
      <c r="K6552" t="s">
        <v>14890</v>
      </c>
      <c r="L6552">
        <v>40517</v>
      </c>
      <c r="M6552" t="s">
        <v>37</v>
      </c>
      <c r="N6552" s="1">
        <v>45088</v>
      </c>
      <c r="O6552" s="1">
        <v>45092</v>
      </c>
      <c r="P6552">
        <v>89</v>
      </c>
      <c r="Q6552">
        <v>4</v>
      </c>
      <c r="R6552" t="s">
        <v>63</v>
      </c>
      <c r="S6552">
        <v>3</v>
      </c>
      <c r="T6552">
        <v>0</v>
      </c>
      <c r="U6552">
        <v>4</v>
      </c>
      <c r="V6552">
        <v>328</v>
      </c>
      <c r="W6552" t="s">
        <v>41</v>
      </c>
      <c r="X6552" t="s">
        <v>32337</v>
      </c>
      <c r="Y6552" t="s">
        <v>43</v>
      </c>
      <c r="Z6552" s="1">
        <v>45082</v>
      </c>
      <c r="AA6552" s="2">
        <v>0.72340277777777784</v>
      </c>
      <c r="AB6552" s="2">
        <v>0.52351851851851849</v>
      </c>
      <c r="AC6552" t="s">
        <v>44</v>
      </c>
      <c r="AD6552" t="s">
        <v>45</v>
      </c>
      <c r="AE6552" t="s">
        <v>44</v>
      </c>
      <c r="AF6552">
        <v>82</v>
      </c>
    </row>
    <row r="6553" spans="1:32">
      <c r="A6553">
        <v>30979</v>
      </c>
      <c r="B6553">
        <v>30079</v>
      </c>
      <c r="C6553" t="s">
        <v>5011</v>
      </c>
      <c r="D6553" t="s">
        <v>2470</v>
      </c>
      <c r="E6553" t="s">
        <v>48</v>
      </c>
      <c r="F6553" t="s">
        <v>13031</v>
      </c>
      <c r="G6553" t="s">
        <v>32338</v>
      </c>
      <c r="H6553" t="s">
        <v>423</v>
      </c>
      <c r="I6553" s="1">
        <v>38557</v>
      </c>
      <c r="J6553" t="s">
        <v>32339</v>
      </c>
      <c r="K6553" t="s">
        <v>32340</v>
      </c>
      <c r="L6553">
        <v>29528</v>
      </c>
      <c r="M6553" t="s">
        <v>423</v>
      </c>
      <c r="N6553" s="1">
        <v>45156</v>
      </c>
      <c r="O6553" s="1">
        <v>45158</v>
      </c>
      <c r="P6553">
        <v>95</v>
      </c>
      <c r="Q6553">
        <v>4</v>
      </c>
      <c r="R6553" t="s">
        <v>63</v>
      </c>
      <c r="S6553">
        <v>3</v>
      </c>
      <c r="T6553">
        <v>2</v>
      </c>
      <c r="U6553">
        <v>2</v>
      </c>
      <c r="V6553">
        <v>140</v>
      </c>
      <c r="W6553" t="s">
        <v>41</v>
      </c>
      <c r="X6553" t="s">
        <v>32341</v>
      </c>
      <c r="Y6553" t="s">
        <v>81</v>
      </c>
      <c r="Z6553" s="1">
        <v>45127</v>
      </c>
      <c r="AA6553" s="2">
        <v>0.60548611111111106</v>
      </c>
      <c r="AB6553" s="2">
        <v>2.2372685185185186E-2</v>
      </c>
      <c r="AC6553" t="s">
        <v>45</v>
      </c>
      <c r="AD6553" t="s">
        <v>45</v>
      </c>
      <c r="AE6553" t="s">
        <v>44</v>
      </c>
      <c r="AF6553">
        <v>70</v>
      </c>
    </row>
    <row r="6554" spans="1:32">
      <c r="A6554">
        <v>30980</v>
      </c>
      <c r="B6554">
        <v>30080</v>
      </c>
      <c r="C6554" t="s">
        <v>1208</v>
      </c>
      <c r="D6554" t="s">
        <v>441</v>
      </c>
      <c r="E6554" t="s">
        <v>48</v>
      </c>
      <c r="F6554" t="s">
        <v>32342</v>
      </c>
      <c r="G6554" t="s">
        <v>32343</v>
      </c>
      <c r="H6554" t="s">
        <v>423</v>
      </c>
      <c r="I6554" s="1">
        <v>22079</v>
      </c>
      <c r="J6554" t="s">
        <v>32344</v>
      </c>
      <c r="K6554" t="s">
        <v>32345</v>
      </c>
      <c r="L6554">
        <v>87296</v>
      </c>
      <c r="M6554" t="s">
        <v>423</v>
      </c>
      <c r="N6554" s="1">
        <v>45252</v>
      </c>
      <c r="O6554" s="1">
        <v>45255</v>
      </c>
      <c r="P6554">
        <v>39</v>
      </c>
      <c r="Q6554">
        <v>2</v>
      </c>
      <c r="R6554" t="s">
        <v>40</v>
      </c>
      <c r="S6554">
        <v>2</v>
      </c>
      <c r="T6554">
        <v>1</v>
      </c>
      <c r="U6554">
        <v>3</v>
      </c>
      <c r="V6554">
        <v>705</v>
      </c>
      <c r="W6554" t="s">
        <v>54</v>
      </c>
      <c r="X6554" t="s">
        <v>32346</v>
      </c>
      <c r="Y6554" t="s">
        <v>6</v>
      </c>
      <c r="Z6554" s="1">
        <v>45231</v>
      </c>
      <c r="AA6554" s="2">
        <v>0.14918981481481483</v>
      </c>
      <c r="AB6554" s="2">
        <v>0.3508680555555555</v>
      </c>
      <c r="AC6554" t="s">
        <v>45</v>
      </c>
      <c r="AD6554" t="s">
        <v>44</v>
      </c>
      <c r="AE6554" t="s">
        <v>44</v>
      </c>
      <c r="AF6554">
        <v>235</v>
      </c>
    </row>
    <row r="6555" spans="1:32">
      <c r="A6555">
        <v>30981</v>
      </c>
      <c r="B6555">
        <v>30081</v>
      </c>
      <c r="C6555" t="s">
        <v>1802</v>
      </c>
      <c r="D6555" t="s">
        <v>126</v>
      </c>
      <c r="E6555" t="s">
        <v>48</v>
      </c>
      <c r="F6555" t="s">
        <v>32347</v>
      </c>
      <c r="G6555" t="s">
        <v>32348</v>
      </c>
      <c r="H6555" t="s">
        <v>225</v>
      </c>
      <c r="I6555" s="1">
        <v>35972</v>
      </c>
      <c r="J6555" t="s">
        <v>32349</v>
      </c>
      <c r="K6555" t="s">
        <v>32350</v>
      </c>
      <c r="L6555">
        <v>41773</v>
      </c>
      <c r="M6555" t="s">
        <v>225</v>
      </c>
      <c r="N6555" s="1">
        <v>45027</v>
      </c>
      <c r="O6555" s="1">
        <v>45031</v>
      </c>
      <c r="P6555">
        <v>24</v>
      </c>
      <c r="Q6555">
        <v>1</v>
      </c>
      <c r="R6555" t="s">
        <v>40</v>
      </c>
      <c r="S6555">
        <v>4</v>
      </c>
      <c r="T6555">
        <v>0</v>
      </c>
      <c r="U6555">
        <v>4</v>
      </c>
      <c r="V6555">
        <v>832</v>
      </c>
      <c r="W6555" t="s">
        <v>41</v>
      </c>
      <c r="X6555" t="s">
        <v>32351</v>
      </c>
      <c r="Y6555" t="s">
        <v>43</v>
      </c>
      <c r="Z6555" s="1">
        <v>45001</v>
      </c>
      <c r="AA6555" s="2">
        <v>0.75743055555555561</v>
      </c>
      <c r="AB6555" s="2">
        <v>0.27379629629629632</v>
      </c>
      <c r="AC6555" t="s">
        <v>45</v>
      </c>
      <c r="AD6555" t="s">
        <v>45</v>
      </c>
      <c r="AE6555" t="s">
        <v>44</v>
      </c>
      <c r="AF6555">
        <v>208</v>
      </c>
    </row>
    <row r="6556" spans="1:32">
      <c r="A6556">
        <v>30982</v>
      </c>
      <c r="B6556">
        <v>30082</v>
      </c>
      <c r="C6556" t="s">
        <v>3552</v>
      </c>
      <c r="D6556" t="s">
        <v>30987</v>
      </c>
      <c r="E6556" t="s">
        <v>34</v>
      </c>
      <c r="F6556" t="s">
        <v>32352</v>
      </c>
      <c r="G6556" t="s">
        <v>32353</v>
      </c>
      <c r="H6556" t="s">
        <v>295</v>
      </c>
      <c r="I6556" s="1">
        <v>21399</v>
      </c>
      <c r="J6556" t="s">
        <v>32354</v>
      </c>
      <c r="K6556" t="s">
        <v>32355</v>
      </c>
      <c r="L6556">
        <v>10123</v>
      </c>
      <c r="M6556" t="s">
        <v>295</v>
      </c>
      <c r="N6556" s="1">
        <v>45056</v>
      </c>
      <c r="O6556" s="1">
        <v>45057</v>
      </c>
      <c r="P6556">
        <v>44</v>
      </c>
      <c r="Q6556">
        <v>2</v>
      </c>
      <c r="R6556" t="s">
        <v>63</v>
      </c>
      <c r="S6556">
        <v>3</v>
      </c>
      <c r="T6556">
        <v>2</v>
      </c>
      <c r="U6556">
        <v>1</v>
      </c>
      <c r="V6556">
        <v>80</v>
      </c>
      <c r="W6556" t="s">
        <v>54</v>
      </c>
      <c r="X6556" t="s">
        <v>32356</v>
      </c>
      <c r="Y6556" t="s">
        <v>65</v>
      </c>
      <c r="Z6556" s="1">
        <v>45032</v>
      </c>
      <c r="AA6556" s="2">
        <v>0.97736111111111112</v>
      </c>
      <c r="AB6556" s="2">
        <v>0.28942129629629632</v>
      </c>
      <c r="AC6556" t="s">
        <v>45</v>
      </c>
      <c r="AD6556" t="s">
        <v>44</v>
      </c>
      <c r="AE6556" t="s">
        <v>45</v>
      </c>
      <c r="AF6556">
        <v>80</v>
      </c>
    </row>
    <row r="6557" spans="1:32">
      <c r="A6557">
        <v>30984</v>
      </c>
      <c r="B6557">
        <v>30084</v>
      </c>
      <c r="C6557" t="s">
        <v>513</v>
      </c>
      <c r="D6557" t="s">
        <v>703</v>
      </c>
      <c r="E6557" t="s">
        <v>48</v>
      </c>
      <c r="F6557" t="s">
        <v>32357</v>
      </c>
      <c r="G6557" t="s">
        <v>32358</v>
      </c>
      <c r="H6557" t="s">
        <v>225</v>
      </c>
      <c r="I6557" s="1">
        <v>19030</v>
      </c>
      <c r="J6557" t="s">
        <v>32359</v>
      </c>
      <c r="K6557" t="s">
        <v>32360</v>
      </c>
      <c r="L6557">
        <v>17853</v>
      </c>
      <c r="M6557" t="s">
        <v>225</v>
      </c>
      <c r="N6557" s="1">
        <v>44944</v>
      </c>
      <c r="O6557" s="1">
        <v>44945</v>
      </c>
      <c r="P6557">
        <v>16</v>
      </c>
      <c r="Q6557">
        <v>1</v>
      </c>
      <c r="R6557" t="s">
        <v>53</v>
      </c>
      <c r="S6557">
        <v>3</v>
      </c>
      <c r="T6557">
        <v>1</v>
      </c>
      <c r="U6557">
        <v>1</v>
      </c>
      <c r="V6557">
        <v>144</v>
      </c>
      <c r="W6557" t="s">
        <v>54</v>
      </c>
      <c r="X6557" t="s">
        <v>32361</v>
      </c>
      <c r="Y6557" t="s">
        <v>6</v>
      </c>
      <c r="Z6557" s="1">
        <v>44938</v>
      </c>
      <c r="AA6557" s="2">
        <v>0.43781249999999999</v>
      </c>
      <c r="AB6557" s="2">
        <v>0.90997685185185195</v>
      </c>
      <c r="AC6557" t="s">
        <v>44</v>
      </c>
      <c r="AD6557" t="s">
        <v>45</v>
      </c>
      <c r="AE6557" t="s">
        <v>44</v>
      </c>
      <c r="AF6557">
        <v>144</v>
      </c>
    </row>
    <row r="6558" spans="1:32">
      <c r="A6558">
        <v>30985</v>
      </c>
      <c r="B6558">
        <v>30085</v>
      </c>
      <c r="C6558" t="s">
        <v>221</v>
      </c>
      <c r="D6558" t="s">
        <v>2828</v>
      </c>
      <c r="E6558" t="s">
        <v>48</v>
      </c>
      <c r="F6558" t="s">
        <v>32362</v>
      </c>
      <c r="G6558" t="s">
        <v>32363</v>
      </c>
      <c r="H6558" t="s">
        <v>60</v>
      </c>
      <c r="I6558" s="1">
        <v>18553</v>
      </c>
      <c r="J6558" t="s">
        <v>32364</v>
      </c>
      <c r="K6558" t="s">
        <v>12713</v>
      </c>
      <c r="L6558">
        <v>90545</v>
      </c>
      <c r="M6558" t="s">
        <v>60</v>
      </c>
      <c r="N6558" s="1">
        <v>45119</v>
      </c>
      <c r="O6558" s="1">
        <v>45120</v>
      </c>
      <c r="P6558">
        <v>92</v>
      </c>
      <c r="Q6558">
        <v>4</v>
      </c>
      <c r="R6558" t="s">
        <v>63</v>
      </c>
      <c r="S6558">
        <v>3</v>
      </c>
      <c r="T6558">
        <v>2</v>
      </c>
      <c r="U6558">
        <v>1</v>
      </c>
      <c r="V6558">
        <v>70</v>
      </c>
      <c r="W6558" t="s">
        <v>54</v>
      </c>
      <c r="X6558" t="s">
        <v>32365</v>
      </c>
      <c r="Y6558" t="s">
        <v>65</v>
      </c>
      <c r="Z6558" s="1">
        <v>45108</v>
      </c>
      <c r="AA6558" s="2">
        <v>0.80141203703703701</v>
      </c>
      <c r="AB6558" s="2">
        <v>0.3544444444444444</v>
      </c>
      <c r="AC6558" t="s">
        <v>45</v>
      </c>
      <c r="AD6558" t="s">
        <v>44</v>
      </c>
      <c r="AE6558" t="s">
        <v>44</v>
      </c>
      <c r="AF6558">
        <v>70</v>
      </c>
    </row>
    <row r="6559" spans="1:32">
      <c r="A6559">
        <v>30987</v>
      </c>
      <c r="B6559">
        <v>30087</v>
      </c>
      <c r="C6559" t="s">
        <v>112</v>
      </c>
      <c r="D6559" t="s">
        <v>663</v>
      </c>
      <c r="E6559" t="s">
        <v>34</v>
      </c>
      <c r="F6559" t="s">
        <v>32366</v>
      </c>
      <c r="G6559" t="s">
        <v>32367</v>
      </c>
      <c r="H6559" t="s">
        <v>179</v>
      </c>
      <c r="I6559" s="1">
        <v>19950</v>
      </c>
      <c r="J6559" t="s">
        <v>32368</v>
      </c>
      <c r="K6559" t="s">
        <v>32369</v>
      </c>
      <c r="L6559">
        <v>74513</v>
      </c>
      <c r="M6559" t="s">
        <v>179</v>
      </c>
      <c r="N6559" s="1">
        <v>45310</v>
      </c>
      <c r="O6559" s="1">
        <v>45313</v>
      </c>
      <c r="P6559">
        <v>57</v>
      </c>
      <c r="Q6559">
        <v>3</v>
      </c>
      <c r="R6559" t="s">
        <v>40</v>
      </c>
      <c r="S6559">
        <v>3</v>
      </c>
      <c r="T6559">
        <v>0</v>
      </c>
      <c r="U6559">
        <v>3</v>
      </c>
      <c r="V6559">
        <v>648</v>
      </c>
      <c r="W6559" t="s">
        <v>41</v>
      </c>
      <c r="X6559" t="s">
        <v>32370</v>
      </c>
      <c r="Y6559" t="s">
        <v>81</v>
      </c>
      <c r="Z6559" s="1">
        <v>45275</v>
      </c>
      <c r="AA6559" s="2">
        <v>0.76490740740740737</v>
      </c>
      <c r="AB6559" s="2">
        <v>0.23385416666666667</v>
      </c>
      <c r="AC6559" t="s">
        <v>44</v>
      </c>
      <c r="AD6559" t="s">
        <v>45</v>
      </c>
      <c r="AE6559" t="s">
        <v>45</v>
      </c>
      <c r="AF6559">
        <v>216</v>
      </c>
    </row>
    <row r="6560" spans="1:32">
      <c r="A6560">
        <v>30988</v>
      </c>
      <c r="B6560">
        <v>30088</v>
      </c>
      <c r="C6560" t="s">
        <v>371</v>
      </c>
      <c r="D6560" t="s">
        <v>1167</v>
      </c>
      <c r="E6560" t="s">
        <v>48</v>
      </c>
      <c r="F6560" t="s">
        <v>32371</v>
      </c>
      <c r="G6560" t="s">
        <v>32372</v>
      </c>
      <c r="H6560" t="s">
        <v>122</v>
      </c>
      <c r="I6560" s="1">
        <v>17306</v>
      </c>
      <c r="J6560" t="s">
        <v>32373</v>
      </c>
      <c r="K6560" t="s">
        <v>32374</v>
      </c>
      <c r="L6560">
        <v>46225</v>
      </c>
      <c r="M6560" t="s">
        <v>122</v>
      </c>
      <c r="N6560" s="1">
        <v>45131</v>
      </c>
      <c r="O6560" s="1">
        <v>45136</v>
      </c>
      <c r="P6560">
        <v>77</v>
      </c>
      <c r="Q6560">
        <v>4</v>
      </c>
      <c r="R6560" t="s">
        <v>63</v>
      </c>
      <c r="S6560">
        <v>2</v>
      </c>
      <c r="T6560">
        <v>2</v>
      </c>
      <c r="U6560">
        <v>5</v>
      </c>
      <c r="V6560">
        <v>375</v>
      </c>
      <c r="W6560" t="s">
        <v>41</v>
      </c>
      <c r="X6560" t="s">
        <v>32375</v>
      </c>
      <c r="Y6560" t="s">
        <v>6</v>
      </c>
      <c r="Z6560" s="1">
        <v>45116</v>
      </c>
      <c r="AA6560" s="2">
        <v>0.83539351851851851</v>
      </c>
      <c r="AB6560" s="2">
        <v>0.85673611111111114</v>
      </c>
      <c r="AC6560" t="s">
        <v>45</v>
      </c>
      <c r="AD6560" t="s">
        <v>45</v>
      </c>
      <c r="AE6560" t="s">
        <v>45</v>
      </c>
      <c r="AF6560">
        <v>75</v>
      </c>
    </row>
    <row r="6561" spans="1:32">
      <c r="A6561">
        <v>30989</v>
      </c>
      <c r="B6561">
        <v>30089</v>
      </c>
      <c r="C6561" t="s">
        <v>5667</v>
      </c>
      <c r="D6561" t="s">
        <v>11830</v>
      </c>
      <c r="E6561" t="s">
        <v>34</v>
      </c>
      <c r="F6561" t="s">
        <v>32376</v>
      </c>
      <c r="G6561" t="s">
        <v>32377</v>
      </c>
      <c r="H6561" t="s">
        <v>77</v>
      </c>
      <c r="I6561" s="1">
        <v>16683</v>
      </c>
      <c r="J6561" t="s">
        <v>32378</v>
      </c>
      <c r="K6561" t="s">
        <v>32379</v>
      </c>
      <c r="L6561">
        <v>56901</v>
      </c>
      <c r="M6561" t="s">
        <v>77</v>
      </c>
      <c r="N6561" s="1">
        <v>44997</v>
      </c>
      <c r="O6561" s="1">
        <v>44999</v>
      </c>
      <c r="P6561">
        <v>26</v>
      </c>
      <c r="Q6561">
        <v>2</v>
      </c>
      <c r="R6561" t="s">
        <v>63</v>
      </c>
      <c r="S6561">
        <v>1</v>
      </c>
      <c r="T6561">
        <v>0</v>
      </c>
      <c r="U6561">
        <v>2</v>
      </c>
      <c r="V6561">
        <v>158</v>
      </c>
      <c r="W6561" t="s">
        <v>41</v>
      </c>
      <c r="X6561" t="s">
        <v>32380</v>
      </c>
      <c r="Y6561" t="s">
        <v>43</v>
      </c>
      <c r="Z6561" s="1">
        <v>44968</v>
      </c>
      <c r="AA6561" s="2">
        <v>0.37763888888888886</v>
      </c>
      <c r="AB6561" s="2">
        <v>0.23217592592592592</v>
      </c>
      <c r="AC6561" t="s">
        <v>44</v>
      </c>
      <c r="AD6561" t="s">
        <v>44</v>
      </c>
      <c r="AE6561" t="s">
        <v>45</v>
      </c>
      <c r="AF6561">
        <v>79</v>
      </c>
    </row>
    <row r="6562" spans="1:32">
      <c r="A6562">
        <v>30990</v>
      </c>
      <c r="B6562">
        <v>30090</v>
      </c>
      <c r="C6562" t="s">
        <v>90</v>
      </c>
      <c r="D6562" t="s">
        <v>1368</v>
      </c>
      <c r="E6562" t="s">
        <v>34</v>
      </c>
      <c r="F6562" t="s">
        <v>32381</v>
      </c>
      <c r="G6562" t="s">
        <v>32382</v>
      </c>
      <c r="H6562" t="s">
        <v>1442</v>
      </c>
      <c r="I6562" s="1">
        <v>27720</v>
      </c>
      <c r="J6562" t="s">
        <v>32383</v>
      </c>
      <c r="K6562" t="s">
        <v>32384</v>
      </c>
      <c r="L6562">
        <v>36376</v>
      </c>
      <c r="M6562" t="s">
        <v>1442</v>
      </c>
      <c r="N6562" s="1">
        <v>45214</v>
      </c>
      <c r="O6562" s="1">
        <v>45217</v>
      </c>
      <c r="P6562">
        <v>44</v>
      </c>
      <c r="Q6562">
        <v>2</v>
      </c>
      <c r="R6562" t="s">
        <v>63</v>
      </c>
      <c r="S6562">
        <v>3</v>
      </c>
      <c r="T6562">
        <v>1</v>
      </c>
      <c r="U6562">
        <v>3</v>
      </c>
      <c r="V6562">
        <v>258</v>
      </c>
      <c r="W6562" t="s">
        <v>54</v>
      </c>
      <c r="X6562" t="s">
        <v>32385</v>
      </c>
      <c r="Y6562" t="s">
        <v>43</v>
      </c>
      <c r="Z6562" s="1">
        <v>45196</v>
      </c>
      <c r="AA6562" s="2">
        <v>0.95776620370370369</v>
      </c>
      <c r="AB6562" s="2">
        <v>0.51353009259259264</v>
      </c>
      <c r="AC6562" t="s">
        <v>44</v>
      </c>
      <c r="AD6562" t="s">
        <v>44</v>
      </c>
      <c r="AE6562" t="s">
        <v>44</v>
      </c>
      <c r="AF6562">
        <v>86</v>
      </c>
    </row>
    <row r="6563" spans="1:32">
      <c r="A6563">
        <v>30991</v>
      </c>
      <c r="B6563">
        <v>30091</v>
      </c>
      <c r="C6563" t="s">
        <v>197</v>
      </c>
      <c r="D6563" t="s">
        <v>2581</v>
      </c>
      <c r="E6563" t="s">
        <v>48</v>
      </c>
      <c r="F6563" t="s">
        <v>32386</v>
      </c>
      <c r="G6563" t="s">
        <v>32387</v>
      </c>
      <c r="H6563" t="s">
        <v>725</v>
      </c>
      <c r="I6563" s="1">
        <v>29670</v>
      </c>
      <c r="J6563" t="s">
        <v>32388</v>
      </c>
      <c r="K6563" t="s">
        <v>14487</v>
      </c>
      <c r="L6563">
        <v>70652</v>
      </c>
      <c r="M6563" t="s">
        <v>725</v>
      </c>
      <c r="N6563" s="1">
        <v>45208</v>
      </c>
      <c r="O6563" s="1">
        <v>45213</v>
      </c>
      <c r="P6563">
        <v>4</v>
      </c>
      <c r="Q6563">
        <v>1</v>
      </c>
      <c r="R6563" t="s">
        <v>53</v>
      </c>
      <c r="S6563">
        <v>2</v>
      </c>
      <c r="T6563">
        <v>2</v>
      </c>
      <c r="U6563">
        <v>5</v>
      </c>
      <c r="V6563">
        <v>720</v>
      </c>
      <c r="W6563" t="s">
        <v>54</v>
      </c>
      <c r="X6563" t="s">
        <v>32389</v>
      </c>
      <c r="Y6563" t="s">
        <v>43</v>
      </c>
      <c r="Z6563" s="1">
        <v>45177</v>
      </c>
      <c r="AA6563" s="2">
        <v>0.33796296296296297</v>
      </c>
      <c r="AB6563" s="2">
        <v>0.77952546296296299</v>
      </c>
      <c r="AC6563" t="s">
        <v>44</v>
      </c>
      <c r="AD6563" t="s">
        <v>44</v>
      </c>
      <c r="AE6563" t="s">
        <v>44</v>
      </c>
      <c r="AF6563">
        <v>144</v>
      </c>
    </row>
    <row r="6564" spans="1:32">
      <c r="A6564">
        <v>30993</v>
      </c>
      <c r="B6564">
        <v>30093</v>
      </c>
      <c r="C6564" t="s">
        <v>1015</v>
      </c>
      <c r="D6564" t="s">
        <v>847</v>
      </c>
      <c r="E6564" t="s">
        <v>34</v>
      </c>
      <c r="F6564" t="s">
        <v>32390</v>
      </c>
      <c r="G6564" t="s">
        <v>32391</v>
      </c>
      <c r="H6564" t="s">
        <v>280</v>
      </c>
      <c r="I6564" s="1">
        <v>32571</v>
      </c>
      <c r="J6564" t="s">
        <v>32392</v>
      </c>
      <c r="K6564" t="s">
        <v>32393</v>
      </c>
      <c r="L6564">
        <v>77959</v>
      </c>
      <c r="M6564" t="s">
        <v>280</v>
      </c>
      <c r="N6564" s="1">
        <v>44958</v>
      </c>
      <c r="O6564" s="1">
        <v>44960</v>
      </c>
      <c r="P6564">
        <v>85</v>
      </c>
      <c r="Q6564">
        <v>4</v>
      </c>
      <c r="R6564" t="s">
        <v>53</v>
      </c>
      <c r="S6564">
        <v>2</v>
      </c>
      <c r="T6564">
        <v>2</v>
      </c>
      <c r="U6564">
        <v>2</v>
      </c>
      <c r="V6564">
        <v>242</v>
      </c>
      <c r="W6564" t="s">
        <v>54</v>
      </c>
      <c r="X6564" t="s">
        <v>32394</v>
      </c>
      <c r="Y6564" t="s">
        <v>65</v>
      </c>
      <c r="Z6564" s="1">
        <v>44942</v>
      </c>
      <c r="AA6564" s="2">
        <v>0.57319444444444445</v>
      </c>
      <c r="AB6564" s="2">
        <v>0.8849189814814814</v>
      </c>
      <c r="AC6564" t="s">
        <v>45</v>
      </c>
      <c r="AD6564" t="s">
        <v>45</v>
      </c>
      <c r="AE6564" t="s">
        <v>44</v>
      </c>
      <c r="AF6564">
        <v>121</v>
      </c>
    </row>
    <row r="6565" spans="1:32">
      <c r="A6565">
        <v>30994</v>
      </c>
      <c r="B6565">
        <v>30094</v>
      </c>
      <c r="C6565" t="s">
        <v>1870</v>
      </c>
      <c r="D6565" t="s">
        <v>2511</v>
      </c>
      <c r="E6565" t="s">
        <v>48</v>
      </c>
      <c r="F6565" t="s">
        <v>32395</v>
      </c>
      <c r="G6565" t="s">
        <v>32396</v>
      </c>
      <c r="H6565" t="s">
        <v>295</v>
      </c>
      <c r="I6565" s="1">
        <v>38287</v>
      </c>
      <c r="J6565" t="s">
        <v>32397</v>
      </c>
      <c r="K6565" t="s">
        <v>32398</v>
      </c>
      <c r="L6565">
        <v>69977</v>
      </c>
      <c r="M6565" t="s">
        <v>295</v>
      </c>
      <c r="N6565" s="1">
        <v>45244</v>
      </c>
      <c r="O6565" s="1">
        <v>45249</v>
      </c>
      <c r="P6565">
        <v>3</v>
      </c>
      <c r="Q6565">
        <v>1</v>
      </c>
      <c r="R6565" t="s">
        <v>40</v>
      </c>
      <c r="S6565">
        <v>3</v>
      </c>
      <c r="T6565">
        <v>0</v>
      </c>
      <c r="U6565">
        <v>5</v>
      </c>
      <c r="V6565">
        <v>1205</v>
      </c>
      <c r="W6565" t="s">
        <v>54</v>
      </c>
      <c r="X6565" t="s">
        <v>32399</v>
      </c>
      <c r="Y6565" t="s">
        <v>81</v>
      </c>
      <c r="Z6565" s="1">
        <v>45238</v>
      </c>
      <c r="AA6565" s="2">
        <v>0.36583333333333329</v>
      </c>
      <c r="AB6565" s="2">
        <v>0.50866898148148143</v>
      </c>
      <c r="AC6565" t="s">
        <v>44</v>
      </c>
      <c r="AD6565" t="s">
        <v>45</v>
      </c>
      <c r="AE6565" t="s">
        <v>44</v>
      </c>
      <c r="AF6565">
        <v>241</v>
      </c>
    </row>
    <row r="6566" spans="1:32">
      <c r="A6566">
        <v>30995</v>
      </c>
      <c r="B6566">
        <v>30095</v>
      </c>
      <c r="C6566" t="s">
        <v>447</v>
      </c>
      <c r="D6566" t="s">
        <v>2741</v>
      </c>
      <c r="E6566" t="s">
        <v>34</v>
      </c>
      <c r="F6566" t="s">
        <v>32400</v>
      </c>
      <c r="G6566">
        <f>1-550-805-2206</f>
        <v>-3560</v>
      </c>
      <c r="H6566" t="s">
        <v>423</v>
      </c>
      <c r="I6566" s="1">
        <v>30622</v>
      </c>
      <c r="J6566" t="s">
        <v>32401</v>
      </c>
      <c r="K6566" t="s">
        <v>32402</v>
      </c>
      <c r="L6566">
        <v>33962</v>
      </c>
      <c r="M6566" t="s">
        <v>423</v>
      </c>
      <c r="N6566" s="1">
        <v>45149</v>
      </c>
      <c r="O6566" s="1">
        <v>45152</v>
      </c>
      <c r="P6566">
        <v>67</v>
      </c>
      <c r="Q6566">
        <v>3</v>
      </c>
      <c r="R6566" t="s">
        <v>53</v>
      </c>
      <c r="S6566">
        <v>1</v>
      </c>
      <c r="T6566">
        <v>1</v>
      </c>
      <c r="U6566">
        <v>3</v>
      </c>
      <c r="V6566">
        <v>447</v>
      </c>
      <c r="W6566" t="s">
        <v>41</v>
      </c>
      <c r="X6566" t="s">
        <v>32403</v>
      </c>
      <c r="Y6566" t="s">
        <v>6</v>
      </c>
      <c r="Z6566" s="1">
        <v>45112</v>
      </c>
      <c r="AA6566" s="2">
        <v>0.75006944444444434</v>
      </c>
      <c r="AB6566" s="2">
        <v>0.17515046296296297</v>
      </c>
      <c r="AC6566" t="s">
        <v>44</v>
      </c>
      <c r="AD6566" t="s">
        <v>45</v>
      </c>
      <c r="AE6566" t="s">
        <v>44</v>
      </c>
      <c r="AF6566">
        <v>149</v>
      </c>
    </row>
    <row r="6567" spans="1:32">
      <c r="A6567">
        <v>30996</v>
      </c>
      <c r="B6567">
        <v>30096</v>
      </c>
      <c r="C6567" t="s">
        <v>409</v>
      </c>
      <c r="D6567" t="s">
        <v>1509</v>
      </c>
      <c r="E6567" t="s">
        <v>48</v>
      </c>
      <c r="F6567" t="s">
        <v>32404</v>
      </c>
      <c r="G6567" t="s">
        <v>32405</v>
      </c>
      <c r="H6567" t="s">
        <v>295</v>
      </c>
      <c r="I6567" s="1">
        <v>29586</v>
      </c>
      <c r="J6567" t="s">
        <v>32406</v>
      </c>
      <c r="K6567" t="s">
        <v>32407</v>
      </c>
      <c r="L6567">
        <v>38165</v>
      </c>
      <c r="M6567" t="s">
        <v>295</v>
      </c>
      <c r="N6567" s="1">
        <v>44998</v>
      </c>
      <c r="O6567" s="1">
        <v>45000</v>
      </c>
      <c r="P6567">
        <v>14</v>
      </c>
      <c r="Q6567">
        <v>1</v>
      </c>
      <c r="R6567" t="s">
        <v>63</v>
      </c>
      <c r="S6567">
        <v>2</v>
      </c>
      <c r="T6567">
        <v>1</v>
      </c>
      <c r="U6567">
        <v>2</v>
      </c>
      <c r="V6567">
        <v>158</v>
      </c>
      <c r="W6567" t="s">
        <v>41</v>
      </c>
      <c r="X6567" t="s">
        <v>32408</v>
      </c>
      <c r="Y6567" t="s">
        <v>43</v>
      </c>
      <c r="Z6567" s="1">
        <v>44989</v>
      </c>
      <c r="AA6567" s="2">
        <v>0.66865740740740742</v>
      </c>
      <c r="AB6567" s="2">
        <v>0.43189814814814814</v>
      </c>
      <c r="AC6567" t="s">
        <v>45</v>
      </c>
      <c r="AD6567" t="s">
        <v>45</v>
      </c>
      <c r="AE6567" t="s">
        <v>45</v>
      </c>
      <c r="AF6567">
        <v>79</v>
      </c>
    </row>
    <row r="6568" spans="1:32">
      <c r="A6568">
        <v>30999</v>
      </c>
      <c r="B6568">
        <v>30099</v>
      </c>
      <c r="C6568" t="s">
        <v>3322</v>
      </c>
      <c r="D6568" t="s">
        <v>3662</v>
      </c>
      <c r="E6568" t="s">
        <v>48</v>
      </c>
      <c r="F6568" t="s">
        <v>32409</v>
      </c>
      <c r="G6568" t="s">
        <v>32410</v>
      </c>
      <c r="H6568" t="s">
        <v>423</v>
      </c>
      <c r="I6568" s="1">
        <v>16020</v>
      </c>
      <c r="J6568" t="s">
        <v>32411</v>
      </c>
      <c r="K6568" t="s">
        <v>18450</v>
      </c>
      <c r="L6568">
        <v>75967</v>
      </c>
      <c r="M6568" t="s">
        <v>423</v>
      </c>
      <c r="N6568" s="1">
        <v>45267</v>
      </c>
      <c r="O6568" s="1">
        <v>45268</v>
      </c>
      <c r="P6568">
        <v>96</v>
      </c>
      <c r="Q6568">
        <v>4</v>
      </c>
      <c r="R6568" t="s">
        <v>40</v>
      </c>
      <c r="S6568">
        <v>3</v>
      </c>
      <c r="T6568">
        <v>1</v>
      </c>
      <c r="U6568">
        <v>1</v>
      </c>
      <c r="V6568">
        <v>238</v>
      </c>
      <c r="W6568" t="s">
        <v>54</v>
      </c>
      <c r="X6568" t="s">
        <v>32412</v>
      </c>
      <c r="Y6568" t="s">
        <v>43</v>
      </c>
      <c r="Z6568" s="1">
        <v>45255</v>
      </c>
      <c r="AA6568" s="2">
        <v>0.6834027777777778</v>
      </c>
      <c r="AB6568" s="2">
        <v>0.34129629629629626</v>
      </c>
      <c r="AC6568" t="s">
        <v>45</v>
      </c>
      <c r="AD6568" t="s">
        <v>44</v>
      </c>
      <c r="AE6568" t="s">
        <v>44</v>
      </c>
      <c r="AF6568">
        <v>238</v>
      </c>
    </row>
    <row r="6569" spans="1:32">
      <c r="A6569">
        <v>31001</v>
      </c>
      <c r="B6569">
        <v>30101</v>
      </c>
      <c r="C6569" t="s">
        <v>139</v>
      </c>
      <c r="D6569" t="s">
        <v>10888</v>
      </c>
      <c r="E6569" t="s">
        <v>34</v>
      </c>
      <c r="F6569" t="s">
        <v>32413</v>
      </c>
      <c r="G6569" t="s">
        <v>32414</v>
      </c>
      <c r="H6569" t="s">
        <v>171</v>
      </c>
      <c r="I6569" s="1">
        <v>34929</v>
      </c>
      <c r="J6569" t="s">
        <v>32415</v>
      </c>
      <c r="K6569" t="s">
        <v>32416</v>
      </c>
      <c r="L6569">
        <v>18286</v>
      </c>
      <c r="M6569" t="s">
        <v>171</v>
      </c>
      <c r="N6569" s="1">
        <v>45089</v>
      </c>
      <c r="O6569" s="1">
        <v>45091</v>
      </c>
      <c r="P6569">
        <v>30</v>
      </c>
      <c r="Q6569">
        <v>2</v>
      </c>
      <c r="R6569" t="s">
        <v>40</v>
      </c>
      <c r="S6569">
        <v>2</v>
      </c>
      <c r="T6569">
        <v>1</v>
      </c>
      <c r="U6569">
        <v>2</v>
      </c>
      <c r="V6569">
        <v>424</v>
      </c>
      <c r="W6569" t="s">
        <v>54</v>
      </c>
      <c r="X6569" t="s">
        <v>32417</v>
      </c>
      <c r="Y6569" t="s">
        <v>43</v>
      </c>
      <c r="Z6569" s="1">
        <v>45052</v>
      </c>
      <c r="AA6569" s="2">
        <v>0.46331018518518513</v>
      </c>
      <c r="AB6569" s="2">
        <v>0.57194444444444448</v>
      </c>
      <c r="AC6569" t="s">
        <v>44</v>
      </c>
      <c r="AD6569" t="s">
        <v>45</v>
      </c>
      <c r="AE6569" t="s">
        <v>44</v>
      </c>
      <c r="AF6569">
        <v>212</v>
      </c>
    </row>
    <row r="6570" spans="1:32">
      <c r="A6570">
        <v>31002</v>
      </c>
      <c r="B6570">
        <v>30102</v>
      </c>
      <c r="C6570" t="s">
        <v>12152</v>
      </c>
      <c r="D6570" t="s">
        <v>938</v>
      </c>
      <c r="E6570" t="s">
        <v>34</v>
      </c>
      <c r="F6570" t="s">
        <v>32418</v>
      </c>
      <c r="G6570" t="s">
        <v>32419</v>
      </c>
      <c r="H6570" t="s">
        <v>309</v>
      </c>
      <c r="I6570" s="1">
        <v>19063</v>
      </c>
      <c r="J6570" t="s">
        <v>32420</v>
      </c>
      <c r="K6570" t="s">
        <v>19880</v>
      </c>
      <c r="L6570">
        <v>45090</v>
      </c>
      <c r="M6570" t="s">
        <v>309</v>
      </c>
      <c r="N6570" s="1">
        <v>45049</v>
      </c>
      <c r="O6570" s="1">
        <v>45050</v>
      </c>
      <c r="P6570">
        <v>96</v>
      </c>
      <c r="Q6570">
        <v>4</v>
      </c>
      <c r="R6570" t="s">
        <v>40</v>
      </c>
      <c r="S6570">
        <v>1</v>
      </c>
      <c r="T6570">
        <v>1</v>
      </c>
      <c r="U6570">
        <v>1</v>
      </c>
      <c r="V6570">
        <v>228</v>
      </c>
      <c r="W6570" t="s">
        <v>41</v>
      </c>
      <c r="X6570" t="s">
        <v>32421</v>
      </c>
      <c r="Y6570" t="s">
        <v>81</v>
      </c>
      <c r="Z6570" s="1">
        <v>45020</v>
      </c>
      <c r="AA6570" s="2">
        <v>0.42957175925925922</v>
      </c>
      <c r="AB6570" s="2">
        <v>0.85819444444444448</v>
      </c>
      <c r="AC6570" t="s">
        <v>44</v>
      </c>
      <c r="AD6570" t="s">
        <v>45</v>
      </c>
      <c r="AE6570" t="s">
        <v>45</v>
      </c>
      <c r="AF6570">
        <v>228</v>
      </c>
    </row>
    <row r="6571" spans="1:32">
      <c r="A6571">
        <v>31003</v>
      </c>
      <c r="B6571">
        <v>30103</v>
      </c>
      <c r="C6571" t="s">
        <v>284</v>
      </c>
      <c r="D6571" t="s">
        <v>6396</v>
      </c>
      <c r="E6571" t="s">
        <v>34</v>
      </c>
      <c r="F6571" t="s">
        <v>32422</v>
      </c>
      <c r="G6571" t="s">
        <v>32423</v>
      </c>
      <c r="H6571" t="s">
        <v>209</v>
      </c>
      <c r="I6571" s="1">
        <v>16005</v>
      </c>
      <c r="J6571" t="s">
        <v>32424</v>
      </c>
      <c r="K6571" t="s">
        <v>32425</v>
      </c>
      <c r="L6571">
        <v>29688</v>
      </c>
      <c r="M6571" t="s">
        <v>209</v>
      </c>
      <c r="N6571" s="1">
        <v>45271</v>
      </c>
      <c r="O6571" s="1">
        <v>45275</v>
      </c>
      <c r="P6571">
        <v>73</v>
      </c>
      <c r="Q6571">
        <v>3</v>
      </c>
      <c r="R6571" t="s">
        <v>53</v>
      </c>
      <c r="S6571">
        <v>3</v>
      </c>
      <c r="T6571">
        <v>2</v>
      </c>
      <c r="U6571">
        <v>4</v>
      </c>
      <c r="V6571">
        <v>564</v>
      </c>
      <c r="W6571" t="s">
        <v>54</v>
      </c>
      <c r="X6571" t="s">
        <v>32426</v>
      </c>
      <c r="Y6571" t="s">
        <v>43</v>
      </c>
      <c r="Z6571" s="1">
        <v>45259</v>
      </c>
      <c r="AA6571" s="2">
        <v>0.434537037037037</v>
      </c>
      <c r="AB6571" s="2">
        <v>8.1956018518518511E-2</v>
      </c>
      <c r="AC6571" t="s">
        <v>44</v>
      </c>
      <c r="AD6571" t="s">
        <v>44</v>
      </c>
      <c r="AE6571" t="s">
        <v>44</v>
      </c>
      <c r="AF6571">
        <v>141</v>
      </c>
    </row>
    <row r="6572" spans="1:32">
      <c r="A6572">
        <v>31004</v>
      </c>
      <c r="B6572">
        <v>30104</v>
      </c>
      <c r="C6572" t="s">
        <v>10507</v>
      </c>
      <c r="D6572" t="s">
        <v>16000</v>
      </c>
      <c r="E6572" t="s">
        <v>34</v>
      </c>
      <c r="F6572" t="s">
        <v>32427</v>
      </c>
      <c r="G6572" t="s">
        <v>32428</v>
      </c>
      <c r="H6572" t="s">
        <v>122</v>
      </c>
      <c r="I6572" s="1">
        <v>28530</v>
      </c>
      <c r="J6572" t="s">
        <v>32429</v>
      </c>
      <c r="K6572" t="s">
        <v>31563</v>
      </c>
      <c r="L6572">
        <v>47730</v>
      </c>
      <c r="M6572" t="s">
        <v>122</v>
      </c>
      <c r="N6572" s="1">
        <v>45217</v>
      </c>
      <c r="O6572" s="1">
        <v>45218</v>
      </c>
      <c r="P6572">
        <v>93</v>
      </c>
      <c r="Q6572">
        <v>4</v>
      </c>
      <c r="R6572" t="s">
        <v>40</v>
      </c>
      <c r="S6572">
        <v>1</v>
      </c>
      <c r="T6572">
        <v>2</v>
      </c>
      <c r="U6572">
        <v>1</v>
      </c>
      <c r="V6572">
        <v>231</v>
      </c>
      <c r="W6572" t="s">
        <v>54</v>
      </c>
      <c r="X6572" t="s">
        <v>32430</v>
      </c>
      <c r="Y6572" t="s">
        <v>43</v>
      </c>
      <c r="Z6572" s="1">
        <v>45196</v>
      </c>
      <c r="AA6572" s="2">
        <v>0.97358796296296291</v>
      </c>
      <c r="AB6572" s="2">
        <v>0.50951388888888893</v>
      </c>
      <c r="AC6572" t="s">
        <v>45</v>
      </c>
      <c r="AD6572" t="s">
        <v>44</v>
      </c>
      <c r="AE6572" t="s">
        <v>44</v>
      </c>
      <c r="AF6572">
        <v>231</v>
      </c>
    </row>
    <row r="6573" spans="1:32">
      <c r="A6573">
        <v>31005</v>
      </c>
      <c r="B6573">
        <v>30105</v>
      </c>
      <c r="C6573" t="s">
        <v>602</v>
      </c>
      <c r="D6573" t="s">
        <v>1914</v>
      </c>
      <c r="E6573" t="s">
        <v>48</v>
      </c>
      <c r="F6573" t="s">
        <v>32431</v>
      </c>
      <c r="G6573" t="s">
        <v>32432</v>
      </c>
      <c r="H6573" t="s">
        <v>122</v>
      </c>
      <c r="I6573" s="1">
        <v>22166</v>
      </c>
      <c r="J6573" t="s">
        <v>32433</v>
      </c>
      <c r="K6573" t="s">
        <v>32434</v>
      </c>
      <c r="L6573">
        <v>19087</v>
      </c>
      <c r="M6573" t="s">
        <v>122</v>
      </c>
      <c r="N6573" s="1">
        <v>45324</v>
      </c>
      <c r="O6573" s="1">
        <v>45326</v>
      </c>
      <c r="P6573">
        <v>41</v>
      </c>
      <c r="Q6573">
        <v>2</v>
      </c>
      <c r="R6573" t="s">
        <v>63</v>
      </c>
      <c r="S6573">
        <v>2</v>
      </c>
      <c r="T6573">
        <v>1</v>
      </c>
      <c r="U6573">
        <v>2</v>
      </c>
      <c r="V6573">
        <v>174</v>
      </c>
      <c r="W6573" t="s">
        <v>41</v>
      </c>
      <c r="X6573" t="s">
        <v>32435</v>
      </c>
      <c r="Y6573" t="s">
        <v>6</v>
      </c>
      <c r="Z6573" s="1">
        <v>45286</v>
      </c>
      <c r="AA6573" s="2">
        <v>0.95765046296296286</v>
      </c>
      <c r="AB6573" s="2">
        <v>0.45619212962962963</v>
      </c>
      <c r="AC6573" t="s">
        <v>44</v>
      </c>
      <c r="AD6573" t="s">
        <v>44</v>
      </c>
      <c r="AE6573" t="s">
        <v>44</v>
      </c>
      <c r="AF6573">
        <v>87</v>
      </c>
    </row>
    <row r="6574" spans="1:32">
      <c r="A6574">
        <v>31006</v>
      </c>
      <c r="B6574">
        <v>30106</v>
      </c>
      <c r="C6574" t="s">
        <v>256</v>
      </c>
      <c r="D6574" t="s">
        <v>4275</v>
      </c>
      <c r="E6574" t="s">
        <v>34</v>
      </c>
      <c r="F6574" t="s">
        <v>32436</v>
      </c>
      <c r="G6574" t="s">
        <v>32437</v>
      </c>
      <c r="H6574" t="s">
        <v>86</v>
      </c>
      <c r="I6574" s="1">
        <v>22239</v>
      </c>
      <c r="J6574" t="s">
        <v>32438</v>
      </c>
      <c r="K6574" t="s">
        <v>32439</v>
      </c>
      <c r="L6574">
        <v>16469</v>
      </c>
      <c r="M6574" t="s">
        <v>86</v>
      </c>
      <c r="N6574" s="1">
        <v>45113</v>
      </c>
      <c r="O6574" s="1">
        <v>45116</v>
      </c>
      <c r="P6574">
        <v>22</v>
      </c>
      <c r="Q6574">
        <v>1</v>
      </c>
      <c r="R6574" t="s">
        <v>53</v>
      </c>
      <c r="S6574">
        <v>4</v>
      </c>
      <c r="T6574">
        <v>1</v>
      </c>
      <c r="U6574">
        <v>3</v>
      </c>
      <c r="V6574">
        <v>378</v>
      </c>
      <c r="W6574" t="s">
        <v>41</v>
      </c>
      <c r="X6574" t="s">
        <v>32440</v>
      </c>
      <c r="Y6574" t="s">
        <v>65</v>
      </c>
      <c r="Z6574" s="1">
        <v>45097</v>
      </c>
      <c r="AA6574" s="2">
        <v>0.32715277777777779</v>
      </c>
      <c r="AB6574" s="2">
        <v>0.81163194444444453</v>
      </c>
      <c r="AC6574" t="s">
        <v>45</v>
      </c>
      <c r="AD6574" t="s">
        <v>45</v>
      </c>
      <c r="AE6574" t="s">
        <v>44</v>
      </c>
      <c r="AF6574">
        <v>126</v>
      </c>
    </row>
    <row r="6575" spans="1:32">
      <c r="A6575">
        <v>31008</v>
      </c>
      <c r="B6575">
        <v>30108</v>
      </c>
      <c r="C6575" t="s">
        <v>371</v>
      </c>
      <c r="D6575" t="s">
        <v>4758</v>
      </c>
      <c r="E6575" t="s">
        <v>34</v>
      </c>
      <c r="F6575" t="s">
        <v>32441</v>
      </c>
      <c r="G6575" t="s">
        <v>32442</v>
      </c>
      <c r="H6575" t="s">
        <v>60</v>
      </c>
      <c r="I6575" s="1">
        <v>18990</v>
      </c>
      <c r="J6575" t="s">
        <v>32443</v>
      </c>
      <c r="K6575" t="s">
        <v>32444</v>
      </c>
      <c r="L6575">
        <v>5267</v>
      </c>
      <c r="M6575" t="s">
        <v>60</v>
      </c>
      <c r="N6575" s="1">
        <v>45010</v>
      </c>
      <c r="O6575" s="1">
        <v>45013</v>
      </c>
      <c r="P6575">
        <v>32</v>
      </c>
      <c r="Q6575">
        <v>2</v>
      </c>
      <c r="R6575" t="s">
        <v>63</v>
      </c>
      <c r="S6575">
        <v>3</v>
      </c>
      <c r="T6575">
        <v>1</v>
      </c>
      <c r="U6575">
        <v>3</v>
      </c>
      <c r="V6575">
        <v>228</v>
      </c>
      <c r="W6575" t="s">
        <v>41</v>
      </c>
      <c r="X6575" t="s">
        <v>32445</v>
      </c>
      <c r="Y6575" t="s">
        <v>81</v>
      </c>
      <c r="Z6575" s="1">
        <v>44996</v>
      </c>
      <c r="AA6575" s="2">
        <v>0.1549884259259259</v>
      </c>
      <c r="AB6575" s="2">
        <v>0.13619212962962965</v>
      </c>
      <c r="AC6575" t="s">
        <v>45</v>
      </c>
      <c r="AD6575" t="s">
        <v>44</v>
      </c>
      <c r="AE6575" t="s">
        <v>44</v>
      </c>
      <c r="AF6575">
        <v>76</v>
      </c>
    </row>
    <row r="6576" spans="1:32">
      <c r="A6576">
        <v>31009</v>
      </c>
      <c r="B6576">
        <v>30109</v>
      </c>
      <c r="C6576" t="s">
        <v>1966</v>
      </c>
      <c r="D6576" t="s">
        <v>10902</v>
      </c>
      <c r="E6576" t="s">
        <v>48</v>
      </c>
      <c r="F6576" t="s">
        <v>32446</v>
      </c>
      <c r="G6576" t="s">
        <v>32447</v>
      </c>
      <c r="H6576" t="s">
        <v>418</v>
      </c>
      <c r="I6576" s="1">
        <v>27947</v>
      </c>
      <c r="J6576" t="s">
        <v>32448</v>
      </c>
      <c r="K6576" t="s">
        <v>32449</v>
      </c>
      <c r="L6576">
        <v>32942</v>
      </c>
      <c r="M6576" t="s">
        <v>418</v>
      </c>
      <c r="N6576" s="1">
        <v>45133</v>
      </c>
      <c r="O6576" s="1">
        <v>45136</v>
      </c>
      <c r="P6576">
        <v>87</v>
      </c>
      <c r="Q6576">
        <v>4</v>
      </c>
      <c r="R6576" t="s">
        <v>40</v>
      </c>
      <c r="S6576">
        <v>1</v>
      </c>
      <c r="T6576">
        <v>2</v>
      </c>
      <c r="U6576">
        <v>3</v>
      </c>
      <c r="V6576">
        <v>660</v>
      </c>
      <c r="W6576" t="s">
        <v>41</v>
      </c>
      <c r="X6576" t="s">
        <v>32450</v>
      </c>
      <c r="Y6576" t="s">
        <v>65</v>
      </c>
      <c r="Z6576" s="1">
        <v>45113</v>
      </c>
      <c r="AA6576" s="2">
        <v>0.27243055555555556</v>
      </c>
      <c r="AB6576" s="2">
        <v>0.39968749999999997</v>
      </c>
      <c r="AC6576" t="s">
        <v>45</v>
      </c>
      <c r="AD6576" t="s">
        <v>44</v>
      </c>
      <c r="AE6576" t="s">
        <v>44</v>
      </c>
      <c r="AF6576">
        <v>220</v>
      </c>
    </row>
    <row r="6577" spans="1:32">
      <c r="A6577">
        <v>31010</v>
      </c>
      <c r="B6577">
        <v>30110</v>
      </c>
      <c r="C6577" t="s">
        <v>326</v>
      </c>
      <c r="D6577" t="s">
        <v>18668</v>
      </c>
      <c r="E6577" t="s">
        <v>34</v>
      </c>
      <c r="F6577" t="s">
        <v>32451</v>
      </c>
      <c r="G6577" t="s">
        <v>32452</v>
      </c>
      <c r="H6577" t="s">
        <v>129</v>
      </c>
      <c r="I6577" s="1">
        <v>33488</v>
      </c>
      <c r="J6577" t="s">
        <v>32453</v>
      </c>
      <c r="K6577" t="s">
        <v>32454</v>
      </c>
      <c r="L6577">
        <v>22347</v>
      </c>
      <c r="M6577" t="s">
        <v>129</v>
      </c>
      <c r="N6577" s="1">
        <v>45014</v>
      </c>
      <c r="O6577" s="1">
        <v>45017</v>
      </c>
      <c r="P6577">
        <v>93</v>
      </c>
      <c r="Q6577">
        <v>4</v>
      </c>
      <c r="R6577" t="s">
        <v>40</v>
      </c>
      <c r="S6577">
        <v>2</v>
      </c>
      <c r="T6577">
        <v>2</v>
      </c>
      <c r="U6577">
        <v>3</v>
      </c>
      <c r="V6577">
        <v>648</v>
      </c>
      <c r="W6577" t="s">
        <v>41</v>
      </c>
      <c r="X6577" t="s">
        <v>32455</v>
      </c>
      <c r="Y6577" t="s">
        <v>43</v>
      </c>
      <c r="Z6577" s="1">
        <v>45006</v>
      </c>
      <c r="AA6577" s="2">
        <v>0.56488425925925922</v>
      </c>
      <c r="AB6577" s="2">
        <v>0.42469907407407409</v>
      </c>
      <c r="AC6577" t="s">
        <v>45</v>
      </c>
      <c r="AD6577" t="s">
        <v>44</v>
      </c>
      <c r="AE6577" t="s">
        <v>45</v>
      </c>
      <c r="AF6577">
        <v>216</v>
      </c>
    </row>
    <row r="6578" spans="1:32">
      <c r="A6578">
        <v>31011</v>
      </c>
      <c r="B6578">
        <v>30111</v>
      </c>
      <c r="C6578" t="s">
        <v>1328</v>
      </c>
      <c r="D6578" t="s">
        <v>334</v>
      </c>
      <c r="E6578" t="s">
        <v>34</v>
      </c>
      <c r="F6578" t="s">
        <v>32456</v>
      </c>
      <c r="G6578" t="s">
        <v>32457</v>
      </c>
      <c r="H6578" t="s">
        <v>317</v>
      </c>
      <c r="I6578" s="1">
        <v>35949</v>
      </c>
      <c r="J6578" t="s">
        <v>32458</v>
      </c>
      <c r="K6578" t="s">
        <v>6874</v>
      </c>
      <c r="L6578">
        <v>50756</v>
      </c>
      <c r="M6578" t="s">
        <v>317</v>
      </c>
      <c r="N6578" s="1">
        <v>44973</v>
      </c>
      <c r="O6578" s="1">
        <v>44974</v>
      </c>
      <c r="P6578">
        <v>71</v>
      </c>
      <c r="Q6578">
        <v>3</v>
      </c>
      <c r="R6578" t="s">
        <v>63</v>
      </c>
      <c r="S6578">
        <v>4</v>
      </c>
      <c r="T6578">
        <v>0</v>
      </c>
      <c r="U6578">
        <v>1</v>
      </c>
      <c r="V6578">
        <v>71</v>
      </c>
      <c r="W6578" t="s">
        <v>41</v>
      </c>
      <c r="X6578" t="s">
        <v>32459</v>
      </c>
      <c r="Y6578" t="s">
        <v>81</v>
      </c>
      <c r="Z6578" s="1">
        <v>44958</v>
      </c>
      <c r="AA6578" s="2">
        <v>0.80378472222222219</v>
      </c>
      <c r="AB6578" s="2">
        <v>0.69158564814814805</v>
      </c>
      <c r="AC6578" t="s">
        <v>44</v>
      </c>
      <c r="AD6578" t="s">
        <v>45</v>
      </c>
      <c r="AE6578" t="s">
        <v>44</v>
      </c>
      <c r="AF6578">
        <v>71</v>
      </c>
    </row>
    <row r="6579" spans="1:32">
      <c r="A6579">
        <v>31012</v>
      </c>
      <c r="B6579">
        <v>30112</v>
      </c>
      <c r="C6579" t="s">
        <v>371</v>
      </c>
      <c r="D6579" t="s">
        <v>5128</v>
      </c>
      <c r="E6579" t="s">
        <v>48</v>
      </c>
      <c r="F6579" t="s">
        <v>32460</v>
      </c>
      <c r="G6579" t="s">
        <v>32461</v>
      </c>
      <c r="H6579" t="s">
        <v>272</v>
      </c>
      <c r="I6579" s="1">
        <v>25314</v>
      </c>
      <c r="J6579" t="s">
        <v>32462</v>
      </c>
      <c r="K6579" t="s">
        <v>32463</v>
      </c>
      <c r="L6579">
        <v>40021</v>
      </c>
      <c r="M6579" t="s">
        <v>272</v>
      </c>
      <c r="N6579" s="1">
        <v>45315</v>
      </c>
      <c r="O6579" s="1">
        <v>45318</v>
      </c>
      <c r="P6579">
        <v>85</v>
      </c>
      <c r="Q6579">
        <v>4</v>
      </c>
      <c r="R6579" t="s">
        <v>53</v>
      </c>
      <c r="S6579">
        <v>2</v>
      </c>
      <c r="T6579">
        <v>0</v>
      </c>
      <c r="U6579">
        <v>3</v>
      </c>
      <c r="V6579">
        <v>423</v>
      </c>
      <c r="W6579" t="s">
        <v>54</v>
      </c>
      <c r="X6579" t="s">
        <v>32464</v>
      </c>
      <c r="Y6579" t="s">
        <v>43</v>
      </c>
      <c r="Z6579" s="1">
        <v>45281</v>
      </c>
      <c r="AA6579" s="2">
        <v>0.85392361111111104</v>
      </c>
      <c r="AB6579" s="2">
        <v>0.52747685185185189</v>
      </c>
      <c r="AC6579" t="s">
        <v>45</v>
      </c>
      <c r="AD6579" t="s">
        <v>44</v>
      </c>
      <c r="AE6579" t="s">
        <v>44</v>
      </c>
      <c r="AF6579">
        <v>141</v>
      </c>
    </row>
    <row r="6580" spans="1:32">
      <c r="A6580">
        <v>31013</v>
      </c>
      <c r="B6580">
        <v>30113</v>
      </c>
      <c r="C6580" t="s">
        <v>2662</v>
      </c>
      <c r="D6580" t="s">
        <v>4428</v>
      </c>
      <c r="E6580" t="s">
        <v>34</v>
      </c>
      <c r="F6580" t="s">
        <v>32465</v>
      </c>
      <c r="G6580" t="s">
        <v>32466</v>
      </c>
      <c r="H6580" t="s">
        <v>330</v>
      </c>
      <c r="I6580" s="1">
        <v>36986</v>
      </c>
      <c r="J6580" t="s">
        <v>32467</v>
      </c>
      <c r="K6580" t="s">
        <v>32468</v>
      </c>
      <c r="L6580">
        <v>64144</v>
      </c>
      <c r="M6580" t="s">
        <v>330</v>
      </c>
      <c r="N6580" s="1">
        <v>45116</v>
      </c>
      <c r="O6580" s="1">
        <v>45118</v>
      </c>
      <c r="P6580">
        <v>76</v>
      </c>
      <c r="Q6580">
        <v>4</v>
      </c>
      <c r="R6580" t="s">
        <v>53</v>
      </c>
      <c r="S6580">
        <v>4</v>
      </c>
      <c r="T6580">
        <v>2</v>
      </c>
      <c r="U6580">
        <v>2</v>
      </c>
      <c r="V6580">
        <v>264</v>
      </c>
      <c r="W6580" t="s">
        <v>41</v>
      </c>
      <c r="X6580" t="s">
        <v>32469</v>
      </c>
      <c r="Y6580" t="s">
        <v>81</v>
      </c>
      <c r="Z6580" s="1">
        <v>45094</v>
      </c>
      <c r="AA6580" s="2">
        <v>0.37002314814814818</v>
      </c>
      <c r="AB6580" s="2">
        <v>0.62908564814814816</v>
      </c>
      <c r="AC6580" t="s">
        <v>44</v>
      </c>
      <c r="AD6580" t="s">
        <v>44</v>
      </c>
      <c r="AE6580" t="s">
        <v>44</v>
      </c>
      <c r="AF6580">
        <v>132</v>
      </c>
    </row>
    <row r="6581" spans="1:32">
      <c r="A6581">
        <v>31014</v>
      </c>
      <c r="B6581">
        <v>30114</v>
      </c>
      <c r="C6581" t="s">
        <v>1986</v>
      </c>
      <c r="D6581" t="s">
        <v>4758</v>
      </c>
      <c r="E6581" t="s">
        <v>48</v>
      </c>
      <c r="F6581" t="s">
        <v>32470</v>
      </c>
      <c r="G6581" t="s">
        <v>32471</v>
      </c>
      <c r="H6581" t="s">
        <v>179</v>
      </c>
      <c r="I6581" s="1">
        <v>27464</v>
      </c>
      <c r="J6581" t="s">
        <v>32472</v>
      </c>
      <c r="K6581" t="s">
        <v>13852</v>
      </c>
      <c r="L6581">
        <v>46277</v>
      </c>
      <c r="M6581" t="s">
        <v>179</v>
      </c>
      <c r="N6581" s="1">
        <v>45204</v>
      </c>
      <c r="O6581" s="1">
        <v>45208</v>
      </c>
      <c r="P6581">
        <v>46</v>
      </c>
      <c r="Q6581">
        <v>2</v>
      </c>
      <c r="R6581" t="s">
        <v>53</v>
      </c>
      <c r="S6581">
        <v>2</v>
      </c>
      <c r="T6581">
        <v>1</v>
      </c>
      <c r="U6581">
        <v>4</v>
      </c>
      <c r="V6581">
        <v>592</v>
      </c>
      <c r="W6581" t="s">
        <v>54</v>
      </c>
      <c r="X6581" t="s">
        <v>32473</v>
      </c>
      <c r="Y6581" t="s">
        <v>81</v>
      </c>
      <c r="Z6581" s="1">
        <v>45172</v>
      </c>
      <c r="AA6581" s="2">
        <v>0.10116898148148147</v>
      </c>
      <c r="AB6581" s="2">
        <v>4.5231481481481484E-2</v>
      </c>
      <c r="AC6581" t="s">
        <v>44</v>
      </c>
      <c r="AD6581" t="s">
        <v>45</v>
      </c>
      <c r="AE6581" t="s">
        <v>45</v>
      </c>
      <c r="AF6581">
        <v>148</v>
      </c>
    </row>
    <row r="6582" spans="1:32">
      <c r="A6582">
        <v>31016</v>
      </c>
      <c r="B6582">
        <v>30116</v>
      </c>
      <c r="C6582" t="s">
        <v>988</v>
      </c>
      <c r="D6582" t="s">
        <v>9099</v>
      </c>
      <c r="E6582" t="s">
        <v>34</v>
      </c>
      <c r="F6582" t="s">
        <v>32474</v>
      </c>
      <c r="G6582" t="s">
        <v>32475</v>
      </c>
      <c r="H6582" t="s">
        <v>530</v>
      </c>
      <c r="I6582" s="1">
        <v>27287</v>
      </c>
      <c r="J6582" t="s">
        <v>32476</v>
      </c>
      <c r="K6582" t="s">
        <v>20151</v>
      </c>
      <c r="L6582">
        <v>51156</v>
      </c>
      <c r="M6582" t="s">
        <v>530</v>
      </c>
      <c r="N6582" s="1">
        <v>45058</v>
      </c>
      <c r="O6582" s="1">
        <v>45059</v>
      </c>
      <c r="P6582">
        <v>52</v>
      </c>
      <c r="Q6582">
        <v>3</v>
      </c>
      <c r="R6582" t="s">
        <v>53</v>
      </c>
      <c r="S6582">
        <v>3</v>
      </c>
      <c r="T6582">
        <v>1</v>
      </c>
      <c r="U6582">
        <v>1</v>
      </c>
      <c r="V6582">
        <v>130</v>
      </c>
      <c r="W6582" t="s">
        <v>41</v>
      </c>
      <c r="X6582" t="s">
        <v>32477</v>
      </c>
      <c r="Y6582" t="s">
        <v>65</v>
      </c>
      <c r="Z6582" s="1">
        <v>45043</v>
      </c>
      <c r="AA6582" s="2">
        <v>0.47630787037037042</v>
      </c>
      <c r="AB6582" s="2">
        <v>0.61592592592592588</v>
      </c>
      <c r="AC6582" t="s">
        <v>45</v>
      </c>
      <c r="AD6582" t="s">
        <v>44</v>
      </c>
      <c r="AE6582" t="s">
        <v>45</v>
      </c>
      <c r="AF6582">
        <v>130</v>
      </c>
    </row>
    <row r="6583" spans="1:32">
      <c r="A6583">
        <v>31018</v>
      </c>
      <c r="B6583">
        <v>30118</v>
      </c>
      <c r="C6583" t="s">
        <v>1328</v>
      </c>
      <c r="D6583" t="s">
        <v>2788</v>
      </c>
      <c r="E6583" t="s">
        <v>48</v>
      </c>
      <c r="F6583" t="s">
        <v>32478</v>
      </c>
      <c r="G6583" t="s">
        <v>32479</v>
      </c>
      <c r="H6583" t="s">
        <v>171</v>
      </c>
      <c r="I6583" s="1">
        <v>26506</v>
      </c>
      <c r="J6583" t="s">
        <v>32480</v>
      </c>
      <c r="K6583" t="s">
        <v>32481</v>
      </c>
      <c r="L6583">
        <v>11139</v>
      </c>
      <c r="M6583" t="s">
        <v>171</v>
      </c>
      <c r="N6583" s="1">
        <v>45037</v>
      </c>
      <c r="O6583" s="1">
        <v>45039</v>
      </c>
      <c r="P6583">
        <v>42</v>
      </c>
      <c r="Q6583">
        <v>2</v>
      </c>
      <c r="R6583" t="s">
        <v>40</v>
      </c>
      <c r="S6583">
        <v>2</v>
      </c>
      <c r="T6583">
        <v>1</v>
      </c>
      <c r="U6583">
        <v>2</v>
      </c>
      <c r="V6583">
        <v>414</v>
      </c>
      <c r="W6583" t="s">
        <v>54</v>
      </c>
      <c r="X6583" t="s">
        <v>32482</v>
      </c>
      <c r="Y6583" t="s">
        <v>81</v>
      </c>
      <c r="Z6583" s="1">
        <v>45000</v>
      </c>
      <c r="AA6583" s="2">
        <v>0.52947916666666661</v>
      </c>
      <c r="AB6583" s="2">
        <v>0.47410879629629626</v>
      </c>
      <c r="AC6583" t="s">
        <v>45</v>
      </c>
      <c r="AD6583" t="s">
        <v>45</v>
      </c>
      <c r="AE6583" t="s">
        <v>44</v>
      </c>
      <c r="AF6583">
        <v>207</v>
      </c>
    </row>
    <row r="6584" spans="1:32">
      <c r="A6584">
        <v>31019</v>
      </c>
      <c r="B6584">
        <v>30119</v>
      </c>
      <c r="C6584" t="s">
        <v>1233</v>
      </c>
      <c r="D6584" t="s">
        <v>768</v>
      </c>
      <c r="E6584" t="s">
        <v>34</v>
      </c>
      <c r="F6584" t="s">
        <v>32483</v>
      </c>
      <c r="G6584" t="s">
        <v>32484</v>
      </c>
      <c r="H6584" t="s">
        <v>77</v>
      </c>
      <c r="I6584" s="1">
        <v>33785</v>
      </c>
      <c r="J6584" t="s">
        <v>32485</v>
      </c>
      <c r="K6584" t="s">
        <v>32486</v>
      </c>
      <c r="L6584">
        <v>14091</v>
      </c>
      <c r="M6584" t="s">
        <v>77</v>
      </c>
      <c r="N6584" s="1">
        <v>45280</v>
      </c>
      <c r="O6584" s="1">
        <v>45283</v>
      </c>
      <c r="P6584">
        <v>29</v>
      </c>
      <c r="Q6584">
        <v>2</v>
      </c>
      <c r="R6584" t="s">
        <v>63</v>
      </c>
      <c r="S6584">
        <v>1</v>
      </c>
      <c r="T6584">
        <v>2</v>
      </c>
      <c r="U6584">
        <v>3</v>
      </c>
      <c r="V6584">
        <v>228</v>
      </c>
      <c r="W6584" t="s">
        <v>54</v>
      </c>
      <c r="X6584" t="s">
        <v>32487</v>
      </c>
      <c r="Y6584" t="s">
        <v>81</v>
      </c>
      <c r="Z6584" s="1">
        <v>45244</v>
      </c>
      <c r="AA6584" s="2">
        <v>0.86112268518518509</v>
      </c>
      <c r="AB6584" s="2">
        <v>0.9969675925925926</v>
      </c>
      <c r="AC6584" t="s">
        <v>45</v>
      </c>
      <c r="AD6584" t="s">
        <v>45</v>
      </c>
      <c r="AE6584" t="s">
        <v>44</v>
      </c>
      <c r="AF6584">
        <v>76</v>
      </c>
    </row>
    <row r="6585" spans="1:32">
      <c r="A6585">
        <v>31020</v>
      </c>
      <c r="B6585">
        <v>30120</v>
      </c>
      <c r="C6585" t="s">
        <v>2144</v>
      </c>
      <c r="D6585" t="s">
        <v>8083</v>
      </c>
      <c r="E6585" t="s">
        <v>34</v>
      </c>
      <c r="F6585" t="s">
        <v>32488</v>
      </c>
      <c r="G6585" t="s">
        <v>32489</v>
      </c>
      <c r="H6585" t="s">
        <v>171</v>
      </c>
      <c r="I6585" s="1">
        <v>16226</v>
      </c>
      <c r="J6585" t="s">
        <v>32490</v>
      </c>
      <c r="K6585" t="s">
        <v>11262</v>
      </c>
      <c r="L6585">
        <v>66013</v>
      </c>
      <c r="M6585" t="s">
        <v>171</v>
      </c>
      <c r="N6585" s="1">
        <v>45173</v>
      </c>
      <c r="O6585" s="1">
        <v>45177</v>
      </c>
      <c r="P6585">
        <v>89</v>
      </c>
      <c r="Q6585">
        <v>4</v>
      </c>
      <c r="R6585" t="s">
        <v>63</v>
      </c>
      <c r="S6585">
        <v>2</v>
      </c>
      <c r="T6585">
        <v>0</v>
      </c>
      <c r="U6585">
        <v>4</v>
      </c>
      <c r="V6585">
        <v>344</v>
      </c>
      <c r="W6585" t="s">
        <v>54</v>
      </c>
      <c r="X6585" t="s">
        <v>32491</v>
      </c>
      <c r="Y6585" t="s">
        <v>65</v>
      </c>
      <c r="Z6585" s="1">
        <v>45162</v>
      </c>
      <c r="AA6585" s="2">
        <v>2.0462962962962964E-2</v>
      </c>
      <c r="AB6585" s="2">
        <v>0.90098379629629621</v>
      </c>
      <c r="AC6585" t="s">
        <v>45</v>
      </c>
      <c r="AD6585" t="s">
        <v>44</v>
      </c>
      <c r="AE6585" t="s">
        <v>44</v>
      </c>
      <c r="AF6585">
        <v>86</v>
      </c>
    </row>
    <row r="6586" spans="1:32">
      <c r="A6586">
        <v>31021</v>
      </c>
      <c r="B6586">
        <v>30121</v>
      </c>
      <c r="C6586" t="s">
        <v>3645</v>
      </c>
      <c r="D6586" t="s">
        <v>3729</v>
      </c>
      <c r="E6586" t="s">
        <v>48</v>
      </c>
      <c r="F6586" t="s">
        <v>32492</v>
      </c>
      <c r="G6586" t="s">
        <v>32493</v>
      </c>
      <c r="H6586" t="s">
        <v>37</v>
      </c>
      <c r="I6586" s="1">
        <v>20917</v>
      </c>
      <c r="J6586" t="s">
        <v>32494</v>
      </c>
      <c r="K6586" t="s">
        <v>5369</v>
      </c>
      <c r="L6586">
        <v>22241</v>
      </c>
      <c r="M6586" t="s">
        <v>37</v>
      </c>
      <c r="N6586" s="1">
        <v>45301</v>
      </c>
      <c r="O6586" s="1">
        <v>45306</v>
      </c>
      <c r="P6586">
        <v>54</v>
      </c>
      <c r="Q6586">
        <v>3</v>
      </c>
      <c r="R6586" t="s">
        <v>40</v>
      </c>
      <c r="S6586">
        <v>4</v>
      </c>
      <c r="T6586">
        <v>2</v>
      </c>
      <c r="U6586">
        <v>5</v>
      </c>
      <c r="V6586">
        <v>1145</v>
      </c>
      <c r="W6586" t="s">
        <v>54</v>
      </c>
      <c r="X6586" t="s">
        <v>32495</v>
      </c>
      <c r="Y6586" t="s">
        <v>6</v>
      </c>
      <c r="Z6586" s="1">
        <v>45286</v>
      </c>
      <c r="AA6586" s="2">
        <v>4.4722222222222219E-2</v>
      </c>
      <c r="AB6586" s="2">
        <v>0.75822916666666673</v>
      </c>
      <c r="AC6586" t="s">
        <v>45</v>
      </c>
      <c r="AD6586" t="s">
        <v>44</v>
      </c>
      <c r="AE6586" t="s">
        <v>44</v>
      </c>
      <c r="AF6586">
        <v>229</v>
      </c>
    </row>
    <row r="6587" spans="1:32">
      <c r="A6587">
        <v>31022</v>
      </c>
      <c r="B6587">
        <v>30122</v>
      </c>
      <c r="C6587" t="s">
        <v>2481</v>
      </c>
      <c r="D6587" t="s">
        <v>4017</v>
      </c>
      <c r="E6587" t="s">
        <v>48</v>
      </c>
      <c r="F6587" t="s">
        <v>32496</v>
      </c>
      <c r="G6587" t="s">
        <v>32497</v>
      </c>
      <c r="H6587" t="s">
        <v>904</v>
      </c>
      <c r="I6587" s="1">
        <v>35746</v>
      </c>
      <c r="J6587" t="s">
        <v>32498</v>
      </c>
      <c r="K6587" t="s">
        <v>32499</v>
      </c>
      <c r="L6587">
        <v>47377</v>
      </c>
      <c r="M6587" t="s">
        <v>904</v>
      </c>
      <c r="N6587" s="1">
        <v>45088</v>
      </c>
      <c r="O6587" s="1">
        <v>45089</v>
      </c>
      <c r="P6587">
        <v>9</v>
      </c>
      <c r="Q6587">
        <v>1</v>
      </c>
      <c r="R6587" t="s">
        <v>40</v>
      </c>
      <c r="S6587">
        <v>2</v>
      </c>
      <c r="T6587">
        <v>2</v>
      </c>
      <c r="U6587">
        <v>1</v>
      </c>
      <c r="V6587">
        <v>238</v>
      </c>
      <c r="W6587" t="s">
        <v>54</v>
      </c>
      <c r="X6587" t="s">
        <v>32500</v>
      </c>
      <c r="Y6587" t="s">
        <v>6</v>
      </c>
      <c r="Z6587" s="1">
        <v>45052</v>
      </c>
      <c r="AA6587" s="2">
        <v>0.36478009259259259</v>
      </c>
      <c r="AB6587" s="2">
        <v>0.39739583333333334</v>
      </c>
      <c r="AC6587" t="s">
        <v>44</v>
      </c>
      <c r="AD6587" t="s">
        <v>44</v>
      </c>
      <c r="AE6587" t="s">
        <v>44</v>
      </c>
      <c r="AF6587">
        <v>238</v>
      </c>
    </row>
    <row r="6588" spans="1:32">
      <c r="A6588">
        <v>31023</v>
      </c>
      <c r="B6588">
        <v>30123</v>
      </c>
      <c r="C6588" t="s">
        <v>1287</v>
      </c>
      <c r="D6588" t="s">
        <v>264</v>
      </c>
      <c r="E6588" t="s">
        <v>34</v>
      </c>
      <c r="F6588" t="s">
        <v>32501</v>
      </c>
      <c r="G6588" t="s">
        <v>32502</v>
      </c>
      <c r="H6588" t="s">
        <v>317</v>
      </c>
      <c r="I6588" s="1">
        <v>31462</v>
      </c>
      <c r="J6588" t="s">
        <v>32503</v>
      </c>
      <c r="K6588" t="s">
        <v>18895</v>
      </c>
      <c r="L6588">
        <v>5453</v>
      </c>
      <c r="M6588" t="s">
        <v>317</v>
      </c>
      <c r="N6588" s="1">
        <v>45293</v>
      </c>
      <c r="O6588" s="1">
        <v>45298</v>
      </c>
      <c r="P6588">
        <v>30</v>
      </c>
      <c r="Q6588">
        <v>2</v>
      </c>
      <c r="R6588" t="s">
        <v>40</v>
      </c>
      <c r="S6588">
        <v>2</v>
      </c>
      <c r="T6588">
        <v>1</v>
      </c>
      <c r="U6588">
        <v>5</v>
      </c>
      <c r="V6588">
        <v>1160</v>
      </c>
      <c r="W6588" t="s">
        <v>41</v>
      </c>
      <c r="X6588" t="s">
        <v>32504</v>
      </c>
      <c r="Y6588" t="s">
        <v>81</v>
      </c>
      <c r="Z6588" s="1">
        <v>45286</v>
      </c>
      <c r="AA6588" s="2">
        <v>0.79812500000000008</v>
      </c>
      <c r="AB6588" s="2">
        <v>0.21887731481481479</v>
      </c>
      <c r="AC6588" t="s">
        <v>45</v>
      </c>
      <c r="AD6588" t="s">
        <v>45</v>
      </c>
      <c r="AE6588" t="s">
        <v>44</v>
      </c>
      <c r="AF6588">
        <v>232</v>
      </c>
    </row>
    <row r="6589" spans="1:32">
      <c r="A6589">
        <v>31024</v>
      </c>
      <c r="B6589">
        <v>30124</v>
      </c>
      <c r="C6589" t="s">
        <v>602</v>
      </c>
      <c r="D6589" t="s">
        <v>18912</v>
      </c>
      <c r="E6589" t="s">
        <v>48</v>
      </c>
      <c r="F6589" t="s">
        <v>12317</v>
      </c>
      <c r="G6589" t="s">
        <v>32505</v>
      </c>
      <c r="H6589" t="s">
        <v>86</v>
      </c>
      <c r="I6589" s="1">
        <v>32665</v>
      </c>
      <c r="J6589" t="s">
        <v>32506</v>
      </c>
      <c r="K6589" t="s">
        <v>7475</v>
      </c>
      <c r="L6589">
        <v>42643</v>
      </c>
      <c r="M6589" t="s">
        <v>86</v>
      </c>
      <c r="N6589" s="1">
        <v>45194</v>
      </c>
      <c r="O6589" s="1">
        <v>45196</v>
      </c>
      <c r="P6589">
        <v>95</v>
      </c>
      <c r="Q6589">
        <v>4</v>
      </c>
      <c r="R6589" t="s">
        <v>63</v>
      </c>
      <c r="S6589">
        <v>3</v>
      </c>
      <c r="T6589">
        <v>1</v>
      </c>
      <c r="U6589">
        <v>2</v>
      </c>
      <c r="V6589">
        <v>130</v>
      </c>
      <c r="W6589" t="s">
        <v>41</v>
      </c>
      <c r="X6589" t="s">
        <v>32507</v>
      </c>
      <c r="Y6589" t="s">
        <v>43</v>
      </c>
      <c r="Z6589" s="1">
        <v>45184</v>
      </c>
      <c r="AA6589" s="2">
        <v>0.51159722222222215</v>
      </c>
      <c r="AB6589" s="2">
        <v>0.86469907407407398</v>
      </c>
      <c r="AC6589" t="s">
        <v>44</v>
      </c>
      <c r="AD6589" t="s">
        <v>45</v>
      </c>
      <c r="AE6589" t="s">
        <v>45</v>
      </c>
      <c r="AF6589">
        <v>65</v>
      </c>
    </row>
    <row r="6590" spans="1:32">
      <c r="A6590">
        <v>31025</v>
      </c>
      <c r="B6590">
        <v>30125</v>
      </c>
      <c r="C6590" t="s">
        <v>2202</v>
      </c>
      <c r="D6590" t="s">
        <v>2634</v>
      </c>
      <c r="E6590" t="s">
        <v>48</v>
      </c>
      <c r="F6590" t="s">
        <v>32508</v>
      </c>
      <c r="G6590" t="s">
        <v>32509</v>
      </c>
      <c r="H6590" t="s">
        <v>171</v>
      </c>
      <c r="I6590" s="1">
        <v>36031</v>
      </c>
      <c r="J6590" t="s">
        <v>32510</v>
      </c>
      <c r="K6590" t="s">
        <v>32511</v>
      </c>
      <c r="L6590">
        <v>80465</v>
      </c>
      <c r="M6590" t="s">
        <v>171</v>
      </c>
      <c r="N6590" s="1">
        <v>45125</v>
      </c>
      <c r="O6590" s="1">
        <v>45129</v>
      </c>
      <c r="P6590">
        <v>10</v>
      </c>
      <c r="Q6590">
        <v>1</v>
      </c>
      <c r="R6590" t="s">
        <v>53</v>
      </c>
      <c r="S6590">
        <v>1</v>
      </c>
      <c r="T6590">
        <v>2</v>
      </c>
      <c r="U6590">
        <v>4</v>
      </c>
      <c r="V6590">
        <v>576</v>
      </c>
      <c r="W6590" t="s">
        <v>41</v>
      </c>
      <c r="X6590" t="s">
        <v>32512</v>
      </c>
      <c r="Y6590" t="s">
        <v>43</v>
      </c>
      <c r="Z6590" s="1">
        <v>45086</v>
      </c>
      <c r="AA6590" s="2">
        <v>9.5879629629629634E-2</v>
      </c>
      <c r="AB6590" s="2">
        <v>0.30641203703703707</v>
      </c>
      <c r="AC6590" t="s">
        <v>45</v>
      </c>
      <c r="AD6590" t="s">
        <v>44</v>
      </c>
      <c r="AE6590" t="s">
        <v>45</v>
      </c>
      <c r="AF6590">
        <v>144</v>
      </c>
    </row>
    <row r="6591" spans="1:32">
      <c r="A6591">
        <v>31026</v>
      </c>
      <c r="B6591">
        <v>30126</v>
      </c>
      <c r="C6591" t="s">
        <v>1208</v>
      </c>
      <c r="D6591" t="s">
        <v>4819</v>
      </c>
      <c r="E6591" t="s">
        <v>34</v>
      </c>
      <c r="F6591" t="s">
        <v>32513</v>
      </c>
      <c r="G6591" t="s">
        <v>32514</v>
      </c>
      <c r="H6591" t="s">
        <v>295</v>
      </c>
      <c r="I6591" s="1">
        <v>35071</v>
      </c>
      <c r="J6591" t="s">
        <v>32515</v>
      </c>
      <c r="K6591" t="s">
        <v>32516</v>
      </c>
      <c r="L6591">
        <v>54240</v>
      </c>
      <c r="M6591" t="s">
        <v>295</v>
      </c>
      <c r="N6591" s="1">
        <v>45135</v>
      </c>
      <c r="O6591" s="1">
        <v>45139</v>
      </c>
      <c r="P6591">
        <v>28</v>
      </c>
      <c r="Q6591">
        <v>2</v>
      </c>
      <c r="R6591" t="s">
        <v>53</v>
      </c>
      <c r="S6591">
        <v>3</v>
      </c>
      <c r="T6591">
        <v>0</v>
      </c>
      <c r="U6591">
        <v>4</v>
      </c>
      <c r="V6591">
        <v>480</v>
      </c>
      <c r="W6591" t="s">
        <v>41</v>
      </c>
      <c r="X6591" t="s">
        <v>32517</v>
      </c>
      <c r="Y6591" t="s">
        <v>6</v>
      </c>
      <c r="Z6591" s="1">
        <v>45118</v>
      </c>
      <c r="AA6591" s="2">
        <v>0.44539351851851849</v>
      </c>
      <c r="AB6591" s="2">
        <v>2.4756944444444443E-2</v>
      </c>
      <c r="AC6591" t="s">
        <v>45</v>
      </c>
      <c r="AD6591" t="s">
        <v>44</v>
      </c>
      <c r="AE6591" t="s">
        <v>44</v>
      </c>
      <c r="AF6591">
        <v>120</v>
      </c>
    </row>
    <row r="6592" spans="1:32">
      <c r="A6592">
        <v>31027</v>
      </c>
      <c r="B6592">
        <v>30127</v>
      </c>
      <c r="C6592" t="s">
        <v>1022</v>
      </c>
      <c r="D6592" t="s">
        <v>5437</v>
      </c>
      <c r="E6592" t="s">
        <v>48</v>
      </c>
      <c r="F6592" t="s">
        <v>32518</v>
      </c>
      <c r="G6592" t="s">
        <v>32519</v>
      </c>
      <c r="H6592" t="s">
        <v>94</v>
      </c>
      <c r="I6592" s="1">
        <v>21984</v>
      </c>
      <c r="J6592" t="s">
        <v>32520</v>
      </c>
      <c r="K6592" t="s">
        <v>32521</v>
      </c>
      <c r="L6592">
        <v>84297</v>
      </c>
      <c r="M6592" t="s">
        <v>94</v>
      </c>
      <c r="N6592" s="1">
        <v>45099</v>
      </c>
      <c r="O6592" s="1">
        <v>45103</v>
      </c>
      <c r="P6592">
        <v>31</v>
      </c>
      <c r="Q6592">
        <v>2</v>
      </c>
      <c r="R6592" t="s">
        <v>53</v>
      </c>
      <c r="S6592">
        <v>4</v>
      </c>
      <c r="T6592">
        <v>0</v>
      </c>
      <c r="U6592">
        <v>4</v>
      </c>
      <c r="V6592">
        <v>488</v>
      </c>
      <c r="W6592" t="s">
        <v>41</v>
      </c>
      <c r="X6592" t="s">
        <v>32522</v>
      </c>
      <c r="Y6592" t="s">
        <v>65</v>
      </c>
      <c r="Z6592" s="1">
        <v>45061</v>
      </c>
      <c r="AA6592" s="2">
        <v>0.26466435185185183</v>
      </c>
      <c r="AB6592" s="2">
        <v>0.9318749999999999</v>
      </c>
      <c r="AC6592" t="s">
        <v>45</v>
      </c>
      <c r="AD6592" t="s">
        <v>44</v>
      </c>
      <c r="AE6592" t="s">
        <v>45</v>
      </c>
      <c r="AF6592">
        <v>122</v>
      </c>
    </row>
    <row r="6593" spans="1:32">
      <c r="A6593">
        <v>31029</v>
      </c>
      <c r="B6593">
        <v>30129</v>
      </c>
      <c r="C6593" t="s">
        <v>11662</v>
      </c>
      <c r="D6593" t="s">
        <v>359</v>
      </c>
      <c r="E6593" t="s">
        <v>48</v>
      </c>
      <c r="F6593" t="s">
        <v>32523</v>
      </c>
      <c r="G6593" t="s">
        <v>32524</v>
      </c>
      <c r="H6593" t="s">
        <v>280</v>
      </c>
      <c r="I6593" s="1">
        <v>28541</v>
      </c>
      <c r="J6593" t="s">
        <v>32525</v>
      </c>
      <c r="K6593" t="s">
        <v>32526</v>
      </c>
      <c r="L6593">
        <v>23621</v>
      </c>
      <c r="M6593" t="s">
        <v>280</v>
      </c>
      <c r="N6593" s="1">
        <v>45167</v>
      </c>
      <c r="O6593" s="1">
        <v>45171</v>
      </c>
      <c r="P6593">
        <v>77</v>
      </c>
      <c r="Q6593">
        <v>4</v>
      </c>
      <c r="R6593" t="s">
        <v>63</v>
      </c>
      <c r="S6593">
        <v>3</v>
      </c>
      <c r="T6593">
        <v>0</v>
      </c>
      <c r="U6593">
        <v>4</v>
      </c>
      <c r="V6593">
        <v>240</v>
      </c>
      <c r="W6593" t="s">
        <v>54</v>
      </c>
      <c r="X6593" t="s">
        <v>32527</v>
      </c>
      <c r="Y6593" t="s">
        <v>81</v>
      </c>
      <c r="Z6593" s="1">
        <v>45141</v>
      </c>
      <c r="AA6593" s="2">
        <v>0.26554398148148145</v>
      </c>
      <c r="AB6593" s="2">
        <v>0.32805555555555554</v>
      </c>
      <c r="AC6593" t="s">
        <v>45</v>
      </c>
      <c r="AD6593" t="s">
        <v>44</v>
      </c>
      <c r="AE6593" t="s">
        <v>45</v>
      </c>
      <c r="AF6593">
        <v>60</v>
      </c>
    </row>
    <row r="6594" spans="1:32">
      <c r="A6594">
        <v>31031</v>
      </c>
      <c r="B6594">
        <v>30131</v>
      </c>
      <c r="C6594" t="s">
        <v>409</v>
      </c>
      <c r="D6594" t="s">
        <v>2183</v>
      </c>
      <c r="E6594" t="s">
        <v>48</v>
      </c>
      <c r="F6594" t="s">
        <v>32528</v>
      </c>
      <c r="G6594" t="s">
        <v>32529</v>
      </c>
      <c r="H6594" t="s">
        <v>171</v>
      </c>
      <c r="I6594" s="1">
        <v>37022</v>
      </c>
      <c r="J6594" t="s">
        <v>32530</v>
      </c>
      <c r="K6594" t="s">
        <v>32531</v>
      </c>
      <c r="L6594">
        <v>48965</v>
      </c>
      <c r="M6594" t="s">
        <v>171</v>
      </c>
      <c r="N6594" s="1">
        <v>44988</v>
      </c>
      <c r="O6594" s="1">
        <v>44989</v>
      </c>
      <c r="P6594">
        <v>34</v>
      </c>
      <c r="Q6594">
        <v>2</v>
      </c>
      <c r="R6594" t="s">
        <v>53</v>
      </c>
      <c r="S6594">
        <v>2</v>
      </c>
      <c r="T6594">
        <v>2</v>
      </c>
      <c r="U6594">
        <v>1</v>
      </c>
      <c r="V6594">
        <v>141</v>
      </c>
      <c r="W6594" t="s">
        <v>54</v>
      </c>
      <c r="X6594" t="s">
        <v>32532</v>
      </c>
      <c r="Y6594" t="s">
        <v>6</v>
      </c>
      <c r="Z6594" s="1">
        <v>44968</v>
      </c>
      <c r="AA6594" s="2">
        <v>9.6076388888888878E-2</v>
      </c>
      <c r="AB6594" s="2">
        <v>0.91599537037037038</v>
      </c>
      <c r="AC6594" t="s">
        <v>44</v>
      </c>
      <c r="AD6594" t="s">
        <v>44</v>
      </c>
      <c r="AE6594" t="s">
        <v>45</v>
      </c>
      <c r="AF6594">
        <v>141</v>
      </c>
    </row>
    <row r="6595" spans="1:32">
      <c r="A6595">
        <v>31032</v>
      </c>
      <c r="B6595">
        <v>30132</v>
      </c>
      <c r="C6595" t="s">
        <v>2673</v>
      </c>
      <c r="D6595" t="s">
        <v>1522</v>
      </c>
      <c r="E6595" t="s">
        <v>48</v>
      </c>
      <c r="F6595" t="s">
        <v>32533</v>
      </c>
      <c r="G6595" t="s">
        <v>32534</v>
      </c>
      <c r="H6595" t="s">
        <v>37</v>
      </c>
      <c r="I6595" s="1">
        <v>19884</v>
      </c>
      <c r="J6595" t="s">
        <v>32535</v>
      </c>
      <c r="K6595" t="s">
        <v>32536</v>
      </c>
      <c r="L6595">
        <v>72349</v>
      </c>
      <c r="M6595" t="s">
        <v>37</v>
      </c>
      <c r="N6595" s="1">
        <v>45266</v>
      </c>
      <c r="O6595" s="1">
        <v>45267</v>
      </c>
      <c r="P6595">
        <v>70</v>
      </c>
      <c r="Q6595">
        <v>3</v>
      </c>
      <c r="R6595" t="s">
        <v>53</v>
      </c>
      <c r="S6595">
        <v>4</v>
      </c>
      <c r="T6595">
        <v>2</v>
      </c>
      <c r="U6595">
        <v>1</v>
      </c>
      <c r="V6595">
        <v>132</v>
      </c>
      <c r="W6595" t="s">
        <v>54</v>
      </c>
      <c r="X6595" t="s">
        <v>32537</v>
      </c>
      <c r="Y6595" t="s">
        <v>43</v>
      </c>
      <c r="Z6595" s="1">
        <v>45251</v>
      </c>
      <c r="AA6595" s="2">
        <v>0.39749999999999996</v>
      </c>
      <c r="AB6595" s="2">
        <v>0.9041203703703703</v>
      </c>
      <c r="AC6595" t="s">
        <v>44</v>
      </c>
      <c r="AD6595" t="s">
        <v>45</v>
      </c>
      <c r="AE6595" t="s">
        <v>44</v>
      </c>
      <c r="AF6595">
        <v>132</v>
      </c>
    </row>
    <row r="6596" spans="1:32">
      <c r="A6596">
        <v>31033</v>
      </c>
      <c r="B6596">
        <v>30133</v>
      </c>
      <c r="C6596" t="s">
        <v>409</v>
      </c>
      <c r="D6596" t="s">
        <v>4513</v>
      </c>
      <c r="E6596" t="s">
        <v>34</v>
      </c>
      <c r="F6596" t="s">
        <v>32538</v>
      </c>
      <c r="G6596" t="s">
        <v>32539</v>
      </c>
      <c r="H6596" t="s">
        <v>457</v>
      </c>
      <c r="I6596" s="1">
        <v>33923</v>
      </c>
      <c r="J6596" t="s">
        <v>32540</v>
      </c>
      <c r="K6596" t="s">
        <v>32541</v>
      </c>
      <c r="L6596">
        <v>73797</v>
      </c>
      <c r="M6596" t="s">
        <v>457</v>
      </c>
      <c r="N6596" s="1">
        <v>44994</v>
      </c>
      <c r="O6596" s="1">
        <v>44997</v>
      </c>
      <c r="P6596">
        <v>58</v>
      </c>
      <c r="Q6596">
        <v>3</v>
      </c>
      <c r="R6596" t="s">
        <v>53</v>
      </c>
      <c r="S6596">
        <v>3</v>
      </c>
      <c r="T6596">
        <v>0</v>
      </c>
      <c r="U6596">
        <v>3</v>
      </c>
      <c r="V6596">
        <v>381</v>
      </c>
      <c r="W6596" t="s">
        <v>41</v>
      </c>
      <c r="X6596" t="s">
        <v>32542</v>
      </c>
      <c r="Y6596" t="s">
        <v>81</v>
      </c>
      <c r="Z6596" s="1">
        <v>44988</v>
      </c>
      <c r="AA6596" s="2">
        <v>0.12142361111111111</v>
      </c>
      <c r="AB6596" s="2">
        <v>0.57936342592592593</v>
      </c>
      <c r="AC6596" t="s">
        <v>45</v>
      </c>
      <c r="AD6596" t="s">
        <v>45</v>
      </c>
      <c r="AE6596" t="s">
        <v>44</v>
      </c>
      <c r="AF6596">
        <v>127</v>
      </c>
    </row>
    <row r="6597" spans="1:32">
      <c r="A6597">
        <v>31035</v>
      </c>
      <c r="B6597">
        <v>30135</v>
      </c>
      <c r="C6597" t="s">
        <v>2522</v>
      </c>
      <c r="D6597" t="s">
        <v>18361</v>
      </c>
      <c r="E6597" t="s">
        <v>48</v>
      </c>
      <c r="F6597" t="s">
        <v>32543</v>
      </c>
      <c r="G6597" t="s">
        <v>32544</v>
      </c>
      <c r="H6597" t="s">
        <v>171</v>
      </c>
      <c r="I6597" s="1">
        <v>26150</v>
      </c>
      <c r="J6597" t="s">
        <v>32545</v>
      </c>
      <c r="K6597" t="s">
        <v>6394</v>
      </c>
      <c r="L6597">
        <v>42393</v>
      </c>
      <c r="M6597" t="s">
        <v>171</v>
      </c>
      <c r="N6597" s="1">
        <v>45169</v>
      </c>
      <c r="O6597" s="1">
        <v>45170</v>
      </c>
      <c r="P6597">
        <v>16</v>
      </c>
      <c r="Q6597">
        <v>1</v>
      </c>
      <c r="R6597" t="s">
        <v>53</v>
      </c>
      <c r="S6597">
        <v>4</v>
      </c>
      <c r="T6597">
        <v>1</v>
      </c>
      <c r="U6597">
        <v>1</v>
      </c>
      <c r="V6597">
        <v>120</v>
      </c>
      <c r="W6597" t="s">
        <v>41</v>
      </c>
      <c r="X6597" t="s">
        <v>32546</v>
      </c>
      <c r="Y6597" t="s">
        <v>43</v>
      </c>
      <c r="Z6597" s="1">
        <v>45164</v>
      </c>
      <c r="AA6597" s="2">
        <v>0.76069444444444445</v>
      </c>
      <c r="AB6597" s="2">
        <v>0.53545138888888888</v>
      </c>
      <c r="AC6597" t="s">
        <v>45</v>
      </c>
      <c r="AD6597" t="s">
        <v>44</v>
      </c>
      <c r="AE6597" t="s">
        <v>45</v>
      </c>
      <c r="AF6597">
        <v>120</v>
      </c>
    </row>
    <row r="6598" spans="1:32">
      <c r="A6598">
        <v>31037</v>
      </c>
      <c r="B6598">
        <v>30137</v>
      </c>
      <c r="C6598" t="s">
        <v>371</v>
      </c>
      <c r="D6598" t="s">
        <v>4639</v>
      </c>
      <c r="E6598" t="s">
        <v>48</v>
      </c>
      <c r="F6598" t="s">
        <v>32547</v>
      </c>
      <c r="G6598" t="s">
        <v>32548</v>
      </c>
      <c r="H6598" t="s">
        <v>725</v>
      </c>
      <c r="I6598" s="1">
        <v>16777</v>
      </c>
      <c r="J6598" t="s">
        <v>32549</v>
      </c>
      <c r="K6598" t="s">
        <v>32550</v>
      </c>
      <c r="L6598">
        <v>28519</v>
      </c>
      <c r="M6598" t="s">
        <v>725</v>
      </c>
      <c r="N6598" s="1">
        <v>45086</v>
      </c>
      <c r="O6598" s="1">
        <v>45088</v>
      </c>
      <c r="P6598">
        <v>70</v>
      </c>
      <c r="Q6598">
        <v>3</v>
      </c>
      <c r="R6598" t="s">
        <v>53</v>
      </c>
      <c r="S6598">
        <v>4</v>
      </c>
      <c r="T6598">
        <v>0</v>
      </c>
      <c r="U6598">
        <v>2</v>
      </c>
      <c r="V6598">
        <v>300</v>
      </c>
      <c r="W6598" t="s">
        <v>41</v>
      </c>
      <c r="X6598" t="s">
        <v>32551</v>
      </c>
      <c r="Y6598" t="s">
        <v>6</v>
      </c>
      <c r="Z6598" s="1">
        <v>45064</v>
      </c>
      <c r="AA6598" s="2">
        <v>4.9444444444444437E-2</v>
      </c>
      <c r="AB6598" s="2">
        <v>7.7557870370370374E-2</v>
      </c>
      <c r="AC6598" t="s">
        <v>45</v>
      </c>
      <c r="AD6598" t="s">
        <v>44</v>
      </c>
      <c r="AE6598" t="s">
        <v>45</v>
      </c>
      <c r="AF6598">
        <v>150</v>
      </c>
    </row>
    <row r="6599" spans="1:32">
      <c r="A6599">
        <v>31038</v>
      </c>
      <c r="B6599">
        <v>30138</v>
      </c>
      <c r="C6599" t="s">
        <v>828</v>
      </c>
      <c r="D6599" t="s">
        <v>5539</v>
      </c>
      <c r="E6599" t="s">
        <v>48</v>
      </c>
      <c r="F6599" t="s">
        <v>32552</v>
      </c>
      <c r="G6599" t="s">
        <v>32553</v>
      </c>
      <c r="H6599" t="s">
        <v>530</v>
      </c>
      <c r="I6599" s="1">
        <v>26049</v>
      </c>
      <c r="J6599" t="s">
        <v>32554</v>
      </c>
      <c r="K6599" t="s">
        <v>32555</v>
      </c>
      <c r="L6599">
        <v>26776</v>
      </c>
      <c r="M6599" t="s">
        <v>530</v>
      </c>
      <c r="N6599" s="1">
        <v>44997</v>
      </c>
      <c r="O6599" s="1">
        <v>44999</v>
      </c>
      <c r="P6599">
        <v>43</v>
      </c>
      <c r="Q6599">
        <v>2</v>
      </c>
      <c r="R6599" t="s">
        <v>53</v>
      </c>
      <c r="S6599">
        <v>2</v>
      </c>
      <c r="T6599">
        <v>0</v>
      </c>
      <c r="U6599">
        <v>2</v>
      </c>
      <c r="V6599">
        <v>272</v>
      </c>
      <c r="W6599" t="s">
        <v>41</v>
      </c>
      <c r="X6599" t="s">
        <v>32556</v>
      </c>
      <c r="Y6599" t="s">
        <v>81</v>
      </c>
      <c r="Z6599" s="1">
        <v>44986</v>
      </c>
      <c r="AA6599" s="2">
        <v>0.42707175925925928</v>
      </c>
      <c r="AB6599" s="2">
        <v>5.7303240740740745E-2</v>
      </c>
      <c r="AC6599" t="s">
        <v>44</v>
      </c>
      <c r="AD6599" t="s">
        <v>45</v>
      </c>
      <c r="AE6599" t="s">
        <v>44</v>
      </c>
      <c r="AF6599">
        <v>136</v>
      </c>
    </row>
    <row r="6600" spans="1:32">
      <c r="A6600">
        <v>31040</v>
      </c>
      <c r="B6600">
        <v>30140</v>
      </c>
      <c r="C6600" t="s">
        <v>139</v>
      </c>
      <c r="D6600" t="s">
        <v>11527</v>
      </c>
      <c r="E6600" t="s">
        <v>48</v>
      </c>
      <c r="F6600" t="s">
        <v>28863</v>
      </c>
      <c r="G6600" t="s">
        <v>32557</v>
      </c>
      <c r="H6600" t="s">
        <v>272</v>
      </c>
      <c r="I6600" s="1">
        <v>23142</v>
      </c>
      <c r="J6600" t="s">
        <v>32558</v>
      </c>
      <c r="K6600" t="s">
        <v>32559</v>
      </c>
      <c r="L6600">
        <v>33931</v>
      </c>
      <c r="M6600" t="s">
        <v>272</v>
      </c>
      <c r="N6600" s="1">
        <v>45099</v>
      </c>
      <c r="O6600" s="1">
        <v>45101</v>
      </c>
      <c r="P6600">
        <v>13</v>
      </c>
      <c r="Q6600">
        <v>1</v>
      </c>
      <c r="R6600" t="s">
        <v>53</v>
      </c>
      <c r="S6600">
        <v>4</v>
      </c>
      <c r="T6600">
        <v>2</v>
      </c>
      <c r="U6600">
        <v>2</v>
      </c>
      <c r="V6600">
        <v>288</v>
      </c>
      <c r="W6600" t="s">
        <v>54</v>
      </c>
      <c r="X6600" t="s">
        <v>32560</v>
      </c>
      <c r="Y6600" t="s">
        <v>43</v>
      </c>
      <c r="Z6600" s="1">
        <v>45068</v>
      </c>
      <c r="AA6600" s="2">
        <v>0.85769675925925926</v>
      </c>
      <c r="AB6600" s="2">
        <v>0.89531250000000007</v>
      </c>
      <c r="AC6600" t="s">
        <v>45</v>
      </c>
      <c r="AD6600" t="s">
        <v>44</v>
      </c>
      <c r="AE6600" t="s">
        <v>45</v>
      </c>
      <c r="AF6600">
        <v>144</v>
      </c>
    </row>
    <row r="6601" spans="1:32">
      <c r="A6601">
        <v>31041</v>
      </c>
      <c r="B6601">
        <v>30141</v>
      </c>
      <c r="C6601" t="s">
        <v>175</v>
      </c>
      <c r="D6601" t="s">
        <v>4610</v>
      </c>
      <c r="E6601" t="s">
        <v>48</v>
      </c>
      <c r="F6601" t="s">
        <v>32561</v>
      </c>
      <c r="G6601" t="s">
        <v>32562</v>
      </c>
      <c r="H6601" t="s">
        <v>60</v>
      </c>
      <c r="I6601" s="1">
        <v>34127</v>
      </c>
      <c r="J6601" t="s">
        <v>32563</v>
      </c>
      <c r="K6601" t="s">
        <v>32564</v>
      </c>
      <c r="L6601">
        <v>40633</v>
      </c>
      <c r="M6601" t="s">
        <v>60</v>
      </c>
      <c r="N6601" s="1">
        <v>45108</v>
      </c>
      <c r="O6601" s="1">
        <v>45112</v>
      </c>
      <c r="P6601">
        <v>43</v>
      </c>
      <c r="Q6601">
        <v>2</v>
      </c>
      <c r="R6601" t="s">
        <v>53</v>
      </c>
      <c r="S6601">
        <v>2</v>
      </c>
      <c r="T6601">
        <v>0</v>
      </c>
      <c r="U6601">
        <v>4</v>
      </c>
      <c r="V6601">
        <v>536</v>
      </c>
      <c r="W6601" t="s">
        <v>41</v>
      </c>
      <c r="X6601" t="s">
        <v>32565</v>
      </c>
      <c r="Y6601" t="s">
        <v>6</v>
      </c>
      <c r="Z6601" s="1">
        <v>45069</v>
      </c>
      <c r="AA6601" s="2">
        <v>0.25644675925925925</v>
      </c>
      <c r="AB6601" s="2">
        <v>0.45909722222222221</v>
      </c>
      <c r="AC6601" t="s">
        <v>45</v>
      </c>
      <c r="AD6601" t="s">
        <v>44</v>
      </c>
      <c r="AE6601" t="s">
        <v>44</v>
      </c>
      <c r="AF6601">
        <v>134</v>
      </c>
    </row>
    <row r="6602" spans="1:32">
      <c r="A6602">
        <v>31042</v>
      </c>
      <c r="B6602">
        <v>30142</v>
      </c>
      <c r="C6602" t="s">
        <v>628</v>
      </c>
      <c r="D6602" t="s">
        <v>7026</v>
      </c>
      <c r="E6602" t="s">
        <v>34</v>
      </c>
      <c r="F6602" t="s">
        <v>32566</v>
      </c>
      <c r="G6602" t="s">
        <v>32567</v>
      </c>
      <c r="H6602" t="s">
        <v>50</v>
      </c>
      <c r="I6602" s="1">
        <v>25397</v>
      </c>
      <c r="J6602" t="s">
        <v>32568</v>
      </c>
      <c r="K6602" t="s">
        <v>32569</v>
      </c>
      <c r="L6602">
        <v>29689</v>
      </c>
      <c r="M6602" t="s">
        <v>50</v>
      </c>
      <c r="N6602" s="1">
        <v>45009</v>
      </c>
      <c r="O6602" s="1">
        <v>45010</v>
      </c>
      <c r="P6602">
        <v>46</v>
      </c>
      <c r="Q6602">
        <v>2</v>
      </c>
      <c r="R6602" t="s">
        <v>53</v>
      </c>
      <c r="S6602">
        <v>4</v>
      </c>
      <c r="T6602">
        <v>1</v>
      </c>
      <c r="U6602">
        <v>1</v>
      </c>
      <c r="V6602">
        <v>146</v>
      </c>
      <c r="W6602" t="s">
        <v>54</v>
      </c>
      <c r="X6602" t="s">
        <v>32570</v>
      </c>
      <c r="Y6602" t="s">
        <v>6</v>
      </c>
      <c r="Z6602" s="1">
        <v>44971</v>
      </c>
      <c r="AA6602" s="2">
        <v>0.87732638888888881</v>
      </c>
      <c r="AB6602" s="2">
        <v>0.4286342592592593</v>
      </c>
      <c r="AC6602" t="s">
        <v>45</v>
      </c>
      <c r="AD6602" t="s">
        <v>44</v>
      </c>
      <c r="AE6602" t="s">
        <v>44</v>
      </c>
      <c r="AF6602">
        <v>146</v>
      </c>
    </row>
    <row r="6603" spans="1:32">
      <c r="A6603">
        <v>31044</v>
      </c>
      <c r="B6603">
        <v>30144</v>
      </c>
      <c r="C6603" t="s">
        <v>2013</v>
      </c>
      <c r="D6603" t="s">
        <v>584</v>
      </c>
      <c r="E6603" t="s">
        <v>34</v>
      </c>
      <c r="F6603" t="s">
        <v>32571</v>
      </c>
      <c r="G6603" t="s">
        <v>32572</v>
      </c>
      <c r="H6603" t="s">
        <v>171</v>
      </c>
      <c r="I6603" s="1">
        <v>25503</v>
      </c>
      <c r="J6603" t="s">
        <v>32573</v>
      </c>
      <c r="K6603" t="s">
        <v>32574</v>
      </c>
      <c r="L6603">
        <v>68549</v>
      </c>
      <c r="M6603" t="s">
        <v>171</v>
      </c>
      <c r="N6603" s="1">
        <v>45212</v>
      </c>
      <c r="O6603" s="1">
        <v>45214</v>
      </c>
      <c r="P6603">
        <v>37</v>
      </c>
      <c r="Q6603">
        <v>2</v>
      </c>
      <c r="R6603" t="s">
        <v>53</v>
      </c>
      <c r="S6603">
        <v>4</v>
      </c>
      <c r="T6603">
        <v>0</v>
      </c>
      <c r="U6603">
        <v>2</v>
      </c>
      <c r="V6603">
        <v>292</v>
      </c>
      <c r="W6603" t="s">
        <v>54</v>
      </c>
      <c r="X6603" t="s">
        <v>32575</v>
      </c>
      <c r="Y6603" t="s">
        <v>43</v>
      </c>
      <c r="Z6603" s="1">
        <v>45193</v>
      </c>
      <c r="AA6603" s="2">
        <v>0.28165509259259258</v>
      </c>
      <c r="AB6603" s="2">
        <v>0.89616898148148139</v>
      </c>
      <c r="AC6603" t="s">
        <v>44</v>
      </c>
      <c r="AD6603" t="s">
        <v>44</v>
      </c>
      <c r="AE6603" t="s">
        <v>45</v>
      </c>
      <c r="AF6603">
        <v>146</v>
      </c>
    </row>
    <row r="6604" spans="1:32">
      <c r="A6604">
        <v>31045</v>
      </c>
      <c r="B6604">
        <v>30145</v>
      </c>
      <c r="C6604" t="s">
        <v>1155</v>
      </c>
      <c r="D6604" t="s">
        <v>6270</v>
      </c>
      <c r="E6604" t="s">
        <v>34</v>
      </c>
      <c r="F6604" t="s">
        <v>32576</v>
      </c>
      <c r="G6604" t="s">
        <v>32577</v>
      </c>
      <c r="H6604" t="s">
        <v>109</v>
      </c>
      <c r="I6604" s="1">
        <v>36414</v>
      </c>
      <c r="J6604" t="s">
        <v>32578</v>
      </c>
      <c r="K6604" t="s">
        <v>29462</v>
      </c>
      <c r="L6604">
        <v>71936</v>
      </c>
      <c r="M6604" t="s">
        <v>109</v>
      </c>
      <c r="N6604" s="1">
        <v>45006</v>
      </c>
      <c r="O6604" s="1">
        <v>45010</v>
      </c>
      <c r="P6604">
        <v>34</v>
      </c>
      <c r="Q6604">
        <v>2</v>
      </c>
      <c r="R6604" t="s">
        <v>53</v>
      </c>
      <c r="S6604">
        <v>2</v>
      </c>
      <c r="T6604">
        <v>1</v>
      </c>
      <c r="U6604">
        <v>4</v>
      </c>
      <c r="V6604">
        <v>524</v>
      </c>
      <c r="W6604" t="s">
        <v>54</v>
      </c>
      <c r="X6604" t="s">
        <v>32579</v>
      </c>
      <c r="Y6604" t="s">
        <v>65</v>
      </c>
      <c r="Z6604" s="1">
        <v>44998</v>
      </c>
      <c r="AA6604" s="2">
        <v>0.60278935185185178</v>
      </c>
      <c r="AB6604" s="2">
        <v>0.40310185185185188</v>
      </c>
      <c r="AC6604" t="s">
        <v>44</v>
      </c>
      <c r="AD6604" t="s">
        <v>44</v>
      </c>
      <c r="AE6604" t="s">
        <v>44</v>
      </c>
      <c r="AF6604">
        <v>131</v>
      </c>
    </row>
    <row r="6605" spans="1:32">
      <c r="A6605">
        <v>31046</v>
      </c>
      <c r="B6605">
        <v>30146</v>
      </c>
      <c r="C6605" t="s">
        <v>5892</v>
      </c>
      <c r="D6605" t="s">
        <v>2268</v>
      </c>
      <c r="E6605" t="s">
        <v>48</v>
      </c>
      <c r="F6605" t="s">
        <v>32580</v>
      </c>
      <c r="G6605" t="s">
        <v>32581</v>
      </c>
      <c r="H6605" t="s">
        <v>904</v>
      </c>
      <c r="I6605" s="1">
        <v>19839</v>
      </c>
      <c r="J6605" t="s">
        <v>32582</v>
      </c>
      <c r="K6605" t="s">
        <v>32583</v>
      </c>
      <c r="L6605">
        <v>60894</v>
      </c>
      <c r="M6605" t="s">
        <v>904</v>
      </c>
      <c r="N6605" s="1">
        <v>45058</v>
      </c>
      <c r="O6605" s="1">
        <v>45062</v>
      </c>
      <c r="P6605">
        <v>68</v>
      </c>
      <c r="Q6605">
        <v>3</v>
      </c>
      <c r="R6605" t="s">
        <v>63</v>
      </c>
      <c r="S6605">
        <v>1</v>
      </c>
      <c r="T6605">
        <v>2</v>
      </c>
      <c r="U6605">
        <v>4</v>
      </c>
      <c r="V6605">
        <v>340</v>
      </c>
      <c r="W6605" t="s">
        <v>54</v>
      </c>
      <c r="X6605" t="s">
        <v>32584</v>
      </c>
      <c r="Y6605" t="s">
        <v>6</v>
      </c>
      <c r="Z6605" s="1">
        <v>45037</v>
      </c>
      <c r="AA6605" s="2">
        <v>0.74868055555555557</v>
      </c>
      <c r="AB6605" s="2">
        <v>7.4178240740740739E-2</v>
      </c>
      <c r="AC6605" t="s">
        <v>44</v>
      </c>
      <c r="AD6605" t="s">
        <v>45</v>
      </c>
      <c r="AE6605" t="s">
        <v>45</v>
      </c>
      <c r="AF6605">
        <v>85</v>
      </c>
    </row>
    <row r="6606" spans="1:32">
      <c r="A6606">
        <v>31047</v>
      </c>
      <c r="B6606">
        <v>30147</v>
      </c>
      <c r="C6606" t="s">
        <v>908</v>
      </c>
      <c r="D6606" t="s">
        <v>5779</v>
      </c>
      <c r="E6606" t="s">
        <v>48</v>
      </c>
      <c r="F6606" t="s">
        <v>32585</v>
      </c>
      <c r="G6606" t="s">
        <v>32586</v>
      </c>
      <c r="H6606" t="s">
        <v>94</v>
      </c>
      <c r="I6606" s="1">
        <v>33495</v>
      </c>
      <c r="J6606" t="s">
        <v>32587</v>
      </c>
      <c r="K6606" t="s">
        <v>32588</v>
      </c>
      <c r="L6606">
        <v>14201</v>
      </c>
      <c r="M6606" t="s">
        <v>94</v>
      </c>
      <c r="N6606" s="1">
        <v>45204</v>
      </c>
      <c r="O6606" s="1">
        <v>45208</v>
      </c>
      <c r="P6606">
        <v>66</v>
      </c>
      <c r="Q6606">
        <v>3</v>
      </c>
      <c r="R6606" t="s">
        <v>40</v>
      </c>
      <c r="S6606">
        <v>4</v>
      </c>
      <c r="T6606">
        <v>2</v>
      </c>
      <c r="U6606">
        <v>4</v>
      </c>
      <c r="V6606">
        <v>864</v>
      </c>
      <c r="W6606" t="s">
        <v>54</v>
      </c>
      <c r="X6606" t="s">
        <v>32589</v>
      </c>
      <c r="Y6606" t="s">
        <v>81</v>
      </c>
      <c r="Z6606" s="1">
        <v>45190</v>
      </c>
      <c r="AA6606" s="2">
        <v>0.51200231481481484</v>
      </c>
      <c r="AB6606" s="2">
        <v>0.40456018518518522</v>
      </c>
      <c r="AC6606" t="s">
        <v>45</v>
      </c>
      <c r="AD6606" t="s">
        <v>45</v>
      </c>
      <c r="AE6606" t="s">
        <v>44</v>
      </c>
      <c r="AF6606">
        <v>216</v>
      </c>
    </row>
    <row r="6607" spans="1:32">
      <c r="A6607">
        <v>31049</v>
      </c>
      <c r="B6607">
        <v>30149</v>
      </c>
      <c r="C6607" t="s">
        <v>5029</v>
      </c>
      <c r="D6607" t="s">
        <v>1268</v>
      </c>
      <c r="E6607" t="s">
        <v>48</v>
      </c>
      <c r="F6607" t="s">
        <v>32590</v>
      </c>
      <c r="G6607" t="s">
        <v>32591</v>
      </c>
      <c r="H6607" t="s">
        <v>179</v>
      </c>
      <c r="I6607" s="1">
        <v>18236</v>
      </c>
      <c r="J6607" t="s">
        <v>32592</v>
      </c>
      <c r="K6607" t="s">
        <v>11374</v>
      </c>
      <c r="L6607">
        <v>87469</v>
      </c>
      <c r="M6607" t="s">
        <v>179</v>
      </c>
      <c r="N6607" s="1">
        <v>45205</v>
      </c>
      <c r="O6607" s="1">
        <v>45206</v>
      </c>
      <c r="P6607">
        <v>73</v>
      </c>
      <c r="Q6607">
        <v>3</v>
      </c>
      <c r="R6607" t="s">
        <v>53</v>
      </c>
      <c r="S6607">
        <v>2</v>
      </c>
      <c r="T6607">
        <v>2</v>
      </c>
      <c r="U6607">
        <v>1</v>
      </c>
      <c r="V6607">
        <v>134</v>
      </c>
      <c r="W6607" t="s">
        <v>41</v>
      </c>
      <c r="X6607" t="s">
        <v>32593</v>
      </c>
      <c r="Y6607" t="s">
        <v>6</v>
      </c>
      <c r="Z6607" s="1">
        <v>45191</v>
      </c>
      <c r="AA6607" s="2">
        <v>0.22972222222222224</v>
      </c>
      <c r="AB6607" s="2">
        <v>0.31311342592592589</v>
      </c>
      <c r="AC6607" t="s">
        <v>44</v>
      </c>
      <c r="AD6607" t="s">
        <v>45</v>
      </c>
      <c r="AE6607" t="s">
        <v>44</v>
      </c>
      <c r="AF6607">
        <v>134</v>
      </c>
    </row>
    <row r="6608" spans="1:32">
      <c r="A6608">
        <v>31050</v>
      </c>
      <c r="B6608">
        <v>30150</v>
      </c>
      <c r="C6608" t="s">
        <v>1233</v>
      </c>
      <c r="D6608" t="s">
        <v>441</v>
      </c>
      <c r="E6608" t="s">
        <v>48</v>
      </c>
      <c r="F6608" t="s">
        <v>32594</v>
      </c>
      <c r="G6608" t="s">
        <v>32595</v>
      </c>
      <c r="H6608" t="s">
        <v>179</v>
      </c>
      <c r="I6608" s="1">
        <v>16446</v>
      </c>
      <c r="J6608" t="s">
        <v>32596</v>
      </c>
      <c r="K6608" t="s">
        <v>32597</v>
      </c>
      <c r="L6608">
        <v>62256</v>
      </c>
      <c r="M6608" t="s">
        <v>179</v>
      </c>
      <c r="N6608" s="1">
        <v>45062</v>
      </c>
      <c r="O6608" s="1">
        <v>45063</v>
      </c>
      <c r="P6608">
        <v>38</v>
      </c>
      <c r="Q6608">
        <v>2</v>
      </c>
      <c r="R6608" t="s">
        <v>63</v>
      </c>
      <c r="S6608">
        <v>1</v>
      </c>
      <c r="T6608">
        <v>1</v>
      </c>
      <c r="U6608">
        <v>1</v>
      </c>
      <c r="V6608">
        <v>76</v>
      </c>
      <c r="W6608" t="s">
        <v>41</v>
      </c>
      <c r="X6608" t="s">
        <v>32598</v>
      </c>
      <c r="Y6608" t="s">
        <v>65</v>
      </c>
      <c r="Z6608" s="1">
        <v>45052</v>
      </c>
      <c r="AA6608" s="2">
        <v>0.56975694444444447</v>
      </c>
      <c r="AB6608" s="2">
        <v>0.52024305555555561</v>
      </c>
      <c r="AC6608" t="s">
        <v>45</v>
      </c>
      <c r="AD6608" t="s">
        <v>44</v>
      </c>
      <c r="AE6608" t="s">
        <v>45</v>
      </c>
      <c r="AF6608">
        <v>76</v>
      </c>
    </row>
    <row r="6609" spans="1:32">
      <c r="A6609">
        <v>31052</v>
      </c>
      <c r="B6609">
        <v>30152</v>
      </c>
      <c r="C6609" t="s">
        <v>340</v>
      </c>
      <c r="D6609" t="s">
        <v>126</v>
      </c>
      <c r="E6609" t="s">
        <v>48</v>
      </c>
      <c r="F6609" t="s">
        <v>32599</v>
      </c>
      <c r="G6609" t="s">
        <v>32600</v>
      </c>
      <c r="H6609" t="s">
        <v>941</v>
      </c>
      <c r="I6609" s="1">
        <v>19104</v>
      </c>
      <c r="J6609" t="s">
        <v>32601</v>
      </c>
      <c r="K6609" t="s">
        <v>23226</v>
      </c>
      <c r="L6609">
        <v>10950</v>
      </c>
      <c r="M6609" t="s">
        <v>941</v>
      </c>
      <c r="N6609" s="1">
        <v>44990</v>
      </c>
      <c r="O6609" s="1">
        <v>44991</v>
      </c>
      <c r="P6609">
        <v>69</v>
      </c>
      <c r="Q6609">
        <v>3</v>
      </c>
      <c r="R6609" t="s">
        <v>40</v>
      </c>
      <c r="S6609">
        <v>2</v>
      </c>
      <c r="T6609">
        <v>2</v>
      </c>
      <c r="U6609">
        <v>1</v>
      </c>
      <c r="V6609">
        <v>228</v>
      </c>
      <c r="W6609" t="s">
        <v>41</v>
      </c>
      <c r="X6609" t="s">
        <v>32602</v>
      </c>
      <c r="Y6609" t="s">
        <v>6</v>
      </c>
      <c r="Z6609" s="1">
        <v>44960</v>
      </c>
      <c r="AA6609" s="2">
        <v>0.33849537037037036</v>
      </c>
      <c r="AB6609" s="2">
        <v>0.96809027777777779</v>
      </c>
      <c r="AC6609" t="s">
        <v>45</v>
      </c>
      <c r="AD6609" t="s">
        <v>45</v>
      </c>
      <c r="AE6609" t="s">
        <v>44</v>
      </c>
      <c r="AF6609">
        <v>228</v>
      </c>
    </row>
    <row r="6610" spans="1:32">
      <c r="A6610">
        <v>31053</v>
      </c>
      <c r="B6610">
        <v>30153</v>
      </c>
      <c r="C6610" t="s">
        <v>864</v>
      </c>
      <c r="D6610" t="s">
        <v>7539</v>
      </c>
      <c r="E6610" t="s">
        <v>48</v>
      </c>
      <c r="F6610" t="s">
        <v>32603</v>
      </c>
      <c r="G6610">
        <v>2027634303</v>
      </c>
      <c r="H6610" t="s">
        <v>309</v>
      </c>
      <c r="I6610" s="1">
        <v>24816</v>
      </c>
      <c r="J6610" t="s">
        <v>32604</v>
      </c>
      <c r="K6610" t="s">
        <v>32605</v>
      </c>
      <c r="L6610">
        <v>89894</v>
      </c>
      <c r="M6610" t="s">
        <v>309</v>
      </c>
      <c r="N6610" s="1">
        <v>45118</v>
      </c>
      <c r="O6610" s="1">
        <v>45121</v>
      </c>
      <c r="P6610">
        <v>52</v>
      </c>
      <c r="Q6610">
        <v>3</v>
      </c>
      <c r="R6610" t="s">
        <v>53</v>
      </c>
      <c r="S6610">
        <v>3</v>
      </c>
      <c r="T6610">
        <v>2</v>
      </c>
      <c r="U6610">
        <v>3</v>
      </c>
      <c r="V6610">
        <v>438</v>
      </c>
      <c r="W6610" t="s">
        <v>54</v>
      </c>
      <c r="X6610" t="s">
        <v>32606</v>
      </c>
      <c r="Y6610" t="s">
        <v>43</v>
      </c>
      <c r="Z6610" s="1">
        <v>45110</v>
      </c>
      <c r="AA6610" s="2">
        <v>3.3576388888888892E-2</v>
      </c>
      <c r="AB6610" s="2">
        <v>0.85364583333333333</v>
      </c>
      <c r="AC6610" t="s">
        <v>45</v>
      </c>
      <c r="AD6610" t="s">
        <v>44</v>
      </c>
      <c r="AE6610" t="s">
        <v>45</v>
      </c>
      <c r="AF6610">
        <v>146</v>
      </c>
    </row>
    <row r="6611" spans="1:32">
      <c r="A6611">
        <v>31054</v>
      </c>
      <c r="B6611">
        <v>30154</v>
      </c>
      <c r="C6611" t="s">
        <v>197</v>
      </c>
      <c r="D6611" t="s">
        <v>1765</v>
      </c>
      <c r="E6611" t="s">
        <v>34</v>
      </c>
      <c r="F6611" t="s">
        <v>32607</v>
      </c>
      <c r="G6611" t="s">
        <v>32608</v>
      </c>
      <c r="H6611" t="s">
        <v>37</v>
      </c>
      <c r="I6611" s="1">
        <v>33316</v>
      </c>
      <c r="J6611" t="s">
        <v>32609</v>
      </c>
      <c r="K6611" t="s">
        <v>32610</v>
      </c>
      <c r="L6611">
        <v>73154</v>
      </c>
      <c r="M6611" t="s">
        <v>37</v>
      </c>
      <c r="N6611" s="1">
        <v>45007</v>
      </c>
      <c r="O6611" s="1">
        <v>45009</v>
      </c>
      <c r="P6611">
        <v>21</v>
      </c>
      <c r="Q6611">
        <v>1</v>
      </c>
      <c r="R6611" t="s">
        <v>40</v>
      </c>
      <c r="S6611">
        <v>1</v>
      </c>
      <c r="T6611">
        <v>0</v>
      </c>
      <c r="U6611">
        <v>2</v>
      </c>
      <c r="V6611">
        <v>406</v>
      </c>
      <c r="W6611" t="s">
        <v>54</v>
      </c>
      <c r="X6611" t="s">
        <v>32611</v>
      </c>
      <c r="Y6611" t="s">
        <v>65</v>
      </c>
      <c r="Z6611" s="1">
        <v>44971</v>
      </c>
      <c r="AA6611" s="2">
        <v>0.25815972222222222</v>
      </c>
      <c r="AB6611" s="2">
        <v>0.55199074074074073</v>
      </c>
      <c r="AC6611" t="s">
        <v>44</v>
      </c>
      <c r="AD6611" t="s">
        <v>45</v>
      </c>
      <c r="AE6611" t="s">
        <v>44</v>
      </c>
      <c r="AF6611">
        <v>203</v>
      </c>
    </row>
    <row r="6612" spans="1:32">
      <c r="A6612">
        <v>31055</v>
      </c>
      <c r="B6612">
        <v>30155</v>
      </c>
      <c r="C6612" t="s">
        <v>1091</v>
      </c>
      <c r="D6612" t="s">
        <v>161</v>
      </c>
      <c r="E6612" t="s">
        <v>48</v>
      </c>
      <c r="F6612" t="s">
        <v>32612</v>
      </c>
      <c r="G6612" t="s">
        <v>32613</v>
      </c>
      <c r="H6612" t="s">
        <v>217</v>
      </c>
      <c r="I6612" s="1">
        <v>38541</v>
      </c>
      <c r="J6612" t="s">
        <v>32614</v>
      </c>
      <c r="K6612" t="s">
        <v>32615</v>
      </c>
      <c r="L6612">
        <v>9757</v>
      </c>
      <c r="M6612" t="s">
        <v>217</v>
      </c>
      <c r="N6612" s="1">
        <v>45150</v>
      </c>
      <c r="O6612" s="1">
        <v>45154</v>
      </c>
      <c r="P6612">
        <v>77</v>
      </c>
      <c r="Q6612">
        <v>4</v>
      </c>
      <c r="R6612" t="s">
        <v>63</v>
      </c>
      <c r="S6612">
        <v>1</v>
      </c>
      <c r="T6612">
        <v>2</v>
      </c>
      <c r="U6612">
        <v>4</v>
      </c>
      <c r="V6612">
        <v>288</v>
      </c>
      <c r="W6612" t="s">
        <v>41</v>
      </c>
      <c r="X6612" t="s">
        <v>32616</v>
      </c>
      <c r="Y6612" t="s">
        <v>6</v>
      </c>
      <c r="Z6612" s="1">
        <v>45138</v>
      </c>
      <c r="AA6612" s="2">
        <v>0.3573263888888889</v>
      </c>
      <c r="AB6612" s="2">
        <v>0.67018518518518511</v>
      </c>
      <c r="AC6612" t="s">
        <v>45</v>
      </c>
      <c r="AD6612" t="s">
        <v>45</v>
      </c>
      <c r="AE6612" t="s">
        <v>44</v>
      </c>
      <c r="AF6612">
        <v>72</v>
      </c>
    </row>
    <row r="6613" spans="1:32">
      <c r="A6613">
        <v>31056</v>
      </c>
      <c r="B6613">
        <v>30156</v>
      </c>
      <c r="C6613" t="s">
        <v>900</v>
      </c>
      <c r="D6613" t="s">
        <v>2392</v>
      </c>
      <c r="E6613" t="s">
        <v>48</v>
      </c>
      <c r="F6613" t="s">
        <v>32617</v>
      </c>
      <c r="G6613">
        <f>1-226-355-900</f>
        <v>-1480</v>
      </c>
      <c r="H6613" t="s">
        <v>171</v>
      </c>
      <c r="I6613" s="1">
        <v>22187</v>
      </c>
      <c r="J6613" t="s">
        <v>32618</v>
      </c>
      <c r="K6613" t="s">
        <v>32619</v>
      </c>
      <c r="L6613">
        <v>49246</v>
      </c>
      <c r="M6613" t="s">
        <v>171</v>
      </c>
      <c r="N6613" s="1">
        <v>45225</v>
      </c>
      <c r="O6613" s="1">
        <v>45226</v>
      </c>
      <c r="P6613">
        <v>82</v>
      </c>
      <c r="Q6613">
        <v>4</v>
      </c>
      <c r="R6613" t="s">
        <v>53</v>
      </c>
      <c r="S6613">
        <v>1</v>
      </c>
      <c r="T6613">
        <v>0</v>
      </c>
      <c r="U6613">
        <v>1</v>
      </c>
      <c r="V6613">
        <v>149</v>
      </c>
      <c r="W6613" t="s">
        <v>54</v>
      </c>
      <c r="X6613" t="s">
        <v>32620</v>
      </c>
      <c r="Y6613" t="s">
        <v>65</v>
      </c>
      <c r="Z6613" s="1">
        <v>45212</v>
      </c>
      <c r="AA6613" s="2">
        <v>0.13128472222222223</v>
      </c>
      <c r="AB6613" s="2">
        <v>0.5626620370370371</v>
      </c>
      <c r="AC6613" t="s">
        <v>44</v>
      </c>
      <c r="AD6613" t="s">
        <v>44</v>
      </c>
      <c r="AE6613" t="s">
        <v>45</v>
      </c>
      <c r="AF6613">
        <v>149</v>
      </c>
    </row>
    <row r="6614" spans="1:32">
      <c r="A6614">
        <v>31057</v>
      </c>
      <c r="B6614">
        <v>30157</v>
      </c>
      <c r="C6614" t="s">
        <v>2522</v>
      </c>
      <c r="D6614" t="s">
        <v>12316</v>
      </c>
      <c r="E6614" t="s">
        <v>48</v>
      </c>
      <c r="F6614" t="s">
        <v>32621</v>
      </c>
      <c r="G6614" t="s">
        <v>32622</v>
      </c>
      <c r="H6614" t="s">
        <v>70</v>
      </c>
      <c r="I6614" s="1">
        <v>21107</v>
      </c>
      <c r="J6614" t="s">
        <v>32623</v>
      </c>
      <c r="K6614" t="s">
        <v>32624</v>
      </c>
      <c r="L6614">
        <v>621</v>
      </c>
      <c r="M6614" t="s">
        <v>70</v>
      </c>
      <c r="N6614" s="1">
        <v>45001</v>
      </c>
      <c r="O6614" s="1">
        <v>45004</v>
      </c>
      <c r="P6614">
        <v>62</v>
      </c>
      <c r="Q6614">
        <v>3</v>
      </c>
      <c r="R6614" t="s">
        <v>63</v>
      </c>
      <c r="S6614">
        <v>2</v>
      </c>
      <c r="T6614">
        <v>2</v>
      </c>
      <c r="U6614">
        <v>3</v>
      </c>
      <c r="V6614">
        <v>219</v>
      </c>
      <c r="W6614" t="s">
        <v>41</v>
      </c>
      <c r="X6614" t="s">
        <v>32625</v>
      </c>
      <c r="Y6614" t="s">
        <v>65</v>
      </c>
      <c r="Z6614" s="1">
        <v>44963</v>
      </c>
      <c r="AA6614" s="2">
        <v>0.74263888888888896</v>
      </c>
      <c r="AB6614" s="2">
        <v>0.43504629629629626</v>
      </c>
      <c r="AC6614" t="s">
        <v>45</v>
      </c>
      <c r="AD6614" t="s">
        <v>45</v>
      </c>
      <c r="AE6614" t="s">
        <v>45</v>
      </c>
      <c r="AF6614">
        <v>73</v>
      </c>
    </row>
    <row r="6615" spans="1:32">
      <c r="A6615">
        <v>31058</v>
      </c>
      <c r="B6615">
        <v>30158</v>
      </c>
      <c r="C6615" t="s">
        <v>1392</v>
      </c>
      <c r="D6615" t="s">
        <v>32626</v>
      </c>
      <c r="E6615" t="s">
        <v>48</v>
      </c>
      <c r="F6615" t="s">
        <v>32627</v>
      </c>
      <c r="G6615">
        <v>6283258950</v>
      </c>
      <c r="H6615" t="s">
        <v>295</v>
      </c>
      <c r="I6615" s="1">
        <v>28941</v>
      </c>
      <c r="J6615" t="s">
        <v>32628</v>
      </c>
      <c r="K6615" t="s">
        <v>32629</v>
      </c>
      <c r="L6615">
        <v>77393</v>
      </c>
      <c r="M6615" t="s">
        <v>295</v>
      </c>
      <c r="N6615" s="1">
        <v>45024</v>
      </c>
      <c r="O6615" s="1">
        <v>45028</v>
      </c>
      <c r="P6615">
        <v>28</v>
      </c>
      <c r="Q6615">
        <v>2</v>
      </c>
      <c r="R6615" t="s">
        <v>53</v>
      </c>
      <c r="S6615">
        <v>2</v>
      </c>
      <c r="T6615">
        <v>1</v>
      </c>
      <c r="U6615">
        <v>4</v>
      </c>
      <c r="V6615">
        <v>496</v>
      </c>
      <c r="W6615" t="s">
        <v>41</v>
      </c>
      <c r="X6615" t="s">
        <v>32630</v>
      </c>
      <c r="Y6615" t="s">
        <v>43</v>
      </c>
      <c r="Z6615" s="1">
        <v>45008</v>
      </c>
      <c r="AA6615" s="2">
        <v>6.0775462962962962E-2</v>
      </c>
      <c r="AB6615" s="2">
        <v>0.3552777777777778</v>
      </c>
      <c r="AC6615" t="s">
        <v>44</v>
      </c>
      <c r="AD6615" t="s">
        <v>44</v>
      </c>
      <c r="AE6615" t="s">
        <v>44</v>
      </c>
      <c r="AF6615">
        <v>124</v>
      </c>
    </row>
    <row r="6616" spans="1:32">
      <c r="A6616">
        <v>31059</v>
      </c>
      <c r="B6616">
        <v>30159</v>
      </c>
      <c r="C6616" t="s">
        <v>5380</v>
      </c>
      <c r="D6616" t="s">
        <v>2470</v>
      </c>
      <c r="E6616" t="s">
        <v>48</v>
      </c>
      <c r="F6616" t="s">
        <v>32631</v>
      </c>
      <c r="G6616" t="s">
        <v>32632</v>
      </c>
      <c r="H6616" t="s">
        <v>171</v>
      </c>
      <c r="I6616" s="1">
        <v>36897</v>
      </c>
      <c r="J6616" t="s">
        <v>32633</v>
      </c>
      <c r="K6616" t="s">
        <v>32634</v>
      </c>
      <c r="L6616">
        <v>37046</v>
      </c>
      <c r="M6616" t="s">
        <v>171</v>
      </c>
      <c r="N6616" s="1">
        <v>44957</v>
      </c>
      <c r="O6616" s="1">
        <v>44962</v>
      </c>
      <c r="P6616">
        <v>61</v>
      </c>
      <c r="Q6616">
        <v>3</v>
      </c>
      <c r="R6616" t="s">
        <v>53</v>
      </c>
      <c r="S6616">
        <v>3</v>
      </c>
      <c r="T6616">
        <v>1</v>
      </c>
      <c r="U6616">
        <v>5</v>
      </c>
      <c r="V6616">
        <v>715</v>
      </c>
      <c r="W6616" t="s">
        <v>41</v>
      </c>
      <c r="X6616" t="s">
        <v>32635</v>
      </c>
      <c r="Y6616" t="s">
        <v>43</v>
      </c>
      <c r="Z6616" s="1">
        <v>44945</v>
      </c>
      <c r="AA6616" s="2">
        <v>0.11770833333333335</v>
      </c>
      <c r="AB6616" s="2">
        <v>7.0104166666666676E-2</v>
      </c>
      <c r="AC6616" t="s">
        <v>45</v>
      </c>
      <c r="AD6616" t="s">
        <v>45</v>
      </c>
      <c r="AE6616" t="s">
        <v>44</v>
      </c>
      <c r="AF6616">
        <v>143</v>
      </c>
    </row>
    <row r="6617" spans="1:32">
      <c r="A6617">
        <v>31062</v>
      </c>
      <c r="B6617">
        <v>30162</v>
      </c>
      <c r="C6617" t="s">
        <v>32</v>
      </c>
      <c r="D6617" t="s">
        <v>385</v>
      </c>
      <c r="E6617" t="s">
        <v>48</v>
      </c>
      <c r="F6617" t="s">
        <v>32636</v>
      </c>
      <c r="G6617" t="s">
        <v>32637</v>
      </c>
      <c r="H6617" t="s">
        <v>60</v>
      </c>
      <c r="I6617" s="1">
        <v>31115</v>
      </c>
      <c r="J6617" t="s">
        <v>32638</v>
      </c>
      <c r="K6617" t="s">
        <v>32639</v>
      </c>
      <c r="L6617">
        <v>46662</v>
      </c>
      <c r="M6617" t="s">
        <v>60</v>
      </c>
      <c r="N6617" s="1">
        <v>45231</v>
      </c>
      <c r="O6617" s="1">
        <v>45235</v>
      </c>
      <c r="P6617">
        <v>92</v>
      </c>
      <c r="Q6617">
        <v>4</v>
      </c>
      <c r="R6617" t="s">
        <v>63</v>
      </c>
      <c r="S6617">
        <v>4</v>
      </c>
      <c r="T6617">
        <v>0</v>
      </c>
      <c r="U6617">
        <v>4</v>
      </c>
      <c r="V6617">
        <v>332</v>
      </c>
      <c r="W6617" t="s">
        <v>41</v>
      </c>
      <c r="X6617" t="s">
        <v>32640</v>
      </c>
      <c r="Y6617" t="s">
        <v>6</v>
      </c>
      <c r="Z6617" s="1">
        <v>45201</v>
      </c>
      <c r="AA6617" s="2">
        <v>0.52403935185185191</v>
      </c>
      <c r="AB6617" s="2">
        <v>0.89421296296296304</v>
      </c>
      <c r="AC6617" t="s">
        <v>45</v>
      </c>
      <c r="AD6617" t="s">
        <v>45</v>
      </c>
      <c r="AE6617" t="s">
        <v>45</v>
      </c>
      <c r="AF6617">
        <v>83</v>
      </c>
    </row>
    <row r="6618" spans="1:32">
      <c r="A6618">
        <v>31063</v>
      </c>
      <c r="B6618">
        <v>30163</v>
      </c>
      <c r="C6618" t="s">
        <v>3694</v>
      </c>
      <c r="D6618" t="s">
        <v>14927</v>
      </c>
      <c r="E6618" t="s">
        <v>34</v>
      </c>
      <c r="F6618" t="s">
        <v>32641</v>
      </c>
      <c r="G6618" t="s">
        <v>32642</v>
      </c>
      <c r="H6618" t="s">
        <v>317</v>
      </c>
      <c r="I6618" s="1">
        <v>20731</v>
      </c>
      <c r="J6618" t="s">
        <v>32643</v>
      </c>
      <c r="K6618" t="s">
        <v>32644</v>
      </c>
      <c r="L6618">
        <v>96873</v>
      </c>
      <c r="M6618" t="s">
        <v>317</v>
      </c>
      <c r="N6618" s="1">
        <v>45247</v>
      </c>
      <c r="O6618" s="1">
        <v>45248</v>
      </c>
      <c r="P6618">
        <v>63</v>
      </c>
      <c r="Q6618">
        <v>3</v>
      </c>
      <c r="R6618" t="s">
        <v>40</v>
      </c>
      <c r="S6618">
        <v>3</v>
      </c>
      <c r="T6618">
        <v>2</v>
      </c>
      <c r="U6618">
        <v>1</v>
      </c>
      <c r="V6618">
        <v>202</v>
      </c>
      <c r="W6618" t="s">
        <v>54</v>
      </c>
      <c r="X6618" t="s">
        <v>32645</v>
      </c>
      <c r="Y6618" t="s">
        <v>6</v>
      </c>
      <c r="Z6618" s="1">
        <v>45239</v>
      </c>
      <c r="AA6618" s="2">
        <v>0.28879629629629627</v>
      </c>
      <c r="AB6618" s="2">
        <v>0.20541666666666666</v>
      </c>
      <c r="AC6618" t="s">
        <v>45</v>
      </c>
      <c r="AD6618" t="s">
        <v>44</v>
      </c>
      <c r="AE6618" t="s">
        <v>44</v>
      </c>
      <c r="AF6618">
        <v>202</v>
      </c>
    </row>
    <row r="6619" spans="1:32">
      <c r="A6619">
        <v>31064</v>
      </c>
      <c r="B6619">
        <v>30164</v>
      </c>
      <c r="C6619" t="s">
        <v>602</v>
      </c>
      <c r="D6619" t="s">
        <v>1228</v>
      </c>
      <c r="E6619" t="s">
        <v>48</v>
      </c>
      <c r="F6619" t="s">
        <v>32646</v>
      </c>
      <c r="G6619" t="s">
        <v>32647</v>
      </c>
      <c r="H6619" t="s">
        <v>129</v>
      </c>
      <c r="I6619" s="1">
        <v>17871</v>
      </c>
      <c r="J6619" t="s">
        <v>32648</v>
      </c>
      <c r="K6619" t="s">
        <v>8508</v>
      </c>
      <c r="L6619">
        <v>58949</v>
      </c>
      <c r="M6619" t="s">
        <v>129</v>
      </c>
      <c r="N6619" s="1">
        <v>45213</v>
      </c>
      <c r="O6619" s="1">
        <v>45217</v>
      </c>
      <c r="P6619">
        <v>40</v>
      </c>
      <c r="Q6619">
        <v>2</v>
      </c>
      <c r="R6619" t="s">
        <v>53</v>
      </c>
      <c r="S6619">
        <v>3</v>
      </c>
      <c r="T6619">
        <v>1</v>
      </c>
      <c r="U6619">
        <v>4</v>
      </c>
      <c r="V6619">
        <v>480</v>
      </c>
      <c r="W6619" t="s">
        <v>54</v>
      </c>
      <c r="X6619" t="s">
        <v>32649</v>
      </c>
      <c r="Y6619" t="s">
        <v>81</v>
      </c>
      <c r="Z6619" s="1">
        <v>45203</v>
      </c>
      <c r="AA6619" s="2">
        <v>0.5309490740740741</v>
      </c>
      <c r="AB6619" s="2">
        <v>0.31945601851851851</v>
      </c>
      <c r="AC6619" t="s">
        <v>45</v>
      </c>
      <c r="AD6619" t="s">
        <v>45</v>
      </c>
      <c r="AE6619" t="s">
        <v>45</v>
      </c>
      <c r="AF6619">
        <v>120</v>
      </c>
    </row>
    <row r="6620" spans="1:32">
      <c r="A6620">
        <v>31065</v>
      </c>
      <c r="B6620">
        <v>30165</v>
      </c>
      <c r="C6620" t="s">
        <v>803</v>
      </c>
      <c r="D6620" t="s">
        <v>1092</v>
      </c>
      <c r="E6620" t="s">
        <v>34</v>
      </c>
      <c r="F6620" t="s">
        <v>32650</v>
      </c>
      <c r="G6620">
        <v>3439132805</v>
      </c>
      <c r="H6620" t="s">
        <v>50</v>
      </c>
      <c r="I6620" s="1">
        <v>17485</v>
      </c>
      <c r="J6620" t="s">
        <v>32651</v>
      </c>
      <c r="K6620" t="s">
        <v>32652</v>
      </c>
      <c r="L6620">
        <v>79449</v>
      </c>
      <c r="M6620" t="s">
        <v>50</v>
      </c>
      <c r="N6620" s="1">
        <v>45089</v>
      </c>
      <c r="O6620" s="1">
        <v>45090</v>
      </c>
      <c r="P6620">
        <v>31</v>
      </c>
      <c r="Q6620">
        <v>2</v>
      </c>
      <c r="R6620" t="s">
        <v>53</v>
      </c>
      <c r="S6620">
        <v>1</v>
      </c>
      <c r="T6620">
        <v>0</v>
      </c>
      <c r="U6620">
        <v>1</v>
      </c>
      <c r="V6620">
        <v>137</v>
      </c>
      <c r="W6620" t="s">
        <v>54</v>
      </c>
      <c r="X6620" t="s">
        <v>32653</v>
      </c>
      <c r="Y6620" t="s">
        <v>6</v>
      </c>
      <c r="Z6620" s="1">
        <v>45068</v>
      </c>
      <c r="AA6620" s="2">
        <v>0.25833333333333336</v>
      </c>
      <c r="AB6620" s="2">
        <v>0.47819444444444442</v>
      </c>
      <c r="AC6620" t="s">
        <v>45</v>
      </c>
      <c r="AD6620" t="s">
        <v>45</v>
      </c>
      <c r="AE6620" t="s">
        <v>45</v>
      </c>
      <c r="AF6620">
        <v>137</v>
      </c>
    </row>
    <row r="6621" spans="1:32">
      <c r="A6621">
        <v>31066</v>
      </c>
      <c r="B6621">
        <v>30166</v>
      </c>
      <c r="C6621" t="s">
        <v>8547</v>
      </c>
      <c r="D6621" t="s">
        <v>2268</v>
      </c>
      <c r="E6621" t="s">
        <v>34</v>
      </c>
      <c r="F6621" t="s">
        <v>32654</v>
      </c>
      <c r="G6621" t="s">
        <v>32655</v>
      </c>
      <c r="H6621" t="s">
        <v>201</v>
      </c>
      <c r="I6621" s="1">
        <v>17243</v>
      </c>
      <c r="J6621" t="s">
        <v>32656</v>
      </c>
      <c r="K6621" t="s">
        <v>12202</v>
      </c>
      <c r="L6621">
        <v>70678</v>
      </c>
      <c r="M6621" t="s">
        <v>201</v>
      </c>
      <c r="N6621" s="1">
        <v>45114</v>
      </c>
      <c r="O6621" s="1">
        <v>45117</v>
      </c>
      <c r="P6621">
        <v>59</v>
      </c>
      <c r="Q6621">
        <v>3</v>
      </c>
      <c r="R6621" t="s">
        <v>63</v>
      </c>
      <c r="S6621">
        <v>2</v>
      </c>
      <c r="T6621">
        <v>1</v>
      </c>
      <c r="U6621">
        <v>3</v>
      </c>
      <c r="V6621">
        <v>189</v>
      </c>
      <c r="W6621" t="s">
        <v>41</v>
      </c>
      <c r="X6621" t="s">
        <v>32657</v>
      </c>
      <c r="Y6621" t="s">
        <v>81</v>
      </c>
      <c r="Z6621" s="1">
        <v>45107</v>
      </c>
      <c r="AA6621" s="2">
        <v>0.35590277777777773</v>
      </c>
      <c r="AB6621" s="2">
        <v>0.43396990740740743</v>
      </c>
      <c r="AC6621" t="s">
        <v>45</v>
      </c>
      <c r="AD6621" t="s">
        <v>44</v>
      </c>
      <c r="AE6621" t="s">
        <v>45</v>
      </c>
      <c r="AF6621">
        <v>63</v>
      </c>
    </row>
    <row r="6622" spans="1:32">
      <c r="A6622">
        <v>31067</v>
      </c>
      <c r="B6622">
        <v>30167</v>
      </c>
      <c r="C6622" t="s">
        <v>1452</v>
      </c>
      <c r="D6622" t="s">
        <v>19137</v>
      </c>
      <c r="E6622" t="s">
        <v>48</v>
      </c>
      <c r="F6622" t="s">
        <v>32658</v>
      </c>
      <c r="G6622" t="s">
        <v>32659</v>
      </c>
      <c r="H6622" t="s">
        <v>537</v>
      </c>
      <c r="I6622" s="1">
        <v>30487</v>
      </c>
      <c r="J6622" t="s">
        <v>32660</v>
      </c>
      <c r="K6622" t="s">
        <v>32661</v>
      </c>
      <c r="L6622">
        <v>75401</v>
      </c>
      <c r="M6622" t="s">
        <v>537</v>
      </c>
      <c r="N6622" s="1">
        <v>45221</v>
      </c>
      <c r="O6622" s="1">
        <v>45224</v>
      </c>
      <c r="P6622">
        <v>10</v>
      </c>
      <c r="Q6622">
        <v>1</v>
      </c>
      <c r="R6622" t="s">
        <v>53</v>
      </c>
      <c r="S6622">
        <v>3</v>
      </c>
      <c r="T6622">
        <v>1</v>
      </c>
      <c r="U6622">
        <v>3</v>
      </c>
      <c r="V6622">
        <v>399</v>
      </c>
      <c r="W6622" t="s">
        <v>41</v>
      </c>
      <c r="X6622" t="s">
        <v>32662</v>
      </c>
      <c r="Y6622" t="s">
        <v>6</v>
      </c>
      <c r="Z6622" s="1">
        <v>45208</v>
      </c>
      <c r="AA6622" s="2">
        <v>0.47832175925925924</v>
      </c>
      <c r="AB6622" s="2">
        <v>0.84288194444444453</v>
      </c>
      <c r="AC6622" t="s">
        <v>45</v>
      </c>
      <c r="AD6622" t="s">
        <v>45</v>
      </c>
      <c r="AE6622" t="s">
        <v>45</v>
      </c>
      <c r="AF6622">
        <v>133</v>
      </c>
    </row>
    <row r="6623" spans="1:32">
      <c r="A6623">
        <v>31068</v>
      </c>
      <c r="B6623">
        <v>30168</v>
      </c>
      <c r="C6623" t="s">
        <v>602</v>
      </c>
      <c r="D6623" t="s">
        <v>2757</v>
      </c>
      <c r="E6623" t="s">
        <v>48</v>
      </c>
      <c r="F6623" t="s">
        <v>32663</v>
      </c>
      <c r="G6623" t="s">
        <v>32664</v>
      </c>
      <c r="H6623" t="s">
        <v>60</v>
      </c>
      <c r="I6623" s="1">
        <v>33082</v>
      </c>
      <c r="J6623" t="s">
        <v>32665</v>
      </c>
      <c r="K6623" t="s">
        <v>32666</v>
      </c>
      <c r="L6623">
        <v>60633</v>
      </c>
      <c r="M6623" t="s">
        <v>60</v>
      </c>
      <c r="N6623" s="1">
        <v>45140</v>
      </c>
      <c r="O6623" s="1">
        <v>45145</v>
      </c>
      <c r="P6623">
        <v>28</v>
      </c>
      <c r="Q6623">
        <v>2</v>
      </c>
      <c r="R6623" t="s">
        <v>53</v>
      </c>
      <c r="S6623">
        <v>2</v>
      </c>
      <c r="T6623">
        <v>2</v>
      </c>
      <c r="U6623">
        <v>5</v>
      </c>
      <c r="V6623">
        <v>615</v>
      </c>
      <c r="W6623" t="s">
        <v>54</v>
      </c>
      <c r="X6623" t="s">
        <v>32667</v>
      </c>
      <c r="Y6623" t="s">
        <v>43</v>
      </c>
      <c r="Z6623" s="1">
        <v>45134</v>
      </c>
      <c r="AA6623" s="2">
        <v>0.14327546296296298</v>
      </c>
      <c r="AB6623" s="2">
        <v>0.29716435185185186</v>
      </c>
      <c r="AC6623" t="s">
        <v>44</v>
      </c>
      <c r="AD6623" t="s">
        <v>44</v>
      </c>
      <c r="AE6623" t="s">
        <v>45</v>
      </c>
      <c r="AF6623">
        <v>123</v>
      </c>
    </row>
    <row r="6624" spans="1:32">
      <c r="A6624">
        <v>31069</v>
      </c>
      <c r="B6624">
        <v>30169</v>
      </c>
      <c r="C6624" t="s">
        <v>326</v>
      </c>
      <c r="D6624" t="s">
        <v>3515</v>
      </c>
      <c r="E6624" t="s">
        <v>34</v>
      </c>
      <c r="F6624" t="s">
        <v>32668</v>
      </c>
      <c r="G6624" t="s">
        <v>32669</v>
      </c>
      <c r="H6624" t="s">
        <v>457</v>
      </c>
      <c r="I6624" s="1">
        <v>38218</v>
      </c>
      <c r="J6624" t="s">
        <v>32670</v>
      </c>
      <c r="K6624" t="s">
        <v>32671</v>
      </c>
      <c r="L6624">
        <v>68082</v>
      </c>
      <c r="M6624" t="s">
        <v>457</v>
      </c>
      <c r="N6624" s="1">
        <v>45255</v>
      </c>
      <c r="O6624" s="1">
        <v>45257</v>
      </c>
      <c r="P6624">
        <v>3</v>
      </c>
      <c r="Q6624">
        <v>1</v>
      </c>
      <c r="R6624" t="s">
        <v>40</v>
      </c>
      <c r="S6624">
        <v>4</v>
      </c>
      <c r="T6624">
        <v>1</v>
      </c>
      <c r="U6624">
        <v>2</v>
      </c>
      <c r="V6624">
        <v>416</v>
      </c>
      <c r="W6624" t="s">
        <v>54</v>
      </c>
      <c r="X6624" t="s">
        <v>32672</v>
      </c>
      <c r="Y6624" t="s">
        <v>65</v>
      </c>
      <c r="Z6624" s="1">
        <v>45224</v>
      </c>
      <c r="AA6624" s="2">
        <v>0.73172453703703699</v>
      </c>
      <c r="AB6624" s="2">
        <v>0.95057870370370379</v>
      </c>
      <c r="AC6624" t="s">
        <v>44</v>
      </c>
      <c r="AD6624" t="s">
        <v>45</v>
      </c>
      <c r="AE6624" t="s">
        <v>45</v>
      </c>
      <c r="AF6624">
        <v>208</v>
      </c>
    </row>
    <row r="6625" spans="1:32">
      <c r="A6625">
        <v>31070</v>
      </c>
      <c r="B6625">
        <v>30170</v>
      </c>
      <c r="C6625" t="s">
        <v>1022</v>
      </c>
      <c r="D6625" t="s">
        <v>926</v>
      </c>
      <c r="E6625" t="s">
        <v>48</v>
      </c>
      <c r="F6625" t="s">
        <v>32673</v>
      </c>
      <c r="G6625" t="s">
        <v>32674</v>
      </c>
      <c r="H6625" t="s">
        <v>272</v>
      </c>
      <c r="I6625" s="1">
        <v>21913</v>
      </c>
      <c r="J6625" t="s">
        <v>32675</v>
      </c>
      <c r="K6625" t="s">
        <v>18763</v>
      </c>
      <c r="L6625">
        <v>81935</v>
      </c>
      <c r="M6625" t="s">
        <v>272</v>
      </c>
      <c r="N6625" s="1">
        <v>45289</v>
      </c>
      <c r="O6625" s="1">
        <v>45290</v>
      </c>
      <c r="P6625">
        <v>81</v>
      </c>
      <c r="Q6625">
        <v>4</v>
      </c>
      <c r="R6625" t="s">
        <v>40</v>
      </c>
      <c r="S6625">
        <v>2</v>
      </c>
      <c r="T6625">
        <v>0</v>
      </c>
      <c r="U6625">
        <v>1</v>
      </c>
      <c r="V6625">
        <v>224</v>
      </c>
      <c r="W6625" t="s">
        <v>54</v>
      </c>
      <c r="X6625" t="s">
        <v>32676</v>
      </c>
      <c r="Y6625" t="s">
        <v>81</v>
      </c>
      <c r="Z6625" s="1">
        <v>45284</v>
      </c>
      <c r="AA6625" s="2">
        <v>0.56400462962962961</v>
      </c>
      <c r="AB6625" s="2">
        <v>0.39500000000000002</v>
      </c>
      <c r="AC6625" t="s">
        <v>45</v>
      </c>
      <c r="AD6625" t="s">
        <v>45</v>
      </c>
      <c r="AE6625" t="s">
        <v>45</v>
      </c>
      <c r="AF6625">
        <v>224</v>
      </c>
    </row>
    <row r="6626" spans="1:32">
      <c r="A6626">
        <v>31072</v>
      </c>
      <c r="B6626">
        <v>30172</v>
      </c>
      <c r="C6626" t="s">
        <v>3145</v>
      </c>
      <c r="D6626" t="s">
        <v>14590</v>
      </c>
      <c r="E6626" t="s">
        <v>48</v>
      </c>
      <c r="F6626" t="s">
        <v>32677</v>
      </c>
      <c r="G6626" t="s">
        <v>32678</v>
      </c>
      <c r="H6626" t="s">
        <v>60</v>
      </c>
      <c r="I6626" s="1">
        <v>21591</v>
      </c>
      <c r="J6626" t="s">
        <v>32679</v>
      </c>
      <c r="K6626" t="s">
        <v>32680</v>
      </c>
      <c r="L6626">
        <v>74020</v>
      </c>
      <c r="M6626" t="s">
        <v>60</v>
      </c>
      <c r="N6626" s="1">
        <v>45270</v>
      </c>
      <c r="O6626" s="1">
        <v>45274</v>
      </c>
      <c r="P6626">
        <v>34</v>
      </c>
      <c r="Q6626">
        <v>2</v>
      </c>
      <c r="R6626" t="s">
        <v>53</v>
      </c>
      <c r="S6626">
        <v>4</v>
      </c>
      <c r="T6626">
        <v>0</v>
      </c>
      <c r="U6626">
        <v>4</v>
      </c>
      <c r="V6626">
        <v>592</v>
      </c>
      <c r="W6626" t="s">
        <v>41</v>
      </c>
      <c r="X6626" t="s">
        <v>32681</v>
      </c>
      <c r="Y6626" t="s">
        <v>65</v>
      </c>
      <c r="Z6626" s="1">
        <v>45233</v>
      </c>
      <c r="AA6626" s="2">
        <v>0.68943287037037038</v>
      </c>
      <c r="AB6626" s="2">
        <v>0.58782407407407411</v>
      </c>
      <c r="AC6626" t="s">
        <v>45</v>
      </c>
      <c r="AD6626" t="s">
        <v>44</v>
      </c>
      <c r="AE6626" t="s">
        <v>44</v>
      </c>
      <c r="AF6626">
        <v>148</v>
      </c>
    </row>
    <row r="6627" spans="1:32">
      <c r="A6627">
        <v>31073</v>
      </c>
      <c r="B6627">
        <v>30173</v>
      </c>
      <c r="C6627" t="s">
        <v>6440</v>
      </c>
      <c r="D6627" t="s">
        <v>263</v>
      </c>
      <c r="E6627" t="s">
        <v>48</v>
      </c>
      <c r="F6627" t="s">
        <v>32682</v>
      </c>
      <c r="G6627">
        <f>1-799-525-9070</f>
        <v>-10393</v>
      </c>
      <c r="H6627" t="s">
        <v>530</v>
      </c>
      <c r="I6627" s="1">
        <v>23547</v>
      </c>
      <c r="J6627" t="s">
        <v>32683</v>
      </c>
      <c r="K6627" t="s">
        <v>18335</v>
      </c>
      <c r="L6627">
        <v>10388</v>
      </c>
      <c r="M6627" t="s">
        <v>530</v>
      </c>
      <c r="N6627" s="1">
        <v>44962</v>
      </c>
      <c r="O6627" s="1">
        <v>44966</v>
      </c>
      <c r="P6627">
        <v>16</v>
      </c>
      <c r="Q6627">
        <v>1</v>
      </c>
      <c r="R6627" t="s">
        <v>53</v>
      </c>
      <c r="S6627">
        <v>3</v>
      </c>
      <c r="T6627">
        <v>0</v>
      </c>
      <c r="U6627">
        <v>4</v>
      </c>
      <c r="V6627">
        <v>488</v>
      </c>
      <c r="W6627" t="s">
        <v>54</v>
      </c>
      <c r="X6627" t="s">
        <v>32684</v>
      </c>
      <c r="Y6627" t="s">
        <v>43</v>
      </c>
      <c r="Z6627" s="1">
        <v>44942</v>
      </c>
      <c r="AA6627" s="2">
        <v>0.60210648148148149</v>
      </c>
      <c r="AB6627" s="2">
        <v>0.92787037037037035</v>
      </c>
      <c r="AC6627" t="s">
        <v>45</v>
      </c>
      <c r="AD6627" t="s">
        <v>44</v>
      </c>
      <c r="AE6627" t="s">
        <v>45</v>
      </c>
      <c r="AF6627">
        <v>122</v>
      </c>
    </row>
    <row r="6628" spans="1:32">
      <c r="A6628">
        <v>31075</v>
      </c>
      <c r="B6628">
        <v>30175</v>
      </c>
      <c r="C6628" t="s">
        <v>1367</v>
      </c>
      <c r="D6628" t="s">
        <v>8307</v>
      </c>
      <c r="E6628" t="s">
        <v>34</v>
      </c>
      <c r="F6628" t="s">
        <v>32685</v>
      </c>
      <c r="G6628" t="s">
        <v>32686</v>
      </c>
      <c r="H6628" t="s">
        <v>225</v>
      </c>
      <c r="I6628" s="1">
        <v>28348</v>
      </c>
      <c r="J6628" t="s">
        <v>32687</v>
      </c>
      <c r="K6628" t="s">
        <v>16982</v>
      </c>
      <c r="L6628">
        <v>20829</v>
      </c>
      <c r="M6628" t="s">
        <v>225</v>
      </c>
      <c r="N6628" s="1">
        <v>45180</v>
      </c>
      <c r="O6628" s="1">
        <v>45181</v>
      </c>
      <c r="P6628">
        <v>96</v>
      </c>
      <c r="Q6628">
        <v>4</v>
      </c>
      <c r="R6628" t="s">
        <v>40</v>
      </c>
      <c r="S6628">
        <v>4</v>
      </c>
      <c r="T6628">
        <v>0</v>
      </c>
      <c r="U6628">
        <v>1</v>
      </c>
      <c r="V6628">
        <v>234</v>
      </c>
      <c r="W6628" t="s">
        <v>54</v>
      </c>
      <c r="X6628" t="s">
        <v>32688</v>
      </c>
      <c r="Y6628" t="s">
        <v>43</v>
      </c>
      <c r="Z6628" s="1">
        <v>45157</v>
      </c>
      <c r="AA6628" s="2">
        <v>0.9919675925925926</v>
      </c>
      <c r="AB6628" s="2">
        <v>0.65202546296296293</v>
      </c>
      <c r="AC6628" t="s">
        <v>44</v>
      </c>
      <c r="AD6628" t="s">
        <v>44</v>
      </c>
      <c r="AE6628" t="s">
        <v>44</v>
      </c>
      <c r="AF6628">
        <v>234</v>
      </c>
    </row>
    <row r="6629" spans="1:32">
      <c r="A6629">
        <v>31076</v>
      </c>
      <c r="B6629">
        <v>30176</v>
      </c>
      <c r="C6629" t="s">
        <v>662</v>
      </c>
      <c r="D6629" t="s">
        <v>11395</v>
      </c>
      <c r="E6629" t="s">
        <v>34</v>
      </c>
      <c r="F6629" t="s">
        <v>32689</v>
      </c>
      <c r="G6629" t="s">
        <v>32690</v>
      </c>
      <c r="H6629" t="s">
        <v>217</v>
      </c>
      <c r="I6629" s="1">
        <v>30659</v>
      </c>
      <c r="J6629" t="s">
        <v>32691</v>
      </c>
      <c r="K6629" t="s">
        <v>32692</v>
      </c>
      <c r="L6629">
        <v>9512</v>
      </c>
      <c r="M6629" t="s">
        <v>217</v>
      </c>
      <c r="N6629" s="1">
        <v>45010</v>
      </c>
      <c r="O6629" s="1">
        <v>45015</v>
      </c>
      <c r="P6629">
        <v>48</v>
      </c>
      <c r="Q6629">
        <v>2</v>
      </c>
      <c r="R6629" t="s">
        <v>40</v>
      </c>
      <c r="S6629">
        <v>3</v>
      </c>
      <c r="T6629">
        <v>0</v>
      </c>
      <c r="U6629">
        <v>5</v>
      </c>
      <c r="V6629">
        <v>1020</v>
      </c>
      <c r="W6629" t="s">
        <v>54</v>
      </c>
      <c r="X6629" t="s">
        <v>32693</v>
      </c>
      <c r="Y6629" t="s">
        <v>43</v>
      </c>
      <c r="Z6629" s="1">
        <v>44980</v>
      </c>
      <c r="AA6629" s="2">
        <v>0.54706018518518518</v>
      </c>
      <c r="AB6629" s="2">
        <v>3.1990740740740743E-2</v>
      </c>
      <c r="AC6629" t="s">
        <v>45</v>
      </c>
      <c r="AD6629" t="s">
        <v>44</v>
      </c>
      <c r="AE6629" t="s">
        <v>44</v>
      </c>
      <c r="AF6629">
        <v>204</v>
      </c>
    </row>
    <row r="6630" spans="1:32">
      <c r="A6630">
        <v>31077</v>
      </c>
      <c r="B6630">
        <v>30177</v>
      </c>
      <c r="C6630" t="s">
        <v>1056</v>
      </c>
      <c r="D6630" t="s">
        <v>1404</v>
      </c>
      <c r="E6630" t="s">
        <v>34</v>
      </c>
      <c r="F6630" t="s">
        <v>32694</v>
      </c>
      <c r="G6630" t="s">
        <v>32695</v>
      </c>
      <c r="H6630" t="s">
        <v>1301</v>
      </c>
      <c r="I6630" s="1">
        <v>33636</v>
      </c>
      <c r="J6630" t="s">
        <v>32696</v>
      </c>
      <c r="K6630" t="s">
        <v>32697</v>
      </c>
      <c r="L6630">
        <v>48458</v>
      </c>
      <c r="M6630" t="s">
        <v>1301</v>
      </c>
      <c r="N6630" s="1">
        <v>45218</v>
      </c>
      <c r="O6630" s="1">
        <v>45220</v>
      </c>
      <c r="P6630">
        <v>82</v>
      </c>
      <c r="Q6630">
        <v>4</v>
      </c>
      <c r="R6630" t="s">
        <v>53</v>
      </c>
      <c r="S6630">
        <v>4</v>
      </c>
      <c r="T6630">
        <v>0</v>
      </c>
      <c r="U6630">
        <v>2</v>
      </c>
      <c r="V6630">
        <v>262</v>
      </c>
      <c r="W6630" t="s">
        <v>54</v>
      </c>
      <c r="X6630" t="s">
        <v>32698</v>
      </c>
      <c r="Y6630" t="s">
        <v>65</v>
      </c>
      <c r="Z6630" s="1">
        <v>45181</v>
      </c>
      <c r="AA6630" s="2">
        <v>2.7719907407407405E-2</v>
      </c>
      <c r="AB6630" s="2">
        <v>0.77032407407407411</v>
      </c>
      <c r="AC6630" t="s">
        <v>44</v>
      </c>
      <c r="AD6630" t="s">
        <v>44</v>
      </c>
      <c r="AE6630" t="s">
        <v>45</v>
      </c>
      <c r="AF6630">
        <v>131</v>
      </c>
    </row>
    <row r="6631" spans="1:32">
      <c r="A6631">
        <v>31079</v>
      </c>
      <c r="B6631">
        <v>30179</v>
      </c>
      <c r="C6631" t="s">
        <v>6248</v>
      </c>
      <c r="D6631" t="s">
        <v>2475</v>
      </c>
      <c r="E6631" t="s">
        <v>34</v>
      </c>
      <c r="F6631" t="s">
        <v>32699</v>
      </c>
      <c r="G6631" t="s">
        <v>32700</v>
      </c>
      <c r="H6631" t="s">
        <v>171</v>
      </c>
      <c r="I6631" s="1">
        <v>33450</v>
      </c>
      <c r="J6631" t="s">
        <v>32701</v>
      </c>
      <c r="K6631" t="s">
        <v>32702</v>
      </c>
      <c r="L6631">
        <v>90961</v>
      </c>
      <c r="M6631" t="s">
        <v>171</v>
      </c>
      <c r="N6631" s="1">
        <v>44996</v>
      </c>
      <c r="O6631" s="1">
        <v>44997</v>
      </c>
      <c r="P6631">
        <v>67</v>
      </c>
      <c r="Q6631">
        <v>3</v>
      </c>
      <c r="R6631" t="s">
        <v>53</v>
      </c>
      <c r="S6631">
        <v>2</v>
      </c>
      <c r="T6631">
        <v>2</v>
      </c>
      <c r="U6631">
        <v>1</v>
      </c>
      <c r="V6631">
        <v>144</v>
      </c>
      <c r="W6631" t="s">
        <v>54</v>
      </c>
      <c r="X6631" t="s">
        <v>32703</v>
      </c>
      <c r="Y6631" t="s">
        <v>81</v>
      </c>
      <c r="Z6631" s="1">
        <v>44980</v>
      </c>
      <c r="AA6631" s="2">
        <v>0.82612268518518517</v>
      </c>
      <c r="AB6631" s="2">
        <v>0.25274305555555554</v>
      </c>
      <c r="AC6631" t="s">
        <v>45</v>
      </c>
      <c r="AD6631" t="s">
        <v>45</v>
      </c>
      <c r="AE6631" t="s">
        <v>44</v>
      </c>
      <c r="AF6631">
        <v>144</v>
      </c>
    </row>
    <row r="6632" spans="1:32">
      <c r="A6632">
        <v>31080</v>
      </c>
      <c r="B6632">
        <v>30180</v>
      </c>
      <c r="C6632" t="s">
        <v>1527</v>
      </c>
      <c r="D6632" t="s">
        <v>1368</v>
      </c>
      <c r="E6632" t="s">
        <v>34</v>
      </c>
      <c r="F6632" t="s">
        <v>32704</v>
      </c>
      <c r="G6632" t="s">
        <v>32705</v>
      </c>
      <c r="H6632" t="s">
        <v>317</v>
      </c>
      <c r="I6632" s="1">
        <v>15852</v>
      </c>
      <c r="J6632" t="s">
        <v>32706</v>
      </c>
      <c r="K6632" t="s">
        <v>32707</v>
      </c>
      <c r="L6632">
        <v>76294</v>
      </c>
      <c r="M6632" t="s">
        <v>317</v>
      </c>
      <c r="N6632" s="1">
        <v>45163</v>
      </c>
      <c r="O6632" s="1">
        <v>45164</v>
      </c>
      <c r="P6632">
        <v>93</v>
      </c>
      <c r="Q6632">
        <v>4</v>
      </c>
      <c r="R6632" t="s">
        <v>40</v>
      </c>
      <c r="S6632">
        <v>1</v>
      </c>
      <c r="T6632">
        <v>1</v>
      </c>
      <c r="U6632">
        <v>1</v>
      </c>
      <c r="V6632">
        <v>203</v>
      </c>
      <c r="W6632" t="s">
        <v>41</v>
      </c>
      <c r="X6632" t="s">
        <v>32708</v>
      </c>
      <c r="Y6632" t="s">
        <v>6</v>
      </c>
      <c r="Z6632" s="1">
        <v>45139</v>
      </c>
      <c r="AA6632" s="2">
        <v>8.9548611111111107E-2</v>
      </c>
      <c r="AB6632" s="2">
        <v>0.3944097222222222</v>
      </c>
      <c r="AC6632" t="s">
        <v>44</v>
      </c>
      <c r="AD6632" t="s">
        <v>44</v>
      </c>
      <c r="AE6632" t="s">
        <v>45</v>
      </c>
      <c r="AF6632">
        <v>203</v>
      </c>
    </row>
    <row r="6633" spans="1:32">
      <c r="A6633">
        <v>31081</v>
      </c>
      <c r="B6633">
        <v>30181</v>
      </c>
      <c r="C6633" t="s">
        <v>229</v>
      </c>
      <c r="D6633" t="s">
        <v>2283</v>
      </c>
      <c r="E6633" t="s">
        <v>48</v>
      </c>
      <c r="F6633" t="s">
        <v>32709</v>
      </c>
      <c r="G6633" t="s">
        <v>32710</v>
      </c>
      <c r="H6633" t="s">
        <v>86</v>
      </c>
      <c r="I6633" s="1">
        <v>26065</v>
      </c>
      <c r="J6633" t="s">
        <v>32711</v>
      </c>
      <c r="K6633" t="s">
        <v>32712</v>
      </c>
      <c r="L6633">
        <v>53059</v>
      </c>
      <c r="M6633" t="s">
        <v>86</v>
      </c>
      <c r="N6633" s="1">
        <v>45110</v>
      </c>
      <c r="O6633" s="1">
        <v>45115</v>
      </c>
      <c r="P6633">
        <v>86</v>
      </c>
      <c r="Q6633">
        <v>4</v>
      </c>
      <c r="R6633" t="s">
        <v>63</v>
      </c>
      <c r="S6633">
        <v>2</v>
      </c>
      <c r="T6633">
        <v>0</v>
      </c>
      <c r="U6633">
        <v>5</v>
      </c>
      <c r="V6633">
        <v>335</v>
      </c>
      <c r="W6633" t="s">
        <v>41</v>
      </c>
      <c r="X6633" t="s">
        <v>32713</v>
      </c>
      <c r="Y6633" t="s">
        <v>6</v>
      </c>
      <c r="Z6633" s="1">
        <v>45099</v>
      </c>
      <c r="AA6633" s="2">
        <v>0.40706018518518516</v>
      </c>
      <c r="AB6633" s="2">
        <v>7.1018518518518522E-2</v>
      </c>
      <c r="AC6633" t="s">
        <v>44</v>
      </c>
      <c r="AD6633" t="s">
        <v>44</v>
      </c>
      <c r="AE6633" t="s">
        <v>44</v>
      </c>
      <c r="AF6633">
        <v>67</v>
      </c>
    </row>
    <row r="6634" spans="1:32">
      <c r="A6634">
        <v>31082</v>
      </c>
      <c r="B6634">
        <v>30182</v>
      </c>
      <c r="C6634" t="s">
        <v>2126</v>
      </c>
      <c r="D6634" t="s">
        <v>28523</v>
      </c>
      <c r="E6634" t="s">
        <v>34</v>
      </c>
      <c r="F6634" t="s">
        <v>32714</v>
      </c>
      <c r="G6634" t="s">
        <v>32715</v>
      </c>
      <c r="H6634" t="s">
        <v>70</v>
      </c>
      <c r="I6634" s="1">
        <v>17359</v>
      </c>
      <c r="J6634" t="s">
        <v>32716</v>
      </c>
      <c r="K6634" t="s">
        <v>32717</v>
      </c>
      <c r="L6634">
        <v>41285</v>
      </c>
      <c r="M6634" t="s">
        <v>70</v>
      </c>
      <c r="N6634" s="1">
        <v>45300</v>
      </c>
      <c r="O6634" s="1">
        <v>45305</v>
      </c>
      <c r="P6634">
        <v>71</v>
      </c>
      <c r="Q6634">
        <v>3</v>
      </c>
      <c r="R6634" t="s">
        <v>63</v>
      </c>
      <c r="S6634">
        <v>3</v>
      </c>
      <c r="T6634">
        <v>0</v>
      </c>
      <c r="U6634">
        <v>5</v>
      </c>
      <c r="V6634">
        <v>375</v>
      </c>
      <c r="W6634" t="s">
        <v>41</v>
      </c>
      <c r="X6634" t="s">
        <v>32718</v>
      </c>
      <c r="Y6634" t="s">
        <v>6</v>
      </c>
      <c r="Z6634" s="1">
        <v>45285</v>
      </c>
      <c r="AA6634" s="2">
        <v>0.35299768518518521</v>
      </c>
      <c r="AB6634" s="2">
        <v>0.78945601851851854</v>
      </c>
      <c r="AC6634" t="s">
        <v>44</v>
      </c>
      <c r="AD6634" t="s">
        <v>45</v>
      </c>
      <c r="AE6634" t="s">
        <v>44</v>
      </c>
      <c r="AF6634">
        <v>75</v>
      </c>
    </row>
    <row r="6635" spans="1:32">
      <c r="A6635">
        <v>31083</v>
      </c>
      <c r="B6635">
        <v>30183</v>
      </c>
      <c r="C6635" t="s">
        <v>3217</v>
      </c>
      <c r="D6635" t="s">
        <v>2605</v>
      </c>
      <c r="E6635" t="s">
        <v>48</v>
      </c>
      <c r="F6635" t="s">
        <v>32719</v>
      </c>
      <c r="G6635" t="s">
        <v>32720</v>
      </c>
      <c r="H6635" t="s">
        <v>280</v>
      </c>
      <c r="I6635" s="1">
        <v>28561</v>
      </c>
      <c r="J6635" t="s">
        <v>32721</v>
      </c>
      <c r="K6635" t="s">
        <v>32722</v>
      </c>
      <c r="L6635">
        <v>21955</v>
      </c>
      <c r="M6635" t="s">
        <v>280</v>
      </c>
      <c r="N6635" s="1">
        <v>45050</v>
      </c>
      <c r="O6635" s="1">
        <v>45055</v>
      </c>
      <c r="P6635">
        <v>84</v>
      </c>
      <c r="Q6635">
        <v>4</v>
      </c>
      <c r="R6635" t="s">
        <v>40</v>
      </c>
      <c r="S6635">
        <v>2</v>
      </c>
      <c r="T6635">
        <v>0</v>
      </c>
      <c r="U6635">
        <v>5</v>
      </c>
      <c r="V6635">
        <v>1200</v>
      </c>
      <c r="W6635" t="s">
        <v>54</v>
      </c>
      <c r="X6635" t="s">
        <v>32723</v>
      </c>
      <c r="Y6635" t="s">
        <v>6</v>
      </c>
      <c r="Z6635" s="1">
        <v>45040</v>
      </c>
      <c r="AA6635" s="2">
        <v>0.1350462962962963</v>
      </c>
      <c r="AB6635" s="2">
        <v>0.64997685185185183</v>
      </c>
      <c r="AC6635" t="s">
        <v>44</v>
      </c>
      <c r="AD6635" t="s">
        <v>45</v>
      </c>
      <c r="AE6635" t="s">
        <v>44</v>
      </c>
      <c r="AF6635">
        <v>240</v>
      </c>
    </row>
    <row r="6636" spans="1:32">
      <c r="A6636">
        <v>31084</v>
      </c>
      <c r="B6636">
        <v>30184</v>
      </c>
      <c r="C6636" t="s">
        <v>371</v>
      </c>
      <c r="D6636" t="s">
        <v>314</v>
      </c>
      <c r="E6636" t="s">
        <v>48</v>
      </c>
      <c r="F6636" t="s">
        <v>32724</v>
      </c>
      <c r="G6636" t="s">
        <v>32725</v>
      </c>
      <c r="H6636" t="s">
        <v>60</v>
      </c>
      <c r="I6636" s="1">
        <v>17518</v>
      </c>
      <c r="J6636" t="s">
        <v>32726</v>
      </c>
      <c r="K6636" t="s">
        <v>32727</v>
      </c>
      <c r="L6636">
        <v>52171</v>
      </c>
      <c r="M6636" t="s">
        <v>60</v>
      </c>
      <c r="N6636" s="1">
        <v>45209</v>
      </c>
      <c r="O6636" s="1">
        <v>45214</v>
      </c>
      <c r="P6636">
        <v>2</v>
      </c>
      <c r="Q6636">
        <v>1</v>
      </c>
      <c r="R6636" t="s">
        <v>63</v>
      </c>
      <c r="S6636">
        <v>3</v>
      </c>
      <c r="T6636">
        <v>1</v>
      </c>
      <c r="U6636">
        <v>5</v>
      </c>
      <c r="V6636">
        <v>445</v>
      </c>
      <c r="W6636" t="s">
        <v>41</v>
      </c>
      <c r="X6636" t="s">
        <v>32728</v>
      </c>
      <c r="Y6636" t="s">
        <v>6</v>
      </c>
      <c r="Z6636" s="1">
        <v>45185</v>
      </c>
      <c r="AA6636" s="2">
        <v>0.39002314814814815</v>
      </c>
      <c r="AB6636" s="2">
        <v>0.73623842592592592</v>
      </c>
      <c r="AC6636" t="s">
        <v>44</v>
      </c>
      <c r="AD6636" t="s">
        <v>44</v>
      </c>
      <c r="AE6636" t="s">
        <v>45</v>
      </c>
      <c r="AF6636">
        <v>89</v>
      </c>
    </row>
    <row r="6637" spans="1:32">
      <c r="A6637">
        <v>31085</v>
      </c>
      <c r="B6637">
        <v>30185</v>
      </c>
      <c r="C6637" t="s">
        <v>4655</v>
      </c>
      <c r="D6637" t="s">
        <v>696</v>
      </c>
      <c r="E6637" t="s">
        <v>48</v>
      </c>
      <c r="F6637" t="s">
        <v>32729</v>
      </c>
      <c r="G6637" t="s">
        <v>32730</v>
      </c>
      <c r="H6637" t="s">
        <v>171</v>
      </c>
      <c r="I6637" s="1">
        <v>22918</v>
      </c>
      <c r="J6637" t="s">
        <v>32731</v>
      </c>
      <c r="K6637" t="s">
        <v>23324</v>
      </c>
      <c r="L6637">
        <v>32827</v>
      </c>
      <c r="M6637" t="s">
        <v>171</v>
      </c>
      <c r="N6637" s="1">
        <v>45108</v>
      </c>
      <c r="O6637" s="1">
        <v>45109</v>
      </c>
      <c r="P6637">
        <v>72</v>
      </c>
      <c r="Q6637">
        <v>3</v>
      </c>
      <c r="R6637" t="s">
        <v>40</v>
      </c>
      <c r="S6637">
        <v>4</v>
      </c>
      <c r="T6637">
        <v>0</v>
      </c>
      <c r="U6637">
        <v>1</v>
      </c>
      <c r="V6637">
        <v>217</v>
      </c>
      <c r="W6637" t="s">
        <v>41</v>
      </c>
      <c r="X6637" t="s">
        <v>32732</v>
      </c>
      <c r="Y6637" t="s">
        <v>43</v>
      </c>
      <c r="Z6637" s="1">
        <v>45087</v>
      </c>
      <c r="AA6637" s="2">
        <v>0.8606597222222222</v>
      </c>
      <c r="AB6637" s="2">
        <v>6.4375000000000002E-2</v>
      </c>
      <c r="AC6637" t="s">
        <v>44</v>
      </c>
      <c r="AD6637" t="s">
        <v>44</v>
      </c>
      <c r="AE6637" t="s">
        <v>45</v>
      </c>
      <c r="AF6637">
        <v>217</v>
      </c>
    </row>
    <row r="6638" spans="1:32">
      <c r="A6638">
        <v>31087</v>
      </c>
      <c r="B6638">
        <v>30187</v>
      </c>
      <c r="C6638" t="s">
        <v>2481</v>
      </c>
      <c r="D6638" t="s">
        <v>4349</v>
      </c>
      <c r="E6638" t="s">
        <v>34</v>
      </c>
      <c r="F6638" t="s">
        <v>32733</v>
      </c>
      <c r="G6638" t="s">
        <v>32734</v>
      </c>
      <c r="H6638" t="s">
        <v>423</v>
      </c>
      <c r="I6638" s="1">
        <v>18964</v>
      </c>
      <c r="J6638" t="s">
        <v>32735</v>
      </c>
      <c r="K6638" t="s">
        <v>32736</v>
      </c>
      <c r="L6638">
        <v>53026</v>
      </c>
      <c r="M6638" t="s">
        <v>423</v>
      </c>
      <c r="N6638" s="1">
        <v>45150</v>
      </c>
      <c r="O6638" s="1">
        <v>45151</v>
      </c>
      <c r="P6638">
        <v>7</v>
      </c>
      <c r="Q6638">
        <v>1</v>
      </c>
      <c r="R6638" t="s">
        <v>53</v>
      </c>
      <c r="S6638">
        <v>1</v>
      </c>
      <c r="T6638">
        <v>1</v>
      </c>
      <c r="U6638">
        <v>1</v>
      </c>
      <c r="V6638">
        <v>129</v>
      </c>
      <c r="W6638" t="s">
        <v>54</v>
      </c>
      <c r="X6638" t="s">
        <v>32737</v>
      </c>
      <c r="Y6638" t="s">
        <v>6</v>
      </c>
      <c r="Z6638" s="1">
        <v>45118</v>
      </c>
      <c r="AA6638" s="2">
        <v>0.94821759259259253</v>
      </c>
      <c r="AB6638" s="2">
        <v>0.98413194444444441</v>
      </c>
      <c r="AC6638" t="s">
        <v>44</v>
      </c>
      <c r="AD6638" t="s">
        <v>45</v>
      </c>
      <c r="AE6638" t="s">
        <v>45</v>
      </c>
      <c r="AF6638">
        <v>129</v>
      </c>
    </row>
    <row r="6639" spans="1:32">
      <c r="A6639">
        <v>31089</v>
      </c>
      <c r="B6639">
        <v>30189</v>
      </c>
      <c r="C6639" t="s">
        <v>932</v>
      </c>
      <c r="D6639" t="s">
        <v>2438</v>
      </c>
      <c r="E6639" t="s">
        <v>34</v>
      </c>
      <c r="F6639" t="s">
        <v>32738</v>
      </c>
      <c r="G6639" t="s">
        <v>32739</v>
      </c>
      <c r="H6639" t="s">
        <v>171</v>
      </c>
      <c r="I6639" s="1">
        <v>31995</v>
      </c>
      <c r="J6639" t="s">
        <v>32740</v>
      </c>
      <c r="K6639" t="s">
        <v>18012</v>
      </c>
      <c r="L6639">
        <v>12712</v>
      </c>
      <c r="M6639" t="s">
        <v>171</v>
      </c>
      <c r="N6639" s="1">
        <v>45192</v>
      </c>
      <c r="O6639" s="1">
        <v>45195</v>
      </c>
      <c r="P6639">
        <v>64</v>
      </c>
      <c r="Q6639">
        <v>3</v>
      </c>
      <c r="R6639" t="s">
        <v>53</v>
      </c>
      <c r="S6639">
        <v>1</v>
      </c>
      <c r="T6639">
        <v>1</v>
      </c>
      <c r="U6639">
        <v>3</v>
      </c>
      <c r="V6639">
        <v>372</v>
      </c>
      <c r="W6639" t="s">
        <v>41</v>
      </c>
      <c r="X6639" t="s">
        <v>32741</v>
      </c>
      <c r="Y6639" t="s">
        <v>43</v>
      </c>
      <c r="Z6639" s="1">
        <v>45162</v>
      </c>
      <c r="AA6639" s="2">
        <v>0.14444444444444446</v>
      </c>
      <c r="AB6639" s="2">
        <v>0.69754629629629628</v>
      </c>
      <c r="AC6639" t="s">
        <v>45</v>
      </c>
      <c r="AD6639" t="s">
        <v>44</v>
      </c>
      <c r="AE6639" t="s">
        <v>45</v>
      </c>
      <c r="AF6639">
        <v>124</v>
      </c>
    </row>
    <row r="6640" spans="1:32">
      <c r="A6640">
        <v>31090</v>
      </c>
      <c r="B6640">
        <v>30190</v>
      </c>
      <c r="C6640" t="s">
        <v>7375</v>
      </c>
      <c r="D6640" t="s">
        <v>1023</v>
      </c>
      <c r="E6640" t="s">
        <v>48</v>
      </c>
      <c r="F6640" t="s">
        <v>32742</v>
      </c>
      <c r="G6640" t="s">
        <v>32743</v>
      </c>
      <c r="H6640" t="s">
        <v>537</v>
      </c>
      <c r="I6640" s="1">
        <v>24705</v>
      </c>
      <c r="J6640" t="s">
        <v>32744</v>
      </c>
      <c r="K6640" t="s">
        <v>32004</v>
      </c>
      <c r="L6640">
        <v>61550</v>
      </c>
      <c r="M6640" t="s">
        <v>537</v>
      </c>
      <c r="N6640" s="1">
        <v>45098</v>
      </c>
      <c r="O6640" s="1">
        <v>45099</v>
      </c>
      <c r="P6640">
        <v>5</v>
      </c>
      <c r="Q6640">
        <v>1</v>
      </c>
      <c r="R6640" t="s">
        <v>63</v>
      </c>
      <c r="S6640">
        <v>3</v>
      </c>
      <c r="T6640">
        <v>2</v>
      </c>
      <c r="U6640">
        <v>1</v>
      </c>
      <c r="V6640">
        <v>64</v>
      </c>
      <c r="W6640" t="s">
        <v>41</v>
      </c>
      <c r="X6640" t="s">
        <v>32745</v>
      </c>
      <c r="Y6640" t="s">
        <v>6</v>
      </c>
      <c r="Z6640" s="1">
        <v>45069</v>
      </c>
      <c r="AA6640" s="2">
        <v>0.73182870370370379</v>
      </c>
      <c r="AB6640" s="2">
        <v>0.73079861111111111</v>
      </c>
      <c r="AC6640" t="s">
        <v>44</v>
      </c>
      <c r="AD6640" t="s">
        <v>45</v>
      </c>
      <c r="AE6640" t="s">
        <v>45</v>
      </c>
      <c r="AF6640">
        <v>64</v>
      </c>
    </row>
    <row r="6641" spans="1:32">
      <c r="A6641">
        <v>31092</v>
      </c>
      <c r="B6641">
        <v>30192</v>
      </c>
      <c r="C6641" t="s">
        <v>5236</v>
      </c>
      <c r="D6641" t="s">
        <v>1487</v>
      </c>
      <c r="E6641" t="s">
        <v>48</v>
      </c>
      <c r="F6641" t="s">
        <v>32746</v>
      </c>
      <c r="G6641" t="s">
        <v>32747</v>
      </c>
      <c r="H6641" t="s">
        <v>60</v>
      </c>
      <c r="I6641" s="1">
        <v>27780</v>
      </c>
      <c r="J6641" t="s">
        <v>32748</v>
      </c>
      <c r="K6641" t="s">
        <v>32749</v>
      </c>
      <c r="L6641">
        <v>54575</v>
      </c>
      <c r="M6641" t="s">
        <v>60</v>
      </c>
      <c r="N6641" s="1">
        <v>45115</v>
      </c>
      <c r="O6641" s="1">
        <v>45119</v>
      </c>
      <c r="P6641">
        <v>48</v>
      </c>
      <c r="Q6641">
        <v>2</v>
      </c>
      <c r="R6641" t="s">
        <v>40</v>
      </c>
      <c r="S6641">
        <v>4</v>
      </c>
      <c r="T6641">
        <v>1</v>
      </c>
      <c r="U6641">
        <v>4</v>
      </c>
      <c r="V6641">
        <v>972</v>
      </c>
      <c r="W6641" t="s">
        <v>54</v>
      </c>
      <c r="X6641" t="s">
        <v>32750</v>
      </c>
      <c r="Y6641" t="s">
        <v>81</v>
      </c>
      <c r="Z6641" s="1">
        <v>45088</v>
      </c>
      <c r="AA6641" s="2">
        <v>0.8099884259259259</v>
      </c>
      <c r="AB6641" s="2">
        <v>0.28763888888888889</v>
      </c>
      <c r="AC6641" t="s">
        <v>44</v>
      </c>
      <c r="AD6641" t="s">
        <v>44</v>
      </c>
      <c r="AE6641" t="s">
        <v>45</v>
      </c>
      <c r="AF6641">
        <v>243</v>
      </c>
    </row>
    <row r="6642" spans="1:32">
      <c r="A6642">
        <v>31093</v>
      </c>
      <c r="B6642">
        <v>30193</v>
      </c>
      <c r="C6642" t="s">
        <v>409</v>
      </c>
      <c r="D6642" t="s">
        <v>4017</v>
      </c>
      <c r="E6642" t="s">
        <v>34</v>
      </c>
      <c r="F6642" t="s">
        <v>32751</v>
      </c>
      <c r="G6642" t="s">
        <v>32752</v>
      </c>
      <c r="H6642" t="s">
        <v>201</v>
      </c>
      <c r="I6642" s="1">
        <v>29199</v>
      </c>
      <c r="J6642" t="s">
        <v>32753</v>
      </c>
      <c r="K6642" t="s">
        <v>12192</v>
      </c>
      <c r="L6642">
        <v>99729</v>
      </c>
      <c r="M6642" t="s">
        <v>201</v>
      </c>
      <c r="N6642" s="1">
        <v>45309</v>
      </c>
      <c r="O6642" s="1">
        <v>45313</v>
      </c>
      <c r="P6642">
        <v>48</v>
      </c>
      <c r="Q6642">
        <v>2</v>
      </c>
      <c r="R6642" t="s">
        <v>40</v>
      </c>
      <c r="S6642">
        <v>2</v>
      </c>
      <c r="T6642">
        <v>2</v>
      </c>
      <c r="U6642">
        <v>4</v>
      </c>
      <c r="V6642">
        <v>844</v>
      </c>
      <c r="W6642" t="s">
        <v>54</v>
      </c>
      <c r="X6642" t="s">
        <v>32754</v>
      </c>
      <c r="Y6642" t="s">
        <v>6</v>
      </c>
      <c r="Z6642" s="1">
        <v>45280</v>
      </c>
      <c r="AA6642" s="2">
        <v>0.92057870370370365</v>
      </c>
      <c r="AB6642" s="2">
        <v>0.48053240740740738</v>
      </c>
      <c r="AC6642" t="s">
        <v>45</v>
      </c>
      <c r="AD6642" t="s">
        <v>44</v>
      </c>
      <c r="AE6642" t="s">
        <v>45</v>
      </c>
      <c r="AF6642">
        <v>211</v>
      </c>
    </row>
    <row r="6643" spans="1:32">
      <c r="A6643">
        <v>31095</v>
      </c>
      <c r="B6643">
        <v>30195</v>
      </c>
      <c r="C6643" t="s">
        <v>688</v>
      </c>
      <c r="D6643" t="s">
        <v>12521</v>
      </c>
      <c r="E6643" t="s">
        <v>48</v>
      </c>
      <c r="F6643" t="s">
        <v>32755</v>
      </c>
      <c r="G6643" t="s">
        <v>32756</v>
      </c>
      <c r="H6643" t="s">
        <v>171</v>
      </c>
      <c r="I6643" s="1">
        <v>30620</v>
      </c>
      <c r="J6643" t="s">
        <v>32757</v>
      </c>
      <c r="K6643" t="s">
        <v>32758</v>
      </c>
      <c r="L6643">
        <v>98430</v>
      </c>
      <c r="M6643" t="s">
        <v>171</v>
      </c>
      <c r="N6643" s="1">
        <v>45253</v>
      </c>
      <c r="O6643" s="1">
        <v>45257</v>
      </c>
      <c r="P6643">
        <v>21</v>
      </c>
      <c r="Q6643">
        <v>1</v>
      </c>
      <c r="R6643" t="s">
        <v>40</v>
      </c>
      <c r="S6643">
        <v>4</v>
      </c>
      <c r="T6643">
        <v>2</v>
      </c>
      <c r="U6643">
        <v>4</v>
      </c>
      <c r="V6643">
        <v>828</v>
      </c>
      <c r="W6643" t="s">
        <v>54</v>
      </c>
      <c r="X6643" t="s">
        <v>32759</v>
      </c>
      <c r="Y6643" t="s">
        <v>81</v>
      </c>
      <c r="Z6643" s="1">
        <v>45242</v>
      </c>
      <c r="AA6643" s="2">
        <v>0.16810185185185186</v>
      </c>
      <c r="AB6643" s="2">
        <v>0.27098379629629626</v>
      </c>
      <c r="AC6643" t="s">
        <v>44</v>
      </c>
      <c r="AD6643" t="s">
        <v>44</v>
      </c>
      <c r="AE6643" t="s">
        <v>44</v>
      </c>
      <c r="AF6643">
        <v>207</v>
      </c>
    </row>
    <row r="6644" spans="1:32">
      <c r="A6644">
        <v>31097</v>
      </c>
      <c r="B6644">
        <v>30197</v>
      </c>
      <c r="C6644" t="s">
        <v>197</v>
      </c>
      <c r="D6644" t="s">
        <v>1241</v>
      </c>
      <c r="E6644" t="s">
        <v>34</v>
      </c>
      <c r="F6644" t="s">
        <v>32760</v>
      </c>
      <c r="G6644" t="s">
        <v>32761</v>
      </c>
      <c r="H6644" t="s">
        <v>295</v>
      </c>
      <c r="I6644" s="1">
        <v>27110</v>
      </c>
      <c r="J6644" t="s">
        <v>32762</v>
      </c>
      <c r="K6644" t="s">
        <v>32763</v>
      </c>
      <c r="L6644">
        <v>64915</v>
      </c>
      <c r="M6644" t="s">
        <v>295</v>
      </c>
      <c r="N6644" s="1">
        <v>44949</v>
      </c>
      <c r="O6644" s="1">
        <v>44952</v>
      </c>
      <c r="P6644">
        <v>80</v>
      </c>
      <c r="Q6644">
        <v>4</v>
      </c>
      <c r="R6644" t="s">
        <v>63</v>
      </c>
      <c r="S6644">
        <v>1</v>
      </c>
      <c r="T6644">
        <v>0</v>
      </c>
      <c r="U6644">
        <v>3</v>
      </c>
      <c r="V6644">
        <v>210</v>
      </c>
      <c r="W6644" t="s">
        <v>54</v>
      </c>
      <c r="X6644" t="s">
        <v>32764</v>
      </c>
      <c r="Y6644" t="s">
        <v>43</v>
      </c>
      <c r="Z6644" s="1">
        <v>44935</v>
      </c>
      <c r="AA6644" s="2">
        <v>0.55450231481481482</v>
      </c>
      <c r="AB6644" s="2">
        <v>0.30693287037037037</v>
      </c>
      <c r="AC6644" t="s">
        <v>45</v>
      </c>
      <c r="AD6644" t="s">
        <v>45</v>
      </c>
      <c r="AE6644" t="s">
        <v>45</v>
      </c>
      <c r="AF6644">
        <v>70</v>
      </c>
    </row>
    <row r="6645" spans="1:32">
      <c r="A6645">
        <v>31098</v>
      </c>
      <c r="B6645">
        <v>30198</v>
      </c>
      <c r="C6645" t="s">
        <v>1481</v>
      </c>
      <c r="D6645" t="s">
        <v>7414</v>
      </c>
      <c r="E6645" t="s">
        <v>34</v>
      </c>
      <c r="F6645" t="s">
        <v>32765</v>
      </c>
      <c r="G6645" t="s">
        <v>32766</v>
      </c>
      <c r="H6645" t="s">
        <v>537</v>
      </c>
      <c r="I6645" s="1">
        <v>37802</v>
      </c>
      <c r="J6645" t="s">
        <v>32767</v>
      </c>
      <c r="K6645" t="s">
        <v>32768</v>
      </c>
      <c r="L6645">
        <v>32353</v>
      </c>
      <c r="M6645" t="s">
        <v>537</v>
      </c>
      <c r="N6645" s="1">
        <v>45102</v>
      </c>
      <c r="O6645" s="1">
        <v>45107</v>
      </c>
      <c r="P6645">
        <v>39</v>
      </c>
      <c r="Q6645">
        <v>2</v>
      </c>
      <c r="R6645" t="s">
        <v>40</v>
      </c>
      <c r="S6645">
        <v>3</v>
      </c>
      <c r="T6645">
        <v>2</v>
      </c>
      <c r="U6645">
        <v>5</v>
      </c>
      <c r="V6645">
        <v>1085</v>
      </c>
      <c r="W6645" t="s">
        <v>54</v>
      </c>
      <c r="X6645" t="s">
        <v>32769</v>
      </c>
      <c r="Y6645" t="s">
        <v>43</v>
      </c>
      <c r="Z6645" s="1">
        <v>45090</v>
      </c>
      <c r="AA6645" s="2">
        <v>0.42055555555555557</v>
      </c>
      <c r="AB6645" s="2">
        <v>0.4959027777777778</v>
      </c>
      <c r="AC6645" t="s">
        <v>44</v>
      </c>
      <c r="AD6645" t="s">
        <v>45</v>
      </c>
      <c r="AE6645" t="s">
        <v>45</v>
      </c>
      <c r="AF6645">
        <v>217</v>
      </c>
    </row>
    <row r="6646" spans="1:32">
      <c r="A6646">
        <v>31099</v>
      </c>
      <c r="B6646">
        <v>30199</v>
      </c>
      <c r="C6646" t="s">
        <v>321</v>
      </c>
      <c r="D6646" t="s">
        <v>16285</v>
      </c>
      <c r="E6646" t="s">
        <v>34</v>
      </c>
      <c r="F6646" t="s">
        <v>32770</v>
      </c>
      <c r="G6646" t="s">
        <v>32771</v>
      </c>
      <c r="H6646" t="s">
        <v>423</v>
      </c>
      <c r="I6646" s="1">
        <v>30147</v>
      </c>
      <c r="J6646" t="s">
        <v>32772</v>
      </c>
      <c r="K6646" t="s">
        <v>32773</v>
      </c>
      <c r="L6646">
        <v>12766</v>
      </c>
      <c r="M6646" t="s">
        <v>423</v>
      </c>
      <c r="N6646" s="1">
        <v>45151</v>
      </c>
      <c r="O6646" s="1">
        <v>45152</v>
      </c>
      <c r="P6646">
        <v>13</v>
      </c>
      <c r="Q6646">
        <v>1</v>
      </c>
      <c r="R6646" t="s">
        <v>53</v>
      </c>
      <c r="S6646">
        <v>1</v>
      </c>
      <c r="T6646">
        <v>0</v>
      </c>
      <c r="U6646">
        <v>1</v>
      </c>
      <c r="V6646">
        <v>135</v>
      </c>
      <c r="W6646" t="s">
        <v>54</v>
      </c>
      <c r="X6646" t="s">
        <v>32774</v>
      </c>
      <c r="Y6646" t="s">
        <v>6</v>
      </c>
      <c r="Z6646" s="1">
        <v>45121</v>
      </c>
      <c r="AA6646" s="2">
        <v>0.11033564814814815</v>
      </c>
      <c r="AB6646" s="2">
        <v>0.19119212962962964</v>
      </c>
      <c r="AC6646" t="s">
        <v>44</v>
      </c>
      <c r="AD6646" t="s">
        <v>44</v>
      </c>
      <c r="AE6646" t="s">
        <v>44</v>
      </c>
      <c r="AF6646">
        <v>135</v>
      </c>
    </row>
    <row r="6647" spans="1:32">
      <c r="A6647">
        <v>31100</v>
      </c>
      <c r="B6647">
        <v>30200</v>
      </c>
      <c r="C6647" t="s">
        <v>1015</v>
      </c>
      <c r="D6647" t="s">
        <v>4877</v>
      </c>
      <c r="E6647" t="s">
        <v>48</v>
      </c>
      <c r="F6647" t="s">
        <v>32775</v>
      </c>
      <c r="G6647" t="s">
        <v>32776</v>
      </c>
      <c r="H6647" t="s">
        <v>225</v>
      </c>
      <c r="I6647" s="1">
        <v>22505</v>
      </c>
      <c r="J6647" t="s">
        <v>32777</v>
      </c>
      <c r="K6647" t="s">
        <v>32778</v>
      </c>
      <c r="L6647">
        <v>12886</v>
      </c>
      <c r="M6647" t="s">
        <v>225</v>
      </c>
      <c r="N6647" s="1">
        <v>45270</v>
      </c>
      <c r="O6647" s="1">
        <v>45274</v>
      </c>
      <c r="P6647">
        <v>82</v>
      </c>
      <c r="Q6647">
        <v>4</v>
      </c>
      <c r="R6647" t="s">
        <v>53</v>
      </c>
      <c r="S6647">
        <v>1</v>
      </c>
      <c r="T6647">
        <v>2</v>
      </c>
      <c r="U6647">
        <v>4</v>
      </c>
      <c r="V6647">
        <v>544</v>
      </c>
      <c r="W6647" t="s">
        <v>41</v>
      </c>
      <c r="X6647" t="s">
        <v>32779</v>
      </c>
      <c r="Y6647" t="s">
        <v>81</v>
      </c>
      <c r="Z6647" s="1">
        <v>45257</v>
      </c>
      <c r="AA6647" s="2">
        <v>0.89250000000000007</v>
      </c>
      <c r="AB6647" s="2">
        <v>3.9675925925925927E-2</v>
      </c>
      <c r="AC6647" t="s">
        <v>45</v>
      </c>
      <c r="AD6647" t="s">
        <v>45</v>
      </c>
      <c r="AE6647" t="s">
        <v>45</v>
      </c>
      <c r="AF6647">
        <v>136</v>
      </c>
    </row>
    <row r="6648" spans="1:32">
      <c r="A6648">
        <v>31101</v>
      </c>
      <c r="B6648">
        <v>30201</v>
      </c>
      <c r="C6648" t="s">
        <v>5236</v>
      </c>
      <c r="D6648" t="s">
        <v>12102</v>
      </c>
      <c r="E6648" t="s">
        <v>48</v>
      </c>
      <c r="F6648" t="s">
        <v>6202</v>
      </c>
      <c r="G6648" t="s">
        <v>32780</v>
      </c>
      <c r="H6648" t="s">
        <v>418</v>
      </c>
      <c r="I6648" s="1">
        <v>18825</v>
      </c>
      <c r="J6648" t="s">
        <v>32781</v>
      </c>
      <c r="K6648" t="s">
        <v>32782</v>
      </c>
      <c r="L6648">
        <v>13121</v>
      </c>
      <c r="M6648" t="s">
        <v>418</v>
      </c>
      <c r="N6648" s="1">
        <v>45015</v>
      </c>
      <c r="O6648" s="1">
        <v>45019</v>
      </c>
      <c r="P6648">
        <v>94</v>
      </c>
      <c r="Q6648">
        <v>4</v>
      </c>
      <c r="R6648" t="s">
        <v>53</v>
      </c>
      <c r="S6648">
        <v>1</v>
      </c>
      <c r="T6648">
        <v>2</v>
      </c>
      <c r="U6648">
        <v>4</v>
      </c>
      <c r="V6648">
        <v>588</v>
      </c>
      <c r="W6648" t="s">
        <v>54</v>
      </c>
      <c r="X6648" t="s">
        <v>32783</v>
      </c>
      <c r="Y6648" t="s">
        <v>6</v>
      </c>
      <c r="Z6648" s="1">
        <v>45007</v>
      </c>
      <c r="AA6648" s="2">
        <v>0.37672453703703707</v>
      </c>
      <c r="AB6648" s="2">
        <v>0.48600694444444442</v>
      </c>
      <c r="AC6648" t="s">
        <v>44</v>
      </c>
      <c r="AD6648" t="s">
        <v>44</v>
      </c>
      <c r="AE6648" t="s">
        <v>44</v>
      </c>
      <c r="AF6648">
        <v>147</v>
      </c>
    </row>
    <row r="6649" spans="1:32">
      <c r="A6649">
        <v>31103</v>
      </c>
      <c r="B6649">
        <v>30203</v>
      </c>
      <c r="C6649" t="s">
        <v>3694</v>
      </c>
      <c r="D6649" t="s">
        <v>1433</v>
      </c>
      <c r="E6649" t="s">
        <v>48</v>
      </c>
      <c r="F6649" t="s">
        <v>21082</v>
      </c>
      <c r="G6649" t="s">
        <v>32784</v>
      </c>
      <c r="H6649" t="s">
        <v>179</v>
      </c>
      <c r="I6649" s="1">
        <v>23335</v>
      </c>
      <c r="J6649" t="s">
        <v>32785</v>
      </c>
      <c r="K6649" t="s">
        <v>32786</v>
      </c>
      <c r="L6649">
        <v>80190</v>
      </c>
      <c r="M6649" t="s">
        <v>179</v>
      </c>
      <c r="N6649" s="1">
        <v>45011</v>
      </c>
      <c r="O6649" s="1">
        <v>45015</v>
      </c>
      <c r="P6649">
        <v>62</v>
      </c>
      <c r="Q6649">
        <v>3</v>
      </c>
      <c r="R6649" t="s">
        <v>63</v>
      </c>
      <c r="S6649">
        <v>4</v>
      </c>
      <c r="T6649">
        <v>1</v>
      </c>
      <c r="U6649">
        <v>4</v>
      </c>
      <c r="V6649">
        <v>320</v>
      </c>
      <c r="W6649" t="s">
        <v>41</v>
      </c>
      <c r="X6649" t="s">
        <v>32787</v>
      </c>
      <c r="Y6649" t="s">
        <v>6</v>
      </c>
      <c r="Z6649" s="1">
        <v>44998</v>
      </c>
      <c r="AA6649" s="2">
        <v>0.53464120370370372</v>
      </c>
      <c r="AB6649" s="2">
        <v>0.73398148148148146</v>
      </c>
      <c r="AC6649" t="s">
        <v>45</v>
      </c>
      <c r="AD6649" t="s">
        <v>45</v>
      </c>
      <c r="AE6649" t="s">
        <v>45</v>
      </c>
      <c r="AF6649">
        <v>80</v>
      </c>
    </row>
    <row r="6650" spans="1:32">
      <c r="A6650">
        <v>31104</v>
      </c>
      <c r="B6650">
        <v>30204</v>
      </c>
      <c r="C6650" t="s">
        <v>3223</v>
      </c>
      <c r="D6650" t="s">
        <v>469</v>
      </c>
      <c r="E6650" t="s">
        <v>34</v>
      </c>
      <c r="F6650" t="s">
        <v>32788</v>
      </c>
      <c r="G6650" t="s">
        <v>32789</v>
      </c>
      <c r="H6650" t="s">
        <v>37</v>
      </c>
      <c r="I6650" s="1">
        <v>32416</v>
      </c>
      <c r="J6650" t="s">
        <v>32790</v>
      </c>
      <c r="K6650" t="s">
        <v>32791</v>
      </c>
      <c r="L6650">
        <v>36651</v>
      </c>
      <c r="M6650" t="s">
        <v>37</v>
      </c>
      <c r="N6650" s="1">
        <v>45126</v>
      </c>
      <c r="O6650" s="1">
        <v>45131</v>
      </c>
      <c r="P6650">
        <v>63</v>
      </c>
      <c r="Q6650">
        <v>3</v>
      </c>
      <c r="R6650" t="s">
        <v>40</v>
      </c>
      <c r="S6650">
        <v>3</v>
      </c>
      <c r="T6650">
        <v>0</v>
      </c>
      <c r="U6650">
        <v>5</v>
      </c>
      <c r="V6650">
        <v>1030</v>
      </c>
      <c r="W6650" t="s">
        <v>41</v>
      </c>
      <c r="X6650" t="s">
        <v>32792</v>
      </c>
      <c r="Y6650" t="s">
        <v>43</v>
      </c>
      <c r="Z6650" s="1">
        <v>45093</v>
      </c>
      <c r="AA6650" s="2">
        <v>0.99694444444444441</v>
      </c>
      <c r="AB6650" s="2">
        <v>0.15539351851851851</v>
      </c>
      <c r="AC6650" t="s">
        <v>44</v>
      </c>
      <c r="AD6650" t="s">
        <v>45</v>
      </c>
      <c r="AE6650" t="s">
        <v>45</v>
      </c>
      <c r="AF6650">
        <v>206</v>
      </c>
    </row>
    <row r="6651" spans="1:32">
      <c r="A6651">
        <v>31106</v>
      </c>
      <c r="B6651">
        <v>30206</v>
      </c>
      <c r="C6651" t="s">
        <v>602</v>
      </c>
      <c r="D6651" t="s">
        <v>6270</v>
      </c>
      <c r="E6651" t="s">
        <v>34</v>
      </c>
      <c r="F6651" t="s">
        <v>32793</v>
      </c>
      <c r="G6651" t="s">
        <v>32794</v>
      </c>
      <c r="H6651" t="s">
        <v>537</v>
      </c>
      <c r="I6651" s="1">
        <v>25725</v>
      </c>
      <c r="J6651" t="s">
        <v>32795</v>
      </c>
      <c r="K6651" t="s">
        <v>32796</v>
      </c>
      <c r="L6651">
        <v>70375</v>
      </c>
      <c r="M6651" t="s">
        <v>537</v>
      </c>
      <c r="N6651" s="1">
        <v>45266</v>
      </c>
      <c r="O6651" s="1">
        <v>45270</v>
      </c>
      <c r="P6651">
        <v>77</v>
      </c>
      <c r="Q6651">
        <v>4</v>
      </c>
      <c r="R6651" t="s">
        <v>63</v>
      </c>
      <c r="S6651">
        <v>2</v>
      </c>
      <c r="T6651">
        <v>2</v>
      </c>
      <c r="U6651">
        <v>4</v>
      </c>
      <c r="V6651">
        <v>320</v>
      </c>
      <c r="W6651" t="s">
        <v>41</v>
      </c>
      <c r="X6651" t="s">
        <v>32797</v>
      </c>
      <c r="Y6651" t="s">
        <v>6</v>
      </c>
      <c r="Z6651" s="1">
        <v>45261</v>
      </c>
      <c r="AA6651" s="2">
        <v>0.85353009259259249</v>
      </c>
      <c r="AB6651" s="2">
        <v>0.7958101851851852</v>
      </c>
      <c r="AC6651" t="s">
        <v>44</v>
      </c>
      <c r="AD6651" t="s">
        <v>45</v>
      </c>
      <c r="AE6651" t="s">
        <v>45</v>
      </c>
      <c r="AF6651">
        <v>80</v>
      </c>
    </row>
    <row r="6652" spans="1:32">
      <c r="A6652">
        <v>31108</v>
      </c>
      <c r="B6652">
        <v>30208</v>
      </c>
      <c r="C6652" t="s">
        <v>371</v>
      </c>
      <c r="D6652" t="s">
        <v>1368</v>
      </c>
      <c r="E6652" t="s">
        <v>34</v>
      </c>
      <c r="F6652" t="s">
        <v>32798</v>
      </c>
      <c r="G6652">
        <v>3492473011</v>
      </c>
      <c r="H6652" t="s">
        <v>317</v>
      </c>
      <c r="I6652" s="1">
        <v>33353</v>
      </c>
      <c r="J6652" t="s">
        <v>32799</v>
      </c>
      <c r="K6652" t="s">
        <v>32800</v>
      </c>
      <c r="L6652">
        <v>68902</v>
      </c>
      <c r="M6652" t="s">
        <v>317</v>
      </c>
      <c r="N6652" s="1">
        <v>45101</v>
      </c>
      <c r="O6652" s="1">
        <v>45103</v>
      </c>
      <c r="P6652">
        <v>14</v>
      </c>
      <c r="Q6652">
        <v>1</v>
      </c>
      <c r="R6652" t="s">
        <v>63</v>
      </c>
      <c r="S6652">
        <v>2</v>
      </c>
      <c r="T6652">
        <v>1</v>
      </c>
      <c r="U6652">
        <v>2</v>
      </c>
      <c r="V6652">
        <v>144</v>
      </c>
      <c r="W6652" t="s">
        <v>54</v>
      </c>
      <c r="X6652" t="s">
        <v>32801</v>
      </c>
      <c r="Y6652" t="s">
        <v>81</v>
      </c>
      <c r="Z6652" s="1">
        <v>45087</v>
      </c>
      <c r="AA6652" s="2">
        <v>5.0868055555555548E-2</v>
      </c>
      <c r="AB6652" s="2">
        <v>0.61202546296296301</v>
      </c>
      <c r="AC6652" t="s">
        <v>45</v>
      </c>
      <c r="AD6652" t="s">
        <v>45</v>
      </c>
      <c r="AE6652" t="s">
        <v>45</v>
      </c>
      <c r="AF6652">
        <v>72</v>
      </c>
    </row>
    <row r="6653" spans="1:32">
      <c r="A6653">
        <v>31110</v>
      </c>
      <c r="B6653">
        <v>30210</v>
      </c>
      <c r="C6653" t="s">
        <v>119</v>
      </c>
      <c r="D6653" t="s">
        <v>32802</v>
      </c>
      <c r="E6653" t="s">
        <v>48</v>
      </c>
      <c r="F6653" t="s">
        <v>22486</v>
      </c>
      <c r="G6653">
        <v>6997668517</v>
      </c>
      <c r="H6653" t="s">
        <v>135</v>
      </c>
      <c r="I6653" s="1">
        <v>31878</v>
      </c>
      <c r="J6653" t="s">
        <v>32803</v>
      </c>
      <c r="K6653" t="s">
        <v>32804</v>
      </c>
      <c r="L6653">
        <v>28096</v>
      </c>
      <c r="M6653" t="s">
        <v>135</v>
      </c>
      <c r="N6653" s="1">
        <v>45079</v>
      </c>
      <c r="O6653" s="1">
        <v>45084</v>
      </c>
      <c r="P6653">
        <v>79</v>
      </c>
      <c r="Q6653">
        <v>4</v>
      </c>
      <c r="R6653" t="s">
        <v>53</v>
      </c>
      <c r="S6653">
        <v>4</v>
      </c>
      <c r="T6653">
        <v>0</v>
      </c>
      <c r="U6653">
        <v>5</v>
      </c>
      <c r="V6653">
        <v>695</v>
      </c>
      <c r="W6653" t="s">
        <v>54</v>
      </c>
      <c r="X6653" t="s">
        <v>32805</v>
      </c>
      <c r="Y6653" t="s">
        <v>65</v>
      </c>
      <c r="Z6653" s="1">
        <v>45057</v>
      </c>
      <c r="AA6653" s="2">
        <v>0.38064814814814812</v>
      </c>
      <c r="AB6653" s="2">
        <v>0.74037037037037035</v>
      </c>
      <c r="AC6653" t="s">
        <v>44</v>
      </c>
      <c r="AD6653" t="s">
        <v>44</v>
      </c>
      <c r="AE6653" t="s">
        <v>44</v>
      </c>
      <c r="AF6653">
        <v>139</v>
      </c>
    </row>
    <row r="6654" spans="1:32">
      <c r="A6654">
        <v>31111</v>
      </c>
      <c r="B6654">
        <v>30211</v>
      </c>
      <c r="C6654" t="s">
        <v>13253</v>
      </c>
      <c r="D6654" t="s">
        <v>7716</v>
      </c>
      <c r="E6654" t="s">
        <v>48</v>
      </c>
      <c r="F6654" t="s">
        <v>32806</v>
      </c>
      <c r="G6654">
        <f>1-558-329-5805</f>
        <v>-6691</v>
      </c>
      <c r="H6654" t="s">
        <v>60</v>
      </c>
      <c r="I6654" s="1">
        <v>37788</v>
      </c>
      <c r="J6654" t="s">
        <v>32807</v>
      </c>
      <c r="K6654" t="s">
        <v>26289</v>
      </c>
      <c r="L6654">
        <v>83392</v>
      </c>
      <c r="M6654" t="s">
        <v>60</v>
      </c>
      <c r="N6654" s="1">
        <v>45006</v>
      </c>
      <c r="O6654" s="1">
        <v>45008</v>
      </c>
      <c r="P6654">
        <v>27</v>
      </c>
      <c r="Q6654">
        <v>2</v>
      </c>
      <c r="R6654" t="s">
        <v>40</v>
      </c>
      <c r="S6654">
        <v>2</v>
      </c>
      <c r="T6654">
        <v>2</v>
      </c>
      <c r="U6654">
        <v>2</v>
      </c>
      <c r="V6654">
        <v>446</v>
      </c>
      <c r="W6654" t="s">
        <v>54</v>
      </c>
      <c r="X6654" t="s">
        <v>32808</v>
      </c>
      <c r="Y6654" t="s">
        <v>65</v>
      </c>
      <c r="Z6654" s="1">
        <v>44999</v>
      </c>
      <c r="AA6654" s="2">
        <v>0.60241898148148143</v>
      </c>
      <c r="AB6654" s="2">
        <v>0.97854166666666664</v>
      </c>
      <c r="AC6654" t="s">
        <v>44</v>
      </c>
      <c r="AD6654" t="s">
        <v>44</v>
      </c>
      <c r="AE6654" t="s">
        <v>44</v>
      </c>
      <c r="AF6654">
        <v>223</v>
      </c>
    </row>
    <row r="6655" spans="1:32">
      <c r="A6655">
        <v>31114</v>
      </c>
      <c r="B6655">
        <v>30214</v>
      </c>
      <c r="C6655" t="s">
        <v>139</v>
      </c>
      <c r="D6655" t="s">
        <v>5513</v>
      </c>
      <c r="E6655" t="s">
        <v>48</v>
      </c>
      <c r="F6655" t="s">
        <v>32809</v>
      </c>
      <c r="G6655">
        <v>3966729653</v>
      </c>
      <c r="H6655" t="s">
        <v>217</v>
      </c>
      <c r="I6655" s="1">
        <v>24662</v>
      </c>
      <c r="J6655" t="s">
        <v>32810</v>
      </c>
      <c r="K6655" t="s">
        <v>16721</v>
      </c>
      <c r="L6655">
        <v>35864</v>
      </c>
      <c r="M6655" t="s">
        <v>217</v>
      </c>
      <c r="N6655" s="1">
        <v>45062</v>
      </c>
      <c r="O6655" s="1">
        <v>45063</v>
      </c>
      <c r="P6655">
        <v>12</v>
      </c>
      <c r="Q6655">
        <v>1</v>
      </c>
      <c r="R6655" t="s">
        <v>40</v>
      </c>
      <c r="S6655">
        <v>4</v>
      </c>
      <c r="T6655">
        <v>1</v>
      </c>
      <c r="U6655">
        <v>1</v>
      </c>
      <c r="V6655">
        <v>213</v>
      </c>
      <c r="W6655" t="s">
        <v>54</v>
      </c>
      <c r="X6655" t="s">
        <v>32811</v>
      </c>
      <c r="Y6655" t="s">
        <v>81</v>
      </c>
      <c r="Z6655" s="1">
        <v>45041</v>
      </c>
      <c r="AA6655" s="2">
        <v>0.67709490740740741</v>
      </c>
      <c r="AB6655" s="2">
        <v>0.69287037037037036</v>
      </c>
      <c r="AC6655" t="s">
        <v>45</v>
      </c>
      <c r="AD6655" t="s">
        <v>44</v>
      </c>
      <c r="AE6655" t="s">
        <v>44</v>
      </c>
      <c r="AF6655">
        <v>213</v>
      </c>
    </row>
    <row r="6656" spans="1:32">
      <c r="A6656">
        <v>31115</v>
      </c>
      <c r="B6656">
        <v>30215</v>
      </c>
      <c r="C6656" t="s">
        <v>236</v>
      </c>
      <c r="D6656" t="s">
        <v>7878</v>
      </c>
      <c r="E6656" t="s">
        <v>48</v>
      </c>
      <c r="F6656" t="s">
        <v>32812</v>
      </c>
      <c r="G6656" t="s">
        <v>32813</v>
      </c>
      <c r="H6656" t="s">
        <v>537</v>
      </c>
      <c r="I6656" s="1">
        <v>32204</v>
      </c>
      <c r="J6656" t="s">
        <v>32814</v>
      </c>
      <c r="K6656" t="s">
        <v>32815</v>
      </c>
      <c r="L6656">
        <v>22594</v>
      </c>
      <c r="M6656" t="s">
        <v>537</v>
      </c>
      <c r="N6656" s="1">
        <v>45239</v>
      </c>
      <c r="O6656" s="1">
        <v>45240</v>
      </c>
      <c r="P6656">
        <v>13</v>
      </c>
      <c r="Q6656">
        <v>1</v>
      </c>
      <c r="R6656" t="s">
        <v>53</v>
      </c>
      <c r="S6656">
        <v>4</v>
      </c>
      <c r="T6656">
        <v>0</v>
      </c>
      <c r="U6656">
        <v>1</v>
      </c>
      <c r="V6656">
        <v>141</v>
      </c>
      <c r="W6656" t="s">
        <v>41</v>
      </c>
      <c r="X6656" t="s">
        <v>32816</v>
      </c>
      <c r="Y6656" t="s">
        <v>65</v>
      </c>
      <c r="Z6656" s="1">
        <v>45201</v>
      </c>
      <c r="AA6656" s="2">
        <v>8.020833333333334E-2</v>
      </c>
      <c r="AB6656" s="2">
        <v>3.3194444444444443E-2</v>
      </c>
      <c r="AC6656" t="s">
        <v>45</v>
      </c>
      <c r="AD6656" t="s">
        <v>45</v>
      </c>
      <c r="AE6656" t="s">
        <v>44</v>
      </c>
      <c r="AF6656">
        <v>141</v>
      </c>
    </row>
    <row r="6657" spans="1:32">
      <c r="A6657">
        <v>31116</v>
      </c>
      <c r="B6657">
        <v>30216</v>
      </c>
      <c r="C6657" t="s">
        <v>3223</v>
      </c>
      <c r="D6657" t="s">
        <v>1896</v>
      </c>
      <c r="E6657" t="s">
        <v>34</v>
      </c>
      <c r="F6657" t="s">
        <v>32817</v>
      </c>
      <c r="G6657" t="s">
        <v>32818</v>
      </c>
      <c r="H6657" t="s">
        <v>423</v>
      </c>
      <c r="I6657" s="1">
        <v>30679</v>
      </c>
      <c r="J6657" t="s">
        <v>32819</v>
      </c>
      <c r="K6657" t="s">
        <v>32820</v>
      </c>
      <c r="L6657">
        <v>86798</v>
      </c>
      <c r="M6657" t="s">
        <v>423</v>
      </c>
      <c r="N6657" s="1">
        <v>45286</v>
      </c>
      <c r="O6657" s="1">
        <v>45289</v>
      </c>
      <c r="P6657">
        <v>82</v>
      </c>
      <c r="Q6657">
        <v>4</v>
      </c>
      <c r="R6657" t="s">
        <v>53</v>
      </c>
      <c r="S6657">
        <v>4</v>
      </c>
      <c r="T6657">
        <v>1</v>
      </c>
      <c r="U6657">
        <v>3</v>
      </c>
      <c r="V6657">
        <v>450</v>
      </c>
      <c r="W6657" t="s">
        <v>41</v>
      </c>
      <c r="X6657" t="s">
        <v>32821</v>
      </c>
      <c r="Y6657" t="s">
        <v>43</v>
      </c>
      <c r="Z6657" s="1">
        <v>45263</v>
      </c>
      <c r="AA6657" s="2">
        <v>0.80025462962962957</v>
      </c>
      <c r="AB6657" s="2">
        <v>0.34021990740740743</v>
      </c>
      <c r="AC6657" t="s">
        <v>45</v>
      </c>
      <c r="AD6657" t="s">
        <v>45</v>
      </c>
      <c r="AE6657" t="s">
        <v>44</v>
      </c>
      <c r="AF6657">
        <v>150</v>
      </c>
    </row>
    <row r="6658" spans="1:32">
      <c r="A6658">
        <v>31117</v>
      </c>
      <c r="B6658">
        <v>30217</v>
      </c>
      <c r="C6658" t="s">
        <v>945</v>
      </c>
      <c r="D6658" t="s">
        <v>8246</v>
      </c>
      <c r="E6658" t="s">
        <v>34</v>
      </c>
      <c r="F6658" t="s">
        <v>32822</v>
      </c>
      <c r="G6658" t="s">
        <v>32823</v>
      </c>
      <c r="H6658" t="s">
        <v>101</v>
      </c>
      <c r="I6658" s="1">
        <v>37011</v>
      </c>
      <c r="J6658" t="s">
        <v>32824</v>
      </c>
      <c r="K6658" t="s">
        <v>32825</v>
      </c>
      <c r="L6658">
        <v>91750</v>
      </c>
      <c r="M6658" t="s">
        <v>101</v>
      </c>
      <c r="N6658" s="1">
        <v>45258</v>
      </c>
      <c r="O6658" s="1">
        <v>45259</v>
      </c>
      <c r="P6658">
        <v>73</v>
      </c>
      <c r="Q6658">
        <v>3</v>
      </c>
      <c r="R6658" t="s">
        <v>53</v>
      </c>
      <c r="S6658">
        <v>4</v>
      </c>
      <c r="T6658">
        <v>2</v>
      </c>
      <c r="U6658">
        <v>1</v>
      </c>
      <c r="V6658">
        <v>146</v>
      </c>
      <c r="W6658" t="s">
        <v>54</v>
      </c>
      <c r="X6658" t="s">
        <v>32826</v>
      </c>
      <c r="Y6658" t="s">
        <v>81</v>
      </c>
      <c r="Z6658" s="1">
        <v>45239</v>
      </c>
      <c r="AA6658" s="2">
        <v>0.32503472222222224</v>
      </c>
      <c r="AB6658" s="2">
        <v>0.76619212962962957</v>
      </c>
      <c r="AC6658" t="s">
        <v>44</v>
      </c>
      <c r="AD6658" t="s">
        <v>45</v>
      </c>
      <c r="AE6658" t="s">
        <v>45</v>
      </c>
      <c r="AF6658">
        <v>146</v>
      </c>
    </row>
    <row r="6659" spans="1:32">
      <c r="A6659">
        <v>31118</v>
      </c>
      <c r="B6659">
        <v>30218</v>
      </c>
      <c r="C6659" t="s">
        <v>175</v>
      </c>
      <c r="D6659" t="s">
        <v>1433</v>
      </c>
      <c r="E6659" t="s">
        <v>34</v>
      </c>
      <c r="F6659" t="s">
        <v>32827</v>
      </c>
      <c r="G6659" t="s">
        <v>32828</v>
      </c>
      <c r="H6659" t="s">
        <v>280</v>
      </c>
      <c r="I6659" s="1">
        <v>18384</v>
      </c>
      <c r="J6659" t="s">
        <v>32829</v>
      </c>
      <c r="K6659" t="s">
        <v>32830</v>
      </c>
      <c r="L6659">
        <v>63610</v>
      </c>
      <c r="M6659" t="s">
        <v>280</v>
      </c>
      <c r="N6659" s="1">
        <v>45028</v>
      </c>
      <c r="O6659" s="1">
        <v>45029</v>
      </c>
      <c r="P6659">
        <v>78</v>
      </c>
      <c r="Q6659">
        <v>4</v>
      </c>
      <c r="R6659" t="s">
        <v>40</v>
      </c>
      <c r="S6659">
        <v>1</v>
      </c>
      <c r="T6659">
        <v>2</v>
      </c>
      <c r="U6659">
        <v>1</v>
      </c>
      <c r="V6659">
        <v>205</v>
      </c>
      <c r="W6659" t="s">
        <v>41</v>
      </c>
      <c r="X6659" t="s">
        <v>32831</v>
      </c>
      <c r="Y6659" t="s">
        <v>65</v>
      </c>
      <c r="Z6659" s="1">
        <v>45019</v>
      </c>
      <c r="AA6659" s="2">
        <v>0.65443287037037035</v>
      </c>
      <c r="AB6659" s="2">
        <v>0.80376157407407411</v>
      </c>
      <c r="AC6659" t="s">
        <v>45</v>
      </c>
      <c r="AD6659" t="s">
        <v>45</v>
      </c>
      <c r="AE6659" t="s">
        <v>45</v>
      </c>
      <c r="AF6659">
        <v>205</v>
      </c>
    </row>
    <row r="6660" spans="1:32">
      <c r="A6660">
        <v>31119</v>
      </c>
      <c r="B6660">
        <v>30219</v>
      </c>
      <c r="C6660" t="s">
        <v>9064</v>
      </c>
      <c r="D6660" t="s">
        <v>3425</v>
      </c>
      <c r="E6660" t="s">
        <v>34</v>
      </c>
      <c r="F6660" t="s">
        <v>32832</v>
      </c>
      <c r="G6660">
        <f>1-891-692-842</f>
        <v>-2424</v>
      </c>
      <c r="H6660" t="s">
        <v>115</v>
      </c>
      <c r="I6660" s="1">
        <v>16764</v>
      </c>
      <c r="J6660" t="s">
        <v>32833</v>
      </c>
      <c r="K6660" t="s">
        <v>32834</v>
      </c>
      <c r="L6660">
        <v>35878</v>
      </c>
      <c r="M6660" t="s">
        <v>115</v>
      </c>
      <c r="N6660" s="1">
        <v>45154</v>
      </c>
      <c r="O6660" s="1">
        <v>45157</v>
      </c>
      <c r="P6660">
        <v>84</v>
      </c>
      <c r="Q6660">
        <v>4</v>
      </c>
      <c r="R6660" t="s">
        <v>40</v>
      </c>
      <c r="S6660">
        <v>1</v>
      </c>
      <c r="T6660">
        <v>0</v>
      </c>
      <c r="U6660">
        <v>3</v>
      </c>
      <c r="V6660">
        <v>735</v>
      </c>
      <c r="W6660" t="s">
        <v>54</v>
      </c>
      <c r="X6660" t="s">
        <v>32835</v>
      </c>
      <c r="Y6660" t="s">
        <v>6</v>
      </c>
      <c r="Z6660" s="1">
        <v>45127</v>
      </c>
      <c r="AA6660" s="2">
        <v>0.91496527777777781</v>
      </c>
      <c r="AB6660" s="2">
        <v>0.17466435185185183</v>
      </c>
      <c r="AC6660" t="s">
        <v>45</v>
      </c>
      <c r="AD6660" t="s">
        <v>44</v>
      </c>
      <c r="AE6660" t="s">
        <v>44</v>
      </c>
      <c r="AF6660">
        <v>245</v>
      </c>
    </row>
    <row r="6661" spans="1:32">
      <c r="A6661">
        <v>31123</v>
      </c>
      <c r="B6661">
        <v>30223</v>
      </c>
      <c r="C6661" t="s">
        <v>583</v>
      </c>
      <c r="D6661" t="s">
        <v>1726</v>
      </c>
      <c r="E6661" t="s">
        <v>48</v>
      </c>
      <c r="F6661" t="s">
        <v>32836</v>
      </c>
      <c r="G6661" t="s">
        <v>32837</v>
      </c>
      <c r="H6661" t="s">
        <v>37</v>
      </c>
      <c r="I6661" s="1">
        <v>31004</v>
      </c>
      <c r="J6661" t="s">
        <v>32838</v>
      </c>
      <c r="K6661" t="s">
        <v>32839</v>
      </c>
      <c r="L6661">
        <v>38873</v>
      </c>
      <c r="M6661" t="s">
        <v>37</v>
      </c>
      <c r="N6661" s="1">
        <v>45147</v>
      </c>
      <c r="O6661" s="1">
        <v>45149</v>
      </c>
      <c r="P6661">
        <v>19</v>
      </c>
      <c r="Q6661">
        <v>1</v>
      </c>
      <c r="R6661" t="s">
        <v>53</v>
      </c>
      <c r="S6661">
        <v>4</v>
      </c>
      <c r="T6661">
        <v>0</v>
      </c>
      <c r="U6661">
        <v>2</v>
      </c>
      <c r="V6661">
        <v>286</v>
      </c>
      <c r="W6661" t="s">
        <v>54</v>
      </c>
      <c r="X6661" t="s">
        <v>32840</v>
      </c>
      <c r="Y6661" t="s">
        <v>81</v>
      </c>
      <c r="Z6661" s="1">
        <v>45122</v>
      </c>
      <c r="AA6661" s="2">
        <v>0.36878472222222225</v>
      </c>
      <c r="AB6661" s="2">
        <v>0.72635416666666675</v>
      </c>
      <c r="AC6661" t="s">
        <v>45</v>
      </c>
      <c r="AD6661" t="s">
        <v>45</v>
      </c>
      <c r="AE6661" t="s">
        <v>44</v>
      </c>
      <c r="AF6661">
        <v>143</v>
      </c>
    </row>
    <row r="6662" spans="1:32">
      <c r="A6662">
        <v>31124</v>
      </c>
      <c r="B6662">
        <v>30224</v>
      </c>
      <c r="C6662" t="s">
        <v>2828</v>
      </c>
      <c r="D6662" t="s">
        <v>10765</v>
      </c>
      <c r="E6662" t="s">
        <v>34</v>
      </c>
      <c r="F6662" t="s">
        <v>32841</v>
      </c>
      <c r="G6662" t="s">
        <v>32842</v>
      </c>
      <c r="H6662" t="s">
        <v>129</v>
      </c>
      <c r="I6662" s="1">
        <v>21525</v>
      </c>
      <c r="J6662" t="s">
        <v>32843</v>
      </c>
      <c r="K6662" t="s">
        <v>32844</v>
      </c>
      <c r="L6662">
        <v>85720</v>
      </c>
      <c r="M6662" t="s">
        <v>129</v>
      </c>
      <c r="N6662" s="1">
        <v>45102</v>
      </c>
      <c r="O6662" s="1">
        <v>45106</v>
      </c>
      <c r="P6662">
        <v>82</v>
      </c>
      <c r="Q6662">
        <v>4</v>
      </c>
      <c r="R6662" t="s">
        <v>53</v>
      </c>
      <c r="S6662">
        <v>3</v>
      </c>
      <c r="T6662">
        <v>2</v>
      </c>
      <c r="U6662">
        <v>4</v>
      </c>
      <c r="V6662">
        <v>560</v>
      </c>
      <c r="W6662" t="s">
        <v>54</v>
      </c>
      <c r="X6662" t="s">
        <v>32845</v>
      </c>
      <c r="Y6662" t="s">
        <v>65</v>
      </c>
      <c r="Z6662" s="1">
        <v>45077</v>
      </c>
      <c r="AA6662" s="2">
        <v>0.69620370370370377</v>
      </c>
      <c r="AB6662" s="2">
        <v>4.8877314814814811E-2</v>
      </c>
      <c r="AC6662" t="s">
        <v>44</v>
      </c>
      <c r="AD6662" t="s">
        <v>45</v>
      </c>
      <c r="AE6662" t="s">
        <v>44</v>
      </c>
      <c r="AF6662">
        <v>140</v>
      </c>
    </row>
    <row r="6663" spans="1:32">
      <c r="A6663">
        <v>31125</v>
      </c>
      <c r="B6663">
        <v>30225</v>
      </c>
      <c r="C6663" t="s">
        <v>1392</v>
      </c>
      <c r="D6663" t="s">
        <v>1753</v>
      </c>
      <c r="E6663" t="s">
        <v>48</v>
      </c>
      <c r="F6663" t="s">
        <v>32846</v>
      </c>
      <c r="G6663">
        <f>1-812-868-6786</f>
        <v>-8465</v>
      </c>
      <c r="H6663" t="s">
        <v>171</v>
      </c>
      <c r="I6663" s="1">
        <v>31528</v>
      </c>
      <c r="J6663" t="s">
        <v>32847</v>
      </c>
      <c r="K6663" t="s">
        <v>15814</v>
      </c>
      <c r="L6663">
        <v>97817</v>
      </c>
      <c r="M6663" t="s">
        <v>171</v>
      </c>
      <c r="N6663" s="1">
        <v>45141</v>
      </c>
      <c r="O6663" s="1">
        <v>45143</v>
      </c>
      <c r="P6663">
        <v>83</v>
      </c>
      <c r="Q6663">
        <v>4</v>
      </c>
      <c r="R6663" t="s">
        <v>63</v>
      </c>
      <c r="S6663">
        <v>1</v>
      </c>
      <c r="T6663">
        <v>0</v>
      </c>
      <c r="U6663">
        <v>2</v>
      </c>
      <c r="V6663">
        <v>164</v>
      </c>
      <c r="W6663" t="s">
        <v>54</v>
      </c>
      <c r="X6663" t="s">
        <v>32848</v>
      </c>
      <c r="Y6663" t="s">
        <v>65</v>
      </c>
      <c r="Z6663" s="1">
        <v>45113</v>
      </c>
      <c r="AA6663" s="2">
        <v>0.85888888888888892</v>
      </c>
      <c r="AB6663" s="2">
        <v>7.9421296296296295E-2</v>
      </c>
      <c r="AC6663" t="s">
        <v>44</v>
      </c>
      <c r="AD6663" t="s">
        <v>45</v>
      </c>
      <c r="AE6663" t="s">
        <v>44</v>
      </c>
      <c r="AF6663">
        <v>82</v>
      </c>
    </row>
    <row r="6664" spans="1:32">
      <c r="A6664">
        <v>31127</v>
      </c>
      <c r="B6664">
        <v>30227</v>
      </c>
      <c r="C6664" t="s">
        <v>4655</v>
      </c>
      <c r="D6664" t="s">
        <v>2581</v>
      </c>
      <c r="E6664" t="s">
        <v>34</v>
      </c>
      <c r="F6664" t="s">
        <v>32849</v>
      </c>
      <c r="G6664" t="s">
        <v>32850</v>
      </c>
      <c r="H6664" t="s">
        <v>725</v>
      </c>
      <c r="I6664" s="1">
        <v>25935</v>
      </c>
      <c r="J6664" t="s">
        <v>32851</v>
      </c>
      <c r="K6664" t="s">
        <v>32852</v>
      </c>
      <c r="L6664">
        <v>8301</v>
      </c>
      <c r="M6664" t="s">
        <v>725</v>
      </c>
      <c r="N6664" s="1">
        <v>45214</v>
      </c>
      <c r="O6664" s="1">
        <v>45215</v>
      </c>
      <c r="P6664">
        <v>30</v>
      </c>
      <c r="Q6664">
        <v>2</v>
      </c>
      <c r="R6664" t="s">
        <v>40</v>
      </c>
      <c r="S6664">
        <v>3</v>
      </c>
      <c r="T6664">
        <v>2</v>
      </c>
      <c r="U6664">
        <v>1</v>
      </c>
      <c r="V6664">
        <v>207</v>
      </c>
      <c r="W6664" t="s">
        <v>54</v>
      </c>
      <c r="X6664" t="s">
        <v>32853</v>
      </c>
      <c r="Y6664" t="s">
        <v>65</v>
      </c>
      <c r="Z6664" s="1">
        <v>45192</v>
      </c>
      <c r="AA6664" s="2">
        <v>0.39432870370370371</v>
      </c>
      <c r="AB6664" s="2">
        <v>0.78700231481481486</v>
      </c>
      <c r="AC6664" t="s">
        <v>45</v>
      </c>
      <c r="AD6664" t="s">
        <v>45</v>
      </c>
      <c r="AE6664" t="s">
        <v>44</v>
      </c>
      <c r="AF6664">
        <v>207</v>
      </c>
    </row>
    <row r="6665" spans="1:32">
      <c r="A6665">
        <v>31130</v>
      </c>
      <c r="B6665">
        <v>30230</v>
      </c>
      <c r="C6665" t="s">
        <v>2816</v>
      </c>
      <c r="D6665" t="s">
        <v>9458</v>
      </c>
      <c r="E6665" t="s">
        <v>34</v>
      </c>
      <c r="F6665" t="s">
        <v>32854</v>
      </c>
      <c r="G6665" t="s">
        <v>32855</v>
      </c>
      <c r="H6665" t="s">
        <v>122</v>
      </c>
      <c r="I6665" s="1">
        <v>24399</v>
      </c>
      <c r="J6665" t="s">
        <v>32856</v>
      </c>
      <c r="K6665" t="s">
        <v>32857</v>
      </c>
      <c r="L6665">
        <v>59896</v>
      </c>
      <c r="M6665" t="s">
        <v>122</v>
      </c>
      <c r="N6665" s="1">
        <v>45091</v>
      </c>
      <c r="O6665" s="1">
        <v>45095</v>
      </c>
      <c r="P6665">
        <v>90</v>
      </c>
      <c r="Q6665">
        <v>4</v>
      </c>
      <c r="R6665" t="s">
        <v>40</v>
      </c>
      <c r="S6665">
        <v>3</v>
      </c>
      <c r="T6665">
        <v>0</v>
      </c>
      <c r="U6665">
        <v>4</v>
      </c>
      <c r="V6665">
        <v>804</v>
      </c>
      <c r="W6665" t="s">
        <v>54</v>
      </c>
      <c r="X6665" t="s">
        <v>32858</v>
      </c>
      <c r="Y6665" t="s">
        <v>43</v>
      </c>
      <c r="Z6665" s="1">
        <v>45072</v>
      </c>
      <c r="AA6665" s="2">
        <v>0.3755324074074074</v>
      </c>
      <c r="AB6665" s="2">
        <v>0.20386574074074074</v>
      </c>
      <c r="AC6665" t="s">
        <v>44</v>
      </c>
      <c r="AD6665" t="s">
        <v>45</v>
      </c>
      <c r="AE6665" t="s">
        <v>44</v>
      </c>
      <c r="AF6665">
        <v>201</v>
      </c>
    </row>
    <row r="6666" spans="1:32">
      <c r="A6666">
        <v>31131</v>
      </c>
      <c r="B6666">
        <v>30231</v>
      </c>
      <c r="C6666" t="s">
        <v>12176</v>
      </c>
      <c r="D6666" t="s">
        <v>2398</v>
      </c>
      <c r="E6666" t="s">
        <v>48</v>
      </c>
      <c r="F6666" t="s">
        <v>32859</v>
      </c>
      <c r="G6666" t="s">
        <v>32860</v>
      </c>
      <c r="H6666" t="s">
        <v>179</v>
      </c>
      <c r="I6666" s="1">
        <v>30411</v>
      </c>
      <c r="J6666" t="s">
        <v>32861</v>
      </c>
      <c r="K6666" t="s">
        <v>32862</v>
      </c>
      <c r="L6666">
        <v>76333</v>
      </c>
      <c r="M6666" t="s">
        <v>179</v>
      </c>
      <c r="N6666" s="1">
        <v>45165</v>
      </c>
      <c r="O6666" s="1">
        <v>45168</v>
      </c>
      <c r="P6666">
        <v>27</v>
      </c>
      <c r="Q6666">
        <v>2</v>
      </c>
      <c r="R6666" t="s">
        <v>40</v>
      </c>
      <c r="S6666">
        <v>4</v>
      </c>
      <c r="T6666">
        <v>0</v>
      </c>
      <c r="U6666">
        <v>3</v>
      </c>
      <c r="V6666">
        <v>606</v>
      </c>
      <c r="W6666" t="s">
        <v>41</v>
      </c>
      <c r="X6666" t="s">
        <v>32863</v>
      </c>
      <c r="Y6666" t="s">
        <v>81</v>
      </c>
      <c r="Z6666" s="1">
        <v>45156</v>
      </c>
      <c r="AA6666" s="2">
        <v>0.16134259259259259</v>
      </c>
      <c r="AB6666" s="2">
        <v>0.54180555555555554</v>
      </c>
      <c r="AC6666" t="s">
        <v>44</v>
      </c>
      <c r="AD6666" t="s">
        <v>45</v>
      </c>
      <c r="AE6666" t="s">
        <v>45</v>
      </c>
      <c r="AF6666">
        <v>202</v>
      </c>
    </row>
    <row r="6667" spans="1:32">
      <c r="A6667">
        <v>31132</v>
      </c>
      <c r="B6667">
        <v>30232</v>
      </c>
      <c r="C6667" t="s">
        <v>391</v>
      </c>
      <c r="D6667" t="s">
        <v>9623</v>
      </c>
      <c r="E6667" t="s">
        <v>48</v>
      </c>
      <c r="F6667" t="s">
        <v>32864</v>
      </c>
      <c r="G6667" t="s">
        <v>32865</v>
      </c>
      <c r="H6667" t="s">
        <v>295</v>
      </c>
      <c r="I6667" s="1">
        <v>38148</v>
      </c>
      <c r="J6667" t="s">
        <v>32866</v>
      </c>
      <c r="K6667" t="s">
        <v>23534</v>
      </c>
      <c r="L6667">
        <v>82921</v>
      </c>
      <c r="M6667" t="s">
        <v>295</v>
      </c>
      <c r="N6667" s="1">
        <v>45105</v>
      </c>
      <c r="O6667" s="1">
        <v>45108</v>
      </c>
      <c r="P6667">
        <v>36</v>
      </c>
      <c r="Q6667">
        <v>2</v>
      </c>
      <c r="R6667" t="s">
        <v>40</v>
      </c>
      <c r="S6667">
        <v>2</v>
      </c>
      <c r="T6667">
        <v>2</v>
      </c>
      <c r="U6667">
        <v>3</v>
      </c>
      <c r="V6667">
        <v>711</v>
      </c>
      <c r="W6667" t="s">
        <v>41</v>
      </c>
      <c r="X6667" t="s">
        <v>32867</v>
      </c>
      <c r="Y6667" t="s">
        <v>81</v>
      </c>
      <c r="Z6667" s="1">
        <v>45084</v>
      </c>
      <c r="AA6667" s="2">
        <v>0.60008101851851847</v>
      </c>
      <c r="AB6667" s="2">
        <v>0.63655092592592599</v>
      </c>
      <c r="AC6667" t="s">
        <v>45</v>
      </c>
      <c r="AD6667" t="s">
        <v>45</v>
      </c>
      <c r="AE6667" t="s">
        <v>44</v>
      </c>
      <c r="AF6667">
        <v>237</v>
      </c>
    </row>
    <row r="6668" spans="1:32">
      <c r="A6668">
        <v>31133</v>
      </c>
      <c r="B6668">
        <v>30233</v>
      </c>
      <c r="C6668" t="s">
        <v>7413</v>
      </c>
      <c r="D6668" t="s">
        <v>7539</v>
      </c>
      <c r="E6668" t="s">
        <v>34</v>
      </c>
      <c r="F6668" t="s">
        <v>32868</v>
      </c>
      <c r="G6668" t="s">
        <v>32869</v>
      </c>
      <c r="H6668" t="s">
        <v>1442</v>
      </c>
      <c r="I6668" s="1">
        <v>29645</v>
      </c>
      <c r="J6668" t="s">
        <v>32870</v>
      </c>
      <c r="K6668" t="s">
        <v>27177</v>
      </c>
      <c r="L6668">
        <v>40010</v>
      </c>
      <c r="M6668" t="s">
        <v>1442</v>
      </c>
      <c r="N6668" s="1">
        <v>45044</v>
      </c>
      <c r="O6668" s="1">
        <v>45046</v>
      </c>
      <c r="P6668">
        <v>3</v>
      </c>
      <c r="Q6668">
        <v>1</v>
      </c>
      <c r="R6668" t="s">
        <v>40</v>
      </c>
      <c r="S6668">
        <v>2</v>
      </c>
      <c r="T6668">
        <v>1</v>
      </c>
      <c r="U6668">
        <v>2</v>
      </c>
      <c r="V6668">
        <v>466</v>
      </c>
      <c r="W6668" t="s">
        <v>41</v>
      </c>
      <c r="X6668" t="s">
        <v>32871</v>
      </c>
      <c r="Y6668" t="s">
        <v>43</v>
      </c>
      <c r="Z6668" s="1">
        <v>45033</v>
      </c>
      <c r="AA6668" s="2">
        <v>0.53776620370370376</v>
      </c>
      <c r="AB6668" s="2">
        <v>0.72436342592592595</v>
      </c>
      <c r="AC6668" t="s">
        <v>44</v>
      </c>
      <c r="AD6668" t="s">
        <v>45</v>
      </c>
      <c r="AE6668" t="s">
        <v>44</v>
      </c>
      <c r="AF6668">
        <v>233</v>
      </c>
    </row>
    <row r="6669" spans="1:32">
      <c r="A6669">
        <v>31134</v>
      </c>
      <c r="B6669">
        <v>30234</v>
      </c>
      <c r="C6669" t="s">
        <v>3983</v>
      </c>
      <c r="D6669" t="s">
        <v>32872</v>
      </c>
      <c r="E6669" t="s">
        <v>48</v>
      </c>
      <c r="F6669" t="s">
        <v>32873</v>
      </c>
      <c r="G6669">
        <f>1-682-305-633</f>
        <v>-1619</v>
      </c>
      <c r="H6669" t="s">
        <v>171</v>
      </c>
      <c r="I6669" s="1">
        <v>37521</v>
      </c>
      <c r="J6669" t="s">
        <v>32874</v>
      </c>
      <c r="K6669" t="s">
        <v>12474</v>
      </c>
      <c r="L6669">
        <v>36243</v>
      </c>
      <c r="M6669" t="s">
        <v>171</v>
      </c>
      <c r="N6669" s="1">
        <v>45300</v>
      </c>
      <c r="O6669" s="1">
        <v>45303</v>
      </c>
      <c r="P6669">
        <v>93</v>
      </c>
      <c r="Q6669">
        <v>4</v>
      </c>
      <c r="R6669" t="s">
        <v>40</v>
      </c>
      <c r="S6669">
        <v>3</v>
      </c>
      <c r="T6669">
        <v>2</v>
      </c>
      <c r="U6669">
        <v>3</v>
      </c>
      <c r="V6669">
        <v>696</v>
      </c>
      <c r="W6669" t="s">
        <v>54</v>
      </c>
      <c r="X6669" t="s">
        <v>32875</v>
      </c>
      <c r="Y6669" t="s">
        <v>81</v>
      </c>
      <c r="Z6669" s="1">
        <v>45284</v>
      </c>
      <c r="AA6669" s="2">
        <v>0.86017361111111112</v>
      </c>
      <c r="AB6669" s="2">
        <v>0.89070601851851849</v>
      </c>
      <c r="AC6669" t="s">
        <v>45</v>
      </c>
      <c r="AD6669" t="s">
        <v>45</v>
      </c>
      <c r="AE6669" t="s">
        <v>44</v>
      </c>
      <c r="AF6669">
        <v>232</v>
      </c>
    </row>
    <row r="6670" spans="1:32">
      <c r="A6670">
        <v>31135</v>
      </c>
      <c r="B6670">
        <v>30235</v>
      </c>
      <c r="C6670" t="s">
        <v>5029</v>
      </c>
      <c r="D6670" t="s">
        <v>4195</v>
      </c>
      <c r="E6670" t="s">
        <v>48</v>
      </c>
      <c r="F6670" t="s">
        <v>32876</v>
      </c>
      <c r="G6670" t="s">
        <v>32877</v>
      </c>
      <c r="H6670" t="s">
        <v>941</v>
      </c>
      <c r="I6670" s="1">
        <v>22642</v>
      </c>
      <c r="J6670" t="s">
        <v>32878</v>
      </c>
      <c r="K6670" t="s">
        <v>32879</v>
      </c>
      <c r="L6670">
        <v>16038</v>
      </c>
      <c r="M6670" t="s">
        <v>941</v>
      </c>
      <c r="N6670" s="1">
        <v>44995</v>
      </c>
      <c r="O6670" s="1">
        <v>44996</v>
      </c>
      <c r="P6670">
        <v>36</v>
      </c>
      <c r="Q6670">
        <v>2</v>
      </c>
      <c r="R6670" t="s">
        <v>40</v>
      </c>
      <c r="S6670">
        <v>1</v>
      </c>
      <c r="T6670">
        <v>2</v>
      </c>
      <c r="U6670">
        <v>1</v>
      </c>
      <c r="V6670">
        <v>249</v>
      </c>
      <c r="W6670" t="s">
        <v>41</v>
      </c>
      <c r="X6670" t="s">
        <v>32880</v>
      </c>
      <c r="Y6670" t="s">
        <v>65</v>
      </c>
      <c r="Z6670" s="1">
        <v>44989</v>
      </c>
      <c r="AA6670" s="2">
        <v>0.39143518518518516</v>
      </c>
      <c r="AB6670" s="2">
        <v>0.90350694444444446</v>
      </c>
      <c r="AC6670" t="s">
        <v>45</v>
      </c>
      <c r="AD6670" t="s">
        <v>44</v>
      </c>
      <c r="AE6670" t="s">
        <v>44</v>
      </c>
      <c r="AF6670">
        <v>249</v>
      </c>
    </row>
    <row r="6671" spans="1:32">
      <c r="A6671">
        <v>31137</v>
      </c>
      <c r="B6671">
        <v>30237</v>
      </c>
      <c r="C6671" t="s">
        <v>1913</v>
      </c>
      <c r="D6671" t="s">
        <v>5624</v>
      </c>
      <c r="E6671" t="s">
        <v>48</v>
      </c>
      <c r="F6671" t="s">
        <v>32881</v>
      </c>
      <c r="G6671" t="s">
        <v>32882</v>
      </c>
      <c r="H6671" t="s">
        <v>164</v>
      </c>
      <c r="I6671" s="1">
        <v>38043</v>
      </c>
      <c r="J6671" t="s">
        <v>32883</v>
      </c>
      <c r="K6671" t="s">
        <v>9429</v>
      </c>
      <c r="L6671">
        <v>74937</v>
      </c>
      <c r="M6671" t="s">
        <v>164</v>
      </c>
      <c r="N6671" s="1">
        <v>45281</v>
      </c>
      <c r="O6671" s="1">
        <v>45283</v>
      </c>
      <c r="P6671">
        <v>50</v>
      </c>
      <c r="Q6671">
        <v>2</v>
      </c>
      <c r="R6671" t="s">
        <v>63</v>
      </c>
      <c r="S6671">
        <v>2</v>
      </c>
      <c r="T6671">
        <v>0</v>
      </c>
      <c r="U6671">
        <v>2</v>
      </c>
      <c r="V6671">
        <v>150</v>
      </c>
      <c r="W6671" t="s">
        <v>41</v>
      </c>
      <c r="X6671" t="s">
        <v>32884</v>
      </c>
      <c r="Y6671" t="s">
        <v>6</v>
      </c>
      <c r="Z6671" s="1">
        <v>45273</v>
      </c>
      <c r="AA6671" s="2">
        <v>0.16574074074074074</v>
      </c>
      <c r="AB6671" s="2">
        <v>0.98141203703703705</v>
      </c>
      <c r="AC6671" t="s">
        <v>44</v>
      </c>
      <c r="AD6671" t="s">
        <v>44</v>
      </c>
      <c r="AE6671" t="s">
        <v>44</v>
      </c>
      <c r="AF6671">
        <v>75</v>
      </c>
    </row>
    <row r="6672" spans="1:32">
      <c r="A6672">
        <v>31138</v>
      </c>
      <c r="B6672">
        <v>30238</v>
      </c>
      <c r="C6672" t="s">
        <v>133</v>
      </c>
      <c r="D6672" t="s">
        <v>1092</v>
      </c>
      <c r="E6672" t="s">
        <v>48</v>
      </c>
      <c r="F6672" t="s">
        <v>32885</v>
      </c>
      <c r="G6672" t="s">
        <v>32886</v>
      </c>
      <c r="H6672" t="s">
        <v>164</v>
      </c>
      <c r="I6672" s="1">
        <v>27485</v>
      </c>
      <c r="J6672" t="s">
        <v>32887</v>
      </c>
      <c r="K6672" t="s">
        <v>32888</v>
      </c>
      <c r="L6672">
        <v>24338</v>
      </c>
      <c r="M6672" t="s">
        <v>164</v>
      </c>
      <c r="N6672" s="1">
        <v>45109</v>
      </c>
      <c r="O6672" s="1">
        <v>45114</v>
      </c>
      <c r="P6672">
        <v>62</v>
      </c>
      <c r="Q6672">
        <v>3</v>
      </c>
      <c r="R6672" t="s">
        <v>63</v>
      </c>
      <c r="S6672">
        <v>4</v>
      </c>
      <c r="T6672">
        <v>2</v>
      </c>
      <c r="U6672">
        <v>5</v>
      </c>
      <c r="V6672">
        <v>410</v>
      </c>
      <c r="W6672" t="s">
        <v>41</v>
      </c>
      <c r="X6672" t="s">
        <v>32889</v>
      </c>
      <c r="Y6672" t="s">
        <v>43</v>
      </c>
      <c r="Z6672" s="1">
        <v>45082</v>
      </c>
      <c r="AA6672" s="2">
        <v>7.5775462962962961E-2</v>
      </c>
      <c r="AB6672" s="2">
        <v>0.64587962962962964</v>
      </c>
      <c r="AC6672" t="s">
        <v>44</v>
      </c>
      <c r="AD6672" t="s">
        <v>45</v>
      </c>
      <c r="AE6672" t="s">
        <v>45</v>
      </c>
      <c r="AF6672">
        <v>82</v>
      </c>
    </row>
    <row r="6673" spans="1:32">
      <c r="A6673">
        <v>31139</v>
      </c>
      <c r="B6673">
        <v>30239</v>
      </c>
      <c r="C6673" t="s">
        <v>5242</v>
      </c>
      <c r="D6673" t="s">
        <v>230</v>
      </c>
      <c r="E6673" t="s">
        <v>48</v>
      </c>
      <c r="F6673" t="s">
        <v>19645</v>
      </c>
      <c r="G6673" t="s">
        <v>32890</v>
      </c>
      <c r="H6673" t="s">
        <v>164</v>
      </c>
      <c r="I6673" s="1">
        <v>35145</v>
      </c>
      <c r="J6673" t="s">
        <v>32891</v>
      </c>
      <c r="K6673" t="s">
        <v>32892</v>
      </c>
      <c r="L6673">
        <v>61780</v>
      </c>
      <c r="M6673" t="s">
        <v>164</v>
      </c>
      <c r="N6673" s="1">
        <v>45174</v>
      </c>
      <c r="O6673" s="1">
        <v>45179</v>
      </c>
      <c r="P6673">
        <v>18</v>
      </c>
      <c r="Q6673">
        <v>1</v>
      </c>
      <c r="R6673" t="s">
        <v>40</v>
      </c>
      <c r="S6673">
        <v>4</v>
      </c>
      <c r="T6673">
        <v>1</v>
      </c>
      <c r="U6673">
        <v>5</v>
      </c>
      <c r="V6673">
        <v>1000</v>
      </c>
      <c r="W6673" t="s">
        <v>54</v>
      </c>
      <c r="X6673" t="s">
        <v>32893</v>
      </c>
      <c r="Y6673" t="s">
        <v>6</v>
      </c>
      <c r="Z6673" s="1">
        <v>45169</v>
      </c>
      <c r="AA6673" s="2">
        <v>0.82488425925925923</v>
      </c>
      <c r="AB6673" s="2">
        <v>0.328125</v>
      </c>
      <c r="AC6673" t="s">
        <v>44</v>
      </c>
      <c r="AD6673" t="s">
        <v>45</v>
      </c>
      <c r="AE6673" t="s">
        <v>44</v>
      </c>
      <c r="AF6673">
        <v>200</v>
      </c>
    </row>
    <row r="6674" spans="1:32">
      <c r="A6674">
        <v>31141</v>
      </c>
      <c r="B6674">
        <v>30241</v>
      </c>
      <c r="C6674" t="s">
        <v>988</v>
      </c>
      <c r="D6674" t="s">
        <v>12694</v>
      </c>
      <c r="E6674" t="s">
        <v>34</v>
      </c>
      <c r="F6674" t="s">
        <v>32894</v>
      </c>
      <c r="G6674" t="s">
        <v>32895</v>
      </c>
      <c r="H6674" t="s">
        <v>309</v>
      </c>
      <c r="I6674" s="1">
        <v>36058</v>
      </c>
      <c r="J6674" t="s">
        <v>32896</v>
      </c>
      <c r="K6674" t="s">
        <v>14184</v>
      </c>
      <c r="L6674">
        <v>5882</v>
      </c>
      <c r="M6674" t="s">
        <v>309</v>
      </c>
      <c r="N6674" s="1">
        <v>45007</v>
      </c>
      <c r="O6674" s="1">
        <v>45011</v>
      </c>
      <c r="P6674">
        <v>51</v>
      </c>
      <c r="Q6674">
        <v>3</v>
      </c>
      <c r="R6674" t="s">
        <v>40</v>
      </c>
      <c r="S6674">
        <v>4</v>
      </c>
      <c r="T6674">
        <v>2</v>
      </c>
      <c r="U6674">
        <v>4</v>
      </c>
      <c r="V6674">
        <v>860</v>
      </c>
      <c r="W6674" t="s">
        <v>54</v>
      </c>
      <c r="X6674" t="s">
        <v>32897</v>
      </c>
      <c r="Y6674" t="s">
        <v>65</v>
      </c>
      <c r="Z6674" s="1">
        <v>44978</v>
      </c>
      <c r="AA6674" s="2">
        <v>0.43851851851851853</v>
      </c>
      <c r="AB6674" s="2">
        <v>0.50260416666666663</v>
      </c>
      <c r="AC6674" t="s">
        <v>44</v>
      </c>
      <c r="AD6674" t="s">
        <v>45</v>
      </c>
      <c r="AE6674" t="s">
        <v>45</v>
      </c>
      <c r="AF6674">
        <v>215</v>
      </c>
    </row>
    <row r="6675" spans="1:32">
      <c r="A6675">
        <v>31142</v>
      </c>
      <c r="B6675">
        <v>30242</v>
      </c>
      <c r="C6675" t="s">
        <v>391</v>
      </c>
      <c r="D6675" t="s">
        <v>1068</v>
      </c>
      <c r="E6675" t="s">
        <v>48</v>
      </c>
      <c r="F6675" t="s">
        <v>32898</v>
      </c>
      <c r="G6675" t="s">
        <v>32899</v>
      </c>
      <c r="H6675" t="s">
        <v>86</v>
      </c>
      <c r="I6675" s="1">
        <v>17381</v>
      </c>
      <c r="J6675" t="s">
        <v>32900</v>
      </c>
      <c r="K6675" t="s">
        <v>32901</v>
      </c>
      <c r="L6675">
        <v>74103</v>
      </c>
      <c r="M6675" t="s">
        <v>86</v>
      </c>
      <c r="N6675" s="1">
        <v>45188</v>
      </c>
      <c r="O6675" s="1">
        <v>45191</v>
      </c>
      <c r="P6675">
        <v>87</v>
      </c>
      <c r="Q6675">
        <v>4</v>
      </c>
      <c r="R6675" t="s">
        <v>40</v>
      </c>
      <c r="S6675">
        <v>3</v>
      </c>
      <c r="T6675">
        <v>1</v>
      </c>
      <c r="U6675">
        <v>3</v>
      </c>
      <c r="V6675">
        <v>663</v>
      </c>
      <c r="W6675" t="s">
        <v>54</v>
      </c>
      <c r="X6675" t="s">
        <v>32902</v>
      </c>
      <c r="Y6675" t="s">
        <v>81</v>
      </c>
      <c r="Z6675" s="1">
        <v>45162</v>
      </c>
      <c r="AA6675" s="2">
        <v>0.29646990740740742</v>
      </c>
      <c r="AB6675" s="2">
        <v>0.53584490740740742</v>
      </c>
      <c r="AC6675" t="s">
        <v>45</v>
      </c>
      <c r="AD6675" t="s">
        <v>45</v>
      </c>
      <c r="AE6675" t="s">
        <v>44</v>
      </c>
      <c r="AF6675">
        <v>221</v>
      </c>
    </row>
    <row r="6676" spans="1:32">
      <c r="A6676">
        <v>31144</v>
      </c>
      <c r="B6676">
        <v>30244</v>
      </c>
      <c r="C6676" t="s">
        <v>284</v>
      </c>
      <c r="D6676" t="s">
        <v>8072</v>
      </c>
      <c r="E6676" t="s">
        <v>34</v>
      </c>
      <c r="F6676" t="s">
        <v>32903</v>
      </c>
      <c r="G6676" t="s">
        <v>32904</v>
      </c>
      <c r="H6676" t="s">
        <v>171</v>
      </c>
      <c r="I6676" s="1">
        <v>16563</v>
      </c>
      <c r="J6676" t="s">
        <v>32905</v>
      </c>
      <c r="K6676" t="s">
        <v>32906</v>
      </c>
      <c r="L6676">
        <v>97884</v>
      </c>
      <c r="M6676" t="s">
        <v>171</v>
      </c>
      <c r="N6676" s="1">
        <v>44982</v>
      </c>
      <c r="O6676" s="1">
        <v>44987</v>
      </c>
      <c r="P6676">
        <v>89</v>
      </c>
      <c r="Q6676">
        <v>4</v>
      </c>
      <c r="R6676" t="s">
        <v>63</v>
      </c>
      <c r="S6676">
        <v>2</v>
      </c>
      <c r="T6676">
        <v>0</v>
      </c>
      <c r="U6676">
        <v>5</v>
      </c>
      <c r="V6676">
        <v>380</v>
      </c>
      <c r="W6676" t="s">
        <v>54</v>
      </c>
      <c r="X6676" t="s">
        <v>32907</v>
      </c>
      <c r="Y6676" t="s">
        <v>6</v>
      </c>
      <c r="Z6676" s="1">
        <v>44953</v>
      </c>
      <c r="AA6676" s="2">
        <v>9.0474537037037048E-2</v>
      </c>
      <c r="AB6676" s="2">
        <v>0.5075115740740741</v>
      </c>
      <c r="AC6676" t="s">
        <v>44</v>
      </c>
      <c r="AD6676" t="s">
        <v>45</v>
      </c>
      <c r="AE6676" t="s">
        <v>44</v>
      </c>
      <c r="AF6676">
        <v>76</v>
      </c>
    </row>
    <row r="6677" spans="1:32">
      <c r="A6677">
        <v>31145</v>
      </c>
      <c r="B6677">
        <v>30245</v>
      </c>
      <c r="C6677" t="s">
        <v>1681</v>
      </c>
      <c r="D6677" t="s">
        <v>4758</v>
      </c>
      <c r="E6677" t="s">
        <v>34</v>
      </c>
      <c r="F6677" t="s">
        <v>32908</v>
      </c>
      <c r="G6677" t="s">
        <v>32909</v>
      </c>
      <c r="H6677" t="s">
        <v>209</v>
      </c>
      <c r="I6677" s="1">
        <v>23202</v>
      </c>
      <c r="J6677" t="s">
        <v>32910</v>
      </c>
      <c r="K6677" t="s">
        <v>32911</v>
      </c>
      <c r="L6677">
        <v>93253</v>
      </c>
      <c r="M6677" t="s">
        <v>209</v>
      </c>
      <c r="N6677" s="1">
        <v>45059</v>
      </c>
      <c r="O6677" s="1">
        <v>45061</v>
      </c>
      <c r="P6677">
        <v>9</v>
      </c>
      <c r="Q6677">
        <v>1</v>
      </c>
      <c r="R6677" t="s">
        <v>40</v>
      </c>
      <c r="S6677">
        <v>3</v>
      </c>
      <c r="T6677">
        <v>0</v>
      </c>
      <c r="U6677">
        <v>2</v>
      </c>
      <c r="V6677">
        <v>428</v>
      </c>
      <c r="W6677" t="s">
        <v>54</v>
      </c>
      <c r="X6677" t="s">
        <v>32912</v>
      </c>
      <c r="Y6677" t="s">
        <v>65</v>
      </c>
      <c r="Z6677" s="1">
        <v>45030</v>
      </c>
      <c r="AA6677" s="2">
        <v>0.74223379629629627</v>
      </c>
      <c r="AB6677" s="2">
        <v>0.21010416666666668</v>
      </c>
      <c r="AC6677" t="s">
        <v>45</v>
      </c>
      <c r="AD6677" t="s">
        <v>45</v>
      </c>
      <c r="AE6677" t="s">
        <v>45</v>
      </c>
      <c r="AF6677">
        <v>214</v>
      </c>
    </row>
    <row r="6678" spans="1:32">
      <c r="A6678">
        <v>31147</v>
      </c>
      <c r="B6678">
        <v>30247</v>
      </c>
      <c r="C6678" t="s">
        <v>881</v>
      </c>
      <c r="D6678" t="s">
        <v>9313</v>
      </c>
      <c r="E6678" t="s">
        <v>48</v>
      </c>
      <c r="F6678" t="s">
        <v>32913</v>
      </c>
      <c r="G6678" t="s">
        <v>32914</v>
      </c>
      <c r="H6678" t="s">
        <v>179</v>
      </c>
      <c r="I6678" s="1">
        <v>36258</v>
      </c>
      <c r="J6678" t="s">
        <v>32915</v>
      </c>
      <c r="K6678" t="s">
        <v>32916</v>
      </c>
      <c r="L6678">
        <v>20534</v>
      </c>
      <c r="M6678" t="s">
        <v>179</v>
      </c>
      <c r="N6678" s="1">
        <v>45250</v>
      </c>
      <c r="O6678" s="1">
        <v>45254</v>
      </c>
      <c r="P6678">
        <v>30</v>
      </c>
      <c r="Q6678">
        <v>2</v>
      </c>
      <c r="R6678" t="s">
        <v>40</v>
      </c>
      <c r="S6678">
        <v>2</v>
      </c>
      <c r="T6678">
        <v>0</v>
      </c>
      <c r="U6678">
        <v>4</v>
      </c>
      <c r="V6678">
        <v>940</v>
      </c>
      <c r="W6678" t="s">
        <v>41</v>
      </c>
      <c r="X6678" t="s">
        <v>32917</v>
      </c>
      <c r="Y6678" t="s">
        <v>43</v>
      </c>
      <c r="Z6678" s="1">
        <v>45234</v>
      </c>
      <c r="AA6678" s="2">
        <v>0.60064814814814815</v>
      </c>
      <c r="AB6678" s="2">
        <v>0.28006944444444443</v>
      </c>
      <c r="AC6678" t="s">
        <v>45</v>
      </c>
      <c r="AD6678" t="s">
        <v>45</v>
      </c>
      <c r="AE6678" t="s">
        <v>45</v>
      </c>
      <c r="AF6678">
        <v>235</v>
      </c>
    </row>
    <row r="6679" spans="1:32">
      <c r="A6679">
        <v>31148</v>
      </c>
      <c r="B6679">
        <v>30248</v>
      </c>
      <c r="C6679" t="s">
        <v>2722</v>
      </c>
      <c r="D6679" t="s">
        <v>28990</v>
      </c>
      <c r="E6679" t="s">
        <v>34</v>
      </c>
      <c r="F6679" t="s">
        <v>32918</v>
      </c>
      <c r="G6679">
        <f>1-835-594-2218</f>
        <v>-3646</v>
      </c>
      <c r="H6679" t="s">
        <v>280</v>
      </c>
      <c r="I6679" s="1">
        <v>31499</v>
      </c>
      <c r="J6679" t="s">
        <v>32919</v>
      </c>
      <c r="K6679" t="s">
        <v>32920</v>
      </c>
      <c r="L6679">
        <v>2117</v>
      </c>
      <c r="M6679" t="s">
        <v>280</v>
      </c>
      <c r="N6679" s="1">
        <v>45129</v>
      </c>
      <c r="O6679" s="1">
        <v>45131</v>
      </c>
      <c r="P6679">
        <v>15</v>
      </c>
      <c r="Q6679">
        <v>1</v>
      </c>
      <c r="R6679" t="s">
        <v>40</v>
      </c>
      <c r="S6679">
        <v>3</v>
      </c>
      <c r="T6679">
        <v>0</v>
      </c>
      <c r="U6679">
        <v>2</v>
      </c>
      <c r="V6679">
        <v>414</v>
      </c>
      <c r="W6679" t="s">
        <v>41</v>
      </c>
      <c r="X6679" t="s">
        <v>32921</v>
      </c>
      <c r="Y6679" t="s">
        <v>65</v>
      </c>
      <c r="Z6679" s="1">
        <v>45108</v>
      </c>
      <c r="AA6679" s="2">
        <v>0.35175925925925927</v>
      </c>
      <c r="AB6679" s="2">
        <v>0.67096064814814815</v>
      </c>
      <c r="AC6679" t="s">
        <v>45</v>
      </c>
      <c r="AD6679" t="s">
        <v>45</v>
      </c>
      <c r="AE6679" t="s">
        <v>45</v>
      </c>
      <c r="AF6679">
        <v>207</v>
      </c>
    </row>
    <row r="6680" spans="1:32">
      <c r="A6680">
        <v>31149</v>
      </c>
      <c r="B6680">
        <v>30249</v>
      </c>
      <c r="C6680" t="s">
        <v>1392</v>
      </c>
      <c r="D6680" t="s">
        <v>2248</v>
      </c>
      <c r="E6680" t="s">
        <v>48</v>
      </c>
      <c r="F6680" t="s">
        <v>32922</v>
      </c>
      <c r="G6680" t="s">
        <v>32923</v>
      </c>
      <c r="H6680" t="s">
        <v>171</v>
      </c>
      <c r="I6680" s="1">
        <v>32358</v>
      </c>
      <c r="J6680" t="s">
        <v>32924</v>
      </c>
      <c r="K6680" t="s">
        <v>32925</v>
      </c>
      <c r="L6680">
        <v>23523</v>
      </c>
      <c r="M6680" t="s">
        <v>171</v>
      </c>
      <c r="N6680" s="1">
        <v>45258</v>
      </c>
      <c r="O6680" s="1">
        <v>45260</v>
      </c>
      <c r="P6680">
        <v>90</v>
      </c>
      <c r="Q6680">
        <v>4</v>
      </c>
      <c r="R6680" t="s">
        <v>40</v>
      </c>
      <c r="S6680">
        <v>4</v>
      </c>
      <c r="T6680">
        <v>0</v>
      </c>
      <c r="U6680">
        <v>2</v>
      </c>
      <c r="V6680">
        <v>464</v>
      </c>
      <c r="W6680" t="s">
        <v>54</v>
      </c>
      <c r="X6680" t="s">
        <v>32926</v>
      </c>
      <c r="Y6680" t="s">
        <v>43</v>
      </c>
      <c r="Z6680" s="1">
        <v>45220</v>
      </c>
      <c r="AA6680" s="2">
        <v>0.52842592592592597</v>
      </c>
      <c r="AB6680" s="2">
        <v>0.64038194444444441</v>
      </c>
      <c r="AC6680" t="s">
        <v>45</v>
      </c>
      <c r="AD6680" t="s">
        <v>45</v>
      </c>
      <c r="AE6680" t="s">
        <v>45</v>
      </c>
      <c r="AF6680">
        <v>232</v>
      </c>
    </row>
    <row r="6681" spans="1:32">
      <c r="A6681">
        <v>31150</v>
      </c>
      <c r="B6681">
        <v>30250</v>
      </c>
      <c r="C6681" t="s">
        <v>197</v>
      </c>
      <c r="D6681" t="s">
        <v>140</v>
      </c>
      <c r="E6681" t="s">
        <v>48</v>
      </c>
      <c r="F6681" t="s">
        <v>32927</v>
      </c>
      <c r="G6681" t="s">
        <v>32928</v>
      </c>
      <c r="H6681" t="s">
        <v>171</v>
      </c>
      <c r="I6681" s="1">
        <v>32299</v>
      </c>
      <c r="J6681" t="s">
        <v>32929</v>
      </c>
      <c r="K6681" t="s">
        <v>32930</v>
      </c>
      <c r="L6681">
        <v>76291</v>
      </c>
      <c r="M6681" t="s">
        <v>171</v>
      </c>
      <c r="N6681" s="1">
        <v>45098</v>
      </c>
      <c r="O6681" s="1">
        <v>45102</v>
      </c>
      <c r="P6681">
        <v>69</v>
      </c>
      <c r="Q6681">
        <v>3</v>
      </c>
      <c r="R6681" t="s">
        <v>40</v>
      </c>
      <c r="S6681">
        <v>2</v>
      </c>
      <c r="T6681">
        <v>2</v>
      </c>
      <c r="U6681">
        <v>4</v>
      </c>
      <c r="V6681">
        <v>908</v>
      </c>
      <c r="W6681" t="s">
        <v>41</v>
      </c>
      <c r="X6681" t="s">
        <v>32931</v>
      </c>
      <c r="Y6681" t="s">
        <v>43</v>
      </c>
      <c r="Z6681" s="1">
        <v>45091</v>
      </c>
      <c r="AA6681" s="2">
        <v>0.80495370370370367</v>
      </c>
      <c r="AB6681" s="2">
        <v>0.64909722222222221</v>
      </c>
      <c r="AC6681" t="s">
        <v>44</v>
      </c>
      <c r="AD6681" t="s">
        <v>44</v>
      </c>
      <c r="AE6681" t="s">
        <v>44</v>
      </c>
      <c r="AF6681">
        <v>227</v>
      </c>
    </row>
    <row r="6682" spans="1:32">
      <c r="A6682">
        <v>31151</v>
      </c>
      <c r="B6682">
        <v>30251</v>
      </c>
      <c r="C6682" t="s">
        <v>5380</v>
      </c>
      <c r="D6682" t="s">
        <v>1028</v>
      </c>
      <c r="E6682" t="s">
        <v>34</v>
      </c>
      <c r="F6682" t="s">
        <v>32932</v>
      </c>
      <c r="G6682" t="s">
        <v>32933</v>
      </c>
      <c r="H6682" t="s">
        <v>423</v>
      </c>
      <c r="I6682" s="1">
        <v>27562</v>
      </c>
      <c r="J6682" t="s">
        <v>32934</v>
      </c>
      <c r="K6682" t="s">
        <v>32935</v>
      </c>
      <c r="L6682">
        <v>18257</v>
      </c>
      <c r="M6682" t="s">
        <v>423</v>
      </c>
      <c r="N6682" s="1">
        <v>45128</v>
      </c>
      <c r="O6682" s="1">
        <v>45131</v>
      </c>
      <c r="P6682">
        <v>68</v>
      </c>
      <c r="Q6682">
        <v>3</v>
      </c>
      <c r="R6682" t="s">
        <v>63</v>
      </c>
      <c r="S6682">
        <v>2</v>
      </c>
      <c r="T6682">
        <v>0</v>
      </c>
      <c r="U6682">
        <v>3</v>
      </c>
      <c r="V6682">
        <v>192</v>
      </c>
      <c r="W6682" t="s">
        <v>54</v>
      </c>
      <c r="X6682" t="s">
        <v>32936</v>
      </c>
      <c r="Y6682" t="s">
        <v>65</v>
      </c>
      <c r="Z6682" s="1">
        <v>45090</v>
      </c>
      <c r="AA6682" s="2">
        <v>0.1948263888888889</v>
      </c>
      <c r="AB6682" s="2">
        <v>0.79060185185185183</v>
      </c>
      <c r="AC6682" t="s">
        <v>44</v>
      </c>
      <c r="AD6682" t="s">
        <v>45</v>
      </c>
      <c r="AE6682" t="s">
        <v>44</v>
      </c>
      <c r="AF6682">
        <v>64</v>
      </c>
    </row>
    <row r="6683" spans="1:32">
      <c r="A6683">
        <v>31152</v>
      </c>
      <c r="B6683">
        <v>30252</v>
      </c>
      <c r="C6683" t="s">
        <v>1155</v>
      </c>
      <c r="D6683" t="s">
        <v>454</v>
      </c>
      <c r="E6683" t="s">
        <v>34</v>
      </c>
      <c r="F6683" t="s">
        <v>32937</v>
      </c>
      <c r="G6683" t="s">
        <v>32938</v>
      </c>
      <c r="H6683" t="s">
        <v>1301</v>
      </c>
      <c r="I6683" s="1">
        <v>26656</v>
      </c>
      <c r="J6683" t="s">
        <v>32939</v>
      </c>
      <c r="K6683" t="s">
        <v>32940</v>
      </c>
      <c r="L6683">
        <v>32111</v>
      </c>
      <c r="M6683" t="s">
        <v>1301</v>
      </c>
      <c r="N6683" s="1">
        <v>44969</v>
      </c>
      <c r="O6683" s="1">
        <v>44974</v>
      </c>
      <c r="P6683">
        <v>92</v>
      </c>
      <c r="Q6683">
        <v>4</v>
      </c>
      <c r="R6683" t="s">
        <v>63</v>
      </c>
      <c r="S6683">
        <v>4</v>
      </c>
      <c r="T6683">
        <v>1</v>
      </c>
      <c r="U6683">
        <v>5</v>
      </c>
      <c r="V6683">
        <v>310</v>
      </c>
      <c r="W6683" t="s">
        <v>41</v>
      </c>
      <c r="X6683" t="s">
        <v>32941</v>
      </c>
      <c r="Y6683" t="s">
        <v>65</v>
      </c>
      <c r="Z6683" s="1">
        <v>44946</v>
      </c>
      <c r="AA6683" s="2">
        <v>0.84553240740740743</v>
      </c>
      <c r="AB6683" s="2">
        <v>0.9124768518518519</v>
      </c>
      <c r="AC6683" t="s">
        <v>44</v>
      </c>
      <c r="AD6683" t="s">
        <v>45</v>
      </c>
      <c r="AE6683" t="s">
        <v>45</v>
      </c>
      <c r="AF6683">
        <v>62</v>
      </c>
    </row>
    <row r="6684" spans="1:32">
      <c r="A6684">
        <v>31153</v>
      </c>
      <c r="B6684">
        <v>30253</v>
      </c>
      <c r="C6684" t="s">
        <v>32</v>
      </c>
      <c r="D6684" t="s">
        <v>83</v>
      </c>
      <c r="E6684" t="s">
        <v>34</v>
      </c>
      <c r="F6684" t="s">
        <v>32942</v>
      </c>
      <c r="G6684" t="s">
        <v>32943</v>
      </c>
      <c r="H6684" t="s">
        <v>530</v>
      </c>
      <c r="I6684" s="1">
        <v>35972</v>
      </c>
      <c r="J6684" t="s">
        <v>32944</v>
      </c>
      <c r="K6684" t="s">
        <v>32945</v>
      </c>
      <c r="L6684">
        <v>79913</v>
      </c>
      <c r="M6684" t="s">
        <v>530</v>
      </c>
      <c r="N6684" s="1">
        <v>45002</v>
      </c>
      <c r="O6684" s="1">
        <v>45003</v>
      </c>
      <c r="P6684">
        <v>69</v>
      </c>
      <c r="Q6684">
        <v>3</v>
      </c>
      <c r="R6684" t="s">
        <v>40</v>
      </c>
      <c r="S6684">
        <v>2</v>
      </c>
      <c r="T6684">
        <v>0</v>
      </c>
      <c r="U6684">
        <v>1</v>
      </c>
      <c r="V6684">
        <v>248</v>
      </c>
      <c r="W6684" t="s">
        <v>41</v>
      </c>
      <c r="X6684" t="s">
        <v>32946</v>
      </c>
      <c r="Y6684" t="s">
        <v>6</v>
      </c>
      <c r="Z6684" s="1">
        <v>44974</v>
      </c>
      <c r="AA6684" s="2">
        <v>0.67923611111111104</v>
      </c>
      <c r="AB6684" s="2">
        <v>0.7151967592592593</v>
      </c>
      <c r="AC6684" t="s">
        <v>45</v>
      </c>
      <c r="AD6684" t="s">
        <v>44</v>
      </c>
      <c r="AE6684" t="s">
        <v>45</v>
      </c>
      <c r="AF6684">
        <v>248</v>
      </c>
    </row>
    <row r="6685" spans="1:32">
      <c r="A6685">
        <v>31154</v>
      </c>
      <c r="B6685">
        <v>30254</v>
      </c>
      <c r="C6685" t="s">
        <v>722</v>
      </c>
      <c r="D6685" t="s">
        <v>1228</v>
      </c>
      <c r="E6685" t="s">
        <v>48</v>
      </c>
      <c r="F6685" t="s">
        <v>32947</v>
      </c>
      <c r="G6685" t="s">
        <v>32948</v>
      </c>
      <c r="H6685" t="s">
        <v>37</v>
      </c>
      <c r="I6685" s="1">
        <v>25709</v>
      </c>
      <c r="J6685" t="s">
        <v>32949</v>
      </c>
      <c r="K6685" t="s">
        <v>32950</v>
      </c>
      <c r="L6685">
        <v>55135</v>
      </c>
      <c r="M6685" t="s">
        <v>37</v>
      </c>
      <c r="N6685" s="1">
        <v>45197</v>
      </c>
      <c r="O6685" s="1">
        <v>45200</v>
      </c>
      <c r="P6685">
        <v>47</v>
      </c>
      <c r="Q6685">
        <v>2</v>
      </c>
      <c r="R6685" t="s">
        <v>63</v>
      </c>
      <c r="S6685">
        <v>3</v>
      </c>
      <c r="T6685">
        <v>0</v>
      </c>
      <c r="U6685">
        <v>3</v>
      </c>
      <c r="V6685">
        <v>246</v>
      </c>
      <c r="W6685" t="s">
        <v>54</v>
      </c>
      <c r="X6685" t="s">
        <v>32951</v>
      </c>
      <c r="Y6685" t="s">
        <v>65</v>
      </c>
      <c r="Z6685" s="1">
        <v>45178</v>
      </c>
      <c r="AA6685" s="2">
        <v>6.8553240740740748E-2</v>
      </c>
      <c r="AB6685" s="2">
        <v>0.17015046296296296</v>
      </c>
      <c r="AC6685" t="s">
        <v>45</v>
      </c>
      <c r="AD6685" t="s">
        <v>44</v>
      </c>
      <c r="AE6685" t="s">
        <v>45</v>
      </c>
      <c r="AF6685">
        <v>82</v>
      </c>
    </row>
    <row r="6686" spans="1:32">
      <c r="A6686">
        <v>31155</v>
      </c>
      <c r="B6686">
        <v>30255</v>
      </c>
      <c r="C6686" t="s">
        <v>11050</v>
      </c>
      <c r="D6686" t="s">
        <v>2634</v>
      </c>
      <c r="E6686" t="s">
        <v>34</v>
      </c>
      <c r="F6686" t="s">
        <v>32952</v>
      </c>
      <c r="G6686" t="s">
        <v>32953</v>
      </c>
      <c r="H6686" t="s">
        <v>272</v>
      </c>
      <c r="I6686" s="1">
        <v>19464</v>
      </c>
      <c r="J6686" t="s">
        <v>32954</v>
      </c>
      <c r="K6686" t="s">
        <v>32955</v>
      </c>
      <c r="L6686">
        <v>5138</v>
      </c>
      <c r="M6686" t="s">
        <v>272</v>
      </c>
      <c r="N6686" s="1">
        <v>45078</v>
      </c>
      <c r="O6686" s="1">
        <v>45080</v>
      </c>
      <c r="P6686">
        <v>32</v>
      </c>
      <c r="Q6686">
        <v>2</v>
      </c>
      <c r="R6686" t="s">
        <v>63</v>
      </c>
      <c r="S6686">
        <v>2</v>
      </c>
      <c r="T6686">
        <v>1</v>
      </c>
      <c r="U6686">
        <v>2</v>
      </c>
      <c r="V6686">
        <v>176</v>
      </c>
      <c r="W6686" t="s">
        <v>54</v>
      </c>
      <c r="X6686" t="s">
        <v>32956</v>
      </c>
      <c r="Y6686" t="s">
        <v>65</v>
      </c>
      <c r="Z6686" s="1">
        <v>45069</v>
      </c>
      <c r="AA6686" s="2">
        <v>0.74396990740740743</v>
      </c>
      <c r="AB6686" s="2">
        <v>0.96835648148148146</v>
      </c>
      <c r="AC6686" t="s">
        <v>45</v>
      </c>
      <c r="AD6686" t="s">
        <v>44</v>
      </c>
      <c r="AE6686" t="s">
        <v>45</v>
      </c>
      <c r="AF6686">
        <v>88</v>
      </c>
    </row>
    <row r="6687" spans="1:32">
      <c r="A6687">
        <v>31156</v>
      </c>
      <c r="B6687">
        <v>30256</v>
      </c>
      <c r="C6687" t="s">
        <v>583</v>
      </c>
      <c r="D6687" t="s">
        <v>977</v>
      </c>
      <c r="E6687" t="s">
        <v>48</v>
      </c>
      <c r="F6687" t="s">
        <v>32957</v>
      </c>
      <c r="G6687" t="s">
        <v>32958</v>
      </c>
      <c r="H6687" t="s">
        <v>86</v>
      </c>
      <c r="I6687" s="1">
        <v>37428</v>
      </c>
      <c r="J6687" t="s">
        <v>32959</v>
      </c>
      <c r="K6687" t="s">
        <v>32960</v>
      </c>
      <c r="L6687">
        <v>71993</v>
      </c>
      <c r="M6687" t="s">
        <v>86</v>
      </c>
      <c r="N6687" s="1">
        <v>45007</v>
      </c>
      <c r="O6687" s="1">
        <v>45010</v>
      </c>
      <c r="P6687">
        <v>29</v>
      </c>
      <c r="Q6687">
        <v>2</v>
      </c>
      <c r="R6687" t="s">
        <v>63</v>
      </c>
      <c r="S6687">
        <v>3</v>
      </c>
      <c r="T6687">
        <v>0</v>
      </c>
      <c r="U6687">
        <v>3</v>
      </c>
      <c r="V6687">
        <v>180</v>
      </c>
      <c r="W6687" t="s">
        <v>54</v>
      </c>
      <c r="X6687" t="s">
        <v>32961</v>
      </c>
      <c r="Y6687" t="s">
        <v>65</v>
      </c>
      <c r="Z6687" s="1">
        <v>44998</v>
      </c>
      <c r="AA6687" s="2">
        <v>0.77695601851851848</v>
      </c>
      <c r="AB6687" s="2">
        <v>0.33153935185185185</v>
      </c>
      <c r="AC6687" t="s">
        <v>45</v>
      </c>
      <c r="AD6687" t="s">
        <v>45</v>
      </c>
      <c r="AE6687" t="s">
        <v>44</v>
      </c>
      <c r="AF6687">
        <v>60</v>
      </c>
    </row>
    <row r="6688" spans="1:32">
      <c r="A6688">
        <v>31157</v>
      </c>
      <c r="B6688">
        <v>30257</v>
      </c>
      <c r="C6688" t="s">
        <v>475</v>
      </c>
      <c r="D6688" t="s">
        <v>12204</v>
      </c>
      <c r="E6688" t="s">
        <v>34</v>
      </c>
      <c r="F6688" t="s">
        <v>32962</v>
      </c>
      <c r="G6688" t="s">
        <v>32963</v>
      </c>
      <c r="H6688" t="s">
        <v>423</v>
      </c>
      <c r="I6688" s="1">
        <v>23638</v>
      </c>
      <c r="J6688" t="s">
        <v>32964</v>
      </c>
      <c r="K6688" t="s">
        <v>10552</v>
      </c>
      <c r="L6688">
        <v>70777</v>
      </c>
      <c r="M6688" t="s">
        <v>423</v>
      </c>
      <c r="N6688" s="1">
        <v>45018</v>
      </c>
      <c r="O6688" s="1">
        <v>45021</v>
      </c>
      <c r="P6688">
        <v>55</v>
      </c>
      <c r="Q6688">
        <v>3</v>
      </c>
      <c r="R6688" t="s">
        <v>53</v>
      </c>
      <c r="S6688">
        <v>3</v>
      </c>
      <c r="T6688">
        <v>0</v>
      </c>
      <c r="U6688">
        <v>3</v>
      </c>
      <c r="V6688">
        <v>366</v>
      </c>
      <c r="W6688" t="s">
        <v>41</v>
      </c>
      <c r="X6688" t="s">
        <v>32965</v>
      </c>
      <c r="Y6688" t="s">
        <v>6</v>
      </c>
      <c r="Z6688" s="1">
        <v>45008</v>
      </c>
      <c r="AA6688" s="2">
        <v>0.73712962962962969</v>
      </c>
      <c r="AB6688" s="2">
        <v>0.6636805555555555</v>
      </c>
      <c r="AC6688" t="s">
        <v>45</v>
      </c>
      <c r="AD6688" t="s">
        <v>44</v>
      </c>
      <c r="AE6688" t="s">
        <v>45</v>
      </c>
      <c r="AF6688">
        <v>122</v>
      </c>
    </row>
    <row r="6689" spans="1:32">
      <c r="A6689">
        <v>31158</v>
      </c>
      <c r="B6689">
        <v>30258</v>
      </c>
      <c r="C6689" t="s">
        <v>534</v>
      </c>
      <c r="D6689" t="s">
        <v>8072</v>
      </c>
      <c r="E6689" t="s">
        <v>34</v>
      </c>
      <c r="F6689" t="s">
        <v>32966</v>
      </c>
      <c r="G6689" t="s">
        <v>32967</v>
      </c>
      <c r="H6689" t="s">
        <v>904</v>
      </c>
      <c r="I6689" s="1">
        <v>31134</v>
      </c>
      <c r="J6689" t="s">
        <v>32968</v>
      </c>
      <c r="K6689" t="s">
        <v>32969</v>
      </c>
      <c r="L6689">
        <v>21829</v>
      </c>
      <c r="M6689" t="s">
        <v>904</v>
      </c>
      <c r="N6689" s="1">
        <v>45097</v>
      </c>
      <c r="O6689" s="1">
        <v>45101</v>
      </c>
      <c r="P6689">
        <v>12</v>
      </c>
      <c r="Q6689">
        <v>1</v>
      </c>
      <c r="R6689" t="s">
        <v>40</v>
      </c>
      <c r="S6689">
        <v>3</v>
      </c>
      <c r="T6689">
        <v>2</v>
      </c>
      <c r="U6689">
        <v>4</v>
      </c>
      <c r="V6689">
        <v>884</v>
      </c>
      <c r="W6689" t="s">
        <v>54</v>
      </c>
      <c r="X6689" t="s">
        <v>32970</v>
      </c>
      <c r="Y6689" t="s">
        <v>81</v>
      </c>
      <c r="Z6689" s="1">
        <v>45071</v>
      </c>
      <c r="AA6689" s="2">
        <v>0.92138888888888892</v>
      </c>
      <c r="AB6689" s="2">
        <v>0.35219907407407408</v>
      </c>
      <c r="AC6689" t="s">
        <v>45</v>
      </c>
      <c r="AD6689" t="s">
        <v>44</v>
      </c>
      <c r="AE6689" t="s">
        <v>44</v>
      </c>
      <c r="AF6689">
        <v>221</v>
      </c>
    </row>
    <row r="6690" spans="1:32">
      <c r="A6690">
        <v>31159</v>
      </c>
      <c r="B6690">
        <v>30259</v>
      </c>
      <c r="C6690" t="s">
        <v>5667</v>
      </c>
      <c r="D6690" t="s">
        <v>12087</v>
      </c>
      <c r="E6690" t="s">
        <v>34</v>
      </c>
      <c r="F6690" t="s">
        <v>32971</v>
      </c>
      <c r="G6690" t="s">
        <v>32972</v>
      </c>
      <c r="H6690" t="s">
        <v>60</v>
      </c>
      <c r="I6690" s="1">
        <v>27659</v>
      </c>
      <c r="J6690" t="s">
        <v>32973</v>
      </c>
      <c r="K6690" t="s">
        <v>32974</v>
      </c>
      <c r="L6690">
        <v>55676</v>
      </c>
      <c r="M6690" t="s">
        <v>60</v>
      </c>
      <c r="N6690" s="1">
        <v>45021</v>
      </c>
      <c r="O6690" s="1">
        <v>45023</v>
      </c>
      <c r="P6690">
        <v>72</v>
      </c>
      <c r="Q6690">
        <v>3</v>
      </c>
      <c r="R6690" t="s">
        <v>40</v>
      </c>
      <c r="S6690">
        <v>1</v>
      </c>
      <c r="T6690">
        <v>2</v>
      </c>
      <c r="U6690">
        <v>2</v>
      </c>
      <c r="V6690">
        <v>450</v>
      </c>
      <c r="W6690" t="s">
        <v>54</v>
      </c>
      <c r="X6690" t="s">
        <v>32975</v>
      </c>
      <c r="Y6690" t="s">
        <v>65</v>
      </c>
      <c r="Z6690" s="1">
        <v>44990</v>
      </c>
      <c r="AA6690" s="2">
        <v>8.3298611111111115E-2</v>
      </c>
      <c r="AB6690" s="2">
        <v>0.71450231481481474</v>
      </c>
      <c r="AC6690" t="s">
        <v>45</v>
      </c>
      <c r="AD6690" t="s">
        <v>44</v>
      </c>
      <c r="AE6690" t="s">
        <v>45</v>
      </c>
      <c r="AF6690">
        <v>225</v>
      </c>
    </row>
    <row r="6691" spans="1:32">
      <c r="A6691">
        <v>31160</v>
      </c>
      <c r="B6691">
        <v>30260</v>
      </c>
      <c r="C6691" t="s">
        <v>8388</v>
      </c>
      <c r="D6691" t="s">
        <v>1827</v>
      </c>
      <c r="E6691" t="s">
        <v>48</v>
      </c>
      <c r="F6691" t="s">
        <v>32976</v>
      </c>
      <c r="G6691" t="s">
        <v>32977</v>
      </c>
      <c r="H6691" t="s">
        <v>171</v>
      </c>
      <c r="I6691" s="1">
        <v>23672</v>
      </c>
      <c r="J6691" t="s">
        <v>32978</v>
      </c>
      <c r="K6691" t="s">
        <v>32979</v>
      </c>
      <c r="L6691">
        <v>62520</v>
      </c>
      <c r="M6691" t="s">
        <v>171</v>
      </c>
      <c r="N6691" s="1">
        <v>44953</v>
      </c>
      <c r="O6691" s="1">
        <v>44957</v>
      </c>
      <c r="P6691">
        <v>98</v>
      </c>
      <c r="Q6691">
        <v>4</v>
      </c>
      <c r="R6691" t="s">
        <v>63</v>
      </c>
      <c r="S6691">
        <v>2</v>
      </c>
      <c r="T6691">
        <v>2</v>
      </c>
      <c r="U6691">
        <v>4</v>
      </c>
      <c r="V6691">
        <v>340</v>
      </c>
      <c r="W6691" t="s">
        <v>41</v>
      </c>
      <c r="X6691" t="s">
        <v>32980</v>
      </c>
      <c r="Y6691" t="s">
        <v>43</v>
      </c>
      <c r="Z6691" s="1">
        <v>44944</v>
      </c>
      <c r="AA6691" s="2">
        <v>0.58258101851851851</v>
      </c>
      <c r="AB6691" s="2">
        <v>0.40843750000000001</v>
      </c>
      <c r="AC6691" t="s">
        <v>45</v>
      </c>
      <c r="AD6691" t="s">
        <v>44</v>
      </c>
      <c r="AE6691" t="s">
        <v>45</v>
      </c>
      <c r="AF6691">
        <v>85</v>
      </c>
    </row>
    <row r="6692" spans="1:32">
      <c r="A6692">
        <v>31161</v>
      </c>
      <c r="B6692">
        <v>30261</v>
      </c>
      <c r="C6692" t="s">
        <v>410</v>
      </c>
      <c r="D6692" t="s">
        <v>306</v>
      </c>
      <c r="E6692" t="s">
        <v>48</v>
      </c>
      <c r="F6692" t="s">
        <v>32981</v>
      </c>
      <c r="G6692" t="s">
        <v>32982</v>
      </c>
      <c r="H6692" t="s">
        <v>171</v>
      </c>
      <c r="I6692" s="1">
        <v>28008</v>
      </c>
      <c r="J6692" t="s">
        <v>32983</v>
      </c>
      <c r="K6692" t="s">
        <v>32984</v>
      </c>
      <c r="L6692">
        <v>26500</v>
      </c>
      <c r="M6692" t="s">
        <v>171</v>
      </c>
      <c r="N6692" s="1">
        <v>45236</v>
      </c>
      <c r="O6692" s="1">
        <v>45240</v>
      </c>
      <c r="P6692">
        <v>4</v>
      </c>
      <c r="Q6692">
        <v>1</v>
      </c>
      <c r="R6692" t="s">
        <v>53</v>
      </c>
      <c r="S6692">
        <v>3</v>
      </c>
      <c r="T6692">
        <v>1</v>
      </c>
      <c r="U6692">
        <v>4</v>
      </c>
      <c r="V6692">
        <v>600</v>
      </c>
      <c r="W6692" t="s">
        <v>54</v>
      </c>
      <c r="X6692" t="s">
        <v>32985</v>
      </c>
      <c r="Y6692" t="s">
        <v>81</v>
      </c>
      <c r="Z6692" s="1">
        <v>45213</v>
      </c>
      <c r="AA6692" s="2">
        <v>0.32092592592592589</v>
      </c>
      <c r="AB6692" s="2">
        <v>0.66500000000000004</v>
      </c>
      <c r="AC6692" t="s">
        <v>44</v>
      </c>
      <c r="AD6692" t="s">
        <v>45</v>
      </c>
      <c r="AE6692" t="s">
        <v>45</v>
      </c>
      <c r="AF6692">
        <v>150</v>
      </c>
    </row>
    <row r="6693" spans="1:32">
      <c r="A6693">
        <v>31162</v>
      </c>
      <c r="B6693">
        <v>30262</v>
      </c>
      <c r="C6693" t="s">
        <v>11988</v>
      </c>
      <c r="D6693" t="s">
        <v>28842</v>
      </c>
      <c r="E6693" t="s">
        <v>34</v>
      </c>
      <c r="F6693" t="s">
        <v>32986</v>
      </c>
      <c r="G6693" t="s">
        <v>32987</v>
      </c>
      <c r="H6693" t="s">
        <v>171</v>
      </c>
      <c r="I6693" s="1">
        <v>27942</v>
      </c>
      <c r="J6693" t="s">
        <v>32988</v>
      </c>
      <c r="K6693" t="s">
        <v>21229</v>
      </c>
      <c r="L6693">
        <v>66242</v>
      </c>
      <c r="M6693" t="s">
        <v>171</v>
      </c>
      <c r="N6693" s="1">
        <v>45232</v>
      </c>
      <c r="O6693" s="1">
        <v>45233</v>
      </c>
      <c r="P6693">
        <v>47</v>
      </c>
      <c r="Q6693">
        <v>2</v>
      </c>
      <c r="R6693" t="s">
        <v>63</v>
      </c>
      <c r="S6693">
        <v>3</v>
      </c>
      <c r="T6693">
        <v>1</v>
      </c>
      <c r="U6693">
        <v>1</v>
      </c>
      <c r="V6693">
        <v>81</v>
      </c>
      <c r="W6693" t="s">
        <v>54</v>
      </c>
      <c r="X6693" t="s">
        <v>32989</v>
      </c>
      <c r="Y6693" t="s">
        <v>81</v>
      </c>
      <c r="Z6693" s="1">
        <v>45195</v>
      </c>
      <c r="AA6693" s="2">
        <v>0.35671296296296301</v>
      </c>
      <c r="AB6693" s="2">
        <v>0.70415509259259268</v>
      </c>
      <c r="AC6693" t="s">
        <v>44</v>
      </c>
      <c r="AD6693" t="s">
        <v>44</v>
      </c>
      <c r="AE6693" t="s">
        <v>44</v>
      </c>
      <c r="AF6693">
        <v>81</v>
      </c>
    </row>
    <row r="6694" spans="1:32">
      <c r="A6694">
        <v>31163</v>
      </c>
      <c r="B6694">
        <v>30263</v>
      </c>
      <c r="C6694" t="s">
        <v>3380</v>
      </c>
      <c r="D6694" t="s">
        <v>57</v>
      </c>
      <c r="E6694" t="s">
        <v>48</v>
      </c>
      <c r="F6694" t="s">
        <v>32990</v>
      </c>
      <c r="G6694">
        <f>1-612-239-5017</f>
        <v>-5867</v>
      </c>
      <c r="H6694" t="s">
        <v>1301</v>
      </c>
      <c r="I6694" s="1">
        <v>18907</v>
      </c>
      <c r="J6694" t="s">
        <v>32991</v>
      </c>
      <c r="K6694" t="s">
        <v>324</v>
      </c>
      <c r="L6694">
        <v>5386</v>
      </c>
      <c r="M6694" t="s">
        <v>1301</v>
      </c>
      <c r="N6694" s="1">
        <v>45180</v>
      </c>
      <c r="O6694" s="1">
        <v>45185</v>
      </c>
      <c r="P6694">
        <v>38</v>
      </c>
      <c r="Q6694">
        <v>2</v>
      </c>
      <c r="R6694" t="s">
        <v>63</v>
      </c>
      <c r="S6694">
        <v>1</v>
      </c>
      <c r="T6694">
        <v>2</v>
      </c>
      <c r="U6694">
        <v>5</v>
      </c>
      <c r="V6694">
        <v>325</v>
      </c>
      <c r="W6694" t="s">
        <v>41</v>
      </c>
      <c r="X6694" t="s">
        <v>32992</v>
      </c>
      <c r="Y6694" t="s">
        <v>6</v>
      </c>
      <c r="Z6694" s="1">
        <v>45164</v>
      </c>
      <c r="AA6694" s="2">
        <v>0.43385416666666665</v>
      </c>
      <c r="AB6694" s="2">
        <v>0.81782407407407398</v>
      </c>
      <c r="AC6694" t="s">
        <v>44</v>
      </c>
      <c r="AD6694" t="s">
        <v>45</v>
      </c>
      <c r="AE6694" t="s">
        <v>44</v>
      </c>
      <c r="AF6694">
        <v>65</v>
      </c>
    </row>
    <row r="6695" spans="1:32">
      <c r="A6695">
        <v>31164</v>
      </c>
      <c r="B6695">
        <v>30264</v>
      </c>
      <c r="C6695" t="s">
        <v>1857</v>
      </c>
      <c r="D6695" t="s">
        <v>2862</v>
      </c>
      <c r="E6695" t="s">
        <v>34</v>
      </c>
      <c r="F6695" t="s">
        <v>32993</v>
      </c>
      <c r="G6695" t="s">
        <v>32994</v>
      </c>
      <c r="H6695" t="s">
        <v>295</v>
      </c>
      <c r="I6695" s="1">
        <v>28958</v>
      </c>
      <c r="J6695" t="s">
        <v>32995</v>
      </c>
      <c r="K6695" t="s">
        <v>9456</v>
      </c>
      <c r="L6695">
        <v>87211</v>
      </c>
      <c r="M6695" t="s">
        <v>295</v>
      </c>
      <c r="N6695" s="1">
        <v>45070</v>
      </c>
      <c r="O6695" s="1">
        <v>45073</v>
      </c>
      <c r="P6695">
        <v>78</v>
      </c>
      <c r="Q6695">
        <v>4</v>
      </c>
      <c r="R6695" t="s">
        <v>40</v>
      </c>
      <c r="S6695">
        <v>1</v>
      </c>
      <c r="T6695">
        <v>0</v>
      </c>
      <c r="U6695">
        <v>3</v>
      </c>
      <c r="V6695">
        <v>684</v>
      </c>
      <c r="W6695" t="s">
        <v>41</v>
      </c>
      <c r="X6695" t="s">
        <v>32996</v>
      </c>
      <c r="Y6695" t="s">
        <v>65</v>
      </c>
      <c r="Z6695" s="1">
        <v>45064</v>
      </c>
      <c r="AA6695" s="2">
        <v>0.64758101851851857</v>
      </c>
      <c r="AB6695" s="2">
        <v>0.12225694444444445</v>
      </c>
      <c r="AC6695" t="s">
        <v>45</v>
      </c>
      <c r="AD6695" t="s">
        <v>44</v>
      </c>
      <c r="AE6695" t="s">
        <v>45</v>
      </c>
      <c r="AF6695">
        <v>228</v>
      </c>
    </row>
    <row r="6696" spans="1:32">
      <c r="A6696">
        <v>31165</v>
      </c>
      <c r="B6696">
        <v>30265</v>
      </c>
      <c r="C6696" t="s">
        <v>5029</v>
      </c>
      <c r="D6696" t="s">
        <v>10876</v>
      </c>
      <c r="E6696" t="s">
        <v>48</v>
      </c>
      <c r="F6696" t="s">
        <v>32997</v>
      </c>
      <c r="G6696" t="s">
        <v>32998</v>
      </c>
      <c r="H6696" t="s">
        <v>77</v>
      </c>
      <c r="I6696" s="1">
        <v>32964</v>
      </c>
      <c r="J6696" t="s">
        <v>32999</v>
      </c>
      <c r="K6696" t="s">
        <v>33000</v>
      </c>
      <c r="L6696">
        <v>78075</v>
      </c>
      <c r="M6696" t="s">
        <v>77</v>
      </c>
      <c r="N6696" s="1">
        <v>45038</v>
      </c>
      <c r="O6696" s="1">
        <v>45040</v>
      </c>
      <c r="P6696">
        <v>89</v>
      </c>
      <c r="Q6696">
        <v>4</v>
      </c>
      <c r="R6696" t="s">
        <v>63</v>
      </c>
      <c r="S6696">
        <v>2</v>
      </c>
      <c r="T6696">
        <v>2</v>
      </c>
      <c r="U6696">
        <v>2</v>
      </c>
      <c r="V6696">
        <v>176</v>
      </c>
      <c r="W6696" t="s">
        <v>41</v>
      </c>
      <c r="X6696" t="s">
        <v>33001</v>
      </c>
      <c r="Y6696" t="s">
        <v>43</v>
      </c>
      <c r="Z6696" s="1">
        <v>45004</v>
      </c>
      <c r="AA6696" s="2">
        <v>6.850694444444444E-2</v>
      </c>
      <c r="AB6696" s="2">
        <v>0.82118055555555547</v>
      </c>
      <c r="AC6696" t="s">
        <v>45</v>
      </c>
      <c r="AD6696" t="s">
        <v>45</v>
      </c>
      <c r="AE6696" t="s">
        <v>45</v>
      </c>
      <c r="AF6696">
        <v>88</v>
      </c>
    </row>
    <row r="6697" spans="1:32">
      <c r="A6697">
        <v>31166</v>
      </c>
      <c r="B6697">
        <v>30266</v>
      </c>
      <c r="C6697" t="s">
        <v>527</v>
      </c>
      <c r="D6697" t="s">
        <v>8554</v>
      </c>
      <c r="E6697" t="s">
        <v>48</v>
      </c>
      <c r="F6697" t="s">
        <v>33002</v>
      </c>
      <c r="G6697" t="s">
        <v>33003</v>
      </c>
      <c r="H6697" t="s">
        <v>317</v>
      </c>
      <c r="I6697" s="1">
        <v>27739</v>
      </c>
      <c r="J6697" t="s">
        <v>33004</v>
      </c>
      <c r="K6697" t="s">
        <v>33005</v>
      </c>
      <c r="L6697">
        <v>89684</v>
      </c>
      <c r="M6697" t="s">
        <v>317</v>
      </c>
      <c r="N6697" s="1">
        <v>45268</v>
      </c>
      <c r="O6697" s="1">
        <v>45271</v>
      </c>
      <c r="P6697">
        <v>39</v>
      </c>
      <c r="Q6697">
        <v>2</v>
      </c>
      <c r="R6697" t="s">
        <v>40</v>
      </c>
      <c r="S6697">
        <v>4</v>
      </c>
      <c r="T6697">
        <v>0</v>
      </c>
      <c r="U6697">
        <v>3</v>
      </c>
      <c r="V6697">
        <v>606</v>
      </c>
      <c r="W6697" t="s">
        <v>41</v>
      </c>
      <c r="X6697" t="s">
        <v>33006</v>
      </c>
      <c r="Y6697" t="s">
        <v>65</v>
      </c>
      <c r="Z6697" s="1">
        <v>45249</v>
      </c>
      <c r="AA6697" s="2">
        <v>0.98396990740740742</v>
      </c>
      <c r="AB6697" s="2">
        <v>0.91568287037037033</v>
      </c>
      <c r="AC6697" t="s">
        <v>44</v>
      </c>
      <c r="AD6697" t="s">
        <v>45</v>
      </c>
      <c r="AE6697" t="s">
        <v>45</v>
      </c>
      <c r="AF6697">
        <v>202</v>
      </c>
    </row>
    <row r="6698" spans="1:32">
      <c r="A6698">
        <v>31169</v>
      </c>
      <c r="B6698">
        <v>30269</v>
      </c>
      <c r="C6698" t="s">
        <v>3694</v>
      </c>
      <c r="D6698" t="s">
        <v>1322</v>
      </c>
      <c r="E6698" t="s">
        <v>48</v>
      </c>
      <c r="F6698" t="s">
        <v>33007</v>
      </c>
      <c r="G6698" t="s">
        <v>33008</v>
      </c>
      <c r="H6698" t="s">
        <v>309</v>
      </c>
      <c r="I6698" s="1">
        <v>23086</v>
      </c>
      <c r="J6698" t="s">
        <v>33009</v>
      </c>
      <c r="K6698" t="s">
        <v>33010</v>
      </c>
      <c r="L6698">
        <v>5378</v>
      </c>
      <c r="M6698" t="s">
        <v>309</v>
      </c>
      <c r="N6698" s="1">
        <v>45038</v>
      </c>
      <c r="O6698" s="1">
        <v>45039</v>
      </c>
      <c r="P6698">
        <v>83</v>
      </c>
      <c r="Q6698">
        <v>4</v>
      </c>
      <c r="R6698" t="s">
        <v>63</v>
      </c>
      <c r="S6698">
        <v>3</v>
      </c>
      <c r="T6698">
        <v>2</v>
      </c>
      <c r="U6698">
        <v>1</v>
      </c>
      <c r="V6698">
        <v>61</v>
      </c>
      <c r="W6698" t="s">
        <v>41</v>
      </c>
      <c r="X6698" t="s">
        <v>33011</v>
      </c>
      <c r="Y6698" t="s">
        <v>43</v>
      </c>
      <c r="Z6698" s="1">
        <v>45001</v>
      </c>
      <c r="AA6698" s="2">
        <v>0.34935185185185186</v>
      </c>
      <c r="AB6698" s="2">
        <v>0.77981481481481474</v>
      </c>
      <c r="AC6698" t="s">
        <v>44</v>
      </c>
      <c r="AD6698" t="s">
        <v>44</v>
      </c>
      <c r="AE6698" t="s">
        <v>44</v>
      </c>
      <c r="AF6698">
        <v>61</v>
      </c>
    </row>
    <row r="6699" spans="1:32">
      <c r="A6699">
        <v>31171</v>
      </c>
      <c r="B6699">
        <v>30271</v>
      </c>
      <c r="C6699" t="s">
        <v>229</v>
      </c>
      <c r="D6699" t="s">
        <v>140</v>
      </c>
      <c r="E6699" t="s">
        <v>48</v>
      </c>
      <c r="F6699" t="s">
        <v>33012</v>
      </c>
      <c r="G6699" t="s">
        <v>33013</v>
      </c>
      <c r="H6699" t="s">
        <v>457</v>
      </c>
      <c r="I6699" s="1">
        <v>18059</v>
      </c>
      <c r="J6699" t="s">
        <v>33014</v>
      </c>
      <c r="K6699" t="s">
        <v>22333</v>
      </c>
      <c r="L6699">
        <v>10670</v>
      </c>
      <c r="M6699" t="s">
        <v>457</v>
      </c>
      <c r="N6699" s="1">
        <v>45033</v>
      </c>
      <c r="O6699" s="1">
        <v>45035</v>
      </c>
      <c r="P6699">
        <v>9</v>
      </c>
      <c r="Q6699">
        <v>1</v>
      </c>
      <c r="R6699" t="s">
        <v>40</v>
      </c>
      <c r="S6699">
        <v>4</v>
      </c>
      <c r="T6699">
        <v>1</v>
      </c>
      <c r="U6699">
        <v>2</v>
      </c>
      <c r="V6699">
        <v>474</v>
      </c>
      <c r="W6699" t="s">
        <v>41</v>
      </c>
      <c r="X6699" t="s">
        <v>33015</v>
      </c>
      <c r="Y6699" t="s">
        <v>65</v>
      </c>
      <c r="Z6699" s="1">
        <v>44994</v>
      </c>
      <c r="AA6699" s="2">
        <v>0.57437499999999997</v>
      </c>
      <c r="AB6699" s="2">
        <v>0.70469907407407406</v>
      </c>
      <c r="AC6699" t="s">
        <v>44</v>
      </c>
      <c r="AD6699" t="s">
        <v>44</v>
      </c>
      <c r="AE6699" t="s">
        <v>45</v>
      </c>
      <c r="AF6699">
        <v>237</v>
      </c>
    </row>
    <row r="6700" spans="1:32">
      <c r="A6700">
        <v>31172</v>
      </c>
      <c r="B6700">
        <v>30272</v>
      </c>
      <c r="C6700" t="s">
        <v>5304</v>
      </c>
      <c r="D6700" t="s">
        <v>4428</v>
      </c>
      <c r="E6700" t="s">
        <v>34</v>
      </c>
      <c r="F6700" t="s">
        <v>33016</v>
      </c>
      <c r="G6700" t="s">
        <v>33017</v>
      </c>
      <c r="H6700" t="s">
        <v>171</v>
      </c>
      <c r="I6700" s="1">
        <v>28239</v>
      </c>
      <c r="J6700" t="s">
        <v>33018</v>
      </c>
      <c r="K6700" t="s">
        <v>33019</v>
      </c>
      <c r="L6700">
        <v>45492</v>
      </c>
      <c r="M6700" t="s">
        <v>171</v>
      </c>
      <c r="N6700" s="1">
        <v>45003</v>
      </c>
      <c r="O6700" s="1">
        <v>45008</v>
      </c>
      <c r="P6700">
        <v>53</v>
      </c>
      <c r="Q6700">
        <v>3</v>
      </c>
      <c r="R6700" t="s">
        <v>63</v>
      </c>
      <c r="S6700">
        <v>2</v>
      </c>
      <c r="T6700">
        <v>2</v>
      </c>
      <c r="U6700">
        <v>5</v>
      </c>
      <c r="V6700">
        <v>340</v>
      </c>
      <c r="W6700" t="s">
        <v>41</v>
      </c>
      <c r="X6700" t="s">
        <v>33020</v>
      </c>
      <c r="Y6700" t="s">
        <v>6</v>
      </c>
      <c r="Z6700" s="1">
        <v>44982</v>
      </c>
      <c r="AA6700" s="2">
        <v>0.44137731481481479</v>
      </c>
      <c r="AB6700" s="2">
        <v>0.64900462962962957</v>
      </c>
      <c r="AC6700" t="s">
        <v>44</v>
      </c>
      <c r="AD6700" t="s">
        <v>45</v>
      </c>
      <c r="AE6700" t="s">
        <v>44</v>
      </c>
      <c r="AF6700">
        <v>68</v>
      </c>
    </row>
    <row r="6701" spans="1:32">
      <c r="A6701">
        <v>31173</v>
      </c>
      <c r="B6701">
        <v>30273</v>
      </c>
      <c r="C6701" t="s">
        <v>1104</v>
      </c>
      <c r="D6701" t="s">
        <v>341</v>
      </c>
      <c r="E6701" t="s">
        <v>48</v>
      </c>
      <c r="F6701" t="s">
        <v>33021</v>
      </c>
      <c r="G6701" t="s">
        <v>33022</v>
      </c>
      <c r="H6701" t="s">
        <v>122</v>
      </c>
      <c r="I6701" s="1">
        <v>24900</v>
      </c>
      <c r="J6701" t="s">
        <v>33023</v>
      </c>
      <c r="K6701" t="s">
        <v>25554</v>
      </c>
      <c r="L6701">
        <v>60337</v>
      </c>
      <c r="M6701" t="s">
        <v>122</v>
      </c>
      <c r="N6701" s="1">
        <v>45303</v>
      </c>
      <c r="O6701" s="1">
        <v>45305</v>
      </c>
      <c r="P6701">
        <v>33</v>
      </c>
      <c r="Q6701">
        <v>2</v>
      </c>
      <c r="R6701" t="s">
        <v>40</v>
      </c>
      <c r="S6701">
        <v>4</v>
      </c>
      <c r="T6701">
        <v>2</v>
      </c>
      <c r="U6701">
        <v>2</v>
      </c>
      <c r="V6701">
        <v>454</v>
      </c>
      <c r="W6701" t="s">
        <v>54</v>
      </c>
      <c r="X6701" t="s">
        <v>33024</v>
      </c>
      <c r="Y6701" t="s">
        <v>81</v>
      </c>
      <c r="Z6701" s="1">
        <v>45268</v>
      </c>
      <c r="AA6701" s="2">
        <v>0.98240740740740751</v>
      </c>
      <c r="AB6701" s="2">
        <v>0.96089120370370373</v>
      </c>
      <c r="AC6701" t="s">
        <v>44</v>
      </c>
      <c r="AD6701" t="s">
        <v>44</v>
      </c>
      <c r="AE6701" t="s">
        <v>44</v>
      </c>
      <c r="AF6701">
        <v>227</v>
      </c>
    </row>
    <row r="6702" spans="1:32">
      <c r="A6702">
        <v>31174</v>
      </c>
      <c r="B6702">
        <v>30274</v>
      </c>
      <c r="C6702" t="s">
        <v>1275</v>
      </c>
      <c r="D6702" t="s">
        <v>8703</v>
      </c>
      <c r="E6702" t="s">
        <v>48</v>
      </c>
      <c r="F6702" t="s">
        <v>33025</v>
      </c>
      <c r="G6702" t="s">
        <v>33026</v>
      </c>
      <c r="H6702" t="s">
        <v>405</v>
      </c>
      <c r="I6702" s="1">
        <v>16251</v>
      </c>
      <c r="J6702" t="s">
        <v>33027</v>
      </c>
      <c r="K6702" t="s">
        <v>5263</v>
      </c>
      <c r="L6702">
        <v>96219</v>
      </c>
      <c r="M6702" t="s">
        <v>405</v>
      </c>
      <c r="N6702" s="1">
        <v>45175</v>
      </c>
      <c r="O6702" s="1">
        <v>45177</v>
      </c>
      <c r="P6702">
        <v>57</v>
      </c>
      <c r="Q6702">
        <v>3</v>
      </c>
      <c r="R6702" t="s">
        <v>40</v>
      </c>
      <c r="S6702">
        <v>1</v>
      </c>
      <c r="T6702">
        <v>1</v>
      </c>
      <c r="U6702">
        <v>2</v>
      </c>
      <c r="V6702">
        <v>422</v>
      </c>
      <c r="W6702" t="s">
        <v>41</v>
      </c>
      <c r="X6702" t="s">
        <v>33028</v>
      </c>
      <c r="Y6702" t="s">
        <v>65</v>
      </c>
      <c r="Z6702" s="1">
        <v>45166</v>
      </c>
      <c r="AA6702" s="2">
        <v>0.81105324074074081</v>
      </c>
      <c r="AB6702" s="2">
        <v>0.47651620370370368</v>
      </c>
      <c r="AC6702" t="s">
        <v>45</v>
      </c>
      <c r="AD6702" t="s">
        <v>45</v>
      </c>
      <c r="AE6702" t="s">
        <v>45</v>
      </c>
      <c r="AF6702">
        <v>211</v>
      </c>
    </row>
    <row r="6703" spans="1:32">
      <c r="A6703">
        <v>31175</v>
      </c>
      <c r="B6703">
        <v>30275</v>
      </c>
      <c r="C6703" t="s">
        <v>197</v>
      </c>
      <c r="D6703" t="s">
        <v>3729</v>
      </c>
      <c r="E6703" t="s">
        <v>34</v>
      </c>
      <c r="F6703" t="s">
        <v>33029</v>
      </c>
      <c r="G6703" t="s">
        <v>33030</v>
      </c>
      <c r="H6703" t="s">
        <v>280</v>
      </c>
      <c r="I6703" s="1">
        <v>34140</v>
      </c>
      <c r="J6703" t="s">
        <v>33031</v>
      </c>
      <c r="K6703" t="s">
        <v>33032</v>
      </c>
      <c r="L6703">
        <v>49094</v>
      </c>
      <c r="M6703" t="s">
        <v>280</v>
      </c>
      <c r="N6703" s="1">
        <v>45086</v>
      </c>
      <c r="O6703" s="1">
        <v>45089</v>
      </c>
      <c r="P6703">
        <v>43</v>
      </c>
      <c r="Q6703">
        <v>2</v>
      </c>
      <c r="R6703" t="s">
        <v>53</v>
      </c>
      <c r="S6703">
        <v>4</v>
      </c>
      <c r="T6703">
        <v>1</v>
      </c>
      <c r="U6703">
        <v>3</v>
      </c>
      <c r="V6703">
        <v>369</v>
      </c>
      <c r="W6703" t="s">
        <v>54</v>
      </c>
      <c r="X6703" t="s">
        <v>33033</v>
      </c>
      <c r="Y6703" t="s">
        <v>43</v>
      </c>
      <c r="Z6703" s="1">
        <v>45064</v>
      </c>
      <c r="AA6703" s="2">
        <v>0.73940972222222223</v>
      </c>
      <c r="AB6703" s="2">
        <v>0.73991898148148139</v>
      </c>
      <c r="AC6703" t="s">
        <v>44</v>
      </c>
      <c r="AD6703" t="s">
        <v>44</v>
      </c>
      <c r="AE6703" t="s">
        <v>45</v>
      </c>
      <c r="AF6703">
        <v>123</v>
      </c>
    </row>
    <row r="6704" spans="1:32">
      <c r="A6704">
        <v>31176</v>
      </c>
      <c r="B6704">
        <v>30276</v>
      </c>
      <c r="C6704" t="s">
        <v>881</v>
      </c>
      <c r="D6704" t="s">
        <v>2369</v>
      </c>
      <c r="E6704" t="s">
        <v>48</v>
      </c>
      <c r="F6704" t="s">
        <v>33034</v>
      </c>
      <c r="G6704" t="s">
        <v>33035</v>
      </c>
      <c r="H6704" t="s">
        <v>37</v>
      </c>
      <c r="I6704" s="1">
        <v>30595</v>
      </c>
      <c r="J6704" t="s">
        <v>33036</v>
      </c>
      <c r="K6704" t="s">
        <v>33037</v>
      </c>
      <c r="L6704">
        <v>58884</v>
      </c>
      <c r="M6704" t="s">
        <v>37</v>
      </c>
      <c r="N6704" s="1">
        <v>45273</v>
      </c>
      <c r="O6704" s="1">
        <v>45277</v>
      </c>
      <c r="P6704">
        <v>87</v>
      </c>
      <c r="Q6704">
        <v>4</v>
      </c>
      <c r="R6704" t="s">
        <v>40</v>
      </c>
      <c r="S6704">
        <v>1</v>
      </c>
      <c r="T6704">
        <v>0</v>
      </c>
      <c r="U6704">
        <v>4</v>
      </c>
      <c r="V6704">
        <v>972</v>
      </c>
      <c r="W6704" t="s">
        <v>41</v>
      </c>
      <c r="X6704" t="s">
        <v>33038</v>
      </c>
      <c r="Y6704" t="s">
        <v>6</v>
      </c>
      <c r="Z6704" s="1">
        <v>45244</v>
      </c>
      <c r="AA6704" s="2">
        <v>0.40210648148148148</v>
      </c>
      <c r="AB6704" s="2">
        <v>0.18805555555555556</v>
      </c>
      <c r="AC6704" t="s">
        <v>45</v>
      </c>
      <c r="AD6704" t="s">
        <v>44</v>
      </c>
      <c r="AE6704" t="s">
        <v>44</v>
      </c>
      <c r="AF6704">
        <v>243</v>
      </c>
    </row>
    <row r="6705" spans="1:32">
      <c r="A6705">
        <v>31177</v>
      </c>
      <c r="B6705">
        <v>30277</v>
      </c>
      <c r="C6705" t="s">
        <v>7603</v>
      </c>
      <c r="D6705" t="s">
        <v>28862</v>
      </c>
      <c r="E6705" t="s">
        <v>48</v>
      </c>
      <c r="F6705" t="s">
        <v>33039</v>
      </c>
      <c r="G6705" t="s">
        <v>33040</v>
      </c>
      <c r="H6705" t="s">
        <v>171</v>
      </c>
      <c r="I6705" s="1">
        <v>17086</v>
      </c>
      <c r="J6705" t="s">
        <v>33041</v>
      </c>
      <c r="K6705" t="s">
        <v>33042</v>
      </c>
      <c r="L6705">
        <v>79354</v>
      </c>
      <c r="M6705" t="s">
        <v>171</v>
      </c>
      <c r="N6705" s="1">
        <v>45041</v>
      </c>
      <c r="O6705" s="1">
        <v>45043</v>
      </c>
      <c r="P6705">
        <v>83</v>
      </c>
      <c r="Q6705">
        <v>4</v>
      </c>
      <c r="R6705" t="s">
        <v>63</v>
      </c>
      <c r="S6705">
        <v>3</v>
      </c>
      <c r="T6705">
        <v>0</v>
      </c>
      <c r="U6705">
        <v>2</v>
      </c>
      <c r="V6705">
        <v>142</v>
      </c>
      <c r="W6705" t="s">
        <v>54</v>
      </c>
      <c r="X6705" t="s">
        <v>33043</v>
      </c>
      <c r="Y6705" t="s">
        <v>81</v>
      </c>
      <c r="Z6705" s="1">
        <v>45032</v>
      </c>
      <c r="AA6705" s="2">
        <v>0.39633101851851849</v>
      </c>
      <c r="AB6705" s="2">
        <v>0.75700231481481473</v>
      </c>
      <c r="AC6705" t="s">
        <v>44</v>
      </c>
      <c r="AD6705" t="s">
        <v>44</v>
      </c>
      <c r="AE6705" t="s">
        <v>45</v>
      </c>
      <c r="AF6705">
        <v>71</v>
      </c>
    </row>
    <row r="6706" spans="1:32">
      <c r="A6706">
        <v>31178</v>
      </c>
      <c r="B6706">
        <v>30278</v>
      </c>
      <c r="C6706" t="s">
        <v>4490</v>
      </c>
      <c r="D6706" t="s">
        <v>348</v>
      </c>
      <c r="E6706" t="s">
        <v>34</v>
      </c>
      <c r="F6706" t="s">
        <v>33044</v>
      </c>
      <c r="G6706" t="s">
        <v>33045</v>
      </c>
      <c r="H6706" t="s">
        <v>317</v>
      </c>
      <c r="I6706" s="1">
        <v>21290</v>
      </c>
      <c r="J6706" t="s">
        <v>33046</v>
      </c>
      <c r="K6706" t="s">
        <v>33047</v>
      </c>
      <c r="L6706">
        <v>86235</v>
      </c>
      <c r="M6706" t="s">
        <v>317</v>
      </c>
      <c r="N6706" s="1">
        <v>45007</v>
      </c>
      <c r="O6706" s="1">
        <v>45009</v>
      </c>
      <c r="P6706">
        <v>40</v>
      </c>
      <c r="Q6706">
        <v>2</v>
      </c>
      <c r="R6706" t="s">
        <v>53</v>
      </c>
      <c r="S6706">
        <v>1</v>
      </c>
      <c r="T6706">
        <v>1</v>
      </c>
      <c r="U6706">
        <v>2</v>
      </c>
      <c r="V6706">
        <v>298</v>
      </c>
      <c r="W6706" t="s">
        <v>54</v>
      </c>
      <c r="X6706" t="s">
        <v>33048</v>
      </c>
      <c r="Y6706" t="s">
        <v>65</v>
      </c>
      <c r="Z6706" s="1">
        <v>44983</v>
      </c>
      <c r="AA6706" s="2">
        <v>0.52336805555555554</v>
      </c>
      <c r="AB6706" s="2">
        <v>0.96491898148148147</v>
      </c>
      <c r="AC6706" t="s">
        <v>44</v>
      </c>
      <c r="AD6706" t="s">
        <v>45</v>
      </c>
      <c r="AE6706" t="s">
        <v>44</v>
      </c>
      <c r="AF6706">
        <v>149</v>
      </c>
    </row>
    <row r="6707" spans="1:32">
      <c r="A6707">
        <v>31179</v>
      </c>
      <c r="B6707">
        <v>30279</v>
      </c>
      <c r="C6707" t="s">
        <v>722</v>
      </c>
      <c r="D6707" t="s">
        <v>7878</v>
      </c>
      <c r="E6707" t="s">
        <v>34</v>
      </c>
      <c r="F6707" t="s">
        <v>33049</v>
      </c>
      <c r="G6707" t="s">
        <v>33050</v>
      </c>
      <c r="H6707" t="s">
        <v>457</v>
      </c>
      <c r="I6707" s="1">
        <v>38661</v>
      </c>
      <c r="J6707" t="s">
        <v>33051</v>
      </c>
      <c r="K6707" t="s">
        <v>33052</v>
      </c>
      <c r="L6707">
        <v>21665</v>
      </c>
      <c r="M6707" t="s">
        <v>457</v>
      </c>
      <c r="N6707" s="1">
        <v>45027</v>
      </c>
      <c r="O6707" s="1">
        <v>45029</v>
      </c>
      <c r="P6707">
        <v>23</v>
      </c>
      <c r="Q6707">
        <v>1</v>
      </c>
      <c r="R6707" t="s">
        <v>63</v>
      </c>
      <c r="S6707">
        <v>2</v>
      </c>
      <c r="T6707">
        <v>0</v>
      </c>
      <c r="U6707">
        <v>2</v>
      </c>
      <c r="V6707">
        <v>124</v>
      </c>
      <c r="W6707" t="s">
        <v>41</v>
      </c>
      <c r="X6707" t="s">
        <v>33053</v>
      </c>
      <c r="Y6707" t="s">
        <v>81</v>
      </c>
      <c r="Z6707" s="1">
        <v>44992</v>
      </c>
      <c r="AA6707" s="2">
        <v>0.27930555555555553</v>
      </c>
      <c r="AB6707" s="2">
        <v>0.15605324074074076</v>
      </c>
      <c r="AC6707" t="s">
        <v>44</v>
      </c>
      <c r="AD6707" t="s">
        <v>45</v>
      </c>
      <c r="AE6707" t="s">
        <v>44</v>
      </c>
      <c r="AF6707">
        <v>62</v>
      </c>
    </row>
    <row r="6708" spans="1:32">
      <c r="A6708">
        <v>31180</v>
      </c>
      <c r="B6708">
        <v>30280</v>
      </c>
      <c r="C6708" t="s">
        <v>19625</v>
      </c>
      <c r="D6708" t="s">
        <v>5089</v>
      </c>
      <c r="E6708" t="s">
        <v>34</v>
      </c>
      <c r="F6708" t="s">
        <v>33054</v>
      </c>
      <c r="G6708" t="s">
        <v>33055</v>
      </c>
      <c r="H6708" t="s">
        <v>405</v>
      </c>
      <c r="I6708" s="1">
        <v>23978</v>
      </c>
      <c r="J6708" t="s">
        <v>33056</v>
      </c>
      <c r="K6708" t="s">
        <v>33057</v>
      </c>
      <c r="L6708">
        <v>84553</v>
      </c>
      <c r="M6708" t="s">
        <v>405</v>
      </c>
      <c r="N6708" s="1">
        <v>45175</v>
      </c>
      <c r="O6708" s="1">
        <v>45176</v>
      </c>
      <c r="P6708">
        <v>68</v>
      </c>
      <c r="Q6708">
        <v>3</v>
      </c>
      <c r="R6708" t="s">
        <v>63</v>
      </c>
      <c r="S6708">
        <v>1</v>
      </c>
      <c r="T6708">
        <v>1</v>
      </c>
      <c r="U6708">
        <v>1</v>
      </c>
      <c r="V6708">
        <v>71</v>
      </c>
      <c r="W6708" t="s">
        <v>41</v>
      </c>
      <c r="X6708" t="s">
        <v>33058</v>
      </c>
      <c r="Y6708" t="s">
        <v>43</v>
      </c>
      <c r="Z6708" s="1">
        <v>45142</v>
      </c>
      <c r="AA6708" s="2">
        <v>0.92888888888888888</v>
      </c>
      <c r="AB6708" s="2">
        <v>0.26384259259259263</v>
      </c>
      <c r="AC6708" t="s">
        <v>44</v>
      </c>
      <c r="AD6708" t="s">
        <v>44</v>
      </c>
      <c r="AE6708" t="s">
        <v>44</v>
      </c>
      <c r="AF6708">
        <v>71</v>
      </c>
    </row>
    <row r="6709" spans="1:32">
      <c r="A6709">
        <v>31182</v>
      </c>
      <c r="B6709">
        <v>30282</v>
      </c>
      <c r="C6709" t="s">
        <v>602</v>
      </c>
      <c r="D6709" t="s">
        <v>584</v>
      </c>
      <c r="E6709" t="s">
        <v>34</v>
      </c>
      <c r="F6709" t="s">
        <v>33059</v>
      </c>
      <c r="G6709" t="s">
        <v>33060</v>
      </c>
      <c r="H6709" t="s">
        <v>156</v>
      </c>
      <c r="I6709" s="1">
        <v>18549</v>
      </c>
      <c r="J6709" t="s">
        <v>33061</v>
      </c>
      <c r="K6709" t="s">
        <v>33062</v>
      </c>
      <c r="L6709">
        <v>72829</v>
      </c>
      <c r="M6709" t="s">
        <v>156</v>
      </c>
      <c r="N6709" s="1">
        <v>45271</v>
      </c>
      <c r="O6709" s="1">
        <v>45273</v>
      </c>
      <c r="P6709">
        <v>59</v>
      </c>
      <c r="Q6709">
        <v>3</v>
      </c>
      <c r="R6709" t="s">
        <v>63</v>
      </c>
      <c r="S6709">
        <v>1</v>
      </c>
      <c r="T6709">
        <v>2</v>
      </c>
      <c r="U6709">
        <v>2</v>
      </c>
      <c r="V6709">
        <v>132</v>
      </c>
      <c r="W6709" t="s">
        <v>41</v>
      </c>
      <c r="X6709" t="s">
        <v>33063</v>
      </c>
      <c r="Y6709" t="s">
        <v>65</v>
      </c>
      <c r="Z6709" s="1">
        <v>45248</v>
      </c>
      <c r="AA6709" s="2">
        <v>7.7719907407407404E-2</v>
      </c>
      <c r="AB6709" s="2">
        <v>0.94642361111111117</v>
      </c>
      <c r="AC6709" t="s">
        <v>44</v>
      </c>
      <c r="AD6709" t="s">
        <v>44</v>
      </c>
      <c r="AE6709" t="s">
        <v>45</v>
      </c>
      <c r="AF6709">
        <v>66</v>
      </c>
    </row>
    <row r="6710" spans="1:32">
      <c r="A6710">
        <v>31183</v>
      </c>
      <c r="B6710">
        <v>30283</v>
      </c>
      <c r="C6710" t="s">
        <v>105</v>
      </c>
      <c r="D6710" t="s">
        <v>9501</v>
      </c>
      <c r="E6710" t="s">
        <v>48</v>
      </c>
      <c r="F6710" t="s">
        <v>33064</v>
      </c>
      <c r="G6710" t="s">
        <v>33065</v>
      </c>
      <c r="H6710" t="s">
        <v>70</v>
      </c>
      <c r="I6710" s="1">
        <v>29296</v>
      </c>
      <c r="J6710" t="s">
        <v>33066</v>
      </c>
      <c r="K6710" t="s">
        <v>33067</v>
      </c>
      <c r="L6710">
        <v>24807</v>
      </c>
      <c r="M6710" t="s">
        <v>70</v>
      </c>
      <c r="N6710" s="1">
        <v>45286</v>
      </c>
      <c r="O6710" s="1">
        <v>45287</v>
      </c>
      <c r="P6710">
        <v>40</v>
      </c>
      <c r="Q6710">
        <v>2</v>
      </c>
      <c r="R6710" t="s">
        <v>53</v>
      </c>
      <c r="S6710">
        <v>4</v>
      </c>
      <c r="T6710">
        <v>1</v>
      </c>
      <c r="U6710">
        <v>1</v>
      </c>
      <c r="V6710">
        <v>125</v>
      </c>
      <c r="W6710" t="s">
        <v>41</v>
      </c>
      <c r="X6710" t="s">
        <v>33068</v>
      </c>
      <c r="Y6710" t="s">
        <v>43</v>
      </c>
      <c r="Z6710" s="1">
        <v>45260</v>
      </c>
      <c r="AA6710" s="2">
        <v>0.51618055555555553</v>
      </c>
      <c r="AB6710" s="2">
        <v>0.62822916666666673</v>
      </c>
      <c r="AC6710" t="s">
        <v>44</v>
      </c>
      <c r="AD6710" t="s">
        <v>44</v>
      </c>
      <c r="AE6710" t="s">
        <v>44</v>
      </c>
      <c r="AF6710">
        <v>125</v>
      </c>
    </row>
    <row r="6711" spans="1:32">
      <c r="A6711">
        <v>31185</v>
      </c>
      <c r="B6711">
        <v>30285</v>
      </c>
      <c r="C6711" t="s">
        <v>583</v>
      </c>
      <c r="D6711" t="s">
        <v>1433</v>
      </c>
      <c r="E6711" t="s">
        <v>34</v>
      </c>
      <c r="F6711" t="s">
        <v>33069</v>
      </c>
      <c r="G6711" t="s">
        <v>33070</v>
      </c>
      <c r="H6711" t="s">
        <v>330</v>
      </c>
      <c r="I6711" s="1">
        <v>29638</v>
      </c>
      <c r="J6711" t="s">
        <v>33071</v>
      </c>
      <c r="K6711" t="s">
        <v>33072</v>
      </c>
      <c r="L6711">
        <v>93814</v>
      </c>
      <c r="M6711" t="s">
        <v>330</v>
      </c>
      <c r="N6711" s="1">
        <v>45058</v>
      </c>
      <c r="O6711" s="1">
        <v>45059</v>
      </c>
      <c r="P6711">
        <v>89</v>
      </c>
      <c r="Q6711">
        <v>4</v>
      </c>
      <c r="R6711" t="s">
        <v>63</v>
      </c>
      <c r="S6711">
        <v>4</v>
      </c>
      <c r="T6711">
        <v>2</v>
      </c>
      <c r="U6711">
        <v>1</v>
      </c>
      <c r="V6711">
        <v>70</v>
      </c>
      <c r="W6711" t="s">
        <v>54</v>
      </c>
      <c r="X6711" t="s">
        <v>33073</v>
      </c>
      <c r="Y6711" t="s">
        <v>43</v>
      </c>
      <c r="Z6711" s="1">
        <v>45028</v>
      </c>
      <c r="AA6711" s="2">
        <v>0.92403935185185182</v>
      </c>
      <c r="AB6711" s="2">
        <v>0.74874999999999992</v>
      </c>
      <c r="AC6711" t="s">
        <v>44</v>
      </c>
      <c r="AD6711" t="s">
        <v>45</v>
      </c>
      <c r="AE6711" t="s">
        <v>44</v>
      </c>
      <c r="AF6711">
        <v>70</v>
      </c>
    </row>
    <row r="6712" spans="1:32">
      <c r="A6712">
        <v>31187</v>
      </c>
      <c r="B6712">
        <v>30287</v>
      </c>
      <c r="C6712" t="s">
        <v>2522</v>
      </c>
      <c r="D6712" t="s">
        <v>3211</v>
      </c>
      <c r="E6712" t="s">
        <v>48</v>
      </c>
      <c r="F6712" t="s">
        <v>33074</v>
      </c>
      <c r="G6712" t="s">
        <v>33075</v>
      </c>
      <c r="H6712" t="s">
        <v>171</v>
      </c>
      <c r="I6712" s="1">
        <v>17118</v>
      </c>
      <c r="J6712" t="s">
        <v>33076</v>
      </c>
      <c r="K6712" t="s">
        <v>10074</v>
      </c>
      <c r="L6712">
        <v>94058</v>
      </c>
      <c r="M6712" t="s">
        <v>171</v>
      </c>
      <c r="N6712" s="1">
        <v>45226</v>
      </c>
      <c r="O6712" s="1">
        <v>45231</v>
      </c>
      <c r="P6712">
        <v>82</v>
      </c>
      <c r="Q6712">
        <v>4</v>
      </c>
      <c r="R6712" t="s">
        <v>53</v>
      </c>
      <c r="S6712">
        <v>1</v>
      </c>
      <c r="T6712">
        <v>0</v>
      </c>
      <c r="U6712">
        <v>5</v>
      </c>
      <c r="V6712">
        <v>610</v>
      </c>
      <c r="W6712" t="s">
        <v>54</v>
      </c>
      <c r="X6712" t="s">
        <v>33077</v>
      </c>
      <c r="Y6712" t="s">
        <v>43</v>
      </c>
      <c r="Z6712" s="1">
        <v>45216</v>
      </c>
      <c r="AA6712" s="2">
        <v>0.94699074074074074</v>
      </c>
      <c r="AB6712" s="2">
        <v>0.47062500000000002</v>
      </c>
      <c r="AC6712" t="s">
        <v>45</v>
      </c>
      <c r="AD6712" t="s">
        <v>44</v>
      </c>
      <c r="AE6712" t="s">
        <v>44</v>
      </c>
      <c r="AF6712">
        <v>122</v>
      </c>
    </row>
    <row r="6713" spans="1:32">
      <c r="A6713">
        <v>31189</v>
      </c>
      <c r="B6713">
        <v>30289</v>
      </c>
      <c r="C6713" t="s">
        <v>1367</v>
      </c>
      <c r="D6713" t="s">
        <v>3455</v>
      </c>
      <c r="E6713" t="s">
        <v>48</v>
      </c>
      <c r="F6713" t="s">
        <v>33078</v>
      </c>
      <c r="G6713" t="s">
        <v>33079</v>
      </c>
      <c r="H6713" t="s">
        <v>60</v>
      </c>
      <c r="I6713" s="1">
        <v>33653</v>
      </c>
      <c r="J6713" t="s">
        <v>33080</v>
      </c>
      <c r="K6713" t="s">
        <v>33081</v>
      </c>
      <c r="L6713">
        <v>93052</v>
      </c>
      <c r="M6713" t="s">
        <v>60</v>
      </c>
      <c r="N6713" s="1">
        <v>45114</v>
      </c>
      <c r="O6713" s="1">
        <v>45118</v>
      </c>
      <c r="P6713">
        <v>85</v>
      </c>
      <c r="Q6713">
        <v>4</v>
      </c>
      <c r="R6713" t="s">
        <v>53</v>
      </c>
      <c r="S6713">
        <v>2</v>
      </c>
      <c r="T6713">
        <v>1</v>
      </c>
      <c r="U6713">
        <v>4</v>
      </c>
      <c r="V6713">
        <v>496</v>
      </c>
      <c r="W6713" t="s">
        <v>41</v>
      </c>
      <c r="X6713" t="s">
        <v>33082</v>
      </c>
      <c r="Y6713" t="s">
        <v>81</v>
      </c>
      <c r="Z6713" s="1">
        <v>45078</v>
      </c>
      <c r="AA6713" s="2">
        <v>0.42273148148148149</v>
      </c>
      <c r="AB6713" s="2">
        <v>0.94215277777777784</v>
      </c>
      <c r="AC6713" t="s">
        <v>44</v>
      </c>
      <c r="AD6713" t="s">
        <v>45</v>
      </c>
      <c r="AE6713" t="s">
        <v>44</v>
      </c>
      <c r="AF6713">
        <v>124</v>
      </c>
    </row>
    <row r="6714" spans="1:32">
      <c r="A6714">
        <v>31190</v>
      </c>
      <c r="B6714">
        <v>30290</v>
      </c>
      <c r="C6714" t="s">
        <v>229</v>
      </c>
      <c r="D6714" t="s">
        <v>2283</v>
      </c>
      <c r="E6714" t="s">
        <v>48</v>
      </c>
      <c r="F6714" t="s">
        <v>33083</v>
      </c>
      <c r="G6714" t="s">
        <v>33084</v>
      </c>
      <c r="H6714" t="s">
        <v>70</v>
      </c>
      <c r="I6714" s="1">
        <v>37132</v>
      </c>
      <c r="J6714" t="s">
        <v>33085</v>
      </c>
      <c r="K6714" t="s">
        <v>33086</v>
      </c>
      <c r="L6714">
        <v>84205</v>
      </c>
      <c r="M6714" t="s">
        <v>70</v>
      </c>
      <c r="N6714" s="1">
        <v>45065</v>
      </c>
      <c r="O6714" s="1">
        <v>45067</v>
      </c>
      <c r="P6714">
        <v>37</v>
      </c>
      <c r="Q6714">
        <v>2</v>
      </c>
      <c r="R6714" t="s">
        <v>53</v>
      </c>
      <c r="S6714">
        <v>2</v>
      </c>
      <c r="T6714">
        <v>2</v>
      </c>
      <c r="U6714">
        <v>2</v>
      </c>
      <c r="V6714">
        <v>264</v>
      </c>
      <c r="W6714" t="s">
        <v>54</v>
      </c>
      <c r="X6714" t="s">
        <v>33087</v>
      </c>
      <c r="Y6714" t="s">
        <v>6</v>
      </c>
      <c r="Z6714" s="1">
        <v>45045</v>
      </c>
      <c r="AA6714" s="2">
        <v>0.97546296296296298</v>
      </c>
      <c r="AB6714" s="2">
        <v>0.3331944444444444</v>
      </c>
      <c r="AC6714" t="s">
        <v>44</v>
      </c>
      <c r="AD6714" t="s">
        <v>45</v>
      </c>
      <c r="AE6714" t="s">
        <v>45</v>
      </c>
      <c r="AF6714">
        <v>132</v>
      </c>
    </row>
    <row r="6715" spans="1:32">
      <c r="A6715">
        <v>31191</v>
      </c>
      <c r="B6715">
        <v>30291</v>
      </c>
      <c r="C6715" t="s">
        <v>602</v>
      </c>
      <c r="D6715" t="s">
        <v>7321</v>
      </c>
      <c r="E6715" t="s">
        <v>48</v>
      </c>
      <c r="F6715" t="s">
        <v>33088</v>
      </c>
      <c r="G6715" t="s">
        <v>33089</v>
      </c>
      <c r="H6715" t="s">
        <v>330</v>
      </c>
      <c r="I6715" s="1">
        <v>37729</v>
      </c>
      <c r="J6715" t="s">
        <v>33090</v>
      </c>
      <c r="K6715" t="s">
        <v>33091</v>
      </c>
      <c r="L6715">
        <v>9449</v>
      </c>
      <c r="M6715" t="s">
        <v>330</v>
      </c>
      <c r="N6715" s="1">
        <v>45114</v>
      </c>
      <c r="O6715" s="1">
        <v>45118</v>
      </c>
      <c r="P6715">
        <v>65</v>
      </c>
      <c r="Q6715">
        <v>3</v>
      </c>
      <c r="R6715" t="s">
        <v>63</v>
      </c>
      <c r="S6715">
        <v>1</v>
      </c>
      <c r="T6715">
        <v>1</v>
      </c>
      <c r="U6715">
        <v>4</v>
      </c>
      <c r="V6715">
        <v>256</v>
      </c>
      <c r="W6715" t="s">
        <v>41</v>
      </c>
      <c r="X6715" t="s">
        <v>33092</v>
      </c>
      <c r="Y6715" t="s">
        <v>81</v>
      </c>
      <c r="Z6715" s="1">
        <v>45091</v>
      </c>
      <c r="AA6715" s="2">
        <v>0.68039351851851848</v>
      </c>
      <c r="AB6715" s="2">
        <v>0.55540509259259263</v>
      </c>
      <c r="AC6715" t="s">
        <v>45</v>
      </c>
      <c r="AD6715" t="s">
        <v>44</v>
      </c>
      <c r="AE6715" t="s">
        <v>45</v>
      </c>
      <c r="AF6715">
        <v>64</v>
      </c>
    </row>
    <row r="6716" spans="1:32">
      <c r="A6716">
        <v>31192</v>
      </c>
      <c r="B6716">
        <v>30292</v>
      </c>
      <c r="C6716" t="s">
        <v>7115</v>
      </c>
      <c r="D6716" t="s">
        <v>2587</v>
      </c>
      <c r="E6716" t="s">
        <v>48</v>
      </c>
      <c r="F6716" t="s">
        <v>33093</v>
      </c>
      <c r="G6716" t="s">
        <v>33094</v>
      </c>
      <c r="H6716" t="s">
        <v>423</v>
      </c>
      <c r="I6716" s="1">
        <v>17131</v>
      </c>
      <c r="J6716" t="s">
        <v>33095</v>
      </c>
      <c r="K6716" t="s">
        <v>16269</v>
      </c>
      <c r="L6716">
        <v>85700</v>
      </c>
      <c r="M6716" t="s">
        <v>423</v>
      </c>
      <c r="N6716" s="1">
        <v>45193</v>
      </c>
      <c r="O6716" s="1">
        <v>45195</v>
      </c>
      <c r="P6716">
        <v>66</v>
      </c>
      <c r="Q6716">
        <v>3</v>
      </c>
      <c r="R6716" t="s">
        <v>40</v>
      </c>
      <c r="S6716">
        <v>4</v>
      </c>
      <c r="T6716">
        <v>1</v>
      </c>
      <c r="U6716">
        <v>2</v>
      </c>
      <c r="V6716">
        <v>492</v>
      </c>
      <c r="W6716" t="s">
        <v>41</v>
      </c>
      <c r="X6716" t="s">
        <v>33096</v>
      </c>
      <c r="Y6716" t="s">
        <v>81</v>
      </c>
      <c r="Z6716" s="1">
        <v>45185</v>
      </c>
      <c r="AA6716" s="2">
        <v>0.51476851851851857</v>
      </c>
      <c r="AB6716" s="2">
        <v>0.63133101851851847</v>
      </c>
      <c r="AC6716" t="s">
        <v>45</v>
      </c>
      <c r="AD6716" t="s">
        <v>44</v>
      </c>
      <c r="AE6716" t="s">
        <v>45</v>
      </c>
      <c r="AF6716">
        <v>246</v>
      </c>
    </row>
    <row r="6717" spans="1:32">
      <c r="A6717">
        <v>31193</v>
      </c>
      <c r="B6717">
        <v>30293</v>
      </c>
      <c r="C6717" t="s">
        <v>105</v>
      </c>
      <c r="D6717" t="s">
        <v>348</v>
      </c>
      <c r="E6717" t="s">
        <v>34</v>
      </c>
      <c r="F6717" t="s">
        <v>33097</v>
      </c>
      <c r="G6717" t="s">
        <v>33098</v>
      </c>
      <c r="H6717" t="s">
        <v>405</v>
      </c>
      <c r="I6717" s="1">
        <v>24082</v>
      </c>
      <c r="J6717" t="s">
        <v>33099</v>
      </c>
      <c r="K6717" t="s">
        <v>15621</v>
      </c>
      <c r="L6717">
        <v>62126</v>
      </c>
      <c r="M6717" t="s">
        <v>405</v>
      </c>
      <c r="N6717" s="1">
        <v>45262</v>
      </c>
      <c r="O6717" s="1">
        <v>45263</v>
      </c>
      <c r="P6717">
        <v>4</v>
      </c>
      <c r="Q6717">
        <v>1</v>
      </c>
      <c r="R6717" t="s">
        <v>53</v>
      </c>
      <c r="S6717">
        <v>3</v>
      </c>
      <c r="T6717">
        <v>0</v>
      </c>
      <c r="U6717">
        <v>1</v>
      </c>
      <c r="V6717">
        <v>120</v>
      </c>
      <c r="W6717" t="s">
        <v>54</v>
      </c>
      <c r="X6717" t="s">
        <v>33100</v>
      </c>
      <c r="Y6717" t="s">
        <v>81</v>
      </c>
      <c r="Z6717" s="1">
        <v>45253</v>
      </c>
      <c r="AA6717" s="2">
        <v>0.93087962962962967</v>
      </c>
      <c r="AB6717" s="2">
        <v>0.67273148148148154</v>
      </c>
      <c r="AC6717" t="s">
        <v>45</v>
      </c>
      <c r="AD6717" t="s">
        <v>44</v>
      </c>
      <c r="AE6717" t="s">
        <v>44</v>
      </c>
      <c r="AF6717">
        <v>120</v>
      </c>
    </row>
    <row r="6718" spans="1:32">
      <c r="A6718">
        <v>31194</v>
      </c>
      <c r="B6718">
        <v>30294</v>
      </c>
      <c r="C6718" t="s">
        <v>1201</v>
      </c>
      <c r="D6718" t="s">
        <v>989</v>
      </c>
      <c r="E6718" t="s">
        <v>48</v>
      </c>
      <c r="F6718" t="s">
        <v>33101</v>
      </c>
      <c r="G6718" t="s">
        <v>33102</v>
      </c>
      <c r="H6718" t="s">
        <v>171</v>
      </c>
      <c r="I6718" s="1">
        <v>22841</v>
      </c>
      <c r="J6718" t="s">
        <v>33103</v>
      </c>
      <c r="K6718" t="s">
        <v>12035</v>
      </c>
      <c r="L6718">
        <v>70361</v>
      </c>
      <c r="M6718" t="s">
        <v>171</v>
      </c>
      <c r="N6718" s="1">
        <v>45060</v>
      </c>
      <c r="O6718" s="1">
        <v>45064</v>
      </c>
      <c r="P6718">
        <v>33</v>
      </c>
      <c r="Q6718">
        <v>2</v>
      </c>
      <c r="R6718" t="s">
        <v>40</v>
      </c>
      <c r="S6718">
        <v>2</v>
      </c>
      <c r="T6718">
        <v>1</v>
      </c>
      <c r="U6718">
        <v>4</v>
      </c>
      <c r="V6718">
        <v>884</v>
      </c>
      <c r="W6718" t="s">
        <v>41</v>
      </c>
      <c r="X6718" t="s">
        <v>33104</v>
      </c>
      <c r="Y6718" t="s">
        <v>6</v>
      </c>
      <c r="Z6718" s="1">
        <v>45023</v>
      </c>
      <c r="AA6718" s="2">
        <v>0.38057870370370367</v>
      </c>
      <c r="AB6718" s="2">
        <v>0.79074074074074074</v>
      </c>
      <c r="AC6718" t="s">
        <v>44</v>
      </c>
      <c r="AD6718" t="s">
        <v>44</v>
      </c>
      <c r="AE6718" t="s">
        <v>45</v>
      </c>
      <c r="AF6718">
        <v>221</v>
      </c>
    </row>
    <row r="6719" spans="1:32">
      <c r="A6719">
        <v>31196</v>
      </c>
      <c r="B6719">
        <v>30296</v>
      </c>
      <c r="C6719" t="s">
        <v>8452</v>
      </c>
      <c r="D6719" t="s">
        <v>8292</v>
      </c>
      <c r="E6719" t="s">
        <v>34</v>
      </c>
      <c r="F6719" t="s">
        <v>33105</v>
      </c>
      <c r="G6719">
        <v>6764297771</v>
      </c>
      <c r="H6719" t="s">
        <v>1301</v>
      </c>
      <c r="I6719" s="1">
        <v>38356</v>
      </c>
      <c r="J6719" t="s">
        <v>33106</v>
      </c>
      <c r="K6719" t="s">
        <v>33107</v>
      </c>
      <c r="L6719">
        <v>75393</v>
      </c>
      <c r="M6719" t="s">
        <v>1301</v>
      </c>
      <c r="N6719" s="1">
        <v>45236</v>
      </c>
      <c r="O6719" s="1">
        <v>45240</v>
      </c>
      <c r="P6719">
        <v>33</v>
      </c>
      <c r="Q6719">
        <v>2</v>
      </c>
      <c r="R6719" t="s">
        <v>40</v>
      </c>
      <c r="S6719">
        <v>1</v>
      </c>
      <c r="T6719">
        <v>0</v>
      </c>
      <c r="U6719">
        <v>4</v>
      </c>
      <c r="V6719">
        <v>996</v>
      </c>
      <c r="W6719" t="s">
        <v>41</v>
      </c>
      <c r="X6719" t="s">
        <v>33108</v>
      </c>
      <c r="Y6719" t="s">
        <v>6</v>
      </c>
      <c r="Z6719" s="1">
        <v>45220</v>
      </c>
      <c r="AA6719" s="2">
        <v>0.25071759259259258</v>
      </c>
      <c r="AB6719" s="2">
        <v>0.9371990740740741</v>
      </c>
      <c r="AC6719" t="s">
        <v>45</v>
      </c>
      <c r="AD6719" t="s">
        <v>45</v>
      </c>
      <c r="AE6719" t="s">
        <v>44</v>
      </c>
      <c r="AF6719">
        <v>249</v>
      </c>
    </row>
    <row r="6720" spans="1:32">
      <c r="A6720">
        <v>31197</v>
      </c>
      <c r="B6720">
        <v>30297</v>
      </c>
      <c r="C6720" t="s">
        <v>447</v>
      </c>
      <c r="D6720" t="s">
        <v>656</v>
      </c>
      <c r="E6720" t="s">
        <v>34</v>
      </c>
      <c r="F6720" t="s">
        <v>33109</v>
      </c>
      <c r="G6720" t="s">
        <v>33110</v>
      </c>
      <c r="H6720" t="s">
        <v>405</v>
      </c>
      <c r="I6720" s="1">
        <v>26927</v>
      </c>
      <c r="J6720" t="s">
        <v>33111</v>
      </c>
      <c r="K6720" t="s">
        <v>33112</v>
      </c>
      <c r="L6720">
        <v>94587</v>
      </c>
      <c r="M6720" t="s">
        <v>405</v>
      </c>
      <c r="N6720" s="1">
        <v>45145</v>
      </c>
      <c r="O6720" s="1">
        <v>45150</v>
      </c>
      <c r="P6720">
        <v>56</v>
      </c>
      <c r="Q6720">
        <v>3</v>
      </c>
      <c r="R6720" t="s">
        <v>63</v>
      </c>
      <c r="S6720">
        <v>2</v>
      </c>
      <c r="T6720">
        <v>2</v>
      </c>
      <c r="U6720">
        <v>5</v>
      </c>
      <c r="V6720">
        <v>420</v>
      </c>
      <c r="W6720" t="s">
        <v>41</v>
      </c>
      <c r="X6720" t="s">
        <v>33113</v>
      </c>
      <c r="Y6720" t="s">
        <v>43</v>
      </c>
      <c r="Z6720" s="1">
        <v>45115</v>
      </c>
      <c r="AA6720" s="2">
        <v>0.49</v>
      </c>
      <c r="AB6720" s="2">
        <v>0.64696759259259262</v>
      </c>
      <c r="AC6720" t="s">
        <v>44</v>
      </c>
      <c r="AD6720" t="s">
        <v>45</v>
      </c>
      <c r="AE6720" t="s">
        <v>44</v>
      </c>
      <c r="AF6720">
        <v>84</v>
      </c>
    </row>
    <row r="6721" spans="1:32">
      <c r="A6721">
        <v>31200</v>
      </c>
      <c r="B6721">
        <v>30300</v>
      </c>
      <c r="C6721" t="s">
        <v>583</v>
      </c>
      <c r="D6721" t="s">
        <v>1368</v>
      </c>
      <c r="E6721" t="s">
        <v>48</v>
      </c>
      <c r="F6721" t="s">
        <v>33114</v>
      </c>
      <c r="G6721" t="s">
        <v>33115</v>
      </c>
      <c r="H6721" t="s">
        <v>725</v>
      </c>
      <c r="I6721" s="1">
        <v>22823</v>
      </c>
      <c r="J6721" t="s">
        <v>33116</v>
      </c>
      <c r="K6721" t="s">
        <v>33117</v>
      </c>
      <c r="L6721">
        <v>14913</v>
      </c>
      <c r="M6721" t="s">
        <v>725</v>
      </c>
      <c r="N6721" s="1">
        <v>45089</v>
      </c>
      <c r="O6721" s="1">
        <v>45092</v>
      </c>
      <c r="P6721">
        <v>56</v>
      </c>
      <c r="Q6721">
        <v>3</v>
      </c>
      <c r="R6721" t="s">
        <v>63</v>
      </c>
      <c r="S6721">
        <v>1</v>
      </c>
      <c r="T6721">
        <v>2</v>
      </c>
      <c r="U6721">
        <v>3</v>
      </c>
      <c r="V6721">
        <v>258</v>
      </c>
      <c r="W6721" t="s">
        <v>41</v>
      </c>
      <c r="X6721" t="s">
        <v>33118</v>
      </c>
      <c r="Y6721" t="s">
        <v>81</v>
      </c>
      <c r="Z6721" s="1">
        <v>45076</v>
      </c>
      <c r="AA6721" s="2">
        <v>0.40006944444444442</v>
      </c>
      <c r="AB6721" s="2">
        <v>0.22440972222222222</v>
      </c>
      <c r="AC6721" t="s">
        <v>44</v>
      </c>
      <c r="AD6721" t="s">
        <v>44</v>
      </c>
      <c r="AE6721" t="s">
        <v>44</v>
      </c>
      <c r="AF6721">
        <v>86</v>
      </c>
    </row>
    <row r="6722" spans="1:32">
      <c r="A6722">
        <v>31201</v>
      </c>
      <c r="B6722">
        <v>30301</v>
      </c>
      <c r="C6722" t="s">
        <v>583</v>
      </c>
      <c r="D6722" t="s">
        <v>454</v>
      </c>
      <c r="E6722" t="s">
        <v>34</v>
      </c>
      <c r="F6722" t="s">
        <v>33119</v>
      </c>
      <c r="G6722" t="s">
        <v>33120</v>
      </c>
      <c r="H6722" t="s">
        <v>135</v>
      </c>
      <c r="I6722" s="1">
        <v>35402</v>
      </c>
      <c r="J6722" t="s">
        <v>33121</v>
      </c>
      <c r="K6722" t="s">
        <v>26005</v>
      </c>
      <c r="L6722">
        <v>43268</v>
      </c>
      <c r="M6722" t="s">
        <v>135</v>
      </c>
      <c r="N6722" s="1">
        <v>45017</v>
      </c>
      <c r="O6722" s="1">
        <v>45021</v>
      </c>
      <c r="P6722">
        <v>98</v>
      </c>
      <c r="Q6722">
        <v>4</v>
      </c>
      <c r="R6722" t="s">
        <v>63</v>
      </c>
      <c r="S6722">
        <v>3</v>
      </c>
      <c r="T6722">
        <v>1</v>
      </c>
      <c r="U6722">
        <v>4</v>
      </c>
      <c r="V6722">
        <v>284</v>
      </c>
      <c r="W6722" t="s">
        <v>41</v>
      </c>
      <c r="X6722" t="s">
        <v>33122</v>
      </c>
      <c r="Y6722" t="s">
        <v>43</v>
      </c>
      <c r="Z6722" s="1">
        <v>45005</v>
      </c>
      <c r="AA6722" s="2">
        <v>0.90179398148148149</v>
      </c>
      <c r="AB6722" s="2">
        <v>1.1851851851851851E-2</v>
      </c>
      <c r="AC6722" t="s">
        <v>45</v>
      </c>
      <c r="AD6722" t="s">
        <v>44</v>
      </c>
      <c r="AE6722" t="s">
        <v>45</v>
      </c>
      <c r="AF6722">
        <v>71</v>
      </c>
    </row>
    <row r="6723" spans="1:32">
      <c r="A6723">
        <v>31202</v>
      </c>
      <c r="B6723">
        <v>30302</v>
      </c>
      <c r="C6723" t="s">
        <v>1532</v>
      </c>
      <c r="D6723" t="s">
        <v>2196</v>
      </c>
      <c r="E6723" t="s">
        <v>34</v>
      </c>
      <c r="F6723" t="s">
        <v>33123</v>
      </c>
      <c r="G6723" t="s">
        <v>33124</v>
      </c>
      <c r="H6723" t="s">
        <v>225</v>
      </c>
      <c r="I6723" s="1">
        <v>22273</v>
      </c>
      <c r="J6723" t="s">
        <v>33125</v>
      </c>
      <c r="K6723" t="s">
        <v>21722</v>
      </c>
      <c r="L6723">
        <v>21648</v>
      </c>
      <c r="M6723" t="s">
        <v>225</v>
      </c>
      <c r="N6723" s="1">
        <v>45126</v>
      </c>
      <c r="O6723" s="1">
        <v>45128</v>
      </c>
      <c r="P6723">
        <v>96</v>
      </c>
      <c r="Q6723">
        <v>4</v>
      </c>
      <c r="R6723" t="s">
        <v>40</v>
      </c>
      <c r="S6723">
        <v>2</v>
      </c>
      <c r="T6723">
        <v>2</v>
      </c>
      <c r="U6723">
        <v>2</v>
      </c>
      <c r="V6723">
        <v>432</v>
      </c>
      <c r="W6723" t="s">
        <v>41</v>
      </c>
      <c r="X6723" t="s">
        <v>33126</v>
      </c>
      <c r="Y6723" t="s">
        <v>6</v>
      </c>
      <c r="Z6723" s="1">
        <v>45105</v>
      </c>
      <c r="AA6723" s="2">
        <v>0.95577546296296301</v>
      </c>
      <c r="AB6723" s="2">
        <v>0.11591435185185185</v>
      </c>
      <c r="AC6723" t="s">
        <v>44</v>
      </c>
      <c r="AD6723" t="s">
        <v>44</v>
      </c>
      <c r="AE6723" t="s">
        <v>45</v>
      </c>
      <c r="AF6723">
        <v>216</v>
      </c>
    </row>
    <row r="6724" spans="1:32">
      <c r="A6724">
        <v>31203</v>
      </c>
      <c r="B6724">
        <v>30303</v>
      </c>
      <c r="C6724" t="s">
        <v>213</v>
      </c>
      <c r="D6724" t="s">
        <v>7144</v>
      </c>
      <c r="E6724" t="s">
        <v>48</v>
      </c>
      <c r="F6724" t="s">
        <v>33127</v>
      </c>
      <c r="G6724" t="s">
        <v>33128</v>
      </c>
      <c r="H6724" t="s">
        <v>1301</v>
      </c>
      <c r="I6724" s="1">
        <v>16739</v>
      </c>
      <c r="J6724" t="s">
        <v>33129</v>
      </c>
      <c r="K6724" t="s">
        <v>33130</v>
      </c>
      <c r="L6724">
        <v>43883</v>
      </c>
      <c r="M6724" t="s">
        <v>1301</v>
      </c>
      <c r="N6724" s="1">
        <v>45057</v>
      </c>
      <c r="O6724" s="1">
        <v>45059</v>
      </c>
      <c r="P6724">
        <v>80</v>
      </c>
      <c r="Q6724">
        <v>4</v>
      </c>
      <c r="R6724" t="s">
        <v>63</v>
      </c>
      <c r="S6724">
        <v>2</v>
      </c>
      <c r="T6724">
        <v>0</v>
      </c>
      <c r="U6724">
        <v>2</v>
      </c>
      <c r="V6724">
        <v>160</v>
      </c>
      <c r="W6724" t="s">
        <v>54</v>
      </c>
      <c r="X6724" t="s">
        <v>33131</v>
      </c>
      <c r="Y6724" t="s">
        <v>81</v>
      </c>
      <c r="Z6724" s="1">
        <v>45047</v>
      </c>
      <c r="AA6724" s="2">
        <v>0.18218749999999997</v>
      </c>
      <c r="AB6724" s="2">
        <v>0.5326157407407407</v>
      </c>
      <c r="AC6724" t="s">
        <v>45</v>
      </c>
      <c r="AD6724" t="s">
        <v>44</v>
      </c>
      <c r="AE6724" t="s">
        <v>45</v>
      </c>
      <c r="AF6724">
        <v>80</v>
      </c>
    </row>
    <row r="6725" spans="1:32">
      <c r="A6725">
        <v>31204</v>
      </c>
      <c r="B6725">
        <v>30304</v>
      </c>
      <c r="C6725" t="s">
        <v>229</v>
      </c>
      <c r="D6725" t="s">
        <v>4017</v>
      </c>
      <c r="E6725" t="s">
        <v>34</v>
      </c>
      <c r="F6725" t="s">
        <v>10977</v>
      </c>
      <c r="G6725" t="s">
        <v>33132</v>
      </c>
      <c r="H6725" t="s">
        <v>86</v>
      </c>
      <c r="I6725" s="1">
        <v>33063</v>
      </c>
      <c r="J6725" t="s">
        <v>33133</v>
      </c>
      <c r="K6725" t="s">
        <v>33134</v>
      </c>
      <c r="L6725">
        <v>53121</v>
      </c>
      <c r="M6725" t="s">
        <v>86</v>
      </c>
      <c r="N6725" s="1">
        <v>45178</v>
      </c>
      <c r="O6725" s="1">
        <v>45180</v>
      </c>
      <c r="P6725">
        <v>53</v>
      </c>
      <c r="Q6725">
        <v>3</v>
      </c>
      <c r="R6725" t="s">
        <v>63</v>
      </c>
      <c r="S6725">
        <v>2</v>
      </c>
      <c r="T6725">
        <v>0</v>
      </c>
      <c r="U6725">
        <v>2</v>
      </c>
      <c r="V6725">
        <v>150</v>
      </c>
      <c r="W6725" t="s">
        <v>41</v>
      </c>
      <c r="X6725" t="s">
        <v>33135</v>
      </c>
      <c r="Y6725" t="s">
        <v>6</v>
      </c>
      <c r="Z6725" s="1">
        <v>45171</v>
      </c>
      <c r="AA6725" s="2">
        <v>0.66332175925925929</v>
      </c>
      <c r="AB6725" s="2">
        <v>0.56385416666666666</v>
      </c>
      <c r="AC6725" t="s">
        <v>44</v>
      </c>
      <c r="AD6725" t="s">
        <v>44</v>
      </c>
      <c r="AE6725" t="s">
        <v>45</v>
      </c>
      <c r="AF6725">
        <v>75</v>
      </c>
    </row>
    <row r="6726" spans="1:32">
      <c r="A6726">
        <v>31205</v>
      </c>
      <c r="B6726">
        <v>30305</v>
      </c>
      <c r="C6726" t="s">
        <v>1481</v>
      </c>
      <c r="D6726" t="s">
        <v>83</v>
      </c>
      <c r="E6726" t="s">
        <v>48</v>
      </c>
      <c r="F6726" t="s">
        <v>33136</v>
      </c>
      <c r="G6726" t="s">
        <v>33137</v>
      </c>
      <c r="H6726" t="s">
        <v>156</v>
      </c>
      <c r="I6726" s="1">
        <v>35046</v>
      </c>
      <c r="J6726" t="s">
        <v>33138</v>
      </c>
      <c r="K6726" t="s">
        <v>9298</v>
      </c>
      <c r="L6726">
        <v>17532</v>
      </c>
      <c r="M6726" t="s">
        <v>156</v>
      </c>
      <c r="N6726" s="1">
        <v>45046</v>
      </c>
      <c r="O6726" s="1">
        <v>45048</v>
      </c>
      <c r="P6726">
        <v>45</v>
      </c>
      <c r="Q6726">
        <v>2</v>
      </c>
      <c r="R6726" t="s">
        <v>40</v>
      </c>
      <c r="S6726">
        <v>1</v>
      </c>
      <c r="T6726">
        <v>0</v>
      </c>
      <c r="U6726">
        <v>2</v>
      </c>
      <c r="V6726">
        <v>444</v>
      </c>
      <c r="W6726" t="s">
        <v>41</v>
      </c>
      <c r="X6726" t="s">
        <v>33139</v>
      </c>
      <c r="Y6726" t="s">
        <v>65</v>
      </c>
      <c r="Z6726" s="1">
        <v>45023</v>
      </c>
      <c r="AA6726" s="2">
        <v>0.98045138888888894</v>
      </c>
      <c r="AB6726" s="2">
        <v>0.93407407407407417</v>
      </c>
      <c r="AC6726" t="s">
        <v>44</v>
      </c>
      <c r="AD6726" t="s">
        <v>45</v>
      </c>
      <c r="AE6726" t="s">
        <v>45</v>
      </c>
      <c r="AF6726">
        <v>222</v>
      </c>
    </row>
    <row r="6727" spans="1:32">
      <c r="A6727">
        <v>31206</v>
      </c>
      <c r="B6727">
        <v>30306</v>
      </c>
      <c r="C6727" t="s">
        <v>2231</v>
      </c>
      <c r="D6727" t="s">
        <v>584</v>
      </c>
      <c r="E6727" t="s">
        <v>48</v>
      </c>
      <c r="F6727" t="s">
        <v>33140</v>
      </c>
      <c r="G6727" t="s">
        <v>33141</v>
      </c>
      <c r="H6727" t="s">
        <v>457</v>
      </c>
      <c r="I6727" s="1">
        <v>24431</v>
      </c>
      <c r="J6727" t="s">
        <v>33142</v>
      </c>
      <c r="K6727" t="s">
        <v>33143</v>
      </c>
      <c r="L6727">
        <v>68286</v>
      </c>
      <c r="M6727" t="s">
        <v>457</v>
      </c>
      <c r="N6727" s="1">
        <v>45065</v>
      </c>
      <c r="O6727" s="1">
        <v>45066</v>
      </c>
      <c r="P6727">
        <v>20</v>
      </c>
      <c r="Q6727">
        <v>1</v>
      </c>
      <c r="R6727" t="s">
        <v>63</v>
      </c>
      <c r="S6727">
        <v>2</v>
      </c>
      <c r="T6727">
        <v>0</v>
      </c>
      <c r="U6727">
        <v>1</v>
      </c>
      <c r="V6727">
        <v>85</v>
      </c>
      <c r="W6727" t="s">
        <v>41</v>
      </c>
      <c r="X6727" t="s">
        <v>33144</v>
      </c>
      <c r="Y6727" t="s">
        <v>6</v>
      </c>
      <c r="Z6727" s="1">
        <v>45057</v>
      </c>
      <c r="AA6727" s="2">
        <v>0.93484953703703699</v>
      </c>
      <c r="AB6727" s="2">
        <v>7.4375000000000011E-2</v>
      </c>
      <c r="AC6727" t="s">
        <v>44</v>
      </c>
      <c r="AD6727" t="s">
        <v>45</v>
      </c>
      <c r="AE6727" t="s">
        <v>44</v>
      </c>
      <c r="AF6727">
        <v>85</v>
      </c>
    </row>
    <row r="6728" spans="1:32">
      <c r="A6728">
        <v>31208</v>
      </c>
      <c r="B6728">
        <v>30308</v>
      </c>
      <c r="C6728" t="s">
        <v>822</v>
      </c>
      <c r="D6728" t="s">
        <v>83</v>
      </c>
      <c r="E6728" t="s">
        <v>34</v>
      </c>
      <c r="F6728" t="s">
        <v>33145</v>
      </c>
      <c r="G6728" t="s">
        <v>33146</v>
      </c>
      <c r="H6728" t="s">
        <v>135</v>
      </c>
      <c r="I6728" s="1">
        <v>35625</v>
      </c>
      <c r="J6728" t="s">
        <v>33147</v>
      </c>
      <c r="K6728" t="s">
        <v>33148</v>
      </c>
      <c r="L6728">
        <v>42308</v>
      </c>
      <c r="M6728" t="s">
        <v>135</v>
      </c>
      <c r="N6728" s="1">
        <v>45077</v>
      </c>
      <c r="O6728" s="1">
        <v>45082</v>
      </c>
      <c r="P6728">
        <v>7</v>
      </c>
      <c r="Q6728">
        <v>1</v>
      </c>
      <c r="R6728" t="s">
        <v>53</v>
      </c>
      <c r="S6728">
        <v>3</v>
      </c>
      <c r="T6728">
        <v>2</v>
      </c>
      <c r="U6728">
        <v>5</v>
      </c>
      <c r="V6728">
        <v>665</v>
      </c>
      <c r="W6728" t="s">
        <v>54</v>
      </c>
      <c r="X6728" t="s">
        <v>33149</v>
      </c>
      <c r="Y6728" t="s">
        <v>81</v>
      </c>
      <c r="Z6728" s="1">
        <v>45066</v>
      </c>
      <c r="AA6728" s="2">
        <v>0.35831018518518515</v>
      </c>
      <c r="AB6728" s="2">
        <v>0.66461805555555553</v>
      </c>
      <c r="AC6728" t="s">
        <v>44</v>
      </c>
      <c r="AD6728" t="s">
        <v>45</v>
      </c>
      <c r="AE6728" t="s">
        <v>44</v>
      </c>
      <c r="AF6728">
        <v>133</v>
      </c>
    </row>
    <row r="6729" spans="1:32">
      <c r="A6729">
        <v>31209</v>
      </c>
      <c r="B6729">
        <v>30309</v>
      </c>
      <c r="C6729" t="s">
        <v>56</v>
      </c>
      <c r="D6729" t="s">
        <v>285</v>
      </c>
      <c r="E6729" t="s">
        <v>34</v>
      </c>
      <c r="F6729" t="s">
        <v>33150</v>
      </c>
      <c r="G6729">
        <f>1-567-271-385</f>
        <v>-1222</v>
      </c>
      <c r="H6729" t="s">
        <v>60</v>
      </c>
      <c r="I6729" s="1">
        <v>32791</v>
      </c>
      <c r="J6729" t="s">
        <v>33151</v>
      </c>
      <c r="K6729" t="s">
        <v>33152</v>
      </c>
      <c r="L6729">
        <v>98165</v>
      </c>
      <c r="M6729" t="s">
        <v>60</v>
      </c>
      <c r="N6729" s="1">
        <v>45051</v>
      </c>
      <c r="O6729" s="1">
        <v>45054</v>
      </c>
      <c r="P6729">
        <v>23</v>
      </c>
      <c r="Q6729">
        <v>1</v>
      </c>
      <c r="R6729" t="s">
        <v>63</v>
      </c>
      <c r="S6729">
        <v>4</v>
      </c>
      <c r="T6729">
        <v>2</v>
      </c>
      <c r="U6729">
        <v>3</v>
      </c>
      <c r="V6729">
        <v>222</v>
      </c>
      <c r="W6729" t="s">
        <v>41</v>
      </c>
      <c r="X6729" t="s">
        <v>33153</v>
      </c>
      <c r="Y6729" t="s">
        <v>6</v>
      </c>
      <c r="Z6729" s="1">
        <v>45037</v>
      </c>
      <c r="AA6729" s="2">
        <v>0.12719907407407408</v>
      </c>
      <c r="AB6729" s="2">
        <v>0.24810185185185185</v>
      </c>
      <c r="AC6729" t="s">
        <v>45</v>
      </c>
      <c r="AD6729" t="s">
        <v>44</v>
      </c>
      <c r="AE6729" t="s">
        <v>45</v>
      </c>
      <c r="AF6729">
        <v>74</v>
      </c>
    </row>
    <row r="6730" spans="1:32">
      <c r="A6730">
        <v>31210</v>
      </c>
      <c r="B6730">
        <v>30310</v>
      </c>
      <c r="C6730" t="s">
        <v>32</v>
      </c>
      <c r="D6730" t="s">
        <v>33154</v>
      </c>
      <c r="E6730" t="s">
        <v>48</v>
      </c>
      <c r="F6730" t="s">
        <v>33155</v>
      </c>
      <c r="G6730" t="s">
        <v>33156</v>
      </c>
      <c r="H6730" t="s">
        <v>201</v>
      </c>
      <c r="I6730" s="1">
        <v>37442</v>
      </c>
      <c r="J6730" t="s">
        <v>33157</v>
      </c>
      <c r="K6730" t="s">
        <v>21206</v>
      </c>
      <c r="L6730">
        <v>82473</v>
      </c>
      <c r="M6730" t="s">
        <v>201</v>
      </c>
      <c r="N6730" s="1">
        <v>45040</v>
      </c>
      <c r="O6730" s="1">
        <v>45041</v>
      </c>
      <c r="P6730">
        <v>6</v>
      </c>
      <c r="Q6730">
        <v>1</v>
      </c>
      <c r="R6730" t="s">
        <v>40</v>
      </c>
      <c r="S6730">
        <v>1</v>
      </c>
      <c r="T6730">
        <v>2</v>
      </c>
      <c r="U6730">
        <v>1</v>
      </c>
      <c r="V6730">
        <v>247</v>
      </c>
      <c r="W6730" t="s">
        <v>41</v>
      </c>
      <c r="X6730" t="s">
        <v>33158</v>
      </c>
      <c r="Y6730" t="s">
        <v>43</v>
      </c>
      <c r="Z6730" s="1">
        <v>45012</v>
      </c>
      <c r="AA6730" s="2">
        <v>0.36662037037037037</v>
      </c>
      <c r="AB6730" s="2">
        <v>0.60195601851851854</v>
      </c>
      <c r="AC6730" t="s">
        <v>45</v>
      </c>
      <c r="AD6730" t="s">
        <v>44</v>
      </c>
      <c r="AE6730" t="s">
        <v>45</v>
      </c>
      <c r="AF6730">
        <v>247</v>
      </c>
    </row>
    <row r="6731" spans="1:32">
      <c r="A6731">
        <v>31211</v>
      </c>
      <c r="B6731">
        <v>30311</v>
      </c>
      <c r="C6731" t="s">
        <v>489</v>
      </c>
      <c r="D6731" t="s">
        <v>3515</v>
      </c>
      <c r="E6731" t="s">
        <v>34</v>
      </c>
      <c r="F6731" t="s">
        <v>33159</v>
      </c>
      <c r="G6731" t="s">
        <v>33160</v>
      </c>
      <c r="H6731" t="s">
        <v>60</v>
      </c>
      <c r="I6731" s="1">
        <v>29333</v>
      </c>
      <c r="J6731" t="s">
        <v>33161</v>
      </c>
      <c r="K6731" t="s">
        <v>33162</v>
      </c>
      <c r="L6731">
        <v>52500</v>
      </c>
      <c r="M6731" t="s">
        <v>60</v>
      </c>
      <c r="N6731" s="1">
        <v>45055</v>
      </c>
      <c r="O6731" s="1">
        <v>45057</v>
      </c>
      <c r="P6731">
        <v>24</v>
      </c>
      <c r="Q6731">
        <v>1</v>
      </c>
      <c r="R6731" t="s">
        <v>40</v>
      </c>
      <c r="S6731">
        <v>1</v>
      </c>
      <c r="T6731">
        <v>0</v>
      </c>
      <c r="U6731">
        <v>2</v>
      </c>
      <c r="V6731">
        <v>482</v>
      </c>
      <c r="W6731" t="s">
        <v>41</v>
      </c>
      <c r="X6731" t="s">
        <v>33163</v>
      </c>
      <c r="Y6731" t="s">
        <v>6</v>
      </c>
      <c r="Z6731" s="1">
        <v>45021</v>
      </c>
      <c r="AA6731" s="2">
        <v>0.69781249999999995</v>
      </c>
      <c r="AB6731" s="2">
        <v>0.96657407407407403</v>
      </c>
      <c r="AC6731" t="s">
        <v>44</v>
      </c>
      <c r="AD6731" t="s">
        <v>44</v>
      </c>
      <c r="AE6731" t="s">
        <v>44</v>
      </c>
      <c r="AF6731">
        <v>241</v>
      </c>
    </row>
    <row r="6732" spans="1:32">
      <c r="A6732">
        <v>31212</v>
      </c>
      <c r="B6732">
        <v>30312</v>
      </c>
      <c r="C6732" t="s">
        <v>1039</v>
      </c>
      <c r="D6732" t="s">
        <v>126</v>
      </c>
      <c r="E6732" t="s">
        <v>48</v>
      </c>
      <c r="F6732" t="s">
        <v>33164</v>
      </c>
      <c r="G6732" t="s">
        <v>33165</v>
      </c>
      <c r="H6732" t="s">
        <v>295</v>
      </c>
      <c r="I6732" s="1">
        <v>25995</v>
      </c>
      <c r="J6732" t="s">
        <v>33166</v>
      </c>
      <c r="K6732" t="s">
        <v>33167</v>
      </c>
      <c r="L6732">
        <v>65634</v>
      </c>
      <c r="M6732" t="s">
        <v>295</v>
      </c>
      <c r="N6732" s="1">
        <v>45217</v>
      </c>
      <c r="O6732" s="1">
        <v>45219</v>
      </c>
      <c r="P6732">
        <v>37</v>
      </c>
      <c r="Q6732">
        <v>2</v>
      </c>
      <c r="R6732" t="s">
        <v>53</v>
      </c>
      <c r="S6732">
        <v>4</v>
      </c>
      <c r="T6732">
        <v>2</v>
      </c>
      <c r="U6732">
        <v>2</v>
      </c>
      <c r="V6732">
        <v>262</v>
      </c>
      <c r="W6732" t="s">
        <v>54</v>
      </c>
      <c r="X6732" t="s">
        <v>33168</v>
      </c>
      <c r="Y6732" t="s">
        <v>65</v>
      </c>
      <c r="Z6732" s="1">
        <v>45206</v>
      </c>
      <c r="AA6732" s="2">
        <v>0.35928240740740741</v>
      </c>
      <c r="AB6732" s="2">
        <v>0.60596064814814821</v>
      </c>
      <c r="AC6732" t="s">
        <v>44</v>
      </c>
      <c r="AD6732" t="s">
        <v>44</v>
      </c>
      <c r="AE6732" t="s">
        <v>45</v>
      </c>
      <c r="AF6732">
        <v>131</v>
      </c>
    </row>
    <row r="6733" spans="1:32">
      <c r="A6733">
        <v>31214</v>
      </c>
      <c r="B6733">
        <v>30314</v>
      </c>
      <c r="C6733" t="s">
        <v>1155</v>
      </c>
      <c r="D6733" t="s">
        <v>1925</v>
      </c>
      <c r="E6733" t="s">
        <v>48</v>
      </c>
      <c r="F6733" t="s">
        <v>33169</v>
      </c>
      <c r="G6733" t="s">
        <v>33170</v>
      </c>
      <c r="H6733" t="s">
        <v>330</v>
      </c>
      <c r="I6733" s="1">
        <v>26246</v>
      </c>
      <c r="J6733" t="s">
        <v>33171</v>
      </c>
      <c r="K6733" t="s">
        <v>25873</v>
      </c>
      <c r="L6733">
        <v>8083</v>
      </c>
      <c r="M6733" t="s">
        <v>330</v>
      </c>
      <c r="N6733" s="1">
        <v>45307</v>
      </c>
      <c r="O6733" s="1">
        <v>45311</v>
      </c>
      <c r="P6733">
        <v>65</v>
      </c>
      <c r="Q6733">
        <v>3</v>
      </c>
      <c r="R6733" t="s">
        <v>63</v>
      </c>
      <c r="S6733">
        <v>4</v>
      </c>
      <c r="T6733">
        <v>0</v>
      </c>
      <c r="U6733">
        <v>4</v>
      </c>
      <c r="V6733">
        <v>260</v>
      </c>
      <c r="W6733" t="s">
        <v>41</v>
      </c>
      <c r="X6733" t="s">
        <v>33172</v>
      </c>
      <c r="Y6733" t="s">
        <v>65</v>
      </c>
      <c r="Z6733" s="1">
        <v>45288</v>
      </c>
      <c r="AA6733" s="2">
        <v>0.99465277777777772</v>
      </c>
      <c r="AB6733" s="2">
        <v>0.6675578703703704</v>
      </c>
      <c r="AC6733" t="s">
        <v>44</v>
      </c>
      <c r="AD6733" t="s">
        <v>45</v>
      </c>
      <c r="AE6733" t="s">
        <v>44</v>
      </c>
      <c r="AF6733">
        <v>65</v>
      </c>
    </row>
    <row r="6734" spans="1:32">
      <c r="A6734">
        <v>31219</v>
      </c>
      <c r="B6734">
        <v>30319</v>
      </c>
      <c r="C6734" t="s">
        <v>1328</v>
      </c>
      <c r="D6734" t="s">
        <v>8800</v>
      </c>
      <c r="E6734" t="s">
        <v>34</v>
      </c>
      <c r="F6734" t="s">
        <v>33173</v>
      </c>
      <c r="G6734" t="s">
        <v>33174</v>
      </c>
      <c r="H6734" t="s">
        <v>129</v>
      </c>
      <c r="I6734" s="1">
        <v>35947</v>
      </c>
      <c r="J6734" t="s">
        <v>33175</v>
      </c>
      <c r="K6734" t="s">
        <v>33176</v>
      </c>
      <c r="L6734">
        <v>16471</v>
      </c>
      <c r="M6734" t="s">
        <v>129</v>
      </c>
      <c r="N6734" s="1">
        <v>45229</v>
      </c>
      <c r="O6734" s="1">
        <v>45232</v>
      </c>
      <c r="P6734">
        <v>34</v>
      </c>
      <c r="Q6734">
        <v>2</v>
      </c>
      <c r="R6734" t="s">
        <v>53</v>
      </c>
      <c r="S6734">
        <v>4</v>
      </c>
      <c r="T6734">
        <v>1</v>
      </c>
      <c r="U6734">
        <v>3</v>
      </c>
      <c r="V6734">
        <v>384</v>
      </c>
      <c r="W6734" t="s">
        <v>41</v>
      </c>
      <c r="X6734" t="s">
        <v>33177</v>
      </c>
      <c r="Y6734" t="s">
        <v>43</v>
      </c>
      <c r="Z6734" s="1">
        <v>45210</v>
      </c>
      <c r="AA6734" s="2">
        <v>0.69131944444444438</v>
      </c>
      <c r="AB6734" s="2">
        <v>0.29487268518518517</v>
      </c>
      <c r="AC6734" t="s">
        <v>45</v>
      </c>
      <c r="AD6734" t="s">
        <v>44</v>
      </c>
      <c r="AE6734" t="s">
        <v>44</v>
      </c>
      <c r="AF6734">
        <v>128</v>
      </c>
    </row>
    <row r="6735" spans="1:32">
      <c r="A6735">
        <v>31222</v>
      </c>
      <c r="B6735">
        <v>30322</v>
      </c>
      <c r="C6735" t="s">
        <v>6656</v>
      </c>
      <c r="D6735" t="s">
        <v>7660</v>
      </c>
      <c r="E6735" t="s">
        <v>48</v>
      </c>
      <c r="F6735" t="s">
        <v>33178</v>
      </c>
      <c r="G6735" t="s">
        <v>33179</v>
      </c>
      <c r="H6735" t="s">
        <v>423</v>
      </c>
      <c r="I6735" s="1">
        <v>26752</v>
      </c>
      <c r="J6735" t="s">
        <v>33180</v>
      </c>
      <c r="K6735" t="s">
        <v>33181</v>
      </c>
      <c r="L6735">
        <v>33357</v>
      </c>
      <c r="M6735" t="s">
        <v>423</v>
      </c>
      <c r="N6735" s="1">
        <v>45033</v>
      </c>
      <c r="O6735" s="1">
        <v>45036</v>
      </c>
      <c r="P6735">
        <v>51</v>
      </c>
      <c r="Q6735">
        <v>3</v>
      </c>
      <c r="R6735" t="s">
        <v>40</v>
      </c>
      <c r="S6735">
        <v>2</v>
      </c>
      <c r="T6735">
        <v>0</v>
      </c>
      <c r="U6735">
        <v>3</v>
      </c>
      <c r="V6735">
        <v>612</v>
      </c>
      <c r="W6735" t="s">
        <v>41</v>
      </c>
      <c r="X6735" t="s">
        <v>33182</v>
      </c>
      <c r="Y6735" t="s">
        <v>43</v>
      </c>
      <c r="Z6735" s="1">
        <v>45012</v>
      </c>
      <c r="AA6735" s="2">
        <v>0.30185185185185187</v>
      </c>
      <c r="AB6735" s="2">
        <v>0.48042824074074075</v>
      </c>
      <c r="AC6735" t="s">
        <v>45</v>
      </c>
      <c r="AD6735" t="s">
        <v>44</v>
      </c>
      <c r="AE6735" t="s">
        <v>44</v>
      </c>
      <c r="AF6735">
        <v>204</v>
      </c>
    </row>
    <row r="6736" spans="1:32">
      <c r="A6736">
        <v>31224</v>
      </c>
      <c r="B6736">
        <v>30324</v>
      </c>
      <c r="C6736" t="s">
        <v>5083</v>
      </c>
      <c r="D6736" t="s">
        <v>696</v>
      </c>
      <c r="E6736" t="s">
        <v>34</v>
      </c>
      <c r="F6736" t="s">
        <v>33183</v>
      </c>
      <c r="G6736" t="s">
        <v>33184</v>
      </c>
      <c r="H6736" t="s">
        <v>179</v>
      </c>
      <c r="I6736" s="1">
        <v>16017</v>
      </c>
      <c r="J6736" t="s">
        <v>33185</v>
      </c>
      <c r="K6736" t="s">
        <v>3954</v>
      </c>
      <c r="L6736">
        <v>8480</v>
      </c>
      <c r="M6736" t="s">
        <v>179</v>
      </c>
      <c r="N6736" s="1">
        <v>44993</v>
      </c>
      <c r="O6736" s="1">
        <v>44998</v>
      </c>
      <c r="P6736">
        <v>14</v>
      </c>
      <c r="Q6736">
        <v>1</v>
      </c>
      <c r="R6736" t="s">
        <v>63</v>
      </c>
      <c r="S6736">
        <v>1</v>
      </c>
      <c r="T6736">
        <v>1</v>
      </c>
      <c r="U6736">
        <v>5</v>
      </c>
      <c r="V6736">
        <v>345</v>
      </c>
      <c r="W6736" t="s">
        <v>54</v>
      </c>
      <c r="X6736" t="s">
        <v>33186</v>
      </c>
      <c r="Y6736" t="s">
        <v>81</v>
      </c>
      <c r="Z6736" s="1">
        <v>44963</v>
      </c>
      <c r="AA6736" s="2">
        <v>0.87768518518518512</v>
      </c>
      <c r="AB6736" s="2">
        <v>0.89109953703703704</v>
      </c>
      <c r="AC6736" t="s">
        <v>44</v>
      </c>
      <c r="AD6736" t="s">
        <v>44</v>
      </c>
      <c r="AE6736" t="s">
        <v>45</v>
      </c>
      <c r="AF6736">
        <v>69</v>
      </c>
    </row>
    <row r="6737" spans="1:32">
      <c r="A6737">
        <v>31225</v>
      </c>
      <c r="B6737">
        <v>30325</v>
      </c>
      <c r="C6737" t="s">
        <v>6945</v>
      </c>
      <c r="D6737" t="s">
        <v>1663</v>
      </c>
      <c r="E6737" t="s">
        <v>48</v>
      </c>
      <c r="F6737" t="s">
        <v>33187</v>
      </c>
      <c r="G6737" t="s">
        <v>33188</v>
      </c>
      <c r="H6737" t="s">
        <v>171</v>
      </c>
      <c r="I6737" s="1">
        <v>31368</v>
      </c>
      <c r="J6737" t="s">
        <v>33189</v>
      </c>
      <c r="K6737" t="s">
        <v>33190</v>
      </c>
      <c r="L6737">
        <v>42570</v>
      </c>
      <c r="M6737" t="s">
        <v>171</v>
      </c>
      <c r="N6737" s="1">
        <v>44989</v>
      </c>
      <c r="O6737" s="1">
        <v>44992</v>
      </c>
      <c r="P6737">
        <v>2</v>
      </c>
      <c r="Q6737">
        <v>1</v>
      </c>
      <c r="R6737" t="s">
        <v>63</v>
      </c>
      <c r="S6737">
        <v>3</v>
      </c>
      <c r="T6737">
        <v>1</v>
      </c>
      <c r="U6737">
        <v>3</v>
      </c>
      <c r="V6737">
        <v>246</v>
      </c>
      <c r="W6737" t="s">
        <v>41</v>
      </c>
      <c r="X6737" t="s">
        <v>33191</v>
      </c>
      <c r="Y6737" t="s">
        <v>43</v>
      </c>
      <c r="Z6737" s="1">
        <v>44978</v>
      </c>
      <c r="AA6737" s="2">
        <v>7.6469907407407403E-2</v>
      </c>
      <c r="AB6737" s="2">
        <v>0.79327546296296303</v>
      </c>
      <c r="AC6737" t="s">
        <v>44</v>
      </c>
      <c r="AD6737" t="s">
        <v>45</v>
      </c>
      <c r="AE6737" t="s">
        <v>45</v>
      </c>
      <c r="AF6737">
        <v>82</v>
      </c>
    </row>
    <row r="6738" spans="1:32">
      <c r="A6738">
        <v>31226</v>
      </c>
      <c r="B6738">
        <v>30326</v>
      </c>
      <c r="C6738" t="s">
        <v>2316</v>
      </c>
      <c r="D6738" t="s">
        <v>191</v>
      </c>
      <c r="E6738" t="s">
        <v>48</v>
      </c>
      <c r="F6738" t="s">
        <v>33192</v>
      </c>
      <c r="G6738">
        <v>5286647797</v>
      </c>
      <c r="H6738" t="s">
        <v>280</v>
      </c>
      <c r="I6738" s="1">
        <v>18719</v>
      </c>
      <c r="J6738" t="s">
        <v>33193</v>
      </c>
      <c r="K6738" t="s">
        <v>33194</v>
      </c>
      <c r="L6738">
        <v>5450</v>
      </c>
      <c r="M6738" t="s">
        <v>280</v>
      </c>
      <c r="N6738" s="1">
        <v>45307</v>
      </c>
      <c r="O6738" s="1">
        <v>45308</v>
      </c>
      <c r="P6738">
        <v>39</v>
      </c>
      <c r="Q6738">
        <v>2</v>
      </c>
      <c r="R6738" t="s">
        <v>40</v>
      </c>
      <c r="S6738">
        <v>3</v>
      </c>
      <c r="T6738">
        <v>1</v>
      </c>
      <c r="U6738">
        <v>1</v>
      </c>
      <c r="V6738">
        <v>206</v>
      </c>
      <c r="W6738" t="s">
        <v>41</v>
      </c>
      <c r="X6738" t="s">
        <v>33195</v>
      </c>
      <c r="Y6738" t="s">
        <v>43</v>
      </c>
      <c r="Z6738" s="1">
        <v>45283</v>
      </c>
      <c r="AA6738" s="2">
        <v>0.62527777777777771</v>
      </c>
      <c r="AB6738" s="2">
        <v>3.8854166666666669E-2</v>
      </c>
      <c r="AC6738" t="s">
        <v>44</v>
      </c>
      <c r="AD6738" t="s">
        <v>44</v>
      </c>
      <c r="AE6738" t="s">
        <v>44</v>
      </c>
      <c r="AF6738">
        <v>206</v>
      </c>
    </row>
    <row r="6739" spans="1:32">
      <c r="A6739">
        <v>31227</v>
      </c>
      <c r="B6739">
        <v>30327</v>
      </c>
      <c r="C6739" t="s">
        <v>139</v>
      </c>
      <c r="D6739" t="s">
        <v>4046</v>
      </c>
      <c r="E6739" t="s">
        <v>34</v>
      </c>
      <c r="F6739" t="s">
        <v>33196</v>
      </c>
      <c r="G6739" t="s">
        <v>33197</v>
      </c>
      <c r="H6739" t="s">
        <v>904</v>
      </c>
      <c r="I6739" s="1">
        <v>33194</v>
      </c>
      <c r="J6739" t="s">
        <v>33198</v>
      </c>
      <c r="K6739" t="s">
        <v>33199</v>
      </c>
      <c r="L6739">
        <v>66377</v>
      </c>
      <c r="M6739" t="s">
        <v>904</v>
      </c>
      <c r="N6739" s="1">
        <v>45238</v>
      </c>
      <c r="O6739" s="1">
        <v>45243</v>
      </c>
      <c r="P6739">
        <v>29</v>
      </c>
      <c r="Q6739">
        <v>2</v>
      </c>
      <c r="R6739" t="s">
        <v>63</v>
      </c>
      <c r="S6739">
        <v>2</v>
      </c>
      <c r="T6739">
        <v>1</v>
      </c>
      <c r="U6739">
        <v>5</v>
      </c>
      <c r="V6739">
        <v>395</v>
      </c>
      <c r="W6739" t="s">
        <v>54</v>
      </c>
      <c r="X6739" t="s">
        <v>33200</v>
      </c>
      <c r="Y6739" t="s">
        <v>81</v>
      </c>
      <c r="Z6739" s="1">
        <v>45212</v>
      </c>
      <c r="AA6739" s="2">
        <v>0.7141319444444445</v>
      </c>
      <c r="AB6739" s="2">
        <v>0.23596064814814813</v>
      </c>
      <c r="AC6739" t="s">
        <v>44</v>
      </c>
      <c r="AD6739" t="s">
        <v>44</v>
      </c>
      <c r="AE6739" t="s">
        <v>45</v>
      </c>
      <c r="AF6739">
        <v>79</v>
      </c>
    </row>
    <row r="6740" spans="1:32">
      <c r="A6740">
        <v>31229</v>
      </c>
      <c r="B6740">
        <v>30329</v>
      </c>
      <c r="C6740" t="s">
        <v>513</v>
      </c>
      <c r="D6740" t="s">
        <v>768</v>
      </c>
      <c r="E6740" t="s">
        <v>48</v>
      </c>
      <c r="F6740" t="s">
        <v>33201</v>
      </c>
      <c r="G6740" t="s">
        <v>33202</v>
      </c>
      <c r="H6740" t="s">
        <v>330</v>
      </c>
      <c r="I6740" s="1">
        <v>36497</v>
      </c>
      <c r="J6740" t="s">
        <v>33203</v>
      </c>
      <c r="K6740" t="s">
        <v>10352</v>
      </c>
      <c r="L6740">
        <v>13299</v>
      </c>
      <c r="M6740" t="s">
        <v>330</v>
      </c>
      <c r="N6740" s="1">
        <v>45273</v>
      </c>
      <c r="O6740" s="1">
        <v>45275</v>
      </c>
      <c r="P6740">
        <v>24</v>
      </c>
      <c r="Q6740">
        <v>1</v>
      </c>
      <c r="R6740" t="s">
        <v>40</v>
      </c>
      <c r="S6740">
        <v>2</v>
      </c>
      <c r="T6740">
        <v>2</v>
      </c>
      <c r="U6740">
        <v>2</v>
      </c>
      <c r="V6740">
        <v>428</v>
      </c>
      <c r="W6740" t="s">
        <v>41</v>
      </c>
      <c r="X6740" t="s">
        <v>33204</v>
      </c>
      <c r="Y6740" t="s">
        <v>6</v>
      </c>
      <c r="Z6740" s="1">
        <v>45248</v>
      </c>
      <c r="AA6740" s="2">
        <v>0.69837962962962974</v>
      </c>
      <c r="AB6740" s="2">
        <v>0.63019675925925933</v>
      </c>
      <c r="AC6740" t="s">
        <v>44</v>
      </c>
      <c r="AD6740" t="s">
        <v>45</v>
      </c>
      <c r="AE6740" t="s">
        <v>44</v>
      </c>
      <c r="AF6740">
        <v>214</v>
      </c>
    </row>
    <row r="6741" spans="1:32">
      <c r="A6741">
        <v>31230</v>
      </c>
      <c r="B6741">
        <v>30330</v>
      </c>
      <c r="C6741" t="s">
        <v>56</v>
      </c>
      <c r="D6741" t="s">
        <v>243</v>
      </c>
      <c r="E6741" t="s">
        <v>34</v>
      </c>
      <c r="F6741" t="s">
        <v>33205</v>
      </c>
      <c r="G6741" t="s">
        <v>33206</v>
      </c>
      <c r="H6741" t="s">
        <v>94</v>
      </c>
      <c r="I6741" s="1">
        <v>33895</v>
      </c>
      <c r="J6741" t="s">
        <v>33207</v>
      </c>
      <c r="K6741" t="s">
        <v>29679</v>
      </c>
      <c r="L6741">
        <v>13348</v>
      </c>
      <c r="M6741" t="s">
        <v>94</v>
      </c>
      <c r="N6741" s="1">
        <v>44980</v>
      </c>
      <c r="O6741" s="1">
        <v>44984</v>
      </c>
      <c r="P6741">
        <v>48</v>
      </c>
      <c r="Q6741">
        <v>2</v>
      </c>
      <c r="R6741" t="s">
        <v>40</v>
      </c>
      <c r="S6741">
        <v>2</v>
      </c>
      <c r="T6741">
        <v>0</v>
      </c>
      <c r="U6741">
        <v>4</v>
      </c>
      <c r="V6741">
        <v>960</v>
      </c>
      <c r="W6741" t="s">
        <v>54</v>
      </c>
      <c r="X6741" t="s">
        <v>33208</v>
      </c>
      <c r="Y6741" t="s">
        <v>81</v>
      </c>
      <c r="Z6741" s="1">
        <v>44941</v>
      </c>
      <c r="AA6741" s="2">
        <v>0.74453703703703711</v>
      </c>
      <c r="AB6741" s="2">
        <v>0.40763888888888888</v>
      </c>
      <c r="AC6741" t="s">
        <v>44</v>
      </c>
      <c r="AD6741" t="s">
        <v>44</v>
      </c>
      <c r="AE6741" t="s">
        <v>45</v>
      </c>
      <c r="AF6741">
        <v>240</v>
      </c>
    </row>
    <row r="6742" spans="1:32">
      <c r="A6742">
        <v>31231</v>
      </c>
      <c r="B6742">
        <v>30331</v>
      </c>
      <c r="C6742" t="s">
        <v>31754</v>
      </c>
      <c r="D6742" t="s">
        <v>1433</v>
      </c>
      <c r="E6742" t="s">
        <v>48</v>
      </c>
      <c r="F6742" t="s">
        <v>33209</v>
      </c>
      <c r="G6742" t="s">
        <v>33210</v>
      </c>
      <c r="H6742" t="s">
        <v>295</v>
      </c>
      <c r="I6742" s="1">
        <v>25403</v>
      </c>
      <c r="J6742" t="s">
        <v>33211</v>
      </c>
      <c r="K6742" t="s">
        <v>33212</v>
      </c>
      <c r="L6742">
        <v>96421</v>
      </c>
      <c r="M6742" t="s">
        <v>295</v>
      </c>
      <c r="N6742" s="1">
        <v>45196</v>
      </c>
      <c r="O6742" s="1">
        <v>45200</v>
      </c>
      <c r="P6742">
        <v>86</v>
      </c>
      <c r="Q6742">
        <v>4</v>
      </c>
      <c r="R6742" t="s">
        <v>63</v>
      </c>
      <c r="S6742">
        <v>1</v>
      </c>
      <c r="T6742">
        <v>1</v>
      </c>
      <c r="U6742">
        <v>4</v>
      </c>
      <c r="V6742">
        <v>296</v>
      </c>
      <c r="W6742" t="s">
        <v>54</v>
      </c>
      <c r="X6742" t="s">
        <v>33213</v>
      </c>
      <c r="Y6742" t="s">
        <v>6</v>
      </c>
      <c r="Z6742" s="1">
        <v>45162</v>
      </c>
      <c r="AA6742" s="2">
        <v>0.76776620370370363</v>
      </c>
      <c r="AB6742" s="2">
        <v>0.22133101851851852</v>
      </c>
      <c r="AC6742" t="s">
        <v>44</v>
      </c>
      <c r="AD6742" t="s">
        <v>45</v>
      </c>
      <c r="AE6742" t="s">
        <v>45</v>
      </c>
      <c r="AF6742">
        <v>74</v>
      </c>
    </row>
    <row r="6743" spans="1:32">
      <c r="A6743">
        <v>31232</v>
      </c>
      <c r="B6743">
        <v>30332</v>
      </c>
      <c r="C6743" t="s">
        <v>583</v>
      </c>
      <c r="D6743" t="s">
        <v>508</v>
      </c>
      <c r="E6743" t="s">
        <v>48</v>
      </c>
      <c r="F6743" t="s">
        <v>33214</v>
      </c>
      <c r="G6743" t="s">
        <v>33215</v>
      </c>
      <c r="H6743" t="s">
        <v>272</v>
      </c>
      <c r="I6743" s="1">
        <v>23086</v>
      </c>
      <c r="J6743" t="s">
        <v>33216</v>
      </c>
      <c r="K6743" t="s">
        <v>12026</v>
      </c>
      <c r="L6743">
        <v>19203</v>
      </c>
      <c r="M6743" t="s">
        <v>272</v>
      </c>
      <c r="N6743" s="1">
        <v>45171</v>
      </c>
      <c r="O6743" s="1">
        <v>45176</v>
      </c>
      <c r="P6743">
        <v>55</v>
      </c>
      <c r="Q6743">
        <v>3</v>
      </c>
      <c r="R6743" t="s">
        <v>53</v>
      </c>
      <c r="S6743">
        <v>4</v>
      </c>
      <c r="T6743">
        <v>2</v>
      </c>
      <c r="U6743">
        <v>5</v>
      </c>
      <c r="V6743">
        <v>700</v>
      </c>
      <c r="W6743" t="s">
        <v>41</v>
      </c>
      <c r="X6743" t="s">
        <v>33217</v>
      </c>
      <c r="Y6743" t="s">
        <v>65</v>
      </c>
      <c r="Z6743" s="1">
        <v>45151</v>
      </c>
      <c r="AA6743" s="2">
        <v>0.28120370370370368</v>
      </c>
      <c r="AB6743" s="2">
        <v>0.70524305555555555</v>
      </c>
      <c r="AC6743" t="s">
        <v>44</v>
      </c>
      <c r="AD6743" t="s">
        <v>45</v>
      </c>
      <c r="AE6743" t="s">
        <v>44</v>
      </c>
      <c r="AF6743">
        <v>140</v>
      </c>
    </row>
    <row r="6744" spans="1:32">
      <c r="A6744">
        <v>31234</v>
      </c>
      <c r="B6744">
        <v>30334</v>
      </c>
      <c r="C6744" t="s">
        <v>590</v>
      </c>
      <c r="D6744" t="s">
        <v>31672</v>
      </c>
      <c r="E6744" t="s">
        <v>48</v>
      </c>
      <c r="F6744" t="s">
        <v>33218</v>
      </c>
      <c r="G6744" t="s">
        <v>33219</v>
      </c>
      <c r="H6744" t="s">
        <v>209</v>
      </c>
      <c r="I6744" s="1">
        <v>29936</v>
      </c>
      <c r="J6744" t="s">
        <v>33220</v>
      </c>
      <c r="K6744" t="s">
        <v>33221</v>
      </c>
      <c r="L6744">
        <v>30553</v>
      </c>
      <c r="M6744" t="s">
        <v>209</v>
      </c>
      <c r="N6744" s="1">
        <v>45071</v>
      </c>
      <c r="O6744" s="1">
        <v>45075</v>
      </c>
      <c r="P6744">
        <v>29</v>
      </c>
      <c r="Q6744">
        <v>2</v>
      </c>
      <c r="R6744" t="s">
        <v>63</v>
      </c>
      <c r="S6744">
        <v>1</v>
      </c>
      <c r="T6744">
        <v>0</v>
      </c>
      <c r="U6744">
        <v>4</v>
      </c>
      <c r="V6744">
        <v>288</v>
      </c>
      <c r="W6744" t="s">
        <v>54</v>
      </c>
      <c r="X6744" t="s">
        <v>33222</v>
      </c>
      <c r="Y6744" t="s">
        <v>43</v>
      </c>
      <c r="Z6744" s="1">
        <v>45058</v>
      </c>
      <c r="AA6744" s="2">
        <v>0.59386574074074072</v>
      </c>
      <c r="AB6744" s="2">
        <v>0.83724537037037028</v>
      </c>
      <c r="AC6744" t="s">
        <v>44</v>
      </c>
      <c r="AD6744" t="s">
        <v>44</v>
      </c>
      <c r="AE6744" t="s">
        <v>45</v>
      </c>
      <c r="AF6744">
        <v>72</v>
      </c>
    </row>
    <row r="6745" spans="1:32">
      <c r="A6745">
        <v>31235</v>
      </c>
      <c r="B6745">
        <v>30335</v>
      </c>
      <c r="C6745" t="s">
        <v>13560</v>
      </c>
      <c r="D6745" t="s">
        <v>1028</v>
      </c>
      <c r="E6745" t="s">
        <v>34</v>
      </c>
      <c r="F6745" t="s">
        <v>33223</v>
      </c>
      <c r="G6745">
        <f>1-920-459-7794</f>
        <v>-9172</v>
      </c>
      <c r="H6745" t="s">
        <v>171</v>
      </c>
      <c r="I6745" s="1">
        <v>35606</v>
      </c>
      <c r="J6745" t="s">
        <v>33224</v>
      </c>
      <c r="K6745" t="s">
        <v>33225</v>
      </c>
      <c r="L6745">
        <v>9421</v>
      </c>
      <c r="M6745" t="s">
        <v>171</v>
      </c>
      <c r="N6745" s="1">
        <v>45204</v>
      </c>
      <c r="O6745" s="1">
        <v>45208</v>
      </c>
      <c r="P6745">
        <v>97</v>
      </c>
      <c r="Q6745">
        <v>4</v>
      </c>
      <c r="R6745" t="s">
        <v>53</v>
      </c>
      <c r="S6745">
        <v>2</v>
      </c>
      <c r="T6745">
        <v>2</v>
      </c>
      <c r="U6745">
        <v>4</v>
      </c>
      <c r="V6745">
        <v>488</v>
      </c>
      <c r="W6745" t="s">
        <v>54</v>
      </c>
      <c r="X6745" t="s">
        <v>33226</v>
      </c>
      <c r="Y6745" t="s">
        <v>65</v>
      </c>
      <c r="Z6745" s="1">
        <v>45166</v>
      </c>
      <c r="AA6745" s="2">
        <v>0.43421296296296297</v>
      </c>
      <c r="AB6745" s="2">
        <v>0.9019328703703704</v>
      </c>
      <c r="AC6745" t="s">
        <v>44</v>
      </c>
      <c r="AD6745" t="s">
        <v>44</v>
      </c>
      <c r="AE6745" t="s">
        <v>44</v>
      </c>
      <c r="AF6745">
        <v>122</v>
      </c>
    </row>
    <row r="6746" spans="1:32">
      <c r="A6746">
        <v>31237</v>
      </c>
      <c r="B6746">
        <v>30337</v>
      </c>
      <c r="C6746" t="s">
        <v>8968</v>
      </c>
      <c r="D6746" t="s">
        <v>2762</v>
      </c>
      <c r="E6746" t="s">
        <v>34</v>
      </c>
      <c r="F6746" t="s">
        <v>33227</v>
      </c>
      <c r="G6746" t="s">
        <v>33228</v>
      </c>
      <c r="H6746" t="s">
        <v>457</v>
      </c>
      <c r="I6746" s="1">
        <v>19646</v>
      </c>
      <c r="J6746" t="s">
        <v>33229</v>
      </c>
      <c r="K6746" t="s">
        <v>33230</v>
      </c>
      <c r="L6746">
        <v>47426</v>
      </c>
      <c r="M6746" t="s">
        <v>457</v>
      </c>
      <c r="N6746" s="1">
        <v>45153</v>
      </c>
      <c r="O6746" s="1">
        <v>45157</v>
      </c>
      <c r="P6746">
        <v>97</v>
      </c>
      <c r="Q6746">
        <v>4</v>
      </c>
      <c r="R6746" t="s">
        <v>53</v>
      </c>
      <c r="S6746">
        <v>1</v>
      </c>
      <c r="T6746">
        <v>0</v>
      </c>
      <c r="U6746">
        <v>4</v>
      </c>
      <c r="V6746">
        <v>520</v>
      </c>
      <c r="W6746" t="s">
        <v>41</v>
      </c>
      <c r="X6746" t="s">
        <v>33231</v>
      </c>
      <c r="Y6746" t="s">
        <v>43</v>
      </c>
      <c r="Z6746" s="1">
        <v>45148</v>
      </c>
      <c r="AA6746" s="2">
        <v>0.6361458333333333</v>
      </c>
      <c r="AB6746" s="2">
        <v>0.93876157407407401</v>
      </c>
      <c r="AC6746" t="s">
        <v>44</v>
      </c>
      <c r="AD6746" t="s">
        <v>45</v>
      </c>
      <c r="AE6746" t="s">
        <v>45</v>
      </c>
      <c r="AF6746">
        <v>130</v>
      </c>
    </row>
    <row r="6747" spans="1:32">
      <c r="A6747">
        <v>31238</v>
      </c>
      <c r="B6747">
        <v>30338</v>
      </c>
      <c r="C6747" t="s">
        <v>662</v>
      </c>
      <c r="D6747" t="s">
        <v>11420</v>
      </c>
      <c r="E6747" t="s">
        <v>48</v>
      </c>
      <c r="F6747" t="s">
        <v>33232</v>
      </c>
      <c r="G6747" t="s">
        <v>33233</v>
      </c>
      <c r="H6747" t="s">
        <v>457</v>
      </c>
      <c r="I6747" s="1">
        <v>16709</v>
      </c>
      <c r="J6747" t="s">
        <v>33234</v>
      </c>
      <c r="K6747" t="s">
        <v>5220</v>
      </c>
      <c r="L6747">
        <v>35349</v>
      </c>
      <c r="M6747" t="s">
        <v>457</v>
      </c>
      <c r="N6747" s="1">
        <v>45328</v>
      </c>
      <c r="O6747" s="1">
        <v>45330</v>
      </c>
      <c r="P6747">
        <v>24</v>
      </c>
      <c r="Q6747">
        <v>1</v>
      </c>
      <c r="R6747" t="s">
        <v>40</v>
      </c>
      <c r="S6747">
        <v>3</v>
      </c>
      <c r="T6747">
        <v>0</v>
      </c>
      <c r="U6747">
        <v>2</v>
      </c>
      <c r="V6747">
        <v>400</v>
      </c>
      <c r="W6747" t="s">
        <v>41</v>
      </c>
      <c r="X6747" t="s">
        <v>33235</v>
      </c>
      <c r="Y6747" t="s">
        <v>6</v>
      </c>
      <c r="Z6747" s="1">
        <v>45290</v>
      </c>
      <c r="AA6747" s="2">
        <v>0.58791666666666664</v>
      </c>
      <c r="AB6747" s="2">
        <v>0.71141203703703704</v>
      </c>
      <c r="AC6747" t="s">
        <v>44</v>
      </c>
      <c r="AD6747" t="s">
        <v>45</v>
      </c>
      <c r="AE6747" t="s">
        <v>45</v>
      </c>
      <c r="AF6747">
        <v>200</v>
      </c>
    </row>
    <row r="6748" spans="1:32">
      <c r="A6748">
        <v>31239</v>
      </c>
      <c r="B6748">
        <v>30339</v>
      </c>
      <c r="C6748" t="s">
        <v>139</v>
      </c>
      <c r="D6748" t="s">
        <v>3961</v>
      </c>
      <c r="E6748" t="s">
        <v>34</v>
      </c>
      <c r="F6748" t="s">
        <v>33236</v>
      </c>
      <c r="G6748" t="s">
        <v>33237</v>
      </c>
      <c r="H6748" t="s">
        <v>77</v>
      </c>
      <c r="I6748" s="1">
        <v>29095</v>
      </c>
      <c r="J6748" t="s">
        <v>33238</v>
      </c>
      <c r="K6748" t="s">
        <v>33239</v>
      </c>
      <c r="L6748">
        <v>52738</v>
      </c>
      <c r="M6748" t="s">
        <v>77</v>
      </c>
      <c r="N6748" s="1">
        <v>45225</v>
      </c>
      <c r="O6748" s="1">
        <v>45229</v>
      </c>
      <c r="P6748">
        <v>9</v>
      </c>
      <c r="Q6748">
        <v>1</v>
      </c>
      <c r="R6748" t="s">
        <v>40</v>
      </c>
      <c r="S6748">
        <v>3</v>
      </c>
      <c r="T6748">
        <v>1</v>
      </c>
      <c r="U6748">
        <v>4</v>
      </c>
      <c r="V6748">
        <v>832</v>
      </c>
      <c r="W6748" t="s">
        <v>54</v>
      </c>
      <c r="X6748" t="s">
        <v>33240</v>
      </c>
      <c r="Y6748" t="s">
        <v>6</v>
      </c>
      <c r="Z6748" s="1">
        <v>45190</v>
      </c>
      <c r="AA6748" s="2">
        <v>0.71012731481481473</v>
      </c>
      <c r="AB6748" s="2">
        <v>0.43495370370370368</v>
      </c>
      <c r="AC6748" t="s">
        <v>44</v>
      </c>
      <c r="AD6748" t="s">
        <v>45</v>
      </c>
      <c r="AE6748" t="s">
        <v>45</v>
      </c>
      <c r="AF6748">
        <v>208</v>
      </c>
    </row>
    <row r="6749" spans="1:32">
      <c r="A6749">
        <v>31242</v>
      </c>
      <c r="B6749">
        <v>30342</v>
      </c>
      <c r="C6749" t="s">
        <v>489</v>
      </c>
      <c r="D6749" t="s">
        <v>4152</v>
      </c>
      <c r="E6749" t="s">
        <v>34</v>
      </c>
      <c r="F6749" t="s">
        <v>33241</v>
      </c>
      <c r="G6749" t="s">
        <v>33242</v>
      </c>
      <c r="H6749" t="s">
        <v>295</v>
      </c>
      <c r="I6749" s="1">
        <v>19330</v>
      </c>
      <c r="J6749" t="s">
        <v>33243</v>
      </c>
      <c r="K6749" t="s">
        <v>25873</v>
      </c>
      <c r="L6749">
        <v>42170</v>
      </c>
      <c r="M6749" t="s">
        <v>295</v>
      </c>
      <c r="N6749" s="1">
        <v>45089</v>
      </c>
      <c r="O6749" s="1">
        <v>45090</v>
      </c>
      <c r="P6749">
        <v>50</v>
      </c>
      <c r="Q6749">
        <v>2</v>
      </c>
      <c r="R6749" t="s">
        <v>63</v>
      </c>
      <c r="S6749">
        <v>2</v>
      </c>
      <c r="T6749">
        <v>0</v>
      </c>
      <c r="U6749">
        <v>1</v>
      </c>
      <c r="V6749">
        <v>78</v>
      </c>
      <c r="W6749" t="s">
        <v>41</v>
      </c>
      <c r="X6749" t="s">
        <v>33244</v>
      </c>
      <c r="Y6749" t="s">
        <v>65</v>
      </c>
      <c r="Z6749" s="1">
        <v>45075</v>
      </c>
      <c r="AA6749" s="2">
        <v>0.66001157407407407</v>
      </c>
      <c r="AB6749" s="2">
        <v>0.99656250000000002</v>
      </c>
      <c r="AC6749" t="s">
        <v>45</v>
      </c>
      <c r="AD6749" t="s">
        <v>45</v>
      </c>
      <c r="AE6749" t="s">
        <v>45</v>
      </c>
      <c r="AF6749">
        <v>78</v>
      </c>
    </row>
    <row r="6750" spans="1:32">
      <c r="A6750">
        <v>31243</v>
      </c>
      <c r="B6750">
        <v>30343</v>
      </c>
      <c r="C6750" t="s">
        <v>1015</v>
      </c>
      <c r="D6750" t="s">
        <v>3425</v>
      </c>
      <c r="E6750" t="s">
        <v>34</v>
      </c>
      <c r="F6750" t="s">
        <v>33245</v>
      </c>
      <c r="G6750" t="s">
        <v>33246</v>
      </c>
      <c r="H6750" t="s">
        <v>423</v>
      </c>
      <c r="I6750" s="1">
        <v>22364</v>
      </c>
      <c r="J6750" t="s">
        <v>33247</v>
      </c>
      <c r="K6750" t="s">
        <v>33248</v>
      </c>
      <c r="L6750">
        <v>95716</v>
      </c>
      <c r="M6750" t="s">
        <v>423</v>
      </c>
      <c r="N6750" s="1">
        <v>45295</v>
      </c>
      <c r="O6750" s="1">
        <v>45299</v>
      </c>
      <c r="P6750">
        <v>60</v>
      </c>
      <c r="Q6750">
        <v>3</v>
      </c>
      <c r="R6750" t="s">
        <v>40</v>
      </c>
      <c r="S6750">
        <v>4</v>
      </c>
      <c r="T6750">
        <v>2</v>
      </c>
      <c r="U6750">
        <v>4</v>
      </c>
      <c r="V6750">
        <v>828</v>
      </c>
      <c r="W6750" t="s">
        <v>41</v>
      </c>
      <c r="X6750" t="s">
        <v>33249</v>
      </c>
      <c r="Y6750" t="s">
        <v>43</v>
      </c>
      <c r="Z6750" s="1">
        <v>45268</v>
      </c>
      <c r="AA6750" s="2">
        <v>0.39847222222222217</v>
      </c>
      <c r="AB6750" s="2">
        <v>0.2129861111111111</v>
      </c>
      <c r="AC6750" t="s">
        <v>44</v>
      </c>
      <c r="AD6750" t="s">
        <v>44</v>
      </c>
      <c r="AE6750" t="s">
        <v>44</v>
      </c>
      <c r="AF6750">
        <v>207</v>
      </c>
    </row>
    <row r="6751" spans="1:32">
      <c r="A6751">
        <v>31244</v>
      </c>
      <c r="B6751">
        <v>30344</v>
      </c>
      <c r="C6751" t="s">
        <v>1555</v>
      </c>
      <c r="D6751" t="s">
        <v>2762</v>
      </c>
      <c r="E6751" t="s">
        <v>34</v>
      </c>
      <c r="F6751" t="s">
        <v>33250</v>
      </c>
      <c r="G6751" t="s">
        <v>33251</v>
      </c>
      <c r="H6751" t="s">
        <v>272</v>
      </c>
      <c r="I6751" s="1">
        <v>19864</v>
      </c>
      <c r="J6751" t="s">
        <v>33252</v>
      </c>
      <c r="K6751" t="s">
        <v>33253</v>
      </c>
      <c r="L6751">
        <v>11287</v>
      </c>
      <c r="M6751" t="s">
        <v>272</v>
      </c>
      <c r="N6751" s="1">
        <v>45195</v>
      </c>
      <c r="O6751" s="1">
        <v>45198</v>
      </c>
      <c r="P6751">
        <v>69</v>
      </c>
      <c r="Q6751">
        <v>3</v>
      </c>
      <c r="R6751" t="s">
        <v>40</v>
      </c>
      <c r="S6751">
        <v>3</v>
      </c>
      <c r="T6751">
        <v>1</v>
      </c>
      <c r="U6751">
        <v>3</v>
      </c>
      <c r="V6751">
        <v>750</v>
      </c>
      <c r="W6751" t="s">
        <v>54</v>
      </c>
      <c r="X6751" t="s">
        <v>33254</v>
      </c>
      <c r="Y6751" t="s">
        <v>65</v>
      </c>
      <c r="Z6751" s="1">
        <v>45164</v>
      </c>
      <c r="AA6751" s="2">
        <v>0.29219907407407408</v>
      </c>
      <c r="AB6751" s="2">
        <v>0.14452546296296295</v>
      </c>
      <c r="AC6751" t="s">
        <v>44</v>
      </c>
      <c r="AD6751" t="s">
        <v>44</v>
      </c>
      <c r="AE6751" t="s">
        <v>44</v>
      </c>
      <c r="AF6751">
        <v>250</v>
      </c>
    </row>
    <row r="6752" spans="1:32">
      <c r="A6752">
        <v>31245</v>
      </c>
      <c r="B6752">
        <v>30345</v>
      </c>
      <c r="C6752" t="s">
        <v>864</v>
      </c>
      <c r="D6752" t="s">
        <v>2019</v>
      </c>
      <c r="E6752" t="s">
        <v>34</v>
      </c>
      <c r="F6752" t="s">
        <v>33255</v>
      </c>
      <c r="G6752" t="s">
        <v>33256</v>
      </c>
      <c r="H6752" t="s">
        <v>280</v>
      </c>
      <c r="I6752" s="1">
        <v>26186</v>
      </c>
      <c r="J6752" t="s">
        <v>33257</v>
      </c>
      <c r="K6752" t="s">
        <v>33258</v>
      </c>
      <c r="L6752">
        <v>1819</v>
      </c>
      <c r="M6752" t="s">
        <v>280</v>
      </c>
      <c r="N6752" s="1">
        <v>45044</v>
      </c>
      <c r="O6752" s="1">
        <v>45045</v>
      </c>
      <c r="P6752">
        <v>35</v>
      </c>
      <c r="Q6752">
        <v>2</v>
      </c>
      <c r="R6752" t="s">
        <v>63</v>
      </c>
      <c r="S6752">
        <v>2</v>
      </c>
      <c r="T6752">
        <v>2</v>
      </c>
      <c r="U6752">
        <v>1</v>
      </c>
      <c r="V6752">
        <v>83</v>
      </c>
      <c r="W6752" t="s">
        <v>41</v>
      </c>
      <c r="X6752" t="s">
        <v>33259</v>
      </c>
      <c r="Y6752" t="s">
        <v>6</v>
      </c>
      <c r="Z6752" s="1">
        <v>45025</v>
      </c>
      <c r="AA6752" s="2">
        <v>0.19125</v>
      </c>
      <c r="AB6752" s="2">
        <v>0.80931712962962965</v>
      </c>
      <c r="AC6752" t="s">
        <v>45</v>
      </c>
      <c r="AD6752" t="s">
        <v>44</v>
      </c>
      <c r="AE6752" t="s">
        <v>44</v>
      </c>
      <c r="AF6752">
        <v>83</v>
      </c>
    </row>
    <row r="6753" spans="1:32">
      <c r="A6753">
        <v>31246</v>
      </c>
      <c r="B6753">
        <v>30346</v>
      </c>
      <c r="C6753" t="s">
        <v>1155</v>
      </c>
      <c r="D6753" t="s">
        <v>2593</v>
      </c>
      <c r="E6753" t="s">
        <v>34</v>
      </c>
      <c r="F6753" t="s">
        <v>33260</v>
      </c>
      <c r="G6753" t="s">
        <v>33261</v>
      </c>
      <c r="H6753" t="s">
        <v>1301</v>
      </c>
      <c r="I6753" s="1">
        <v>35957</v>
      </c>
      <c r="J6753" t="s">
        <v>33262</v>
      </c>
      <c r="K6753" t="s">
        <v>33263</v>
      </c>
      <c r="L6753">
        <v>1596</v>
      </c>
      <c r="M6753" t="s">
        <v>1301</v>
      </c>
      <c r="N6753" s="1">
        <v>45026</v>
      </c>
      <c r="O6753" s="1">
        <v>45031</v>
      </c>
      <c r="P6753">
        <v>38</v>
      </c>
      <c r="Q6753">
        <v>2</v>
      </c>
      <c r="R6753" t="s">
        <v>63</v>
      </c>
      <c r="S6753">
        <v>2</v>
      </c>
      <c r="T6753">
        <v>0</v>
      </c>
      <c r="U6753">
        <v>5</v>
      </c>
      <c r="V6753">
        <v>325</v>
      </c>
      <c r="W6753" t="s">
        <v>54</v>
      </c>
      <c r="X6753" t="s">
        <v>33264</v>
      </c>
      <c r="Y6753" t="s">
        <v>6</v>
      </c>
      <c r="Z6753" s="1">
        <v>45005</v>
      </c>
      <c r="AA6753" s="2">
        <v>0.71770833333333339</v>
      </c>
      <c r="AB6753" s="2">
        <v>0.32365740740740739</v>
      </c>
      <c r="AC6753" t="s">
        <v>45</v>
      </c>
      <c r="AD6753" t="s">
        <v>44</v>
      </c>
      <c r="AE6753" t="s">
        <v>45</v>
      </c>
      <c r="AF6753">
        <v>65</v>
      </c>
    </row>
    <row r="6754" spans="1:32">
      <c r="A6754">
        <v>31247</v>
      </c>
      <c r="B6754">
        <v>30347</v>
      </c>
      <c r="C6754" t="s">
        <v>2202</v>
      </c>
      <c r="D6754" t="s">
        <v>2283</v>
      </c>
      <c r="E6754" t="s">
        <v>34</v>
      </c>
      <c r="F6754" t="s">
        <v>33265</v>
      </c>
      <c r="G6754" t="s">
        <v>33266</v>
      </c>
      <c r="H6754" t="s">
        <v>179</v>
      </c>
      <c r="I6754" s="1">
        <v>37478</v>
      </c>
      <c r="J6754" t="s">
        <v>33267</v>
      </c>
      <c r="K6754" t="s">
        <v>6154</v>
      </c>
      <c r="L6754">
        <v>57289</v>
      </c>
      <c r="M6754" t="s">
        <v>179</v>
      </c>
      <c r="N6754" s="1">
        <v>45060</v>
      </c>
      <c r="O6754" s="1">
        <v>45065</v>
      </c>
      <c r="P6754">
        <v>62</v>
      </c>
      <c r="Q6754">
        <v>3</v>
      </c>
      <c r="R6754" t="s">
        <v>63</v>
      </c>
      <c r="S6754">
        <v>2</v>
      </c>
      <c r="T6754">
        <v>0</v>
      </c>
      <c r="U6754">
        <v>5</v>
      </c>
      <c r="V6754">
        <v>410</v>
      </c>
      <c r="W6754" t="s">
        <v>54</v>
      </c>
      <c r="X6754" t="s">
        <v>33268</v>
      </c>
      <c r="Y6754" t="s">
        <v>6</v>
      </c>
      <c r="Z6754" s="1">
        <v>45041</v>
      </c>
      <c r="AA6754" s="2">
        <v>0.47928240740740741</v>
      </c>
      <c r="AB6754" s="2">
        <v>0.16465277777777779</v>
      </c>
      <c r="AC6754" t="s">
        <v>44</v>
      </c>
      <c r="AD6754" t="s">
        <v>44</v>
      </c>
      <c r="AE6754" t="s">
        <v>45</v>
      </c>
      <c r="AF6754">
        <v>82</v>
      </c>
    </row>
    <row r="6755" spans="1:32">
      <c r="A6755">
        <v>31248</v>
      </c>
      <c r="B6755">
        <v>30348</v>
      </c>
      <c r="C6755" t="s">
        <v>5955</v>
      </c>
      <c r="D6755" t="s">
        <v>1393</v>
      </c>
      <c r="E6755" t="s">
        <v>48</v>
      </c>
      <c r="F6755" t="s">
        <v>33269</v>
      </c>
      <c r="G6755" t="s">
        <v>33270</v>
      </c>
      <c r="H6755" t="s">
        <v>457</v>
      </c>
      <c r="I6755" s="1">
        <v>35545</v>
      </c>
      <c r="J6755" t="s">
        <v>33271</v>
      </c>
      <c r="K6755" t="s">
        <v>22552</v>
      </c>
      <c r="L6755">
        <v>98619</v>
      </c>
      <c r="M6755" t="s">
        <v>457</v>
      </c>
      <c r="N6755" s="1">
        <v>45263</v>
      </c>
      <c r="O6755" s="1">
        <v>45267</v>
      </c>
      <c r="P6755">
        <v>24</v>
      </c>
      <c r="Q6755">
        <v>1</v>
      </c>
      <c r="R6755" t="s">
        <v>40</v>
      </c>
      <c r="S6755">
        <v>2</v>
      </c>
      <c r="T6755">
        <v>1</v>
      </c>
      <c r="U6755">
        <v>4</v>
      </c>
      <c r="V6755">
        <v>960</v>
      </c>
      <c r="W6755" t="s">
        <v>41</v>
      </c>
      <c r="X6755" t="s">
        <v>33272</v>
      </c>
      <c r="Y6755" t="s">
        <v>43</v>
      </c>
      <c r="Z6755" s="1">
        <v>45248</v>
      </c>
      <c r="AA6755" s="2">
        <v>0.27769675925925924</v>
      </c>
      <c r="AB6755" s="2">
        <v>0.62234953703703699</v>
      </c>
      <c r="AC6755" t="s">
        <v>45</v>
      </c>
      <c r="AD6755" t="s">
        <v>45</v>
      </c>
      <c r="AE6755" t="s">
        <v>44</v>
      </c>
      <c r="AF6755">
        <v>240</v>
      </c>
    </row>
    <row r="6756" spans="1:32">
      <c r="A6756">
        <v>31250</v>
      </c>
      <c r="B6756">
        <v>30350</v>
      </c>
      <c r="C6756" t="s">
        <v>4451</v>
      </c>
      <c r="D6756" t="s">
        <v>25227</v>
      </c>
      <c r="E6756" t="s">
        <v>48</v>
      </c>
      <c r="F6756" t="s">
        <v>33273</v>
      </c>
      <c r="G6756" t="s">
        <v>33274</v>
      </c>
      <c r="H6756" t="s">
        <v>171</v>
      </c>
      <c r="I6756" s="1">
        <v>37594</v>
      </c>
      <c r="J6756" t="s">
        <v>33275</v>
      </c>
      <c r="K6756" t="s">
        <v>33276</v>
      </c>
      <c r="L6756">
        <v>10346</v>
      </c>
      <c r="M6756" t="s">
        <v>171</v>
      </c>
      <c r="N6756" s="1">
        <v>45017</v>
      </c>
      <c r="O6756" s="1">
        <v>45020</v>
      </c>
      <c r="P6756">
        <v>83</v>
      </c>
      <c r="Q6756">
        <v>4</v>
      </c>
      <c r="R6756" t="s">
        <v>63</v>
      </c>
      <c r="S6756">
        <v>2</v>
      </c>
      <c r="T6756">
        <v>0</v>
      </c>
      <c r="U6756">
        <v>3</v>
      </c>
      <c r="V6756">
        <v>261</v>
      </c>
      <c r="W6756" t="s">
        <v>54</v>
      </c>
      <c r="X6756" t="s">
        <v>33277</v>
      </c>
      <c r="Y6756" t="s">
        <v>6</v>
      </c>
      <c r="Z6756" s="1">
        <v>44988</v>
      </c>
      <c r="AA6756" s="2">
        <v>0.21836805555555558</v>
      </c>
      <c r="AB6756" s="2">
        <v>0.26428240740740744</v>
      </c>
      <c r="AC6756" t="s">
        <v>44</v>
      </c>
      <c r="AD6756" t="s">
        <v>45</v>
      </c>
      <c r="AE6756" t="s">
        <v>44</v>
      </c>
      <c r="AF6756">
        <v>87</v>
      </c>
    </row>
    <row r="6757" spans="1:32">
      <c r="A6757">
        <v>31251</v>
      </c>
      <c r="B6757">
        <v>30351</v>
      </c>
      <c r="C6757" t="s">
        <v>24706</v>
      </c>
      <c r="D6757" t="s">
        <v>24272</v>
      </c>
      <c r="E6757" t="s">
        <v>48</v>
      </c>
      <c r="F6757" t="s">
        <v>33278</v>
      </c>
      <c r="G6757" t="s">
        <v>33279</v>
      </c>
      <c r="H6757" t="s">
        <v>280</v>
      </c>
      <c r="I6757" s="1">
        <v>34295</v>
      </c>
      <c r="J6757" t="s">
        <v>33280</v>
      </c>
      <c r="K6757" t="s">
        <v>5818</v>
      </c>
      <c r="L6757">
        <v>15401</v>
      </c>
      <c r="M6757" t="s">
        <v>280</v>
      </c>
      <c r="N6757" s="1">
        <v>45061</v>
      </c>
      <c r="O6757" s="1">
        <v>45064</v>
      </c>
      <c r="P6757">
        <v>45</v>
      </c>
      <c r="Q6757">
        <v>2</v>
      </c>
      <c r="R6757" t="s">
        <v>40</v>
      </c>
      <c r="S6757">
        <v>3</v>
      </c>
      <c r="T6757">
        <v>1</v>
      </c>
      <c r="U6757">
        <v>3</v>
      </c>
      <c r="V6757">
        <v>624</v>
      </c>
      <c r="W6757" t="s">
        <v>54</v>
      </c>
      <c r="X6757" t="s">
        <v>33281</v>
      </c>
      <c r="Y6757" t="s">
        <v>6</v>
      </c>
      <c r="Z6757" s="1">
        <v>45032</v>
      </c>
      <c r="AA6757" s="2">
        <v>0.52673611111111118</v>
      </c>
      <c r="AB6757" s="2">
        <v>0.99594907407407407</v>
      </c>
      <c r="AC6757" t="s">
        <v>45</v>
      </c>
      <c r="AD6757" t="s">
        <v>44</v>
      </c>
      <c r="AE6757" t="s">
        <v>44</v>
      </c>
      <c r="AF6757">
        <v>208</v>
      </c>
    </row>
    <row r="6758" spans="1:32">
      <c r="A6758">
        <v>31252</v>
      </c>
      <c r="B6758">
        <v>30352</v>
      </c>
      <c r="C6758" t="s">
        <v>11662</v>
      </c>
      <c r="D6758" t="s">
        <v>1733</v>
      </c>
      <c r="E6758" t="s">
        <v>34</v>
      </c>
      <c r="F6758" t="s">
        <v>33282</v>
      </c>
      <c r="G6758" t="s">
        <v>33283</v>
      </c>
      <c r="H6758" t="s">
        <v>50</v>
      </c>
      <c r="I6758" s="1">
        <v>27983</v>
      </c>
      <c r="J6758" t="s">
        <v>33284</v>
      </c>
      <c r="K6758" t="s">
        <v>33285</v>
      </c>
      <c r="L6758">
        <v>13151</v>
      </c>
      <c r="M6758" t="s">
        <v>50</v>
      </c>
      <c r="N6758" s="1">
        <v>45038</v>
      </c>
      <c r="O6758" s="1">
        <v>45042</v>
      </c>
      <c r="P6758">
        <v>37</v>
      </c>
      <c r="Q6758">
        <v>2</v>
      </c>
      <c r="R6758" t="s">
        <v>53</v>
      </c>
      <c r="S6758">
        <v>3</v>
      </c>
      <c r="T6758">
        <v>0</v>
      </c>
      <c r="U6758">
        <v>4</v>
      </c>
      <c r="V6758">
        <v>552</v>
      </c>
      <c r="W6758" t="s">
        <v>41</v>
      </c>
      <c r="X6758" t="s">
        <v>33286</v>
      </c>
      <c r="Y6758" t="s">
        <v>6</v>
      </c>
      <c r="Z6758" s="1">
        <v>44999</v>
      </c>
      <c r="AA6758" s="2">
        <v>0.66804398148148147</v>
      </c>
      <c r="AB6758" s="2">
        <v>0.87208333333333332</v>
      </c>
      <c r="AC6758" t="s">
        <v>45</v>
      </c>
      <c r="AD6758" t="s">
        <v>44</v>
      </c>
      <c r="AE6758" t="s">
        <v>44</v>
      </c>
      <c r="AF6758">
        <v>138</v>
      </c>
    </row>
    <row r="6759" spans="1:32">
      <c r="A6759">
        <v>31253</v>
      </c>
      <c r="B6759">
        <v>30353</v>
      </c>
      <c r="C6759" t="s">
        <v>434</v>
      </c>
      <c r="D6759" t="s">
        <v>2605</v>
      </c>
      <c r="E6759" t="s">
        <v>48</v>
      </c>
      <c r="F6759" t="s">
        <v>33287</v>
      </c>
      <c r="G6759" t="s">
        <v>33288</v>
      </c>
      <c r="H6759" t="s">
        <v>86</v>
      </c>
      <c r="I6759" s="1">
        <v>19436</v>
      </c>
      <c r="J6759" t="s">
        <v>33289</v>
      </c>
      <c r="K6759" t="s">
        <v>33290</v>
      </c>
      <c r="L6759">
        <v>27192</v>
      </c>
      <c r="M6759" t="s">
        <v>86</v>
      </c>
      <c r="N6759" s="1">
        <v>44959</v>
      </c>
      <c r="O6759" s="1">
        <v>44960</v>
      </c>
      <c r="P6759">
        <v>82</v>
      </c>
      <c r="Q6759">
        <v>4</v>
      </c>
      <c r="R6759" t="s">
        <v>53</v>
      </c>
      <c r="S6759">
        <v>4</v>
      </c>
      <c r="T6759">
        <v>0</v>
      </c>
      <c r="U6759">
        <v>1</v>
      </c>
      <c r="V6759">
        <v>136</v>
      </c>
      <c r="W6759" t="s">
        <v>54</v>
      </c>
      <c r="X6759" t="s">
        <v>33291</v>
      </c>
      <c r="Y6759" t="s">
        <v>81</v>
      </c>
      <c r="Z6759" s="1">
        <v>44930</v>
      </c>
      <c r="AA6759" s="2">
        <v>0.62149305555555556</v>
      </c>
      <c r="AB6759" s="2">
        <v>0.96585648148148151</v>
      </c>
      <c r="AC6759" t="s">
        <v>45</v>
      </c>
      <c r="AD6759" t="s">
        <v>45</v>
      </c>
      <c r="AE6759" t="s">
        <v>44</v>
      </c>
      <c r="AF6759">
        <v>136</v>
      </c>
    </row>
    <row r="6760" spans="1:32">
      <c r="A6760">
        <v>31255</v>
      </c>
      <c r="B6760">
        <v>30355</v>
      </c>
      <c r="C6760" t="s">
        <v>23848</v>
      </c>
      <c r="D6760" t="s">
        <v>1858</v>
      </c>
      <c r="E6760" t="s">
        <v>34</v>
      </c>
      <c r="F6760" t="s">
        <v>33292</v>
      </c>
      <c r="G6760" t="s">
        <v>33293</v>
      </c>
      <c r="H6760" t="s">
        <v>60</v>
      </c>
      <c r="I6760" s="1">
        <v>29522</v>
      </c>
      <c r="J6760" t="s">
        <v>33294</v>
      </c>
      <c r="K6760" t="s">
        <v>33295</v>
      </c>
      <c r="L6760">
        <v>82410</v>
      </c>
      <c r="M6760" t="s">
        <v>60</v>
      </c>
      <c r="N6760" s="1">
        <v>45195</v>
      </c>
      <c r="O6760" s="1">
        <v>45200</v>
      </c>
      <c r="P6760">
        <v>40</v>
      </c>
      <c r="Q6760">
        <v>2</v>
      </c>
      <c r="R6760" t="s">
        <v>53</v>
      </c>
      <c r="S6760">
        <v>3</v>
      </c>
      <c r="T6760">
        <v>2</v>
      </c>
      <c r="U6760">
        <v>5</v>
      </c>
      <c r="V6760">
        <v>700</v>
      </c>
      <c r="W6760" t="s">
        <v>54</v>
      </c>
      <c r="X6760" t="s">
        <v>33296</v>
      </c>
      <c r="Y6760" t="s">
        <v>43</v>
      </c>
      <c r="Z6760" s="1">
        <v>45161</v>
      </c>
      <c r="AA6760" s="2">
        <v>0.66288194444444437</v>
      </c>
      <c r="AB6760" s="2">
        <v>0.61581018518518515</v>
      </c>
      <c r="AC6760" t="s">
        <v>44</v>
      </c>
      <c r="AD6760" t="s">
        <v>44</v>
      </c>
      <c r="AE6760" t="s">
        <v>44</v>
      </c>
      <c r="AF6760">
        <v>140</v>
      </c>
    </row>
    <row r="6761" spans="1:32">
      <c r="A6761">
        <v>31256</v>
      </c>
      <c r="B6761">
        <v>30356</v>
      </c>
      <c r="C6761" t="s">
        <v>881</v>
      </c>
      <c r="D6761" t="s">
        <v>11454</v>
      </c>
      <c r="E6761" t="s">
        <v>34</v>
      </c>
      <c r="F6761" t="s">
        <v>33297</v>
      </c>
      <c r="G6761" t="s">
        <v>33298</v>
      </c>
      <c r="H6761" t="s">
        <v>70</v>
      </c>
      <c r="I6761" s="1">
        <v>38386</v>
      </c>
      <c r="J6761" t="s">
        <v>33299</v>
      </c>
      <c r="K6761" t="s">
        <v>33300</v>
      </c>
      <c r="L6761">
        <v>96441</v>
      </c>
      <c r="M6761" t="s">
        <v>70</v>
      </c>
      <c r="N6761" s="1">
        <v>45244</v>
      </c>
      <c r="O6761" s="1">
        <v>45245</v>
      </c>
      <c r="P6761">
        <v>87</v>
      </c>
      <c r="Q6761">
        <v>4</v>
      </c>
      <c r="R6761" t="s">
        <v>40</v>
      </c>
      <c r="S6761">
        <v>2</v>
      </c>
      <c r="T6761">
        <v>1</v>
      </c>
      <c r="U6761">
        <v>1</v>
      </c>
      <c r="V6761">
        <v>241</v>
      </c>
      <c r="W6761" t="s">
        <v>41</v>
      </c>
      <c r="X6761" t="s">
        <v>33301</v>
      </c>
      <c r="Y6761" t="s">
        <v>43</v>
      </c>
      <c r="Z6761" s="1">
        <v>45220</v>
      </c>
      <c r="AA6761" s="2">
        <v>0.75809027777777782</v>
      </c>
      <c r="AB6761" s="2">
        <v>0.88547453703703705</v>
      </c>
      <c r="AC6761" t="s">
        <v>45</v>
      </c>
      <c r="AD6761" t="s">
        <v>44</v>
      </c>
      <c r="AE6761" t="s">
        <v>44</v>
      </c>
      <c r="AF6761">
        <v>241</v>
      </c>
    </row>
    <row r="6762" spans="1:32">
      <c r="A6762">
        <v>31257</v>
      </c>
      <c r="B6762">
        <v>30357</v>
      </c>
      <c r="C6762" t="s">
        <v>3283</v>
      </c>
      <c r="D6762" t="s">
        <v>3694</v>
      </c>
      <c r="E6762" t="s">
        <v>48</v>
      </c>
      <c r="F6762" t="s">
        <v>33302</v>
      </c>
      <c r="G6762" t="s">
        <v>33303</v>
      </c>
      <c r="H6762" t="s">
        <v>77</v>
      </c>
      <c r="I6762" s="1">
        <v>26718</v>
      </c>
      <c r="J6762" t="s">
        <v>33304</v>
      </c>
      <c r="K6762" t="s">
        <v>33305</v>
      </c>
      <c r="L6762">
        <v>88891</v>
      </c>
      <c r="M6762" t="s">
        <v>77</v>
      </c>
      <c r="N6762" s="1">
        <v>45158</v>
      </c>
      <c r="O6762" s="1">
        <v>45162</v>
      </c>
      <c r="P6762">
        <v>11</v>
      </c>
      <c r="Q6762">
        <v>1</v>
      </c>
      <c r="R6762" t="s">
        <v>63</v>
      </c>
      <c r="S6762">
        <v>2</v>
      </c>
      <c r="T6762">
        <v>1</v>
      </c>
      <c r="U6762">
        <v>4</v>
      </c>
      <c r="V6762">
        <v>336</v>
      </c>
      <c r="W6762" t="s">
        <v>54</v>
      </c>
      <c r="X6762" t="s">
        <v>33306</v>
      </c>
      <c r="Y6762" t="s">
        <v>65</v>
      </c>
      <c r="Z6762" s="1">
        <v>45144</v>
      </c>
      <c r="AA6762" s="2">
        <v>0.15376157407407406</v>
      </c>
      <c r="AB6762" s="2">
        <v>0.54289351851851853</v>
      </c>
      <c r="AC6762" t="s">
        <v>44</v>
      </c>
      <c r="AD6762" t="s">
        <v>45</v>
      </c>
      <c r="AE6762" t="s">
        <v>44</v>
      </c>
      <c r="AF6762">
        <v>84</v>
      </c>
    </row>
    <row r="6763" spans="1:32">
      <c r="A6763">
        <v>31259</v>
      </c>
      <c r="B6763">
        <v>30359</v>
      </c>
      <c r="C6763" t="s">
        <v>321</v>
      </c>
      <c r="D6763" t="s">
        <v>3455</v>
      </c>
      <c r="E6763" t="s">
        <v>48</v>
      </c>
      <c r="F6763" t="s">
        <v>33307</v>
      </c>
      <c r="G6763">
        <v>9755984874</v>
      </c>
      <c r="H6763" t="s">
        <v>37</v>
      </c>
      <c r="I6763" s="1">
        <v>34452</v>
      </c>
      <c r="J6763" t="s">
        <v>33308</v>
      </c>
      <c r="K6763" t="s">
        <v>4243</v>
      </c>
      <c r="L6763">
        <v>94976</v>
      </c>
      <c r="M6763" t="s">
        <v>37</v>
      </c>
      <c r="N6763" s="1">
        <v>45125</v>
      </c>
      <c r="O6763" s="1">
        <v>45128</v>
      </c>
      <c r="P6763">
        <v>48</v>
      </c>
      <c r="Q6763">
        <v>2</v>
      </c>
      <c r="R6763" t="s">
        <v>40</v>
      </c>
      <c r="S6763">
        <v>2</v>
      </c>
      <c r="T6763">
        <v>1</v>
      </c>
      <c r="U6763">
        <v>3</v>
      </c>
      <c r="V6763">
        <v>708</v>
      </c>
      <c r="W6763" t="s">
        <v>54</v>
      </c>
      <c r="X6763" t="s">
        <v>33309</v>
      </c>
      <c r="Y6763" t="s">
        <v>81</v>
      </c>
      <c r="Z6763" s="1">
        <v>45120</v>
      </c>
      <c r="AA6763" s="2">
        <v>0.47229166666666672</v>
      </c>
      <c r="AB6763" s="2">
        <v>0.28302083333333333</v>
      </c>
      <c r="AC6763" t="s">
        <v>45</v>
      </c>
      <c r="AD6763" t="s">
        <v>44</v>
      </c>
      <c r="AE6763" t="s">
        <v>44</v>
      </c>
      <c r="AF6763">
        <v>236</v>
      </c>
    </row>
    <row r="6764" spans="1:32">
      <c r="A6764">
        <v>31260</v>
      </c>
      <c r="B6764">
        <v>30360</v>
      </c>
      <c r="C6764" t="s">
        <v>469</v>
      </c>
      <c r="D6764" t="s">
        <v>5779</v>
      </c>
      <c r="E6764" t="s">
        <v>48</v>
      </c>
      <c r="F6764" t="s">
        <v>33310</v>
      </c>
      <c r="G6764">
        <f>1-374-820-7766</f>
        <v>-8959</v>
      </c>
      <c r="H6764" t="s">
        <v>309</v>
      </c>
      <c r="I6764" s="1">
        <v>36573</v>
      </c>
      <c r="J6764" t="s">
        <v>33311</v>
      </c>
      <c r="K6764" t="s">
        <v>33312</v>
      </c>
      <c r="L6764">
        <v>51545</v>
      </c>
      <c r="M6764" t="s">
        <v>309</v>
      </c>
      <c r="N6764" s="1">
        <v>44990</v>
      </c>
      <c r="O6764" s="1">
        <v>44995</v>
      </c>
      <c r="P6764">
        <v>48</v>
      </c>
      <c r="Q6764">
        <v>2</v>
      </c>
      <c r="R6764" t="s">
        <v>40</v>
      </c>
      <c r="S6764">
        <v>4</v>
      </c>
      <c r="T6764">
        <v>1</v>
      </c>
      <c r="U6764">
        <v>5</v>
      </c>
      <c r="V6764">
        <v>1050</v>
      </c>
      <c r="W6764" t="s">
        <v>41</v>
      </c>
      <c r="X6764" t="s">
        <v>33313</v>
      </c>
      <c r="Y6764" t="s">
        <v>6</v>
      </c>
      <c r="Z6764" s="1">
        <v>44975</v>
      </c>
      <c r="AA6764" s="2">
        <v>0.38877314814814817</v>
      </c>
      <c r="AB6764" s="2">
        <v>0.49505787037037036</v>
      </c>
      <c r="AC6764" t="s">
        <v>45</v>
      </c>
      <c r="AD6764" t="s">
        <v>44</v>
      </c>
      <c r="AE6764" t="s">
        <v>45</v>
      </c>
      <c r="AF6764">
        <v>210</v>
      </c>
    </row>
    <row r="6765" spans="1:32">
      <c r="A6765">
        <v>31261</v>
      </c>
      <c r="B6765">
        <v>30361</v>
      </c>
      <c r="C6765" t="s">
        <v>702</v>
      </c>
      <c r="D6765" t="s">
        <v>18038</v>
      </c>
      <c r="E6765" t="s">
        <v>48</v>
      </c>
      <c r="F6765" t="s">
        <v>33314</v>
      </c>
      <c r="G6765" t="s">
        <v>33315</v>
      </c>
      <c r="H6765" t="s">
        <v>272</v>
      </c>
      <c r="I6765" s="1">
        <v>28562</v>
      </c>
      <c r="J6765" t="s">
        <v>33316</v>
      </c>
      <c r="K6765" t="s">
        <v>33317</v>
      </c>
      <c r="L6765">
        <v>59241</v>
      </c>
      <c r="M6765" t="s">
        <v>272</v>
      </c>
      <c r="N6765" s="1">
        <v>45226</v>
      </c>
      <c r="O6765" s="1">
        <v>45229</v>
      </c>
      <c r="P6765">
        <v>92</v>
      </c>
      <c r="Q6765">
        <v>4</v>
      </c>
      <c r="R6765" t="s">
        <v>63</v>
      </c>
      <c r="S6765">
        <v>2</v>
      </c>
      <c r="T6765">
        <v>0</v>
      </c>
      <c r="U6765">
        <v>3</v>
      </c>
      <c r="V6765">
        <v>243</v>
      </c>
      <c r="W6765" t="s">
        <v>41</v>
      </c>
      <c r="X6765" t="s">
        <v>33318</v>
      </c>
      <c r="Y6765" t="s">
        <v>65</v>
      </c>
      <c r="Z6765" s="1">
        <v>45206</v>
      </c>
      <c r="AA6765" s="2">
        <v>0.70103009259259252</v>
      </c>
      <c r="AB6765" s="2">
        <v>0.60106481481481489</v>
      </c>
      <c r="AC6765" t="s">
        <v>44</v>
      </c>
      <c r="AD6765" t="s">
        <v>45</v>
      </c>
      <c r="AE6765" t="s">
        <v>44</v>
      </c>
      <c r="AF6765">
        <v>81</v>
      </c>
    </row>
    <row r="6766" spans="1:32">
      <c r="A6766">
        <v>31262</v>
      </c>
      <c r="B6766">
        <v>30362</v>
      </c>
      <c r="C6766" t="s">
        <v>564</v>
      </c>
      <c r="D6766" t="s">
        <v>10888</v>
      </c>
      <c r="E6766" t="s">
        <v>34</v>
      </c>
      <c r="F6766" t="s">
        <v>33319</v>
      </c>
      <c r="G6766" t="s">
        <v>33320</v>
      </c>
      <c r="H6766" t="s">
        <v>725</v>
      </c>
      <c r="I6766" s="1">
        <v>32670</v>
      </c>
      <c r="J6766" t="s">
        <v>33321</v>
      </c>
      <c r="K6766" t="s">
        <v>33322</v>
      </c>
      <c r="L6766">
        <v>24775</v>
      </c>
      <c r="M6766" t="s">
        <v>725</v>
      </c>
      <c r="N6766" s="1">
        <v>45036</v>
      </c>
      <c r="O6766" s="1">
        <v>45038</v>
      </c>
      <c r="P6766">
        <v>51</v>
      </c>
      <c r="Q6766">
        <v>3</v>
      </c>
      <c r="R6766" t="s">
        <v>40</v>
      </c>
      <c r="S6766">
        <v>3</v>
      </c>
      <c r="T6766">
        <v>1</v>
      </c>
      <c r="U6766">
        <v>2</v>
      </c>
      <c r="V6766">
        <v>408</v>
      </c>
      <c r="W6766" t="s">
        <v>41</v>
      </c>
      <c r="X6766" t="s">
        <v>33323</v>
      </c>
      <c r="Y6766" t="s">
        <v>81</v>
      </c>
      <c r="Z6766" s="1">
        <v>45013</v>
      </c>
      <c r="AA6766" s="2">
        <v>0.22854166666666667</v>
      </c>
      <c r="AB6766" s="2">
        <v>0.28966435185185185</v>
      </c>
      <c r="AC6766" t="s">
        <v>44</v>
      </c>
      <c r="AD6766" t="s">
        <v>45</v>
      </c>
      <c r="AE6766" t="s">
        <v>45</v>
      </c>
      <c r="AF6766">
        <v>204</v>
      </c>
    </row>
    <row r="6767" spans="1:32">
      <c r="A6767">
        <v>31263</v>
      </c>
      <c r="B6767">
        <v>30363</v>
      </c>
      <c r="C6767" t="s">
        <v>139</v>
      </c>
      <c r="D6767" t="s">
        <v>2741</v>
      </c>
      <c r="E6767" t="s">
        <v>48</v>
      </c>
      <c r="F6767" t="s">
        <v>12215</v>
      </c>
      <c r="G6767" t="s">
        <v>33324</v>
      </c>
      <c r="H6767" t="s">
        <v>129</v>
      </c>
      <c r="I6767" s="1">
        <v>18264</v>
      </c>
      <c r="J6767" t="s">
        <v>33325</v>
      </c>
      <c r="K6767" t="s">
        <v>5575</v>
      </c>
      <c r="L6767">
        <v>3311</v>
      </c>
      <c r="M6767" t="s">
        <v>129</v>
      </c>
      <c r="N6767" s="1">
        <v>45228</v>
      </c>
      <c r="O6767" s="1">
        <v>45230</v>
      </c>
      <c r="P6767">
        <v>62</v>
      </c>
      <c r="Q6767">
        <v>3</v>
      </c>
      <c r="R6767" t="s">
        <v>63</v>
      </c>
      <c r="S6767">
        <v>3</v>
      </c>
      <c r="T6767">
        <v>1</v>
      </c>
      <c r="U6767">
        <v>2</v>
      </c>
      <c r="V6767">
        <v>178</v>
      </c>
      <c r="W6767" t="s">
        <v>54</v>
      </c>
      <c r="X6767" t="s">
        <v>33326</v>
      </c>
      <c r="Y6767" t="s">
        <v>43</v>
      </c>
      <c r="Z6767" s="1">
        <v>45218</v>
      </c>
      <c r="AA6767" s="2">
        <v>0.71614583333333337</v>
      </c>
      <c r="AB6767" s="2">
        <v>0.28376157407407404</v>
      </c>
      <c r="AC6767" t="s">
        <v>44</v>
      </c>
      <c r="AD6767" t="s">
        <v>45</v>
      </c>
      <c r="AE6767" t="s">
        <v>45</v>
      </c>
      <c r="AF6767">
        <v>89</v>
      </c>
    </row>
    <row r="6768" spans="1:32">
      <c r="A6768">
        <v>31265</v>
      </c>
      <c r="B6768">
        <v>30365</v>
      </c>
      <c r="C6768" t="s">
        <v>2397</v>
      </c>
      <c r="D6768" t="s">
        <v>5571</v>
      </c>
      <c r="E6768" t="s">
        <v>34</v>
      </c>
      <c r="F6768" t="s">
        <v>33327</v>
      </c>
      <c r="G6768" t="s">
        <v>33328</v>
      </c>
      <c r="H6768" t="s">
        <v>129</v>
      </c>
      <c r="I6768" s="1">
        <v>23149</v>
      </c>
      <c r="J6768" t="s">
        <v>33329</v>
      </c>
      <c r="K6768" t="s">
        <v>33330</v>
      </c>
      <c r="L6768">
        <v>38273</v>
      </c>
      <c r="M6768" t="s">
        <v>129</v>
      </c>
      <c r="N6768" s="1">
        <v>45243</v>
      </c>
      <c r="O6768" s="1">
        <v>45244</v>
      </c>
      <c r="P6768">
        <v>40</v>
      </c>
      <c r="Q6768">
        <v>2</v>
      </c>
      <c r="R6768" t="s">
        <v>53</v>
      </c>
      <c r="S6768">
        <v>3</v>
      </c>
      <c r="T6768">
        <v>2</v>
      </c>
      <c r="U6768">
        <v>1</v>
      </c>
      <c r="V6768">
        <v>127</v>
      </c>
      <c r="W6768" t="s">
        <v>54</v>
      </c>
      <c r="X6768" t="s">
        <v>33331</v>
      </c>
      <c r="Y6768" t="s">
        <v>43</v>
      </c>
      <c r="Z6768" s="1">
        <v>45234</v>
      </c>
      <c r="AA6768" s="2">
        <v>0.63564814814814818</v>
      </c>
      <c r="AB6768" s="2">
        <v>0.49047453703703708</v>
      </c>
      <c r="AC6768" t="s">
        <v>45</v>
      </c>
      <c r="AD6768" t="s">
        <v>45</v>
      </c>
      <c r="AE6768" t="s">
        <v>45</v>
      </c>
      <c r="AF6768">
        <v>127</v>
      </c>
    </row>
    <row r="6769" spans="1:32">
      <c r="A6769">
        <v>31266</v>
      </c>
      <c r="B6769">
        <v>30366</v>
      </c>
      <c r="C6769" t="s">
        <v>213</v>
      </c>
      <c r="D6769" t="s">
        <v>4338</v>
      </c>
      <c r="E6769" t="s">
        <v>48</v>
      </c>
      <c r="F6769" t="s">
        <v>14181</v>
      </c>
      <c r="G6769" t="s">
        <v>33332</v>
      </c>
      <c r="H6769" t="s">
        <v>86</v>
      </c>
      <c r="I6769" s="1">
        <v>33085</v>
      </c>
      <c r="J6769" t="s">
        <v>33333</v>
      </c>
      <c r="K6769" t="s">
        <v>12613</v>
      </c>
      <c r="L6769">
        <v>38395</v>
      </c>
      <c r="M6769" t="s">
        <v>86</v>
      </c>
      <c r="N6769" s="1">
        <v>45099</v>
      </c>
      <c r="O6769" s="1">
        <v>45100</v>
      </c>
      <c r="P6769">
        <v>97</v>
      </c>
      <c r="Q6769">
        <v>4</v>
      </c>
      <c r="R6769" t="s">
        <v>53</v>
      </c>
      <c r="S6769">
        <v>2</v>
      </c>
      <c r="T6769">
        <v>2</v>
      </c>
      <c r="U6769">
        <v>1</v>
      </c>
      <c r="V6769">
        <v>145</v>
      </c>
      <c r="W6769" t="s">
        <v>54</v>
      </c>
      <c r="X6769" t="s">
        <v>33334</v>
      </c>
      <c r="Y6769" t="s">
        <v>81</v>
      </c>
      <c r="Z6769" s="1">
        <v>45078</v>
      </c>
      <c r="AA6769" s="2">
        <v>0.57792824074074078</v>
      </c>
      <c r="AB6769" s="2">
        <v>0.31024305555555559</v>
      </c>
      <c r="AC6769" t="s">
        <v>45</v>
      </c>
      <c r="AD6769" t="s">
        <v>44</v>
      </c>
      <c r="AE6769" t="s">
        <v>44</v>
      </c>
      <c r="AF6769">
        <v>145</v>
      </c>
    </row>
    <row r="6770" spans="1:32">
      <c r="A6770">
        <v>31271</v>
      </c>
      <c r="B6770">
        <v>30371</v>
      </c>
      <c r="C6770" t="s">
        <v>2202</v>
      </c>
      <c r="D6770" t="s">
        <v>4496</v>
      </c>
      <c r="E6770" t="s">
        <v>34</v>
      </c>
      <c r="F6770" t="s">
        <v>33335</v>
      </c>
      <c r="G6770" t="s">
        <v>33336</v>
      </c>
      <c r="H6770" t="s">
        <v>405</v>
      </c>
      <c r="I6770" s="1">
        <v>26782</v>
      </c>
      <c r="J6770" t="s">
        <v>33337</v>
      </c>
      <c r="K6770" t="s">
        <v>33338</v>
      </c>
      <c r="L6770">
        <v>95451</v>
      </c>
      <c r="M6770" t="s">
        <v>405</v>
      </c>
      <c r="N6770" s="1">
        <v>45041</v>
      </c>
      <c r="O6770" s="1">
        <v>45042</v>
      </c>
      <c r="P6770">
        <v>30</v>
      </c>
      <c r="Q6770">
        <v>2</v>
      </c>
      <c r="R6770" t="s">
        <v>40</v>
      </c>
      <c r="S6770">
        <v>4</v>
      </c>
      <c r="T6770">
        <v>0</v>
      </c>
      <c r="U6770">
        <v>1</v>
      </c>
      <c r="V6770">
        <v>247</v>
      </c>
      <c r="W6770" t="s">
        <v>54</v>
      </c>
      <c r="X6770" t="s">
        <v>33339</v>
      </c>
      <c r="Y6770" t="s">
        <v>65</v>
      </c>
      <c r="Z6770" s="1">
        <v>45033</v>
      </c>
      <c r="AA6770" s="2">
        <v>0.99896990740740732</v>
      </c>
      <c r="AB6770" s="2">
        <v>0.77875000000000005</v>
      </c>
      <c r="AC6770" t="s">
        <v>44</v>
      </c>
      <c r="AD6770" t="s">
        <v>45</v>
      </c>
      <c r="AE6770" t="s">
        <v>45</v>
      </c>
      <c r="AF6770">
        <v>247</v>
      </c>
    </row>
    <row r="6771" spans="1:32">
      <c r="A6771">
        <v>31272</v>
      </c>
      <c r="B6771">
        <v>30372</v>
      </c>
      <c r="C6771" t="s">
        <v>2144</v>
      </c>
      <c r="D6771" t="s">
        <v>4382</v>
      </c>
      <c r="E6771" t="s">
        <v>48</v>
      </c>
      <c r="F6771" t="s">
        <v>33340</v>
      </c>
      <c r="G6771" t="s">
        <v>33341</v>
      </c>
      <c r="H6771" t="s">
        <v>317</v>
      </c>
      <c r="I6771" s="1">
        <v>19214</v>
      </c>
      <c r="J6771" t="s">
        <v>33342</v>
      </c>
      <c r="K6771" t="s">
        <v>33343</v>
      </c>
      <c r="L6771">
        <v>94472</v>
      </c>
      <c r="M6771" t="s">
        <v>317</v>
      </c>
      <c r="N6771" s="1">
        <v>45038</v>
      </c>
      <c r="O6771" s="1">
        <v>45042</v>
      </c>
      <c r="P6771">
        <v>2</v>
      </c>
      <c r="Q6771">
        <v>1</v>
      </c>
      <c r="R6771" t="s">
        <v>63</v>
      </c>
      <c r="S6771">
        <v>1</v>
      </c>
      <c r="T6771">
        <v>0</v>
      </c>
      <c r="U6771">
        <v>4</v>
      </c>
      <c r="V6771">
        <v>332</v>
      </c>
      <c r="W6771" t="s">
        <v>54</v>
      </c>
      <c r="X6771" t="s">
        <v>33344</v>
      </c>
      <c r="Y6771" t="s">
        <v>65</v>
      </c>
      <c r="Z6771" s="1">
        <v>45032</v>
      </c>
      <c r="AA6771" s="2">
        <v>6.8634259259259256E-3</v>
      </c>
      <c r="AB6771" s="2">
        <v>0.49663194444444447</v>
      </c>
      <c r="AC6771" t="s">
        <v>45</v>
      </c>
      <c r="AD6771" t="s">
        <v>44</v>
      </c>
      <c r="AE6771" t="s">
        <v>44</v>
      </c>
      <c r="AF6771">
        <v>83</v>
      </c>
    </row>
    <row r="6772" spans="1:32">
      <c r="A6772">
        <v>31273</v>
      </c>
      <c r="B6772">
        <v>30373</v>
      </c>
      <c r="C6772" t="s">
        <v>221</v>
      </c>
      <c r="D6772" t="s">
        <v>3973</v>
      </c>
      <c r="E6772" t="s">
        <v>48</v>
      </c>
      <c r="F6772" t="s">
        <v>33345</v>
      </c>
      <c r="G6772" t="s">
        <v>33346</v>
      </c>
      <c r="H6772" t="s">
        <v>225</v>
      </c>
      <c r="I6772" s="1">
        <v>24248</v>
      </c>
      <c r="J6772" t="s">
        <v>33347</v>
      </c>
      <c r="K6772" t="s">
        <v>4255</v>
      </c>
      <c r="L6772">
        <v>64774</v>
      </c>
      <c r="M6772" t="s">
        <v>225</v>
      </c>
      <c r="N6772" s="1">
        <v>44976</v>
      </c>
      <c r="O6772" s="1">
        <v>44979</v>
      </c>
      <c r="P6772">
        <v>31</v>
      </c>
      <c r="Q6772">
        <v>2</v>
      </c>
      <c r="R6772" t="s">
        <v>53</v>
      </c>
      <c r="S6772">
        <v>1</v>
      </c>
      <c r="T6772">
        <v>0</v>
      </c>
      <c r="U6772">
        <v>3</v>
      </c>
      <c r="V6772">
        <v>408</v>
      </c>
      <c r="W6772" t="s">
        <v>54</v>
      </c>
      <c r="X6772" t="s">
        <v>33348</v>
      </c>
      <c r="Y6772" t="s">
        <v>65</v>
      </c>
      <c r="Z6772" s="1">
        <v>44938</v>
      </c>
      <c r="AA6772" s="2">
        <v>0.66363425925925923</v>
      </c>
      <c r="AB6772" s="2">
        <v>0.86682870370370368</v>
      </c>
      <c r="AC6772" t="s">
        <v>45</v>
      </c>
      <c r="AD6772" t="s">
        <v>44</v>
      </c>
      <c r="AE6772" t="s">
        <v>45</v>
      </c>
      <c r="AF6772">
        <v>136</v>
      </c>
    </row>
    <row r="6773" spans="1:32">
      <c r="A6773">
        <v>31275</v>
      </c>
      <c r="B6773">
        <v>30375</v>
      </c>
      <c r="C6773" t="s">
        <v>881</v>
      </c>
      <c r="D6773" t="s">
        <v>2856</v>
      </c>
      <c r="E6773" t="s">
        <v>48</v>
      </c>
      <c r="F6773" t="s">
        <v>33349</v>
      </c>
      <c r="G6773" t="s">
        <v>33350</v>
      </c>
      <c r="H6773" t="s">
        <v>77</v>
      </c>
      <c r="I6773" s="1">
        <v>28051</v>
      </c>
      <c r="J6773" t="s">
        <v>33351</v>
      </c>
      <c r="K6773" t="s">
        <v>33352</v>
      </c>
      <c r="L6773">
        <v>3236</v>
      </c>
      <c r="M6773" t="s">
        <v>77</v>
      </c>
      <c r="N6773" s="1">
        <v>45186</v>
      </c>
      <c r="O6773" s="1">
        <v>45187</v>
      </c>
      <c r="P6773">
        <v>99</v>
      </c>
      <c r="Q6773">
        <v>4</v>
      </c>
      <c r="R6773" t="s">
        <v>40</v>
      </c>
      <c r="S6773">
        <v>2</v>
      </c>
      <c r="T6773">
        <v>0</v>
      </c>
      <c r="U6773">
        <v>1</v>
      </c>
      <c r="V6773">
        <v>239</v>
      </c>
      <c r="W6773" t="s">
        <v>41</v>
      </c>
      <c r="X6773" t="s">
        <v>33353</v>
      </c>
      <c r="Y6773" t="s">
        <v>81</v>
      </c>
      <c r="Z6773" s="1">
        <v>45152</v>
      </c>
      <c r="AA6773" s="2">
        <v>0.73428240740740736</v>
      </c>
      <c r="AB6773" s="2">
        <v>0.37005787037037036</v>
      </c>
      <c r="AC6773" t="s">
        <v>45</v>
      </c>
      <c r="AD6773" t="s">
        <v>45</v>
      </c>
      <c r="AE6773" t="s">
        <v>45</v>
      </c>
      <c r="AF6773">
        <v>239</v>
      </c>
    </row>
    <row r="6774" spans="1:32">
      <c r="A6774">
        <v>31276</v>
      </c>
      <c r="B6774">
        <v>30376</v>
      </c>
      <c r="C6774" t="s">
        <v>1681</v>
      </c>
      <c r="D6774" t="s">
        <v>2640</v>
      </c>
      <c r="E6774" t="s">
        <v>48</v>
      </c>
      <c r="F6774" t="s">
        <v>33354</v>
      </c>
      <c r="G6774">
        <v>9549591390</v>
      </c>
      <c r="H6774" t="s">
        <v>295</v>
      </c>
      <c r="I6774" s="1">
        <v>28375</v>
      </c>
      <c r="J6774" t="s">
        <v>33355</v>
      </c>
      <c r="K6774" t="s">
        <v>33356</v>
      </c>
      <c r="L6774">
        <v>39464</v>
      </c>
      <c r="M6774" t="s">
        <v>295</v>
      </c>
      <c r="N6774" s="1">
        <v>45292</v>
      </c>
      <c r="O6774" s="1">
        <v>45295</v>
      </c>
      <c r="P6774">
        <v>94</v>
      </c>
      <c r="Q6774">
        <v>4</v>
      </c>
      <c r="R6774" t="s">
        <v>53</v>
      </c>
      <c r="S6774">
        <v>1</v>
      </c>
      <c r="T6774">
        <v>1</v>
      </c>
      <c r="U6774">
        <v>3</v>
      </c>
      <c r="V6774">
        <v>414</v>
      </c>
      <c r="W6774" t="s">
        <v>54</v>
      </c>
      <c r="X6774" t="s">
        <v>33357</v>
      </c>
      <c r="Y6774" t="s">
        <v>43</v>
      </c>
      <c r="Z6774" s="1">
        <v>45279</v>
      </c>
      <c r="AA6774" s="2">
        <v>0.86930555555555555</v>
      </c>
      <c r="AB6774" s="2">
        <v>0.73337962962962966</v>
      </c>
      <c r="AC6774" t="s">
        <v>45</v>
      </c>
      <c r="AD6774" t="s">
        <v>44</v>
      </c>
      <c r="AE6774" t="s">
        <v>45</v>
      </c>
      <c r="AF6774">
        <v>138</v>
      </c>
    </row>
    <row r="6775" spans="1:32">
      <c r="A6775">
        <v>31277</v>
      </c>
      <c r="B6775">
        <v>30377</v>
      </c>
      <c r="C6775" t="s">
        <v>1155</v>
      </c>
      <c r="D6775" t="s">
        <v>1404</v>
      </c>
      <c r="E6775" t="s">
        <v>34</v>
      </c>
      <c r="F6775" t="s">
        <v>33358</v>
      </c>
      <c r="G6775" t="s">
        <v>33359</v>
      </c>
      <c r="H6775" t="s">
        <v>179</v>
      </c>
      <c r="I6775" s="1">
        <v>31187</v>
      </c>
      <c r="J6775" t="s">
        <v>33360</v>
      </c>
      <c r="K6775" t="s">
        <v>33361</v>
      </c>
      <c r="L6775">
        <v>22276</v>
      </c>
      <c r="M6775" t="s">
        <v>179</v>
      </c>
      <c r="N6775" s="1">
        <v>45062</v>
      </c>
      <c r="O6775" s="1">
        <v>45065</v>
      </c>
      <c r="P6775">
        <v>93</v>
      </c>
      <c r="Q6775">
        <v>4</v>
      </c>
      <c r="R6775" t="s">
        <v>40</v>
      </c>
      <c r="S6775">
        <v>2</v>
      </c>
      <c r="T6775">
        <v>2</v>
      </c>
      <c r="U6775">
        <v>3</v>
      </c>
      <c r="V6775">
        <v>672</v>
      </c>
      <c r="W6775" t="s">
        <v>54</v>
      </c>
      <c r="X6775" t="s">
        <v>33362</v>
      </c>
      <c r="Y6775" t="s">
        <v>6</v>
      </c>
      <c r="Z6775" s="1">
        <v>45036</v>
      </c>
      <c r="AA6775" s="2">
        <v>0.88960648148148147</v>
      </c>
      <c r="AB6775" s="2">
        <v>0.66528935185185178</v>
      </c>
      <c r="AC6775" t="s">
        <v>44</v>
      </c>
      <c r="AD6775" t="s">
        <v>45</v>
      </c>
      <c r="AE6775" t="s">
        <v>44</v>
      </c>
      <c r="AF6775">
        <v>224</v>
      </c>
    </row>
    <row r="6776" spans="1:32">
      <c r="A6776">
        <v>31278</v>
      </c>
      <c r="B6776">
        <v>30378</v>
      </c>
      <c r="C6776" t="s">
        <v>1452</v>
      </c>
      <c r="D6776" t="s">
        <v>4785</v>
      </c>
      <c r="E6776" t="s">
        <v>48</v>
      </c>
      <c r="F6776" t="s">
        <v>33363</v>
      </c>
      <c r="G6776" t="s">
        <v>33364</v>
      </c>
      <c r="H6776" t="s">
        <v>457</v>
      </c>
      <c r="I6776" s="1">
        <v>18255</v>
      </c>
      <c r="J6776" t="s">
        <v>33365</v>
      </c>
      <c r="K6776" t="s">
        <v>33366</v>
      </c>
      <c r="L6776">
        <v>91608</v>
      </c>
      <c r="M6776" t="s">
        <v>457</v>
      </c>
      <c r="N6776" s="1">
        <v>45224</v>
      </c>
      <c r="O6776" s="1">
        <v>45226</v>
      </c>
      <c r="P6776">
        <v>24</v>
      </c>
      <c r="Q6776">
        <v>1</v>
      </c>
      <c r="R6776" t="s">
        <v>40</v>
      </c>
      <c r="S6776">
        <v>1</v>
      </c>
      <c r="T6776">
        <v>2</v>
      </c>
      <c r="U6776">
        <v>2</v>
      </c>
      <c r="V6776">
        <v>422</v>
      </c>
      <c r="W6776" t="s">
        <v>54</v>
      </c>
      <c r="X6776" t="s">
        <v>33367</v>
      </c>
      <c r="Y6776" t="s">
        <v>65</v>
      </c>
      <c r="Z6776" s="1">
        <v>45206</v>
      </c>
      <c r="AA6776" s="2">
        <v>0.16479166666666667</v>
      </c>
      <c r="AB6776" s="2">
        <v>0.42122685185185182</v>
      </c>
      <c r="AC6776" t="s">
        <v>44</v>
      </c>
      <c r="AD6776" t="s">
        <v>44</v>
      </c>
      <c r="AE6776" t="s">
        <v>44</v>
      </c>
      <c r="AF6776">
        <v>211</v>
      </c>
    </row>
    <row r="6777" spans="1:32">
      <c r="A6777">
        <v>31279</v>
      </c>
      <c r="B6777">
        <v>30379</v>
      </c>
      <c r="C6777" t="s">
        <v>229</v>
      </c>
      <c r="D6777" t="s">
        <v>3668</v>
      </c>
      <c r="E6777" t="s">
        <v>34</v>
      </c>
      <c r="F6777" t="s">
        <v>33368</v>
      </c>
      <c r="G6777" t="s">
        <v>33369</v>
      </c>
      <c r="H6777" t="s">
        <v>330</v>
      </c>
      <c r="I6777" s="1">
        <v>30093</v>
      </c>
      <c r="J6777" t="s">
        <v>33370</v>
      </c>
      <c r="K6777" t="s">
        <v>33371</v>
      </c>
      <c r="L6777">
        <v>71191</v>
      </c>
      <c r="M6777" t="s">
        <v>330</v>
      </c>
      <c r="N6777" s="1">
        <v>45031</v>
      </c>
      <c r="O6777" s="1">
        <v>45032</v>
      </c>
      <c r="P6777">
        <v>29</v>
      </c>
      <c r="Q6777">
        <v>2</v>
      </c>
      <c r="R6777" t="s">
        <v>63</v>
      </c>
      <c r="S6777">
        <v>3</v>
      </c>
      <c r="T6777">
        <v>2</v>
      </c>
      <c r="U6777">
        <v>1</v>
      </c>
      <c r="V6777">
        <v>87</v>
      </c>
      <c r="W6777" t="s">
        <v>54</v>
      </c>
      <c r="X6777" t="s">
        <v>33372</v>
      </c>
      <c r="Y6777" t="s">
        <v>6</v>
      </c>
      <c r="Z6777" s="1">
        <v>45008</v>
      </c>
      <c r="AA6777" s="2">
        <v>0.80405092592592586</v>
      </c>
      <c r="AB6777" s="2">
        <v>0.74570601851851848</v>
      </c>
      <c r="AC6777" t="s">
        <v>45</v>
      </c>
      <c r="AD6777" t="s">
        <v>44</v>
      </c>
      <c r="AE6777" t="s">
        <v>45</v>
      </c>
      <c r="AF6777">
        <v>87</v>
      </c>
    </row>
    <row r="6778" spans="1:32">
      <c r="A6778">
        <v>31281</v>
      </c>
      <c r="B6778">
        <v>30381</v>
      </c>
      <c r="C6778" t="s">
        <v>10523</v>
      </c>
      <c r="D6778" t="s">
        <v>435</v>
      </c>
      <c r="E6778" t="s">
        <v>48</v>
      </c>
      <c r="F6778" t="s">
        <v>33373</v>
      </c>
      <c r="G6778" t="s">
        <v>33374</v>
      </c>
      <c r="H6778" t="s">
        <v>94</v>
      </c>
      <c r="I6778" s="1">
        <v>30933</v>
      </c>
      <c r="J6778" t="s">
        <v>33375</v>
      </c>
      <c r="K6778" t="s">
        <v>33376</v>
      </c>
      <c r="L6778">
        <v>24602</v>
      </c>
      <c r="M6778" t="s">
        <v>94</v>
      </c>
      <c r="N6778" s="1">
        <v>44984</v>
      </c>
      <c r="O6778" s="1">
        <v>44988</v>
      </c>
      <c r="P6778">
        <v>9</v>
      </c>
      <c r="Q6778">
        <v>1</v>
      </c>
      <c r="R6778" t="s">
        <v>40</v>
      </c>
      <c r="S6778">
        <v>2</v>
      </c>
      <c r="T6778">
        <v>2</v>
      </c>
      <c r="U6778">
        <v>4</v>
      </c>
      <c r="V6778">
        <v>812</v>
      </c>
      <c r="W6778" t="s">
        <v>54</v>
      </c>
      <c r="X6778" t="s">
        <v>33377</v>
      </c>
      <c r="Y6778" t="s">
        <v>65</v>
      </c>
      <c r="Z6778" s="1">
        <v>44961</v>
      </c>
      <c r="AA6778" s="2">
        <v>0.9642708333333333</v>
      </c>
      <c r="AB6778" s="2">
        <v>0.19646990740740741</v>
      </c>
      <c r="AC6778" t="s">
        <v>44</v>
      </c>
      <c r="AD6778" t="s">
        <v>44</v>
      </c>
      <c r="AE6778" t="s">
        <v>45</v>
      </c>
      <c r="AF6778">
        <v>203</v>
      </c>
    </row>
    <row r="6779" spans="1:32">
      <c r="A6779">
        <v>31282</v>
      </c>
      <c r="B6779">
        <v>30382</v>
      </c>
      <c r="C6779" t="s">
        <v>1759</v>
      </c>
      <c r="D6779" t="s">
        <v>4785</v>
      </c>
      <c r="E6779" t="s">
        <v>48</v>
      </c>
      <c r="F6779" t="s">
        <v>33378</v>
      </c>
      <c r="G6779" t="s">
        <v>33379</v>
      </c>
      <c r="H6779" t="s">
        <v>171</v>
      </c>
      <c r="I6779" s="1">
        <v>20404</v>
      </c>
      <c r="J6779" t="s">
        <v>33380</v>
      </c>
      <c r="K6779" t="s">
        <v>33381</v>
      </c>
      <c r="L6779">
        <v>16677</v>
      </c>
      <c r="M6779" t="s">
        <v>171</v>
      </c>
      <c r="N6779" s="1">
        <v>44955</v>
      </c>
      <c r="O6779" s="1">
        <v>44958</v>
      </c>
      <c r="P6779">
        <v>49</v>
      </c>
      <c r="Q6779">
        <v>2</v>
      </c>
      <c r="R6779" t="s">
        <v>53</v>
      </c>
      <c r="S6779">
        <v>1</v>
      </c>
      <c r="T6779">
        <v>1</v>
      </c>
      <c r="U6779">
        <v>3</v>
      </c>
      <c r="V6779">
        <v>438</v>
      </c>
      <c r="W6779" t="s">
        <v>41</v>
      </c>
      <c r="X6779" t="s">
        <v>33382</v>
      </c>
      <c r="Y6779" t="s">
        <v>81</v>
      </c>
      <c r="Z6779" s="1">
        <v>44931</v>
      </c>
      <c r="AA6779" s="2">
        <v>0.13793981481481482</v>
      </c>
      <c r="AB6779" s="2">
        <v>0.96781249999999996</v>
      </c>
      <c r="AC6779" t="s">
        <v>44</v>
      </c>
      <c r="AD6779" t="s">
        <v>44</v>
      </c>
      <c r="AE6779" t="s">
        <v>44</v>
      </c>
      <c r="AF6779">
        <v>146</v>
      </c>
    </row>
    <row r="6780" spans="1:32">
      <c r="A6780">
        <v>31283</v>
      </c>
      <c r="B6780">
        <v>30383</v>
      </c>
      <c r="C6780" t="s">
        <v>1966</v>
      </c>
      <c r="D6780" t="s">
        <v>3849</v>
      </c>
      <c r="E6780" t="s">
        <v>34</v>
      </c>
      <c r="F6780" t="s">
        <v>33383</v>
      </c>
      <c r="G6780" t="s">
        <v>33384</v>
      </c>
      <c r="H6780" t="s">
        <v>129</v>
      </c>
      <c r="I6780" s="1">
        <v>21952</v>
      </c>
      <c r="J6780" t="s">
        <v>33385</v>
      </c>
      <c r="K6780" t="s">
        <v>33386</v>
      </c>
      <c r="L6780">
        <v>4029</v>
      </c>
      <c r="M6780" t="s">
        <v>129</v>
      </c>
      <c r="N6780" s="1">
        <v>45101</v>
      </c>
      <c r="O6780" s="1">
        <v>45106</v>
      </c>
      <c r="P6780">
        <v>57</v>
      </c>
      <c r="Q6780">
        <v>3</v>
      </c>
      <c r="R6780" t="s">
        <v>40</v>
      </c>
      <c r="S6780">
        <v>2</v>
      </c>
      <c r="T6780">
        <v>0</v>
      </c>
      <c r="U6780">
        <v>5</v>
      </c>
      <c r="V6780">
        <v>1225</v>
      </c>
      <c r="W6780" t="s">
        <v>41</v>
      </c>
      <c r="X6780" t="s">
        <v>33387</v>
      </c>
      <c r="Y6780" t="s">
        <v>6</v>
      </c>
      <c r="Z6780" s="1">
        <v>45077</v>
      </c>
      <c r="AA6780" s="2">
        <v>0.86464120370370379</v>
      </c>
      <c r="AB6780" s="2">
        <v>0.70815972222222223</v>
      </c>
      <c r="AC6780" t="s">
        <v>44</v>
      </c>
      <c r="AD6780" t="s">
        <v>44</v>
      </c>
      <c r="AE6780" t="s">
        <v>45</v>
      </c>
      <c r="AF6780">
        <v>245</v>
      </c>
    </row>
    <row r="6781" spans="1:32">
      <c r="A6781">
        <v>31284</v>
      </c>
      <c r="B6781">
        <v>30384</v>
      </c>
      <c r="C6781" t="s">
        <v>8746</v>
      </c>
      <c r="D6781" t="s">
        <v>1753</v>
      </c>
      <c r="E6781" t="s">
        <v>48</v>
      </c>
      <c r="F6781" t="s">
        <v>33388</v>
      </c>
      <c r="G6781" t="s">
        <v>33389</v>
      </c>
      <c r="H6781" t="s">
        <v>537</v>
      </c>
      <c r="I6781" s="1">
        <v>26409</v>
      </c>
      <c r="J6781" t="s">
        <v>33390</v>
      </c>
      <c r="K6781" t="s">
        <v>33391</v>
      </c>
      <c r="L6781">
        <v>97406</v>
      </c>
      <c r="M6781" t="s">
        <v>537</v>
      </c>
      <c r="N6781" s="1">
        <v>45068</v>
      </c>
      <c r="O6781" s="1">
        <v>45072</v>
      </c>
      <c r="P6781">
        <v>11</v>
      </c>
      <c r="Q6781">
        <v>1</v>
      </c>
      <c r="R6781" t="s">
        <v>63</v>
      </c>
      <c r="S6781">
        <v>3</v>
      </c>
      <c r="T6781">
        <v>2</v>
      </c>
      <c r="U6781">
        <v>4</v>
      </c>
      <c r="V6781">
        <v>280</v>
      </c>
      <c r="W6781" t="s">
        <v>54</v>
      </c>
      <c r="X6781" t="s">
        <v>33392</v>
      </c>
      <c r="Y6781" t="s">
        <v>81</v>
      </c>
      <c r="Z6781" s="1">
        <v>45042</v>
      </c>
      <c r="AA6781" s="2">
        <v>0.9018518518518519</v>
      </c>
      <c r="AB6781" s="2">
        <v>0.65815972222222219</v>
      </c>
      <c r="AC6781" t="s">
        <v>44</v>
      </c>
      <c r="AD6781" t="s">
        <v>44</v>
      </c>
      <c r="AE6781" t="s">
        <v>45</v>
      </c>
      <c r="AF6781">
        <v>70</v>
      </c>
    </row>
    <row r="6782" spans="1:32">
      <c r="A6782">
        <v>31285</v>
      </c>
      <c r="B6782">
        <v>30385</v>
      </c>
      <c r="C6782" t="s">
        <v>7520</v>
      </c>
      <c r="D6782" t="s">
        <v>33393</v>
      </c>
      <c r="E6782" t="s">
        <v>48</v>
      </c>
      <c r="F6782" t="s">
        <v>33394</v>
      </c>
      <c r="G6782" t="s">
        <v>33395</v>
      </c>
      <c r="H6782" t="s">
        <v>171</v>
      </c>
      <c r="I6782" s="1">
        <v>18726</v>
      </c>
      <c r="J6782" t="s">
        <v>33396</v>
      </c>
      <c r="K6782" t="s">
        <v>33397</v>
      </c>
      <c r="L6782">
        <v>22391</v>
      </c>
      <c r="M6782" t="s">
        <v>171</v>
      </c>
      <c r="N6782" s="1">
        <v>45055</v>
      </c>
      <c r="O6782" s="1">
        <v>45058</v>
      </c>
      <c r="P6782">
        <v>82</v>
      </c>
      <c r="Q6782">
        <v>4</v>
      </c>
      <c r="R6782" t="s">
        <v>53</v>
      </c>
      <c r="S6782">
        <v>2</v>
      </c>
      <c r="T6782">
        <v>2</v>
      </c>
      <c r="U6782">
        <v>3</v>
      </c>
      <c r="V6782">
        <v>450</v>
      </c>
      <c r="W6782" t="s">
        <v>54</v>
      </c>
      <c r="X6782" t="s">
        <v>33398</v>
      </c>
      <c r="Y6782" t="s">
        <v>43</v>
      </c>
      <c r="Z6782" s="1">
        <v>45043</v>
      </c>
      <c r="AA6782" s="2">
        <v>7.3344907407407414E-2</v>
      </c>
      <c r="AB6782" s="2">
        <v>0.49335648148148148</v>
      </c>
      <c r="AC6782" t="s">
        <v>44</v>
      </c>
      <c r="AD6782" t="s">
        <v>44</v>
      </c>
      <c r="AE6782" t="s">
        <v>45</v>
      </c>
      <c r="AF6782">
        <v>150</v>
      </c>
    </row>
    <row r="6783" spans="1:32">
      <c r="A6783">
        <v>31287</v>
      </c>
      <c r="B6783">
        <v>30387</v>
      </c>
      <c r="C6783" t="s">
        <v>1527</v>
      </c>
      <c r="D6783" t="s">
        <v>126</v>
      </c>
      <c r="E6783" t="s">
        <v>48</v>
      </c>
      <c r="F6783" t="s">
        <v>33399</v>
      </c>
      <c r="G6783">
        <f>1-682-511-9608</f>
        <v>-10800</v>
      </c>
      <c r="H6783" t="s">
        <v>295</v>
      </c>
      <c r="I6783" s="1">
        <v>25587</v>
      </c>
      <c r="J6783" t="s">
        <v>33400</v>
      </c>
      <c r="K6783" t="s">
        <v>33401</v>
      </c>
      <c r="L6783">
        <v>97395</v>
      </c>
      <c r="M6783" t="s">
        <v>295</v>
      </c>
      <c r="N6783" s="1">
        <v>45274</v>
      </c>
      <c r="O6783" s="1">
        <v>45276</v>
      </c>
      <c r="P6783">
        <v>40</v>
      </c>
      <c r="Q6783">
        <v>2</v>
      </c>
      <c r="R6783" t="s">
        <v>53</v>
      </c>
      <c r="S6783">
        <v>4</v>
      </c>
      <c r="T6783">
        <v>1</v>
      </c>
      <c r="U6783">
        <v>2</v>
      </c>
      <c r="V6783">
        <v>242</v>
      </c>
      <c r="W6783" t="s">
        <v>41</v>
      </c>
      <c r="X6783" t="s">
        <v>33402</v>
      </c>
      <c r="Y6783" t="s">
        <v>6</v>
      </c>
      <c r="Z6783" s="1">
        <v>45252</v>
      </c>
      <c r="AA6783" s="2">
        <v>0.93</v>
      </c>
      <c r="AB6783" s="2">
        <v>2.9502314814814815E-2</v>
      </c>
      <c r="AC6783" t="s">
        <v>45</v>
      </c>
      <c r="AD6783" t="s">
        <v>45</v>
      </c>
      <c r="AE6783" t="s">
        <v>44</v>
      </c>
      <c r="AF6783">
        <v>121</v>
      </c>
    </row>
    <row r="6784" spans="1:32">
      <c r="A6784">
        <v>31289</v>
      </c>
      <c r="B6784">
        <v>30389</v>
      </c>
      <c r="C6784" t="s">
        <v>822</v>
      </c>
      <c r="D6784" t="s">
        <v>9220</v>
      </c>
      <c r="E6784" t="s">
        <v>34</v>
      </c>
      <c r="F6784" t="s">
        <v>27660</v>
      </c>
      <c r="G6784" t="s">
        <v>33403</v>
      </c>
      <c r="H6784" t="s">
        <v>423</v>
      </c>
      <c r="I6784" s="1">
        <v>32761</v>
      </c>
      <c r="J6784" t="s">
        <v>33404</v>
      </c>
      <c r="K6784" t="s">
        <v>11256</v>
      </c>
      <c r="L6784">
        <v>66281</v>
      </c>
      <c r="M6784" t="s">
        <v>423</v>
      </c>
      <c r="N6784" s="1">
        <v>45298</v>
      </c>
      <c r="O6784" s="1">
        <v>45301</v>
      </c>
      <c r="P6784">
        <v>43</v>
      </c>
      <c r="Q6784">
        <v>2</v>
      </c>
      <c r="R6784" t="s">
        <v>53</v>
      </c>
      <c r="S6784">
        <v>4</v>
      </c>
      <c r="T6784">
        <v>0</v>
      </c>
      <c r="U6784">
        <v>3</v>
      </c>
      <c r="V6784">
        <v>399</v>
      </c>
      <c r="W6784" t="s">
        <v>41</v>
      </c>
      <c r="X6784" t="s">
        <v>33405</v>
      </c>
      <c r="Y6784" t="s">
        <v>43</v>
      </c>
      <c r="Z6784" s="1">
        <v>45276</v>
      </c>
      <c r="AA6784" s="2">
        <v>0.77803240740740742</v>
      </c>
      <c r="AB6784" s="2">
        <v>0.37158564814814815</v>
      </c>
      <c r="AC6784" t="s">
        <v>45</v>
      </c>
      <c r="AD6784" t="s">
        <v>44</v>
      </c>
      <c r="AE6784" t="s">
        <v>45</v>
      </c>
      <c r="AF6784">
        <v>133</v>
      </c>
    </row>
    <row r="6785" spans="1:32">
      <c r="A6785">
        <v>31292</v>
      </c>
      <c r="B6785">
        <v>30392</v>
      </c>
      <c r="C6785" t="s">
        <v>23848</v>
      </c>
      <c r="D6785" t="s">
        <v>3477</v>
      </c>
      <c r="E6785" t="s">
        <v>34</v>
      </c>
      <c r="F6785" t="s">
        <v>33406</v>
      </c>
      <c r="G6785">
        <v>2889930269</v>
      </c>
      <c r="H6785" t="s">
        <v>280</v>
      </c>
      <c r="I6785" s="1">
        <v>35376</v>
      </c>
      <c r="J6785" t="s">
        <v>33407</v>
      </c>
      <c r="K6785" t="s">
        <v>33408</v>
      </c>
      <c r="L6785">
        <v>97298</v>
      </c>
      <c r="M6785" t="s">
        <v>280</v>
      </c>
      <c r="N6785" s="1">
        <v>45085</v>
      </c>
      <c r="O6785" s="1">
        <v>45086</v>
      </c>
      <c r="P6785">
        <v>54</v>
      </c>
      <c r="Q6785">
        <v>3</v>
      </c>
      <c r="R6785" t="s">
        <v>40</v>
      </c>
      <c r="S6785">
        <v>1</v>
      </c>
      <c r="T6785">
        <v>0</v>
      </c>
      <c r="U6785">
        <v>1</v>
      </c>
      <c r="V6785">
        <v>227</v>
      </c>
      <c r="W6785" t="s">
        <v>41</v>
      </c>
      <c r="X6785" t="s">
        <v>33409</v>
      </c>
      <c r="Y6785" t="s">
        <v>81</v>
      </c>
      <c r="Z6785" s="1">
        <v>45063</v>
      </c>
      <c r="AA6785" s="2">
        <v>0.71809027777777779</v>
      </c>
      <c r="AB6785" s="2">
        <v>3.5937500000000004E-2</v>
      </c>
      <c r="AC6785" t="s">
        <v>45</v>
      </c>
      <c r="AD6785" t="s">
        <v>45</v>
      </c>
      <c r="AE6785" t="s">
        <v>44</v>
      </c>
      <c r="AF6785">
        <v>227</v>
      </c>
    </row>
    <row r="6786" spans="1:32">
      <c r="A6786">
        <v>31293</v>
      </c>
      <c r="B6786">
        <v>30393</v>
      </c>
      <c r="C6786" t="s">
        <v>469</v>
      </c>
      <c r="D6786" t="s">
        <v>4451</v>
      </c>
      <c r="E6786" t="s">
        <v>34</v>
      </c>
      <c r="F6786" t="s">
        <v>33410</v>
      </c>
      <c r="G6786" t="s">
        <v>33411</v>
      </c>
      <c r="H6786" t="s">
        <v>225</v>
      </c>
      <c r="I6786" s="1">
        <v>29466</v>
      </c>
      <c r="J6786" t="s">
        <v>33412</v>
      </c>
      <c r="K6786" t="s">
        <v>33413</v>
      </c>
      <c r="L6786">
        <v>27180</v>
      </c>
      <c r="M6786" t="s">
        <v>225</v>
      </c>
      <c r="N6786" s="1">
        <v>45204</v>
      </c>
      <c r="O6786" s="1">
        <v>45208</v>
      </c>
      <c r="P6786">
        <v>38</v>
      </c>
      <c r="Q6786">
        <v>2</v>
      </c>
      <c r="R6786" t="s">
        <v>63</v>
      </c>
      <c r="S6786">
        <v>1</v>
      </c>
      <c r="T6786">
        <v>2</v>
      </c>
      <c r="U6786">
        <v>4</v>
      </c>
      <c r="V6786">
        <v>256</v>
      </c>
      <c r="W6786" t="s">
        <v>54</v>
      </c>
      <c r="X6786" t="s">
        <v>33414</v>
      </c>
      <c r="Y6786" t="s">
        <v>65</v>
      </c>
      <c r="Z6786" s="1">
        <v>45181</v>
      </c>
      <c r="AA6786" s="2">
        <v>0.88011574074074073</v>
      </c>
      <c r="AB6786" s="2">
        <v>0.42030092592592588</v>
      </c>
      <c r="AC6786" t="s">
        <v>45</v>
      </c>
      <c r="AD6786" t="s">
        <v>44</v>
      </c>
      <c r="AE6786" t="s">
        <v>45</v>
      </c>
      <c r="AF6786">
        <v>64</v>
      </c>
    </row>
    <row r="6787" spans="1:32">
      <c r="A6787">
        <v>31294</v>
      </c>
      <c r="B6787">
        <v>30394</v>
      </c>
      <c r="C6787" t="s">
        <v>2616</v>
      </c>
      <c r="D6787" t="s">
        <v>1433</v>
      </c>
      <c r="E6787" t="s">
        <v>48</v>
      </c>
      <c r="F6787" t="s">
        <v>33415</v>
      </c>
      <c r="G6787" t="s">
        <v>33416</v>
      </c>
      <c r="H6787" t="s">
        <v>317</v>
      </c>
      <c r="I6787" s="1">
        <v>18996</v>
      </c>
      <c r="J6787" t="s">
        <v>33417</v>
      </c>
      <c r="K6787" t="s">
        <v>33418</v>
      </c>
      <c r="L6787">
        <v>47873</v>
      </c>
      <c r="M6787" t="s">
        <v>317</v>
      </c>
      <c r="N6787" s="1">
        <v>45172</v>
      </c>
      <c r="O6787" s="1">
        <v>45175</v>
      </c>
      <c r="P6787">
        <v>2</v>
      </c>
      <c r="Q6787">
        <v>1</v>
      </c>
      <c r="R6787" t="s">
        <v>63</v>
      </c>
      <c r="S6787">
        <v>4</v>
      </c>
      <c r="T6787">
        <v>2</v>
      </c>
      <c r="U6787">
        <v>3</v>
      </c>
      <c r="V6787">
        <v>180</v>
      </c>
      <c r="W6787" t="s">
        <v>54</v>
      </c>
      <c r="X6787" t="s">
        <v>33419</v>
      </c>
      <c r="Y6787" t="s">
        <v>6</v>
      </c>
      <c r="Z6787" s="1">
        <v>45146</v>
      </c>
      <c r="AA6787" s="2">
        <v>0.49644675925925924</v>
      </c>
      <c r="AB6787" s="2">
        <v>0.83245370370370375</v>
      </c>
      <c r="AC6787" t="s">
        <v>45</v>
      </c>
      <c r="AD6787" t="s">
        <v>44</v>
      </c>
      <c r="AE6787" t="s">
        <v>44</v>
      </c>
      <c r="AF6787">
        <v>60</v>
      </c>
    </row>
    <row r="6788" spans="1:32">
      <c r="A6788">
        <v>31295</v>
      </c>
      <c r="B6788">
        <v>30395</v>
      </c>
      <c r="C6788" t="s">
        <v>7520</v>
      </c>
      <c r="D6788" t="s">
        <v>14628</v>
      </c>
      <c r="E6788" t="s">
        <v>48</v>
      </c>
      <c r="F6788" t="s">
        <v>33420</v>
      </c>
      <c r="G6788" t="s">
        <v>33421</v>
      </c>
      <c r="H6788" t="s">
        <v>280</v>
      </c>
      <c r="I6788" s="1">
        <v>27612</v>
      </c>
      <c r="J6788" t="s">
        <v>33422</v>
      </c>
      <c r="K6788" t="s">
        <v>33423</v>
      </c>
      <c r="L6788">
        <v>30434</v>
      </c>
      <c r="M6788" t="s">
        <v>280</v>
      </c>
      <c r="N6788" s="1">
        <v>44986</v>
      </c>
      <c r="O6788" s="1">
        <v>44989</v>
      </c>
      <c r="P6788">
        <v>47</v>
      </c>
      <c r="Q6788">
        <v>2</v>
      </c>
      <c r="R6788" t="s">
        <v>63</v>
      </c>
      <c r="S6788">
        <v>2</v>
      </c>
      <c r="T6788">
        <v>2</v>
      </c>
      <c r="U6788">
        <v>3</v>
      </c>
      <c r="V6788">
        <v>219</v>
      </c>
      <c r="W6788" t="s">
        <v>41</v>
      </c>
      <c r="X6788" t="s">
        <v>33424</v>
      </c>
      <c r="Y6788" t="s">
        <v>43</v>
      </c>
      <c r="Z6788" s="1">
        <v>44975</v>
      </c>
      <c r="AA6788" s="2">
        <v>0.28081018518518519</v>
      </c>
      <c r="AB6788" s="2">
        <v>0.7391550925925926</v>
      </c>
      <c r="AC6788" t="s">
        <v>44</v>
      </c>
      <c r="AD6788" t="s">
        <v>45</v>
      </c>
      <c r="AE6788" t="s">
        <v>45</v>
      </c>
      <c r="AF6788">
        <v>73</v>
      </c>
    </row>
    <row r="6789" spans="1:32">
      <c r="A6789">
        <v>31297</v>
      </c>
      <c r="B6789">
        <v>30397</v>
      </c>
      <c r="C6789" t="s">
        <v>6017</v>
      </c>
      <c r="D6789" t="s">
        <v>18326</v>
      </c>
      <c r="E6789" t="s">
        <v>48</v>
      </c>
      <c r="F6789" t="s">
        <v>33425</v>
      </c>
      <c r="G6789">
        <f>1-701-771-5909</f>
        <v>-7380</v>
      </c>
      <c r="H6789" t="s">
        <v>109</v>
      </c>
      <c r="I6789" s="1">
        <v>34546</v>
      </c>
      <c r="J6789" t="s">
        <v>33426</v>
      </c>
      <c r="K6789" t="s">
        <v>33427</v>
      </c>
      <c r="L6789">
        <v>18357</v>
      </c>
      <c r="M6789" t="s">
        <v>109</v>
      </c>
      <c r="N6789" s="1">
        <v>45166</v>
      </c>
      <c r="O6789" s="1">
        <v>45168</v>
      </c>
      <c r="P6789">
        <v>96</v>
      </c>
      <c r="Q6789">
        <v>4</v>
      </c>
      <c r="R6789" t="s">
        <v>40</v>
      </c>
      <c r="S6789">
        <v>2</v>
      </c>
      <c r="T6789">
        <v>0</v>
      </c>
      <c r="U6789">
        <v>2</v>
      </c>
      <c r="V6789">
        <v>414</v>
      </c>
      <c r="W6789" t="s">
        <v>54</v>
      </c>
      <c r="X6789" t="s">
        <v>33428</v>
      </c>
      <c r="Y6789" t="s">
        <v>81</v>
      </c>
      <c r="Z6789" s="1">
        <v>45150</v>
      </c>
      <c r="AA6789" s="2">
        <v>0.69337962962962962</v>
      </c>
      <c r="AB6789" s="2">
        <v>4.8576388888888884E-2</v>
      </c>
      <c r="AC6789" t="s">
        <v>44</v>
      </c>
      <c r="AD6789" t="s">
        <v>45</v>
      </c>
      <c r="AE6789" t="s">
        <v>45</v>
      </c>
      <c r="AF6789">
        <v>207</v>
      </c>
    </row>
    <row r="6790" spans="1:32">
      <c r="A6790">
        <v>31299</v>
      </c>
      <c r="B6790">
        <v>30399</v>
      </c>
      <c r="C6790" t="s">
        <v>4151</v>
      </c>
      <c r="D6790" t="s">
        <v>285</v>
      </c>
      <c r="E6790" t="s">
        <v>48</v>
      </c>
      <c r="F6790" t="s">
        <v>33429</v>
      </c>
      <c r="G6790" t="s">
        <v>33430</v>
      </c>
      <c r="H6790" t="s">
        <v>330</v>
      </c>
      <c r="I6790" s="1">
        <v>26981</v>
      </c>
      <c r="J6790" t="s">
        <v>33431</v>
      </c>
      <c r="K6790" t="s">
        <v>3519</v>
      </c>
      <c r="L6790">
        <v>56625</v>
      </c>
      <c r="M6790" t="s">
        <v>330</v>
      </c>
      <c r="N6790" s="1">
        <v>45210</v>
      </c>
      <c r="O6790" s="1">
        <v>45211</v>
      </c>
      <c r="P6790">
        <v>94</v>
      </c>
      <c r="Q6790">
        <v>4</v>
      </c>
      <c r="R6790" t="s">
        <v>53</v>
      </c>
      <c r="S6790">
        <v>1</v>
      </c>
      <c r="T6790">
        <v>2</v>
      </c>
      <c r="U6790">
        <v>1</v>
      </c>
      <c r="V6790">
        <v>148</v>
      </c>
      <c r="W6790" t="s">
        <v>41</v>
      </c>
      <c r="X6790" t="s">
        <v>33432</v>
      </c>
      <c r="Y6790" t="s">
        <v>43</v>
      </c>
      <c r="Z6790" s="1">
        <v>45171</v>
      </c>
      <c r="AA6790" s="2">
        <v>0.51792824074074073</v>
      </c>
      <c r="AB6790" s="2">
        <v>0.68384259259259261</v>
      </c>
      <c r="AC6790" t="s">
        <v>44</v>
      </c>
      <c r="AD6790" t="s">
        <v>44</v>
      </c>
      <c r="AE6790" t="s">
        <v>44</v>
      </c>
      <c r="AF6790">
        <v>148</v>
      </c>
    </row>
    <row r="6791" spans="1:32">
      <c r="A6791">
        <v>31300</v>
      </c>
      <c r="B6791">
        <v>30400</v>
      </c>
      <c r="C6791" t="s">
        <v>90</v>
      </c>
      <c r="D6791" t="s">
        <v>5432</v>
      </c>
      <c r="E6791" t="s">
        <v>34</v>
      </c>
      <c r="F6791" t="s">
        <v>33433</v>
      </c>
      <c r="G6791" t="s">
        <v>33434</v>
      </c>
      <c r="H6791" t="s">
        <v>171</v>
      </c>
      <c r="I6791" s="1">
        <v>22039</v>
      </c>
      <c r="J6791" t="s">
        <v>33435</v>
      </c>
      <c r="K6791" t="s">
        <v>33436</v>
      </c>
      <c r="L6791">
        <v>25451</v>
      </c>
      <c r="M6791" t="s">
        <v>171</v>
      </c>
      <c r="N6791" s="1">
        <v>45153</v>
      </c>
      <c r="O6791" s="1">
        <v>45158</v>
      </c>
      <c r="P6791">
        <v>38</v>
      </c>
      <c r="Q6791">
        <v>2</v>
      </c>
      <c r="R6791" t="s">
        <v>63</v>
      </c>
      <c r="S6791">
        <v>2</v>
      </c>
      <c r="T6791">
        <v>0</v>
      </c>
      <c r="U6791">
        <v>5</v>
      </c>
      <c r="V6791">
        <v>365</v>
      </c>
      <c r="W6791" t="s">
        <v>41</v>
      </c>
      <c r="X6791" t="s">
        <v>33437</v>
      </c>
      <c r="Y6791" t="s">
        <v>43</v>
      </c>
      <c r="Z6791" s="1">
        <v>45138</v>
      </c>
      <c r="AA6791" s="2">
        <v>0.31311342592592589</v>
      </c>
      <c r="AB6791" s="2">
        <v>0.33939814814814812</v>
      </c>
      <c r="AC6791" t="s">
        <v>45</v>
      </c>
      <c r="AD6791" t="s">
        <v>45</v>
      </c>
      <c r="AE6791" t="s">
        <v>45</v>
      </c>
      <c r="AF6791">
        <v>73</v>
      </c>
    </row>
    <row r="6792" spans="1:32">
      <c r="A6792">
        <v>31301</v>
      </c>
      <c r="B6792">
        <v>30401</v>
      </c>
      <c r="C6792" t="s">
        <v>5036</v>
      </c>
      <c r="D6792" t="s">
        <v>8134</v>
      </c>
      <c r="E6792" t="s">
        <v>34</v>
      </c>
      <c r="F6792" t="s">
        <v>33438</v>
      </c>
      <c r="G6792" t="s">
        <v>33439</v>
      </c>
      <c r="H6792" t="s">
        <v>418</v>
      </c>
      <c r="I6792" s="1">
        <v>26561</v>
      </c>
      <c r="J6792" t="s">
        <v>33440</v>
      </c>
      <c r="K6792" t="s">
        <v>33441</v>
      </c>
      <c r="L6792">
        <v>30984</v>
      </c>
      <c r="M6792" t="s">
        <v>418</v>
      </c>
      <c r="N6792" s="1">
        <v>45314</v>
      </c>
      <c r="O6792" s="1">
        <v>45318</v>
      </c>
      <c r="P6792">
        <v>97</v>
      </c>
      <c r="Q6792">
        <v>4</v>
      </c>
      <c r="R6792" t="s">
        <v>53</v>
      </c>
      <c r="S6792">
        <v>2</v>
      </c>
      <c r="T6792">
        <v>0</v>
      </c>
      <c r="U6792">
        <v>4</v>
      </c>
      <c r="V6792">
        <v>600</v>
      </c>
      <c r="W6792" t="s">
        <v>41</v>
      </c>
      <c r="X6792" t="s">
        <v>33442</v>
      </c>
      <c r="Y6792" t="s">
        <v>65</v>
      </c>
      <c r="Z6792" s="1">
        <v>45287</v>
      </c>
      <c r="AA6792" s="2">
        <v>0.3856944444444444</v>
      </c>
      <c r="AB6792" s="2">
        <v>0.64909722222222221</v>
      </c>
      <c r="AC6792" t="s">
        <v>44</v>
      </c>
      <c r="AD6792" t="s">
        <v>44</v>
      </c>
      <c r="AE6792" t="s">
        <v>45</v>
      </c>
      <c r="AF6792">
        <v>150</v>
      </c>
    </row>
    <row r="6793" spans="1:32">
      <c r="A6793">
        <v>31302</v>
      </c>
      <c r="B6793">
        <v>30402</v>
      </c>
      <c r="C6793" t="s">
        <v>1789</v>
      </c>
      <c r="D6793" t="s">
        <v>5237</v>
      </c>
      <c r="E6793" t="s">
        <v>48</v>
      </c>
      <c r="F6793" t="s">
        <v>33443</v>
      </c>
      <c r="G6793" t="s">
        <v>33444</v>
      </c>
      <c r="H6793" t="s">
        <v>171</v>
      </c>
      <c r="I6793" s="1">
        <v>18354</v>
      </c>
      <c r="J6793" t="s">
        <v>33445</v>
      </c>
      <c r="K6793" t="s">
        <v>26389</v>
      </c>
      <c r="L6793">
        <v>68590</v>
      </c>
      <c r="M6793" t="s">
        <v>171</v>
      </c>
      <c r="N6793" s="1">
        <v>45097</v>
      </c>
      <c r="O6793" s="1">
        <v>45099</v>
      </c>
      <c r="P6793">
        <v>32</v>
      </c>
      <c r="Q6793">
        <v>2</v>
      </c>
      <c r="R6793" t="s">
        <v>63</v>
      </c>
      <c r="S6793">
        <v>1</v>
      </c>
      <c r="T6793">
        <v>1</v>
      </c>
      <c r="U6793">
        <v>2</v>
      </c>
      <c r="V6793">
        <v>142</v>
      </c>
      <c r="W6793" t="s">
        <v>41</v>
      </c>
      <c r="X6793" t="s">
        <v>33446</v>
      </c>
      <c r="Y6793" t="s">
        <v>65</v>
      </c>
      <c r="Z6793" s="1">
        <v>45092</v>
      </c>
      <c r="AA6793" s="2">
        <v>0.58967592592592599</v>
      </c>
      <c r="AB6793" s="2">
        <v>0.49747685185185181</v>
      </c>
      <c r="AC6793" t="s">
        <v>45</v>
      </c>
      <c r="AD6793" t="s">
        <v>44</v>
      </c>
      <c r="AE6793" t="s">
        <v>44</v>
      </c>
      <c r="AF6793">
        <v>71</v>
      </c>
    </row>
    <row r="6794" spans="1:32">
      <c r="A6794">
        <v>31304</v>
      </c>
      <c r="B6794">
        <v>30404</v>
      </c>
      <c r="C6794" t="s">
        <v>434</v>
      </c>
      <c r="D6794" t="s">
        <v>1522</v>
      </c>
      <c r="E6794" t="s">
        <v>48</v>
      </c>
      <c r="F6794" t="s">
        <v>33447</v>
      </c>
      <c r="G6794">
        <v>5058401331</v>
      </c>
      <c r="H6794" t="s">
        <v>217</v>
      </c>
      <c r="I6794" s="1">
        <v>25174</v>
      </c>
      <c r="J6794" t="s">
        <v>33448</v>
      </c>
      <c r="K6794" t="s">
        <v>33449</v>
      </c>
      <c r="L6794">
        <v>1895</v>
      </c>
      <c r="M6794" t="s">
        <v>217</v>
      </c>
      <c r="N6794" s="1">
        <v>45101</v>
      </c>
      <c r="O6794" s="1">
        <v>45103</v>
      </c>
      <c r="P6794">
        <v>50</v>
      </c>
      <c r="Q6794">
        <v>2</v>
      </c>
      <c r="R6794" t="s">
        <v>63</v>
      </c>
      <c r="S6794">
        <v>2</v>
      </c>
      <c r="T6794">
        <v>0</v>
      </c>
      <c r="U6794">
        <v>2</v>
      </c>
      <c r="V6794">
        <v>158</v>
      </c>
      <c r="W6794" t="s">
        <v>41</v>
      </c>
      <c r="X6794" t="s">
        <v>33450</v>
      </c>
      <c r="Y6794" t="s">
        <v>81</v>
      </c>
      <c r="Z6794" s="1">
        <v>45080</v>
      </c>
      <c r="AA6794" s="2">
        <v>0.30408564814814815</v>
      </c>
      <c r="AB6794" s="2">
        <v>2.2025462962962958E-2</v>
      </c>
      <c r="AC6794" t="s">
        <v>45</v>
      </c>
      <c r="AD6794" t="s">
        <v>45</v>
      </c>
      <c r="AE6794" t="s">
        <v>44</v>
      </c>
      <c r="AF6794">
        <v>79</v>
      </c>
    </row>
    <row r="6795" spans="1:32">
      <c r="A6795">
        <v>31305</v>
      </c>
      <c r="B6795">
        <v>30405</v>
      </c>
      <c r="C6795" t="s">
        <v>1888</v>
      </c>
      <c r="D6795" t="s">
        <v>5432</v>
      </c>
      <c r="E6795" t="s">
        <v>34</v>
      </c>
      <c r="F6795" t="s">
        <v>33451</v>
      </c>
      <c r="G6795">
        <f>1-578-914-6964</f>
        <v>-8455</v>
      </c>
      <c r="H6795" t="s">
        <v>309</v>
      </c>
      <c r="I6795" s="1">
        <v>26200</v>
      </c>
      <c r="J6795" t="s">
        <v>33452</v>
      </c>
      <c r="K6795" t="s">
        <v>29347</v>
      </c>
      <c r="L6795">
        <v>8285</v>
      </c>
      <c r="M6795" t="s">
        <v>309</v>
      </c>
      <c r="N6795" s="1">
        <v>45162</v>
      </c>
      <c r="O6795" s="1">
        <v>45165</v>
      </c>
      <c r="P6795">
        <v>84</v>
      </c>
      <c r="Q6795">
        <v>4</v>
      </c>
      <c r="R6795" t="s">
        <v>40</v>
      </c>
      <c r="S6795">
        <v>2</v>
      </c>
      <c r="T6795">
        <v>2</v>
      </c>
      <c r="U6795">
        <v>3</v>
      </c>
      <c r="V6795">
        <v>651</v>
      </c>
      <c r="W6795" t="s">
        <v>41</v>
      </c>
      <c r="X6795" t="s">
        <v>33453</v>
      </c>
      <c r="Y6795" t="s">
        <v>81</v>
      </c>
      <c r="Z6795" s="1">
        <v>45136</v>
      </c>
      <c r="AA6795" s="2">
        <v>0.85788194444444443</v>
      </c>
      <c r="AB6795" s="2">
        <v>0.8308564814814815</v>
      </c>
      <c r="AC6795" t="s">
        <v>44</v>
      </c>
      <c r="AD6795" t="s">
        <v>44</v>
      </c>
      <c r="AE6795" t="s">
        <v>44</v>
      </c>
      <c r="AF6795">
        <v>217</v>
      </c>
    </row>
    <row r="6796" spans="1:32">
      <c r="A6796">
        <v>31308</v>
      </c>
      <c r="B6796">
        <v>30408</v>
      </c>
      <c r="C6796" t="s">
        <v>602</v>
      </c>
      <c r="D6796" t="s">
        <v>198</v>
      </c>
      <c r="E6796" t="s">
        <v>34</v>
      </c>
      <c r="F6796" t="s">
        <v>33454</v>
      </c>
      <c r="G6796" t="s">
        <v>33455</v>
      </c>
      <c r="H6796" t="s">
        <v>225</v>
      </c>
      <c r="I6796" s="1">
        <v>24555</v>
      </c>
      <c r="J6796" t="s">
        <v>33456</v>
      </c>
      <c r="K6796" t="s">
        <v>10826</v>
      </c>
      <c r="L6796">
        <v>87142</v>
      </c>
      <c r="M6796" t="s">
        <v>225</v>
      </c>
      <c r="N6796" s="1">
        <v>44985</v>
      </c>
      <c r="O6796" s="1">
        <v>44990</v>
      </c>
      <c r="P6796">
        <v>46</v>
      </c>
      <c r="Q6796">
        <v>2</v>
      </c>
      <c r="R6796" t="s">
        <v>53</v>
      </c>
      <c r="S6796">
        <v>2</v>
      </c>
      <c r="T6796">
        <v>1</v>
      </c>
      <c r="U6796">
        <v>5</v>
      </c>
      <c r="V6796">
        <v>650</v>
      </c>
      <c r="W6796" t="s">
        <v>54</v>
      </c>
      <c r="X6796" t="s">
        <v>33457</v>
      </c>
      <c r="Y6796" t="s">
        <v>6</v>
      </c>
      <c r="Z6796" s="1">
        <v>44976</v>
      </c>
      <c r="AA6796" s="2">
        <v>0.37037037037037041</v>
      </c>
      <c r="AB6796" s="2">
        <v>0.34903935185185181</v>
      </c>
      <c r="AC6796" t="s">
        <v>44</v>
      </c>
      <c r="AD6796" t="s">
        <v>45</v>
      </c>
      <c r="AE6796" t="s">
        <v>45</v>
      </c>
      <c r="AF6796">
        <v>130</v>
      </c>
    </row>
    <row r="6797" spans="1:32">
      <c r="A6797">
        <v>31310</v>
      </c>
      <c r="B6797">
        <v>30410</v>
      </c>
      <c r="C6797" t="s">
        <v>662</v>
      </c>
      <c r="D6797" t="s">
        <v>2690</v>
      </c>
      <c r="E6797" t="s">
        <v>48</v>
      </c>
      <c r="F6797" t="s">
        <v>33458</v>
      </c>
      <c r="G6797" t="s">
        <v>33459</v>
      </c>
      <c r="H6797" t="s">
        <v>37</v>
      </c>
      <c r="I6797" s="1">
        <v>19184</v>
      </c>
      <c r="J6797" t="s">
        <v>33460</v>
      </c>
      <c r="K6797" t="s">
        <v>33461</v>
      </c>
      <c r="L6797">
        <v>36494</v>
      </c>
      <c r="M6797" t="s">
        <v>37</v>
      </c>
      <c r="N6797" s="1">
        <v>45073</v>
      </c>
      <c r="O6797" s="1">
        <v>45075</v>
      </c>
      <c r="P6797">
        <v>84</v>
      </c>
      <c r="Q6797">
        <v>4</v>
      </c>
      <c r="R6797" t="s">
        <v>40</v>
      </c>
      <c r="S6797">
        <v>3</v>
      </c>
      <c r="T6797">
        <v>2</v>
      </c>
      <c r="U6797">
        <v>2</v>
      </c>
      <c r="V6797">
        <v>416</v>
      </c>
      <c r="W6797" t="s">
        <v>54</v>
      </c>
      <c r="X6797" t="s">
        <v>33462</v>
      </c>
      <c r="Y6797" t="s">
        <v>6</v>
      </c>
      <c r="Z6797" s="1">
        <v>45050</v>
      </c>
      <c r="AA6797" s="2">
        <v>0.86028935185185185</v>
      </c>
      <c r="AB6797" s="2">
        <v>0.27515046296296297</v>
      </c>
      <c r="AC6797" t="s">
        <v>45</v>
      </c>
      <c r="AD6797" t="s">
        <v>45</v>
      </c>
      <c r="AE6797" t="s">
        <v>45</v>
      </c>
      <c r="AF6797">
        <v>208</v>
      </c>
    </row>
    <row r="6798" spans="1:32">
      <c r="A6798">
        <v>31311</v>
      </c>
      <c r="B6798">
        <v>30411</v>
      </c>
      <c r="C6798" t="s">
        <v>229</v>
      </c>
      <c r="D6798" t="s">
        <v>11310</v>
      </c>
      <c r="E6798" t="s">
        <v>34</v>
      </c>
      <c r="F6798" t="s">
        <v>33463</v>
      </c>
      <c r="G6798">
        <v>2578523874</v>
      </c>
      <c r="H6798" t="s">
        <v>295</v>
      </c>
      <c r="I6798" s="1">
        <v>34541</v>
      </c>
      <c r="J6798" t="s">
        <v>33464</v>
      </c>
      <c r="K6798" t="s">
        <v>33465</v>
      </c>
      <c r="L6798">
        <v>70298</v>
      </c>
      <c r="M6798" t="s">
        <v>295</v>
      </c>
      <c r="N6798" s="1">
        <v>45006</v>
      </c>
      <c r="O6798" s="1">
        <v>45010</v>
      </c>
      <c r="P6798">
        <v>69</v>
      </c>
      <c r="Q6798">
        <v>3</v>
      </c>
      <c r="R6798" t="s">
        <v>40</v>
      </c>
      <c r="S6798">
        <v>1</v>
      </c>
      <c r="T6798">
        <v>2</v>
      </c>
      <c r="U6798">
        <v>4</v>
      </c>
      <c r="V6798">
        <v>912</v>
      </c>
      <c r="W6798" t="s">
        <v>54</v>
      </c>
      <c r="X6798" t="s">
        <v>33466</v>
      </c>
      <c r="Y6798" t="s">
        <v>81</v>
      </c>
      <c r="Z6798" s="1">
        <v>44993</v>
      </c>
      <c r="AA6798" s="2">
        <v>0.94898148148148154</v>
      </c>
      <c r="AB6798" s="2">
        <v>0.38702546296296297</v>
      </c>
      <c r="AC6798" t="s">
        <v>44</v>
      </c>
      <c r="AD6798" t="s">
        <v>44</v>
      </c>
      <c r="AE6798" t="s">
        <v>45</v>
      </c>
      <c r="AF6798">
        <v>228</v>
      </c>
    </row>
    <row r="6799" spans="1:32">
      <c r="A6799">
        <v>31312</v>
      </c>
      <c r="B6799">
        <v>30412</v>
      </c>
      <c r="C6799" t="s">
        <v>4655</v>
      </c>
      <c r="D6799" t="s">
        <v>237</v>
      </c>
      <c r="E6799" t="s">
        <v>48</v>
      </c>
      <c r="F6799" t="s">
        <v>33467</v>
      </c>
      <c r="G6799" t="s">
        <v>33468</v>
      </c>
      <c r="H6799" t="s">
        <v>109</v>
      </c>
      <c r="I6799" s="1">
        <v>19141</v>
      </c>
      <c r="J6799" t="s">
        <v>33469</v>
      </c>
      <c r="K6799" t="s">
        <v>33470</v>
      </c>
      <c r="L6799">
        <v>75844</v>
      </c>
      <c r="M6799" t="s">
        <v>109</v>
      </c>
      <c r="N6799" s="1">
        <v>45096</v>
      </c>
      <c r="O6799" s="1">
        <v>45098</v>
      </c>
      <c r="P6799">
        <v>96</v>
      </c>
      <c r="Q6799">
        <v>4</v>
      </c>
      <c r="R6799" t="s">
        <v>40</v>
      </c>
      <c r="S6799">
        <v>3</v>
      </c>
      <c r="T6799">
        <v>0</v>
      </c>
      <c r="U6799">
        <v>2</v>
      </c>
      <c r="V6799">
        <v>428</v>
      </c>
      <c r="W6799" t="s">
        <v>54</v>
      </c>
      <c r="X6799" t="s">
        <v>33471</v>
      </c>
      <c r="Y6799" t="s">
        <v>6</v>
      </c>
      <c r="Z6799" s="1">
        <v>45064</v>
      </c>
      <c r="AA6799" s="2">
        <v>0.80204861111111114</v>
      </c>
      <c r="AB6799" s="2">
        <v>3.1597222222222222E-3</v>
      </c>
      <c r="AC6799" t="s">
        <v>45</v>
      </c>
      <c r="AD6799" t="s">
        <v>45</v>
      </c>
      <c r="AE6799" t="s">
        <v>44</v>
      </c>
      <c r="AF6799">
        <v>214</v>
      </c>
    </row>
    <row r="6800" spans="1:32">
      <c r="A6800">
        <v>31313</v>
      </c>
      <c r="B6800">
        <v>30413</v>
      </c>
      <c r="C6800" t="s">
        <v>2616</v>
      </c>
      <c r="D6800" t="s">
        <v>5432</v>
      </c>
      <c r="E6800" t="s">
        <v>48</v>
      </c>
      <c r="F6800" t="s">
        <v>33472</v>
      </c>
      <c r="G6800" t="s">
        <v>33473</v>
      </c>
      <c r="H6800" t="s">
        <v>179</v>
      </c>
      <c r="I6800" s="1">
        <v>29518</v>
      </c>
      <c r="J6800" t="s">
        <v>33474</v>
      </c>
      <c r="K6800" t="s">
        <v>9117</v>
      </c>
      <c r="L6800">
        <v>1120</v>
      </c>
      <c r="M6800" t="s">
        <v>179</v>
      </c>
      <c r="N6800" s="1">
        <v>45187</v>
      </c>
      <c r="O6800" s="1">
        <v>45188</v>
      </c>
      <c r="P6800">
        <v>21</v>
      </c>
      <c r="Q6800">
        <v>1</v>
      </c>
      <c r="R6800" t="s">
        <v>40</v>
      </c>
      <c r="S6800">
        <v>1</v>
      </c>
      <c r="T6800">
        <v>0</v>
      </c>
      <c r="U6800">
        <v>1</v>
      </c>
      <c r="V6800">
        <v>212</v>
      </c>
      <c r="W6800" t="s">
        <v>54</v>
      </c>
      <c r="X6800" t="s">
        <v>33475</v>
      </c>
      <c r="Y6800" t="s">
        <v>6</v>
      </c>
      <c r="Z6800" s="1">
        <v>45169</v>
      </c>
      <c r="AA6800" s="2">
        <v>0.60013888888888889</v>
      </c>
      <c r="AB6800" s="2">
        <v>0.59687499999999993</v>
      </c>
      <c r="AC6800" t="s">
        <v>45</v>
      </c>
      <c r="AD6800" t="s">
        <v>44</v>
      </c>
      <c r="AE6800" t="s">
        <v>44</v>
      </c>
      <c r="AF6800">
        <v>212</v>
      </c>
    </row>
    <row r="6801" spans="1:32">
      <c r="A6801">
        <v>31314</v>
      </c>
      <c r="B6801">
        <v>30414</v>
      </c>
      <c r="C6801" t="s">
        <v>988</v>
      </c>
      <c r="D6801" t="s">
        <v>469</v>
      </c>
      <c r="E6801" t="s">
        <v>48</v>
      </c>
      <c r="F6801" t="s">
        <v>33476</v>
      </c>
      <c r="G6801" t="s">
        <v>33477</v>
      </c>
      <c r="H6801" t="s">
        <v>70</v>
      </c>
      <c r="I6801" s="1">
        <v>32417</v>
      </c>
      <c r="J6801" t="s">
        <v>33478</v>
      </c>
      <c r="K6801" t="s">
        <v>33479</v>
      </c>
      <c r="L6801">
        <v>25509</v>
      </c>
      <c r="M6801" t="s">
        <v>70</v>
      </c>
      <c r="N6801" s="1">
        <v>45255</v>
      </c>
      <c r="O6801" s="1">
        <v>45257</v>
      </c>
      <c r="P6801">
        <v>67</v>
      </c>
      <c r="Q6801">
        <v>3</v>
      </c>
      <c r="R6801" t="s">
        <v>53</v>
      </c>
      <c r="S6801">
        <v>1</v>
      </c>
      <c r="T6801">
        <v>1</v>
      </c>
      <c r="U6801">
        <v>2</v>
      </c>
      <c r="V6801">
        <v>240</v>
      </c>
      <c r="W6801" t="s">
        <v>41</v>
      </c>
      <c r="X6801" t="s">
        <v>33480</v>
      </c>
      <c r="Y6801" t="s">
        <v>6</v>
      </c>
      <c r="Z6801" s="1">
        <v>45233</v>
      </c>
      <c r="AA6801" s="2">
        <v>0.90644675925925933</v>
      </c>
      <c r="AB6801" s="2">
        <v>0.46555555555555556</v>
      </c>
      <c r="AC6801" t="s">
        <v>44</v>
      </c>
      <c r="AD6801" t="s">
        <v>45</v>
      </c>
      <c r="AE6801" t="s">
        <v>45</v>
      </c>
      <c r="AF6801">
        <v>120</v>
      </c>
    </row>
    <row r="6802" spans="1:32">
      <c r="A6802">
        <v>31315</v>
      </c>
      <c r="B6802">
        <v>30415</v>
      </c>
      <c r="C6802" t="s">
        <v>828</v>
      </c>
      <c r="D6802" t="s">
        <v>847</v>
      </c>
      <c r="E6802" t="s">
        <v>48</v>
      </c>
      <c r="F6802" t="s">
        <v>33481</v>
      </c>
      <c r="G6802" t="s">
        <v>33482</v>
      </c>
      <c r="H6802" t="s">
        <v>295</v>
      </c>
      <c r="I6802" s="1">
        <v>16003</v>
      </c>
      <c r="J6802" t="s">
        <v>33483</v>
      </c>
      <c r="K6802" t="s">
        <v>11585</v>
      </c>
      <c r="L6802">
        <v>60686</v>
      </c>
      <c r="M6802" t="s">
        <v>295</v>
      </c>
      <c r="N6802" s="1">
        <v>45011</v>
      </c>
      <c r="O6802" s="1">
        <v>45012</v>
      </c>
      <c r="P6802">
        <v>55</v>
      </c>
      <c r="Q6802">
        <v>3</v>
      </c>
      <c r="R6802" t="s">
        <v>53</v>
      </c>
      <c r="S6802">
        <v>2</v>
      </c>
      <c r="T6802">
        <v>0</v>
      </c>
      <c r="U6802">
        <v>1</v>
      </c>
      <c r="V6802">
        <v>148</v>
      </c>
      <c r="W6802" t="s">
        <v>54</v>
      </c>
      <c r="X6802" t="s">
        <v>33484</v>
      </c>
      <c r="Y6802" t="s">
        <v>43</v>
      </c>
      <c r="Z6802" s="1">
        <v>44982</v>
      </c>
      <c r="AA6802" s="2">
        <v>0.1983449074074074</v>
      </c>
      <c r="AB6802" s="2">
        <v>0.94710648148148147</v>
      </c>
      <c r="AC6802" t="s">
        <v>45</v>
      </c>
      <c r="AD6802" t="s">
        <v>45</v>
      </c>
      <c r="AE6802" t="s">
        <v>44</v>
      </c>
      <c r="AF6802">
        <v>148</v>
      </c>
    </row>
    <row r="6803" spans="1:32">
      <c r="A6803">
        <v>31316</v>
      </c>
      <c r="B6803">
        <v>30416</v>
      </c>
      <c r="C6803" t="s">
        <v>1913</v>
      </c>
      <c r="D6803" t="s">
        <v>2729</v>
      </c>
      <c r="E6803" t="s">
        <v>48</v>
      </c>
      <c r="F6803" t="s">
        <v>33485</v>
      </c>
      <c r="G6803" t="s">
        <v>33486</v>
      </c>
      <c r="H6803" t="s">
        <v>692</v>
      </c>
      <c r="I6803" s="1">
        <v>33840</v>
      </c>
      <c r="J6803" t="s">
        <v>33487</v>
      </c>
      <c r="K6803" t="s">
        <v>19218</v>
      </c>
      <c r="L6803">
        <v>16608</v>
      </c>
      <c r="M6803" t="s">
        <v>692</v>
      </c>
      <c r="N6803" s="1">
        <v>45024</v>
      </c>
      <c r="O6803" s="1">
        <v>45029</v>
      </c>
      <c r="P6803">
        <v>46</v>
      </c>
      <c r="Q6803">
        <v>2</v>
      </c>
      <c r="R6803" t="s">
        <v>53</v>
      </c>
      <c r="S6803">
        <v>2</v>
      </c>
      <c r="T6803">
        <v>1</v>
      </c>
      <c r="U6803">
        <v>5</v>
      </c>
      <c r="V6803">
        <v>740</v>
      </c>
      <c r="W6803" t="s">
        <v>54</v>
      </c>
      <c r="X6803" t="s">
        <v>33488</v>
      </c>
      <c r="Y6803" t="s">
        <v>65</v>
      </c>
      <c r="Z6803" s="1">
        <v>44990</v>
      </c>
      <c r="AA6803" s="2">
        <v>0.70258101851851851</v>
      </c>
      <c r="AB6803" s="2">
        <v>0.31027777777777776</v>
      </c>
      <c r="AC6803" t="s">
        <v>44</v>
      </c>
      <c r="AD6803" t="s">
        <v>45</v>
      </c>
      <c r="AE6803" t="s">
        <v>45</v>
      </c>
      <c r="AF6803">
        <v>148</v>
      </c>
    </row>
    <row r="6804" spans="1:32">
      <c r="A6804">
        <v>31317</v>
      </c>
      <c r="B6804">
        <v>30417</v>
      </c>
      <c r="C6804" t="s">
        <v>24477</v>
      </c>
      <c r="D6804" t="s">
        <v>277</v>
      </c>
      <c r="E6804" t="s">
        <v>34</v>
      </c>
      <c r="F6804" t="s">
        <v>33489</v>
      </c>
      <c r="G6804" t="s">
        <v>33490</v>
      </c>
      <c r="H6804" t="s">
        <v>904</v>
      </c>
      <c r="I6804" s="1">
        <v>18457</v>
      </c>
      <c r="J6804" t="s">
        <v>33491</v>
      </c>
      <c r="K6804" t="s">
        <v>33492</v>
      </c>
      <c r="L6804">
        <v>52790</v>
      </c>
      <c r="M6804" t="s">
        <v>904</v>
      </c>
      <c r="N6804" s="1">
        <v>45279</v>
      </c>
      <c r="O6804" s="1">
        <v>45284</v>
      </c>
      <c r="P6804">
        <v>69</v>
      </c>
      <c r="Q6804">
        <v>3</v>
      </c>
      <c r="R6804" t="s">
        <v>40</v>
      </c>
      <c r="S6804">
        <v>1</v>
      </c>
      <c r="T6804">
        <v>0</v>
      </c>
      <c r="U6804">
        <v>5</v>
      </c>
      <c r="V6804">
        <v>1225</v>
      </c>
      <c r="W6804" t="s">
        <v>41</v>
      </c>
      <c r="X6804" t="s">
        <v>33493</v>
      </c>
      <c r="Y6804" t="s">
        <v>43</v>
      </c>
      <c r="Z6804" s="1">
        <v>45266</v>
      </c>
      <c r="AA6804" s="2">
        <v>0.31219907407407405</v>
      </c>
      <c r="AB6804" s="2">
        <v>0.62244212962962964</v>
      </c>
      <c r="AC6804" t="s">
        <v>45</v>
      </c>
      <c r="AD6804" t="s">
        <v>45</v>
      </c>
      <c r="AE6804" t="s">
        <v>45</v>
      </c>
      <c r="AF6804">
        <v>245</v>
      </c>
    </row>
    <row r="6805" spans="1:32">
      <c r="A6805">
        <v>31320</v>
      </c>
      <c r="B6805">
        <v>30420</v>
      </c>
      <c r="C6805" t="s">
        <v>1913</v>
      </c>
      <c r="D6805" t="s">
        <v>1288</v>
      </c>
      <c r="E6805" t="s">
        <v>48</v>
      </c>
      <c r="F6805" t="s">
        <v>33494</v>
      </c>
      <c r="G6805" t="s">
        <v>33495</v>
      </c>
      <c r="H6805" t="s">
        <v>115</v>
      </c>
      <c r="I6805" s="1">
        <v>32018</v>
      </c>
      <c r="J6805" t="s">
        <v>33496</v>
      </c>
      <c r="K6805" t="s">
        <v>33497</v>
      </c>
      <c r="L6805">
        <v>65249</v>
      </c>
      <c r="M6805" t="s">
        <v>115</v>
      </c>
      <c r="N6805" s="1">
        <v>45298</v>
      </c>
      <c r="O6805" s="1">
        <v>45303</v>
      </c>
      <c r="P6805">
        <v>16</v>
      </c>
      <c r="Q6805">
        <v>1</v>
      </c>
      <c r="R6805" t="s">
        <v>53</v>
      </c>
      <c r="S6805">
        <v>1</v>
      </c>
      <c r="T6805">
        <v>0</v>
      </c>
      <c r="U6805">
        <v>5</v>
      </c>
      <c r="V6805">
        <v>735</v>
      </c>
      <c r="W6805" t="s">
        <v>41</v>
      </c>
      <c r="X6805" t="s">
        <v>33498</v>
      </c>
      <c r="Y6805" t="s">
        <v>6</v>
      </c>
      <c r="Z6805" s="1">
        <v>45284</v>
      </c>
      <c r="AA6805" s="2">
        <v>0.22479166666666664</v>
      </c>
      <c r="AB6805" s="2">
        <v>8.2071759259259261E-2</v>
      </c>
      <c r="AC6805" t="s">
        <v>45</v>
      </c>
      <c r="AD6805" t="s">
        <v>45</v>
      </c>
      <c r="AE6805" t="s">
        <v>45</v>
      </c>
      <c r="AF6805">
        <v>147</v>
      </c>
    </row>
    <row r="6806" spans="1:32">
      <c r="A6806">
        <v>31321</v>
      </c>
      <c r="B6806">
        <v>30421</v>
      </c>
      <c r="C6806" t="s">
        <v>590</v>
      </c>
      <c r="D6806" t="s">
        <v>32626</v>
      </c>
      <c r="E6806" t="s">
        <v>48</v>
      </c>
      <c r="F6806" t="s">
        <v>33499</v>
      </c>
      <c r="G6806" t="s">
        <v>33500</v>
      </c>
      <c r="H6806" t="s">
        <v>209</v>
      </c>
      <c r="I6806" s="1">
        <v>36211</v>
      </c>
      <c r="J6806" t="s">
        <v>33501</v>
      </c>
      <c r="K6806" t="s">
        <v>33502</v>
      </c>
      <c r="L6806">
        <v>24271</v>
      </c>
      <c r="M6806" t="s">
        <v>209</v>
      </c>
      <c r="N6806" s="1">
        <v>45161</v>
      </c>
      <c r="O6806" s="1">
        <v>45163</v>
      </c>
      <c r="P6806">
        <v>40</v>
      </c>
      <c r="Q6806">
        <v>2</v>
      </c>
      <c r="R6806" t="s">
        <v>53</v>
      </c>
      <c r="S6806">
        <v>4</v>
      </c>
      <c r="T6806">
        <v>0</v>
      </c>
      <c r="U6806">
        <v>2</v>
      </c>
      <c r="V6806">
        <v>246</v>
      </c>
      <c r="W6806" t="s">
        <v>41</v>
      </c>
      <c r="X6806" t="s">
        <v>33503</v>
      </c>
      <c r="Y6806" t="s">
        <v>65</v>
      </c>
      <c r="Z6806" s="1">
        <v>45146</v>
      </c>
      <c r="AA6806" s="2">
        <v>0.6106597222222222</v>
      </c>
      <c r="AB6806" s="2">
        <v>0.33848379629629632</v>
      </c>
      <c r="AC6806" t="s">
        <v>45</v>
      </c>
      <c r="AD6806" t="s">
        <v>44</v>
      </c>
      <c r="AE6806" t="s">
        <v>45</v>
      </c>
      <c r="AF6806">
        <v>123</v>
      </c>
    </row>
    <row r="6807" spans="1:32">
      <c r="A6807">
        <v>31323</v>
      </c>
      <c r="B6807">
        <v>30423</v>
      </c>
      <c r="C6807" t="s">
        <v>461</v>
      </c>
      <c r="D6807" t="s">
        <v>3849</v>
      </c>
      <c r="E6807" t="s">
        <v>48</v>
      </c>
      <c r="F6807" t="s">
        <v>33504</v>
      </c>
      <c r="G6807" t="s">
        <v>33505</v>
      </c>
      <c r="H6807" t="s">
        <v>201</v>
      </c>
      <c r="I6807" s="1">
        <v>30871</v>
      </c>
      <c r="J6807" t="s">
        <v>33506</v>
      </c>
      <c r="K6807" t="s">
        <v>33507</v>
      </c>
      <c r="L6807">
        <v>64713</v>
      </c>
      <c r="M6807" t="s">
        <v>201</v>
      </c>
      <c r="N6807" s="1">
        <v>45138</v>
      </c>
      <c r="O6807" s="1">
        <v>45141</v>
      </c>
      <c r="P6807">
        <v>94</v>
      </c>
      <c r="Q6807">
        <v>4</v>
      </c>
      <c r="R6807" t="s">
        <v>53</v>
      </c>
      <c r="S6807">
        <v>4</v>
      </c>
      <c r="T6807">
        <v>0</v>
      </c>
      <c r="U6807">
        <v>3</v>
      </c>
      <c r="V6807">
        <v>435</v>
      </c>
      <c r="W6807" t="s">
        <v>54</v>
      </c>
      <c r="X6807" t="s">
        <v>33508</v>
      </c>
      <c r="Y6807" t="s">
        <v>43</v>
      </c>
      <c r="Z6807" s="1">
        <v>45122</v>
      </c>
      <c r="AA6807" s="2">
        <v>0.12745370370370371</v>
      </c>
      <c r="AB6807" s="2">
        <v>0.80765046296296295</v>
      </c>
      <c r="AC6807" t="s">
        <v>45</v>
      </c>
      <c r="AD6807" t="s">
        <v>45</v>
      </c>
      <c r="AE6807" t="s">
        <v>44</v>
      </c>
      <c r="AF6807">
        <v>145</v>
      </c>
    </row>
    <row r="6808" spans="1:32">
      <c r="A6808">
        <v>31324</v>
      </c>
      <c r="B6808">
        <v>30424</v>
      </c>
      <c r="C6808" t="s">
        <v>23848</v>
      </c>
      <c r="D6808" t="s">
        <v>10218</v>
      </c>
      <c r="E6808" t="s">
        <v>48</v>
      </c>
      <c r="F6808" t="s">
        <v>33509</v>
      </c>
      <c r="G6808" t="s">
        <v>33510</v>
      </c>
      <c r="H6808" t="s">
        <v>60</v>
      </c>
      <c r="I6808" s="1">
        <v>24162</v>
      </c>
      <c r="J6808" t="s">
        <v>33511</v>
      </c>
      <c r="K6808" t="s">
        <v>33512</v>
      </c>
      <c r="L6808">
        <v>21033</v>
      </c>
      <c r="M6808" t="s">
        <v>60</v>
      </c>
      <c r="N6808" s="1">
        <v>45058</v>
      </c>
      <c r="O6808" s="1">
        <v>45059</v>
      </c>
      <c r="P6808">
        <v>19</v>
      </c>
      <c r="Q6808">
        <v>1</v>
      </c>
      <c r="R6808" t="s">
        <v>53</v>
      </c>
      <c r="S6808">
        <v>4</v>
      </c>
      <c r="T6808">
        <v>0</v>
      </c>
      <c r="U6808">
        <v>1</v>
      </c>
      <c r="V6808">
        <v>132</v>
      </c>
      <c r="W6808" t="s">
        <v>54</v>
      </c>
      <c r="X6808" t="s">
        <v>33513</v>
      </c>
      <c r="Y6808" t="s">
        <v>81</v>
      </c>
      <c r="Z6808" s="1">
        <v>45045</v>
      </c>
      <c r="AA6808" s="2">
        <v>0.66260416666666666</v>
      </c>
      <c r="AB6808" s="2">
        <v>0.99241898148148155</v>
      </c>
      <c r="AC6808" t="s">
        <v>45</v>
      </c>
      <c r="AD6808" t="s">
        <v>45</v>
      </c>
      <c r="AE6808" t="s">
        <v>44</v>
      </c>
      <c r="AF6808">
        <v>132</v>
      </c>
    </row>
    <row r="6809" spans="1:32">
      <c r="A6809">
        <v>31325</v>
      </c>
      <c r="B6809">
        <v>30425</v>
      </c>
      <c r="C6809" t="s">
        <v>1022</v>
      </c>
      <c r="D6809" t="s">
        <v>191</v>
      </c>
      <c r="E6809" t="s">
        <v>34</v>
      </c>
      <c r="F6809" t="s">
        <v>33514</v>
      </c>
      <c r="G6809" t="s">
        <v>33515</v>
      </c>
      <c r="H6809" t="s">
        <v>60</v>
      </c>
      <c r="I6809" s="1">
        <v>29251</v>
      </c>
      <c r="J6809" t="s">
        <v>33516</v>
      </c>
      <c r="K6809" t="s">
        <v>33517</v>
      </c>
      <c r="L6809">
        <v>42635</v>
      </c>
      <c r="M6809" t="s">
        <v>60</v>
      </c>
      <c r="N6809" s="1">
        <v>44986</v>
      </c>
      <c r="O6809" s="1">
        <v>44987</v>
      </c>
      <c r="P6809">
        <v>8</v>
      </c>
      <c r="Q6809">
        <v>1</v>
      </c>
      <c r="R6809" t="s">
        <v>63</v>
      </c>
      <c r="S6809">
        <v>2</v>
      </c>
      <c r="T6809">
        <v>0</v>
      </c>
      <c r="U6809">
        <v>1</v>
      </c>
      <c r="V6809">
        <v>77</v>
      </c>
      <c r="W6809" t="s">
        <v>41</v>
      </c>
      <c r="X6809" t="s">
        <v>33518</v>
      </c>
      <c r="Y6809" t="s">
        <v>81</v>
      </c>
      <c r="Z6809" s="1">
        <v>44949</v>
      </c>
      <c r="AA6809" s="2">
        <v>0.27481481481481479</v>
      </c>
      <c r="AB6809" s="2">
        <v>0.90234953703703702</v>
      </c>
      <c r="AC6809" t="s">
        <v>44</v>
      </c>
      <c r="AD6809" t="s">
        <v>44</v>
      </c>
      <c r="AE6809" t="s">
        <v>45</v>
      </c>
      <c r="AF6809">
        <v>77</v>
      </c>
    </row>
    <row r="6810" spans="1:32">
      <c r="A6810">
        <v>31326</v>
      </c>
      <c r="B6810">
        <v>30426</v>
      </c>
      <c r="C6810" t="s">
        <v>1328</v>
      </c>
      <c r="D6810" t="s">
        <v>2599</v>
      </c>
      <c r="E6810" t="s">
        <v>34</v>
      </c>
      <c r="F6810" t="s">
        <v>33519</v>
      </c>
      <c r="G6810" t="s">
        <v>33520</v>
      </c>
      <c r="H6810" t="s">
        <v>179</v>
      </c>
      <c r="I6810" s="1">
        <v>28966</v>
      </c>
      <c r="J6810" t="s">
        <v>33521</v>
      </c>
      <c r="K6810" t="s">
        <v>33522</v>
      </c>
      <c r="L6810">
        <v>87865</v>
      </c>
      <c r="M6810" t="s">
        <v>179</v>
      </c>
      <c r="N6810" s="1">
        <v>45019</v>
      </c>
      <c r="O6810" s="1">
        <v>45022</v>
      </c>
      <c r="P6810">
        <v>51</v>
      </c>
      <c r="Q6810">
        <v>3</v>
      </c>
      <c r="R6810" t="s">
        <v>40</v>
      </c>
      <c r="S6810">
        <v>4</v>
      </c>
      <c r="T6810">
        <v>1</v>
      </c>
      <c r="U6810">
        <v>3</v>
      </c>
      <c r="V6810">
        <v>666</v>
      </c>
      <c r="W6810" t="s">
        <v>41</v>
      </c>
      <c r="X6810" t="s">
        <v>33523</v>
      </c>
      <c r="Y6810" t="s">
        <v>65</v>
      </c>
      <c r="Z6810" s="1">
        <v>45013</v>
      </c>
      <c r="AA6810" s="2">
        <v>0.23425925925925925</v>
      </c>
      <c r="AB6810" s="2">
        <v>0.34668981481481481</v>
      </c>
      <c r="AC6810" t="s">
        <v>45</v>
      </c>
      <c r="AD6810" t="s">
        <v>45</v>
      </c>
      <c r="AE6810" t="s">
        <v>44</v>
      </c>
      <c r="AF6810">
        <v>222</v>
      </c>
    </row>
    <row r="6811" spans="1:32">
      <c r="A6811">
        <v>31327</v>
      </c>
      <c r="B6811">
        <v>30427</v>
      </c>
      <c r="C6811" t="s">
        <v>662</v>
      </c>
      <c r="D6811" t="s">
        <v>469</v>
      </c>
      <c r="E6811" t="s">
        <v>34</v>
      </c>
      <c r="F6811" t="s">
        <v>33524</v>
      </c>
      <c r="G6811" t="s">
        <v>33525</v>
      </c>
      <c r="H6811" t="s">
        <v>122</v>
      </c>
      <c r="I6811" s="1">
        <v>28987</v>
      </c>
      <c r="J6811" t="s">
        <v>33526</v>
      </c>
      <c r="K6811" t="s">
        <v>33527</v>
      </c>
      <c r="L6811">
        <v>79652</v>
      </c>
      <c r="M6811" t="s">
        <v>122</v>
      </c>
      <c r="N6811" s="1">
        <v>44956</v>
      </c>
      <c r="O6811" s="1">
        <v>44960</v>
      </c>
      <c r="P6811">
        <v>97</v>
      </c>
      <c r="Q6811">
        <v>4</v>
      </c>
      <c r="R6811" t="s">
        <v>53</v>
      </c>
      <c r="S6811">
        <v>2</v>
      </c>
      <c r="T6811">
        <v>2</v>
      </c>
      <c r="U6811">
        <v>4</v>
      </c>
      <c r="V6811">
        <v>520</v>
      </c>
      <c r="W6811" t="s">
        <v>41</v>
      </c>
      <c r="X6811" t="s">
        <v>33528</v>
      </c>
      <c r="Y6811" t="s">
        <v>43</v>
      </c>
      <c r="Z6811" s="1">
        <v>44946</v>
      </c>
      <c r="AA6811" s="2">
        <v>0.90020833333333339</v>
      </c>
      <c r="AB6811" s="2">
        <v>0.49225694444444446</v>
      </c>
      <c r="AC6811" t="s">
        <v>45</v>
      </c>
      <c r="AD6811" t="s">
        <v>45</v>
      </c>
      <c r="AE6811" t="s">
        <v>45</v>
      </c>
      <c r="AF6811">
        <v>130</v>
      </c>
    </row>
    <row r="6812" spans="1:32">
      <c r="A6812">
        <v>31328</v>
      </c>
      <c r="B6812">
        <v>30428</v>
      </c>
      <c r="C6812" t="s">
        <v>1221</v>
      </c>
      <c r="D6812" t="s">
        <v>4975</v>
      </c>
      <c r="E6812" t="s">
        <v>48</v>
      </c>
      <c r="F6812" t="s">
        <v>33529</v>
      </c>
      <c r="G6812" t="s">
        <v>33530</v>
      </c>
      <c r="H6812" t="s">
        <v>692</v>
      </c>
      <c r="I6812" s="1">
        <v>21517</v>
      </c>
      <c r="J6812" t="s">
        <v>33531</v>
      </c>
      <c r="K6812" t="s">
        <v>33532</v>
      </c>
      <c r="L6812">
        <v>83818</v>
      </c>
      <c r="M6812" t="s">
        <v>692</v>
      </c>
      <c r="N6812" s="1">
        <v>45105</v>
      </c>
      <c r="O6812" s="1">
        <v>45107</v>
      </c>
      <c r="P6812">
        <v>55</v>
      </c>
      <c r="Q6812">
        <v>3</v>
      </c>
      <c r="R6812" t="s">
        <v>53</v>
      </c>
      <c r="S6812">
        <v>1</v>
      </c>
      <c r="T6812">
        <v>2</v>
      </c>
      <c r="U6812">
        <v>2</v>
      </c>
      <c r="V6812">
        <v>292</v>
      </c>
      <c r="W6812" t="s">
        <v>41</v>
      </c>
      <c r="X6812" t="s">
        <v>33533</v>
      </c>
      <c r="Y6812" t="s">
        <v>43</v>
      </c>
      <c r="Z6812" s="1">
        <v>45071</v>
      </c>
      <c r="AA6812" s="2">
        <v>1.9212962962962962E-3</v>
      </c>
      <c r="AB6812" s="2">
        <v>0.36184027777777777</v>
      </c>
      <c r="AC6812" t="s">
        <v>44</v>
      </c>
      <c r="AD6812" t="s">
        <v>44</v>
      </c>
      <c r="AE6812" t="s">
        <v>44</v>
      </c>
      <c r="AF6812">
        <v>146</v>
      </c>
    </row>
    <row r="6813" spans="1:32">
      <c r="A6813">
        <v>31329</v>
      </c>
      <c r="B6813">
        <v>30429</v>
      </c>
      <c r="C6813" t="s">
        <v>2189</v>
      </c>
      <c r="D6813" t="s">
        <v>11420</v>
      </c>
      <c r="E6813" t="s">
        <v>34</v>
      </c>
      <c r="F6813" t="s">
        <v>33534</v>
      </c>
      <c r="G6813" t="s">
        <v>33535</v>
      </c>
      <c r="H6813" t="s">
        <v>280</v>
      </c>
      <c r="I6813" s="1">
        <v>19224</v>
      </c>
      <c r="J6813" t="s">
        <v>33536</v>
      </c>
      <c r="K6813" t="s">
        <v>3254</v>
      </c>
      <c r="L6813">
        <v>44786</v>
      </c>
      <c r="M6813" t="s">
        <v>280</v>
      </c>
      <c r="N6813" s="1">
        <v>44959</v>
      </c>
      <c r="O6813" s="1">
        <v>44961</v>
      </c>
      <c r="P6813">
        <v>68</v>
      </c>
      <c r="Q6813">
        <v>3</v>
      </c>
      <c r="R6813" t="s">
        <v>63</v>
      </c>
      <c r="S6813">
        <v>2</v>
      </c>
      <c r="T6813">
        <v>1</v>
      </c>
      <c r="U6813">
        <v>2</v>
      </c>
      <c r="V6813">
        <v>128</v>
      </c>
      <c r="W6813" t="s">
        <v>54</v>
      </c>
      <c r="X6813" t="s">
        <v>33537</v>
      </c>
      <c r="Y6813" t="s">
        <v>6</v>
      </c>
      <c r="Z6813" s="1">
        <v>44939</v>
      </c>
      <c r="AA6813" s="2">
        <v>0.97833333333333339</v>
      </c>
      <c r="AB6813" s="2">
        <v>0.61325231481481479</v>
      </c>
      <c r="AC6813" t="s">
        <v>45</v>
      </c>
      <c r="AD6813" t="s">
        <v>45</v>
      </c>
      <c r="AE6813" t="s">
        <v>44</v>
      </c>
      <c r="AF6813">
        <v>64</v>
      </c>
    </row>
    <row r="6814" spans="1:32">
      <c r="A6814">
        <v>31331</v>
      </c>
      <c r="B6814">
        <v>30431</v>
      </c>
      <c r="C6814" t="s">
        <v>988</v>
      </c>
      <c r="D6814" t="s">
        <v>7331</v>
      </c>
      <c r="E6814" t="s">
        <v>48</v>
      </c>
      <c r="F6814" t="s">
        <v>33538</v>
      </c>
      <c r="G6814" t="s">
        <v>33539</v>
      </c>
      <c r="H6814" t="s">
        <v>179</v>
      </c>
      <c r="I6814" s="1">
        <v>22389</v>
      </c>
      <c r="J6814" t="s">
        <v>33540</v>
      </c>
      <c r="K6814" t="s">
        <v>19674</v>
      </c>
      <c r="L6814">
        <v>52472</v>
      </c>
      <c r="M6814" t="s">
        <v>179</v>
      </c>
      <c r="N6814" s="1">
        <v>45049</v>
      </c>
      <c r="O6814" s="1">
        <v>45050</v>
      </c>
      <c r="P6814">
        <v>16</v>
      </c>
      <c r="Q6814">
        <v>1</v>
      </c>
      <c r="R6814" t="s">
        <v>53</v>
      </c>
      <c r="S6814">
        <v>4</v>
      </c>
      <c r="T6814">
        <v>1</v>
      </c>
      <c r="U6814">
        <v>1</v>
      </c>
      <c r="V6814">
        <v>141</v>
      </c>
      <c r="W6814" t="s">
        <v>41</v>
      </c>
      <c r="X6814" t="s">
        <v>33541</v>
      </c>
      <c r="Y6814" t="s">
        <v>6</v>
      </c>
      <c r="Z6814" s="1">
        <v>45043</v>
      </c>
      <c r="AA6814" s="2">
        <v>0.20728009259259261</v>
      </c>
      <c r="AB6814" s="2">
        <v>3.3402777777777774E-2</v>
      </c>
      <c r="AC6814" t="s">
        <v>44</v>
      </c>
      <c r="AD6814" t="s">
        <v>44</v>
      </c>
      <c r="AE6814" t="s">
        <v>44</v>
      </c>
      <c r="AF6814">
        <v>141</v>
      </c>
    </row>
    <row r="6815" spans="1:32">
      <c r="A6815">
        <v>31332</v>
      </c>
      <c r="B6815">
        <v>30432</v>
      </c>
      <c r="C6815" t="s">
        <v>2622</v>
      </c>
      <c r="D6815" t="s">
        <v>1281</v>
      </c>
      <c r="E6815" t="s">
        <v>34</v>
      </c>
      <c r="F6815" t="s">
        <v>33542</v>
      </c>
      <c r="G6815" t="s">
        <v>33543</v>
      </c>
      <c r="H6815" t="s">
        <v>692</v>
      </c>
      <c r="I6815" s="1">
        <v>18584</v>
      </c>
      <c r="J6815" t="s">
        <v>33544</v>
      </c>
      <c r="K6815" t="s">
        <v>32583</v>
      </c>
      <c r="L6815">
        <v>95213</v>
      </c>
      <c r="M6815" t="s">
        <v>692</v>
      </c>
      <c r="N6815" s="1">
        <v>45299</v>
      </c>
      <c r="O6815" s="1">
        <v>45301</v>
      </c>
      <c r="P6815">
        <v>67</v>
      </c>
      <c r="Q6815">
        <v>3</v>
      </c>
      <c r="R6815" t="s">
        <v>53</v>
      </c>
      <c r="S6815">
        <v>1</v>
      </c>
      <c r="T6815">
        <v>1</v>
      </c>
      <c r="U6815">
        <v>2</v>
      </c>
      <c r="V6815">
        <v>268</v>
      </c>
      <c r="W6815" t="s">
        <v>41</v>
      </c>
      <c r="X6815" t="s">
        <v>33545</v>
      </c>
      <c r="Y6815" t="s">
        <v>81</v>
      </c>
      <c r="Z6815" s="1">
        <v>45276</v>
      </c>
      <c r="AA6815" s="2">
        <v>4.7928240740740737E-2</v>
      </c>
      <c r="AB6815" s="2">
        <v>0.95369212962962957</v>
      </c>
      <c r="AC6815" t="s">
        <v>45</v>
      </c>
      <c r="AD6815" t="s">
        <v>44</v>
      </c>
      <c r="AE6815" t="s">
        <v>44</v>
      </c>
      <c r="AF6815">
        <v>134</v>
      </c>
    </row>
    <row r="6816" spans="1:32">
      <c r="A6816">
        <v>31333</v>
      </c>
      <c r="B6816">
        <v>30433</v>
      </c>
      <c r="C6816" t="s">
        <v>662</v>
      </c>
      <c r="D6816" t="s">
        <v>1851</v>
      </c>
      <c r="E6816" t="s">
        <v>34</v>
      </c>
      <c r="F6816" t="s">
        <v>33546</v>
      </c>
      <c r="G6816">
        <v>5729825719</v>
      </c>
      <c r="H6816" t="s">
        <v>418</v>
      </c>
      <c r="I6816" s="1">
        <v>23607</v>
      </c>
      <c r="J6816" t="s">
        <v>33547</v>
      </c>
      <c r="K6816" t="s">
        <v>33548</v>
      </c>
      <c r="L6816">
        <v>38233</v>
      </c>
      <c r="M6816" t="s">
        <v>418</v>
      </c>
      <c r="N6816" s="1">
        <v>45149</v>
      </c>
      <c r="O6816" s="1">
        <v>45152</v>
      </c>
      <c r="P6816">
        <v>39</v>
      </c>
      <c r="Q6816">
        <v>2</v>
      </c>
      <c r="R6816" t="s">
        <v>40</v>
      </c>
      <c r="S6816">
        <v>2</v>
      </c>
      <c r="T6816">
        <v>0</v>
      </c>
      <c r="U6816">
        <v>3</v>
      </c>
      <c r="V6816">
        <v>684</v>
      </c>
      <c r="W6816" t="s">
        <v>41</v>
      </c>
      <c r="X6816" t="s">
        <v>33549</v>
      </c>
      <c r="Y6816" t="s">
        <v>6</v>
      </c>
      <c r="Z6816" s="1">
        <v>45113</v>
      </c>
      <c r="AA6816" s="2">
        <v>0.37996527777777778</v>
      </c>
      <c r="AB6816" s="2">
        <v>0.55812499999999998</v>
      </c>
      <c r="AC6816" t="s">
        <v>45</v>
      </c>
      <c r="AD6816" t="s">
        <v>45</v>
      </c>
      <c r="AE6816" t="s">
        <v>45</v>
      </c>
      <c r="AF6816">
        <v>228</v>
      </c>
    </row>
    <row r="6817" spans="1:32">
      <c r="A6817">
        <v>31335</v>
      </c>
      <c r="B6817">
        <v>30435</v>
      </c>
      <c r="C6817" t="s">
        <v>932</v>
      </c>
      <c r="D6817" t="s">
        <v>1733</v>
      </c>
      <c r="E6817" t="s">
        <v>34</v>
      </c>
      <c r="F6817" t="s">
        <v>33550</v>
      </c>
      <c r="G6817" t="s">
        <v>33551</v>
      </c>
      <c r="H6817" t="s">
        <v>280</v>
      </c>
      <c r="I6817" s="1">
        <v>19036</v>
      </c>
      <c r="J6817" t="s">
        <v>33552</v>
      </c>
      <c r="K6817" t="s">
        <v>33553</v>
      </c>
      <c r="L6817">
        <v>53024</v>
      </c>
      <c r="M6817" t="s">
        <v>280</v>
      </c>
      <c r="N6817" s="1">
        <v>45150</v>
      </c>
      <c r="O6817" s="1">
        <v>45152</v>
      </c>
      <c r="P6817">
        <v>16</v>
      </c>
      <c r="Q6817">
        <v>1</v>
      </c>
      <c r="R6817" t="s">
        <v>53</v>
      </c>
      <c r="S6817">
        <v>1</v>
      </c>
      <c r="T6817">
        <v>1</v>
      </c>
      <c r="U6817">
        <v>2</v>
      </c>
      <c r="V6817">
        <v>266</v>
      </c>
      <c r="W6817" t="s">
        <v>41</v>
      </c>
      <c r="X6817" t="s">
        <v>33554</v>
      </c>
      <c r="Y6817" t="s">
        <v>6</v>
      </c>
      <c r="Z6817" s="1">
        <v>45136</v>
      </c>
      <c r="AA6817" s="2">
        <v>0.5910185185185185</v>
      </c>
      <c r="AB6817" s="2">
        <v>0.92200231481481476</v>
      </c>
      <c r="AC6817" t="s">
        <v>45</v>
      </c>
      <c r="AD6817" t="s">
        <v>45</v>
      </c>
      <c r="AE6817" t="s">
        <v>45</v>
      </c>
      <c r="AF6817">
        <v>133</v>
      </c>
    </row>
    <row r="6818" spans="1:32">
      <c r="A6818">
        <v>31336</v>
      </c>
      <c r="B6818">
        <v>30436</v>
      </c>
      <c r="C6818" t="s">
        <v>2415</v>
      </c>
      <c r="D6818" t="s">
        <v>4968</v>
      </c>
      <c r="E6818" t="s">
        <v>34</v>
      </c>
      <c r="F6818" t="s">
        <v>33555</v>
      </c>
      <c r="G6818" t="s">
        <v>33556</v>
      </c>
      <c r="H6818" t="s">
        <v>272</v>
      </c>
      <c r="I6818" s="1">
        <v>33763</v>
      </c>
      <c r="J6818" t="s">
        <v>33557</v>
      </c>
      <c r="K6818" t="s">
        <v>33558</v>
      </c>
      <c r="L6818">
        <v>5684</v>
      </c>
      <c r="M6818" t="s">
        <v>272</v>
      </c>
      <c r="N6818" s="1">
        <v>45055</v>
      </c>
      <c r="O6818" s="1">
        <v>45057</v>
      </c>
      <c r="P6818">
        <v>65</v>
      </c>
      <c r="Q6818">
        <v>3</v>
      </c>
      <c r="R6818" t="s">
        <v>63</v>
      </c>
      <c r="S6818">
        <v>3</v>
      </c>
      <c r="T6818">
        <v>2</v>
      </c>
      <c r="U6818">
        <v>2</v>
      </c>
      <c r="V6818">
        <v>120</v>
      </c>
      <c r="W6818" t="s">
        <v>41</v>
      </c>
      <c r="X6818" t="s">
        <v>33559</v>
      </c>
      <c r="Y6818" t="s">
        <v>81</v>
      </c>
      <c r="Z6818" s="1">
        <v>45016</v>
      </c>
      <c r="AA6818" s="2">
        <v>0.8885185185185186</v>
      </c>
      <c r="AB6818" s="2">
        <v>0.16197916666666667</v>
      </c>
      <c r="AC6818" t="s">
        <v>44</v>
      </c>
      <c r="AD6818" t="s">
        <v>44</v>
      </c>
      <c r="AE6818" t="s">
        <v>44</v>
      </c>
      <c r="AF6818">
        <v>60</v>
      </c>
    </row>
    <row r="6819" spans="1:32">
      <c r="A6819">
        <v>31337</v>
      </c>
      <c r="B6819">
        <v>30437</v>
      </c>
      <c r="C6819" t="s">
        <v>583</v>
      </c>
      <c r="D6819" t="s">
        <v>4189</v>
      </c>
      <c r="E6819" t="s">
        <v>34</v>
      </c>
      <c r="F6819" t="s">
        <v>33560</v>
      </c>
      <c r="G6819" t="s">
        <v>33561</v>
      </c>
      <c r="H6819" t="s">
        <v>537</v>
      </c>
      <c r="I6819" s="1">
        <v>20117</v>
      </c>
      <c r="J6819" t="s">
        <v>33562</v>
      </c>
      <c r="K6819" t="s">
        <v>33563</v>
      </c>
      <c r="L6819">
        <v>17021</v>
      </c>
      <c r="M6819" t="s">
        <v>537</v>
      </c>
      <c r="N6819" s="1">
        <v>45103</v>
      </c>
      <c r="O6819" s="1">
        <v>45107</v>
      </c>
      <c r="P6819">
        <v>46</v>
      </c>
      <c r="Q6819">
        <v>2</v>
      </c>
      <c r="R6819" t="s">
        <v>53</v>
      </c>
      <c r="S6819">
        <v>2</v>
      </c>
      <c r="T6819">
        <v>1</v>
      </c>
      <c r="U6819">
        <v>4</v>
      </c>
      <c r="V6819">
        <v>488</v>
      </c>
      <c r="W6819" t="s">
        <v>54</v>
      </c>
      <c r="X6819" t="s">
        <v>33564</v>
      </c>
      <c r="Y6819" t="s">
        <v>6</v>
      </c>
      <c r="Z6819" s="1">
        <v>45086</v>
      </c>
      <c r="AA6819" s="2">
        <v>0.12858796296296296</v>
      </c>
      <c r="AB6819" s="2">
        <v>0.54065972222222225</v>
      </c>
      <c r="AC6819" t="s">
        <v>45</v>
      </c>
      <c r="AD6819" t="s">
        <v>45</v>
      </c>
      <c r="AE6819" t="s">
        <v>44</v>
      </c>
      <c r="AF6819">
        <v>122</v>
      </c>
    </row>
    <row r="6820" spans="1:32">
      <c r="A6820">
        <v>31338</v>
      </c>
      <c r="B6820">
        <v>30438</v>
      </c>
      <c r="C6820" t="s">
        <v>8452</v>
      </c>
      <c r="D6820" t="s">
        <v>1427</v>
      </c>
      <c r="E6820" t="s">
        <v>34</v>
      </c>
      <c r="F6820" t="s">
        <v>33565</v>
      </c>
      <c r="G6820" t="s">
        <v>33566</v>
      </c>
      <c r="H6820" t="s">
        <v>201</v>
      </c>
      <c r="I6820" s="1">
        <v>29823</v>
      </c>
      <c r="J6820" t="s">
        <v>33567</v>
      </c>
      <c r="K6820" t="s">
        <v>33568</v>
      </c>
      <c r="L6820">
        <v>39770</v>
      </c>
      <c r="M6820" t="s">
        <v>201</v>
      </c>
      <c r="N6820" s="1">
        <v>45211</v>
      </c>
      <c r="O6820" s="1">
        <v>45215</v>
      </c>
      <c r="P6820">
        <v>36</v>
      </c>
      <c r="Q6820">
        <v>2</v>
      </c>
      <c r="R6820" t="s">
        <v>40</v>
      </c>
      <c r="S6820">
        <v>3</v>
      </c>
      <c r="T6820">
        <v>0</v>
      </c>
      <c r="U6820">
        <v>4</v>
      </c>
      <c r="V6820">
        <v>812</v>
      </c>
      <c r="W6820" t="s">
        <v>41</v>
      </c>
      <c r="X6820" t="s">
        <v>33569</v>
      </c>
      <c r="Y6820" t="s">
        <v>6</v>
      </c>
      <c r="Z6820" s="1">
        <v>45203</v>
      </c>
      <c r="AA6820" s="2">
        <v>0.48194444444444445</v>
      </c>
      <c r="AB6820" s="2">
        <v>0.88518518518518519</v>
      </c>
      <c r="AC6820" t="s">
        <v>45</v>
      </c>
      <c r="AD6820" t="s">
        <v>45</v>
      </c>
      <c r="AE6820" t="s">
        <v>45</v>
      </c>
      <c r="AF6820">
        <v>203</v>
      </c>
    </row>
    <row r="6821" spans="1:32">
      <c r="A6821">
        <v>31339</v>
      </c>
      <c r="B6821">
        <v>30439</v>
      </c>
      <c r="C6821" t="s">
        <v>371</v>
      </c>
      <c r="D6821" t="s">
        <v>12102</v>
      </c>
      <c r="E6821" t="s">
        <v>48</v>
      </c>
      <c r="F6821" t="s">
        <v>33570</v>
      </c>
      <c r="G6821" t="s">
        <v>33571</v>
      </c>
      <c r="H6821" t="s">
        <v>692</v>
      </c>
      <c r="I6821" s="1">
        <v>24924</v>
      </c>
      <c r="J6821" t="s">
        <v>33572</v>
      </c>
      <c r="K6821" t="s">
        <v>33573</v>
      </c>
      <c r="L6821">
        <v>24928</v>
      </c>
      <c r="M6821" t="s">
        <v>692</v>
      </c>
      <c r="N6821" s="1">
        <v>45001</v>
      </c>
      <c r="O6821" s="1">
        <v>45002</v>
      </c>
      <c r="P6821">
        <v>33</v>
      </c>
      <c r="Q6821">
        <v>2</v>
      </c>
      <c r="R6821" t="s">
        <v>40</v>
      </c>
      <c r="S6821">
        <v>1</v>
      </c>
      <c r="T6821">
        <v>0</v>
      </c>
      <c r="U6821">
        <v>1</v>
      </c>
      <c r="V6821">
        <v>239</v>
      </c>
      <c r="W6821" t="s">
        <v>41</v>
      </c>
      <c r="X6821" t="s">
        <v>33574</v>
      </c>
      <c r="Y6821" t="s">
        <v>43</v>
      </c>
      <c r="Z6821" s="1">
        <v>44974</v>
      </c>
      <c r="AA6821" s="2">
        <v>0.38497685185185188</v>
      </c>
      <c r="AB6821" s="2">
        <v>0.48055555555555557</v>
      </c>
      <c r="AC6821" t="s">
        <v>45</v>
      </c>
      <c r="AD6821" t="s">
        <v>44</v>
      </c>
      <c r="AE6821" t="s">
        <v>45</v>
      </c>
      <c r="AF6821">
        <v>239</v>
      </c>
    </row>
    <row r="6822" spans="1:32">
      <c r="A6822">
        <v>31340</v>
      </c>
      <c r="B6822">
        <v>30440</v>
      </c>
      <c r="C6822" t="s">
        <v>881</v>
      </c>
      <c r="D6822" t="s">
        <v>5960</v>
      </c>
      <c r="E6822" t="s">
        <v>48</v>
      </c>
      <c r="F6822" t="s">
        <v>33575</v>
      </c>
      <c r="G6822">
        <v>6692370488</v>
      </c>
      <c r="H6822" t="s">
        <v>272</v>
      </c>
      <c r="I6822" s="1">
        <v>20926</v>
      </c>
      <c r="J6822" t="s">
        <v>33576</v>
      </c>
      <c r="K6822" t="s">
        <v>33577</v>
      </c>
      <c r="L6822">
        <v>46490</v>
      </c>
      <c r="M6822" t="s">
        <v>272</v>
      </c>
      <c r="N6822" s="1">
        <v>45220</v>
      </c>
      <c r="O6822" s="1">
        <v>45222</v>
      </c>
      <c r="P6822">
        <v>41</v>
      </c>
      <c r="Q6822">
        <v>2</v>
      </c>
      <c r="R6822" t="s">
        <v>63</v>
      </c>
      <c r="S6822">
        <v>4</v>
      </c>
      <c r="T6822">
        <v>0</v>
      </c>
      <c r="U6822">
        <v>2</v>
      </c>
      <c r="V6822">
        <v>138</v>
      </c>
      <c r="W6822" t="s">
        <v>41</v>
      </c>
      <c r="X6822" t="s">
        <v>33578</v>
      </c>
      <c r="Y6822" t="s">
        <v>6</v>
      </c>
      <c r="Z6822" s="1">
        <v>45188</v>
      </c>
      <c r="AA6822" s="2">
        <v>0.20646990740740742</v>
      </c>
      <c r="AB6822" s="2">
        <v>0.32668981481481479</v>
      </c>
      <c r="AC6822" t="s">
        <v>44</v>
      </c>
      <c r="AD6822" t="s">
        <v>44</v>
      </c>
      <c r="AE6822" t="s">
        <v>44</v>
      </c>
      <c r="AF6822">
        <v>69</v>
      </c>
    </row>
    <row r="6823" spans="1:32">
      <c r="A6823">
        <v>31341</v>
      </c>
      <c r="B6823">
        <v>30441</v>
      </c>
      <c r="C6823" t="s">
        <v>291</v>
      </c>
      <c r="D6823" t="s">
        <v>584</v>
      </c>
      <c r="E6823" t="s">
        <v>34</v>
      </c>
      <c r="F6823" t="s">
        <v>33579</v>
      </c>
      <c r="G6823" t="s">
        <v>33580</v>
      </c>
      <c r="H6823" t="s">
        <v>295</v>
      </c>
      <c r="I6823" s="1">
        <v>21038</v>
      </c>
      <c r="J6823" t="s">
        <v>33581</v>
      </c>
      <c r="K6823" t="s">
        <v>33582</v>
      </c>
      <c r="L6823">
        <v>75880</v>
      </c>
      <c r="M6823" t="s">
        <v>295</v>
      </c>
      <c r="N6823" s="1">
        <v>45049</v>
      </c>
      <c r="O6823" s="1">
        <v>45053</v>
      </c>
      <c r="P6823">
        <v>68</v>
      </c>
      <c r="Q6823">
        <v>3</v>
      </c>
      <c r="R6823" t="s">
        <v>63</v>
      </c>
      <c r="S6823">
        <v>4</v>
      </c>
      <c r="T6823">
        <v>1</v>
      </c>
      <c r="U6823">
        <v>4</v>
      </c>
      <c r="V6823">
        <v>264</v>
      </c>
      <c r="W6823" t="s">
        <v>54</v>
      </c>
      <c r="X6823" t="s">
        <v>33583</v>
      </c>
      <c r="Y6823" t="s">
        <v>65</v>
      </c>
      <c r="Z6823" s="1">
        <v>45019</v>
      </c>
      <c r="AA6823" s="2">
        <v>0.98386574074074085</v>
      </c>
      <c r="AB6823" s="2">
        <v>0.15288194444444445</v>
      </c>
      <c r="AC6823" t="s">
        <v>45</v>
      </c>
      <c r="AD6823" t="s">
        <v>44</v>
      </c>
      <c r="AE6823" t="s">
        <v>45</v>
      </c>
      <c r="AF6823">
        <v>66</v>
      </c>
    </row>
    <row r="6824" spans="1:32">
      <c r="A6824">
        <v>31342</v>
      </c>
      <c r="B6824">
        <v>30442</v>
      </c>
      <c r="C6824" t="s">
        <v>249</v>
      </c>
      <c r="D6824" t="s">
        <v>682</v>
      </c>
      <c r="E6824" t="s">
        <v>34</v>
      </c>
      <c r="F6824" t="s">
        <v>33584</v>
      </c>
      <c r="G6824">
        <f>1-260-734-3659</f>
        <v>-4652</v>
      </c>
      <c r="H6824" t="s">
        <v>86</v>
      </c>
      <c r="I6824" s="1">
        <v>33105</v>
      </c>
      <c r="J6824" t="s">
        <v>33585</v>
      </c>
      <c r="K6824" t="s">
        <v>33586</v>
      </c>
      <c r="L6824">
        <v>8070</v>
      </c>
      <c r="M6824" t="s">
        <v>86</v>
      </c>
      <c r="N6824" s="1">
        <v>45018</v>
      </c>
      <c r="O6824" s="1">
        <v>45020</v>
      </c>
      <c r="P6824">
        <v>39</v>
      </c>
      <c r="Q6824">
        <v>2</v>
      </c>
      <c r="R6824" t="s">
        <v>40</v>
      </c>
      <c r="S6824">
        <v>3</v>
      </c>
      <c r="T6824">
        <v>1</v>
      </c>
      <c r="U6824">
        <v>2</v>
      </c>
      <c r="V6824">
        <v>414</v>
      </c>
      <c r="W6824" t="s">
        <v>54</v>
      </c>
      <c r="X6824" t="s">
        <v>33587</v>
      </c>
      <c r="Y6824" t="s">
        <v>6</v>
      </c>
      <c r="Z6824" s="1">
        <v>45005</v>
      </c>
      <c r="AA6824" s="2">
        <v>0.22480324074074073</v>
      </c>
      <c r="AB6824" s="2">
        <v>0.56071759259259257</v>
      </c>
      <c r="AC6824" t="s">
        <v>44</v>
      </c>
      <c r="AD6824" t="s">
        <v>45</v>
      </c>
      <c r="AE6824" t="s">
        <v>44</v>
      </c>
      <c r="AF6824">
        <v>207</v>
      </c>
    </row>
    <row r="6825" spans="1:32">
      <c r="A6825">
        <v>31343</v>
      </c>
      <c r="B6825">
        <v>30443</v>
      </c>
      <c r="C6825" t="s">
        <v>2481</v>
      </c>
      <c r="D6825" t="s">
        <v>5513</v>
      </c>
      <c r="E6825" t="s">
        <v>34</v>
      </c>
      <c r="F6825" t="s">
        <v>33588</v>
      </c>
      <c r="G6825" t="s">
        <v>33589</v>
      </c>
      <c r="H6825" t="s">
        <v>171</v>
      </c>
      <c r="I6825" s="1">
        <v>25909</v>
      </c>
      <c r="J6825" t="s">
        <v>33590</v>
      </c>
      <c r="K6825" t="s">
        <v>3991</v>
      </c>
      <c r="L6825">
        <v>90216</v>
      </c>
      <c r="M6825" t="s">
        <v>171</v>
      </c>
      <c r="N6825" s="1">
        <v>45128</v>
      </c>
      <c r="O6825" s="1">
        <v>45130</v>
      </c>
      <c r="P6825">
        <v>27</v>
      </c>
      <c r="Q6825">
        <v>2</v>
      </c>
      <c r="R6825" t="s">
        <v>40</v>
      </c>
      <c r="S6825">
        <v>2</v>
      </c>
      <c r="T6825">
        <v>2</v>
      </c>
      <c r="U6825">
        <v>2</v>
      </c>
      <c r="V6825">
        <v>408</v>
      </c>
      <c r="W6825" t="s">
        <v>41</v>
      </c>
      <c r="X6825" t="s">
        <v>33591</v>
      </c>
      <c r="Y6825" t="s">
        <v>65</v>
      </c>
      <c r="Z6825" s="1">
        <v>45123</v>
      </c>
      <c r="AA6825" s="2">
        <v>0.58591435185185181</v>
      </c>
      <c r="AB6825" s="2">
        <v>0.1120138888888889</v>
      </c>
      <c r="AC6825" t="s">
        <v>45</v>
      </c>
      <c r="AD6825" t="s">
        <v>44</v>
      </c>
      <c r="AE6825" t="s">
        <v>45</v>
      </c>
      <c r="AF6825">
        <v>204</v>
      </c>
    </row>
    <row r="6826" spans="1:32">
      <c r="A6826">
        <v>31344</v>
      </c>
      <c r="B6826">
        <v>30444</v>
      </c>
      <c r="C6826" t="s">
        <v>371</v>
      </c>
      <c r="D6826" t="s">
        <v>3066</v>
      </c>
      <c r="E6826" t="s">
        <v>48</v>
      </c>
      <c r="F6826" t="s">
        <v>33592</v>
      </c>
      <c r="G6826" t="s">
        <v>33593</v>
      </c>
      <c r="H6826" t="s">
        <v>70</v>
      </c>
      <c r="I6826" s="1">
        <v>32884</v>
      </c>
      <c r="J6826" t="s">
        <v>33594</v>
      </c>
      <c r="K6826" t="s">
        <v>33595</v>
      </c>
      <c r="L6826">
        <v>10367</v>
      </c>
      <c r="M6826" t="s">
        <v>70</v>
      </c>
      <c r="N6826" s="1">
        <v>45130</v>
      </c>
      <c r="O6826" s="1">
        <v>45134</v>
      </c>
      <c r="P6826">
        <v>12</v>
      </c>
      <c r="Q6826">
        <v>1</v>
      </c>
      <c r="R6826" t="s">
        <v>40</v>
      </c>
      <c r="S6826">
        <v>2</v>
      </c>
      <c r="T6826">
        <v>2</v>
      </c>
      <c r="U6826">
        <v>4</v>
      </c>
      <c r="V6826">
        <v>868</v>
      </c>
      <c r="W6826" t="s">
        <v>41</v>
      </c>
      <c r="X6826" t="s">
        <v>33596</v>
      </c>
      <c r="Y6826" t="s">
        <v>81</v>
      </c>
      <c r="Z6826" s="1">
        <v>45124</v>
      </c>
      <c r="AA6826" s="2">
        <v>0.87365740740740738</v>
      </c>
      <c r="AB6826" s="2">
        <v>0.75621527777777775</v>
      </c>
      <c r="AC6826" t="s">
        <v>45</v>
      </c>
      <c r="AD6826" t="s">
        <v>44</v>
      </c>
      <c r="AE6826" t="s">
        <v>45</v>
      </c>
      <c r="AF6826">
        <v>217</v>
      </c>
    </row>
    <row r="6827" spans="1:32">
      <c r="A6827">
        <v>31345</v>
      </c>
      <c r="B6827">
        <v>30445</v>
      </c>
      <c r="C6827" t="s">
        <v>5609</v>
      </c>
      <c r="D6827" t="s">
        <v>3860</v>
      </c>
      <c r="E6827" t="s">
        <v>34</v>
      </c>
      <c r="F6827" t="s">
        <v>33597</v>
      </c>
      <c r="G6827" t="s">
        <v>33598</v>
      </c>
      <c r="H6827" t="s">
        <v>457</v>
      </c>
      <c r="I6827" s="1">
        <v>22399</v>
      </c>
      <c r="J6827" t="s">
        <v>33599</v>
      </c>
      <c r="K6827" t="s">
        <v>6474</v>
      </c>
      <c r="L6827">
        <v>8417</v>
      </c>
      <c r="M6827" t="s">
        <v>457</v>
      </c>
      <c r="N6827" s="1">
        <v>45069</v>
      </c>
      <c r="O6827" s="1">
        <v>45071</v>
      </c>
      <c r="P6827">
        <v>4</v>
      </c>
      <c r="Q6827">
        <v>1</v>
      </c>
      <c r="R6827" t="s">
        <v>53</v>
      </c>
      <c r="S6827">
        <v>1</v>
      </c>
      <c r="T6827">
        <v>1</v>
      </c>
      <c r="U6827">
        <v>2</v>
      </c>
      <c r="V6827">
        <v>254</v>
      </c>
      <c r="W6827" t="s">
        <v>41</v>
      </c>
      <c r="X6827" t="s">
        <v>33600</v>
      </c>
      <c r="Y6827" t="s">
        <v>65</v>
      </c>
      <c r="Z6827" s="1">
        <v>45049</v>
      </c>
      <c r="AA6827" s="2">
        <v>0.32604166666666667</v>
      </c>
      <c r="AB6827" s="2">
        <v>0.49214120370370368</v>
      </c>
      <c r="AC6827" t="s">
        <v>45</v>
      </c>
      <c r="AD6827" t="s">
        <v>44</v>
      </c>
      <c r="AE6827" t="s">
        <v>45</v>
      </c>
      <c r="AF6827">
        <v>127</v>
      </c>
    </row>
    <row r="6828" spans="1:32">
      <c r="A6828">
        <v>31346</v>
      </c>
      <c r="B6828">
        <v>30446</v>
      </c>
      <c r="C6828" t="s">
        <v>602</v>
      </c>
      <c r="D6828" t="s">
        <v>9333</v>
      </c>
      <c r="E6828" t="s">
        <v>34</v>
      </c>
      <c r="F6828" t="s">
        <v>33601</v>
      </c>
      <c r="G6828" t="s">
        <v>33602</v>
      </c>
      <c r="H6828" t="s">
        <v>77</v>
      </c>
      <c r="I6828" s="1">
        <v>19178</v>
      </c>
      <c r="J6828" t="s">
        <v>33603</v>
      </c>
      <c r="K6828" t="s">
        <v>33604</v>
      </c>
      <c r="L6828">
        <v>8311</v>
      </c>
      <c r="M6828" t="s">
        <v>77</v>
      </c>
      <c r="N6828" s="1">
        <v>45041</v>
      </c>
      <c r="O6828" s="1">
        <v>45043</v>
      </c>
      <c r="P6828">
        <v>41</v>
      </c>
      <c r="Q6828">
        <v>2</v>
      </c>
      <c r="R6828" t="s">
        <v>63</v>
      </c>
      <c r="S6828">
        <v>3</v>
      </c>
      <c r="T6828">
        <v>1</v>
      </c>
      <c r="U6828">
        <v>2</v>
      </c>
      <c r="V6828">
        <v>136</v>
      </c>
      <c r="W6828" t="s">
        <v>54</v>
      </c>
      <c r="X6828" t="s">
        <v>33605</v>
      </c>
      <c r="Y6828" t="s">
        <v>65</v>
      </c>
      <c r="Z6828" s="1">
        <v>45017</v>
      </c>
      <c r="AA6828" s="2">
        <v>0.31329861111111112</v>
      </c>
      <c r="AB6828" s="2">
        <v>0.89731481481481479</v>
      </c>
      <c r="AC6828" t="s">
        <v>44</v>
      </c>
      <c r="AD6828" t="s">
        <v>44</v>
      </c>
      <c r="AE6828" t="s">
        <v>45</v>
      </c>
      <c r="AF6828">
        <v>68</v>
      </c>
    </row>
    <row r="6829" spans="1:32">
      <c r="A6829">
        <v>31347</v>
      </c>
      <c r="B6829">
        <v>30447</v>
      </c>
      <c r="C6829" t="s">
        <v>648</v>
      </c>
      <c r="D6829" t="s">
        <v>768</v>
      </c>
      <c r="E6829" t="s">
        <v>34</v>
      </c>
      <c r="F6829" t="s">
        <v>33606</v>
      </c>
      <c r="G6829" t="s">
        <v>33607</v>
      </c>
      <c r="H6829" t="s">
        <v>457</v>
      </c>
      <c r="I6829" s="1">
        <v>26412</v>
      </c>
      <c r="J6829" t="s">
        <v>33608</v>
      </c>
      <c r="K6829" t="s">
        <v>33609</v>
      </c>
      <c r="L6829">
        <v>12836</v>
      </c>
      <c r="M6829" t="s">
        <v>457</v>
      </c>
      <c r="N6829" s="1">
        <v>45259</v>
      </c>
      <c r="O6829" s="1">
        <v>45264</v>
      </c>
      <c r="P6829">
        <v>12</v>
      </c>
      <c r="Q6829">
        <v>1</v>
      </c>
      <c r="R6829" t="s">
        <v>40</v>
      </c>
      <c r="S6829">
        <v>2</v>
      </c>
      <c r="T6829">
        <v>0</v>
      </c>
      <c r="U6829">
        <v>5</v>
      </c>
      <c r="V6829">
        <v>1085</v>
      </c>
      <c r="W6829" t="s">
        <v>41</v>
      </c>
      <c r="X6829" t="s">
        <v>33610</v>
      </c>
      <c r="Y6829" t="s">
        <v>81</v>
      </c>
      <c r="Z6829" s="1">
        <v>45230</v>
      </c>
      <c r="AA6829" s="2">
        <v>0.46244212962962966</v>
      </c>
      <c r="AB6829" s="2">
        <v>0.4911921296296296</v>
      </c>
      <c r="AC6829" t="s">
        <v>45</v>
      </c>
      <c r="AD6829" t="s">
        <v>45</v>
      </c>
      <c r="AE6829" t="s">
        <v>45</v>
      </c>
      <c r="AF6829">
        <v>217</v>
      </c>
    </row>
    <row r="6830" spans="1:32">
      <c r="A6830">
        <v>31348</v>
      </c>
      <c r="B6830">
        <v>30448</v>
      </c>
      <c r="C6830" t="s">
        <v>881</v>
      </c>
      <c r="D6830" t="s">
        <v>1092</v>
      </c>
      <c r="E6830" t="s">
        <v>48</v>
      </c>
      <c r="F6830" t="s">
        <v>33611</v>
      </c>
      <c r="G6830" t="s">
        <v>33612</v>
      </c>
      <c r="H6830" t="s">
        <v>115</v>
      </c>
      <c r="I6830" s="1">
        <v>33406</v>
      </c>
      <c r="J6830" t="s">
        <v>33613</v>
      </c>
      <c r="K6830" t="s">
        <v>13524</v>
      </c>
      <c r="L6830">
        <v>94108</v>
      </c>
      <c r="M6830" t="s">
        <v>115</v>
      </c>
      <c r="N6830" s="1">
        <v>44976</v>
      </c>
      <c r="O6830" s="1">
        <v>44978</v>
      </c>
      <c r="P6830">
        <v>59</v>
      </c>
      <c r="Q6830">
        <v>3</v>
      </c>
      <c r="R6830" t="s">
        <v>63</v>
      </c>
      <c r="S6830">
        <v>4</v>
      </c>
      <c r="T6830">
        <v>1</v>
      </c>
      <c r="U6830">
        <v>2</v>
      </c>
      <c r="V6830">
        <v>178</v>
      </c>
      <c r="W6830" t="s">
        <v>41</v>
      </c>
      <c r="X6830" t="s">
        <v>33614</v>
      </c>
      <c r="Y6830" t="s">
        <v>81</v>
      </c>
      <c r="Z6830" s="1">
        <v>44965</v>
      </c>
      <c r="AA6830" s="2">
        <v>0.25318287037037041</v>
      </c>
      <c r="AB6830" s="2">
        <v>0.81883101851851858</v>
      </c>
      <c r="AC6830" t="s">
        <v>45</v>
      </c>
      <c r="AD6830" t="s">
        <v>45</v>
      </c>
      <c r="AE6830" t="s">
        <v>44</v>
      </c>
      <c r="AF6830">
        <v>89</v>
      </c>
    </row>
    <row r="6831" spans="1:32">
      <c r="A6831">
        <v>31349</v>
      </c>
      <c r="B6831">
        <v>30449</v>
      </c>
      <c r="C6831" t="s">
        <v>3645</v>
      </c>
      <c r="D6831" t="s">
        <v>57</v>
      </c>
      <c r="E6831" t="s">
        <v>48</v>
      </c>
      <c r="F6831" t="s">
        <v>33615</v>
      </c>
      <c r="G6831" t="s">
        <v>33616</v>
      </c>
      <c r="H6831" t="s">
        <v>317</v>
      </c>
      <c r="I6831" s="1">
        <v>18290</v>
      </c>
      <c r="J6831" t="s">
        <v>33617</v>
      </c>
      <c r="K6831" t="s">
        <v>17944</v>
      </c>
      <c r="L6831">
        <v>48228</v>
      </c>
      <c r="M6831" t="s">
        <v>317</v>
      </c>
      <c r="N6831" s="1">
        <v>45193</v>
      </c>
      <c r="O6831" s="1">
        <v>45197</v>
      </c>
      <c r="P6831">
        <v>2</v>
      </c>
      <c r="Q6831">
        <v>1</v>
      </c>
      <c r="R6831" t="s">
        <v>63</v>
      </c>
      <c r="S6831">
        <v>3</v>
      </c>
      <c r="T6831">
        <v>1</v>
      </c>
      <c r="U6831">
        <v>4</v>
      </c>
      <c r="V6831">
        <v>320</v>
      </c>
      <c r="W6831" t="s">
        <v>54</v>
      </c>
      <c r="X6831" t="s">
        <v>33618</v>
      </c>
      <c r="Y6831" t="s">
        <v>6</v>
      </c>
      <c r="Z6831" s="1">
        <v>45185</v>
      </c>
      <c r="AA6831" s="2">
        <v>0.61266203703703703</v>
      </c>
      <c r="AB6831" s="2">
        <v>0.59160879629629626</v>
      </c>
      <c r="AC6831" t="s">
        <v>44</v>
      </c>
      <c r="AD6831" t="s">
        <v>44</v>
      </c>
      <c r="AE6831" t="s">
        <v>45</v>
      </c>
      <c r="AF6831">
        <v>80</v>
      </c>
    </row>
    <row r="6832" spans="1:32">
      <c r="A6832">
        <v>31351</v>
      </c>
      <c r="B6832">
        <v>30451</v>
      </c>
      <c r="C6832" t="s">
        <v>6729</v>
      </c>
      <c r="D6832" t="s">
        <v>989</v>
      </c>
      <c r="E6832" t="s">
        <v>48</v>
      </c>
      <c r="F6832" t="s">
        <v>33619</v>
      </c>
      <c r="G6832" t="s">
        <v>33620</v>
      </c>
      <c r="H6832" t="s">
        <v>272</v>
      </c>
      <c r="I6832" s="1">
        <v>26045</v>
      </c>
      <c r="J6832" t="s">
        <v>33621</v>
      </c>
      <c r="K6832" t="s">
        <v>33622</v>
      </c>
      <c r="L6832">
        <v>7029</v>
      </c>
      <c r="M6832" t="s">
        <v>272</v>
      </c>
      <c r="N6832" s="1">
        <v>45114</v>
      </c>
      <c r="O6832" s="1">
        <v>45118</v>
      </c>
      <c r="P6832">
        <v>4</v>
      </c>
      <c r="Q6832">
        <v>1</v>
      </c>
      <c r="R6832" t="s">
        <v>53</v>
      </c>
      <c r="S6832">
        <v>4</v>
      </c>
      <c r="T6832">
        <v>0</v>
      </c>
      <c r="U6832">
        <v>4</v>
      </c>
      <c r="V6832">
        <v>508</v>
      </c>
      <c r="W6832" t="s">
        <v>54</v>
      </c>
      <c r="X6832" t="s">
        <v>33623</v>
      </c>
      <c r="Y6832" t="s">
        <v>65</v>
      </c>
      <c r="Z6832" s="1">
        <v>45096</v>
      </c>
      <c r="AA6832" s="2">
        <v>0.99012731481481486</v>
      </c>
      <c r="AB6832" s="2">
        <v>0.87306712962962962</v>
      </c>
      <c r="AC6832" t="s">
        <v>44</v>
      </c>
      <c r="AD6832" t="s">
        <v>45</v>
      </c>
      <c r="AE6832" t="s">
        <v>45</v>
      </c>
      <c r="AF6832">
        <v>127</v>
      </c>
    </row>
    <row r="6833" spans="1:32">
      <c r="A6833">
        <v>31352</v>
      </c>
      <c r="B6833">
        <v>30452</v>
      </c>
      <c r="C6833" t="s">
        <v>2116</v>
      </c>
      <c r="D6833" t="s">
        <v>2196</v>
      </c>
      <c r="E6833" t="s">
        <v>34</v>
      </c>
      <c r="F6833" t="s">
        <v>33624</v>
      </c>
      <c r="G6833" t="s">
        <v>33625</v>
      </c>
      <c r="H6833" t="s">
        <v>692</v>
      </c>
      <c r="I6833" s="1">
        <v>29083</v>
      </c>
      <c r="J6833" t="s">
        <v>33626</v>
      </c>
      <c r="K6833" t="s">
        <v>33627</v>
      </c>
      <c r="L6833">
        <v>71562</v>
      </c>
      <c r="M6833" t="s">
        <v>692</v>
      </c>
      <c r="N6833" s="1">
        <v>45276</v>
      </c>
      <c r="O6833" s="1">
        <v>45280</v>
      </c>
      <c r="P6833">
        <v>66</v>
      </c>
      <c r="Q6833">
        <v>3</v>
      </c>
      <c r="R6833" t="s">
        <v>40</v>
      </c>
      <c r="S6833">
        <v>1</v>
      </c>
      <c r="T6833">
        <v>2</v>
      </c>
      <c r="U6833">
        <v>4</v>
      </c>
      <c r="V6833">
        <v>844</v>
      </c>
      <c r="W6833" t="s">
        <v>41</v>
      </c>
      <c r="X6833" t="s">
        <v>33628</v>
      </c>
      <c r="Y6833" t="s">
        <v>65</v>
      </c>
      <c r="Z6833" s="1">
        <v>45268</v>
      </c>
      <c r="AA6833" s="2">
        <v>0.31111111111111112</v>
      </c>
      <c r="AB6833" s="2">
        <v>0.48295138888888894</v>
      </c>
      <c r="AC6833" t="s">
        <v>45</v>
      </c>
      <c r="AD6833" t="s">
        <v>45</v>
      </c>
      <c r="AE6833" t="s">
        <v>44</v>
      </c>
      <c r="AF6833">
        <v>211</v>
      </c>
    </row>
    <row r="6834" spans="1:32">
      <c r="A6834">
        <v>31353</v>
      </c>
      <c r="B6834">
        <v>30453</v>
      </c>
      <c r="C6834" t="s">
        <v>5703</v>
      </c>
      <c r="D6834" t="s">
        <v>5237</v>
      </c>
      <c r="E6834" t="s">
        <v>48</v>
      </c>
      <c r="F6834" t="s">
        <v>33629</v>
      </c>
      <c r="G6834">
        <f>1-974-342-6890</f>
        <v>-8205</v>
      </c>
      <c r="H6834" t="s">
        <v>272</v>
      </c>
      <c r="I6834" s="1">
        <v>19997</v>
      </c>
      <c r="J6834" t="s">
        <v>33630</v>
      </c>
      <c r="K6834" t="s">
        <v>33631</v>
      </c>
      <c r="L6834">
        <v>9623</v>
      </c>
      <c r="M6834" t="s">
        <v>272</v>
      </c>
      <c r="N6834" s="1">
        <v>45255</v>
      </c>
      <c r="O6834" s="1">
        <v>45260</v>
      </c>
      <c r="P6834">
        <v>75</v>
      </c>
      <c r="Q6834">
        <v>3</v>
      </c>
      <c r="R6834" t="s">
        <v>40</v>
      </c>
      <c r="S6834">
        <v>4</v>
      </c>
      <c r="T6834">
        <v>2</v>
      </c>
      <c r="U6834">
        <v>5</v>
      </c>
      <c r="V6834">
        <v>1165</v>
      </c>
      <c r="W6834" t="s">
        <v>41</v>
      </c>
      <c r="X6834" t="s">
        <v>33632</v>
      </c>
      <c r="Y6834" t="s">
        <v>6</v>
      </c>
      <c r="Z6834" s="1">
        <v>45217</v>
      </c>
      <c r="AA6834" s="2">
        <v>0.13657407407407407</v>
      </c>
      <c r="AB6834" s="2">
        <v>0.7628125</v>
      </c>
      <c r="AC6834" t="s">
        <v>45</v>
      </c>
      <c r="AD6834" t="s">
        <v>45</v>
      </c>
      <c r="AE6834" t="s">
        <v>44</v>
      </c>
      <c r="AF6834">
        <v>233</v>
      </c>
    </row>
    <row r="6835" spans="1:32">
      <c r="A6835">
        <v>31356</v>
      </c>
      <c r="B6835">
        <v>30456</v>
      </c>
      <c r="C6835" t="s">
        <v>391</v>
      </c>
      <c r="D6835" t="s">
        <v>126</v>
      </c>
      <c r="E6835" t="s">
        <v>48</v>
      </c>
      <c r="F6835" t="s">
        <v>33633</v>
      </c>
      <c r="G6835" t="s">
        <v>33634</v>
      </c>
      <c r="H6835" t="s">
        <v>156</v>
      </c>
      <c r="I6835" s="1">
        <v>25064</v>
      </c>
      <c r="J6835" t="s">
        <v>33635</v>
      </c>
      <c r="K6835" t="s">
        <v>8792</v>
      </c>
      <c r="L6835">
        <v>50531</v>
      </c>
      <c r="M6835" t="s">
        <v>156</v>
      </c>
      <c r="N6835" s="1">
        <v>45264</v>
      </c>
      <c r="O6835" s="1">
        <v>45266</v>
      </c>
      <c r="P6835">
        <v>78</v>
      </c>
      <c r="Q6835">
        <v>4</v>
      </c>
      <c r="R6835" t="s">
        <v>40</v>
      </c>
      <c r="S6835">
        <v>2</v>
      </c>
      <c r="T6835">
        <v>2</v>
      </c>
      <c r="U6835">
        <v>2</v>
      </c>
      <c r="V6835">
        <v>496</v>
      </c>
      <c r="W6835" t="s">
        <v>54</v>
      </c>
      <c r="X6835" t="s">
        <v>33636</v>
      </c>
      <c r="Y6835" t="s">
        <v>6</v>
      </c>
      <c r="Z6835" s="1">
        <v>45236</v>
      </c>
      <c r="AA6835" s="2">
        <v>0.75828703703703704</v>
      </c>
      <c r="AB6835" s="2">
        <v>0.4113194444444444</v>
      </c>
      <c r="AC6835" t="s">
        <v>45</v>
      </c>
      <c r="AD6835" t="s">
        <v>44</v>
      </c>
      <c r="AE6835" t="s">
        <v>44</v>
      </c>
      <c r="AF6835">
        <v>248</v>
      </c>
    </row>
    <row r="6836" spans="1:32">
      <c r="A6836">
        <v>31357</v>
      </c>
      <c r="B6836">
        <v>30457</v>
      </c>
      <c r="C6836" t="s">
        <v>681</v>
      </c>
      <c r="D6836" t="s">
        <v>3832</v>
      </c>
      <c r="E6836" t="s">
        <v>48</v>
      </c>
      <c r="F6836" t="s">
        <v>33637</v>
      </c>
      <c r="G6836" t="s">
        <v>33638</v>
      </c>
      <c r="H6836" t="s">
        <v>60</v>
      </c>
      <c r="I6836" s="1">
        <v>23351</v>
      </c>
      <c r="J6836" t="s">
        <v>33639</v>
      </c>
      <c r="K6836" t="s">
        <v>13940</v>
      </c>
      <c r="L6836">
        <v>14856</v>
      </c>
      <c r="M6836" t="s">
        <v>60</v>
      </c>
      <c r="N6836" s="1">
        <v>45257</v>
      </c>
      <c r="O6836" s="1">
        <v>45258</v>
      </c>
      <c r="P6836">
        <v>31</v>
      </c>
      <c r="Q6836">
        <v>2</v>
      </c>
      <c r="R6836" t="s">
        <v>53</v>
      </c>
      <c r="S6836">
        <v>2</v>
      </c>
      <c r="T6836">
        <v>0</v>
      </c>
      <c r="U6836">
        <v>1</v>
      </c>
      <c r="V6836">
        <v>128</v>
      </c>
      <c r="W6836" t="s">
        <v>54</v>
      </c>
      <c r="X6836" t="s">
        <v>33640</v>
      </c>
      <c r="Y6836" t="s">
        <v>6</v>
      </c>
      <c r="Z6836" s="1">
        <v>45248</v>
      </c>
      <c r="AA6836" s="2">
        <v>0.6897106481481482</v>
      </c>
      <c r="AB6836" s="2">
        <v>0.29366898148148152</v>
      </c>
      <c r="AC6836" t="s">
        <v>45</v>
      </c>
      <c r="AD6836" t="s">
        <v>44</v>
      </c>
      <c r="AE6836" t="s">
        <v>44</v>
      </c>
      <c r="AF6836">
        <v>128</v>
      </c>
    </row>
    <row r="6837" spans="1:32">
      <c r="A6837">
        <v>31358</v>
      </c>
      <c r="B6837">
        <v>30458</v>
      </c>
      <c r="C6837" t="s">
        <v>3283</v>
      </c>
      <c r="D6837" t="s">
        <v>4410</v>
      </c>
      <c r="E6837" t="s">
        <v>34</v>
      </c>
      <c r="F6837" t="s">
        <v>33641</v>
      </c>
      <c r="G6837" t="s">
        <v>33642</v>
      </c>
      <c r="H6837" t="s">
        <v>209</v>
      </c>
      <c r="I6837" s="1">
        <v>22952</v>
      </c>
      <c r="J6837" t="s">
        <v>33643</v>
      </c>
      <c r="K6837" t="s">
        <v>33644</v>
      </c>
      <c r="L6837">
        <v>65496</v>
      </c>
      <c r="M6837" t="s">
        <v>209</v>
      </c>
      <c r="N6837" s="1">
        <v>45287</v>
      </c>
      <c r="O6837" s="1">
        <v>45288</v>
      </c>
      <c r="P6837">
        <v>100</v>
      </c>
      <c r="Q6837">
        <v>4</v>
      </c>
      <c r="R6837" t="s">
        <v>53</v>
      </c>
      <c r="S6837">
        <v>3</v>
      </c>
      <c r="T6837">
        <v>0</v>
      </c>
      <c r="U6837">
        <v>1</v>
      </c>
      <c r="V6837">
        <v>121</v>
      </c>
      <c r="W6837" t="s">
        <v>41</v>
      </c>
      <c r="X6837" t="s">
        <v>33645</v>
      </c>
      <c r="Y6837" t="s">
        <v>43</v>
      </c>
      <c r="Z6837" s="1">
        <v>45268</v>
      </c>
      <c r="AA6837" s="2">
        <v>0.46738425925925925</v>
      </c>
      <c r="AB6837" s="2">
        <v>0.25708333333333333</v>
      </c>
      <c r="AC6837" t="s">
        <v>45</v>
      </c>
      <c r="AD6837" t="s">
        <v>44</v>
      </c>
      <c r="AE6837" t="s">
        <v>45</v>
      </c>
      <c r="AF6837">
        <v>121</v>
      </c>
    </row>
    <row r="6838" spans="1:32">
      <c r="A6838">
        <v>31360</v>
      </c>
      <c r="B6838">
        <v>30460</v>
      </c>
      <c r="C6838" t="s">
        <v>1555</v>
      </c>
      <c r="D6838" t="s">
        <v>57</v>
      </c>
      <c r="E6838" t="s">
        <v>34</v>
      </c>
      <c r="F6838" t="s">
        <v>33646</v>
      </c>
      <c r="G6838" t="s">
        <v>33647</v>
      </c>
      <c r="H6838" t="s">
        <v>171</v>
      </c>
      <c r="I6838" s="1">
        <v>32007</v>
      </c>
      <c r="J6838" t="s">
        <v>33648</v>
      </c>
      <c r="K6838" t="s">
        <v>33649</v>
      </c>
      <c r="L6838">
        <v>78727</v>
      </c>
      <c r="M6838" t="s">
        <v>171</v>
      </c>
      <c r="N6838" s="1">
        <v>45182</v>
      </c>
      <c r="O6838" s="1">
        <v>45187</v>
      </c>
      <c r="P6838">
        <v>61</v>
      </c>
      <c r="Q6838">
        <v>3</v>
      </c>
      <c r="R6838" t="s">
        <v>53</v>
      </c>
      <c r="S6838">
        <v>3</v>
      </c>
      <c r="T6838">
        <v>1</v>
      </c>
      <c r="U6838">
        <v>5</v>
      </c>
      <c r="V6838">
        <v>710</v>
      </c>
      <c r="W6838" t="s">
        <v>54</v>
      </c>
      <c r="X6838" t="s">
        <v>33650</v>
      </c>
      <c r="Y6838" t="s">
        <v>43</v>
      </c>
      <c r="Z6838" s="1">
        <v>45167</v>
      </c>
      <c r="AA6838" s="2">
        <v>0.1990625</v>
      </c>
      <c r="AB6838" s="2">
        <v>0.98818287037037045</v>
      </c>
      <c r="AC6838" t="s">
        <v>44</v>
      </c>
      <c r="AD6838" t="s">
        <v>45</v>
      </c>
      <c r="AE6838" t="s">
        <v>45</v>
      </c>
      <c r="AF6838">
        <v>142</v>
      </c>
    </row>
    <row r="6839" spans="1:32">
      <c r="A6839">
        <v>31361</v>
      </c>
      <c r="B6839">
        <v>30461</v>
      </c>
      <c r="C6839" t="s">
        <v>183</v>
      </c>
      <c r="D6839" t="s">
        <v>5960</v>
      </c>
      <c r="E6839" t="s">
        <v>34</v>
      </c>
      <c r="F6839" t="s">
        <v>33651</v>
      </c>
      <c r="G6839" t="s">
        <v>33652</v>
      </c>
      <c r="H6839" t="s">
        <v>272</v>
      </c>
      <c r="I6839" s="1">
        <v>22931</v>
      </c>
      <c r="J6839" t="s">
        <v>33653</v>
      </c>
      <c r="K6839" t="s">
        <v>27290</v>
      </c>
      <c r="L6839">
        <v>67556</v>
      </c>
      <c r="M6839" t="s">
        <v>272</v>
      </c>
      <c r="N6839" s="1">
        <v>45054</v>
      </c>
      <c r="O6839" s="1">
        <v>45056</v>
      </c>
      <c r="P6839">
        <v>48</v>
      </c>
      <c r="Q6839">
        <v>2</v>
      </c>
      <c r="R6839" t="s">
        <v>40</v>
      </c>
      <c r="S6839">
        <v>3</v>
      </c>
      <c r="T6839">
        <v>1</v>
      </c>
      <c r="U6839">
        <v>2</v>
      </c>
      <c r="V6839">
        <v>446</v>
      </c>
      <c r="W6839" t="s">
        <v>54</v>
      </c>
      <c r="X6839" t="s">
        <v>33654</v>
      </c>
      <c r="Y6839" t="s">
        <v>81</v>
      </c>
      <c r="Z6839" s="1">
        <v>45041</v>
      </c>
      <c r="AA6839" s="2">
        <v>0.89776620370370364</v>
      </c>
      <c r="AB6839" s="2">
        <v>0.70761574074074074</v>
      </c>
      <c r="AC6839" t="s">
        <v>45</v>
      </c>
      <c r="AD6839" t="s">
        <v>44</v>
      </c>
      <c r="AE6839" t="s">
        <v>45</v>
      </c>
      <c r="AF6839">
        <v>223</v>
      </c>
    </row>
    <row r="6840" spans="1:32">
      <c r="A6840">
        <v>31362</v>
      </c>
      <c r="B6840">
        <v>30462</v>
      </c>
      <c r="C6840" t="s">
        <v>256</v>
      </c>
      <c r="D6840" t="s">
        <v>3431</v>
      </c>
      <c r="E6840" t="s">
        <v>48</v>
      </c>
      <c r="F6840" t="s">
        <v>17781</v>
      </c>
      <c r="G6840" t="s">
        <v>33655</v>
      </c>
      <c r="H6840" t="s">
        <v>37</v>
      </c>
      <c r="I6840" s="1">
        <v>35414</v>
      </c>
      <c r="J6840" t="s">
        <v>33656</v>
      </c>
      <c r="K6840" t="s">
        <v>33657</v>
      </c>
      <c r="L6840">
        <v>2097</v>
      </c>
      <c r="M6840" t="s">
        <v>37</v>
      </c>
      <c r="N6840" s="1">
        <v>45237</v>
      </c>
      <c r="O6840" s="1">
        <v>45240</v>
      </c>
      <c r="P6840">
        <v>56</v>
      </c>
      <c r="Q6840">
        <v>3</v>
      </c>
      <c r="R6840" t="s">
        <v>63</v>
      </c>
      <c r="S6840">
        <v>1</v>
      </c>
      <c r="T6840">
        <v>0</v>
      </c>
      <c r="U6840">
        <v>3</v>
      </c>
      <c r="V6840">
        <v>240</v>
      </c>
      <c r="W6840" t="s">
        <v>41</v>
      </c>
      <c r="X6840" t="s">
        <v>33658</v>
      </c>
      <c r="Y6840" t="s">
        <v>65</v>
      </c>
      <c r="Z6840" s="1">
        <v>45198</v>
      </c>
      <c r="AA6840" s="2">
        <v>0.56670138888888888</v>
      </c>
      <c r="AB6840" s="2">
        <v>0.84976851851851853</v>
      </c>
      <c r="AC6840" t="s">
        <v>44</v>
      </c>
      <c r="AD6840" t="s">
        <v>45</v>
      </c>
      <c r="AE6840" t="s">
        <v>45</v>
      </c>
      <c r="AF6840">
        <v>80</v>
      </c>
    </row>
    <row r="6841" spans="1:32">
      <c r="A6841">
        <v>31363</v>
      </c>
      <c r="B6841">
        <v>30463</v>
      </c>
      <c r="C6841" t="s">
        <v>12865</v>
      </c>
      <c r="D6841" t="s">
        <v>46</v>
      </c>
      <c r="E6841" t="s">
        <v>34</v>
      </c>
      <c r="F6841" t="s">
        <v>33659</v>
      </c>
      <c r="G6841" t="s">
        <v>33660</v>
      </c>
      <c r="H6841" t="s">
        <v>1442</v>
      </c>
      <c r="I6841" s="1">
        <v>32424</v>
      </c>
      <c r="J6841" t="s">
        <v>33661</v>
      </c>
      <c r="K6841" t="s">
        <v>33662</v>
      </c>
      <c r="L6841">
        <v>76133</v>
      </c>
      <c r="M6841" t="s">
        <v>1442</v>
      </c>
      <c r="N6841" s="1">
        <v>45005</v>
      </c>
      <c r="O6841" s="1">
        <v>45010</v>
      </c>
      <c r="P6841">
        <v>48</v>
      </c>
      <c r="Q6841">
        <v>2</v>
      </c>
      <c r="R6841" t="s">
        <v>40</v>
      </c>
      <c r="S6841">
        <v>4</v>
      </c>
      <c r="T6841">
        <v>0</v>
      </c>
      <c r="U6841">
        <v>5</v>
      </c>
      <c r="V6841">
        <v>1195</v>
      </c>
      <c r="W6841" t="s">
        <v>54</v>
      </c>
      <c r="X6841" t="s">
        <v>33663</v>
      </c>
      <c r="Y6841" t="s">
        <v>81</v>
      </c>
      <c r="Z6841" s="1">
        <v>44974</v>
      </c>
      <c r="AA6841" s="2">
        <v>0.13724537037037035</v>
      </c>
      <c r="AB6841" s="2">
        <v>0.90104166666666663</v>
      </c>
      <c r="AC6841" t="s">
        <v>44</v>
      </c>
      <c r="AD6841" t="s">
        <v>44</v>
      </c>
      <c r="AE6841" t="s">
        <v>45</v>
      </c>
      <c r="AF6841">
        <v>239</v>
      </c>
    </row>
    <row r="6842" spans="1:32">
      <c r="A6842">
        <v>31364</v>
      </c>
      <c r="B6842">
        <v>30464</v>
      </c>
      <c r="C6842" t="s">
        <v>1316</v>
      </c>
      <c r="D6842" t="s">
        <v>8968</v>
      </c>
      <c r="E6842" t="s">
        <v>34</v>
      </c>
      <c r="F6842" t="s">
        <v>33664</v>
      </c>
      <c r="G6842" t="s">
        <v>33665</v>
      </c>
      <c r="H6842" t="s">
        <v>725</v>
      </c>
      <c r="I6842" s="1">
        <v>32701</v>
      </c>
      <c r="J6842" t="s">
        <v>33666</v>
      </c>
      <c r="K6842" t="s">
        <v>30176</v>
      </c>
      <c r="L6842">
        <v>7522</v>
      </c>
      <c r="M6842" t="s">
        <v>725</v>
      </c>
      <c r="N6842" s="1">
        <v>45119</v>
      </c>
      <c r="O6842" s="1">
        <v>45123</v>
      </c>
      <c r="P6842">
        <v>71</v>
      </c>
      <c r="Q6842">
        <v>3</v>
      </c>
      <c r="R6842" t="s">
        <v>63</v>
      </c>
      <c r="S6842">
        <v>3</v>
      </c>
      <c r="T6842">
        <v>0</v>
      </c>
      <c r="U6842">
        <v>4</v>
      </c>
      <c r="V6842">
        <v>332</v>
      </c>
      <c r="W6842" t="s">
        <v>54</v>
      </c>
      <c r="X6842" t="s">
        <v>33667</v>
      </c>
      <c r="Y6842" t="s">
        <v>65</v>
      </c>
      <c r="Z6842" s="1">
        <v>45114</v>
      </c>
      <c r="AA6842" s="2">
        <v>0.45003472222222224</v>
      </c>
      <c r="AB6842" s="2">
        <v>0.41401620370370368</v>
      </c>
      <c r="AC6842" t="s">
        <v>45</v>
      </c>
      <c r="AD6842" t="s">
        <v>44</v>
      </c>
      <c r="AE6842" t="s">
        <v>45</v>
      </c>
      <c r="AF6842">
        <v>83</v>
      </c>
    </row>
    <row r="6843" spans="1:32">
      <c r="A6843">
        <v>31366</v>
      </c>
      <c r="B6843">
        <v>30466</v>
      </c>
      <c r="C6843" t="s">
        <v>602</v>
      </c>
      <c r="D6843" t="s">
        <v>5138</v>
      </c>
      <c r="E6843" t="s">
        <v>48</v>
      </c>
      <c r="F6843" t="s">
        <v>33668</v>
      </c>
      <c r="G6843" t="s">
        <v>33669</v>
      </c>
      <c r="H6843" t="s">
        <v>77</v>
      </c>
      <c r="I6843" s="1">
        <v>28406</v>
      </c>
      <c r="J6843" t="s">
        <v>33670</v>
      </c>
      <c r="K6843" t="s">
        <v>33671</v>
      </c>
      <c r="L6843">
        <v>89334</v>
      </c>
      <c r="M6843" t="s">
        <v>77</v>
      </c>
      <c r="N6843" s="1">
        <v>45257</v>
      </c>
      <c r="O6843" s="1">
        <v>45260</v>
      </c>
      <c r="P6843">
        <v>74</v>
      </c>
      <c r="Q6843">
        <v>3</v>
      </c>
      <c r="R6843" t="s">
        <v>63</v>
      </c>
      <c r="S6843">
        <v>4</v>
      </c>
      <c r="T6843">
        <v>0</v>
      </c>
      <c r="U6843">
        <v>3</v>
      </c>
      <c r="V6843">
        <v>267</v>
      </c>
      <c r="W6843" t="s">
        <v>41</v>
      </c>
      <c r="X6843" t="s">
        <v>33672</v>
      </c>
      <c r="Y6843" t="s">
        <v>6</v>
      </c>
      <c r="Z6843" s="1">
        <v>45227</v>
      </c>
      <c r="AA6843" s="2">
        <v>0.45020833333333332</v>
      </c>
      <c r="AB6843" s="2">
        <v>0.98841435185185189</v>
      </c>
      <c r="AC6843" t="s">
        <v>44</v>
      </c>
      <c r="AD6843" t="s">
        <v>44</v>
      </c>
      <c r="AE6843" t="s">
        <v>44</v>
      </c>
      <c r="AF6843">
        <v>89</v>
      </c>
    </row>
    <row r="6844" spans="1:32">
      <c r="A6844">
        <v>31369</v>
      </c>
      <c r="B6844">
        <v>30469</v>
      </c>
      <c r="C6844" t="s">
        <v>447</v>
      </c>
      <c r="D6844" t="s">
        <v>9265</v>
      </c>
      <c r="E6844" t="s">
        <v>34</v>
      </c>
      <c r="F6844" t="s">
        <v>33673</v>
      </c>
      <c r="G6844" t="s">
        <v>33674</v>
      </c>
      <c r="H6844" t="s">
        <v>725</v>
      </c>
      <c r="I6844" s="1">
        <v>36366</v>
      </c>
      <c r="J6844" t="s">
        <v>33675</v>
      </c>
      <c r="K6844" t="s">
        <v>3991</v>
      </c>
      <c r="L6844">
        <v>51389</v>
      </c>
      <c r="M6844" t="s">
        <v>725</v>
      </c>
      <c r="N6844" s="1">
        <v>45117</v>
      </c>
      <c r="O6844" s="1">
        <v>45122</v>
      </c>
      <c r="P6844">
        <v>36</v>
      </c>
      <c r="Q6844">
        <v>2</v>
      </c>
      <c r="R6844" t="s">
        <v>40</v>
      </c>
      <c r="S6844">
        <v>1</v>
      </c>
      <c r="T6844">
        <v>1</v>
      </c>
      <c r="U6844">
        <v>5</v>
      </c>
      <c r="V6844">
        <v>1175</v>
      </c>
      <c r="W6844" t="s">
        <v>41</v>
      </c>
      <c r="X6844" t="s">
        <v>33676</v>
      </c>
      <c r="Y6844" t="s">
        <v>65</v>
      </c>
      <c r="Z6844" s="1">
        <v>45097</v>
      </c>
      <c r="AA6844" s="2">
        <v>0.48457175925925927</v>
      </c>
      <c r="AB6844" s="2">
        <v>0.80112268518518526</v>
      </c>
      <c r="AC6844" t="s">
        <v>45</v>
      </c>
      <c r="AD6844" t="s">
        <v>44</v>
      </c>
      <c r="AE6844" t="s">
        <v>44</v>
      </c>
      <c r="AF6844">
        <v>235</v>
      </c>
    </row>
    <row r="6845" spans="1:32">
      <c r="A6845">
        <v>31370</v>
      </c>
      <c r="B6845">
        <v>30470</v>
      </c>
      <c r="C6845" t="s">
        <v>602</v>
      </c>
      <c r="D6845" t="s">
        <v>847</v>
      </c>
      <c r="E6845" t="s">
        <v>48</v>
      </c>
      <c r="F6845" t="s">
        <v>33677</v>
      </c>
      <c r="G6845" t="s">
        <v>33678</v>
      </c>
      <c r="H6845" t="s">
        <v>37</v>
      </c>
      <c r="I6845" s="1">
        <v>30554</v>
      </c>
      <c r="J6845" t="s">
        <v>33679</v>
      </c>
      <c r="K6845" t="s">
        <v>33680</v>
      </c>
      <c r="L6845">
        <v>51825</v>
      </c>
      <c r="M6845" t="s">
        <v>37</v>
      </c>
      <c r="N6845" s="1">
        <v>45058</v>
      </c>
      <c r="O6845" s="1">
        <v>45062</v>
      </c>
      <c r="P6845">
        <v>16</v>
      </c>
      <c r="Q6845">
        <v>1</v>
      </c>
      <c r="R6845" t="s">
        <v>53</v>
      </c>
      <c r="S6845">
        <v>2</v>
      </c>
      <c r="T6845">
        <v>1</v>
      </c>
      <c r="U6845">
        <v>4</v>
      </c>
      <c r="V6845">
        <v>580</v>
      </c>
      <c r="W6845" t="s">
        <v>54</v>
      </c>
      <c r="X6845" t="s">
        <v>33681</v>
      </c>
      <c r="Y6845" t="s">
        <v>65</v>
      </c>
      <c r="Z6845" s="1">
        <v>45047</v>
      </c>
      <c r="AA6845" s="2">
        <v>0.15677083333333333</v>
      </c>
      <c r="AB6845" s="2">
        <v>0.49552083333333335</v>
      </c>
      <c r="AC6845" t="s">
        <v>44</v>
      </c>
      <c r="AD6845" t="s">
        <v>44</v>
      </c>
      <c r="AE6845" t="s">
        <v>45</v>
      </c>
      <c r="AF6845">
        <v>145</v>
      </c>
    </row>
    <row r="6846" spans="1:32">
      <c r="A6846">
        <v>31371</v>
      </c>
      <c r="B6846">
        <v>30471</v>
      </c>
      <c r="C6846" t="s">
        <v>409</v>
      </c>
      <c r="D6846" t="s">
        <v>716</v>
      </c>
      <c r="E6846" t="s">
        <v>48</v>
      </c>
      <c r="F6846" t="s">
        <v>33682</v>
      </c>
      <c r="G6846">
        <v>7853092663</v>
      </c>
      <c r="H6846" t="s">
        <v>418</v>
      </c>
      <c r="I6846" s="1">
        <v>22237</v>
      </c>
      <c r="J6846" t="s">
        <v>33683</v>
      </c>
      <c r="K6846" t="s">
        <v>7658</v>
      </c>
      <c r="L6846">
        <v>73555</v>
      </c>
      <c r="M6846" t="s">
        <v>418</v>
      </c>
      <c r="N6846" s="1">
        <v>45073</v>
      </c>
      <c r="O6846" s="1">
        <v>45074</v>
      </c>
      <c r="P6846">
        <v>5</v>
      </c>
      <c r="Q6846">
        <v>1</v>
      </c>
      <c r="R6846" t="s">
        <v>63</v>
      </c>
      <c r="S6846">
        <v>3</v>
      </c>
      <c r="T6846">
        <v>2</v>
      </c>
      <c r="U6846">
        <v>1</v>
      </c>
      <c r="V6846">
        <v>87</v>
      </c>
      <c r="W6846" t="s">
        <v>41</v>
      </c>
      <c r="X6846" t="s">
        <v>33684</v>
      </c>
      <c r="Y6846" t="s">
        <v>6</v>
      </c>
      <c r="Z6846" s="1">
        <v>45059</v>
      </c>
      <c r="AA6846" s="2">
        <v>0.73123842592592592</v>
      </c>
      <c r="AB6846" s="2">
        <v>0.16040509259259259</v>
      </c>
      <c r="AC6846" t="s">
        <v>44</v>
      </c>
      <c r="AD6846" t="s">
        <v>44</v>
      </c>
      <c r="AE6846" t="s">
        <v>44</v>
      </c>
      <c r="AF6846">
        <v>87</v>
      </c>
    </row>
    <row r="6847" spans="1:32">
      <c r="A6847">
        <v>31377</v>
      </c>
      <c r="B6847">
        <v>30477</v>
      </c>
      <c r="C6847" t="s">
        <v>17771</v>
      </c>
      <c r="D6847" t="s">
        <v>359</v>
      </c>
      <c r="E6847" t="s">
        <v>34</v>
      </c>
      <c r="F6847" t="s">
        <v>33685</v>
      </c>
      <c r="G6847" t="s">
        <v>33686</v>
      </c>
      <c r="H6847" t="s">
        <v>225</v>
      </c>
      <c r="I6847" s="1">
        <v>21843</v>
      </c>
      <c r="J6847" t="s">
        <v>33687</v>
      </c>
      <c r="K6847" t="s">
        <v>33688</v>
      </c>
      <c r="L6847">
        <v>71787</v>
      </c>
      <c r="M6847" t="s">
        <v>225</v>
      </c>
      <c r="N6847" s="1">
        <v>45031</v>
      </c>
      <c r="O6847" s="1">
        <v>45036</v>
      </c>
      <c r="P6847">
        <v>28</v>
      </c>
      <c r="Q6847">
        <v>2</v>
      </c>
      <c r="R6847" t="s">
        <v>53</v>
      </c>
      <c r="S6847">
        <v>2</v>
      </c>
      <c r="T6847">
        <v>2</v>
      </c>
      <c r="U6847">
        <v>5</v>
      </c>
      <c r="V6847">
        <v>600</v>
      </c>
      <c r="W6847" t="s">
        <v>41</v>
      </c>
      <c r="X6847" t="s">
        <v>33689</v>
      </c>
      <c r="Y6847" t="s">
        <v>6</v>
      </c>
      <c r="Z6847" s="1">
        <v>45024</v>
      </c>
      <c r="AA6847" s="2">
        <v>0.64284722222222224</v>
      </c>
      <c r="AB6847" s="2">
        <v>0.71508101851851846</v>
      </c>
      <c r="AC6847" t="s">
        <v>44</v>
      </c>
      <c r="AD6847" t="s">
        <v>44</v>
      </c>
      <c r="AE6847" t="s">
        <v>44</v>
      </c>
      <c r="AF6847">
        <v>120</v>
      </c>
    </row>
    <row r="6848" spans="1:32">
      <c r="A6848">
        <v>31381</v>
      </c>
      <c r="B6848">
        <v>30481</v>
      </c>
      <c r="C6848" t="s">
        <v>828</v>
      </c>
      <c r="D6848" t="s">
        <v>5513</v>
      </c>
      <c r="E6848" t="s">
        <v>34</v>
      </c>
      <c r="F6848" t="s">
        <v>33690</v>
      </c>
      <c r="G6848" t="s">
        <v>33691</v>
      </c>
      <c r="H6848" t="s">
        <v>1442</v>
      </c>
      <c r="I6848" s="1">
        <v>36509</v>
      </c>
      <c r="J6848" t="s">
        <v>33692</v>
      </c>
      <c r="K6848" t="s">
        <v>33693</v>
      </c>
      <c r="L6848">
        <v>91701</v>
      </c>
      <c r="M6848" t="s">
        <v>1442</v>
      </c>
      <c r="N6848" s="1">
        <v>45307</v>
      </c>
      <c r="O6848" s="1">
        <v>45308</v>
      </c>
      <c r="P6848">
        <v>93</v>
      </c>
      <c r="Q6848">
        <v>4</v>
      </c>
      <c r="R6848" t="s">
        <v>40</v>
      </c>
      <c r="S6848">
        <v>4</v>
      </c>
      <c r="T6848">
        <v>1</v>
      </c>
      <c r="U6848">
        <v>1</v>
      </c>
      <c r="V6848">
        <v>238</v>
      </c>
      <c r="W6848" t="s">
        <v>54</v>
      </c>
      <c r="X6848" t="s">
        <v>33694</v>
      </c>
      <c r="Y6848" t="s">
        <v>43</v>
      </c>
      <c r="Z6848" s="1">
        <v>45277</v>
      </c>
      <c r="AA6848" s="2">
        <v>0.10564814814814816</v>
      </c>
      <c r="AB6848" s="2">
        <v>0.63671296296296298</v>
      </c>
      <c r="AC6848" t="s">
        <v>44</v>
      </c>
      <c r="AD6848" t="s">
        <v>44</v>
      </c>
      <c r="AE6848" t="s">
        <v>44</v>
      </c>
      <c r="AF6848">
        <v>238</v>
      </c>
    </row>
    <row r="6849" spans="1:32">
      <c r="A6849">
        <v>31382</v>
      </c>
      <c r="B6849">
        <v>30482</v>
      </c>
      <c r="C6849" t="s">
        <v>5203</v>
      </c>
      <c r="D6849" t="s">
        <v>3860</v>
      </c>
      <c r="E6849" t="s">
        <v>48</v>
      </c>
      <c r="F6849" t="s">
        <v>33695</v>
      </c>
      <c r="G6849">
        <f>1-966-255-5412</f>
        <v>-6632</v>
      </c>
      <c r="H6849" t="s">
        <v>109</v>
      </c>
      <c r="I6849" s="1">
        <v>35482</v>
      </c>
      <c r="J6849" t="s">
        <v>33696</v>
      </c>
      <c r="K6849" t="s">
        <v>33697</v>
      </c>
      <c r="L6849">
        <v>49703</v>
      </c>
      <c r="M6849" t="s">
        <v>109</v>
      </c>
      <c r="N6849" s="1">
        <v>45243</v>
      </c>
      <c r="O6849" s="1">
        <v>45244</v>
      </c>
      <c r="P6849">
        <v>9</v>
      </c>
      <c r="Q6849">
        <v>1</v>
      </c>
      <c r="R6849" t="s">
        <v>40</v>
      </c>
      <c r="S6849">
        <v>3</v>
      </c>
      <c r="T6849">
        <v>1</v>
      </c>
      <c r="U6849">
        <v>1</v>
      </c>
      <c r="V6849">
        <v>206</v>
      </c>
      <c r="W6849" t="s">
        <v>54</v>
      </c>
      <c r="X6849" t="s">
        <v>33698</v>
      </c>
      <c r="Y6849" t="s">
        <v>81</v>
      </c>
      <c r="Z6849" s="1">
        <v>45216</v>
      </c>
      <c r="AA6849" s="2">
        <v>0.36712962962962964</v>
      </c>
      <c r="AB6849" s="2">
        <v>0.6325925925925926</v>
      </c>
      <c r="AC6849" t="s">
        <v>44</v>
      </c>
      <c r="AD6849" t="s">
        <v>45</v>
      </c>
      <c r="AE6849" t="s">
        <v>45</v>
      </c>
      <c r="AF6849">
        <v>206</v>
      </c>
    </row>
    <row r="6850" spans="1:32">
      <c r="A6850">
        <v>31383</v>
      </c>
      <c r="B6850">
        <v>30483</v>
      </c>
      <c r="C6850" t="s">
        <v>5236</v>
      </c>
      <c r="D6850" t="s">
        <v>7352</v>
      </c>
      <c r="E6850" t="s">
        <v>34</v>
      </c>
      <c r="F6850" t="s">
        <v>33699</v>
      </c>
      <c r="G6850" t="s">
        <v>33700</v>
      </c>
      <c r="H6850" t="s">
        <v>171</v>
      </c>
      <c r="I6850" s="1">
        <v>22415</v>
      </c>
      <c r="J6850" t="s">
        <v>33701</v>
      </c>
      <c r="K6850" t="s">
        <v>19633</v>
      </c>
      <c r="L6850">
        <v>30683</v>
      </c>
      <c r="M6850" t="s">
        <v>171</v>
      </c>
      <c r="N6850" s="1">
        <v>45122</v>
      </c>
      <c r="O6850" s="1">
        <v>45123</v>
      </c>
      <c r="P6850">
        <v>79</v>
      </c>
      <c r="Q6850">
        <v>4</v>
      </c>
      <c r="R6850" t="s">
        <v>53</v>
      </c>
      <c r="S6850">
        <v>2</v>
      </c>
      <c r="T6850">
        <v>2</v>
      </c>
      <c r="U6850">
        <v>1</v>
      </c>
      <c r="V6850">
        <v>127</v>
      </c>
      <c r="W6850" t="s">
        <v>41</v>
      </c>
      <c r="X6850" t="s">
        <v>33702</v>
      </c>
      <c r="Y6850" t="s">
        <v>65</v>
      </c>
      <c r="Z6850" s="1">
        <v>45101</v>
      </c>
      <c r="AA6850" s="2">
        <v>0.51157407407407407</v>
      </c>
      <c r="AB6850" s="2">
        <v>6.3935185185185192E-2</v>
      </c>
      <c r="AC6850" t="s">
        <v>44</v>
      </c>
      <c r="AD6850" t="s">
        <v>44</v>
      </c>
      <c r="AE6850" t="s">
        <v>44</v>
      </c>
      <c r="AF6850">
        <v>127</v>
      </c>
    </row>
    <row r="6851" spans="1:32">
      <c r="A6851">
        <v>31384</v>
      </c>
      <c r="B6851">
        <v>30484</v>
      </c>
      <c r="C6851" t="s">
        <v>391</v>
      </c>
      <c r="D6851" t="s">
        <v>2880</v>
      </c>
      <c r="E6851" t="s">
        <v>48</v>
      </c>
      <c r="F6851" t="s">
        <v>33703</v>
      </c>
      <c r="G6851">
        <v>9037931887</v>
      </c>
      <c r="H6851" t="s">
        <v>122</v>
      </c>
      <c r="I6851" s="1">
        <v>16485</v>
      </c>
      <c r="J6851" t="s">
        <v>33704</v>
      </c>
      <c r="K6851" t="s">
        <v>33705</v>
      </c>
      <c r="L6851">
        <v>25662</v>
      </c>
      <c r="M6851" t="s">
        <v>122</v>
      </c>
      <c r="N6851" s="1">
        <v>45138</v>
      </c>
      <c r="O6851" s="1">
        <v>45142</v>
      </c>
      <c r="P6851">
        <v>47</v>
      </c>
      <c r="Q6851">
        <v>2</v>
      </c>
      <c r="R6851" t="s">
        <v>63</v>
      </c>
      <c r="S6851">
        <v>2</v>
      </c>
      <c r="T6851">
        <v>1</v>
      </c>
      <c r="U6851">
        <v>4</v>
      </c>
      <c r="V6851">
        <v>348</v>
      </c>
      <c r="W6851" t="s">
        <v>54</v>
      </c>
      <c r="X6851" t="s">
        <v>33706</v>
      </c>
      <c r="Y6851" t="s">
        <v>43</v>
      </c>
      <c r="Z6851" s="1">
        <v>45106</v>
      </c>
      <c r="AA6851" s="2">
        <v>5.3657407407407404E-2</v>
      </c>
      <c r="AB6851" s="2">
        <v>0.59291666666666665</v>
      </c>
      <c r="AC6851" t="s">
        <v>45</v>
      </c>
      <c r="AD6851" t="s">
        <v>44</v>
      </c>
      <c r="AE6851" t="s">
        <v>45</v>
      </c>
      <c r="AF6851">
        <v>87</v>
      </c>
    </row>
    <row r="6852" spans="1:32">
      <c r="A6852">
        <v>31385</v>
      </c>
      <c r="B6852">
        <v>30485</v>
      </c>
      <c r="C6852" t="s">
        <v>133</v>
      </c>
      <c r="D6852" t="s">
        <v>1433</v>
      </c>
      <c r="E6852" t="s">
        <v>48</v>
      </c>
      <c r="F6852" t="s">
        <v>33707</v>
      </c>
      <c r="G6852" t="s">
        <v>33708</v>
      </c>
      <c r="H6852" t="s">
        <v>60</v>
      </c>
      <c r="I6852" s="1">
        <v>26205</v>
      </c>
      <c r="J6852" t="s">
        <v>33709</v>
      </c>
      <c r="K6852" t="s">
        <v>33710</v>
      </c>
      <c r="L6852">
        <v>37285</v>
      </c>
      <c r="M6852" t="s">
        <v>60</v>
      </c>
      <c r="N6852" s="1">
        <v>45182</v>
      </c>
      <c r="O6852" s="1">
        <v>45185</v>
      </c>
      <c r="P6852">
        <v>51</v>
      </c>
      <c r="Q6852">
        <v>3</v>
      </c>
      <c r="R6852" t="s">
        <v>40</v>
      </c>
      <c r="S6852">
        <v>4</v>
      </c>
      <c r="T6852">
        <v>1</v>
      </c>
      <c r="U6852">
        <v>3</v>
      </c>
      <c r="V6852">
        <v>693</v>
      </c>
      <c r="W6852" t="s">
        <v>41</v>
      </c>
      <c r="X6852" t="s">
        <v>33711</v>
      </c>
      <c r="Y6852" t="s">
        <v>43</v>
      </c>
      <c r="Z6852" s="1">
        <v>45145</v>
      </c>
      <c r="AA6852" s="2">
        <v>0.29749999999999999</v>
      </c>
      <c r="AB6852" s="2">
        <v>0.79412037037037031</v>
      </c>
      <c r="AC6852" t="s">
        <v>44</v>
      </c>
      <c r="AD6852" t="s">
        <v>45</v>
      </c>
      <c r="AE6852" t="s">
        <v>45</v>
      </c>
      <c r="AF6852">
        <v>231</v>
      </c>
    </row>
    <row r="6853" spans="1:32">
      <c r="A6853">
        <v>31387</v>
      </c>
      <c r="B6853">
        <v>30487</v>
      </c>
      <c r="C6853" t="s">
        <v>881</v>
      </c>
      <c r="D6853" t="s">
        <v>277</v>
      </c>
      <c r="E6853" t="s">
        <v>48</v>
      </c>
      <c r="F6853" t="s">
        <v>33712</v>
      </c>
      <c r="G6853" t="s">
        <v>33713</v>
      </c>
      <c r="H6853" t="s">
        <v>50</v>
      </c>
      <c r="I6853" s="1">
        <v>35311</v>
      </c>
      <c r="J6853" t="s">
        <v>33714</v>
      </c>
      <c r="K6853" t="s">
        <v>14511</v>
      </c>
      <c r="L6853">
        <v>17920</v>
      </c>
      <c r="M6853" t="s">
        <v>50</v>
      </c>
      <c r="N6853" s="1">
        <v>45302</v>
      </c>
      <c r="O6853" s="1">
        <v>45307</v>
      </c>
      <c r="P6853">
        <v>42</v>
      </c>
      <c r="Q6853">
        <v>2</v>
      </c>
      <c r="R6853" t="s">
        <v>40</v>
      </c>
      <c r="S6853">
        <v>2</v>
      </c>
      <c r="T6853">
        <v>1</v>
      </c>
      <c r="U6853">
        <v>5</v>
      </c>
      <c r="V6853">
        <v>1150</v>
      </c>
      <c r="W6853" t="s">
        <v>54</v>
      </c>
      <c r="X6853" t="s">
        <v>33715</v>
      </c>
      <c r="Y6853" t="s">
        <v>43</v>
      </c>
      <c r="Z6853" s="1">
        <v>45286</v>
      </c>
      <c r="AA6853" s="2">
        <v>0.56368055555555552</v>
      </c>
      <c r="AB6853" s="2">
        <v>0.73172453703703699</v>
      </c>
      <c r="AC6853" t="s">
        <v>45</v>
      </c>
      <c r="AD6853" t="s">
        <v>44</v>
      </c>
      <c r="AE6853" t="s">
        <v>45</v>
      </c>
      <c r="AF6853">
        <v>230</v>
      </c>
    </row>
    <row r="6854" spans="1:32">
      <c r="A6854">
        <v>31388</v>
      </c>
      <c r="B6854">
        <v>30488</v>
      </c>
      <c r="C6854" t="s">
        <v>1555</v>
      </c>
      <c r="D6854" t="s">
        <v>10613</v>
      </c>
      <c r="E6854" t="s">
        <v>34</v>
      </c>
      <c r="F6854" t="s">
        <v>33716</v>
      </c>
      <c r="G6854" t="s">
        <v>33717</v>
      </c>
      <c r="H6854" t="s">
        <v>692</v>
      </c>
      <c r="I6854" s="1">
        <v>28894</v>
      </c>
      <c r="J6854" t="s">
        <v>33718</v>
      </c>
      <c r="K6854" t="s">
        <v>33719</v>
      </c>
      <c r="L6854">
        <v>9720</v>
      </c>
      <c r="M6854" t="s">
        <v>692</v>
      </c>
      <c r="N6854" s="1">
        <v>45082</v>
      </c>
      <c r="O6854" s="1">
        <v>45086</v>
      </c>
      <c r="P6854">
        <v>12</v>
      </c>
      <c r="Q6854">
        <v>1</v>
      </c>
      <c r="R6854" t="s">
        <v>40</v>
      </c>
      <c r="S6854">
        <v>4</v>
      </c>
      <c r="T6854">
        <v>2</v>
      </c>
      <c r="U6854">
        <v>4</v>
      </c>
      <c r="V6854">
        <v>908</v>
      </c>
      <c r="W6854" t="s">
        <v>54</v>
      </c>
      <c r="X6854" t="s">
        <v>33720</v>
      </c>
      <c r="Y6854" t="s">
        <v>43</v>
      </c>
      <c r="Z6854" s="1">
        <v>45067</v>
      </c>
      <c r="AA6854" s="2">
        <v>0.63459490740740743</v>
      </c>
      <c r="AB6854" s="2">
        <v>0.23686342592592591</v>
      </c>
      <c r="AC6854" t="s">
        <v>45</v>
      </c>
      <c r="AD6854" t="s">
        <v>44</v>
      </c>
      <c r="AE6854" t="s">
        <v>44</v>
      </c>
      <c r="AF6854">
        <v>227</v>
      </c>
    </row>
    <row r="6855" spans="1:32">
      <c r="A6855">
        <v>31389</v>
      </c>
      <c r="B6855">
        <v>30489</v>
      </c>
      <c r="C6855" t="s">
        <v>321</v>
      </c>
      <c r="D6855" t="s">
        <v>1821</v>
      </c>
      <c r="E6855" t="s">
        <v>48</v>
      </c>
      <c r="F6855" t="s">
        <v>33721</v>
      </c>
      <c r="G6855" t="s">
        <v>33722</v>
      </c>
      <c r="H6855" t="s">
        <v>405</v>
      </c>
      <c r="I6855" s="1">
        <v>17893</v>
      </c>
      <c r="J6855" t="s">
        <v>33723</v>
      </c>
      <c r="K6855" t="s">
        <v>33724</v>
      </c>
      <c r="L6855">
        <v>59211</v>
      </c>
      <c r="M6855" t="s">
        <v>405</v>
      </c>
      <c r="N6855" s="1">
        <v>45120</v>
      </c>
      <c r="O6855" s="1">
        <v>45122</v>
      </c>
      <c r="P6855">
        <v>68</v>
      </c>
      <c r="Q6855">
        <v>3</v>
      </c>
      <c r="R6855" t="s">
        <v>63</v>
      </c>
      <c r="S6855">
        <v>2</v>
      </c>
      <c r="T6855">
        <v>0</v>
      </c>
      <c r="U6855">
        <v>2</v>
      </c>
      <c r="V6855">
        <v>168</v>
      </c>
      <c r="W6855" t="s">
        <v>54</v>
      </c>
      <c r="X6855" t="s">
        <v>33725</v>
      </c>
      <c r="Y6855" t="s">
        <v>43</v>
      </c>
      <c r="Z6855" s="1">
        <v>45102</v>
      </c>
      <c r="AA6855" s="2">
        <v>0.26280092592592591</v>
      </c>
      <c r="AB6855" s="2">
        <v>0.12299768518518518</v>
      </c>
      <c r="AC6855" t="s">
        <v>44</v>
      </c>
      <c r="AD6855" t="s">
        <v>45</v>
      </c>
      <c r="AE6855" t="s">
        <v>44</v>
      </c>
      <c r="AF6855">
        <v>84</v>
      </c>
    </row>
    <row r="6856" spans="1:32">
      <c r="A6856">
        <v>31390</v>
      </c>
      <c r="B6856">
        <v>30490</v>
      </c>
      <c r="C6856" t="s">
        <v>139</v>
      </c>
      <c r="D6856" t="s">
        <v>1809</v>
      </c>
      <c r="E6856" t="s">
        <v>48</v>
      </c>
      <c r="F6856" t="s">
        <v>33726</v>
      </c>
      <c r="G6856">
        <f>1-207-825-9302</f>
        <v>-10333</v>
      </c>
      <c r="H6856" t="s">
        <v>217</v>
      </c>
      <c r="I6856" s="1">
        <v>22650</v>
      </c>
      <c r="J6856" t="s">
        <v>33727</v>
      </c>
      <c r="K6856" t="s">
        <v>33728</v>
      </c>
      <c r="L6856">
        <v>23137</v>
      </c>
      <c r="M6856" t="s">
        <v>217</v>
      </c>
      <c r="N6856" s="1">
        <v>44986</v>
      </c>
      <c r="O6856" s="1">
        <v>44990</v>
      </c>
      <c r="P6856">
        <v>77</v>
      </c>
      <c r="Q6856">
        <v>4</v>
      </c>
      <c r="R6856" t="s">
        <v>63</v>
      </c>
      <c r="S6856">
        <v>4</v>
      </c>
      <c r="T6856">
        <v>0</v>
      </c>
      <c r="U6856">
        <v>4</v>
      </c>
      <c r="V6856">
        <v>312</v>
      </c>
      <c r="W6856" t="s">
        <v>54</v>
      </c>
      <c r="X6856" t="s">
        <v>33729</v>
      </c>
      <c r="Y6856" t="s">
        <v>43</v>
      </c>
      <c r="Z6856" s="1">
        <v>44947</v>
      </c>
      <c r="AA6856" s="2">
        <v>1.3935185185185184E-2</v>
      </c>
      <c r="AB6856" s="2">
        <v>0.63723379629629628</v>
      </c>
      <c r="AC6856" t="s">
        <v>44</v>
      </c>
      <c r="AD6856" t="s">
        <v>45</v>
      </c>
      <c r="AE6856" t="s">
        <v>45</v>
      </c>
      <c r="AF6856">
        <v>78</v>
      </c>
    </row>
    <row r="6857" spans="1:32">
      <c r="A6857">
        <v>31391</v>
      </c>
      <c r="B6857">
        <v>30491</v>
      </c>
      <c r="C6857" t="s">
        <v>3707</v>
      </c>
      <c r="D6857" t="s">
        <v>4275</v>
      </c>
      <c r="E6857" t="s">
        <v>48</v>
      </c>
      <c r="F6857" t="s">
        <v>33730</v>
      </c>
      <c r="G6857" t="s">
        <v>33731</v>
      </c>
      <c r="H6857" t="s">
        <v>1442</v>
      </c>
      <c r="I6857" s="1">
        <v>38567</v>
      </c>
      <c r="J6857" t="s">
        <v>33732</v>
      </c>
      <c r="K6857" t="s">
        <v>33733</v>
      </c>
      <c r="L6857">
        <v>23024</v>
      </c>
      <c r="M6857" t="s">
        <v>1442</v>
      </c>
      <c r="N6857" s="1">
        <v>45290</v>
      </c>
      <c r="O6857" s="1">
        <v>45292</v>
      </c>
      <c r="P6857">
        <v>14</v>
      </c>
      <c r="Q6857">
        <v>1</v>
      </c>
      <c r="R6857" t="s">
        <v>63</v>
      </c>
      <c r="S6857">
        <v>4</v>
      </c>
      <c r="T6857">
        <v>0</v>
      </c>
      <c r="U6857">
        <v>2</v>
      </c>
      <c r="V6857">
        <v>126</v>
      </c>
      <c r="W6857" t="s">
        <v>41</v>
      </c>
      <c r="X6857" t="s">
        <v>33734</v>
      </c>
      <c r="Y6857" t="s">
        <v>43</v>
      </c>
      <c r="Z6857" s="1">
        <v>45284</v>
      </c>
      <c r="AA6857" s="2">
        <v>0.42975694444444446</v>
      </c>
      <c r="AB6857" s="2">
        <v>0.70785879629629633</v>
      </c>
      <c r="AC6857" t="s">
        <v>44</v>
      </c>
      <c r="AD6857" t="s">
        <v>45</v>
      </c>
      <c r="AE6857" t="s">
        <v>45</v>
      </c>
      <c r="AF6857">
        <v>63</v>
      </c>
    </row>
    <row r="6858" spans="1:32">
      <c r="A6858">
        <v>31392</v>
      </c>
      <c r="B6858">
        <v>30492</v>
      </c>
      <c r="C6858" t="s">
        <v>9730</v>
      </c>
      <c r="D6858" t="s">
        <v>3611</v>
      </c>
      <c r="E6858" t="s">
        <v>34</v>
      </c>
      <c r="F6858" t="s">
        <v>33735</v>
      </c>
      <c r="G6858" t="s">
        <v>33736</v>
      </c>
      <c r="H6858" t="s">
        <v>537</v>
      </c>
      <c r="I6858" s="1">
        <v>22082</v>
      </c>
      <c r="J6858" t="s">
        <v>33737</v>
      </c>
      <c r="K6858" t="s">
        <v>33738</v>
      </c>
      <c r="L6858">
        <v>9680</v>
      </c>
      <c r="M6858" t="s">
        <v>537</v>
      </c>
      <c r="N6858" s="1">
        <v>45299</v>
      </c>
      <c r="O6858" s="1">
        <v>45301</v>
      </c>
      <c r="P6858">
        <v>73</v>
      </c>
      <c r="Q6858">
        <v>3</v>
      </c>
      <c r="R6858" t="s">
        <v>53</v>
      </c>
      <c r="S6858">
        <v>4</v>
      </c>
      <c r="T6858">
        <v>0</v>
      </c>
      <c r="U6858">
        <v>2</v>
      </c>
      <c r="V6858">
        <v>300</v>
      </c>
      <c r="W6858" t="s">
        <v>41</v>
      </c>
      <c r="X6858" t="s">
        <v>33739</v>
      </c>
      <c r="Y6858" t="s">
        <v>6</v>
      </c>
      <c r="Z6858" s="1">
        <v>45260</v>
      </c>
      <c r="AA6858" s="2">
        <v>0.40157407407407408</v>
      </c>
      <c r="AB6858" s="2">
        <v>0.30092592592592593</v>
      </c>
      <c r="AC6858" t="s">
        <v>44</v>
      </c>
      <c r="AD6858" t="s">
        <v>44</v>
      </c>
      <c r="AE6858" t="s">
        <v>45</v>
      </c>
      <c r="AF6858">
        <v>150</v>
      </c>
    </row>
    <row r="6859" spans="1:32">
      <c r="A6859">
        <v>31393</v>
      </c>
      <c r="B6859">
        <v>30493</v>
      </c>
      <c r="C6859" t="s">
        <v>139</v>
      </c>
      <c r="D6859" t="s">
        <v>716</v>
      </c>
      <c r="E6859" t="s">
        <v>34</v>
      </c>
      <c r="F6859" t="s">
        <v>33740</v>
      </c>
      <c r="G6859" t="s">
        <v>33741</v>
      </c>
      <c r="H6859" t="s">
        <v>225</v>
      </c>
      <c r="I6859" s="1">
        <v>27664</v>
      </c>
      <c r="J6859" t="s">
        <v>33742</v>
      </c>
      <c r="K6859" t="s">
        <v>33743</v>
      </c>
      <c r="L6859">
        <v>37450</v>
      </c>
      <c r="M6859" t="s">
        <v>225</v>
      </c>
      <c r="N6859" s="1">
        <v>45184</v>
      </c>
      <c r="O6859" s="1">
        <v>45187</v>
      </c>
      <c r="P6859">
        <v>34</v>
      </c>
      <c r="Q6859">
        <v>2</v>
      </c>
      <c r="R6859" t="s">
        <v>53</v>
      </c>
      <c r="S6859">
        <v>2</v>
      </c>
      <c r="T6859">
        <v>0</v>
      </c>
      <c r="U6859">
        <v>3</v>
      </c>
      <c r="V6859">
        <v>429</v>
      </c>
      <c r="W6859" t="s">
        <v>41</v>
      </c>
      <c r="X6859" t="s">
        <v>33744</v>
      </c>
      <c r="Y6859" t="s">
        <v>81</v>
      </c>
      <c r="Z6859" s="1">
        <v>45148</v>
      </c>
      <c r="AA6859" s="2">
        <v>0.83327546296296295</v>
      </c>
      <c r="AB6859" s="2">
        <v>0.51224537037037032</v>
      </c>
      <c r="AC6859" t="s">
        <v>44</v>
      </c>
      <c r="AD6859" t="s">
        <v>45</v>
      </c>
      <c r="AE6859" t="s">
        <v>44</v>
      </c>
      <c r="AF6859">
        <v>143</v>
      </c>
    </row>
    <row r="6860" spans="1:32">
      <c r="A6860">
        <v>31394</v>
      </c>
      <c r="B6860">
        <v>30494</v>
      </c>
      <c r="C6860" t="s">
        <v>501</v>
      </c>
      <c r="D6860" t="s">
        <v>14075</v>
      </c>
      <c r="E6860" t="s">
        <v>48</v>
      </c>
      <c r="F6860" t="s">
        <v>33745</v>
      </c>
      <c r="G6860" t="s">
        <v>33746</v>
      </c>
      <c r="H6860" t="s">
        <v>135</v>
      </c>
      <c r="I6860" s="1">
        <v>26802</v>
      </c>
      <c r="J6860" t="s">
        <v>33747</v>
      </c>
      <c r="K6860" t="s">
        <v>16937</v>
      </c>
      <c r="L6860">
        <v>57689</v>
      </c>
      <c r="M6860" t="s">
        <v>135</v>
      </c>
      <c r="N6860" s="1">
        <v>44996</v>
      </c>
      <c r="O6860" s="1">
        <v>45000</v>
      </c>
      <c r="P6860">
        <v>100</v>
      </c>
      <c r="Q6860">
        <v>4</v>
      </c>
      <c r="R6860" t="s">
        <v>53</v>
      </c>
      <c r="S6860">
        <v>1</v>
      </c>
      <c r="T6860">
        <v>0</v>
      </c>
      <c r="U6860">
        <v>4</v>
      </c>
      <c r="V6860">
        <v>516</v>
      </c>
      <c r="W6860" t="s">
        <v>54</v>
      </c>
      <c r="X6860" t="s">
        <v>33748</v>
      </c>
      <c r="Y6860" t="s">
        <v>65</v>
      </c>
      <c r="Z6860" s="1">
        <v>44978</v>
      </c>
      <c r="AA6860" s="2">
        <v>0.84005787037037039</v>
      </c>
      <c r="AB6860" s="2">
        <v>0.79660879629629633</v>
      </c>
      <c r="AC6860" t="s">
        <v>45</v>
      </c>
      <c r="AD6860" t="s">
        <v>45</v>
      </c>
      <c r="AE6860" t="s">
        <v>44</v>
      </c>
      <c r="AF6860">
        <v>129</v>
      </c>
    </row>
    <row r="6861" spans="1:32">
      <c r="A6861">
        <v>31395</v>
      </c>
      <c r="B6861">
        <v>30495</v>
      </c>
      <c r="C6861" t="s">
        <v>197</v>
      </c>
      <c r="D6861" t="s">
        <v>16010</v>
      </c>
      <c r="E6861" t="s">
        <v>34</v>
      </c>
      <c r="F6861" t="s">
        <v>33749</v>
      </c>
      <c r="G6861" t="s">
        <v>33750</v>
      </c>
      <c r="H6861" t="s">
        <v>115</v>
      </c>
      <c r="I6861" s="1">
        <v>18487</v>
      </c>
      <c r="J6861" t="s">
        <v>33751</v>
      </c>
      <c r="K6861" t="s">
        <v>26336</v>
      </c>
      <c r="L6861">
        <v>33562</v>
      </c>
      <c r="M6861" t="s">
        <v>115</v>
      </c>
      <c r="N6861" s="1">
        <v>45213</v>
      </c>
      <c r="O6861" s="1">
        <v>45217</v>
      </c>
      <c r="P6861">
        <v>82</v>
      </c>
      <c r="Q6861">
        <v>4</v>
      </c>
      <c r="R6861" t="s">
        <v>53</v>
      </c>
      <c r="S6861">
        <v>2</v>
      </c>
      <c r="T6861">
        <v>1</v>
      </c>
      <c r="U6861">
        <v>4</v>
      </c>
      <c r="V6861">
        <v>484</v>
      </c>
      <c r="W6861" t="s">
        <v>41</v>
      </c>
      <c r="X6861" t="s">
        <v>33752</v>
      </c>
      <c r="Y6861" t="s">
        <v>65</v>
      </c>
      <c r="Z6861" s="1">
        <v>45204</v>
      </c>
      <c r="AA6861" s="2">
        <v>0.85167824074074072</v>
      </c>
      <c r="AB6861" s="2">
        <v>0.2916435185185185</v>
      </c>
      <c r="AC6861" t="s">
        <v>44</v>
      </c>
      <c r="AD6861" t="s">
        <v>44</v>
      </c>
      <c r="AE6861" t="s">
        <v>45</v>
      </c>
      <c r="AF6861">
        <v>121</v>
      </c>
    </row>
    <row r="6862" spans="1:32">
      <c r="A6862">
        <v>31396</v>
      </c>
      <c r="B6862">
        <v>30496</v>
      </c>
      <c r="C6862" t="s">
        <v>371</v>
      </c>
      <c r="D6862" t="s">
        <v>3016</v>
      </c>
      <c r="E6862" t="s">
        <v>48</v>
      </c>
      <c r="F6862" t="s">
        <v>33753</v>
      </c>
      <c r="G6862" t="s">
        <v>33754</v>
      </c>
      <c r="H6862" t="s">
        <v>209</v>
      </c>
      <c r="I6862" s="1">
        <v>27043</v>
      </c>
      <c r="J6862" t="s">
        <v>33755</v>
      </c>
      <c r="K6862" t="s">
        <v>21915</v>
      </c>
      <c r="L6862">
        <v>78457</v>
      </c>
      <c r="M6862" t="s">
        <v>209</v>
      </c>
      <c r="N6862" s="1">
        <v>44991</v>
      </c>
      <c r="O6862" s="1">
        <v>44993</v>
      </c>
      <c r="P6862">
        <v>32</v>
      </c>
      <c r="Q6862">
        <v>2</v>
      </c>
      <c r="R6862" t="s">
        <v>63</v>
      </c>
      <c r="S6862">
        <v>2</v>
      </c>
      <c r="T6862">
        <v>1</v>
      </c>
      <c r="U6862">
        <v>2</v>
      </c>
      <c r="V6862">
        <v>146</v>
      </c>
      <c r="W6862" t="s">
        <v>54</v>
      </c>
      <c r="X6862" t="s">
        <v>33756</v>
      </c>
      <c r="Y6862" t="s">
        <v>65</v>
      </c>
      <c r="Z6862" s="1">
        <v>44953</v>
      </c>
      <c r="AA6862" s="2">
        <v>0.42572916666666666</v>
      </c>
      <c r="AB6862" s="2">
        <v>0.1532175925925926</v>
      </c>
      <c r="AC6862" t="s">
        <v>45</v>
      </c>
      <c r="AD6862" t="s">
        <v>44</v>
      </c>
      <c r="AE6862" t="s">
        <v>45</v>
      </c>
      <c r="AF6862">
        <v>73</v>
      </c>
    </row>
    <row r="6863" spans="1:32">
      <c r="A6863">
        <v>31397</v>
      </c>
      <c r="B6863">
        <v>30497</v>
      </c>
      <c r="C6863" t="s">
        <v>864</v>
      </c>
      <c r="D6863" t="s">
        <v>3784</v>
      </c>
      <c r="E6863" t="s">
        <v>34</v>
      </c>
      <c r="F6863" t="s">
        <v>33757</v>
      </c>
      <c r="G6863" t="s">
        <v>33758</v>
      </c>
      <c r="H6863" t="s">
        <v>109</v>
      </c>
      <c r="I6863" s="1">
        <v>21466</v>
      </c>
      <c r="J6863" t="s">
        <v>33759</v>
      </c>
      <c r="K6863" t="s">
        <v>33760</v>
      </c>
      <c r="L6863">
        <v>63662</v>
      </c>
      <c r="M6863" t="s">
        <v>109</v>
      </c>
      <c r="N6863" s="1">
        <v>44975</v>
      </c>
      <c r="O6863" s="1">
        <v>44976</v>
      </c>
      <c r="P6863">
        <v>88</v>
      </c>
      <c r="Q6863">
        <v>4</v>
      </c>
      <c r="R6863" t="s">
        <v>53</v>
      </c>
      <c r="S6863">
        <v>4</v>
      </c>
      <c r="T6863">
        <v>1</v>
      </c>
      <c r="U6863">
        <v>1</v>
      </c>
      <c r="V6863">
        <v>135</v>
      </c>
      <c r="W6863" t="s">
        <v>54</v>
      </c>
      <c r="X6863" t="s">
        <v>33761</v>
      </c>
      <c r="Y6863" t="s">
        <v>81</v>
      </c>
      <c r="Z6863" s="1">
        <v>44959</v>
      </c>
      <c r="AA6863" s="2">
        <v>0.91855324074074074</v>
      </c>
      <c r="AB6863" s="2">
        <v>0.20598379629629629</v>
      </c>
      <c r="AC6863" t="s">
        <v>44</v>
      </c>
      <c r="AD6863" t="s">
        <v>44</v>
      </c>
      <c r="AE6863" t="s">
        <v>44</v>
      </c>
      <c r="AF6863">
        <v>135</v>
      </c>
    </row>
    <row r="6864" spans="1:32">
      <c r="A6864">
        <v>31398</v>
      </c>
      <c r="B6864">
        <v>30498</v>
      </c>
      <c r="C6864" t="s">
        <v>602</v>
      </c>
      <c r="D6864" t="s">
        <v>18557</v>
      </c>
      <c r="E6864" t="s">
        <v>34</v>
      </c>
      <c r="F6864" t="s">
        <v>33762</v>
      </c>
      <c r="G6864" t="s">
        <v>33763</v>
      </c>
      <c r="H6864" t="s">
        <v>77</v>
      </c>
      <c r="I6864" s="1">
        <v>37337</v>
      </c>
      <c r="J6864" t="s">
        <v>33764</v>
      </c>
      <c r="K6864" t="s">
        <v>21770</v>
      </c>
      <c r="L6864">
        <v>85968</v>
      </c>
      <c r="M6864" t="s">
        <v>77</v>
      </c>
      <c r="N6864" s="1">
        <v>45247</v>
      </c>
      <c r="O6864" s="1">
        <v>45251</v>
      </c>
      <c r="P6864">
        <v>80</v>
      </c>
      <c r="Q6864">
        <v>4</v>
      </c>
      <c r="R6864" t="s">
        <v>63</v>
      </c>
      <c r="S6864">
        <v>3</v>
      </c>
      <c r="T6864">
        <v>0</v>
      </c>
      <c r="U6864">
        <v>4</v>
      </c>
      <c r="V6864">
        <v>320</v>
      </c>
      <c r="W6864" t="s">
        <v>41</v>
      </c>
      <c r="X6864" t="s">
        <v>33765</v>
      </c>
      <c r="Y6864" t="s">
        <v>6</v>
      </c>
      <c r="Z6864" s="1">
        <v>45215</v>
      </c>
      <c r="AA6864" s="2">
        <v>0.73460648148148155</v>
      </c>
      <c r="AB6864" s="2">
        <v>0.74392361111111116</v>
      </c>
      <c r="AC6864" t="s">
        <v>44</v>
      </c>
      <c r="AD6864" t="s">
        <v>44</v>
      </c>
      <c r="AE6864" t="s">
        <v>45</v>
      </c>
      <c r="AF6864">
        <v>80</v>
      </c>
    </row>
    <row r="6865" spans="1:32">
      <c r="A6865">
        <v>31399</v>
      </c>
      <c r="B6865">
        <v>30499</v>
      </c>
      <c r="C6865" t="s">
        <v>2144</v>
      </c>
      <c r="D6865" t="s">
        <v>105</v>
      </c>
      <c r="E6865" t="s">
        <v>34</v>
      </c>
      <c r="F6865" t="s">
        <v>33766</v>
      </c>
      <c r="G6865" t="s">
        <v>33767</v>
      </c>
      <c r="H6865" t="s">
        <v>295</v>
      </c>
      <c r="I6865" s="1">
        <v>22397</v>
      </c>
      <c r="J6865" t="s">
        <v>33768</v>
      </c>
      <c r="K6865" t="s">
        <v>33769</v>
      </c>
      <c r="L6865">
        <v>93886</v>
      </c>
      <c r="M6865" t="s">
        <v>295</v>
      </c>
      <c r="N6865" s="1">
        <v>44987</v>
      </c>
      <c r="O6865" s="1">
        <v>44988</v>
      </c>
      <c r="P6865">
        <v>89</v>
      </c>
      <c r="Q6865">
        <v>4</v>
      </c>
      <c r="R6865" t="s">
        <v>63</v>
      </c>
      <c r="S6865">
        <v>3</v>
      </c>
      <c r="T6865">
        <v>1</v>
      </c>
      <c r="U6865">
        <v>1</v>
      </c>
      <c r="V6865">
        <v>64</v>
      </c>
      <c r="W6865" t="s">
        <v>54</v>
      </c>
      <c r="X6865" t="s">
        <v>33770</v>
      </c>
      <c r="Y6865" t="s">
        <v>43</v>
      </c>
      <c r="Z6865" s="1">
        <v>44976</v>
      </c>
      <c r="AA6865" s="2">
        <v>0.86003472222222221</v>
      </c>
      <c r="AB6865" s="2">
        <v>0.67894675925925929</v>
      </c>
      <c r="AC6865" t="s">
        <v>44</v>
      </c>
      <c r="AD6865" t="s">
        <v>45</v>
      </c>
      <c r="AE6865" t="s">
        <v>44</v>
      </c>
      <c r="AF6865">
        <v>64</v>
      </c>
    </row>
    <row r="6866" spans="1:32">
      <c r="A6866">
        <v>31400</v>
      </c>
      <c r="B6866">
        <v>30500</v>
      </c>
      <c r="C6866" t="s">
        <v>33771</v>
      </c>
      <c r="D6866" t="s">
        <v>584</v>
      </c>
      <c r="E6866" t="s">
        <v>48</v>
      </c>
      <c r="F6866" t="s">
        <v>33772</v>
      </c>
      <c r="G6866" t="s">
        <v>33773</v>
      </c>
      <c r="H6866" t="s">
        <v>1251</v>
      </c>
      <c r="I6866" s="1">
        <v>26112</v>
      </c>
      <c r="J6866" t="s">
        <v>33774</v>
      </c>
      <c r="K6866" t="s">
        <v>33775</v>
      </c>
      <c r="L6866">
        <v>54238</v>
      </c>
      <c r="M6866" t="s">
        <v>1251</v>
      </c>
      <c r="N6866" s="1">
        <v>45050</v>
      </c>
      <c r="O6866" s="1">
        <v>45052</v>
      </c>
      <c r="P6866">
        <v>78</v>
      </c>
      <c r="Q6866">
        <v>4</v>
      </c>
      <c r="R6866" t="s">
        <v>40</v>
      </c>
      <c r="S6866">
        <v>4</v>
      </c>
      <c r="T6866">
        <v>1</v>
      </c>
      <c r="U6866">
        <v>2</v>
      </c>
      <c r="V6866">
        <v>424</v>
      </c>
      <c r="W6866" t="s">
        <v>54</v>
      </c>
      <c r="X6866" t="s">
        <v>33776</v>
      </c>
      <c r="Y6866" t="s">
        <v>43</v>
      </c>
      <c r="Z6866" s="1">
        <v>45044</v>
      </c>
      <c r="AA6866" s="2">
        <v>0.50222222222222224</v>
      </c>
      <c r="AB6866" s="2">
        <v>0.32596064814814812</v>
      </c>
      <c r="AC6866" t="s">
        <v>44</v>
      </c>
      <c r="AD6866" t="s">
        <v>44</v>
      </c>
      <c r="AE6866" t="s">
        <v>44</v>
      </c>
      <c r="AF6866">
        <v>212</v>
      </c>
    </row>
    <row r="6867" spans="1:32">
      <c r="A6867">
        <v>31401</v>
      </c>
      <c r="B6867">
        <v>30501</v>
      </c>
      <c r="C6867" t="s">
        <v>90</v>
      </c>
      <c r="D6867" t="s">
        <v>2533</v>
      </c>
      <c r="E6867" t="s">
        <v>48</v>
      </c>
      <c r="F6867" t="s">
        <v>33777</v>
      </c>
      <c r="G6867" t="s">
        <v>33778</v>
      </c>
      <c r="H6867" t="s">
        <v>904</v>
      </c>
      <c r="I6867" s="1">
        <v>28033</v>
      </c>
      <c r="J6867" t="s">
        <v>33779</v>
      </c>
      <c r="K6867" t="s">
        <v>33780</v>
      </c>
      <c r="L6867">
        <v>91996</v>
      </c>
      <c r="M6867" t="s">
        <v>904</v>
      </c>
      <c r="N6867" s="1">
        <v>45086</v>
      </c>
      <c r="O6867" s="1">
        <v>45088</v>
      </c>
      <c r="P6867">
        <v>39</v>
      </c>
      <c r="Q6867">
        <v>2</v>
      </c>
      <c r="R6867" t="s">
        <v>40</v>
      </c>
      <c r="S6867">
        <v>4</v>
      </c>
      <c r="T6867">
        <v>2</v>
      </c>
      <c r="U6867">
        <v>2</v>
      </c>
      <c r="V6867">
        <v>402</v>
      </c>
      <c r="W6867" t="s">
        <v>54</v>
      </c>
      <c r="X6867" t="s">
        <v>33781</v>
      </c>
      <c r="Y6867" t="s">
        <v>6</v>
      </c>
      <c r="Z6867" s="1">
        <v>45073</v>
      </c>
      <c r="AA6867" s="2">
        <v>3.0937499999999996E-2</v>
      </c>
      <c r="AB6867" s="2">
        <v>0.89015046296296296</v>
      </c>
      <c r="AC6867" t="s">
        <v>44</v>
      </c>
      <c r="AD6867" t="s">
        <v>45</v>
      </c>
      <c r="AE6867" t="s">
        <v>44</v>
      </c>
      <c r="AF6867">
        <v>201</v>
      </c>
    </row>
    <row r="6868" spans="1:32">
      <c r="A6868">
        <v>31402</v>
      </c>
      <c r="B6868">
        <v>30502</v>
      </c>
      <c r="C6868" t="s">
        <v>602</v>
      </c>
      <c r="D6868" t="s">
        <v>4697</v>
      </c>
      <c r="E6868" t="s">
        <v>34</v>
      </c>
      <c r="F6868" t="s">
        <v>33782</v>
      </c>
      <c r="G6868" t="s">
        <v>33783</v>
      </c>
      <c r="H6868" t="s">
        <v>225</v>
      </c>
      <c r="I6868" s="1">
        <v>16223</v>
      </c>
      <c r="J6868" t="s">
        <v>33784</v>
      </c>
      <c r="K6868" t="s">
        <v>33785</v>
      </c>
      <c r="L6868">
        <v>48656</v>
      </c>
      <c r="M6868" t="s">
        <v>225</v>
      </c>
      <c r="N6868" s="1">
        <v>45309</v>
      </c>
      <c r="O6868" s="1">
        <v>45312</v>
      </c>
      <c r="P6868">
        <v>44</v>
      </c>
      <c r="Q6868">
        <v>2</v>
      </c>
      <c r="R6868" t="s">
        <v>63</v>
      </c>
      <c r="S6868">
        <v>3</v>
      </c>
      <c r="T6868">
        <v>2</v>
      </c>
      <c r="U6868">
        <v>3</v>
      </c>
      <c r="V6868">
        <v>243</v>
      </c>
      <c r="W6868" t="s">
        <v>54</v>
      </c>
      <c r="X6868" t="s">
        <v>33786</v>
      </c>
      <c r="Y6868" t="s">
        <v>43</v>
      </c>
      <c r="Z6868" s="1">
        <v>45276</v>
      </c>
      <c r="AA6868" s="2">
        <v>0.88042824074074078</v>
      </c>
      <c r="AB6868" s="2">
        <v>0.18230324074074075</v>
      </c>
      <c r="AC6868" t="s">
        <v>44</v>
      </c>
      <c r="AD6868" t="s">
        <v>45</v>
      </c>
      <c r="AE6868" t="s">
        <v>45</v>
      </c>
      <c r="AF6868">
        <v>81</v>
      </c>
    </row>
    <row r="6869" spans="1:32">
      <c r="A6869">
        <v>31403</v>
      </c>
      <c r="B6869">
        <v>30503</v>
      </c>
      <c r="C6869" t="s">
        <v>1481</v>
      </c>
      <c r="D6869" t="s">
        <v>841</v>
      </c>
      <c r="E6869" t="s">
        <v>48</v>
      </c>
      <c r="F6869" t="s">
        <v>33787</v>
      </c>
      <c r="G6869" t="s">
        <v>33788</v>
      </c>
      <c r="H6869" t="s">
        <v>537</v>
      </c>
      <c r="I6869" s="1">
        <v>26959</v>
      </c>
      <c r="J6869" t="s">
        <v>33789</v>
      </c>
      <c r="K6869" t="s">
        <v>33790</v>
      </c>
      <c r="L6869">
        <v>82765</v>
      </c>
      <c r="M6869" t="s">
        <v>537</v>
      </c>
      <c r="N6869" s="1">
        <v>44966</v>
      </c>
      <c r="O6869" s="1">
        <v>44968</v>
      </c>
      <c r="P6869">
        <v>14</v>
      </c>
      <c r="Q6869">
        <v>1</v>
      </c>
      <c r="R6869" t="s">
        <v>63</v>
      </c>
      <c r="S6869">
        <v>3</v>
      </c>
      <c r="T6869">
        <v>0</v>
      </c>
      <c r="U6869">
        <v>2</v>
      </c>
      <c r="V6869">
        <v>172</v>
      </c>
      <c r="W6869" t="s">
        <v>54</v>
      </c>
      <c r="X6869" t="s">
        <v>33791</v>
      </c>
      <c r="Y6869" t="s">
        <v>65</v>
      </c>
      <c r="Z6869" s="1">
        <v>44959</v>
      </c>
      <c r="AA6869" s="2">
        <v>0.12164351851851851</v>
      </c>
      <c r="AB6869" s="2">
        <v>0.69393518518518515</v>
      </c>
      <c r="AC6869" t="s">
        <v>44</v>
      </c>
      <c r="AD6869" t="s">
        <v>44</v>
      </c>
      <c r="AE6869" t="s">
        <v>45</v>
      </c>
      <c r="AF6869">
        <v>86</v>
      </c>
    </row>
    <row r="6870" spans="1:32">
      <c r="A6870">
        <v>31404</v>
      </c>
      <c r="B6870">
        <v>30504</v>
      </c>
      <c r="C6870" t="s">
        <v>3972</v>
      </c>
      <c r="D6870" t="s">
        <v>285</v>
      </c>
      <c r="E6870" t="s">
        <v>34</v>
      </c>
      <c r="F6870" t="s">
        <v>33792</v>
      </c>
      <c r="G6870">
        <v>7777408256</v>
      </c>
      <c r="H6870" t="s">
        <v>725</v>
      </c>
      <c r="I6870" s="1">
        <v>36493</v>
      </c>
      <c r="J6870" t="s">
        <v>33793</v>
      </c>
      <c r="K6870" t="s">
        <v>33794</v>
      </c>
      <c r="L6870">
        <v>75852</v>
      </c>
      <c r="M6870" t="s">
        <v>725</v>
      </c>
      <c r="N6870" s="1">
        <v>45118</v>
      </c>
      <c r="O6870" s="1">
        <v>45119</v>
      </c>
      <c r="P6870">
        <v>16</v>
      </c>
      <c r="Q6870">
        <v>1</v>
      </c>
      <c r="R6870" t="s">
        <v>53</v>
      </c>
      <c r="S6870">
        <v>4</v>
      </c>
      <c r="T6870">
        <v>1</v>
      </c>
      <c r="U6870">
        <v>1</v>
      </c>
      <c r="V6870">
        <v>137</v>
      </c>
      <c r="W6870" t="s">
        <v>54</v>
      </c>
      <c r="X6870" t="s">
        <v>33795</v>
      </c>
      <c r="Y6870" t="s">
        <v>6</v>
      </c>
      <c r="Z6870" s="1">
        <v>45081</v>
      </c>
      <c r="AA6870" s="2">
        <v>0.29013888888888889</v>
      </c>
      <c r="AB6870" s="2">
        <v>7.2928240740740738E-2</v>
      </c>
      <c r="AC6870" t="s">
        <v>44</v>
      </c>
      <c r="AD6870" t="s">
        <v>44</v>
      </c>
      <c r="AE6870" t="s">
        <v>45</v>
      </c>
      <c r="AF6870">
        <v>137</v>
      </c>
    </row>
    <row r="6871" spans="1:32">
      <c r="A6871">
        <v>31405</v>
      </c>
      <c r="B6871">
        <v>30505</v>
      </c>
      <c r="C6871" t="s">
        <v>602</v>
      </c>
      <c r="D6871" t="s">
        <v>4737</v>
      </c>
      <c r="E6871" t="s">
        <v>34</v>
      </c>
      <c r="F6871" t="s">
        <v>33796</v>
      </c>
      <c r="G6871" t="s">
        <v>33797</v>
      </c>
      <c r="H6871" t="s">
        <v>457</v>
      </c>
      <c r="I6871" s="1">
        <v>36322</v>
      </c>
      <c r="J6871" t="s">
        <v>33798</v>
      </c>
      <c r="K6871" t="s">
        <v>33799</v>
      </c>
      <c r="L6871">
        <v>49549</v>
      </c>
      <c r="M6871" t="s">
        <v>457</v>
      </c>
      <c r="N6871" s="1">
        <v>45089</v>
      </c>
      <c r="O6871" s="1">
        <v>45092</v>
      </c>
      <c r="P6871">
        <v>91</v>
      </c>
      <c r="Q6871">
        <v>4</v>
      </c>
      <c r="R6871" t="s">
        <v>53</v>
      </c>
      <c r="S6871">
        <v>4</v>
      </c>
      <c r="T6871">
        <v>0</v>
      </c>
      <c r="U6871">
        <v>3</v>
      </c>
      <c r="V6871">
        <v>405</v>
      </c>
      <c r="W6871" t="s">
        <v>41</v>
      </c>
      <c r="X6871" t="s">
        <v>33800</v>
      </c>
      <c r="Y6871" t="s">
        <v>43</v>
      </c>
      <c r="Z6871" s="1">
        <v>45074</v>
      </c>
      <c r="AA6871" s="2">
        <v>0.38449074074074074</v>
      </c>
      <c r="AB6871" s="2">
        <v>4.7280092592592589E-2</v>
      </c>
      <c r="AC6871" t="s">
        <v>44</v>
      </c>
      <c r="AD6871" t="s">
        <v>44</v>
      </c>
      <c r="AE6871" t="s">
        <v>45</v>
      </c>
      <c r="AF6871">
        <v>135</v>
      </c>
    </row>
    <row r="6872" spans="1:32">
      <c r="A6872">
        <v>31406</v>
      </c>
      <c r="B6872">
        <v>30506</v>
      </c>
      <c r="C6872" t="s">
        <v>197</v>
      </c>
      <c r="D6872" t="s">
        <v>8313</v>
      </c>
      <c r="E6872" t="s">
        <v>34</v>
      </c>
      <c r="F6872" t="s">
        <v>33801</v>
      </c>
      <c r="G6872" t="s">
        <v>33802</v>
      </c>
      <c r="H6872" t="s">
        <v>86</v>
      </c>
      <c r="I6872" s="1">
        <v>18171</v>
      </c>
      <c r="J6872" t="s">
        <v>33803</v>
      </c>
      <c r="K6872" t="s">
        <v>33804</v>
      </c>
      <c r="L6872">
        <v>27909</v>
      </c>
      <c r="M6872" t="s">
        <v>86</v>
      </c>
      <c r="N6872" s="1">
        <v>45190</v>
      </c>
      <c r="O6872" s="1">
        <v>45192</v>
      </c>
      <c r="P6872">
        <v>42</v>
      </c>
      <c r="Q6872">
        <v>2</v>
      </c>
      <c r="R6872" t="s">
        <v>40</v>
      </c>
      <c r="S6872">
        <v>4</v>
      </c>
      <c r="T6872">
        <v>0</v>
      </c>
      <c r="U6872">
        <v>2</v>
      </c>
      <c r="V6872">
        <v>490</v>
      </c>
      <c r="W6872" t="s">
        <v>41</v>
      </c>
      <c r="X6872" t="s">
        <v>33805</v>
      </c>
      <c r="Y6872" t="s">
        <v>65</v>
      </c>
      <c r="Z6872" s="1">
        <v>45152</v>
      </c>
      <c r="AA6872" s="2">
        <v>0.3725</v>
      </c>
      <c r="AB6872" s="2">
        <v>1.4386574074074072E-2</v>
      </c>
      <c r="AC6872" t="s">
        <v>44</v>
      </c>
      <c r="AD6872" t="s">
        <v>45</v>
      </c>
      <c r="AE6872" t="s">
        <v>45</v>
      </c>
      <c r="AF6872">
        <v>245</v>
      </c>
    </row>
    <row r="6873" spans="1:32">
      <c r="A6873">
        <v>31407</v>
      </c>
      <c r="B6873">
        <v>30507</v>
      </c>
      <c r="C6873" t="s">
        <v>13889</v>
      </c>
      <c r="D6873" t="s">
        <v>7352</v>
      </c>
      <c r="E6873" t="s">
        <v>48</v>
      </c>
      <c r="F6873" t="s">
        <v>33806</v>
      </c>
      <c r="G6873" t="s">
        <v>33807</v>
      </c>
      <c r="H6873" t="s">
        <v>272</v>
      </c>
      <c r="I6873" s="1">
        <v>24378</v>
      </c>
      <c r="J6873" t="s">
        <v>33808</v>
      </c>
      <c r="K6873" t="s">
        <v>33809</v>
      </c>
      <c r="L6873">
        <v>5311</v>
      </c>
      <c r="M6873" t="s">
        <v>272</v>
      </c>
      <c r="N6873" s="1">
        <v>45182</v>
      </c>
      <c r="O6873" s="1">
        <v>45185</v>
      </c>
      <c r="P6873">
        <v>42</v>
      </c>
      <c r="Q6873">
        <v>2</v>
      </c>
      <c r="R6873" t="s">
        <v>40</v>
      </c>
      <c r="S6873">
        <v>2</v>
      </c>
      <c r="T6873">
        <v>1</v>
      </c>
      <c r="U6873">
        <v>3</v>
      </c>
      <c r="V6873">
        <v>618</v>
      </c>
      <c r="W6873" t="s">
        <v>41</v>
      </c>
      <c r="X6873" t="s">
        <v>33810</v>
      </c>
      <c r="Y6873" t="s">
        <v>6</v>
      </c>
      <c r="Z6873" s="1">
        <v>45148</v>
      </c>
      <c r="AA6873" s="2">
        <v>0.19063657407407408</v>
      </c>
      <c r="AB6873" s="2">
        <v>0.95584490740740735</v>
      </c>
      <c r="AC6873" t="s">
        <v>45</v>
      </c>
      <c r="AD6873" t="s">
        <v>45</v>
      </c>
      <c r="AE6873" t="s">
        <v>44</v>
      </c>
      <c r="AF6873">
        <v>206</v>
      </c>
    </row>
    <row r="6874" spans="1:32">
      <c r="A6874">
        <v>31409</v>
      </c>
      <c r="B6874">
        <v>30509</v>
      </c>
      <c r="C6874" t="s">
        <v>15461</v>
      </c>
      <c r="D6874" t="s">
        <v>1234</v>
      </c>
      <c r="E6874" t="s">
        <v>48</v>
      </c>
      <c r="F6874" t="s">
        <v>33811</v>
      </c>
      <c r="G6874" t="s">
        <v>33812</v>
      </c>
      <c r="H6874" t="s">
        <v>201</v>
      </c>
      <c r="I6874" s="1">
        <v>25786</v>
      </c>
      <c r="J6874" t="s">
        <v>33813</v>
      </c>
      <c r="K6874" t="s">
        <v>33814</v>
      </c>
      <c r="L6874">
        <v>23330</v>
      </c>
      <c r="M6874" t="s">
        <v>201</v>
      </c>
      <c r="N6874" s="1">
        <v>45039</v>
      </c>
      <c r="O6874" s="1">
        <v>45042</v>
      </c>
      <c r="P6874">
        <v>43</v>
      </c>
      <c r="Q6874">
        <v>2</v>
      </c>
      <c r="R6874" t="s">
        <v>53</v>
      </c>
      <c r="S6874">
        <v>2</v>
      </c>
      <c r="T6874">
        <v>1</v>
      </c>
      <c r="U6874">
        <v>3</v>
      </c>
      <c r="V6874">
        <v>420</v>
      </c>
      <c r="W6874" t="s">
        <v>54</v>
      </c>
      <c r="X6874" t="s">
        <v>33815</v>
      </c>
      <c r="Y6874" t="s">
        <v>43</v>
      </c>
      <c r="Z6874" s="1">
        <v>45018</v>
      </c>
      <c r="AA6874" s="2">
        <v>0.86677083333333327</v>
      </c>
      <c r="AB6874" s="2">
        <v>0.28038194444444448</v>
      </c>
      <c r="AC6874" t="s">
        <v>44</v>
      </c>
      <c r="AD6874" t="s">
        <v>44</v>
      </c>
      <c r="AE6874" t="s">
        <v>44</v>
      </c>
      <c r="AF6874">
        <v>140</v>
      </c>
    </row>
    <row r="6875" spans="1:32">
      <c r="A6875">
        <v>31411</v>
      </c>
      <c r="B6875">
        <v>30511</v>
      </c>
      <c r="C6875" t="s">
        <v>702</v>
      </c>
      <c r="D6875" t="s">
        <v>995</v>
      </c>
      <c r="E6875" t="s">
        <v>48</v>
      </c>
      <c r="F6875" t="s">
        <v>33816</v>
      </c>
      <c r="G6875" t="s">
        <v>33817</v>
      </c>
      <c r="H6875" t="s">
        <v>280</v>
      </c>
      <c r="I6875" s="1">
        <v>31019</v>
      </c>
      <c r="J6875" t="s">
        <v>33818</v>
      </c>
      <c r="K6875" t="s">
        <v>3259</v>
      </c>
      <c r="L6875">
        <v>94906</v>
      </c>
      <c r="M6875" t="s">
        <v>280</v>
      </c>
      <c r="N6875" s="1">
        <v>45150</v>
      </c>
      <c r="O6875" s="1">
        <v>45152</v>
      </c>
      <c r="P6875">
        <v>36</v>
      </c>
      <c r="Q6875">
        <v>2</v>
      </c>
      <c r="R6875" t="s">
        <v>40</v>
      </c>
      <c r="S6875">
        <v>3</v>
      </c>
      <c r="T6875">
        <v>1</v>
      </c>
      <c r="U6875">
        <v>2</v>
      </c>
      <c r="V6875">
        <v>446</v>
      </c>
      <c r="W6875" t="s">
        <v>54</v>
      </c>
      <c r="X6875" t="s">
        <v>33819</v>
      </c>
      <c r="Y6875" t="s">
        <v>6</v>
      </c>
      <c r="Z6875" s="1">
        <v>45129</v>
      </c>
      <c r="AA6875" s="2">
        <v>0.22464120370370369</v>
      </c>
      <c r="AB6875" s="2">
        <v>0.24355324074074072</v>
      </c>
      <c r="AC6875" t="s">
        <v>45</v>
      </c>
      <c r="AD6875" t="s">
        <v>45</v>
      </c>
      <c r="AE6875" t="s">
        <v>44</v>
      </c>
      <c r="AF6875">
        <v>223</v>
      </c>
    </row>
    <row r="6876" spans="1:32">
      <c r="A6876">
        <v>31412</v>
      </c>
      <c r="B6876">
        <v>30512</v>
      </c>
      <c r="C6876" t="s">
        <v>2167</v>
      </c>
      <c r="D6876" t="s">
        <v>4529</v>
      </c>
      <c r="E6876" t="s">
        <v>48</v>
      </c>
      <c r="F6876" t="s">
        <v>33820</v>
      </c>
      <c r="G6876" t="s">
        <v>33821</v>
      </c>
      <c r="H6876" t="s">
        <v>77</v>
      </c>
      <c r="I6876" s="1">
        <v>19930</v>
      </c>
      <c r="J6876" t="s">
        <v>33822</v>
      </c>
      <c r="K6876" t="s">
        <v>33823</v>
      </c>
      <c r="L6876">
        <v>49773</v>
      </c>
      <c r="M6876" t="s">
        <v>77</v>
      </c>
      <c r="N6876" s="1">
        <v>44989</v>
      </c>
      <c r="O6876" s="1">
        <v>44994</v>
      </c>
      <c r="P6876">
        <v>41</v>
      </c>
      <c r="Q6876">
        <v>2</v>
      </c>
      <c r="R6876" t="s">
        <v>63</v>
      </c>
      <c r="S6876">
        <v>2</v>
      </c>
      <c r="T6876">
        <v>0</v>
      </c>
      <c r="U6876">
        <v>5</v>
      </c>
      <c r="V6876">
        <v>360</v>
      </c>
      <c r="W6876" t="s">
        <v>41</v>
      </c>
      <c r="X6876" t="s">
        <v>33824</v>
      </c>
      <c r="Y6876" t="s">
        <v>65</v>
      </c>
      <c r="Z6876" s="1">
        <v>44971</v>
      </c>
      <c r="AA6876" s="2">
        <v>8.4224537037037028E-2</v>
      </c>
      <c r="AB6876" s="2">
        <v>0.71568287037037026</v>
      </c>
      <c r="AC6876" t="s">
        <v>45</v>
      </c>
      <c r="AD6876" t="s">
        <v>44</v>
      </c>
      <c r="AE6876" t="s">
        <v>44</v>
      </c>
      <c r="AF6876">
        <v>72</v>
      </c>
    </row>
    <row r="6877" spans="1:32">
      <c r="A6877">
        <v>31413</v>
      </c>
      <c r="B6877">
        <v>30513</v>
      </c>
      <c r="C6877" t="s">
        <v>1335</v>
      </c>
      <c r="D6877" t="s">
        <v>6298</v>
      </c>
      <c r="E6877" t="s">
        <v>48</v>
      </c>
      <c r="F6877" t="s">
        <v>33825</v>
      </c>
      <c r="G6877">
        <f>1-884-567-5168</f>
        <v>-6618</v>
      </c>
      <c r="H6877" t="s">
        <v>418</v>
      </c>
      <c r="I6877" s="1">
        <v>22070</v>
      </c>
      <c r="J6877" t="s">
        <v>33826</v>
      </c>
      <c r="K6877" t="s">
        <v>33827</v>
      </c>
      <c r="L6877">
        <v>42383</v>
      </c>
      <c r="M6877" t="s">
        <v>418</v>
      </c>
      <c r="N6877" s="1">
        <v>45067</v>
      </c>
      <c r="O6877" s="1">
        <v>45070</v>
      </c>
      <c r="P6877">
        <v>10</v>
      </c>
      <c r="Q6877">
        <v>1</v>
      </c>
      <c r="R6877" t="s">
        <v>53</v>
      </c>
      <c r="S6877">
        <v>2</v>
      </c>
      <c r="T6877">
        <v>2</v>
      </c>
      <c r="U6877">
        <v>3</v>
      </c>
      <c r="V6877">
        <v>423</v>
      </c>
      <c r="W6877" t="s">
        <v>54</v>
      </c>
      <c r="X6877" t="s">
        <v>33828</v>
      </c>
      <c r="Y6877" t="s">
        <v>65</v>
      </c>
      <c r="Z6877" s="1">
        <v>45048</v>
      </c>
      <c r="AA6877" s="2">
        <v>0.13165509259259259</v>
      </c>
      <c r="AB6877" s="2">
        <v>0.15048611111111113</v>
      </c>
      <c r="AC6877" t="s">
        <v>44</v>
      </c>
      <c r="AD6877" t="s">
        <v>45</v>
      </c>
      <c r="AE6877" t="s">
        <v>44</v>
      </c>
      <c r="AF6877">
        <v>141</v>
      </c>
    </row>
    <row r="6878" spans="1:32">
      <c r="A6878">
        <v>31414</v>
      </c>
      <c r="B6878">
        <v>30514</v>
      </c>
      <c r="C6878" t="s">
        <v>662</v>
      </c>
      <c r="D6878" t="s">
        <v>3343</v>
      </c>
      <c r="E6878" t="s">
        <v>48</v>
      </c>
      <c r="F6878" t="s">
        <v>33829</v>
      </c>
      <c r="G6878" t="s">
        <v>33830</v>
      </c>
      <c r="H6878" t="s">
        <v>50</v>
      </c>
      <c r="I6878" s="1">
        <v>16610</v>
      </c>
      <c r="J6878" t="s">
        <v>33831</v>
      </c>
      <c r="K6878" t="s">
        <v>33832</v>
      </c>
      <c r="L6878">
        <v>42558</v>
      </c>
      <c r="M6878" t="s">
        <v>50</v>
      </c>
      <c r="N6878" s="1">
        <v>45237</v>
      </c>
      <c r="O6878" s="1">
        <v>45240</v>
      </c>
      <c r="P6878">
        <v>93</v>
      </c>
      <c r="Q6878">
        <v>4</v>
      </c>
      <c r="R6878" t="s">
        <v>40</v>
      </c>
      <c r="S6878">
        <v>4</v>
      </c>
      <c r="T6878">
        <v>0</v>
      </c>
      <c r="U6878">
        <v>3</v>
      </c>
      <c r="V6878">
        <v>687</v>
      </c>
      <c r="W6878" t="s">
        <v>41</v>
      </c>
      <c r="X6878" t="s">
        <v>33833</v>
      </c>
      <c r="Y6878" t="s">
        <v>81</v>
      </c>
      <c r="Z6878" s="1">
        <v>45217</v>
      </c>
      <c r="AA6878" s="2">
        <v>0.60082175925925929</v>
      </c>
      <c r="AB6878" s="2">
        <v>0.45319444444444446</v>
      </c>
      <c r="AC6878" t="s">
        <v>44</v>
      </c>
      <c r="AD6878" t="s">
        <v>45</v>
      </c>
      <c r="AE6878" t="s">
        <v>45</v>
      </c>
      <c r="AF6878">
        <v>229</v>
      </c>
    </row>
    <row r="6879" spans="1:32">
      <c r="A6879">
        <v>31416</v>
      </c>
      <c r="B6879">
        <v>30516</v>
      </c>
      <c r="C6879" t="s">
        <v>590</v>
      </c>
      <c r="D6879" t="s">
        <v>11727</v>
      </c>
      <c r="E6879" t="s">
        <v>34</v>
      </c>
      <c r="F6879" t="s">
        <v>33834</v>
      </c>
      <c r="G6879" t="s">
        <v>33835</v>
      </c>
      <c r="H6879" t="s">
        <v>101</v>
      </c>
      <c r="I6879" s="1">
        <v>24387</v>
      </c>
      <c r="J6879" t="s">
        <v>33836</v>
      </c>
      <c r="K6879" t="s">
        <v>33837</v>
      </c>
      <c r="L6879">
        <v>41970</v>
      </c>
      <c r="M6879" t="s">
        <v>101</v>
      </c>
      <c r="N6879" s="1">
        <v>45240</v>
      </c>
      <c r="O6879" s="1">
        <v>45243</v>
      </c>
      <c r="P6879">
        <v>23</v>
      </c>
      <c r="Q6879">
        <v>1</v>
      </c>
      <c r="R6879" t="s">
        <v>63</v>
      </c>
      <c r="S6879">
        <v>4</v>
      </c>
      <c r="T6879">
        <v>0</v>
      </c>
      <c r="U6879">
        <v>3</v>
      </c>
      <c r="V6879">
        <v>255</v>
      </c>
      <c r="W6879" t="s">
        <v>54</v>
      </c>
      <c r="X6879" t="s">
        <v>33838</v>
      </c>
      <c r="Y6879" t="s">
        <v>6</v>
      </c>
      <c r="Z6879" s="1">
        <v>45217</v>
      </c>
      <c r="AA6879" s="2">
        <v>0.68281249999999993</v>
      </c>
      <c r="AB6879" s="2">
        <v>0.4728472222222222</v>
      </c>
      <c r="AC6879" t="s">
        <v>44</v>
      </c>
      <c r="AD6879" t="s">
        <v>45</v>
      </c>
      <c r="AE6879" t="s">
        <v>44</v>
      </c>
      <c r="AF6879">
        <v>85</v>
      </c>
    </row>
    <row r="6880" spans="1:32">
      <c r="A6880">
        <v>31417</v>
      </c>
      <c r="B6880">
        <v>30517</v>
      </c>
      <c r="C6880" t="s">
        <v>1732</v>
      </c>
      <c r="D6880" t="s">
        <v>12031</v>
      </c>
      <c r="E6880" t="s">
        <v>48</v>
      </c>
      <c r="F6880" t="s">
        <v>33839</v>
      </c>
      <c r="G6880" t="s">
        <v>33840</v>
      </c>
      <c r="H6880" t="s">
        <v>530</v>
      </c>
      <c r="I6880" s="1">
        <v>25717</v>
      </c>
      <c r="J6880" t="s">
        <v>33841</v>
      </c>
      <c r="K6880" t="s">
        <v>17717</v>
      </c>
      <c r="L6880">
        <v>13706</v>
      </c>
      <c r="M6880" t="s">
        <v>530</v>
      </c>
      <c r="N6880" s="1">
        <v>45274</v>
      </c>
      <c r="O6880" s="1">
        <v>45276</v>
      </c>
      <c r="P6880">
        <v>89</v>
      </c>
      <c r="Q6880">
        <v>4</v>
      </c>
      <c r="R6880" t="s">
        <v>63</v>
      </c>
      <c r="S6880">
        <v>2</v>
      </c>
      <c r="T6880">
        <v>2</v>
      </c>
      <c r="U6880">
        <v>2</v>
      </c>
      <c r="V6880">
        <v>124</v>
      </c>
      <c r="W6880" t="s">
        <v>41</v>
      </c>
      <c r="X6880" t="s">
        <v>33842</v>
      </c>
      <c r="Y6880" t="s">
        <v>6</v>
      </c>
      <c r="Z6880" s="1">
        <v>45259</v>
      </c>
      <c r="AA6880" s="2">
        <v>0.8303356481481482</v>
      </c>
      <c r="AB6880" s="2">
        <v>7.4039351851851856E-2</v>
      </c>
      <c r="AC6880" t="s">
        <v>45</v>
      </c>
      <c r="AD6880" t="s">
        <v>44</v>
      </c>
      <c r="AE6880" t="s">
        <v>44</v>
      </c>
      <c r="AF6880">
        <v>62</v>
      </c>
    </row>
    <row r="6881" spans="1:32">
      <c r="A6881">
        <v>31418</v>
      </c>
      <c r="B6881">
        <v>30518</v>
      </c>
      <c r="C6881" t="s">
        <v>1379</v>
      </c>
      <c r="D6881" t="s">
        <v>847</v>
      </c>
      <c r="E6881" t="s">
        <v>48</v>
      </c>
      <c r="F6881" t="s">
        <v>33843</v>
      </c>
      <c r="G6881" t="s">
        <v>33844</v>
      </c>
      <c r="H6881" t="s">
        <v>171</v>
      </c>
      <c r="I6881" s="1">
        <v>33208</v>
      </c>
      <c r="J6881" t="s">
        <v>33845</v>
      </c>
      <c r="K6881" t="s">
        <v>33846</v>
      </c>
      <c r="L6881">
        <v>34623</v>
      </c>
      <c r="M6881" t="s">
        <v>171</v>
      </c>
      <c r="N6881" s="1">
        <v>45150</v>
      </c>
      <c r="O6881" s="1">
        <v>45154</v>
      </c>
      <c r="P6881">
        <v>42</v>
      </c>
      <c r="Q6881">
        <v>2</v>
      </c>
      <c r="R6881" t="s">
        <v>40</v>
      </c>
      <c r="S6881">
        <v>3</v>
      </c>
      <c r="T6881">
        <v>2</v>
      </c>
      <c r="U6881">
        <v>4</v>
      </c>
      <c r="V6881">
        <v>916</v>
      </c>
      <c r="W6881" t="s">
        <v>54</v>
      </c>
      <c r="X6881" t="s">
        <v>33847</v>
      </c>
      <c r="Y6881" t="s">
        <v>81</v>
      </c>
      <c r="Z6881" s="1">
        <v>45112</v>
      </c>
      <c r="AA6881" s="2">
        <v>0.77743055555555562</v>
      </c>
      <c r="AB6881" s="2">
        <v>0.95179398148148142</v>
      </c>
      <c r="AC6881" t="s">
        <v>44</v>
      </c>
      <c r="AD6881" t="s">
        <v>44</v>
      </c>
      <c r="AE6881" t="s">
        <v>44</v>
      </c>
      <c r="AF6881">
        <v>229</v>
      </c>
    </row>
    <row r="6882" spans="1:32">
      <c r="A6882">
        <v>31419</v>
      </c>
      <c r="B6882">
        <v>30519</v>
      </c>
      <c r="C6882" t="s">
        <v>988</v>
      </c>
      <c r="D6882" t="s">
        <v>2203</v>
      </c>
      <c r="E6882" t="s">
        <v>48</v>
      </c>
      <c r="F6882" t="s">
        <v>33848</v>
      </c>
      <c r="G6882" t="s">
        <v>33849</v>
      </c>
      <c r="H6882" t="s">
        <v>60</v>
      </c>
      <c r="I6882" s="1">
        <v>26298</v>
      </c>
      <c r="J6882" t="s">
        <v>33850</v>
      </c>
      <c r="K6882" t="s">
        <v>12728</v>
      </c>
      <c r="L6882">
        <v>53638</v>
      </c>
      <c r="M6882" t="s">
        <v>60</v>
      </c>
      <c r="N6882" s="1">
        <v>45031</v>
      </c>
      <c r="O6882" s="1">
        <v>45032</v>
      </c>
      <c r="P6882">
        <v>76</v>
      </c>
      <c r="Q6882">
        <v>4</v>
      </c>
      <c r="R6882" t="s">
        <v>53</v>
      </c>
      <c r="S6882">
        <v>4</v>
      </c>
      <c r="T6882">
        <v>1</v>
      </c>
      <c r="U6882">
        <v>1</v>
      </c>
      <c r="V6882">
        <v>143</v>
      </c>
      <c r="W6882" t="s">
        <v>41</v>
      </c>
      <c r="X6882" t="s">
        <v>33851</v>
      </c>
      <c r="Y6882" t="s">
        <v>81</v>
      </c>
      <c r="Z6882" s="1">
        <v>45017</v>
      </c>
      <c r="AA6882" s="2">
        <v>0.65195601851851859</v>
      </c>
      <c r="AB6882" s="2">
        <v>5.6435185185185179E-2</v>
      </c>
      <c r="AC6882" t="s">
        <v>45</v>
      </c>
      <c r="AD6882" t="s">
        <v>45</v>
      </c>
      <c r="AE6882" t="s">
        <v>44</v>
      </c>
      <c r="AF6882">
        <v>143</v>
      </c>
    </row>
    <row r="6883" spans="1:32">
      <c r="A6883">
        <v>31420</v>
      </c>
      <c r="B6883">
        <v>30520</v>
      </c>
      <c r="C6883" t="s">
        <v>822</v>
      </c>
      <c r="D6883" t="s">
        <v>13238</v>
      </c>
      <c r="E6883" t="s">
        <v>34</v>
      </c>
      <c r="F6883" t="s">
        <v>33852</v>
      </c>
      <c r="G6883" t="s">
        <v>33853</v>
      </c>
      <c r="H6883" t="s">
        <v>101</v>
      </c>
      <c r="I6883" s="1">
        <v>26663</v>
      </c>
      <c r="J6883" t="s">
        <v>33854</v>
      </c>
      <c r="K6883" t="s">
        <v>33855</v>
      </c>
      <c r="L6883">
        <v>8539</v>
      </c>
      <c r="M6883" t="s">
        <v>101</v>
      </c>
      <c r="N6883" s="1">
        <v>45175</v>
      </c>
      <c r="O6883" s="1">
        <v>45178</v>
      </c>
      <c r="P6883">
        <v>27</v>
      </c>
      <c r="Q6883">
        <v>2</v>
      </c>
      <c r="R6883" t="s">
        <v>40</v>
      </c>
      <c r="S6883">
        <v>3</v>
      </c>
      <c r="T6883">
        <v>0</v>
      </c>
      <c r="U6883">
        <v>3</v>
      </c>
      <c r="V6883">
        <v>633</v>
      </c>
      <c r="W6883" t="s">
        <v>41</v>
      </c>
      <c r="X6883" t="s">
        <v>33856</v>
      </c>
      <c r="Y6883" t="s">
        <v>65</v>
      </c>
      <c r="Z6883" s="1">
        <v>45151</v>
      </c>
      <c r="AA6883" s="2">
        <v>0.11030092592592593</v>
      </c>
      <c r="AB6883" s="2">
        <v>2.3668981481481485E-2</v>
      </c>
      <c r="AC6883" t="s">
        <v>45</v>
      </c>
      <c r="AD6883" t="s">
        <v>45</v>
      </c>
      <c r="AE6883" t="s">
        <v>44</v>
      </c>
      <c r="AF6883">
        <v>211</v>
      </c>
    </row>
    <row r="6884" spans="1:32">
      <c r="A6884">
        <v>31421</v>
      </c>
      <c r="B6884">
        <v>30521</v>
      </c>
      <c r="C6884" t="s">
        <v>3766</v>
      </c>
      <c r="D6884" t="s">
        <v>2019</v>
      </c>
      <c r="E6884" t="s">
        <v>34</v>
      </c>
      <c r="F6884" t="s">
        <v>33857</v>
      </c>
      <c r="G6884">
        <v>3644510787</v>
      </c>
      <c r="H6884" t="s">
        <v>37</v>
      </c>
      <c r="I6884" s="1">
        <v>36187</v>
      </c>
      <c r="J6884" t="s">
        <v>33858</v>
      </c>
      <c r="K6884" t="s">
        <v>33859</v>
      </c>
      <c r="L6884">
        <v>39517</v>
      </c>
      <c r="M6884" t="s">
        <v>37</v>
      </c>
      <c r="N6884" s="1">
        <v>45135</v>
      </c>
      <c r="O6884" s="1">
        <v>45136</v>
      </c>
      <c r="P6884">
        <v>19</v>
      </c>
      <c r="Q6884">
        <v>1</v>
      </c>
      <c r="R6884" t="s">
        <v>53</v>
      </c>
      <c r="S6884">
        <v>3</v>
      </c>
      <c r="T6884">
        <v>2</v>
      </c>
      <c r="U6884">
        <v>1</v>
      </c>
      <c r="V6884">
        <v>142</v>
      </c>
      <c r="W6884" t="s">
        <v>54</v>
      </c>
      <c r="X6884" t="s">
        <v>33860</v>
      </c>
      <c r="Y6884" t="s">
        <v>65</v>
      </c>
      <c r="Z6884" s="1">
        <v>45101</v>
      </c>
      <c r="AA6884" s="2">
        <v>0.70836805555555549</v>
      </c>
      <c r="AB6884" s="2">
        <v>0.66043981481481484</v>
      </c>
      <c r="AC6884" t="s">
        <v>44</v>
      </c>
      <c r="AD6884" t="s">
        <v>45</v>
      </c>
      <c r="AE6884" t="s">
        <v>45</v>
      </c>
      <c r="AF6884">
        <v>142</v>
      </c>
    </row>
    <row r="6885" spans="1:32">
      <c r="A6885">
        <v>31422</v>
      </c>
      <c r="B6885">
        <v>30522</v>
      </c>
      <c r="C6885" t="s">
        <v>2144</v>
      </c>
      <c r="D6885" t="s">
        <v>14628</v>
      </c>
      <c r="E6885" t="s">
        <v>34</v>
      </c>
      <c r="F6885" t="s">
        <v>33861</v>
      </c>
      <c r="G6885" t="s">
        <v>33862</v>
      </c>
      <c r="H6885" t="s">
        <v>217</v>
      </c>
      <c r="I6885" s="1">
        <v>23609</v>
      </c>
      <c r="J6885" t="s">
        <v>33863</v>
      </c>
      <c r="K6885" t="s">
        <v>33864</v>
      </c>
      <c r="L6885">
        <v>19499</v>
      </c>
      <c r="M6885" t="s">
        <v>217</v>
      </c>
      <c r="N6885" s="1">
        <v>44991</v>
      </c>
      <c r="O6885" s="1">
        <v>44995</v>
      </c>
      <c r="P6885">
        <v>50</v>
      </c>
      <c r="Q6885">
        <v>2</v>
      </c>
      <c r="R6885" t="s">
        <v>63</v>
      </c>
      <c r="S6885">
        <v>3</v>
      </c>
      <c r="T6885">
        <v>1</v>
      </c>
      <c r="U6885">
        <v>4</v>
      </c>
      <c r="V6885">
        <v>304</v>
      </c>
      <c r="W6885" t="s">
        <v>41</v>
      </c>
      <c r="X6885" t="s">
        <v>33865</v>
      </c>
      <c r="Y6885" t="s">
        <v>6</v>
      </c>
      <c r="Z6885" s="1">
        <v>44973</v>
      </c>
      <c r="AA6885" s="2">
        <v>0.10574074074074075</v>
      </c>
      <c r="AB6885" s="2">
        <v>0.81075231481481491</v>
      </c>
      <c r="AC6885" t="s">
        <v>45</v>
      </c>
      <c r="AD6885" t="s">
        <v>44</v>
      </c>
      <c r="AE6885" t="s">
        <v>44</v>
      </c>
      <c r="AF6885">
        <v>76</v>
      </c>
    </row>
    <row r="6886" spans="1:32">
      <c r="A6886">
        <v>31423</v>
      </c>
      <c r="B6886">
        <v>30523</v>
      </c>
      <c r="C6886" t="s">
        <v>139</v>
      </c>
      <c r="D6886" t="s">
        <v>15161</v>
      </c>
      <c r="E6886" t="s">
        <v>34</v>
      </c>
      <c r="F6886" t="s">
        <v>33866</v>
      </c>
      <c r="G6886" t="s">
        <v>33867</v>
      </c>
      <c r="H6886" t="s">
        <v>164</v>
      </c>
      <c r="I6886" s="1">
        <v>30558</v>
      </c>
      <c r="J6886" t="s">
        <v>33868</v>
      </c>
      <c r="K6886" t="s">
        <v>33869</v>
      </c>
      <c r="L6886">
        <v>14443</v>
      </c>
      <c r="M6886" t="s">
        <v>164</v>
      </c>
      <c r="N6886" s="1">
        <v>45194</v>
      </c>
      <c r="O6886" s="1">
        <v>45199</v>
      </c>
      <c r="P6886">
        <v>38</v>
      </c>
      <c r="Q6886">
        <v>2</v>
      </c>
      <c r="R6886" t="s">
        <v>63</v>
      </c>
      <c r="S6886">
        <v>4</v>
      </c>
      <c r="T6886">
        <v>0</v>
      </c>
      <c r="U6886">
        <v>5</v>
      </c>
      <c r="V6886">
        <v>320</v>
      </c>
      <c r="W6886" t="s">
        <v>54</v>
      </c>
      <c r="X6886" t="s">
        <v>33870</v>
      </c>
      <c r="Y6886" t="s">
        <v>65</v>
      </c>
      <c r="Z6886" s="1">
        <v>45182</v>
      </c>
      <c r="AA6886" s="2">
        <v>0.5591666666666667</v>
      </c>
      <c r="AB6886" s="2">
        <v>0.45864583333333336</v>
      </c>
      <c r="AC6886" t="s">
        <v>45</v>
      </c>
      <c r="AD6886" t="s">
        <v>45</v>
      </c>
      <c r="AE6886" t="s">
        <v>44</v>
      </c>
      <c r="AF6886">
        <v>64</v>
      </c>
    </row>
    <row r="6887" spans="1:32">
      <c r="A6887">
        <v>31424</v>
      </c>
      <c r="B6887">
        <v>30524</v>
      </c>
      <c r="C6887" t="s">
        <v>391</v>
      </c>
      <c r="D6887" t="s">
        <v>99</v>
      </c>
      <c r="E6887" t="s">
        <v>34</v>
      </c>
      <c r="F6887" t="s">
        <v>33871</v>
      </c>
      <c r="G6887" t="s">
        <v>33872</v>
      </c>
      <c r="H6887" t="s">
        <v>941</v>
      </c>
      <c r="I6887" s="1">
        <v>24211</v>
      </c>
      <c r="J6887" t="s">
        <v>33873</v>
      </c>
      <c r="K6887" t="s">
        <v>17964</v>
      </c>
      <c r="L6887">
        <v>11155</v>
      </c>
      <c r="M6887" t="s">
        <v>941</v>
      </c>
      <c r="N6887" s="1">
        <v>45025</v>
      </c>
      <c r="O6887" s="1">
        <v>45026</v>
      </c>
      <c r="P6887">
        <v>48</v>
      </c>
      <c r="Q6887">
        <v>2</v>
      </c>
      <c r="R6887" t="s">
        <v>40</v>
      </c>
      <c r="S6887">
        <v>3</v>
      </c>
      <c r="T6887">
        <v>2</v>
      </c>
      <c r="U6887">
        <v>1</v>
      </c>
      <c r="V6887">
        <v>249</v>
      </c>
      <c r="W6887" t="s">
        <v>54</v>
      </c>
      <c r="X6887" t="s">
        <v>33874</v>
      </c>
      <c r="Y6887" t="s">
        <v>81</v>
      </c>
      <c r="Z6887" s="1">
        <v>45000</v>
      </c>
      <c r="AA6887" s="2">
        <v>0.14807870370370371</v>
      </c>
      <c r="AB6887" s="2">
        <v>0.7713078703703703</v>
      </c>
      <c r="AC6887" t="s">
        <v>44</v>
      </c>
      <c r="AD6887" t="s">
        <v>45</v>
      </c>
      <c r="AE6887" t="s">
        <v>44</v>
      </c>
      <c r="AF6887">
        <v>249</v>
      </c>
    </row>
    <row r="6888" spans="1:32">
      <c r="A6888">
        <v>31425</v>
      </c>
      <c r="B6888">
        <v>30525</v>
      </c>
      <c r="C6888" t="s">
        <v>119</v>
      </c>
      <c r="D6888" t="s">
        <v>1427</v>
      </c>
      <c r="E6888" t="s">
        <v>48</v>
      </c>
      <c r="F6888" t="s">
        <v>33875</v>
      </c>
      <c r="G6888" t="s">
        <v>33876</v>
      </c>
      <c r="H6888" t="s">
        <v>201</v>
      </c>
      <c r="I6888" s="1">
        <v>37546</v>
      </c>
      <c r="J6888" t="s">
        <v>33877</v>
      </c>
      <c r="K6888" t="s">
        <v>33878</v>
      </c>
      <c r="L6888">
        <v>6639</v>
      </c>
      <c r="M6888" t="s">
        <v>201</v>
      </c>
      <c r="N6888" s="1">
        <v>45159</v>
      </c>
      <c r="O6888" s="1">
        <v>45160</v>
      </c>
      <c r="P6888">
        <v>67</v>
      </c>
      <c r="Q6888">
        <v>3</v>
      </c>
      <c r="R6888" t="s">
        <v>53</v>
      </c>
      <c r="S6888">
        <v>4</v>
      </c>
      <c r="T6888">
        <v>0</v>
      </c>
      <c r="U6888">
        <v>1</v>
      </c>
      <c r="V6888">
        <v>128</v>
      </c>
      <c r="W6888" t="s">
        <v>41</v>
      </c>
      <c r="X6888" t="s">
        <v>33879</v>
      </c>
      <c r="Y6888" t="s">
        <v>65</v>
      </c>
      <c r="Z6888" s="1">
        <v>45145</v>
      </c>
      <c r="AA6888" s="2">
        <v>3.8194444444444443E-3</v>
      </c>
      <c r="AB6888" s="2">
        <v>0.98127314814814814</v>
      </c>
      <c r="AC6888" t="s">
        <v>45</v>
      </c>
      <c r="AD6888" t="s">
        <v>45</v>
      </c>
      <c r="AE6888" t="s">
        <v>45</v>
      </c>
      <c r="AF6888">
        <v>128</v>
      </c>
    </row>
    <row r="6889" spans="1:32">
      <c r="A6889">
        <v>31426</v>
      </c>
      <c r="B6889">
        <v>30526</v>
      </c>
      <c r="C6889" t="s">
        <v>489</v>
      </c>
      <c r="D6889" t="s">
        <v>1765</v>
      </c>
      <c r="E6889" t="s">
        <v>48</v>
      </c>
      <c r="F6889" t="s">
        <v>33880</v>
      </c>
      <c r="G6889" t="s">
        <v>33881</v>
      </c>
      <c r="H6889" t="s">
        <v>295</v>
      </c>
      <c r="I6889" s="1">
        <v>38324</v>
      </c>
      <c r="J6889" t="s">
        <v>33882</v>
      </c>
      <c r="K6889" t="s">
        <v>33883</v>
      </c>
      <c r="L6889">
        <v>25591</v>
      </c>
      <c r="M6889" t="s">
        <v>295</v>
      </c>
      <c r="N6889" s="1">
        <v>45117</v>
      </c>
      <c r="O6889" s="1">
        <v>45120</v>
      </c>
      <c r="P6889">
        <v>9</v>
      </c>
      <c r="Q6889">
        <v>1</v>
      </c>
      <c r="R6889" t="s">
        <v>40</v>
      </c>
      <c r="S6889">
        <v>4</v>
      </c>
      <c r="T6889">
        <v>1</v>
      </c>
      <c r="U6889">
        <v>3</v>
      </c>
      <c r="V6889">
        <v>693</v>
      </c>
      <c r="W6889" t="s">
        <v>41</v>
      </c>
      <c r="X6889" t="s">
        <v>33884</v>
      </c>
      <c r="Y6889" t="s">
        <v>65</v>
      </c>
      <c r="Z6889" s="1">
        <v>45112</v>
      </c>
      <c r="AA6889" s="2">
        <v>0.53091435185185187</v>
      </c>
      <c r="AB6889" s="2">
        <v>0.2278240740740741</v>
      </c>
      <c r="AC6889" t="s">
        <v>45</v>
      </c>
      <c r="AD6889" t="s">
        <v>44</v>
      </c>
      <c r="AE6889" t="s">
        <v>44</v>
      </c>
      <c r="AF6889">
        <v>231</v>
      </c>
    </row>
    <row r="6890" spans="1:32">
      <c r="A6890">
        <v>31427</v>
      </c>
      <c r="B6890">
        <v>30527</v>
      </c>
      <c r="C6890" t="s">
        <v>881</v>
      </c>
      <c r="D6890" t="s">
        <v>5276</v>
      </c>
      <c r="E6890" t="s">
        <v>48</v>
      </c>
      <c r="F6890" t="s">
        <v>33885</v>
      </c>
      <c r="G6890">
        <v>3572668337</v>
      </c>
      <c r="H6890" t="s">
        <v>171</v>
      </c>
      <c r="I6890" s="1">
        <v>28357</v>
      </c>
      <c r="J6890" t="s">
        <v>33886</v>
      </c>
      <c r="K6890" t="s">
        <v>33887</v>
      </c>
      <c r="L6890">
        <v>92647</v>
      </c>
      <c r="M6890" t="s">
        <v>171</v>
      </c>
      <c r="N6890" s="1">
        <v>45228</v>
      </c>
      <c r="O6890" s="1">
        <v>45233</v>
      </c>
      <c r="P6890">
        <v>19</v>
      </c>
      <c r="Q6890">
        <v>1</v>
      </c>
      <c r="R6890" t="s">
        <v>53</v>
      </c>
      <c r="S6890">
        <v>2</v>
      </c>
      <c r="T6890">
        <v>0</v>
      </c>
      <c r="U6890">
        <v>5</v>
      </c>
      <c r="V6890">
        <v>630</v>
      </c>
      <c r="W6890" t="s">
        <v>41</v>
      </c>
      <c r="X6890" t="s">
        <v>33888</v>
      </c>
      <c r="Y6890" t="s">
        <v>6</v>
      </c>
      <c r="Z6890" s="1">
        <v>45204</v>
      </c>
      <c r="AA6890" s="2">
        <v>0.36158564814814814</v>
      </c>
      <c r="AB6890" s="2">
        <v>0.60015046296296293</v>
      </c>
      <c r="AC6890" t="s">
        <v>45</v>
      </c>
      <c r="AD6890" t="s">
        <v>45</v>
      </c>
      <c r="AE6890" t="s">
        <v>45</v>
      </c>
      <c r="AF6890">
        <v>126</v>
      </c>
    </row>
    <row r="6891" spans="1:32">
      <c r="A6891">
        <v>31431</v>
      </c>
      <c r="B6891">
        <v>30531</v>
      </c>
      <c r="C6891" t="s">
        <v>1155</v>
      </c>
      <c r="D6891" t="s">
        <v>2762</v>
      </c>
      <c r="E6891" t="s">
        <v>34</v>
      </c>
      <c r="F6891" t="s">
        <v>33889</v>
      </c>
      <c r="G6891" t="s">
        <v>33890</v>
      </c>
      <c r="H6891" t="s">
        <v>135</v>
      </c>
      <c r="I6891" s="1">
        <v>31417</v>
      </c>
      <c r="J6891" t="s">
        <v>33891</v>
      </c>
      <c r="K6891" t="s">
        <v>33892</v>
      </c>
      <c r="L6891">
        <v>94595</v>
      </c>
      <c r="M6891" t="s">
        <v>135</v>
      </c>
      <c r="N6891" s="1">
        <v>45219</v>
      </c>
      <c r="O6891" s="1">
        <v>45224</v>
      </c>
      <c r="P6891">
        <v>63</v>
      </c>
      <c r="Q6891">
        <v>3</v>
      </c>
      <c r="R6891" t="s">
        <v>40</v>
      </c>
      <c r="S6891">
        <v>3</v>
      </c>
      <c r="T6891">
        <v>2</v>
      </c>
      <c r="U6891">
        <v>5</v>
      </c>
      <c r="V6891">
        <v>1225</v>
      </c>
      <c r="W6891" t="s">
        <v>41</v>
      </c>
      <c r="X6891" t="s">
        <v>33893</v>
      </c>
      <c r="Y6891" t="s">
        <v>43</v>
      </c>
      <c r="Z6891" s="1">
        <v>45180</v>
      </c>
      <c r="AA6891" s="2">
        <v>0.38226851851851856</v>
      </c>
      <c r="AB6891" s="2">
        <v>0.3127314814814815</v>
      </c>
      <c r="AC6891" t="s">
        <v>44</v>
      </c>
      <c r="AD6891" t="s">
        <v>45</v>
      </c>
      <c r="AE6891" t="s">
        <v>44</v>
      </c>
      <c r="AF6891">
        <v>245</v>
      </c>
    </row>
    <row r="6892" spans="1:32">
      <c r="A6892">
        <v>31432</v>
      </c>
      <c r="B6892">
        <v>30532</v>
      </c>
      <c r="C6892" t="s">
        <v>391</v>
      </c>
      <c r="D6892" t="s">
        <v>768</v>
      </c>
      <c r="E6892" t="s">
        <v>34</v>
      </c>
      <c r="F6892" t="s">
        <v>33894</v>
      </c>
      <c r="G6892" t="s">
        <v>33895</v>
      </c>
      <c r="H6892" t="s">
        <v>692</v>
      </c>
      <c r="I6892" s="1">
        <v>28270</v>
      </c>
      <c r="J6892" t="s">
        <v>33896</v>
      </c>
      <c r="K6892" t="s">
        <v>33897</v>
      </c>
      <c r="L6892">
        <v>38760</v>
      </c>
      <c r="M6892" t="s">
        <v>692</v>
      </c>
      <c r="N6892" s="1">
        <v>44937</v>
      </c>
      <c r="O6892" s="1">
        <v>44939</v>
      </c>
      <c r="P6892">
        <v>47</v>
      </c>
      <c r="Q6892">
        <v>2</v>
      </c>
      <c r="R6892" t="s">
        <v>63</v>
      </c>
      <c r="S6892">
        <v>1</v>
      </c>
      <c r="T6892">
        <v>0</v>
      </c>
      <c r="U6892">
        <v>2</v>
      </c>
      <c r="V6892">
        <v>150</v>
      </c>
      <c r="W6892" t="s">
        <v>54</v>
      </c>
      <c r="X6892" t="s">
        <v>33898</v>
      </c>
      <c r="Y6892" t="s">
        <v>81</v>
      </c>
      <c r="Z6892" s="1">
        <v>44929</v>
      </c>
      <c r="AA6892" s="2">
        <v>0.39658564814814817</v>
      </c>
      <c r="AB6892" s="2">
        <v>0.14085648148148147</v>
      </c>
      <c r="AC6892" t="s">
        <v>44</v>
      </c>
      <c r="AD6892" t="s">
        <v>44</v>
      </c>
      <c r="AE6892" t="s">
        <v>44</v>
      </c>
      <c r="AF6892">
        <v>75</v>
      </c>
    </row>
    <row r="6893" spans="1:32">
      <c r="A6893">
        <v>31433</v>
      </c>
      <c r="B6893">
        <v>30533</v>
      </c>
      <c r="C6893" t="s">
        <v>602</v>
      </c>
      <c r="D6893" t="s">
        <v>7928</v>
      </c>
      <c r="E6893" t="s">
        <v>34</v>
      </c>
      <c r="F6893" t="s">
        <v>33899</v>
      </c>
      <c r="G6893" t="s">
        <v>33900</v>
      </c>
      <c r="H6893" t="s">
        <v>309</v>
      </c>
      <c r="I6893" s="1">
        <v>33661</v>
      </c>
      <c r="J6893" t="s">
        <v>33901</v>
      </c>
      <c r="K6893" t="s">
        <v>33902</v>
      </c>
      <c r="L6893">
        <v>25169</v>
      </c>
      <c r="M6893" t="s">
        <v>309</v>
      </c>
      <c r="N6893" s="1">
        <v>45175</v>
      </c>
      <c r="O6893" s="1">
        <v>45180</v>
      </c>
      <c r="P6893">
        <v>26</v>
      </c>
      <c r="Q6893">
        <v>2</v>
      </c>
      <c r="R6893" t="s">
        <v>63</v>
      </c>
      <c r="S6893">
        <v>1</v>
      </c>
      <c r="T6893">
        <v>1</v>
      </c>
      <c r="U6893">
        <v>5</v>
      </c>
      <c r="V6893">
        <v>430</v>
      </c>
      <c r="W6893" t="s">
        <v>54</v>
      </c>
      <c r="X6893" t="s">
        <v>33903</v>
      </c>
      <c r="Y6893" t="s">
        <v>43</v>
      </c>
      <c r="Z6893" s="1">
        <v>45139</v>
      </c>
      <c r="AA6893" s="2">
        <v>0.23305555555555557</v>
      </c>
      <c r="AB6893" s="2">
        <v>0.37413194444444442</v>
      </c>
      <c r="AC6893" t="s">
        <v>44</v>
      </c>
      <c r="AD6893" t="s">
        <v>44</v>
      </c>
      <c r="AE6893" t="s">
        <v>45</v>
      </c>
      <c r="AF6893">
        <v>86</v>
      </c>
    </row>
    <row r="6894" spans="1:32">
      <c r="A6894">
        <v>31434</v>
      </c>
      <c r="B6894">
        <v>30534</v>
      </c>
      <c r="C6894" t="s">
        <v>175</v>
      </c>
      <c r="D6894" t="s">
        <v>14372</v>
      </c>
      <c r="E6894" t="s">
        <v>34</v>
      </c>
      <c r="F6894" t="s">
        <v>33904</v>
      </c>
      <c r="G6894" t="s">
        <v>33905</v>
      </c>
      <c r="H6894" t="s">
        <v>129</v>
      </c>
      <c r="I6894" s="1">
        <v>29425</v>
      </c>
      <c r="J6894" t="s">
        <v>33906</v>
      </c>
      <c r="K6894" t="s">
        <v>33907</v>
      </c>
      <c r="L6894">
        <v>26948</v>
      </c>
      <c r="M6894" t="s">
        <v>129</v>
      </c>
      <c r="N6894" s="1">
        <v>44963</v>
      </c>
      <c r="O6894" s="1">
        <v>44968</v>
      </c>
      <c r="P6894">
        <v>97</v>
      </c>
      <c r="Q6894">
        <v>4</v>
      </c>
      <c r="R6894" t="s">
        <v>53</v>
      </c>
      <c r="S6894">
        <v>4</v>
      </c>
      <c r="T6894">
        <v>1</v>
      </c>
      <c r="U6894">
        <v>5</v>
      </c>
      <c r="V6894">
        <v>705</v>
      </c>
      <c r="W6894" t="s">
        <v>41</v>
      </c>
      <c r="X6894" t="s">
        <v>33908</v>
      </c>
      <c r="Y6894" t="s">
        <v>81</v>
      </c>
      <c r="Z6894" s="1">
        <v>44949</v>
      </c>
      <c r="AA6894" s="2">
        <v>0.1650925925925926</v>
      </c>
      <c r="AB6894" s="2">
        <v>0.74001157407407403</v>
      </c>
      <c r="AC6894" t="s">
        <v>45</v>
      </c>
      <c r="AD6894" t="s">
        <v>44</v>
      </c>
      <c r="AE6894" t="s">
        <v>45</v>
      </c>
      <c r="AF6894">
        <v>141</v>
      </c>
    </row>
    <row r="6895" spans="1:32">
      <c r="A6895">
        <v>31436</v>
      </c>
      <c r="B6895">
        <v>30536</v>
      </c>
      <c r="C6895" t="s">
        <v>27058</v>
      </c>
      <c r="D6895" t="s">
        <v>435</v>
      </c>
      <c r="E6895" t="s">
        <v>34</v>
      </c>
      <c r="F6895" t="s">
        <v>33909</v>
      </c>
      <c r="G6895">
        <v>4096760446</v>
      </c>
      <c r="H6895" t="s">
        <v>309</v>
      </c>
      <c r="I6895" s="1">
        <v>30823</v>
      </c>
      <c r="J6895" t="s">
        <v>33910</v>
      </c>
      <c r="K6895" t="s">
        <v>20648</v>
      </c>
      <c r="L6895">
        <v>56112</v>
      </c>
      <c r="M6895" t="s">
        <v>309</v>
      </c>
      <c r="N6895" s="1">
        <v>45109</v>
      </c>
      <c r="O6895" s="1">
        <v>45112</v>
      </c>
      <c r="P6895">
        <v>13</v>
      </c>
      <c r="Q6895">
        <v>1</v>
      </c>
      <c r="R6895" t="s">
        <v>53</v>
      </c>
      <c r="S6895">
        <v>1</v>
      </c>
      <c r="T6895">
        <v>0</v>
      </c>
      <c r="U6895">
        <v>3</v>
      </c>
      <c r="V6895">
        <v>408</v>
      </c>
      <c r="W6895" t="s">
        <v>54</v>
      </c>
      <c r="X6895" t="s">
        <v>33911</v>
      </c>
      <c r="Y6895" t="s">
        <v>65</v>
      </c>
      <c r="Z6895" s="1">
        <v>45076</v>
      </c>
      <c r="AA6895" s="2">
        <v>0.35783564814814817</v>
      </c>
      <c r="AB6895" s="2">
        <v>3.1574074074074074E-2</v>
      </c>
      <c r="AC6895" t="s">
        <v>45</v>
      </c>
      <c r="AD6895" t="s">
        <v>44</v>
      </c>
      <c r="AE6895" t="s">
        <v>44</v>
      </c>
      <c r="AF6895">
        <v>136</v>
      </c>
    </row>
    <row r="6896" spans="1:32">
      <c r="A6896">
        <v>31439</v>
      </c>
      <c r="B6896">
        <v>30539</v>
      </c>
      <c r="C6896" t="s">
        <v>3740</v>
      </c>
      <c r="D6896" t="s">
        <v>16235</v>
      </c>
      <c r="E6896" t="s">
        <v>48</v>
      </c>
      <c r="F6896" t="s">
        <v>33912</v>
      </c>
      <c r="G6896">
        <v>2099514167</v>
      </c>
      <c r="H6896" t="s">
        <v>135</v>
      </c>
      <c r="I6896" s="1">
        <v>24353</v>
      </c>
      <c r="J6896" t="s">
        <v>33913</v>
      </c>
      <c r="K6896" t="s">
        <v>33914</v>
      </c>
      <c r="L6896">
        <v>14821</v>
      </c>
      <c r="M6896" t="s">
        <v>135</v>
      </c>
      <c r="N6896" s="1">
        <v>45123</v>
      </c>
      <c r="O6896" s="1">
        <v>45124</v>
      </c>
      <c r="P6896">
        <v>92</v>
      </c>
      <c r="Q6896">
        <v>4</v>
      </c>
      <c r="R6896" t="s">
        <v>63</v>
      </c>
      <c r="S6896">
        <v>3</v>
      </c>
      <c r="T6896">
        <v>2</v>
      </c>
      <c r="U6896">
        <v>1</v>
      </c>
      <c r="V6896">
        <v>62</v>
      </c>
      <c r="W6896" t="s">
        <v>54</v>
      </c>
      <c r="X6896" t="s">
        <v>33915</v>
      </c>
      <c r="Y6896" t="s">
        <v>43</v>
      </c>
      <c r="Z6896" s="1">
        <v>45110</v>
      </c>
      <c r="AA6896" s="2">
        <v>8.50462962962963E-2</v>
      </c>
      <c r="AB6896" s="2">
        <v>0.57098379629629636</v>
      </c>
      <c r="AC6896" t="s">
        <v>44</v>
      </c>
      <c r="AD6896" t="s">
        <v>45</v>
      </c>
      <c r="AE6896" t="s">
        <v>45</v>
      </c>
      <c r="AF6896">
        <v>62</v>
      </c>
    </row>
    <row r="6897" spans="1:32">
      <c r="A6897">
        <v>31441</v>
      </c>
      <c r="B6897">
        <v>30541</v>
      </c>
      <c r="C6897" t="s">
        <v>410</v>
      </c>
      <c r="D6897" t="s">
        <v>91</v>
      </c>
      <c r="E6897" t="s">
        <v>48</v>
      </c>
      <c r="F6897" t="s">
        <v>33916</v>
      </c>
      <c r="G6897" t="s">
        <v>33917</v>
      </c>
      <c r="H6897" t="s">
        <v>164</v>
      </c>
      <c r="I6897" s="1">
        <v>31991</v>
      </c>
      <c r="J6897" t="s">
        <v>33918</v>
      </c>
      <c r="K6897" t="s">
        <v>33919</v>
      </c>
      <c r="L6897">
        <v>54864</v>
      </c>
      <c r="M6897" t="s">
        <v>164</v>
      </c>
      <c r="N6897" s="1">
        <v>45300</v>
      </c>
      <c r="O6897" s="1">
        <v>45304</v>
      </c>
      <c r="P6897">
        <v>68</v>
      </c>
      <c r="Q6897">
        <v>3</v>
      </c>
      <c r="R6897" t="s">
        <v>63</v>
      </c>
      <c r="S6897">
        <v>2</v>
      </c>
      <c r="T6897">
        <v>1</v>
      </c>
      <c r="U6897">
        <v>4</v>
      </c>
      <c r="V6897">
        <v>320</v>
      </c>
      <c r="W6897" t="s">
        <v>41</v>
      </c>
      <c r="X6897" t="s">
        <v>33920</v>
      </c>
      <c r="Y6897" t="s">
        <v>6</v>
      </c>
      <c r="Z6897" s="1">
        <v>45280</v>
      </c>
      <c r="AA6897" s="2">
        <v>0.69813657407407403</v>
      </c>
      <c r="AB6897" s="2">
        <v>0.67766203703703709</v>
      </c>
      <c r="AC6897" t="s">
        <v>44</v>
      </c>
      <c r="AD6897" t="s">
        <v>44</v>
      </c>
      <c r="AE6897" t="s">
        <v>44</v>
      </c>
      <c r="AF6897">
        <v>80</v>
      </c>
    </row>
    <row r="6898" spans="1:32">
      <c r="A6898">
        <v>31442</v>
      </c>
      <c r="B6898">
        <v>30542</v>
      </c>
      <c r="C6898" t="s">
        <v>105</v>
      </c>
      <c r="D6898" t="s">
        <v>2268</v>
      </c>
      <c r="E6898" t="s">
        <v>34</v>
      </c>
      <c r="F6898" t="s">
        <v>33921</v>
      </c>
      <c r="G6898" t="s">
        <v>33922</v>
      </c>
      <c r="H6898" t="s">
        <v>280</v>
      </c>
      <c r="I6898" s="1">
        <v>17466</v>
      </c>
      <c r="J6898" t="s">
        <v>33923</v>
      </c>
      <c r="K6898" t="s">
        <v>33924</v>
      </c>
      <c r="L6898">
        <v>60537</v>
      </c>
      <c r="M6898" t="s">
        <v>280</v>
      </c>
      <c r="N6898" s="1">
        <v>45156</v>
      </c>
      <c r="O6898" s="1">
        <v>45158</v>
      </c>
      <c r="P6898">
        <v>59</v>
      </c>
      <c r="Q6898">
        <v>3</v>
      </c>
      <c r="R6898" t="s">
        <v>63</v>
      </c>
      <c r="S6898">
        <v>2</v>
      </c>
      <c r="T6898">
        <v>0</v>
      </c>
      <c r="U6898">
        <v>2</v>
      </c>
      <c r="V6898">
        <v>138</v>
      </c>
      <c r="W6898" t="s">
        <v>41</v>
      </c>
      <c r="X6898" t="s">
        <v>33925</v>
      </c>
      <c r="Y6898" t="s">
        <v>6</v>
      </c>
      <c r="Z6898" s="1">
        <v>45137</v>
      </c>
      <c r="AA6898" s="2">
        <v>0.71590277777777789</v>
      </c>
      <c r="AB6898" s="2">
        <v>0.71146990740740745</v>
      </c>
      <c r="AC6898" t="s">
        <v>45</v>
      </c>
      <c r="AD6898" t="s">
        <v>45</v>
      </c>
      <c r="AE6898" t="s">
        <v>44</v>
      </c>
      <c r="AF6898">
        <v>69</v>
      </c>
    </row>
    <row r="6899" spans="1:32">
      <c r="A6899">
        <v>31443</v>
      </c>
      <c r="B6899">
        <v>30543</v>
      </c>
      <c r="C6899" t="s">
        <v>229</v>
      </c>
      <c r="D6899" t="s">
        <v>1433</v>
      </c>
      <c r="E6899" t="s">
        <v>34</v>
      </c>
      <c r="F6899" t="s">
        <v>16367</v>
      </c>
      <c r="G6899" t="s">
        <v>33926</v>
      </c>
      <c r="H6899" t="s">
        <v>70</v>
      </c>
      <c r="I6899" s="1">
        <v>24507</v>
      </c>
      <c r="J6899" t="s">
        <v>33927</v>
      </c>
      <c r="K6899" t="s">
        <v>33928</v>
      </c>
      <c r="L6899">
        <v>8958</v>
      </c>
      <c r="M6899" t="s">
        <v>70</v>
      </c>
      <c r="N6899" s="1">
        <v>45057</v>
      </c>
      <c r="O6899" s="1">
        <v>45059</v>
      </c>
      <c r="P6899">
        <v>50</v>
      </c>
      <c r="Q6899">
        <v>2</v>
      </c>
      <c r="R6899" t="s">
        <v>63</v>
      </c>
      <c r="S6899">
        <v>1</v>
      </c>
      <c r="T6899">
        <v>1</v>
      </c>
      <c r="U6899">
        <v>2</v>
      </c>
      <c r="V6899">
        <v>122</v>
      </c>
      <c r="W6899" t="s">
        <v>54</v>
      </c>
      <c r="X6899" t="s">
        <v>33929</v>
      </c>
      <c r="Y6899" t="s">
        <v>65</v>
      </c>
      <c r="Z6899" s="1">
        <v>45018</v>
      </c>
      <c r="AA6899" s="2">
        <v>0.58005787037037038</v>
      </c>
      <c r="AB6899" s="2">
        <v>6.1724537037037036E-2</v>
      </c>
      <c r="AC6899" t="s">
        <v>44</v>
      </c>
      <c r="AD6899" t="s">
        <v>45</v>
      </c>
      <c r="AE6899" t="s">
        <v>44</v>
      </c>
      <c r="AF6899">
        <v>61</v>
      </c>
    </row>
    <row r="6900" spans="1:32">
      <c r="A6900">
        <v>31445</v>
      </c>
      <c r="B6900">
        <v>30545</v>
      </c>
      <c r="C6900" t="s">
        <v>3189</v>
      </c>
      <c r="D6900" t="s">
        <v>7053</v>
      </c>
      <c r="E6900" t="s">
        <v>34</v>
      </c>
      <c r="F6900" t="s">
        <v>33930</v>
      </c>
      <c r="G6900" t="s">
        <v>33931</v>
      </c>
      <c r="H6900" t="s">
        <v>941</v>
      </c>
      <c r="I6900" s="1">
        <v>32374</v>
      </c>
      <c r="J6900" t="s">
        <v>33932</v>
      </c>
      <c r="K6900" t="s">
        <v>21652</v>
      </c>
      <c r="L6900">
        <v>81971</v>
      </c>
      <c r="M6900" t="s">
        <v>941</v>
      </c>
      <c r="N6900" s="1">
        <v>45069</v>
      </c>
      <c r="O6900" s="1">
        <v>45073</v>
      </c>
      <c r="P6900">
        <v>68</v>
      </c>
      <c r="Q6900">
        <v>3</v>
      </c>
      <c r="R6900" t="s">
        <v>63</v>
      </c>
      <c r="S6900">
        <v>1</v>
      </c>
      <c r="T6900">
        <v>1</v>
      </c>
      <c r="U6900">
        <v>4</v>
      </c>
      <c r="V6900">
        <v>332</v>
      </c>
      <c r="W6900" t="s">
        <v>54</v>
      </c>
      <c r="X6900" t="s">
        <v>33933</v>
      </c>
      <c r="Y6900" t="s">
        <v>43</v>
      </c>
      <c r="Z6900" s="1">
        <v>45060</v>
      </c>
      <c r="AA6900" s="2">
        <v>0.35009259259259262</v>
      </c>
      <c r="AB6900" s="2">
        <v>0.19315972222222222</v>
      </c>
      <c r="AC6900" t="s">
        <v>44</v>
      </c>
      <c r="AD6900" t="s">
        <v>45</v>
      </c>
      <c r="AE6900" t="s">
        <v>44</v>
      </c>
      <c r="AF6900">
        <v>83</v>
      </c>
    </row>
    <row r="6901" spans="1:32">
      <c r="A6901">
        <v>31449</v>
      </c>
      <c r="B6901">
        <v>30549</v>
      </c>
      <c r="C6901" t="s">
        <v>5138</v>
      </c>
      <c r="D6901" t="s">
        <v>5089</v>
      </c>
      <c r="E6901" t="s">
        <v>34</v>
      </c>
      <c r="F6901" t="s">
        <v>33934</v>
      </c>
      <c r="G6901" t="s">
        <v>33935</v>
      </c>
      <c r="H6901" t="s">
        <v>129</v>
      </c>
      <c r="I6901" s="1">
        <v>24339</v>
      </c>
      <c r="J6901" t="s">
        <v>33936</v>
      </c>
      <c r="K6901" t="s">
        <v>33937</v>
      </c>
      <c r="L6901">
        <v>15364</v>
      </c>
      <c r="M6901" t="s">
        <v>129</v>
      </c>
      <c r="N6901" s="1">
        <v>44956</v>
      </c>
      <c r="O6901" s="1">
        <v>44958</v>
      </c>
      <c r="P6901">
        <v>47</v>
      </c>
      <c r="Q6901">
        <v>2</v>
      </c>
      <c r="R6901" t="s">
        <v>63</v>
      </c>
      <c r="S6901">
        <v>1</v>
      </c>
      <c r="T6901">
        <v>0</v>
      </c>
      <c r="U6901">
        <v>2</v>
      </c>
      <c r="V6901">
        <v>160</v>
      </c>
      <c r="W6901" t="s">
        <v>54</v>
      </c>
      <c r="X6901" t="s">
        <v>33938</v>
      </c>
      <c r="Y6901" t="s">
        <v>6</v>
      </c>
      <c r="Z6901" s="1">
        <v>44939</v>
      </c>
      <c r="AA6901" s="2">
        <v>0.77440972222222226</v>
      </c>
      <c r="AB6901" s="2">
        <v>0.13234953703703703</v>
      </c>
      <c r="AC6901" t="s">
        <v>44</v>
      </c>
      <c r="AD6901" t="s">
        <v>45</v>
      </c>
      <c r="AE6901" t="s">
        <v>45</v>
      </c>
      <c r="AF6901">
        <v>80</v>
      </c>
    </row>
    <row r="6902" spans="1:32">
      <c r="A6902">
        <v>31450</v>
      </c>
      <c r="B6902">
        <v>30550</v>
      </c>
      <c r="C6902" t="s">
        <v>2912</v>
      </c>
      <c r="D6902" t="s">
        <v>2634</v>
      </c>
      <c r="E6902" t="s">
        <v>48</v>
      </c>
      <c r="F6902" t="s">
        <v>33939</v>
      </c>
      <c r="G6902" t="s">
        <v>33940</v>
      </c>
      <c r="H6902" t="s">
        <v>225</v>
      </c>
      <c r="I6902" s="1">
        <v>22695</v>
      </c>
      <c r="J6902" t="s">
        <v>33941</v>
      </c>
      <c r="K6902" t="s">
        <v>33942</v>
      </c>
      <c r="L6902">
        <v>57024</v>
      </c>
      <c r="M6902" t="s">
        <v>225</v>
      </c>
      <c r="N6902" s="1">
        <v>45059</v>
      </c>
      <c r="O6902" s="1">
        <v>45061</v>
      </c>
      <c r="P6902">
        <v>49</v>
      </c>
      <c r="Q6902">
        <v>2</v>
      </c>
      <c r="R6902" t="s">
        <v>53</v>
      </c>
      <c r="S6902">
        <v>4</v>
      </c>
      <c r="T6902">
        <v>1</v>
      </c>
      <c r="U6902">
        <v>2</v>
      </c>
      <c r="V6902">
        <v>254</v>
      </c>
      <c r="W6902" t="s">
        <v>41</v>
      </c>
      <c r="X6902" t="s">
        <v>33943</v>
      </c>
      <c r="Y6902" t="s">
        <v>43</v>
      </c>
      <c r="Z6902" s="1">
        <v>45041</v>
      </c>
      <c r="AA6902" s="2">
        <v>0.5700115740740741</v>
      </c>
      <c r="AB6902" s="2">
        <v>0.84303240740740737</v>
      </c>
      <c r="AC6902" t="s">
        <v>45</v>
      </c>
      <c r="AD6902" t="s">
        <v>45</v>
      </c>
      <c r="AE6902" t="s">
        <v>44</v>
      </c>
      <c r="AF6902">
        <v>127</v>
      </c>
    </row>
    <row r="6903" spans="1:32">
      <c r="A6903">
        <v>31451</v>
      </c>
      <c r="B6903">
        <v>30551</v>
      </c>
      <c r="C6903" t="s">
        <v>1503</v>
      </c>
      <c r="D6903" t="s">
        <v>2587</v>
      </c>
      <c r="E6903" t="s">
        <v>34</v>
      </c>
      <c r="F6903" t="s">
        <v>33944</v>
      </c>
      <c r="G6903" t="s">
        <v>33945</v>
      </c>
      <c r="H6903" t="s">
        <v>171</v>
      </c>
      <c r="I6903" s="1">
        <v>25670</v>
      </c>
      <c r="J6903" t="s">
        <v>33946</v>
      </c>
      <c r="K6903" t="s">
        <v>8551</v>
      </c>
      <c r="L6903">
        <v>49655</v>
      </c>
      <c r="M6903" t="s">
        <v>171</v>
      </c>
      <c r="N6903" s="1">
        <v>45221</v>
      </c>
      <c r="O6903" s="1">
        <v>45222</v>
      </c>
      <c r="P6903">
        <v>100</v>
      </c>
      <c r="Q6903">
        <v>4</v>
      </c>
      <c r="R6903" t="s">
        <v>53</v>
      </c>
      <c r="S6903">
        <v>4</v>
      </c>
      <c r="T6903">
        <v>1</v>
      </c>
      <c r="U6903">
        <v>1</v>
      </c>
      <c r="V6903">
        <v>138</v>
      </c>
      <c r="W6903" t="s">
        <v>54</v>
      </c>
      <c r="X6903" t="s">
        <v>33947</v>
      </c>
      <c r="Y6903" t="s">
        <v>6</v>
      </c>
      <c r="Z6903" s="1">
        <v>45213</v>
      </c>
      <c r="AA6903" s="2">
        <v>0.66057870370370375</v>
      </c>
      <c r="AB6903" s="2">
        <v>0.9197453703703703</v>
      </c>
      <c r="AC6903" t="s">
        <v>44</v>
      </c>
      <c r="AD6903" t="s">
        <v>44</v>
      </c>
      <c r="AE6903" t="s">
        <v>45</v>
      </c>
      <c r="AF6903">
        <v>138</v>
      </c>
    </row>
    <row r="6904" spans="1:32">
      <c r="A6904">
        <v>31452</v>
      </c>
      <c r="B6904">
        <v>30552</v>
      </c>
      <c r="C6904" t="s">
        <v>6440</v>
      </c>
      <c r="D6904" t="s">
        <v>28862</v>
      </c>
      <c r="E6904" t="s">
        <v>48</v>
      </c>
      <c r="F6904" t="s">
        <v>33948</v>
      </c>
      <c r="G6904">
        <f>1-906-737-5453</f>
        <v>-7095</v>
      </c>
      <c r="H6904" t="s">
        <v>60</v>
      </c>
      <c r="I6904" s="1">
        <v>25778</v>
      </c>
      <c r="J6904" t="s">
        <v>33949</v>
      </c>
      <c r="K6904" t="s">
        <v>33950</v>
      </c>
      <c r="L6904">
        <v>25119</v>
      </c>
      <c r="M6904" t="s">
        <v>60</v>
      </c>
      <c r="N6904" s="1">
        <v>45250</v>
      </c>
      <c r="O6904" s="1">
        <v>45254</v>
      </c>
      <c r="P6904">
        <v>38</v>
      </c>
      <c r="Q6904">
        <v>2</v>
      </c>
      <c r="R6904" t="s">
        <v>63</v>
      </c>
      <c r="S6904">
        <v>1</v>
      </c>
      <c r="T6904">
        <v>0</v>
      </c>
      <c r="U6904">
        <v>4</v>
      </c>
      <c r="V6904">
        <v>344</v>
      </c>
      <c r="W6904" t="s">
        <v>54</v>
      </c>
      <c r="X6904" t="s">
        <v>33951</v>
      </c>
      <c r="Y6904" t="s">
        <v>65</v>
      </c>
      <c r="Z6904" s="1">
        <v>45236</v>
      </c>
      <c r="AA6904" s="2">
        <v>0.70685185185185195</v>
      </c>
      <c r="AB6904" s="2">
        <v>0.64515046296296297</v>
      </c>
      <c r="AC6904" t="s">
        <v>45</v>
      </c>
      <c r="AD6904" t="s">
        <v>45</v>
      </c>
      <c r="AE6904" t="s">
        <v>45</v>
      </c>
      <c r="AF6904">
        <v>86</v>
      </c>
    </row>
    <row r="6905" spans="1:32">
      <c r="A6905">
        <v>31453</v>
      </c>
      <c r="B6905">
        <v>30553</v>
      </c>
      <c r="C6905" t="s">
        <v>32</v>
      </c>
      <c r="D6905" t="s">
        <v>7440</v>
      </c>
      <c r="E6905" t="s">
        <v>34</v>
      </c>
      <c r="F6905" t="s">
        <v>33952</v>
      </c>
      <c r="G6905" t="s">
        <v>33953</v>
      </c>
      <c r="H6905" t="s">
        <v>692</v>
      </c>
      <c r="I6905" s="1">
        <v>30046</v>
      </c>
      <c r="J6905" t="s">
        <v>33954</v>
      </c>
      <c r="K6905" t="s">
        <v>18989</v>
      </c>
      <c r="L6905">
        <v>59325</v>
      </c>
      <c r="M6905" t="s">
        <v>692</v>
      </c>
      <c r="N6905" s="1">
        <v>45296</v>
      </c>
      <c r="O6905" s="1">
        <v>45299</v>
      </c>
      <c r="P6905">
        <v>19</v>
      </c>
      <c r="Q6905">
        <v>1</v>
      </c>
      <c r="R6905" t="s">
        <v>53</v>
      </c>
      <c r="S6905">
        <v>1</v>
      </c>
      <c r="T6905">
        <v>2</v>
      </c>
      <c r="U6905">
        <v>3</v>
      </c>
      <c r="V6905">
        <v>423</v>
      </c>
      <c r="W6905" t="s">
        <v>41</v>
      </c>
      <c r="X6905" t="s">
        <v>33955</v>
      </c>
      <c r="Y6905" t="s">
        <v>65</v>
      </c>
      <c r="Z6905" s="1">
        <v>45282</v>
      </c>
      <c r="AA6905" s="2">
        <v>0.28858796296296296</v>
      </c>
      <c r="AB6905" s="2">
        <v>0.55814814814814817</v>
      </c>
      <c r="AC6905" t="s">
        <v>45</v>
      </c>
      <c r="AD6905" t="s">
        <v>44</v>
      </c>
      <c r="AE6905" t="s">
        <v>44</v>
      </c>
      <c r="AF6905">
        <v>141</v>
      </c>
    </row>
    <row r="6906" spans="1:32">
      <c r="A6906">
        <v>31454</v>
      </c>
      <c r="B6906">
        <v>30554</v>
      </c>
      <c r="C6906" t="s">
        <v>276</v>
      </c>
      <c r="D6906" t="s">
        <v>1263</v>
      </c>
      <c r="E6906" t="s">
        <v>48</v>
      </c>
      <c r="F6906" t="s">
        <v>33956</v>
      </c>
      <c r="G6906" t="s">
        <v>33957</v>
      </c>
      <c r="H6906" t="s">
        <v>60</v>
      </c>
      <c r="I6906" s="1">
        <v>22029</v>
      </c>
      <c r="J6906" t="s">
        <v>33958</v>
      </c>
      <c r="K6906" t="s">
        <v>33959</v>
      </c>
      <c r="L6906">
        <v>69469</v>
      </c>
      <c r="M6906" t="s">
        <v>60</v>
      </c>
      <c r="N6906" s="1">
        <v>45139</v>
      </c>
      <c r="O6906" s="1">
        <v>45140</v>
      </c>
      <c r="P6906">
        <v>62</v>
      </c>
      <c r="Q6906">
        <v>3</v>
      </c>
      <c r="R6906" t="s">
        <v>63</v>
      </c>
      <c r="S6906">
        <v>4</v>
      </c>
      <c r="T6906">
        <v>0</v>
      </c>
      <c r="U6906">
        <v>1</v>
      </c>
      <c r="V6906">
        <v>70</v>
      </c>
      <c r="W6906" t="s">
        <v>54</v>
      </c>
      <c r="X6906" t="s">
        <v>33960</v>
      </c>
      <c r="Y6906" t="s">
        <v>81</v>
      </c>
      <c r="Z6906" s="1">
        <v>45127</v>
      </c>
      <c r="AA6906" s="2">
        <v>0.84750000000000003</v>
      </c>
      <c r="AB6906" s="2">
        <v>0.46256944444444442</v>
      </c>
      <c r="AC6906" t="s">
        <v>44</v>
      </c>
      <c r="AD6906" t="s">
        <v>44</v>
      </c>
      <c r="AE6906" t="s">
        <v>45</v>
      </c>
      <c r="AF6906">
        <v>70</v>
      </c>
    </row>
    <row r="6907" spans="1:32">
      <c r="A6907">
        <v>31455</v>
      </c>
      <c r="B6907">
        <v>30555</v>
      </c>
      <c r="C6907" t="s">
        <v>213</v>
      </c>
      <c r="D6907" t="s">
        <v>140</v>
      </c>
      <c r="E6907" t="s">
        <v>34</v>
      </c>
      <c r="F6907" t="s">
        <v>33961</v>
      </c>
      <c r="G6907" t="s">
        <v>33962</v>
      </c>
      <c r="H6907" t="s">
        <v>457</v>
      </c>
      <c r="I6907" s="1">
        <v>29724</v>
      </c>
      <c r="J6907" t="s">
        <v>33963</v>
      </c>
      <c r="K6907" t="s">
        <v>8239</v>
      </c>
      <c r="L6907">
        <v>63671</v>
      </c>
      <c r="M6907" t="s">
        <v>457</v>
      </c>
      <c r="N6907" s="1">
        <v>45295</v>
      </c>
      <c r="O6907" s="1">
        <v>45296</v>
      </c>
      <c r="P6907">
        <v>12</v>
      </c>
      <c r="Q6907">
        <v>1</v>
      </c>
      <c r="R6907" t="s">
        <v>40</v>
      </c>
      <c r="S6907">
        <v>3</v>
      </c>
      <c r="T6907">
        <v>0</v>
      </c>
      <c r="U6907">
        <v>1</v>
      </c>
      <c r="V6907">
        <v>210</v>
      </c>
      <c r="W6907" t="s">
        <v>41</v>
      </c>
      <c r="X6907" t="s">
        <v>33964</v>
      </c>
      <c r="Y6907" t="s">
        <v>65</v>
      </c>
      <c r="Z6907" s="1">
        <v>45283</v>
      </c>
      <c r="AA6907" s="2">
        <v>3.3831018518518517E-2</v>
      </c>
      <c r="AB6907" s="2">
        <v>0.81114583333333334</v>
      </c>
      <c r="AC6907" t="s">
        <v>45</v>
      </c>
      <c r="AD6907" t="s">
        <v>44</v>
      </c>
      <c r="AE6907" t="s">
        <v>45</v>
      </c>
      <c r="AF6907">
        <v>210</v>
      </c>
    </row>
    <row r="6908" spans="1:32">
      <c r="A6908">
        <v>31456</v>
      </c>
      <c r="B6908">
        <v>30556</v>
      </c>
      <c r="C6908" t="s">
        <v>1481</v>
      </c>
      <c r="D6908" t="s">
        <v>22177</v>
      </c>
      <c r="E6908" t="s">
        <v>34</v>
      </c>
      <c r="F6908" t="s">
        <v>33965</v>
      </c>
      <c r="G6908" t="s">
        <v>33966</v>
      </c>
      <c r="H6908" t="s">
        <v>50</v>
      </c>
      <c r="I6908" s="1">
        <v>37079</v>
      </c>
      <c r="J6908" t="s">
        <v>33967</v>
      </c>
      <c r="K6908" t="s">
        <v>33968</v>
      </c>
      <c r="L6908">
        <v>68020</v>
      </c>
      <c r="M6908" t="s">
        <v>50</v>
      </c>
      <c r="N6908" s="1">
        <v>45303</v>
      </c>
      <c r="O6908" s="1">
        <v>45307</v>
      </c>
      <c r="P6908">
        <v>3</v>
      </c>
      <c r="Q6908">
        <v>1</v>
      </c>
      <c r="R6908" t="s">
        <v>40</v>
      </c>
      <c r="S6908">
        <v>2</v>
      </c>
      <c r="T6908">
        <v>1</v>
      </c>
      <c r="U6908">
        <v>4</v>
      </c>
      <c r="V6908">
        <v>952</v>
      </c>
      <c r="W6908" t="s">
        <v>54</v>
      </c>
      <c r="X6908" t="s">
        <v>33969</v>
      </c>
      <c r="Y6908" t="s">
        <v>43</v>
      </c>
      <c r="Z6908" s="1">
        <v>45286</v>
      </c>
      <c r="AA6908" s="2">
        <v>2.5115740740740741E-3</v>
      </c>
      <c r="AB6908" s="2">
        <v>0.80548611111111112</v>
      </c>
      <c r="AC6908" t="s">
        <v>45</v>
      </c>
      <c r="AD6908" t="s">
        <v>45</v>
      </c>
      <c r="AE6908" t="s">
        <v>45</v>
      </c>
      <c r="AF6908">
        <v>238</v>
      </c>
    </row>
    <row r="6909" spans="1:32">
      <c r="A6909">
        <v>31457</v>
      </c>
      <c r="B6909">
        <v>30557</v>
      </c>
      <c r="C6909" t="s">
        <v>9064</v>
      </c>
      <c r="D6909" t="s">
        <v>584</v>
      </c>
      <c r="E6909" t="s">
        <v>48</v>
      </c>
      <c r="F6909" t="s">
        <v>33970</v>
      </c>
      <c r="G6909" t="s">
        <v>33971</v>
      </c>
      <c r="H6909" t="s">
        <v>70</v>
      </c>
      <c r="I6909" s="1">
        <v>27560</v>
      </c>
      <c r="J6909" t="s">
        <v>33972</v>
      </c>
      <c r="K6909" t="s">
        <v>33973</v>
      </c>
      <c r="L6909">
        <v>6855</v>
      </c>
      <c r="M6909" t="s">
        <v>70</v>
      </c>
      <c r="N6909" s="1">
        <v>45140</v>
      </c>
      <c r="O6909" s="1">
        <v>45145</v>
      </c>
      <c r="P6909">
        <v>35</v>
      </c>
      <c r="Q6909">
        <v>2</v>
      </c>
      <c r="R6909" t="s">
        <v>63</v>
      </c>
      <c r="S6909">
        <v>4</v>
      </c>
      <c r="T6909">
        <v>1</v>
      </c>
      <c r="U6909">
        <v>5</v>
      </c>
      <c r="V6909">
        <v>420</v>
      </c>
      <c r="W6909" t="s">
        <v>41</v>
      </c>
      <c r="X6909" t="s">
        <v>33974</v>
      </c>
      <c r="Y6909" t="s">
        <v>81</v>
      </c>
      <c r="Z6909" s="1">
        <v>45107</v>
      </c>
      <c r="AA6909" s="2">
        <v>0.77973379629629624</v>
      </c>
      <c r="AB6909" s="2">
        <v>0.52768518518518526</v>
      </c>
      <c r="AC6909" t="s">
        <v>45</v>
      </c>
      <c r="AD6909" t="s">
        <v>45</v>
      </c>
      <c r="AE6909" t="s">
        <v>44</v>
      </c>
      <c r="AF6909">
        <v>84</v>
      </c>
    </row>
    <row r="6910" spans="1:32">
      <c r="A6910">
        <v>31458</v>
      </c>
      <c r="B6910">
        <v>30558</v>
      </c>
      <c r="C6910" t="s">
        <v>4655</v>
      </c>
      <c r="D6910" t="s">
        <v>57</v>
      </c>
      <c r="E6910" t="s">
        <v>48</v>
      </c>
      <c r="F6910" t="s">
        <v>33975</v>
      </c>
      <c r="G6910" t="s">
        <v>33976</v>
      </c>
      <c r="H6910" t="s">
        <v>317</v>
      </c>
      <c r="I6910" s="1">
        <v>34127</v>
      </c>
      <c r="J6910" t="s">
        <v>33977</v>
      </c>
      <c r="K6910" t="s">
        <v>33978</v>
      </c>
      <c r="L6910">
        <v>58532</v>
      </c>
      <c r="M6910" t="s">
        <v>317</v>
      </c>
      <c r="N6910" s="1">
        <v>44970</v>
      </c>
      <c r="O6910" s="1">
        <v>44971</v>
      </c>
      <c r="P6910">
        <v>24</v>
      </c>
      <c r="Q6910">
        <v>1</v>
      </c>
      <c r="R6910" t="s">
        <v>40</v>
      </c>
      <c r="S6910">
        <v>2</v>
      </c>
      <c r="T6910">
        <v>0</v>
      </c>
      <c r="U6910">
        <v>1</v>
      </c>
      <c r="V6910">
        <v>246</v>
      </c>
      <c r="W6910" t="s">
        <v>41</v>
      </c>
      <c r="X6910" t="s">
        <v>33979</v>
      </c>
      <c r="Y6910" t="s">
        <v>6</v>
      </c>
      <c r="Z6910" s="1">
        <v>44956</v>
      </c>
      <c r="AA6910" s="2">
        <v>4.2476851851851849E-2</v>
      </c>
      <c r="AB6910" s="2">
        <v>0.10131944444444445</v>
      </c>
      <c r="AC6910" t="s">
        <v>45</v>
      </c>
      <c r="AD6910" t="s">
        <v>44</v>
      </c>
      <c r="AE6910" t="s">
        <v>44</v>
      </c>
      <c r="AF6910">
        <v>246</v>
      </c>
    </row>
    <row r="6911" spans="1:32">
      <c r="A6911">
        <v>31460</v>
      </c>
      <c r="B6911">
        <v>30560</v>
      </c>
      <c r="C6911" t="s">
        <v>722</v>
      </c>
      <c r="D6911" t="s">
        <v>841</v>
      </c>
      <c r="E6911" t="s">
        <v>34</v>
      </c>
      <c r="F6911" t="s">
        <v>33980</v>
      </c>
      <c r="G6911" t="s">
        <v>33981</v>
      </c>
      <c r="H6911" t="s">
        <v>50</v>
      </c>
      <c r="I6911" s="1">
        <v>16783</v>
      </c>
      <c r="J6911" t="s">
        <v>33982</v>
      </c>
      <c r="K6911" t="s">
        <v>33983</v>
      </c>
      <c r="L6911">
        <v>33625</v>
      </c>
      <c r="M6911" t="s">
        <v>50</v>
      </c>
      <c r="N6911" s="1">
        <v>45043</v>
      </c>
      <c r="O6911" s="1">
        <v>45047</v>
      </c>
      <c r="P6911">
        <v>72</v>
      </c>
      <c r="Q6911">
        <v>3</v>
      </c>
      <c r="R6911" t="s">
        <v>40</v>
      </c>
      <c r="S6911">
        <v>2</v>
      </c>
      <c r="T6911">
        <v>2</v>
      </c>
      <c r="U6911">
        <v>4</v>
      </c>
      <c r="V6911">
        <v>808</v>
      </c>
      <c r="W6911" t="s">
        <v>54</v>
      </c>
      <c r="X6911" t="s">
        <v>33984</v>
      </c>
      <c r="Y6911" t="s">
        <v>81</v>
      </c>
      <c r="Z6911" s="1">
        <v>45028</v>
      </c>
      <c r="AA6911" s="2">
        <v>0.68708333333333327</v>
      </c>
      <c r="AB6911" s="2">
        <v>0.11428240740740742</v>
      </c>
      <c r="AC6911" t="s">
        <v>45</v>
      </c>
      <c r="AD6911" t="s">
        <v>45</v>
      </c>
      <c r="AE6911" t="s">
        <v>45</v>
      </c>
      <c r="AF6911">
        <v>202</v>
      </c>
    </row>
    <row r="6912" spans="1:32">
      <c r="A6912">
        <v>31462</v>
      </c>
      <c r="B6912">
        <v>30562</v>
      </c>
      <c r="C6912" t="s">
        <v>5764</v>
      </c>
      <c r="D6912" t="s">
        <v>3353</v>
      </c>
      <c r="E6912" t="s">
        <v>34</v>
      </c>
      <c r="F6912" t="s">
        <v>33985</v>
      </c>
      <c r="G6912" t="s">
        <v>33986</v>
      </c>
      <c r="H6912" t="s">
        <v>418</v>
      </c>
      <c r="I6912" s="1">
        <v>31116</v>
      </c>
      <c r="J6912" t="s">
        <v>33987</v>
      </c>
      <c r="K6912" t="s">
        <v>33988</v>
      </c>
      <c r="L6912">
        <v>27746</v>
      </c>
      <c r="M6912" t="s">
        <v>418</v>
      </c>
      <c r="N6912" s="1">
        <v>45092</v>
      </c>
      <c r="O6912" s="1">
        <v>45097</v>
      </c>
      <c r="P6912">
        <v>14</v>
      </c>
      <c r="Q6912">
        <v>1</v>
      </c>
      <c r="R6912" t="s">
        <v>63</v>
      </c>
      <c r="S6912">
        <v>2</v>
      </c>
      <c r="T6912">
        <v>0</v>
      </c>
      <c r="U6912">
        <v>5</v>
      </c>
      <c r="V6912">
        <v>350</v>
      </c>
      <c r="W6912" t="s">
        <v>54</v>
      </c>
      <c r="X6912" t="s">
        <v>33989</v>
      </c>
      <c r="Y6912" t="s">
        <v>81</v>
      </c>
      <c r="Z6912" s="1">
        <v>45068</v>
      </c>
      <c r="AA6912" s="2">
        <v>0.99010416666666667</v>
      </c>
      <c r="AB6912" s="2">
        <v>0.98638888888888887</v>
      </c>
      <c r="AC6912" t="s">
        <v>44</v>
      </c>
      <c r="AD6912" t="s">
        <v>44</v>
      </c>
      <c r="AE6912" t="s">
        <v>44</v>
      </c>
      <c r="AF6912">
        <v>70</v>
      </c>
    </row>
    <row r="6913" spans="1:32">
      <c r="A6913">
        <v>31464</v>
      </c>
      <c r="B6913">
        <v>30564</v>
      </c>
      <c r="C6913" t="s">
        <v>183</v>
      </c>
      <c r="D6913" t="s">
        <v>1896</v>
      </c>
      <c r="E6913" t="s">
        <v>34</v>
      </c>
      <c r="F6913" t="s">
        <v>33990</v>
      </c>
      <c r="G6913" t="s">
        <v>33991</v>
      </c>
      <c r="H6913" t="s">
        <v>272</v>
      </c>
      <c r="I6913" s="1">
        <v>25545</v>
      </c>
      <c r="J6913" t="s">
        <v>33992</v>
      </c>
      <c r="K6913" t="s">
        <v>33993</v>
      </c>
      <c r="L6913">
        <v>34510</v>
      </c>
      <c r="M6913" t="s">
        <v>272</v>
      </c>
      <c r="N6913" s="1">
        <v>45025</v>
      </c>
      <c r="O6913" s="1">
        <v>45028</v>
      </c>
      <c r="P6913">
        <v>32</v>
      </c>
      <c r="Q6913">
        <v>2</v>
      </c>
      <c r="R6913" t="s">
        <v>63</v>
      </c>
      <c r="S6913">
        <v>2</v>
      </c>
      <c r="T6913">
        <v>1</v>
      </c>
      <c r="U6913">
        <v>3</v>
      </c>
      <c r="V6913">
        <v>222</v>
      </c>
      <c r="W6913" t="s">
        <v>41</v>
      </c>
      <c r="X6913" t="s">
        <v>33994</v>
      </c>
      <c r="Y6913" t="s">
        <v>6</v>
      </c>
      <c r="Z6913" s="1">
        <v>45014</v>
      </c>
      <c r="AA6913" s="2">
        <v>0.46488425925925925</v>
      </c>
      <c r="AB6913" s="2">
        <v>0.74178240740740742</v>
      </c>
      <c r="AC6913" t="s">
        <v>44</v>
      </c>
      <c r="AD6913" t="s">
        <v>44</v>
      </c>
      <c r="AE6913" t="s">
        <v>45</v>
      </c>
      <c r="AF6913">
        <v>74</v>
      </c>
    </row>
    <row r="6914" spans="1:32">
      <c r="A6914">
        <v>31467</v>
      </c>
      <c r="B6914">
        <v>30567</v>
      </c>
      <c r="C6914" t="s">
        <v>4512</v>
      </c>
      <c r="D6914" t="s">
        <v>7949</v>
      </c>
      <c r="E6914" t="s">
        <v>34</v>
      </c>
      <c r="F6914" t="s">
        <v>33995</v>
      </c>
      <c r="G6914">
        <v>4315600561</v>
      </c>
      <c r="H6914" t="s">
        <v>295</v>
      </c>
      <c r="I6914" s="1">
        <v>17999</v>
      </c>
      <c r="J6914" t="s">
        <v>33996</v>
      </c>
      <c r="K6914" t="s">
        <v>33997</v>
      </c>
      <c r="L6914">
        <v>49143</v>
      </c>
      <c r="M6914" t="s">
        <v>295</v>
      </c>
      <c r="N6914" s="1">
        <v>44991</v>
      </c>
      <c r="O6914" s="1">
        <v>44994</v>
      </c>
      <c r="P6914">
        <v>28</v>
      </c>
      <c r="Q6914">
        <v>2</v>
      </c>
      <c r="R6914" t="s">
        <v>53</v>
      </c>
      <c r="S6914">
        <v>1</v>
      </c>
      <c r="T6914">
        <v>0</v>
      </c>
      <c r="U6914">
        <v>3</v>
      </c>
      <c r="V6914">
        <v>378</v>
      </c>
      <c r="W6914" t="s">
        <v>54</v>
      </c>
      <c r="X6914" t="s">
        <v>33998</v>
      </c>
      <c r="Y6914" t="s">
        <v>81</v>
      </c>
      <c r="Z6914" s="1">
        <v>44982</v>
      </c>
      <c r="AA6914" s="2">
        <v>0.35513888888888889</v>
      </c>
      <c r="AB6914" s="2">
        <v>0.68515046296296289</v>
      </c>
      <c r="AC6914" t="s">
        <v>44</v>
      </c>
      <c r="AD6914" t="s">
        <v>44</v>
      </c>
      <c r="AE6914" t="s">
        <v>44</v>
      </c>
      <c r="AF6914">
        <v>126</v>
      </c>
    </row>
    <row r="6915" spans="1:32">
      <c r="A6915">
        <v>31468</v>
      </c>
      <c r="B6915">
        <v>30568</v>
      </c>
      <c r="C6915" t="s">
        <v>1527</v>
      </c>
      <c r="D6915" t="s">
        <v>4286</v>
      </c>
      <c r="E6915" t="s">
        <v>34</v>
      </c>
      <c r="F6915" t="s">
        <v>33999</v>
      </c>
      <c r="G6915" t="s">
        <v>34000</v>
      </c>
      <c r="H6915" t="s">
        <v>1442</v>
      </c>
      <c r="I6915" s="1">
        <v>26809</v>
      </c>
      <c r="J6915" t="s">
        <v>34001</v>
      </c>
      <c r="K6915" t="s">
        <v>34002</v>
      </c>
      <c r="L6915">
        <v>18456</v>
      </c>
      <c r="M6915" t="s">
        <v>1442</v>
      </c>
      <c r="N6915" s="1">
        <v>45035</v>
      </c>
      <c r="O6915" s="1">
        <v>45037</v>
      </c>
      <c r="P6915">
        <v>6</v>
      </c>
      <c r="Q6915">
        <v>1</v>
      </c>
      <c r="R6915" t="s">
        <v>40</v>
      </c>
      <c r="S6915">
        <v>2</v>
      </c>
      <c r="T6915">
        <v>2</v>
      </c>
      <c r="U6915">
        <v>2</v>
      </c>
      <c r="V6915">
        <v>466</v>
      </c>
      <c r="W6915" t="s">
        <v>54</v>
      </c>
      <c r="X6915" t="s">
        <v>34003</v>
      </c>
      <c r="Y6915" t="s">
        <v>6</v>
      </c>
      <c r="Z6915" s="1">
        <v>45019</v>
      </c>
      <c r="AA6915" s="2">
        <v>0.5452893518518519</v>
      </c>
      <c r="AB6915" s="2">
        <v>0.29031250000000003</v>
      </c>
      <c r="AC6915" t="s">
        <v>45</v>
      </c>
      <c r="AD6915" t="s">
        <v>45</v>
      </c>
      <c r="AE6915" t="s">
        <v>45</v>
      </c>
      <c r="AF6915">
        <v>233</v>
      </c>
    </row>
    <row r="6916" spans="1:32">
      <c r="A6916">
        <v>31469</v>
      </c>
      <c r="B6916">
        <v>30569</v>
      </c>
      <c r="C6916" t="s">
        <v>4081</v>
      </c>
      <c r="D6916" t="s">
        <v>1687</v>
      </c>
      <c r="E6916" t="s">
        <v>34</v>
      </c>
      <c r="F6916" t="s">
        <v>34004</v>
      </c>
      <c r="G6916" t="s">
        <v>34005</v>
      </c>
      <c r="H6916" t="s">
        <v>295</v>
      </c>
      <c r="I6916" s="1">
        <v>22708</v>
      </c>
      <c r="J6916" t="s">
        <v>34006</v>
      </c>
      <c r="K6916" t="s">
        <v>34007</v>
      </c>
      <c r="L6916">
        <v>83244</v>
      </c>
      <c r="M6916" t="s">
        <v>295</v>
      </c>
      <c r="N6916" s="1">
        <v>45232</v>
      </c>
      <c r="O6916" s="1">
        <v>45233</v>
      </c>
      <c r="P6916">
        <v>49</v>
      </c>
      <c r="Q6916">
        <v>2</v>
      </c>
      <c r="R6916" t="s">
        <v>53</v>
      </c>
      <c r="S6916">
        <v>3</v>
      </c>
      <c r="T6916">
        <v>2</v>
      </c>
      <c r="U6916">
        <v>1</v>
      </c>
      <c r="V6916">
        <v>134</v>
      </c>
      <c r="W6916" t="s">
        <v>54</v>
      </c>
      <c r="X6916" t="s">
        <v>34008</v>
      </c>
      <c r="Y6916" t="s">
        <v>81</v>
      </c>
      <c r="Z6916" s="1">
        <v>45215</v>
      </c>
      <c r="AA6916" s="2">
        <v>0.19674768518518518</v>
      </c>
      <c r="AB6916" s="2">
        <v>0.23373842592592595</v>
      </c>
      <c r="AC6916" t="s">
        <v>44</v>
      </c>
      <c r="AD6916" t="s">
        <v>45</v>
      </c>
      <c r="AE6916" t="s">
        <v>45</v>
      </c>
      <c r="AF6916">
        <v>134</v>
      </c>
    </row>
    <row r="6917" spans="1:32">
      <c r="A6917">
        <v>31470</v>
      </c>
      <c r="B6917">
        <v>30570</v>
      </c>
      <c r="C6917" t="s">
        <v>648</v>
      </c>
      <c r="D6917" t="s">
        <v>2862</v>
      </c>
      <c r="E6917" t="s">
        <v>48</v>
      </c>
      <c r="F6917" t="s">
        <v>34009</v>
      </c>
      <c r="G6917" t="s">
        <v>34010</v>
      </c>
      <c r="H6917" t="s">
        <v>309</v>
      </c>
      <c r="I6917" s="1">
        <v>36321</v>
      </c>
      <c r="J6917" t="s">
        <v>34011</v>
      </c>
      <c r="K6917" t="s">
        <v>34012</v>
      </c>
      <c r="L6917">
        <v>28210</v>
      </c>
      <c r="M6917" t="s">
        <v>309</v>
      </c>
      <c r="N6917" s="1">
        <v>45089</v>
      </c>
      <c r="O6917" s="1">
        <v>45091</v>
      </c>
      <c r="P6917">
        <v>92</v>
      </c>
      <c r="Q6917">
        <v>4</v>
      </c>
      <c r="R6917" t="s">
        <v>63</v>
      </c>
      <c r="S6917">
        <v>3</v>
      </c>
      <c r="T6917">
        <v>0</v>
      </c>
      <c r="U6917">
        <v>2</v>
      </c>
      <c r="V6917">
        <v>164</v>
      </c>
      <c r="W6917" t="s">
        <v>41</v>
      </c>
      <c r="X6917" t="s">
        <v>34013</v>
      </c>
      <c r="Y6917" t="s">
        <v>65</v>
      </c>
      <c r="Z6917" s="1">
        <v>45073</v>
      </c>
      <c r="AA6917" s="2">
        <v>0.86980324074074078</v>
      </c>
      <c r="AB6917" s="2">
        <v>0.59789351851851846</v>
      </c>
      <c r="AC6917" t="s">
        <v>44</v>
      </c>
      <c r="AD6917" t="s">
        <v>44</v>
      </c>
      <c r="AE6917" t="s">
        <v>44</v>
      </c>
      <c r="AF6917">
        <v>82</v>
      </c>
    </row>
    <row r="6918" spans="1:32">
      <c r="A6918">
        <v>31471</v>
      </c>
      <c r="B6918">
        <v>30571</v>
      </c>
      <c r="C6918" t="s">
        <v>602</v>
      </c>
      <c r="D6918" t="s">
        <v>2856</v>
      </c>
      <c r="E6918" t="s">
        <v>34</v>
      </c>
      <c r="F6918" t="s">
        <v>34014</v>
      </c>
      <c r="G6918">
        <v>7523443415</v>
      </c>
      <c r="H6918" t="s">
        <v>77</v>
      </c>
      <c r="I6918" s="1">
        <v>21448</v>
      </c>
      <c r="J6918" t="s">
        <v>34015</v>
      </c>
      <c r="K6918" t="s">
        <v>34016</v>
      </c>
      <c r="L6918">
        <v>32734</v>
      </c>
      <c r="M6918" t="s">
        <v>77</v>
      </c>
      <c r="N6918" s="1">
        <v>45051</v>
      </c>
      <c r="O6918" s="1">
        <v>45056</v>
      </c>
      <c r="P6918">
        <v>28</v>
      </c>
      <c r="Q6918">
        <v>2</v>
      </c>
      <c r="R6918" t="s">
        <v>53</v>
      </c>
      <c r="S6918">
        <v>1</v>
      </c>
      <c r="T6918">
        <v>0</v>
      </c>
      <c r="U6918">
        <v>5</v>
      </c>
      <c r="V6918">
        <v>660</v>
      </c>
      <c r="W6918" t="s">
        <v>41</v>
      </c>
      <c r="X6918" t="s">
        <v>34017</v>
      </c>
      <c r="Y6918" t="s">
        <v>6</v>
      </c>
      <c r="Z6918" s="1">
        <v>45037</v>
      </c>
      <c r="AA6918" s="2">
        <v>0.87296296296296294</v>
      </c>
      <c r="AB6918" s="2">
        <v>0.80715277777777772</v>
      </c>
      <c r="AC6918" t="s">
        <v>44</v>
      </c>
      <c r="AD6918" t="s">
        <v>44</v>
      </c>
      <c r="AE6918" t="s">
        <v>44</v>
      </c>
      <c r="AF6918">
        <v>132</v>
      </c>
    </row>
    <row r="6919" spans="1:32">
      <c r="A6919">
        <v>31473</v>
      </c>
      <c r="B6919">
        <v>30573</v>
      </c>
      <c r="C6919" t="s">
        <v>963</v>
      </c>
      <c r="D6919" t="s">
        <v>57</v>
      </c>
      <c r="E6919" t="s">
        <v>48</v>
      </c>
      <c r="F6919" t="s">
        <v>34018</v>
      </c>
      <c r="G6919" t="s">
        <v>34019</v>
      </c>
      <c r="H6919" t="s">
        <v>537</v>
      </c>
      <c r="I6919" s="1">
        <v>19239</v>
      </c>
      <c r="J6919" t="s">
        <v>34020</v>
      </c>
      <c r="K6919" t="s">
        <v>34021</v>
      </c>
      <c r="L6919">
        <v>90098</v>
      </c>
      <c r="M6919" t="s">
        <v>537</v>
      </c>
      <c r="N6919" s="1">
        <v>45134</v>
      </c>
      <c r="O6919" s="1">
        <v>45135</v>
      </c>
      <c r="P6919">
        <v>3</v>
      </c>
      <c r="Q6919">
        <v>1</v>
      </c>
      <c r="R6919" t="s">
        <v>40</v>
      </c>
      <c r="S6919">
        <v>4</v>
      </c>
      <c r="T6919">
        <v>2</v>
      </c>
      <c r="U6919">
        <v>1</v>
      </c>
      <c r="V6919">
        <v>207</v>
      </c>
      <c r="W6919" t="s">
        <v>41</v>
      </c>
      <c r="X6919" t="s">
        <v>34022</v>
      </c>
      <c r="Y6919" t="s">
        <v>6</v>
      </c>
      <c r="Z6919" s="1">
        <v>45107</v>
      </c>
      <c r="AA6919" s="2">
        <v>0.15046296296296297</v>
      </c>
      <c r="AB6919" s="2">
        <v>0.68870370370370371</v>
      </c>
      <c r="AC6919" t="s">
        <v>45</v>
      </c>
      <c r="AD6919" t="s">
        <v>45</v>
      </c>
      <c r="AE6919" t="s">
        <v>44</v>
      </c>
      <c r="AF6919">
        <v>207</v>
      </c>
    </row>
    <row r="6920" spans="1:32">
      <c r="A6920">
        <v>31476</v>
      </c>
      <c r="B6920">
        <v>30576</v>
      </c>
      <c r="C6920" t="s">
        <v>1452</v>
      </c>
      <c r="D6920" t="s">
        <v>12038</v>
      </c>
      <c r="E6920" t="s">
        <v>34</v>
      </c>
      <c r="F6920" t="s">
        <v>34023</v>
      </c>
      <c r="G6920" t="s">
        <v>34024</v>
      </c>
      <c r="H6920" t="s">
        <v>156</v>
      </c>
      <c r="I6920" s="1">
        <v>24536</v>
      </c>
      <c r="J6920" t="s">
        <v>34025</v>
      </c>
      <c r="K6920" t="s">
        <v>22743</v>
      </c>
      <c r="L6920">
        <v>47418</v>
      </c>
      <c r="M6920" t="s">
        <v>156</v>
      </c>
      <c r="N6920" s="1">
        <v>44951</v>
      </c>
      <c r="O6920" s="1">
        <v>44952</v>
      </c>
      <c r="P6920">
        <v>10</v>
      </c>
      <c r="Q6920">
        <v>1</v>
      </c>
      <c r="R6920" t="s">
        <v>53</v>
      </c>
      <c r="S6920">
        <v>3</v>
      </c>
      <c r="T6920">
        <v>0</v>
      </c>
      <c r="U6920">
        <v>1</v>
      </c>
      <c r="V6920">
        <v>121</v>
      </c>
      <c r="W6920" t="s">
        <v>54</v>
      </c>
      <c r="X6920" t="s">
        <v>34026</v>
      </c>
      <c r="Y6920" t="s">
        <v>81</v>
      </c>
      <c r="Z6920" s="1">
        <v>44938</v>
      </c>
      <c r="AA6920" s="2">
        <v>0.68813657407407414</v>
      </c>
      <c r="AB6920" s="2">
        <v>8.9884259259259261E-2</v>
      </c>
      <c r="AC6920" t="s">
        <v>45</v>
      </c>
      <c r="AD6920" t="s">
        <v>45</v>
      </c>
      <c r="AE6920" t="s">
        <v>45</v>
      </c>
      <c r="AF6920">
        <v>121</v>
      </c>
    </row>
    <row r="6921" spans="1:32">
      <c r="A6921">
        <v>31479</v>
      </c>
      <c r="B6921">
        <v>30579</v>
      </c>
      <c r="C6921" t="s">
        <v>9382</v>
      </c>
      <c r="D6921" t="s">
        <v>140</v>
      </c>
      <c r="E6921" t="s">
        <v>48</v>
      </c>
      <c r="F6921" t="s">
        <v>34027</v>
      </c>
      <c r="G6921" t="s">
        <v>34028</v>
      </c>
      <c r="H6921" t="s">
        <v>295</v>
      </c>
      <c r="I6921" s="1">
        <v>33622</v>
      </c>
      <c r="J6921" t="s">
        <v>34029</v>
      </c>
      <c r="K6921" t="s">
        <v>34030</v>
      </c>
      <c r="L6921">
        <v>28945</v>
      </c>
      <c r="M6921" t="s">
        <v>295</v>
      </c>
      <c r="N6921" s="1">
        <v>45084</v>
      </c>
      <c r="O6921" s="1">
        <v>45086</v>
      </c>
      <c r="P6921">
        <v>89</v>
      </c>
      <c r="Q6921">
        <v>4</v>
      </c>
      <c r="R6921" t="s">
        <v>63</v>
      </c>
      <c r="S6921">
        <v>4</v>
      </c>
      <c r="T6921">
        <v>1</v>
      </c>
      <c r="U6921">
        <v>2</v>
      </c>
      <c r="V6921">
        <v>174</v>
      </c>
      <c r="W6921" t="s">
        <v>41</v>
      </c>
      <c r="X6921" t="s">
        <v>34031</v>
      </c>
      <c r="Y6921" t="s">
        <v>43</v>
      </c>
      <c r="Z6921" s="1">
        <v>45045</v>
      </c>
      <c r="AA6921" s="2">
        <v>0.78927083333333325</v>
      </c>
      <c r="AB6921" s="2">
        <v>0.52209490740740738</v>
      </c>
      <c r="AC6921" t="s">
        <v>45</v>
      </c>
      <c r="AD6921" t="s">
        <v>45</v>
      </c>
      <c r="AE6921" t="s">
        <v>44</v>
      </c>
      <c r="AF6921">
        <v>87</v>
      </c>
    </row>
    <row r="6922" spans="1:32">
      <c r="A6922">
        <v>31481</v>
      </c>
      <c r="B6922">
        <v>30581</v>
      </c>
      <c r="C6922" t="s">
        <v>1471</v>
      </c>
      <c r="D6922" t="s">
        <v>768</v>
      </c>
      <c r="E6922" t="s">
        <v>34</v>
      </c>
      <c r="F6922" t="s">
        <v>34032</v>
      </c>
      <c r="G6922" t="s">
        <v>34033</v>
      </c>
      <c r="H6922" t="s">
        <v>129</v>
      </c>
      <c r="I6922" s="1">
        <v>18040</v>
      </c>
      <c r="J6922" t="s">
        <v>34034</v>
      </c>
      <c r="K6922" t="s">
        <v>34035</v>
      </c>
      <c r="L6922">
        <v>75001</v>
      </c>
      <c r="M6922" t="s">
        <v>129</v>
      </c>
      <c r="N6922" s="1">
        <v>44977</v>
      </c>
      <c r="O6922" s="1">
        <v>44981</v>
      </c>
      <c r="P6922">
        <v>74</v>
      </c>
      <c r="Q6922">
        <v>3</v>
      </c>
      <c r="R6922" t="s">
        <v>63</v>
      </c>
      <c r="S6922">
        <v>3</v>
      </c>
      <c r="T6922">
        <v>1</v>
      </c>
      <c r="U6922">
        <v>4</v>
      </c>
      <c r="V6922">
        <v>360</v>
      </c>
      <c r="W6922" t="s">
        <v>41</v>
      </c>
      <c r="X6922" t="s">
        <v>34036</v>
      </c>
      <c r="Y6922" t="s">
        <v>65</v>
      </c>
      <c r="Z6922" s="1">
        <v>44965</v>
      </c>
      <c r="AA6922" s="2">
        <v>0.84672453703703709</v>
      </c>
      <c r="AB6922" s="2">
        <v>0.51899305555555553</v>
      </c>
      <c r="AC6922" t="s">
        <v>44</v>
      </c>
      <c r="AD6922" t="s">
        <v>45</v>
      </c>
      <c r="AE6922" t="s">
        <v>44</v>
      </c>
      <c r="AF6922">
        <v>90</v>
      </c>
    </row>
    <row r="6923" spans="1:32">
      <c r="A6923">
        <v>31482</v>
      </c>
      <c r="B6923">
        <v>30582</v>
      </c>
      <c r="C6923" t="s">
        <v>2397</v>
      </c>
      <c r="D6923" t="s">
        <v>410</v>
      </c>
      <c r="E6923" t="s">
        <v>48</v>
      </c>
      <c r="F6923" t="s">
        <v>34037</v>
      </c>
      <c r="G6923" t="s">
        <v>34038</v>
      </c>
      <c r="H6923" t="s">
        <v>122</v>
      </c>
      <c r="I6923" s="1">
        <v>36156</v>
      </c>
      <c r="J6923" t="s">
        <v>34039</v>
      </c>
      <c r="K6923" t="s">
        <v>34040</v>
      </c>
      <c r="L6923">
        <v>948</v>
      </c>
      <c r="M6923" t="s">
        <v>122</v>
      </c>
      <c r="N6923" s="1">
        <v>45071</v>
      </c>
      <c r="O6923" s="1">
        <v>45072</v>
      </c>
      <c r="P6923">
        <v>3</v>
      </c>
      <c r="Q6923">
        <v>1</v>
      </c>
      <c r="R6923" t="s">
        <v>40</v>
      </c>
      <c r="S6923">
        <v>1</v>
      </c>
      <c r="T6923">
        <v>2</v>
      </c>
      <c r="U6923">
        <v>1</v>
      </c>
      <c r="V6923">
        <v>240</v>
      </c>
      <c r="W6923" t="s">
        <v>54</v>
      </c>
      <c r="X6923" t="s">
        <v>34041</v>
      </c>
      <c r="Y6923" t="s">
        <v>65</v>
      </c>
      <c r="Z6923" s="1">
        <v>45057</v>
      </c>
      <c r="AA6923" s="2">
        <v>0.71440972222222221</v>
      </c>
      <c r="AB6923" s="2">
        <v>5.3263888888888888E-2</v>
      </c>
      <c r="AC6923" t="s">
        <v>44</v>
      </c>
      <c r="AD6923" t="s">
        <v>45</v>
      </c>
      <c r="AE6923" t="s">
        <v>45</v>
      </c>
      <c r="AF6923">
        <v>240</v>
      </c>
    </row>
    <row r="6924" spans="1:32">
      <c r="A6924">
        <v>31484</v>
      </c>
      <c r="B6924">
        <v>30584</v>
      </c>
      <c r="C6924" t="s">
        <v>6006</v>
      </c>
      <c r="D6924" t="s">
        <v>3662</v>
      </c>
      <c r="E6924" t="s">
        <v>34</v>
      </c>
      <c r="F6924" t="s">
        <v>34042</v>
      </c>
      <c r="G6924" t="s">
        <v>34043</v>
      </c>
      <c r="H6924" t="s">
        <v>423</v>
      </c>
      <c r="I6924" s="1">
        <v>34211</v>
      </c>
      <c r="J6924" t="s">
        <v>34044</v>
      </c>
      <c r="K6924" t="s">
        <v>34045</v>
      </c>
      <c r="L6924">
        <v>81646</v>
      </c>
      <c r="M6924" t="s">
        <v>423</v>
      </c>
      <c r="N6924" s="1">
        <v>45221</v>
      </c>
      <c r="O6924" s="1">
        <v>45222</v>
      </c>
      <c r="P6924">
        <v>97</v>
      </c>
      <c r="Q6924">
        <v>4</v>
      </c>
      <c r="R6924" t="s">
        <v>53</v>
      </c>
      <c r="S6924">
        <v>1</v>
      </c>
      <c r="T6924">
        <v>0</v>
      </c>
      <c r="U6924">
        <v>1</v>
      </c>
      <c r="V6924">
        <v>149</v>
      </c>
      <c r="W6924" t="s">
        <v>41</v>
      </c>
      <c r="X6924" t="s">
        <v>34046</v>
      </c>
      <c r="Y6924" t="s">
        <v>6</v>
      </c>
      <c r="Z6924" s="1">
        <v>45186</v>
      </c>
      <c r="AA6924" s="2">
        <v>0.79390046296296291</v>
      </c>
      <c r="AB6924" s="2">
        <v>0.50473379629629633</v>
      </c>
      <c r="AC6924" t="s">
        <v>44</v>
      </c>
      <c r="AD6924" t="s">
        <v>45</v>
      </c>
      <c r="AE6924" t="s">
        <v>44</v>
      </c>
      <c r="AF6924">
        <v>149</v>
      </c>
    </row>
    <row r="6925" spans="1:32">
      <c r="A6925">
        <v>31485</v>
      </c>
      <c r="B6925">
        <v>30585</v>
      </c>
      <c r="C6925" t="s">
        <v>501</v>
      </c>
      <c r="D6925" t="s">
        <v>1960</v>
      </c>
      <c r="E6925" t="s">
        <v>48</v>
      </c>
      <c r="F6925" t="s">
        <v>34047</v>
      </c>
      <c r="G6925" t="s">
        <v>34048</v>
      </c>
      <c r="H6925" t="s">
        <v>904</v>
      </c>
      <c r="I6925" s="1">
        <v>36784</v>
      </c>
      <c r="J6925" t="s">
        <v>34049</v>
      </c>
      <c r="K6925" t="s">
        <v>34050</v>
      </c>
      <c r="L6925">
        <v>20538</v>
      </c>
      <c r="M6925" t="s">
        <v>904</v>
      </c>
      <c r="N6925" s="1">
        <v>45108</v>
      </c>
      <c r="O6925" s="1">
        <v>45111</v>
      </c>
      <c r="P6925">
        <v>44</v>
      </c>
      <c r="Q6925">
        <v>2</v>
      </c>
      <c r="R6925" t="s">
        <v>63</v>
      </c>
      <c r="S6925">
        <v>3</v>
      </c>
      <c r="T6925">
        <v>1</v>
      </c>
      <c r="U6925">
        <v>3</v>
      </c>
      <c r="V6925">
        <v>213</v>
      </c>
      <c r="W6925" t="s">
        <v>41</v>
      </c>
      <c r="X6925" t="s">
        <v>34051</v>
      </c>
      <c r="Y6925" t="s">
        <v>43</v>
      </c>
      <c r="Z6925" s="1">
        <v>45085</v>
      </c>
      <c r="AA6925" s="2">
        <v>0.60706018518518523</v>
      </c>
      <c r="AB6925" s="2">
        <v>0.77967592592592594</v>
      </c>
      <c r="AC6925" t="s">
        <v>44</v>
      </c>
      <c r="AD6925" t="s">
        <v>44</v>
      </c>
      <c r="AE6925" t="s">
        <v>44</v>
      </c>
      <c r="AF6925">
        <v>71</v>
      </c>
    </row>
    <row r="6926" spans="1:32">
      <c r="A6926">
        <v>31488</v>
      </c>
      <c r="B6926">
        <v>30588</v>
      </c>
      <c r="C6926" t="s">
        <v>221</v>
      </c>
      <c r="D6926" t="s">
        <v>7949</v>
      </c>
      <c r="E6926" t="s">
        <v>34</v>
      </c>
      <c r="F6926" t="s">
        <v>34052</v>
      </c>
      <c r="G6926" t="s">
        <v>34053</v>
      </c>
      <c r="H6926" t="s">
        <v>330</v>
      </c>
      <c r="I6926" s="1">
        <v>26180</v>
      </c>
      <c r="J6926" t="s">
        <v>34054</v>
      </c>
      <c r="K6926" t="s">
        <v>34055</v>
      </c>
      <c r="L6926">
        <v>82277</v>
      </c>
      <c r="M6926" t="s">
        <v>330</v>
      </c>
      <c r="N6926" s="1">
        <v>45286</v>
      </c>
      <c r="O6926" s="1">
        <v>45291</v>
      </c>
      <c r="P6926">
        <v>5</v>
      </c>
      <c r="Q6926">
        <v>1</v>
      </c>
      <c r="R6926" t="s">
        <v>63</v>
      </c>
      <c r="S6926">
        <v>3</v>
      </c>
      <c r="T6926">
        <v>2</v>
      </c>
      <c r="U6926">
        <v>5</v>
      </c>
      <c r="V6926">
        <v>385</v>
      </c>
      <c r="W6926" t="s">
        <v>54</v>
      </c>
      <c r="X6926" t="s">
        <v>34056</v>
      </c>
      <c r="Y6926" t="s">
        <v>43</v>
      </c>
      <c r="Z6926" s="1">
        <v>45262</v>
      </c>
      <c r="AA6926" s="2">
        <v>0.23502314814814815</v>
      </c>
      <c r="AB6926" s="2">
        <v>0.23046296296296295</v>
      </c>
      <c r="AC6926" t="s">
        <v>44</v>
      </c>
      <c r="AD6926" t="s">
        <v>45</v>
      </c>
      <c r="AE6926" t="s">
        <v>45</v>
      </c>
      <c r="AF6926">
        <v>77</v>
      </c>
    </row>
    <row r="6927" spans="1:32">
      <c r="A6927">
        <v>31490</v>
      </c>
      <c r="B6927">
        <v>30590</v>
      </c>
      <c r="C6927" t="s">
        <v>434</v>
      </c>
      <c r="D6927" t="s">
        <v>977</v>
      </c>
      <c r="E6927" t="s">
        <v>34</v>
      </c>
      <c r="F6927" t="s">
        <v>34057</v>
      </c>
      <c r="G6927" t="s">
        <v>34058</v>
      </c>
      <c r="H6927" t="s">
        <v>171</v>
      </c>
      <c r="I6927" s="1">
        <v>20909</v>
      </c>
      <c r="J6927" t="s">
        <v>34059</v>
      </c>
      <c r="K6927" t="s">
        <v>15621</v>
      </c>
      <c r="L6927">
        <v>27309</v>
      </c>
      <c r="M6927" t="s">
        <v>171</v>
      </c>
      <c r="N6927" s="1">
        <v>45166</v>
      </c>
      <c r="O6927" s="1">
        <v>45171</v>
      </c>
      <c r="P6927">
        <v>84</v>
      </c>
      <c r="Q6927">
        <v>4</v>
      </c>
      <c r="R6927" t="s">
        <v>40</v>
      </c>
      <c r="S6927">
        <v>4</v>
      </c>
      <c r="T6927">
        <v>1</v>
      </c>
      <c r="U6927">
        <v>5</v>
      </c>
      <c r="V6927">
        <v>1095</v>
      </c>
      <c r="W6927" t="s">
        <v>41</v>
      </c>
      <c r="X6927" t="s">
        <v>34060</v>
      </c>
      <c r="Y6927" t="s">
        <v>6</v>
      </c>
      <c r="Z6927" s="1">
        <v>45131</v>
      </c>
      <c r="AA6927" s="2">
        <v>0.6288541666666666</v>
      </c>
      <c r="AB6927" s="2">
        <v>0.99704861111111109</v>
      </c>
      <c r="AC6927" t="s">
        <v>45</v>
      </c>
      <c r="AD6927" t="s">
        <v>44</v>
      </c>
      <c r="AE6927" t="s">
        <v>44</v>
      </c>
      <c r="AF6927">
        <v>219</v>
      </c>
    </row>
    <row r="6928" spans="1:32">
      <c r="A6928">
        <v>31492</v>
      </c>
      <c r="B6928">
        <v>30592</v>
      </c>
      <c r="C6928" t="s">
        <v>5892</v>
      </c>
      <c r="D6928" t="s">
        <v>4628</v>
      </c>
      <c r="E6928" t="s">
        <v>48</v>
      </c>
      <c r="F6928" t="s">
        <v>34061</v>
      </c>
      <c r="G6928" t="s">
        <v>34062</v>
      </c>
      <c r="H6928" t="s">
        <v>295</v>
      </c>
      <c r="I6928" s="1">
        <v>31656</v>
      </c>
      <c r="J6928" t="s">
        <v>34063</v>
      </c>
      <c r="K6928" t="s">
        <v>34064</v>
      </c>
      <c r="L6928">
        <v>97654</v>
      </c>
      <c r="M6928" t="s">
        <v>295</v>
      </c>
      <c r="N6928" s="1">
        <v>45105</v>
      </c>
      <c r="O6928" s="1">
        <v>45110</v>
      </c>
      <c r="P6928">
        <v>95</v>
      </c>
      <c r="Q6928">
        <v>4</v>
      </c>
      <c r="R6928" t="s">
        <v>63</v>
      </c>
      <c r="S6928">
        <v>2</v>
      </c>
      <c r="T6928">
        <v>0</v>
      </c>
      <c r="U6928">
        <v>5</v>
      </c>
      <c r="V6928">
        <v>430</v>
      </c>
      <c r="W6928" t="s">
        <v>54</v>
      </c>
      <c r="X6928" t="s">
        <v>34065</v>
      </c>
      <c r="Y6928" t="s">
        <v>43</v>
      </c>
      <c r="Z6928" s="1">
        <v>45093</v>
      </c>
      <c r="AA6928" s="2">
        <v>0.21843749999999998</v>
      </c>
      <c r="AB6928" s="2">
        <v>0.48025462962962967</v>
      </c>
      <c r="AC6928" t="s">
        <v>44</v>
      </c>
      <c r="AD6928" t="s">
        <v>45</v>
      </c>
      <c r="AE6928" t="s">
        <v>44</v>
      </c>
      <c r="AF6928">
        <v>86</v>
      </c>
    </row>
    <row r="6929" spans="1:32">
      <c r="A6929">
        <v>31493</v>
      </c>
      <c r="B6929">
        <v>30593</v>
      </c>
      <c r="C6929" t="s">
        <v>2144</v>
      </c>
      <c r="D6929" t="s">
        <v>1322</v>
      </c>
      <c r="E6929" t="s">
        <v>48</v>
      </c>
      <c r="F6929" t="s">
        <v>34066</v>
      </c>
      <c r="G6929" t="s">
        <v>34067</v>
      </c>
      <c r="H6929" t="s">
        <v>457</v>
      </c>
      <c r="I6929" s="1">
        <v>16363</v>
      </c>
      <c r="J6929" t="s">
        <v>34068</v>
      </c>
      <c r="K6929" t="s">
        <v>34069</v>
      </c>
      <c r="L6929">
        <v>14602</v>
      </c>
      <c r="M6929" t="s">
        <v>457</v>
      </c>
      <c r="N6929" s="1">
        <v>45074</v>
      </c>
      <c r="O6929" s="1">
        <v>45077</v>
      </c>
      <c r="P6929">
        <v>52</v>
      </c>
      <c r="Q6929">
        <v>3</v>
      </c>
      <c r="R6929" t="s">
        <v>53</v>
      </c>
      <c r="S6929">
        <v>4</v>
      </c>
      <c r="T6929">
        <v>0</v>
      </c>
      <c r="U6929">
        <v>3</v>
      </c>
      <c r="V6929">
        <v>375</v>
      </c>
      <c r="W6929" t="s">
        <v>54</v>
      </c>
      <c r="X6929" t="s">
        <v>34070</v>
      </c>
      <c r="Y6929" t="s">
        <v>6</v>
      </c>
      <c r="Z6929" s="1">
        <v>45056</v>
      </c>
      <c r="AA6929" s="2">
        <v>0.41539351851851852</v>
      </c>
      <c r="AB6929" s="2">
        <v>3.8043981481481477E-2</v>
      </c>
      <c r="AC6929" t="s">
        <v>45</v>
      </c>
      <c r="AD6929" t="s">
        <v>45</v>
      </c>
      <c r="AE6929" t="s">
        <v>44</v>
      </c>
      <c r="AF6929">
        <v>125</v>
      </c>
    </row>
    <row r="6930" spans="1:32">
      <c r="A6930">
        <v>31495</v>
      </c>
      <c r="B6930">
        <v>30595</v>
      </c>
      <c r="C6930" t="s">
        <v>1681</v>
      </c>
      <c r="D6930" t="s">
        <v>1851</v>
      </c>
      <c r="E6930" t="s">
        <v>34</v>
      </c>
      <c r="F6930" t="s">
        <v>34071</v>
      </c>
      <c r="G6930" t="s">
        <v>34072</v>
      </c>
      <c r="H6930" t="s">
        <v>164</v>
      </c>
      <c r="I6930" s="1">
        <v>18296</v>
      </c>
      <c r="J6930" t="s">
        <v>34073</v>
      </c>
      <c r="K6930" t="s">
        <v>33693</v>
      </c>
      <c r="L6930">
        <v>19618</v>
      </c>
      <c r="M6930" t="s">
        <v>164</v>
      </c>
      <c r="N6930" s="1">
        <v>45130</v>
      </c>
      <c r="O6930" s="1">
        <v>45132</v>
      </c>
      <c r="P6930">
        <v>46</v>
      </c>
      <c r="Q6930">
        <v>2</v>
      </c>
      <c r="R6930" t="s">
        <v>53</v>
      </c>
      <c r="S6930">
        <v>3</v>
      </c>
      <c r="T6930">
        <v>0</v>
      </c>
      <c r="U6930">
        <v>2</v>
      </c>
      <c r="V6930">
        <v>246</v>
      </c>
      <c r="W6930" t="s">
        <v>41</v>
      </c>
      <c r="X6930" t="s">
        <v>34074</v>
      </c>
      <c r="Y6930" t="s">
        <v>43</v>
      </c>
      <c r="Z6930" s="1">
        <v>45125</v>
      </c>
      <c r="AA6930" s="2">
        <v>0.80966435185185182</v>
      </c>
      <c r="AB6930" s="2">
        <v>0.49076388888888894</v>
      </c>
      <c r="AC6930" t="s">
        <v>45</v>
      </c>
      <c r="AD6930" t="s">
        <v>44</v>
      </c>
      <c r="AE6930" t="s">
        <v>44</v>
      </c>
      <c r="AF6930">
        <v>123</v>
      </c>
    </row>
    <row r="6931" spans="1:32">
      <c r="A6931">
        <v>31497</v>
      </c>
      <c r="B6931">
        <v>30597</v>
      </c>
      <c r="C6931" t="s">
        <v>1262</v>
      </c>
      <c r="D6931" t="s">
        <v>126</v>
      </c>
      <c r="E6931" t="s">
        <v>48</v>
      </c>
      <c r="F6931" t="s">
        <v>34075</v>
      </c>
      <c r="G6931" t="s">
        <v>34076</v>
      </c>
      <c r="H6931" t="s">
        <v>179</v>
      </c>
      <c r="I6931" s="1">
        <v>27358</v>
      </c>
      <c r="J6931" t="s">
        <v>34077</v>
      </c>
      <c r="K6931" t="s">
        <v>26360</v>
      </c>
      <c r="L6931">
        <v>90141</v>
      </c>
      <c r="M6931" t="s">
        <v>179</v>
      </c>
      <c r="N6931" s="1">
        <v>45278</v>
      </c>
      <c r="O6931" s="1">
        <v>45279</v>
      </c>
      <c r="P6931">
        <v>83</v>
      </c>
      <c r="Q6931">
        <v>4</v>
      </c>
      <c r="R6931" t="s">
        <v>63</v>
      </c>
      <c r="S6931">
        <v>4</v>
      </c>
      <c r="T6931">
        <v>0</v>
      </c>
      <c r="U6931">
        <v>1</v>
      </c>
      <c r="V6931">
        <v>80</v>
      </c>
      <c r="W6931" t="s">
        <v>41</v>
      </c>
      <c r="X6931" t="s">
        <v>34078</v>
      </c>
      <c r="Y6931" t="s">
        <v>81</v>
      </c>
      <c r="Z6931" s="1">
        <v>45250</v>
      </c>
      <c r="AA6931" s="2">
        <v>0.70347222222222217</v>
      </c>
      <c r="AB6931" s="2">
        <v>1.8842592592592591E-2</v>
      </c>
      <c r="AC6931" t="s">
        <v>45</v>
      </c>
      <c r="AD6931" t="s">
        <v>45</v>
      </c>
      <c r="AE6931" t="s">
        <v>45</v>
      </c>
      <c r="AF6931">
        <v>80</v>
      </c>
    </row>
    <row r="6932" spans="1:32">
      <c r="A6932">
        <v>31498</v>
      </c>
      <c r="B6932">
        <v>30598</v>
      </c>
      <c r="C6932" t="s">
        <v>119</v>
      </c>
      <c r="D6932" t="s">
        <v>1368</v>
      </c>
      <c r="E6932" t="s">
        <v>34</v>
      </c>
      <c r="F6932" t="s">
        <v>34079</v>
      </c>
      <c r="G6932" t="s">
        <v>34080</v>
      </c>
      <c r="H6932" t="s">
        <v>209</v>
      </c>
      <c r="I6932" s="1">
        <v>23093</v>
      </c>
      <c r="J6932" t="s">
        <v>34081</v>
      </c>
      <c r="K6932" t="s">
        <v>34082</v>
      </c>
      <c r="L6932">
        <v>14314</v>
      </c>
      <c r="M6932" t="s">
        <v>209</v>
      </c>
      <c r="N6932" s="1">
        <v>45242</v>
      </c>
      <c r="O6932" s="1">
        <v>45247</v>
      </c>
      <c r="P6932">
        <v>6</v>
      </c>
      <c r="Q6932">
        <v>1</v>
      </c>
      <c r="R6932" t="s">
        <v>40</v>
      </c>
      <c r="S6932">
        <v>4</v>
      </c>
      <c r="T6932">
        <v>2</v>
      </c>
      <c r="U6932">
        <v>5</v>
      </c>
      <c r="V6932">
        <v>1025</v>
      </c>
      <c r="W6932" t="s">
        <v>41</v>
      </c>
      <c r="X6932" t="s">
        <v>34083</v>
      </c>
      <c r="Y6932" t="s">
        <v>65</v>
      </c>
      <c r="Z6932" s="1">
        <v>45229</v>
      </c>
      <c r="AA6932" s="2">
        <v>0.21342592592592591</v>
      </c>
      <c r="AB6932" s="2">
        <v>0.37292824074074077</v>
      </c>
      <c r="AC6932" t="s">
        <v>45</v>
      </c>
      <c r="AD6932" t="s">
        <v>44</v>
      </c>
      <c r="AE6932" t="s">
        <v>45</v>
      </c>
      <c r="AF6932">
        <v>205</v>
      </c>
    </row>
    <row r="6933" spans="1:32">
      <c r="A6933">
        <v>31499</v>
      </c>
      <c r="B6933">
        <v>30599</v>
      </c>
      <c r="C6933" t="s">
        <v>18308</v>
      </c>
      <c r="D6933" t="s">
        <v>3066</v>
      </c>
      <c r="E6933" t="s">
        <v>48</v>
      </c>
      <c r="F6933" t="s">
        <v>14116</v>
      </c>
      <c r="G6933" t="s">
        <v>34084</v>
      </c>
      <c r="H6933" t="s">
        <v>941</v>
      </c>
      <c r="I6933" s="1">
        <v>30188</v>
      </c>
      <c r="J6933" t="s">
        <v>34085</v>
      </c>
      <c r="K6933" t="s">
        <v>34086</v>
      </c>
      <c r="L6933">
        <v>93326</v>
      </c>
      <c r="M6933" t="s">
        <v>941</v>
      </c>
      <c r="N6933" s="1">
        <v>45181</v>
      </c>
      <c r="O6933" s="1">
        <v>45185</v>
      </c>
      <c r="P6933">
        <v>25</v>
      </c>
      <c r="Q6933">
        <v>1</v>
      </c>
      <c r="R6933" t="s">
        <v>53</v>
      </c>
      <c r="S6933">
        <v>3</v>
      </c>
      <c r="T6933">
        <v>2</v>
      </c>
      <c r="U6933">
        <v>4</v>
      </c>
      <c r="V6933">
        <v>592</v>
      </c>
      <c r="W6933" t="s">
        <v>41</v>
      </c>
      <c r="X6933" t="s">
        <v>34087</v>
      </c>
      <c r="Y6933" t="s">
        <v>81</v>
      </c>
      <c r="Z6933" s="1">
        <v>45175</v>
      </c>
      <c r="AA6933" s="2">
        <v>0.24076388888888889</v>
      </c>
      <c r="AB6933" s="2">
        <v>0.49532407407407408</v>
      </c>
      <c r="AC6933" t="s">
        <v>44</v>
      </c>
      <c r="AD6933" t="s">
        <v>44</v>
      </c>
      <c r="AE6933" t="s">
        <v>44</v>
      </c>
      <c r="AF6933">
        <v>148</v>
      </c>
    </row>
    <row r="6934" spans="1:32">
      <c r="A6934">
        <v>31501</v>
      </c>
      <c r="B6934">
        <v>30601</v>
      </c>
      <c r="C6934" t="s">
        <v>2013</v>
      </c>
      <c r="D6934" t="s">
        <v>3477</v>
      </c>
      <c r="E6934" t="s">
        <v>34</v>
      </c>
      <c r="F6934" t="s">
        <v>34088</v>
      </c>
      <c r="G6934" t="s">
        <v>34089</v>
      </c>
      <c r="H6934" t="s">
        <v>135</v>
      </c>
      <c r="I6934" s="1">
        <v>37393</v>
      </c>
      <c r="J6934" t="s">
        <v>34090</v>
      </c>
      <c r="K6934" t="s">
        <v>34091</v>
      </c>
      <c r="L6934">
        <v>58380</v>
      </c>
      <c r="M6934" t="s">
        <v>135</v>
      </c>
      <c r="N6934" s="1">
        <v>45113</v>
      </c>
      <c r="O6934" s="1">
        <v>45118</v>
      </c>
      <c r="P6934">
        <v>52</v>
      </c>
      <c r="Q6934">
        <v>3</v>
      </c>
      <c r="R6934" t="s">
        <v>53</v>
      </c>
      <c r="S6934">
        <v>3</v>
      </c>
      <c r="T6934">
        <v>2</v>
      </c>
      <c r="U6934">
        <v>5</v>
      </c>
      <c r="V6934">
        <v>635</v>
      </c>
      <c r="W6934" t="s">
        <v>54</v>
      </c>
      <c r="X6934" t="s">
        <v>34092</v>
      </c>
      <c r="Y6934" t="s">
        <v>81</v>
      </c>
      <c r="Z6934" s="1">
        <v>45106</v>
      </c>
      <c r="AA6934" s="2">
        <v>0.54063657407407406</v>
      </c>
      <c r="AB6934" s="2">
        <v>1.8819444444444448E-2</v>
      </c>
      <c r="AC6934" t="s">
        <v>45</v>
      </c>
      <c r="AD6934" t="s">
        <v>45</v>
      </c>
      <c r="AE6934" t="s">
        <v>44</v>
      </c>
      <c r="AF6934">
        <v>127</v>
      </c>
    </row>
    <row r="6935" spans="1:32">
      <c r="A6935">
        <v>31502</v>
      </c>
      <c r="B6935">
        <v>30602</v>
      </c>
      <c r="C6935" t="s">
        <v>17176</v>
      </c>
      <c r="D6935" t="s">
        <v>83</v>
      </c>
      <c r="E6935" t="s">
        <v>34</v>
      </c>
      <c r="F6935" t="s">
        <v>34093</v>
      </c>
      <c r="G6935" t="s">
        <v>34094</v>
      </c>
      <c r="H6935" t="s">
        <v>115</v>
      </c>
      <c r="I6935" s="1">
        <v>21760</v>
      </c>
      <c r="J6935" t="s">
        <v>34095</v>
      </c>
      <c r="K6935" t="s">
        <v>34096</v>
      </c>
      <c r="L6935">
        <v>4742</v>
      </c>
      <c r="M6935" t="s">
        <v>115</v>
      </c>
      <c r="N6935" s="1">
        <v>45228</v>
      </c>
      <c r="O6935" s="1">
        <v>45231</v>
      </c>
      <c r="P6935">
        <v>44</v>
      </c>
      <c r="Q6935">
        <v>2</v>
      </c>
      <c r="R6935" t="s">
        <v>63</v>
      </c>
      <c r="S6935">
        <v>2</v>
      </c>
      <c r="T6935">
        <v>0</v>
      </c>
      <c r="U6935">
        <v>3</v>
      </c>
      <c r="V6935">
        <v>231</v>
      </c>
      <c r="W6935" t="s">
        <v>54</v>
      </c>
      <c r="X6935" t="s">
        <v>34097</v>
      </c>
      <c r="Y6935" t="s">
        <v>6</v>
      </c>
      <c r="Z6935" s="1">
        <v>45201</v>
      </c>
      <c r="AA6935" s="2">
        <v>4.1643518518518517E-2</v>
      </c>
      <c r="AB6935" s="2">
        <v>0.34820601851851851</v>
      </c>
      <c r="AC6935" t="s">
        <v>45</v>
      </c>
      <c r="AD6935" t="s">
        <v>44</v>
      </c>
      <c r="AE6935" t="s">
        <v>44</v>
      </c>
      <c r="AF6935">
        <v>77</v>
      </c>
    </row>
    <row r="6936" spans="1:32">
      <c r="A6936">
        <v>31503</v>
      </c>
      <c r="B6936">
        <v>30603</v>
      </c>
      <c r="C6936" t="s">
        <v>822</v>
      </c>
      <c r="D6936" t="s">
        <v>299</v>
      </c>
      <c r="E6936" t="s">
        <v>34</v>
      </c>
      <c r="F6936" t="s">
        <v>34098</v>
      </c>
      <c r="G6936" t="s">
        <v>34099</v>
      </c>
      <c r="H6936" t="s">
        <v>50</v>
      </c>
      <c r="I6936" s="1">
        <v>24324</v>
      </c>
      <c r="J6936" t="s">
        <v>34100</v>
      </c>
      <c r="K6936" t="s">
        <v>29129</v>
      </c>
      <c r="L6936">
        <v>42189</v>
      </c>
      <c r="M6936" t="s">
        <v>50</v>
      </c>
      <c r="N6936" s="1">
        <v>45098</v>
      </c>
      <c r="O6936" s="1">
        <v>45101</v>
      </c>
      <c r="P6936">
        <v>79</v>
      </c>
      <c r="Q6936">
        <v>4</v>
      </c>
      <c r="R6936" t="s">
        <v>53</v>
      </c>
      <c r="S6936">
        <v>1</v>
      </c>
      <c r="T6936">
        <v>0</v>
      </c>
      <c r="U6936">
        <v>3</v>
      </c>
      <c r="V6936">
        <v>417</v>
      </c>
      <c r="W6936" t="s">
        <v>54</v>
      </c>
      <c r="X6936" t="s">
        <v>34101</v>
      </c>
      <c r="Y6936" t="s">
        <v>6</v>
      </c>
      <c r="Z6936" s="1">
        <v>45074</v>
      </c>
      <c r="AA6936" s="2">
        <v>8.5682870370370368E-2</v>
      </c>
      <c r="AB6936" s="2">
        <v>0.40012731481481478</v>
      </c>
      <c r="AC6936" t="s">
        <v>45</v>
      </c>
      <c r="AD6936" t="s">
        <v>44</v>
      </c>
      <c r="AE6936" t="s">
        <v>45</v>
      </c>
      <c r="AF6936">
        <v>139</v>
      </c>
    </row>
    <row r="6937" spans="1:32">
      <c r="A6937">
        <v>31504</v>
      </c>
      <c r="B6937">
        <v>30604</v>
      </c>
      <c r="C6937" t="s">
        <v>5908</v>
      </c>
      <c r="D6937" t="s">
        <v>696</v>
      </c>
      <c r="E6937" t="s">
        <v>48</v>
      </c>
      <c r="F6937" t="s">
        <v>34102</v>
      </c>
      <c r="G6937" t="s">
        <v>34103</v>
      </c>
      <c r="H6937" t="s">
        <v>405</v>
      </c>
      <c r="I6937" s="1">
        <v>25519</v>
      </c>
      <c r="J6937" t="s">
        <v>34104</v>
      </c>
      <c r="K6937" t="s">
        <v>19166</v>
      </c>
      <c r="L6937">
        <v>86946</v>
      </c>
      <c r="M6937" t="s">
        <v>405</v>
      </c>
      <c r="N6937" s="1">
        <v>45154</v>
      </c>
      <c r="O6937" s="1">
        <v>45159</v>
      </c>
      <c r="P6937">
        <v>73</v>
      </c>
      <c r="Q6937">
        <v>3</v>
      </c>
      <c r="R6937" t="s">
        <v>53</v>
      </c>
      <c r="S6937">
        <v>3</v>
      </c>
      <c r="T6937">
        <v>1</v>
      </c>
      <c r="U6937">
        <v>5</v>
      </c>
      <c r="V6937">
        <v>695</v>
      </c>
      <c r="W6937" t="s">
        <v>41</v>
      </c>
      <c r="X6937" t="s">
        <v>34105</v>
      </c>
      <c r="Y6937" t="s">
        <v>81</v>
      </c>
      <c r="Z6937" s="1">
        <v>45121</v>
      </c>
      <c r="AA6937" s="2">
        <v>0.65674768518518511</v>
      </c>
      <c r="AB6937" s="2">
        <v>6.6759259259259254E-2</v>
      </c>
      <c r="AC6937" t="s">
        <v>45</v>
      </c>
      <c r="AD6937" t="s">
        <v>44</v>
      </c>
      <c r="AE6937" t="s">
        <v>45</v>
      </c>
      <c r="AF6937">
        <v>139</v>
      </c>
    </row>
    <row r="6938" spans="1:32">
      <c r="A6938">
        <v>31507</v>
      </c>
      <c r="B6938">
        <v>30607</v>
      </c>
      <c r="C6938" t="s">
        <v>32</v>
      </c>
      <c r="D6938" t="s">
        <v>15816</v>
      </c>
      <c r="E6938" t="s">
        <v>34</v>
      </c>
      <c r="F6938" t="s">
        <v>34106</v>
      </c>
      <c r="G6938" t="s">
        <v>34107</v>
      </c>
      <c r="H6938" t="s">
        <v>1301</v>
      </c>
      <c r="I6938" s="1">
        <v>38411</v>
      </c>
      <c r="J6938" t="s">
        <v>34108</v>
      </c>
      <c r="K6938" t="s">
        <v>34109</v>
      </c>
      <c r="L6938">
        <v>22372</v>
      </c>
      <c r="M6938" t="s">
        <v>1301</v>
      </c>
      <c r="N6938" s="1">
        <v>45049</v>
      </c>
      <c r="O6938" s="1">
        <v>45054</v>
      </c>
      <c r="P6938">
        <v>71</v>
      </c>
      <c r="Q6938">
        <v>3</v>
      </c>
      <c r="R6938" t="s">
        <v>63</v>
      </c>
      <c r="S6938">
        <v>3</v>
      </c>
      <c r="T6938">
        <v>1</v>
      </c>
      <c r="U6938">
        <v>5</v>
      </c>
      <c r="V6938">
        <v>330</v>
      </c>
      <c r="W6938" t="s">
        <v>41</v>
      </c>
      <c r="X6938" t="s">
        <v>34110</v>
      </c>
      <c r="Y6938" t="s">
        <v>81</v>
      </c>
      <c r="Z6938" s="1">
        <v>45026</v>
      </c>
      <c r="AA6938" s="2">
        <v>0.68743055555555566</v>
      </c>
      <c r="AB6938" s="2">
        <v>0.92478009259259253</v>
      </c>
      <c r="AC6938" t="s">
        <v>44</v>
      </c>
      <c r="AD6938" t="s">
        <v>45</v>
      </c>
      <c r="AE6938" t="s">
        <v>45</v>
      </c>
      <c r="AF6938">
        <v>66</v>
      </c>
    </row>
    <row r="6939" spans="1:32">
      <c r="A6939">
        <v>31508</v>
      </c>
      <c r="B6939">
        <v>30608</v>
      </c>
      <c r="C6939" t="s">
        <v>1732</v>
      </c>
      <c r="D6939" t="s">
        <v>12521</v>
      </c>
      <c r="E6939" t="s">
        <v>48</v>
      </c>
      <c r="F6939" t="s">
        <v>34111</v>
      </c>
      <c r="G6939" t="s">
        <v>34112</v>
      </c>
      <c r="H6939" t="s">
        <v>209</v>
      </c>
      <c r="I6939" s="1">
        <v>20564</v>
      </c>
      <c r="J6939" t="s">
        <v>34113</v>
      </c>
      <c r="K6939" t="s">
        <v>3367</v>
      </c>
      <c r="L6939">
        <v>85057</v>
      </c>
      <c r="M6939" t="s">
        <v>209</v>
      </c>
      <c r="N6939" s="1">
        <v>45259</v>
      </c>
      <c r="O6939" s="1">
        <v>45261</v>
      </c>
      <c r="P6939">
        <v>52</v>
      </c>
      <c r="Q6939">
        <v>3</v>
      </c>
      <c r="R6939" t="s">
        <v>53</v>
      </c>
      <c r="S6939">
        <v>2</v>
      </c>
      <c r="T6939">
        <v>2</v>
      </c>
      <c r="U6939">
        <v>2</v>
      </c>
      <c r="V6939">
        <v>290</v>
      </c>
      <c r="W6939" t="s">
        <v>41</v>
      </c>
      <c r="X6939" t="s">
        <v>34114</v>
      </c>
      <c r="Y6939" t="s">
        <v>6</v>
      </c>
      <c r="Z6939" s="1">
        <v>45220</v>
      </c>
      <c r="AA6939" s="2">
        <v>0.49153935185185182</v>
      </c>
      <c r="AB6939" s="2">
        <v>0.16776620370370368</v>
      </c>
      <c r="AC6939" t="s">
        <v>44</v>
      </c>
      <c r="AD6939" t="s">
        <v>45</v>
      </c>
      <c r="AE6939" t="s">
        <v>44</v>
      </c>
      <c r="AF6939">
        <v>145</v>
      </c>
    </row>
    <row r="6940" spans="1:32">
      <c r="A6940">
        <v>31511</v>
      </c>
      <c r="B6940">
        <v>30611</v>
      </c>
      <c r="C6940" t="s">
        <v>221</v>
      </c>
      <c r="D6940" t="s">
        <v>2213</v>
      </c>
      <c r="E6940" t="s">
        <v>34</v>
      </c>
      <c r="F6940" t="s">
        <v>34115</v>
      </c>
      <c r="G6940" t="s">
        <v>34116</v>
      </c>
      <c r="H6940" t="s">
        <v>405</v>
      </c>
      <c r="I6940" s="1">
        <v>22681</v>
      </c>
      <c r="J6940" t="s">
        <v>34117</v>
      </c>
      <c r="K6940" t="s">
        <v>19749</v>
      </c>
      <c r="L6940">
        <v>49750</v>
      </c>
      <c r="M6940" t="s">
        <v>405</v>
      </c>
      <c r="N6940" s="1">
        <v>45007</v>
      </c>
      <c r="O6940" s="1">
        <v>45011</v>
      </c>
      <c r="P6940">
        <v>65</v>
      </c>
      <c r="Q6940">
        <v>3</v>
      </c>
      <c r="R6940" t="s">
        <v>63</v>
      </c>
      <c r="S6940">
        <v>4</v>
      </c>
      <c r="T6940">
        <v>1</v>
      </c>
      <c r="U6940">
        <v>4</v>
      </c>
      <c r="V6940">
        <v>344</v>
      </c>
      <c r="W6940" t="s">
        <v>41</v>
      </c>
      <c r="X6940" t="s">
        <v>34118</v>
      </c>
      <c r="Y6940" t="s">
        <v>43</v>
      </c>
      <c r="Z6940" s="1">
        <v>44969</v>
      </c>
      <c r="AA6940" s="2">
        <v>0.55431712962962965</v>
      </c>
      <c r="AB6940" s="2">
        <v>0.48582175925925924</v>
      </c>
      <c r="AC6940" t="s">
        <v>45</v>
      </c>
      <c r="AD6940" t="s">
        <v>45</v>
      </c>
      <c r="AE6940" t="s">
        <v>44</v>
      </c>
      <c r="AF6940">
        <v>86</v>
      </c>
    </row>
    <row r="6941" spans="1:32">
      <c r="A6941">
        <v>31512</v>
      </c>
      <c r="B6941">
        <v>30612</v>
      </c>
      <c r="C6941" t="s">
        <v>12152</v>
      </c>
      <c r="D6941" t="s">
        <v>2634</v>
      </c>
      <c r="E6941" t="s">
        <v>48</v>
      </c>
      <c r="F6941" t="s">
        <v>34119</v>
      </c>
      <c r="G6941" t="s">
        <v>34120</v>
      </c>
      <c r="H6941" t="s">
        <v>171</v>
      </c>
      <c r="I6941" s="1">
        <v>28915</v>
      </c>
      <c r="J6941" t="s">
        <v>34121</v>
      </c>
      <c r="K6941" t="s">
        <v>34122</v>
      </c>
      <c r="L6941">
        <v>37154</v>
      </c>
      <c r="M6941" t="s">
        <v>171</v>
      </c>
      <c r="N6941" s="1">
        <v>44968</v>
      </c>
      <c r="O6941" s="1">
        <v>44970</v>
      </c>
      <c r="P6941">
        <v>66</v>
      </c>
      <c r="Q6941">
        <v>3</v>
      </c>
      <c r="R6941" t="s">
        <v>40</v>
      </c>
      <c r="S6941">
        <v>4</v>
      </c>
      <c r="T6941">
        <v>2</v>
      </c>
      <c r="U6941">
        <v>2</v>
      </c>
      <c r="V6941">
        <v>410</v>
      </c>
      <c r="W6941" t="s">
        <v>41</v>
      </c>
      <c r="X6941" t="s">
        <v>34123</v>
      </c>
      <c r="Y6941" t="s">
        <v>6</v>
      </c>
      <c r="Z6941" s="1">
        <v>44959</v>
      </c>
      <c r="AA6941" s="2">
        <v>0.80018518518518522</v>
      </c>
      <c r="AB6941" s="2">
        <v>0.26936342592592594</v>
      </c>
      <c r="AC6941" t="s">
        <v>45</v>
      </c>
      <c r="AD6941" t="s">
        <v>44</v>
      </c>
      <c r="AE6941" t="s">
        <v>44</v>
      </c>
      <c r="AF6941">
        <v>205</v>
      </c>
    </row>
    <row r="6942" spans="1:32">
      <c r="A6942">
        <v>31514</v>
      </c>
      <c r="B6942">
        <v>30614</v>
      </c>
      <c r="C6942" t="s">
        <v>513</v>
      </c>
      <c r="D6942" t="s">
        <v>5703</v>
      </c>
      <c r="E6942" t="s">
        <v>34</v>
      </c>
      <c r="F6942" t="s">
        <v>34124</v>
      </c>
      <c r="G6942" t="s">
        <v>34125</v>
      </c>
      <c r="H6942" t="s">
        <v>280</v>
      </c>
      <c r="I6942" s="1">
        <v>18970</v>
      </c>
      <c r="J6942" t="s">
        <v>34126</v>
      </c>
      <c r="K6942" t="s">
        <v>34127</v>
      </c>
      <c r="L6942">
        <v>17969</v>
      </c>
      <c r="M6942" t="s">
        <v>280</v>
      </c>
      <c r="N6942" s="1">
        <v>45130</v>
      </c>
      <c r="O6942" s="1">
        <v>45134</v>
      </c>
      <c r="P6942">
        <v>47</v>
      </c>
      <c r="Q6942">
        <v>2</v>
      </c>
      <c r="R6942" t="s">
        <v>63</v>
      </c>
      <c r="S6942">
        <v>3</v>
      </c>
      <c r="T6942">
        <v>0</v>
      </c>
      <c r="U6942">
        <v>4</v>
      </c>
      <c r="V6942">
        <v>292</v>
      </c>
      <c r="W6942" t="s">
        <v>41</v>
      </c>
      <c r="X6942" t="s">
        <v>34128</v>
      </c>
      <c r="Y6942" t="s">
        <v>81</v>
      </c>
      <c r="Z6942" s="1">
        <v>45115</v>
      </c>
      <c r="AA6942" s="2">
        <v>0.586400462962963</v>
      </c>
      <c r="AB6942" s="2">
        <v>0.32430555555555557</v>
      </c>
      <c r="AC6942" t="s">
        <v>44</v>
      </c>
      <c r="AD6942" t="s">
        <v>45</v>
      </c>
      <c r="AE6942" t="s">
        <v>45</v>
      </c>
      <c r="AF6942">
        <v>73</v>
      </c>
    </row>
    <row r="6943" spans="1:32">
      <c r="A6943">
        <v>31515</v>
      </c>
      <c r="B6943">
        <v>30615</v>
      </c>
      <c r="C6943" t="s">
        <v>963</v>
      </c>
      <c r="D6943" t="s">
        <v>13535</v>
      </c>
      <c r="E6943" t="s">
        <v>48</v>
      </c>
      <c r="F6943" t="s">
        <v>34129</v>
      </c>
      <c r="G6943" t="s">
        <v>34130</v>
      </c>
      <c r="H6943" t="s">
        <v>129</v>
      </c>
      <c r="I6943" s="1">
        <v>38186</v>
      </c>
      <c r="J6943" t="s">
        <v>34131</v>
      </c>
      <c r="K6943" t="s">
        <v>34132</v>
      </c>
      <c r="L6943">
        <v>1667</v>
      </c>
      <c r="M6943" t="s">
        <v>129</v>
      </c>
      <c r="N6943" s="1">
        <v>45014</v>
      </c>
      <c r="O6943" s="1">
        <v>45018</v>
      </c>
      <c r="P6943">
        <v>82</v>
      </c>
      <c r="Q6943">
        <v>4</v>
      </c>
      <c r="R6943" t="s">
        <v>53</v>
      </c>
      <c r="S6943">
        <v>1</v>
      </c>
      <c r="T6943">
        <v>2</v>
      </c>
      <c r="U6943">
        <v>4</v>
      </c>
      <c r="V6943">
        <v>580</v>
      </c>
      <c r="W6943" t="s">
        <v>41</v>
      </c>
      <c r="X6943" t="s">
        <v>34133</v>
      </c>
      <c r="Y6943" t="s">
        <v>81</v>
      </c>
      <c r="Z6943" s="1">
        <v>44980</v>
      </c>
      <c r="AA6943" s="2">
        <v>0.92711805555555549</v>
      </c>
      <c r="AB6943" s="2">
        <v>0.13027777777777777</v>
      </c>
      <c r="AC6943" t="s">
        <v>45</v>
      </c>
      <c r="AD6943" t="s">
        <v>44</v>
      </c>
      <c r="AE6943" t="s">
        <v>45</v>
      </c>
      <c r="AF6943">
        <v>145</v>
      </c>
    </row>
    <row r="6944" spans="1:32">
      <c r="A6944">
        <v>31516</v>
      </c>
      <c r="B6944">
        <v>30616</v>
      </c>
      <c r="C6944" t="s">
        <v>988</v>
      </c>
      <c r="D6944" t="s">
        <v>91</v>
      </c>
      <c r="E6944" t="s">
        <v>34</v>
      </c>
      <c r="F6944" t="s">
        <v>34134</v>
      </c>
      <c r="G6944">
        <f>1-254-579-7372</f>
        <v>-8204</v>
      </c>
      <c r="H6944" t="s">
        <v>171</v>
      </c>
      <c r="I6944" s="1">
        <v>37015</v>
      </c>
      <c r="J6944" t="s">
        <v>34135</v>
      </c>
      <c r="K6944" t="s">
        <v>34136</v>
      </c>
      <c r="L6944">
        <v>27164</v>
      </c>
      <c r="M6944" t="s">
        <v>171</v>
      </c>
      <c r="N6944" s="1">
        <v>45036</v>
      </c>
      <c r="O6944" s="1">
        <v>45040</v>
      </c>
      <c r="P6944">
        <v>64</v>
      </c>
      <c r="Q6944">
        <v>3</v>
      </c>
      <c r="R6944" t="s">
        <v>53</v>
      </c>
      <c r="S6944">
        <v>1</v>
      </c>
      <c r="T6944">
        <v>2</v>
      </c>
      <c r="U6944">
        <v>4</v>
      </c>
      <c r="V6944">
        <v>564</v>
      </c>
      <c r="W6944" t="s">
        <v>54</v>
      </c>
      <c r="X6944" t="s">
        <v>34137</v>
      </c>
      <c r="Y6944" t="s">
        <v>81</v>
      </c>
      <c r="Z6944" s="1">
        <v>45021</v>
      </c>
      <c r="AA6944" s="2">
        <v>0.70622685185185186</v>
      </c>
      <c r="AB6944" s="2">
        <v>0.29961805555555554</v>
      </c>
      <c r="AC6944" t="s">
        <v>45</v>
      </c>
      <c r="AD6944" t="s">
        <v>44</v>
      </c>
      <c r="AE6944" t="s">
        <v>44</v>
      </c>
      <c r="AF6944">
        <v>141</v>
      </c>
    </row>
    <row r="6945" spans="1:32">
      <c r="A6945">
        <v>31518</v>
      </c>
      <c r="B6945">
        <v>30618</v>
      </c>
      <c r="C6945" t="s">
        <v>662</v>
      </c>
      <c r="D6945" t="s">
        <v>957</v>
      </c>
      <c r="E6945" t="s">
        <v>34</v>
      </c>
      <c r="F6945" t="s">
        <v>34138</v>
      </c>
      <c r="G6945" t="s">
        <v>34139</v>
      </c>
      <c r="H6945" t="s">
        <v>330</v>
      </c>
      <c r="I6945" s="1">
        <v>34617</v>
      </c>
      <c r="J6945" t="s">
        <v>34140</v>
      </c>
      <c r="K6945" t="s">
        <v>22036</v>
      </c>
      <c r="L6945">
        <v>62190</v>
      </c>
      <c r="M6945" t="s">
        <v>330</v>
      </c>
      <c r="N6945" s="1">
        <v>45206</v>
      </c>
      <c r="O6945" s="1">
        <v>45208</v>
      </c>
      <c r="P6945">
        <v>63</v>
      </c>
      <c r="Q6945">
        <v>3</v>
      </c>
      <c r="R6945" t="s">
        <v>40</v>
      </c>
      <c r="S6945">
        <v>2</v>
      </c>
      <c r="T6945">
        <v>2</v>
      </c>
      <c r="U6945">
        <v>2</v>
      </c>
      <c r="V6945">
        <v>408</v>
      </c>
      <c r="W6945" t="s">
        <v>54</v>
      </c>
      <c r="X6945" t="s">
        <v>34141</v>
      </c>
      <c r="Y6945" t="s">
        <v>6</v>
      </c>
      <c r="Z6945" s="1">
        <v>45196</v>
      </c>
      <c r="AA6945" s="2">
        <v>6.5046296296296302E-3</v>
      </c>
      <c r="AB6945" s="2">
        <v>0.6883217592592592</v>
      </c>
      <c r="AC6945" t="s">
        <v>44</v>
      </c>
      <c r="AD6945" t="s">
        <v>44</v>
      </c>
      <c r="AE6945" t="s">
        <v>45</v>
      </c>
      <c r="AF6945">
        <v>204</v>
      </c>
    </row>
    <row r="6946" spans="1:32">
      <c r="A6946">
        <v>31519</v>
      </c>
      <c r="B6946">
        <v>30619</v>
      </c>
      <c r="C6946" t="s">
        <v>1986</v>
      </c>
      <c r="D6946" t="s">
        <v>3387</v>
      </c>
      <c r="E6946" t="s">
        <v>34</v>
      </c>
      <c r="F6946" t="s">
        <v>34142</v>
      </c>
      <c r="G6946">
        <v>4307715642</v>
      </c>
      <c r="H6946" t="s">
        <v>115</v>
      </c>
      <c r="I6946" s="1">
        <v>27359</v>
      </c>
      <c r="J6946" t="s">
        <v>34143</v>
      </c>
      <c r="K6946" t="s">
        <v>34144</v>
      </c>
      <c r="L6946">
        <v>53162</v>
      </c>
      <c r="M6946" t="s">
        <v>115</v>
      </c>
      <c r="N6946" s="1">
        <v>45267</v>
      </c>
      <c r="O6946" s="1">
        <v>45268</v>
      </c>
      <c r="P6946">
        <v>45</v>
      </c>
      <c r="Q6946">
        <v>2</v>
      </c>
      <c r="R6946" t="s">
        <v>40</v>
      </c>
      <c r="S6946">
        <v>2</v>
      </c>
      <c r="T6946">
        <v>1</v>
      </c>
      <c r="U6946">
        <v>1</v>
      </c>
      <c r="V6946">
        <v>242</v>
      </c>
      <c r="W6946" t="s">
        <v>41</v>
      </c>
      <c r="X6946" t="s">
        <v>34145</v>
      </c>
      <c r="Y6946" t="s">
        <v>6</v>
      </c>
      <c r="Z6946" s="1">
        <v>45233</v>
      </c>
      <c r="AA6946" s="2">
        <v>0.18430555555555553</v>
      </c>
      <c r="AB6946" s="2">
        <v>0.57869212962962957</v>
      </c>
      <c r="AC6946" t="s">
        <v>44</v>
      </c>
      <c r="AD6946" t="s">
        <v>44</v>
      </c>
      <c r="AE6946" t="s">
        <v>45</v>
      </c>
      <c r="AF6946">
        <v>242</v>
      </c>
    </row>
    <row r="6947" spans="1:32">
      <c r="A6947">
        <v>31520</v>
      </c>
      <c r="B6947">
        <v>30620</v>
      </c>
      <c r="C6947" t="s">
        <v>5955</v>
      </c>
      <c r="D6947" t="s">
        <v>1404</v>
      </c>
      <c r="E6947" t="s">
        <v>34</v>
      </c>
      <c r="F6947" t="s">
        <v>34146</v>
      </c>
      <c r="G6947">
        <v>4589964491</v>
      </c>
      <c r="H6947" t="s">
        <v>37</v>
      </c>
      <c r="I6947" s="1">
        <v>29352</v>
      </c>
      <c r="J6947" t="s">
        <v>34147</v>
      </c>
      <c r="K6947" t="s">
        <v>34148</v>
      </c>
      <c r="L6947">
        <v>81107</v>
      </c>
      <c r="M6947" t="s">
        <v>37</v>
      </c>
      <c r="N6947" s="1">
        <v>45062</v>
      </c>
      <c r="O6947" s="1">
        <v>45064</v>
      </c>
      <c r="P6947">
        <v>4</v>
      </c>
      <c r="Q6947">
        <v>1</v>
      </c>
      <c r="R6947" t="s">
        <v>53</v>
      </c>
      <c r="S6947">
        <v>2</v>
      </c>
      <c r="T6947">
        <v>2</v>
      </c>
      <c r="U6947">
        <v>2</v>
      </c>
      <c r="V6947">
        <v>250</v>
      </c>
      <c r="W6947" t="s">
        <v>41</v>
      </c>
      <c r="X6947" t="s">
        <v>34149</v>
      </c>
      <c r="Y6947" t="s">
        <v>43</v>
      </c>
      <c r="Z6947" s="1">
        <v>45033</v>
      </c>
      <c r="AA6947" s="2">
        <v>0.97434027777777776</v>
      </c>
      <c r="AB6947" s="2">
        <v>0.42086805555555556</v>
      </c>
      <c r="AC6947" t="s">
        <v>45</v>
      </c>
      <c r="AD6947" t="s">
        <v>45</v>
      </c>
      <c r="AE6947" t="s">
        <v>45</v>
      </c>
      <c r="AF6947">
        <v>125</v>
      </c>
    </row>
    <row r="6948" spans="1:32">
      <c r="A6948">
        <v>31521</v>
      </c>
      <c r="B6948">
        <v>30621</v>
      </c>
      <c r="C6948" t="s">
        <v>881</v>
      </c>
      <c r="D6948" t="s">
        <v>829</v>
      </c>
      <c r="E6948" t="s">
        <v>34</v>
      </c>
      <c r="F6948" t="s">
        <v>34150</v>
      </c>
      <c r="G6948" t="s">
        <v>34151</v>
      </c>
      <c r="H6948" t="s">
        <v>272</v>
      </c>
      <c r="I6948" s="1">
        <v>34348</v>
      </c>
      <c r="J6948" t="s">
        <v>34152</v>
      </c>
      <c r="K6948" t="s">
        <v>26685</v>
      </c>
      <c r="L6948">
        <v>77072</v>
      </c>
      <c r="M6948" t="s">
        <v>272</v>
      </c>
      <c r="N6948" s="1">
        <v>45173</v>
      </c>
      <c r="O6948" s="1">
        <v>45178</v>
      </c>
      <c r="P6948">
        <v>99</v>
      </c>
      <c r="Q6948">
        <v>4</v>
      </c>
      <c r="R6948" t="s">
        <v>40</v>
      </c>
      <c r="S6948">
        <v>1</v>
      </c>
      <c r="T6948">
        <v>0</v>
      </c>
      <c r="U6948">
        <v>5</v>
      </c>
      <c r="V6948">
        <v>1180</v>
      </c>
      <c r="W6948" t="s">
        <v>54</v>
      </c>
      <c r="X6948" t="s">
        <v>34153</v>
      </c>
      <c r="Y6948" t="s">
        <v>6</v>
      </c>
      <c r="Z6948" s="1">
        <v>45161</v>
      </c>
      <c r="AA6948" s="2">
        <v>0.81832175925925921</v>
      </c>
      <c r="AB6948" s="2">
        <v>0.52203703703703697</v>
      </c>
      <c r="AC6948" t="s">
        <v>44</v>
      </c>
      <c r="AD6948" t="s">
        <v>44</v>
      </c>
      <c r="AE6948" t="s">
        <v>44</v>
      </c>
      <c r="AF6948">
        <v>236</v>
      </c>
    </row>
    <row r="6949" spans="1:32">
      <c r="A6949">
        <v>31523</v>
      </c>
      <c r="B6949">
        <v>30623</v>
      </c>
      <c r="C6949" t="s">
        <v>391</v>
      </c>
      <c r="D6949" t="s">
        <v>3622</v>
      </c>
      <c r="E6949" t="s">
        <v>34</v>
      </c>
      <c r="F6949" t="s">
        <v>34154</v>
      </c>
      <c r="G6949">
        <v>2856633823</v>
      </c>
      <c r="H6949" t="s">
        <v>77</v>
      </c>
      <c r="I6949" s="1">
        <v>19285</v>
      </c>
      <c r="J6949" t="s">
        <v>34155</v>
      </c>
      <c r="K6949" t="s">
        <v>34156</v>
      </c>
      <c r="L6949">
        <v>73477</v>
      </c>
      <c r="M6949" t="s">
        <v>77</v>
      </c>
      <c r="N6949" s="1">
        <v>45291</v>
      </c>
      <c r="O6949" s="1">
        <v>45294</v>
      </c>
      <c r="P6949">
        <v>54</v>
      </c>
      <c r="Q6949">
        <v>3</v>
      </c>
      <c r="R6949" t="s">
        <v>40</v>
      </c>
      <c r="S6949">
        <v>2</v>
      </c>
      <c r="T6949">
        <v>1</v>
      </c>
      <c r="U6949">
        <v>3</v>
      </c>
      <c r="V6949">
        <v>741</v>
      </c>
      <c r="W6949" t="s">
        <v>41</v>
      </c>
      <c r="X6949" t="s">
        <v>34157</v>
      </c>
      <c r="Y6949" t="s">
        <v>81</v>
      </c>
      <c r="Z6949" s="1">
        <v>45265</v>
      </c>
      <c r="AA6949" s="2">
        <v>0.69040509259259253</v>
      </c>
      <c r="AB6949" s="2">
        <v>0.89318287037037036</v>
      </c>
      <c r="AC6949" t="s">
        <v>44</v>
      </c>
      <c r="AD6949" t="s">
        <v>45</v>
      </c>
      <c r="AE6949" t="s">
        <v>45</v>
      </c>
      <c r="AF6949">
        <v>247</v>
      </c>
    </row>
    <row r="6950" spans="1:32">
      <c r="A6950">
        <v>31524</v>
      </c>
      <c r="B6950">
        <v>30624</v>
      </c>
      <c r="C6950" t="s">
        <v>1857</v>
      </c>
      <c r="D6950" t="s">
        <v>527</v>
      </c>
      <c r="E6950" t="s">
        <v>34</v>
      </c>
      <c r="F6950" t="s">
        <v>34158</v>
      </c>
      <c r="G6950" t="s">
        <v>34159</v>
      </c>
      <c r="H6950" t="s">
        <v>60</v>
      </c>
      <c r="I6950" s="1">
        <v>18312</v>
      </c>
      <c r="J6950" t="s">
        <v>34160</v>
      </c>
      <c r="K6950" t="s">
        <v>34161</v>
      </c>
      <c r="L6950">
        <v>16081</v>
      </c>
      <c r="M6950" t="s">
        <v>60</v>
      </c>
      <c r="N6950" s="1">
        <v>44976</v>
      </c>
      <c r="O6950" s="1">
        <v>44979</v>
      </c>
      <c r="P6950">
        <v>88</v>
      </c>
      <c r="Q6950">
        <v>4</v>
      </c>
      <c r="R6950" t="s">
        <v>53</v>
      </c>
      <c r="S6950">
        <v>3</v>
      </c>
      <c r="T6950">
        <v>1</v>
      </c>
      <c r="U6950">
        <v>3</v>
      </c>
      <c r="V6950">
        <v>390</v>
      </c>
      <c r="W6950" t="s">
        <v>41</v>
      </c>
      <c r="X6950" t="s">
        <v>34162</v>
      </c>
      <c r="Y6950" t="s">
        <v>6</v>
      </c>
      <c r="Z6950" s="1">
        <v>44937</v>
      </c>
      <c r="AA6950" s="2">
        <v>0.43271990740740746</v>
      </c>
      <c r="AB6950" s="2">
        <v>0.32232638888888893</v>
      </c>
      <c r="AC6950" t="s">
        <v>45</v>
      </c>
      <c r="AD6950" t="s">
        <v>44</v>
      </c>
      <c r="AE6950" t="s">
        <v>44</v>
      </c>
      <c r="AF6950">
        <v>130</v>
      </c>
    </row>
    <row r="6951" spans="1:32">
      <c r="A6951">
        <v>31526</v>
      </c>
      <c r="B6951">
        <v>30626</v>
      </c>
      <c r="C6951" t="s">
        <v>371</v>
      </c>
      <c r="D6951" t="s">
        <v>469</v>
      </c>
      <c r="E6951" t="s">
        <v>34</v>
      </c>
      <c r="F6951" t="s">
        <v>34163</v>
      </c>
      <c r="G6951" t="s">
        <v>34164</v>
      </c>
      <c r="H6951" t="s">
        <v>77</v>
      </c>
      <c r="I6951" s="1">
        <v>29419</v>
      </c>
      <c r="J6951" t="s">
        <v>34165</v>
      </c>
      <c r="K6951" t="s">
        <v>20222</v>
      </c>
      <c r="L6951">
        <v>69483</v>
      </c>
      <c r="M6951" t="s">
        <v>77</v>
      </c>
      <c r="N6951" s="1">
        <v>45141</v>
      </c>
      <c r="O6951" s="1">
        <v>45146</v>
      </c>
      <c r="P6951">
        <v>25</v>
      </c>
      <c r="Q6951">
        <v>1</v>
      </c>
      <c r="R6951" t="s">
        <v>53</v>
      </c>
      <c r="S6951">
        <v>4</v>
      </c>
      <c r="T6951">
        <v>2</v>
      </c>
      <c r="U6951">
        <v>5</v>
      </c>
      <c r="V6951">
        <v>620</v>
      </c>
      <c r="W6951" t="s">
        <v>41</v>
      </c>
      <c r="X6951" t="s">
        <v>34166</v>
      </c>
      <c r="Y6951" t="s">
        <v>65</v>
      </c>
      <c r="Z6951" s="1">
        <v>45118</v>
      </c>
      <c r="AA6951" s="2">
        <v>0.85201388888888896</v>
      </c>
      <c r="AB6951" s="2">
        <v>0.44010416666666669</v>
      </c>
      <c r="AC6951" t="s">
        <v>44</v>
      </c>
      <c r="AD6951" t="s">
        <v>45</v>
      </c>
      <c r="AE6951" t="s">
        <v>44</v>
      </c>
      <c r="AF6951">
        <v>124</v>
      </c>
    </row>
    <row r="6952" spans="1:32">
      <c r="A6952">
        <v>31528</v>
      </c>
      <c r="B6952">
        <v>30628</v>
      </c>
      <c r="C6952" t="s">
        <v>229</v>
      </c>
      <c r="D6952" t="s">
        <v>9551</v>
      </c>
      <c r="E6952" t="s">
        <v>34</v>
      </c>
      <c r="F6952" t="s">
        <v>34167</v>
      </c>
      <c r="G6952" t="s">
        <v>34168</v>
      </c>
      <c r="H6952" t="s">
        <v>225</v>
      </c>
      <c r="I6952" s="1">
        <v>34968</v>
      </c>
      <c r="J6952" t="s">
        <v>34169</v>
      </c>
      <c r="K6952" t="s">
        <v>34170</v>
      </c>
      <c r="L6952">
        <v>72724</v>
      </c>
      <c r="M6952" t="s">
        <v>225</v>
      </c>
      <c r="N6952" s="1">
        <v>45039</v>
      </c>
      <c r="O6952" s="1">
        <v>45042</v>
      </c>
      <c r="P6952">
        <v>7</v>
      </c>
      <c r="Q6952">
        <v>1</v>
      </c>
      <c r="R6952" t="s">
        <v>53</v>
      </c>
      <c r="S6952">
        <v>2</v>
      </c>
      <c r="T6952">
        <v>0</v>
      </c>
      <c r="U6952">
        <v>3</v>
      </c>
      <c r="V6952">
        <v>417</v>
      </c>
      <c r="W6952" t="s">
        <v>54</v>
      </c>
      <c r="X6952" t="s">
        <v>34171</v>
      </c>
      <c r="Y6952" t="s">
        <v>81</v>
      </c>
      <c r="Z6952" s="1">
        <v>45008</v>
      </c>
      <c r="AA6952" s="2">
        <v>0.26524305555555555</v>
      </c>
      <c r="AB6952" s="2">
        <v>0.92787037037037035</v>
      </c>
      <c r="AC6952" t="s">
        <v>44</v>
      </c>
      <c r="AD6952" t="s">
        <v>44</v>
      </c>
      <c r="AE6952" t="s">
        <v>44</v>
      </c>
      <c r="AF6952">
        <v>139</v>
      </c>
    </row>
    <row r="6953" spans="1:32">
      <c r="A6953">
        <v>31530</v>
      </c>
      <c r="B6953">
        <v>30630</v>
      </c>
      <c r="C6953" t="s">
        <v>3256</v>
      </c>
      <c r="D6953" t="s">
        <v>140</v>
      </c>
      <c r="E6953" t="s">
        <v>48</v>
      </c>
      <c r="F6953" t="s">
        <v>34172</v>
      </c>
      <c r="G6953" t="s">
        <v>34173</v>
      </c>
      <c r="H6953" t="s">
        <v>309</v>
      </c>
      <c r="I6953" s="1">
        <v>36390</v>
      </c>
      <c r="J6953" t="s">
        <v>34174</v>
      </c>
      <c r="K6953" t="s">
        <v>7690</v>
      </c>
      <c r="L6953">
        <v>75285</v>
      </c>
      <c r="M6953" t="s">
        <v>309</v>
      </c>
      <c r="N6953" s="1">
        <v>44969</v>
      </c>
      <c r="O6953" s="1">
        <v>44973</v>
      </c>
      <c r="P6953">
        <v>34</v>
      </c>
      <c r="Q6953">
        <v>2</v>
      </c>
      <c r="R6953" t="s">
        <v>53</v>
      </c>
      <c r="S6953">
        <v>1</v>
      </c>
      <c r="T6953">
        <v>2</v>
      </c>
      <c r="U6953">
        <v>4</v>
      </c>
      <c r="V6953">
        <v>496</v>
      </c>
      <c r="W6953" t="s">
        <v>41</v>
      </c>
      <c r="X6953" t="s">
        <v>34175</v>
      </c>
      <c r="Y6953" t="s">
        <v>6</v>
      </c>
      <c r="Z6953" s="1">
        <v>44941</v>
      </c>
      <c r="AA6953" s="2">
        <v>0.29247685185185185</v>
      </c>
      <c r="AB6953" s="2">
        <v>0.7115393518518518</v>
      </c>
      <c r="AC6953" t="s">
        <v>44</v>
      </c>
      <c r="AD6953" t="s">
        <v>45</v>
      </c>
      <c r="AE6953" t="s">
        <v>44</v>
      </c>
      <c r="AF6953">
        <v>124</v>
      </c>
    </row>
    <row r="6954" spans="1:32">
      <c r="A6954">
        <v>31531</v>
      </c>
      <c r="B6954">
        <v>30631</v>
      </c>
      <c r="C6954" t="s">
        <v>139</v>
      </c>
      <c r="D6954" t="s">
        <v>57</v>
      </c>
      <c r="E6954" t="s">
        <v>48</v>
      </c>
      <c r="F6954" t="s">
        <v>34176</v>
      </c>
      <c r="G6954" t="s">
        <v>34177</v>
      </c>
      <c r="H6954" t="s">
        <v>225</v>
      </c>
      <c r="I6954" s="1">
        <v>34547</v>
      </c>
      <c r="J6954" t="s">
        <v>34178</v>
      </c>
      <c r="K6954" t="s">
        <v>16249</v>
      </c>
      <c r="L6954">
        <v>18280</v>
      </c>
      <c r="M6954" t="s">
        <v>225</v>
      </c>
      <c r="N6954" s="1">
        <v>45242</v>
      </c>
      <c r="O6954" s="1">
        <v>45244</v>
      </c>
      <c r="P6954">
        <v>96</v>
      </c>
      <c r="Q6954">
        <v>4</v>
      </c>
      <c r="R6954" t="s">
        <v>40</v>
      </c>
      <c r="S6954">
        <v>2</v>
      </c>
      <c r="T6954">
        <v>1</v>
      </c>
      <c r="U6954">
        <v>2</v>
      </c>
      <c r="V6954">
        <v>472</v>
      </c>
      <c r="W6954" t="s">
        <v>41</v>
      </c>
      <c r="X6954" t="s">
        <v>34179</v>
      </c>
      <c r="Y6954" t="s">
        <v>43</v>
      </c>
      <c r="Z6954" s="1">
        <v>45232</v>
      </c>
      <c r="AA6954" s="2">
        <v>0.11707175925925926</v>
      </c>
      <c r="AB6954" s="2">
        <v>0.45609953703703704</v>
      </c>
      <c r="AC6954" t="s">
        <v>45</v>
      </c>
      <c r="AD6954" t="s">
        <v>44</v>
      </c>
      <c r="AE6954" t="s">
        <v>45</v>
      </c>
      <c r="AF6954">
        <v>236</v>
      </c>
    </row>
    <row r="6955" spans="1:32">
      <c r="A6955">
        <v>31533</v>
      </c>
      <c r="B6955">
        <v>30633</v>
      </c>
      <c r="C6955" t="s">
        <v>5764</v>
      </c>
      <c r="D6955" t="s">
        <v>12456</v>
      </c>
      <c r="E6955" t="s">
        <v>34</v>
      </c>
      <c r="F6955" t="s">
        <v>34180</v>
      </c>
      <c r="G6955" t="s">
        <v>34181</v>
      </c>
      <c r="H6955" t="s">
        <v>457</v>
      </c>
      <c r="I6955" s="1">
        <v>16875</v>
      </c>
      <c r="J6955" t="s">
        <v>34182</v>
      </c>
      <c r="K6955" t="s">
        <v>34183</v>
      </c>
      <c r="L6955">
        <v>37864</v>
      </c>
      <c r="M6955" t="s">
        <v>457</v>
      </c>
      <c r="N6955" s="1">
        <v>45318</v>
      </c>
      <c r="O6955" s="1">
        <v>45320</v>
      </c>
      <c r="P6955">
        <v>94</v>
      </c>
      <c r="Q6955">
        <v>4</v>
      </c>
      <c r="R6955" t="s">
        <v>53</v>
      </c>
      <c r="S6955">
        <v>3</v>
      </c>
      <c r="T6955">
        <v>0</v>
      </c>
      <c r="U6955">
        <v>2</v>
      </c>
      <c r="V6955">
        <v>262</v>
      </c>
      <c r="W6955" t="s">
        <v>41</v>
      </c>
      <c r="X6955" t="s">
        <v>34184</v>
      </c>
      <c r="Y6955" t="s">
        <v>81</v>
      </c>
      <c r="Z6955" s="1">
        <v>45280</v>
      </c>
      <c r="AA6955" s="2">
        <v>1.3981481481481482E-2</v>
      </c>
      <c r="AB6955" s="2">
        <v>0.65525462962962966</v>
      </c>
      <c r="AC6955" t="s">
        <v>45</v>
      </c>
      <c r="AD6955" t="s">
        <v>45</v>
      </c>
      <c r="AE6955" t="s">
        <v>44</v>
      </c>
      <c r="AF6955">
        <v>131</v>
      </c>
    </row>
    <row r="6956" spans="1:32">
      <c r="A6956">
        <v>31534</v>
      </c>
      <c r="B6956">
        <v>30634</v>
      </c>
      <c r="C6956" t="s">
        <v>3145</v>
      </c>
      <c r="D6956" t="s">
        <v>57</v>
      </c>
      <c r="E6956" t="s">
        <v>48</v>
      </c>
      <c r="F6956" t="s">
        <v>34185</v>
      </c>
      <c r="G6956" t="s">
        <v>34186</v>
      </c>
      <c r="H6956" t="s">
        <v>171</v>
      </c>
      <c r="I6956" s="1">
        <v>32958</v>
      </c>
      <c r="J6956" t="s">
        <v>34187</v>
      </c>
      <c r="K6956" t="s">
        <v>6971</v>
      </c>
      <c r="L6956">
        <v>6222</v>
      </c>
      <c r="M6956" t="s">
        <v>171</v>
      </c>
      <c r="N6956" s="1">
        <v>45098</v>
      </c>
      <c r="O6956" s="1">
        <v>45103</v>
      </c>
      <c r="P6956">
        <v>73</v>
      </c>
      <c r="Q6956">
        <v>3</v>
      </c>
      <c r="R6956" t="s">
        <v>53</v>
      </c>
      <c r="S6956">
        <v>2</v>
      </c>
      <c r="T6956">
        <v>0</v>
      </c>
      <c r="U6956">
        <v>5</v>
      </c>
      <c r="V6956">
        <v>630</v>
      </c>
      <c r="W6956" t="s">
        <v>41</v>
      </c>
      <c r="X6956" t="s">
        <v>34188</v>
      </c>
      <c r="Y6956" t="s">
        <v>43</v>
      </c>
      <c r="Z6956" s="1">
        <v>45062</v>
      </c>
      <c r="AA6956" s="2">
        <v>0.87940972222222225</v>
      </c>
      <c r="AB6956" s="2">
        <v>0.99761574074074078</v>
      </c>
      <c r="AC6956" t="s">
        <v>44</v>
      </c>
      <c r="AD6956" t="s">
        <v>45</v>
      </c>
      <c r="AE6956" t="s">
        <v>45</v>
      </c>
      <c r="AF6956">
        <v>126</v>
      </c>
    </row>
    <row r="6957" spans="1:32">
      <c r="A6957">
        <v>31535</v>
      </c>
      <c r="B6957">
        <v>30635</v>
      </c>
      <c r="C6957" t="s">
        <v>1201</v>
      </c>
      <c r="D6957" t="s">
        <v>1433</v>
      </c>
      <c r="E6957" t="s">
        <v>48</v>
      </c>
      <c r="F6957" t="s">
        <v>34189</v>
      </c>
      <c r="G6957" t="s">
        <v>34190</v>
      </c>
      <c r="H6957" t="s">
        <v>37</v>
      </c>
      <c r="I6957" s="1">
        <v>29254</v>
      </c>
      <c r="J6957" t="s">
        <v>34191</v>
      </c>
      <c r="K6957" t="s">
        <v>34192</v>
      </c>
      <c r="L6957">
        <v>28985</v>
      </c>
      <c r="M6957" t="s">
        <v>37</v>
      </c>
      <c r="N6957" s="1">
        <v>45158</v>
      </c>
      <c r="O6957" s="1">
        <v>45159</v>
      </c>
      <c r="P6957">
        <v>25</v>
      </c>
      <c r="Q6957">
        <v>1</v>
      </c>
      <c r="R6957" t="s">
        <v>53</v>
      </c>
      <c r="S6957">
        <v>3</v>
      </c>
      <c r="T6957">
        <v>0</v>
      </c>
      <c r="U6957">
        <v>1</v>
      </c>
      <c r="V6957">
        <v>128</v>
      </c>
      <c r="W6957" t="s">
        <v>54</v>
      </c>
      <c r="X6957" t="s">
        <v>34193</v>
      </c>
      <c r="Y6957" t="s">
        <v>65</v>
      </c>
      <c r="Z6957" s="1">
        <v>45133</v>
      </c>
      <c r="AA6957" s="2">
        <v>0.94134259259259256</v>
      </c>
      <c r="AB6957" s="2">
        <v>0.64810185185185187</v>
      </c>
      <c r="AC6957" t="s">
        <v>44</v>
      </c>
      <c r="AD6957" t="s">
        <v>44</v>
      </c>
      <c r="AE6957" t="s">
        <v>44</v>
      </c>
      <c r="AF6957">
        <v>128</v>
      </c>
    </row>
    <row r="6958" spans="1:32">
      <c r="A6958">
        <v>31536</v>
      </c>
      <c r="B6958">
        <v>30636</v>
      </c>
      <c r="C6958" t="s">
        <v>881</v>
      </c>
      <c r="D6958" t="s">
        <v>8344</v>
      </c>
      <c r="E6958" t="s">
        <v>34</v>
      </c>
      <c r="F6958" t="s">
        <v>34194</v>
      </c>
      <c r="G6958" t="s">
        <v>34195</v>
      </c>
      <c r="H6958" t="s">
        <v>171</v>
      </c>
      <c r="I6958" s="1">
        <v>38358</v>
      </c>
      <c r="J6958" t="s">
        <v>34196</v>
      </c>
      <c r="K6958" t="s">
        <v>34197</v>
      </c>
      <c r="L6958">
        <v>9380</v>
      </c>
      <c r="M6958" t="s">
        <v>171</v>
      </c>
      <c r="N6958" s="1">
        <v>45018</v>
      </c>
      <c r="O6958" s="1">
        <v>45021</v>
      </c>
      <c r="P6958">
        <v>85</v>
      </c>
      <c r="Q6958">
        <v>4</v>
      </c>
      <c r="R6958" t="s">
        <v>53</v>
      </c>
      <c r="S6958">
        <v>1</v>
      </c>
      <c r="T6958">
        <v>2</v>
      </c>
      <c r="U6958">
        <v>3</v>
      </c>
      <c r="V6958">
        <v>429</v>
      </c>
      <c r="W6958" t="s">
        <v>54</v>
      </c>
      <c r="X6958" t="s">
        <v>34198</v>
      </c>
      <c r="Y6958" t="s">
        <v>43</v>
      </c>
      <c r="Z6958" s="1">
        <v>44996</v>
      </c>
      <c r="AA6958" s="2">
        <v>0.34104166666666669</v>
      </c>
      <c r="AB6958" s="2">
        <v>0.18099537037037036</v>
      </c>
      <c r="AC6958" t="s">
        <v>45</v>
      </c>
      <c r="AD6958" t="s">
        <v>44</v>
      </c>
      <c r="AE6958" t="s">
        <v>45</v>
      </c>
      <c r="AF6958">
        <v>143</v>
      </c>
    </row>
    <row r="6959" spans="1:32">
      <c r="A6959">
        <v>31537</v>
      </c>
      <c r="B6959">
        <v>30637</v>
      </c>
      <c r="C6959" t="s">
        <v>416</v>
      </c>
      <c r="D6959" t="s">
        <v>12489</v>
      </c>
      <c r="E6959" t="s">
        <v>48</v>
      </c>
      <c r="F6959" t="s">
        <v>34199</v>
      </c>
      <c r="G6959">
        <f>1-920-622-543</f>
        <v>-2084</v>
      </c>
      <c r="H6959" t="s">
        <v>60</v>
      </c>
      <c r="I6959" s="1">
        <v>18632</v>
      </c>
      <c r="J6959" t="s">
        <v>34200</v>
      </c>
      <c r="K6959" t="s">
        <v>22789</v>
      </c>
      <c r="L6959">
        <v>39730</v>
      </c>
      <c r="M6959" t="s">
        <v>60</v>
      </c>
      <c r="N6959" s="1">
        <v>45124</v>
      </c>
      <c r="O6959" s="1">
        <v>45128</v>
      </c>
      <c r="P6959">
        <v>62</v>
      </c>
      <c r="Q6959">
        <v>3</v>
      </c>
      <c r="R6959" t="s">
        <v>63</v>
      </c>
      <c r="S6959">
        <v>4</v>
      </c>
      <c r="T6959">
        <v>2</v>
      </c>
      <c r="U6959">
        <v>4</v>
      </c>
      <c r="V6959">
        <v>280</v>
      </c>
      <c r="W6959" t="s">
        <v>54</v>
      </c>
      <c r="X6959" t="s">
        <v>34201</v>
      </c>
      <c r="Y6959" t="s">
        <v>81</v>
      </c>
      <c r="Z6959" s="1">
        <v>45112</v>
      </c>
      <c r="AA6959" s="2">
        <v>0.39682870370370371</v>
      </c>
      <c r="AB6959" s="2">
        <v>0.52444444444444438</v>
      </c>
      <c r="AC6959" t="s">
        <v>44</v>
      </c>
      <c r="AD6959" t="s">
        <v>44</v>
      </c>
      <c r="AE6959" t="s">
        <v>44</v>
      </c>
      <c r="AF6959">
        <v>70</v>
      </c>
    </row>
    <row r="6960" spans="1:32">
      <c r="A6960">
        <v>31538</v>
      </c>
      <c r="B6960">
        <v>30638</v>
      </c>
      <c r="C6960" t="s">
        <v>1316</v>
      </c>
      <c r="D6960" t="s">
        <v>57</v>
      </c>
      <c r="E6960" t="s">
        <v>34</v>
      </c>
      <c r="F6960" t="s">
        <v>34202</v>
      </c>
      <c r="G6960" t="s">
        <v>34203</v>
      </c>
      <c r="H6960" t="s">
        <v>405</v>
      </c>
      <c r="I6960" s="1">
        <v>38504</v>
      </c>
      <c r="J6960" t="s">
        <v>34204</v>
      </c>
      <c r="K6960" t="s">
        <v>34205</v>
      </c>
      <c r="L6960">
        <v>40260</v>
      </c>
      <c r="M6960" t="s">
        <v>405</v>
      </c>
      <c r="N6960" s="1">
        <v>45039</v>
      </c>
      <c r="O6960" s="1">
        <v>45040</v>
      </c>
      <c r="P6960">
        <v>76</v>
      </c>
      <c r="Q6960">
        <v>4</v>
      </c>
      <c r="R6960" t="s">
        <v>53</v>
      </c>
      <c r="S6960">
        <v>1</v>
      </c>
      <c r="T6960">
        <v>2</v>
      </c>
      <c r="U6960">
        <v>1</v>
      </c>
      <c r="V6960">
        <v>124</v>
      </c>
      <c r="W6960" t="s">
        <v>41</v>
      </c>
      <c r="X6960" t="s">
        <v>34206</v>
      </c>
      <c r="Y6960" t="s">
        <v>81</v>
      </c>
      <c r="Z6960" s="1">
        <v>45018</v>
      </c>
      <c r="AA6960" s="2">
        <v>0.87840277777777775</v>
      </c>
      <c r="AB6960" s="2">
        <v>0.18001157407407409</v>
      </c>
      <c r="AC6960" t="s">
        <v>45</v>
      </c>
      <c r="AD6960" t="s">
        <v>45</v>
      </c>
      <c r="AE6960" t="s">
        <v>44</v>
      </c>
      <c r="AF6960">
        <v>124</v>
      </c>
    </row>
    <row r="6961" spans="1:32">
      <c r="A6961">
        <v>31539</v>
      </c>
      <c r="B6961">
        <v>30639</v>
      </c>
      <c r="C6961" t="s">
        <v>4512</v>
      </c>
      <c r="D6961" t="s">
        <v>2828</v>
      </c>
      <c r="E6961" t="s">
        <v>48</v>
      </c>
      <c r="F6961" t="s">
        <v>34207</v>
      </c>
      <c r="G6961" t="s">
        <v>34208</v>
      </c>
      <c r="H6961" t="s">
        <v>201</v>
      </c>
      <c r="I6961" s="1">
        <v>32679</v>
      </c>
      <c r="J6961" t="s">
        <v>34209</v>
      </c>
      <c r="K6961" t="s">
        <v>34210</v>
      </c>
      <c r="L6961">
        <v>35297</v>
      </c>
      <c r="M6961" t="s">
        <v>201</v>
      </c>
      <c r="N6961" s="1">
        <v>45012</v>
      </c>
      <c r="O6961" s="1">
        <v>45016</v>
      </c>
      <c r="P6961">
        <v>29</v>
      </c>
      <c r="Q6961">
        <v>2</v>
      </c>
      <c r="R6961" t="s">
        <v>63</v>
      </c>
      <c r="S6961">
        <v>4</v>
      </c>
      <c r="T6961">
        <v>0</v>
      </c>
      <c r="U6961">
        <v>4</v>
      </c>
      <c r="V6961">
        <v>300</v>
      </c>
      <c r="W6961" t="s">
        <v>54</v>
      </c>
      <c r="X6961" t="s">
        <v>34211</v>
      </c>
      <c r="Y6961" t="s">
        <v>43</v>
      </c>
      <c r="Z6961" s="1">
        <v>44974</v>
      </c>
      <c r="AA6961" s="2">
        <v>0.39210648148148147</v>
      </c>
      <c r="AB6961" s="2">
        <v>0.55193287037037042</v>
      </c>
      <c r="AC6961" t="s">
        <v>44</v>
      </c>
      <c r="AD6961" t="s">
        <v>45</v>
      </c>
      <c r="AE6961" t="s">
        <v>45</v>
      </c>
      <c r="AF6961">
        <v>75</v>
      </c>
    </row>
    <row r="6962" spans="1:32">
      <c r="A6962">
        <v>31540</v>
      </c>
      <c r="B6962">
        <v>30640</v>
      </c>
      <c r="C6962" t="s">
        <v>46</v>
      </c>
      <c r="D6962" t="s">
        <v>1268</v>
      </c>
      <c r="E6962" t="s">
        <v>48</v>
      </c>
      <c r="F6962" t="s">
        <v>34212</v>
      </c>
      <c r="G6962" t="s">
        <v>34213</v>
      </c>
      <c r="H6962" t="s">
        <v>60</v>
      </c>
      <c r="I6962" s="1">
        <v>26475</v>
      </c>
      <c r="J6962" t="s">
        <v>34214</v>
      </c>
      <c r="K6962" t="s">
        <v>34215</v>
      </c>
      <c r="L6962">
        <v>39701</v>
      </c>
      <c r="M6962" t="s">
        <v>60</v>
      </c>
      <c r="N6962" s="1">
        <v>45305</v>
      </c>
      <c r="O6962" s="1">
        <v>45307</v>
      </c>
      <c r="P6962">
        <v>68</v>
      </c>
      <c r="Q6962">
        <v>3</v>
      </c>
      <c r="R6962" t="s">
        <v>63</v>
      </c>
      <c r="S6962">
        <v>1</v>
      </c>
      <c r="T6962">
        <v>1</v>
      </c>
      <c r="U6962">
        <v>2</v>
      </c>
      <c r="V6962">
        <v>176</v>
      </c>
      <c r="W6962" t="s">
        <v>41</v>
      </c>
      <c r="X6962" t="s">
        <v>34216</v>
      </c>
      <c r="Y6962" t="s">
        <v>81</v>
      </c>
      <c r="Z6962" s="1">
        <v>45277</v>
      </c>
      <c r="AA6962" s="2">
        <v>0.23957175925925925</v>
      </c>
      <c r="AB6962" s="2">
        <v>0.20877314814814815</v>
      </c>
      <c r="AC6962" t="s">
        <v>44</v>
      </c>
      <c r="AD6962" t="s">
        <v>45</v>
      </c>
      <c r="AE6962" t="s">
        <v>45</v>
      </c>
      <c r="AF6962">
        <v>88</v>
      </c>
    </row>
    <row r="6963" spans="1:32">
      <c r="A6963">
        <v>31544</v>
      </c>
      <c r="B6963">
        <v>30644</v>
      </c>
      <c r="C6963" t="s">
        <v>571</v>
      </c>
      <c r="D6963" t="s">
        <v>105</v>
      </c>
      <c r="E6963" t="s">
        <v>48</v>
      </c>
      <c r="F6963" t="s">
        <v>34217</v>
      </c>
      <c r="G6963">
        <f>1-548-369-5</f>
        <v>-921</v>
      </c>
      <c r="H6963" t="s">
        <v>115</v>
      </c>
      <c r="I6963" s="1">
        <v>30427</v>
      </c>
      <c r="J6963" t="s">
        <v>34218</v>
      </c>
      <c r="K6963" t="s">
        <v>34219</v>
      </c>
      <c r="L6963">
        <v>58590</v>
      </c>
      <c r="M6963" t="s">
        <v>115</v>
      </c>
      <c r="N6963" s="1">
        <v>45221</v>
      </c>
      <c r="O6963" s="1">
        <v>45224</v>
      </c>
      <c r="P6963">
        <v>6</v>
      </c>
      <c r="Q6963">
        <v>1</v>
      </c>
      <c r="R6963" t="s">
        <v>40</v>
      </c>
      <c r="S6963">
        <v>2</v>
      </c>
      <c r="T6963">
        <v>1</v>
      </c>
      <c r="U6963">
        <v>3</v>
      </c>
      <c r="V6963">
        <v>648</v>
      </c>
      <c r="W6963" t="s">
        <v>41</v>
      </c>
      <c r="X6963" t="s">
        <v>34220</v>
      </c>
      <c r="Y6963" t="s">
        <v>81</v>
      </c>
      <c r="Z6963" s="1">
        <v>45190</v>
      </c>
      <c r="AA6963" s="2">
        <v>0.85703703703703704</v>
      </c>
      <c r="AB6963" s="2">
        <v>0.4371990740740741</v>
      </c>
      <c r="AC6963" t="s">
        <v>44</v>
      </c>
      <c r="AD6963" t="s">
        <v>45</v>
      </c>
      <c r="AE6963" t="s">
        <v>45</v>
      </c>
      <c r="AF6963">
        <v>216</v>
      </c>
    </row>
    <row r="6964" spans="1:32">
      <c r="A6964">
        <v>31545</v>
      </c>
      <c r="B6964">
        <v>30645</v>
      </c>
      <c r="C6964" t="s">
        <v>881</v>
      </c>
      <c r="D6964" t="s">
        <v>4046</v>
      </c>
      <c r="E6964" t="s">
        <v>48</v>
      </c>
      <c r="F6964" t="s">
        <v>34221</v>
      </c>
      <c r="G6964" t="s">
        <v>34222</v>
      </c>
      <c r="H6964" t="s">
        <v>217</v>
      </c>
      <c r="I6964" s="1">
        <v>26515</v>
      </c>
      <c r="J6964" t="s">
        <v>34223</v>
      </c>
      <c r="K6964" t="s">
        <v>34224</v>
      </c>
      <c r="L6964">
        <v>97581</v>
      </c>
      <c r="M6964" t="s">
        <v>217</v>
      </c>
      <c r="N6964" s="1">
        <v>45121</v>
      </c>
      <c r="O6964" s="1">
        <v>45123</v>
      </c>
      <c r="P6964">
        <v>18</v>
      </c>
      <c r="Q6964">
        <v>1</v>
      </c>
      <c r="R6964" t="s">
        <v>40</v>
      </c>
      <c r="S6964">
        <v>1</v>
      </c>
      <c r="T6964">
        <v>1</v>
      </c>
      <c r="U6964">
        <v>2</v>
      </c>
      <c r="V6964">
        <v>498</v>
      </c>
      <c r="W6964" t="s">
        <v>54</v>
      </c>
      <c r="X6964" t="s">
        <v>34225</v>
      </c>
      <c r="Y6964" t="s">
        <v>6</v>
      </c>
      <c r="Z6964" s="1">
        <v>45115</v>
      </c>
      <c r="AA6964" s="2">
        <v>0.66903935185185182</v>
      </c>
      <c r="AB6964" s="2">
        <v>5.8449074074074072E-3</v>
      </c>
      <c r="AC6964" t="s">
        <v>44</v>
      </c>
      <c r="AD6964" t="s">
        <v>45</v>
      </c>
      <c r="AE6964" t="s">
        <v>45</v>
      </c>
      <c r="AF6964">
        <v>249</v>
      </c>
    </row>
    <row r="6965" spans="1:32">
      <c r="A6965">
        <v>31546</v>
      </c>
      <c r="B6965">
        <v>30646</v>
      </c>
      <c r="C6965" t="s">
        <v>1347</v>
      </c>
      <c r="D6965" t="s">
        <v>2794</v>
      </c>
      <c r="E6965" t="s">
        <v>48</v>
      </c>
      <c r="F6965" t="s">
        <v>34226</v>
      </c>
      <c r="G6965" t="s">
        <v>34227</v>
      </c>
      <c r="H6965" t="s">
        <v>60</v>
      </c>
      <c r="I6965" s="1">
        <v>17556</v>
      </c>
      <c r="J6965" t="s">
        <v>34228</v>
      </c>
      <c r="K6965" t="s">
        <v>20851</v>
      </c>
      <c r="L6965">
        <v>76250</v>
      </c>
      <c r="M6965" t="s">
        <v>60</v>
      </c>
      <c r="N6965" s="1">
        <v>45127</v>
      </c>
      <c r="O6965" s="1">
        <v>45132</v>
      </c>
      <c r="P6965">
        <v>19</v>
      </c>
      <c r="Q6965">
        <v>1</v>
      </c>
      <c r="R6965" t="s">
        <v>53</v>
      </c>
      <c r="S6965">
        <v>1</v>
      </c>
      <c r="T6965">
        <v>0</v>
      </c>
      <c r="U6965">
        <v>5</v>
      </c>
      <c r="V6965">
        <v>615</v>
      </c>
      <c r="W6965" t="s">
        <v>54</v>
      </c>
      <c r="X6965" t="s">
        <v>34229</v>
      </c>
      <c r="Y6965" t="s">
        <v>65</v>
      </c>
      <c r="Z6965" s="1">
        <v>45095</v>
      </c>
      <c r="AA6965" s="2">
        <v>0.95688657407407407</v>
      </c>
      <c r="AB6965" s="2">
        <v>2.9270833333333333E-2</v>
      </c>
      <c r="AC6965" t="s">
        <v>45</v>
      </c>
      <c r="AD6965" t="s">
        <v>44</v>
      </c>
      <c r="AE6965" t="s">
        <v>44</v>
      </c>
      <c r="AF6965">
        <v>123</v>
      </c>
    </row>
    <row r="6966" spans="1:32">
      <c r="A6966">
        <v>31547</v>
      </c>
      <c r="B6966">
        <v>30647</v>
      </c>
      <c r="C6966" t="s">
        <v>828</v>
      </c>
      <c r="D6966" t="s">
        <v>6396</v>
      </c>
      <c r="E6966" t="s">
        <v>34</v>
      </c>
      <c r="F6966" t="s">
        <v>34230</v>
      </c>
      <c r="G6966" t="s">
        <v>34231</v>
      </c>
      <c r="H6966" t="s">
        <v>171</v>
      </c>
      <c r="I6966" s="1">
        <v>19537</v>
      </c>
      <c r="J6966" t="s">
        <v>34232</v>
      </c>
      <c r="K6966" t="s">
        <v>34233</v>
      </c>
      <c r="L6966">
        <v>68582</v>
      </c>
      <c r="M6966" t="s">
        <v>171</v>
      </c>
      <c r="N6966" s="1">
        <v>45070</v>
      </c>
      <c r="O6966" s="1">
        <v>45072</v>
      </c>
      <c r="P6966">
        <v>45</v>
      </c>
      <c r="Q6966">
        <v>2</v>
      </c>
      <c r="R6966" t="s">
        <v>40</v>
      </c>
      <c r="S6966">
        <v>1</v>
      </c>
      <c r="T6966">
        <v>0</v>
      </c>
      <c r="U6966">
        <v>2</v>
      </c>
      <c r="V6966">
        <v>400</v>
      </c>
      <c r="W6966" t="s">
        <v>41</v>
      </c>
      <c r="X6966" t="s">
        <v>34234</v>
      </c>
      <c r="Y6966" t="s">
        <v>43</v>
      </c>
      <c r="Z6966" s="1">
        <v>45049</v>
      </c>
      <c r="AA6966" s="2">
        <v>0.87416666666666665</v>
      </c>
      <c r="AB6966" s="2">
        <v>0.30153935185185182</v>
      </c>
      <c r="AC6966" t="s">
        <v>44</v>
      </c>
      <c r="AD6966" t="s">
        <v>44</v>
      </c>
      <c r="AE6966" t="s">
        <v>44</v>
      </c>
      <c r="AF6966">
        <v>200</v>
      </c>
    </row>
    <row r="6967" spans="1:32">
      <c r="A6967">
        <v>31548</v>
      </c>
      <c r="B6967">
        <v>30648</v>
      </c>
      <c r="C6967" t="s">
        <v>4071</v>
      </c>
      <c r="D6967" t="s">
        <v>2117</v>
      </c>
      <c r="E6967" t="s">
        <v>34</v>
      </c>
      <c r="F6967" t="s">
        <v>34235</v>
      </c>
      <c r="G6967" t="s">
        <v>34236</v>
      </c>
      <c r="H6967" t="s">
        <v>156</v>
      </c>
      <c r="I6967" s="1">
        <v>30529</v>
      </c>
      <c r="J6967" t="s">
        <v>34237</v>
      </c>
      <c r="K6967" t="s">
        <v>34238</v>
      </c>
      <c r="L6967">
        <v>57044</v>
      </c>
      <c r="M6967" t="s">
        <v>156</v>
      </c>
      <c r="N6967" s="1">
        <v>44995</v>
      </c>
      <c r="O6967" s="1">
        <v>44999</v>
      </c>
      <c r="P6967">
        <v>52</v>
      </c>
      <c r="Q6967">
        <v>3</v>
      </c>
      <c r="R6967" t="s">
        <v>53</v>
      </c>
      <c r="S6967">
        <v>3</v>
      </c>
      <c r="T6967">
        <v>0</v>
      </c>
      <c r="U6967">
        <v>4</v>
      </c>
      <c r="V6967">
        <v>552</v>
      </c>
      <c r="W6967" t="s">
        <v>41</v>
      </c>
      <c r="X6967" t="s">
        <v>34239</v>
      </c>
      <c r="Y6967" t="s">
        <v>6</v>
      </c>
      <c r="Z6967" s="1">
        <v>44977</v>
      </c>
      <c r="AA6967" s="2">
        <v>0.41324074074074074</v>
      </c>
      <c r="AB6967" s="2">
        <v>0.23498842592592592</v>
      </c>
      <c r="AC6967" t="s">
        <v>44</v>
      </c>
      <c r="AD6967" t="s">
        <v>45</v>
      </c>
      <c r="AE6967" t="s">
        <v>45</v>
      </c>
      <c r="AF6967">
        <v>138</v>
      </c>
    </row>
    <row r="6968" spans="1:32">
      <c r="A6968">
        <v>31549</v>
      </c>
      <c r="B6968">
        <v>30649</v>
      </c>
      <c r="C6968" t="s">
        <v>655</v>
      </c>
      <c r="D6968" t="s">
        <v>1368</v>
      </c>
      <c r="E6968" t="s">
        <v>48</v>
      </c>
      <c r="F6968" t="s">
        <v>34240</v>
      </c>
      <c r="G6968" t="s">
        <v>34241</v>
      </c>
      <c r="H6968" t="s">
        <v>201</v>
      </c>
      <c r="I6968" s="1">
        <v>30668</v>
      </c>
      <c r="J6968" t="s">
        <v>34242</v>
      </c>
      <c r="K6968" t="s">
        <v>34243</v>
      </c>
      <c r="L6968">
        <v>97616</v>
      </c>
      <c r="M6968" t="s">
        <v>201</v>
      </c>
      <c r="N6968" s="1">
        <v>45125</v>
      </c>
      <c r="O6968" s="1">
        <v>45130</v>
      </c>
      <c r="P6968">
        <v>72</v>
      </c>
      <c r="Q6968">
        <v>3</v>
      </c>
      <c r="R6968" t="s">
        <v>40</v>
      </c>
      <c r="S6968">
        <v>2</v>
      </c>
      <c r="T6968">
        <v>1</v>
      </c>
      <c r="U6968">
        <v>5</v>
      </c>
      <c r="V6968">
        <v>1120</v>
      </c>
      <c r="W6968" t="s">
        <v>54</v>
      </c>
      <c r="X6968" t="s">
        <v>34244</v>
      </c>
      <c r="Y6968" t="s">
        <v>6</v>
      </c>
      <c r="Z6968" s="1">
        <v>45118</v>
      </c>
      <c r="AA6968" s="2">
        <v>0.34892361111111114</v>
      </c>
      <c r="AB6968" s="2">
        <v>0.13184027777777776</v>
      </c>
      <c r="AC6968" t="s">
        <v>44</v>
      </c>
      <c r="AD6968" t="s">
        <v>45</v>
      </c>
      <c r="AE6968" t="s">
        <v>45</v>
      </c>
      <c r="AF6968">
        <v>224</v>
      </c>
    </row>
    <row r="6969" spans="1:32">
      <c r="A6969">
        <v>31550</v>
      </c>
      <c r="B6969">
        <v>30650</v>
      </c>
      <c r="C6969" t="s">
        <v>6596</v>
      </c>
      <c r="D6969" t="s">
        <v>14927</v>
      </c>
      <c r="E6969" t="s">
        <v>34</v>
      </c>
      <c r="F6969" t="s">
        <v>34245</v>
      </c>
      <c r="G6969" t="s">
        <v>34246</v>
      </c>
      <c r="H6969" t="s">
        <v>530</v>
      </c>
      <c r="I6969" s="1">
        <v>28633</v>
      </c>
      <c r="J6969" t="s">
        <v>34247</v>
      </c>
      <c r="K6969" t="s">
        <v>34248</v>
      </c>
      <c r="L6969">
        <v>17792</v>
      </c>
      <c r="M6969" t="s">
        <v>530</v>
      </c>
      <c r="N6969" s="1">
        <v>45184</v>
      </c>
      <c r="O6969" s="1">
        <v>45185</v>
      </c>
      <c r="P6969">
        <v>82</v>
      </c>
      <c r="Q6969">
        <v>4</v>
      </c>
      <c r="R6969" t="s">
        <v>53</v>
      </c>
      <c r="S6969">
        <v>1</v>
      </c>
      <c r="T6969">
        <v>1</v>
      </c>
      <c r="U6969">
        <v>1</v>
      </c>
      <c r="V6969">
        <v>120</v>
      </c>
      <c r="W6969" t="s">
        <v>54</v>
      </c>
      <c r="X6969" t="s">
        <v>34249</v>
      </c>
      <c r="Y6969" t="s">
        <v>6</v>
      </c>
      <c r="Z6969" s="1">
        <v>45150</v>
      </c>
      <c r="AA6969" s="2">
        <v>0.35853009259259255</v>
      </c>
      <c r="AB6969" s="2">
        <v>0.5961805555555556</v>
      </c>
      <c r="AC6969" t="s">
        <v>45</v>
      </c>
      <c r="AD6969" t="s">
        <v>45</v>
      </c>
      <c r="AE6969" t="s">
        <v>45</v>
      </c>
      <c r="AF6969">
        <v>120</v>
      </c>
    </row>
    <row r="6970" spans="1:32">
      <c r="A6970">
        <v>31553</v>
      </c>
      <c r="B6970">
        <v>30653</v>
      </c>
      <c r="C6970" t="s">
        <v>3077</v>
      </c>
      <c r="D6970" t="s">
        <v>649</v>
      </c>
      <c r="E6970" t="s">
        <v>48</v>
      </c>
      <c r="F6970" t="s">
        <v>34250</v>
      </c>
      <c r="G6970" t="s">
        <v>34251</v>
      </c>
      <c r="H6970" t="s">
        <v>179</v>
      </c>
      <c r="I6970" s="1">
        <v>33470</v>
      </c>
      <c r="J6970" t="s">
        <v>34252</v>
      </c>
      <c r="K6970" t="s">
        <v>34253</v>
      </c>
      <c r="L6970">
        <v>72095</v>
      </c>
      <c r="M6970" t="s">
        <v>179</v>
      </c>
      <c r="N6970" s="1">
        <v>45217</v>
      </c>
      <c r="O6970" s="1">
        <v>45221</v>
      </c>
      <c r="P6970">
        <v>85</v>
      </c>
      <c r="Q6970">
        <v>4</v>
      </c>
      <c r="R6970" t="s">
        <v>53</v>
      </c>
      <c r="S6970">
        <v>2</v>
      </c>
      <c r="T6970">
        <v>2</v>
      </c>
      <c r="U6970">
        <v>4</v>
      </c>
      <c r="V6970">
        <v>504</v>
      </c>
      <c r="W6970" t="s">
        <v>41</v>
      </c>
      <c r="X6970" t="s">
        <v>34254</v>
      </c>
      <c r="Y6970" t="s">
        <v>43</v>
      </c>
      <c r="Z6970" s="1">
        <v>45208</v>
      </c>
      <c r="AA6970" s="2">
        <v>0.77583333333333337</v>
      </c>
      <c r="AB6970" s="2">
        <v>0.75826388888888896</v>
      </c>
      <c r="AC6970" t="s">
        <v>45</v>
      </c>
      <c r="AD6970" t="s">
        <v>45</v>
      </c>
      <c r="AE6970" t="s">
        <v>45</v>
      </c>
      <c r="AF6970">
        <v>126</v>
      </c>
    </row>
    <row r="6971" spans="1:32">
      <c r="A6971">
        <v>31554</v>
      </c>
      <c r="B6971">
        <v>30654</v>
      </c>
      <c r="C6971" t="s">
        <v>571</v>
      </c>
      <c r="D6971" t="s">
        <v>3563</v>
      </c>
      <c r="E6971" t="s">
        <v>48</v>
      </c>
      <c r="F6971" t="s">
        <v>34255</v>
      </c>
      <c r="G6971" t="s">
        <v>34256</v>
      </c>
      <c r="H6971" t="s">
        <v>50</v>
      </c>
      <c r="I6971" s="1">
        <v>18989</v>
      </c>
      <c r="J6971" t="s">
        <v>34257</v>
      </c>
      <c r="K6971" t="s">
        <v>8597</v>
      </c>
      <c r="L6971">
        <v>39816</v>
      </c>
      <c r="M6971" t="s">
        <v>50</v>
      </c>
      <c r="N6971" s="1">
        <v>44983</v>
      </c>
      <c r="O6971" s="1">
        <v>44988</v>
      </c>
      <c r="P6971">
        <v>88</v>
      </c>
      <c r="Q6971">
        <v>4</v>
      </c>
      <c r="R6971" t="s">
        <v>53</v>
      </c>
      <c r="S6971">
        <v>1</v>
      </c>
      <c r="T6971">
        <v>0</v>
      </c>
      <c r="U6971">
        <v>5</v>
      </c>
      <c r="V6971">
        <v>645</v>
      </c>
      <c r="W6971" t="s">
        <v>41</v>
      </c>
      <c r="X6971" t="s">
        <v>34258</v>
      </c>
      <c r="Y6971" t="s">
        <v>43</v>
      </c>
      <c r="Z6971" s="1">
        <v>44969</v>
      </c>
      <c r="AA6971" s="2">
        <v>0.21450231481481483</v>
      </c>
      <c r="AB6971" s="2">
        <v>0.88905092592592594</v>
      </c>
      <c r="AC6971" t="s">
        <v>45</v>
      </c>
      <c r="AD6971" t="s">
        <v>44</v>
      </c>
      <c r="AE6971" t="s">
        <v>45</v>
      </c>
      <c r="AF6971">
        <v>129</v>
      </c>
    </row>
    <row r="6972" spans="1:32">
      <c r="A6972">
        <v>31556</v>
      </c>
      <c r="B6972">
        <v>30656</v>
      </c>
      <c r="C6972" t="s">
        <v>2481</v>
      </c>
      <c r="D6972" t="s">
        <v>18173</v>
      </c>
      <c r="E6972" t="s">
        <v>34</v>
      </c>
      <c r="F6972" t="s">
        <v>34259</v>
      </c>
      <c r="G6972" t="s">
        <v>34260</v>
      </c>
      <c r="H6972" t="s">
        <v>280</v>
      </c>
      <c r="I6972" s="1">
        <v>37610</v>
      </c>
      <c r="J6972" t="s">
        <v>34261</v>
      </c>
      <c r="K6972" t="s">
        <v>15752</v>
      </c>
      <c r="L6972">
        <v>43940</v>
      </c>
      <c r="M6972" t="s">
        <v>280</v>
      </c>
      <c r="N6972" s="1">
        <v>45150</v>
      </c>
      <c r="O6972" s="1">
        <v>45154</v>
      </c>
      <c r="P6972">
        <v>24</v>
      </c>
      <c r="Q6972">
        <v>1</v>
      </c>
      <c r="R6972" t="s">
        <v>40</v>
      </c>
      <c r="S6972">
        <v>1</v>
      </c>
      <c r="T6972">
        <v>0</v>
      </c>
      <c r="U6972">
        <v>4</v>
      </c>
      <c r="V6972">
        <v>904</v>
      </c>
      <c r="W6972" t="s">
        <v>41</v>
      </c>
      <c r="X6972" t="s">
        <v>34262</v>
      </c>
      <c r="Y6972" t="s">
        <v>81</v>
      </c>
      <c r="Z6972" s="1">
        <v>45142</v>
      </c>
      <c r="AA6972" s="2">
        <v>0.70918981481481491</v>
      </c>
      <c r="AB6972" s="2">
        <v>0.58769675925925924</v>
      </c>
      <c r="AC6972" t="s">
        <v>44</v>
      </c>
      <c r="AD6972" t="s">
        <v>45</v>
      </c>
      <c r="AE6972" t="s">
        <v>44</v>
      </c>
      <c r="AF6972">
        <v>226</v>
      </c>
    </row>
    <row r="6973" spans="1:32">
      <c r="A6973">
        <v>31557</v>
      </c>
      <c r="B6973">
        <v>30657</v>
      </c>
      <c r="C6973" t="s">
        <v>881</v>
      </c>
      <c r="D6973" t="s">
        <v>1023</v>
      </c>
      <c r="E6973" t="s">
        <v>48</v>
      </c>
      <c r="F6973" t="s">
        <v>34263</v>
      </c>
      <c r="G6973">
        <v>6912971647</v>
      </c>
      <c r="H6973" t="s">
        <v>1301</v>
      </c>
      <c r="I6973" s="1">
        <v>23330</v>
      </c>
      <c r="J6973" t="s">
        <v>34264</v>
      </c>
      <c r="K6973" t="s">
        <v>34265</v>
      </c>
      <c r="L6973">
        <v>45879</v>
      </c>
      <c r="M6973" t="s">
        <v>1301</v>
      </c>
      <c r="N6973" s="1">
        <v>45225</v>
      </c>
      <c r="O6973" s="1">
        <v>45228</v>
      </c>
      <c r="P6973">
        <v>62</v>
      </c>
      <c r="Q6973">
        <v>3</v>
      </c>
      <c r="R6973" t="s">
        <v>63</v>
      </c>
      <c r="S6973">
        <v>4</v>
      </c>
      <c r="T6973">
        <v>2</v>
      </c>
      <c r="U6973">
        <v>3</v>
      </c>
      <c r="V6973">
        <v>201</v>
      </c>
      <c r="W6973" t="s">
        <v>41</v>
      </c>
      <c r="X6973" t="s">
        <v>34266</v>
      </c>
      <c r="Y6973" t="s">
        <v>81</v>
      </c>
      <c r="Z6973" s="1">
        <v>45186</v>
      </c>
      <c r="AA6973" s="2">
        <v>0.3177314814814815</v>
      </c>
      <c r="AB6973" s="2">
        <v>0.25906250000000003</v>
      </c>
      <c r="AC6973" t="s">
        <v>44</v>
      </c>
      <c r="AD6973" t="s">
        <v>44</v>
      </c>
      <c r="AE6973" t="s">
        <v>45</v>
      </c>
      <c r="AF6973">
        <v>67</v>
      </c>
    </row>
    <row r="6974" spans="1:32">
      <c r="A6974">
        <v>31558</v>
      </c>
      <c r="B6974">
        <v>30658</v>
      </c>
      <c r="C6974" t="s">
        <v>2722</v>
      </c>
      <c r="D6974" t="s">
        <v>18876</v>
      </c>
      <c r="E6974" t="s">
        <v>48</v>
      </c>
      <c r="F6974" t="s">
        <v>34267</v>
      </c>
      <c r="G6974" t="s">
        <v>34268</v>
      </c>
      <c r="H6974" t="s">
        <v>1442</v>
      </c>
      <c r="I6974" s="1">
        <v>26861</v>
      </c>
      <c r="J6974" t="s">
        <v>34269</v>
      </c>
      <c r="K6974" t="s">
        <v>2776</v>
      </c>
      <c r="L6974">
        <v>99006</v>
      </c>
      <c r="M6974" t="s">
        <v>1442</v>
      </c>
      <c r="N6974" s="1">
        <v>45216</v>
      </c>
      <c r="O6974" s="1">
        <v>45217</v>
      </c>
      <c r="P6974">
        <v>28</v>
      </c>
      <c r="Q6974">
        <v>2</v>
      </c>
      <c r="R6974" t="s">
        <v>53</v>
      </c>
      <c r="S6974">
        <v>4</v>
      </c>
      <c r="T6974">
        <v>0</v>
      </c>
      <c r="U6974">
        <v>1</v>
      </c>
      <c r="V6974">
        <v>130</v>
      </c>
      <c r="W6974" t="s">
        <v>41</v>
      </c>
      <c r="X6974" t="s">
        <v>34270</v>
      </c>
      <c r="Y6974" t="s">
        <v>65</v>
      </c>
      <c r="Z6974" s="1">
        <v>45197</v>
      </c>
      <c r="AA6974" s="2">
        <v>0.20269675925925926</v>
      </c>
      <c r="AB6974" s="2">
        <v>0.10084490740740741</v>
      </c>
      <c r="AC6974" t="s">
        <v>44</v>
      </c>
      <c r="AD6974" t="s">
        <v>44</v>
      </c>
      <c r="AE6974" t="s">
        <v>44</v>
      </c>
      <c r="AF6974">
        <v>130</v>
      </c>
    </row>
    <row r="6975" spans="1:32">
      <c r="A6975">
        <v>31559</v>
      </c>
      <c r="B6975">
        <v>30659</v>
      </c>
      <c r="C6975" t="s">
        <v>160</v>
      </c>
      <c r="D6975" t="s">
        <v>19720</v>
      </c>
      <c r="E6975" t="s">
        <v>48</v>
      </c>
      <c r="F6975" t="s">
        <v>34271</v>
      </c>
      <c r="G6975" t="s">
        <v>34272</v>
      </c>
      <c r="H6975" t="s">
        <v>109</v>
      </c>
      <c r="I6975" s="1">
        <v>24325</v>
      </c>
      <c r="J6975" t="s">
        <v>34273</v>
      </c>
      <c r="K6975" t="s">
        <v>34274</v>
      </c>
      <c r="L6975">
        <v>58154</v>
      </c>
      <c r="M6975" t="s">
        <v>109</v>
      </c>
      <c r="N6975" s="1">
        <v>45047</v>
      </c>
      <c r="O6975" s="1">
        <v>45048</v>
      </c>
      <c r="P6975">
        <v>3</v>
      </c>
      <c r="Q6975">
        <v>1</v>
      </c>
      <c r="R6975" t="s">
        <v>40</v>
      </c>
      <c r="S6975">
        <v>2</v>
      </c>
      <c r="T6975">
        <v>2</v>
      </c>
      <c r="U6975">
        <v>1</v>
      </c>
      <c r="V6975">
        <v>200</v>
      </c>
      <c r="W6975" t="s">
        <v>41</v>
      </c>
      <c r="X6975" t="s">
        <v>34275</v>
      </c>
      <c r="Y6975" t="s">
        <v>6</v>
      </c>
      <c r="Z6975" s="1">
        <v>45017</v>
      </c>
      <c r="AA6975" s="2">
        <v>0.50585648148148155</v>
      </c>
      <c r="AB6975" s="2">
        <v>2.6238425925925925E-2</v>
      </c>
      <c r="AC6975" t="s">
        <v>45</v>
      </c>
      <c r="AD6975" t="s">
        <v>44</v>
      </c>
      <c r="AE6975" t="s">
        <v>45</v>
      </c>
      <c r="AF6975">
        <v>200</v>
      </c>
    </row>
    <row r="6976" spans="1:32">
      <c r="A6976">
        <v>31561</v>
      </c>
      <c r="B6976">
        <v>30661</v>
      </c>
      <c r="C6976" t="s">
        <v>1452</v>
      </c>
      <c r="D6976" t="s">
        <v>4028</v>
      </c>
      <c r="E6976" t="s">
        <v>34</v>
      </c>
      <c r="F6976" t="s">
        <v>34276</v>
      </c>
      <c r="G6976" t="s">
        <v>34277</v>
      </c>
      <c r="H6976" t="s">
        <v>70</v>
      </c>
      <c r="I6976" s="1">
        <v>21862</v>
      </c>
      <c r="J6976" t="s">
        <v>34278</v>
      </c>
      <c r="K6976" t="s">
        <v>10376</v>
      </c>
      <c r="L6976">
        <v>48827</v>
      </c>
      <c r="M6976" t="s">
        <v>70</v>
      </c>
      <c r="N6976" s="1">
        <v>45178</v>
      </c>
      <c r="O6976" s="1">
        <v>45179</v>
      </c>
      <c r="P6976">
        <v>46</v>
      </c>
      <c r="Q6976">
        <v>2</v>
      </c>
      <c r="R6976" t="s">
        <v>53</v>
      </c>
      <c r="S6976">
        <v>2</v>
      </c>
      <c r="T6976">
        <v>1</v>
      </c>
      <c r="U6976">
        <v>1</v>
      </c>
      <c r="V6976">
        <v>131</v>
      </c>
      <c r="W6976" t="s">
        <v>54</v>
      </c>
      <c r="X6976" t="s">
        <v>34279</v>
      </c>
      <c r="Y6976" t="s">
        <v>43</v>
      </c>
      <c r="Z6976" s="1">
        <v>45169</v>
      </c>
      <c r="AA6976" s="2">
        <v>0.6350231481481482</v>
      </c>
      <c r="AB6976" s="2">
        <v>0.47756944444444444</v>
      </c>
      <c r="AC6976" t="s">
        <v>44</v>
      </c>
      <c r="AD6976" t="s">
        <v>45</v>
      </c>
      <c r="AE6976" t="s">
        <v>44</v>
      </c>
      <c r="AF6976">
        <v>131</v>
      </c>
    </row>
    <row r="6977" spans="1:32">
      <c r="A6977">
        <v>31562</v>
      </c>
      <c r="B6977">
        <v>30662</v>
      </c>
      <c r="C6977" t="s">
        <v>46</v>
      </c>
      <c r="D6977" t="s">
        <v>681</v>
      </c>
      <c r="E6977" t="s">
        <v>48</v>
      </c>
      <c r="F6977" t="s">
        <v>34280</v>
      </c>
      <c r="G6977" t="s">
        <v>34281</v>
      </c>
      <c r="H6977" t="s">
        <v>122</v>
      </c>
      <c r="I6977" s="1">
        <v>30564</v>
      </c>
      <c r="J6977" t="s">
        <v>34282</v>
      </c>
      <c r="K6977" t="s">
        <v>34283</v>
      </c>
      <c r="L6977">
        <v>92234</v>
      </c>
      <c r="M6977" t="s">
        <v>122</v>
      </c>
      <c r="N6977" s="1">
        <v>45045</v>
      </c>
      <c r="O6977" s="1">
        <v>45046</v>
      </c>
      <c r="P6977">
        <v>6</v>
      </c>
      <c r="Q6977">
        <v>1</v>
      </c>
      <c r="R6977" t="s">
        <v>40</v>
      </c>
      <c r="S6977">
        <v>1</v>
      </c>
      <c r="T6977">
        <v>0</v>
      </c>
      <c r="U6977">
        <v>1</v>
      </c>
      <c r="V6977">
        <v>246</v>
      </c>
      <c r="W6977" t="s">
        <v>41</v>
      </c>
      <c r="X6977" t="s">
        <v>34284</v>
      </c>
      <c r="Y6977" t="s">
        <v>81</v>
      </c>
      <c r="Z6977" s="1">
        <v>45010</v>
      </c>
      <c r="AA6977" s="2">
        <v>0.84545138888888882</v>
      </c>
      <c r="AB6977" s="2">
        <v>0.54275462962962961</v>
      </c>
      <c r="AC6977" t="s">
        <v>44</v>
      </c>
      <c r="AD6977" t="s">
        <v>45</v>
      </c>
      <c r="AE6977" t="s">
        <v>44</v>
      </c>
      <c r="AF6977">
        <v>246</v>
      </c>
    </row>
    <row r="6978" spans="1:32">
      <c r="A6978">
        <v>31563</v>
      </c>
      <c r="B6978">
        <v>30663</v>
      </c>
      <c r="C6978" t="s">
        <v>229</v>
      </c>
      <c r="D6978" t="s">
        <v>9714</v>
      </c>
      <c r="E6978" t="s">
        <v>48</v>
      </c>
      <c r="F6978" t="s">
        <v>34285</v>
      </c>
      <c r="G6978" t="s">
        <v>34286</v>
      </c>
      <c r="H6978" t="s">
        <v>405</v>
      </c>
      <c r="I6978" s="1">
        <v>30512</v>
      </c>
      <c r="J6978" t="s">
        <v>34287</v>
      </c>
      <c r="K6978" t="s">
        <v>34288</v>
      </c>
      <c r="L6978">
        <v>46837</v>
      </c>
      <c r="M6978" t="s">
        <v>405</v>
      </c>
      <c r="N6978" s="1">
        <v>45138</v>
      </c>
      <c r="O6978" s="1">
        <v>45141</v>
      </c>
      <c r="P6978">
        <v>29</v>
      </c>
      <c r="Q6978">
        <v>2</v>
      </c>
      <c r="R6978" t="s">
        <v>63</v>
      </c>
      <c r="S6978">
        <v>1</v>
      </c>
      <c r="T6978">
        <v>1</v>
      </c>
      <c r="U6978">
        <v>3</v>
      </c>
      <c r="V6978">
        <v>183</v>
      </c>
      <c r="W6978" t="s">
        <v>41</v>
      </c>
      <c r="X6978" t="s">
        <v>34289</v>
      </c>
      <c r="Y6978" t="s">
        <v>43</v>
      </c>
      <c r="Z6978" s="1">
        <v>45116</v>
      </c>
      <c r="AA6978" s="2">
        <v>0.29474537037037035</v>
      </c>
      <c r="AB6978" s="2">
        <v>0.94628472222222226</v>
      </c>
      <c r="AC6978" t="s">
        <v>44</v>
      </c>
      <c r="AD6978" t="s">
        <v>45</v>
      </c>
      <c r="AE6978" t="s">
        <v>44</v>
      </c>
      <c r="AF6978">
        <v>61</v>
      </c>
    </row>
    <row r="6979" spans="1:32">
      <c r="A6979">
        <v>31564</v>
      </c>
      <c r="B6979">
        <v>30664</v>
      </c>
      <c r="C6979" t="s">
        <v>3972</v>
      </c>
      <c r="D6979" t="s">
        <v>126</v>
      </c>
      <c r="E6979" t="s">
        <v>34</v>
      </c>
      <c r="F6979" t="s">
        <v>34290</v>
      </c>
      <c r="G6979" t="s">
        <v>34291</v>
      </c>
      <c r="H6979" t="s">
        <v>164</v>
      </c>
      <c r="I6979" s="1">
        <v>27975</v>
      </c>
      <c r="J6979" t="s">
        <v>34292</v>
      </c>
      <c r="K6979" t="s">
        <v>18595</v>
      </c>
      <c r="L6979">
        <v>2742</v>
      </c>
      <c r="M6979" t="s">
        <v>164</v>
      </c>
      <c r="N6979" s="1">
        <v>45136</v>
      </c>
      <c r="O6979" s="1">
        <v>45138</v>
      </c>
      <c r="P6979">
        <v>81</v>
      </c>
      <c r="Q6979">
        <v>4</v>
      </c>
      <c r="R6979" t="s">
        <v>40</v>
      </c>
      <c r="S6979">
        <v>2</v>
      </c>
      <c r="T6979">
        <v>1</v>
      </c>
      <c r="U6979">
        <v>2</v>
      </c>
      <c r="V6979">
        <v>450</v>
      </c>
      <c r="W6979" t="s">
        <v>54</v>
      </c>
      <c r="X6979" t="s">
        <v>34293</v>
      </c>
      <c r="Y6979" t="s">
        <v>65</v>
      </c>
      <c r="Z6979" s="1">
        <v>45097</v>
      </c>
      <c r="AA6979" s="2">
        <v>0.91184027777777776</v>
      </c>
      <c r="AB6979" s="2">
        <v>0.27278935185185188</v>
      </c>
      <c r="AC6979" t="s">
        <v>45</v>
      </c>
      <c r="AD6979" t="s">
        <v>44</v>
      </c>
      <c r="AE6979" t="s">
        <v>45</v>
      </c>
      <c r="AF6979">
        <v>225</v>
      </c>
    </row>
    <row r="6980" spans="1:32">
      <c r="A6980">
        <v>31568</v>
      </c>
      <c r="B6980">
        <v>30668</v>
      </c>
      <c r="C6980" t="s">
        <v>112</v>
      </c>
      <c r="D6980" t="s">
        <v>847</v>
      </c>
      <c r="E6980" t="s">
        <v>34</v>
      </c>
      <c r="F6980" t="s">
        <v>34294</v>
      </c>
      <c r="G6980" t="s">
        <v>34295</v>
      </c>
      <c r="H6980" t="s">
        <v>418</v>
      </c>
      <c r="I6980" s="1">
        <v>16315</v>
      </c>
      <c r="J6980" t="s">
        <v>34296</v>
      </c>
      <c r="K6980" t="s">
        <v>33239</v>
      </c>
      <c r="L6980">
        <v>29433</v>
      </c>
      <c r="M6980" t="s">
        <v>418</v>
      </c>
      <c r="N6980" s="1">
        <v>44992</v>
      </c>
      <c r="O6980" s="1">
        <v>44993</v>
      </c>
      <c r="P6980">
        <v>47</v>
      </c>
      <c r="Q6980">
        <v>2</v>
      </c>
      <c r="R6980" t="s">
        <v>63</v>
      </c>
      <c r="S6980">
        <v>1</v>
      </c>
      <c r="T6980">
        <v>1</v>
      </c>
      <c r="U6980">
        <v>1</v>
      </c>
      <c r="V6980">
        <v>82</v>
      </c>
      <c r="W6980" t="s">
        <v>41</v>
      </c>
      <c r="X6980" t="s">
        <v>34297</v>
      </c>
      <c r="Y6980" t="s">
        <v>65</v>
      </c>
      <c r="Z6980" s="1">
        <v>44971</v>
      </c>
      <c r="AA6980" s="2">
        <v>0.60447916666666668</v>
      </c>
      <c r="AB6980" s="2">
        <v>0.56760416666666669</v>
      </c>
      <c r="AC6980" t="s">
        <v>44</v>
      </c>
      <c r="AD6980" t="s">
        <v>44</v>
      </c>
      <c r="AE6980" t="s">
        <v>44</v>
      </c>
      <c r="AF6980">
        <v>82</v>
      </c>
    </row>
    <row r="6981" spans="1:32">
      <c r="A6981">
        <v>31569</v>
      </c>
      <c r="B6981">
        <v>30669</v>
      </c>
      <c r="C6981" t="s">
        <v>197</v>
      </c>
      <c r="D6981" t="s">
        <v>4189</v>
      </c>
      <c r="E6981" t="s">
        <v>48</v>
      </c>
      <c r="F6981" t="s">
        <v>34298</v>
      </c>
      <c r="G6981" t="s">
        <v>34299</v>
      </c>
      <c r="H6981" t="s">
        <v>101</v>
      </c>
      <c r="I6981" s="1">
        <v>27576</v>
      </c>
      <c r="J6981" t="s">
        <v>34300</v>
      </c>
      <c r="K6981" t="s">
        <v>34301</v>
      </c>
      <c r="L6981">
        <v>35586</v>
      </c>
      <c r="M6981" t="s">
        <v>101</v>
      </c>
      <c r="N6981" s="1">
        <v>45048</v>
      </c>
      <c r="O6981" s="1">
        <v>45052</v>
      </c>
      <c r="P6981">
        <v>12</v>
      </c>
      <c r="Q6981">
        <v>1</v>
      </c>
      <c r="R6981" t="s">
        <v>40</v>
      </c>
      <c r="S6981">
        <v>1</v>
      </c>
      <c r="T6981">
        <v>2</v>
      </c>
      <c r="U6981">
        <v>4</v>
      </c>
      <c r="V6981">
        <v>812</v>
      </c>
      <c r="W6981" t="s">
        <v>54</v>
      </c>
      <c r="X6981" t="s">
        <v>34302</v>
      </c>
      <c r="Y6981" t="s">
        <v>65</v>
      </c>
      <c r="Z6981" s="1">
        <v>45014</v>
      </c>
      <c r="AA6981" s="2">
        <v>0.90304398148148157</v>
      </c>
      <c r="AB6981" s="2">
        <v>0.517511574074074</v>
      </c>
      <c r="AC6981" t="s">
        <v>44</v>
      </c>
      <c r="AD6981" t="s">
        <v>45</v>
      </c>
      <c r="AE6981" t="s">
        <v>44</v>
      </c>
      <c r="AF6981">
        <v>203</v>
      </c>
    </row>
    <row r="6982" spans="1:32">
      <c r="A6982">
        <v>31570</v>
      </c>
      <c r="B6982">
        <v>30670</v>
      </c>
      <c r="C6982" t="s">
        <v>1966</v>
      </c>
      <c r="D6982" t="s">
        <v>34303</v>
      </c>
      <c r="E6982" t="s">
        <v>34</v>
      </c>
      <c r="F6982" t="s">
        <v>34304</v>
      </c>
      <c r="G6982" t="s">
        <v>34305</v>
      </c>
      <c r="H6982" t="s">
        <v>135</v>
      </c>
      <c r="I6982" s="1">
        <v>38672</v>
      </c>
      <c r="J6982" t="s">
        <v>34306</v>
      </c>
      <c r="K6982" t="s">
        <v>34307</v>
      </c>
      <c r="L6982">
        <v>84999</v>
      </c>
      <c r="M6982" t="s">
        <v>135</v>
      </c>
      <c r="N6982" s="1">
        <v>45155</v>
      </c>
      <c r="O6982" s="1">
        <v>45160</v>
      </c>
      <c r="P6982">
        <v>90</v>
      </c>
      <c r="Q6982">
        <v>4</v>
      </c>
      <c r="R6982" t="s">
        <v>40</v>
      </c>
      <c r="S6982">
        <v>3</v>
      </c>
      <c r="T6982">
        <v>2</v>
      </c>
      <c r="U6982">
        <v>5</v>
      </c>
      <c r="V6982">
        <v>1055</v>
      </c>
      <c r="W6982" t="s">
        <v>41</v>
      </c>
      <c r="X6982" t="s">
        <v>34308</v>
      </c>
      <c r="Y6982" t="s">
        <v>43</v>
      </c>
      <c r="Z6982" s="1">
        <v>45132</v>
      </c>
      <c r="AA6982" s="2">
        <v>7.3055555555555554E-2</v>
      </c>
      <c r="AB6982" s="2">
        <v>0.40743055555555557</v>
      </c>
      <c r="AC6982" t="s">
        <v>44</v>
      </c>
      <c r="AD6982" t="s">
        <v>44</v>
      </c>
      <c r="AE6982" t="s">
        <v>44</v>
      </c>
      <c r="AF6982">
        <v>211</v>
      </c>
    </row>
    <row r="6983" spans="1:32">
      <c r="A6983">
        <v>31571</v>
      </c>
      <c r="B6983">
        <v>30671</v>
      </c>
      <c r="C6983" t="s">
        <v>3740</v>
      </c>
      <c r="D6983" t="s">
        <v>2438</v>
      </c>
      <c r="E6983" t="s">
        <v>34</v>
      </c>
      <c r="F6983" t="s">
        <v>19580</v>
      </c>
      <c r="G6983" t="s">
        <v>34309</v>
      </c>
      <c r="H6983" t="s">
        <v>37</v>
      </c>
      <c r="I6983" s="1">
        <v>30869</v>
      </c>
      <c r="J6983" t="s">
        <v>34310</v>
      </c>
      <c r="K6983" t="s">
        <v>34311</v>
      </c>
      <c r="L6983">
        <v>29933</v>
      </c>
      <c r="M6983" t="s">
        <v>37</v>
      </c>
      <c r="N6983" s="1">
        <v>45287</v>
      </c>
      <c r="O6983" s="1">
        <v>45289</v>
      </c>
      <c r="P6983">
        <v>70</v>
      </c>
      <c r="Q6983">
        <v>3</v>
      </c>
      <c r="R6983" t="s">
        <v>53</v>
      </c>
      <c r="S6983">
        <v>3</v>
      </c>
      <c r="T6983">
        <v>2</v>
      </c>
      <c r="U6983">
        <v>2</v>
      </c>
      <c r="V6983">
        <v>300</v>
      </c>
      <c r="W6983" t="s">
        <v>41</v>
      </c>
      <c r="X6983" t="s">
        <v>34312</v>
      </c>
      <c r="Y6983" t="s">
        <v>81</v>
      </c>
      <c r="Z6983" s="1">
        <v>45253</v>
      </c>
      <c r="AA6983" s="2">
        <v>1.3888888888888888E-2</v>
      </c>
      <c r="AB6983" s="2">
        <v>0.99111111111111105</v>
      </c>
      <c r="AC6983" t="s">
        <v>45</v>
      </c>
      <c r="AD6983" t="s">
        <v>44</v>
      </c>
      <c r="AE6983" t="s">
        <v>45</v>
      </c>
      <c r="AF6983">
        <v>150</v>
      </c>
    </row>
    <row r="6984" spans="1:32">
      <c r="A6984">
        <v>31574</v>
      </c>
      <c r="B6984">
        <v>30674</v>
      </c>
      <c r="C6984" t="s">
        <v>501</v>
      </c>
      <c r="D6984" t="s">
        <v>1996</v>
      </c>
      <c r="E6984" t="s">
        <v>34</v>
      </c>
      <c r="F6984" t="s">
        <v>34313</v>
      </c>
      <c r="G6984">
        <f>1-335-579-2118</f>
        <v>-3031</v>
      </c>
      <c r="H6984" t="s">
        <v>86</v>
      </c>
      <c r="I6984" s="1">
        <v>22904</v>
      </c>
      <c r="J6984" t="s">
        <v>34314</v>
      </c>
      <c r="K6984" t="s">
        <v>34315</v>
      </c>
      <c r="L6984">
        <v>35503</v>
      </c>
      <c r="M6984" t="s">
        <v>86</v>
      </c>
      <c r="N6984" s="1">
        <v>45006</v>
      </c>
      <c r="O6984" s="1">
        <v>45010</v>
      </c>
      <c r="P6984">
        <v>13</v>
      </c>
      <c r="Q6984">
        <v>1</v>
      </c>
      <c r="R6984" t="s">
        <v>53</v>
      </c>
      <c r="S6984">
        <v>4</v>
      </c>
      <c r="T6984">
        <v>2</v>
      </c>
      <c r="U6984">
        <v>4</v>
      </c>
      <c r="V6984">
        <v>568</v>
      </c>
      <c r="W6984" t="s">
        <v>41</v>
      </c>
      <c r="X6984" t="s">
        <v>34316</v>
      </c>
      <c r="Y6984" t="s">
        <v>6</v>
      </c>
      <c r="Z6984" s="1">
        <v>44977</v>
      </c>
      <c r="AA6984" s="2">
        <v>0.24347222222222223</v>
      </c>
      <c r="AB6984" s="2">
        <v>0.67729166666666663</v>
      </c>
      <c r="AC6984" t="s">
        <v>44</v>
      </c>
      <c r="AD6984" t="s">
        <v>44</v>
      </c>
      <c r="AE6984" t="s">
        <v>44</v>
      </c>
      <c r="AF6984">
        <v>142</v>
      </c>
    </row>
    <row r="6985" spans="1:32">
      <c r="A6985">
        <v>31578</v>
      </c>
      <c r="B6985">
        <v>30678</v>
      </c>
      <c r="C6985" t="s">
        <v>22442</v>
      </c>
      <c r="D6985" t="s">
        <v>15682</v>
      </c>
      <c r="E6985" t="s">
        <v>34</v>
      </c>
      <c r="F6985" t="s">
        <v>34317</v>
      </c>
      <c r="G6985">
        <v>9344766222</v>
      </c>
      <c r="H6985" t="s">
        <v>115</v>
      </c>
      <c r="I6985" s="1">
        <v>19779</v>
      </c>
      <c r="J6985" t="s">
        <v>34318</v>
      </c>
      <c r="K6985" t="s">
        <v>34319</v>
      </c>
      <c r="L6985">
        <v>60253</v>
      </c>
      <c r="M6985" t="s">
        <v>115</v>
      </c>
      <c r="N6985" s="1">
        <v>45288</v>
      </c>
      <c r="O6985" s="1">
        <v>45291</v>
      </c>
      <c r="P6985">
        <v>53</v>
      </c>
      <c r="Q6985">
        <v>3</v>
      </c>
      <c r="R6985" t="s">
        <v>63</v>
      </c>
      <c r="S6985">
        <v>1</v>
      </c>
      <c r="T6985">
        <v>1</v>
      </c>
      <c r="U6985">
        <v>3</v>
      </c>
      <c r="V6985">
        <v>252</v>
      </c>
      <c r="W6985" t="s">
        <v>54</v>
      </c>
      <c r="X6985" t="s">
        <v>34320</v>
      </c>
      <c r="Y6985" t="s">
        <v>43</v>
      </c>
      <c r="Z6985" s="1">
        <v>45279</v>
      </c>
      <c r="AA6985" s="2">
        <v>0.48902777777777778</v>
      </c>
      <c r="AB6985" s="2">
        <v>0.68975694444444446</v>
      </c>
      <c r="AC6985" t="s">
        <v>45</v>
      </c>
      <c r="AD6985" t="s">
        <v>45</v>
      </c>
      <c r="AE6985" t="s">
        <v>45</v>
      </c>
      <c r="AF6985">
        <v>84</v>
      </c>
    </row>
    <row r="6986" spans="1:32">
      <c r="A6986">
        <v>31579</v>
      </c>
      <c r="B6986">
        <v>30679</v>
      </c>
      <c r="C6986" t="s">
        <v>3993</v>
      </c>
      <c r="D6986" t="s">
        <v>15942</v>
      </c>
      <c r="E6986" t="s">
        <v>48</v>
      </c>
      <c r="F6986" t="s">
        <v>34321</v>
      </c>
      <c r="G6986" t="s">
        <v>34322</v>
      </c>
      <c r="H6986" t="s">
        <v>330</v>
      </c>
      <c r="I6986" s="1">
        <v>33328</v>
      </c>
      <c r="J6986" t="s">
        <v>34323</v>
      </c>
      <c r="K6986" t="s">
        <v>34324</v>
      </c>
      <c r="L6986">
        <v>14565</v>
      </c>
      <c r="M6986" t="s">
        <v>330</v>
      </c>
      <c r="N6986" s="1">
        <v>45248</v>
      </c>
      <c r="O6986" s="1">
        <v>45250</v>
      </c>
      <c r="P6986">
        <v>9</v>
      </c>
      <c r="Q6986">
        <v>1</v>
      </c>
      <c r="R6986" t="s">
        <v>40</v>
      </c>
      <c r="S6986">
        <v>1</v>
      </c>
      <c r="T6986">
        <v>2</v>
      </c>
      <c r="U6986">
        <v>2</v>
      </c>
      <c r="V6986">
        <v>480</v>
      </c>
      <c r="W6986" t="s">
        <v>41</v>
      </c>
      <c r="X6986" t="s">
        <v>34325</v>
      </c>
      <c r="Y6986" t="s">
        <v>6</v>
      </c>
      <c r="Z6986" s="1">
        <v>45242</v>
      </c>
      <c r="AA6986" s="2">
        <v>0.99238425925925933</v>
      </c>
      <c r="AB6986" s="2">
        <v>0.52151620370370366</v>
      </c>
      <c r="AC6986" t="s">
        <v>44</v>
      </c>
      <c r="AD6986" t="s">
        <v>45</v>
      </c>
      <c r="AE6986" t="s">
        <v>44</v>
      </c>
      <c r="AF6986">
        <v>240</v>
      </c>
    </row>
    <row r="6987" spans="1:32">
      <c r="A6987">
        <v>31581</v>
      </c>
      <c r="B6987">
        <v>30681</v>
      </c>
      <c r="C6987" t="s">
        <v>1681</v>
      </c>
      <c r="D6987" t="s">
        <v>1228</v>
      </c>
      <c r="E6987" t="s">
        <v>48</v>
      </c>
      <c r="F6987" t="s">
        <v>34326</v>
      </c>
      <c r="G6987">
        <v>6333088609</v>
      </c>
      <c r="H6987" t="s">
        <v>904</v>
      </c>
      <c r="I6987" s="1">
        <v>21109</v>
      </c>
      <c r="J6987" t="s">
        <v>34327</v>
      </c>
      <c r="K6987" t="s">
        <v>34328</v>
      </c>
      <c r="L6987">
        <v>2201</v>
      </c>
      <c r="M6987" t="s">
        <v>904</v>
      </c>
      <c r="N6987" s="1">
        <v>45250</v>
      </c>
      <c r="O6987" s="1">
        <v>45252</v>
      </c>
      <c r="P6987">
        <v>66</v>
      </c>
      <c r="Q6987">
        <v>3</v>
      </c>
      <c r="R6987" t="s">
        <v>40</v>
      </c>
      <c r="S6987">
        <v>1</v>
      </c>
      <c r="T6987">
        <v>2</v>
      </c>
      <c r="U6987">
        <v>2</v>
      </c>
      <c r="V6987">
        <v>438</v>
      </c>
      <c r="W6987" t="s">
        <v>54</v>
      </c>
      <c r="X6987" t="s">
        <v>34329</v>
      </c>
      <c r="Y6987" t="s">
        <v>81</v>
      </c>
      <c r="Z6987" s="1">
        <v>45231</v>
      </c>
      <c r="AA6987" s="2">
        <v>0.35267361111111112</v>
      </c>
      <c r="AB6987" s="2">
        <v>0.75061342592592595</v>
      </c>
      <c r="AC6987" t="s">
        <v>45</v>
      </c>
      <c r="AD6987" t="s">
        <v>45</v>
      </c>
      <c r="AE6987" t="s">
        <v>44</v>
      </c>
      <c r="AF6987">
        <v>219</v>
      </c>
    </row>
    <row r="6988" spans="1:32">
      <c r="A6988">
        <v>31582</v>
      </c>
      <c r="B6988">
        <v>30682</v>
      </c>
      <c r="C6988" t="s">
        <v>1233</v>
      </c>
      <c r="D6988" t="s">
        <v>435</v>
      </c>
      <c r="E6988" t="s">
        <v>34</v>
      </c>
      <c r="F6988" t="s">
        <v>32483</v>
      </c>
      <c r="G6988" t="s">
        <v>34330</v>
      </c>
      <c r="H6988" t="s">
        <v>122</v>
      </c>
      <c r="I6988" s="1">
        <v>26829</v>
      </c>
      <c r="J6988" t="s">
        <v>34331</v>
      </c>
      <c r="K6988" t="s">
        <v>34332</v>
      </c>
      <c r="L6988">
        <v>76817</v>
      </c>
      <c r="M6988" t="s">
        <v>122</v>
      </c>
      <c r="N6988" s="1">
        <v>45161</v>
      </c>
      <c r="O6988" s="1">
        <v>45162</v>
      </c>
      <c r="P6988">
        <v>41</v>
      </c>
      <c r="Q6988">
        <v>2</v>
      </c>
      <c r="R6988" t="s">
        <v>63</v>
      </c>
      <c r="S6988">
        <v>1</v>
      </c>
      <c r="T6988">
        <v>0</v>
      </c>
      <c r="U6988">
        <v>1</v>
      </c>
      <c r="V6988">
        <v>62</v>
      </c>
      <c r="W6988" t="s">
        <v>41</v>
      </c>
      <c r="X6988" t="s">
        <v>34333</v>
      </c>
      <c r="Y6988" t="s">
        <v>43</v>
      </c>
      <c r="Z6988" s="1">
        <v>45141</v>
      </c>
      <c r="AA6988" s="2">
        <v>0.20783564814814814</v>
      </c>
      <c r="AB6988" s="2">
        <v>0.67578703703703702</v>
      </c>
      <c r="AC6988" t="s">
        <v>44</v>
      </c>
      <c r="AD6988" t="s">
        <v>45</v>
      </c>
      <c r="AE6988" t="s">
        <v>44</v>
      </c>
      <c r="AF6988">
        <v>62</v>
      </c>
    </row>
    <row r="6989" spans="1:32">
      <c r="A6989">
        <v>31584</v>
      </c>
      <c r="B6989">
        <v>30684</v>
      </c>
      <c r="C6989" t="s">
        <v>139</v>
      </c>
      <c r="D6989" t="s">
        <v>214</v>
      </c>
      <c r="E6989" t="s">
        <v>48</v>
      </c>
      <c r="F6989" t="s">
        <v>34334</v>
      </c>
      <c r="G6989" t="s">
        <v>34335</v>
      </c>
      <c r="H6989" t="s">
        <v>1301</v>
      </c>
      <c r="I6989" s="1">
        <v>17920</v>
      </c>
      <c r="J6989" t="s">
        <v>34336</v>
      </c>
      <c r="K6989" t="s">
        <v>34337</v>
      </c>
      <c r="L6989">
        <v>72515</v>
      </c>
      <c r="M6989" t="s">
        <v>1301</v>
      </c>
      <c r="N6989" s="1">
        <v>45021</v>
      </c>
      <c r="O6989" s="1">
        <v>45026</v>
      </c>
      <c r="P6989">
        <v>53</v>
      </c>
      <c r="Q6989">
        <v>3</v>
      </c>
      <c r="R6989" t="s">
        <v>63</v>
      </c>
      <c r="S6989">
        <v>2</v>
      </c>
      <c r="T6989">
        <v>1</v>
      </c>
      <c r="U6989">
        <v>5</v>
      </c>
      <c r="V6989">
        <v>340</v>
      </c>
      <c r="W6989" t="s">
        <v>54</v>
      </c>
      <c r="X6989" t="s">
        <v>34338</v>
      </c>
      <c r="Y6989" t="s">
        <v>81</v>
      </c>
      <c r="Z6989" s="1">
        <v>44984</v>
      </c>
      <c r="AA6989" s="2">
        <v>0.7007175925925927</v>
      </c>
      <c r="AB6989" s="2">
        <v>7.1527777777777787E-3</v>
      </c>
      <c r="AC6989" t="s">
        <v>45</v>
      </c>
      <c r="AD6989" t="s">
        <v>44</v>
      </c>
      <c r="AE6989" t="s">
        <v>44</v>
      </c>
      <c r="AF6989">
        <v>68</v>
      </c>
    </row>
    <row r="6990" spans="1:32">
      <c r="A6990">
        <v>31585</v>
      </c>
      <c r="B6990">
        <v>30685</v>
      </c>
      <c r="C6990" t="s">
        <v>1771</v>
      </c>
      <c r="D6990" t="s">
        <v>3066</v>
      </c>
      <c r="E6990" t="s">
        <v>34</v>
      </c>
      <c r="F6990" t="s">
        <v>34339</v>
      </c>
      <c r="G6990" t="s">
        <v>34340</v>
      </c>
      <c r="H6990" t="s">
        <v>109</v>
      </c>
      <c r="I6990" s="1">
        <v>21504</v>
      </c>
      <c r="J6990" t="s">
        <v>34341</v>
      </c>
      <c r="K6990" t="s">
        <v>10028</v>
      </c>
      <c r="L6990">
        <v>8626</v>
      </c>
      <c r="M6990" t="s">
        <v>109</v>
      </c>
      <c r="N6990" s="1">
        <v>44988</v>
      </c>
      <c r="O6990" s="1">
        <v>44992</v>
      </c>
      <c r="P6990">
        <v>83</v>
      </c>
      <c r="Q6990">
        <v>4</v>
      </c>
      <c r="R6990" t="s">
        <v>63</v>
      </c>
      <c r="S6990">
        <v>4</v>
      </c>
      <c r="T6990">
        <v>2</v>
      </c>
      <c r="U6990">
        <v>4</v>
      </c>
      <c r="V6990">
        <v>280</v>
      </c>
      <c r="W6990" t="s">
        <v>41</v>
      </c>
      <c r="X6990" t="s">
        <v>34342</v>
      </c>
      <c r="Y6990" t="s">
        <v>6</v>
      </c>
      <c r="Z6990" s="1">
        <v>44970</v>
      </c>
      <c r="AA6990" s="2">
        <v>0.59479166666666672</v>
      </c>
      <c r="AB6990" s="2">
        <v>0.69186342592592587</v>
      </c>
      <c r="AC6990" t="s">
        <v>45</v>
      </c>
      <c r="AD6990" t="s">
        <v>44</v>
      </c>
      <c r="AE6990" t="s">
        <v>45</v>
      </c>
      <c r="AF6990">
        <v>70</v>
      </c>
    </row>
    <row r="6991" spans="1:32">
      <c r="A6991">
        <v>31587</v>
      </c>
      <c r="B6991">
        <v>30687</v>
      </c>
      <c r="C6991" t="s">
        <v>489</v>
      </c>
      <c r="D6991" t="s">
        <v>6675</v>
      </c>
      <c r="E6991" t="s">
        <v>48</v>
      </c>
      <c r="F6991" t="s">
        <v>34343</v>
      </c>
      <c r="G6991" t="s">
        <v>34344</v>
      </c>
      <c r="H6991" t="s">
        <v>122</v>
      </c>
      <c r="I6991" s="1">
        <v>36646</v>
      </c>
      <c r="J6991" t="s">
        <v>34345</v>
      </c>
      <c r="K6991" t="s">
        <v>4500</v>
      </c>
      <c r="L6991">
        <v>71358</v>
      </c>
      <c r="M6991" t="s">
        <v>122</v>
      </c>
      <c r="N6991" s="1">
        <v>44962</v>
      </c>
      <c r="O6991" s="1">
        <v>44963</v>
      </c>
      <c r="P6991">
        <v>80</v>
      </c>
      <c r="Q6991">
        <v>4</v>
      </c>
      <c r="R6991" t="s">
        <v>63</v>
      </c>
      <c r="S6991">
        <v>3</v>
      </c>
      <c r="T6991">
        <v>0</v>
      </c>
      <c r="U6991">
        <v>1</v>
      </c>
      <c r="V6991">
        <v>67</v>
      </c>
      <c r="W6991" t="s">
        <v>54</v>
      </c>
      <c r="X6991" t="s">
        <v>34346</v>
      </c>
      <c r="Y6991" t="s">
        <v>6</v>
      </c>
      <c r="Z6991" s="1">
        <v>44934</v>
      </c>
      <c r="AA6991" s="2">
        <v>0.93270833333333336</v>
      </c>
      <c r="AB6991" s="2">
        <v>1.5069444444444443E-2</v>
      </c>
      <c r="AC6991" t="s">
        <v>45</v>
      </c>
      <c r="AD6991" t="s">
        <v>45</v>
      </c>
      <c r="AE6991" t="s">
        <v>44</v>
      </c>
      <c r="AF6991">
        <v>67</v>
      </c>
    </row>
    <row r="6992" spans="1:32">
      <c r="A6992">
        <v>31588</v>
      </c>
      <c r="B6992">
        <v>30688</v>
      </c>
      <c r="C6992" t="s">
        <v>615</v>
      </c>
      <c r="D6992" t="s">
        <v>2019</v>
      </c>
      <c r="E6992" t="s">
        <v>48</v>
      </c>
      <c r="F6992" t="s">
        <v>34347</v>
      </c>
      <c r="G6992" t="s">
        <v>34348</v>
      </c>
      <c r="H6992" t="s">
        <v>280</v>
      </c>
      <c r="I6992" s="1">
        <v>32062</v>
      </c>
      <c r="J6992" t="s">
        <v>34349</v>
      </c>
      <c r="K6992" t="s">
        <v>6065</v>
      </c>
      <c r="L6992">
        <v>15339</v>
      </c>
      <c r="M6992" t="s">
        <v>280</v>
      </c>
      <c r="N6992" s="1">
        <v>45068</v>
      </c>
      <c r="O6992" s="1">
        <v>45073</v>
      </c>
      <c r="P6992">
        <v>1</v>
      </c>
      <c r="Q6992">
        <v>1</v>
      </c>
      <c r="R6992" t="s">
        <v>53</v>
      </c>
      <c r="S6992">
        <v>4</v>
      </c>
      <c r="T6992">
        <v>1</v>
      </c>
      <c r="U6992">
        <v>5</v>
      </c>
      <c r="V6992">
        <v>675</v>
      </c>
      <c r="W6992" t="s">
        <v>54</v>
      </c>
      <c r="X6992" t="s">
        <v>34350</v>
      </c>
      <c r="Y6992" t="s">
        <v>43</v>
      </c>
      <c r="Z6992" s="1">
        <v>45042</v>
      </c>
      <c r="AA6992" s="2">
        <v>0.49591435185185184</v>
      </c>
      <c r="AB6992" s="2">
        <v>0.98824074074074064</v>
      </c>
      <c r="AC6992" t="s">
        <v>44</v>
      </c>
      <c r="AD6992" t="s">
        <v>44</v>
      </c>
      <c r="AE6992" t="s">
        <v>44</v>
      </c>
      <c r="AF6992">
        <v>135</v>
      </c>
    </row>
    <row r="6993" spans="1:32">
      <c r="A6993">
        <v>31592</v>
      </c>
      <c r="B6993">
        <v>30692</v>
      </c>
      <c r="C6993" t="s">
        <v>6078</v>
      </c>
      <c r="D6993" t="s">
        <v>716</v>
      </c>
      <c r="E6993" t="s">
        <v>48</v>
      </c>
      <c r="F6993" t="s">
        <v>34351</v>
      </c>
      <c r="G6993" t="s">
        <v>34352</v>
      </c>
      <c r="H6993" t="s">
        <v>317</v>
      </c>
      <c r="I6993" s="1">
        <v>20552</v>
      </c>
      <c r="J6993" t="s">
        <v>34353</v>
      </c>
      <c r="K6993" t="s">
        <v>34354</v>
      </c>
      <c r="L6993">
        <v>4921</v>
      </c>
      <c r="M6993" t="s">
        <v>317</v>
      </c>
      <c r="N6993" s="1">
        <v>45198</v>
      </c>
      <c r="O6993" s="1">
        <v>45201</v>
      </c>
      <c r="P6993">
        <v>58</v>
      </c>
      <c r="Q6993">
        <v>3</v>
      </c>
      <c r="R6993" t="s">
        <v>53</v>
      </c>
      <c r="S6993">
        <v>3</v>
      </c>
      <c r="T6993">
        <v>0</v>
      </c>
      <c r="U6993">
        <v>3</v>
      </c>
      <c r="V6993">
        <v>390</v>
      </c>
      <c r="W6993" t="s">
        <v>54</v>
      </c>
      <c r="X6993" t="s">
        <v>34355</v>
      </c>
      <c r="Y6993" t="s">
        <v>6</v>
      </c>
      <c r="Z6993" s="1">
        <v>45179</v>
      </c>
      <c r="AA6993" s="2">
        <v>0.4444791666666667</v>
      </c>
      <c r="AB6993" s="2">
        <v>0.50236111111111115</v>
      </c>
      <c r="AC6993" t="s">
        <v>45</v>
      </c>
      <c r="AD6993" t="s">
        <v>45</v>
      </c>
      <c r="AE6993" t="s">
        <v>45</v>
      </c>
      <c r="AF6993">
        <v>130</v>
      </c>
    </row>
    <row r="6994" spans="1:32">
      <c r="A6994">
        <v>31593</v>
      </c>
      <c r="B6994">
        <v>30693</v>
      </c>
      <c r="C6994" t="s">
        <v>16622</v>
      </c>
      <c r="D6994" t="s">
        <v>24330</v>
      </c>
      <c r="E6994" t="s">
        <v>48</v>
      </c>
      <c r="F6994" t="s">
        <v>34356</v>
      </c>
      <c r="G6994" t="s">
        <v>34357</v>
      </c>
      <c r="H6994" t="s">
        <v>904</v>
      </c>
      <c r="I6994" s="1">
        <v>20906</v>
      </c>
      <c r="J6994" t="s">
        <v>34358</v>
      </c>
      <c r="K6994" t="s">
        <v>34359</v>
      </c>
      <c r="L6994">
        <v>93951</v>
      </c>
      <c r="M6994" t="s">
        <v>904</v>
      </c>
      <c r="N6994" s="1">
        <v>45039</v>
      </c>
      <c r="O6994" s="1">
        <v>45042</v>
      </c>
      <c r="P6994">
        <v>91</v>
      </c>
      <c r="Q6994">
        <v>4</v>
      </c>
      <c r="R6994" t="s">
        <v>53</v>
      </c>
      <c r="S6994">
        <v>3</v>
      </c>
      <c r="T6994">
        <v>2</v>
      </c>
      <c r="U6994">
        <v>3</v>
      </c>
      <c r="V6994">
        <v>393</v>
      </c>
      <c r="W6994" t="s">
        <v>41</v>
      </c>
      <c r="X6994" t="s">
        <v>34360</v>
      </c>
      <c r="Y6994" t="s">
        <v>65</v>
      </c>
      <c r="Z6994" s="1">
        <v>45022</v>
      </c>
      <c r="AA6994" s="2">
        <v>0.30560185185185185</v>
      </c>
      <c r="AB6994" s="2">
        <v>0.88567129629629626</v>
      </c>
      <c r="AC6994" t="s">
        <v>44</v>
      </c>
      <c r="AD6994" t="s">
        <v>44</v>
      </c>
      <c r="AE6994" t="s">
        <v>44</v>
      </c>
      <c r="AF6994">
        <v>131</v>
      </c>
    </row>
    <row r="6995" spans="1:32">
      <c r="A6995">
        <v>31595</v>
      </c>
      <c r="B6995">
        <v>30695</v>
      </c>
      <c r="C6995" t="s">
        <v>256</v>
      </c>
      <c r="D6995" t="s">
        <v>99</v>
      </c>
      <c r="E6995" t="s">
        <v>34</v>
      </c>
      <c r="F6995" t="s">
        <v>34361</v>
      </c>
      <c r="G6995" t="s">
        <v>34362</v>
      </c>
      <c r="H6995" t="s">
        <v>101</v>
      </c>
      <c r="I6995" s="1">
        <v>25593</v>
      </c>
      <c r="J6995" t="s">
        <v>34363</v>
      </c>
      <c r="K6995" t="s">
        <v>34364</v>
      </c>
      <c r="L6995">
        <v>25728</v>
      </c>
      <c r="M6995" t="s">
        <v>101</v>
      </c>
      <c r="N6995" s="1">
        <v>45230</v>
      </c>
      <c r="O6995" s="1">
        <v>45231</v>
      </c>
      <c r="P6995">
        <v>14</v>
      </c>
      <c r="Q6995">
        <v>1</v>
      </c>
      <c r="R6995" t="s">
        <v>63</v>
      </c>
      <c r="S6995">
        <v>4</v>
      </c>
      <c r="T6995">
        <v>2</v>
      </c>
      <c r="U6995">
        <v>1</v>
      </c>
      <c r="V6995">
        <v>78</v>
      </c>
      <c r="W6995" t="s">
        <v>41</v>
      </c>
      <c r="X6995" t="s">
        <v>34365</v>
      </c>
      <c r="Y6995" t="s">
        <v>65</v>
      </c>
      <c r="Z6995" s="1">
        <v>45202</v>
      </c>
      <c r="AA6995" s="2">
        <v>0.92329861111111111</v>
      </c>
      <c r="AB6995" s="2">
        <v>0.43006944444444445</v>
      </c>
      <c r="AC6995" t="s">
        <v>45</v>
      </c>
      <c r="AD6995" t="s">
        <v>45</v>
      </c>
      <c r="AE6995" t="s">
        <v>45</v>
      </c>
      <c r="AF6995">
        <v>78</v>
      </c>
    </row>
    <row r="6996" spans="1:32">
      <c r="A6996">
        <v>31596</v>
      </c>
      <c r="B6996">
        <v>30696</v>
      </c>
      <c r="C6996" t="s">
        <v>1857</v>
      </c>
      <c r="D6996" t="s">
        <v>8083</v>
      </c>
      <c r="E6996" t="s">
        <v>34</v>
      </c>
      <c r="F6996" t="s">
        <v>34366</v>
      </c>
      <c r="G6996" t="s">
        <v>34367</v>
      </c>
      <c r="H6996" t="s">
        <v>330</v>
      </c>
      <c r="I6996" s="1">
        <v>24562</v>
      </c>
      <c r="J6996" t="s">
        <v>34368</v>
      </c>
      <c r="K6996" t="s">
        <v>8723</v>
      </c>
      <c r="L6996">
        <v>13870</v>
      </c>
      <c r="M6996" t="s">
        <v>330</v>
      </c>
      <c r="N6996" s="1">
        <v>44962</v>
      </c>
      <c r="O6996" s="1">
        <v>44965</v>
      </c>
      <c r="P6996">
        <v>41</v>
      </c>
      <c r="Q6996">
        <v>2</v>
      </c>
      <c r="R6996" t="s">
        <v>63</v>
      </c>
      <c r="S6996">
        <v>3</v>
      </c>
      <c r="T6996">
        <v>1</v>
      </c>
      <c r="U6996">
        <v>3</v>
      </c>
      <c r="V6996">
        <v>267</v>
      </c>
      <c r="W6996" t="s">
        <v>41</v>
      </c>
      <c r="X6996" t="s">
        <v>34369</v>
      </c>
      <c r="Y6996" t="s">
        <v>43</v>
      </c>
      <c r="Z6996" s="1">
        <v>44953</v>
      </c>
      <c r="AA6996" s="2">
        <v>0.68789351851851854</v>
      </c>
      <c r="AB6996" s="2">
        <v>0.14826388888888889</v>
      </c>
      <c r="AC6996" t="s">
        <v>45</v>
      </c>
      <c r="AD6996" t="s">
        <v>44</v>
      </c>
      <c r="AE6996" t="s">
        <v>44</v>
      </c>
      <c r="AF6996">
        <v>89</v>
      </c>
    </row>
    <row r="6997" spans="1:32">
      <c r="A6997">
        <v>31597</v>
      </c>
      <c r="B6997">
        <v>30697</v>
      </c>
      <c r="C6997" t="s">
        <v>15140</v>
      </c>
      <c r="D6997" t="s">
        <v>13843</v>
      </c>
      <c r="E6997" t="s">
        <v>34</v>
      </c>
      <c r="F6997" t="s">
        <v>34370</v>
      </c>
      <c r="G6997" t="s">
        <v>34371</v>
      </c>
      <c r="H6997" t="s">
        <v>295</v>
      </c>
      <c r="I6997" s="1">
        <v>18984</v>
      </c>
      <c r="J6997" t="s">
        <v>34372</v>
      </c>
      <c r="K6997" t="s">
        <v>1285</v>
      </c>
      <c r="L6997">
        <v>40191</v>
      </c>
      <c r="M6997" t="s">
        <v>295</v>
      </c>
      <c r="N6997" s="1">
        <v>45084</v>
      </c>
      <c r="O6997" s="1">
        <v>45085</v>
      </c>
      <c r="P6997">
        <v>23</v>
      </c>
      <c r="Q6997">
        <v>1</v>
      </c>
      <c r="R6997" t="s">
        <v>63</v>
      </c>
      <c r="S6997">
        <v>2</v>
      </c>
      <c r="T6997">
        <v>2</v>
      </c>
      <c r="U6997">
        <v>1</v>
      </c>
      <c r="V6997">
        <v>75</v>
      </c>
      <c r="W6997" t="s">
        <v>41</v>
      </c>
      <c r="X6997" t="s">
        <v>34373</v>
      </c>
      <c r="Y6997" t="s">
        <v>81</v>
      </c>
      <c r="Z6997" s="1">
        <v>45075</v>
      </c>
      <c r="AA6997" s="2">
        <v>0.36337962962962966</v>
      </c>
      <c r="AB6997" s="2">
        <v>0.44627314814814811</v>
      </c>
      <c r="AC6997" t="s">
        <v>44</v>
      </c>
      <c r="AD6997" t="s">
        <v>45</v>
      </c>
      <c r="AE6997" t="s">
        <v>45</v>
      </c>
      <c r="AF6997">
        <v>75</v>
      </c>
    </row>
    <row r="6998" spans="1:32">
      <c r="A6998">
        <v>31598</v>
      </c>
      <c r="B6998">
        <v>30698</v>
      </c>
      <c r="C6998" t="s">
        <v>583</v>
      </c>
      <c r="D6998" t="s">
        <v>2019</v>
      </c>
      <c r="E6998" t="s">
        <v>34</v>
      </c>
      <c r="F6998" t="s">
        <v>34374</v>
      </c>
      <c r="G6998" t="s">
        <v>34375</v>
      </c>
      <c r="H6998" t="s">
        <v>50</v>
      </c>
      <c r="I6998" s="1">
        <v>17337</v>
      </c>
      <c r="J6998" t="s">
        <v>34376</v>
      </c>
      <c r="K6998" t="s">
        <v>34377</v>
      </c>
      <c r="L6998">
        <v>59930</v>
      </c>
      <c r="M6998" t="s">
        <v>50</v>
      </c>
      <c r="N6998" s="1">
        <v>45170</v>
      </c>
      <c r="O6998" s="1">
        <v>45174</v>
      </c>
      <c r="P6998">
        <v>33</v>
      </c>
      <c r="Q6998">
        <v>2</v>
      </c>
      <c r="R6998" t="s">
        <v>40</v>
      </c>
      <c r="S6998">
        <v>3</v>
      </c>
      <c r="T6998">
        <v>2</v>
      </c>
      <c r="U6998">
        <v>4</v>
      </c>
      <c r="V6998">
        <v>888</v>
      </c>
      <c r="W6998" t="s">
        <v>41</v>
      </c>
      <c r="X6998" t="s">
        <v>34378</v>
      </c>
      <c r="Y6998" t="s">
        <v>6</v>
      </c>
      <c r="Z6998" s="1">
        <v>45152</v>
      </c>
      <c r="AA6998" s="2">
        <v>0.46631944444444445</v>
      </c>
      <c r="AB6998" s="2">
        <v>3.6157407407407409E-2</v>
      </c>
      <c r="AC6998" t="s">
        <v>45</v>
      </c>
      <c r="AD6998" t="s">
        <v>44</v>
      </c>
      <c r="AE6998" t="s">
        <v>45</v>
      </c>
      <c r="AF6998">
        <v>222</v>
      </c>
    </row>
    <row r="6999" spans="1:32">
      <c r="A6999">
        <v>31599</v>
      </c>
      <c r="B6999">
        <v>30699</v>
      </c>
      <c r="C6999" t="s">
        <v>945</v>
      </c>
      <c r="D6999" t="s">
        <v>4404</v>
      </c>
      <c r="E6999" t="s">
        <v>48</v>
      </c>
      <c r="F6999" t="s">
        <v>34379</v>
      </c>
      <c r="G6999" t="s">
        <v>34380</v>
      </c>
      <c r="H6999" t="s">
        <v>423</v>
      </c>
      <c r="I6999" s="1">
        <v>34681</v>
      </c>
      <c r="J6999" t="s">
        <v>34381</v>
      </c>
      <c r="K6999" t="s">
        <v>34382</v>
      </c>
      <c r="L6999">
        <v>47462</v>
      </c>
      <c r="M6999" t="s">
        <v>423</v>
      </c>
      <c r="N6999" s="1">
        <v>45311</v>
      </c>
      <c r="O6999" s="1">
        <v>45315</v>
      </c>
      <c r="P6999">
        <v>86</v>
      </c>
      <c r="Q6999">
        <v>4</v>
      </c>
      <c r="R6999" t="s">
        <v>63</v>
      </c>
      <c r="S6999">
        <v>2</v>
      </c>
      <c r="T6999">
        <v>2</v>
      </c>
      <c r="U6999">
        <v>4</v>
      </c>
      <c r="V6999">
        <v>296</v>
      </c>
      <c r="W6999" t="s">
        <v>54</v>
      </c>
      <c r="X6999" t="s">
        <v>34383</v>
      </c>
      <c r="Y6999" t="s">
        <v>81</v>
      </c>
      <c r="Z6999" s="1">
        <v>45275</v>
      </c>
      <c r="AA6999" s="2">
        <v>0.12053240740740741</v>
      </c>
      <c r="AB6999" s="2">
        <v>0.38201388888888888</v>
      </c>
      <c r="AC6999" t="s">
        <v>45</v>
      </c>
      <c r="AD6999" t="s">
        <v>45</v>
      </c>
      <c r="AE6999" t="s">
        <v>45</v>
      </c>
      <c r="AF6999">
        <v>74</v>
      </c>
    </row>
    <row r="7000" spans="1:32">
      <c r="A7000">
        <v>31600</v>
      </c>
      <c r="B7000">
        <v>30700</v>
      </c>
      <c r="C7000" t="s">
        <v>139</v>
      </c>
      <c r="D7000" t="s">
        <v>83</v>
      </c>
      <c r="E7000" t="s">
        <v>34</v>
      </c>
      <c r="F7000" t="s">
        <v>9250</v>
      </c>
      <c r="G7000" t="s">
        <v>34384</v>
      </c>
      <c r="H7000" t="s">
        <v>122</v>
      </c>
      <c r="I7000" s="1">
        <v>30987</v>
      </c>
      <c r="J7000" t="s">
        <v>34385</v>
      </c>
      <c r="K7000" t="s">
        <v>34386</v>
      </c>
      <c r="L7000">
        <v>68626</v>
      </c>
      <c r="M7000" t="s">
        <v>122</v>
      </c>
      <c r="N7000" s="1">
        <v>45140</v>
      </c>
      <c r="O7000" s="1">
        <v>45142</v>
      </c>
      <c r="P7000">
        <v>10</v>
      </c>
      <c r="Q7000">
        <v>1</v>
      </c>
      <c r="R7000" t="s">
        <v>53</v>
      </c>
      <c r="S7000">
        <v>1</v>
      </c>
      <c r="T7000">
        <v>1</v>
      </c>
      <c r="U7000">
        <v>2</v>
      </c>
      <c r="V7000">
        <v>256</v>
      </c>
      <c r="W7000" t="s">
        <v>41</v>
      </c>
      <c r="X7000" t="s">
        <v>34387</v>
      </c>
      <c r="Y7000" t="s">
        <v>81</v>
      </c>
      <c r="Z7000" s="1">
        <v>45119</v>
      </c>
      <c r="AA7000" s="2">
        <v>0.6959953703703704</v>
      </c>
      <c r="AB7000" s="2">
        <v>0.51728009259259256</v>
      </c>
      <c r="AC7000" t="s">
        <v>44</v>
      </c>
      <c r="AD7000" t="s">
        <v>45</v>
      </c>
      <c r="AE7000" t="s">
        <v>44</v>
      </c>
      <c r="AF7000">
        <v>128</v>
      </c>
    </row>
    <row r="7001" spans="1:32">
      <c r="A7001">
        <v>31601</v>
      </c>
      <c r="B7001">
        <v>30701</v>
      </c>
      <c r="C7001" t="s">
        <v>1008</v>
      </c>
      <c r="D7001" t="s">
        <v>83</v>
      </c>
      <c r="E7001" t="s">
        <v>48</v>
      </c>
      <c r="F7001" t="s">
        <v>34388</v>
      </c>
      <c r="G7001" t="s">
        <v>34389</v>
      </c>
      <c r="H7001" t="s">
        <v>122</v>
      </c>
      <c r="I7001" s="1">
        <v>28967</v>
      </c>
      <c r="J7001" t="s">
        <v>34390</v>
      </c>
      <c r="K7001" t="s">
        <v>30554</v>
      </c>
      <c r="L7001">
        <v>34086</v>
      </c>
      <c r="M7001" t="s">
        <v>122</v>
      </c>
      <c r="N7001" s="1">
        <v>45030</v>
      </c>
      <c r="O7001" s="1">
        <v>45032</v>
      </c>
      <c r="P7001">
        <v>78</v>
      </c>
      <c r="Q7001">
        <v>4</v>
      </c>
      <c r="R7001" t="s">
        <v>40</v>
      </c>
      <c r="S7001">
        <v>2</v>
      </c>
      <c r="T7001">
        <v>1</v>
      </c>
      <c r="U7001">
        <v>2</v>
      </c>
      <c r="V7001">
        <v>488</v>
      </c>
      <c r="W7001" t="s">
        <v>54</v>
      </c>
      <c r="X7001" t="s">
        <v>34391</v>
      </c>
      <c r="Y7001" t="s">
        <v>6</v>
      </c>
      <c r="Z7001" s="1">
        <v>45022</v>
      </c>
      <c r="AA7001" s="2">
        <v>0.61578703703703697</v>
      </c>
      <c r="AB7001" s="2">
        <v>0.24488425925925927</v>
      </c>
      <c r="AC7001" t="s">
        <v>45</v>
      </c>
      <c r="AD7001" t="s">
        <v>44</v>
      </c>
      <c r="AE7001" t="s">
        <v>45</v>
      </c>
      <c r="AF7001">
        <v>244</v>
      </c>
    </row>
    <row r="7002" spans="1:32">
      <c r="A7002">
        <v>31602</v>
      </c>
      <c r="B7002">
        <v>30702</v>
      </c>
      <c r="C7002" t="s">
        <v>34392</v>
      </c>
      <c r="D7002" t="s">
        <v>2283</v>
      </c>
      <c r="E7002" t="s">
        <v>34</v>
      </c>
      <c r="F7002" t="s">
        <v>34393</v>
      </c>
      <c r="G7002" t="s">
        <v>34394</v>
      </c>
      <c r="H7002" t="s">
        <v>317</v>
      </c>
      <c r="I7002" s="1">
        <v>33544</v>
      </c>
      <c r="J7002" t="s">
        <v>34395</v>
      </c>
      <c r="K7002" t="s">
        <v>34396</v>
      </c>
      <c r="L7002">
        <v>15399</v>
      </c>
      <c r="M7002" t="s">
        <v>317</v>
      </c>
      <c r="N7002" s="1">
        <v>44986</v>
      </c>
      <c r="O7002" s="1">
        <v>44987</v>
      </c>
      <c r="P7002">
        <v>15</v>
      </c>
      <c r="Q7002">
        <v>1</v>
      </c>
      <c r="R7002" t="s">
        <v>40</v>
      </c>
      <c r="S7002">
        <v>1</v>
      </c>
      <c r="T7002">
        <v>1</v>
      </c>
      <c r="U7002">
        <v>1</v>
      </c>
      <c r="V7002">
        <v>200</v>
      </c>
      <c r="W7002" t="s">
        <v>54</v>
      </c>
      <c r="X7002" t="s">
        <v>34397</v>
      </c>
      <c r="Y7002" t="s">
        <v>6</v>
      </c>
      <c r="Z7002" s="1">
        <v>44976</v>
      </c>
      <c r="AA7002" s="2">
        <v>0.27098379629629626</v>
      </c>
      <c r="AB7002" s="2">
        <v>1.1909722222222223E-2</v>
      </c>
      <c r="AC7002" t="s">
        <v>44</v>
      </c>
      <c r="AD7002" t="s">
        <v>44</v>
      </c>
      <c r="AE7002" t="s">
        <v>44</v>
      </c>
      <c r="AF7002">
        <v>200</v>
      </c>
    </row>
    <row r="7003" spans="1:32">
      <c r="A7003">
        <v>31603</v>
      </c>
      <c r="B7003">
        <v>30703</v>
      </c>
      <c r="C7003" t="s">
        <v>988</v>
      </c>
      <c r="D7003" t="s">
        <v>3961</v>
      </c>
      <c r="E7003" t="s">
        <v>34</v>
      </c>
      <c r="F7003" t="s">
        <v>34398</v>
      </c>
      <c r="G7003" t="s">
        <v>34399</v>
      </c>
      <c r="H7003" t="s">
        <v>423</v>
      </c>
      <c r="I7003" s="1">
        <v>25996</v>
      </c>
      <c r="J7003" t="s">
        <v>34400</v>
      </c>
      <c r="K7003" t="s">
        <v>34401</v>
      </c>
      <c r="L7003">
        <v>52664</v>
      </c>
      <c r="M7003" t="s">
        <v>423</v>
      </c>
      <c r="N7003" s="1">
        <v>45230</v>
      </c>
      <c r="O7003" s="1">
        <v>45231</v>
      </c>
      <c r="P7003">
        <v>6</v>
      </c>
      <c r="Q7003">
        <v>1</v>
      </c>
      <c r="R7003" t="s">
        <v>40</v>
      </c>
      <c r="S7003">
        <v>1</v>
      </c>
      <c r="T7003">
        <v>2</v>
      </c>
      <c r="U7003">
        <v>1</v>
      </c>
      <c r="V7003">
        <v>229</v>
      </c>
      <c r="W7003" t="s">
        <v>54</v>
      </c>
      <c r="X7003" t="s">
        <v>34402</v>
      </c>
      <c r="Y7003" t="s">
        <v>81</v>
      </c>
      <c r="Z7003" s="1">
        <v>45222</v>
      </c>
      <c r="AA7003" s="2">
        <v>1.005787037037037E-2</v>
      </c>
      <c r="AB7003" s="2">
        <v>0.63805555555555549</v>
      </c>
      <c r="AC7003" t="s">
        <v>44</v>
      </c>
      <c r="AD7003" t="s">
        <v>45</v>
      </c>
      <c r="AE7003" t="s">
        <v>44</v>
      </c>
      <c r="AF7003">
        <v>229</v>
      </c>
    </row>
    <row r="7004" spans="1:32">
      <c r="A7004">
        <v>31604</v>
      </c>
      <c r="B7004">
        <v>30704</v>
      </c>
      <c r="C7004" t="s">
        <v>391</v>
      </c>
      <c r="D7004" t="s">
        <v>469</v>
      </c>
      <c r="E7004" t="s">
        <v>34</v>
      </c>
      <c r="F7004" t="s">
        <v>34403</v>
      </c>
      <c r="G7004" t="s">
        <v>34404</v>
      </c>
      <c r="H7004" t="s">
        <v>280</v>
      </c>
      <c r="I7004" s="1">
        <v>34143</v>
      </c>
      <c r="J7004" t="s">
        <v>34405</v>
      </c>
      <c r="K7004" t="s">
        <v>34406</v>
      </c>
      <c r="L7004">
        <v>96430</v>
      </c>
      <c r="M7004" t="s">
        <v>280</v>
      </c>
      <c r="N7004" s="1">
        <v>45053</v>
      </c>
      <c r="O7004" s="1">
        <v>45058</v>
      </c>
      <c r="P7004">
        <v>7</v>
      </c>
      <c r="Q7004">
        <v>1</v>
      </c>
      <c r="R7004" t="s">
        <v>53</v>
      </c>
      <c r="S7004">
        <v>3</v>
      </c>
      <c r="T7004">
        <v>0</v>
      </c>
      <c r="U7004">
        <v>5</v>
      </c>
      <c r="V7004">
        <v>630</v>
      </c>
      <c r="W7004" t="s">
        <v>54</v>
      </c>
      <c r="X7004" t="s">
        <v>34407</v>
      </c>
      <c r="Y7004" t="s">
        <v>65</v>
      </c>
      <c r="Z7004" s="1">
        <v>45015</v>
      </c>
      <c r="AA7004" s="2">
        <v>0.9575231481481481</v>
      </c>
      <c r="AB7004" s="2">
        <v>0.83971064814814822</v>
      </c>
      <c r="AC7004" t="s">
        <v>44</v>
      </c>
      <c r="AD7004" t="s">
        <v>45</v>
      </c>
      <c r="AE7004" t="s">
        <v>45</v>
      </c>
      <c r="AF7004">
        <v>126</v>
      </c>
    </row>
    <row r="7005" spans="1:32">
      <c r="A7005">
        <v>31605</v>
      </c>
      <c r="B7005">
        <v>30705</v>
      </c>
      <c r="C7005" t="s">
        <v>3766</v>
      </c>
      <c r="D7005" t="s">
        <v>5769</v>
      </c>
      <c r="E7005" t="s">
        <v>34</v>
      </c>
      <c r="F7005" t="s">
        <v>34408</v>
      </c>
      <c r="G7005" t="s">
        <v>34409</v>
      </c>
      <c r="H7005" t="s">
        <v>179</v>
      </c>
      <c r="I7005" s="1">
        <v>34598</v>
      </c>
      <c r="J7005" t="s">
        <v>34410</v>
      </c>
      <c r="K7005" t="s">
        <v>14807</v>
      </c>
      <c r="L7005">
        <v>50042</v>
      </c>
      <c r="M7005" t="s">
        <v>179</v>
      </c>
      <c r="N7005" s="1">
        <v>45196</v>
      </c>
      <c r="O7005" s="1">
        <v>45201</v>
      </c>
      <c r="P7005">
        <v>26</v>
      </c>
      <c r="Q7005">
        <v>2</v>
      </c>
      <c r="R7005" t="s">
        <v>63</v>
      </c>
      <c r="S7005">
        <v>4</v>
      </c>
      <c r="T7005">
        <v>1</v>
      </c>
      <c r="U7005">
        <v>5</v>
      </c>
      <c r="V7005">
        <v>450</v>
      </c>
      <c r="W7005" t="s">
        <v>54</v>
      </c>
      <c r="X7005" t="s">
        <v>34411</v>
      </c>
      <c r="Y7005" t="s">
        <v>6</v>
      </c>
      <c r="Z7005" s="1">
        <v>45189</v>
      </c>
      <c r="AA7005" s="2">
        <v>0.69130787037037045</v>
      </c>
      <c r="AB7005" s="2">
        <v>0.4833796296296296</v>
      </c>
      <c r="AC7005" t="s">
        <v>44</v>
      </c>
      <c r="AD7005" t="s">
        <v>45</v>
      </c>
      <c r="AE7005" t="s">
        <v>45</v>
      </c>
      <c r="AF7005">
        <v>90</v>
      </c>
    </row>
    <row r="7006" spans="1:32">
      <c r="A7006">
        <v>31606</v>
      </c>
      <c r="B7006">
        <v>30706</v>
      </c>
      <c r="C7006" t="s">
        <v>3610</v>
      </c>
      <c r="D7006" t="s">
        <v>140</v>
      </c>
      <c r="E7006" t="s">
        <v>34</v>
      </c>
      <c r="F7006" t="s">
        <v>34412</v>
      </c>
      <c r="G7006" t="s">
        <v>34413</v>
      </c>
      <c r="H7006" t="s">
        <v>330</v>
      </c>
      <c r="I7006" s="1">
        <v>29111</v>
      </c>
      <c r="J7006" t="s">
        <v>34414</v>
      </c>
      <c r="K7006" t="s">
        <v>12744</v>
      </c>
      <c r="L7006">
        <v>69843</v>
      </c>
      <c r="M7006" t="s">
        <v>330</v>
      </c>
      <c r="N7006" s="1">
        <v>44991</v>
      </c>
      <c r="O7006" s="1">
        <v>44995</v>
      </c>
      <c r="P7006">
        <v>16</v>
      </c>
      <c r="Q7006">
        <v>1</v>
      </c>
      <c r="R7006" t="s">
        <v>53</v>
      </c>
      <c r="S7006">
        <v>1</v>
      </c>
      <c r="T7006">
        <v>2</v>
      </c>
      <c r="U7006">
        <v>4</v>
      </c>
      <c r="V7006">
        <v>556</v>
      </c>
      <c r="W7006" t="s">
        <v>54</v>
      </c>
      <c r="X7006" t="s">
        <v>34415</v>
      </c>
      <c r="Y7006" t="s">
        <v>81</v>
      </c>
      <c r="Z7006" s="1">
        <v>44966</v>
      </c>
      <c r="AA7006" s="2">
        <v>0.22598379629629628</v>
      </c>
      <c r="AB7006" s="2">
        <v>0.95076388888888896</v>
      </c>
      <c r="AC7006" t="s">
        <v>45</v>
      </c>
      <c r="AD7006" t="s">
        <v>44</v>
      </c>
      <c r="AE7006" t="s">
        <v>44</v>
      </c>
      <c r="AF7006">
        <v>139</v>
      </c>
    </row>
    <row r="7007" spans="1:32">
      <c r="A7007">
        <v>31607</v>
      </c>
      <c r="B7007">
        <v>30707</v>
      </c>
      <c r="C7007" t="s">
        <v>469</v>
      </c>
      <c r="D7007" t="s">
        <v>5539</v>
      </c>
      <c r="E7007" t="s">
        <v>34</v>
      </c>
      <c r="F7007" t="s">
        <v>34416</v>
      </c>
      <c r="G7007" t="s">
        <v>34417</v>
      </c>
      <c r="H7007" t="s">
        <v>50</v>
      </c>
      <c r="I7007" s="1">
        <v>23683</v>
      </c>
      <c r="J7007" t="s">
        <v>34418</v>
      </c>
      <c r="K7007" t="s">
        <v>34419</v>
      </c>
      <c r="L7007">
        <v>2766</v>
      </c>
      <c r="M7007" t="s">
        <v>50</v>
      </c>
      <c r="N7007" s="1">
        <v>45009</v>
      </c>
      <c r="O7007" s="1">
        <v>45014</v>
      </c>
      <c r="P7007">
        <v>84</v>
      </c>
      <c r="Q7007">
        <v>4</v>
      </c>
      <c r="R7007" t="s">
        <v>40</v>
      </c>
      <c r="S7007">
        <v>3</v>
      </c>
      <c r="T7007">
        <v>0</v>
      </c>
      <c r="U7007">
        <v>5</v>
      </c>
      <c r="V7007">
        <v>1195</v>
      </c>
      <c r="W7007" t="s">
        <v>54</v>
      </c>
      <c r="X7007" t="s">
        <v>34420</v>
      </c>
      <c r="Y7007" t="s">
        <v>81</v>
      </c>
      <c r="Z7007" s="1">
        <v>44982</v>
      </c>
      <c r="AA7007" s="2">
        <v>0.29584490740740738</v>
      </c>
      <c r="AB7007" s="2">
        <v>2.8912037037037038E-2</v>
      </c>
      <c r="AC7007" t="s">
        <v>45</v>
      </c>
      <c r="AD7007" t="s">
        <v>45</v>
      </c>
      <c r="AE7007" t="s">
        <v>44</v>
      </c>
      <c r="AF7007">
        <v>239</v>
      </c>
    </row>
    <row r="7008" spans="1:32">
      <c r="A7008">
        <v>31608</v>
      </c>
      <c r="B7008">
        <v>30708</v>
      </c>
      <c r="C7008" t="s">
        <v>66</v>
      </c>
      <c r="D7008" t="s">
        <v>2511</v>
      </c>
      <c r="E7008" t="s">
        <v>48</v>
      </c>
      <c r="F7008" t="s">
        <v>34421</v>
      </c>
      <c r="G7008" t="s">
        <v>34422</v>
      </c>
      <c r="H7008" t="s">
        <v>317</v>
      </c>
      <c r="I7008" s="1">
        <v>29324</v>
      </c>
      <c r="J7008" t="s">
        <v>34423</v>
      </c>
      <c r="K7008" t="s">
        <v>34424</v>
      </c>
      <c r="L7008">
        <v>22262</v>
      </c>
      <c r="M7008" t="s">
        <v>317</v>
      </c>
      <c r="N7008" s="1">
        <v>45161</v>
      </c>
      <c r="O7008" s="1">
        <v>45164</v>
      </c>
      <c r="P7008">
        <v>27</v>
      </c>
      <c r="Q7008">
        <v>2</v>
      </c>
      <c r="R7008" t="s">
        <v>40</v>
      </c>
      <c r="S7008">
        <v>3</v>
      </c>
      <c r="T7008">
        <v>2</v>
      </c>
      <c r="U7008">
        <v>3</v>
      </c>
      <c r="V7008">
        <v>726</v>
      </c>
      <c r="W7008" t="s">
        <v>41</v>
      </c>
      <c r="X7008" t="s">
        <v>34425</v>
      </c>
      <c r="Y7008" t="s">
        <v>81</v>
      </c>
      <c r="Z7008" s="1">
        <v>45128</v>
      </c>
      <c r="AA7008" s="2">
        <v>0.23253472222222224</v>
      </c>
      <c r="AB7008" s="2">
        <v>0.58468750000000003</v>
      </c>
      <c r="AC7008" t="s">
        <v>44</v>
      </c>
      <c r="AD7008" t="s">
        <v>45</v>
      </c>
      <c r="AE7008" t="s">
        <v>44</v>
      </c>
      <c r="AF7008">
        <v>242</v>
      </c>
    </row>
    <row r="7009" spans="1:32">
      <c r="A7009">
        <v>31609</v>
      </c>
      <c r="B7009">
        <v>30709</v>
      </c>
      <c r="C7009" t="s">
        <v>602</v>
      </c>
      <c r="D7009" t="s">
        <v>6668</v>
      </c>
      <c r="E7009" t="s">
        <v>34</v>
      </c>
      <c r="F7009" t="s">
        <v>34426</v>
      </c>
      <c r="G7009" t="s">
        <v>34427</v>
      </c>
      <c r="H7009" t="s">
        <v>537</v>
      </c>
      <c r="I7009" s="1">
        <v>35274</v>
      </c>
      <c r="J7009" t="s">
        <v>34428</v>
      </c>
      <c r="K7009" t="s">
        <v>34429</v>
      </c>
      <c r="L7009">
        <v>13072</v>
      </c>
      <c r="M7009" t="s">
        <v>537</v>
      </c>
      <c r="N7009" s="1">
        <v>45181</v>
      </c>
      <c r="O7009" s="1">
        <v>45183</v>
      </c>
      <c r="P7009">
        <v>21</v>
      </c>
      <c r="Q7009">
        <v>1</v>
      </c>
      <c r="R7009" t="s">
        <v>40</v>
      </c>
      <c r="S7009">
        <v>1</v>
      </c>
      <c r="T7009">
        <v>1</v>
      </c>
      <c r="U7009">
        <v>2</v>
      </c>
      <c r="V7009">
        <v>498</v>
      </c>
      <c r="W7009" t="s">
        <v>41</v>
      </c>
      <c r="X7009" t="s">
        <v>34430</v>
      </c>
      <c r="Y7009" t="s">
        <v>6</v>
      </c>
      <c r="Z7009" s="1">
        <v>45145</v>
      </c>
      <c r="AA7009" s="2">
        <v>0.30715277777777777</v>
      </c>
      <c r="AB7009" s="2">
        <v>0.86207175925925927</v>
      </c>
      <c r="AC7009" t="s">
        <v>45</v>
      </c>
      <c r="AD7009" t="s">
        <v>44</v>
      </c>
      <c r="AE7009" t="s">
        <v>44</v>
      </c>
      <c r="AF7009">
        <v>249</v>
      </c>
    </row>
    <row r="7010" spans="1:32">
      <c r="A7010">
        <v>31612</v>
      </c>
      <c r="B7010">
        <v>30712</v>
      </c>
      <c r="C7010" t="s">
        <v>19711</v>
      </c>
      <c r="D7010" t="s">
        <v>5443</v>
      </c>
      <c r="E7010" t="s">
        <v>48</v>
      </c>
      <c r="F7010" t="s">
        <v>34431</v>
      </c>
      <c r="G7010" t="s">
        <v>34432</v>
      </c>
      <c r="H7010" t="s">
        <v>86</v>
      </c>
      <c r="I7010" s="1">
        <v>35695</v>
      </c>
      <c r="J7010" t="s">
        <v>34433</v>
      </c>
      <c r="K7010" t="s">
        <v>34434</v>
      </c>
      <c r="L7010">
        <v>97224</v>
      </c>
      <c r="M7010" t="s">
        <v>86</v>
      </c>
      <c r="N7010" s="1">
        <v>45123</v>
      </c>
      <c r="O7010" s="1">
        <v>45125</v>
      </c>
      <c r="P7010">
        <v>45</v>
      </c>
      <c r="Q7010">
        <v>2</v>
      </c>
      <c r="R7010" t="s">
        <v>40</v>
      </c>
      <c r="S7010">
        <v>1</v>
      </c>
      <c r="T7010">
        <v>1</v>
      </c>
      <c r="U7010">
        <v>2</v>
      </c>
      <c r="V7010">
        <v>404</v>
      </c>
      <c r="W7010" t="s">
        <v>54</v>
      </c>
      <c r="X7010" t="s">
        <v>34435</v>
      </c>
      <c r="Y7010" t="s">
        <v>6</v>
      </c>
      <c r="Z7010" s="1">
        <v>45106</v>
      </c>
      <c r="AA7010" s="2">
        <v>0.16162037037037039</v>
      </c>
      <c r="AB7010" s="2">
        <v>0.29641203703703706</v>
      </c>
      <c r="AC7010" t="s">
        <v>44</v>
      </c>
      <c r="AD7010" t="s">
        <v>44</v>
      </c>
      <c r="AE7010" t="s">
        <v>45</v>
      </c>
      <c r="AF7010">
        <v>202</v>
      </c>
    </row>
    <row r="7011" spans="1:32">
      <c r="A7011">
        <v>31613</v>
      </c>
      <c r="B7011">
        <v>30713</v>
      </c>
      <c r="C7011" t="s">
        <v>23944</v>
      </c>
      <c r="D7011" t="s">
        <v>3993</v>
      </c>
      <c r="E7011" t="s">
        <v>48</v>
      </c>
      <c r="F7011" t="s">
        <v>34436</v>
      </c>
      <c r="G7011" t="s">
        <v>34437</v>
      </c>
      <c r="H7011" t="s">
        <v>280</v>
      </c>
      <c r="I7011" s="1">
        <v>29078</v>
      </c>
      <c r="J7011" t="s">
        <v>34438</v>
      </c>
      <c r="K7011" t="s">
        <v>34439</v>
      </c>
      <c r="L7011">
        <v>98773</v>
      </c>
      <c r="M7011" t="s">
        <v>280</v>
      </c>
      <c r="N7011" s="1">
        <v>45046</v>
      </c>
      <c r="O7011" s="1">
        <v>45049</v>
      </c>
      <c r="P7011">
        <v>93</v>
      </c>
      <c r="Q7011">
        <v>4</v>
      </c>
      <c r="R7011" t="s">
        <v>40</v>
      </c>
      <c r="S7011">
        <v>2</v>
      </c>
      <c r="T7011">
        <v>0</v>
      </c>
      <c r="U7011">
        <v>3</v>
      </c>
      <c r="V7011">
        <v>714</v>
      </c>
      <c r="W7011" t="s">
        <v>54</v>
      </c>
      <c r="X7011" t="s">
        <v>34440</v>
      </c>
      <c r="Y7011" t="s">
        <v>43</v>
      </c>
      <c r="Z7011" s="1">
        <v>45007</v>
      </c>
      <c r="AA7011" s="2">
        <v>0.7056365740740741</v>
      </c>
      <c r="AB7011" s="2">
        <v>0.43365740740740738</v>
      </c>
      <c r="AC7011" t="s">
        <v>45</v>
      </c>
      <c r="AD7011" t="s">
        <v>44</v>
      </c>
      <c r="AE7011" t="s">
        <v>44</v>
      </c>
      <c r="AF7011">
        <v>238</v>
      </c>
    </row>
    <row r="7012" spans="1:32">
      <c r="A7012">
        <v>31614</v>
      </c>
      <c r="B7012">
        <v>30714</v>
      </c>
      <c r="C7012" t="s">
        <v>881</v>
      </c>
      <c r="D7012" t="s">
        <v>7233</v>
      </c>
      <c r="E7012" t="s">
        <v>34</v>
      </c>
      <c r="F7012" t="s">
        <v>34441</v>
      </c>
      <c r="G7012" t="s">
        <v>34442</v>
      </c>
      <c r="H7012" t="s">
        <v>423</v>
      </c>
      <c r="I7012" s="1">
        <v>22238</v>
      </c>
      <c r="J7012" t="s">
        <v>34443</v>
      </c>
      <c r="K7012" t="s">
        <v>34444</v>
      </c>
      <c r="L7012">
        <v>25686</v>
      </c>
      <c r="M7012" t="s">
        <v>423</v>
      </c>
      <c r="N7012" s="1">
        <v>45035</v>
      </c>
      <c r="O7012" s="1">
        <v>45040</v>
      </c>
      <c r="P7012">
        <v>80</v>
      </c>
      <c r="Q7012">
        <v>4</v>
      </c>
      <c r="R7012" t="s">
        <v>63</v>
      </c>
      <c r="S7012">
        <v>2</v>
      </c>
      <c r="T7012">
        <v>0</v>
      </c>
      <c r="U7012">
        <v>5</v>
      </c>
      <c r="V7012">
        <v>315</v>
      </c>
      <c r="W7012" t="s">
        <v>41</v>
      </c>
      <c r="X7012" t="s">
        <v>34445</v>
      </c>
      <c r="Y7012" t="s">
        <v>43</v>
      </c>
      <c r="Z7012" s="1">
        <v>45018</v>
      </c>
      <c r="AA7012" s="2">
        <v>0.95042824074074073</v>
      </c>
      <c r="AB7012" s="2">
        <v>0.50557870370370372</v>
      </c>
      <c r="AC7012" t="s">
        <v>44</v>
      </c>
      <c r="AD7012" t="s">
        <v>44</v>
      </c>
      <c r="AE7012" t="s">
        <v>44</v>
      </c>
      <c r="AF7012">
        <v>63</v>
      </c>
    </row>
    <row r="7013" spans="1:32">
      <c r="A7013">
        <v>31615</v>
      </c>
      <c r="B7013">
        <v>30715</v>
      </c>
      <c r="C7013" t="s">
        <v>602</v>
      </c>
      <c r="D7013" t="s">
        <v>99</v>
      </c>
      <c r="E7013" t="s">
        <v>48</v>
      </c>
      <c r="F7013" t="s">
        <v>34446</v>
      </c>
      <c r="G7013" t="s">
        <v>34447</v>
      </c>
      <c r="H7013" t="s">
        <v>941</v>
      </c>
      <c r="I7013" s="1">
        <v>25569</v>
      </c>
      <c r="J7013" t="s">
        <v>34448</v>
      </c>
      <c r="K7013" t="s">
        <v>34449</v>
      </c>
      <c r="L7013">
        <v>26036</v>
      </c>
      <c r="M7013" t="s">
        <v>941</v>
      </c>
      <c r="N7013" s="1">
        <v>45072</v>
      </c>
      <c r="O7013" s="1">
        <v>45077</v>
      </c>
      <c r="P7013">
        <v>76</v>
      </c>
      <c r="Q7013">
        <v>4</v>
      </c>
      <c r="R7013" t="s">
        <v>53</v>
      </c>
      <c r="S7013">
        <v>1</v>
      </c>
      <c r="T7013">
        <v>1</v>
      </c>
      <c r="U7013">
        <v>5</v>
      </c>
      <c r="V7013">
        <v>725</v>
      </c>
      <c r="W7013" t="s">
        <v>41</v>
      </c>
      <c r="X7013" t="s">
        <v>34450</v>
      </c>
      <c r="Y7013" t="s">
        <v>6</v>
      </c>
      <c r="Z7013" s="1">
        <v>45053</v>
      </c>
      <c r="AA7013" s="2">
        <v>0.23927083333333332</v>
      </c>
      <c r="AB7013" s="2">
        <v>0.86187499999999995</v>
      </c>
      <c r="AC7013" t="s">
        <v>44</v>
      </c>
      <c r="AD7013" t="s">
        <v>44</v>
      </c>
      <c r="AE7013" t="s">
        <v>45</v>
      </c>
      <c r="AF7013">
        <v>145</v>
      </c>
    </row>
    <row r="7014" spans="1:32">
      <c r="A7014">
        <v>31616</v>
      </c>
      <c r="B7014">
        <v>30716</v>
      </c>
      <c r="C7014" t="s">
        <v>13213</v>
      </c>
      <c r="D7014" t="s">
        <v>889</v>
      </c>
      <c r="E7014" t="s">
        <v>48</v>
      </c>
      <c r="F7014" t="s">
        <v>34451</v>
      </c>
      <c r="G7014" t="s">
        <v>34452</v>
      </c>
      <c r="H7014" t="s">
        <v>179</v>
      </c>
      <c r="I7014" s="1">
        <v>28694</v>
      </c>
      <c r="J7014" t="s">
        <v>34453</v>
      </c>
      <c r="K7014" t="s">
        <v>34454</v>
      </c>
      <c r="L7014">
        <v>52372</v>
      </c>
      <c r="M7014" t="s">
        <v>179</v>
      </c>
      <c r="N7014" s="1">
        <v>45287</v>
      </c>
      <c r="O7014" s="1">
        <v>45292</v>
      </c>
      <c r="P7014">
        <v>22</v>
      </c>
      <c r="Q7014">
        <v>1</v>
      </c>
      <c r="R7014" t="s">
        <v>53</v>
      </c>
      <c r="S7014">
        <v>3</v>
      </c>
      <c r="T7014">
        <v>2</v>
      </c>
      <c r="U7014">
        <v>5</v>
      </c>
      <c r="V7014">
        <v>730</v>
      </c>
      <c r="W7014" t="s">
        <v>54</v>
      </c>
      <c r="X7014" t="s">
        <v>34455</v>
      </c>
      <c r="Y7014" t="s">
        <v>65</v>
      </c>
      <c r="Z7014" s="1">
        <v>45253</v>
      </c>
      <c r="AA7014" s="2">
        <v>0.59674768518518517</v>
      </c>
      <c r="AB7014" s="2">
        <v>0.71608796296296295</v>
      </c>
      <c r="AC7014" t="s">
        <v>44</v>
      </c>
      <c r="AD7014" t="s">
        <v>45</v>
      </c>
      <c r="AE7014" t="s">
        <v>44</v>
      </c>
      <c r="AF7014">
        <v>146</v>
      </c>
    </row>
    <row r="7015" spans="1:32">
      <c r="A7015">
        <v>31617</v>
      </c>
      <c r="B7015">
        <v>30717</v>
      </c>
      <c r="C7015" t="s">
        <v>4962</v>
      </c>
      <c r="D7015" t="s">
        <v>365</v>
      </c>
      <c r="E7015" t="s">
        <v>48</v>
      </c>
      <c r="F7015" t="s">
        <v>34456</v>
      </c>
      <c r="G7015">
        <v>5966019570</v>
      </c>
      <c r="H7015" t="s">
        <v>164</v>
      </c>
      <c r="I7015" s="1">
        <v>22007</v>
      </c>
      <c r="J7015" t="s">
        <v>34457</v>
      </c>
      <c r="K7015" t="s">
        <v>34458</v>
      </c>
      <c r="L7015">
        <v>83166</v>
      </c>
      <c r="M7015" t="s">
        <v>164</v>
      </c>
      <c r="N7015" s="1">
        <v>45291</v>
      </c>
      <c r="O7015" s="1">
        <v>45294</v>
      </c>
      <c r="P7015">
        <v>86</v>
      </c>
      <c r="Q7015">
        <v>4</v>
      </c>
      <c r="R7015" t="s">
        <v>63</v>
      </c>
      <c r="S7015">
        <v>4</v>
      </c>
      <c r="T7015">
        <v>0</v>
      </c>
      <c r="U7015">
        <v>3</v>
      </c>
      <c r="V7015">
        <v>240</v>
      </c>
      <c r="W7015" t="s">
        <v>41</v>
      </c>
      <c r="X7015" t="s">
        <v>34459</v>
      </c>
      <c r="Y7015" t="s">
        <v>43</v>
      </c>
      <c r="Z7015" s="1">
        <v>45252</v>
      </c>
      <c r="AA7015" s="2">
        <v>5.7546296296296297E-2</v>
      </c>
      <c r="AB7015" s="2">
        <v>0.14281250000000001</v>
      </c>
      <c r="AC7015" t="s">
        <v>45</v>
      </c>
      <c r="AD7015" t="s">
        <v>45</v>
      </c>
      <c r="AE7015" t="s">
        <v>45</v>
      </c>
      <c r="AF7015">
        <v>80</v>
      </c>
    </row>
    <row r="7016" spans="1:32">
      <c r="A7016">
        <v>31618</v>
      </c>
      <c r="B7016">
        <v>30718</v>
      </c>
      <c r="C7016" t="s">
        <v>2415</v>
      </c>
      <c r="D7016" t="s">
        <v>2587</v>
      </c>
      <c r="E7016" t="s">
        <v>34</v>
      </c>
      <c r="F7016" t="s">
        <v>34460</v>
      </c>
      <c r="G7016" t="s">
        <v>34461</v>
      </c>
      <c r="H7016" t="s">
        <v>60</v>
      </c>
      <c r="I7016" s="1">
        <v>38610</v>
      </c>
      <c r="J7016" t="s">
        <v>34462</v>
      </c>
      <c r="K7016" t="s">
        <v>34463</v>
      </c>
      <c r="L7016">
        <v>18797</v>
      </c>
      <c r="M7016" t="s">
        <v>60</v>
      </c>
      <c r="N7016" s="1">
        <v>45198</v>
      </c>
      <c r="O7016" s="1">
        <v>45200</v>
      </c>
      <c r="P7016">
        <v>78</v>
      </c>
      <c r="Q7016">
        <v>4</v>
      </c>
      <c r="R7016" t="s">
        <v>40</v>
      </c>
      <c r="S7016">
        <v>3</v>
      </c>
      <c r="T7016">
        <v>1</v>
      </c>
      <c r="U7016">
        <v>2</v>
      </c>
      <c r="V7016">
        <v>458</v>
      </c>
      <c r="W7016" t="s">
        <v>54</v>
      </c>
      <c r="X7016" t="s">
        <v>34464</v>
      </c>
      <c r="Y7016" t="s">
        <v>43</v>
      </c>
      <c r="Z7016" s="1">
        <v>45160</v>
      </c>
      <c r="AA7016" s="2">
        <v>0.29094907407407405</v>
      </c>
      <c r="AB7016" s="2">
        <v>0.20060185185185186</v>
      </c>
      <c r="AC7016" t="s">
        <v>44</v>
      </c>
      <c r="AD7016" t="s">
        <v>44</v>
      </c>
      <c r="AE7016" t="s">
        <v>44</v>
      </c>
      <c r="AF7016">
        <v>229</v>
      </c>
    </row>
    <row r="7017" spans="1:32">
      <c r="A7017">
        <v>31619</v>
      </c>
      <c r="B7017">
        <v>30719</v>
      </c>
      <c r="C7017" t="s">
        <v>371</v>
      </c>
      <c r="D7017" t="s">
        <v>591</v>
      </c>
      <c r="E7017" t="s">
        <v>34</v>
      </c>
      <c r="F7017" t="s">
        <v>34465</v>
      </c>
      <c r="G7017" t="s">
        <v>34466</v>
      </c>
      <c r="H7017" t="s">
        <v>50</v>
      </c>
      <c r="I7017" s="1">
        <v>16927</v>
      </c>
      <c r="J7017" t="s">
        <v>34467</v>
      </c>
      <c r="K7017" t="s">
        <v>34468</v>
      </c>
      <c r="L7017">
        <v>56942</v>
      </c>
      <c r="M7017" t="s">
        <v>50</v>
      </c>
      <c r="N7017" s="1">
        <v>45109</v>
      </c>
      <c r="O7017" s="1">
        <v>45110</v>
      </c>
      <c r="P7017">
        <v>88</v>
      </c>
      <c r="Q7017">
        <v>4</v>
      </c>
      <c r="R7017" t="s">
        <v>53</v>
      </c>
      <c r="S7017">
        <v>2</v>
      </c>
      <c r="T7017">
        <v>0</v>
      </c>
      <c r="U7017">
        <v>1</v>
      </c>
      <c r="V7017">
        <v>136</v>
      </c>
      <c r="W7017" t="s">
        <v>41</v>
      </c>
      <c r="X7017" t="s">
        <v>34469</v>
      </c>
      <c r="Y7017" t="s">
        <v>6</v>
      </c>
      <c r="Z7017" s="1">
        <v>45070</v>
      </c>
      <c r="AA7017" s="2">
        <v>0.96756944444444448</v>
      </c>
      <c r="AB7017" s="2">
        <v>0.73047453703703702</v>
      </c>
      <c r="AC7017" t="s">
        <v>45</v>
      </c>
      <c r="AD7017" t="s">
        <v>44</v>
      </c>
      <c r="AE7017" t="s">
        <v>44</v>
      </c>
      <c r="AF7017">
        <v>136</v>
      </c>
    </row>
    <row r="7018" spans="1:32">
      <c r="A7018">
        <v>31620</v>
      </c>
      <c r="B7018">
        <v>30720</v>
      </c>
      <c r="C7018" t="s">
        <v>475</v>
      </c>
      <c r="D7018" t="s">
        <v>214</v>
      </c>
      <c r="E7018" t="s">
        <v>48</v>
      </c>
      <c r="F7018" t="s">
        <v>34470</v>
      </c>
      <c r="G7018" t="s">
        <v>34471</v>
      </c>
      <c r="H7018" t="s">
        <v>129</v>
      </c>
      <c r="I7018" s="1">
        <v>17894</v>
      </c>
      <c r="J7018" t="s">
        <v>34472</v>
      </c>
      <c r="K7018" t="s">
        <v>34473</v>
      </c>
      <c r="L7018">
        <v>85299</v>
      </c>
      <c r="M7018" t="s">
        <v>129</v>
      </c>
      <c r="N7018" s="1">
        <v>44967</v>
      </c>
      <c r="O7018" s="1">
        <v>44968</v>
      </c>
      <c r="P7018">
        <v>88</v>
      </c>
      <c r="Q7018">
        <v>4</v>
      </c>
      <c r="R7018" t="s">
        <v>53</v>
      </c>
      <c r="S7018">
        <v>2</v>
      </c>
      <c r="T7018">
        <v>2</v>
      </c>
      <c r="U7018">
        <v>1</v>
      </c>
      <c r="V7018">
        <v>134</v>
      </c>
      <c r="W7018" t="s">
        <v>54</v>
      </c>
      <c r="X7018" t="s">
        <v>34474</v>
      </c>
      <c r="Y7018" t="s">
        <v>43</v>
      </c>
      <c r="Z7018" s="1">
        <v>44960</v>
      </c>
      <c r="AA7018" s="2">
        <v>0.33466435185185189</v>
      </c>
      <c r="AB7018" s="2">
        <v>0.11936342592592593</v>
      </c>
      <c r="AC7018" t="s">
        <v>45</v>
      </c>
      <c r="AD7018" t="s">
        <v>45</v>
      </c>
      <c r="AE7018" t="s">
        <v>44</v>
      </c>
      <c r="AF7018">
        <v>134</v>
      </c>
    </row>
    <row r="7019" spans="1:32">
      <c r="A7019">
        <v>31621</v>
      </c>
      <c r="B7019">
        <v>30721</v>
      </c>
      <c r="C7019" t="s">
        <v>864</v>
      </c>
      <c r="D7019" t="s">
        <v>359</v>
      </c>
      <c r="E7019" t="s">
        <v>34</v>
      </c>
      <c r="F7019" t="s">
        <v>34475</v>
      </c>
      <c r="G7019">
        <f>1-737-378-8744</f>
        <v>-9858</v>
      </c>
      <c r="H7019" t="s">
        <v>941</v>
      </c>
      <c r="I7019" s="1">
        <v>20232</v>
      </c>
      <c r="J7019" t="s">
        <v>34476</v>
      </c>
      <c r="K7019" t="s">
        <v>23512</v>
      </c>
      <c r="L7019">
        <v>62127</v>
      </c>
      <c r="M7019" t="s">
        <v>941</v>
      </c>
      <c r="N7019" s="1">
        <v>45223</v>
      </c>
      <c r="O7019" s="1">
        <v>45226</v>
      </c>
      <c r="P7019">
        <v>36</v>
      </c>
      <c r="Q7019">
        <v>2</v>
      </c>
      <c r="R7019" t="s">
        <v>40</v>
      </c>
      <c r="S7019">
        <v>1</v>
      </c>
      <c r="T7019">
        <v>0</v>
      </c>
      <c r="U7019">
        <v>3</v>
      </c>
      <c r="V7019">
        <v>675</v>
      </c>
      <c r="W7019" t="s">
        <v>41</v>
      </c>
      <c r="X7019" t="s">
        <v>34477</v>
      </c>
      <c r="Y7019" t="s">
        <v>43</v>
      </c>
      <c r="Z7019" s="1">
        <v>45188</v>
      </c>
      <c r="AA7019" s="2">
        <v>0.96266203703703701</v>
      </c>
      <c r="AB7019" s="2">
        <v>9.5763888888888885E-2</v>
      </c>
      <c r="AC7019" t="s">
        <v>45</v>
      </c>
      <c r="AD7019" t="s">
        <v>44</v>
      </c>
      <c r="AE7019" t="s">
        <v>45</v>
      </c>
      <c r="AF7019">
        <v>225</v>
      </c>
    </row>
    <row r="7020" spans="1:32">
      <c r="A7020">
        <v>31623</v>
      </c>
      <c r="B7020">
        <v>30723</v>
      </c>
      <c r="C7020" t="s">
        <v>1155</v>
      </c>
      <c r="D7020" t="s">
        <v>2593</v>
      </c>
      <c r="E7020" t="s">
        <v>34</v>
      </c>
      <c r="F7020" t="s">
        <v>34478</v>
      </c>
      <c r="G7020" t="s">
        <v>34479</v>
      </c>
      <c r="H7020" t="s">
        <v>122</v>
      </c>
      <c r="I7020" s="1">
        <v>19125</v>
      </c>
      <c r="J7020" t="s">
        <v>34480</v>
      </c>
      <c r="K7020" t="s">
        <v>34481</v>
      </c>
      <c r="L7020">
        <v>69213</v>
      </c>
      <c r="M7020" t="s">
        <v>122</v>
      </c>
      <c r="N7020" s="1">
        <v>45314</v>
      </c>
      <c r="O7020" s="1">
        <v>45315</v>
      </c>
      <c r="P7020">
        <v>98</v>
      </c>
      <c r="Q7020">
        <v>4</v>
      </c>
      <c r="R7020" t="s">
        <v>63</v>
      </c>
      <c r="S7020">
        <v>2</v>
      </c>
      <c r="T7020">
        <v>1</v>
      </c>
      <c r="U7020">
        <v>1</v>
      </c>
      <c r="V7020">
        <v>73</v>
      </c>
      <c r="W7020" t="s">
        <v>54</v>
      </c>
      <c r="X7020" t="s">
        <v>34482</v>
      </c>
      <c r="Y7020" t="s">
        <v>6</v>
      </c>
      <c r="Z7020" s="1">
        <v>45280</v>
      </c>
      <c r="AA7020" s="2">
        <v>0.9299074074074074</v>
      </c>
      <c r="AB7020" s="2">
        <v>0.21079861111111112</v>
      </c>
      <c r="AC7020" t="s">
        <v>44</v>
      </c>
      <c r="AD7020" t="s">
        <v>45</v>
      </c>
      <c r="AE7020" t="s">
        <v>45</v>
      </c>
      <c r="AF7020">
        <v>73</v>
      </c>
    </row>
    <row r="7021" spans="1:32">
      <c r="A7021">
        <v>31624</v>
      </c>
      <c r="B7021">
        <v>30724</v>
      </c>
      <c r="C7021" t="s">
        <v>74</v>
      </c>
      <c r="D7021" t="s">
        <v>3678</v>
      </c>
      <c r="E7021" t="s">
        <v>34</v>
      </c>
      <c r="F7021" t="s">
        <v>34483</v>
      </c>
      <c r="G7021" t="s">
        <v>34484</v>
      </c>
      <c r="H7021" t="s">
        <v>295</v>
      </c>
      <c r="I7021" s="1">
        <v>26880</v>
      </c>
      <c r="J7021" t="s">
        <v>34485</v>
      </c>
      <c r="K7021" t="s">
        <v>34486</v>
      </c>
      <c r="L7021">
        <v>43678</v>
      </c>
      <c r="M7021" t="s">
        <v>295</v>
      </c>
      <c r="N7021" s="1">
        <v>45241</v>
      </c>
      <c r="O7021" s="1">
        <v>45246</v>
      </c>
      <c r="P7021">
        <v>52</v>
      </c>
      <c r="Q7021">
        <v>3</v>
      </c>
      <c r="R7021" t="s">
        <v>53</v>
      </c>
      <c r="S7021">
        <v>2</v>
      </c>
      <c r="T7021">
        <v>1</v>
      </c>
      <c r="U7021">
        <v>5</v>
      </c>
      <c r="V7021">
        <v>690</v>
      </c>
      <c r="W7021" t="s">
        <v>54</v>
      </c>
      <c r="X7021" t="s">
        <v>34487</v>
      </c>
      <c r="Y7021" t="s">
        <v>81</v>
      </c>
      <c r="Z7021" s="1">
        <v>45233</v>
      </c>
      <c r="AA7021" s="2">
        <v>0.26414351851851853</v>
      </c>
      <c r="AB7021" s="2">
        <v>0.42550925925925925</v>
      </c>
      <c r="AC7021" t="s">
        <v>44</v>
      </c>
      <c r="AD7021" t="s">
        <v>45</v>
      </c>
      <c r="AE7021" t="s">
        <v>45</v>
      </c>
      <c r="AF7021">
        <v>138</v>
      </c>
    </row>
    <row r="7022" spans="1:32">
      <c r="A7022">
        <v>31628</v>
      </c>
      <c r="B7022">
        <v>30728</v>
      </c>
      <c r="C7022" t="s">
        <v>3283</v>
      </c>
      <c r="D7022" t="s">
        <v>7264</v>
      </c>
      <c r="E7022" t="s">
        <v>48</v>
      </c>
      <c r="F7022" t="s">
        <v>34488</v>
      </c>
      <c r="G7022" t="s">
        <v>34489</v>
      </c>
      <c r="H7022" t="s">
        <v>530</v>
      </c>
      <c r="I7022" s="1">
        <v>31304</v>
      </c>
      <c r="J7022" t="s">
        <v>34490</v>
      </c>
      <c r="K7022" t="s">
        <v>34491</v>
      </c>
      <c r="L7022">
        <v>57229</v>
      </c>
      <c r="M7022" t="s">
        <v>530</v>
      </c>
      <c r="N7022" s="1">
        <v>45148</v>
      </c>
      <c r="O7022" s="1">
        <v>45149</v>
      </c>
      <c r="P7022">
        <v>17</v>
      </c>
      <c r="Q7022">
        <v>1</v>
      </c>
      <c r="R7022" t="s">
        <v>63</v>
      </c>
      <c r="S7022">
        <v>1</v>
      </c>
      <c r="T7022">
        <v>1</v>
      </c>
      <c r="U7022">
        <v>1</v>
      </c>
      <c r="V7022">
        <v>83</v>
      </c>
      <c r="W7022" t="s">
        <v>41</v>
      </c>
      <c r="X7022" t="s">
        <v>34492</v>
      </c>
      <c r="Y7022" t="s">
        <v>43</v>
      </c>
      <c r="Z7022" s="1">
        <v>45120</v>
      </c>
      <c r="AA7022" s="2">
        <v>0.98721064814814818</v>
      </c>
      <c r="AB7022" s="2">
        <v>0.92971064814814808</v>
      </c>
      <c r="AC7022" t="s">
        <v>44</v>
      </c>
      <c r="AD7022" t="s">
        <v>45</v>
      </c>
      <c r="AE7022" t="s">
        <v>45</v>
      </c>
      <c r="AF7022">
        <v>83</v>
      </c>
    </row>
    <row r="7023" spans="1:32">
      <c r="A7023">
        <v>31629</v>
      </c>
      <c r="B7023">
        <v>30729</v>
      </c>
      <c r="C7023" t="s">
        <v>1247</v>
      </c>
      <c r="D7023" t="s">
        <v>977</v>
      </c>
      <c r="E7023" t="s">
        <v>48</v>
      </c>
      <c r="F7023" t="s">
        <v>34493</v>
      </c>
      <c r="G7023" t="s">
        <v>34494</v>
      </c>
      <c r="H7023" t="s">
        <v>330</v>
      </c>
      <c r="I7023" s="1">
        <v>25888</v>
      </c>
      <c r="J7023" t="s">
        <v>34495</v>
      </c>
      <c r="K7023" t="s">
        <v>10312</v>
      </c>
      <c r="L7023">
        <v>83813</v>
      </c>
      <c r="M7023" t="s">
        <v>330</v>
      </c>
      <c r="N7023" s="1">
        <v>45278</v>
      </c>
      <c r="O7023" s="1">
        <v>45280</v>
      </c>
      <c r="P7023">
        <v>23</v>
      </c>
      <c r="Q7023">
        <v>1</v>
      </c>
      <c r="R7023" t="s">
        <v>63</v>
      </c>
      <c r="S7023">
        <v>4</v>
      </c>
      <c r="T7023">
        <v>0</v>
      </c>
      <c r="U7023">
        <v>2</v>
      </c>
      <c r="V7023">
        <v>160</v>
      </c>
      <c r="W7023" t="s">
        <v>41</v>
      </c>
      <c r="X7023" t="s">
        <v>34496</v>
      </c>
      <c r="Y7023" t="s">
        <v>43</v>
      </c>
      <c r="Z7023" s="1">
        <v>45261</v>
      </c>
      <c r="AA7023" s="2">
        <v>0.59996527777777775</v>
      </c>
      <c r="AB7023" s="2">
        <v>0.36310185185185184</v>
      </c>
      <c r="AC7023" t="s">
        <v>44</v>
      </c>
      <c r="AD7023" t="s">
        <v>44</v>
      </c>
      <c r="AE7023" t="s">
        <v>45</v>
      </c>
      <c r="AF7023">
        <v>80</v>
      </c>
    </row>
    <row r="7024" spans="1:32">
      <c r="A7024">
        <v>31630</v>
      </c>
      <c r="B7024">
        <v>30730</v>
      </c>
      <c r="C7024" t="s">
        <v>15420</v>
      </c>
      <c r="D7024" t="s">
        <v>3628</v>
      </c>
      <c r="E7024" t="s">
        <v>34</v>
      </c>
      <c r="F7024" t="s">
        <v>34497</v>
      </c>
      <c r="G7024" t="s">
        <v>34498</v>
      </c>
      <c r="H7024" t="s">
        <v>135</v>
      </c>
      <c r="I7024" s="1">
        <v>16800</v>
      </c>
      <c r="J7024" t="s">
        <v>34499</v>
      </c>
      <c r="K7024" t="s">
        <v>34500</v>
      </c>
      <c r="L7024">
        <v>21113</v>
      </c>
      <c r="M7024" t="s">
        <v>135</v>
      </c>
      <c r="N7024" s="1">
        <v>45310</v>
      </c>
      <c r="O7024" s="1">
        <v>45311</v>
      </c>
      <c r="P7024">
        <v>33</v>
      </c>
      <c r="Q7024">
        <v>2</v>
      </c>
      <c r="R7024" t="s">
        <v>40</v>
      </c>
      <c r="S7024">
        <v>2</v>
      </c>
      <c r="T7024">
        <v>0</v>
      </c>
      <c r="U7024">
        <v>1</v>
      </c>
      <c r="V7024">
        <v>226</v>
      </c>
      <c r="W7024" t="s">
        <v>41</v>
      </c>
      <c r="X7024" t="s">
        <v>34501</v>
      </c>
      <c r="Y7024" t="s">
        <v>65</v>
      </c>
      <c r="Z7024" s="1">
        <v>45282</v>
      </c>
      <c r="AA7024" s="2">
        <v>0.80292824074074076</v>
      </c>
      <c r="AB7024" s="2">
        <v>0.21693287037037037</v>
      </c>
      <c r="AC7024" t="s">
        <v>44</v>
      </c>
      <c r="AD7024" t="s">
        <v>45</v>
      </c>
      <c r="AE7024" t="s">
        <v>44</v>
      </c>
      <c r="AF7024">
        <v>226</v>
      </c>
    </row>
    <row r="7025" spans="1:32">
      <c r="A7025">
        <v>31632</v>
      </c>
      <c r="B7025">
        <v>30732</v>
      </c>
      <c r="C7025" t="s">
        <v>1022</v>
      </c>
      <c r="D7025" t="s">
        <v>8800</v>
      </c>
      <c r="E7025" t="s">
        <v>48</v>
      </c>
      <c r="F7025" t="s">
        <v>34502</v>
      </c>
      <c r="G7025" t="s">
        <v>34503</v>
      </c>
      <c r="H7025" t="s">
        <v>60</v>
      </c>
      <c r="I7025" s="1">
        <v>22665</v>
      </c>
      <c r="J7025" t="s">
        <v>34504</v>
      </c>
      <c r="K7025" t="s">
        <v>34505</v>
      </c>
      <c r="L7025">
        <v>45649</v>
      </c>
      <c r="M7025" t="s">
        <v>60</v>
      </c>
      <c r="N7025" s="1">
        <v>45242</v>
      </c>
      <c r="O7025" s="1">
        <v>45245</v>
      </c>
      <c r="P7025">
        <v>4</v>
      </c>
      <c r="Q7025">
        <v>1</v>
      </c>
      <c r="R7025" t="s">
        <v>53</v>
      </c>
      <c r="S7025">
        <v>2</v>
      </c>
      <c r="T7025">
        <v>1</v>
      </c>
      <c r="U7025">
        <v>3</v>
      </c>
      <c r="V7025">
        <v>390</v>
      </c>
      <c r="W7025" t="s">
        <v>54</v>
      </c>
      <c r="X7025" t="s">
        <v>34506</v>
      </c>
      <c r="Y7025" t="s">
        <v>65</v>
      </c>
      <c r="Z7025" s="1">
        <v>45222</v>
      </c>
      <c r="AA7025" s="2">
        <v>9.521990740740742E-2</v>
      </c>
      <c r="AB7025" s="2">
        <v>0.53166666666666662</v>
      </c>
      <c r="AC7025" t="s">
        <v>45</v>
      </c>
      <c r="AD7025" t="s">
        <v>44</v>
      </c>
      <c r="AE7025" t="s">
        <v>44</v>
      </c>
      <c r="AF7025">
        <v>130</v>
      </c>
    </row>
    <row r="7026" spans="1:32">
      <c r="A7026">
        <v>31633</v>
      </c>
      <c r="B7026">
        <v>30733</v>
      </c>
      <c r="C7026" t="s">
        <v>2481</v>
      </c>
      <c r="D7026" t="s">
        <v>989</v>
      </c>
      <c r="E7026" t="s">
        <v>34</v>
      </c>
      <c r="F7026" t="s">
        <v>34507</v>
      </c>
      <c r="G7026" t="s">
        <v>34508</v>
      </c>
      <c r="H7026" t="s">
        <v>295</v>
      </c>
      <c r="I7026" s="1">
        <v>34086</v>
      </c>
      <c r="J7026" t="s">
        <v>34509</v>
      </c>
      <c r="K7026" t="s">
        <v>3244</v>
      </c>
      <c r="L7026">
        <v>81341</v>
      </c>
      <c r="M7026" t="s">
        <v>295</v>
      </c>
      <c r="N7026" s="1">
        <v>45089</v>
      </c>
      <c r="O7026" s="1">
        <v>45091</v>
      </c>
      <c r="P7026">
        <v>38</v>
      </c>
      <c r="Q7026">
        <v>2</v>
      </c>
      <c r="R7026" t="s">
        <v>63</v>
      </c>
      <c r="S7026">
        <v>4</v>
      </c>
      <c r="T7026">
        <v>1</v>
      </c>
      <c r="U7026">
        <v>2</v>
      </c>
      <c r="V7026">
        <v>154</v>
      </c>
      <c r="W7026" t="s">
        <v>54</v>
      </c>
      <c r="X7026" t="s">
        <v>34510</v>
      </c>
      <c r="Y7026" t="s">
        <v>43</v>
      </c>
      <c r="Z7026" s="1">
        <v>45059</v>
      </c>
      <c r="AA7026" s="2">
        <v>6.5277777777777782E-3</v>
      </c>
      <c r="AB7026" s="2">
        <v>0.30381944444444448</v>
      </c>
      <c r="AC7026" t="s">
        <v>44</v>
      </c>
      <c r="AD7026" t="s">
        <v>45</v>
      </c>
      <c r="AE7026" t="s">
        <v>45</v>
      </c>
      <c r="AF7026">
        <v>77</v>
      </c>
    </row>
    <row r="7027" spans="1:32">
      <c r="A7027">
        <v>31634</v>
      </c>
      <c r="B7027">
        <v>30734</v>
      </c>
      <c r="C7027" t="s">
        <v>229</v>
      </c>
      <c r="D7027" t="s">
        <v>4410</v>
      </c>
      <c r="E7027" t="s">
        <v>34</v>
      </c>
      <c r="F7027" t="s">
        <v>4224</v>
      </c>
      <c r="G7027" t="s">
        <v>34511</v>
      </c>
      <c r="H7027" t="s">
        <v>295</v>
      </c>
      <c r="I7027" s="1">
        <v>25880</v>
      </c>
      <c r="J7027" t="s">
        <v>34512</v>
      </c>
      <c r="K7027" t="s">
        <v>34513</v>
      </c>
      <c r="L7027">
        <v>66240</v>
      </c>
      <c r="M7027" t="s">
        <v>295</v>
      </c>
      <c r="N7027" s="1">
        <v>45090</v>
      </c>
      <c r="O7027" s="1">
        <v>45091</v>
      </c>
      <c r="P7027">
        <v>49</v>
      </c>
      <c r="Q7027">
        <v>2</v>
      </c>
      <c r="R7027" t="s">
        <v>53</v>
      </c>
      <c r="S7027">
        <v>2</v>
      </c>
      <c r="T7027">
        <v>1</v>
      </c>
      <c r="U7027">
        <v>1</v>
      </c>
      <c r="V7027">
        <v>121</v>
      </c>
      <c r="W7027" t="s">
        <v>54</v>
      </c>
      <c r="X7027" t="s">
        <v>34514</v>
      </c>
      <c r="Y7027" t="s">
        <v>43</v>
      </c>
      <c r="Z7027" s="1">
        <v>45074</v>
      </c>
      <c r="AA7027" s="2">
        <v>0.63718750000000002</v>
      </c>
      <c r="AB7027" s="2">
        <v>0.21890046296296295</v>
      </c>
      <c r="AC7027" t="s">
        <v>45</v>
      </c>
      <c r="AD7027" t="s">
        <v>44</v>
      </c>
      <c r="AE7027" t="s">
        <v>44</v>
      </c>
      <c r="AF7027">
        <v>121</v>
      </c>
    </row>
    <row r="7028" spans="1:32">
      <c r="A7028">
        <v>31635</v>
      </c>
      <c r="B7028">
        <v>30735</v>
      </c>
      <c r="C7028" t="s">
        <v>447</v>
      </c>
      <c r="D7028" t="s">
        <v>348</v>
      </c>
      <c r="E7028" t="s">
        <v>34</v>
      </c>
      <c r="F7028" t="s">
        <v>34515</v>
      </c>
      <c r="G7028" t="s">
        <v>34516</v>
      </c>
      <c r="H7028" t="s">
        <v>457</v>
      </c>
      <c r="I7028" s="1">
        <v>26676</v>
      </c>
      <c r="J7028" t="s">
        <v>34517</v>
      </c>
      <c r="K7028" t="s">
        <v>16365</v>
      </c>
      <c r="L7028">
        <v>38551</v>
      </c>
      <c r="M7028" t="s">
        <v>457</v>
      </c>
      <c r="N7028" s="1">
        <v>45099</v>
      </c>
      <c r="O7028" s="1">
        <v>45104</v>
      </c>
      <c r="P7028">
        <v>16</v>
      </c>
      <c r="Q7028">
        <v>1</v>
      </c>
      <c r="R7028" t="s">
        <v>53</v>
      </c>
      <c r="S7028">
        <v>1</v>
      </c>
      <c r="T7028">
        <v>0</v>
      </c>
      <c r="U7028">
        <v>5</v>
      </c>
      <c r="V7028">
        <v>630</v>
      </c>
      <c r="W7028" t="s">
        <v>41</v>
      </c>
      <c r="X7028" t="s">
        <v>34518</v>
      </c>
      <c r="Y7028" t="s">
        <v>65</v>
      </c>
      <c r="Z7028" s="1">
        <v>45085</v>
      </c>
      <c r="AA7028" s="2">
        <v>0.94696759259259267</v>
      </c>
      <c r="AB7028" s="2">
        <v>0.82278935185185187</v>
      </c>
      <c r="AC7028" t="s">
        <v>44</v>
      </c>
      <c r="AD7028" t="s">
        <v>44</v>
      </c>
      <c r="AE7028" t="s">
        <v>45</v>
      </c>
      <c r="AF7028">
        <v>126</v>
      </c>
    </row>
    <row r="7029" spans="1:32">
      <c r="A7029">
        <v>31636</v>
      </c>
      <c r="B7029">
        <v>30736</v>
      </c>
      <c r="C7029" t="s">
        <v>2144</v>
      </c>
      <c r="D7029" t="s">
        <v>4507</v>
      </c>
      <c r="E7029" t="s">
        <v>48</v>
      </c>
      <c r="F7029" t="s">
        <v>34519</v>
      </c>
      <c r="G7029" t="s">
        <v>34520</v>
      </c>
      <c r="H7029" t="s">
        <v>330</v>
      </c>
      <c r="I7029" s="1">
        <v>37804</v>
      </c>
      <c r="J7029" t="s">
        <v>34521</v>
      </c>
      <c r="K7029" t="s">
        <v>34522</v>
      </c>
      <c r="L7029">
        <v>84768</v>
      </c>
      <c r="M7029" t="s">
        <v>330</v>
      </c>
      <c r="N7029" s="1">
        <v>44949</v>
      </c>
      <c r="O7029" s="1">
        <v>44951</v>
      </c>
      <c r="P7029">
        <v>36</v>
      </c>
      <c r="Q7029">
        <v>2</v>
      </c>
      <c r="R7029" t="s">
        <v>40</v>
      </c>
      <c r="S7029">
        <v>3</v>
      </c>
      <c r="T7029">
        <v>0</v>
      </c>
      <c r="U7029">
        <v>2</v>
      </c>
      <c r="V7029">
        <v>434</v>
      </c>
      <c r="W7029" t="s">
        <v>54</v>
      </c>
      <c r="X7029" t="s">
        <v>34523</v>
      </c>
      <c r="Y7029" t="s">
        <v>81</v>
      </c>
      <c r="Z7029" s="1">
        <v>44932</v>
      </c>
      <c r="AA7029" s="2">
        <v>0.2675925925925926</v>
      </c>
      <c r="AB7029" s="2">
        <v>0.3885763888888889</v>
      </c>
      <c r="AC7029" t="s">
        <v>45</v>
      </c>
      <c r="AD7029" t="s">
        <v>45</v>
      </c>
      <c r="AE7029" t="s">
        <v>44</v>
      </c>
      <c r="AF7029">
        <v>217</v>
      </c>
    </row>
    <row r="7030" spans="1:32">
      <c r="A7030">
        <v>31638</v>
      </c>
      <c r="B7030">
        <v>30738</v>
      </c>
      <c r="C7030" t="s">
        <v>236</v>
      </c>
      <c r="D7030" t="s">
        <v>385</v>
      </c>
      <c r="E7030" t="s">
        <v>34</v>
      </c>
      <c r="F7030" t="s">
        <v>34524</v>
      </c>
      <c r="G7030" t="s">
        <v>34525</v>
      </c>
      <c r="H7030" t="s">
        <v>317</v>
      </c>
      <c r="I7030" s="1">
        <v>27726</v>
      </c>
      <c r="J7030" t="s">
        <v>34526</v>
      </c>
      <c r="K7030" t="s">
        <v>34527</v>
      </c>
      <c r="L7030">
        <v>23338</v>
      </c>
      <c r="M7030" t="s">
        <v>317</v>
      </c>
      <c r="N7030" s="1">
        <v>45043</v>
      </c>
      <c r="O7030" s="1">
        <v>45046</v>
      </c>
      <c r="P7030">
        <v>64</v>
      </c>
      <c r="Q7030">
        <v>3</v>
      </c>
      <c r="R7030" t="s">
        <v>53</v>
      </c>
      <c r="S7030">
        <v>1</v>
      </c>
      <c r="T7030">
        <v>2</v>
      </c>
      <c r="U7030">
        <v>3</v>
      </c>
      <c r="V7030">
        <v>444</v>
      </c>
      <c r="W7030" t="s">
        <v>54</v>
      </c>
      <c r="X7030" t="s">
        <v>34528</v>
      </c>
      <c r="Y7030" t="s">
        <v>43</v>
      </c>
      <c r="Z7030" s="1">
        <v>45017</v>
      </c>
      <c r="AA7030" s="2">
        <v>0.19687499999999999</v>
      </c>
      <c r="AB7030" s="2">
        <v>0.7174652777777778</v>
      </c>
      <c r="AC7030" t="s">
        <v>45</v>
      </c>
      <c r="AD7030" t="s">
        <v>44</v>
      </c>
      <c r="AE7030" t="s">
        <v>45</v>
      </c>
      <c r="AF7030">
        <v>148</v>
      </c>
    </row>
    <row r="7031" spans="1:32">
      <c r="A7031">
        <v>31640</v>
      </c>
      <c r="B7031">
        <v>30740</v>
      </c>
      <c r="C7031" t="s">
        <v>1622</v>
      </c>
      <c r="D7031" t="s">
        <v>1329</v>
      </c>
      <c r="E7031" t="s">
        <v>34</v>
      </c>
      <c r="F7031" t="s">
        <v>34529</v>
      </c>
      <c r="G7031" t="s">
        <v>34530</v>
      </c>
      <c r="H7031" t="s">
        <v>1301</v>
      </c>
      <c r="I7031" s="1">
        <v>37793</v>
      </c>
      <c r="J7031" t="s">
        <v>34531</v>
      </c>
      <c r="K7031" t="s">
        <v>34532</v>
      </c>
      <c r="L7031">
        <v>44533</v>
      </c>
      <c r="M7031" t="s">
        <v>1301</v>
      </c>
      <c r="N7031" s="1">
        <v>45102</v>
      </c>
      <c r="O7031" s="1">
        <v>45103</v>
      </c>
      <c r="P7031">
        <v>59</v>
      </c>
      <c r="Q7031">
        <v>3</v>
      </c>
      <c r="R7031" t="s">
        <v>63</v>
      </c>
      <c r="S7031">
        <v>3</v>
      </c>
      <c r="T7031">
        <v>0</v>
      </c>
      <c r="U7031">
        <v>1</v>
      </c>
      <c r="V7031">
        <v>73</v>
      </c>
      <c r="W7031" t="s">
        <v>54</v>
      </c>
      <c r="X7031" t="s">
        <v>34533</v>
      </c>
      <c r="Y7031" t="s">
        <v>6</v>
      </c>
      <c r="Z7031" s="1">
        <v>45095</v>
      </c>
      <c r="AA7031" s="2">
        <v>0.30280092592592595</v>
      </c>
      <c r="AB7031" s="2">
        <v>0.29122685185185188</v>
      </c>
      <c r="AC7031" t="s">
        <v>45</v>
      </c>
      <c r="AD7031" t="s">
        <v>45</v>
      </c>
      <c r="AE7031" t="s">
        <v>45</v>
      </c>
      <c r="AF7031">
        <v>73</v>
      </c>
    </row>
    <row r="7032" spans="1:32">
      <c r="A7032">
        <v>31641</v>
      </c>
      <c r="B7032">
        <v>30741</v>
      </c>
      <c r="C7032" t="s">
        <v>1386</v>
      </c>
      <c r="D7032" t="s">
        <v>2295</v>
      </c>
      <c r="E7032" t="s">
        <v>34</v>
      </c>
      <c r="F7032" t="s">
        <v>34534</v>
      </c>
      <c r="G7032" t="s">
        <v>34535</v>
      </c>
      <c r="H7032" t="s">
        <v>725</v>
      </c>
      <c r="I7032" s="1">
        <v>33140</v>
      </c>
      <c r="J7032" t="s">
        <v>34536</v>
      </c>
      <c r="K7032" t="s">
        <v>34537</v>
      </c>
      <c r="L7032">
        <v>83964</v>
      </c>
      <c r="M7032" t="s">
        <v>725</v>
      </c>
      <c r="N7032" s="1">
        <v>45097</v>
      </c>
      <c r="O7032" s="1">
        <v>45098</v>
      </c>
      <c r="P7032">
        <v>97</v>
      </c>
      <c r="Q7032">
        <v>4</v>
      </c>
      <c r="R7032" t="s">
        <v>53</v>
      </c>
      <c r="S7032">
        <v>4</v>
      </c>
      <c r="T7032">
        <v>1</v>
      </c>
      <c r="U7032">
        <v>1</v>
      </c>
      <c r="V7032">
        <v>120</v>
      </c>
      <c r="W7032" t="s">
        <v>54</v>
      </c>
      <c r="X7032" t="s">
        <v>34538</v>
      </c>
      <c r="Y7032" t="s">
        <v>6</v>
      </c>
      <c r="Z7032" s="1">
        <v>45074</v>
      </c>
      <c r="AA7032" s="2">
        <v>0.5582407407407407</v>
      </c>
      <c r="AB7032" s="2">
        <v>0.35704861111111108</v>
      </c>
      <c r="AC7032" t="s">
        <v>44</v>
      </c>
      <c r="AD7032" t="s">
        <v>45</v>
      </c>
      <c r="AE7032" t="s">
        <v>44</v>
      </c>
      <c r="AF7032">
        <v>120</v>
      </c>
    </row>
    <row r="7033" spans="1:32">
      <c r="A7033">
        <v>31642</v>
      </c>
      <c r="B7033">
        <v>30742</v>
      </c>
      <c r="C7033" t="s">
        <v>236</v>
      </c>
      <c r="D7033" t="s">
        <v>1256</v>
      </c>
      <c r="E7033" t="s">
        <v>34</v>
      </c>
      <c r="F7033" t="s">
        <v>34539</v>
      </c>
      <c r="G7033" t="s">
        <v>34540</v>
      </c>
      <c r="H7033" t="s">
        <v>457</v>
      </c>
      <c r="I7033" s="1">
        <v>32284</v>
      </c>
      <c r="J7033" t="s">
        <v>34541</v>
      </c>
      <c r="K7033" t="s">
        <v>34542</v>
      </c>
      <c r="L7033">
        <v>80378</v>
      </c>
      <c r="M7033" t="s">
        <v>457</v>
      </c>
      <c r="N7033" s="1">
        <v>45255</v>
      </c>
      <c r="O7033" s="1">
        <v>45256</v>
      </c>
      <c r="P7033">
        <v>16</v>
      </c>
      <c r="Q7033">
        <v>1</v>
      </c>
      <c r="R7033" t="s">
        <v>53</v>
      </c>
      <c r="S7033">
        <v>4</v>
      </c>
      <c r="T7033">
        <v>0</v>
      </c>
      <c r="U7033">
        <v>1</v>
      </c>
      <c r="V7033">
        <v>134</v>
      </c>
      <c r="W7033" t="s">
        <v>41</v>
      </c>
      <c r="X7033" t="s">
        <v>34543</v>
      </c>
      <c r="Y7033" t="s">
        <v>81</v>
      </c>
      <c r="Z7033" s="1">
        <v>45223</v>
      </c>
      <c r="AA7033" s="2">
        <v>0.30351851851851852</v>
      </c>
      <c r="AB7033" s="2">
        <v>0.64631944444444445</v>
      </c>
      <c r="AC7033" t="s">
        <v>45</v>
      </c>
      <c r="AD7033" t="s">
        <v>45</v>
      </c>
      <c r="AE7033" t="s">
        <v>44</v>
      </c>
      <c r="AF7033">
        <v>134</v>
      </c>
    </row>
    <row r="7034" spans="1:32">
      <c r="A7034">
        <v>31643</v>
      </c>
      <c r="B7034">
        <v>30743</v>
      </c>
      <c r="C7034" t="s">
        <v>1771</v>
      </c>
      <c r="D7034" t="s">
        <v>327</v>
      </c>
      <c r="E7034" t="s">
        <v>48</v>
      </c>
      <c r="F7034" t="s">
        <v>34544</v>
      </c>
      <c r="G7034" t="s">
        <v>34545</v>
      </c>
      <c r="H7034" t="s">
        <v>217</v>
      </c>
      <c r="I7034" s="1">
        <v>24918</v>
      </c>
      <c r="J7034" t="s">
        <v>34546</v>
      </c>
      <c r="K7034" t="s">
        <v>34547</v>
      </c>
      <c r="L7034">
        <v>61544</v>
      </c>
      <c r="M7034" t="s">
        <v>217</v>
      </c>
      <c r="N7034" s="1">
        <v>45238</v>
      </c>
      <c r="O7034" s="1">
        <v>45239</v>
      </c>
      <c r="P7034">
        <v>47</v>
      </c>
      <c r="Q7034">
        <v>2</v>
      </c>
      <c r="R7034" t="s">
        <v>63</v>
      </c>
      <c r="S7034">
        <v>4</v>
      </c>
      <c r="T7034">
        <v>0</v>
      </c>
      <c r="U7034">
        <v>1</v>
      </c>
      <c r="V7034">
        <v>87</v>
      </c>
      <c r="W7034" t="s">
        <v>41</v>
      </c>
      <c r="X7034" t="s">
        <v>34548</v>
      </c>
      <c r="Y7034" t="s">
        <v>65</v>
      </c>
      <c r="Z7034" s="1">
        <v>45216</v>
      </c>
      <c r="AA7034" s="2">
        <v>0.38307870370370373</v>
      </c>
      <c r="AB7034" s="2">
        <v>0.96458333333333324</v>
      </c>
      <c r="AC7034" t="s">
        <v>45</v>
      </c>
      <c r="AD7034" t="s">
        <v>45</v>
      </c>
      <c r="AE7034" t="s">
        <v>44</v>
      </c>
      <c r="AF7034">
        <v>87</v>
      </c>
    </row>
    <row r="7035" spans="1:32">
      <c r="A7035">
        <v>31648</v>
      </c>
      <c r="B7035">
        <v>30748</v>
      </c>
      <c r="C7035" t="s">
        <v>1022</v>
      </c>
      <c r="D7035" t="s">
        <v>7716</v>
      </c>
      <c r="E7035" t="s">
        <v>48</v>
      </c>
      <c r="F7035" t="s">
        <v>34549</v>
      </c>
      <c r="G7035" t="s">
        <v>34550</v>
      </c>
      <c r="H7035" t="s">
        <v>122</v>
      </c>
      <c r="I7035" s="1">
        <v>30824</v>
      </c>
      <c r="J7035" t="s">
        <v>34551</v>
      </c>
      <c r="K7035" t="s">
        <v>34552</v>
      </c>
      <c r="L7035">
        <v>84734</v>
      </c>
      <c r="M7035" t="s">
        <v>122</v>
      </c>
      <c r="N7035" s="1">
        <v>45189</v>
      </c>
      <c r="O7035" s="1">
        <v>45194</v>
      </c>
      <c r="P7035">
        <v>6</v>
      </c>
      <c r="Q7035">
        <v>1</v>
      </c>
      <c r="R7035" t="s">
        <v>40</v>
      </c>
      <c r="S7035">
        <v>3</v>
      </c>
      <c r="T7035">
        <v>1</v>
      </c>
      <c r="U7035">
        <v>5</v>
      </c>
      <c r="V7035">
        <v>1105</v>
      </c>
      <c r="W7035" t="s">
        <v>54</v>
      </c>
      <c r="X7035" t="s">
        <v>34553</v>
      </c>
      <c r="Y7035" t="s">
        <v>65</v>
      </c>
      <c r="Z7035" s="1">
        <v>45182</v>
      </c>
      <c r="AA7035" s="2">
        <v>0.84334490740740742</v>
      </c>
      <c r="AB7035" s="2">
        <v>0.29956018518518518</v>
      </c>
      <c r="AC7035" t="s">
        <v>44</v>
      </c>
      <c r="AD7035" t="s">
        <v>44</v>
      </c>
      <c r="AE7035" t="s">
        <v>45</v>
      </c>
      <c r="AF7035">
        <v>221</v>
      </c>
    </row>
    <row r="7036" spans="1:32">
      <c r="A7036">
        <v>31650</v>
      </c>
      <c r="B7036">
        <v>30750</v>
      </c>
      <c r="C7036" t="s">
        <v>9536</v>
      </c>
      <c r="D7036" t="s">
        <v>10765</v>
      </c>
      <c r="E7036" t="s">
        <v>34</v>
      </c>
      <c r="F7036" t="s">
        <v>34554</v>
      </c>
      <c r="G7036">
        <v>9398739614</v>
      </c>
      <c r="H7036" t="s">
        <v>330</v>
      </c>
      <c r="I7036" s="1">
        <v>22841</v>
      </c>
      <c r="J7036" t="s">
        <v>34555</v>
      </c>
      <c r="K7036" t="s">
        <v>18870</v>
      </c>
      <c r="L7036">
        <v>20895</v>
      </c>
      <c r="M7036" t="s">
        <v>330</v>
      </c>
      <c r="N7036" s="1">
        <v>45121</v>
      </c>
      <c r="O7036" s="1">
        <v>45125</v>
      </c>
      <c r="P7036">
        <v>22</v>
      </c>
      <c r="Q7036">
        <v>1</v>
      </c>
      <c r="R7036" t="s">
        <v>53</v>
      </c>
      <c r="S7036">
        <v>2</v>
      </c>
      <c r="T7036">
        <v>0</v>
      </c>
      <c r="U7036">
        <v>4</v>
      </c>
      <c r="V7036">
        <v>564</v>
      </c>
      <c r="W7036" t="s">
        <v>41</v>
      </c>
      <c r="X7036" t="s">
        <v>34556</v>
      </c>
      <c r="Y7036" t="s">
        <v>6</v>
      </c>
      <c r="Z7036" s="1">
        <v>45104</v>
      </c>
      <c r="AA7036" s="2">
        <v>0.42490740740740746</v>
      </c>
      <c r="AB7036" s="2">
        <v>7.329861111111112E-2</v>
      </c>
      <c r="AC7036" t="s">
        <v>44</v>
      </c>
      <c r="AD7036" t="s">
        <v>45</v>
      </c>
      <c r="AE7036" t="s">
        <v>44</v>
      </c>
      <c r="AF7036">
        <v>141</v>
      </c>
    </row>
    <row r="7037" spans="1:32">
      <c r="A7037">
        <v>31651</v>
      </c>
      <c r="B7037">
        <v>30751</v>
      </c>
      <c r="C7037" t="s">
        <v>881</v>
      </c>
      <c r="D7037" t="s">
        <v>977</v>
      </c>
      <c r="E7037" t="s">
        <v>48</v>
      </c>
      <c r="F7037" t="s">
        <v>34557</v>
      </c>
      <c r="G7037">
        <f>1-363-900-8345</f>
        <v>-9607</v>
      </c>
      <c r="H7037" t="s">
        <v>295</v>
      </c>
      <c r="I7037" s="1">
        <v>25977</v>
      </c>
      <c r="J7037" t="s">
        <v>34558</v>
      </c>
      <c r="K7037" t="s">
        <v>34559</v>
      </c>
      <c r="L7037">
        <v>90129</v>
      </c>
      <c r="M7037" t="s">
        <v>295</v>
      </c>
      <c r="N7037" s="1">
        <v>44973</v>
      </c>
      <c r="O7037" s="1">
        <v>44978</v>
      </c>
      <c r="P7037">
        <v>76</v>
      </c>
      <c r="Q7037">
        <v>4</v>
      </c>
      <c r="R7037" t="s">
        <v>53</v>
      </c>
      <c r="S7037">
        <v>4</v>
      </c>
      <c r="T7037">
        <v>1</v>
      </c>
      <c r="U7037">
        <v>5</v>
      </c>
      <c r="V7037">
        <v>665</v>
      </c>
      <c r="W7037" t="s">
        <v>54</v>
      </c>
      <c r="X7037" t="s">
        <v>34560</v>
      </c>
      <c r="Y7037" t="s">
        <v>81</v>
      </c>
      <c r="Z7037" s="1">
        <v>44945</v>
      </c>
      <c r="AA7037" s="2">
        <v>0.1102662037037037</v>
      </c>
      <c r="AB7037" s="2">
        <v>0.11050925925925925</v>
      </c>
      <c r="AC7037" t="s">
        <v>44</v>
      </c>
      <c r="AD7037" t="s">
        <v>45</v>
      </c>
      <c r="AE7037" t="s">
        <v>45</v>
      </c>
      <c r="AF7037">
        <v>133</v>
      </c>
    </row>
    <row r="7038" spans="1:32">
      <c r="A7038">
        <v>31652</v>
      </c>
      <c r="B7038">
        <v>30752</v>
      </c>
      <c r="C7038" t="s">
        <v>3694</v>
      </c>
      <c r="D7038" t="s">
        <v>2828</v>
      </c>
      <c r="E7038" t="s">
        <v>48</v>
      </c>
      <c r="F7038" t="s">
        <v>34561</v>
      </c>
      <c r="G7038">
        <f>1-941-746-7127</f>
        <v>-8813</v>
      </c>
      <c r="H7038" t="s">
        <v>904</v>
      </c>
      <c r="I7038" s="1">
        <v>33415</v>
      </c>
      <c r="J7038" t="s">
        <v>34562</v>
      </c>
      <c r="K7038" t="s">
        <v>32143</v>
      </c>
      <c r="L7038">
        <v>25937</v>
      </c>
      <c r="M7038" t="s">
        <v>904</v>
      </c>
      <c r="N7038" s="1">
        <v>45245</v>
      </c>
      <c r="O7038" s="1">
        <v>45246</v>
      </c>
      <c r="P7038">
        <v>86</v>
      </c>
      <c r="Q7038">
        <v>4</v>
      </c>
      <c r="R7038" t="s">
        <v>63</v>
      </c>
      <c r="S7038">
        <v>3</v>
      </c>
      <c r="T7038">
        <v>0</v>
      </c>
      <c r="U7038">
        <v>1</v>
      </c>
      <c r="V7038">
        <v>74</v>
      </c>
      <c r="W7038" t="s">
        <v>41</v>
      </c>
      <c r="X7038" t="s">
        <v>34563</v>
      </c>
      <c r="Y7038" t="s">
        <v>6</v>
      </c>
      <c r="Z7038" s="1">
        <v>45211</v>
      </c>
      <c r="AA7038" s="2">
        <v>0.47115740740740741</v>
      </c>
      <c r="AB7038" s="2">
        <v>0.45114583333333336</v>
      </c>
      <c r="AC7038" t="s">
        <v>44</v>
      </c>
      <c r="AD7038" t="s">
        <v>45</v>
      </c>
      <c r="AE7038" t="s">
        <v>45</v>
      </c>
      <c r="AF7038">
        <v>74</v>
      </c>
    </row>
    <row r="7039" spans="1:32">
      <c r="A7039">
        <v>31654</v>
      </c>
      <c r="B7039">
        <v>30754</v>
      </c>
      <c r="C7039" t="s">
        <v>7928</v>
      </c>
      <c r="D7039" t="s">
        <v>11454</v>
      </c>
      <c r="E7039" t="s">
        <v>34</v>
      </c>
      <c r="F7039" t="s">
        <v>34564</v>
      </c>
      <c r="G7039">
        <v>7762603953</v>
      </c>
      <c r="H7039" t="s">
        <v>179</v>
      </c>
      <c r="I7039" s="1">
        <v>20190</v>
      </c>
      <c r="J7039" t="s">
        <v>34565</v>
      </c>
      <c r="K7039" t="s">
        <v>16928</v>
      </c>
      <c r="L7039">
        <v>48233</v>
      </c>
      <c r="M7039" t="s">
        <v>179</v>
      </c>
      <c r="N7039" s="1">
        <v>45120</v>
      </c>
      <c r="O7039" s="1">
        <v>45122</v>
      </c>
      <c r="P7039">
        <v>100</v>
      </c>
      <c r="Q7039">
        <v>4</v>
      </c>
      <c r="R7039" t="s">
        <v>53</v>
      </c>
      <c r="S7039">
        <v>3</v>
      </c>
      <c r="T7039">
        <v>1</v>
      </c>
      <c r="U7039">
        <v>2</v>
      </c>
      <c r="V7039">
        <v>276</v>
      </c>
      <c r="W7039" t="s">
        <v>41</v>
      </c>
      <c r="X7039" t="s">
        <v>34566</v>
      </c>
      <c r="Y7039" t="s">
        <v>81</v>
      </c>
      <c r="Z7039" s="1">
        <v>45097</v>
      </c>
      <c r="AA7039" s="2">
        <v>0.4788425925925926</v>
      </c>
      <c r="AB7039" s="2">
        <v>0.61386574074074074</v>
      </c>
      <c r="AC7039" t="s">
        <v>45</v>
      </c>
      <c r="AD7039" t="s">
        <v>45</v>
      </c>
      <c r="AE7039" t="s">
        <v>45</v>
      </c>
      <c r="AF7039">
        <v>138</v>
      </c>
    </row>
    <row r="7040" spans="1:32">
      <c r="A7040">
        <v>31655</v>
      </c>
      <c r="B7040">
        <v>30755</v>
      </c>
      <c r="C7040" t="s">
        <v>4434</v>
      </c>
      <c r="D7040" t="s">
        <v>816</v>
      </c>
      <c r="E7040" t="s">
        <v>48</v>
      </c>
      <c r="F7040" t="s">
        <v>34567</v>
      </c>
      <c r="G7040" t="s">
        <v>34568</v>
      </c>
      <c r="H7040" t="s">
        <v>164</v>
      </c>
      <c r="I7040" s="1">
        <v>21033</v>
      </c>
      <c r="J7040" t="s">
        <v>34569</v>
      </c>
      <c r="K7040" t="s">
        <v>34570</v>
      </c>
      <c r="L7040">
        <v>26917</v>
      </c>
      <c r="M7040" t="s">
        <v>164</v>
      </c>
      <c r="N7040" s="1">
        <v>45297</v>
      </c>
      <c r="O7040" s="1">
        <v>45299</v>
      </c>
      <c r="P7040">
        <v>37</v>
      </c>
      <c r="Q7040">
        <v>2</v>
      </c>
      <c r="R7040" t="s">
        <v>53</v>
      </c>
      <c r="S7040">
        <v>3</v>
      </c>
      <c r="T7040">
        <v>0</v>
      </c>
      <c r="U7040">
        <v>2</v>
      </c>
      <c r="V7040">
        <v>276</v>
      </c>
      <c r="W7040" t="s">
        <v>54</v>
      </c>
      <c r="X7040" t="s">
        <v>34571</v>
      </c>
      <c r="Y7040" t="s">
        <v>65</v>
      </c>
      <c r="Z7040" s="1">
        <v>45287</v>
      </c>
      <c r="AA7040" s="2">
        <v>0.4736805555555556</v>
      </c>
      <c r="AB7040" s="2">
        <v>3.7025462962962961E-2</v>
      </c>
      <c r="AC7040" t="s">
        <v>45</v>
      </c>
      <c r="AD7040" t="s">
        <v>44</v>
      </c>
      <c r="AE7040" t="s">
        <v>44</v>
      </c>
      <c r="AF7040">
        <v>138</v>
      </c>
    </row>
    <row r="7041" spans="1:32">
      <c r="A7041">
        <v>31656</v>
      </c>
      <c r="B7041">
        <v>30756</v>
      </c>
      <c r="C7041" t="s">
        <v>2415</v>
      </c>
      <c r="D7041" t="s">
        <v>140</v>
      </c>
      <c r="E7041" t="s">
        <v>48</v>
      </c>
      <c r="F7041" t="s">
        <v>34572</v>
      </c>
      <c r="G7041" t="s">
        <v>34573</v>
      </c>
      <c r="H7041" t="s">
        <v>135</v>
      </c>
      <c r="I7041" s="1">
        <v>16031</v>
      </c>
      <c r="J7041" t="s">
        <v>34574</v>
      </c>
      <c r="K7041" t="s">
        <v>4838</v>
      </c>
      <c r="L7041">
        <v>53923</v>
      </c>
      <c r="M7041" t="s">
        <v>135</v>
      </c>
      <c r="N7041" s="1">
        <v>45018</v>
      </c>
      <c r="O7041" s="1">
        <v>45020</v>
      </c>
      <c r="P7041">
        <v>72</v>
      </c>
      <c r="Q7041">
        <v>3</v>
      </c>
      <c r="R7041" t="s">
        <v>40</v>
      </c>
      <c r="S7041">
        <v>1</v>
      </c>
      <c r="T7041">
        <v>1</v>
      </c>
      <c r="U7041">
        <v>2</v>
      </c>
      <c r="V7041">
        <v>422</v>
      </c>
      <c r="W7041" t="s">
        <v>54</v>
      </c>
      <c r="X7041" t="s">
        <v>34575</v>
      </c>
      <c r="Y7041" t="s">
        <v>6</v>
      </c>
      <c r="Z7041" s="1">
        <v>45011</v>
      </c>
      <c r="AA7041" s="2">
        <v>0.55924768518518519</v>
      </c>
      <c r="AB7041" s="2">
        <v>0.6955324074074074</v>
      </c>
      <c r="AC7041" t="s">
        <v>44</v>
      </c>
      <c r="AD7041" t="s">
        <v>45</v>
      </c>
      <c r="AE7041" t="s">
        <v>45</v>
      </c>
      <c r="AF7041">
        <v>211</v>
      </c>
    </row>
    <row r="7042" spans="1:32">
      <c r="A7042">
        <v>31657</v>
      </c>
      <c r="B7042">
        <v>30757</v>
      </c>
      <c r="C7042" t="s">
        <v>16310</v>
      </c>
      <c r="D7042" t="s">
        <v>584</v>
      </c>
      <c r="E7042" t="s">
        <v>34</v>
      </c>
      <c r="F7042" t="s">
        <v>34576</v>
      </c>
      <c r="G7042" t="s">
        <v>34577</v>
      </c>
      <c r="H7042" t="s">
        <v>171</v>
      </c>
      <c r="I7042" s="1">
        <v>23222</v>
      </c>
      <c r="J7042" t="s">
        <v>34578</v>
      </c>
      <c r="K7042" t="s">
        <v>34579</v>
      </c>
      <c r="L7042">
        <v>10240</v>
      </c>
      <c r="M7042" t="s">
        <v>171</v>
      </c>
      <c r="N7042" s="1">
        <v>45093</v>
      </c>
      <c r="O7042" s="1">
        <v>45096</v>
      </c>
      <c r="P7042">
        <v>32</v>
      </c>
      <c r="Q7042">
        <v>2</v>
      </c>
      <c r="R7042" t="s">
        <v>63</v>
      </c>
      <c r="S7042">
        <v>2</v>
      </c>
      <c r="T7042">
        <v>1</v>
      </c>
      <c r="U7042">
        <v>3</v>
      </c>
      <c r="V7042">
        <v>258</v>
      </c>
      <c r="W7042" t="s">
        <v>41</v>
      </c>
      <c r="X7042" t="s">
        <v>34580</v>
      </c>
      <c r="Y7042" t="s">
        <v>43</v>
      </c>
      <c r="Z7042" s="1">
        <v>45073</v>
      </c>
      <c r="AA7042" s="2">
        <v>0.48940972222222223</v>
      </c>
      <c r="AB7042" s="2">
        <v>0.47803240740740738</v>
      </c>
      <c r="AC7042" t="s">
        <v>45</v>
      </c>
      <c r="AD7042" t="s">
        <v>44</v>
      </c>
      <c r="AE7042" t="s">
        <v>44</v>
      </c>
      <c r="AF7042">
        <v>86</v>
      </c>
    </row>
    <row r="7043" spans="1:32">
      <c r="A7043">
        <v>31660</v>
      </c>
      <c r="B7043">
        <v>30760</v>
      </c>
      <c r="C7043" t="s">
        <v>1328</v>
      </c>
      <c r="D7043" t="s">
        <v>1002</v>
      </c>
      <c r="E7043" t="s">
        <v>48</v>
      </c>
      <c r="F7043" t="s">
        <v>34581</v>
      </c>
      <c r="G7043" t="s">
        <v>34582</v>
      </c>
      <c r="H7043" t="s">
        <v>423</v>
      </c>
      <c r="I7043" s="1">
        <v>20066</v>
      </c>
      <c r="J7043" t="s">
        <v>34583</v>
      </c>
      <c r="K7043" t="s">
        <v>34584</v>
      </c>
      <c r="L7043">
        <v>97741</v>
      </c>
      <c r="M7043" t="s">
        <v>423</v>
      </c>
      <c r="N7043" s="1">
        <v>45250</v>
      </c>
      <c r="O7043" s="1">
        <v>45253</v>
      </c>
      <c r="P7043">
        <v>71</v>
      </c>
      <c r="Q7043">
        <v>3</v>
      </c>
      <c r="R7043" t="s">
        <v>63</v>
      </c>
      <c r="S7043">
        <v>2</v>
      </c>
      <c r="T7043">
        <v>2</v>
      </c>
      <c r="U7043">
        <v>3</v>
      </c>
      <c r="V7043">
        <v>270</v>
      </c>
      <c r="W7043" t="s">
        <v>41</v>
      </c>
      <c r="X7043" t="s">
        <v>34585</v>
      </c>
      <c r="Y7043" t="s">
        <v>81</v>
      </c>
      <c r="Z7043" s="1">
        <v>45215</v>
      </c>
      <c r="AA7043" s="2">
        <v>0.15917824074074075</v>
      </c>
      <c r="AB7043" s="2">
        <v>0.98239583333333336</v>
      </c>
      <c r="AC7043" t="s">
        <v>45</v>
      </c>
      <c r="AD7043" t="s">
        <v>45</v>
      </c>
      <c r="AE7043" t="s">
        <v>44</v>
      </c>
      <c r="AF7043">
        <v>90</v>
      </c>
    </row>
    <row r="7044" spans="1:32">
      <c r="A7044">
        <v>31661</v>
      </c>
      <c r="B7044">
        <v>30761</v>
      </c>
      <c r="C7044" t="s">
        <v>828</v>
      </c>
      <c r="D7044" t="s">
        <v>696</v>
      </c>
      <c r="E7044" t="s">
        <v>48</v>
      </c>
      <c r="F7044" t="s">
        <v>34586</v>
      </c>
      <c r="G7044" t="s">
        <v>34587</v>
      </c>
      <c r="H7044" t="s">
        <v>225</v>
      </c>
      <c r="I7044" s="1">
        <v>22844</v>
      </c>
      <c r="J7044" t="s">
        <v>34588</v>
      </c>
      <c r="K7044" t="s">
        <v>34589</v>
      </c>
      <c r="L7044">
        <v>1745</v>
      </c>
      <c r="M7044" t="s">
        <v>225</v>
      </c>
      <c r="N7044" s="1">
        <v>44964</v>
      </c>
      <c r="O7044" s="1">
        <v>44966</v>
      </c>
      <c r="P7044">
        <v>90</v>
      </c>
      <c r="Q7044">
        <v>4</v>
      </c>
      <c r="R7044" t="s">
        <v>40</v>
      </c>
      <c r="S7044">
        <v>1</v>
      </c>
      <c r="T7044">
        <v>1</v>
      </c>
      <c r="U7044">
        <v>2</v>
      </c>
      <c r="V7044">
        <v>494</v>
      </c>
      <c r="W7044" t="s">
        <v>41</v>
      </c>
      <c r="X7044" t="s">
        <v>34590</v>
      </c>
      <c r="Y7044" t="s">
        <v>81</v>
      </c>
      <c r="Z7044" s="1">
        <v>44944</v>
      </c>
      <c r="AA7044" s="2">
        <v>6.2280092592592595E-2</v>
      </c>
      <c r="AB7044" s="2">
        <v>0.758275462962963</v>
      </c>
      <c r="AC7044" t="s">
        <v>45</v>
      </c>
      <c r="AD7044" t="s">
        <v>44</v>
      </c>
      <c r="AE7044" t="s">
        <v>44</v>
      </c>
      <c r="AF7044">
        <v>247</v>
      </c>
    </row>
    <row r="7045" spans="1:32">
      <c r="A7045">
        <v>31662</v>
      </c>
      <c r="B7045">
        <v>30762</v>
      </c>
      <c r="C7045" t="s">
        <v>2195</v>
      </c>
      <c r="D7045" t="s">
        <v>3088</v>
      </c>
      <c r="E7045" t="s">
        <v>34</v>
      </c>
      <c r="F7045" t="s">
        <v>34591</v>
      </c>
      <c r="G7045" t="s">
        <v>34592</v>
      </c>
      <c r="H7045" t="s">
        <v>37</v>
      </c>
      <c r="I7045" s="1">
        <v>30058</v>
      </c>
      <c r="J7045" t="s">
        <v>34593</v>
      </c>
      <c r="K7045" t="s">
        <v>21003</v>
      </c>
      <c r="L7045">
        <v>7037</v>
      </c>
      <c r="M7045" t="s">
        <v>37</v>
      </c>
      <c r="N7045" s="1">
        <v>45102</v>
      </c>
      <c r="O7045" s="1">
        <v>45104</v>
      </c>
      <c r="P7045">
        <v>67</v>
      </c>
      <c r="Q7045">
        <v>3</v>
      </c>
      <c r="R7045" t="s">
        <v>53</v>
      </c>
      <c r="S7045">
        <v>3</v>
      </c>
      <c r="T7045">
        <v>1</v>
      </c>
      <c r="U7045">
        <v>2</v>
      </c>
      <c r="V7045">
        <v>298</v>
      </c>
      <c r="W7045" t="s">
        <v>54</v>
      </c>
      <c r="X7045" t="s">
        <v>34594</v>
      </c>
      <c r="Y7045" t="s">
        <v>65</v>
      </c>
      <c r="Z7045" s="1">
        <v>45071</v>
      </c>
      <c r="AA7045" s="2">
        <v>0.71652777777777776</v>
      </c>
      <c r="AB7045" s="2">
        <v>0.38903935185185184</v>
      </c>
      <c r="AC7045" t="s">
        <v>44</v>
      </c>
      <c r="AD7045" t="s">
        <v>45</v>
      </c>
      <c r="AE7045" t="s">
        <v>45</v>
      </c>
      <c r="AF7045">
        <v>149</v>
      </c>
    </row>
    <row r="7046" spans="1:32">
      <c r="A7046">
        <v>31664</v>
      </c>
      <c r="B7046">
        <v>30764</v>
      </c>
      <c r="C7046" t="s">
        <v>305</v>
      </c>
      <c r="D7046" t="s">
        <v>119</v>
      </c>
      <c r="E7046" t="s">
        <v>48</v>
      </c>
      <c r="F7046" t="s">
        <v>34595</v>
      </c>
      <c r="G7046" t="s">
        <v>34596</v>
      </c>
      <c r="H7046" t="s">
        <v>50</v>
      </c>
      <c r="I7046" s="1">
        <v>20918</v>
      </c>
      <c r="J7046" t="s">
        <v>34597</v>
      </c>
      <c r="K7046" t="s">
        <v>34598</v>
      </c>
      <c r="L7046">
        <v>25205</v>
      </c>
      <c r="M7046" t="s">
        <v>50</v>
      </c>
      <c r="N7046" s="1">
        <v>45078</v>
      </c>
      <c r="O7046" s="1">
        <v>45081</v>
      </c>
      <c r="P7046">
        <v>55</v>
      </c>
      <c r="Q7046">
        <v>3</v>
      </c>
      <c r="R7046" t="s">
        <v>53</v>
      </c>
      <c r="S7046">
        <v>1</v>
      </c>
      <c r="T7046">
        <v>2</v>
      </c>
      <c r="U7046">
        <v>3</v>
      </c>
      <c r="V7046">
        <v>426</v>
      </c>
      <c r="W7046" t="s">
        <v>41</v>
      </c>
      <c r="X7046" t="s">
        <v>34599</v>
      </c>
      <c r="Y7046" t="s">
        <v>65</v>
      </c>
      <c r="Z7046" s="1">
        <v>45055</v>
      </c>
      <c r="AA7046" s="2">
        <v>0.33429398148148143</v>
      </c>
      <c r="AB7046" s="2">
        <v>0.35321759259259261</v>
      </c>
      <c r="AC7046" t="s">
        <v>44</v>
      </c>
      <c r="AD7046" t="s">
        <v>44</v>
      </c>
      <c r="AE7046" t="s">
        <v>44</v>
      </c>
      <c r="AF7046">
        <v>142</v>
      </c>
    </row>
    <row r="7047" spans="1:32">
      <c r="A7047">
        <v>31665</v>
      </c>
      <c r="B7047">
        <v>30765</v>
      </c>
      <c r="C7047" t="s">
        <v>803</v>
      </c>
      <c r="D7047" t="s">
        <v>2788</v>
      </c>
      <c r="E7047" t="s">
        <v>48</v>
      </c>
      <c r="F7047" t="s">
        <v>34600</v>
      </c>
      <c r="G7047" t="s">
        <v>34601</v>
      </c>
      <c r="H7047" t="s">
        <v>156</v>
      </c>
      <c r="I7047" s="1">
        <v>37232</v>
      </c>
      <c r="J7047" t="s">
        <v>34602</v>
      </c>
      <c r="K7047" t="s">
        <v>34603</v>
      </c>
      <c r="L7047">
        <v>87212</v>
      </c>
      <c r="M7047" t="s">
        <v>156</v>
      </c>
      <c r="N7047" s="1">
        <v>45233</v>
      </c>
      <c r="O7047" s="1">
        <v>45234</v>
      </c>
      <c r="P7047">
        <v>43</v>
      </c>
      <c r="Q7047">
        <v>2</v>
      </c>
      <c r="R7047" t="s">
        <v>53</v>
      </c>
      <c r="S7047">
        <v>1</v>
      </c>
      <c r="T7047">
        <v>1</v>
      </c>
      <c r="U7047">
        <v>1</v>
      </c>
      <c r="V7047">
        <v>132</v>
      </c>
      <c r="W7047" t="s">
        <v>41</v>
      </c>
      <c r="X7047" t="s">
        <v>34604</v>
      </c>
      <c r="Y7047" t="s">
        <v>6</v>
      </c>
      <c r="Z7047" s="1">
        <v>45211</v>
      </c>
      <c r="AA7047" s="2">
        <v>0.32524305555555555</v>
      </c>
      <c r="AB7047" s="2">
        <v>0.59872685185185182</v>
      </c>
      <c r="AC7047" t="s">
        <v>45</v>
      </c>
      <c r="AD7047" t="s">
        <v>45</v>
      </c>
      <c r="AE7047" t="s">
        <v>45</v>
      </c>
      <c r="AF7047">
        <v>132</v>
      </c>
    </row>
    <row r="7048" spans="1:32">
      <c r="A7048">
        <v>31666</v>
      </c>
      <c r="B7048">
        <v>30766</v>
      </c>
      <c r="C7048" t="s">
        <v>21072</v>
      </c>
      <c r="D7048" t="s">
        <v>7311</v>
      </c>
      <c r="E7048" t="s">
        <v>34</v>
      </c>
      <c r="F7048" t="s">
        <v>34605</v>
      </c>
      <c r="G7048" t="s">
        <v>34606</v>
      </c>
      <c r="H7048" t="s">
        <v>457</v>
      </c>
      <c r="I7048" s="1">
        <v>20931</v>
      </c>
      <c r="J7048" t="s">
        <v>34607</v>
      </c>
      <c r="K7048" t="s">
        <v>34608</v>
      </c>
      <c r="L7048">
        <v>83747</v>
      </c>
      <c r="M7048" t="s">
        <v>457</v>
      </c>
      <c r="N7048" s="1">
        <v>45218</v>
      </c>
      <c r="O7048" s="1">
        <v>45222</v>
      </c>
      <c r="P7048">
        <v>57</v>
      </c>
      <c r="Q7048">
        <v>3</v>
      </c>
      <c r="R7048" t="s">
        <v>40</v>
      </c>
      <c r="S7048">
        <v>1</v>
      </c>
      <c r="T7048">
        <v>2</v>
      </c>
      <c r="U7048">
        <v>4</v>
      </c>
      <c r="V7048">
        <v>960</v>
      </c>
      <c r="W7048" t="s">
        <v>54</v>
      </c>
      <c r="X7048" t="s">
        <v>34609</v>
      </c>
      <c r="Y7048" t="s">
        <v>81</v>
      </c>
      <c r="Z7048" s="1">
        <v>45190</v>
      </c>
      <c r="AA7048" s="2">
        <v>0.24335648148148148</v>
      </c>
      <c r="AB7048" s="2">
        <v>0.38883101851851848</v>
      </c>
      <c r="AC7048" t="s">
        <v>45</v>
      </c>
      <c r="AD7048" t="s">
        <v>44</v>
      </c>
      <c r="AE7048" t="s">
        <v>44</v>
      </c>
      <c r="AF7048">
        <v>240</v>
      </c>
    </row>
    <row r="7049" spans="1:32">
      <c r="A7049">
        <v>31668</v>
      </c>
      <c r="B7049">
        <v>30768</v>
      </c>
      <c r="C7049" t="s">
        <v>583</v>
      </c>
      <c r="D7049" t="s">
        <v>8408</v>
      </c>
      <c r="E7049" t="s">
        <v>48</v>
      </c>
      <c r="F7049" t="s">
        <v>34610</v>
      </c>
      <c r="G7049" t="s">
        <v>34611</v>
      </c>
      <c r="H7049" t="s">
        <v>692</v>
      </c>
      <c r="I7049" s="1">
        <v>28252</v>
      </c>
      <c r="J7049" t="s">
        <v>34612</v>
      </c>
      <c r="K7049" t="s">
        <v>22407</v>
      </c>
      <c r="L7049">
        <v>44699</v>
      </c>
      <c r="M7049" t="s">
        <v>692</v>
      </c>
      <c r="N7049" s="1">
        <v>45172</v>
      </c>
      <c r="O7049" s="1">
        <v>45173</v>
      </c>
      <c r="P7049">
        <v>91</v>
      </c>
      <c r="Q7049">
        <v>4</v>
      </c>
      <c r="R7049" t="s">
        <v>53</v>
      </c>
      <c r="S7049">
        <v>2</v>
      </c>
      <c r="T7049">
        <v>1</v>
      </c>
      <c r="U7049">
        <v>1</v>
      </c>
      <c r="V7049">
        <v>137</v>
      </c>
      <c r="W7049" t="s">
        <v>41</v>
      </c>
      <c r="X7049" t="s">
        <v>34613</v>
      </c>
      <c r="Y7049" t="s">
        <v>65</v>
      </c>
      <c r="Z7049" s="1">
        <v>45160</v>
      </c>
      <c r="AA7049" s="2">
        <v>0.9903819444444445</v>
      </c>
      <c r="AB7049" s="2">
        <v>7.7870370370370368E-2</v>
      </c>
      <c r="AC7049" t="s">
        <v>44</v>
      </c>
      <c r="AD7049" t="s">
        <v>45</v>
      </c>
      <c r="AE7049" t="s">
        <v>44</v>
      </c>
      <c r="AF7049">
        <v>137</v>
      </c>
    </row>
    <row r="7050" spans="1:32">
      <c r="A7050">
        <v>31669</v>
      </c>
      <c r="B7050">
        <v>30769</v>
      </c>
      <c r="C7050" t="s">
        <v>4045</v>
      </c>
      <c r="D7050" t="s">
        <v>5624</v>
      </c>
      <c r="E7050" t="s">
        <v>34</v>
      </c>
      <c r="F7050" t="s">
        <v>34614</v>
      </c>
      <c r="G7050" t="s">
        <v>34615</v>
      </c>
      <c r="H7050" t="s">
        <v>725</v>
      </c>
      <c r="I7050" s="1">
        <v>31392</v>
      </c>
      <c r="J7050" t="s">
        <v>34616</v>
      </c>
      <c r="K7050" t="s">
        <v>34617</v>
      </c>
      <c r="L7050">
        <v>83551</v>
      </c>
      <c r="M7050" t="s">
        <v>725</v>
      </c>
      <c r="N7050" s="1">
        <v>45128</v>
      </c>
      <c r="O7050" s="1">
        <v>45131</v>
      </c>
      <c r="P7050">
        <v>99</v>
      </c>
      <c r="Q7050">
        <v>4</v>
      </c>
      <c r="R7050" t="s">
        <v>40</v>
      </c>
      <c r="S7050">
        <v>4</v>
      </c>
      <c r="T7050">
        <v>1</v>
      </c>
      <c r="U7050">
        <v>3</v>
      </c>
      <c r="V7050">
        <v>657</v>
      </c>
      <c r="W7050" t="s">
        <v>41</v>
      </c>
      <c r="X7050" t="s">
        <v>34618</v>
      </c>
      <c r="Y7050" t="s">
        <v>6</v>
      </c>
      <c r="Z7050" s="1">
        <v>45089</v>
      </c>
      <c r="AA7050" s="2">
        <v>0.25776620370370368</v>
      </c>
      <c r="AB7050" s="2">
        <v>0.61533564814814812</v>
      </c>
      <c r="AC7050" t="s">
        <v>44</v>
      </c>
      <c r="AD7050" t="s">
        <v>45</v>
      </c>
      <c r="AE7050" t="s">
        <v>45</v>
      </c>
      <c r="AF7050">
        <v>219</v>
      </c>
    </row>
    <row r="7051" spans="1:32">
      <c r="A7051">
        <v>31670</v>
      </c>
      <c r="B7051">
        <v>30770</v>
      </c>
      <c r="C7051" t="s">
        <v>513</v>
      </c>
      <c r="D7051" t="s">
        <v>34619</v>
      </c>
      <c r="E7051" t="s">
        <v>34</v>
      </c>
      <c r="F7051" t="s">
        <v>34620</v>
      </c>
      <c r="G7051" t="s">
        <v>34621</v>
      </c>
      <c r="H7051" t="s">
        <v>692</v>
      </c>
      <c r="I7051" s="1">
        <v>26571</v>
      </c>
      <c r="J7051" t="s">
        <v>34622</v>
      </c>
      <c r="K7051" t="s">
        <v>9429</v>
      </c>
      <c r="L7051">
        <v>73053</v>
      </c>
      <c r="M7051" t="s">
        <v>692</v>
      </c>
      <c r="N7051" s="1">
        <v>45212</v>
      </c>
      <c r="O7051" s="1">
        <v>45216</v>
      </c>
      <c r="P7051">
        <v>46</v>
      </c>
      <c r="Q7051">
        <v>2</v>
      </c>
      <c r="R7051" t="s">
        <v>53</v>
      </c>
      <c r="S7051">
        <v>4</v>
      </c>
      <c r="T7051">
        <v>2</v>
      </c>
      <c r="U7051">
        <v>4</v>
      </c>
      <c r="V7051">
        <v>536</v>
      </c>
      <c r="W7051" t="s">
        <v>41</v>
      </c>
      <c r="X7051" t="s">
        <v>34623</v>
      </c>
      <c r="Y7051" t="s">
        <v>43</v>
      </c>
      <c r="Z7051" s="1">
        <v>45180</v>
      </c>
      <c r="AA7051" s="2">
        <v>0.49111111111111111</v>
      </c>
      <c r="AB7051" s="2">
        <v>0.2243287037037037</v>
      </c>
      <c r="AC7051" t="s">
        <v>44</v>
      </c>
      <c r="AD7051" t="s">
        <v>45</v>
      </c>
      <c r="AE7051" t="s">
        <v>45</v>
      </c>
      <c r="AF7051">
        <v>134</v>
      </c>
    </row>
    <row r="7052" spans="1:32">
      <c r="A7052">
        <v>31671</v>
      </c>
      <c r="B7052">
        <v>30771</v>
      </c>
      <c r="C7052" t="s">
        <v>2816</v>
      </c>
      <c r="D7052" t="s">
        <v>681</v>
      </c>
      <c r="E7052" t="s">
        <v>48</v>
      </c>
      <c r="F7052" t="s">
        <v>34624</v>
      </c>
      <c r="G7052">
        <v>3652821374</v>
      </c>
      <c r="H7052" t="s">
        <v>86</v>
      </c>
      <c r="I7052" s="1">
        <v>23242</v>
      </c>
      <c r="J7052" t="s">
        <v>34625</v>
      </c>
      <c r="K7052" t="s">
        <v>34434</v>
      </c>
      <c r="L7052">
        <v>37130</v>
      </c>
      <c r="M7052" t="s">
        <v>86</v>
      </c>
      <c r="N7052" s="1">
        <v>45324</v>
      </c>
      <c r="O7052" s="1">
        <v>45326</v>
      </c>
      <c r="P7052">
        <v>95</v>
      </c>
      <c r="Q7052">
        <v>4</v>
      </c>
      <c r="R7052" t="s">
        <v>63</v>
      </c>
      <c r="S7052">
        <v>4</v>
      </c>
      <c r="T7052">
        <v>2</v>
      </c>
      <c r="U7052">
        <v>2</v>
      </c>
      <c r="V7052">
        <v>158</v>
      </c>
      <c r="W7052" t="s">
        <v>41</v>
      </c>
      <c r="X7052" t="s">
        <v>34626</v>
      </c>
      <c r="Y7052" t="s">
        <v>43</v>
      </c>
      <c r="Z7052" s="1">
        <v>45286</v>
      </c>
      <c r="AA7052" s="2">
        <v>0.14646990740740742</v>
      </c>
      <c r="AB7052" s="2">
        <v>0.5507291666666666</v>
      </c>
      <c r="AC7052" t="s">
        <v>44</v>
      </c>
      <c r="AD7052" t="s">
        <v>44</v>
      </c>
      <c r="AE7052" t="s">
        <v>45</v>
      </c>
      <c r="AF7052">
        <v>79</v>
      </c>
    </row>
    <row r="7053" spans="1:32">
      <c r="A7053">
        <v>31672</v>
      </c>
      <c r="B7053">
        <v>30772</v>
      </c>
      <c r="C7053" t="s">
        <v>447</v>
      </c>
      <c r="D7053" t="s">
        <v>26955</v>
      </c>
      <c r="E7053" t="s">
        <v>48</v>
      </c>
      <c r="F7053" t="s">
        <v>34627</v>
      </c>
      <c r="G7053" t="s">
        <v>34628</v>
      </c>
      <c r="H7053" t="s">
        <v>201</v>
      </c>
      <c r="I7053" s="1">
        <v>23162</v>
      </c>
      <c r="J7053" t="s">
        <v>34629</v>
      </c>
      <c r="K7053" t="s">
        <v>10596</v>
      </c>
      <c r="L7053">
        <v>13261</v>
      </c>
      <c r="M7053" t="s">
        <v>201</v>
      </c>
      <c r="N7053" s="1">
        <v>45269</v>
      </c>
      <c r="O7053" s="1">
        <v>45271</v>
      </c>
      <c r="P7053">
        <v>84</v>
      </c>
      <c r="Q7053">
        <v>4</v>
      </c>
      <c r="R7053" t="s">
        <v>40</v>
      </c>
      <c r="S7053">
        <v>2</v>
      </c>
      <c r="T7053">
        <v>1</v>
      </c>
      <c r="U7053">
        <v>2</v>
      </c>
      <c r="V7053">
        <v>456</v>
      </c>
      <c r="W7053" t="s">
        <v>54</v>
      </c>
      <c r="X7053" t="s">
        <v>34630</v>
      </c>
      <c r="Y7053" t="s">
        <v>43</v>
      </c>
      <c r="Z7053" s="1">
        <v>45249</v>
      </c>
      <c r="AA7053" s="2">
        <v>0.62822916666666673</v>
      </c>
      <c r="AB7053" s="2">
        <v>9.4826388888888891E-2</v>
      </c>
      <c r="AC7053" t="s">
        <v>44</v>
      </c>
      <c r="AD7053" t="s">
        <v>45</v>
      </c>
      <c r="AE7053" t="s">
        <v>44</v>
      </c>
      <c r="AF7053">
        <v>228</v>
      </c>
    </row>
    <row r="7054" spans="1:32">
      <c r="A7054">
        <v>31673</v>
      </c>
      <c r="B7054">
        <v>30773</v>
      </c>
      <c r="C7054" t="s">
        <v>1201</v>
      </c>
      <c r="D7054" t="s">
        <v>6222</v>
      </c>
      <c r="E7054" t="s">
        <v>34</v>
      </c>
      <c r="F7054" t="s">
        <v>34631</v>
      </c>
      <c r="G7054" t="s">
        <v>34632</v>
      </c>
      <c r="H7054" t="s">
        <v>171</v>
      </c>
      <c r="I7054" s="1">
        <v>25537</v>
      </c>
      <c r="J7054" t="s">
        <v>34633</v>
      </c>
      <c r="K7054" t="s">
        <v>34634</v>
      </c>
      <c r="L7054">
        <v>72527</v>
      </c>
      <c r="M7054" t="s">
        <v>171</v>
      </c>
      <c r="N7054" s="1">
        <v>45284</v>
      </c>
      <c r="O7054" s="1">
        <v>45289</v>
      </c>
      <c r="P7054">
        <v>9</v>
      </c>
      <c r="Q7054">
        <v>1</v>
      </c>
      <c r="R7054" t="s">
        <v>40</v>
      </c>
      <c r="S7054">
        <v>1</v>
      </c>
      <c r="T7054">
        <v>2</v>
      </c>
      <c r="U7054">
        <v>5</v>
      </c>
      <c r="V7054">
        <v>1085</v>
      </c>
      <c r="W7054" t="s">
        <v>41</v>
      </c>
      <c r="X7054" t="s">
        <v>34635</v>
      </c>
      <c r="Y7054" t="s">
        <v>43</v>
      </c>
      <c r="Z7054" s="1">
        <v>45267</v>
      </c>
      <c r="AA7054" s="2">
        <v>0.60670138888888892</v>
      </c>
      <c r="AB7054" s="2">
        <v>0.48025462962962967</v>
      </c>
      <c r="AC7054" t="s">
        <v>45</v>
      </c>
      <c r="AD7054" t="s">
        <v>45</v>
      </c>
      <c r="AE7054" t="s">
        <v>45</v>
      </c>
      <c r="AF7054">
        <v>217</v>
      </c>
    </row>
    <row r="7055" spans="1:32">
      <c r="A7055">
        <v>31674</v>
      </c>
      <c r="B7055">
        <v>30774</v>
      </c>
      <c r="C7055" t="s">
        <v>25130</v>
      </c>
      <c r="D7055" t="s">
        <v>2316</v>
      </c>
      <c r="E7055" t="s">
        <v>48</v>
      </c>
      <c r="F7055" t="s">
        <v>34636</v>
      </c>
      <c r="G7055" t="s">
        <v>34637</v>
      </c>
      <c r="H7055" t="s">
        <v>317</v>
      </c>
      <c r="I7055" s="1">
        <v>37350</v>
      </c>
      <c r="J7055" t="s">
        <v>34638</v>
      </c>
      <c r="K7055" t="s">
        <v>15650</v>
      </c>
      <c r="L7055">
        <v>56871</v>
      </c>
      <c r="M7055" t="s">
        <v>317</v>
      </c>
      <c r="N7055" s="1">
        <v>45124</v>
      </c>
      <c r="O7055" s="1">
        <v>45127</v>
      </c>
      <c r="P7055">
        <v>42</v>
      </c>
      <c r="Q7055">
        <v>2</v>
      </c>
      <c r="R7055" t="s">
        <v>40</v>
      </c>
      <c r="S7055">
        <v>1</v>
      </c>
      <c r="T7055">
        <v>0</v>
      </c>
      <c r="U7055">
        <v>3</v>
      </c>
      <c r="V7055">
        <v>651</v>
      </c>
      <c r="W7055" t="s">
        <v>54</v>
      </c>
      <c r="X7055" t="s">
        <v>34639</v>
      </c>
      <c r="Y7055" t="s">
        <v>43</v>
      </c>
      <c r="Z7055" s="1">
        <v>45107</v>
      </c>
      <c r="AA7055" s="2">
        <v>0.38409722222222226</v>
      </c>
      <c r="AB7055" s="2">
        <v>0.27710648148148148</v>
      </c>
      <c r="AC7055" t="s">
        <v>45</v>
      </c>
      <c r="AD7055" t="s">
        <v>45</v>
      </c>
      <c r="AE7055" t="s">
        <v>45</v>
      </c>
      <c r="AF7055">
        <v>217</v>
      </c>
    </row>
    <row r="7056" spans="1:32">
      <c r="A7056">
        <v>31677</v>
      </c>
      <c r="B7056">
        <v>30777</v>
      </c>
      <c r="C7056" t="s">
        <v>8027</v>
      </c>
      <c r="D7056" t="s">
        <v>1732</v>
      </c>
      <c r="E7056" t="s">
        <v>48</v>
      </c>
      <c r="F7056" t="s">
        <v>34640</v>
      </c>
      <c r="G7056" t="s">
        <v>34641</v>
      </c>
      <c r="H7056" t="s">
        <v>179</v>
      </c>
      <c r="I7056" s="1">
        <v>18556</v>
      </c>
      <c r="J7056" t="s">
        <v>34642</v>
      </c>
      <c r="K7056" t="s">
        <v>34643</v>
      </c>
      <c r="L7056">
        <v>29205</v>
      </c>
      <c r="M7056" t="s">
        <v>179</v>
      </c>
      <c r="N7056" s="1">
        <v>45171</v>
      </c>
      <c r="O7056" s="1">
        <v>45175</v>
      </c>
      <c r="P7056">
        <v>37</v>
      </c>
      <c r="Q7056">
        <v>2</v>
      </c>
      <c r="R7056" t="s">
        <v>53</v>
      </c>
      <c r="S7056">
        <v>2</v>
      </c>
      <c r="T7056">
        <v>0</v>
      </c>
      <c r="U7056">
        <v>4</v>
      </c>
      <c r="V7056">
        <v>480</v>
      </c>
      <c r="W7056" t="s">
        <v>41</v>
      </c>
      <c r="X7056" t="s">
        <v>34644</v>
      </c>
      <c r="Y7056" t="s">
        <v>65</v>
      </c>
      <c r="Z7056" s="1">
        <v>45163</v>
      </c>
      <c r="AA7056" s="2">
        <v>0.9865624999999999</v>
      </c>
      <c r="AB7056" s="2">
        <v>8.4733796296296293E-2</v>
      </c>
      <c r="AC7056" t="s">
        <v>45</v>
      </c>
      <c r="AD7056" t="s">
        <v>45</v>
      </c>
      <c r="AE7056" t="s">
        <v>44</v>
      </c>
      <c r="AF7056">
        <v>120</v>
      </c>
    </row>
    <row r="7057" spans="1:32">
      <c r="A7057">
        <v>31678</v>
      </c>
      <c r="B7057">
        <v>30778</v>
      </c>
      <c r="C7057" t="s">
        <v>1392</v>
      </c>
      <c r="D7057" t="s">
        <v>2923</v>
      </c>
      <c r="E7057" t="s">
        <v>34</v>
      </c>
      <c r="F7057" t="s">
        <v>34645</v>
      </c>
      <c r="G7057">
        <v>8676330144</v>
      </c>
      <c r="H7057" t="s">
        <v>295</v>
      </c>
      <c r="I7057" s="1">
        <v>30739</v>
      </c>
      <c r="J7057" t="s">
        <v>34646</v>
      </c>
      <c r="K7057" t="s">
        <v>21634</v>
      </c>
      <c r="L7057">
        <v>79874</v>
      </c>
      <c r="M7057" t="s">
        <v>295</v>
      </c>
      <c r="N7057" s="1">
        <v>45256</v>
      </c>
      <c r="O7057" s="1">
        <v>45257</v>
      </c>
      <c r="P7057">
        <v>74</v>
      </c>
      <c r="Q7057">
        <v>3</v>
      </c>
      <c r="R7057" t="s">
        <v>63</v>
      </c>
      <c r="S7057">
        <v>3</v>
      </c>
      <c r="T7057">
        <v>0</v>
      </c>
      <c r="U7057">
        <v>1</v>
      </c>
      <c r="V7057">
        <v>85</v>
      </c>
      <c r="W7057" t="s">
        <v>54</v>
      </c>
      <c r="X7057" t="s">
        <v>34647</v>
      </c>
      <c r="Y7057" t="s">
        <v>81</v>
      </c>
      <c r="Z7057" s="1">
        <v>45217</v>
      </c>
      <c r="AA7057" s="2">
        <v>6.8553240740740748E-2</v>
      </c>
      <c r="AB7057" s="2">
        <v>0.29267361111111112</v>
      </c>
      <c r="AC7057" t="s">
        <v>45</v>
      </c>
      <c r="AD7057" t="s">
        <v>45</v>
      </c>
      <c r="AE7057" t="s">
        <v>44</v>
      </c>
      <c r="AF7057">
        <v>85</v>
      </c>
    </row>
    <row r="7058" spans="1:32">
      <c r="A7058">
        <v>31679</v>
      </c>
      <c r="B7058">
        <v>30779</v>
      </c>
      <c r="C7058" t="s">
        <v>4490</v>
      </c>
      <c r="D7058" t="s">
        <v>2788</v>
      </c>
      <c r="E7058" t="s">
        <v>34</v>
      </c>
      <c r="F7058" t="s">
        <v>34648</v>
      </c>
      <c r="G7058" t="s">
        <v>34649</v>
      </c>
      <c r="H7058" t="s">
        <v>418</v>
      </c>
      <c r="I7058" s="1">
        <v>37082</v>
      </c>
      <c r="J7058" t="s">
        <v>34650</v>
      </c>
      <c r="K7058" t="s">
        <v>13162</v>
      </c>
      <c r="L7058">
        <v>1284</v>
      </c>
      <c r="M7058" t="s">
        <v>418</v>
      </c>
      <c r="N7058" s="1">
        <v>45252</v>
      </c>
      <c r="O7058" s="1">
        <v>45254</v>
      </c>
      <c r="P7058">
        <v>66</v>
      </c>
      <c r="Q7058">
        <v>3</v>
      </c>
      <c r="R7058" t="s">
        <v>40</v>
      </c>
      <c r="S7058">
        <v>2</v>
      </c>
      <c r="T7058">
        <v>0</v>
      </c>
      <c r="U7058">
        <v>2</v>
      </c>
      <c r="V7058">
        <v>400</v>
      </c>
      <c r="W7058" t="s">
        <v>41</v>
      </c>
      <c r="X7058" t="s">
        <v>34651</v>
      </c>
      <c r="Y7058" t="s">
        <v>43</v>
      </c>
      <c r="Z7058" s="1">
        <v>45246</v>
      </c>
      <c r="AA7058" s="2">
        <v>0.9269560185185185</v>
      </c>
      <c r="AB7058" s="2">
        <v>0.37642361111111106</v>
      </c>
      <c r="AC7058" t="s">
        <v>45</v>
      </c>
      <c r="AD7058" t="s">
        <v>45</v>
      </c>
      <c r="AE7058" t="s">
        <v>44</v>
      </c>
      <c r="AF7058">
        <v>200</v>
      </c>
    </row>
    <row r="7059" spans="1:32">
      <c r="A7059">
        <v>31680</v>
      </c>
      <c r="B7059">
        <v>30780</v>
      </c>
      <c r="C7059" t="s">
        <v>391</v>
      </c>
      <c r="D7059" t="s">
        <v>2475</v>
      </c>
      <c r="E7059" t="s">
        <v>34</v>
      </c>
      <c r="F7059" t="s">
        <v>34652</v>
      </c>
      <c r="G7059" t="s">
        <v>34653</v>
      </c>
      <c r="H7059" t="s">
        <v>86</v>
      </c>
      <c r="I7059" s="1">
        <v>18806</v>
      </c>
      <c r="J7059" t="s">
        <v>34654</v>
      </c>
      <c r="K7059" t="s">
        <v>34655</v>
      </c>
      <c r="L7059">
        <v>43552</v>
      </c>
      <c r="M7059" t="s">
        <v>86</v>
      </c>
      <c r="N7059" s="1">
        <v>44988</v>
      </c>
      <c r="O7059" s="1">
        <v>44991</v>
      </c>
      <c r="P7059">
        <v>62</v>
      </c>
      <c r="Q7059">
        <v>3</v>
      </c>
      <c r="R7059" t="s">
        <v>63</v>
      </c>
      <c r="S7059">
        <v>2</v>
      </c>
      <c r="T7059">
        <v>1</v>
      </c>
      <c r="U7059">
        <v>3</v>
      </c>
      <c r="V7059">
        <v>210</v>
      </c>
      <c r="W7059" t="s">
        <v>54</v>
      </c>
      <c r="X7059" t="s">
        <v>34656</v>
      </c>
      <c r="Y7059" t="s">
        <v>43</v>
      </c>
      <c r="Z7059" s="1">
        <v>44974</v>
      </c>
      <c r="AA7059" s="2">
        <v>0.46820601851851856</v>
      </c>
      <c r="AB7059" s="2">
        <v>0.70474537037037033</v>
      </c>
      <c r="AC7059" t="s">
        <v>45</v>
      </c>
      <c r="AD7059" t="s">
        <v>45</v>
      </c>
      <c r="AE7059" t="s">
        <v>44</v>
      </c>
      <c r="AF7059">
        <v>70</v>
      </c>
    </row>
    <row r="7060" spans="1:32">
      <c r="A7060">
        <v>31681</v>
      </c>
      <c r="B7060">
        <v>30781</v>
      </c>
      <c r="C7060" t="s">
        <v>1328</v>
      </c>
      <c r="D7060" t="s">
        <v>140</v>
      </c>
      <c r="E7060" t="s">
        <v>34</v>
      </c>
      <c r="F7060" t="s">
        <v>34657</v>
      </c>
      <c r="G7060">
        <v>9206267358</v>
      </c>
      <c r="H7060" t="s">
        <v>225</v>
      </c>
      <c r="I7060" s="1">
        <v>30397</v>
      </c>
      <c r="J7060" t="s">
        <v>34658</v>
      </c>
      <c r="K7060" t="s">
        <v>34659</v>
      </c>
      <c r="L7060">
        <v>35606</v>
      </c>
      <c r="M7060" t="s">
        <v>225</v>
      </c>
      <c r="N7060" s="1">
        <v>45189</v>
      </c>
      <c r="O7060" s="1">
        <v>45191</v>
      </c>
      <c r="P7060">
        <v>46</v>
      </c>
      <c r="Q7060">
        <v>2</v>
      </c>
      <c r="R7060" t="s">
        <v>53</v>
      </c>
      <c r="S7060">
        <v>4</v>
      </c>
      <c r="T7060">
        <v>1</v>
      </c>
      <c r="U7060">
        <v>2</v>
      </c>
      <c r="V7060">
        <v>274</v>
      </c>
      <c r="W7060" t="s">
        <v>54</v>
      </c>
      <c r="X7060" t="s">
        <v>34660</v>
      </c>
      <c r="Y7060" t="s">
        <v>81</v>
      </c>
      <c r="Z7060" s="1">
        <v>45155</v>
      </c>
      <c r="AA7060" s="2">
        <v>4.5254629629629629E-3</v>
      </c>
      <c r="AB7060" s="2">
        <v>0.10097222222222223</v>
      </c>
      <c r="AC7060" t="s">
        <v>44</v>
      </c>
      <c r="AD7060" t="s">
        <v>44</v>
      </c>
      <c r="AE7060" t="s">
        <v>45</v>
      </c>
      <c r="AF7060">
        <v>137</v>
      </c>
    </row>
    <row r="7061" spans="1:32">
      <c r="A7061">
        <v>31682</v>
      </c>
      <c r="B7061">
        <v>30782</v>
      </c>
      <c r="C7061" t="s">
        <v>2316</v>
      </c>
      <c r="D7061" t="s">
        <v>6865</v>
      </c>
      <c r="E7061" t="s">
        <v>48</v>
      </c>
      <c r="F7061" t="s">
        <v>34661</v>
      </c>
      <c r="G7061">
        <v>2124362600</v>
      </c>
      <c r="H7061" t="s">
        <v>1301</v>
      </c>
      <c r="I7061" s="1">
        <v>29076</v>
      </c>
      <c r="J7061" t="s">
        <v>34662</v>
      </c>
      <c r="K7061" t="s">
        <v>34663</v>
      </c>
      <c r="L7061">
        <v>99502</v>
      </c>
      <c r="M7061" t="s">
        <v>1301</v>
      </c>
      <c r="N7061" s="1">
        <v>45008</v>
      </c>
      <c r="O7061" s="1">
        <v>45013</v>
      </c>
      <c r="P7061">
        <v>60</v>
      </c>
      <c r="Q7061">
        <v>3</v>
      </c>
      <c r="R7061" t="s">
        <v>40</v>
      </c>
      <c r="S7061">
        <v>2</v>
      </c>
      <c r="T7061">
        <v>0</v>
      </c>
      <c r="U7061">
        <v>5</v>
      </c>
      <c r="V7061">
        <v>1085</v>
      </c>
      <c r="W7061" t="s">
        <v>54</v>
      </c>
      <c r="X7061" t="s">
        <v>34664</v>
      </c>
      <c r="Y7061" t="s">
        <v>65</v>
      </c>
      <c r="Z7061" s="1">
        <v>44985</v>
      </c>
      <c r="AA7061" s="2">
        <v>4.1666666666666666E-3</v>
      </c>
      <c r="AB7061" s="2">
        <v>0.66408564814814819</v>
      </c>
      <c r="AC7061" t="s">
        <v>45</v>
      </c>
      <c r="AD7061" t="s">
        <v>44</v>
      </c>
      <c r="AE7061" t="s">
        <v>44</v>
      </c>
      <c r="AF7061">
        <v>217</v>
      </c>
    </row>
    <row r="7062" spans="1:32">
      <c r="A7062">
        <v>31684</v>
      </c>
      <c r="B7062">
        <v>30784</v>
      </c>
      <c r="C7062" t="s">
        <v>7375</v>
      </c>
      <c r="D7062" t="s">
        <v>462</v>
      </c>
      <c r="E7062" t="s">
        <v>34</v>
      </c>
      <c r="F7062" t="s">
        <v>34665</v>
      </c>
      <c r="G7062" t="s">
        <v>34666</v>
      </c>
      <c r="H7062" t="s">
        <v>37</v>
      </c>
      <c r="I7062" s="1">
        <v>30159</v>
      </c>
      <c r="J7062" t="s">
        <v>34667</v>
      </c>
      <c r="K7062" t="s">
        <v>34668</v>
      </c>
      <c r="L7062">
        <v>84355</v>
      </c>
      <c r="M7062" t="s">
        <v>37</v>
      </c>
      <c r="N7062" s="1">
        <v>44983</v>
      </c>
      <c r="O7062" s="1">
        <v>44988</v>
      </c>
      <c r="P7062">
        <v>90</v>
      </c>
      <c r="Q7062">
        <v>4</v>
      </c>
      <c r="R7062" t="s">
        <v>40</v>
      </c>
      <c r="S7062">
        <v>4</v>
      </c>
      <c r="T7062">
        <v>0</v>
      </c>
      <c r="U7062">
        <v>5</v>
      </c>
      <c r="V7062">
        <v>1180</v>
      </c>
      <c r="W7062" t="s">
        <v>54</v>
      </c>
      <c r="X7062" t="s">
        <v>34669</v>
      </c>
      <c r="Y7062" t="s">
        <v>43</v>
      </c>
      <c r="Z7062" s="1">
        <v>44957</v>
      </c>
      <c r="AA7062" s="2">
        <v>0.44015046296296295</v>
      </c>
      <c r="AB7062" s="2">
        <v>0.27133101851851854</v>
      </c>
      <c r="AC7062" t="s">
        <v>45</v>
      </c>
      <c r="AD7062" t="s">
        <v>44</v>
      </c>
      <c r="AE7062" t="s">
        <v>44</v>
      </c>
      <c r="AF7062">
        <v>236</v>
      </c>
    </row>
    <row r="7063" spans="1:32">
      <c r="A7063">
        <v>31685</v>
      </c>
      <c r="B7063">
        <v>30785</v>
      </c>
      <c r="C7063" t="s">
        <v>291</v>
      </c>
      <c r="D7063" t="s">
        <v>5047</v>
      </c>
      <c r="E7063" t="s">
        <v>48</v>
      </c>
      <c r="F7063" t="s">
        <v>34670</v>
      </c>
      <c r="G7063" t="s">
        <v>34671</v>
      </c>
      <c r="H7063" t="s">
        <v>60</v>
      </c>
      <c r="I7063" s="1">
        <v>22522</v>
      </c>
      <c r="J7063" t="s">
        <v>34672</v>
      </c>
      <c r="K7063" t="s">
        <v>34673</v>
      </c>
      <c r="L7063">
        <v>33195</v>
      </c>
      <c r="M7063" t="s">
        <v>60</v>
      </c>
      <c r="N7063" s="1">
        <v>45232</v>
      </c>
      <c r="O7063" s="1">
        <v>45237</v>
      </c>
      <c r="P7063">
        <v>84</v>
      </c>
      <c r="Q7063">
        <v>4</v>
      </c>
      <c r="R7063" t="s">
        <v>40</v>
      </c>
      <c r="S7063">
        <v>4</v>
      </c>
      <c r="T7063">
        <v>2</v>
      </c>
      <c r="U7063">
        <v>5</v>
      </c>
      <c r="V7063">
        <v>1195</v>
      </c>
      <c r="W7063" t="s">
        <v>41</v>
      </c>
      <c r="X7063" t="s">
        <v>34674</v>
      </c>
      <c r="Y7063" t="s">
        <v>43</v>
      </c>
      <c r="Z7063" s="1">
        <v>45193</v>
      </c>
      <c r="AA7063" s="2">
        <v>0.79177083333333342</v>
      </c>
      <c r="AB7063" s="2">
        <v>0.9006481481481482</v>
      </c>
      <c r="AC7063" t="s">
        <v>44</v>
      </c>
      <c r="AD7063" t="s">
        <v>45</v>
      </c>
      <c r="AE7063" t="s">
        <v>45</v>
      </c>
      <c r="AF7063">
        <v>239</v>
      </c>
    </row>
    <row r="7064" spans="1:32">
      <c r="A7064">
        <v>31687</v>
      </c>
      <c r="B7064">
        <v>30787</v>
      </c>
      <c r="C7064" t="s">
        <v>988</v>
      </c>
      <c r="D7064" t="s">
        <v>34675</v>
      </c>
      <c r="E7064" t="s">
        <v>48</v>
      </c>
      <c r="F7064" t="s">
        <v>34676</v>
      </c>
      <c r="G7064" t="s">
        <v>34677</v>
      </c>
      <c r="H7064" t="s">
        <v>1301</v>
      </c>
      <c r="I7064" s="1">
        <v>23272</v>
      </c>
      <c r="J7064" t="s">
        <v>34678</v>
      </c>
      <c r="K7064" t="s">
        <v>34679</v>
      </c>
      <c r="L7064">
        <v>57385</v>
      </c>
      <c r="M7064" t="s">
        <v>1301</v>
      </c>
      <c r="N7064" s="1">
        <v>45017</v>
      </c>
      <c r="O7064" s="1">
        <v>45021</v>
      </c>
      <c r="P7064">
        <v>78</v>
      </c>
      <c r="Q7064">
        <v>4</v>
      </c>
      <c r="R7064" t="s">
        <v>40</v>
      </c>
      <c r="S7064">
        <v>1</v>
      </c>
      <c r="T7064">
        <v>1</v>
      </c>
      <c r="U7064">
        <v>4</v>
      </c>
      <c r="V7064">
        <v>808</v>
      </c>
      <c r="W7064" t="s">
        <v>41</v>
      </c>
      <c r="X7064" t="s">
        <v>34680</v>
      </c>
      <c r="Y7064" t="s">
        <v>43</v>
      </c>
      <c r="Z7064" s="1">
        <v>44984</v>
      </c>
      <c r="AA7064" s="2">
        <v>0.45564814814814819</v>
      </c>
      <c r="AB7064" s="2">
        <v>0.56912037037037033</v>
      </c>
      <c r="AC7064" t="s">
        <v>45</v>
      </c>
      <c r="AD7064" t="s">
        <v>45</v>
      </c>
      <c r="AE7064" t="s">
        <v>44</v>
      </c>
      <c r="AF7064">
        <v>202</v>
      </c>
    </row>
    <row r="7065" spans="1:32">
      <c r="A7065">
        <v>31689</v>
      </c>
      <c r="B7065">
        <v>30789</v>
      </c>
      <c r="C7065" t="s">
        <v>16220</v>
      </c>
      <c r="D7065" t="s">
        <v>277</v>
      </c>
      <c r="E7065" t="s">
        <v>34</v>
      </c>
      <c r="F7065" t="s">
        <v>34681</v>
      </c>
      <c r="G7065" t="s">
        <v>34682</v>
      </c>
      <c r="H7065" t="s">
        <v>37</v>
      </c>
      <c r="I7065" s="1">
        <v>26182</v>
      </c>
      <c r="J7065" t="s">
        <v>34683</v>
      </c>
      <c r="K7065" t="s">
        <v>34684</v>
      </c>
      <c r="L7065">
        <v>62532</v>
      </c>
      <c r="M7065" t="s">
        <v>37</v>
      </c>
      <c r="N7065" s="1">
        <v>45286</v>
      </c>
      <c r="O7065" s="1">
        <v>45289</v>
      </c>
      <c r="P7065">
        <v>33</v>
      </c>
      <c r="Q7065">
        <v>2</v>
      </c>
      <c r="R7065" t="s">
        <v>40</v>
      </c>
      <c r="S7065">
        <v>3</v>
      </c>
      <c r="T7065">
        <v>0</v>
      </c>
      <c r="U7065">
        <v>3</v>
      </c>
      <c r="V7065">
        <v>732</v>
      </c>
      <c r="W7065" t="s">
        <v>54</v>
      </c>
      <c r="X7065" t="s">
        <v>34685</v>
      </c>
      <c r="Y7065" t="s">
        <v>81</v>
      </c>
      <c r="Z7065" s="1">
        <v>45255</v>
      </c>
      <c r="AA7065" s="2">
        <v>0.31981481481481483</v>
      </c>
      <c r="AB7065" s="2">
        <v>0.63001157407407404</v>
      </c>
      <c r="AC7065" t="s">
        <v>45</v>
      </c>
      <c r="AD7065" t="s">
        <v>45</v>
      </c>
      <c r="AE7065" t="s">
        <v>45</v>
      </c>
      <c r="AF7065">
        <v>244</v>
      </c>
    </row>
    <row r="7066" spans="1:32">
      <c r="A7066">
        <v>31692</v>
      </c>
      <c r="B7066">
        <v>30792</v>
      </c>
      <c r="C7066" t="s">
        <v>648</v>
      </c>
      <c r="D7066" t="s">
        <v>3678</v>
      </c>
      <c r="E7066" t="s">
        <v>34</v>
      </c>
      <c r="F7066" t="s">
        <v>34686</v>
      </c>
      <c r="G7066" t="s">
        <v>34687</v>
      </c>
      <c r="H7066" t="s">
        <v>50</v>
      </c>
      <c r="I7066" s="1">
        <v>33296</v>
      </c>
      <c r="J7066" t="s">
        <v>34688</v>
      </c>
      <c r="K7066" t="s">
        <v>6416</v>
      </c>
      <c r="L7066">
        <v>25229</v>
      </c>
      <c r="M7066" t="s">
        <v>50</v>
      </c>
      <c r="N7066" s="1">
        <v>45150</v>
      </c>
      <c r="O7066" s="1">
        <v>45152</v>
      </c>
      <c r="P7066">
        <v>28</v>
      </c>
      <c r="Q7066">
        <v>2</v>
      </c>
      <c r="R7066" t="s">
        <v>53</v>
      </c>
      <c r="S7066">
        <v>1</v>
      </c>
      <c r="T7066">
        <v>2</v>
      </c>
      <c r="U7066">
        <v>2</v>
      </c>
      <c r="V7066">
        <v>280</v>
      </c>
      <c r="W7066" t="s">
        <v>54</v>
      </c>
      <c r="X7066" t="s">
        <v>34689</v>
      </c>
      <c r="Y7066" t="s">
        <v>43</v>
      </c>
      <c r="Z7066" s="1">
        <v>45126</v>
      </c>
      <c r="AA7066" s="2">
        <v>0.39006944444444441</v>
      </c>
      <c r="AB7066" s="2">
        <v>0.84988425925925926</v>
      </c>
      <c r="AC7066" t="s">
        <v>44</v>
      </c>
      <c r="AD7066" t="s">
        <v>45</v>
      </c>
      <c r="AE7066" t="s">
        <v>44</v>
      </c>
      <c r="AF7066">
        <v>140</v>
      </c>
    </row>
    <row r="7067" spans="1:32">
      <c r="A7067">
        <v>31693</v>
      </c>
      <c r="B7067">
        <v>30793</v>
      </c>
      <c r="C7067" t="s">
        <v>1379</v>
      </c>
      <c r="D7067" t="s">
        <v>57</v>
      </c>
      <c r="E7067" t="s">
        <v>48</v>
      </c>
      <c r="F7067" t="s">
        <v>34690</v>
      </c>
      <c r="G7067" t="s">
        <v>34691</v>
      </c>
      <c r="H7067" t="s">
        <v>225</v>
      </c>
      <c r="I7067" s="1">
        <v>18089</v>
      </c>
      <c r="J7067" t="s">
        <v>34692</v>
      </c>
      <c r="K7067" t="s">
        <v>34693</v>
      </c>
      <c r="L7067">
        <v>2617</v>
      </c>
      <c r="M7067" t="s">
        <v>225</v>
      </c>
      <c r="N7067" s="1">
        <v>45243</v>
      </c>
      <c r="O7067" s="1">
        <v>45248</v>
      </c>
      <c r="P7067">
        <v>45</v>
      </c>
      <c r="Q7067">
        <v>2</v>
      </c>
      <c r="R7067" t="s">
        <v>40</v>
      </c>
      <c r="S7067">
        <v>1</v>
      </c>
      <c r="T7067">
        <v>0</v>
      </c>
      <c r="U7067">
        <v>5</v>
      </c>
      <c r="V7067">
        <v>1060</v>
      </c>
      <c r="W7067" t="s">
        <v>54</v>
      </c>
      <c r="X7067" t="s">
        <v>34694</v>
      </c>
      <c r="Y7067" t="s">
        <v>6</v>
      </c>
      <c r="Z7067" s="1">
        <v>45211</v>
      </c>
      <c r="AA7067" s="2">
        <v>0.68844907407407396</v>
      </c>
      <c r="AB7067" s="2">
        <v>7.8020833333333331E-2</v>
      </c>
      <c r="AC7067" t="s">
        <v>44</v>
      </c>
      <c r="AD7067" t="s">
        <v>44</v>
      </c>
      <c r="AE7067" t="s">
        <v>44</v>
      </c>
      <c r="AF7067">
        <v>212</v>
      </c>
    </row>
    <row r="7068" spans="1:32">
      <c r="A7068">
        <v>31694</v>
      </c>
      <c r="B7068">
        <v>30794</v>
      </c>
      <c r="C7068" t="s">
        <v>5908</v>
      </c>
      <c r="D7068" t="s">
        <v>1263</v>
      </c>
      <c r="E7068" t="s">
        <v>34</v>
      </c>
      <c r="F7068" t="s">
        <v>34695</v>
      </c>
      <c r="G7068" t="s">
        <v>34696</v>
      </c>
      <c r="H7068" t="s">
        <v>225</v>
      </c>
      <c r="I7068" s="1">
        <v>18770</v>
      </c>
      <c r="J7068" t="s">
        <v>34697</v>
      </c>
      <c r="K7068" t="s">
        <v>34698</v>
      </c>
      <c r="L7068">
        <v>7804</v>
      </c>
      <c r="M7068" t="s">
        <v>225</v>
      </c>
      <c r="N7068" s="1">
        <v>45132</v>
      </c>
      <c r="O7068" s="1">
        <v>45136</v>
      </c>
      <c r="P7068">
        <v>98</v>
      </c>
      <c r="Q7068">
        <v>4</v>
      </c>
      <c r="R7068" t="s">
        <v>63</v>
      </c>
      <c r="S7068">
        <v>4</v>
      </c>
      <c r="T7068">
        <v>0</v>
      </c>
      <c r="U7068">
        <v>4</v>
      </c>
      <c r="V7068">
        <v>288</v>
      </c>
      <c r="W7068" t="s">
        <v>41</v>
      </c>
      <c r="X7068" t="s">
        <v>34699</v>
      </c>
      <c r="Y7068" t="s">
        <v>81</v>
      </c>
      <c r="Z7068" s="1">
        <v>45112</v>
      </c>
      <c r="AA7068" s="2">
        <v>0.47447916666666662</v>
      </c>
      <c r="AB7068" s="2">
        <v>0.82703703703703713</v>
      </c>
      <c r="AC7068" t="s">
        <v>44</v>
      </c>
      <c r="AD7068" t="s">
        <v>45</v>
      </c>
      <c r="AE7068" t="s">
        <v>44</v>
      </c>
      <c r="AF7068">
        <v>72</v>
      </c>
    </row>
    <row r="7069" spans="1:32">
      <c r="A7069">
        <v>31695</v>
      </c>
      <c r="B7069">
        <v>30795</v>
      </c>
      <c r="C7069" t="s">
        <v>9064</v>
      </c>
      <c r="D7069" t="s">
        <v>2923</v>
      </c>
      <c r="E7069" t="s">
        <v>34</v>
      </c>
      <c r="F7069" t="s">
        <v>758</v>
      </c>
      <c r="G7069" t="s">
        <v>34700</v>
      </c>
      <c r="H7069" t="s">
        <v>122</v>
      </c>
      <c r="I7069" s="1">
        <v>28717</v>
      </c>
      <c r="J7069" t="s">
        <v>34701</v>
      </c>
      <c r="K7069" t="s">
        <v>34702</v>
      </c>
      <c r="L7069">
        <v>30194</v>
      </c>
      <c r="M7069" t="s">
        <v>122</v>
      </c>
      <c r="N7069" s="1">
        <v>45144</v>
      </c>
      <c r="O7069" s="1">
        <v>45148</v>
      </c>
      <c r="P7069">
        <v>66</v>
      </c>
      <c r="Q7069">
        <v>3</v>
      </c>
      <c r="R7069" t="s">
        <v>40</v>
      </c>
      <c r="S7069">
        <v>1</v>
      </c>
      <c r="T7069">
        <v>0</v>
      </c>
      <c r="U7069">
        <v>4</v>
      </c>
      <c r="V7069">
        <v>800</v>
      </c>
      <c r="W7069" t="s">
        <v>54</v>
      </c>
      <c r="X7069" t="s">
        <v>34703</v>
      </c>
      <c r="Y7069" t="s">
        <v>6</v>
      </c>
      <c r="Z7069" s="1">
        <v>45111</v>
      </c>
      <c r="AA7069" s="2">
        <v>0.5528819444444445</v>
      </c>
      <c r="AB7069" s="2">
        <v>0.86921296296296291</v>
      </c>
      <c r="AC7069" t="s">
        <v>44</v>
      </c>
      <c r="AD7069" t="s">
        <v>44</v>
      </c>
      <c r="AE7069" t="s">
        <v>45</v>
      </c>
      <c r="AF7069">
        <v>200</v>
      </c>
    </row>
    <row r="7070" spans="1:32">
      <c r="A7070">
        <v>31696</v>
      </c>
      <c r="B7070">
        <v>30796</v>
      </c>
      <c r="C7070" t="s">
        <v>2202</v>
      </c>
      <c r="D7070" t="s">
        <v>475</v>
      </c>
      <c r="E7070" t="s">
        <v>34</v>
      </c>
      <c r="F7070" t="s">
        <v>34704</v>
      </c>
      <c r="G7070" t="s">
        <v>34705</v>
      </c>
      <c r="H7070" t="s">
        <v>60</v>
      </c>
      <c r="I7070" s="1">
        <v>32643</v>
      </c>
      <c r="J7070" t="s">
        <v>34706</v>
      </c>
      <c r="K7070" t="s">
        <v>34707</v>
      </c>
      <c r="L7070">
        <v>58306</v>
      </c>
      <c r="M7070" t="s">
        <v>60</v>
      </c>
      <c r="N7070" s="1">
        <v>45178</v>
      </c>
      <c r="O7070" s="1">
        <v>45179</v>
      </c>
      <c r="P7070">
        <v>25</v>
      </c>
      <c r="Q7070">
        <v>1</v>
      </c>
      <c r="R7070" t="s">
        <v>53</v>
      </c>
      <c r="S7070">
        <v>1</v>
      </c>
      <c r="T7070">
        <v>2</v>
      </c>
      <c r="U7070">
        <v>1</v>
      </c>
      <c r="V7070">
        <v>142</v>
      </c>
      <c r="W7070" t="s">
        <v>41</v>
      </c>
      <c r="X7070" t="s">
        <v>34708</v>
      </c>
      <c r="Y7070" t="s">
        <v>65</v>
      </c>
      <c r="Z7070" s="1">
        <v>45161</v>
      </c>
      <c r="AA7070" s="2">
        <v>0.25261574074074072</v>
      </c>
      <c r="AB7070" s="2">
        <v>0.42234953703703698</v>
      </c>
      <c r="AC7070" t="s">
        <v>44</v>
      </c>
      <c r="AD7070" t="s">
        <v>44</v>
      </c>
      <c r="AE7070" t="s">
        <v>45</v>
      </c>
      <c r="AF7070">
        <v>142</v>
      </c>
    </row>
    <row r="7071" spans="1:32">
      <c r="A7071">
        <v>31697</v>
      </c>
      <c r="B7071">
        <v>30797</v>
      </c>
      <c r="C7071" t="s">
        <v>27331</v>
      </c>
      <c r="D7071" t="s">
        <v>1368</v>
      </c>
      <c r="E7071" t="s">
        <v>48</v>
      </c>
      <c r="F7071" t="s">
        <v>34709</v>
      </c>
      <c r="G7071" t="s">
        <v>34710</v>
      </c>
      <c r="H7071" t="s">
        <v>418</v>
      </c>
      <c r="I7071" s="1">
        <v>32251</v>
      </c>
      <c r="J7071" t="s">
        <v>34711</v>
      </c>
      <c r="K7071" t="s">
        <v>34712</v>
      </c>
      <c r="L7071">
        <v>80123</v>
      </c>
      <c r="M7071" t="s">
        <v>418</v>
      </c>
      <c r="N7071" s="1">
        <v>45230</v>
      </c>
      <c r="O7071" s="1">
        <v>45231</v>
      </c>
      <c r="P7071">
        <v>84</v>
      </c>
      <c r="Q7071">
        <v>4</v>
      </c>
      <c r="R7071" t="s">
        <v>40</v>
      </c>
      <c r="S7071">
        <v>4</v>
      </c>
      <c r="T7071">
        <v>0</v>
      </c>
      <c r="U7071">
        <v>1</v>
      </c>
      <c r="V7071">
        <v>228</v>
      </c>
      <c r="W7071" t="s">
        <v>54</v>
      </c>
      <c r="X7071" t="s">
        <v>34713</v>
      </c>
      <c r="Y7071" t="s">
        <v>81</v>
      </c>
      <c r="Z7071" s="1">
        <v>45192</v>
      </c>
      <c r="AA7071" s="2">
        <v>0.26520833333333332</v>
      </c>
      <c r="AB7071" s="2">
        <v>2.4745370370370372E-2</v>
      </c>
      <c r="AC7071" t="s">
        <v>45</v>
      </c>
      <c r="AD7071" t="s">
        <v>45</v>
      </c>
      <c r="AE7071" t="s">
        <v>45</v>
      </c>
      <c r="AF7071">
        <v>228</v>
      </c>
    </row>
    <row r="7072" spans="1:32">
      <c r="A7072">
        <v>31698</v>
      </c>
      <c r="B7072">
        <v>30798</v>
      </c>
      <c r="C7072" t="s">
        <v>139</v>
      </c>
      <c r="D7072" t="s">
        <v>4263</v>
      </c>
      <c r="E7072" t="s">
        <v>34</v>
      </c>
      <c r="F7072" t="s">
        <v>34714</v>
      </c>
      <c r="G7072" t="s">
        <v>34715</v>
      </c>
      <c r="H7072" t="s">
        <v>94</v>
      </c>
      <c r="I7072" s="1">
        <v>29627</v>
      </c>
      <c r="J7072" t="s">
        <v>34716</v>
      </c>
      <c r="K7072" t="s">
        <v>34717</v>
      </c>
      <c r="L7072">
        <v>1714</v>
      </c>
      <c r="M7072" t="s">
        <v>94</v>
      </c>
      <c r="N7072" s="1">
        <v>45110</v>
      </c>
      <c r="O7072" s="1">
        <v>45115</v>
      </c>
      <c r="P7072">
        <v>97</v>
      </c>
      <c r="Q7072">
        <v>4</v>
      </c>
      <c r="R7072" t="s">
        <v>53</v>
      </c>
      <c r="S7072">
        <v>2</v>
      </c>
      <c r="T7072">
        <v>1</v>
      </c>
      <c r="U7072">
        <v>5</v>
      </c>
      <c r="V7072">
        <v>660</v>
      </c>
      <c r="W7072" t="s">
        <v>41</v>
      </c>
      <c r="X7072" t="s">
        <v>34718</v>
      </c>
      <c r="Y7072" t="s">
        <v>65</v>
      </c>
      <c r="Z7072" s="1">
        <v>45102</v>
      </c>
      <c r="AA7072" s="2">
        <v>0.42446759259259265</v>
      </c>
      <c r="AB7072" s="2">
        <v>0.33307870370370368</v>
      </c>
      <c r="AC7072" t="s">
        <v>45</v>
      </c>
      <c r="AD7072" t="s">
        <v>45</v>
      </c>
      <c r="AE7072" t="s">
        <v>44</v>
      </c>
      <c r="AF7072">
        <v>132</v>
      </c>
    </row>
    <row r="7073" spans="1:32">
      <c r="A7073">
        <v>31699</v>
      </c>
      <c r="B7073">
        <v>30799</v>
      </c>
      <c r="C7073" t="s">
        <v>864</v>
      </c>
      <c r="D7073" t="s">
        <v>1871</v>
      </c>
      <c r="E7073" t="s">
        <v>34</v>
      </c>
      <c r="F7073" t="s">
        <v>34719</v>
      </c>
      <c r="G7073" t="s">
        <v>34720</v>
      </c>
      <c r="H7073" t="s">
        <v>201</v>
      </c>
      <c r="I7073" s="1">
        <v>20031</v>
      </c>
      <c r="J7073" t="s">
        <v>34721</v>
      </c>
      <c r="K7073" t="s">
        <v>34722</v>
      </c>
      <c r="L7073">
        <v>52625</v>
      </c>
      <c r="M7073" t="s">
        <v>201</v>
      </c>
      <c r="N7073" s="1">
        <v>45188</v>
      </c>
      <c r="O7073" s="1">
        <v>45191</v>
      </c>
      <c r="P7073">
        <v>28</v>
      </c>
      <c r="Q7073">
        <v>2</v>
      </c>
      <c r="R7073" t="s">
        <v>53</v>
      </c>
      <c r="S7073">
        <v>3</v>
      </c>
      <c r="T7073">
        <v>2</v>
      </c>
      <c r="U7073">
        <v>3</v>
      </c>
      <c r="V7073">
        <v>429</v>
      </c>
      <c r="W7073" t="s">
        <v>54</v>
      </c>
      <c r="X7073" t="s">
        <v>34723</v>
      </c>
      <c r="Y7073" t="s">
        <v>43</v>
      </c>
      <c r="Z7073" s="1">
        <v>45178</v>
      </c>
      <c r="AA7073" s="2">
        <v>0.79483796296296294</v>
      </c>
      <c r="AB7073" s="2">
        <v>0.91402777777777777</v>
      </c>
      <c r="AC7073" t="s">
        <v>45</v>
      </c>
      <c r="AD7073" t="s">
        <v>45</v>
      </c>
      <c r="AE7073" t="s">
        <v>45</v>
      </c>
      <c r="AF7073">
        <v>143</v>
      </c>
    </row>
    <row r="7074" spans="1:32">
      <c r="A7074">
        <v>31700</v>
      </c>
      <c r="B7074">
        <v>30800</v>
      </c>
      <c r="C7074" t="s">
        <v>3283</v>
      </c>
      <c r="D7074" t="s">
        <v>2762</v>
      </c>
      <c r="E7074" t="s">
        <v>34</v>
      </c>
      <c r="F7074" t="s">
        <v>34724</v>
      </c>
      <c r="G7074" t="s">
        <v>34725</v>
      </c>
      <c r="H7074" t="s">
        <v>77</v>
      </c>
      <c r="I7074" s="1">
        <v>16639</v>
      </c>
      <c r="J7074" t="s">
        <v>34726</v>
      </c>
      <c r="K7074" t="s">
        <v>34727</v>
      </c>
      <c r="L7074">
        <v>15147</v>
      </c>
      <c r="M7074" t="s">
        <v>77</v>
      </c>
      <c r="N7074" s="1">
        <v>45251</v>
      </c>
      <c r="O7074" s="1">
        <v>45252</v>
      </c>
      <c r="P7074">
        <v>72</v>
      </c>
      <c r="Q7074">
        <v>3</v>
      </c>
      <c r="R7074" t="s">
        <v>40</v>
      </c>
      <c r="S7074">
        <v>1</v>
      </c>
      <c r="T7074">
        <v>1</v>
      </c>
      <c r="U7074">
        <v>1</v>
      </c>
      <c r="V7074">
        <v>247</v>
      </c>
      <c r="W7074" t="s">
        <v>41</v>
      </c>
      <c r="X7074" t="s">
        <v>34728</v>
      </c>
      <c r="Y7074" t="s">
        <v>81</v>
      </c>
      <c r="Z7074" s="1">
        <v>45226</v>
      </c>
      <c r="AA7074" s="2">
        <v>0.46107638888888891</v>
      </c>
      <c r="AB7074" s="2">
        <v>0.26048611111111114</v>
      </c>
      <c r="AC7074" t="s">
        <v>45</v>
      </c>
      <c r="AD7074" t="s">
        <v>45</v>
      </c>
      <c r="AE7074" t="s">
        <v>44</v>
      </c>
      <c r="AF7074">
        <v>247</v>
      </c>
    </row>
    <row r="7075" spans="1:32">
      <c r="A7075">
        <v>31702</v>
      </c>
      <c r="B7075">
        <v>30802</v>
      </c>
      <c r="C7075" t="s">
        <v>1044</v>
      </c>
      <c r="D7075" t="s">
        <v>696</v>
      </c>
      <c r="E7075" t="s">
        <v>34</v>
      </c>
      <c r="F7075" t="s">
        <v>34729</v>
      </c>
      <c r="G7075">
        <f>1-560-595-6552</f>
        <v>-7706</v>
      </c>
      <c r="H7075" t="s">
        <v>109</v>
      </c>
      <c r="I7075" s="1">
        <v>34606</v>
      </c>
      <c r="J7075" t="s">
        <v>34730</v>
      </c>
      <c r="K7075" t="s">
        <v>17039</v>
      </c>
      <c r="L7075">
        <v>97602</v>
      </c>
      <c r="M7075" t="s">
        <v>109</v>
      </c>
      <c r="N7075" s="1">
        <v>45171</v>
      </c>
      <c r="O7075" s="1">
        <v>45174</v>
      </c>
      <c r="P7075">
        <v>36</v>
      </c>
      <c r="Q7075">
        <v>2</v>
      </c>
      <c r="R7075" t="s">
        <v>40</v>
      </c>
      <c r="S7075">
        <v>3</v>
      </c>
      <c r="T7075">
        <v>1</v>
      </c>
      <c r="U7075">
        <v>3</v>
      </c>
      <c r="V7075">
        <v>627</v>
      </c>
      <c r="W7075" t="s">
        <v>41</v>
      </c>
      <c r="X7075" t="s">
        <v>34731</v>
      </c>
      <c r="Y7075" t="s">
        <v>6</v>
      </c>
      <c r="Z7075" s="1">
        <v>45162</v>
      </c>
      <c r="AA7075" s="2">
        <v>0.31223379629629627</v>
      </c>
      <c r="AB7075" s="2">
        <v>5.4861111111111117E-3</v>
      </c>
      <c r="AC7075" t="s">
        <v>45</v>
      </c>
      <c r="AD7075" t="s">
        <v>44</v>
      </c>
      <c r="AE7075" t="s">
        <v>45</v>
      </c>
      <c r="AF7075">
        <v>209</v>
      </c>
    </row>
    <row r="7076" spans="1:32">
      <c r="A7076">
        <v>31706</v>
      </c>
      <c r="B7076">
        <v>30806</v>
      </c>
      <c r="C7076" t="s">
        <v>9000</v>
      </c>
      <c r="D7076" t="s">
        <v>1209</v>
      </c>
      <c r="E7076" t="s">
        <v>34</v>
      </c>
      <c r="F7076" t="s">
        <v>34732</v>
      </c>
      <c r="G7076" t="s">
        <v>34733</v>
      </c>
      <c r="H7076" t="s">
        <v>37</v>
      </c>
      <c r="I7076" s="1">
        <v>18462</v>
      </c>
      <c r="J7076" t="s">
        <v>34734</v>
      </c>
      <c r="K7076" t="s">
        <v>34735</v>
      </c>
      <c r="L7076">
        <v>64645</v>
      </c>
      <c r="M7076" t="s">
        <v>37</v>
      </c>
      <c r="N7076" s="1">
        <v>45186</v>
      </c>
      <c r="O7076" s="1">
        <v>45188</v>
      </c>
      <c r="P7076">
        <v>64</v>
      </c>
      <c r="Q7076">
        <v>3</v>
      </c>
      <c r="R7076" t="s">
        <v>53</v>
      </c>
      <c r="S7076">
        <v>2</v>
      </c>
      <c r="T7076">
        <v>1</v>
      </c>
      <c r="U7076">
        <v>2</v>
      </c>
      <c r="V7076">
        <v>262</v>
      </c>
      <c r="W7076" t="s">
        <v>54</v>
      </c>
      <c r="X7076" t="s">
        <v>34736</v>
      </c>
      <c r="Y7076" t="s">
        <v>43</v>
      </c>
      <c r="Z7076" s="1">
        <v>45155</v>
      </c>
      <c r="AA7076" s="2">
        <v>0.27734953703703707</v>
      </c>
      <c r="AB7076" s="2">
        <v>0.30562499999999998</v>
      </c>
      <c r="AC7076" t="s">
        <v>45</v>
      </c>
      <c r="AD7076" t="s">
        <v>44</v>
      </c>
      <c r="AE7076" t="s">
        <v>45</v>
      </c>
      <c r="AF7076">
        <v>131</v>
      </c>
    </row>
    <row r="7077" spans="1:32">
      <c r="A7077">
        <v>31707</v>
      </c>
      <c r="B7077">
        <v>30807</v>
      </c>
      <c r="C7077" t="s">
        <v>2961</v>
      </c>
      <c r="D7077" t="s">
        <v>2511</v>
      </c>
      <c r="E7077" t="s">
        <v>34</v>
      </c>
      <c r="F7077" t="s">
        <v>34737</v>
      </c>
      <c r="G7077" t="s">
        <v>34738</v>
      </c>
      <c r="H7077" t="s">
        <v>94</v>
      </c>
      <c r="I7077" s="1">
        <v>20901</v>
      </c>
      <c r="J7077" t="s">
        <v>34739</v>
      </c>
      <c r="K7077" t="s">
        <v>13345</v>
      </c>
      <c r="L7077">
        <v>28813</v>
      </c>
      <c r="M7077" t="s">
        <v>94</v>
      </c>
      <c r="N7077" s="1">
        <v>45270</v>
      </c>
      <c r="O7077" s="1">
        <v>45272</v>
      </c>
      <c r="P7077">
        <v>92</v>
      </c>
      <c r="Q7077">
        <v>4</v>
      </c>
      <c r="R7077" t="s">
        <v>63</v>
      </c>
      <c r="S7077">
        <v>3</v>
      </c>
      <c r="T7077">
        <v>2</v>
      </c>
      <c r="U7077">
        <v>2</v>
      </c>
      <c r="V7077">
        <v>124</v>
      </c>
      <c r="W7077" t="s">
        <v>54</v>
      </c>
      <c r="X7077" t="s">
        <v>34740</v>
      </c>
      <c r="Y7077" t="s">
        <v>65</v>
      </c>
      <c r="Z7077" s="1">
        <v>45251</v>
      </c>
      <c r="AA7077" s="2">
        <v>2.7071759259259257E-2</v>
      </c>
      <c r="AB7077" s="2">
        <v>0.40612268518518518</v>
      </c>
      <c r="AC7077" t="s">
        <v>45</v>
      </c>
      <c r="AD7077" t="s">
        <v>45</v>
      </c>
      <c r="AE7077" t="s">
        <v>44</v>
      </c>
      <c r="AF7077">
        <v>62</v>
      </c>
    </row>
    <row r="7078" spans="1:32">
      <c r="A7078">
        <v>31708</v>
      </c>
      <c r="B7078">
        <v>30808</v>
      </c>
      <c r="C7078" t="s">
        <v>90</v>
      </c>
      <c r="D7078" t="s">
        <v>1404</v>
      </c>
      <c r="E7078" t="s">
        <v>34</v>
      </c>
      <c r="F7078" t="s">
        <v>34741</v>
      </c>
      <c r="G7078" t="s">
        <v>34742</v>
      </c>
      <c r="H7078" t="s">
        <v>309</v>
      </c>
      <c r="I7078" s="1">
        <v>27611</v>
      </c>
      <c r="J7078" t="s">
        <v>34743</v>
      </c>
      <c r="K7078" t="s">
        <v>30761</v>
      </c>
      <c r="L7078">
        <v>74719</v>
      </c>
      <c r="M7078" t="s">
        <v>309</v>
      </c>
      <c r="N7078" s="1">
        <v>45258</v>
      </c>
      <c r="O7078" s="1">
        <v>45262</v>
      </c>
      <c r="P7078">
        <v>72</v>
      </c>
      <c r="Q7078">
        <v>3</v>
      </c>
      <c r="R7078" t="s">
        <v>40</v>
      </c>
      <c r="S7078">
        <v>3</v>
      </c>
      <c r="T7078">
        <v>0</v>
      </c>
      <c r="U7078">
        <v>4</v>
      </c>
      <c r="V7078">
        <v>804</v>
      </c>
      <c r="W7078" t="s">
        <v>41</v>
      </c>
      <c r="X7078" t="s">
        <v>34744</v>
      </c>
      <c r="Y7078" t="s">
        <v>81</v>
      </c>
      <c r="Z7078" s="1">
        <v>45252</v>
      </c>
      <c r="AA7078" s="2">
        <v>0.30390046296296297</v>
      </c>
      <c r="AB7078" s="2">
        <v>4.7974537037037045E-2</v>
      </c>
      <c r="AC7078" t="s">
        <v>45</v>
      </c>
      <c r="AD7078" t="s">
        <v>44</v>
      </c>
      <c r="AE7078" t="s">
        <v>45</v>
      </c>
      <c r="AF7078">
        <v>201</v>
      </c>
    </row>
    <row r="7079" spans="1:32">
      <c r="A7079">
        <v>31710</v>
      </c>
      <c r="B7079">
        <v>30810</v>
      </c>
      <c r="C7079" t="s">
        <v>384</v>
      </c>
      <c r="D7079" t="s">
        <v>31952</v>
      </c>
      <c r="E7079" t="s">
        <v>48</v>
      </c>
      <c r="F7079" t="s">
        <v>34745</v>
      </c>
      <c r="G7079" t="s">
        <v>34746</v>
      </c>
      <c r="H7079" t="s">
        <v>725</v>
      </c>
      <c r="I7079" s="1">
        <v>35565</v>
      </c>
      <c r="J7079" t="s">
        <v>34747</v>
      </c>
      <c r="K7079" t="s">
        <v>28411</v>
      </c>
      <c r="L7079">
        <v>15281</v>
      </c>
      <c r="M7079" t="s">
        <v>725</v>
      </c>
      <c r="N7079" s="1">
        <v>45174</v>
      </c>
      <c r="O7079" s="1">
        <v>45177</v>
      </c>
      <c r="P7079">
        <v>67</v>
      </c>
      <c r="Q7079">
        <v>3</v>
      </c>
      <c r="R7079" t="s">
        <v>53</v>
      </c>
      <c r="S7079">
        <v>2</v>
      </c>
      <c r="T7079">
        <v>1</v>
      </c>
      <c r="U7079">
        <v>3</v>
      </c>
      <c r="V7079">
        <v>450</v>
      </c>
      <c r="W7079" t="s">
        <v>54</v>
      </c>
      <c r="X7079" t="s">
        <v>34748</v>
      </c>
      <c r="Y7079" t="s">
        <v>6</v>
      </c>
      <c r="Z7079" s="1">
        <v>45135</v>
      </c>
      <c r="AA7079" s="2">
        <v>0.77998842592592599</v>
      </c>
      <c r="AB7079" s="2">
        <v>0.32141203703703702</v>
      </c>
      <c r="AC7079" t="s">
        <v>44</v>
      </c>
      <c r="AD7079" t="s">
        <v>44</v>
      </c>
      <c r="AE7079" t="s">
        <v>44</v>
      </c>
      <c r="AF7079">
        <v>150</v>
      </c>
    </row>
    <row r="7080" spans="1:32">
      <c r="A7080">
        <v>31711</v>
      </c>
      <c r="B7080">
        <v>30811</v>
      </c>
      <c r="C7080" t="s">
        <v>1527</v>
      </c>
      <c r="D7080" t="s">
        <v>7722</v>
      </c>
      <c r="E7080" t="s">
        <v>48</v>
      </c>
      <c r="F7080" t="s">
        <v>34749</v>
      </c>
      <c r="G7080" t="s">
        <v>34750</v>
      </c>
      <c r="H7080" t="s">
        <v>330</v>
      </c>
      <c r="I7080" s="1">
        <v>35277</v>
      </c>
      <c r="J7080" t="s">
        <v>34751</v>
      </c>
      <c r="K7080" t="s">
        <v>34752</v>
      </c>
      <c r="L7080">
        <v>47610</v>
      </c>
      <c r="M7080" t="s">
        <v>330</v>
      </c>
      <c r="N7080" s="1">
        <v>45012</v>
      </c>
      <c r="O7080" s="1">
        <v>45017</v>
      </c>
      <c r="P7080">
        <v>44</v>
      </c>
      <c r="Q7080">
        <v>2</v>
      </c>
      <c r="R7080" t="s">
        <v>63</v>
      </c>
      <c r="S7080">
        <v>3</v>
      </c>
      <c r="T7080">
        <v>2</v>
      </c>
      <c r="U7080">
        <v>5</v>
      </c>
      <c r="V7080">
        <v>450</v>
      </c>
      <c r="W7080" t="s">
        <v>54</v>
      </c>
      <c r="X7080" t="s">
        <v>34753</v>
      </c>
      <c r="Y7080" t="s">
        <v>43</v>
      </c>
      <c r="Z7080" s="1">
        <v>44998</v>
      </c>
      <c r="AA7080" s="2">
        <v>0.52431712962962962</v>
      </c>
      <c r="AB7080" s="2">
        <v>0.69961805555555545</v>
      </c>
      <c r="AC7080" t="s">
        <v>45</v>
      </c>
      <c r="AD7080" t="s">
        <v>45</v>
      </c>
      <c r="AE7080" t="s">
        <v>44</v>
      </c>
      <c r="AF7080">
        <v>90</v>
      </c>
    </row>
    <row r="7081" spans="1:32">
      <c r="A7081">
        <v>31713</v>
      </c>
      <c r="B7081">
        <v>30813</v>
      </c>
      <c r="C7081" t="s">
        <v>501</v>
      </c>
      <c r="D7081" t="s">
        <v>16332</v>
      </c>
      <c r="E7081" t="s">
        <v>48</v>
      </c>
      <c r="F7081" t="s">
        <v>34754</v>
      </c>
      <c r="G7081" t="s">
        <v>34755</v>
      </c>
      <c r="H7081" t="s">
        <v>135</v>
      </c>
      <c r="I7081" s="1">
        <v>18740</v>
      </c>
      <c r="J7081" t="s">
        <v>34756</v>
      </c>
      <c r="K7081" t="s">
        <v>20083</v>
      </c>
      <c r="L7081">
        <v>33655</v>
      </c>
      <c r="M7081" t="s">
        <v>135</v>
      </c>
      <c r="N7081" s="1">
        <v>45269</v>
      </c>
      <c r="O7081" s="1">
        <v>45271</v>
      </c>
      <c r="P7081">
        <v>72</v>
      </c>
      <c r="Q7081">
        <v>3</v>
      </c>
      <c r="R7081" t="s">
        <v>40</v>
      </c>
      <c r="S7081">
        <v>4</v>
      </c>
      <c r="T7081">
        <v>1</v>
      </c>
      <c r="U7081">
        <v>2</v>
      </c>
      <c r="V7081">
        <v>422</v>
      </c>
      <c r="W7081" t="s">
        <v>54</v>
      </c>
      <c r="X7081" t="s">
        <v>34757</v>
      </c>
      <c r="Y7081" t="s">
        <v>6</v>
      </c>
      <c r="Z7081" s="1">
        <v>45230</v>
      </c>
      <c r="AA7081" s="2">
        <v>0.4277199074074074</v>
      </c>
      <c r="AB7081" s="2">
        <v>0.20475694444444445</v>
      </c>
      <c r="AC7081" t="s">
        <v>45</v>
      </c>
      <c r="AD7081" t="s">
        <v>45</v>
      </c>
      <c r="AE7081" t="s">
        <v>44</v>
      </c>
      <c r="AF7081">
        <v>211</v>
      </c>
    </row>
    <row r="7082" spans="1:32">
      <c r="A7082">
        <v>31714</v>
      </c>
      <c r="B7082">
        <v>30814</v>
      </c>
      <c r="C7082" t="s">
        <v>1139</v>
      </c>
      <c r="D7082" t="s">
        <v>681</v>
      </c>
      <c r="E7082" t="s">
        <v>48</v>
      </c>
      <c r="F7082" t="s">
        <v>34758</v>
      </c>
      <c r="G7082" t="s">
        <v>34759</v>
      </c>
      <c r="H7082" t="s">
        <v>77</v>
      </c>
      <c r="I7082" s="1">
        <v>31857</v>
      </c>
      <c r="J7082" t="s">
        <v>34760</v>
      </c>
      <c r="K7082" t="s">
        <v>34761</v>
      </c>
      <c r="L7082">
        <v>81755</v>
      </c>
      <c r="M7082" t="s">
        <v>77</v>
      </c>
      <c r="N7082" s="1">
        <v>45037</v>
      </c>
      <c r="O7082" s="1">
        <v>45038</v>
      </c>
      <c r="P7082">
        <v>85</v>
      </c>
      <c r="Q7082">
        <v>4</v>
      </c>
      <c r="R7082" t="s">
        <v>53</v>
      </c>
      <c r="S7082">
        <v>1</v>
      </c>
      <c r="T7082">
        <v>2</v>
      </c>
      <c r="U7082">
        <v>1</v>
      </c>
      <c r="V7082">
        <v>129</v>
      </c>
      <c r="W7082" t="s">
        <v>41</v>
      </c>
      <c r="X7082" t="s">
        <v>34762</v>
      </c>
      <c r="Y7082" t="s">
        <v>43</v>
      </c>
      <c r="Z7082" s="1">
        <v>45018</v>
      </c>
      <c r="AA7082" s="2">
        <v>0.85415509259259259</v>
      </c>
      <c r="AB7082" s="2">
        <v>0.31034722222222222</v>
      </c>
      <c r="AC7082" t="s">
        <v>45</v>
      </c>
      <c r="AD7082" t="s">
        <v>44</v>
      </c>
      <c r="AE7082" t="s">
        <v>45</v>
      </c>
      <c r="AF7082">
        <v>129</v>
      </c>
    </row>
    <row r="7083" spans="1:32">
      <c r="A7083">
        <v>31716</v>
      </c>
      <c r="B7083">
        <v>30816</v>
      </c>
      <c r="C7083" t="s">
        <v>7413</v>
      </c>
      <c r="D7083" t="s">
        <v>24636</v>
      </c>
      <c r="E7083" t="s">
        <v>34</v>
      </c>
      <c r="F7083" t="s">
        <v>34763</v>
      </c>
      <c r="G7083" t="s">
        <v>34764</v>
      </c>
      <c r="H7083" t="s">
        <v>280</v>
      </c>
      <c r="I7083" s="1">
        <v>20745</v>
      </c>
      <c r="J7083" t="s">
        <v>34765</v>
      </c>
      <c r="K7083" t="s">
        <v>34766</v>
      </c>
      <c r="L7083">
        <v>15285</v>
      </c>
      <c r="M7083" t="s">
        <v>280</v>
      </c>
      <c r="N7083" s="1">
        <v>45090</v>
      </c>
      <c r="O7083" s="1">
        <v>45095</v>
      </c>
      <c r="P7083">
        <v>10</v>
      </c>
      <c r="Q7083">
        <v>1</v>
      </c>
      <c r="R7083" t="s">
        <v>53</v>
      </c>
      <c r="S7083">
        <v>4</v>
      </c>
      <c r="T7083">
        <v>1</v>
      </c>
      <c r="U7083">
        <v>5</v>
      </c>
      <c r="V7083">
        <v>695</v>
      </c>
      <c r="W7083" t="s">
        <v>54</v>
      </c>
      <c r="X7083" t="s">
        <v>34767</v>
      </c>
      <c r="Y7083" t="s">
        <v>6</v>
      </c>
      <c r="Z7083" s="1">
        <v>45051</v>
      </c>
      <c r="AA7083" s="2">
        <v>0.85945601851851849</v>
      </c>
      <c r="AB7083" s="2">
        <v>0.23460648148148147</v>
      </c>
      <c r="AC7083" t="s">
        <v>44</v>
      </c>
      <c r="AD7083" t="s">
        <v>44</v>
      </c>
      <c r="AE7083" t="s">
        <v>44</v>
      </c>
      <c r="AF7083">
        <v>139</v>
      </c>
    </row>
    <row r="7084" spans="1:32">
      <c r="A7084">
        <v>31717</v>
      </c>
      <c r="B7084">
        <v>30817</v>
      </c>
      <c r="C7084" t="s">
        <v>2415</v>
      </c>
      <c r="D7084" t="s">
        <v>8246</v>
      </c>
      <c r="E7084" t="s">
        <v>48</v>
      </c>
      <c r="F7084" t="s">
        <v>34768</v>
      </c>
      <c r="G7084" t="s">
        <v>34769</v>
      </c>
      <c r="H7084" t="s">
        <v>171</v>
      </c>
      <c r="I7084" s="1">
        <v>26815</v>
      </c>
      <c r="J7084" t="s">
        <v>34770</v>
      </c>
      <c r="K7084" t="s">
        <v>34771</v>
      </c>
      <c r="L7084">
        <v>48617</v>
      </c>
      <c r="M7084" t="s">
        <v>171</v>
      </c>
      <c r="N7084" s="1">
        <v>45141</v>
      </c>
      <c r="O7084" s="1">
        <v>45144</v>
      </c>
      <c r="P7084">
        <v>55</v>
      </c>
      <c r="Q7084">
        <v>3</v>
      </c>
      <c r="R7084" t="s">
        <v>53</v>
      </c>
      <c r="S7084">
        <v>4</v>
      </c>
      <c r="T7084">
        <v>2</v>
      </c>
      <c r="U7084">
        <v>3</v>
      </c>
      <c r="V7084">
        <v>408</v>
      </c>
      <c r="W7084" t="s">
        <v>54</v>
      </c>
      <c r="X7084" t="s">
        <v>34772</v>
      </c>
      <c r="Y7084" t="s">
        <v>43</v>
      </c>
      <c r="Z7084" s="1">
        <v>45124</v>
      </c>
      <c r="AA7084" s="2">
        <v>0.79590277777777774</v>
      </c>
      <c r="AB7084" s="2">
        <v>0.58805555555555555</v>
      </c>
      <c r="AC7084" t="s">
        <v>45</v>
      </c>
      <c r="AD7084" t="s">
        <v>44</v>
      </c>
      <c r="AE7084" t="s">
        <v>45</v>
      </c>
      <c r="AF7084">
        <v>136</v>
      </c>
    </row>
    <row r="7085" spans="1:32">
      <c r="A7085">
        <v>31718</v>
      </c>
      <c r="B7085">
        <v>30818</v>
      </c>
      <c r="C7085" t="s">
        <v>205</v>
      </c>
      <c r="D7085" t="s">
        <v>5519</v>
      </c>
      <c r="E7085" t="s">
        <v>48</v>
      </c>
      <c r="F7085" t="s">
        <v>34773</v>
      </c>
      <c r="G7085">
        <v>8245054067</v>
      </c>
      <c r="H7085" t="s">
        <v>295</v>
      </c>
      <c r="I7085" s="1">
        <v>19698</v>
      </c>
      <c r="J7085" t="s">
        <v>34774</v>
      </c>
      <c r="K7085" t="s">
        <v>34775</v>
      </c>
      <c r="L7085">
        <v>58116</v>
      </c>
      <c r="M7085" t="s">
        <v>295</v>
      </c>
      <c r="N7085" s="1">
        <v>45134</v>
      </c>
      <c r="O7085" s="1">
        <v>45136</v>
      </c>
      <c r="P7085">
        <v>85</v>
      </c>
      <c r="Q7085">
        <v>4</v>
      </c>
      <c r="R7085" t="s">
        <v>53</v>
      </c>
      <c r="S7085">
        <v>2</v>
      </c>
      <c r="T7085">
        <v>0</v>
      </c>
      <c r="U7085">
        <v>2</v>
      </c>
      <c r="V7085">
        <v>274</v>
      </c>
      <c r="W7085" t="s">
        <v>54</v>
      </c>
      <c r="X7085" t="s">
        <v>34776</v>
      </c>
      <c r="Y7085" t="s">
        <v>81</v>
      </c>
      <c r="Z7085" s="1">
        <v>45110</v>
      </c>
      <c r="AA7085" s="2">
        <v>0.10729166666666667</v>
      </c>
      <c r="AB7085" s="2">
        <v>0.72785879629629635</v>
      </c>
      <c r="AC7085" t="s">
        <v>44</v>
      </c>
      <c r="AD7085" t="s">
        <v>44</v>
      </c>
      <c r="AE7085" t="s">
        <v>44</v>
      </c>
      <c r="AF7085">
        <v>137</v>
      </c>
    </row>
    <row r="7086" spans="1:32">
      <c r="A7086">
        <v>31719</v>
      </c>
      <c r="B7086">
        <v>30819</v>
      </c>
      <c r="C7086" t="s">
        <v>1959</v>
      </c>
      <c r="D7086" t="s">
        <v>1871</v>
      </c>
      <c r="E7086" t="s">
        <v>48</v>
      </c>
      <c r="F7086" t="s">
        <v>34777</v>
      </c>
      <c r="G7086" t="s">
        <v>34778</v>
      </c>
      <c r="H7086" t="s">
        <v>171</v>
      </c>
      <c r="I7086" s="1">
        <v>38249</v>
      </c>
      <c r="J7086" t="s">
        <v>34779</v>
      </c>
      <c r="K7086" t="s">
        <v>31214</v>
      </c>
      <c r="L7086">
        <v>84945</v>
      </c>
      <c r="M7086" t="s">
        <v>171</v>
      </c>
      <c r="N7086" s="1">
        <v>45102</v>
      </c>
      <c r="O7086" s="1">
        <v>45103</v>
      </c>
      <c r="P7086">
        <v>55</v>
      </c>
      <c r="Q7086">
        <v>3</v>
      </c>
      <c r="R7086" t="s">
        <v>53</v>
      </c>
      <c r="S7086">
        <v>4</v>
      </c>
      <c r="T7086">
        <v>2</v>
      </c>
      <c r="U7086">
        <v>1</v>
      </c>
      <c r="V7086">
        <v>137</v>
      </c>
      <c r="W7086" t="s">
        <v>41</v>
      </c>
      <c r="X7086" t="s">
        <v>34780</v>
      </c>
      <c r="Y7086" t="s">
        <v>65</v>
      </c>
      <c r="Z7086" s="1">
        <v>45071</v>
      </c>
      <c r="AA7086" s="2">
        <v>0.43156250000000002</v>
      </c>
      <c r="AB7086" s="2">
        <v>0.81062499999999993</v>
      </c>
      <c r="AC7086" t="s">
        <v>44</v>
      </c>
      <c r="AD7086" t="s">
        <v>44</v>
      </c>
      <c r="AE7086" t="s">
        <v>44</v>
      </c>
      <c r="AF7086">
        <v>137</v>
      </c>
    </row>
    <row r="7087" spans="1:32">
      <c r="A7087">
        <v>31720</v>
      </c>
      <c r="B7087">
        <v>30820</v>
      </c>
      <c r="C7087" t="s">
        <v>3111</v>
      </c>
      <c r="D7087" t="s">
        <v>14075</v>
      </c>
      <c r="E7087" t="s">
        <v>34</v>
      </c>
      <c r="F7087" t="s">
        <v>34781</v>
      </c>
      <c r="G7087" t="s">
        <v>34782</v>
      </c>
      <c r="H7087" t="s">
        <v>423</v>
      </c>
      <c r="I7087" s="1">
        <v>34769</v>
      </c>
      <c r="J7087" t="s">
        <v>34783</v>
      </c>
      <c r="K7087" t="s">
        <v>24502</v>
      </c>
      <c r="L7087">
        <v>41485</v>
      </c>
      <c r="M7087" t="s">
        <v>423</v>
      </c>
      <c r="N7087" s="1">
        <v>45001</v>
      </c>
      <c r="O7087" s="1">
        <v>45005</v>
      </c>
      <c r="P7087">
        <v>63</v>
      </c>
      <c r="Q7087">
        <v>3</v>
      </c>
      <c r="R7087" t="s">
        <v>40</v>
      </c>
      <c r="S7087">
        <v>3</v>
      </c>
      <c r="T7087">
        <v>1</v>
      </c>
      <c r="U7087">
        <v>4</v>
      </c>
      <c r="V7087">
        <v>828</v>
      </c>
      <c r="W7087" t="s">
        <v>54</v>
      </c>
      <c r="X7087" t="s">
        <v>34784</v>
      </c>
      <c r="Y7087" t="s">
        <v>43</v>
      </c>
      <c r="Z7087" s="1">
        <v>44976</v>
      </c>
      <c r="AA7087" s="2">
        <v>0.39679398148148143</v>
      </c>
      <c r="AB7087" s="2">
        <v>0.93174768518518514</v>
      </c>
      <c r="AC7087" t="s">
        <v>45</v>
      </c>
      <c r="AD7087" t="s">
        <v>44</v>
      </c>
      <c r="AE7087" t="s">
        <v>45</v>
      </c>
      <c r="AF7087">
        <v>207</v>
      </c>
    </row>
    <row r="7088" spans="1:32">
      <c r="A7088">
        <v>31721</v>
      </c>
      <c r="B7088">
        <v>30821</v>
      </c>
      <c r="C7088" t="s">
        <v>305</v>
      </c>
      <c r="D7088" t="s">
        <v>277</v>
      </c>
      <c r="E7088" t="s">
        <v>34</v>
      </c>
      <c r="F7088" t="s">
        <v>34785</v>
      </c>
      <c r="G7088" t="s">
        <v>34786</v>
      </c>
      <c r="H7088" t="s">
        <v>60</v>
      </c>
      <c r="I7088" s="1">
        <v>32979</v>
      </c>
      <c r="J7088" t="s">
        <v>34787</v>
      </c>
      <c r="K7088" t="s">
        <v>34788</v>
      </c>
      <c r="L7088">
        <v>21682</v>
      </c>
      <c r="M7088" t="s">
        <v>60</v>
      </c>
      <c r="N7088" s="1">
        <v>44978</v>
      </c>
      <c r="O7088" s="1">
        <v>44981</v>
      </c>
      <c r="P7088">
        <v>64</v>
      </c>
      <c r="Q7088">
        <v>3</v>
      </c>
      <c r="R7088" t="s">
        <v>53</v>
      </c>
      <c r="S7088">
        <v>3</v>
      </c>
      <c r="T7088">
        <v>1</v>
      </c>
      <c r="U7088">
        <v>3</v>
      </c>
      <c r="V7088">
        <v>387</v>
      </c>
      <c r="W7088" t="s">
        <v>54</v>
      </c>
      <c r="X7088" t="s">
        <v>34789</v>
      </c>
      <c r="Y7088" t="s">
        <v>6</v>
      </c>
      <c r="Z7088" s="1">
        <v>44959</v>
      </c>
      <c r="AA7088" s="2">
        <v>0.89971064814814816</v>
      </c>
      <c r="AB7088" s="2">
        <v>0.73547453703703702</v>
      </c>
      <c r="AC7088" t="s">
        <v>45</v>
      </c>
      <c r="AD7088" t="s">
        <v>44</v>
      </c>
      <c r="AE7088" t="s">
        <v>44</v>
      </c>
      <c r="AF7088">
        <v>129</v>
      </c>
    </row>
    <row r="7089" spans="1:32">
      <c r="A7089">
        <v>31722</v>
      </c>
      <c r="B7089">
        <v>30822</v>
      </c>
      <c r="C7089" t="s">
        <v>326</v>
      </c>
      <c r="D7089" t="s">
        <v>8902</v>
      </c>
      <c r="E7089" t="s">
        <v>34</v>
      </c>
      <c r="F7089" t="s">
        <v>34790</v>
      </c>
      <c r="G7089" t="s">
        <v>34791</v>
      </c>
      <c r="H7089" t="s">
        <v>280</v>
      </c>
      <c r="I7089" s="1">
        <v>36806</v>
      </c>
      <c r="J7089" t="s">
        <v>34792</v>
      </c>
      <c r="K7089" t="s">
        <v>34793</v>
      </c>
      <c r="L7089">
        <v>28807</v>
      </c>
      <c r="M7089" t="s">
        <v>280</v>
      </c>
      <c r="N7089" s="1">
        <v>45010</v>
      </c>
      <c r="O7089" s="1">
        <v>45012</v>
      </c>
      <c r="P7089">
        <v>53</v>
      </c>
      <c r="Q7089">
        <v>3</v>
      </c>
      <c r="R7089" t="s">
        <v>63</v>
      </c>
      <c r="S7089">
        <v>3</v>
      </c>
      <c r="T7089">
        <v>2</v>
      </c>
      <c r="U7089">
        <v>2</v>
      </c>
      <c r="V7089">
        <v>136</v>
      </c>
      <c r="W7089" t="s">
        <v>41</v>
      </c>
      <c r="X7089" t="s">
        <v>34794</v>
      </c>
      <c r="Y7089" t="s">
        <v>65</v>
      </c>
      <c r="Z7089" s="1">
        <v>44992</v>
      </c>
      <c r="AA7089" s="2">
        <v>0.85231481481481486</v>
      </c>
      <c r="AB7089" s="2">
        <v>0.48744212962962963</v>
      </c>
      <c r="AC7089" t="s">
        <v>44</v>
      </c>
      <c r="AD7089" t="s">
        <v>45</v>
      </c>
      <c r="AE7089" t="s">
        <v>44</v>
      </c>
      <c r="AF7089">
        <v>68</v>
      </c>
    </row>
    <row r="7090" spans="1:32">
      <c r="A7090">
        <v>31725</v>
      </c>
      <c r="B7090">
        <v>30825</v>
      </c>
      <c r="C7090" t="s">
        <v>8220</v>
      </c>
      <c r="D7090" t="s">
        <v>12456</v>
      </c>
      <c r="E7090" t="s">
        <v>34</v>
      </c>
      <c r="F7090" t="s">
        <v>34795</v>
      </c>
      <c r="G7090" t="s">
        <v>34796</v>
      </c>
      <c r="H7090" t="s">
        <v>330</v>
      </c>
      <c r="I7090" s="1">
        <v>32433</v>
      </c>
      <c r="J7090" t="s">
        <v>34797</v>
      </c>
      <c r="K7090" t="s">
        <v>24846</v>
      </c>
      <c r="L7090">
        <v>65254</v>
      </c>
      <c r="M7090" t="s">
        <v>330</v>
      </c>
      <c r="N7090" s="1">
        <v>45306</v>
      </c>
      <c r="O7090" s="1">
        <v>45310</v>
      </c>
      <c r="P7090">
        <v>25</v>
      </c>
      <c r="Q7090">
        <v>1</v>
      </c>
      <c r="R7090" t="s">
        <v>53</v>
      </c>
      <c r="S7090">
        <v>1</v>
      </c>
      <c r="T7090">
        <v>2</v>
      </c>
      <c r="U7090">
        <v>4</v>
      </c>
      <c r="V7090">
        <v>568</v>
      </c>
      <c r="W7090" t="s">
        <v>41</v>
      </c>
      <c r="X7090" t="s">
        <v>34798</v>
      </c>
      <c r="Y7090" t="s">
        <v>6</v>
      </c>
      <c r="Z7090" s="1">
        <v>45276</v>
      </c>
      <c r="AA7090" s="2">
        <v>0.10590277777777778</v>
      </c>
      <c r="AB7090" s="2">
        <v>0.99081018518518515</v>
      </c>
      <c r="AC7090" t="s">
        <v>44</v>
      </c>
      <c r="AD7090" t="s">
        <v>44</v>
      </c>
      <c r="AE7090" t="s">
        <v>44</v>
      </c>
      <c r="AF7090">
        <v>142</v>
      </c>
    </row>
    <row r="7091" spans="1:32">
      <c r="A7091">
        <v>31730</v>
      </c>
      <c r="B7091">
        <v>30830</v>
      </c>
      <c r="C7091" t="s">
        <v>1022</v>
      </c>
      <c r="D7091" t="s">
        <v>977</v>
      </c>
      <c r="E7091" t="s">
        <v>48</v>
      </c>
      <c r="F7091" t="s">
        <v>34799</v>
      </c>
      <c r="G7091" t="s">
        <v>34800</v>
      </c>
      <c r="H7091" t="s">
        <v>317</v>
      </c>
      <c r="I7091" s="1">
        <v>18240</v>
      </c>
      <c r="J7091" t="s">
        <v>34801</v>
      </c>
      <c r="K7091" t="s">
        <v>34802</v>
      </c>
      <c r="L7091">
        <v>58333</v>
      </c>
      <c r="M7091" t="s">
        <v>317</v>
      </c>
      <c r="N7091" s="1">
        <v>45106</v>
      </c>
      <c r="O7091" s="1">
        <v>45108</v>
      </c>
      <c r="P7091">
        <v>71</v>
      </c>
      <c r="Q7091">
        <v>3</v>
      </c>
      <c r="R7091" t="s">
        <v>63</v>
      </c>
      <c r="S7091">
        <v>4</v>
      </c>
      <c r="T7091">
        <v>0</v>
      </c>
      <c r="U7091">
        <v>2</v>
      </c>
      <c r="V7091">
        <v>168</v>
      </c>
      <c r="W7091" t="s">
        <v>41</v>
      </c>
      <c r="X7091" t="s">
        <v>34803</v>
      </c>
      <c r="Y7091" t="s">
        <v>6</v>
      </c>
      <c r="Z7091" s="1">
        <v>45101</v>
      </c>
      <c r="AA7091" s="2">
        <v>0.11530092592592593</v>
      </c>
      <c r="AB7091" s="2">
        <v>0.46243055555555551</v>
      </c>
      <c r="AC7091" t="s">
        <v>44</v>
      </c>
      <c r="AD7091" t="s">
        <v>45</v>
      </c>
      <c r="AE7091" t="s">
        <v>45</v>
      </c>
      <c r="AF7091">
        <v>84</v>
      </c>
    </row>
    <row r="7092" spans="1:32">
      <c r="A7092">
        <v>31731</v>
      </c>
      <c r="B7092">
        <v>30831</v>
      </c>
      <c r="C7092" t="s">
        <v>364</v>
      </c>
      <c r="D7092" t="s">
        <v>91</v>
      </c>
      <c r="E7092" t="s">
        <v>34</v>
      </c>
      <c r="F7092" t="s">
        <v>34804</v>
      </c>
      <c r="G7092" t="s">
        <v>34805</v>
      </c>
      <c r="H7092" t="s">
        <v>280</v>
      </c>
      <c r="I7092" s="1">
        <v>31542</v>
      </c>
      <c r="J7092" t="s">
        <v>34806</v>
      </c>
      <c r="K7092" t="s">
        <v>28202</v>
      </c>
      <c r="L7092">
        <v>56693</v>
      </c>
      <c r="M7092" t="s">
        <v>280</v>
      </c>
      <c r="N7092" s="1">
        <v>45177</v>
      </c>
      <c r="O7092" s="1">
        <v>45179</v>
      </c>
      <c r="P7092">
        <v>91</v>
      </c>
      <c r="Q7092">
        <v>4</v>
      </c>
      <c r="R7092" t="s">
        <v>53</v>
      </c>
      <c r="S7092">
        <v>2</v>
      </c>
      <c r="T7092">
        <v>2</v>
      </c>
      <c r="U7092">
        <v>2</v>
      </c>
      <c r="V7092">
        <v>262</v>
      </c>
      <c r="W7092" t="s">
        <v>41</v>
      </c>
      <c r="X7092" t="s">
        <v>34807</v>
      </c>
      <c r="Y7092" t="s">
        <v>43</v>
      </c>
      <c r="Z7092" s="1">
        <v>45144</v>
      </c>
      <c r="AA7092" s="2">
        <v>0.14195601851851852</v>
      </c>
      <c r="AB7092" s="2">
        <v>0.14523148148148149</v>
      </c>
      <c r="AC7092" t="s">
        <v>44</v>
      </c>
      <c r="AD7092" t="s">
        <v>44</v>
      </c>
      <c r="AE7092" t="s">
        <v>45</v>
      </c>
      <c r="AF7092">
        <v>131</v>
      </c>
    </row>
    <row r="7093" spans="1:32">
      <c r="A7093">
        <v>31732</v>
      </c>
      <c r="B7093">
        <v>30832</v>
      </c>
      <c r="C7093" t="s">
        <v>615</v>
      </c>
      <c r="D7093" t="s">
        <v>4599</v>
      </c>
      <c r="E7093" t="s">
        <v>34</v>
      </c>
      <c r="F7093" t="s">
        <v>34808</v>
      </c>
      <c r="G7093" t="s">
        <v>34809</v>
      </c>
      <c r="H7093" t="s">
        <v>317</v>
      </c>
      <c r="I7093" s="1">
        <v>19342</v>
      </c>
      <c r="J7093" t="s">
        <v>34810</v>
      </c>
      <c r="K7093" t="s">
        <v>34811</v>
      </c>
      <c r="L7093">
        <v>91520</v>
      </c>
      <c r="M7093" t="s">
        <v>317</v>
      </c>
      <c r="N7093" s="1">
        <v>44967</v>
      </c>
      <c r="O7093" s="1">
        <v>44971</v>
      </c>
      <c r="P7093">
        <v>59</v>
      </c>
      <c r="Q7093">
        <v>3</v>
      </c>
      <c r="R7093" t="s">
        <v>63</v>
      </c>
      <c r="S7093">
        <v>3</v>
      </c>
      <c r="T7093">
        <v>0</v>
      </c>
      <c r="U7093">
        <v>4</v>
      </c>
      <c r="V7093">
        <v>348</v>
      </c>
      <c r="W7093" t="s">
        <v>41</v>
      </c>
      <c r="X7093" t="s">
        <v>34812</v>
      </c>
      <c r="Y7093" t="s">
        <v>43</v>
      </c>
      <c r="Z7093" s="1">
        <v>44952</v>
      </c>
      <c r="AA7093" s="2">
        <v>0.33203703703703707</v>
      </c>
      <c r="AB7093" s="2">
        <v>0.99670138888888893</v>
      </c>
      <c r="AC7093" t="s">
        <v>45</v>
      </c>
      <c r="AD7093" t="s">
        <v>45</v>
      </c>
      <c r="AE7093" t="s">
        <v>45</v>
      </c>
      <c r="AF7093">
        <v>87</v>
      </c>
    </row>
    <row r="7094" spans="1:32">
      <c r="A7094">
        <v>31733</v>
      </c>
      <c r="B7094">
        <v>30833</v>
      </c>
      <c r="C7094" t="s">
        <v>1001</v>
      </c>
      <c r="D7094" t="s">
        <v>2817</v>
      </c>
      <c r="E7094" t="s">
        <v>48</v>
      </c>
      <c r="F7094" t="s">
        <v>34813</v>
      </c>
      <c r="G7094" t="s">
        <v>34814</v>
      </c>
      <c r="H7094" t="s">
        <v>725</v>
      </c>
      <c r="I7094" s="1">
        <v>28907</v>
      </c>
      <c r="J7094" t="s">
        <v>34815</v>
      </c>
      <c r="K7094" t="s">
        <v>34816</v>
      </c>
      <c r="L7094">
        <v>99058</v>
      </c>
      <c r="M7094" t="s">
        <v>725</v>
      </c>
      <c r="N7094" s="1">
        <v>45016</v>
      </c>
      <c r="O7094" s="1">
        <v>45017</v>
      </c>
      <c r="P7094">
        <v>4</v>
      </c>
      <c r="Q7094">
        <v>1</v>
      </c>
      <c r="R7094" t="s">
        <v>53</v>
      </c>
      <c r="S7094">
        <v>4</v>
      </c>
      <c r="T7094">
        <v>0</v>
      </c>
      <c r="U7094">
        <v>1</v>
      </c>
      <c r="V7094">
        <v>139</v>
      </c>
      <c r="W7094" t="s">
        <v>54</v>
      </c>
      <c r="X7094" t="s">
        <v>34817</v>
      </c>
      <c r="Y7094" t="s">
        <v>43</v>
      </c>
      <c r="Z7094" s="1">
        <v>44984</v>
      </c>
      <c r="AA7094" s="2">
        <v>0.20297453703703705</v>
      </c>
      <c r="AB7094" s="2">
        <v>0.83658564814814806</v>
      </c>
      <c r="AC7094" t="s">
        <v>44</v>
      </c>
      <c r="AD7094" t="s">
        <v>45</v>
      </c>
      <c r="AE7094" t="s">
        <v>45</v>
      </c>
      <c r="AF7094">
        <v>139</v>
      </c>
    </row>
    <row r="7095" spans="1:32">
      <c r="A7095">
        <v>31734</v>
      </c>
      <c r="B7095">
        <v>30834</v>
      </c>
      <c r="C7095" t="s">
        <v>662</v>
      </c>
      <c r="D7095" t="s">
        <v>3128</v>
      </c>
      <c r="E7095" t="s">
        <v>34</v>
      </c>
      <c r="F7095" t="s">
        <v>34818</v>
      </c>
      <c r="G7095" t="s">
        <v>34819</v>
      </c>
      <c r="H7095" t="s">
        <v>70</v>
      </c>
      <c r="I7095" s="1">
        <v>25760</v>
      </c>
      <c r="J7095" t="s">
        <v>34820</v>
      </c>
      <c r="K7095" t="s">
        <v>34821</v>
      </c>
      <c r="L7095">
        <v>89634</v>
      </c>
      <c r="M7095" t="s">
        <v>70</v>
      </c>
      <c r="N7095" s="1">
        <v>45115</v>
      </c>
      <c r="O7095" s="1">
        <v>45117</v>
      </c>
      <c r="P7095">
        <v>26</v>
      </c>
      <c r="Q7095">
        <v>2</v>
      </c>
      <c r="R7095" t="s">
        <v>63</v>
      </c>
      <c r="S7095">
        <v>2</v>
      </c>
      <c r="T7095">
        <v>2</v>
      </c>
      <c r="U7095">
        <v>2</v>
      </c>
      <c r="V7095">
        <v>122</v>
      </c>
      <c r="W7095" t="s">
        <v>54</v>
      </c>
      <c r="X7095" t="s">
        <v>34822</v>
      </c>
      <c r="Y7095" t="s">
        <v>43</v>
      </c>
      <c r="Z7095" s="1">
        <v>45087</v>
      </c>
      <c r="AA7095" s="2">
        <v>0.41901620370370374</v>
      </c>
      <c r="AB7095" s="2">
        <v>0.4836805555555555</v>
      </c>
      <c r="AC7095" t="s">
        <v>44</v>
      </c>
      <c r="AD7095" t="s">
        <v>45</v>
      </c>
      <c r="AE7095" t="s">
        <v>44</v>
      </c>
      <c r="AF7095">
        <v>61</v>
      </c>
    </row>
    <row r="7096" spans="1:32">
      <c r="A7096">
        <v>31735</v>
      </c>
      <c r="B7096">
        <v>30835</v>
      </c>
      <c r="C7096" t="s">
        <v>571</v>
      </c>
      <c r="D7096" t="s">
        <v>3353</v>
      </c>
      <c r="E7096" t="s">
        <v>34</v>
      </c>
      <c r="F7096" t="s">
        <v>34823</v>
      </c>
      <c r="G7096" t="s">
        <v>34824</v>
      </c>
      <c r="H7096" t="s">
        <v>156</v>
      </c>
      <c r="I7096" s="1">
        <v>18533</v>
      </c>
      <c r="J7096" t="s">
        <v>34825</v>
      </c>
      <c r="K7096" t="s">
        <v>7024</v>
      </c>
      <c r="L7096">
        <v>12976</v>
      </c>
      <c r="M7096" t="s">
        <v>156</v>
      </c>
      <c r="N7096" s="1">
        <v>45020</v>
      </c>
      <c r="O7096" s="1">
        <v>45021</v>
      </c>
      <c r="P7096">
        <v>73</v>
      </c>
      <c r="Q7096">
        <v>3</v>
      </c>
      <c r="R7096" t="s">
        <v>53</v>
      </c>
      <c r="S7096">
        <v>1</v>
      </c>
      <c r="T7096">
        <v>1</v>
      </c>
      <c r="U7096">
        <v>1</v>
      </c>
      <c r="V7096">
        <v>131</v>
      </c>
      <c r="W7096" t="s">
        <v>54</v>
      </c>
      <c r="X7096" t="s">
        <v>34826</v>
      </c>
      <c r="Y7096" t="s">
        <v>6</v>
      </c>
      <c r="Z7096" s="1">
        <v>45006</v>
      </c>
      <c r="AA7096" s="2">
        <v>0.78046296296296302</v>
      </c>
      <c r="AB7096" s="2">
        <v>4.1319444444444443E-2</v>
      </c>
      <c r="AC7096" t="s">
        <v>45</v>
      </c>
      <c r="AD7096" t="s">
        <v>45</v>
      </c>
      <c r="AE7096" t="s">
        <v>44</v>
      </c>
      <c r="AF7096">
        <v>131</v>
      </c>
    </row>
    <row r="7097" spans="1:32">
      <c r="A7097">
        <v>31736</v>
      </c>
      <c r="B7097">
        <v>30836</v>
      </c>
      <c r="C7097" t="s">
        <v>1328</v>
      </c>
      <c r="D7097" t="s">
        <v>34827</v>
      </c>
      <c r="E7097" t="s">
        <v>34</v>
      </c>
      <c r="F7097" t="s">
        <v>34828</v>
      </c>
      <c r="G7097" t="s">
        <v>34829</v>
      </c>
      <c r="H7097" t="s">
        <v>171</v>
      </c>
      <c r="I7097" s="1">
        <v>22898</v>
      </c>
      <c r="J7097" t="s">
        <v>34830</v>
      </c>
      <c r="K7097" t="s">
        <v>12632</v>
      </c>
      <c r="L7097">
        <v>21299</v>
      </c>
      <c r="M7097" t="s">
        <v>171</v>
      </c>
      <c r="N7097" s="1">
        <v>45175</v>
      </c>
      <c r="O7097" s="1">
        <v>45178</v>
      </c>
      <c r="P7097">
        <v>2</v>
      </c>
      <c r="Q7097">
        <v>1</v>
      </c>
      <c r="R7097" t="s">
        <v>63</v>
      </c>
      <c r="S7097">
        <v>2</v>
      </c>
      <c r="T7097">
        <v>1</v>
      </c>
      <c r="U7097">
        <v>3</v>
      </c>
      <c r="V7097">
        <v>219</v>
      </c>
      <c r="W7097" t="s">
        <v>41</v>
      </c>
      <c r="X7097" t="s">
        <v>34831</v>
      </c>
      <c r="Y7097" t="s">
        <v>6</v>
      </c>
      <c r="Z7097" s="1">
        <v>45159</v>
      </c>
      <c r="AA7097" s="2">
        <v>0.56802083333333331</v>
      </c>
      <c r="AB7097" s="2">
        <v>0.32871527777777776</v>
      </c>
      <c r="AC7097" t="s">
        <v>44</v>
      </c>
      <c r="AD7097" t="s">
        <v>44</v>
      </c>
      <c r="AE7097" t="s">
        <v>45</v>
      </c>
      <c r="AF7097">
        <v>73</v>
      </c>
    </row>
    <row r="7098" spans="1:32">
      <c r="A7098">
        <v>31737</v>
      </c>
      <c r="B7098">
        <v>30837</v>
      </c>
      <c r="C7098" t="s">
        <v>221</v>
      </c>
      <c r="D7098" t="s">
        <v>7264</v>
      </c>
      <c r="E7098" t="s">
        <v>34</v>
      </c>
      <c r="F7098" t="s">
        <v>34832</v>
      </c>
      <c r="G7098" t="s">
        <v>34833</v>
      </c>
      <c r="H7098" t="s">
        <v>405</v>
      </c>
      <c r="I7098" s="1">
        <v>36259</v>
      </c>
      <c r="J7098" t="s">
        <v>34834</v>
      </c>
      <c r="K7098" t="s">
        <v>34835</v>
      </c>
      <c r="L7098">
        <v>74681</v>
      </c>
      <c r="M7098" t="s">
        <v>405</v>
      </c>
      <c r="N7098" s="1">
        <v>45295</v>
      </c>
      <c r="O7098" s="1">
        <v>45296</v>
      </c>
      <c r="P7098">
        <v>46</v>
      </c>
      <c r="Q7098">
        <v>2</v>
      </c>
      <c r="R7098" t="s">
        <v>53</v>
      </c>
      <c r="S7098">
        <v>4</v>
      </c>
      <c r="T7098">
        <v>2</v>
      </c>
      <c r="U7098">
        <v>1</v>
      </c>
      <c r="V7098">
        <v>126</v>
      </c>
      <c r="W7098" t="s">
        <v>54</v>
      </c>
      <c r="X7098" t="s">
        <v>34836</v>
      </c>
      <c r="Y7098" t="s">
        <v>65</v>
      </c>
      <c r="Z7098" s="1">
        <v>45261</v>
      </c>
      <c r="AA7098" s="2">
        <v>0.92483796296296295</v>
      </c>
      <c r="AB7098" s="2">
        <v>0.58849537037037036</v>
      </c>
      <c r="AC7098" t="s">
        <v>44</v>
      </c>
      <c r="AD7098" t="s">
        <v>44</v>
      </c>
      <c r="AE7098" t="s">
        <v>45</v>
      </c>
      <c r="AF7098">
        <v>126</v>
      </c>
    </row>
    <row r="7099" spans="1:32">
      <c r="A7099">
        <v>31738</v>
      </c>
      <c r="B7099">
        <v>30838</v>
      </c>
      <c r="C7099" t="s">
        <v>1233</v>
      </c>
      <c r="D7099" t="s">
        <v>18759</v>
      </c>
      <c r="E7099" t="s">
        <v>48</v>
      </c>
      <c r="F7099" t="s">
        <v>34837</v>
      </c>
      <c r="G7099" t="s">
        <v>34838</v>
      </c>
      <c r="H7099" t="s">
        <v>77</v>
      </c>
      <c r="I7099" s="1">
        <v>27314</v>
      </c>
      <c r="J7099" t="s">
        <v>34839</v>
      </c>
      <c r="K7099" t="s">
        <v>34840</v>
      </c>
      <c r="L7099">
        <v>25604</v>
      </c>
      <c r="M7099" t="s">
        <v>77</v>
      </c>
      <c r="N7099" s="1">
        <v>45150</v>
      </c>
      <c r="O7099" s="1">
        <v>45154</v>
      </c>
      <c r="P7099">
        <v>14</v>
      </c>
      <c r="Q7099">
        <v>1</v>
      </c>
      <c r="R7099" t="s">
        <v>63</v>
      </c>
      <c r="S7099">
        <v>3</v>
      </c>
      <c r="T7099">
        <v>0</v>
      </c>
      <c r="U7099">
        <v>4</v>
      </c>
      <c r="V7099">
        <v>320</v>
      </c>
      <c r="W7099" t="s">
        <v>54</v>
      </c>
      <c r="X7099" t="s">
        <v>34841</v>
      </c>
      <c r="Y7099" t="s">
        <v>81</v>
      </c>
      <c r="Z7099" s="1">
        <v>45136</v>
      </c>
      <c r="AA7099" s="2">
        <v>0.84910879629629632</v>
      </c>
      <c r="AB7099" s="2">
        <v>0.25254629629629627</v>
      </c>
      <c r="AC7099" t="s">
        <v>45</v>
      </c>
      <c r="AD7099" t="s">
        <v>44</v>
      </c>
      <c r="AE7099" t="s">
        <v>45</v>
      </c>
      <c r="AF7099">
        <v>80</v>
      </c>
    </row>
    <row r="7100" spans="1:32">
      <c r="A7100">
        <v>31740</v>
      </c>
      <c r="B7100">
        <v>30840</v>
      </c>
      <c r="C7100" t="s">
        <v>1379</v>
      </c>
      <c r="D7100" t="s">
        <v>3541</v>
      </c>
      <c r="E7100" t="s">
        <v>34</v>
      </c>
      <c r="F7100" t="s">
        <v>34842</v>
      </c>
      <c r="G7100" t="s">
        <v>34843</v>
      </c>
      <c r="H7100" t="s">
        <v>179</v>
      </c>
      <c r="I7100" s="1">
        <v>25119</v>
      </c>
      <c r="J7100" t="s">
        <v>34844</v>
      </c>
      <c r="K7100" t="s">
        <v>34845</v>
      </c>
      <c r="L7100">
        <v>93987</v>
      </c>
      <c r="M7100" t="s">
        <v>179</v>
      </c>
      <c r="N7100" s="1">
        <v>45115</v>
      </c>
      <c r="O7100" s="1">
        <v>45119</v>
      </c>
      <c r="P7100">
        <v>66</v>
      </c>
      <c r="Q7100">
        <v>3</v>
      </c>
      <c r="R7100" t="s">
        <v>40</v>
      </c>
      <c r="S7100">
        <v>2</v>
      </c>
      <c r="T7100">
        <v>0</v>
      </c>
      <c r="U7100">
        <v>4</v>
      </c>
      <c r="V7100">
        <v>804</v>
      </c>
      <c r="W7100" t="s">
        <v>41</v>
      </c>
      <c r="X7100" t="s">
        <v>34846</v>
      </c>
      <c r="Y7100" t="s">
        <v>43</v>
      </c>
      <c r="Z7100" s="1">
        <v>45076</v>
      </c>
      <c r="AA7100" s="2">
        <v>0.45230324074074074</v>
      </c>
      <c r="AB7100" s="2">
        <v>0.68765046296296306</v>
      </c>
      <c r="AC7100" t="s">
        <v>44</v>
      </c>
      <c r="AD7100" t="s">
        <v>44</v>
      </c>
      <c r="AE7100" t="s">
        <v>45</v>
      </c>
      <c r="AF7100">
        <v>201</v>
      </c>
    </row>
    <row r="7101" spans="1:32">
      <c r="A7101">
        <v>31741</v>
      </c>
      <c r="B7101">
        <v>30841</v>
      </c>
      <c r="C7101" t="s">
        <v>13119</v>
      </c>
      <c r="D7101" t="s">
        <v>3611</v>
      </c>
      <c r="E7101" t="s">
        <v>48</v>
      </c>
      <c r="F7101" t="s">
        <v>34847</v>
      </c>
      <c r="G7101" t="s">
        <v>34848</v>
      </c>
      <c r="H7101" t="s">
        <v>280</v>
      </c>
      <c r="I7101" s="1">
        <v>18958</v>
      </c>
      <c r="J7101" t="s">
        <v>34849</v>
      </c>
      <c r="K7101" t="s">
        <v>34850</v>
      </c>
      <c r="L7101">
        <v>37568</v>
      </c>
      <c r="M7101" t="s">
        <v>280</v>
      </c>
      <c r="N7101" s="1">
        <v>45236</v>
      </c>
      <c r="O7101" s="1">
        <v>45237</v>
      </c>
      <c r="P7101">
        <v>100</v>
      </c>
      <c r="Q7101">
        <v>4</v>
      </c>
      <c r="R7101" t="s">
        <v>53</v>
      </c>
      <c r="S7101">
        <v>4</v>
      </c>
      <c r="T7101">
        <v>1</v>
      </c>
      <c r="U7101">
        <v>1</v>
      </c>
      <c r="V7101">
        <v>123</v>
      </c>
      <c r="W7101" t="s">
        <v>54</v>
      </c>
      <c r="X7101" t="s">
        <v>34851</v>
      </c>
      <c r="Y7101" t="s">
        <v>65</v>
      </c>
      <c r="Z7101" s="1">
        <v>45221</v>
      </c>
      <c r="AA7101" s="2">
        <v>0.14773148148148149</v>
      </c>
      <c r="AB7101" s="2">
        <v>0.65408564814814818</v>
      </c>
      <c r="AC7101" t="s">
        <v>45</v>
      </c>
      <c r="AD7101" t="s">
        <v>45</v>
      </c>
      <c r="AE7101" t="s">
        <v>45</v>
      </c>
      <c r="AF7101">
        <v>123</v>
      </c>
    </row>
    <row r="7102" spans="1:32">
      <c r="A7102">
        <v>31743</v>
      </c>
      <c r="B7102">
        <v>30843</v>
      </c>
      <c r="C7102" t="s">
        <v>139</v>
      </c>
      <c r="D7102" t="s">
        <v>16000</v>
      </c>
      <c r="E7102" t="s">
        <v>48</v>
      </c>
      <c r="F7102" t="s">
        <v>34852</v>
      </c>
      <c r="G7102" t="s">
        <v>34853</v>
      </c>
      <c r="H7102" t="s">
        <v>280</v>
      </c>
      <c r="I7102" s="1">
        <v>36939</v>
      </c>
      <c r="J7102" t="s">
        <v>34854</v>
      </c>
      <c r="K7102" t="s">
        <v>34855</v>
      </c>
      <c r="L7102">
        <v>22904</v>
      </c>
      <c r="M7102" t="s">
        <v>280</v>
      </c>
      <c r="N7102" s="1">
        <v>45140</v>
      </c>
      <c r="O7102" s="1">
        <v>45143</v>
      </c>
      <c r="P7102">
        <v>80</v>
      </c>
      <c r="Q7102">
        <v>4</v>
      </c>
      <c r="R7102" t="s">
        <v>63</v>
      </c>
      <c r="S7102">
        <v>1</v>
      </c>
      <c r="T7102">
        <v>1</v>
      </c>
      <c r="U7102">
        <v>3</v>
      </c>
      <c r="V7102">
        <v>270</v>
      </c>
      <c r="W7102" t="s">
        <v>41</v>
      </c>
      <c r="X7102" t="s">
        <v>34856</v>
      </c>
      <c r="Y7102" t="s">
        <v>6</v>
      </c>
      <c r="Z7102" s="1">
        <v>45118</v>
      </c>
      <c r="AA7102" s="2">
        <v>0.75572916666666667</v>
      </c>
      <c r="AB7102" s="2">
        <v>0.64945601851851853</v>
      </c>
      <c r="AC7102" t="s">
        <v>44</v>
      </c>
      <c r="AD7102" t="s">
        <v>45</v>
      </c>
      <c r="AE7102" t="s">
        <v>44</v>
      </c>
      <c r="AF7102">
        <v>90</v>
      </c>
    </row>
    <row r="7103" spans="1:32">
      <c r="A7103">
        <v>31744</v>
      </c>
      <c r="B7103">
        <v>30844</v>
      </c>
      <c r="C7103" t="s">
        <v>18667</v>
      </c>
      <c r="D7103" t="s">
        <v>17795</v>
      </c>
      <c r="E7103" t="s">
        <v>48</v>
      </c>
      <c r="F7103" t="s">
        <v>34857</v>
      </c>
      <c r="G7103" t="s">
        <v>34858</v>
      </c>
      <c r="H7103" t="s">
        <v>725</v>
      </c>
      <c r="I7103" s="1">
        <v>24038</v>
      </c>
      <c r="J7103" t="s">
        <v>34859</v>
      </c>
      <c r="K7103" t="s">
        <v>2804</v>
      </c>
      <c r="L7103">
        <v>68650</v>
      </c>
      <c r="M7103" t="s">
        <v>725</v>
      </c>
      <c r="N7103" s="1">
        <v>45052</v>
      </c>
      <c r="O7103" s="1">
        <v>45054</v>
      </c>
      <c r="P7103">
        <v>69</v>
      </c>
      <c r="Q7103">
        <v>3</v>
      </c>
      <c r="R7103" t="s">
        <v>40</v>
      </c>
      <c r="S7103">
        <v>3</v>
      </c>
      <c r="T7103">
        <v>1</v>
      </c>
      <c r="U7103">
        <v>2</v>
      </c>
      <c r="V7103">
        <v>480</v>
      </c>
      <c r="W7103" t="s">
        <v>54</v>
      </c>
      <c r="X7103" t="s">
        <v>34860</v>
      </c>
      <c r="Y7103" t="s">
        <v>81</v>
      </c>
      <c r="Z7103" s="1">
        <v>45044</v>
      </c>
      <c r="AA7103" s="2">
        <v>0.35995370370370372</v>
      </c>
      <c r="AB7103" s="2">
        <v>0.78638888888888892</v>
      </c>
      <c r="AC7103" t="s">
        <v>45</v>
      </c>
      <c r="AD7103" t="s">
        <v>45</v>
      </c>
      <c r="AE7103" t="s">
        <v>45</v>
      </c>
      <c r="AF7103">
        <v>240</v>
      </c>
    </row>
    <row r="7104" spans="1:32">
      <c r="A7104">
        <v>31745</v>
      </c>
      <c r="B7104">
        <v>30845</v>
      </c>
      <c r="C7104" t="s">
        <v>3189</v>
      </c>
      <c r="D7104" t="s">
        <v>1404</v>
      </c>
      <c r="E7104" t="s">
        <v>48</v>
      </c>
      <c r="F7104" t="s">
        <v>34861</v>
      </c>
      <c r="G7104" t="s">
        <v>34862</v>
      </c>
      <c r="H7104" t="s">
        <v>115</v>
      </c>
      <c r="I7104" s="1">
        <v>36416</v>
      </c>
      <c r="J7104" t="s">
        <v>34863</v>
      </c>
      <c r="K7104" t="s">
        <v>23579</v>
      </c>
      <c r="L7104">
        <v>73061</v>
      </c>
      <c r="M7104" t="s">
        <v>115</v>
      </c>
      <c r="N7104" s="1">
        <v>45209</v>
      </c>
      <c r="O7104" s="1">
        <v>45214</v>
      </c>
      <c r="P7104">
        <v>41</v>
      </c>
      <c r="Q7104">
        <v>2</v>
      </c>
      <c r="R7104" t="s">
        <v>63</v>
      </c>
      <c r="S7104">
        <v>3</v>
      </c>
      <c r="T7104">
        <v>0</v>
      </c>
      <c r="U7104">
        <v>5</v>
      </c>
      <c r="V7104">
        <v>330</v>
      </c>
      <c r="W7104" t="s">
        <v>54</v>
      </c>
      <c r="X7104" t="s">
        <v>34864</v>
      </c>
      <c r="Y7104" t="s">
        <v>6</v>
      </c>
      <c r="Z7104" s="1">
        <v>45204</v>
      </c>
      <c r="AA7104" s="2">
        <v>0.315</v>
      </c>
      <c r="AB7104" s="2">
        <v>0.76293981481481488</v>
      </c>
      <c r="AC7104" t="s">
        <v>45</v>
      </c>
      <c r="AD7104" t="s">
        <v>44</v>
      </c>
      <c r="AE7104" t="s">
        <v>45</v>
      </c>
      <c r="AF7104">
        <v>66</v>
      </c>
    </row>
    <row r="7105" spans="1:32">
      <c r="A7105">
        <v>31746</v>
      </c>
      <c r="B7105">
        <v>30846</v>
      </c>
      <c r="C7105" t="s">
        <v>364</v>
      </c>
      <c r="D7105" t="s">
        <v>4338</v>
      </c>
      <c r="E7105" t="s">
        <v>48</v>
      </c>
      <c r="F7105" t="s">
        <v>34865</v>
      </c>
      <c r="G7105">
        <v>6613086099</v>
      </c>
      <c r="H7105" t="s">
        <v>171</v>
      </c>
      <c r="I7105" s="1">
        <v>36909</v>
      </c>
      <c r="J7105" t="s">
        <v>34866</v>
      </c>
      <c r="K7105" t="s">
        <v>34867</v>
      </c>
      <c r="L7105">
        <v>34162</v>
      </c>
      <c r="M7105" t="s">
        <v>171</v>
      </c>
      <c r="N7105" s="1">
        <v>45054</v>
      </c>
      <c r="O7105" s="1">
        <v>45057</v>
      </c>
      <c r="P7105">
        <v>35</v>
      </c>
      <c r="Q7105">
        <v>2</v>
      </c>
      <c r="R7105" t="s">
        <v>63</v>
      </c>
      <c r="S7105">
        <v>3</v>
      </c>
      <c r="T7105">
        <v>1</v>
      </c>
      <c r="U7105">
        <v>3</v>
      </c>
      <c r="V7105">
        <v>183</v>
      </c>
      <c r="W7105" t="s">
        <v>41</v>
      </c>
      <c r="X7105" t="s">
        <v>34868</v>
      </c>
      <c r="Y7105" t="s">
        <v>65</v>
      </c>
      <c r="Z7105" s="1">
        <v>45024</v>
      </c>
      <c r="AA7105" s="2">
        <v>0.76552083333333332</v>
      </c>
      <c r="AB7105" s="2">
        <v>0.78967592592592595</v>
      </c>
      <c r="AC7105" t="s">
        <v>45</v>
      </c>
      <c r="AD7105" t="s">
        <v>44</v>
      </c>
      <c r="AE7105" t="s">
        <v>45</v>
      </c>
      <c r="AF7105">
        <v>61</v>
      </c>
    </row>
    <row r="7106" spans="1:32">
      <c r="A7106">
        <v>31747</v>
      </c>
      <c r="B7106">
        <v>30847</v>
      </c>
      <c r="C7106" t="s">
        <v>197</v>
      </c>
      <c r="D7106" t="s">
        <v>977</v>
      </c>
      <c r="E7106" t="s">
        <v>48</v>
      </c>
      <c r="F7106" t="s">
        <v>19737</v>
      </c>
      <c r="G7106" t="s">
        <v>34869</v>
      </c>
      <c r="H7106" t="s">
        <v>135</v>
      </c>
      <c r="I7106" s="1">
        <v>24379</v>
      </c>
      <c r="J7106" t="s">
        <v>34870</v>
      </c>
      <c r="K7106" t="s">
        <v>34871</v>
      </c>
      <c r="L7106">
        <v>10949</v>
      </c>
      <c r="M7106" t="s">
        <v>135</v>
      </c>
      <c r="N7106" s="1">
        <v>44976</v>
      </c>
      <c r="O7106" s="1">
        <v>44978</v>
      </c>
      <c r="P7106">
        <v>3</v>
      </c>
      <c r="Q7106">
        <v>1</v>
      </c>
      <c r="R7106" t="s">
        <v>40</v>
      </c>
      <c r="S7106">
        <v>4</v>
      </c>
      <c r="T7106">
        <v>0</v>
      </c>
      <c r="U7106">
        <v>2</v>
      </c>
      <c r="V7106">
        <v>412</v>
      </c>
      <c r="W7106" t="s">
        <v>41</v>
      </c>
      <c r="X7106" t="s">
        <v>34872</v>
      </c>
      <c r="Y7106" t="s">
        <v>65</v>
      </c>
      <c r="Z7106" s="1">
        <v>44955</v>
      </c>
      <c r="AA7106" s="2">
        <v>0.42284722222222221</v>
      </c>
      <c r="AB7106" s="2">
        <v>0.75436342592592587</v>
      </c>
      <c r="AC7106" t="s">
        <v>45</v>
      </c>
      <c r="AD7106" t="s">
        <v>45</v>
      </c>
      <c r="AE7106" t="s">
        <v>44</v>
      </c>
      <c r="AF7106">
        <v>206</v>
      </c>
    </row>
    <row r="7107" spans="1:32">
      <c r="A7107">
        <v>31748</v>
      </c>
      <c r="B7107">
        <v>30848</v>
      </c>
      <c r="C7107" t="s">
        <v>2397</v>
      </c>
      <c r="D7107" t="s">
        <v>4338</v>
      </c>
      <c r="E7107" t="s">
        <v>48</v>
      </c>
      <c r="F7107" t="s">
        <v>34873</v>
      </c>
      <c r="G7107" t="s">
        <v>34874</v>
      </c>
      <c r="H7107" t="s">
        <v>171</v>
      </c>
      <c r="I7107" s="1">
        <v>32710</v>
      </c>
      <c r="J7107" t="s">
        <v>34875</v>
      </c>
      <c r="K7107" t="s">
        <v>34876</v>
      </c>
      <c r="L7107">
        <v>34603</v>
      </c>
      <c r="M7107" t="s">
        <v>171</v>
      </c>
      <c r="N7107" s="1">
        <v>45133</v>
      </c>
      <c r="O7107" s="1">
        <v>45138</v>
      </c>
      <c r="P7107">
        <v>90</v>
      </c>
      <c r="Q7107">
        <v>4</v>
      </c>
      <c r="R7107" t="s">
        <v>40</v>
      </c>
      <c r="S7107">
        <v>4</v>
      </c>
      <c r="T7107">
        <v>1</v>
      </c>
      <c r="U7107">
        <v>5</v>
      </c>
      <c r="V7107">
        <v>1205</v>
      </c>
      <c r="W7107" t="s">
        <v>41</v>
      </c>
      <c r="X7107" t="s">
        <v>34877</v>
      </c>
      <c r="Y7107" t="s">
        <v>6</v>
      </c>
      <c r="Z7107" s="1">
        <v>45107</v>
      </c>
      <c r="AA7107" s="2">
        <v>0.16296296296296295</v>
      </c>
      <c r="AB7107" s="2">
        <v>0.68616898148148142</v>
      </c>
      <c r="AC7107" t="s">
        <v>45</v>
      </c>
      <c r="AD7107" t="s">
        <v>45</v>
      </c>
      <c r="AE7107" t="s">
        <v>45</v>
      </c>
      <c r="AF7107">
        <v>241</v>
      </c>
    </row>
    <row r="7108" spans="1:32">
      <c r="A7108">
        <v>31749</v>
      </c>
      <c r="B7108">
        <v>30849</v>
      </c>
      <c r="C7108" t="s">
        <v>1802</v>
      </c>
      <c r="D7108" t="s">
        <v>11864</v>
      </c>
      <c r="E7108" t="s">
        <v>34</v>
      </c>
      <c r="F7108" t="s">
        <v>34878</v>
      </c>
      <c r="G7108" t="s">
        <v>34879</v>
      </c>
      <c r="H7108" t="s">
        <v>225</v>
      </c>
      <c r="I7108" s="1">
        <v>19022</v>
      </c>
      <c r="J7108" t="s">
        <v>34880</v>
      </c>
      <c r="K7108" t="s">
        <v>34881</v>
      </c>
      <c r="L7108">
        <v>54102</v>
      </c>
      <c r="M7108" t="s">
        <v>225</v>
      </c>
      <c r="N7108" s="1">
        <v>45276</v>
      </c>
      <c r="O7108" s="1">
        <v>45277</v>
      </c>
      <c r="P7108">
        <v>82</v>
      </c>
      <c r="Q7108">
        <v>4</v>
      </c>
      <c r="R7108" t="s">
        <v>53</v>
      </c>
      <c r="S7108">
        <v>3</v>
      </c>
      <c r="T7108">
        <v>0</v>
      </c>
      <c r="U7108">
        <v>1</v>
      </c>
      <c r="V7108">
        <v>125</v>
      </c>
      <c r="W7108" t="s">
        <v>41</v>
      </c>
      <c r="X7108" t="s">
        <v>34882</v>
      </c>
      <c r="Y7108" t="s">
        <v>65</v>
      </c>
      <c r="Z7108" s="1">
        <v>45271</v>
      </c>
      <c r="AA7108" s="2">
        <v>0.37579861111111112</v>
      </c>
      <c r="AB7108" s="2">
        <v>0.89336805555555554</v>
      </c>
      <c r="AC7108" t="s">
        <v>44</v>
      </c>
      <c r="AD7108" t="s">
        <v>44</v>
      </c>
      <c r="AE7108" t="s">
        <v>44</v>
      </c>
      <c r="AF7108">
        <v>125</v>
      </c>
    </row>
    <row r="7109" spans="1:32">
      <c r="A7109">
        <v>31751</v>
      </c>
      <c r="B7109">
        <v>30851</v>
      </c>
      <c r="C7109" t="s">
        <v>66</v>
      </c>
      <c r="D7109" t="s">
        <v>894</v>
      </c>
      <c r="E7109" t="s">
        <v>48</v>
      </c>
      <c r="F7109" t="s">
        <v>34883</v>
      </c>
      <c r="G7109" t="s">
        <v>34884</v>
      </c>
      <c r="H7109" t="s">
        <v>171</v>
      </c>
      <c r="I7109" s="1">
        <v>31280</v>
      </c>
      <c r="J7109" t="s">
        <v>34885</v>
      </c>
      <c r="K7109" t="s">
        <v>2468</v>
      </c>
      <c r="L7109">
        <v>42547</v>
      </c>
      <c r="M7109" t="s">
        <v>171</v>
      </c>
      <c r="N7109" s="1">
        <v>45249</v>
      </c>
      <c r="O7109" s="1">
        <v>45252</v>
      </c>
      <c r="P7109">
        <v>21</v>
      </c>
      <c r="Q7109">
        <v>1</v>
      </c>
      <c r="R7109" t="s">
        <v>40</v>
      </c>
      <c r="S7109">
        <v>1</v>
      </c>
      <c r="T7109">
        <v>1</v>
      </c>
      <c r="U7109">
        <v>3</v>
      </c>
      <c r="V7109">
        <v>621</v>
      </c>
      <c r="W7109" t="s">
        <v>41</v>
      </c>
      <c r="X7109" t="s">
        <v>34886</v>
      </c>
      <c r="Y7109" t="s">
        <v>6</v>
      </c>
      <c r="Z7109" s="1">
        <v>45224</v>
      </c>
      <c r="AA7109" s="2">
        <v>0.43739583333333337</v>
      </c>
      <c r="AB7109" s="2">
        <v>2.6550925925925926E-2</v>
      </c>
      <c r="AC7109" t="s">
        <v>44</v>
      </c>
      <c r="AD7109" t="s">
        <v>44</v>
      </c>
      <c r="AE7109" t="s">
        <v>45</v>
      </c>
      <c r="AF7109">
        <v>207</v>
      </c>
    </row>
    <row r="7110" spans="1:32">
      <c r="A7110">
        <v>31753</v>
      </c>
      <c r="B7110">
        <v>30853</v>
      </c>
      <c r="C7110" t="s">
        <v>2144</v>
      </c>
      <c r="D7110" t="s">
        <v>12353</v>
      </c>
      <c r="E7110" t="s">
        <v>48</v>
      </c>
      <c r="F7110" t="s">
        <v>34887</v>
      </c>
      <c r="G7110" t="s">
        <v>34888</v>
      </c>
      <c r="H7110" t="s">
        <v>904</v>
      </c>
      <c r="I7110" s="1">
        <v>25047</v>
      </c>
      <c r="J7110" t="s">
        <v>34889</v>
      </c>
      <c r="K7110" t="s">
        <v>738</v>
      </c>
      <c r="L7110">
        <v>90702</v>
      </c>
      <c r="M7110" t="s">
        <v>904</v>
      </c>
      <c r="N7110" s="1">
        <v>45129</v>
      </c>
      <c r="O7110" s="1">
        <v>45134</v>
      </c>
      <c r="P7110">
        <v>1</v>
      </c>
      <c r="Q7110">
        <v>1</v>
      </c>
      <c r="R7110" t="s">
        <v>53</v>
      </c>
      <c r="S7110">
        <v>2</v>
      </c>
      <c r="T7110">
        <v>0</v>
      </c>
      <c r="U7110">
        <v>5</v>
      </c>
      <c r="V7110">
        <v>725</v>
      </c>
      <c r="W7110" t="s">
        <v>54</v>
      </c>
      <c r="X7110" t="s">
        <v>34890</v>
      </c>
      <c r="Y7110" t="s">
        <v>65</v>
      </c>
      <c r="Z7110" s="1">
        <v>45119</v>
      </c>
      <c r="AA7110" s="2">
        <v>0.90262731481481484</v>
      </c>
      <c r="AB7110" s="2">
        <v>0.99369212962962961</v>
      </c>
      <c r="AC7110" t="s">
        <v>44</v>
      </c>
      <c r="AD7110" t="s">
        <v>45</v>
      </c>
      <c r="AE7110" t="s">
        <v>44</v>
      </c>
      <c r="AF7110">
        <v>145</v>
      </c>
    </row>
    <row r="7111" spans="1:32">
      <c r="A7111">
        <v>31755</v>
      </c>
      <c r="B7111">
        <v>30855</v>
      </c>
      <c r="C7111" t="s">
        <v>13275</v>
      </c>
      <c r="D7111" t="s">
        <v>1298</v>
      </c>
      <c r="E7111" t="s">
        <v>34</v>
      </c>
      <c r="F7111" t="s">
        <v>34891</v>
      </c>
      <c r="G7111" t="s">
        <v>34892</v>
      </c>
      <c r="H7111" t="s">
        <v>77</v>
      </c>
      <c r="I7111" s="1">
        <v>23978</v>
      </c>
      <c r="J7111" t="s">
        <v>34893</v>
      </c>
      <c r="K7111" t="s">
        <v>34894</v>
      </c>
      <c r="L7111">
        <v>59927</v>
      </c>
      <c r="M7111" t="s">
        <v>77</v>
      </c>
      <c r="N7111" s="1">
        <v>44960</v>
      </c>
      <c r="O7111" s="1">
        <v>44965</v>
      </c>
      <c r="P7111">
        <v>100</v>
      </c>
      <c r="Q7111">
        <v>4</v>
      </c>
      <c r="R7111" t="s">
        <v>53</v>
      </c>
      <c r="S7111">
        <v>4</v>
      </c>
      <c r="T7111">
        <v>2</v>
      </c>
      <c r="U7111">
        <v>5</v>
      </c>
      <c r="V7111">
        <v>745</v>
      </c>
      <c r="W7111" t="s">
        <v>54</v>
      </c>
      <c r="X7111" t="s">
        <v>34895</v>
      </c>
      <c r="Y7111" t="s">
        <v>43</v>
      </c>
      <c r="Z7111" s="1">
        <v>44930</v>
      </c>
      <c r="AA7111" s="2">
        <v>0.99554398148148149</v>
      </c>
      <c r="AB7111" s="2">
        <v>0.43032407407407408</v>
      </c>
      <c r="AC7111" t="s">
        <v>44</v>
      </c>
      <c r="AD7111" t="s">
        <v>44</v>
      </c>
      <c r="AE7111" t="s">
        <v>44</v>
      </c>
      <c r="AF7111">
        <v>149</v>
      </c>
    </row>
    <row r="7112" spans="1:32">
      <c r="A7112">
        <v>31757</v>
      </c>
      <c r="B7112">
        <v>30857</v>
      </c>
      <c r="C7112" t="s">
        <v>1913</v>
      </c>
      <c r="D7112" t="s">
        <v>2345</v>
      </c>
      <c r="E7112" t="s">
        <v>48</v>
      </c>
      <c r="F7112" t="s">
        <v>34896</v>
      </c>
      <c r="G7112" t="s">
        <v>34897</v>
      </c>
      <c r="H7112" t="s">
        <v>86</v>
      </c>
      <c r="I7112" s="1">
        <v>17207</v>
      </c>
      <c r="J7112" t="s">
        <v>34898</v>
      </c>
      <c r="K7112" t="s">
        <v>34899</v>
      </c>
      <c r="L7112">
        <v>38303</v>
      </c>
      <c r="M7112" t="s">
        <v>86</v>
      </c>
      <c r="N7112" s="1">
        <v>45154</v>
      </c>
      <c r="O7112" s="1">
        <v>45157</v>
      </c>
      <c r="P7112">
        <v>67</v>
      </c>
      <c r="Q7112">
        <v>3</v>
      </c>
      <c r="R7112" t="s">
        <v>53</v>
      </c>
      <c r="S7112">
        <v>1</v>
      </c>
      <c r="T7112">
        <v>2</v>
      </c>
      <c r="U7112">
        <v>3</v>
      </c>
      <c r="V7112">
        <v>411</v>
      </c>
      <c r="W7112" t="s">
        <v>54</v>
      </c>
      <c r="X7112" t="s">
        <v>34900</v>
      </c>
      <c r="Y7112" t="s">
        <v>43</v>
      </c>
      <c r="Z7112" s="1">
        <v>45122</v>
      </c>
      <c r="AA7112" s="2">
        <v>1.4374999999999999E-2</v>
      </c>
      <c r="AB7112" s="2">
        <v>0.86913194444444442</v>
      </c>
      <c r="AC7112" t="s">
        <v>45</v>
      </c>
      <c r="AD7112" t="s">
        <v>44</v>
      </c>
      <c r="AE7112" t="s">
        <v>45</v>
      </c>
      <c r="AF7112">
        <v>137</v>
      </c>
    </row>
    <row r="7113" spans="1:32">
      <c r="A7113">
        <v>31762</v>
      </c>
      <c r="B7113">
        <v>30862</v>
      </c>
      <c r="C7113" t="s">
        <v>3740</v>
      </c>
      <c r="D7113" t="s">
        <v>5437</v>
      </c>
      <c r="E7113" t="s">
        <v>34</v>
      </c>
      <c r="F7113" t="s">
        <v>34901</v>
      </c>
      <c r="G7113" t="s">
        <v>34902</v>
      </c>
      <c r="H7113" t="s">
        <v>457</v>
      </c>
      <c r="I7113" s="1">
        <v>30832</v>
      </c>
      <c r="J7113" t="s">
        <v>34903</v>
      </c>
      <c r="K7113" t="s">
        <v>34904</v>
      </c>
      <c r="L7113">
        <v>17307</v>
      </c>
      <c r="M7113" t="s">
        <v>457</v>
      </c>
      <c r="N7113" s="1">
        <v>45119</v>
      </c>
      <c r="O7113" s="1">
        <v>45122</v>
      </c>
      <c r="P7113">
        <v>80</v>
      </c>
      <c r="Q7113">
        <v>4</v>
      </c>
      <c r="R7113" t="s">
        <v>63</v>
      </c>
      <c r="S7113">
        <v>3</v>
      </c>
      <c r="T7113">
        <v>2</v>
      </c>
      <c r="U7113">
        <v>3</v>
      </c>
      <c r="V7113">
        <v>189</v>
      </c>
      <c r="W7113" t="s">
        <v>41</v>
      </c>
      <c r="X7113" t="s">
        <v>34905</v>
      </c>
      <c r="Y7113" t="s">
        <v>43</v>
      </c>
      <c r="Z7113" s="1">
        <v>45105</v>
      </c>
      <c r="AA7113" s="2">
        <v>0.75247685185185187</v>
      </c>
      <c r="AB7113" s="2">
        <v>2.7303240740740743E-2</v>
      </c>
      <c r="AC7113" t="s">
        <v>44</v>
      </c>
      <c r="AD7113" t="s">
        <v>45</v>
      </c>
      <c r="AE7113" t="s">
        <v>45</v>
      </c>
      <c r="AF7113">
        <v>63</v>
      </c>
    </row>
    <row r="7114" spans="1:32">
      <c r="A7114">
        <v>31763</v>
      </c>
      <c r="B7114">
        <v>30863</v>
      </c>
      <c r="C7114" t="s">
        <v>1255</v>
      </c>
      <c r="D7114" t="s">
        <v>359</v>
      </c>
      <c r="E7114" t="s">
        <v>34</v>
      </c>
      <c r="F7114" t="s">
        <v>34906</v>
      </c>
      <c r="G7114" t="s">
        <v>34907</v>
      </c>
      <c r="H7114" t="s">
        <v>317</v>
      </c>
      <c r="I7114" s="1">
        <v>33454</v>
      </c>
      <c r="J7114" t="s">
        <v>34908</v>
      </c>
      <c r="K7114" t="s">
        <v>34909</v>
      </c>
      <c r="L7114">
        <v>45335</v>
      </c>
      <c r="M7114" t="s">
        <v>317</v>
      </c>
      <c r="N7114" s="1">
        <v>44980</v>
      </c>
      <c r="O7114" s="1">
        <v>44981</v>
      </c>
      <c r="P7114">
        <v>51</v>
      </c>
      <c r="Q7114">
        <v>3</v>
      </c>
      <c r="R7114" t="s">
        <v>40</v>
      </c>
      <c r="S7114">
        <v>1</v>
      </c>
      <c r="T7114">
        <v>2</v>
      </c>
      <c r="U7114">
        <v>1</v>
      </c>
      <c r="V7114">
        <v>246</v>
      </c>
      <c r="W7114" t="s">
        <v>41</v>
      </c>
      <c r="X7114" t="s">
        <v>34910</v>
      </c>
      <c r="Y7114" t="s">
        <v>6</v>
      </c>
      <c r="Z7114" s="1">
        <v>44950</v>
      </c>
      <c r="AA7114" s="2">
        <v>7.3703703703703702E-2</v>
      </c>
      <c r="AB7114" s="2">
        <v>0.96003472222222219</v>
      </c>
      <c r="AC7114" t="s">
        <v>45</v>
      </c>
      <c r="AD7114" t="s">
        <v>44</v>
      </c>
      <c r="AE7114" t="s">
        <v>44</v>
      </c>
      <c r="AF7114">
        <v>246</v>
      </c>
    </row>
    <row r="7115" spans="1:32">
      <c r="A7115">
        <v>31764</v>
      </c>
      <c r="B7115">
        <v>30864</v>
      </c>
      <c r="C7115" t="s">
        <v>3145</v>
      </c>
      <c r="D7115" t="s">
        <v>57</v>
      </c>
      <c r="E7115" t="s">
        <v>48</v>
      </c>
      <c r="F7115" t="s">
        <v>34911</v>
      </c>
      <c r="G7115" t="s">
        <v>34912</v>
      </c>
      <c r="H7115" t="s">
        <v>129</v>
      </c>
      <c r="I7115" s="1">
        <v>32960</v>
      </c>
      <c r="J7115" t="s">
        <v>34913</v>
      </c>
      <c r="K7115" t="s">
        <v>34914</v>
      </c>
      <c r="L7115">
        <v>44676</v>
      </c>
      <c r="M7115" t="s">
        <v>129</v>
      </c>
      <c r="N7115" s="1">
        <v>45284</v>
      </c>
      <c r="O7115" s="1">
        <v>45285</v>
      </c>
      <c r="P7115">
        <v>50</v>
      </c>
      <c r="Q7115">
        <v>2</v>
      </c>
      <c r="R7115" t="s">
        <v>63</v>
      </c>
      <c r="S7115">
        <v>3</v>
      </c>
      <c r="T7115">
        <v>1</v>
      </c>
      <c r="U7115">
        <v>1</v>
      </c>
      <c r="V7115">
        <v>78</v>
      </c>
      <c r="W7115" t="s">
        <v>54</v>
      </c>
      <c r="X7115" t="s">
        <v>34915</v>
      </c>
      <c r="Y7115" t="s">
        <v>6</v>
      </c>
      <c r="Z7115" s="1">
        <v>45264</v>
      </c>
      <c r="AA7115" s="2">
        <v>0.54403935185185182</v>
      </c>
      <c r="AB7115" s="2">
        <v>0.22818287037037036</v>
      </c>
      <c r="AC7115" t="s">
        <v>45</v>
      </c>
      <c r="AD7115" t="s">
        <v>45</v>
      </c>
      <c r="AE7115" t="s">
        <v>45</v>
      </c>
      <c r="AF7115">
        <v>78</v>
      </c>
    </row>
    <row r="7116" spans="1:32">
      <c r="A7116">
        <v>31765</v>
      </c>
      <c r="B7116">
        <v>30865</v>
      </c>
      <c r="C7116" t="s">
        <v>175</v>
      </c>
      <c r="D7116" t="s">
        <v>696</v>
      </c>
      <c r="E7116" t="s">
        <v>48</v>
      </c>
      <c r="F7116" t="s">
        <v>34916</v>
      </c>
      <c r="G7116" t="s">
        <v>34917</v>
      </c>
      <c r="H7116" t="s">
        <v>171</v>
      </c>
      <c r="I7116" s="1">
        <v>35305</v>
      </c>
      <c r="J7116" t="s">
        <v>34918</v>
      </c>
      <c r="K7116" t="s">
        <v>19502</v>
      </c>
      <c r="L7116">
        <v>60292</v>
      </c>
      <c r="M7116" t="s">
        <v>171</v>
      </c>
      <c r="N7116" s="1">
        <v>44990</v>
      </c>
      <c r="O7116" s="1">
        <v>44992</v>
      </c>
      <c r="P7116">
        <v>27</v>
      </c>
      <c r="Q7116">
        <v>2</v>
      </c>
      <c r="R7116" t="s">
        <v>40</v>
      </c>
      <c r="S7116">
        <v>2</v>
      </c>
      <c r="T7116">
        <v>0</v>
      </c>
      <c r="U7116">
        <v>2</v>
      </c>
      <c r="V7116">
        <v>460</v>
      </c>
      <c r="W7116" t="s">
        <v>41</v>
      </c>
      <c r="X7116" t="s">
        <v>34919</v>
      </c>
      <c r="Y7116" t="s">
        <v>43</v>
      </c>
      <c r="Z7116" s="1">
        <v>44966</v>
      </c>
      <c r="AA7116" s="2">
        <v>0.66662037037037036</v>
      </c>
      <c r="AB7116" s="2">
        <v>4.8969907407407413E-2</v>
      </c>
      <c r="AC7116" t="s">
        <v>45</v>
      </c>
      <c r="AD7116" t="s">
        <v>44</v>
      </c>
      <c r="AE7116" t="s">
        <v>45</v>
      </c>
      <c r="AF7116">
        <v>230</v>
      </c>
    </row>
    <row r="7117" spans="1:32">
      <c r="A7117">
        <v>31767</v>
      </c>
      <c r="B7117">
        <v>30867</v>
      </c>
      <c r="C7117" t="s">
        <v>6557</v>
      </c>
      <c r="D7117" t="s">
        <v>34920</v>
      </c>
      <c r="E7117" t="s">
        <v>34</v>
      </c>
      <c r="F7117" t="s">
        <v>34921</v>
      </c>
      <c r="G7117" t="s">
        <v>34922</v>
      </c>
      <c r="H7117" t="s">
        <v>295</v>
      </c>
      <c r="I7117" s="1">
        <v>26434</v>
      </c>
      <c r="J7117" t="s">
        <v>34923</v>
      </c>
      <c r="K7117" t="s">
        <v>34924</v>
      </c>
      <c r="L7117">
        <v>27682</v>
      </c>
      <c r="M7117" t="s">
        <v>295</v>
      </c>
      <c r="N7117" s="1">
        <v>45086</v>
      </c>
      <c r="O7117" s="1">
        <v>45090</v>
      </c>
      <c r="P7117">
        <v>25</v>
      </c>
      <c r="Q7117">
        <v>1</v>
      </c>
      <c r="R7117" t="s">
        <v>53</v>
      </c>
      <c r="S7117">
        <v>4</v>
      </c>
      <c r="T7117">
        <v>1</v>
      </c>
      <c r="U7117">
        <v>4</v>
      </c>
      <c r="V7117">
        <v>560</v>
      </c>
      <c r="W7117" t="s">
        <v>54</v>
      </c>
      <c r="X7117" t="s">
        <v>34925</v>
      </c>
      <c r="Y7117" t="s">
        <v>6</v>
      </c>
      <c r="Z7117" s="1">
        <v>45080</v>
      </c>
      <c r="AA7117" s="2">
        <v>0.15012731481481481</v>
      </c>
      <c r="AB7117" s="2">
        <v>0.94496527777777783</v>
      </c>
      <c r="AC7117" t="s">
        <v>45</v>
      </c>
      <c r="AD7117" t="s">
        <v>45</v>
      </c>
      <c r="AE7117" t="s">
        <v>44</v>
      </c>
      <c r="AF7117">
        <v>140</v>
      </c>
    </row>
    <row r="7118" spans="1:32">
      <c r="A7118">
        <v>31768</v>
      </c>
      <c r="B7118">
        <v>30868</v>
      </c>
      <c r="C7118" t="s">
        <v>8388</v>
      </c>
      <c r="D7118" t="s">
        <v>34926</v>
      </c>
      <c r="E7118" t="s">
        <v>34</v>
      </c>
      <c r="F7118" t="s">
        <v>34927</v>
      </c>
      <c r="G7118" t="s">
        <v>34928</v>
      </c>
      <c r="H7118" t="s">
        <v>904</v>
      </c>
      <c r="I7118" s="1">
        <v>23299</v>
      </c>
      <c r="J7118" t="s">
        <v>34929</v>
      </c>
      <c r="K7118" t="s">
        <v>34930</v>
      </c>
      <c r="L7118">
        <v>83546</v>
      </c>
      <c r="M7118" t="s">
        <v>904</v>
      </c>
      <c r="N7118" s="1">
        <v>45232</v>
      </c>
      <c r="O7118" s="1">
        <v>45234</v>
      </c>
      <c r="P7118">
        <v>56</v>
      </c>
      <c r="Q7118">
        <v>3</v>
      </c>
      <c r="R7118" t="s">
        <v>63</v>
      </c>
      <c r="S7118">
        <v>3</v>
      </c>
      <c r="T7118">
        <v>2</v>
      </c>
      <c r="U7118">
        <v>2</v>
      </c>
      <c r="V7118">
        <v>146</v>
      </c>
      <c r="W7118" t="s">
        <v>54</v>
      </c>
      <c r="X7118" t="s">
        <v>34931</v>
      </c>
      <c r="Y7118" t="s">
        <v>6</v>
      </c>
      <c r="Z7118" s="1">
        <v>45220</v>
      </c>
      <c r="AA7118" s="2">
        <v>0.24513888888888888</v>
      </c>
      <c r="AB7118" s="2">
        <v>0.41583333333333333</v>
      </c>
      <c r="AC7118" t="s">
        <v>45</v>
      </c>
      <c r="AD7118" t="s">
        <v>45</v>
      </c>
      <c r="AE7118" t="s">
        <v>44</v>
      </c>
      <c r="AF7118">
        <v>73</v>
      </c>
    </row>
    <row r="7119" spans="1:32">
      <c r="A7119">
        <v>31769</v>
      </c>
      <c r="B7119">
        <v>30869</v>
      </c>
      <c r="C7119" t="s">
        <v>175</v>
      </c>
      <c r="D7119" t="s">
        <v>2599</v>
      </c>
      <c r="E7119" t="s">
        <v>34</v>
      </c>
      <c r="F7119" t="s">
        <v>34932</v>
      </c>
      <c r="G7119" t="s">
        <v>34933</v>
      </c>
      <c r="H7119" t="s">
        <v>50</v>
      </c>
      <c r="I7119" s="1">
        <v>33022</v>
      </c>
      <c r="J7119" t="s">
        <v>34934</v>
      </c>
      <c r="K7119" t="s">
        <v>20151</v>
      </c>
      <c r="L7119">
        <v>46977</v>
      </c>
      <c r="M7119" t="s">
        <v>50</v>
      </c>
      <c r="N7119" s="1">
        <v>44963</v>
      </c>
      <c r="O7119" s="1">
        <v>44964</v>
      </c>
      <c r="P7119">
        <v>53</v>
      </c>
      <c r="Q7119">
        <v>3</v>
      </c>
      <c r="R7119" t="s">
        <v>63</v>
      </c>
      <c r="S7119">
        <v>4</v>
      </c>
      <c r="T7119">
        <v>2</v>
      </c>
      <c r="U7119">
        <v>1</v>
      </c>
      <c r="V7119">
        <v>63</v>
      </c>
      <c r="W7119" t="s">
        <v>54</v>
      </c>
      <c r="X7119" t="s">
        <v>34935</v>
      </c>
      <c r="Y7119" t="s">
        <v>6</v>
      </c>
      <c r="Z7119" s="1">
        <v>44943</v>
      </c>
      <c r="AA7119" s="2">
        <v>0.84157407407407403</v>
      </c>
      <c r="AB7119" s="2">
        <v>0.38299768518518523</v>
      </c>
      <c r="AC7119" t="s">
        <v>45</v>
      </c>
      <c r="AD7119" t="s">
        <v>45</v>
      </c>
      <c r="AE7119" t="s">
        <v>44</v>
      </c>
      <c r="AF7119">
        <v>63</v>
      </c>
    </row>
    <row r="7120" spans="1:32">
      <c r="A7120">
        <v>31770</v>
      </c>
      <c r="B7120">
        <v>30870</v>
      </c>
      <c r="C7120" t="s">
        <v>1015</v>
      </c>
      <c r="D7120" t="s">
        <v>18326</v>
      </c>
      <c r="E7120" t="s">
        <v>34</v>
      </c>
      <c r="F7120" t="s">
        <v>34936</v>
      </c>
      <c r="G7120" t="s">
        <v>34937</v>
      </c>
      <c r="H7120" t="s">
        <v>60</v>
      </c>
      <c r="I7120" s="1">
        <v>33588</v>
      </c>
      <c r="J7120" t="s">
        <v>34938</v>
      </c>
      <c r="K7120" t="s">
        <v>34939</v>
      </c>
      <c r="L7120">
        <v>59017</v>
      </c>
      <c r="M7120" t="s">
        <v>60</v>
      </c>
      <c r="N7120" s="1">
        <v>44994</v>
      </c>
      <c r="O7120" s="1">
        <v>44995</v>
      </c>
      <c r="P7120">
        <v>38</v>
      </c>
      <c r="Q7120">
        <v>2</v>
      </c>
      <c r="R7120" t="s">
        <v>63</v>
      </c>
      <c r="S7120">
        <v>4</v>
      </c>
      <c r="T7120">
        <v>0</v>
      </c>
      <c r="U7120">
        <v>1</v>
      </c>
      <c r="V7120">
        <v>80</v>
      </c>
      <c r="W7120" t="s">
        <v>41</v>
      </c>
      <c r="X7120" t="s">
        <v>34940</v>
      </c>
      <c r="Y7120" t="s">
        <v>81</v>
      </c>
      <c r="Z7120" s="1">
        <v>44961</v>
      </c>
      <c r="AA7120" s="2">
        <v>0.39958333333333335</v>
      </c>
      <c r="AB7120" s="2">
        <v>0.7412037037037037</v>
      </c>
      <c r="AC7120" t="s">
        <v>45</v>
      </c>
      <c r="AD7120" t="s">
        <v>44</v>
      </c>
      <c r="AE7120" t="s">
        <v>45</v>
      </c>
      <c r="AF7120">
        <v>80</v>
      </c>
    </row>
    <row r="7121" spans="1:32">
      <c r="A7121">
        <v>31771</v>
      </c>
      <c r="B7121">
        <v>30871</v>
      </c>
      <c r="C7121" t="s">
        <v>1555</v>
      </c>
      <c r="D7121" t="s">
        <v>19111</v>
      </c>
      <c r="E7121" t="s">
        <v>34</v>
      </c>
      <c r="F7121" t="s">
        <v>34941</v>
      </c>
      <c r="G7121" t="s">
        <v>34942</v>
      </c>
      <c r="H7121" t="s">
        <v>217</v>
      </c>
      <c r="I7121" s="1">
        <v>24119</v>
      </c>
      <c r="J7121" t="s">
        <v>34943</v>
      </c>
      <c r="K7121" t="s">
        <v>34944</v>
      </c>
      <c r="L7121">
        <v>49051</v>
      </c>
      <c r="M7121" t="s">
        <v>217</v>
      </c>
      <c r="N7121" s="1">
        <v>45213</v>
      </c>
      <c r="O7121" s="1">
        <v>45215</v>
      </c>
      <c r="P7121">
        <v>50</v>
      </c>
      <c r="Q7121">
        <v>2</v>
      </c>
      <c r="R7121" t="s">
        <v>63</v>
      </c>
      <c r="S7121">
        <v>3</v>
      </c>
      <c r="T7121">
        <v>0</v>
      </c>
      <c r="U7121">
        <v>2</v>
      </c>
      <c r="V7121">
        <v>140</v>
      </c>
      <c r="W7121" t="s">
        <v>41</v>
      </c>
      <c r="X7121" t="s">
        <v>34945</v>
      </c>
      <c r="Y7121" t="s">
        <v>6</v>
      </c>
      <c r="Z7121" s="1">
        <v>45195</v>
      </c>
      <c r="AA7121" s="2">
        <v>0.86241898148148144</v>
      </c>
      <c r="AB7121" s="2">
        <v>0.62812499999999993</v>
      </c>
      <c r="AC7121" t="s">
        <v>45</v>
      </c>
      <c r="AD7121" t="s">
        <v>44</v>
      </c>
      <c r="AE7121" t="s">
        <v>45</v>
      </c>
      <c r="AF7121">
        <v>70</v>
      </c>
    </row>
    <row r="7122" spans="1:32">
      <c r="A7122">
        <v>31772</v>
      </c>
      <c r="B7122">
        <v>30872</v>
      </c>
      <c r="C7122" t="s">
        <v>2722</v>
      </c>
      <c r="D7122" t="s">
        <v>768</v>
      </c>
      <c r="E7122" t="s">
        <v>34</v>
      </c>
      <c r="F7122" t="s">
        <v>34946</v>
      </c>
      <c r="G7122">
        <v>4687378827</v>
      </c>
      <c r="H7122" t="s">
        <v>530</v>
      </c>
      <c r="I7122" s="1">
        <v>32874</v>
      </c>
      <c r="J7122" t="s">
        <v>34947</v>
      </c>
      <c r="K7122" t="s">
        <v>16535</v>
      </c>
      <c r="L7122">
        <v>24832</v>
      </c>
      <c r="M7122" t="s">
        <v>530</v>
      </c>
      <c r="N7122" s="1">
        <v>45078</v>
      </c>
      <c r="O7122" s="1">
        <v>45080</v>
      </c>
      <c r="P7122">
        <v>91</v>
      </c>
      <c r="Q7122">
        <v>4</v>
      </c>
      <c r="R7122" t="s">
        <v>53</v>
      </c>
      <c r="S7122">
        <v>4</v>
      </c>
      <c r="T7122">
        <v>2</v>
      </c>
      <c r="U7122">
        <v>2</v>
      </c>
      <c r="V7122">
        <v>290</v>
      </c>
      <c r="W7122" t="s">
        <v>54</v>
      </c>
      <c r="X7122" t="s">
        <v>34948</v>
      </c>
      <c r="Y7122" t="s">
        <v>6</v>
      </c>
      <c r="Z7122" s="1">
        <v>45060</v>
      </c>
      <c r="AA7122" s="2">
        <v>0.2744907407407407</v>
      </c>
      <c r="AB7122" s="2">
        <v>0.98728009259259253</v>
      </c>
      <c r="AC7122" t="s">
        <v>45</v>
      </c>
      <c r="AD7122" t="s">
        <v>45</v>
      </c>
      <c r="AE7122" t="s">
        <v>44</v>
      </c>
      <c r="AF7122">
        <v>145</v>
      </c>
    </row>
    <row r="7123" spans="1:32">
      <c r="A7123">
        <v>31773</v>
      </c>
      <c r="B7123">
        <v>30873</v>
      </c>
      <c r="C7123" t="s">
        <v>1527</v>
      </c>
      <c r="D7123" t="s">
        <v>977</v>
      </c>
      <c r="E7123" t="s">
        <v>34</v>
      </c>
      <c r="F7123" t="s">
        <v>34949</v>
      </c>
      <c r="G7123" t="s">
        <v>34950</v>
      </c>
      <c r="H7123" t="s">
        <v>423</v>
      </c>
      <c r="I7123" s="1">
        <v>27304</v>
      </c>
      <c r="J7123" t="s">
        <v>34951</v>
      </c>
      <c r="K7123" t="s">
        <v>34952</v>
      </c>
      <c r="L7123">
        <v>44104</v>
      </c>
      <c r="M7123" t="s">
        <v>423</v>
      </c>
      <c r="N7123" s="1">
        <v>45320</v>
      </c>
      <c r="O7123" s="1">
        <v>45323</v>
      </c>
      <c r="P7123">
        <v>47</v>
      </c>
      <c r="Q7123">
        <v>2</v>
      </c>
      <c r="R7123" t="s">
        <v>63</v>
      </c>
      <c r="S7123">
        <v>1</v>
      </c>
      <c r="T7123">
        <v>2</v>
      </c>
      <c r="U7123">
        <v>3</v>
      </c>
      <c r="V7123">
        <v>246</v>
      </c>
      <c r="W7123" t="s">
        <v>41</v>
      </c>
      <c r="X7123" t="s">
        <v>34953</v>
      </c>
      <c r="Y7123" t="s">
        <v>6</v>
      </c>
      <c r="Z7123" s="1">
        <v>45288</v>
      </c>
      <c r="AA7123" s="2">
        <v>0.13870370370370369</v>
      </c>
      <c r="AB7123" s="2">
        <v>0.68317129629629625</v>
      </c>
      <c r="AC7123" t="s">
        <v>45</v>
      </c>
      <c r="AD7123" t="s">
        <v>44</v>
      </c>
      <c r="AE7123" t="s">
        <v>44</v>
      </c>
      <c r="AF7123">
        <v>82</v>
      </c>
    </row>
    <row r="7124" spans="1:32">
      <c r="A7124">
        <v>31774</v>
      </c>
      <c r="B7124">
        <v>30874</v>
      </c>
      <c r="C7124" t="s">
        <v>1392</v>
      </c>
      <c r="D7124" t="s">
        <v>99</v>
      </c>
      <c r="E7124" t="s">
        <v>34</v>
      </c>
      <c r="F7124" t="s">
        <v>34954</v>
      </c>
      <c r="G7124" t="s">
        <v>34955</v>
      </c>
      <c r="H7124" t="s">
        <v>423</v>
      </c>
      <c r="I7124" s="1">
        <v>36591</v>
      </c>
      <c r="J7124" t="s">
        <v>34956</v>
      </c>
      <c r="K7124" t="s">
        <v>34957</v>
      </c>
      <c r="L7124">
        <v>56140</v>
      </c>
      <c r="M7124" t="s">
        <v>423</v>
      </c>
      <c r="N7124" s="1">
        <v>44967</v>
      </c>
      <c r="O7124" s="1">
        <v>44972</v>
      </c>
      <c r="P7124">
        <v>45</v>
      </c>
      <c r="Q7124">
        <v>2</v>
      </c>
      <c r="R7124" t="s">
        <v>40</v>
      </c>
      <c r="S7124">
        <v>1</v>
      </c>
      <c r="T7124">
        <v>0</v>
      </c>
      <c r="U7124">
        <v>5</v>
      </c>
      <c r="V7124">
        <v>1140</v>
      </c>
      <c r="W7124" t="s">
        <v>41</v>
      </c>
      <c r="X7124" t="s">
        <v>34958</v>
      </c>
      <c r="Y7124" t="s">
        <v>65</v>
      </c>
      <c r="Z7124" s="1">
        <v>44949</v>
      </c>
      <c r="AA7124" s="2">
        <v>0.67925925925925934</v>
      </c>
      <c r="AB7124" s="2">
        <v>0.98622685185185188</v>
      </c>
      <c r="AC7124" t="s">
        <v>44</v>
      </c>
      <c r="AD7124" t="s">
        <v>44</v>
      </c>
      <c r="AE7124" t="s">
        <v>44</v>
      </c>
      <c r="AF7124">
        <v>228</v>
      </c>
    </row>
    <row r="7125" spans="1:32">
      <c r="A7125">
        <v>31775</v>
      </c>
      <c r="B7125">
        <v>30875</v>
      </c>
      <c r="C7125" t="s">
        <v>571</v>
      </c>
      <c r="D7125" t="s">
        <v>3425</v>
      </c>
      <c r="E7125" t="s">
        <v>48</v>
      </c>
      <c r="F7125" t="s">
        <v>34959</v>
      </c>
      <c r="G7125" t="s">
        <v>34960</v>
      </c>
      <c r="H7125" t="s">
        <v>1251</v>
      </c>
      <c r="I7125" s="1">
        <v>32203</v>
      </c>
      <c r="J7125" t="s">
        <v>34961</v>
      </c>
      <c r="K7125" t="s">
        <v>34962</v>
      </c>
      <c r="L7125">
        <v>47960</v>
      </c>
      <c r="M7125" t="s">
        <v>1251</v>
      </c>
      <c r="N7125" s="1">
        <v>45004</v>
      </c>
      <c r="O7125" s="1">
        <v>45006</v>
      </c>
      <c r="P7125">
        <v>12</v>
      </c>
      <c r="Q7125">
        <v>1</v>
      </c>
      <c r="R7125" t="s">
        <v>40</v>
      </c>
      <c r="S7125">
        <v>1</v>
      </c>
      <c r="T7125">
        <v>1</v>
      </c>
      <c r="U7125">
        <v>2</v>
      </c>
      <c r="V7125">
        <v>460</v>
      </c>
      <c r="W7125" t="s">
        <v>41</v>
      </c>
      <c r="X7125" t="s">
        <v>34963</v>
      </c>
      <c r="Y7125" t="s">
        <v>81</v>
      </c>
      <c r="Z7125" s="1">
        <v>44983</v>
      </c>
      <c r="AA7125" s="2">
        <v>0.15763888888888888</v>
      </c>
      <c r="AB7125" s="2">
        <v>0.67931712962962953</v>
      </c>
      <c r="AC7125" t="s">
        <v>44</v>
      </c>
      <c r="AD7125" t="s">
        <v>44</v>
      </c>
      <c r="AE7125" t="s">
        <v>45</v>
      </c>
      <c r="AF7125">
        <v>230</v>
      </c>
    </row>
    <row r="7126" spans="1:32">
      <c r="A7126">
        <v>31778</v>
      </c>
      <c r="B7126">
        <v>30878</v>
      </c>
      <c r="C7126" t="s">
        <v>11553</v>
      </c>
      <c r="D7126" t="s">
        <v>1404</v>
      </c>
      <c r="E7126" t="s">
        <v>34</v>
      </c>
      <c r="F7126" t="s">
        <v>34964</v>
      </c>
      <c r="G7126" t="s">
        <v>34965</v>
      </c>
      <c r="H7126" t="s">
        <v>295</v>
      </c>
      <c r="I7126" s="1">
        <v>30273</v>
      </c>
      <c r="J7126" t="s">
        <v>34966</v>
      </c>
      <c r="K7126" t="s">
        <v>34967</v>
      </c>
      <c r="L7126">
        <v>61409</v>
      </c>
      <c r="M7126" t="s">
        <v>295</v>
      </c>
      <c r="N7126" s="1">
        <v>45220</v>
      </c>
      <c r="O7126" s="1">
        <v>45224</v>
      </c>
      <c r="P7126">
        <v>31</v>
      </c>
      <c r="Q7126">
        <v>2</v>
      </c>
      <c r="R7126" t="s">
        <v>53</v>
      </c>
      <c r="S7126">
        <v>1</v>
      </c>
      <c r="T7126">
        <v>0</v>
      </c>
      <c r="U7126">
        <v>4</v>
      </c>
      <c r="V7126">
        <v>504</v>
      </c>
      <c r="W7126" t="s">
        <v>41</v>
      </c>
      <c r="X7126" t="s">
        <v>34968</v>
      </c>
      <c r="Y7126" t="s">
        <v>43</v>
      </c>
      <c r="Z7126" s="1">
        <v>45211</v>
      </c>
      <c r="AA7126" s="2">
        <v>0.38011574074074073</v>
      </c>
      <c r="AB7126" s="2">
        <v>0.29660879629629627</v>
      </c>
      <c r="AC7126" t="s">
        <v>44</v>
      </c>
      <c r="AD7126" t="s">
        <v>44</v>
      </c>
      <c r="AE7126" t="s">
        <v>45</v>
      </c>
      <c r="AF7126">
        <v>126</v>
      </c>
    </row>
    <row r="7127" spans="1:32">
      <c r="A7127">
        <v>31779</v>
      </c>
      <c r="B7127">
        <v>30879</v>
      </c>
      <c r="C7127" t="s">
        <v>2415</v>
      </c>
      <c r="D7127" t="s">
        <v>12552</v>
      </c>
      <c r="E7127" t="s">
        <v>48</v>
      </c>
      <c r="F7127" t="s">
        <v>34969</v>
      </c>
      <c r="G7127" t="s">
        <v>34970</v>
      </c>
      <c r="H7127" t="s">
        <v>537</v>
      </c>
      <c r="I7127" s="1">
        <v>34933</v>
      </c>
      <c r="J7127" t="s">
        <v>34971</v>
      </c>
      <c r="K7127" t="s">
        <v>2309</v>
      </c>
      <c r="L7127">
        <v>43600</v>
      </c>
      <c r="M7127" t="s">
        <v>537</v>
      </c>
      <c r="N7127" s="1">
        <v>45249</v>
      </c>
      <c r="O7127" s="1">
        <v>45252</v>
      </c>
      <c r="P7127">
        <v>74</v>
      </c>
      <c r="Q7127">
        <v>3</v>
      </c>
      <c r="R7127" t="s">
        <v>63</v>
      </c>
      <c r="S7127">
        <v>4</v>
      </c>
      <c r="T7127">
        <v>2</v>
      </c>
      <c r="U7127">
        <v>3</v>
      </c>
      <c r="V7127">
        <v>264</v>
      </c>
      <c r="W7127" t="s">
        <v>41</v>
      </c>
      <c r="X7127" t="s">
        <v>34972</v>
      </c>
      <c r="Y7127" t="s">
        <v>6</v>
      </c>
      <c r="Z7127" s="1">
        <v>45230</v>
      </c>
      <c r="AA7127" s="2">
        <v>7.4722222222222232E-2</v>
      </c>
      <c r="AB7127" s="2">
        <v>0.23896990740740742</v>
      </c>
      <c r="AC7127" t="s">
        <v>45</v>
      </c>
      <c r="AD7127" t="s">
        <v>45</v>
      </c>
      <c r="AE7127" t="s">
        <v>44</v>
      </c>
      <c r="AF7127">
        <v>88</v>
      </c>
    </row>
    <row r="7128" spans="1:32">
      <c r="A7128">
        <v>31780</v>
      </c>
      <c r="B7128">
        <v>30880</v>
      </c>
      <c r="C7128" t="s">
        <v>2415</v>
      </c>
      <c r="D7128" t="s">
        <v>5886</v>
      </c>
      <c r="E7128" t="s">
        <v>34</v>
      </c>
      <c r="F7128" t="s">
        <v>34973</v>
      </c>
      <c r="G7128" t="s">
        <v>34974</v>
      </c>
      <c r="H7128" t="s">
        <v>725</v>
      </c>
      <c r="I7128" s="1">
        <v>25269</v>
      </c>
      <c r="J7128" t="s">
        <v>34975</v>
      </c>
      <c r="K7128" t="s">
        <v>20896</v>
      </c>
      <c r="L7128">
        <v>1672</v>
      </c>
      <c r="M7128" t="s">
        <v>725</v>
      </c>
      <c r="N7128" s="1">
        <v>45166</v>
      </c>
      <c r="O7128" s="1">
        <v>45169</v>
      </c>
      <c r="P7128">
        <v>75</v>
      </c>
      <c r="Q7128">
        <v>3</v>
      </c>
      <c r="R7128" t="s">
        <v>40</v>
      </c>
      <c r="S7128">
        <v>3</v>
      </c>
      <c r="T7128">
        <v>2</v>
      </c>
      <c r="U7128">
        <v>3</v>
      </c>
      <c r="V7128">
        <v>636</v>
      </c>
      <c r="W7128" t="s">
        <v>54</v>
      </c>
      <c r="X7128" t="s">
        <v>34976</v>
      </c>
      <c r="Y7128" t="s">
        <v>81</v>
      </c>
      <c r="Z7128" s="1">
        <v>45159</v>
      </c>
      <c r="AA7128" s="2">
        <v>0.25388888888888889</v>
      </c>
      <c r="AB7128" s="2">
        <v>0.93229166666666663</v>
      </c>
      <c r="AC7128" t="s">
        <v>45</v>
      </c>
      <c r="AD7128" t="s">
        <v>45</v>
      </c>
      <c r="AE7128" t="s">
        <v>45</v>
      </c>
      <c r="AF7128">
        <v>212</v>
      </c>
    </row>
    <row r="7129" spans="1:32">
      <c r="A7129">
        <v>31781</v>
      </c>
      <c r="B7129">
        <v>30881</v>
      </c>
      <c r="C7129" t="s">
        <v>440</v>
      </c>
      <c r="D7129" t="s">
        <v>14852</v>
      </c>
      <c r="E7129" t="s">
        <v>48</v>
      </c>
      <c r="F7129" t="s">
        <v>34977</v>
      </c>
      <c r="G7129" t="s">
        <v>34978</v>
      </c>
      <c r="H7129" t="s">
        <v>50</v>
      </c>
      <c r="I7129" s="1">
        <v>28858</v>
      </c>
      <c r="J7129" t="s">
        <v>34979</v>
      </c>
      <c r="K7129" t="s">
        <v>6690</v>
      </c>
      <c r="L7129">
        <v>55615</v>
      </c>
      <c r="M7129" t="s">
        <v>50</v>
      </c>
      <c r="N7129" s="1">
        <v>45085</v>
      </c>
      <c r="O7129" s="1">
        <v>45086</v>
      </c>
      <c r="P7129">
        <v>95</v>
      </c>
      <c r="Q7129">
        <v>4</v>
      </c>
      <c r="R7129" t="s">
        <v>63</v>
      </c>
      <c r="S7129">
        <v>4</v>
      </c>
      <c r="T7129">
        <v>2</v>
      </c>
      <c r="U7129">
        <v>1</v>
      </c>
      <c r="V7129">
        <v>75</v>
      </c>
      <c r="W7129" t="s">
        <v>41</v>
      </c>
      <c r="X7129" t="s">
        <v>34980</v>
      </c>
      <c r="Y7129" t="s">
        <v>65</v>
      </c>
      <c r="Z7129" s="1">
        <v>45064</v>
      </c>
      <c r="AA7129" s="2">
        <v>0.84482638888888895</v>
      </c>
      <c r="AB7129" s="2">
        <v>0.52865740740740741</v>
      </c>
      <c r="AC7129" t="s">
        <v>44</v>
      </c>
      <c r="AD7129" t="s">
        <v>45</v>
      </c>
      <c r="AE7129" t="s">
        <v>44</v>
      </c>
      <c r="AF7129">
        <v>75</v>
      </c>
    </row>
    <row r="7130" spans="1:32">
      <c r="A7130">
        <v>31782</v>
      </c>
      <c r="B7130">
        <v>30882</v>
      </c>
      <c r="C7130" t="s">
        <v>1316</v>
      </c>
      <c r="D7130" t="s">
        <v>83</v>
      </c>
      <c r="E7130" t="s">
        <v>48</v>
      </c>
      <c r="F7130" t="s">
        <v>34981</v>
      </c>
      <c r="G7130">
        <f>1-872-669-3463</f>
        <v>-5003</v>
      </c>
      <c r="H7130" t="s">
        <v>129</v>
      </c>
      <c r="I7130" s="1">
        <v>36654</v>
      </c>
      <c r="J7130" t="s">
        <v>34982</v>
      </c>
      <c r="K7130" t="s">
        <v>11897</v>
      </c>
      <c r="L7130">
        <v>7623</v>
      </c>
      <c r="M7130" t="s">
        <v>129</v>
      </c>
      <c r="N7130" s="1">
        <v>45317</v>
      </c>
      <c r="O7130" s="1">
        <v>45322</v>
      </c>
      <c r="P7130">
        <v>45</v>
      </c>
      <c r="Q7130">
        <v>2</v>
      </c>
      <c r="R7130" t="s">
        <v>40</v>
      </c>
      <c r="S7130">
        <v>4</v>
      </c>
      <c r="T7130">
        <v>0</v>
      </c>
      <c r="U7130">
        <v>5</v>
      </c>
      <c r="V7130">
        <v>1225</v>
      </c>
      <c r="W7130" t="s">
        <v>41</v>
      </c>
      <c r="X7130" t="s">
        <v>34983</v>
      </c>
      <c r="Y7130" t="s">
        <v>65</v>
      </c>
      <c r="Z7130" s="1">
        <v>45285</v>
      </c>
      <c r="AA7130" s="2">
        <v>0.68193287037037031</v>
      </c>
      <c r="AB7130" s="2">
        <v>0.8887152777777777</v>
      </c>
      <c r="AC7130" t="s">
        <v>45</v>
      </c>
      <c r="AD7130" t="s">
        <v>45</v>
      </c>
      <c r="AE7130" t="s">
        <v>45</v>
      </c>
      <c r="AF7130">
        <v>245</v>
      </c>
    </row>
    <row r="7131" spans="1:32">
      <c r="A7131">
        <v>31784</v>
      </c>
      <c r="B7131">
        <v>30884</v>
      </c>
      <c r="C7131" t="s">
        <v>197</v>
      </c>
      <c r="D7131" t="s">
        <v>306</v>
      </c>
      <c r="E7131" t="s">
        <v>48</v>
      </c>
      <c r="F7131" t="s">
        <v>34984</v>
      </c>
      <c r="G7131">
        <f>1-603-953-9080</f>
        <v>-10635</v>
      </c>
      <c r="H7131" t="s">
        <v>457</v>
      </c>
      <c r="I7131" s="1">
        <v>25514</v>
      </c>
      <c r="J7131" t="s">
        <v>34985</v>
      </c>
      <c r="K7131" t="s">
        <v>34986</v>
      </c>
      <c r="L7131">
        <v>1405</v>
      </c>
      <c r="M7131" t="s">
        <v>457</v>
      </c>
      <c r="N7131" s="1">
        <v>44954</v>
      </c>
      <c r="O7131" s="1">
        <v>44956</v>
      </c>
      <c r="P7131">
        <v>1</v>
      </c>
      <c r="Q7131">
        <v>1</v>
      </c>
      <c r="R7131" t="s">
        <v>53</v>
      </c>
      <c r="S7131">
        <v>1</v>
      </c>
      <c r="T7131">
        <v>1</v>
      </c>
      <c r="U7131">
        <v>2</v>
      </c>
      <c r="V7131">
        <v>276</v>
      </c>
      <c r="W7131" t="s">
        <v>41</v>
      </c>
      <c r="X7131" t="s">
        <v>34987</v>
      </c>
      <c r="Y7131" t="s">
        <v>43</v>
      </c>
      <c r="Z7131" s="1">
        <v>44933</v>
      </c>
      <c r="AA7131" s="2">
        <v>0.31943287037037038</v>
      </c>
      <c r="AB7131" s="2">
        <v>0.85597222222222225</v>
      </c>
      <c r="AC7131" t="s">
        <v>45</v>
      </c>
      <c r="AD7131" t="s">
        <v>45</v>
      </c>
      <c r="AE7131" t="s">
        <v>45</v>
      </c>
      <c r="AF7131">
        <v>138</v>
      </c>
    </row>
    <row r="7132" spans="1:32">
      <c r="A7132">
        <v>31785</v>
      </c>
      <c r="B7132">
        <v>30885</v>
      </c>
      <c r="C7132" t="s">
        <v>2116</v>
      </c>
      <c r="D7132" t="s">
        <v>15161</v>
      </c>
      <c r="E7132" t="s">
        <v>48</v>
      </c>
      <c r="F7132" t="s">
        <v>34988</v>
      </c>
      <c r="G7132" t="s">
        <v>34989</v>
      </c>
      <c r="H7132" t="s">
        <v>725</v>
      </c>
      <c r="I7132" s="1">
        <v>38096</v>
      </c>
      <c r="J7132" t="s">
        <v>34990</v>
      </c>
      <c r="K7132" t="s">
        <v>34991</v>
      </c>
      <c r="L7132">
        <v>54203</v>
      </c>
      <c r="M7132" t="s">
        <v>725</v>
      </c>
      <c r="N7132" s="1">
        <v>45042</v>
      </c>
      <c r="O7132" s="1">
        <v>45046</v>
      </c>
      <c r="P7132">
        <v>49</v>
      </c>
      <c r="Q7132">
        <v>2</v>
      </c>
      <c r="R7132" t="s">
        <v>53</v>
      </c>
      <c r="S7132">
        <v>1</v>
      </c>
      <c r="T7132">
        <v>1</v>
      </c>
      <c r="U7132">
        <v>4</v>
      </c>
      <c r="V7132">
        <v>596</v>
      </c>
      <c r="W7132" t="s">
        <v>54</v>
      </c>
      <c r="X7132" t="s">
        <v>34992</v>
      </c>
      <c r="Y7132" t="s">
        <v>6</v>
      </c>
      <c r="Z7132" s="1">
        <v>45034</v>
      </c>
      <c r="AA7132" s="2">
        <v>0.59253472222222225</v>
      </c>
      <c r="AB7132" s="2">
        <v>0.67254629629629636</v>
      </c>
      <c r="AC7132" t="s">
        <v>44</v>
      </c>
      <c r="AD7132" t="s">
        <v>44</v>
      </c>
      <c r="AE7132" t="s">
        <v>45</v>
      </c>
      <c r="AF7132">
        <v>149</v>
      </c>
    </row>
    <row r="7133" spans="1:32">
      <c r="A7133">
        <v>31786</v>
      </c>
      <c r="B7133">
        <v>30886</v>
      </c>
      <c r="C7133" t="s">
        <v>2833</v>
      </c>
      <c r="D7133" t="s">
        <v>57</v>
      </c>
      <c r="E7133" t="s">
        <v>48</v>
      </c>
      <c r="F7133" t="s">
        <v>34993</v>
      </c>
      <c r="G7133">
        <v>9905157671</v>
      </c>
      <c r="H7133" t="s">
        <v>179</v>
      </c>
      <c r="I7133" s="1">
        <v>27227</v>
      </c>
      <c r="J7133" t="s">
        <v>34994</v>
      </c>
      <c r="K7133" t="s">
        <v>34995</v>
      </c>
      <c r="L7133">
        <v>84279</v>
      </c>
      <c r="M7133" t="s">
        <v>179</v>
      </c>
      <c r="N7133" s="1">
        <v>45036</v>
      </c>
      <c r="O7133" s="1">
        <v>45039</v>
      </c>
      <c r="P7133">
        <v>82</v>
      </c>
      <c r="Q7133">
        <v>4</v>
      </c>
      <c r="R7133" t="s">
        <v>53</v>
      </c>
      <c r="S7133">
        <v>4</v>
      </c>
      <c r="T7133">
        <v>2</v>
      </c>
      <c r="U7133">
        <v>3</v>
      </c>
      <c r="V7133">
        <v>450</v>
      </c>
      <c r="W7133" t="s">
        <v>41</v>
      </c>
      <c r="X7133" t="s">
        <v>34996</v>
      </c>
      <c r="Y7133" t="s">
        <v>6</v>
      </c>
      <c r="Z7133" s="1">
        <v>45006</v>
      </c>
      <c r="AA7133" s="2">
        <v>0.37663194444444442</v>
      </c>
      <c r="AB7133" s="2">
        <v>0.62237268518518518</v>
      </c>
      <c r="AC7133" t="s">
        <v>45</v>
      </c>
      <c r="AD7133" t="s">
        <v>45</v>
      </c>
      <c r="AE7133" t="s">
        <v>44</v>
      </c>
      <c r="AF7133">
        <v>150</v>
      </c>
    </row>
    <row r="7134" spans="1:32">
      <c r="A7134">
        <v>31789</v>
      </c>
      <c r="B7134">
        <v>30889</v>
      </c>
      <c r="C7134" t="s">
        <v>9064</v>
      </c>
      <c r="D7134" t="s">
        <v>285</v>
      </c>
      <c r="E7134" t="s">
        <v>34</v>
      </c>
      <c r="F7134" t="s">
        <v>34997</v>
      </c>
      <c r="G7134" t="s">
        <v>34998</v>
      </c>
      <c r="H7134" t="s">
        <v>941</v>
      </c>
      <c r="I7134" s="1">
        <v>18303</v>
      </c>
      <c r="J7134" t="s">
        <v>34999</v>
      </c>
      <c r="K7134" t="s">
        <v>35000</v>
      </c>
      <c r="L7134">
        <v>92854</v>
      </c>
      <c r="M7134" t="s">
        <v>941</v>
      </c>
      <c r="N7134" s="1">
        <v>45098</v>
      </c>
      <c r="O7134" s="1">
        <v>45099</v>
      </c>
      <c r="P7134">
        <v>80</v>
      </c>
      <c r="Q7134">
        <v>4</v>
      </c>
      <c r="R7134" t="s">
        <v>63</v>
      </c>
      <c r="S7134">
        <v>4</v>
      </c>
      <c r="T7134">
        <v>1</v>
      </c>
      <c r="U7134">
        <v>1</v>
      </c>
      <c r="V7134">
        <v>61</v>
      </c>
      <c r="W7134" t="s">
        <v>54</v>
      </c>
      <c r="X7134" t="s">
        <v>35001</v>
      </c>
      <c r="Y7134" t="s">
        <v>81</v>
      </c>
      <c r="Z7134" s="1">
        <v>45085</v>
      </c>
      <c r="AA7134" s="2">
        <v>0.99982638888888886</v>
      </c>
      <c r="AB7134" s="2">
        <v>0.65888888888888886</v>
      </c>
      <c r="AC7134" t="s">
        <v>45</v>
      </c>
      <c r="AD7134" t="s">
        <v>45</v>
      </c>
      <c r="AE7134" t="s">
        <v>44</v>
      </c>
      <c r="AF7134">
        <v>61</v>
      </c>
    </row>
    <row r="7135" spans="1:32">
      <c r="A7135">
        <v>31791</v>
      </c>
      <c r="B7135">
        <v>30891</v>
      </c>
      <c r="C7135" t="s">
        <v>655</v>
      </c>
      <c r="D7135" t="s">
        <v>126</v>
      </c>
      <c r="E7135" t="s">
        <v>34</v>
      </c>
      <c r="F7135" t="s">
        <v>35002</v>
      </c>
      <c r="G7135" t="s">
        <v>35003</v>
      </c>
      <c r="H7135" t="s">
        <v>70</v>
      </c>
      <c r="I7135" s="1">
        <v>20272</v>
      </c>
      <c r="J7135" t="s">
        <v>35004</v>
      </c>
      <c r="K7135" t="s">
        <v>35005</v>
      </c>
      <c r="L7135">
        <v>38566</v>
      </c>
      <c r="M7135" t="s">
        <v>70</v>
      </c>
      <c r="N7135" s="1">
        <v>44978</v>
      </c>
      <c r="O7135" s="1">
        <v>44982</v>
      </c>
      <c r="P7135">
        <v>15</v>
      </c>
      <c r="Q7135">
        <v>1</v>
      </c>
      <c r="R7135" t="s">
        <v>40</v>
      </c>
      <c r="S7135">
        <v>2</v>
      </c>
      <c r="T7135">
        <v>1</v>
      </c>
      <c r="U7135">
        <v>4</v>
      </c>
      <c r="V7135">
        <v>916</v>
      </c>
      <c r="W7135" t="s">
        <v>54</v>
      </c>
      <c r="X7135" t="s">
        <v>35006</v>
      </c>
      <c r="Y7135" t="s">
        <v>6</v>
      </c>
      <c r="Z7135" s="1">
        <v>44948</v>
      </c>
      <c r="AA7135" s="2">
        <v>0.49645833333333328</v>
      </c>
      <c r="AB7135" s="2">
        <v>0.80063657407407407</v>
      </c>
      <c r="AC7135" t="s">
        <v>45</v>
      </c>
      <c r="AD7135" t="s">
        <v>44</v>
      </c>
      <c r="AE7135" t="s">
        <v>45</v>
      </c>
      <c r="AF7135">
        <v>229</v>
      </c>
    </row>
    <row r="7136" spans="1:32">
      <c r="A7136">
        <v>31792</v>
      </c>
      <c r="B7136">
        <v>30892</v>
      </c>
      <c r="C7136" t="s">
        <v>15897</v>
      </c>
      <c r="D7136" t="s">
        <v>527</v>
      </c>
      <c r="E7136" t="s">
        <v>48</v>
      </c>
      <c r="F7136" t="s">
        <v>35007</v>
      </c>
      <c r="G7136" t="s">
        <v>35008</v>
      </c>
      <c r="H7136" t="s">
        <v>122</v>
      </c>
      <c r="I7136" s="1">
        <v>33076</v>
      </c>
      <c r="J7136" t="s">
        <v>35009</v>
      </c>
      <c r="K7136" t="s">
        <v>35010</v>
      </c>
      <c r="L7136">
        <v>46815</v>
      </c>
      <c r="M7136" t="s">
        <v>122</v>
      </c>
      <c r="N7136" s="1">
        <v>45257</v>
      </c>
      <c r="O7136" s="1">
        <v>45260</v>
      </c>
      <c r="P7136">
        <v>71</v>
      </c>
      <c r="Q7136">
        <v>3</v>
      </c>
      <c r="R7136" t="s">
        <v>63</v>
      </c>
      <c r="S7136">
        <v>1</v>
      </c>
      <c r="T7136">
        <v>1</v>
      </c>
      <c r="U7136">
        <v>3</v>
      </c>
      <c r="V7136">
        <v>267</v>
      </c>
      <c r="W7136" t="s">
        <v>41</v>
      </c>
      <c r="X7136" t="s">
        <v>35011</v>
      </c>
      <c r="Y7136" t="s">
        <v>65</v>
      </c>
      <c r="Z7136" s="1">
        <v>45238</v>
      </c>
      <c r="AA7136" s="2">
        <v>0.35159722222222217</v>
      </c>
      <c r="AB7136" s="2">
        <v>0.12026620370370371</v>
      </c>
      <c r="AC7136" t="s">
        <v>44</v>
      </c>
      <c r="AD7136" t="s">
        <v>45</v>
      </c>
      <c r="AE7136" t="s">
        <v>44</v>
      </c>
      <c r="AF7136">
        <v>89</v>
      </c>
    </row>
    <row r="7137" spans="1:32">
      <c r="A7137">
        <v>31794</v>
      </c>
      <c r="B7137">
        <v>30894</v>
      </c>
      <c r="C7137" t="s">
        <v>2554</v>
      </c>
      <c r="D7137" t="s">
        <v>359</v>
      </c>
      <c r="E7137" t="s">
        <v>34</v>
      </c>
      <c r="F7137" t="s">
        <v>30439</v>
      </c>
      <c r="G7137" t="s">
        <v>35012</v>
      </c>
      <c r="H7137" t="s">
        <v>94</v>
      </c>
      <c r="I7137" s="1">
        <v>19066</v>
      </c>
      <c r="J7137" t="s">
        <v>35013</v>
      </c>
      <c r="K7137" t="s">
        <v>35014</v>
      </c>
      <c r="L7137">
        <v>53958</v>
      </c>
      <c r="M7137" t="s">
        <v>94</v>
      </c>
      <c r="N7137" s="1">
        <v>45028</v>
      </c>
      <c r="O7137" s="1">
        <v>45033</v>
      </c>
      <c r="P7137">
        <v>15</v>
      </c>
      <c r="Q7137">
        <v>1</v>
      </c>
      <c r="R7137" t="s">
        <v>40</v>
      </c>
      <c r="S7137">
        <v>4</v>
      </c>
      <c r="T7137">
        <v>2</v>
      </c>
      <c r="U7137">
        <v>5</v>
      </c>
      <c r="V7137">
        <v>1045</v>
      </c>
      <c r="W7137" t="s">
        <v>41</v>
      </c>
      <c r="X7137" t="s">
        <v>35015</v>
      </c>
      <c r="Y7137" t="s">
        <v>65</v>
      </c>
      <c r="Z7137" s="1">
        <v>45022</v>
      </c>
      <c r="AA7137" s="2">
        <v>0.36129629629629628</v>
      </c>
      <c r="AB7137" s="2">
        <v>0.65026620370370369</v>
      </c>
      <c r="AC7137" t="s">
        <v>44</v>
      </c>
      <c r="AD7137" t="s">
        <v>44</v>
      </c>
      <c r="AE7137" t="s">
        <v>45</v>
      </c>
      <c r="AF7137">
        <v>209</v>
      </c>
    </row>
    <row r="7138" spans="1:32">
      <c r="A7138">
        <v>31795</v>
      </c>
      <c r="B7138">
        <v>30895</v>
      </c>
      <c r="C7138" t="s">
        <v>2740</v>
      </c>
      <c r="D7138" t="s">
        <v>675</v>
      </c>
      <c r="E7138" t="s">
        <v>48</v>
      </c>
      <c r="F7138" t="s">
        <v>35016</v>
      </c>
      <c r="G7138" t="s">
        <v>35017</v>
      </c>
      <c r="H7138" t="s">
        <v>418</v>
      </c>
      <c r="I7138" s="1">
        <v>18075</v>
      </c>
      <c r="J7138" t="s">
        <v>35018</v>
      </c>
      <c r="K7138" t="s">
        <v>35019</v>
      </c>
      <c r="L7138">
        <v>5043</v>
      </c>
      <c r="M7138" t="s">
        <v>418</v>
      </c>
      <c r="N7138" s="1">
        <v>45099</v>
      </c>
      <c r="O7138" s="1">
        <v>45101</v>
      </c>
      <c r="P7138">
        <v>23</v>
      </c>
      <c r="Q7138">
        <v>1</v>
      </c>
      <c r="R7138" t="s">
        <v>63</v>
      </c>
      <c r="S7138">
        <v>2</v>
      </c>
      <c r="T7138">
        <v>1</v>
      </c>
      <c r="U7138">
        <v>2</v>
      </c>
      <c r="V7138">
        <v>178</v>
      </c>
      <c r="W7138" t="s">
        <v>54</v>
      </c>
      <c r="X7138" t="s">
        <v>35020</v>
      </c>
      <c r="Y7138" t="s">
        <v>65</v>
      </c>
      <c r="Z7138" s="1">
        <v>45076</v>
      </c>
      <c r="AA7138" s="2">
        <v>0.32813657407407409</v>
      </c>
      <c r="AB7138" s="2">
        <v>0.94025462962962969</v>
      </c>
      <c r="AC7138" t="s">
        <v>44</v>
      </c>
      <c r="AD7138" t="s">
        <v>45</v>
      </c>
      <c r="AE7138" t="s">
        <v>45</v>
      </c>
      <c r="AF7138">
        <v>89</v>
      </c>
    </row>
    <row r="7139" spans="1:32">
      <c r="A7139">
        <v>31796</v>
      </c>
      <c r="B7139">
        <v>30896</v>
      </c>
      <c r="C7139" t="s">
        <v>1857</v>
      </c>
      <c r="D7139" t="s">
        <v>2019</v>
      </c>
      <c r="E7139" t="s">
        <v>34</v>
      </c>
      <c r="F7139" t="s">
        <v>35021</v>
      </c>
      <c r="G7139" t="s">
        <v>35022</v>
      </c>
      <c r="H7139" t="s">
        <v>115</v>
      </c>
      <c r="I7139" s="1">
        <v>23018</v>
      </c>
      <c r="J7139" t="s">
        <v>35023</v>
      </c>
      <c r="K7139" t="s">
        <v>35024</v>
      </c>
      <c r="L7139">
        <v>9418</v>
      </c>
      <c r="M7139" t="s">
        <v>115</v>
      </c>
      <c r="N7139" s="1">
        <v>45154</v>
      </c>
      <c r="O7139" s="1">
        <v>45156</v>
      </c>
      <c r="P7139">
        <v>46</v>
      </c>
      <c r="Q7139">
        <v>2</v>
      </c>
      <c r="R7139" t="s">
        <v>53</v>
      </c>
      <c r="S7139">
        <v>1</v>
      </c>
      <c r="T7139">
        <v>2</v>
      </c>
      <c r="U7139">
        <v>2</v>
      </c>
      <c r="V7139">
        <v>258</v>
      </c>
      <c r="W7139" t="s">
        <v>41</v>
      </c>
      <c r="X7139" t="s">
        <v>35025</v>
      </c>
      <c r="Y7139" t="s">
        <v>65</v>
      </c>
      <c r="Z7139" s="1">
        <v>45138</v>
      </c>
      <c r="AA7139" s="2">
        <v>0.78489583333333324</v>
      </c>
      <c r="AB7139" s="2">
        <v>0.56944444444444442</v>
      </c>
      <c r="AC7139" t="s">
        <v>45</v>
      </c>
      <c r="AD7139" t="s">
        <v>45</v>
      </c>
      <c r="AE7139" t="s">
        <v>44</v>
      </c>
      <c r="AF7139">
        <v>129</v>
      </c>
    </row>
    <row r="7140" spans="1:32">
      <c r="A7140">
        <v>31798</v>
      </c>
      <c r="B7140">
        <v>30898</v>
      </c>
      <c r="C7140" t="s">
        <v>722</v>
      </c>
      <c r="D7140" t="s">
        <v>4819</v>
      </c>
      <c r="E7140" t="s">
        <v>48</v>
      </c>
      <c r="F7140" t="s">
        <v>35026</v>
      </c>
      <c r="G7140" t="s">
        <v>35027</v>
      </c>
      <c r="H7140" t="s">
        <v>171</v>
      </c>
      <c r="I7140" s="1">
        <v>24144</v>
      </c>
      <c r="J7140" t="s">
        <v>35028</v>
      </c>
      <c r="K7140" t="s">
        <v>5009</v>
      </c>
      <c r="L7140">
        <v>81323</v>
      </c>
      <c r="M7140" t="s">
        <v>171</v>
      </c>
      <c r="N7140" s="1">
        <v>45274</v>
      </c>
      <c r="O7140" s="1">
        <v>45275</v>
      </c>
      <c r="P7140">
        <v>29</v>
      </c>
      <c r="Q7140">
        <v>2</v>
      </c>
      <c r="R7140" t="s">
        <v>63</v>
      </c>
      <c r="S7140">
        <v>3</v>
      </c>
      <c r="T7140">
        <v>0</v>
      </c>
      <c r="U7140">
        <v>1</v>
      </c>
      <c r="V7140">
        <v>75</v>
      </c>
      <c r="W7140" t="s">
        <v>54</v>
      </c>
      <c r="X7140" t="s">
        <v>35029</v>
      </c>
      <c r="Y7140" t="s">
        <v>81</v>
      </c>
      <c r="Z7140" s="1">
        <v>45241</v>
      </c>
      <c r="AA7140" s="2">
        <v>0.88025462962962964</v>
      </c>
      <c r="AB7140" s="2">
        <v>0.14781249999999999</v>
      </c>
      <c r="AC7140" t="s">
        <v>44</v>
      </c>
      <c r="AD7140" t="s">
        <v>44</v>
      </c>
      <c r="AE7140" t="s">
        <v>45</v>
      </c>
      <c r="AF7140">
        <v>75</v>
      </c>
    </row>
    <row r="7141" spans="1:32">
      <c r="A7141">
        <v>31799</v>
      </c>
      <c r="B7141">
        <v>30899</v>
      </c>
      <c r="C7141" t="s">
        <v>197</v>
      </c>
      <c r="D7141" t="s">
        <v>3611</v>
      </c>
      <c r="E7141" t="s">
        <v>34</v>
      </c>
      <c r="F7141" t="s">
        <v>35030</v>
      </c>
      <c r="G7141">
        <v>9074084784</v>
      </c>
      <c r="H7141" t="s">
        <v>280</v>
      </c>
      <c r="I7141" s="1">
        <v>32895</v>
      </c>
      <c r="J7141" t="s">
        <v>35031</v>
      </c>
      <c r="K7141" t="s">
        <v>35032</v>
      </c>
      <c r="L7141">
        <v>93877</v>
      </c>
      <c r="M7141" t="s">
        <v>280</v>
      </c>
      <c r="N7141" s="1">
        <v>45187</v>
      </c>
      <c r="O7141" s="1">
        <v>45190</v>
      </c>
      <c r="P7141">
        <v>76</v>
      </c>
      <c r="Q7141">
        <v>4</v>
      </c>
      <c r="R7141" t="s">
        <v>53</v>
      </c>
      <c r="S7141">
        <v>4</v>
      </c>
      <c r="T7141">
        <v>2</v>
      </c>
      <c r="U7141">
        <v>3</v>
      </c>
      <c r="V7141">
        <v>402</v>
      </c>
      <c r="W7141" t="s">
        <v>54</v>
      </c>
      <c r="X7141" t="s">
        <v>35033</v>
      </c>
      <c r="Y7141" t="s">
        <v>65</v>
      </c>
      <c r="Z7141" s="1">
        <v>45162</v>
      </c>
      <c r="AA7141" s="2">
        <v>9.5659722222222229E-2</v>
      </c>
      <c r="AB7141" s="2">
        <v>3.050925925925926E-2</v>
      </c>
      <c r="AC7141" t="s">
        <v>44</v>
      </c>
      <c r="AD7141" t="s">
        <v>44</v>
      </c>
      <c r="AE7141" t="s">
        <v>45</v>
      </c>
      <c r="AF7141">
        <v>134</v>
      </c>
    </row>
    <row r="7142" spans="1:32">
      <c r="A7142">
        <v>31800</v>
      </c>
      <c r="B7142">
        <v>30900</v>
      </c>
      <c r="C7142" t="s">
        <v>391</v>
      </c>
      <c r="D7142" t="s">
        <v>1092</v>
      </c>
      <c r="E7142" t="s">
        <v>48</v>
      </c>
      <c r="F7142" t="s">
        <v>35034</v>
      </c>
      <c r="G7142" t="s">
        <v>35035</v>
      </c>
      <c r="H7142" t="s">
        <v>171</v>
      </c>
      <c r="I7142" s="1">
        <v>28242</v>
      </c>
      <c r="J7142" t="s">
        <v>35036</v>
      </c>
      <c r="K7142" t="s">
        <v>35037</v>
      </c>
      <c r="L7142">
        <v>98636</v>
      </c>
      <c r="M7142" t="s">
        <v>171</v>
      </c>
      <c r="N7142" s="1">
        <v>45075</v>
      </c>
      <c r="O7142" s="1">
        <v>45079</v>
      </c>
      <c r="P7142">
        <v>29</v>
      </c>
      <c r="Q7142">
        <v>2</v>
      </c>
      <c r="R7142" t="s">
        <v>63</v>
      </c>
      <c r="S7142">
        <v>2</v>
      </c>
      <c r="T7142">
        <v>1</v>
      </c>
      <c r="U7142">
        <v>4</v>
      </c>
      <c r="V7142">
        <v>360</v>
      </c>
      <c r="W7142" t="s">
        <v>41</v>
      </c>
      <c r="X7142" t="s">
        <v>35038</v>
      </c>
      <c r="Y7142" t="s">
        <v>6</v>
      </c>
      <c r="Z7142" s="1">
        <v>45050</v>
      </c>
      <c r="AA7142" s="2">
        <v>0.70556712962962964</v>
      </c>
      <c r="AB7142" s="2">
        <v>0.71002314814814815</v>
      </c>
      <c r="AC7142" t="s">
        <v>45</v>
      </c>
      <c r="AD7142" t="s">
        <v>44</v>
      </c>
      <c r="AE7142" t="s">
        <v>44</v>
      </c>
      <c r="AF7142">
        <v>90</v>
      </c>
    </row>
    <row r="7143" spans="1:32">
      <c r="A7143">
        <v>31801</v>
      </c>
      <c r="B7143">
        <v>30901</v>
      </c>
      <c r="C7143" t="s">
        <v>475</v>
      </c>
      <c r="D7143" t="s">
        <v>3461</v>
      </c>
      <c r="E7143" t="s">
        <v>48</v>
      </c>
      <c r="F7143" t="s">
        <v>35039</v>
      </c>
      <c r="G7143" t="s">
        <v>35040</v>
      </c>
      <c r="H7143" t="s">
        <v>280</v>
      </c>
      <c r="I7143" s="1">
        <v>16176</v>
      </c>
      <c r="J7143" t="s">
        <v>35041</v>
      </c>
      <c r="K7143" t="s">
        <v>35042</v>
      </c>
      <c r="L7143">
        <v>6850</v>
      </c>
      <c r="M7143" t="s">
        <v>280</v>
      </c>
      <c r="N7143" s="1">
        <v>45185</v>
      </c>
      <c r="O7143" s="1">
        <v>45189</v>
      </c>
      <c r="P7143">
        <v>47</v>
      </c>
      <c r="Q7143">
        <v>2</v>
      </c>
      <c r="R7143" t="s">
        <v>63</v>
      </c>
      <c r="S7143">
        <v>1</v>
      </c>
      <c r="T7143">
        <v>1</v>
      </c>
      <c r="U7143">
        <v>4</v>
      </c>
      <c r="V7143">
        <v>240</v>
      </c>
      <c r="W7143" t="s">
        <v>41</v>
      </c>
      <c r="X7143" t="s">
        <v>35043</v>
      </c>
      <c r="Y7143" t="s">
        <v>43</v>
      </c>
      <c r="Z7143" s="1">
        <v>45171</v>
      </c>
      <c r="AA7143" s="2">
        <v>0.71137731481481481</v>
      </c>
      <c r="AB7143" s="2">
        <v>0.8000694444444445</v>
      </c>
      <c r="AC7143" t="s">
        <v>44</v>
      </c>
      <c r="AD7143" t="s">
        <v>45</v>
      </c>
      <c r="AE7143" t="s">
        <v>45</v>
      </c>
      <c r="AF7143">
        <v>60</v>
      </c>
    </row>
    <row r="7144" spans="1:32">
      <c r="A7144">
        <v>31802</v>
      </c>
      <c r="B7144">
        <v>30902</v>
      </c>
      <c r="C7144" t="s">
        <v>197</v>
      </c>
      <c r="D7144" t="s">
        <v>428</v>
      </c>
      <c r="E7144" t="s">
        <v>48</v>
      </c>
      <c r="F7144" t="s">
        <v>35044</v>
      </c>
      <c r="G7144" t="s">
        <v>35045</v>
      </c>
      <c r="H7144" t="s">
        <v>537</v>
      </c>
      <c r="I7144" s="1">
        <v>25668</v>
      </c>
      <c r="J7144" t="s">
        <v>35046</v>
      </c>
      <c r="K7144" t="s">
        <v>35047</v>
      </c>
      <c r="L7144">
        <v>93115</v>
      </c>
      <c r="M7144" t="s">
        <v>537</v>
      </c>
      <c r="N7144" s="1">
        <v>45091</v>
      </c>
      <c r="O7144" s="1">
        <v>45094</v>
      </c>
      <c r="P7144">
        <v>58</v>
      </c>
      <c r="Q7144">
        <v>3</v>
      </c>
      <c r="R7144" t="s">
        <v>53</v>
      </c>
      <c r="S7144">
        <v>3</v>
      </c>
      <c r="T7144">
        <v>1</v>
      </c>
      <c r="U7144">
        <v>3</v>
      </c>
      <c r="V7144">
        <v>390</v>
      </c>
      <c r="W7144" t="s">
        <v>54</v>
      </c>
      <c r="X7144" t="s">
        <v>35048</v>
      </c>
      <c r="Y7144" t="s">
        <v>6</v>
      </c>
      <c r="Z7144" s="1">
        <v>45052</v>
      </c>
      <c r="AA7144" s="2">
        <v>0.24399305555555553</v>
      </c>
      <c r="AB7144" s="2">
        <v>0.29038194444444443</v>
      </c>
      <c r="AC7144" t="s">
        <v>45</v>
      </c>
      <c r="AD7144" t="s">
        <v>45</v>
      </c>
      <c r="AE7144" t="s">
        <v>44</v>
      </c>
      <c r="AF7144">
        <v>130</v>
      </c>
    </row>
    <row r="7145" spans="1:32">
      <c r="A7145">
        <v>31803</v>
      </c>
      <c r="B7145">
        <v>30903</v>
      </c>
      <c r="C7145" t="s">
        <v>571</v>
      </c>
      <c r="D7145" t="s">
        <v>3860</v>
      </c>
      <c r="E7145" t="s">
        <v>48</v>
      </c>
      <c r="F7145" t="s">
        <v>35049</v>
      </c>
      <c r="G7145">
        <v>9653813103</v>
      </c>
      <c r="H7145" t="s">
        <v>179</v>
      </c>
      <c r="I7145" s="1">
        <v>28587</v>
      </c>
      <c r="J7145" t="s">
        <v>35050</v>
      </c>
      <c r="K7145" t="s">
        <v>22181</v>
      </c>
      <c r="L7145">
        <v>58393</v>
      </c>
      <c r="M7145" t="s">
        <v>179</v>
      </c>
      <c r="N7145" s="1">
        <v>45127</v>
      </c>
      <c r="O7145" s="1">
        <v>45131</v>
      </c>
      <c r="P7145">
        <v>13</v>
      </c>
      <c r="Q7145">
        <v>1</v>
      </c>
      <c r="R7145" t="s">
        <v>53</v>
      </c>
      <c r="S7145">
        <v>4</v>
      </c>
      <c r="T7145">
        <v>2</v>
      </c>
      <c r="U7145">
        <v>4</v>
      </c>
      <c r="V7145">
        <v>492</v>
      </c>
      <c r="W7145" t="s">
        <v>54</v>
      </c>
      <c r="X7145" t="s">
        <v>35051</v>
      </c>
      <c r="Y7145" t="s">
        <v>81</v>
      </c>
      <c r="Z7145" s="1">
        <v>45117</v>
      </c>
      <c r="AA7145" s="2">
        <v>0.91309027777777774</v>
      </c>
      <c r="AB7145" s="2">
        <v>0.47421296296296295</v>
      </c>
      <c r="AC7145" t="s">
        <v>45</v>
      </c>
      <c r="AD7145" t="s">
        <v>45</v>
      </c>
      <c r="AE7145" t="s">
        <v>45</v>
      </c>
      <c r="AF7145">
        <v>123</v>
      </c>
    </row>
    <row r="7146" spans="1:32">
      <c r="A7146">
        <v>31804</v>
      </c>
      <c r="B7146">
        <v>30904</v>
      </c>
      <c r="C7146" t="s">
        <v>4250</v>
      </c>
      <c r="D7146" t="s">
        <v>1953</v>
      </c>
      <c r="E7146" t="s">
        <v>34</v>
      </c>
      <c r="F7146" t="s">
        <v>35052</v>
      </c>
      <c r="G7146" t="s">
        <v>35053</v>
      </c>
      <c r="H7146" t="s">
        <v>171</v>
      </c>
      <c r="I7146" s="1">
        <v>28193</v>
      </c>
      <c r="J7146" t="s">
        <v>35054</v>
      </c>
      <c r="K7146" t="s">
        <v>1787</v>
      </c>
      <c r="L7146">
        <v>70162</v>
      </c>
      <c r="M7146" t="s">
        <v>171</v>
      </c>
      <c r="N7146" s="1">
        <v>45128</v>
      </c>
      <c r="O7146" s="1">
        <v>45130</v>
      </c>
      <c r="P7146">
        <v>80</v>
      </c>
      <c r="Q7146">
        <v>4</v>
      </c>
      <c r="R7146" t="s">
        <v>63</v>
      </c>
      <c r="S7146">
        <v>4</v>
      </c>
      <c r="T7146">
        <v>0</v>
      </c>
      <c r="U7146">
        <v>2</v>
      </c>
      <c r="V7146">
        <v>172</v>
      </c>
      <c r="W7146" t="s">
        <v>41</v>
      </c>
      <c r="X7146" t="s">
        <v>35055</v>
      </c>
      <c r="Y7146" t="s">
        <v>43</v>
      </c>
      <c r="Z7146" s="1">
        <v>45097</v>
      </c>
      <c r="AA7146" s="2">
        <v>0.16240740740740742</v>
      </c>
      <c r="AB7146" s="2">
        <v>0.7716319444444445</v>
      </c>
      <c r="AC7146" t="s">
        <v>44</v>
      </c>
      <c r="AD7146" t="s">
        <v>44</v>
      </c>
      <c r="AE7146" t="s">
        <v>45</v>
      </c>
      <c r="AF7146">
        <v>86</v>
      </c>
    </row>
    <row r="7147" spans="1:32">
      <c r="A7147">
        <v>31805</v>
      </c>
      <c r="B7147">
        <v>30905</v>
      </c>
      <c r="C7147" t="s">
        <v>1247</v>
      </c>
      <c r="D7147" t="s">
        <v>1759</v>
      </c>
      <c r="E7147" t="s">
        <v>34</v>
      </c>
      <c r="F7147" t="s">
        <v>35056</v>
      </c>
      <c r="G7147" t="s">
        <v>35057</v>
      </c>
      <c r="H7147" t="s">
        <v>86</v>
      </c>
      <c r="I7147" s="1">
        <v>20122</v>
      </c>
      <c r="J7147" t="s">
        <v>35058</v>
      </c>
      <c r="K7147" t="s">
        <v>35059</v>
      </c>
      <c r="L7147">
        <v>76239</v>
      </c>
      <c r="M7147" t="s">
        <v>86</v>
      </c>
      <c r="N7147" s="1">
        <v>45030</v>
      </c>
      <c r="O7147" s="1">
        <v>45034</v>
      </c>
      <c r="P7147">
        <v>56</v>
      </c>
      <c r="Q7147">
        <v>3</v>
      </c>
      <c r="R7147" t="s">
        <v>63</v>
      </c>
      <c r="S7147">
        <v>2</v>
      </c>
      <c r="T7147">
        <v>1</v>
      </c>
      <c r="U7147">
        <v>4</v>
      </c>
      <c r="V7147">
        <v>336</v>
      </c>
      <c r="W7147" t="s">
        <v>41</v>
      </c>
      <c r="X7147" t="s">
        <v>35060</v>
      </c>
      <c r="Y7147" t="s">
        <v>43</v>
      </c>
      <c r="Z7147" s="1">
        <v>44992</v>
      </c>
      <c r="AA7147" s="2">
        <v>0.96572916666666664</v>
      </c>
      <c r="AB7147" s="2">
        <v>0.78968749999999999</v>
      </c>
      <c r="AC7147" t="s">
        <v>44</v>
      </c>
      <c r="AD7147" t="s">
        <v>44</v>
      </c>
      <c r="AE7147" t="s">
        <v>44</v>
      </c>
      <c r="AF7147">
        <v>84</v>
      </c>
    </row>
    <row r="7148" spans="1:32">
      <c r="A7148">
        <v>31806</v>
      </c>
      <c r="B7148">
        <v>30906</v>
      </c>
      <c r="C7148" t="s">
        <v>1573</v>
      </c>
      <c r="D7148" t="s">
        <v>2019</v>
      </c>
      <c r="E7148" t="s">
        <v>48</v>
      </c>
      <c r="F7148" t="s">
        <v>35061</v>
      </c>
      <c r="G7148" t="s">
        <v>35062</v>
      </c>
      <c r="H7148" t="s">
        <v>122</v>
      </c>
      <c r="I7148" s="1">
        <v>36820</v>
      </c>
      <c r="J7148" t="s">
        <v>35063</v>
      </c>
      <c r="K7148" t="s">
        <v>17198</v>
      </c>
      <c r="L7148">
        <v>69911</v>
      </c>
      <c r="M7148" t="s">
        <v>122</v>
      </c>
      <c r="N7148" s="1">
        <v>45128</v>
      </c>
      <c r="O7148" s="1">
        <v>45129</v>
      </c>
      <c r="P7148">
        <v>89</v>
      </c>
      <c r="Q7148">
        <v>4</v>
      </c>
      <c r="R7148" t="s">
        <v>63</v>
      </c>
      <c r="S7148">
        <v>3</v>
      </c>
      <c r="T7148">
        <v>2</v>
      </c>
      <c r="U7148">
        <v>1</v>
      </c>
      <c r="V7148">
        <v>87</v>
      </c>
      <c r="W7148" t="s">
        <v>54</v>
      </c>
      <c r="X7148" t="s">
        <v>35064</v>
      </c>
      <c r="Y7148" t="s">
        <v>43</v>
      </c>
      <c r="Z7148" s="1">
        <v>45106</v>
      </c>
      <c r="AA7148" s="2">
        <v>0.19668981481481482</v>
      </c>
      <c r="AB7148" s="2">
        <v>0.44459490740740742</v>
      </c>
      <c r="AC7148" t="s">
        <v>44</v>
      </c>
      <c r="AD7148" t="s">
        <v>44</v>
      </c>
      <c r="AE7148" t="s">
        <v>44</v>
      </c>
      <c r="AF7148">
        <v>87</v>
      </c>
    </row>
    <row r="7149" spans="1:32">
      <c r="A7149">
        <v>31807</v>
      </c>
      <c r="B7149">
        <v>30907</v>
      </c>
      <c r="C7149" t="s">
        <v>391</v>
      </c>
      <c r="D7149" t="s">
        <v>31672</v>
      </c>
      <c r="E7149" t="s">
        <v>48</v>
      </c>
      <c r="F7149" t="s">
        <v>35065</v>
      </c>
      <c r="G7149" t="s">
        <v>35066</v>
      </c>
      <c r="H7149" t="s">
        <v>70</v>
      </c>
      <c r="I7149" s="1">
        <v>28205</v>
      </c>
      <c r="J7149" t="s">
        <v>35067</v>
      </c>
      <c r="K7149" t="s">
        <v>35068</v>
      </c>
      <c r="L7149">
        <v>88772</v>
      </c>
      <c r="M7149" t="s">
        <v>70</v>
      </c>
      <c r="N7149" s="1">
        <v>45165</v>
      </c>
      <c r="O7149" s="1">
        <v>45166</v>
      </c>
      <c r="P7149">
        <v>3</v>
      </c>
      <c r="Q7149">
        <v>1</v>
      </c>
      <c r="R7149" t="s">
        <v>40</v>
      </c>
      <c r="S7149">
        <v>1</v>
      </c>
      <c r="T7149">
        <v>1</v>
      </c>
      <c r="U7149">
        <v>1</v>
      </c>
      <c r="V7149">
        <v>214</v>
      </c>
      <c r="W7149" t="s">
        <v>41</v>
      </c>
      <c r="X7149" t="s">
        <v>35069</v>
      </c>
      <c r="Y7149" t="s">
        <v>6</v>
      </c>
      <c r="Z7149" s="1">
        <v>45153</v>
      </c>
      <c r="AA7149" s="2">
        <v>0.22650462962962961</v>
      </c>
      <c r="AB7149" s="2">
        <v>0.66335648148148152</v>
      </c>
      <c r="AC7149" t="s">
        <v>45</v>
      </c>
      <c r="AD7149" t="s">
        <v>44</v>
      </c>
      <c r="AE7149" t="s">
        <v>45</v>
      </c>
      <c r="AF7149">
        <v>214</v>
      </c>
    </row>
    <row r="7150" spans="1:32">
      <c r="A7150">
        <v>31810</v>
      </c>
      <c r="B7150">
        <v>30910</v>
      </c>
      <c r="C7150" t="s">
        <v>17697</v>
      </c>
      <c r="D7150" t="s">
        <v>2369</v>
      </c>
      <c r="E7150" t="s">
        <v>48</v>
      </c>
      <c r="F7150" t="s">
        <v>35070</v>
      </c>
      <c r="G7150" t="s">
        <v>35071</v>
      </c>
      <c r="H7150" t="s">
        <v>115</v>
      </c>
      <c r="I7150" s="1">
        <v>28628</v>
      </c>
      <c r="J7150" t="s">
        <v>35072</v>
      </c>
      <c r="K7150" t="s">
        <v>35073</v>
      </c>
      <c r="L7150">
        <v>94894</v>
      </c>
      <c r="M7150" t="s">
        <v>115</v>
      </c>
      <c r="N7150" s="1">
        <v>45170</v>
      </c>
      <c r="O7150" s="1">
        <v>45175</v>
      </c>
      <c r="P7150">
        <v>1</v>
      </c>
      <c r="Q7150">
        <v>1</v>
      </c>
      <c r="R7150" t="s">
        <v>53</v>
      </c>
      <c r="S7150">
        <v>4</v>
      </c>
      <c r="T7150">
        <v>0</v>
      </c>
      <c r="U7150">
        <v>5</v>
      </c>
      <c r="V7150">
        <v>655</v>
      </c>
      <c r="W7150" t="s">
        <v>54</v>
      </c>
      <c r="X7150" t="s">
        <v>35074</v>
      </c>
      <c r="Y7150" t="s">
        <v>81</v>
      </c>
      <c r="Z7150" s="1">
        <v>45161</v>
      </c>
      <c r="AA7150" s="2">
        <v>0.45937500000000003</v>
      </c>
      <c r="AB7150" s="2">
        <v>0.85115740740740742</v>
      </c>
      <c r="AC7150" t="s">
        <v>44</v>
      </c>
      <c r="AD7150" t="s">
        <v>45</v>
      </c>
      <c r="AE7150" t="s">
        <v>45</v>
      </c>
      <c r="AF7150">
        <v>131</v>
      </c>
    </row>
    <row r="7151" spans="1:32">
      <c r="A7151">
        <v>31811</v>
      </c>
      <c r="B7151">
        <v>30911</v>
      </c>
      <c r="C7151" t="s">
        <v>1942</v>
      </c>
      <c r="D7151" t="s">
        <v>23494</v>
      </c>
      <c r="E7151" t="s">
        <v>34</v>
      </c>
      <c r="F7151" t="s">
        <v>35075</v>
      </c>
      <c r="G7151" t="s">
        <v>35076</v>
      </c>
      <c r="H7151" t="s">
        <v>530</v>
      </c>
      <c r="I7151" s="1">
        <v>16295</v>
      </c>
      <c r="J7151" t="s">
        <v>35077</v>
      </c>
      <c r="K7151" t="s">
        <v>35078</v>
      </c>
      <c r="L7151">
        <v>2849</v>
      </c>
      <c r="M7151" t="s">
        <v>530</v>
      </c>
      <c r="N7151" s="1">
        <v>45089</v>
      </c>
      <c r="O7151" s="1">
        <v>45094</v>
      </c>
      <c r="P7151">
        <v>16</v>
      </c>
      <c r="Q7151">
        <v>1</v>
      </c>
      <c r="R7151" t="s">
        <v>53</v>
      </c>
      <c r="S7151">
        <v>3</v>
      </c>
      <c r="T7151">
        <v>2</v>
      </c>
      <c r="U7151">
        <v>5</v>
      </c>
      <c r="V7151">
        <v>660</v>
      </c>
      <c r="W7151" t="s">
        <v>41</v>
      </c>
      <c r="X7151" t="s">
        <v>35079</v>
      </c>
      <c r="Y7151" t="s">
        <v>65</v>
      </c>
      <c r="Z7151" s="1">
        <v>45068</v>
      </c>
      <c r="AA7151" s="2">
        <v>0.2172685185185185</v>
      </c>
      <c r="AB7151" s="2">
        <v>0.89358796296296295</v>
      </c>
      <c r="AC7151" t="s">
        <v>45</v>
      </c>
      <c r="AD7151" t="s">
        <v>45</v>
      </c>
      <c r="AE7151" t="s">
        <v>44</v>
      </c>
      <c r="AF7151">
        <v>132</v>
      </c>
    </row>
    <row r="7152" spans="1:32">
      <c r="A7152">
        <v>31813</v>
      </c>
      <c r="B7152">
        <v>30913</v>
      </c>
      <c r="C7152" t="s">
        <v>702</v>
      </c>
      <c r="D7152" t="s">
        <v>3044</v>
      </c>
      <c r="E7152" t="s">
        <v>48</v>
      </c>
      <c r="F7152" t="s">
        <v>35080</v>
      </c>
      <c r="G7152" t="s">
        <v>35081</v>
      </c>
      <c r="H7152" t="s">
        <v>280</v>
      </c>
      <c r="I7152" s="1">
        <v>32537</v>
      </c>
      <c r="J7152" t="s">
        <v>35082</v>
      </c>
      <c r="K7152" t="s">
        <v>35083</v>
      </c>
      <c r="L7152">
        <v>8723</v>
      </c>
      <c r="M7152" t="s">
        <v>280</v>
      </c>
      <c r="N7152" s="1">
        <v>45192</v>
      </c>
      <c r="O7152" s="1">
        <v>45193</v>
      </c>
      <c r="P7152">
        <v>100</v>
      </c>
      <c r="Q7152">
        <v>4</v>
      </c>
      <c r="R7152" t="s">
        <v>53</v>
      </c>
      <c r="S7152">
        <v>1</v>
      </c>
      <c r="T7152">
        <v>0</v>
      </c>
      <c r="U7152">
        <v>1</v>
      </c>
      <c r="V7152">
        <v>150</v>
      </c>
      <c r="W7152" t="s">
        <v>54</v>
      </c>
      <c r="X7152" t="s">
        <v>35084</v>
      </c>
      <c r="Y7152" t="s">
        <v>81</v>
      </c>
      <c r="Z7152" s="1">
        <v>45169</v>
      </c>
      <c r="AA7152" s="2">
        <v>0.87461805555555561</v>
      </c>
      <c r="AB7152" s="2">
        <v>0.3689351851851852</v>
      </c>
      <c r="AC7152" t="s">
        <v>45</v>
      </c>
      <c r="AD7152" t="s">
        <v>44</v>
      </c>
      <c r="AE7152" t="s">
        <v>45</v>
      </c>
      <c r="AF7152">
        <v>150</v>
      </c>
    </row>
    <row r="7153" spans="1:32">
      <c r="A7153">
        <v>31815</v>
      </c>
      <c r="B7153">
        <v>30915</v>
      </c>
      <c r="C7153" t="s">
        <v>2013</v>
      </c>
      <c r="D7153" t="s">
        <v>2850</v>
      </c>
      <c r="E7153" t="s">
        <v>34</v>
      </c>
      <c r="F7153" t="s">
        <v>35085</v>
      </c>
      <c r="G7153" t="s">
        <v>35086</v>
      </c>
      <c r="H7153" t="s">
        <v>1442</v>
      </c>
      <c r="I7153" s="1">
        <v>23028</v>
      </c>
      <c r="J7153" t="s">
        <v>35087</v>
      </c>
      <c r="K7153" t="s">
        <v>35088</v>
      </c>
      <c r="L7153">
        <v>7843</v>
      </c>
      <c r="M7153" t="s">
        <v>1442</v>
      </c>
      <c r="N7153" s="1">
        <v>45162</v>
      </c>
      <c r="O7153" s="1">
        <v>45165</v>
      </c>
      <c r="P7153">
        <v>71</v>
      </c>
      <c r="Q7153">
        <v>3</v>
      </c>
      <c r="R7153" t="s">
        <v>63</v>
      </c>
      <c r="S7153">
        <v>2</v>
      </c>
      <c r="T7153">
        <v>1</v>
      </c>
      <c r="U7153">
        <v>3</v>
      </c>
      <c r="V7153">
        <v>243</v>
      </c>
      <c r="W7153" t="s">
        <v>41</v>
      </c>
      <c r="X7153" t="s">
        <v>35089</v>
      </c>
      <c r="Y7153" t="s">
        <v>65</v>
      </c>
      <c r="Z7153" s="1">
        <v>45123</v>
      </c>
      <c r="AA7153" s="2">
        <v>0.51388888888888895</v>
      </c>
      <c r="AB7153" s="2">
        <v>0.77486111111111111</v>
      </c>
      <c r="AC7153" t="s">
        <v>44</v>
      </c>
      <c r="AD7153" t="s">
        <v>45</v>
      </c>
      <c r="AE7153" t="s">
        <v>45</v>
      </c>
      <c r="AF7153">
        <v>81</v>
      </c>
    </row>
    <row r="7154" spans="1:32">
      <c r="A7154">
        <v>31820</v>
      </c>
      <c r="B7154">
        <v>30920</v>
      </c>
      <c r="C7154" t="s">
        <v>371</v>
      </c>
      <c r="D7154" t="s">
        <v>348</v>
      </c>
      <c r="E7154" t="s">
        <v>34</v>
      </c>
      <c r="F7154" t="s">
        <v>35090</v>
      </c>
      <c r="G7154" t="s">
        <v>35091</v>
      </c>
      <c r="H7154" t="s">
        <v>122</v>
      </c>
      <c r="I7154" s="1">
        <v>27953</v>
      </c>
      <c r="J7154" t="s">
        <v>35092</v>
      </c>
      <c r="K7154" t="s">
        <v>35093</v>
      </c>
      <c r="L7154">
        <v>20735</v>
      </c>
      <c r="M7154" t="s">
        <v>122</v>
      </c>
      <c r="N7154" s="1">
        <v>45273</v>
      </c>
      <c r="O7154" s="1">
        <v>45277</v>
      </c>
      <c r="P7154">
        <v>92</v>
      </c>
      <c r="Q7154">
        <v>4</v>
      </c>
      <c r="R7154" t="s">
        <v>63</v>
      </c>
      <c r="S7154">
        <v>2</v>
      </c>
      <c r="T7154">
        <v>1</v>
      </c>
      <c r="U7154">
        <v>4</v>
      </c>
      <c r="V7154">
        <v>340</v>
      </c>
      <c r="W7154" t="s">
        <v>54</v>
      </c>
      <c r="X7154" t="s">
        <v>35094</v>
      </c>
      <c r="Y7154" t="s">
        <v>43</v>
      </c>
      <c r="Z7154" s="1">
        <v>45261</v>
      </c>
      <c r="AA7154" s="2">
        <v>0.71819444444444447</v>
      </c>
      <c r="AB7154" s="2">
        <v>5.9143518518518521E-3</v>
      </c>
      <c r="AC7154" t="s">
        <v>45</v>
      </c>
      <c r="AD7154" t="s">
        <v>44</v>
      </c>
      <c r="AE7154" t="s">
        <v>45</v>
      </c>
      <c r="AF7154">
        <v>85</v>
      </c>
    </row>
    <row r="7155" spans="1:32">
      <c r="A7155">
        <v>31821</v>
      </c>
      <c r="B7155">
        <v>30921</v>
      </c>
      <c r="C7155" t="s">
        <v>4796</v>
      </c>
      <c r="D7155" t="s">
        <v>3397</v>
      </c>
      <c r="E7155" t="s">
        <v>34</v>
      </c>
      <c r="F7155" t="s">
        <v>35095</v>
      </c>
      <c r="G7155" t="s">
        <v>35096</v>
      </c>
      <c r="H7155" t="s">
        <v>101</v>
      </c>
      <c r="I7155" s="1">
        <v>21357</v>
      </c>
      <c r="J7155" t="s">
        <v>35097</v>
      </c>
      <c r="K7155" t="s">
        <v>35098</v>
      </c>
      <c r="L7155">
        <v>16501</v>
      </c>
      <c r="M7155" t="s">
        <v>101</v>
      </c>
      <c r="N7155" s="1">
        <v>45276</v>
      </c>
      <c r="O7155" s="1">
        <v>45280</v>
      </c>
      <c r="P7155">
        <v>17</v>
      </c>
      <c r="Q7155">
        <v>1</v>
      </c>
      <c r="R7155" t="s">
        <v>63</v>
      </c>
      <c r="S7155">
        <v>2</v>
      </c>
      <c r="T7155">
        <v>2</v>
      </c>
      <c r="U7155">
        <v>4</v>
      </c>
      <c r="V7155">
        <v>284</v>
      </c>
      <c r="W7155" t="s">
        <v>41</v>
      </c>
      <c r="X7155" t="s">
        <v>35099</v>
      </c>
      <c r="Y7155" t="s">
        <v>6</v>
      </c>
      <c r="Z7155" s="1">
        <v>45271</v>
      </c>
      <c r="AA7155" s="2">
        <v>0.15050925925925926</v>
      </c>
      <c r="AB7155" s="2">
        <v>0.33861111111111114</v>
      </c>
      <c r="AC7155" t="s">
        <v>45</v>
      </c>
      <c r="AD7155" t="s">
        <v>45</v>
      </c>
      <c r="AE7155" t="s">
        <v>45</v>
      </c>
      <c r="AF7155">
        <v>71</v>
      </c>
    </row>
    <row r="7156" spans="1:32">
      <c r="A7156">
        <v>31822</v>
      </c>
      <c r="B7156">
        <v>30922</v>
      </c>
      <c r="C7156" t="s">
        <v>3409</v>
      </c>
      <c r="D7156" t="s">
        <v>2363</v>
      </c>
      <c r="E7156" t="s">
        <v>34</v>
      </c>
      <c r="F7156" t="s">
        <v>35100</v>
      </c>
      <c r="G7156" t="s">
        <v>35101</v>
      </c>
      <c r="H7156" t="s">
        <v>86</v>
      </c>
      <c r="I7156" s="1">
        <v>23576</v>
      </c>
      <c r="J7156" t="s">
        <v>35102</v>
      </c>
      <c r="K7156" t="s">
        <v>28469</v>
      </c>
      <c r="L7156">
        <v>84549</v>
      </c>
      <c r="M7156" t="s">
        <v>86</v>
      </c>
      <c r="N7156" s="1">
        <v>44974</v>
      </c>
      <c r="O7156" s="1">
        <v>44978</v>
      </c>
      <c r="P7156">
        <v>90</v>
      </c>
      <c r="Q7156">
        <v>4</v>
      </c>
      <c r="R7156" t="s">
        <v>40</v>
      </c>
      <c r="S7156">
        <v>3</v>
      </c>
      <c r="T7156">
        <v>2</v>
      </c>
      <c r="U7156">
        <v>4</v>
      </c>
      <c r="V7156">
        <v>824</v>
      </c>
      <c r="W7156" t="s">
        <v>41</v>
      </c>
      <c r="X7156" t="s">
        <v>35103</v>
      </c>
      <c r="Y7156" t="s">
        <v>6</v>
      </c>
      <c r="Z7156" s="1">
        <v>44969</v>
      </c>
      <c r="AA7156" s="2">
        <v>0.90491898148148142</v>
      </c>
      <c r="AB7156" s="2">
        <v>0.26818287037037036</v>
      </c>
      <c r="AC7156" t="s">
        <v>44</v>
      </c>
      <c r="AD7156" t="s">
        <v>45</v>
      </c>
      <c r="AE7156" t="s">
        <v>45</v>
      </c>
      <c r="AF7156">
        <v>206</v>
      </c>
    </row>
    <row r="7157" spans="1:32">
      <c r="A7157">
        <v>31824</v>
      </c>
      <c r="B7157">
        <v>30924</v>
      </c>
      <c r="C7157" t="s">
        <v>2522</v>
      </c>
      <c r="D7157" t="s">
        <v>2019</v>
      </c>
      <c r="E7157" t="s">
        <v>34</v>
      </c>
      <c r="F7157" t="s">
        <v>35104</v>
      </c>
      <c r="G7157" t="s">
        <v>35105</v>
      </c>
      <c r="H7157" t="s">
        <v>209</v>
      </c>
      <c r="I7157" s="1">
        <v>19049</v>
      </c>
      <c r="J7157" t="s">
        <v>35106</v>
      </c>
      <c r="K7157" t="s">
        <v>35107</v>
      </c>
      <c r="L7157">
        <v>93761</v>
      </c>
      <c r="M7157" t="s">
        <v>209</v>
      </c>
      <c r="N7157" s="1">
        <v>44944</v>
      </c>
      <c r="O7157" s="1">
        <v>44945</v>
      </c>
      <c r="P7157">
        <v>76</v>
      </c>
      <c r="Q7157">
        <v>4</v>
      </c>
      <c r="R7157" t="s">
        <v>53</v>
      </c>
      <c r="S7157">
        <v>3</v>
      </c>
      <c r="T7157">
        <v>2</v>
      </c>
      <c r="U7157">
        <v>1</v>
      </c>
      <c r="V7157">
        <v>139</v>
      </c>
      <c r="W7157" t="s">
        <v>41</v>
      </c>
      <c r="X7157" t="s">
        <v>35108</v>
      </c>
      <c r="Y7157" t="s">
        <v>65</v>
      </c>
      <c r="Z7157" s="1">
        <v>44929</v>
      </c>
      <c r="AA7157" s="2">
        <v>0.17981481481481479</v>
      </c>
      <c r="AB7157" s="2">
        <v>0.70089120370370372</v>
      </c>
      <c r="AC7157" t="s">
        <v>44</v>
      </c>
      <c r="AD7157" t="s">
        <v>44</v>
      </c>
      <c r="AE7157" t="s">
        <v>44</v>
      </c>
      <c r="AF7157">
        <v>139</v>
      </c>
    </row>
    <row r="7158" spans="1:32">
      <c r="A7158">
        <v>31825</v>
      </c>
      <c r="B7158">
        <v>30925</v>
      </c>
      <c r="C7158" t="s">
        <v>501</v>
      </c>
      <c r="D7158" t="s">
        <v>7059</v>
      </c>
      <c r="E7158" t="s">
        <v>34</v>
      </c>
      <c r="F7158" t="s">
        <v>35109</v>
      </c>
      <c r="G7158" t="s">
        <v>35110</v>
      </c>
      <c r="H7158" t="s">
        <v>129</v>
      </c>
      <c r="I7158" s="1">
        <v>30980</v>
      </c>
      <c r="J7158" t="s">
        <v>35111</v>
      </c>
      <c r="K7158" t="s">
        <v>35112</v>
      </c>
      <c r="L7158">
        <v>94674</v>
      </c>
      <c r="M7158" t="s">
        <v>129</v>
      </c>
      <c r="N7158" s="1">
        <v>45254</v>
      </c>
      <c r="O7158" s="1">
        <v>45256</v>
      </c>
      <c r="P7158">
        <v>57</v>
      </c>
      <c r="Q7158">
        <v>3</v>
      </c>
      <c r="R7158" t="s">
        <v>40</v>
      </c>
      <c r="S7158">
        <v>2</v>
      </c>
      <c r="T7158">
        <v>0</v>
      </c>
      <c r="U7158">
        <v>2</v>
      </c>
      <c r="V7158">
        <v>482</v>
      </c>
      <c r="W7158" t="s">
        <v>54</v>
      </c>
      <c r="X7158" t="s">
        <v>35113</v>
      </c>
      <c r="Y7158" t="s">
        <v>43</v>
      </c>
      <c r="Z7158" s="1">
        <v>45240</v>
      </c>
      <c r="AA7158" s="2">
        <v>0.35204861111111113</v>
      </c>
      <c r="AB7158" s="2">
        <v>0.89440972222222215</v>
      </c>
      <c r="AC7158" t="s">
        <v>45</v>
      </c>
      <c r="AD7158" t="s">
        <v>45</v>
      </c>
      <c r="AE7158" t="s">
        <v>44</v>
      </c>
      <c r="AF7158">
        <v>241</v>
      </c>
    </row>
    <row r="7159" spans="1:32">
      <c r="A7159">
        <v>31826</v>
      </c>
      <c r="B7159">
        <v>30926</v>
      </c>
      <c r="C7159" t="s">
        <v>263</v>
      </c>
      <c r="D7159" t="s">
        <v>894</v>
      </c>
      <c r="E7159" t="s">
        <v>34</v>
      </c>
      <c r="F7159" t="s">
        <v>35114</v>
      </c>
      <c r="G7159" t="s">
        <v>35115</v>
      </c>
      <c r="H7159" t="s">
        <v>171</v>
      </c>
      <c r="I7159" s="1">
        <v>38361</v>
      </c>
      <c r="J7159" t="s">
        <v>35116</v>
      </c>
      <c r="K7159" t="s">
        <v>35117</v>
      </c>
      <c r="L7159">
        <v>81830</v>
      </c>
      <c r="M7159" t="s">
        <v>171</v>
      </c>
      <c r="N7159" s="1">
        <v>45123</v>
      </c>
      <c r="O7159" s="1">
        <v>45128</v>
      </c>
      <c r="P7159">
        <v>85</v>
      </c>
      <c r="Q7159">
        <v>4</v>
      </c>
      <c r="R7159" t="s">
        <v>53</v>
      </c>
      <c r="S7159">
        <v>2</v>
      </c>
      <c r="T7159">
        <v>1</v>
      </c>
      <c r="U7159">
        <v>5</v>
      </c>
      <c r="V7159">
        <v>680</v>
      </c>
      <c r="W7159" t="s">
        <v>54</v>
      </c>
      <c r="X7159" t="s">
        <v>35118</v>
      </c>
      <c r="Y7159" t="s">
        <v>43</v>
      </c>
      <c r="Z7159" s="1">
        <v>45093</v>
      </c>
      <c r="AA7159" s="2">
        <v>0.91172453703703704</v>
      </c>
      <c r="AB7159" s="2">
        <v>0.79300925925925936</v>
      </c>
      <c r="AC7159" t="s">
        <v>45</v>
      </c>
      <c r="AD7159" t="s">
        <v>45</v>
      </c>
      <c r="AE7159" t="s">
        <v>45</v>
      </c>
      <c r="AF7159">
        <v>136</v>
      </c>
    </row>
    <row r="7160" spans="1:32">
      <c r="A7160">
        <v>31827</v>
      </c>
      <c r="B7160">
        <v>30927</v>
      </c>
      <c r="C7160" t="s">
        <v>5660</v>
      </c>
      <c r="D7160" t="s">
        <v>26504</v>
      </c>
      <c r="E7160" t="s">
        <v>34</v>
      </c>
      <c r="F7160" t="s">
        <v>35119</v>
      </c>
      <c r="G7160" t="s">
        <v>35120</v>
      </c>
      <c r="H7160" t="s">
        <v>50</v>
      </c>
      <c r="I7160" s="1">
        <v>31774</v>
      </c>
      <c r="J7160" t="s">
        <v>35121</v>
      </c>
      <c r="K7160" t="s">
        <v>35122</v>
      </c>
      <c r="L7160">
        <v>11881</v>
      </c>
      <c r="M7160" t="s">
        <v>50</v>
      </c>
      <c r="N7160" s="1">
        <v>45061</v>
      </c>
      <c r="O7160" s="1">
        <v>45065</v>
      </c>
      <c r="P7160">
        <v>87</v>
      </c>
      <c r="Q7160">
        <v>4</v>
      </c>
      <c r="R7160" t="s">
        <v>40</v>
      </c>
      <c r="S7160">
        <v>4</v>
      </c>
      <c r="T7160">
        <v>2</v>
      </c>
      <c r="U7160">
        <v>4</v>
      </c>
      <c r="V7160">
        <v>916</v>
      </c>
      <c r="W7160" t="s">
        <v>41</v>
      </c>
      <c r="X7160" t="s">
        <v>35123</v>
      </c>
      <c r="Y7160" t="s">
        <v>65</v>
      </c>
      <c r="Z7160" s="1">
        <v>45040</v>
      </c>
      <c r="AA7160" s="2">
        <v>0.50424768518518526</v>
      </c>
      <c r="AB7160" s="2">
        <v>0.71431712962962957</v>
      </c>
      <c r="AC7160" t="s">
        <v>45</v>
      </c>
      <c r="AD7160" t="s">
        <v>44</v>
      </c>
      <c r="AE7160" t="s">
        <v>45</v>
      </c>
      <c r="AF7160">
        <v>229</v>
      </c>
    </row>
    <row r="7161" spans="1:32">
      <c r="A7161">
        <v>31828</v>
      </c>
      <c r="B7161">
        <v>30928</v>
      </c>
      <c r="C7161" t="s">
        <v>5202</v>
      </c>
      <c r="D7161" t="s">
        <v>16887</v>
      </c>
      <c r="E7161" t="s">
        <v>48</v>
      </c>
      <c r="F7161" t="s">
        <v>35124</v>
      </c>
      <c r="G7161" t="s">
        <v>35125</v>
      </c>
      <c r="H7161" t="s">
        <v>217</v>
      </c>
      <c r="I7161" s="1">
        <v>37664</v>
      </c>
      <c r="J7161" t="s">
        <v>35126</v>
      </c>
      <c r="K7161" t="s">
        <v>2986</v>
      </c>
      <c r="L7161">
        <v>64048</v>
      </c>
      <c r="M7161" t="s">
        <v>217</v>
      </c>
      <c r="N7161" s="1">
        <v>45173</v>
      </c>
      <c r="O7161" s="1">
        <v>45178</v>
      </c>
      <c r="P7161">
        <v>65</v>
      </c>
      <c r="Q7161">
        <v>3</v>
      </c>
      <c r="R7161" t="s">
        <v>63</v>
      </c>
      <c r="S7161">
        <v>4</v>
      </c>
      <c r="T7161">
        <v>0</v>
      </c>
      <c r="U7161">
        <v>5</v>
      </c>
      <c r="V7161">
        <v>430</v>
      </c>
      <c r="W7161" t="s">
        <v>41</v>
      </c>
      <c r="X7161" t="s">
        <v>35127</v>
      </c>
      <c r="Y7161" t="s">
        <v>65</v>
      </c>
      <c r="Z7161" s="1">
        <v>45148</v>
      </c>
      <c r="AA7161" s="2">
        <v>0.43028935185185185</v>
      </c>
      <c r="AB7161" s="2">
        <v>0.28940972222222222</v>
      </c>
      <c r="AC7161" t="s">
        <v>44</v>
      </c>
      <c r="AD7161" t="s">
        <v>45</v>
      </c>
      <c r="AE7161" t="s">
        <v>45</v>
      </c>
      <c r="AF7161">
        <v>86</v>
      </c>
    </row>
    <row r="7162" spans="1:32">
      <c r="A7162">
        <v>31829</v>
      </c>
      <c r="B7162">
        <v>30929</v>
      </c>
      <c r="C7162" t="s">
        <v>5703</v>
      </c>
      <c r="D7162" t="s">
        <v>2203</v>
      </c>
      <c r="E7162" t="s">
        <v>48</v>
      </c>
      <c r="F7162" t="s">
        <v>35128</v>
      </c>
      <c r="G7162" t="s">
        <v>35129</v>
      </c>
      <c r="H7162" t="s">
        <v>122</v>
      </c>
      <c r="I7162" s="1">
        <v>20520</v>
      </c>
      <c r="J7162" t="s">
        <v>35130</v>
      </c>
      <c r="K7162" t="s">
        <v>15980</v>
      </c>
      <c r="L7162">
        <v>37908</v>
      </c>
      <c r="M7162" t="s">
        <v>122</v>
      </c>
      <c r="N7162" s="1">
        <v>44975</v>
      </c>
      <c r="O7162" s="1">
        <v>44980</v>
      </c>
      <c r="P7162">
        <v>84</v>
      </c>
      <c r="Q7162">
        <v>4</v>
      </c>
      <c r="R7162" t="s">
        <v>40</v>
      </c>
      <c r="S7162">
        <v>4</v>
      </c>
      <c r="T7162">
        <v>2</v>
      </c>
      <c r="U7162">
        <v>5</v>
      </c>
      <c r="V7162">
        <v>1145</v>
      </c>
      <c r="W7162" t="s">
        <v>41</v>
      </c>
      <c r="X7162" t="s">
        <v>35131</v>
      </c>
      <c r="Y7162" t="s">
        <v>6</v>
      </c>
      <c r="Z7162" s="1">
        <v>44967</v>
      </c>
      <c r="AA7162" s="2">
        <v>0.61989583333333331</v>
      </c>
      <c r="AB7162" s="2">
        <v>0.70460648148148142</v>
      </c>
      <c r="AC7162" t="s">
        <v>44</v>
      </c>
      <c r="AD7162" t="s">
        <v>45</v>
      </c>
      <c r="AE7162" t="s">
        <v>45</v>
      </c>
      <c r="AF7162">
        <v>229</v>
      </c>
    </row>
    <row r="7163" spans="1:32">
      <c r="A7163">
        <v>31830</v>
      </c>
      <c r="B7163">
        <v>30930</v>
      </c>
      <c r="C7163" t="s">
        <v>9356</v>
      </c>
      <c r="D7163" t="s">
        <v>2081</v>
      </c>
      <c r="E7163" t="s">
        <v>48</v>
      </c>
      <c r="F7163" t="s">
        <v>35132</v>
      </c>
      <c r="G7163">
        <v>4579865353</v>
      </c>
      <c r="H7163" t="s">
        <v>692</v>
      </c>
      <c r="I7163" s="1">
        <v>28528</v>
      </c>
      <c r="J7163" t="s">
        <v>35133</v>
      </c>
      <c r="K7163" t="s">
        <v>35134</v>
      </c>
      <c r="L7163">
        <v>17212</v>
      </c>
      <c r="M7163" t="s">
        <v>692</v>
      </c>
      <c r="N7163" s="1">
        <v>45039</v>
      </c>
      <c r="O7163" s="1">
        <v>45040</v>
      </c>
      <c r="P7163">
        <v>5</v>
      </c>
      <c r="Q7163">
        <v>1</v>
      </c>
      <c r="R7163" t="s">
        <v>63</v>
      </c>
      <c r="S7163">
        <v>3</v>
      </c>
      <c r="T7163">
        <v>1</v>
      </c>
      <c r="U7163">
        <v>1</v>
      </c>
      <c r="V7163">
        <v>75</v>
      </c>
      <c r="W7163" t="s">
        <v>41</v>
      </c>
      <c r="X7163" t="s">
        <v>35135</v>
      </c>
      <c r="Y7163" t="s">
        <v>81</v>
      </c>
      <c r="Z7163" s="1">
        <v>45005</v>
      </c>
      <c r="AA7163" s="2">
        <v>5.486111111111111E-2</v>
      </c>
      <c r="AB7163" s="2">
        <v>7.7800925925925926E-2</v>
      </c>
      <c r="AC7163" t="s">
        <v>45</v>
      </c>
      <c r="AD7163" t="s">
        <v>45</v>
      </c>
      <c r="AE7163" t="s">
        <v>44</v>
      </c>
      <c r="AF7163">
        <v>75</v>
      </c>
    </row>
    <row r="7164" spans="1:32">
      <c r="A7164">
        <v>31831</v>
      </c>
      <c r="B7164">
        <v>30931</v>
      </c>
      <c r="C7164" t="s">
        <v>628</v>
      </c>
      <c r="D7164" t="s">
        <v>1404</v>
      </c>
      <c r="E7164" t="s">
        <v>34</v>
      </c>
      <c r="F7164" t="s">
        <v>35136</v>
      </c>
      <c r="G7164" t="s">
        <v>35137</v>
      </c>
      <c r="H7164" t="s">
        <v>1442</v>
      </c>
      <c r="I7164" s="1">
        <v>24134</v>
      </c>
      <c r="J7164" t="s">
        <v>35138</v>
      </c>
      <c r="K7164" t="s">
        <v>23086</v>
      </c>
      <c r="L7164">
        <v>96958</v>
      </c>
      <c r="M7164" t="s">
        <v>1442</v>
      </c>
      <c r="N7164" s="1">
        <v>45212</v>
      </c>
      <c r="O7164" s="1">
        <v>45215</v>
      </c>
      <c r="P7164">
        <v>18</v>
      </c>
      <c r="Q7164">
        <v>1</v>
      </c>
      <c r="R7164" t="s">
        <v>40</v>
      </c>
      <c r="S7164">
        <v>3</v>
      </c>
      <c r="T7164">
        <v>2</v>
      </c>
      <c r="U7164">
        <v>3</v>
      </c>
      <c r="V7164">
        <v>663</v>
      </c>
      <c r="W7164" t="s">
        <v>54</v>
      </c>
      <c r="X7164" t="s">
        <v>35139</v>
      </c>
      <c r="Y7164" t="s">
        <v>81</v>
      </c>
      <c r="Z7164" s="1">
        <v>45173</v>
      </c>
      <c r="AA7164" s="2">
        <v>0.11585648148148148</v>
      </c>
      <c r="AB7164" s="2">
        <v>0.66732638888888884</v>
      </c>
      <c r="AC7164" t="s">
        <v>45</v>
      </c>
      <c r="AD7164" t="s">
        <v>45</v>
      </c>
      <c r="AE7164" t="s">
        <v>44</v>
      </c>
      <c r="AF7164">
        <v>221</v>
      </c>
    </row>
    <row r="7165" spans="1:32">
      <c r="A7165">
        <v>31832</v>
      </c>
      <c r="B7165">
        <v>30932</v>
      </c>
      <c r="C7165" t="s">
        <v>513</v>
      </c>
      <c r="D7165" t="s">
        <v>1074</v>
      </c>
      <c r="E7165" t="s">
        <v>34</v>
      </c>
      <c r="F7165" t="s">
        <v>35140</v>
      </c>
      <c r="G7165" t="s">
        <v>35141</v>
      </c>
      <c r="H7165" t="s">
        <v>179</v>
      </c>
      <c r="I7165" s="1">
        <v>28506</v>
      </c>
      <c r="J7165" t="s">
        <v>35142</v>
      </c>
      <c r="K7165" t="s">
        <v>35143</v>
      </c>
      <c r="L7165">
        <v>29072</v>
      </c>
      <c r="M7165" t="s">
        <v>179</v>
      </c>
      <c r="N7165" s="1">
        <v>45223</v>
      </c>
      <c r="O7165" s="1">
        <v>45226</v>
      </c>
      <c r="P7165">
        <v>52</v>
      </c>
      <c r="Q7165">
        <v>3</v>
      </c>
      <c r="R7165" t="s">
        <v>53</v>
      </c>
      <c r="S7165">
        <v>2</v>
      </c>
      <c r="T7165">
        <v>1</v>
      </c>
      <c r="U7165">
        <v>3</v>
      </c>
      <c r="V7165">
        <v>444</v>
      </c>
      <c r="W7165" t="s">
        <v>54</v>
      </c>
      <c r="X7165" t="s">
        <v>35144</v>
      </c>
      <c r="Y7165" t="s">
        <v>65</v>
      </c>
      <c r="Z7165" s="1">
        <v>45188</v>
      </c>
      <c r="AA7165" s="2">
        <v>0.57526620370370374</v>
      </c>
      <c r="AB7165" s="2">
        <v>0.21375</v>
      </c>
      <c r="AC7165" t="s">
        <v>45</v>
      </c>
      <c r="AD7165" t="s">
        <v>45</v>
      </c>
      <c r="AE7165" t="s">
        <v>44</v>
      </c>
      <c r="AF7165">
        <v>148</v>
      </c>
    </row>
    <row r="7166" spans="1:32">
      <c r="A7166">
        <v>31835</v>
      </c>
      <c r="B7166">
        <v>30935</v>
      </c>
      <c r="C7166" t="s">
        <v>1022</v>
      </c>
      <c r="D7166" t="s">
        <v>1298</v>
      </c>
      <c r="E7166" t="s">
        <v>34</v>
      </c>
      <c r="F7166" t="s">
        <v>35145</v>
      </c>
      <c r="G7166">
        <v>9906899911</v>
      </c>
      <c r="H7166" t="s">
        <v>77</v>
      </c>
      <c r="I7166" s="1">
        <v>23547</v>
      </c>
      <c r="J7166" t="s">
        <v>35146</v>
      </c>
      <c r="K7166" t="s">
        <v>33937</v>
      </c>
      <c r="L7166">
        <v>85330</v>
      </c>
      <c r="M7166" t="s">
        <v>77</v>
      </c>
      <c r="N7166" s="1">
        <v>45228</v>
      </c>
      <c r="O7166" s="1">
        <v>45230</v>
      </c>
      <c r="P7166">
        <v>86</v>
      </c>
      <c r="Q7166">
        <v>4</v>
      </c>
      <c r="R7166" t="s">
        <v>63</v>
      </c>
      <c r="S7166">
        <v>3</v>
      </c>
      <c r="T7166">
        <v>1</v>
      </c>
      <c r="U7166">
        <v>2</v>
      </c>
      <c r="V7166">
        <v>148</v>
      </c>
      <c r="W7166" t="s">
        <v>41</v>
      </c>
      <c r="X7166" t="s">
        <v>35147</v>
      </c>
      <c r="Y7166" t="s">
        <v>81</v>
      </c>
      <c r="Z7166" s="1">
        <v>45205</v>
      </c>
      <c r="AA7166" s="2">
        <v>0.60589120370370375</v>
      </c>
      <c r="AB7166" s="2">
        <v>0.18984953703703702</v>
      </c>
      <c r="AC7166" t="s">
        <v>44</v>
      </c>
      <c r="AD7166" t="s">
        <v>44</v>
      </c>
      <c r="AE7166" t="s">
        <v>45</v>
      </c>
      <c r="AF7166">
        <v>74</v>
      </c>
    </row>
    <row r="7167" spans="1:32">
      <c r="A7167">
        <v>31838</v>
      </c>
      <c r="B7167">
        <v>30938</v>
      </c>
      <c r="C7167" t="s">
        <v>3409</v>
      </c>
      <c r="D7167" t="s">
        <v>83</v>
      </c>
      <c r="E7167" t="s">
        <v>48</v>
      </c>
      <c r="F7167" t="s">
        <v>35148</v>
      </c>
      <c r="G7167" t="s">
        <v>35149</v>
      </c>
      <c r="H7167" t="s">
        <v>272</v>
      </c>
      <c r="I7167" s="1">
        <v>16736</v>
      </c>
      <c r="J7167" t="s">
        <v>35150</v>
      </c>
      <c r="K7167" t="s">
        <v>22824</v>
      </c>
      <c r="L7167">
        <v>66485</v>
      </c>
      <c r="M7167" t="s">
        <v>272</v>
      </c>
      <c r="N7167" s="1">
        <v>45168</v>
      </c>
      <c r="O7167" s="1">
        <v>45171</v>
      </c>
      <c r="P7167">
        <v>73</v>
      </c>
      <c r="Q7167">
        <v>3</v>
      </c>
      <c r="R7167" t="s">
        <v>53</v>
      </c>
      <c r="S7167">
        <v>4</v>
      </c>
      <c r="T7167">
        <v>0</v>
      </c>
      <c r="U7167">
        <v>3</v>
      </c>
      <c r="V7167">
        <v>360</v>
      </c>
      <c r="W7167" t="s">
        <v>54</v>
      </c>
      <c r="X7167" t="s">
        <v>35151</v>
      </c>
      <c r="Y7167" t="s">
        <v>65</v>
      </c>
      <c r="Z7167" s="1">
        <v>45134</v>
      </c>
      <c r="AA7167" s="2">
        <v>0.58047453703703711</v>
      </c>
      <c r="AB7167" s="2">
        <v>0.25961805555555556</v>
      </c>
      <c r="AC7167" t="s">
        <v>45</v>
      </c>
      <c r="AD7167" t="s">
        <v>45</v>
      </c>
      <c r="AE7167" t="s">
        <v>44</v>
      </c>
      <c r="AF7167">
        <v>120</v>
      </c>
    </row>
    <row r="7168" spans="1:32">
      <c r="A7168">
        <v>31840</v>
      </c>
      <c r="B7168">
        <v>30940</v>
      </c>
      <c r="C7168" t="s">
        <v>1392</v>
      </c>
      <c r="D7168" t="s">
        <v>7299</v>
      </c>
      <c r="E7168" t="s">
        <v>34</v>
      </c>
      <c r="F7168" t="s">
        <v>35152</v>
      </c>
      <c r="G7168" t="s">
        <v>35153</v>
      </c>
      <c r="H7168" t="s">
        <v>309</v>
      </c>
      <c r="I7168" s="1">
        <v>16032</v>
      </c>
      <c r="J7168" t="s">
        <v>35154</v>
      </c>
      <c r="K7168" t="s">
        <v>1479</v>
      </c>
      <c r="L7168">
        <v>85649</v>
      </c>
      <c r="M7168" t="s">
        <v>309</v>
      </c>
      <c r="N7168" s="1">
        <v>45268</v>
      </c>
      <c r="O7168" s="1">
        <v>45272</v>
      </c>
      <c r="P7168">
        <v>48</v>
      </c>
      <c r="Q7168">
        <v>2</v>
      </c>
      <c r="R7168" t="s">
        <v>40</v>
      </c>
      <c r="S7168">
        <v>3</v>
      </c>
      <c r="T7168">
        <v>2</v>
      </c>
      <c r="U7168">
        <v>4</v>
      </c>
      <c r="V7168">
        <v>996</v>
      </c>
      <c r="W7168" t="s">
        <v>54</v>
      </c>
      <c r="X7168" t="s">
        <v>35155</v>
      </c>
      <c r="Y7168" t="s">
        <v>6</v>
      </c>
      <c r="Z7168" s="1">
        <v>45254</v>
      </c>
      <c r="AA7168" s="2">
        <v>0.54233796296296299</v>
      </c>
      <c r="AB7168" s="2">
        <v>0.72256944444444438</v>
      </c>
      <c r="AC7168" t="s">
        <v>44</v>
      </c>
      <c r="AD7168" t="s">
        <v>44</v>
      </c>
      <c r="AE7168" t="s">
        <v>44</v>
      </c>
      <c r="AF7168">
        <v>249</v>
      </c>
    </row>
    <row r="7169" spans="1:32">
      <c r="A7169">
        <v>31841</v>
      </c>
      <c r="B7169">
        <v>30941</v>
      </c>
      <c r="C7169" t="s">
        <v>1262</v>
      </c>
      <c r="D7169" t="s">
        <v>8134</v>
      </c>
      <c r="E7169" t="s">
        <v>48</v>
      </c>
      <c r="F7169" t="s">
        <v>35156</v>
      </c>
      <c r="G7169" t="s">
        <v>35157</v>
      </c>
      <c r="H7169" t="s">
        <v>1442</v>
      </c>
      <c r="I7169" s="1">
        <v>19880</v>
      </c>
      <c r="J7169" t="s">
        <v>35158</v>
      </c>
      <c r="K7169" t="s">
        <v>35159</v>
      </c>
      <c r="L7169">
        <v>49201</v>
      </c>
      <c r="M7169" t="s">
        <v>1442</v>
      </c>
      <c r="N7169" s="1">
        <v>45201</v>
      </c>
      <c r="O7169" s="1">
        <v>45206</v>
      </c>
      <c r="P7169">
        <v>90</v>
      </c>
      <c r="Q7169">
        <v>4</v>
      </c>
      <c r="R7169" t="s">
        <v>40</v>
      </c>
      <c r="S7169">
        <v>2</v>
      </c>
      <c r="T7169">
        <v>0</v>
      </c>
      <c r="U7169">
        <v>5</v>
      </c>
      <c r="V7169">
        <v>1065</v>
      </c>
      <c r="W7169" t="s">
        <v>54</v>
      </c>
      <c r="X7169" t="s">
        <v>35160</v>
      </c>
      <c r="Y7169" t="s">
        <v>43</v>
      </c>
      <c r="Z7169" s="1">
        <v>45163</v>
      </c>
      <c r="AA7169" s="2">
        <v>0.34564814814814815</v>
      </c>
      <c r="AB7169" s="2">
        <v>0.76256944444444441</v>
      </c>
      <c r="AC7169" t="s">
        <v>44</v>
      </c>
      <c r="AD7169" t="s">
        <v>44</v>
      </c>
      <c r="AE7169" t="s">
        <v>45</v>
      </c>
      <c r="AF7169">
        <v>213</v>
      </c>
    </row>
    <row r="7170" spans="1:32">
      <c r="A7170">
        <v>31844</v>
      </c>
      <c r="B7170">
        <v>30944</v>
      </c>
      <c r="C7170" t="s">
        <v>4627</v>
      </c>
      <c r="D7170" t="s">
        <v>35161</v>
      </c>
      <c r="E7170" t="s">
        <v>34</v>
      </c>
      <c r="F7170" t="s">
        <v>35162</v>
      </c>
      <c r="G7170" t="s">
        <v>35163</v>
      </c>
      <c r="H7170" t="s">
        <v>201</v>
      </c>
      <c r="I7170" s="1">
        <v>16278</v>
      </c>
      <c r="J7170" t="s">
        <v>35164</v>
      </c>
      <c r="K7170" t="s">
        <v>35165</v>
      </c>
      <c r="L7170">
        <v>45749</v>
      </c>
      <c r="M7170" t="s">
        <v>201</v>
      </c>
      <c r="N7170" s="1">
        <v>45079</v>
      </c>
      <c r="O7170" s="1">
        <v>45084</v>
      </c>
      <c r="P7170">
        <v>28</v>
      </c>
      <c r="Q7170">
        <v>2</v>
      </c>
      <c r="R7170" t="s">
        <v>53</v>
      </c>
      <c r="S7170">
        <v>1</v>
      </c>
      <c r="T7170">
        <v>1</v>
      </c>
      <c r="U7170">
        <v>5</v>
      </c>
      <c r="V7170">
        <v>650</v>
      </c>
      <c r="W7170" t="s">
        <v>41</v>
      </c>
      <c r="X7170" t="s">
        <v>35166</v>
      </c>
      <c r="Y7170" t="s">
        <v>43</v>
      </c>
      <c r="Z7170" s="1">
        <v>45043</v>
      </c>
      <c r="AA7170" s="2">
        <v>8.7083333333333332E-2</v>
      </c>
      <c r="AB7170" s="2">
        <v>0.43843750000000004</v>
      </c>
      <c r="AC7170" t="s">
        <v>45</v>
      </c>
      <c r="AD7170" t="s">
        <v>44</v>
      </c>
      <c r="AE7170" t="s">
        <v>45</v>
      </c>
      <c r="AF7170">
        <v>130</v>
      </c>
    </row>
    <row r="7171" spans="1:32">
      <c r="A7171">
        <v>31845</v>
      </c>
      <c r="B7171">
        <v>30945</v>
      </c>
      <c r="C7171" t="s">
        <v>900</v>
      </c>
      <c r="D7171" t="s">
        <v>12441</v>
      </c>
      <c r="E7171" t="s">
        <v>48</v>
      </c>
      <c r="F7171" t="s">
        <v>35167</v>
      </c>
      <c r="G7171" t="s">
        <v>35168</v>
      </c>
      <c r="H7171" t="s">
        <v>418</v>
      </c>
      <c r="I7171" s="1">
        <v>36809</v>
      </c>
      <c r="J7171" t="s">
        <v>35169</v>
      </c>
      <c r="K7171" t="s">
        <v>35170</v>
      </c>
      <c r="L7171">
        <v>11302</v>
      </c>
      <c r="M7171" t="s">
        <v>418</v>
      </c>
      <c r="N7171" s="1">
        <v>45096</v>
      </c>
      <c r="O7171" s="1">
        <v>45097</v>
      </c>
      <c r="P7171">
        <v>77</v>
      </c>
      <c r="Q7171">
        <v>4</v>
      </c>
      <c r="R7171" t="s">
        <v>63</v>
      </c>
      <c r="S7171">
        <v>1</v>
      </c>
      <c r="T7171">
        <v>2</v>
      </c>
      <c r="U7171">
        <v>1</v>
      </c>
      <c r="V7171">
        <v>64</v>
      </c>
      <c r="W7171" t="s">
        <v>41</v>
      </c>
      <c r="X7171" t="s">
        <v>35171</v>
      </c>
      <c r="Y7171" t="s">
        <v>65</v>
      </c>
      <c r="Z7171" s="1">
        <v>45074</v>
      </c>
      <c r="AA7171" s="2">
        <v>0.36435185185185182</v>
      </c>
      <c r="AB7171" s="2">
        <v>0.83787037037037038</v>
      </c>
      <c r="AC7171" t="s">
        <v>44</v>
      </c>
      <c r="AD7171" t="s">
        <v>44</v>
      </c>
      <c r="AE7171" t="s">
        <v>45</v>
      </c>
      <c r="AF7171">
        <v>64</v>
      </c>
    </row>
    <row r="7172" spans="1:32">
      <c r="A7172">
        <v>31846</v>
      </c>
      <c r="B7172">
        <v>30946</v>
      </c>
      <c r="C7172" t="s">
        <v>810</v>
      </c>
      <c r="D7172" t="s">
        <v>3343</v>
      </c>
      <c r="E7172" t="s">
        <v>48</v>
      </c>
      <c r="F7172" t="s">
        <v>35172</v>
      </c>
      <c r="G7172" t="s">
        <v>35173</v>
      </c>
      <c r="H7172" t="s">
        <v>457</v>
      </c>
      <c r="I7172" s="1">
        <v>36315</v>
      </c>
      <c r="J7172" t="s">
        <v>35174</v>
      </c>
      <c r="K7172" t="s">
        <v>35175</v>
      </c>
      <c r="L7172">
        <v>59630</v>
      </c>
      <c r="M7172" t="s">
        <v>457</v>
      </c>
      <c r="N7172" s="1">
        <v>45268</v>
      </c>
      <c r="O7172" s="1">
        <v>45270</v>
      </c>
      <c r="P7172">
        <v>13</v>
      </c>
      <c r="Q7172">
        <v>1</v>
      </c>
      <c r="R7172" t="s">
        <v>53</v>
      </c>
      <c r="S7172">
        <v>2</v>
      </c>
      <c r="T7172">
        <v>1</v>
      </c>
      <c r="U7172">
        <v>2</v>
      </c>
      <c r="V7172">
        <v>282</v>
      </c>
      <c r="W7172" t="s">
        <v>54</v>
      </c>
      <c r="X7172" t="s">
        <v>35176</v>
      </c>
      <c r="Y7172" t="s">
        <v>43</v>
      </c>
      <c r="Z7172" s="1">
        <v>45242</v>
      </c>
      <c r="AA7172" s="2">
        <v>0.75065972222222221</v>
      </c>
      <c r="AB7172" s="2">
        <v>8.5532407407407415E-3</v>
      </c>
      <c r="AC7172" t="s">
        <v>45</v>
      </c>
      <c r="AD7172" t="s">
        <v>45</v>
      </c>
      <c r="AE7172" t="s">
        <v>45</v>
      </c>
      <c r="AF7172">
        <v>141</v>
      </c>
    </row>
    <row r="7173" spans="1:32">
      <c r="A7173">
        <v>31848</v>
      </c>
      <c r="B7173">
        <v>30948</v>
      </c>
      <c r="C7173" t="s">
        <v>2316</v>
      </c>
      <c r="D7173" t="s">
        <v>9313</v>
      </c>
      <c r="E7173" t="s">
        <v>34</v>
      </c>
      <c r="F7173" t="s">
        <v>35177</v>
      </c>
      <c r="G7173">
        <v>5728166559</v>
      </c>
      <c r="H7173" t="s">
        <v>129</v>
      </c>
      <c r="I7173" s="1">
        <v>36968</v>
      </c>
      <c r="J7173" t="s">
        <v>35178</v>
      </c>
      <c r="K7173" t="s">
        <v>35179</v>
      </c>
      <c r="L7173">
        <v>9073</v>
      </c>
      <c r="M7173" t="s">
        <v>129</v>
      </c>
      <c r="N7173" s="1">
        <v>45253</v>
      </c>
      <c r="O7173" s="1">
        <v>45257</v>
      </c>
      <c r="P7173">
        <v>100</v>
      </c>
      <c r="Q7173">
        <v>4</v>
      </c>
      <c r="R7173" t="s">
        <v>53</v>
      </c>
      <c r="S7173">
        <v>4</v>
      </c>
      <c r="T7173">
        <v>1</v>
      </c>
      <c r="U7173">
        <v>4</v>
      </c>
      <c r="V7173">
        <v>536</v>
      </c>
      <c r="W7173" t="s">
        <v>54</v>
      </c>
      <c r="X7173" t="s">
        <v>35180</v>
      </c>
      <c r="Y7173" t="s">
        <v>65</v>
      </c>
      <c r="Z7173" s="1">
        <v>45228</v>
      </c>
      <c r="AA7173" s="2">
        <v>0.27957175925925926</v>
      </c>
      <c r="AB7173" s="2">
        <v>0.23392361111111112</v>
      </c>
      <c r="AC7173" t="s">
        <v>45</v>
      </c>
      <c r="AD7173" t="s">
        <v>44</v>
      </c>
      <c r="AE7173" t="s">
        <v>44</v>
      </c>
      <c r="AF7173">
        <v>134</v>
      </c>
    </row>
    <row r="7174" spans="1:32">
      <c r="A7174">
        <v>31849</v>
      </c>
      <c r="B7174">
        <v>30949</v>
      </c>
      <c r="C7174" t="s">
        <v>35181</v>
      </c>
      <c r="D7174" t="s">
        <v>889</v>
      </c>
      <c r="E7174" t="s">
        <v>48</v>
      </c>
      <c r="F7174" t="s">
        <v>35182</v>
      </c>
      <c r="G7174" t="s">
        <v>35183</v>
      </c>
      <c r="H7174" t="s">
        <v>317</v>
      </c>
      <c r="I7174" s="1">
        <v>32768</v>
      </c>
      <c r="J7174" t="s">
        <v>35184</v>
      </c>
      <c r="K7174" t="s">
        <v>9789</v>
      </c>
      <c r="L7174">
        <v>44288</v>
      </c>
      <c r="M7174" t="s">
        <v>317</v>
      </c>
      <c r="N7174" s="1">
        <v>45210</v>
      </c>
      <c r="O7174" s="1">
        <v>45212</v>
      </c>
      <c r="P7174">
        <v>21</v>
      </c>
      <c r="Q7174">
        <v>1</v>
      </c>
      <c r="R7174" t="s">
        <v>40</v>
      </c>
      <c r="S7174">
        <v>3</v>
      </c>
      <c r="T7174">
        <v>2</v>
      </c>
      <c r="U7174">
        <v>2</v>
      </c>
      <c r="V7174">
        <v>412</v>
      </c>
      <c r="W7174" t="s">
        <v>54</v>
      </c>
      <c r="X7174" t="s">
        <v>35185</v>
      </c>
      <c r="Y7174" t="s">
        <v>81</v>
      </c>
      <c r="Z7174" s="1">
        <v>45190</v>
      </c>
      <c r="AA7174" s="2">
        <v>0.3646064814814815</v>
      </c>
      <c r="AB7174" s="2">
        <v>0.90016203703703701</v>
      </c>
      <c r="AC7174" t="s">
        <v>45</v>
      </c>
      <c r="AD7174" t="s">
        <v>45</v>
      </c>
      <c r="AE7174" t="s">
        <v>45</v>
      </c>
      <c r="AF7174">
        <v>206</v>
      </c>
    </row>
    <row r="7175" spans="1:32">
      <c r="A7175">
        <v>31850</v>
      </c>
      <c r="B7175">
        <v>30950</v>
      </c>
      <c r="C7175" t="s">
        <v>571</v>
      </c>
      <c r="D7175" t="s">
        <v>1368</v>
      </c>
      <c r="E7175" t="s">
        <v>34</v>
      </c>
      <c r="F7175" t="s">
        <v>35186</v>
      </c>
      <c r="G7175">
        <f>1-331-660-2855</f>
        <v>-3845</v>
      </c>
      <c r="H7175" t="s">
        <v>37</v>
      </c>
      <c r="I7175" s="1">
        <v>34326</v>
      </c>
      <c r="J7175" t="s">
        <v>35187</v>
      </c>
      <c r="K7175" t="s">
        <v>35188</v>
      </c>
      <c r="L7175">
        <v>72660</v>
      </c>
      <c r="M7175" t="s">
        <v>37</v>
      </c>
      <c r="N7175" s="1">
        <v>45267</v>
      </c>
      <c r="O7175" s="1">
        <v>45268</v>
      </c>
      <c r="P7175">
        <v>70</v>
      </c>
      <c r="Q7175">
        <v>3</v>
      </c>
      <c r="R7175" t="s">
        <v>53</v>
      </c>
      <c r="S7175">
        <v>1</v>
      </c>
      <c r="T7175">
        <v>0</v>
      </c>
      <c r="U7175">
        <v>1</v>
      </c>
      <c r="V7175">
        <v>142</v>
      </c>
      <c r="W7175" t="s">
        <v>41</v>
      </c>
      <c r="X7175" t="s">
        <v>35189</v>
      </c>
      <c r="Y7175" t="s">
        <v>81</v>
      </c>
      <c r="Z7175" s="1">
        <v>45246</v>
      </c>
      <c r="AA7175" s="2">
        <v>0.39489583333333328</v>
      </c>
      <c r="AB7175" s="2">
        <v>0.21358796296296298</v>
      </c>
      <c r="AC7175" t="s">
        <v>45</v>
      </c>
      <c r="AD7175" t="s">
        <v>44</v>
      </c>
      <c r="AE7175" t="s">
        <v>45</v>
      </c>
      <c r="AF7175">
        <v>142</v>
      </c>
    </row>
    <row r="7176" spans="1:32">
      <c r="A7176">
        <v>31852</v>
      </c>
      <c r="B7176">
        <v>30952</v>
      </c>
      <c r="C7176" t="s">
        <v>1481</v>
      </c>
      <c r="D7176" t="s">
        <v>5437</v>
      </c>
      <c r="E7176" t="s">
        <v>48</v>
      </c>
      <c r="F7176" t="s">
        <v>35190</v>
      </c>
      <c r="G7176" t="s">
        <v>35191</v>
      </c>
      <c r="H7176" t="s">
        <v>94</v>
      </c>
      <c r="I7176" s="1">
        <v>23370</v>
      </c>
      <c r="J7176" t="s">
        <v>35192</v>
      </c>
      <c r="K7176" t="s">
        <v>27025</v>
      </c>
      <c r="L7176">
        <v>58638</v>
      </c>
      <c r="M7176" t="s">
        <v>94</v>
      </c>
      <c r="N7176" s="1">
        <v>45320</v>
      </c>
      <c r="O7176" s="1">
        <v>45323</v>
      </c>
      <c r="P7176">
        <v>22</v>
      </c>
      <c r="Q7176">
        <v>1</v>
      </c>
      <c r="R7176" t="s">
        <v>53</v>
      </c>
      <c r="S7176">
        <v>3</v>
      </c>
      <c r="T7176">
        <v>0</v>
      </c>
      <c r="U7176">
        <v>3</v>
      </c>
      <c r="V7176">
        <v>402</v>
      </c>
      <c r="W7176" t="s">
        <v>54</v>
      </c>
      <c r="X7176" t="s">
        <v>35193</v>
      </c>
      <c r="Y7176" t="s">
        <v>6</v>
      </c>
      <c r="Z7176" s="1">
        <v>45283</v>
      </c>
      <c r="AA7176" s="2">
        <v>0.73887731481481478</v>
      </c>
      <c r="AB7176" s="2">
        <v>0.12407407407407407</v>
      </c>
      <c r="AC7176" t="s">
        <v>44</v>
      </c>
      <c r="AD7176" t="s">
        <v>44</v>
      </c>
      <c r="AE7176" t="s">
        <v>44</v>
      </c>
      <c r="AF7176">
        <v>134</v>
      </c>
    </row>
    <row r="7177" spans="1:32">
      <c r="A7177">
        <v>31853</v>
      </c>
      <c r="B7177">
        <v>30953</v>
      </c>
      <c r="C7177" t="s">
        <v>8452</v>
      </c>
      <c r="D7177" t="s">
        <v>1156</v>
      </c>
      <c r="E7177" t="s">
        <v>34</v>
      </c>
      <c r="F7177" t="s">
        <v>35194</v>
      </c>
      <c r="G7177" t="s">
        <v>35195</v>
      </c>
      <c r="H7177" t="s">
        <v>109</v>
      </c>
      <c r="I7177" s="1">
        <v>26192</v>
      </c>
      <c r="J7177" t="s">
        <v>35196</v>
      </c>
      <c r="K7177" t="s">
        <v>35197</v>
      </c>
      <c r="L7177">
        <v>41490</v>
      </c>
      <c r="M7177" t="s">
        <v>109</v>
      </c>
      <c r="N7177" s="1">
        <v>45221</v>
      </c>
      <c r="O7177" s="1">
        <v>45223</v>
      </c>
      <c r="P7177">
        <v>83</v>
      </c>
      <c r="Q7177">
        <v>4</v>
      </c>
      <c r="R7177" t="s">
        <v>63</v>
      </c>
      <c r="S7177">
        <v>2</v>
      </c>
      <c r="T7177">
        <v>0</v>
      </c>
      <c r="U7177">
        <v>2</v>
      </c>
      <c r="V7177">
        <v>122</v>
      </c>
      <c r="W7177" t="s">
        <v>41</v>
      </c>
      <c r="X7177" t="s">
        <v>35198</v>
      </c>
      <c r="Y7177" t="s">
        <v>65</v>
      </c>
      <c r="Z7177" s="1">
        <v>45190</v>
      </c>
      <c r="AA7177" s="2">
        <v>0.36228009259259258</v>
      </c>
      <c r="AB7177" s="2">
        <v>0.80474537037037042</v>
      </c>
      <c r="AC7177" t="s">
        <v>45</v>
      </c>
      <c r="AD7177" t="s">
        <v>45</v>
      </c>
      <c r="AE7177" t="s">
        <v>44</v>
      </c>
      <c r="AF7177">
        <v>61</v>
      </c>
    </row>
    <row r="7178" spans="1:32">
      <c r="A7178">
        <v>31854</v>
      </c>
      <c r="B7178">
        <v>30954</v>
      </c>
      <c r="C7178" t="s">
        <v>534</v>
      </c>
      <c r="D7178" t="s">
        <v>609</v>
      </c>
      <c r="E7178" t="s">
        <v>48</v>
      </c>
      <c r="F7178" t="s">
        <v>35199</v>
      </c>
      <c r="G7178" t="s">
        <v>35200</v>
      </c>
      <c r="H7178" t="s">
        <v>317</v>
      </c>
      <c r="I7178" s="1">
        <v>25390</v>
      </c>
      <c r="J7178" t="s">
        <v>35201</v>
      </c>
      <c r="K7178" t="s">
        <v>35202</v>
      </c>
      <c r="L7178">
        <v>39086</v>
      </c>
      <c r="M7178" t="s">
        <v>317</v>
      </c>
      <c r="N7178" s="1">
        <v>45268</v>
      </c>
      <c r="O7178" s="1">
        <v>45272</v>
      </c>
      <c r="P7178">
        <v>24</v>
      </c>
      <c r="Q7178">
        <v>1</v>
      </c>
      <c r="R7178" t="s">
        <v>40</v>
      </c>
      <c r="S7178">
        <v>1</v>
      </c>
      <c r="T7178">
        <v>1</v>
      </c>
      <c r="U7178">
        <v>4</v>
      </c>
      <c r="V7178">
        <v>896</v>
      </c>
      <c r="W7178" t="s">
        <v>54</v>
      </c>
      <c r="X7178" t="s">
        <v>35203</v>
      </c>
      <c r="Y7178" t="s">
        <v>81</v>
      </c>
      <c r="Z7178" s="1">
        <v>45234</v>
      </c>
      <c r="AA7178" s="2">
        <v>0.45646990740740739</v>
      </c>
      <c r="AB7178" s="2">
        <v>0.15116898148148147</v>
      </c>
      <c r="AC7178" t="s">
        <v>44</v>
      </c>
      <c r="AD7178" t="s">
        <v>44</v>
      </c>
      <c r="AE7178" t="s">
        <v>45</v>
      </c>
      <c r="AF7178">
        <v>224</v>
      </c>
    </row>
    <row r="7179" spans="1:32">
      <c r="A7179">
        <v>31855</v>
      </c>
      <c r="B7179">
        <v>30955</v>
      </c>
      <c r="C7179" t="s">
        <v>8047</v>
      </c>
      <c r="D7179" t="s">
        <v>977</v>
      </c>
      <c r="E7179" t="s">
        <v>34</v>
      </c>
      <c r="F7179" t="s">
        <v>35204</v>
      </c>
      <c r="G7179" t="s">
        <v>35205</v>
      </c>
      <c r="H7179" t="s">
        <v>217</v>
      </c>
      <c r="I7179" s="1">
        <v>25035</v>
      </c>
      <c r="J7179" t="s">
        <v>35206</v>
      </c>
      <c r="K7179" t="s">
        <v>35207</v>
      </c>
      <c r="L7179">
        <v>31355</v>
      </c>
      <c r="M7179" t="s">
        <v>217</v>
      </c>
      <c r="N7179" s="1">
        <v>45274</v>
      </c>
      <c r="O7179" s="1">
        <v>45275</v>
      </c>
      <c r="P7179">
        <v>64</v>
      </c>
      <c r="Q7179">
        <v>3</v>
      </c>
      <c r="R7179" t="s">
        <v>53</v>
      </c>
      <c r="S7179">
        <v>1</v>
      </c>
      <c r="T7179">
        <v>2</v>
      </c>
      <c r="U7179">
        <v>1</v>
      </c>
      <c r="V7179">
        <v>141</v>
      </c>
      <c r="W7179" t="s">
        <v>54</v>
      </c>
      <c r="X7179" t="s">
        <v>35208</v>
      </c>
      <c r="Y7179" t="s">
        <v>65</v>
      </c>
      <c r="Z7179" s="1">
        <v>45266</v>
      </c>
      <c r="AA7179" s="2">
        <v>9.9236111111111122E-2</v>
      </c>
      <c r="AB7179" s="2">
        <v>0.5924652777777778</v>
      </c>
      <c r="AC7179" t="s">
        <v>45</v>
      </c>
      <c r="AD7179" t="s">
        <v>45</v>
      </c>
      <c r="AE7179" t="s">
        <v>45</v>
      </c>
      <c r="AF7179">
        <v>141</v>
      </c>
    </row>
    <row r="7180" spans="1:32">
      <c r="A7180">
        <v>31859</v>
      </c>
      <c r="B7180">
        <v>30959</v>
      </c>
      <c r="C7180" t="s">
        <v>1367</v>
      </c>
      <c r="D7180" t="s">
        <v>126</v>
      </c>
      <c r="E7180" t="s">
        <v>48</v>
      </c>
      <c r="F7180" t="s">
        <v>35209</v>
      </c>
      <c r="G7180" t="s">
        <v>35210</v>
      </c>
      <c r="H7180" t="s">
        <v>122</v>
      </c>
      <c r="I7180" s="1">
        <v>32813</v>
      </c>
      <c r="J7180" t="s">
        <v>35211</v>
      </c>
      <c r="K7180" t="s">
        <v>5796</v>
      </c>
      <c r="L7180">
        <v>80958</v>
      </c>
      <c r="M7180" t="s">
        <v>122</v>
      </c>
      <c r="N7180" s="1">
        <v>45149</v>
      </c>
      <c r="O7180" s="1">
        <v>45153</v>
      </c>
      <c r="P7180">
        <v>52</v>
      </c>
      <c r="Q7180">
        <v>3</v>
      </c>
      <c r="R7180" t="s">
        <v>53</v>
      </c>
      <c r="S7180">
        <v>4</v>
      </c>
      <c r="T7180">
        <v>0</v>
      </c>
      <c r="U7180">
        <v>4</v>
      </c>
      <c r="V7180">
        <v>532</v>
      </c>
      <c r="W7180" t="s">
        <v>54</v>
      </c>
      <c r="X7180" t="s">
        <v>35212</v>
      </c>
      <c r="Y7180" t="s">
        <v>6</v>
      </c>
      <c r="Z7180" s="1">
        <v>45110</v>
      </c>
      <c r="AA7180" s="2">
        <v>0.68270833333333336</v>
      </c>
      <c r="AB7180" s="2">
        <v>0.50474537037037037</v>
      </c>
      <c r="AC7180" t="s">
        <v>44</v>
      </c>
      <c r="AD7180" t="s">
        <v>44</v>
      </c>
      <c r="AE7180" t="s">
        <v>45</v>
      </c>
      <c r="AF7180">
        <v>133</v>
      </c>
    </row>
    <row r="7181" spans="1:32">
      <c r="A7181">
        <v>31860</v>
      </c>
      <c r="B7181">
        <v>30960</v>
      </c>
      <c r="C7181" t="s">
        <v>1015</v>
      </c>
      <c r="D7181" t="s">
        <v>299</v>
      </c>
      <c r="E7181" t="s">
        <v>48</v>
      </c>
      <c r="F7181" t="s">
        <v>35213</v>
      </c>
      <c r="G7181">
        <v>4578922774</v>
      </c>
      <c r="H7181" t="s">
        <v>135</v>
      </c>
      <c r="I7181" s="1">
        <v>28005</v>
      </c>
      <c r="J7181" t="s">
        <v>35214</v>
      </c>
      <c r="K7181" t="s">
        <v>35215</v>
      </c>
      <c r="L7181">
        <v>77691</v>
      </c>
      <c r="M7181" t="s">
        <v>135</v>
      </c>
      <c r="N7181" s="1">
        <v>44966</v>
      </c>
      <c r="O7181" s="1">
        <v>44971</v>
      </c>
      <c r="P7181">
        <v>10</v>
      </c>
      <c r="Q7181">
        <v>1</v>
      </c>
      <c r="R7181" t="s">
        <v>53</v>
      </c>
      <c r="S7181">
        <v>2</v>
      </c>
      <c r="T7181">
        <v>2</v>
      </c>
      <c r="U7181">
        <v>5</v>
      </c>
      <c r="V7181">
        <v>620</v>
      </c>
      <c r="W7181" t="s">
        <v>41</v>
      </c>
      <c r="X7181" t="s">
        <v>35216</v>
      </c>
      <c r="Y7181" t="s">
        <v>65</v>
      </c>
      <c r="Z7181" s="1">
        <v>44929</v>
      </c>
      <c r="AA7181" s="2">
        <v>0.94756944444444446</v>
      </c>
      <c r="AB7181" s="2">
        <v>0.34585648148148151</v>
      </c>
      <c r="AC7181" t="s">
        <v>45</v>
      </c>
      <c r="AD7181" t="s">
        <v>44</v>
      </c>
      <c r="AE7181" t="s">
        <v>44</v>
      </c>
      <c r="AF7181">
        <v>124</v>
      </c>
    </row>
    <row r="7182" spans="1:32">
      <c r="A7182">
        <v>31862</v>
      </c>
      <c r="B7182">
        <v>30962</v>
      </c>
      <c r="C7182" t="s">
        <v>139</v>
      </c>
      <c r="D7182" t="s">
        <v>2289</v>
      </c>
      <c r="E7182" t="s">
        <v>34</v>
      </c>
      <c r="F7182" t="s">
        <v>35217</v>
      </c>
      <c r="G7182" t="s">
        <v>35218</v>
      </c>
      <c r="H7182" t="s">
        <v>941</v>
      </c>
      <c r="I7182" s="1">
        <v>37917</v>
      </c>
      <c r="J7182" t="s">
        <v>35219</v>
      </c>
      <c r="K7182" t="s">
        <v>924</v>
      </c>
      <c r="L7182">
        <v>68360</v>
      </c>
      <c r="M7182" t="s">
        <v>941</v>
      </c>
      <c r="N7182" s="1">
        <v>45168</v>
      </c>
      <c r="O7182" s="1">
        <v>45173</v>
      </c>
      <c r="P7182">
        <v>13</v>
      </c>
      <c r="Q7182">
        <v>1</v>
      </c>
      <c r="R7182" t="s">
        <v>53</v>
      </c>
      <c r="S7182">
        <v>1</v>
      </c>
      <c r="T7182">
        <v>1</v>
      </c>
      <c r="U7182">
        <v>5</v>
      </c>
      <c r="V7182">
        <v>645</v>
      </c>
      <c r="W7182" t="s">
        <v>41</v>
      </c>
      <c r="X7182" t="s">
        <v>35220</v>
      </c>
      <c r="Y7182" t="s">
        <v>81</v>
      </c>
      <c r="Z7182" s="1">
        <v>45137</v>
      </c>
      <c r="AA7182" s="2">
        <v>0.73780092592592583</v>
      </c>
      <c r="AB7182" s="2">
        <v>0.77508101851851852</v>
      </c>
      <c r="AC7182" t="s">
        <v>44</v>
      </c>
      <c r="AD7182" t="s">
        <v>44</v>
      </c>
      <c r="AE7182" t="s">
        <v>45</v>
      </c>
      <c r="AF7182">
        <v>129</v>
      </c>
    </row>
    <row r="7183" spans="1:32">
      <c r="A7183">
        <v>31863</v>
      </c>
      <c r="B7183">
        <v>30963</v>
      </c>
      <c r="C7183" t="s">
        <v>3403</v>
      </c>
      <c r="D7183" t="s">
        <v>1128</v>
      </c>
      <c r="E7183" t="s">
        <v>34</v>
      </c>
      <c r="F7183" t="s">
        <v>35221</v>
      </c>
      <c r="G7183" t="s">
        <v>35222</v>
      </c>
      <c r="H7183" t="s">
        <v>405</v>
      </c>
      <c r="I7183" s="1">
        <v>32422</v>
      </c>
      <c r="J7183" t="s">
        <v>35223</v>
      </c>
      <c r="K7183" t="s">
        <v>35224</v>
      </c>
      <c r="L7183">
        <v>59608</v>
      </c>
      <c r="M7183" t="s">
        <v>405</v>
      </c>
      <c r="N7183" s="1">
        <v>45015</v>
      </c>
      <c r="O7183" s="1">
        <v>45016</v>
      </c>
      <c r="P7183">
        <v>48</v>
      </c>
      <c r="Q7183">
        <v>2</v>
      </c>
      <c r="R7183" t="s">
        <v>40</v>
      </c>
      <c r="S7183">
        <v>3</v>
      </c>
      <c r="T7183">
        <v>1</v>
      </c>
      <c r="U7183">
        <v>1</v>
      </c>
      <c r="V7183">
        <v>232</v>
      </c>
      <c r="W7183" t="s">
        <v>41</v>
      </c>
      <c r="X7183" t="s">
        <v>35225</v>
      </c>
      <c r="Y7183" t="s">
        <v>43</v>
      </c>
      <c r="Z7183" s="1">
        <v>44987</v>
      </c>
      <c r="AA7183" s="2">
        <v>0.42171296296296296</v>
      </c>
      <c r="AB7183" s="2">
        <v>5.1041666666666673E-2</v>
      </c>
      <c r="AC7183" t="s">
        <v>44</v>
      </c>
      <c r="AD7183" t="s">
        <v>45</v>
      </c>
      <c r="AE7183" t="s">
        <v>44</v>
      </c>
      <c r="AF7183">
        <v>232</v>
      </c>
    </row>
    <row r="7184" spans="1:32">
      <c r="A7184">
        <v>31865</v>
      </c>
      <c r="B7184">
        <v>30965</v>
      </c>
      <c r="C7184" t="s">
        <v>12152</v>
      </c>
      <c r="D7184" t="s">
        <v>140</v>
      </c>
      <c r="E7184" t="s">
        <v>48</v>
      </c>
      <c r="F7184" t="s">
        <v>35226</v>
      </c>
      <c r="G7184" t="s">
        <v>35227</v>
      </c>
      <c r="H7184" t="s">
        <v>122</v>
      </c>
      <c r="I7184" s="1">
        <v>25852</v>
      </c>
      <c r="J7184" t="s">
        <v>35228</v>
      </c>
      <c r="K7184" t="s">
        <v>35229</v>
      </c>
      <c r="L7184">
        <v>63436</v>
      </c>
      <c r="M7184" t="s">
        <v>122</v>
      </c>
      <c r="N7184" s="1">
        <v>45121</v>
      </c>
      <c r="O7184" s="1">
        <v>45123</v>
      </c>
      <c r="P7184">
        <v>98</v>
      </c>
      <c r="Q7184">
        <v>4</v>
      </c>
      <c r="R7184" t="s">
        <v>63</v>
      </c>
      <c r="S7184">
        <v>1</v>
      </c>
      <c r="T7184">
        <v>0</v>
      </c>
      <c r="U7184">
        <v>2</v>
      </c>
      <c r="V7184">
        <v>126</v>
      </c>
      <c r="W7184" t="s">
        <v>41</v>
      </c>
      <c r="X7184" t="s">
        <v>35230</v>
      </c>
      <c r="Y7184" t="s">
        <v>43</v>
      </c>
      <c r="Z7184" s="1">
        <v>45102</v>
      </c>
      <c r="AA7184" s="2">
        <v>0.83508101851851846</v>
      </c>
      <c r="AB7184" s="2">
        <v>0.13388888888888889</v>
      </c>
      <c r="AC7184" t="s">
        <v>45</v>
      </c>
      <c r="AD7184" t="s">
        <v>45</v>
      </c>
      <c r="AE7184" t="s">
        <v>44</v>
      </c>
      <c r="AF7184">
        <v>63</v>
      </c>
    </row>
    <row r="7185" spans="1:32">
      <c r="A7185">
        <v>31867</v>
      </c>
      <c r="B7185">
        <v>30967</v>
      </c>
      <c r="C7185" t="s">
        <v>662</v>
      </c>
      <c r="D7185" t="s">
        <v>341</v>
      </c>
      <c r="E7185" t="s">
        <v>48</v>
      </c>
      <c r="F7185" t="s">
        <v>35231</v>
      </c>
      <c r="G7185" t="s">
        <v>35232</v>
      </c>
      <c r="H7185" t="s">
        <v>171</v>
      </c>
      <c r="I7185" s="1">
        <v>34880</v>
      </c>
      <c r="J7185" t="s">
        <v>35233</v>
      </c>
      <c r="K7185" t="s">
        <v>35234</v>
      </c>
      <c r="L7185">
        <v>6835</v>
      </c>
      <c r="M7185" t="s">
        <v>171</v>
      </c>
      <c r="N7185" s="1">
        <v>45283</v>
      </c>
      <c r="O7185" s="1">
        <v>45285</v>
      </c>
      <c r="P7185">
        <v>89</v>
      </c>
      <c r="Q7185">
        <v>4</v>
      </c>
      <c r="R7185" t="s">
        <v>63</v>
      </c>
      <c r="S7185">
        <v>4</v>
      </c>
      <c r="T7185">
        <v>2</v>
      </c>
      <c r="U7185">
        <v>2</v>
      </c>
      <c r="V7185">
        <v>168</v>
      </c>
      <c r="W7185" t="s">
        <v>41</v>
      </c>
      <c r="X7185" t="s">
        <v>35235</v>
      </c>
      <c r="Y7185" t="s">
        <v>6</v>
      </c>
      <c r="Z7185" s="1">
        <v>45261</v>
      </c>
      <c r="AA7185" s="2">
        <v>0.59932870370370372</v>
      </c>
      <c r="AB7185" s="2">
        <v>0.86164351851851861</v>
      </c>
      <c r="AC7185" t="s">
        <v>45</v>
      </c>
      <c r="AD7185" t="s">
        <v>44</v>
      </c>
      <c r="AE7185" t="s">
        <v>45</v>
      </c>
      <c r="AF7185">
        <v>84</v>
      </c>
    </row>
    <row r="7186" spans="1:32">
      <c r="A7186">
        <v>31869</v>
      </c>
      <c r="B7186">
        <v>30969</v>
      </c>
      <c r="C7186" t="s">
        <v>35236</v>
      </c>
      <c r="D7186" t="s">
        <v>521</v>
      </c>
      <c r="E7186" t="s">
        <v>34</v>
      </c>
      <c r="F7186" t="s">
        <v>35237</v>
      </c>
      <c r="G7186" t="s">
        <v>35238</v>
      </c>
      <c r="H7186" t="s">
        <v>295</v>
      </c>
      <c r="I7186" s="1">
        <v>18346</v>
      </c>
      <c r="J7186" t="s">
        <v>35239</v>
      </c>
      <c r="K7186" t="s">
        <v>35240</v>
      </c>
      <c r="L7186">
        <v>34499</v>
      </c>
      <c r="M7186" t="s">
        <v>295</v>
      </c>
      <c r="N7186" s="1">
        <v>45004</v>
      </c>
      <c r="O7186" s="1">
        <v>45006</v>
      </c>
      <c r="P7186">
        <v>43</v>
      </c>
      <c r="Q7186">
        <v>2</v>
      </c>
      <c r="R7186" t="s">
        <v>53</v>
      </c>
      <c r="S7186">
        <v>1</v>
      </c>
      <c r="T7186">
        <v>2</v>
      </c>
      <c r="U7186">
        <v>2</v>
      </c>
      <c r="V7186">
        <v>268</v>
      </c>
      <c r="W7186" t="s">
        <v>54</v>
      </c>
      <c r="X7186" t="s">
        <v>35241</v>
      </c>
      <c r="Y7186" t="s">
        <v>65</v>
      </c>
      <c r="Z7186" s="1">
        <v>44984</v>
      </c>
      <c r="AA7186" s="2">
        <v>0.11122685185185184</v>
      </c>
      <c r="AB7186" s="2">
        <v>0.68500000000000005</v>
      </c>
      <c r="AC7186" t="s">
        <v>44</v>
      </c>
      <c r="AD7186" t="s">
        <v>44</v>
      </c>
      <c r="AE7186" t="s">
        <v>44</v>
      </c>
      <c r="AF7186">
        <v>134</v>
      </c>
    </row>
    <row r="7187" spans="1:32">
      <c r="A7187">
        <v>31870</v>
      </c>
      <c r="B7187">
        <v>30970</v>
      </c>
      <c r="C7187" t="s">
        <v>2616</v>
      </c>
      <c r="D7187" t="s">
        <v>10613</v>
      </c>
      <c r="E7187" t="s">
        <v>48</v>
      </c>
      <c r="F7187" t="s">
        <v>35242</v>
      </c>
      <c r="G7187" t="s">
        <v>35243</v>
      </c>
      <c r="H7187" t="s">
        <v>164</v>
      </c>
      <c r="I7187" s="1">
        <v>26737</v>
      </c>
      <c r="J7187" t="s">
        <v>35244</v>
      </c>
      <c r="K7187" t="s">
        <v>35245</v>
      </c>
      <c r="L7187">
        <v>13798</v>
      </c>
      <c r="M7187" t="s">
        <v>164</v>
      </c>
      <c r="N7187" s="1">
        <v>45265</v>
      </c>
      <c r="O7187" s="1">
        <v>45268</v>
      </c>
      <c r="P7187">
        <v>98</v>
      </c>
      <c r="Q7187">
        <v>4</v>
      </c>
      <c r="R7187" t="s">
        <v>63</v>
      </c>
      <c r="S7187">
        <v>2</v>
      </c>
      <c r="T7187">
        <v>0</v>
      </c>
      <c r="U7187">
        <v>3</v>
      </c>
      <c r="V7187">
        <v>261</v>
      </c>
      <c r="W7187" t="s">
        <v>41</v>
      </c>
      <c r="X7187" t="s">
        <v>35246</v>
      </c>
      <c r="Y7187" t="s">
        <v>81</v>
      </c>
      <c r="Z7187" s="1">
        <v>45255</v>
      </c>
      <c r="AA7187" s="2">
        <v>0.47740740740740745</v>
      </c>
      <c r="AB7187" s="2">
        <v>0.77329861111111109</v>
      </c>
      <c r="AC7187" t="s">
        <v>44</v>
      </c>
      <c r="AD7187" t="s">
        <v>44</v>
      </c>
      <c r="AE7187" t="s">
        <v>45</v>
      </c>
      <c r="AF7187">
        <v>87</v>
      </c>
    </row>
    <row r="7188" spans="1:32">
      <c r="A7188">
        <v>31872</v>
      </c>
      <c r="B7188">
        <v>30972</v>
      </c>
      <c r="C7188" t="s">
        <v>139</v>
      </c>
      <c r="D7188" t="s">
        <v>306</v>
      </c>
      <c r="E7188" t="s">
        <v>34</v>
      </c>
      <c r="F7188" t="s">
        <v>35247</v>
      </c>
      <c r="G7188">
        <v>4944068856</v>
      </c>
      <c r="H7188" t="s">
        <v>122</v>
      </c>
      <c r="I7188" s="1">
        <v>37088</v>
      </c>
      <c r="J7188" t="s">
        <v>35248</v>
      </c>
      <c r="K7188" t="s">
        <v>1746</v>
      </c>
      <c r="L7188">
        <v>34325</v>
      </c>
      <c r="M7188" t="s">
        <v>122</v>
      </c>
      <c r="N7188" s="1">
        <v>45035</v>
      </c>
      <c r="O7188" s="1">
        <v>45036</v>
      </c>
      <c r="P7188">
        <v>16</v>
      </c>
      <c r="Q7188">
        <v>1</v>
      </c>
      <c r="R7188" t="s">
        <v>53</v>
      </c>
      <c r="S7188">
        <v>1</v>
      </c>
      <c r="T7188">
        <v>2</v>
      </c>
      <c r="U7188">
        <v>1</v>
      </c>
      <c r="V7188">
        <v>133</v>
      </c>
      <c r="W7188" t="s">
        <v>41</v>
      </c>
      <c r="X7188" t="s">
        <v>35249</v>
      </c>
      <c r="Y7188" t="s">
        <v>65</v>
      </c>
      <c r="Z7188" s="1">
        <v>45000</v>
      </c>
      <c r="AA7188" s="2">
        <v>0.55086805555555551</v>
      </c>
      <c r="AB7188" s="2">
        <v>0.11837962962962963</v>
      </c>
      <c r="AC7188" t="s">
        <v>45</v>
      </c>
      <c r="AD7188" t="s">
        <v>44</v>
      </c>
      <c r="AE7188" t="s">
        <v>45</v>
      </c>
      <c r="AF7188">
        <v>133</v>
      </c>
    </row>
    <row r="7189" spans="1:32">
      <c r="A7189">
        <v>31873</v>
      </c>
      <c r="B7189">
        <v>30973</v>
      </c>
      <c r="C7189" t="s">
        <v>1367</v>
      </c>
      <c r="D7189" t="s">
        <v>995</v>
      </c>
      <c r="E7189" t="s">
        <v>48</v>
      </c>
      <c r="F7189" t="s">
        <v>35250</v>
      </c>
      <c r="G7189" t="s">
        <v>35251</v>
      </c>
      <c r="H7189" t="s">
        <v>122</v>
      </c>
      <c r="I7189" s="1">
        <v>29622</v>
      </c>
      <c r="J7189" t="s">
        <v>35252</v>
      </c>
      <c r="K7189" t="s">
        <v>35253</v>
      </c>
      <c r="L7189">
        <v>3588</v>
      </c>
      <c r="M7189" t="s">
        <v>122</v>
      </c>
      <c r="N7189" s="1">
        <v>45104</v>
      </c>
      <c r="O7189" s="1">
        <v>45106</v>
      </c>
      <c r="P7189">
        <v>34</v>
      </c>
      <c r="Q7189">
        <v>2</v>
      </c>
      <c r="R7189" t="s">
        <v>53</v>
      </c>
      <c r="S7189">
        <v>2</v>
      </c>
      <c r="T7189">
        <v>0</v>
      </c>
      <c r="U7189">
        <v>2</v>
      </c>
      <c r="V7189">
        <v>240</v>
      </c>
      <c r="W7189" t="s">
        <v>41</v>
      </c>
      <c r="X7189" t="s">
        <v>35254</v>
      </c>
      <c r="Y7189" t="s">
        <v>43</v>
      </c>
      <c r="Z7189" s="1">
        <v>45077</v>
      </c>
      <c r="AA7189" s="2">
        <v>0.40106481481481482</v>
      </c>
      <c r="AB7189" s="2">
        <v>0.91981481481481486</v>
      </c>
      <c r="AC7189" t="s">
        <v>45</v>
      </c>
      <c r="AD7189" t="s">
        <v>44</v>
      </c>
      <c r="AE7189" t="s">
        <v>45</v>
      </c>
      <c r="AF7189">
        <v>120</v>
      </c>
    </row>
    <row r="7190" spans="1:32">
      <c r="A7190">
        <v>31874</v>
      </c>
      <c r="B7190">
        <v>30974</v>
      </c>
      <c r="C7190" t="s">
        <v>364</v>
      </c>
      <c r="D7190" t="s">
        <v>14372</v>
      </c>
      <c r="E7190" t="s">
        <v>34</v>
      </c>
      <c r="F7190" t="s">
        <v>35255</v>
      </c>
      <c r="G7190" t="s">
        <v>35256</v>
      </c>
      <c r="H7190" t="s">
        <v>129</v>
      </c>
      <c r="I7190" s="1">
        <v>17002</v>
      </c>
      <c r="J7190" t="s">
        <v>35257</v>
      </c>
      <c r="K7190" t="s">
        <v>10362</v>
      </c>
      <c r="L7190">
        <v>54281</v>
      </c>
      <c r="M7190" t="s">
        <v>129</v>
      </c>
      <c r="N7190" s="1">
        <v>45091</v>
      </c>
      <c r="O7190" s="1">
        <v>45096</v>
      </c>
      <c r="P7190">
        <v>30</v>
      </c>
      <c r="Q7190">
        <v>2</v>
      </c>
      <c r="R7190" t="s">
        <v>40</v>
      </c>
      <c r="S7190">
        <v>3</v>
      </c>
      <c r="T7190">
        <v>1</v>
      </c>
      <c r="U7190">
        <v>5</v>
      </c>
      <c r="V7190">
        <v>1115</v>
      </c>
      <c r="W7190" t="s">
        <v>54</v>
      </c>
      <c r="X7190" t="s">
        <v>35258</v>
      </c>
      <c r="Y7190" t="s">
        <v>81</v>
      </c>
      <c r="Z7190" s="1">
        <v>45082</v>
      </c>
      <c r="AA7190" s="2">
        <v>0.4939351851851852</v>
      </c>
      <c r="AB7190" s="2">
        <v>0.2358564814814815</v>
      </c>
      <c r="AC7190" t="s">
        <v>44</v>
      </c>
      <c r="AD7190" t="s">
        <v>45</v>
      </c>
      <c r="AE7190" t="s">
        <v>45</v>
      </c>
      <c r="AF7190">
        <v>223</v>
      </c>
    </row>
    <row r="7191" spans="1:32">
      <c r="A7191">
        <v>31876</v>
      </c>
      <c r="B7191">
        <v>30976</v>
      </c>
      <c r="C7191" t="s">
        <v>859</v>
      </c>
      <c r="D7191" t="s">
        <v>83</v>
      </c>
      <c r="E7191" t="s">
        <v>48</v>
      </c>
      <c r="F7191" t="s">
        <v>35259</v>
      </c>
      <c r="G7191" t="s">
        <v>35260</v>
      </c>
      <c r="H7191" t="s">
        <v>272</v>
      </c>
      <c r="I7191" s="1">
        <v>19813</v>
      </c>
      <c r="J7191" t="s">
        <v>35261</v>
      </c>
      <c r="K7191" t="s">
        <v>35262</v>
      </c>
      <c r="L7191">
        <v>53213</v>
      </c>
      <c r="M7191" t="s">
        <v>272</v>
      </c>
      <c r="N7191" s="1">
        <v>45081</v>
      </c>
      <c r="O7191" s="1">
        <v>45086</v>
      </c>
      <c r="P7191">
        <v>68</v>
      </c>
      <c r="Q7191">
        <v>3</v>
      </c>
      <c r="R7191" t="s">
        <v>63</v>
      </c>
      <c r="S7191">
        <v>3</v>
      </c>
      <c r="T7191">
        <v>2</v>
      </c>
      <c r="U7191">
        <v>5</v>
      </c>
      <c r="V7191">
        <v>350</v>
      </c>
      <c r="W7191" t="s">
        <v>41</v>
      </c>
      <c r="X7191" t="s">
        <v>35263</v>
      </c>
      <c r="Y7191" t="s">
        <v>6</v>
      </c>
      <c r="Z7191" s="1">
        <v>45046</v>
      </c>
      <c r="AA7191" s="2">
        <v>0.59023148148148141</v>
      </c>
      <c r="AB7191" s="2">
        <v>0.50825231481481481</v>
      </c>
      <c r="AC7191" t="s">
        <v>44</v>
      </c>
      <c r="AD7191" t="s">
        <v>45</v>
      </c>
      <c r="AE7191" t="s">
        <v>44</v>
      </c>
      <c r="AF7191">
        <v>70</v>
      </c>
    </row>
    <row r="7192" spans="1:32">
      <c r="A7192">
        <v>31878</v>
      </c>
      <c r="B7192">
        <v>30978</v>
      </c>
      <c r="C7192" t="s">
        <v>3189</v>
      </c>
      <c r="D7192" t="s">
        <v>681</v>
      </c>
      <c r="E7192" t="s">
        <v>48</v>
      </c>
      <c r="F7192" t="s">
        <v>35264</v>
      </c>
      <c r="G7192" t="s">
        <v>35265</v>
      </c>
      <c r="H7192" t="s">
        <v>272</v>
      </c>
      <c r="I7192" s="1">
        <v>17567</v>
      </c>
      <c r="J7192" t="s">
        <v>35266</v>
      </c>
      <c r="K7192" t="s">
        <v>35267</v>
      </c>
      <c r="L7192">
        <v>50713</v>
      </c>
      <c r="M7192" t="s">
        <v>272</v>
      </c>
      <c r="N7192" s="1">
        <v>45067</v>
      </c>
      <c r="O7192" s="1">
        <v>45070</v>
      </c>
      <c r="P7192">
        <v>37</v>
      </c>
      <c r="Q7192">
        <v>2</v>
      </c>
      <c r="R7192" t="s">
        <v>53</v>
      </c>
      <c r="S7192">
        <v>3</v>
      </c>
      <c r="T7192">
        <v>2</v>
      </c>
      <c r="U7192">
        <v>3</v>
      </c>
      <c r="V7192">
        <v>435</v>
      </c>
      <c r="W7192" t="s">
        <v>41</v>
      </c>
      <c r="X7192" t="s">
        <v>35268</v>
      </c>
      <c r="Y7192" t="s">
        <v>43</v>
      </c>
      <c r="Z7192" s="1">
        <v>45030</v>
      </c>
      <c r="AA7192" s="2">
        <v>0.95541666666666669</v>
      </c>
      <c r="AB7192" s="2">
        <v>0.91878472222222218</v>
      </c>
      <c r="AC7192" t="s">
        <v>44</v>
      </c>
      <c r="AD7192" t="s">
        <v>44</v>
      </c>
      <c r="AE7192" t="s">
        <v>44</v>
      </c>
      <c r="AF7192">
        <v>145</v>
      </c>
    </row>
    <row r="7193" spans="1:32">
      <c r="A7193">
        <v>31881</v>
      </c>
      <c r="B7193">
        <v>30981</v>
      </c>
      <c r="C7193" t="s">
        <v>326</v>
      </c>
      <c r="D7193" t="s">
        <v>2950</v>
      </c>
      <c r="E7193" t="s">
        <v>48</v>
      </c>
      <c r="F7193" t="s">
        <v>35269</v>
      </c>
      <c r="G7193" t="s">
        <v>35270</v>
      </c>
      <c r="H7193" t="s">
        <v>1301</v>
      </c>
      <c r="I7193" s="1">
        <v>23623</v>
      </c>
      <c r="J7193" t="s">
        <v>35271</v>
      </c>
      <c r="K7193" t="s">
        <v>35272</v>
      </c>
      <c r="L7193">
        <v>64445</v>
      </c>
      <c r="M7193" t="s">
        <v>1301</v>
      </c>
      <c r="N7193" s="1">
        <v>45212</v>
      </c>
      <c r="O7193" s="1">
        <v>45215</v>
      </c>
      <c r="P7193">
        <v>81</v>
      </c>
      <c r="Q7193">
        <v>4</v>
      </c>
      <c r="R7193" t="s">
        <v>40</v>
      </c>
      <c r="S7193">
        <v>2</v>
      </c>
      <c r="T7193">
        <v>1</v>
      </c>
      <c r="U7193">
        <v>3</v>
      </c>
      <c r="V7193">
        <v>717</v>
      </c>
      <c r="W7193" t="s">
        <v>54</v>
      </c>
      <c r="X7193" t="s">
        <v>35273</v>
      </c>
      <c r="Y7193" t="s">
        <v>81</v>
      </c>
      <c r="Z7193" s="1">
        <v>45199</v>
      </c>
      <c r="AA7193" s="2">
        <v>0.88552083333333342</v>
      </c>
      <c r="AB7193" s="2">
        <v>0.57390046296296293</v>
      </c>
      <c r="AC7193" t="s">
        <v>45</v>
      </c>
      <c r="AD7193" t="s">
        <v>45</v>
      </c>
      <c r="AE7193" t="s">
        <v>45</v>
      </c>
      <c r="AF7193">
        <v>239</v>
      </c>
    </row>
    <row r="7194" spans="1:32">
      <c r="A7194">
        <v>31882</v>
      </c>
      <c r="B7194">
        <v>30982</v>
      </c>
      <c r="C7194" t="s">
        <v>621</v>
      </c>
      <c r="D7194" t="s">
        <v>816</v>
      </c>
      <c r="E7194" t="s">
        <v>48</v>
      </c>
      <c r="F7194" t="s">
        <v>25329</v>
      </c>
      <c r="G7194" t="s">
        <v>35274</v>
      </c>
      <c r="H7194" t="s">
        <v>70</v>
      </c>
      <c r="I7194" s="1">
        <v>33952</v>
      </c>
      <c r="J7194" t="s">
        <v>35275</v>
      </c>
      <c r="K7194" t="s">
        <v>35276</v>
      </c>
      <c r="L7194">
        <v>14476</v>
      </c>
      <c r="M7194" t="s">
        <v>70</v>
      </c>
      <c r="N7194" s="1">
        <v>45050</v>
      </c>
      <c r="O7194" s="1">
        <v>45053</v>
      </c>
      <c r="P7194">
        <v>47</v>
      </c>
      <c r="Q7194">
        <v>2</v>
      </c>
      <c r="R7194" t="s">
        <v>63</v>
      </c>
      <c r="S7194">
        <v>2</v>
      </c>
      <c r="T7194">
        <v>1</v>
      </c>
      <c r="U7194">
        <v>3</v>
      </c>
      <c r="V7194">
        <v>195</v>
      </c>
      <c r="W7194" t="s">
        <v>54</v>
      </c>
      <c r="X7194" t="s">
        <v>35277</v>
      </c>
      <c r="Y7194" t="s">
        <v>65</v>
      </c>
      <c r="Z7194" s="1">
        <v>45014</v>
      </c>
      <c r="AA7194" s="2">
        <v>0.44637731481481485</v>
      </c>
      <c r="AB7194" s="2">
        <v>0.76645833333333335</v>
      </c>
      <c r="AC7194" t="s">
        <v>45</v>
      </c>
      <c r="AD7194" t="s">
        <v>45</v>
      </c>
      <c r="AE7194" t="s">
        <v>45</v>
      </c>
      <c r="AF7194">
        <v>65</v>
      </c>
    </row>
    <row r="7195" spans="1:32">
      <c r="A7195">
        <v>31884</v>
      </c>
      <c r="B7195">
        <v>30984</v>
      </c>
      <c r="C7195" t="s">
        <v>1913</v>
      </c>
      <c r="D7195" t="s">
        <v>11864</v>
      </c>
      <c r="E7195" t="s">
        <v>34</v>
      </c>
      <c r="F7195" t="s">
        <v>35278</v>
      </c>
      <c r="G7195" t="s">
        <v>35279</v>
      </c>
      <c r="H7195" t="s">
        <v>1442</v>
      </c>
      <c r="I7195" s="1">
        <v>34050</v>
      </c>
      <c r="J7195" t="s">
        <v>35280</v>
      </c>
      <c r="K7195" t="s">
        <v>1819</v>
      </c>
      <c r="L7195">
        <v>989</v>
      </c>
      <c r="M7195" t="s">
        <v>1442</v>
      </c>
      <c r="N7195" s="1">
        <v>45140</v>
      </c>
      <c r="O7195" s="1">
        <v>45141</v>
      </c>
      <c r="P7195">
        <v>50</v>
      </c>
      <c r="Q7195">
        <v>2</v>
      </c>
      <c r="R7195" t="s">
        <v>63</v>
      </c>
      <c r="S7195">
        <v>2</v>
      </c>
      <c r="T7195">
        <v>0</v>
      </c>
      <c r="U7195">
        <v>1</v>
      </c>
      <c r="V7195">
        <v>89</v>
      </c>
      <c r="W7195" t="s">
        <v>41</v>
      </c>
      <c r="X7195" t="s">
        <v>35281</v>
      </c>
      <c r="Y7195" t="s">
        <v>65</v>
      </c>
      <c r="Z7195" s="1">
        <v>45123</v>
      </c>
      <c r="AA7195" s="2">
        <v>0.57152777777777775</v>
      </c>
      <c r="AB7195" s="2">
        <v>0.65803240740740743</v>
      </c>
      <c r="AC7195" t="s">
        <v>44</v>
      </c>
      <c r="AD7195" t="s">
        <v>44</v>
      </c>
      <c r="AE7195" t="s">
        <v>45</v>
      </c>
      <c r="AF7195">
        <v>89</v>
      </c>
    </row>
    <row r="7196" spans="1:32">
      <c r="A7196">
        <v>31885</v>
      </c>
      <c r="B7196">
        <v>30985</v>
      </c>
      <c r="C7196" t="s">
        <v>1471</v>
      </c>
      <c r="D7196" t="s">
        <v>3066</v>
      </c>
      <c r="E7196" t="s">
        <v>34</v>
      </c>
      <c r="F7196" t="s">
        <v>35282</v>
      </c>
      <c r="G7196" t="s">
        <v>35283</v>
      </c>
      <c r="H7196" t="s">
        <v>280</v>
      </c>
      <c r="I7196" s="1">
        <v>34678</v>
      </c>
      <c r="J7196" t="s">
        <v>35284</v>
      </c>
      <c r="K7196" t="s">
        <v>35285</v>
      </c>
      <c r="L7196">
        <v>34368</v>
      </c>
      <c r="M7196" t="s">
        <v>280</v>
      </c>
      <c r="N7196" s="1">
        <v>45258</v>
      </c>
      <c r="O7196" s="1">
        <v>45262</v>
      </c>
      <c r="P7196">
        <v>92</v>
      </c>
      <c r="Q7196">
        <v>4</v>
      </c>
      <c r="R7196" t="s">
        <v>63</v>
      </c>
      <c r="S7196">
        <v>3</v>
      </c>
      <c r="T7196">
        <v>0</v>
      </c>
      <c r="U7196">
        <v>4</v>
      </c>
      <c r="V7196">
        <v>288</v>
      </c>
      <c r="W7196" t="s">
        <v>41</v>
      </c>
      <c r="X7196" t="s">
        <v>35286</v>
      </c>
      <c r="Y7196" t="s">
        <v>81</v>
      </c>
      <c r="Z7196" s="1">
        <v>45244</v>
      </c>
      <c r="AA7196" s="2">
        <v>0.13396990740740741</v>
      </c>
      <c r="AB7196" s="2">
        <v>0.64246527777777784</v>
      </c>
      <c r="AC7196" t="s">
        <v>45</v>
      </c>
      <c r="AD7196" t="s">
        <v>44</v>
      </c>
      <c r="AE7196" t="s">
        <v>44</v>
      </c>
      <c r="AF7196">
        <v>72</v>
      </c>
    </row>
    <row r="7197" spans="1:32">
      <c r="A7197">
        <v>31886</v>
      </c>
      <c r="B7197">
        <v>30986</v>
      </c>
      <c r="C7197" t="s">
        <v>2415</v>
      </c>
      <c r="D7197" t="s">
        <v>6396</v>
      </c>
      <c r="E7197" t="s">
        <v>34</v>
      </c>
      <c r="F7197" t="s">
        <v>35287</v>
      </c>
      <c r="G7197">
        <f>1-801-979-9199</f>
        <v>-10978</v>
      </c>
      <c r="H7197" t="s">
        <v>171</v>
      </c>
      <c r="I7197" s="1">
        <v>31665</v>
      </c>
      <c r="J7197" t="s">
        <v>35288</v>
      </c>
      <c r="K7197" t="s">
        <v>18221</v>
      </c>
      <c r="L7197">
        <v>66688</v>
      </c>
      <c r="M7197" t="s">
        <v>171</v>
      </c>
      <c r="N7197" s="1">
        <v>45280</v>
      </c>
      <c r="O7197" s="1">
        <v>45281</v>
      </c>
      <c r="P7197">
        <v>32</v>
      </c>
      <c r="Q7197">
        <v>2</v>
      </c>
      <c r="R7197" t="s">
        <v>63</v>
      </c>
      <c r="S7197">
        <v>3</v>
      </c>
      <c r="T7197">
        <v>2</v>
      </c>
      <c r="U7197">
        <v>1</v>
      </c>
      <c r="V7197">
        <v>90</v>
      </c>
      <c r="W7197" t="s">
        <v>54</v>
      </c>
      <c r="X7197" t="s">
        <v>35289</v>
      </c>
      <c r="Y7197" t="s">
        <v>43</v>
      </c>
      <c r="Z7197" s="1">
        <v>45247</v>
      </c>
      <c r="AA7197" s="2">
        <v>0.64932870370370377</v>
      </c>
      <c r="AB7197" s="2">
        <v>0.43149305555555556</v>
      </c>
      <c r="AC7197" t="s">
        <v>44</v>
      </c>
      <c r="AD7197" t="s">
        <v>44</v>
      </c>
      <c r="AE7197" t="s">
        <v>45</v>
      </c>
      <c r="AF7197">
        <v>90</v>
      </c>
    </row>
    <row r="7198" spans="1:32">
      <c r="A7198">
        <v>31888</v>
      </c>
      <c r="B7198">
        <v>30988</v>
      </c>
      <c r="C7198" t="s">
        <v>327</v>
      </c>
      <c r="D7198" t="s">
        <v>83</v>
      </c>
      <c r="E7198" t="s">
        <v>34</v>
      </c>
      <c r="F7198" t="s">
        <v>35290</v>
      </c>
      <c r="G7198" t="s">
        <v>35291</v>
      </c>
      <c r="H7198" t="s">
        <v>295</v>
      </c>
      <c r="I7198" s="1">
        <v>19577</v>
      </c>
      <c r="J7198" t="s">
        <v>35292</v>
      </c>
      <c r="K7198" t="s">
        <v>35293</v>
      </c>
      <c r="L7198">
        <v>81286</v>
      </c>
      <c r="M7198" t="s">
        <v>295</v>
      </c>
      <c r="N7198" s="1">
        <v>45291</v>
      </c>
      <c r="O7198" s="1">
        <v>45293</v>
      </c>
      <c r="P7198">
        <v>71</v>
      </c>
      <c r="Q7198">
        <v>3</v>
      </c>
      <c r="R7198" t="s">
        <v>63</v>
      </c>
      <c r="S7198">
        <v>4</v>
      </c>
      <c r="T7198">
        <v>1</v>
      </c>
      <c r="U7198">
        <v>2</v>
      </c>
      <c r="V7198">
        <v>174</v>
      </c>
      <c r="W7198" t="s">
        <v>54</v>
      </c>
      <c r="X7198" t="s">
        <v>35294</v>
      </c>
      <c r="Y7198" t="s">
        <v>43</v>
      </c>
      <c r="Z7198" s="1">
        <v>45276</v>
      </c>
      <c r="AA7198" s="2">
        <v>0.37918981481481479</v>
      </c>
      <c r="AB7198" s="2">
        <v>0.54260416666666667</v>
      </c>
      <c r="AC7198" t="s">
        <v>44</v>
      </c>
      <c r="AD7198" t="s">
        <v>45</v>
      </c>
      <c r="AE7198" t="s">
        <v>44</v>
      </c>
      <c r="AF7198">
        <v>87</v>
      </c>
    </row>
    <row r="7199" spans="1:32">
      <c r="A7199">
        <v>31889</v>
      </c>
      <c r="B7199">
        <v>30989</v>
      </c>
      <c r="C7199" t="s">
        <v>3134</v>
      </c>
      <c r="D7199" t="s">
        <v>2593</v>
      </c>
      <c r="E7199" t="s">
        <v>48</v>
      </c>
      <c r="F7199" t="s">
        <v>35295</v>
      </c>
      <c r="G7199" t="s">
        <v>35296</v>
      </c>
      <c r="H7199" t="s">
        <v>94</v>
      </c>
      <c r="I7199" s="1">
        <v>24132</v>
      </c>
      <c r="J7199" t="s">
        <v>35297</v>
      </c>
      <c r="K7199" t="s">
        <v>35298</v>
      </c>
      <c r="L7199">
        <v>65131</v>
      </c>
      <c r="M7199" t="s">
        <v>94</v>
      </c>
      <c r="N7199" s="1">
        <v>45063</v>
      </c>
      <c r="O7199" s="1">
        <v>45066</v>
      </c>
      <c r="P7199">
        <v>65</v>
      </c>
      <c r="Q7199">
        <v>3</v>
      </c>
      <c r="R7199" t="s">
        <v>63</v>
      </c>
      <c r="S7199">
        <v>2</v>
      </c>
      <c r="T7199">
        <v>2</v>
      </c>
      <c r="U7199">
        <v>3</v>
      </c>
      <c r="V7199">
        <v>225</v>
      </c>
      <c r="W7199" t="s">
        <v>41</v>
      </c>
      <c r="X7199" t="s">
        <v>35299</v>
      </c>
      <c r="Y7199" t="s">
        <v>43</v>
      </c>
      <c r="Z7199" s="1">
        <v>45045</v>
      </c>
      <c r="AA7199" s="2">
        <v>0.52883101851851855</v>
      </c>
      <c r="AB7199" s="2">
        <v>0.9671643518518519</v>
      </c>
      <c r="AC7199" t="s">
        <v>45</v>
      </c>
      <c r="AD7199" t="s">
        <v>44</v>
      </c>
      <c r="AE7199" t="s">
        <v>44</v>
      </c>
      <c r="AF7199">
        <v>75</v>
      </c>
    </row>
    <row r="7200" spans="1:32">
      <c r="A7200">
        <v>31893</v>
      </c>
      <c r="B7200">
        <v>30993</v>
      </c>
      <c r="C7200" t="s">
        <v>20484</v>
      </c>
      <c r="D7200" t="s">
        <v>11859</v>
      </c>
      <c r="E7200" t="s">
        <v>34</v>
      </c>
      <c r="F7200" t="s">
        <v>35300</v>
      </c>
      <c r="G7200" t="s">
        <v>35301</v>
      </c>
      <c r="H7200" t="s">
        <v>37</v>
      </c>
      <c r="I7200" s="1">
        <v>32169</v>
      </c>
      <c r="J7200" t="s">
        <v>35302</v>
      </c>
      <c r="K7200" t="s">
        <v>35303</v>
      </c>
      <c r="L7200">
        <v>45243</v>
      </c>
      <c r="M7200" t="s">
        <v>37</v>
      </c>
      <c r="N7200" s="1">
        <v>45268</v>
      </c>
      <c r="O7200" s="1">
        <v>45273</v>
      </c>
      <c r="P7200">
        <v>70</v>
      </c>
      <c r="Q7200">
        <v>3</v>
      </c>
      <c r="R7200" t="s">
        <v>53</v>
      </c>
      <c r="S7200">
        <v>2</v>
      </c>
      <c r="T7200">
        <v>1</v>
      </c>
      <c r="U7200">
        <v>5</v>
      </c>
      <c r="V7200">
        <v>690</v>
      </c>
      <c r="W7200" t="s">
        <v>41</v>
      </c>
      <c r="X7200" t="s">
        <v>35304</v>
      </c>
      <c r="Y7200" t="s">
        <v>6</v>
      </c>
      <c r="Z7200" s="1">
        <v>45231</v>
      </c>
      <c r="AA7200" s="2">
        <v>0.70729166666666676</v>
      </c>
      <c r="AB7200" s="2">
        <v>0.79792824074074076</v>
      </c>
      <c r="AC7200" t="s">
        <v>45</v>
      </c>
      <c r="AD7200" t="s">
        <v>44</v>
      </c>
      <c r="AE7200" t="s">
        <v>44</v>
      </c>
      <c r="AF7200">
        <v>138</v>
      </c>
    </row>
    <row r="7201" spans="1:32">
      <c r="A7201">
        <v>31895</v>
      </c>
      <c r="B7201">
        <v>30995</v>
      </c>
      <c r="C7201" t="s">
        <v>7413</v>
      </c>
      <c r="D7201" t="s">
        <v>11727</v>
      </c>
      <c r="E7201" t="s">
        <v>48</v>
      </c>
      <c r="F7201" t="s">
        <v>35305</v>
      </c>
      <c r="G7201" t="s">
        <v>35306</v>
      </c>
      <c r="H7201" t="s">
        <v>60</v>
      </c>
      <c r="I7201" s="1">
        <v>17595</v>
      </c>
      <c r="J7201" t="s">
        <v>35307</v>
      </c>
      <c r="K7201" t="s">
        <v>35308</v>
      </c>
      <c r="L7201">
        <v>78281</v>
      </c>
      <c r="M7201" t="s">
        <v>60</v>
      </c>
      <c r="N7201" s="1">
        <v>44971</v>
      </c>
      <c r="O7201" s="1">
        <v>44974</v>
      </c>
      <c r="P7201">
        <v>100</v>
      </c>
      <c r="Q7201">
        <v>4</v>
      </c>
      <c r="R7201" t="s">
        <v>53</v>
      </c>
      <c r="S7201">
        <v>2</v>
      </c>
      <c r="T7201">
        <v>0</v>
      </c>
      <c r="U7201">
        <v>3</v>
      </c>
      <c r="V7201">
        <v>402</v>
      </c>
      <c r="W7201" t="s">
        <v>54</v>
      </c>
      <c r="X7201" t="s">
        <v>35309</v>
      </c>
      <c r="Y7201" t="s">
        <v>65</v>
      </c>
      <c r="Z7201" s="1">
        <v>44962</v>
      </c>
      <c r="AA7201" s="2">
        <v>0.40490740740740744</v>
      </c>
      <c r="AB7201" s="2">
        <v>0.55564814814814811</v>
      </c>
      <c r="AC7201" t="s">
        <v>45</v>
      </c>
      <c r="AD7201" t="s">
        <v>44</v>
      </c>
      <c r="AE7201" t="s">
        <v>45</v>
      </c>
      <c r="AF7201">
        <v>134</v>
      </c>
    </row>
    <row r="7202" spans="1:32">
      <c r="A7202">
        <v>31897</v>
      </c>
      <c r="B7202">
        <v>30997</v>
      </c>
      <c r="C7202" t="s">
        <v>205</v>
      </c>
      <c r="D7202" t="s">
        <v>977</v>
      </c>
      <c r="E7202" t="s">
        <v>48</v>
      </c>
      <c r="F7202" t="s">
        <v>35310</v>
      </c>
      <c r="G7202" t="s">
        <v>35311</v>
      </c>
      <c r="H7202" t="s">
        <v>1301</v>
      </c>
      <c r="I7202" s="1">
        <v>35224</v>
      </c>
      <c r="J7202" t="s">
        <v>35312</v>
      </c>
      <c r="K7202" t="s">
        <v>35313</v>
      </c>
      <c r="L7202">
        <v>25008</v>
      </c>
      <c r="M7202" t="s">
        <v>1301</v>
      </c>
      <c r="N7202" s="1">
        <v>45110</v>
      </c>
      <c r="O7202" s="1">
        <v>45112</v>
      </c>
      <c r="P7202">
        <v>29</v>
      </c>
      <c r="Q7202">
        <v>2</v>
      </c>
      <c r="R7202" t="s">
        <v>63</v>
      </c>
      <c r="S7202">
        <v>3</v>
      </c>
      <c r="T7202">
        <v>0</v>
      </c>
      <c r="U7202">
        <v>2</v>
      </c>
      <c r="V7202">
        <v>126</v>
      </c>
      <c r="W7202" t="s">
        <v>54</v>
      </c>
      <c r="X7202" t="s">
        <v>35314</v>
      </c>
      <c r="Y7202" t="s">
        <v>43</v>
      </c>
      <c r="Z7202" s="1">
        <v>45081</v>
      </c>
      <c r="AA7202" s="2">
        <v>0.97537037037037033</v>
      </c>
      <c r="AB7202" s="2">
        <v>0.54353009259259266</v>
      </c>
      <c r="AC7202" t="s">
        <v>44</v>
      </c>
      <c r="AD7202" t="s">
        <v>45</v>
      </c>
      <c r="AE7202" t="s">
        <v>44</v>
      </c>
      <c r="AF7202">
        <v>63</v>
      </c>
    </row>
    <row r="7203" spans="1:32">
      <c r="A7203">
        <v>31898</v>
      </c>
      <c r="B7203">
        <v>30998</v>
      </c>
      <c r="C7203" t="s">
        <v>14248</v>
      </c>
      <c r="D7203" t="s">
        <v>140</v>
      </c>
      <c r="E7203" t="s">
        <v>34</v>
      </c>
      <c r="F7203" t="s">
        <v>35315</v>
      </c>
      <c r="G7203" t="s">
        <v>35316</v>
      </c>
      <c r="H7203" t="s">
        <v>272</v>
      </c>
      <c r="I7203" s="1">
        <v>29709</v>
      </c>
      <c r="J7203" t="s">
        <v>35317</v>
      </c>
      <c r="K7203" t="s">
        <v>35318</v>
      </c>
      <c r="L7203">
        <v>56017</v>
      </c>
      <c r="M7203" t="s">
        <v>272</v>
      </c>
      <c r="N7203" s="1">
        <v>45184</v>
      </c>
      <c r="O7203" s="1">
        <v>45186</v>
      </c>
      <c r="P7203">
        <v>23</v>
      </c>
      <c r="Q7203">
        <v>1</v>
      </c>
      <c r="R7203" t="s">
        <v>63</v>
      </c>
      <c r="S7203">
        <v>4</v>
      </c>
      <c r="T7203">
        <v>0</v>
      </c>
      <c r="U7203">
        <v>2</v>
      </c>
      <c r="V7203">
        <v>164</v>
      </c>
      <c r="W7203" t="s">
        <v>54</v>
      </c>
      <c r="X7203" t="s">
        <v>35319</v>
      </c>
      <c r="Y7203" t="s">
        <v>65</v>
      </c>
      <c r="Z7203" s="1">
        <v>45152</v>
      </c>
      <c r="AA7203" s="2">
        <v>3.2037037037037037E-2</v>
      </c>
      <c r="AB7203" s="2">
        <v>0.4768634259259259</v>
      </c>
      <c r="AC7203" t="s">
        <v>45</v>
      </c>
      <c r="AD7203" t="s">
        <v>45</v>
      </c>
      <c r="AE7203" t="s">
        <v>45</v>
      </c>
      <c r="AF7203">
        <v>82</v>
      </c>
    </row>
    <row r="7204" spans="1:32">
      <c r="A7204">
        <v>31899</v>
      </c>
      <c r="B7204">
        <v>30999</v>
      </c>
      <c r="C7204" t="s">
        <v>1255</v>
      </c>
      <c r="D7204" t="s">
        <v>462</v>
      </c>
      <c r="E7204" t="s">
        <v>34</v>
      </c>
      <c r="F7204" t="s">
        <v>35320</v>
      </c>
      <c r="G7204" t="s">
        <v>35321</v>
      </c>
      <c r="H7204" t="s">
        <v>60</v>
      </c>
      <c r="I7204" s="1">
        <v>34634</v>
      </c>
      <c r="J7204" t="s">
        <v>35322</v>
      </c>
      <c r="K7204" t="s">
        <v>35323</v>
      </c>
      <c r="L7204">
        <v>18555</v>
      </c>
      <c r="M7204" t="s">
        <v>60</v>
      </c>
      <c r="N7204" s="1">
        <v>45246</v>
      </c>
      <c r="O7204" s="1">
        <v>45251</v>
      </c>
      <c r="P7204">
        <v>25</v>
      </c>
      <c r="Q7204">
        <v>1</v>
      </c>
      <c r="R7204" t="s">
        <v>53</v>
      </c>
      <c r="S7204">
        <v>2</v>
      </c>
      <c r="T7204">
        <v>1</v>
      </c>
      <c r="U7204">
        <v>5</v>
      </c>
      <c r="V7204">
        <v>635</v>
      </c>
      <c r="W7204" t="s">
        <v>54</v>
      </c>
      <c r="X7204" t="s">
        <v>35324</v>
      </c>
      <c r="Y7204" t="s">
        <v>65</v>
      </c>
      <c r="Z7204" s="1">
        <v>45213</v>
      </c>
      <c r="AA7204" s="2">
        <v>0.50469907407407411</v>
      </c>
      <c r="AB7204" s="2">
        <v>0.69538194444444434</v>
      </c>
      <c r="AC7204" t="s">
        <v>44</v>
      </c>
      <c r="AD7204" t="s">
        <v>44</v>
      </c>
      <c r="AE7204" t="s">
        <v>45</v>
      </c>
      <c r="AF7204">
        <v>127</v>
      </c>
    </row>
    <row r="7205" spans="1:32">
      <c r="A7205">
        <v>31900</v>
      </c>
      <c r="B7205">
        <v>31000</v>
      </c>
      <c r="C7205" t="s">
        <v>3077</v>
      </c>
      <c r="D7205" t="s">
        <v>20734</v>
      </c>
      <c r="E7205" t="s">
        <v>48</v>
      </c>
      <c r="F7205" t="s">
        <v>16551</v>
      </c>
      <c r="G7205" t="s">
        <v>35325</v>
      </c>
      <c r="H7205" t="s">
        <v>179</v>
      </c>
      <c r="I7205" s="1">
        <v>25395</v>
      </c>
      <c r="J7205" t="s">
        <v>35326</v>
      </c>
      <c r="K7205" t="s">
        <v>35327</v>
      </c>
      <c r="L7205">
        <v>81299</v>
      </c>
      <c r="M7205" t="s">
        <v>179</v>
      </c>
      <c r="N7205" s="1">
        <v>44985</v>
      </c>
      <c r="O7205" s="1">
        <v>44986</v>
      </c>
      <c r="P7205">
        <v>77</v>
      </c>
      <c r="Q7205">
        <v>4</v>
      </c>
      <c r="R7205" t="s">
        <v>63</v>
      </c>
      <c r="S7205">
        <v>3</v>
      </c>
      <c r="T7205">
        <v>2</v>
      </c>
      <c r="U7205">
        <v>1</v>
      </c>
      <c r="V7205">
        <v>63</v>
      </c>
      <c r="W7205" t="s">
        <v>41</v>
      </c>
      <c r="X7205" t="s">
        <v>35328</v>
      </c>
      <c r="Y7205" t="s">
        <v>65</v>
      </c>
      <c r="Z7205" s="1">
        <v>44965</v>
      </c>
      <c r="AA7205" s="2">
        <v>0.77888888888888896</v>
      </c>
      <c r="AB7205" s="2">
        <v>0.94710648148148147</v>
      </c>
      <c r="AC7205" t="s">
        <v>44</v>
      </c>
      <c r="AD7205" t="s">
        <v>45</v>
      </c>
      <c r="AE7205" t="s">
        <v>45</v>
      </c>
      <c r="AF7205">
        <v>63</v>
      </c>
    </row>
    <row r="7206" spans="1:32">
      <c r="A7206">
        <v>31901</v>
      </c>
      <c r="B7206">
        <v>31001</v>
      </c>
      <c r="C7206" t="s">
        <v>32</v>
      </c>
      <c r="D7206" t="s">
        <v>4361</v>
      </c>
      <c r="E7206" t="s">
        <v>34</v>
      </c>
      <c r="F7206" t="s">
        <v>35329</v>
      </c>
      <c r="G7206" t="s">
        <v>35330</v>
      </c>
      <c r="H7206" t="s">
        <v>135</v>
      </c>
      <c r="I7206" s="1">
        <v>31578</v>
      </c>
      <c r="J7206" t="s">
        <v>35331</v>
      </c>
      <c r="K7206" t="s">
        <v>35332</v>
      </c>
      <c r="L7206">
        <v>5520</v>
      </c>
      <c r="M7206" t="s">
        <v>135</v>
      </c>
      <c r="N7206" s="1">
        <v>45129</v>
      </c>
      <c r="O7206" s="1">
        <v>45131</v>
      </c>
      <c r="P7206">
        <v>81</v>
      </c>
      <c r="Q7206">
        <v>4</v>
      </c>
      <c r="R7206" t="s">
        <v>40</v>
      </c>
      <c r="S7206">
        <v>4</v>
      </c>
      <c r="T7206">
        <v>2</v>
      </c>
      <c r="U7206">
        <v>2</v>
      </c>
      <c r="V7206">
        <v>448</v>
      </c>
      <c r="W7206" t="s">
        <v>54</v>
      </c>
      <c r="X7206" t="s">
        <v>35333</v>
      </c>
      <c r="Y7206" t="s">
        <v>43</v>
      </c>
      <c r="Z7206" s="1">
        <v>45094</v>
      </c>
      <c r="AA7206" s="2">
        <v>0.17444444444444443</v>
      </c>
      <c r="AB7206" s="2">
        <v>0.26693287037037033</v>
      </c>
      <c r="AC7206" t="s">
        <v>45</v>
      </c>
      <c r="AD7206" t="s">
        <v>45</v>
      </c>
      <c r="AE7206" t="s">
        <v>45</v>
      </c>
      <c r="AF7206">
        <v>224</v>
      </c>
    </row>
    <row r="7207" spans="1:32">
      <c r="A7207">
        <v>31903</v>
      </c>
      <c r="B7207">
        <v>31003</v>
      </c>
      <c r="C7207" t="s">
        <v>221</v>
      </c>
      <c r="D7207" t="s">
        <v>11820</v>
      </c>
      <c r="E7207" t="s">
        <v>48</v>
      </c>
      <c r="F7207" t="s">
        <v>35334</v>
      </c>
      <c r="G7207" t="s">
        <v>35335</v>
      </c>
      <c r="H7207" t="s">
        <v>77</v>
      </c>
      <c r="I7207" s="1">
        <v>22761</v>
      </c>
      <c r="J7207" t="s">
        <v>35336</v>
      </c>
      <c r="K7207" t="s">
        <v>35337</v>
      </c>
      <c r="L7207">
        <v>17536</v>
      </c>
      <c r="M7207" t="s">
        <v>77</v>
      </c>
      <c r="N7207" s="1">
        <v>45247</v>
      </c>
      <c r="O7207" s="1">
        <v>45252</v>
      </c>
      <c r="P7207">
        <v>42</v>
      </c>
      <c r="Q7207">
        <v>2</v>
      </c>
      <c r="R7207" t="s">
        <v>40</v>
      </c>
      <c r="S7207">
        <v>4</v>
      </c>
      <c r="T7207">
        <v>1</v>
      </c>
      <c r="U7207">
        <v>5</v>
      </c>
      <c r="V7207">
        <v>1225</v>
      </c>
      <c r="W7207" t="s">
        <v>41</v>
      </c>
      <c r="X7207" t="s">
        <v>35338</v>
      </c>
      <c r="Y7207" t="s">
        <v>81</v>
      </c>
      <c r="Z7207" s="1">
        <v>45220</v>
      </c>
      <c r="AA7207" s="2">
        <v>0.30914351851851851</v>
      </c>
      <c r="AB7207" s="2">
        <v>0.98092592592592587</v>
      </c>
      <c r="AC7207" t="s">
        <v>44</v>
      </c>
      <c r="AD7207" t="s">
        <v>44</v>
      </c>
      <c r="AE7207" t="s">
        <v>45</v>
      </c>
      <c r="AF7207">
        <v>245</v>
      </c>
    </row>
    <row r="7208" spans="1:32">
      <c r="A7208">
        <v>31906</v>
      </c>
      <c r="B7208">
        <v>31006</v>
      </c>
      <c r="C7208" t="s">
        <v>9436</v>
      </c>
      <c r="D7208" t="s">
        <v>1833</v>
      </c>
      <c r="E7208" t="s">
        <v>34</v>
      </c>
      <c r="F7208" t="s">
        <v>35339</v>
      </c>
      <c r="G7208" t="s">
        <v>35340</v>
      </c>
      <c r="H7208" t="s">
        <v>70</v>
      </c>
      <c r="I7208" s="1">
        <v>23937</v>
      </c>
      <c r="J7208" t="s">
        <v>35341</v>
      </c>
      <c r="K7208" t="s">
        <v>35342</v>
      </c>
      <c r="L7208">
        <v>19253</v>
      </c>
      <c r="M7208" t="s">
        <v>70</v>
      </c>
      <c r="N7208" s="1">
        <v>45072</v>
      </c>
      <c r="O7208" s="1">
        <v>45076</v>
      </c>
      <c r="P7208">
        <v>54</v>
      </c>
      <c r="Q7208">
        <v>3</v>
      </c>
      <c r="R7208" t="s">
        <v>40</v>
      </c>
      <c r="S7208">
        <v>1</v>
      </c>
      <c r="T7208">
        <v>2</v>
      </c>
      <c r="U7208">
        <v>4</v>
      </c>
      <c r="V7208">
        <v>980</v>
      </c>
      <c r="W7208" t="s">
        <v>41</v>
      </c>
      <c r="X7208" t="s">
        <v>35343</v>
      </c>
      <c r="Y7208" t="s">
        <v>81</v>
      </c>
      <c r="Z7208" s="1">
        <v>45046</v>
      </c>
      <c r="AA7208" s="2">
        <v>0.9517592592592593</v>
      </c>
      <c r="AB7208" s="2">
        <v>0.29825231481481479</v>
      </c>
      <c r="AC7208" t="s">
        <v>45</v>
      </c>
      <c r="AD7208" t="s">
        <v>45</v>
      </c>
      <c r="AE7208" t="s">
        <v>45</v>
      </c>
      <c r="AF7208">
        <v>245</v>
      </c>
    </row>
    <row r="7209" spans="1:32">
      <c r="A7209">
        <v>31907</v>
      </c>
      <c r="B7209">
        <v>31007</v>
      </c>
      <c r="C7209" t="s">
        <v>291</v>
      </c>
      <c r="D7209" t="s">
        <v>8193</v>
      </c>
      <c r="E7209" t="s">
        <v>34</v>
      </c>
      <c r="F7209" t="s">
        <v>35344</v>
      </c>
      <c r="G7209" t="s">
        <v>35345</v>
      </c>
      <c r="H7209" t="s">
        <v>60</v>
      </c>
      <c r="I7209" s="1">
        <v>34264</v>
      </c>
      <c r="J7209" t="s">
        <v>35346</v>
      </c>
      <c r="K7209" t="s">
        <v>35347</v>
      </c>
      <c r="L7209">
        <v>95655</v>
      </c>
      <c r="M7209" t="s">
        <v>60</v>
      </c>
      <c r="N7209" s="1">
        <v>45309</v>
      </c>
      <c r="O7209" s="1">
        <v>45313</v>
      </c>
      <c r="P7209">
        <v>71</v>
      </c>
      <c r="Q7209">
        <v>3</v>
      </c>
      <c r="R7209" t="s">
        <v>63</v>
      </c>
      <c r="S7209">
        <v>1</v>
      </c>
      <c r="T7209">
        <v>1</v>
      </c>
      <c r="U7209">
        <v>4</v>
      </c>
      <c r="V7209">
        <v>352</v>
      </c>
      <c r="W7209" t="s">
        <v>41</v>
      </c>
      <c r="X7209" t="s">
        <v>35348</v>
      </c>
      <c r="Y7209" t="s">
        <v>65</v>
      </c>
      <c r="Z7209" s="1">
        <v>45290</v>
      </c>
      <c r="AA7209" s="2">
        <v>0.71875</v>
      </c>
      <c r="AB7209" s="2">
        <v>0.11063657407407408</v>
      </c>
      <c r="AC7209" t="s">
        <v>45</v>
      </c>
      <c r="AD7209" t="s">
        <v>44</v>
      </c>
      <c r="AE7209" t="s">
        <v>44</v>
      </c>
      <c r="AF7209">
        <v>88</v>
      </c>
    </row>
    <row r="7210" spans="1:32">
      <c r="A7210">
        <v>31910</v>
      </c>
      <c r="B7210">
        <v>31010</v>
      </c>
      <c r="C7210" t="s">
        <v>702</v>
      </c>
      <c r="D7210" t="s">
        <v>9220</v>
      </c>
      <c r="E7210" t="s">
        <v>34</v>
      </c>
      <c r="F7210" t="s">
        <v>35349</v>
      </c>
      <c r="G7210" t="s">
        <v>35350</v>
      </c>
      <c r="H7210" t="s">
        <v>692</v>
      </c>
      <c r="I7210" s="1">
        <v>30312</v>
      </c>
      <c r="J7210" t="s">
        <v>35351</v>
      </c>
      <c r="K7210" t="s">
        <v>35352</v>
      </c>
      <c r="L7210">
        <v>91525</v>
      </c>
      <c r="M7210" t="s">
        <v>692</v>
      </c>
      <c r="N7210" s="1">
        <v>44966</v>
      </c>
      <c r="O7210" s="1">
        <v>44967</v>
      </c>
      <c r="P7210">
        <v>79</v>
      </c>
      <c r="Q7210">
        <v>4</v>
      </c>
      <c r="R7210" t="s">
        <v>53</v>
      </c>
      <c r="S7210">
        <v>2</v>
      </c>
      <c r="T7210">
        <v>1</v>
      </c>
      <c r="U7210">
        <v>1</v>
      </c>
      <c r="V7210">
        <v>145</v>
      </c>
      <c r="W7210" t="s">
        <v>41</v>
      </c>
      <c r="X7210" t="s">
        <v>35353</v>
      </c>
      <c r="Y7210" t="s">
        <v>6</v>
      </c>
      <c r="Z7210" s="1">
        <v>44948</v>
      </c>
      <c r="AA7210" s="2">
        <v>0.69686342592592598</v>
      </c>
      <c r="AB7210" s="2">
        <v>0.44245370370370374</v>
      </c>
      <c r="AC7210" t="s">
        <v>45</v>
      </c>
      <c r="AD7210" t="s">
        <v>44</v>
      </c>
      <c r="AE7210" t="s">
        <v>44</v>
      </c>
      <c r="AF7210">
        <v>145</v>
      </c>
    </row>
    <row r="7211" spans="1:32">
      <c r="A7211">
        <v>31912</v>
      </c>
      <c r="B7211">
        <v>31012</v>
      </c>
      <c r="C7211" t="s">
        <v>5236</v>
      </c>
      <c r="D7211" t="s">
        <v>3628</v>
      </c>
      <c r="E7211" t="s">
        <v>48</v>
      </c>
      <c r="F7211" t="s">
        <v>35354</v>
      </c>
      <c r="G7211" t="s">
        <v>35355</v>
      </c>
      <c r="H7211" t="s">
        <v>171</v>
      </c>
      <c r="I7211" s="1">
        <v>18523</v>
      </c>
      <c r="J7211" t="s">
        <v>35356</v>
      </c>
      <c r="K7211" t="s">
        <v>35357</v>
      </c>
      <c r="L7211">
        <v>97370</v>
      </c>
      <c r="M7211" t="s">
        <v>171</v>
      </c>
      <c r="N7211" s="1">
        <v>45062</v>
      </c>
      <c r="O7211" s="1">
        <v>45067</v>
      </c>
      <c r="P7211">
        <v>23</v>
      </c>
      <c r="Q7211">
        <v>1</v>
      </c>
      <c r="R7211" t="s">
        <v>63</v>
      </c>
      <c r="S7211">
        <v>3</v>
      </c>
      <c r="T7211">
        <v>1</v>
      </c>
      <c r="U7211">
        <v>5</v>
      </c>
      <c r="V7211">
        <v>315</v>
      </c>
      <c r="W7211" t="s">
        <v>41</v>
      </c>
      <c r="X7211" t="s">
        <v>35358</v>
      </c>
      <c r="Y7211" t="s">
        <v>43</v>
      </c>
      <c r="Z7211" s="1">
        <v>45045</v>
      </c>
      <c r="AA7211" s="2">
        <v>0.3300925925925926</v>
      </c>
      <c r="AB7211" s="2">
        <v>0.37444444444444441</v>
      </c>
      <c r="AC7211" t="s">
        <v>45</v>
      </c>
      <c r="AD7211" t="s">
        <v>45</v>
      </c>
      <c r="AE7211" t="s">
        <v>44</v>
      </c>
      <c r="AF7211">
        <v>63</v>
      </c>
    </row>
    <row r="7212" spans="1:32">
      <c r="A7212">
        <v>31913</v>
      </c>
      <c r="B7212">
        <v>31013</v>
      </c>
      <c r="C7212" t="s">
        <v>183</v>
      </c>
      <c r="D7212" t="s">
        <v>3066</v>
      </c>
      <c r="E7212" t="s">
        <v>34</v>
      </c>
      <c r="F7212" t="s">
        <v>35359</v>
      </c>
      <c r="G7212" t="s">
        <v>35360</v>
      </c>
      <c r="H7212" t="s">
        <v>692</v>
      </c>
      <c r="I7212" s="1">
        <v>31201</v>
      </c>
      <c r="J7212" t="s">
        <v>35361</v>
      </c>
      <c r="K7212" t="s">
        <v>25435</v>
      </c>
      <c r="L7212">
        <v>74450</v>
      </c>
      <c r="M7212" t="s">
        <v>692</v>
      </c>
      <c r="N7212" s="1">
        <v>44936</v>
      </c>
      <c r="O7212" s="1">
        <v>44937</v>
      </c>
      <c r="P7212">
        <v>41</v>
      </c>
      <c r="Q7212">
        <v>2</v>
      </c>
      <c r="R7212" t="s">
        <v>63</v>
      </c>
      <c r="S7212">
        <v>2</v>
      </c>
      <c r="T7212">
        <v>1</v>
      </c>
      <c r="U7212">
        <v>1</v>
      </c>
      <c r="V7212">
        <v>69</v>
      </c>
      <c r="W7212" t="s">
        <v>54</v>
      </c>
      <c r="X7212" t="s">
        <v>35362</v>
      </c>
      <c r="Y7212" t="s">
        <v>6</v>
      </c>
      <c r="Z7212" s="1">
        <v>44928</v>
      </c>
      <c r="AA7212" s="2">
        <v>0.57447916666666665</v>
      </c>
      <c r="AB7212" s="2">
        <v>0.88960648148148147</v>
      </c>
      <c r="AC7212" t="s">
        <v>44</v>
      </c>
      <c r="AD7212" t="s">
        <v>45</v>
      </c>
      <c r="AE7212" t="s">
        <v>45</v>
      </c>
      <c r="AF7212">
        <v>69</v>
      </c>
    </row>
    <row r="7213" spans="1:32">
      <c r="A7213">
        <v>31914</v>
      </c>
      <c r="B7213">
        <v>31014</v>
      </c>
      <c r="C7213" t="s">
        <v>2150</v>
      </c>
      <c r="D7213" t="s">
        <v>35363</v>
      </c>
      <c r="E7213" t="s">
        <v>48</v>
      </c>
      <c r="F7213" t="s">
        <v>35364</v>
      </c>
      <c r="G7213">
        <f>1-201-694-3191</f>
        <v>-4085</v>
      </c>
      <c r="H7213" t="s">
        <v>122</v>
      </c>
      <c r="I7213" s="1">
        <v>28904</v>
      </c>
      <c r="J7213" t="s">
        <v>35365</v>
      </c>
      <c r="K7213" t="s">
        <v>35366</v>
      </c>
      <c r="L7213">
        <v>89839</v>
      </c>
      <c r="M7213" t="s">
        <v>122</v>
      </c>
      <c r="N7213" s="1">
        <v>45308</v>
      </c>
      <c r="O7213" s="1">
        <v>45313</v>
      </c>
      <c r="P7213">
        <v>3</v>
      </c>
      <c r="Q7213">
        <v>1</v>
      </c>
      <c r="R7213" t="s">
        <v>40</v>
      </c>
      <c r="S7213">
        <v>2</v>
      </c>
      <c r="T7213">
        <v>2</v>
      </c>
      <c r="U7213">
        <v>5</v>
      </c>
      <c r="V7213">
        <v>1005</v>
      </c>
      <c r="W7213" t="s">
        <v>41</v>
      </c>
      <c r="X7213" t="s">
        <v>35367</v>
      </c>
      <c r="Y7213" t="s">
        <v>81</v>
      </c>
      <c r="Z7213" s="1">
        <v>45282</v>
      </c>
      <c r="AA7213" s="2">
        <v>4.5810185185185183E-2</v>
      </c>
      <c r="AB7213" s="2">
        <v>0.36113425925925924</v>
      </c>
      <c r="AC7213" t="s">
        <v>44</v>
      </c>
      <c r="AD7213" t="s">
        <v>45</v>
      </c>
      <c r="AE7213" t="s">
        <v>44</v>
      </c>
      <c r="AF7213">
        <v>201</v>
      </c>
    </row>
    <row r="7214" spans="1:32">
      <c r="A7214">
        <v>31915</v>
      </c>
      <c r="B7214">
        <v>31015</v>
      </c>
      <c r="C7214" t="s">
        <v>213</v>
      </c>
      <c r="D7214" t="s">
        <v>1209</v>
      </c>
      <c r="E7214" t="s">
        <v>48</v>
      </c>
      <c r="F7214" t="s">
        <v>35368</v>
      </c>
      <c r="G7214" t="s">
        <v>35369</v>
      </c>
      <c r="H7214" t="s">
        <v>70</v>
      </c>
      <c r="I7214" s="1">
        <v>36175</v>
      </c>
      <c r="J7214" t="s">
        <v>35370</v>
      </c>
      <c r="K7214" t="s">
        <v>35371</v>
      </c>
      <c r="L7214">
        <v>68920</v>
      </c>
      <c r="M7214" t="s">
        <v>70</v>
      </c>
      <c r="N7214" s="1">
        <v>45006</v>
      </c>
      <c r="O7214" s="1">
        <v>45011</v>
      </c>
      <c r="P7214">
        <v>78</v>
      </c>
      <c r="Q7214">
        <v>4</v>
      </c>
      <c r="R7214" t="s">
        <v>40</v>
      </c>
      <c r="S7214">
        <v>2</v>
      </c>
      <c r="T7214">
        <v>1</v>
      </c>
      <c r="U7214">
        <v>5</v>
      </c>
      <c r="V7214">
        <v>1165</v>
      </c>
      <c r="W7214" t="s">
        <v>54</v>
      </c>
      <c r="X7214" t="s">
        <v>35372</v>
      </c>
      <c r="Y7214" t="s">
        <v>43</v>
      </c>
      <c r="Z7214" s="1">
        <v>44979</v>
      </c>
      <c r="AA7214" s="2">
        <v>0.39121527777777776</v>
      </c>
      <c r="AB7214" s="2">
        <v>0.61281249999999998</v>
      </c>
      <c r="AC7214" t="s">
        <v>44</v>
      </c>
      <c r="AD7214" t="s">
        <v>44</v>
      </c>
      <c r="AE7214" t="s">
        <v>45</v>
      </c>
      <c r="AF7214">
        <v>233</v>
      </c>
    </row>
    <row r="7215" spans="1:32">
      <c r="A7215">
        <v>31916</v>
      </c>
      <c r="B7215">
        <v>31016</v>
      </c>
      <c r="C7215" t="s">
        <v>321</v>
      </c>
      <c r="D7215" t="s">
        <v>1322</v>
      </c>
      <c r="E7215" t="s">
        <v>48</v>
      </c>
      <c r="F7215" t="s">
        <v>35373</v>
      </c>
      <c r="G7215" t="s">
        <v>35374</v>
      </c>
      <c r="H7215" t="s">
        <v>77</v>
      </c>
      <c r="I7215" s="1">
        <v>30636</v>
      </c>
      <c r="J7215" t="s">
        <v>35375</v>
      </c>
      <c r="K7215" t="s">
        <v>35376</v>
      </c>
      <c r="L7215">
        <v>4496</v>
      </c>
      <c r="M7215" t="s">
        <v>77</v>
      </c>
      <c r="N7215" s="1">
        <v>45061</v>
      </c>
      <c r="O7215" s="1">
        <v>45063</v>
      </c>
      <c r="P7215">
        <v>15</v>
      </c>
      <c r="Q7215">
        <v>1</v>
      </c>
      <c r="R7215" t="s">
        <v>40</v>
      </c>
      <c r="S7215">
        <v>3</v>
      </c>
      <c r="T7215">
        <v>1</v>
      </c>
      <c r="U7215">
        <v>2</v>
      </c>
      <c r="V7215">
        <v>462</v>
      </c>
      <c r="W7215" t="s">
        <v>41</v>
      </c>
      <c r="X7215" t="s">
        <v>35377</v>
      </c>
      <c r="Y7215" t="s">
        <v>43</v>
      </c>
      <c r="Z7215" s="1">
        <v>45050</v>
      </c>
      <c r="AA7215" s="2">
        <v>0.42563657407407413</v>
      </c>
      <c r="AB7215" s="2">
        <v>0.19445601851851854</v>
      </c>
      <c r="AC7215" t="s">
        <v>45</v>
      </c>
      <c r="AD7215" t="s">
        <v>44</v>
      </c>
      <c r="AE7215" t="s">
        <v>45</v>
      </c>
      <c r="AF7215">
        <v>231</v>
      </c>
    </row>
    <row r="7216" spans="1:32">
      <c r="A7216">
        <v>31918</v>
      </c>
      <c r="B7216">
        <v>31018</v>
      </c>
      <c r="C7216" t="s">
        <v>12740</v>
      </c>
      <c r="D7216" t="s">
        <v>1128</v>
      </c>
      <c r="E7216" t="s">
        <v>48</v>
      </c>
      <c r="F7216" t="s">
        <v>35378</v>
      </c>
      <c r="G7216" t="s">
        <v>35379</v>
      </c>
      <c r="H7216" t="s">
        <v>37</v>
      </c>
      <c r="I7216" s="1">
        <v>29937</v>
      </c>
      <c r="J7216" t="s">
        <v>35380</v>
      </c>
      <c r="K7216" t="s">
        <v>35381</v>
      </c>
      <c r="L7216">
        <v>28219</v>
      </c>
      <c r="M7216" t="s">
        <v>37</v>
      </c>
      <c r="N7216" s="1">
        <v>45316</v>
      </c>
      <c r="O7216" s="1">
        <v>45320</v>
      </c>
      <c r="P7216">
        <v>31</v>
      </c>
      <c r="Q7216">
        <v>2</v>
      </c>
      <c r="R7216" t="s">
        <v>53</v>
      </c>
      <c r="S7216">
        <v>2</v>
      </c>
      <c r="T7216">
        <v>1</v>
      </c>
      <c r="U7216">
        <v>4</v>
      </c>
      <c r="V7216">
        <v>504</v>
      </c>
      <c r="W7216" t="s">
        <v>54</v>
      </c>
      <c r="X7216" t="s">
        <v>35382</v>
      </c>
      <c r="Y7216" t="s">
        <v>81</v>
      </c>
      <c r="Z7216" s="1">
        <v>45279</v>
      </c>
      <c r="AA7216" s="2">
        <v>0.72355324074074068</v>
      </c>
      <c r="AB7216" s="2">
        <v>0.99024305555555558</v>
      </c>
      <c r="AC7216" t="s">
        <v>45</v>
      </c>
      <c r="AD7216" t="s">
        <v>45</v>
      </c>
      <c r="AE7216" t="s">
        <v>45</v>
      </c>
      <c r="AF7216">
        <v>126</v>
      </c>
    </row>
    <row r="7217" spans="1:32">
      <c r="A7217">
        <v>31920</v>
      </c>
      <c r="B7217">
        <v>31020</v>
      </c>
      <c r="C7217" t="s">
        <v>1681</v>
      </c>
      <c r="D7217" t="s">
        <v>3431</v>
      </c>
      <c r="E7217" t="s">
        <v>34</v>
      </c>
      <c r="F7217" t="s">
        <v>35383</v>
      </c>
      <c r="G7217" t="s">
        <v>35384</v>
      </c>
      <c r="H7217" t="s">
        <v>423</v>
      </c>
      <c r="I7217" s="1">
        <v>24320</v>
      </c>
      <c r="J7217" t="s">
        <v>35385</v>
      </c>
      <c r="K7217" t="s">
        <v>35386</v>
      </c>
      <c r="L7217">
        <v>67811</v>
      </c>
      <c r="M7217" t="s">
        <v>423</v>
      </c>
      <c r="N7217" s="1">
        <v>45136</v>
      </c>
      <c r="O7217" s="1">
        <v>45141</v>
      </c>
      <c r="P7217">
        <v>100</v>
      </c>
      <c r="Q7217">
        <v>4</v>
      </c>
      <c r="R7217" t="s">
        <v>53</v>
      </c>
      <c r="S7217">
        <v>4</v>
      </c>
      <c r="T7217">
        <v>0</v>
      </c>
      <c r="U7217">
        <v>5</v>
      </c>
      <c r="V7217">
        <v>690</v>
      </c>
      <c r="W7217" t="s">
        <v>41</v>
      </c>
      <c r="X7217" t="s">
        <v>35387</v>
      </c>
      <c r="Y7217" t="s">
        <v>43</v>
      </c>
      <c r="Z7217" s="1">
        <v>45113</v>
      </c>
      <c r="AA7217" s="2">
        <v>0.39518518518518514</v>
      </c>
      <c r="AB7217" s="2">
        <v>0.53104166666666663</v>
      </c>
      <c r="AC7217" t="s">
        <v>44</v>
      </c>
      <c r="AD7217" t="s">
        <v>45</v>
      </c>
      <c r="AE7217" t="s">
        <v>45</v>
      </c>
      <c r="AF7217">
        <v>138</v>
      </c>
    </row>
    <row r="7218" spans="1:32">
      <c r="A7218">
        <v>31921</v>
      </c>
      <c r="B7218">
        <v>31021</v>
      </c>
      <c r="C7218" t="s">
        <v>3590</v>
      </c>
      <c r="D7218" t="s">
        <v>859</v>
      </c>
      <c r="E7218" t="s">
        <v>48</v>
      </c>
      <c r="F7218" t="s">
        <v>35388</v>
      </c>
      <c r="G7218" t="s">
        <v>35389</v>
      </c>
      <c r="H7218" t="s">
        <v>309</v>
      </c>
      <c r="I7218" s="1">
        <v>35936</v>
      </c>
      <c r="J7218" t="s">
        <v>35390</v>
      </c>
      <c r="K7218" t="s">
        <v>35391</v>
      </c>
      <c r="L7218">
        <v>48058</v>
      </c>
      <c r="M7218" t="s">
        <v>309</v>
      </c>
      <c r="N7218" s="1">
        <v>45005</v>
      </c>
      <c r="O7218" s="1">
        <v>45009</v>
      </c>
      <c r="P7218">
        <v>68</v>
      </c>
      <c r="Q7218">
        <v>3</v>
      </c>
      <c r="R7218" t="s">
        <v>63</v>
      </c>
      <c r="S7218">
        <v>1</v>
      </c>
      <c r="T7218">
        <v>1</v>
      </c>
      <c r="U7218">
        <v>4</v>
      </c>
      <c r="V7218">
        <v>344</v>
      </c>
      <c r="W7218" t="s">
        <v>54</v>
      </c>
      <c r="X7218" t="s">
        <v>35392</v>
      </c>
      <c r="Y7218" t="s">
        <v>43</v>
      </c>
      <c r="Z7218" s="1">
        <v>44979</v>
      </c>
      <c r="AA7218" s="2">
        <v>0.85803240740740738</v>
      </c>
      <c r="AB7218" s="2">
        <v>0.72947916666666668</v>
      </c>
      <c r="AC7218" t="s">
        <v>44</v>
      </c>
      <c r="AD7218" t="s">
        <v>44</v>
      </c>
      <c r="AE7218" t="s">
        <v>44</v>
      </c>
      <c r="AF7218">
        <v>86</v>
      </c>
    </row>
    <row r="7219" spans="1:32">
      <c r="A7219">
        <v>31923</v>
      </c>
      <c r="B7219">
        <v>31023</v>
      </c>
      <c r="C7219" t="s">
        <v>90</v>
      </c>
      <c r="D7219" t="s">
        <v>553</v>
      </c>
      <c r="E7219" t="s">
        <v>48</v>
      </c>
      <c r="F7219" t="s">
        <v>35393</v>
      </c>
      <c r="G7219" t="s">
        <v>35394</v>
      </c>
      <c r="H7219" t="s">
        <v>60</v>
      </c>
      <c r="I7219" s="1">
        <v>23595</v>
      </c>
      <c r="J7219" t="s">
        <v>35395</v>
      </c>
      <c r="K7219" t="s">
        <v>35396</v>
      </c>
      <c r="L7219">
        <v>4362</v>
      </c>
      <c r="M7219" t="s">
        <v>60</v>
      </c>
      <c r="N7219" s="1">
        <v>45157</v>
      </c>
      <c r="O7219" s="1">
        <v>45158</v>
      </c>
      <c r="P7219">
        <v>3</v>
      </c>
      <c r="Q7219">
        <v>1</v>
      </c>
      <c r="R7219" t="s">
        <v>40</v>
      </c>
      <c r="S7219">
        <v>1</v>
      </c>
      <c r="T7219">
        <v>2</v>
      </c>
      <c r="U7219">
        <v>1</v>
      </c>
      <c r="V7219">
        <v>236</v>
      </c>
      <c r="W7219" t="s">
        <v>54</v>
      </c>
      <c r="X7219" t="s">
        <v>35397</v>
      </c>
      <c r="Y7219" t="s">
        <v>43</v>
      </c>
      <c r="Z7219" s="1">
        <v>45127</v>
      </c>
      <c r="AA7219" s="2">
        <v>0.83991898148148147</v>
      </c>
      <c r="AB7219" s="2">
        <v>0.87821759259259258</v>
      </c>
      <c r="AC7219" t="s">
        <v>44</v>
      </c>
      <c r="AD7219" t="s">
        <v>45</v>
      </c>
      <c r="AE7219" t="s">
        <v>45</v>
      </c>
      <c r="AF7219">
        <v>236</v>
      </c>
    </row>
    <row r="7220" spans="1:32">
      <c r="A7220">
        <v>31924</v>
      </c>
      <c r="B7220">
        <v>31024</v>
      </c>
      <c r="C7220" t="s">
        <v>3122</v>
      </c>
      <c r="D7220" t="s">
        <v>5276</v>
      </c>
      <c r="E7220" t="s">
        <v>48</v>
      </c>
      <c r="F7220" t="s">
        <v>35398</v>
      </c>
      <c r="G7220" t="s">
        <v>35399</v>
      </c>
      <c r="H7220" t="s">
        <v>77</v>
      </c>
      <c r="I7220" s="1">
        <v>36538</v>
      </c>
      <c r="J7220" t="s">
        <v>35400</v>
      </c>
      <c r="K7220" t="s">
        <v>35401</v>
      </c>
      <c r="L7220">
        <v>33621</v>
      </c>
      <c r="M7220" t="s">
        <v>77</v>
      </c>
      <c r="N7220" s="1">
        <v>45114</v>
      </c>
      <c r="O7220" s="1">
        <v>45117</v>
      </c>
      <c r="P7220">
        <v>82</v>
      </c>
      <c r="Q7220">
        <v>4</v>
      </c>
      <c r="R7220" t="s">
        <v>53</v>
      </c>
      <c r="S7220">
        <v>1</v>
      </c>
      <c r="T7220">
        <v>0</v>
      </c>
      <c r="U7220">
        <v>3</v>
      </c>
      <c r="V7220">
        <v>384</v>
      </c>
      <c r="W7220" t="s">
        <v>54</v>
      </c>
      <c r="X7220" t="s">
        <v>35402</v>
      </c>
      <c r="Y7220" t="s">
        <v>81</v>
      </c>
      <c r="Z7220" s="1">
        <v>45095</v>
      </c>
      <c r="AA7220" s="2">
        <v>0.12026620370370371</v>
      </c>
      <c r="AB7220" s="2">
        <v>0.79437500000000005</v>
      </c>
      <c r="AC7220" t="s">
        <v>45</v>
      </c>
      <c r="AD7220" t="s">
        <v>44</v>
      </c>
      <c r="AE7220" t="s">
        <v>44</v>
      </c>
      <c r="AF7220">
        <v>128</v>
      </c>
    </row>
    <row r="7221" spans="1:32">
      <c r="A7221">
        <v>31926</v>
      </c>
      <c r="B7221">
        <v>31026</v>
      </c>
      <c r="C7221" t="s">
        <v>1452</v>
      </c>
      <c r="D7221" t="s">
        <v>75</v>
      </c>
      <c r="E7221" t="s">
        <v>48</v>
      </c>
      <c r="F7221" t="s">
        <v>35403</v>
      </c>
      <c r="G7221" t="s">
        <v>35404</v>
      </c>
      <c r="H7221" t="s">
        <v>904</v>
      </c>
      <c r="I7221" s="1">
        <v>35705</v>
      </c>
      <c r="J7221" t="s">
        <v>35405</v>
      </c>
      <c r="K7221" t="s">
        <v>35406</v>
      </c>
      <c r="L7221">
        <v>94349</v>
      </c>
      <c r="M7221" t="s">
        <v>904</v>
      </c>
      <c r="N7221" s="1">
        <v>45078</v>
      </c>
      <c r="O7221" s="1">
        <v>45083</v>
      </c>
      <c r="P7221">
        <v>35</v>
      </c>
      <c r="Q7221">
        <v>2</v>
      </c>
      <c r="R7221" t="s">
        <v>63</v>
      </c>
      <c r="S7221">
        <v>3</v>
      </c>
      <c r="T7221">
        <v>2</v>
      </c>
      <c r="U7221">
        <v>5</v>
      </c>
      <c r="V7221">
        <v>310</v>
      </c>
      <c r="W7221" t="s">
        <v>41</v>
      </c>
      <c r="X7221" t="s">
        <v>35407</v>
      </c>
      <c r="Y7221" t="s">
        <v>43</v>
      </c>
      <c r="Z7221" s="1">
        <v>45054</v>
      </c>
      <c r="AA7221" s="2">
        <v>5.8449074074074072E-3</v>
      </c>
      <c r="AB7221" s="2">
        <v>0.85303240740740749</v>
      </c>
      <c r="AC7221" t="s">
        <v>45</v>
      </c>
      <c r="AD7221" t="s">
        <v>45</v>
      </c>
      <c r="AE7221" t="s">
        <v>44</v>
      </c>
      <c r="AF7221">
        <v>62</v>
      </c>
    </row>
    <row r="7222" spans="1:32">
      <c r="A7222">
        <v>31927</v>
      </c>
      <c r="B7222">
        <v>31027</v>
      </c>
      <c r="C7222" t="s">
        <v>602</v>
      </c>
      <c r="D7222" t="s">
        <v>2788</v>
      </c>
      <c r="E7222" t="s">
        <v>48</v>
      </c>
      <c r="F7222" t="s">
        <v>35408</v>
      </c>
      <c r="G7222" t="s">
        <v>35409</v>
      </c>
      <c r="H7222" t="s">
        <v>530</v>
      </c>
      <c r="I7222" s="1">
        <v>38205</v>
      </c>
      <c r="J7222" t="s">
        <v>35410</v>
      </c>
      <c r="K7222" t="s">
        <v>35411</v>
      </c>
      <c r="L7222">
        <v>14601</v>
      </c>
      <c r="M7222" t="s">
        <v>530</v>
      </c>
      <c r="N7222" s="1">
        <v>45236</v>
      </c>
      <c r="O7222" s="1">
        <v>45239</v>
      </c>
      <c r="P7222">
        <v>49</v>
      </c>
      <c r="Q7222">
        <v>2</v>
      </c>
      <c r="R7222" t="s">
        <v>53</v>
      </c>
      <c r="S7222">
        <v>3</v>
      </c>
      <c r="T7222">
        <v>0</v>
      </c>
      <c r="U7222">
        <v>3</v>
      </c>
      <c r="V7222">
        <v>426</v>
      </c>
      <c r="W7222" t="s">
        <v>41</v>
      </c>
      <c r="X7222" t="s">
        <v>35412</v>
      </c>
      <c r="Y7222" t="s">
        <v>6</v>
      </c>
      <c r="Z7222" s="1">
        <v>45208</v>
      </c>
      <c r="AA7222" s="2">
        <v>0.97696759259259258</v>
      </c>
      <c r="AB7222" s="2">
        <v>5.3749999999999999E-2</v>
      </c>
      <c r="AC7222" t="s">
        <v>44</v>
      </c>
      <c r="AD7222" t="s">
        <v>45</v>
      </c>
      <c r="AE7222" t="s">
        <v>45</v>
      </c>
      <c r="AF7222">
        <v>142</v>
      </c>
    </row>
    <row r="7223" spans="1:32">
      <c r="A7223">
        <v>31928</v>
      </c>
      <c r="B7223">
        <v>31028</v>
      </c>
      <c r="C7223" t="s">
        <v>1139</v>
      </c>
      <c r="D7223" t="s">
        <v>57</v>
      </c>
      <c r="E7223" t="s">
        <v>34</v>
      </c>
      <c r="F7223" t="s">
        <v>35413</v>
      </c>
      <c r="G7223" t="s">
        <v>35414</v>
      </c>
      <c r="H7223" t="s">
        <v>171</v>
      </c>
      <c r="I7223" s="1">
        <v>27231</v>
      </c>
      <c r="J7223" t="s">
        <v>35415</v>
      </c>
      <c r="K7223" t="s">
        <v>35416</v>
      </c>
      <c r="L7223">
        <v>18768</v>
      </c>
      <c r="M7223" t="s">
        <v>171</v>
      </c>
      <c r="N7223" s="1">
        <v>45176</v>
      </c>
      <c r="O7223" s="1">
        <v>45179</v>
      </c>
      <c r="P7223">
        <v>58</v>
      </c>
      <c r="Q7223">
        <v>3</v>
      </c>
      <c r="R7223" t="s">
        <v>53</v>
      </c>
      <c r="S7223">
        <v>4</v>
      </c>
      <c r="T7223">
        <v>1</v>
      </c>
      <c r="U7223">
        <v>3</v>
      </c>
      <c r="V7223">
        <v>369</v>
      </c>
      <c r="W7223" t="s">
        <v>54</v>
      </c>
      <c r="X7223" t="s">
        <v>35417</v>
      </c>
      <c r="Y7223" t="s">
        <v>65</v>
      </c>
      <c r="Z7223" s="1">
        <v>45153</v>
      </c>
      <c r="AA7223" s="2">
        <v>0.20605324074074075</v>
      </c>
      <c r="AB7223" s="2">
        <v>0.13612268518518519</v>
      </c>
      <c r="AC7223" t="s">
        <v>44</v>
      </c>
      <c r="AD7223" t="s">
        <v>45</v>
      </c>
      <c r="AE7223" t="s">
        <v>44</v>
      </c>
      <c r="AF7223">
        <v>123</v>
      </c>
    </row>
    <row r="7224" spans="1:32">
      <c r="A7224">
        <v>31929</v>
      </c>
      <c r="B7224">
        <v>31029</v>
      </c>
      <c r="C7224" t="s">
        <v>4703</v>
      </c>
      <c r="D7224" t="s">
        <v>603</v>
      </c>
      <c r="E7224" t="s">
        <v>48</v>
      </c>
      <c r="F7224" t="s">
        <v>35418</v>
      </c>
      <c r="G7224">
        <f>1-294-868-2980</f>
        <v>-4141</v>
      </c>
      <c r="H7224" t="s">
        <v>122</v>
      </c>
      <c r="I7224" s="1">
        <v>37039</v>
      </c>
      <c r="J7224" t="s">
        <v>35419</v>
      </c>
      <c r="K7224" t="s">
        <v>5732</v>
      </c>
      <c r="L7224">
        <v>85447</v>
      </c>
      <c r="M7224" t="s">
        <v>122</v>
      </c>
      <c r="N7224" s="1">
        <v>45040</v>
      </c>
      <c r="O7224" s="1">
        <v>45045</v>
      </c>
      <c r="P7224">
        <v>24</v>
      </c>
      <c r="Q7224">
        <v>1</v>
      </c>
      <c r="R7224" t="s">
        <v>40</v>
      </c>
      <c r="S7224">
        <v>2</v>
      </c>
      <c r="T7224">
        <v>0</v>
      </c>
      <c r="U7224">
        <v>5</v>
      </c>
      <c r="V7224">
        <v>1170</v>
      </c>
      <c r="W7224" t="s">
        <v>41</v>
      </c>
      <c r="X7224" t="s">
        <v>35420</v>
      </c>
      <c r="Y7224" t="s">
        <v>81</v>
      </c>
      <c r="Z7224" s="1">
        <v>45032</v>
      </c>
      <c r="AA7224" s="2">
        <v>0.62230324074074073</v>
      </c>
      <c r="AB7224" s="2">
        <v>7.0810185185185184E-2</v>
      </c>
      <c r="AC7224" t="s">
        <v>44</v>
      </c>
      <c r="AD7224" t="s">
        <v>44</v>
      </c>
      <c r="AE7224" t="s">
        <v>44</v>
      </c>
      <c r="AF7224">
        <v>234</v>
      </c>
    </row>
    <row r="7225" spans="1:32">
      <c r="A7225">
        <v>31933</v>
      </c>
      <c r="B7225">
        <v>31033</v>
      </c>
      <c r="C7225" t="s">
        <v>5739</v>
      </c>
      <c r="D7225" t="s">
        <v>596</v>
      </c>
      <c r="E7225" t="s">
        <v>34</v>
      </c>
      <c r="F7225" t="s">
        <v>35421</v>
      </c>
      <c r="G7225">
        <f>1-940-865-2287</f>
        <v>-4091</v>
      </c>
      <c r="H7225" t="s">
        <v>201</v>
      </c>
      <c r="I7225" s="1">
        <v>35241</v>
      </c>
      <c r="J7225" t="s">
        <v>35422</v>
      </c>
      <c r="K7225" t="s">
        <v>8128</v>
      </c>
      <c r="L7225">
        <v>634</v>
      </c>
      <c r="M7225" t="s">
        <v>201</v>
      </c>
      <c r="N7225" s="1">
        <v>45290</v>
      </c>
      <c r="O7225" s="1">
        <v>45291</v>
      </c>
      <c r="P7225">
        <v>73</v>
      </c>
      <c r="Q7225">
        <v>3</v>
      </c>
      <c r="R7225" t="s">
        <v>53</v>
      </c>
      <c r="S7225">
        <v>2</v>
      </c>
      <c r="T7225">
        <v>2</v>
      </c>
      <c r="U7225">
        <v>1</v>
      </c>
      <c r="V7225">
        <v>147</v>
      </c>
      <c r="W7225" t="s">
        <v>41</v>
      </c>
      <c r="X7225" t="s">
        <v>35423</v>
      </c>
      <c r="Y7225" t="s">
        <v>65</v>
      </c>
      <c r="Z7225" s="1">
        <v>45256</v>
      </c>
      <c r="AA7225" s="2">
        <v>0.92582175925925936</v>
      </c>
      <c r="AB7225" s="2">
        <v>0.2172685185185185</v>
      </c>
      <c r="AC7225" t="s">
        <v>44</v>
      </c>
      <c r="AD7225" t="s">
        <v>44</v>
      </c>
      <c r="AE7225" t="s">
        <v>44</v>
      </c>
      <c r="AF7225">
        <v>147</v>
      </c>
    </row>
    <row r="7226" spans="1:32">
      <c r="A7226">
        <v>31934</v>
      </c>
      <c r="B7226">
        <v>31034</v>
      </c>
      <c r="C7226" t="s">
        <v>2013</v>
      </c>
      <c r="D7226" t="s">
        <v>91</v>
      </c>
      <c r="E7226" t="s">
        <v>34</v>
      </c>
      <c r="F7226" t="s">
        <v>35424</v>
      </c>
      <c r="G7226" t="s">
        <v>35425</v>
      </c>
      <c r="H7226" t="s">
        <v>179</v>
      </c>
      <c r="I7226" s="1">
        <v>17454</v>
      </c>
      <c r="J7226" t="s">
        <v>35426</v>
      </c>
      <c r="K7226" t="s">
        <v>35427</v>
      </c>
      <c r="L7226">
        <v>79491</v>
      </c>
      <c r="M7226" t="s">
        <v>179</v>
      </c>
      <c r="N7226" s="1">
        <v>45024</v>
      </c>
      <c r="O7226" s="1">
        <v>45028</v>
      </c>
      <c r="P7226">
        <v>18</v>
      </c>
      <c r="Q7226">
        <v>1</v>
      </c>
      <c r="R7226" t="s">
        <v>40</v>
      </c>
      <c r="S7226">
        <v>4</v>
      </c>
      <c r="T7226">
        <v>0</v>
      </c>
      <c r="U7226">
        <v>4</v>
      </c>
      <c r="V7226">
        <v>928</v>
      </c>
      <c r="W7226" t="s">
        <v>41</v>
      </c>
      <c r="X7226" t="s">
        <v>35428</v>
      </c>
      <c r="Y7226" t="s">
        <v>81</v>
      </c>
      <c r="Z7226" s="1">
        <v>44987</v>
      </c>
      <c r="AA7226" s="2">
        <v>1.9664351851851853E-2</v>
      </c>
      <c r="AB7226" s="2">
        <v>3.6851851851851851E-2</v>
      </c>
      <c r="AC7226" t="s">
        <v>44</v>
      </c>
      <c r="AD7226" t="s">
        <v>45</v>
      </c>
      <c r="AE7226" t="s">
        <v>45</v>
      </c>
      <c r="AF7226">
        <v>232</v>
      </c>
    </row>
    <row r="7227" spans="1:32">
      <c r="A7227">
        <v>31935</v>
      </c>
      <c r="B7227">
        <v>31035</v>
      </c>
      <c r="C7227" t="s">
        <v>2013</v>
      </c>
      <c r="D7227" t="s">
        <v>428</v>
      </c>
      <c r="E7227" t="s">
        <v>34</v>
      </c>
      <c r="F7227" t="s">
        <v>35429</v>
      </c>
      <c r="G7227" t="s">
        <v>35430</v>
      </c>
      <c r="H7227" t="s">
        <v>129</v>
      </c>
      <c r="I7227" s="1">
        <v>20111</v>
      </c>
      <c r="J7227" t="s">
        <v>35431</v>
      </c>
      <c r="K7227" t="s">
        <v>35432</v>
      </c>
      <c r="L7227">
        <v>47295</v>
      </c>
      <c r="M7227" t="s">
        <v>129</v>
      </c>
      <c r="N7227" s="1">
        <v>45274</v>
      </c>
      <c r="O7227" s="1">
        <v>45275</v>
      </c>
      <c r="P7227">
        <v>99</v>
      </c>
      <c r="Q7227">
        <v>4</v>
      </c>
      <c r="R7227" t="s">
        <v>40</v>
      </c>
      <c r="S7227">
        <v>4</v>
      </c>
      <c r="T7227">
        <v>0</v>
      </c>
      <c r="U7227">
        <v>1</v>
      </c>
      <c r="V7227">
        <v>231</v>
      </c>
      <c r="W7227" t="s">
        <v>41</v>
      </c>
      <c r="X7227" t="s">
        <v>35433</v>
      </c>
      <c r="Y7227" t="s">
        <v>65</v>
      </c>
      <c r="Z7227" s="1">
        <v>45241</v>
      </c>
      <c r="AA7227" s="2">
        <v>0.18621527777777777</v>
      </c>
      <c r="AB7227" s="2">
        <v>0.44990740740740742</v>
      </c>
      <c r="AC7227" t="s">
        <v>44</v>
      </c>
      <c r="AD7227" t="s">
        <v>44</v>
      </c>
      <c r="AE7227" t="s">
        <v>45</v>
      </c>
      <c r="AF7227">
        <v>231</v>
      </c>
    </row>
    <row r="7228" spans="1:32">
      <c r="A7228">
        <v>31937</v>
      </c>
      <c r="B7228">
        <v>31037</v>
      </c>
      <c r="C7228" t="s">
        <v>66</v>
      </c>
      <c r="D7228" t="s">
        <v>847</v>
      </c>
      <c r="E7228" t="s">
        <v>48</v>
      </c>
      <c r="F7228" t="s">
        <v>35434</v>
      </c>
      <c r="G7228" t="s">
        <v>35435</v>
      </c>
      <c r="H7228" t="s">
        <v>50</v>
      </c>
      <c r="I7228" s="1">
        <v>27515</v>
      </c>
      <c r="J7228" t="s">
        <v>35436</v>
      </c>
      <c r="K7228" t="s">
        <v>35437</v>
      </c>
      <c r="L7228">
        <v>49204</v>
      </c>
      <c r="M7228" t="s">
        <v>50</v>
      </c>
      <c r="N7228" s="1">
        <v>45109</v>
      </c>
      <c r="O7228" s="1">
        <v>45112</v>
      </c>
      <c r="P7228">
        <v>33</v>
      </c>
      <c r="Q7228">
        <v>2</v>
      </c>
      <c r="R7228" t="s">
        <v>40</v>
      </c>
      <c r="S7228">
        <v>4</v>
      </c>
      <c r="T7228">
        <v>1</v>
      </c>
      <c r="U7228">
        <v>3</v>
      </c>
      <c r="V7228">
        <v>630</v>
      </c>
      <c r="W7228" t="s">
        <v>41</v>
      </c>
      <c r="X7228" t="s">
        <v>35438</v>
      </c>
      <c r="Y7228" t="s">
        <v>43</v>
      </c>
      <c r="Z7228" s="1">
        <v>45099</v>
      </c>
      <c r="AA7228" s="2">
        <v>0.63870370370370366</v>
      </c>
      <c r="AB7228" s="2">
        <v>6.083333333333333E-2</v>
      </c>
      <c r="AC7228" t="s">
        <v>44</v>
      </c>
      <c r="AD7228" t="s">
        <v>44</v>
      </c>
      <c r="AE7228" t="s">
        <v>45</v>
      </c>
      <c r="AF7228">
        <v>210</v>
      </c>
    </row>
    <row r="7229" spans="1:32">
      <c r="A7229">
        <v>31938</v>
      </c>
      <c r="B7229">
        <v>31038</v>
      </c>
      <c r="C7229" t="s">
        <v>681</v>
      </c>
      <c r="D7229" t="s">
        <v>768</v>
      </c>
      <c r="E7229" t="s">
        <v>34</v>
      </c>
      <c r="F7229" t="s">
        <v>35439</v>
      </c>
      <c r="G7229" t="s">
        <v>35440</v>
      </c>
      <c r="H7229" t="s">
        <v>280</v>
      </c>
      <c r="I7229" s="1">
        <v>23853</v>
      </c>
      <c r="J7229" t="s">
        <v>35441</v>
      </c>
      <c r="K7229" t="s">
        <v>13635</v>
      </c>
      <c r="L7229">
        <v>65480</v>
      </c>
      <c r="M7229" t="s">
        <v>280</v>
      </c>
      <c r="N7229" s="1">
        <v>45020</v>
      </c>
      <c r="O7229" s="1">
        <v>45024</v>
      </c>
      <c r="P7229">
        <v>11</v>
      </c>
      <c r="Q7229">
        <v>1</v>
      </c>
      <c r="R7229" t="s">
        <v>63</v>
      </c>
      <c r="S7229">
        <v>3</v>
      </c>
      <c r="T7229">
        <v>1</v>
      </c>
      <c r="U7229">
        <v>4</v>
      </c>
      <c r="V7229">
        <v>244</v>
      </c>
      <c r="W7229" t="s">
        <v>54</v>
      </c>
      <c r="X7229" t="s">
        <v>35442</v>
      </c>
      <c r="Y7229" t="s">
        <v>43</v>
      </c>
      <c r="Z7229" s="1">
        <v>44988</v>
      </c>
      <c r="AA7229" s="2">
        <v>0.69920138888888894</v>
      </c>
      <c r="AB7229" s="2">
        <v>0.74304398148148154</v>
      </c>
      <c r="AC7229" t="s">
        <v>44</v>
      </c>
      <c r="AD7229" t="s">
        <v>44</v>
      </c>
      <c r="AE7229" t="s">
        <v>45</v>
      </c>
      <c r="AF7229">
        <v>61</v>
      </c>
    </row>
    <row r="7230" spans="1:32">
      <c r="A7230">
        <v>31940</v>
      </c>
      <c r="B7230">
        <v>31040</v>
      </c>
      <c r="C7230" t="s">
        <v>1771</v>
      </c>
      <c r="D7230" t="s">
        <v>22506</v>
      </c>
      <c r="E7230" t="s">
        <v>34</v>
      </c>
      <c r="F7230" t="s">
        <v>35443</v>
      </c>
      <c r="G7230">
        <v>9577831128</v>
      </c>
      <c r="H7230" t="s">
        <v>179</v>
      </c>
      <c r="I7230" s="1">
        <v>30951</v>
      </c>
      <c r="J7230" t="s">
        <v>35444</v>
      </c>
      <c r="K7230" t="s">
        <v>29219</v>
      </c>
      <c r="L7230">
        <v>50944</v>
      </c>
      <c r="M7230" t="s">
        <v>179</v>
      </c>
      <c r="N7230" s="1">
        <v>45184</v>
      </c>
      <c r="O7230" s="1">
        <v>45185</v>
      </c>
      <c r="P7230">
        <v>92</v>
      </c>
      <c r="Q7230">
        <v>4</v>
      </c>
      <c r="R7230" t="s">
        <v>63</v>
      </c>
      <c r="S7230">
        <v>2</v>
      </c>
      <c r="T7230">
        <v>1</v>
      </c>
      <c r="U7230">
        <v>1</v>
      </c>
      <c r="V7230">
        <v>70</v>
      </c>
      <c r="W7230" t="s">
        <v>41</v>
      </c>
      <c r="X7230" t="s">
        <v>35445</v>
      </c>
      <c r="Y7230" t="s">
        <v>81</v>
      </c>
      <c r="Z7230" s="1">
        <v>45165</v>
      </c>
      <c r="AA7230" s="2">
        <v>0.74343750000000008</v>
      </c>
      <c r="AB7230" s="2">
        <v>0.35093749999999996</v>
      </c>
      <c r="AC7230" t="s">
        <v>44</v>
      </c>
      <c r="AD7230" t="s">
        <v>45</v>
      </c>
      <c r="AE7230" t="s">
        <v>45</v>
      </c>
      <c r="AF7230">
        <v>70</v>
      </c>
    </row>
    <row r="7231" spans="1:32">
      <c r="A7231">
        <v>31941</v>
      </c>
      <c r="B7231">
        <v>31041</v>
      </c>
      <c r="C7231" t="s">
        <v>501</v>
      </c>
      <c r="D7231" t="s">
        <v>4361</v>
      </c>
      <c r="E7231" t="s">
        <v>34</v>
      </c>
      <c r="F7231" t="s">
        <v>35446</v>
      </c>
      <c r="G7231" t="s">
        <v>35447</v>
      </c>
      <c r="H7231" t="s">
        <v>129</v>
      </c>
      <c r="I7231" s="1">
        <v>34830</v>
      </c>
      <c r="J7231" t="s">
        <v>35448</v>
      </c>
      <c r="K7231" t="s">
        <v>35449</v>
      </c>
      <c r="L7231">
        <v>65822</v>
      </c>
      <c r="M7231" t="s">
        <v>129</v>
      </c>
      <c r="N7231" s="1">
        <v>44960</v>
      </c>
      <c r="O7231" s="1">
        <v>44964</v>
      </c>
      <c r="P7231">
        <v>73</v>
      </c>
      <c r="Q7231">
        <v>3</v>
      </c>
      <c r="R7231" t="s">
        <v>53</v>
      </c>
      <c r="S7231">
        <v>1</v>
      </c>
      <c r="T7231">
        <v>1</v>
      </c>
      <c r="U7231">
        <v>4</v>
      </c>
      <c r="V7231">
        <v>512</v>
      </c>
      <c r="W7231" t="s">
        <v>41</v>
      </c>
      <c r="X7231" t="s">
        <v>35450</v>
      </c>
      <c r="Y7231" t="s">
        <v>81</v>
      </c>
      <c r="Z7231" s="1">
        <v>44953</v>
      </c>
      <c r="AA7231" s="2">
        <v>0.93527777777777776</v>
      </c>
      <c r="AB7231" s="2">
        <v>0.50935185185185183</v>
      </c>
      <c r="AC7231" t="s">
        <v>45</v>
      </c>
      <c r="AD7231" t="s">
        <v>45</v>
      </c>
      <c r="AE7231" t="s">
        <v>45</v>
      </c>
      <c r="AF7231">
        <v>128</v>
      </c>
    </row>
    <row r="7232" spans="1:32">
      <c r="A7232">
        <v>31943</v>
      </c>
      <c r="B7232">
        <v>31043</v>
      </c>
      <c r="C7232" t="s">
        <v>9350</v>
      </c>
      <c r="D7232" t="s">
        <v>5168</v>
      </c>
      <c r="E7232" t="s">
        <v>48</v>
      </c>
      <c r="F7232" t="s">
        <v>35451</v>
      </c>
      <c r="G7232" t="s">
        <v>35452</v>
      </c>
      <c r="H7232" t="s">
        <v>37</v>
      </c>
      <c r="I7232" s="1">
        <v>27261</v>
      </c>
      <c r="J7232" t="s">
        <v>35453</v>
      </c>
      <c r="K7232" t="s">
        <v>17092</v>
      </c>
      <c r="L7232">
        <v>659</v>
      </c>
      <c r="M7232" t="s">
        <v>37</v>
      </c>
      <c r="N7232" s="1">
        <v>45232</v>
      </c>
      <c r="O7232" s="1">
        <v>45236</v>
      </c>
      <c r="P7232">
        <v>74</v>
      </c>
      <c r="Q7232">
        <v>3</v>
      </c>
      <c r="R7232" t="s">
        <v>63</v>
      </c>
      <c r="S7232">
        <v>2</v>
      </c>
      <c r="T7232">
        <v>0</v>
      </c>
      <c r="U7232">
        <v>4</v>
      </c>
      <c r="V7232">
        <v>284</v>
      </c>
      <c r="W7232" t="s">
        <v>54</v>
      </c>
      <c r="X7232" t="s">
        <v>35454</v>
      </c>
      <c r="Y7232" t="s">
        <v>43</v>
      </c>
      <c r="Z7232" s="1">
        <v>45209</v>
      </c>
      <c r="AA7232" s="2">
        <v>2.4710648148148148E-2</v>
      </c>
      <c r="AB7232" s="2">
        <v>0.1461226851851852</v>
      </c>
      <c r="AC7232" t="s">
        <v>44</v>
      </c>
      <c r="AD7232" t="s">
        <v>44</v>
      </c>
      <c r="AE7232" t="s">
        <v>44</v>
      </c>
      <c r="AF7232">
        <v>71</v>
      </c>
    </row>
    <row r="7233" spans="1:32">
      <c r="A7233">
        <v>31944</v>
      </c>
      <c r="B7233">
        <v>31044</v>
      </c>
      <c r="C7233" t="s">
        <v>5861</v>
      </c>
      <c r="D7233" t="s">
        <v>6668</v>
      </c>
      <c r="E7233" t="s">
        <v>34</v>
      </c>
      <c r="F7233" t="s">
        <v>35455</v>
      </c>
      <c r="G7233" t="s">
        <v>35456</v>
      </c>
      <c r="H7233" t="s">
        <v>70</v>
      </c>
      <c r="I7233" s="1">
        <v>18250</v>
      </c>
      <c r="J7233" t="s">
        <v>35457</v>
      </c>
      <c r="K7233" t="s">
        <v>35458</v>
      </c>
      <c r="L7233">
        <v>15707</v>
      </c>
      <c r="M7233" t="s">
        <v>70</v>
      </c>
      <c r="N7233" s="1">
        <v>45223</v>
      </c>
      <c r="O7233" s="1">
        <v>45226</v>
      </c>
      <c r="P7233">
        <v>93</v>
      </c>
      <c r="Q7233">
        <v>4</v>
      </c>
      <c r="R7233" t="s">
        <v>40</v>
      </c>
      <c r="S7233">
        <v>3</v>
      </c>
      <c r="T7233">
        <v>0</v>
      </c>
      <c r="U7233">
        <v>3</v>
      </c>
      <c r="V7233">
        <v>741</v>
      </c>
      <c r="W7233" t="s">
        <v>41</v>
      </c>
      <c r="X7233" t="s">
        <v>35459</v>
      </c>
      <c r="Y7233" t="s">
        <v>6</v>
      </c>
      <c r="Z7233" s="1">
        <v>45185</v>
      </c>
      <c r="AA7233" s="2">
        <v>0.60231481481481486</v>
      </c>
      <c r="AB7233" s="2">
        <v>0.69535879629629627</v>
      </c>
      <c r="AC7233" t="s">
        <v>44</v>
      </c>
      <c r="AD7233" t="s">
        <v>45</v>
      </c>
      <c r="AE7233" t="s">
        <v>44</v>
      </c>
      <c r="AF7233">
        <v>247</v>
      </c>
    </row>
    <row r="7234" spans="1:32">
      <c r="A7234">
        <v>31947</v>
      </c>
      <c r="B7234">
        <v>31047</v>
      </c>
      <c r="C7234" t="s">
        <v>2397</v>
      </c>
      <c r="D7234" t="s">
        <v>462</v>
      </c>
      <c r="E7234" t="s">
        <v>48</v>
      </c>
      <c r="F7234" t="s">
        <v>35460</v>
      </c>
      <c r="G7234" t="s">
        <v>35461</v>
      </c>
      <c r="H7234" t="s">
        <v>201</v>
      </c>
      <c r="I7234" s="1">
        <v>22912</v>
      </c>
      <c r="J7234" t="s">
        <v>35462</v>
      </c>
      <c r="K7234" t="s">
        <v>35463</v>
      </c>
      <c r="L7234">
        <v>32416</v>
      </c>
      <c r="M7234" t="s">
        <v>201</v>
      </c>
      <c r="N7234" s="1">
        <v>45109</v>
      </c>
      <c r="O7234" s="1">
        <v>45113</v>
      </c>
      <c r="P7234">
        <v>37</v>
      </c>
      <c r="Q7234">
        <v>2</v>
      </c>
      <c r="R7234" t="s">
        <v>53</v>
      </c>
      <c r="S7234">
        <v>4</v>
      </c>
      <c r="T7234">
        <v>2</v>
      </c>
      <c r="U7234">
        <v>4</v>
      </c>
      <c r="V7234">
        <v>540</v>
      </c>
      <c r="W7234" t="s">
        <v>54</v>
      </c>
      <c r="X7234" t="s">
        <v>35464</v>
      </c>
      <c r="Y7234" t="s">
        <v>65</v>
      </c>
      <c r="Z7234" s="1">
        <v>45101</v>
      </c>
      <c r="AA7234" s="2">
        <v>0.72622685185185187</v>
      </c>
      <c r="AB7234" s="2">
        <v>0.22216435185185188</v>
      </c>
      <c r="AC7234" t="s">
        <v>45</v>
      </c>
      <c r="AD7234" t="s">
        <v>45</v>
      </c>
      <c r="AE7234" t="s">
        <v>44</v>
      </c>
      <c r="AF7234">
        <v>135</v>
      </c>
    </row>
    <row r="7235" spans="1:32">
      <c r="A7235">
        <v>31948</v>
      </c>
      <c r="B7235">
        <v>31048</v>
      </c>
      <c r="C7235" t="s">
        <v>1008</v>
      </c>
      <c r="D7235" t="s">
        <v>6817</v>
      </c>
      <c r="E7235" t="s">
        <v>34</v>
      </c>
      <c r="F7235" t="s">
        <v>35465</v>
      </c>
      <c r="G7235" t="s">
        <v>35466</v>
      </c>
      <c r="H7235" t="s">
        <v>692</v>
      </c>
      <c r="I7235" s="1">
        <v>20457</v>
      </c>
      <c r="J7235" t="s">
        <v>35467</v>
      </c>
      <c r="K7235" t="s">
        <v>35468</v>
      </c>
      <c r="L7235">
        <v>79421</v>
      </c>
      <c r="M7235" t="s">
        <v>692</v>
      </c>
      <c r="N7235" s="1">
        <v>45128</v>
      </c>
      <c r="O7235" s="1">
        <v>45130</v>
      </c>
      <c r="P7235">
        <v>33</v>
      </c>
      <c r="Q7235">
        <v>2</v>
      </c>
      <c r="R7235" t="s">
        <v>40</v>
      </c>
      <c r="S7235">
        <v>4</v>
      </c>
      <c r="T7235">
        <v>1</v>
      </c>
      <c r="U7235">
        <v>2</v>
      </c>
      <c r="V7235">
        <v>400</v>
      </c>
      <c r="W7235" t="s">
        <v>54</v>
      </c>
      <c r="X7235" t="s">
        <v>35469</v>
      </c>
      <c r="Y7235" t="s">
        <v>43</v>
      </c>
      <c r="Z7235" s="1">
        <v>45116</v>
      </c>
      <c r="AA7235" s="2">
        <v>0.74596064814814811</v>
      </c>
      <c r="AB7235" s="2">
        <v>4.7222222222222221E-2</v>
      </c>
      <c r="AC7235" t="s">
        <v>44</v>
      </c>
      <c r="AD7235" t="s">
        <v>45</v>
      </c>
      <c r="AE7235" t="s">
        <v>45</v>
      </c>
      <c r="AF7235">
        <v>200</v>
      </c>
    </row>
    <row r="7236" spans="1:32">
      <c r="A7236">
        <v>31949</v>
      </c>
      <c r="B7236">
        <v>31049</v>
      </c>
      <c r="C7236" t="s">
        <v>139</v>
      </c>
      <c r="D7236" t="s">
        <v>75</v>
      </c>
      <c r="E7236" t="s">
        <v>48</v>
      </c>
      <c r="F7236" t="s">
        <v>35470</v>
      </c>
      <c r="G7236" t="s">
        <v>35471</v>
      </c>
      <c r="H7236" t="s">
        <v>77</v>
      </c>
      <c r="I7236" s="1">
        <v>27572</v>
      </c>
      <c r="J7236" t="s">
        <v>35472</v>
      </c>
      <c r="K7236" t="s">
        <v>35473</v>
      </c>
      <c r="L7236">
        <v>74516</v>
      </c>
      <c r="M7236" t="s">
        <v>77</v>
      </c>
      <c r="N7236" s="1">
        <v>45301</v>
      </c>
      <c r="O7236" s="1">
        <v>45306</v>
      </c>
      <c r="P7236">
        <v>66</v>
      </c>
      <c r="Q7236">
        <v>3</v>
      </c>
      <c r="R7236" t="s">
        <v>40</v>
      </c>
      <c r="S7236">
        <v>4</v>
      </c>
      <c r="T7236">
        <v>2</v>
      </c>
      <c r="U7236">
        <v>5</v>
      </c>
      <c r="V7236">
        <v>1150</v>
      </c>
      <c r="W7236" t="s">
        <v>54</v>
      </c>
      <c r="X7236" t="s">
        <v>35474</v>
      </c>
      <c r="Y7236" t="s">
        <v>43</v>
      </c>
      <c r="Z7236" s="1">
        <v>45262</v>
      </c>
      <c r="AA7236" s="2">
        <v>0.77273148148148152</v>
      </c>
      <c r="AB7236" s="2">
        <v>1.8645833333333334E-2</v>
      </c>
      <c r="AC7236" t="s">
        <v>45</v>
      </c>
      <c r="AD7236" t="s">
        <v>45</v>
      </c>
      <c r="AE7236" t="s">
        <v>44</v>
      </c>
      <c r="AF7236">
        <v>230</v>
      </c>
    </row>
    <row r="7237" spans="1:32">
      <c r="A7237">
        <v>31950</v>
      </c>
      <c r="B7237">
        <v>31050</v>
      </c>
      <c r="C7237" t="s">
        <v>4962</v>
      </c>
      <c r="D7237" t="s">
        <v>428</v>
      </c>
      <c r="E7237" t="s">
        <v>34</v>
      </c>
      <c r="F7237" t="s">
        <v>35475</v>
      </c>
      <c r="G7237" t="s">
        <v>35476</v>
      </c>
      <c r="H7237" t="s">
        <v>272</v>
      </c>
      <c r="I7237" s="1">
        <v>27178</v>
      </c>
      <c r="J7237" t="s">
        <v>35477</v>
      </c>
      <c r="K7237" t="s">
        <v>11561</v>
      </c>
      <c r="L7237">
        <v>98208</v>
      </c>
      <c r="M7237" t="s">
        <v>272</v>
      </c>
      <c r="N7237" s="1">
        <v>45009</v>
      </c>
      <c r="O7237" s="1">
        <v>45011</v>
      </c>
      <c r="P7237">
        <v>10</v>
      </c>
      <c r="Q7237">
        <v>1</v>
      </c>
      <c r="R7237" t="s">
        <v>53</v>
      </c>
      <c r="S7237">
        <v>4</v>
      </c>
      <c r="T7237">
        <v>0</v>
      </c>
      <c r="U7237">
        <v>2</v>
      </c>
      <c r="V7237">
        <v>276</v>
      </c>
      <c r="W7237" t="s">
        <v>41</v>
      </c>
      <c r="X7237" t="s">
        <v>35478</v>
      </c>
      <c r="Y7237" t="s">
        <v>43</v>
      </c>
      <c r="Z7237" s="1">
        <v>44994</v>
      </c>
      <c r="AA7237" s="2">
        <v>0.66085648148148146</v>
      </c>
      <c r="AB7237" s="2">
        <v>0.85549768518518521</v>
      </c>
      <c r="AC7237" t="s">
        <v>45</v>
      </c>
      <c r="AD7237" t="s">
        <v>44</v>
      </c>
      <c r="AE7237" t="s">
        <v>45</v>
      </c>
      <c r="AF7237">
        <v>138</v>
      </c>
    </row>
    <row r="7238" spans="1:32">
      <c r="A7238">
        <v>31952</v>
      </c>
      <c r="B7238">
        <v>31052</v>
      </c>
      <c r="C7238" t="s">
        <v>2380</v>
      </c>
      <c r="D7238" t="s">
        <v>6022</v>
      </c>
      <c r="E7238" t="s">
        <v>48</v>
      </c>
      <c r="F7238" t="s">
        <v>35479</v>
      </c>
      <c r="G7238" t="s">
        <v>35480</v>
      </c>
      <c r="H7238" t="s">
        <v>457</v>
      </c>
      <c r="I7238" s="1">
        <v>29548</v>
      </c>
      <c r="J7238" t="s">
        <v>35481</v>
      </c>
      <c r="K7238" t="s">
        <v>32350</v>
      </c>
      <c r="L7238">
        <v>64185</v>
      </c>
      <c r="M7238" t="s">
        <v>457</v>
      </c>
      <c r="N7238" s="1">
        <v>45035</v>
      </c>
      <c r="O7238" s="1">
        <v>45040</v>
      </c>
      <c r="P7238">
        <v>61</v>
      </c>
      <c r="Q7238">
        <v>3</v>
      </c>
      <c r="R7238" t="s">
        <v>53</v>
      </c>
      <c r="S7238">
        <v>2</v>
      </c>
      <c r="T7238">
        <v>1</v>
      </c>
      <c r="U7238">
        <v>5</v>
      </c>
      <c r="V7238">
        <v>610</v>
      </c>
      <c r="W7238" t="s">
        <v>54</v>
      </c>
      <c r="X7238" t="s">
        <v>35482</v>
      </c>
      <c r="Y7238" t="s">
        <v>65</v>
      </c>
      <c r="Z7238" s="1">
        <v>45024</v>
      </c>
      <c r="AA7238" s="2">
        <v>0.3162847222222222</v>
      </c>
      <c r="AB7238" s="2">
        <v>0.34347222222222223</v>
      </c>
      <c r="AC7238" t="s">
        <v>44</v>
      </c>
      <c r="AD7238" t="s">
        <v>45</v>
      </c>
      <c r="AE7238" t="s">
        <v>45</v>
      </c>
      <c r="AF7238">
        <v>122</v>
      </c>
    </row>
    <row r="7239" spans="1:32">
      <c r="A7239">
        <v>31953</v>
      </c>
      <c r="B7239">
        <v>31053</v>
      </c>
      <c r="C7239" t="s">
        <v>1759</v>
      </c>
      <c r="D7239" t="s">
        <v>4275</v>
      </c>
      <c r="E7239" t="s">
        <v>34</v>
      </c>
      <c r="F7239" t="s">
        <v>35483</v>
      </c>
      <c r="G7239" t="s">
        <v>35484</v>
      </c>
      <c r="H7239" t="s">
        <v>171</v>
      </c>
      <c r="I7239" s="1">
        <v>18423</v>
      </c>
      <c r="J7239" t="s">
        <v>35485</v>
      </c>
      <c r="K7239" t="s">
        <v>35486</v>
      </c>
      <c r="L7239">
        <v>45088</v>
      </c>
      <c r="M7239" t="s">
        <v>171</v>
      </c>
      <c r="N7239" s="1">
        <v>45134</v>
      </c>
      <c r="O7239" s="1">
        <v>45136</v>
      </c>
      <c r="P7239">
        <v>66</v>
      </c>
      <c r="Q7239">
        <v>3</v>
      </c>
      <c r="R7239" t="s">
        <v>40</v>
      </c>
      <c r="S7239">
        <v>3</v>
      </c>
      <c r="T7239">
        <v>0</v>
      </c>
      <c r="U7239">
        <v>2</v>
      </c>
      <c r="V7239">
        <v>500</v>
      </c>
      <c r="W7239" t="s">
        <v>41</v>
      </c>
      <c r="X7239" t="s">
        <v>35487</v>
      </c>
      <c r="Y7239" t="s">
        <v>6</v>
      </c>
      <c r="Z7239" s="1">
        <v>45115</v>
      </c>
      <c r="AA7239" s="2">
        <v>0.78083333333333327</v>
      </c>
      <c r="AB7239" s="2">
        <v>0.2956597222222222</v>
      </c>
      <c r="AC7239" t="s">
        <v>44</v>
      </c>
      <c r="AD7239" t="s">
        <v>45</v>
      </c>
      <c r="AE7239" t="s">
        <v>45</v>
      </c>
      <c r="AF7239">
        <v>250</v>
      </c>
    </row>
    <row r="7240" spans="1:32">
      <c r="A7240">
        <v>31954</v>
      </c>
      <c r="B7240">
        <v>31054</v>
      </c>
      <c r="C7240" t="s">
        <v>1515</v>
      </c>
      <c r="D7240" t="s">
        <v>10508</v>
      </c>
      <c r="E7240" t="s">
        <v>34</v>
      </c>
      <c r="F7240" t="s">
        <v>35488</v>
      </c>
      <c r="G7240" t="s">
        <v>35489</v>
      </c>
      <c r="H7240" t="s">
        <v>101</v>
      </c>
      <c r="I7240" s="1">
        <v>20662</v>
      </c>
      <c r="J7240" t="s">
        <v>35490</v>
      </c>
      <c r="K7240" t="s">
        <v>16330</v>
      </c>
      <c r="L7240">
        <v>30463</v>
      </c>
      <c r="M7240" t="s">
        <v>101</v>
      </c>
      <c r="N7240" s="1">
        <v>45107</v>
      </c>
      <c r="O7240" s="1">
        <v>45109</v>
      </c>
      <c r="P7240">
        <v>29</v>
      </c>
      <c r="Q7240">
        <v>2</v>
      </c>
      <c r="R7240" t="s">
        <v>63</v>
      </c>
      <c r="S7240">
        <v>4</v>
      </c>
      <c r="T7240">
        <v>0</v>
      </c>
      <c r="U7240">
        <v>2</v>
      </c>
      <c r="V7240">
        <v>148</v>
      </c>
      <c r="W7240" t="s">
        <v>41</v>
      </c>
      <c r="X7240" t="s">
        <v>35491</v>
      </c>
      <c r="Y7240" t="s">
        <v>43</v>
      </c>
      <c r="Z7240" s="1">
        <v>45093</v>
      </c>
      <c r="AA7240" s="2">
        <v>0.45590277777777777</v>
      </c>
      <c r="AB7240" s="2">
        <v>0.8084027777777778</v>
      </c>
      <c r="AC7240" t="s">
        <v>44</v>
      </c>
      <c r="AD7240" t="s">
        <v>45</v>
      </c>
      <c r="AE7240" t="s">
        <v>44</v>
      </c>
      <c r="AF7240">
        <v>74</v>
      </c>
    </row>
    <row r="7241" spans="1:32">
      <c r="A7241">
        <v>31956</v>
      </c>
      <c r="B7241">
        <v>31056</v>
      </c>
      <c r="C7241" t="s">
        <v>90</v>
      </c>
      <c r="D7241" t="s">
        <v>7593</v>
      </c>
      <c r="E7241" t="s">
        <v>48</v>
      </c>
      <c r="F7241" t="s">
        <v>35492</v>
      </c>
      <c r="G7241" t="s">
        <v>35493</v>
      </c>
      <c r="H7241" t="s">
        <v>295</v>
      </c>
      <c r="I7241" s="1">
        <v>29174</v>
      </c>
      <c r="J7241" t="s">
        <v>35494</v>
      </c>
      <c r="K7241" t="s">
        <v>35495</v>
      </c>
      <c r="L7241">
        <v>12355</v>
      </c>
      <c r="M7241" t="s">
        <v>295</v>
      </c>
      <c r="N7241" s="1">
        <v>44981</v>
      </c>
      <c r="O7241" s="1">
        <v>44986</v>
      </c>
      <c r="P7241">
        <v>79</v>
      </c>
      <c r="Q7241">
        <v>4</v>
      </c>
      <c r="R7241" t="s">
        <v>53</v>
      </c>
      <c r="S7241">
        <v>3</v>
      </c>
      <c r="T7241">
        <v>0</v>
      </c>
      <c r="U7241">
        <v>5</v>
      </c>
      <c r="V7241">
        <v>695</v>
      </c>
      <c r="W7241" t="s">
        <v>41</v>
      </c>
      <c r="X7241" t="s">
        <v>35496</v>
      </c>
      <c r="Y7241" t="s">
        <v>43</v>
      </c>
      <c r="Z7241" s="1">
        <v>44954</v>
      </c>
      <c r="AA7241" s="2">
        <v>0.10542824074074074</v>
      </c>
      <c r="AB7241" s="2">
        <v>0.7588773148148148</v>
      </c>
      <c r="AC7241" t="s">
        <v>45</v>
      </c>
      <c r="AD7241" t="s">
        <v>45</v>
      </c>
      <c r="AE7241" t="s">
        <v>44</v>
      </c>
      <c r="AF7241">
        <v>139</v>
      </c>
    </row>
    <row r="7242" spans="1:32">
      <c r="A7242">
        <v>31957</v>
      </c>
      <c r="B7242">
        <v>31057</v>
      </c>
      <c r="C7242" t="s">
        <v>16622</v>
      </c>
      <c r="D7242" t="s">
        <v>977</v>
      </c>
      <c r="E7242" t="s">
        <v>34</v>
      </c>
      <c r="F7242" t="s">
        <v>35497</v>
      </c>
      <c r="G7242" t="s">
        <v>35498</v>
      </c>
      <c r="H7242" t="s">
        <v>171</v>
      </c>
      <c r="I7242" s="1">
        <v>29786</v>
      </c>
      <c r="J7242" t="s">
        <v>35499</v>
      </c>
      <c r="K7242" t="s">
        <v>35500</v>
      </c>
      <c r="L7242">
        <v>73428</v>
      </c>
      <c r="M7242" t="s">
        <v>171</v>
      </c>
      <c r="N7242" s="1">
        <v>45254</v>
      </c>
      <c r="O7242" s="1">
        <v>45256</v>
      </c>
      <c r="P7242">
        <v>27</v>
      </c>
      <c r="Q7242">
        <v>2</v>
      </c>
      <c r="R7242" t="s">
        <v>40</v>
      </c>
      <c r="S7242">
        <v>4</v>
      </c>
      <c r="T7242">
        <v>2</v>
      </c>
      <c r="U7242">
        <v>2</v>
      </c>
      <c r="V7242">
        <v>474</v>
      </c>
      <c r="W7242" t="s">
        <v>54</v>
      </c>
      <c r="X7242" t="s">
        <v>35501</v>
      </c>
      <c r="Y7242" t="s">
        <v>65</v>
      </c>
      <c r="Z7242" s="1">
        <v>45222</v>
      </c>
      <c r="AA7242" s="2">
        <v>0.7071412037037037</v>
      </c>
      <c r="AB7242" s="2">
        <v>0.66295138888888883</v>
      </c>
      <c r="AC7242" t="s">
        <v>45</v>
      </c>
      <c r="AD7242" t="s">
        <v>44</v>
      </c>
      <c r="AE7242" t="s">
        <v>45</v>
      </c>
      <c r="AF7242">
        <v>237</v>
      </c>
    </row>
    <row r="7243" spans="1:32">
      <c r="A7243">
        <v>31958</v>
      </c>
      <c r="B7243">
        <v>31058</v>
      </c>
      <c r="C7243" t="s">
        <v>1392</v>
      </c>
      <c r="D7243" t="s">
        <v>1074</v>
      </c>
      <c r="E7243" t="s">
        <v>48</v>
      </c>
      <c r="F7243" t="s">
        <v>35502</v>
      </c>
      <c r="G7243">
        <f>1-204-637-9629</f>
        <v>-10469</v>
      </c>
      <c r="H7243" t="s">
        <v>405</v>
      </c>
      <c r="I7243" s="1">
        <v>34072</v>
      </c>
      <c r="J7243" t="s">
        <v>35503</v>
      </c>
      <c r="K7243" t="s">
        <v>35504</v>
      </c>
      <c r="L7243">
        <v>59730</v>
      </c>
      <c r="M7243" t="s">
        <v>405</v>
      </c>
      <c r="N7243" s="1">
        <v>45008</v>
      </c>
      <c r="O7243" s="1">
        <v>45011</v>
      </c>
      <c r="P7243">
        <v>66</v>
      </c>
      <c r="Q7243">
        <v>3</v>
      </c>
      <c r="R7243" t="s">
        <v>40</v>
      </c>
      <c r="S7243">
        <v>4</v>
      </c>
      <c r="T7243">
        <v>2</v>
      </c>
      <c r="U7243">
        <v>3</v>
      </c>
      <c r="V7243">
        <v>717</v>
      </c>
      <c r="W7243" t="s">
        <v>54</v>
      </c>
      <c r="X7243" t="s">
        <v>35505</v>
      </c>
      <c r="Y7243" t="s">
        <v>43</v>
      </c>
      <c r="Z7243" s="1">
        <v>44997</v>
      </c>
      <c r="AA7243" s="2">
        <v>0.99202546296296301</v>
      </c>
      <c r="AB7243" s="2">
        <v>0.72765046296296287</v>
      </c>
      <c r="AC7243" t="s">
        <v>45</v>
      </c>
      <c r="AD7243" t="s">
        <v>44</v>
      </c>
      <c r="AE7243" t="s">
        <v>44</v>
      </c>
      <c r="AF7243">
        <v>239</v>
      </c>
    </row>
    <row r="7244" spans="1:32">
      <c r="A7244">
        <v>31959</v>
      </c>
      <c r="B7244">
        <v>31059</v>
      </c>
      <c r="C7244" t="s">
        <v>489</v>
      </c>
      <c r="D7244" t="s">
        <v>435</v>
      </c>
      <c r="E7244" t="s">
        <v>34</v>
      </c>
      <c r="F7244" t="s">
        <v>35506</v>
      </c>
      <c r="G7244" t="s">
        <v>35507</v>
      </c>
      <c r="H7244" t="s">
        <v>60</v>
      </c>
      <c r="I7244" s="1">
        <v>21013</v>
      </c>
      <c r="J7244" t="s">
        <v>35508</v>
      </c>
      <c r="K7244" t="s">
        <v>35509</v>
      </c>
      <c r="L7244">
        <v>53948</v>
      </c>
      <c r="M7244" t="s">
        <v>60</v>
      </c>
      <c r="N7244" s="1">
        <v>45025</v>
      </c>
      <c r="O7244" s="1">
        <v>45026</v>
      </c>
      <c r="P7244">
        <v>75</v>
      </c>
      <c r="Q7244">
        <v>3</v>
      </c>
      <c r="R7244" t="s">
        <v>40</v>
      </c>
      <c r="S7244">
        <v>3</v>
      </c>
      <c r="T7244">
        <v>2</v>
      </c>
      <c r="U7244">
        <v>1</v>
      </c>
      <c r="V7244">
        <v>238</v>
      </c>
      <c r="W7244" t="s">
        <v>41</v>
      </c>
      <c r="X7244" t="s">
        <v>35510</v>
      </c>
      <c r="Y7244" t="s">
        <v>43</v>
      </c>
      <c r="Z7244" s="1">
        <v>44986</v>
      </c>
      <c r="AA7244" s="2">
        <v>0.30457175925925922</v>
      </c>
      <c r="AB7244" s="2">
        <v>0.81737268518518524</v>
      </c>
      <c r="AC7244" t="s">
        <v>44</v>
      </c>
      <c r="AD7244" t="s">
        <v>45</v>
      </c>
      <c r="AE7244" t="s">
        <v>45</v>
      </c>
      <c r="AF7244">
        <v>238</v>
      </c>
    </row>
    <row r="7245" spans="1:32">
      <c r="A7245">
        <v>31960</v>
      </c>
      <c r="B7245">
        <v>31060</v>
      </c>
      <c r="C7245" t="s">
        <v>2189</v>
      </c>
      <c r="D7245" t="s">
        <v>6034</v>
      </c>
      <c r="E7245" t="s">
        <v>34</v>
      </c>
      <c r="F7245" t="s">
        <v>35511</v>
      </c>
      <c r="G7245" t="s">
        <v>35512</v>
      </c>
      <c r="H7245" t="s">
        <v>171</v>
      </c>
      <c r="I7245" s="1">
        <v>30648</v>
      </c>
      <c r="J7245" t="s">
        <v>35513</v>
      </c>
      <c r="K7245" t="s">
        <v>13177</v>
      </c>
      <c r="L7245">
        <v>20122</v>
      </c>
      <c r="M7245" t="s">
        <v>171</v>
      </c>
      <c r="N7245" s="1">
        <v>45092</v>
      </c>
      <c r="O7245" s="1">
        <v>45094</v>
      </c>
      <c r="P7245">
        <v>25</v>
      </c>
      <c r="Q7245">
        <v>1</v>
      </c>
      <c r="R7245" t="s">
        <v>53</v>
      </c>
      <c r="S7245">
        <v>1</v>
      </c>
      <c r="T7245">
        <v>2</v>
      </c>
      <c r="U7245">
        <v>2</v>
      </c>
      <c r="V7245">
        <v>300</v>
      </c>
      <c r="W7245" t="s">
        <v>41</v>
      </c>
      <c r="X7245" t="s">
        <v>35514</v>
      </c>
      <c r="Y7245" t="s">
        <v>65</v>
      </c>
      <c r="Z7245" s="1">
        <v>45072</v>
      </c>
      <c r="AA7245" s="2">
        <v>0.60501157407407413</v>
      </c>
      <c r="AB7245" s="2">
        <v>0.70659722222222221</v>
      </c>
      <c r="AC7245" t="s">
        <v>45</v>
      </c>
      <c r="AD7245" t="s">
        <v>45</v>
      </c>
      <c r="AE7245" t="s">
        <v>45</v>
      </c>
      <c r="AF7245">
        <v>150</v>
      </c>
    </row>
    <row r="7246" spans="1:32">
      <c r="A7246">
        <v>31964</v>
      </c>
      <c r="B7246">
        <v>31064</v>
      </c>
      <c r="C7246" t="s">
        <v>326</v>
      </c>
      <c r="D7246" t="s">
        <v>859</v>
      </c>
      <c r="E7246" t="s">
        <v>48</v>
      </c>
      <c r="F7246" t="s">
        <v>35515</v>
      </c>
      <c r="G7246" t="s">
        <v>35516</v>
      </c>
      <c r="H7246" t="s">
        <v>423</v>
      </c>
      <c r="I7246" s="1">
        <v>19181</v>
      </c>
      <c r="J7246" t="s">
        <v>35517</v>
      </c>
      <c r="K7246" t="s">
        <v>562</v>
      </c>
      <c r="L7246">
        <v>10242</v>
      </c>
      <c r="M7246" t="s">
        <v>423</v>
      </c>
      <c r="N7246" s="1">
        <v>44954</v>
      </c>
      <c r="O7246" s="1">
        <v>44957</v>
      </c>
      <c r="P7246">
        <v>44</v>
      </c>
      <c r="Q7246">
        <v>2</v>
      </c>
      <c r="R7246" t="s">
        <v>63</v>
      </c>
      <c r="S7246">
        <v>1</v>
      </c>
      <c r="T7246">
        <v>2</v>
      </c>
      <c r="U7246">
        <v>3</v>
      </c>
      <c r="V7246">
        <v>192</v>
      </c>
      <c r="W7246" t="s">
        <v>54</v>
      </c>
      <c r="X7246" t="s">
        <v>35518</v>
      </c>
      <c r="Y7246" t="s">
        <v>6</v>
      </c>
      <c r="Z7246" s="1">
        <v>44942</v>
      </c>
      <c r="AA7246" s="2">
        <v>0.35969907407407403</v>
      </c>
      <c r="AB7246" s="2">
        <v>0.45287037037037042</v>
      </c>
      <c r="AC7246" t="s">
        <v>45</v>
      </c>
      <c r="AD7246" t="s">
        <v>45</v>
      </c>
      <c r="AE7246" t="s">
        <v>45</v>
      </c>
      <c r="AF7246">
        <v>64</v>
      </c>
    </row>
    <row r="7247" spans="1:32">
      <c r="A7247">
        <v>31967</v>
      </c>
      <c r="B7247">
        <v>31067</v>
      </c>
      <c r="C7247" t="s">
        <v>1888</v>
      </c>
      <c r="D7247" t="s">
        <v>4536</v>
      </c>
      <c r="E7247" t="s">
        <v>48</v>
      </c>
      <c r="F7247" t="s">
        <v>35519</v>
      </c>
      <c r="G7247" t="s">
        <v>35520</v>
      </c>
      <c r="H7247" t="s">
        <v>941</v>
      </c>
      <c r="I7247" s="1">
        <v>23802</v>
      </c>
      <c r="J7247" t="s">
        <v>35521</v>
      </c>
      <c r="K7247" t="s">
        <v>35522</v>
      </c>
      <c r="L7247">
        <v>22141</v>
      </c>
      <c r="M7247" t="s">
        <v>941</v>
      </c>
      <c r="N7247" s="1">
        <v>44969</v>
      </c>
      <c r="O7247" s="1">
        <v>44973</v>
      </c>
      <c r="P7247">
        <v>82</v>
      </c>
      <c r="Q7247">
        <v>4</v>
      </c>
      <c r="R7247" t="s">
        <v>53</v>
      </c>
      <c r="S7247">
        <v>3</v>
      </c>
      <c r="T7247">
        <v>2</v>
      </c>
      <c r="U7247">
        <v>4</v>
      </c>
      <c r="V7247">
        <v>520</v>
      </c>
      <c r="W7247" t="s">
        <v>54</v>
      </c>
      <c r="X7247" t="s">
        <v>35523</v>
      </c>
      <c r="Y7247" t="s">
        <v>6</v>
      </c>
      <c r="Z7247" s="1">
        <v>44960</v>
      </c>
      <c r="AA7247" s="2">
        <v>0.79221064814814823</v>
      </c>
      <c r="AB7247" s="2">
        <v>3.858796296296297E-2</v>
      </c>
      <c r="AC7247" t="s">
        <v>45</v>
      </c>
      <c r="AD7247" t="s">
        <v>45</v>
      </c>
      <c r="AE7247" t="s">
        <v>44</v>
      </c>
      <c r="AF7247">
        <v>130</v>
      </c>
    </row>
    <row r="7248" spans="1:32">
      <c r="A7248">
        <v>31968</v>
      </c>
      <c r="B7248">
        <v>31068</v>
      </c>
      <c r="C7248" t="s">
        <v>453</v>
      </c>
      <c r="D7248" t="s">
        <v>1996</v>
      </c>
      <c r="E7248" t="s">
        <v>48</v>
      </c>
      <c r="F7248" t="s">
        <v>35524</v>
      </c>
      <c r="G7248" t="s">
        <v>35525</v>
      </c>
      <c r="H7248" t="s">
        <v>330</v>
      </c>
      <c r="I7248" s="1">
        <v>31586</v>
      </c>
      <c r="J7248" t="s">
        <v>35526</v>
      </c>
      <c r="K7248" t="s">
        <v>35527</v>
      </c>
      <c r="L7248">
        <v>31167</v>
      </c>
      <c r="M7248" t="s">
        <v>330</v>
      </c>
      <c r="N7248" s="1">
        <v>45131</v>
      </c>
      <c r="O7248" s="1">
        <v>45134</v>
      </c>
      <c r="P7248">
        <v>43</v>
      </c>
      <c r="Q7248">
        <v>2</v>
      </c>
      <c r="R7248" t="s">
        <v>53</v>
      </c>
      <c r="S7248">
        <v>4</v>
      </c>
      <c r="T7248">
        <v>0</v>
      </c>
      <c r="U7248">
        <v>3</v>
      </c>
      <c r="V7248">
        <v>393</v>
      </c>
      <c r="W7248" t="s">
        <v>54</v>
      </c>
      <c r="X7248" t="s">
        <v>35528</v>
      </c>
      <c r="Y7248" t="s">
        <v>81</v>
      </c>
      <c r="Z7248" s="1">
        <v>45116</v>
      </c>
      <c r="AA7248" s="2">
        <v>0.14313657407407407</v>
      </c>
      <c r="AB7248" s="2">
        <v>0.35560185185185184</v>
      </c>
      <c r="AC7248" t="s">
        <v>45</v>
      </c>
      <c r="AD7248" t="s">
        <v>45</v>
      </c>
      <c r="AE7248" t="s">
        <v>44</v>
      </c>
      <c r="AF7248">
        <v>131</v>
      </c>
    </row>
    <row r="7249" spans="1:32">
      <c r="A7249">
        <v>31969</v>
      </c>
      <c r="B7249">
        <v>31069</v>
      </c>
      <c r="C7249" t="s">
        <v>197</v>
      </c>
      <c r="D7249" t="s">
        <v>263</v>
      </c>
      <c r="E7249" t="s">
        <v>48</v>
      </c>
      <c r="F7249" t="s">
        <v>35529</v>
      </c>
      <c r="G7249" t="s">
        <v>35530</v>
      </c>
      <c r="H7249" t="s">
        <v>423</v>
      </c>
      <c r="I7249" s="1">
        <v>17157</v>
      </c>
      <c r="J7249" t="s">
        <v>35531</v>
      </c>
      <c r="K7249" t="s">
        <v>35532</v>
      </c>
      <c r="L7249">
        <v>93558</v>
      </c>
      <c r="M7249" t="s">
        <v>423</v>
      </c>
      <c r="N7249" s="1">
        <v>45130</v>
      </c>
      <c r="O7249" s="1">
        <v>45132</v>
      </c>
      <c r="P7249">
        <v>72</v>
      </c>
      <c r="Q7249">
        <v>3</v>
      </c>
      <c r="R7249" t="s">
        <v>40</v>
      </c>
      <c r="S7249">
        <v>4</v>
      </c>
      <c r="T7249">
        <v>2</v>
      </c>
      <c r="U7249">
        <v>2</v>
      </c>
      <c r="V7249">
        <v>494</v>
      </c>
      <c r="W7249" t="s">
        <v>41</v>
      </c>
      <c r="X7249" t="s">
        <v>35533</v>
      </c>
      <c r="Y7249" t="s">
        <v>81</v>
      </c>
      <c r="Z7249" s="1">
        <v>45125</v>
      </c>
      <c r="AA7249" s="2">
        <v>0.90211805555555558</v>
      </c>
      <c r="AB7249" s="2">
        <v>0.31899305555555557</v>
      </c>
      <c r="AC7249" t="s">
        <v>45</v>
      </c>
      <c r="AD7249" t="s">
        <v>44</v>
      </c>
      <c r="AE7249" t="s">
        <v>45</v>
      </c>
      <c r="AF7249">
        <v>247</v>
      </c>
    </row>
    <row r="7250" spans="1:32">
      <c r="A7250">
        <v>31971</v>
      </c>
      <c r="B7250">
        <v>31071</v>
      </c>
      <c r="C7250" t="s">
        <v>988</v>
      </c>
      <c r="D7250" t="s">
        <v>5089</v>
      </c>
      <c r="E7250" t="s">
        <v>34</v>
      </c>
      <c r="F7250" t="s">
        <v>35534</v>
      </c>
      <c r="G7250" t="s">
        <v>35535</v>
      </c>
      <c r="H7250" t="s">
        <v>156</v>
      </c>
      <c r="I7250" s="1">
        <v>23155</v>
      </c>
      <c r="J7250" t="s">
        <v>35536</v>
      </c>
      <c r="K7250" t="s">
        <v>35537</v>
      </c>
      <c r="L7250">
        <v>93950</v>
      </c>
      <c r="M7250" t="s">
        <v>156</v>
      </c>
      <c r="N7250" s="1">
        <v>45122</v>
      </c>
      <c r="O7250" s="1">
        <v>45126</v>
      </c>
      <c r="P7250">
        <v>84</v>
      </c>
      <c r="Q7250">
        <v>4</v>
      </c>
      <c r="R7250" t="s">
        <v>40</v>
      </c>
      <c r="S7250">
        <v>4</v>
      </c>
      <c r="T7250">
        <v>2</v>
      </c>
      <c r="U7250">
        <v>4</v>
      </c>
      <c r="V7250">
        <v>844</v>
      </c>
      <c r="W7250" t="s">
        <v>54</v>
      </c>
      <c r="X7250" t="s">
        <v>35538</v>
      </c>
      <c r="Y7250" t="s">
        <v>43</v>
      </c>
      <c r="Z7250" s="1">
        <v>45084</v>
      </c>
      <c r="AA7250" s="2">
        <v>0.99037037037037035</v>
      </c>
      <c r="AB7250" s="2">
        <v>0.55511574074074077</v>
      </c>
      <c r="AC7250" t="s">
        <v>44</v>
      </c>
      <c r="AD7250" t="s">
        <v>45</v>
      </c>
      <c r="AE7250" t="s">
        <v>44</v>
      </c>
      <c r="AF7250">
        <v>211</v>
      </c>
    </row>
    <row r="7251" spans="1:32">
      <c r="A7251">
        <v>31976</v>
      </c>
      <c r="B7251">
        <v>31076</v>
      </c>
      <c r="C7251" t="s">
        <v>4178</v>
      </c>
      <c r="D7251" t="s">
        <v>729</v>
      </c>
      <c r="E7251" t="s">
        <v>48</v>
      </c>
      <c r="F7251" t="s">
        <v>35539</v>
      </c>
      <c r="G7251" t="s">
        <v>35540</v>
      </c>
      <c r="H7251" t="s">
        <v>692</v>
      </c>
      <c r="I7251" s="1">
        <v>17209</v>
      </c>
      <c r="J7251" t="s">
        <v>35541</v>
      </c>
      <c r="K7251" t="s">
        <v>35542</v>
      </c>
      <c r="L7251">
        <v>26413</v>
      </c>
      <c r="M7251" t="s">
        <v>692</v>
      </c>
      <c r="N7251" s="1">
        <v>45291</v>
      </c>
      <c r="O7251" s="1">
        <v>45296</v>
      </c>
      <c r="P7251">
        <v>1</v>
      </c>
      <c r="Q7251">
        <v>1</v>
      </c>
      <c r="R7251" t="s">
        <v>53</v>
      </c>
      <c r="S7251">
        <v>3</v>
      </c>
      <c r="T7251">
        <v>0</v>
      </c>
      <c r="U7251">
        <v>5</v>
      </c>
      <c r="V7251">
        <v>685</v>
      </c>
      <c r="W7251" t="s">
        <v>54</v>
      </c>
      <c r="X7251" t="s">
        <v>35543</v>
      </c>
      <c r="Y7251" t="s">
        <v>43</v>
      </c>
      <c r="Z7251" s="1">
        <v>45253</v>
      </c>
      <c r="AA7251" s="2">
        <v>0.76979166666666676</v>
      </c>
      <c r="AB7251" s="2">
        <v>0.92329861111111111</v>
      </c>
      <c r="AC7251" t="s">
        <v>44</v>
      </c>
      <c r="AD7251" t="s">
        <v>44</v>
      </c>
      <c r="AE7251" t="s">
        <v>45</v>
      </c>
      <c r="AF7251">
        <v>137</v>
      </c>
    </row>
    <row r="7252" spans="1:32">
      <c r="A7252">
        <v>31977</v>
      </c>
      <c r="B7252">
        <v>31077</v>
      </c>
      <c r="C7252" t="s">
        <v>6816</v>
      </c>
      <c r="D7252" t="s">
        <v>6781</v>
      </c>
      <c r="E7252" t="s">
        <v>34</v>
      </c>
      <c r="F7252" t="s">
        <v>35544</v>
      </c>
      <c r="G7252" t="s">
        <v>35545</v>
      </c>
      <c r="H7252" t="s">
        <v>295</v>
      </c>
      <c r="I7252" s="1">
        <v>33068</v>
      </c>
      <c r="J7252" t="s">
        <v>35546</v>
      </c>
      <c r="K7252" t="s">
        <v>7586</v>
      </c>
      <c r="L7252">
        <v>29713</v>
      </c>
      <c r="M7252" t="s">
        <v>295</v>
      </c>
      <c r="N7252" s="1">
        <v>44976</v>
      </c>
      <c r="O7252" s="1">
        <v>44980</v>
      </c>
      <c r="P7252">
        <v>50</v>
      </c>
      <c r="Q7252">
        <v>2</v>
      </c>
      <c r="R7252" t="s">
        <v>63</v>
      </c>
      <c r="S7252">
        <v>3</v>
      </c>
      <c r="T7252">
        <v>1</v>
      </c>
      <c r="U7252">
        <v>4</v>
      </c>
      <c r="V7252">
        <v>328</v>
      </c>
      <c r="W7252" t="s">
        <v>41</v>
      </c>
      <c r="X7252" t="s">
        <v>35547</v>
      </c>
      <c r="Y7252" t="s">
        <v>81</v>
      </c>
      <c r="Z7252" s="1">
        <v>44949</v>
      </c>
      <c r="AA7252" s="2">
        <v>0.2338888888888889</v>
      </c>
      <c r="AB7252" s="2">
        <v>0.27144675925925926</v>
      </c>
      <c r="AC7252" t="s">
        <v>45</v>
      </c>
      <c r="AD7252" t="s">
        <v>45</v>
      </c>
      <c r="AE7252" t="s">
        <v>44</v>
      </c>
      <c r="AF7252">
        <v>82</v>
      </c>
    </row>
    <row r="7253" spans="1:32">
      <c r="A7253">
        <v>31978</v>
      </c>
      <c r="B7253">
        <v>31078</v>
      </c>
      <c r="C7253" t="s">
        <v>26232</v>
      </c>
      <c r="D7253" t="s">
        <v>3461</v>
      </c>
      <c r="E7253" t="s">
        <v>48</v>
      </c>
      <c r="F7253" t="s">
        <v>35548</v>
      </c>
      <c r="G7253" t="s">
        <v>35549</v>
      </c>
      <c r="H7253" t="s">
        <v>86</v>
      </c>
      <c r="I7253" s="1">
        <v>18721</v>
      </c>
      <c r="J7253" t="s">
        <v>35550</v>
      </c>
      <c r="K7253" t="s">
        <v>35551</v>
      </c>
      <c r="L7253">
        <v>48244</v>
      </c>
      <c r="M7253" t="s">
        <v>86</v>
      </c>
      <c r="N7253" s="1">
        <v>45294</v>
      </c>
      <c r="O7253" s="1">
        <v>45297</v>
      </c>
      <c r="P7253">
        <v>59</v>
      </c>
      <c r="Q7253">
        <v>3</v>
      </c>
      <c r="R7253" t="s">
        <v>63</v>
      </c>
      <c r="S7253">
        <v>2</v>
      </c>
      <c r="T7253">
        <v>1</v>
      </c>
      <c r="U7253">
        <v>3</v>
      </c>
      <c r="V7253">
        <v>234</v>
      </c>
      <c r="W7253" t="s">
        <v>54</v>
      </c>
      <c r="X7253" t="s">
        <v>35552</v>
      </c>
      <c r="Y7253" t="s">
        <v>6</v>
      </c>
      <c r="Z7253" s="1">
        <v>45260</v>
      </c>
      <c r="AA7253" s="2">
        <v>0.10767361111111111</v>
      </c>
      <c r="AB7253" s="2">
        <v>0.57094907407407403</v>
      </c>
      <c r="AC7253" t="s">
        <v>45</v>
      </c>
      <c r="AD7253" t="s">
        <v>44</v>
      </c>
      <c r="AE7253" t="s">
        <v>45</v>
      </c>
      <c r="AF7253">
        <v>78</v>
      </c>
    </row>
    <row r="7254" spans="1:32">
      <c r="A7254">
        <v>31979</v>
      </c>
      <c r="B7254">
        <v>31079</v>
      </c>
      <c r="C7254" t="s">
        <v>197</v>
      </c>
      <c r="D7254" t="s">
        <v>20976</v>
      </c>
      <c r="E7254" t="s">
        <v>34</v>
      </c>
      <c r="F7254" t="s">
        <v>35553</v>
      </c>
      <c r="G7254">
        <v>8173869388</v>
      </c>
      <c r="H7254" t="s">
        <v>60</v>
      </c>
      <c r="I7254" s="1">
        <v>21532</v>
      </c>
      <c r="J7254" t="s">
        <v>35554</v>
      </c>
      <c r="K7254" t="s">
        <v>18965</v>
      </c>
      <c r="L7254">
        <v>61014</v>
      </c>
      <c r="M7254" t="s">
        <v>60</v>
      </c>
      <c r="N7254" s="1">
        <v>44979</v>
      </c>
      <c r="O7254" s="1">
        <v>44982</v>
      </c>
      <c r="P7254">
        <v>59</v>
      </c>
      <c r="Q7254">
        <v>3</v>
      </c>
      <c r="R7254" t="s">
        <v>63</v>
      </c>
      <c r="S7254">
        <v>3</v>
      </c>
      <c r="T7254">
        <v>2</v>
      </c>
      <c r="U7254">
        <v>3</v>
      </c>
      <c r="V7254">
        <v>198</v>
      </c>
      <c r="W7254" t="s">
        <v>54</v>
      </c>
      <c r="X7254" t="s">
        <v>35555</v>
      </c>
      <c r="Y7254" t="s">
        <v>81</v>
      </c>
      <c r="Z7254" s="1">
        <v>44956</v>
      </c>
      <c r="AA7254" s="2">
        <v>0.82543981481481488</v>
      </c>
      <c r="AB7254" s="2">
        <v>1.2766203703703703E-2</v>
      </c>
      <c r="AC7254" t="s">
        <v>44</v>
      </c>
      <c r="AD7254" t="s">
        <v>44</v>
      </c>
      <c r="AE7254" t="s">
        <v>44</v>
      </c>
      <c r="AF7254">
        <v>66</v>
      </c>
    </row>
    <row r="7255" spans="1:32">
      <c r="A7255">
        <v>31981</v>
      </c>
      <c r="B7255">
        <v>31081</v>
      </c>
      <c r="C7255" t="s">
        <v>1966</v>
      </c>
      <c r="D7255" t="s">
        <v>154</v>
      </c>
      <c r="E7255" t="s">
        <v>34</v>
      </c>
      <c r="F7255" t="s">
        <v>35556</v>
      </c>
      <c r="G7255" t="s">
        <v>35557</v>
      </c>
      <c r="H7255" t="s">
        <v>423</v>
      </c>
      <c r="I7255" s="1">
        <v>37739</v>
      </c>
      <c r="J7255" t="s">
        <v>35558</v>
      </c>
      <c r="K7255" t="s">
        <v>35559</v>
      </c>
      <c r="L7255">
        <v>11768</v>
      </c>
      <c r="M7255" t="s">
        <v>423</v>
      </c>
      <c r="N7255" s="1">
        <v>45089</v>
      </c>
      <c r="O7255" s="1">
        <v>45093</v>
      </c>
      <c r="P7255">
        <v>57</v>
      </c>
      <c r="Q7255">
        <v>3</v>
      </c>
      <c r="R7255" t="s">
        <v>40</v>
      </c>
      <c r="S7255">
        <v>4</v>
      </c>
      <c r="T7255">
        <v>2</v>
      </c>
      <c r="U7255">
        <v>4</v>
      </c>
      <c r="V7255">
        <v>828</v>
      </c>
      <c r="W7255" t="s">
        <v>41</v>
      </c>
      <c r="X7255" t="s">
        <v>35560</v>
      </c>
      <c r="Y7255" t="s">
        <v>6</v>
      </c>
      <c r="Z7255" s="1">
        <v>45074</v>
      </c>
      <c r="AA7255" s="2">
        <v>0.84969907407407408</v>
      </c>
      <c r="AB7255" s="2">
        <v>0.73820601851851853</v>
      </c>
      <c r="AC7255" t="s">
        <v>44</v>
      </c>
      <c r="AD7255" t="s">
        <v>45</v>
      </c>
      <c r="AE7255" t="s">
        <v>45</v>
      </c>
      <c r="AF7255">
        <v>207</v>
      </c>
    </row>
    <row r="7256" spans="1:32">
      <c r="A7256">
        <v>31982</v>
      </c>
      <c r="B7256">
        <v>31082</v>
      </c>
      <c r="C7256" t="s">
        <v>590</v>
      </c>
      <c r="D7256" t="s">
        <v>22148</v>
      </c>
      <c r="E7256" t="s">
        <v>48</v>
      </c>
      <c r="F7256" t="s">
        <v>35561</v>
      </c>
      <c r="G7256" t="s">
        <v>35562</v>
      </c>
      <c r="H7256" t="s">
        <v>423</v>
      </c>
      <c r="I7256" s="1">
        <v>32835</v>
      </c>
      <c r="J7256" t="s">
        <v>35563</v>
      </c>
      <c r="K7256" t="s">
        <v>35564</v>
      </c>
      <c r="L7256">
        <v>54524</v>
      </c>
      <c r="M7256" t="s">
        <v>423</v>
      </c>
      <c r="N7256" s="1">
        <v>45289</v>
      </c>
      <c r="O7256" s="1">
        <v>45294</v>
      </c>
      <c r="P7256">
        <v>62</v>
      </c>
      <c r="Q7256">
        <v>3</v>
      </c>
      <c r="R7256" t="s">
        <v>63</v>
      </c>
      <c r="S7256">
        <v>4</v>
      </c>
      <c r="T7256">
        <v>1</v>
      </c>
      <c r="U7256">
        <v>5</v>
      </c>
      <c r="V7256">
        <v>370</v>
      </c>
      <c r="W7256" t="s">
        <v>54</v>
      </c>
      <c r="X7256" t="s">
        <v>35565</v>
      </c>
      <c r="Y7256" t="s">
        <v>6</v>
      </c>
      <c r="Z7256" s="1">
        <v>45278</v>
      </c>
      <c r="AA7256" s="2">
        <v>6.0289351851851851E-2</v>
      </c>
      <c r="AB7256" s="2">
        <v>0.30421296296296296</v>
      </c>
      <c r="AC7256" t="s">
        <v>44</v>
      </c>
      <c r="AD7256" t="s">
        <v>44</v>
      </c>
      <c r="AE7256" t="s">
        <v>44</v>
      </c>
      <c r="AF7256">
        <v>74</v>
      </c>
    </row>
    <row r="7257" spans="1:32">
      <c r="A7257">
        <v>31983</v>
      </c>
      <c r="B7257">
        <v>31083</v>
      </c>
      <c r="C7257" t="s">
        <v>4045</v>
      </c>
      <c r="D7257" t="s">
        <v>2268</v>
      </c>
      <c r="E7257" t="s">
        <v>34</v>
      </c>
      <c r="F7257" t="s">
        <v>35566</v>
      </c>
      <c r="G7257" t="s">
        <v>35567</v>
      </c>
      <c r="H7257" t="s">
        <v>537</v>
      </c>
      <c r="I7257" s="1">
        <v>19338</v>
      </c>
      <c r="J7257" t="s">
        <v>35568</v>
      </c>
      <c r="K7257" t="s">
        <v>35569</v>
      </c>
      <c r="L7257">
        <v>86858</v>
      </c>
      <c r="M7257" t="s">
        <v>537</v>
      </c>
      <c r="N7257" s="1">
        <v>45316</v>
      </c>
      <c r="O7257" s="1">
        <v>45319</v>
      </c>
      <c r="P7257">
        <v>77</v>
      </c>
      <c r="Q7257">
        <v>4</v>
      </c>
      <c r="R7257" t="s">
        <v>63</v>
      </c>
      <c r="S7257">
        <v>2</v>
      </c>
      <c r="T7257">
        <v>0</v>
      </c>
      <c r="U7257">
        <v>3</v>
      </c>
      <c r="V7257">
        <v>270</v>
      </c>
      <c r="W7257" t="s">
        <v>54</v>
      </c>
      <c r="X7257" t="s">
        <v>35570</v>
      </c>
      <c r="Y7257" t="s">
        <v>81</v>
      </c>
      <c r="Z7257" s="1">
        <v>45287</v>
      </c>
      <c r="AA7257" s="2">
        <v>0.15547453703703704</v>
      </c>
      <c r="AB7257" s="2">
        <v>4.2569444444444444E-2</v>
      </c>
      <c r="AC7257" t="s">
        <v>44</v>
      </c>
      <c r="AD7257" t="s">
        <v>44</v>
      </c>
      <c r="AE7257" t="s">
        <v>45</v>
      </c>
      <c r="AF7257">
        <v>90</v>
      </c>
    </row>
    <row r="7258" spans="1:32">
      <c r="A7258">
        <v>31984</v>
      </c>
      <c r="B7258">
        <v>31084</v>
      </c>
      <c r="C7258" t="s">
        <v>4627</v>
      </c>
      <c r="D7258" t="s">
        <v>5216</v>
      </c>
      <c r="E7258" t="s">
        <v>48</v>
      </c>
      <c r="F7258" t="s">
        <v>35571</v>
      </c>
      <c r="G7258" t="s">
        <v>35572</v>
      </c>
      <c r="H7258" t="s">
        <v>156</v>
      </c>
      <c r="I7258" s="1">
        <v>20553</v>
      </c>
      <c r="J7258" t="s">
        <v>35573</v>
      </c>
      <c r="K7258" t="s">
        <v>9018</v>
      </c>
      <c r="L7258">
        <v>661</v>
      </c>
      <c r="M7258" t="s">
        <v>156</v>
      </c>
      <c r="N7258" s="1">
        <v>45280</v>
      </c>
      <c r="O7258" s="1">
        <v>45282</v>
      </c>
      <c r="P7258">
        <v>34</v>
      </c>
      <c r="Q7258">
        <v>2</v>
      </c>
      <c r="R7258" t="s">
        <v>53</v>
      </c>
      <c r="S7258">
        <v>3</v>
      </c>
      <c r="T7258">
        <v>1</v>
      </c>
      <c r="U7258">
        <v>2</v>
      </c>
      <c r="V7258">
        <v>278</v>
      </c>
      <c r="W7258" t="s">
        <v>54</v>
      </c>
      <c r="X7258" t="s">
        <v>35574</v>
      </c>
      <c r="Y7258" t="s">
        <v>81</v>
      </c>
      <c r="Z7258" s="1">
        <v>45266</v>
      </c>
      <c r="AA7258" s="2">
        <v>0.29961805555555554</v>
      </c>
      <c r="AB7258" s="2">
        <v>0.67716435185185186</v>
      </c>
      <c r="AC7258" t="s">
        <v>45</v>
      </c>
      <c r="AD7258" t="s">
        <v>44</v>
      </c>
      <c r="AE7258" t="s">
        <v>44</v>
      </c>
      <c r="AF7258">
        <v>139</v>
      </c>
    </row>
    <row r="7259" spans="1:32">
      <c r="A7259">
        <v>31986</v>
      </c>
      <c r="B7259">
        <v>31086</v>
      </c>
      <c r="C7259" t="s">
        <v>1189</v>
      </c>
      <c r="D7259" t="s">
        <v>7928</v>
      </c>
      <c r="E7259" t="s">
        <v>48</v>
      </c>
      <c r="F7259" t="s">
        <v>35575</v>
      </c>
      <c r="G7259" t="s">
        <v>35576</v>
      </c>
      <c r="H7259" t="s">
        <v>295</v>
      </c>
      <c r="I7259" s="1">
        <v>19958</v>
      </c>
      <c r="J7259" t="s">
        <v>35577</v>
      </c>
      <c r="K7259" t="s">
        <v>35578</v>
      </c>
      <c r="L7259">
        <v>98891</v>
      </c>
      <c r="M7259" t="s">
        <v>295</v>
      </c>
      <c r="N7259" s="1">
        <v>44981</v>
      </c>
      <c r="O7259" s="1">
        <v>44986</v>
      </c>
      <c r="P7259">
        <v>16</v>
      </c>
      <c r="Q7259">
        <v>1</v>
      </c>
      <c r="R7259" t="s">
        <v>53</v>
      </c>
      <c r="S7259">
        <v>3</v>
      </c>
      <c r="T7259">
        <v>0</v>
      </c>
      <c r="U7259">
        <v>5</v>
      </c>
      <c r="V7259">
        <v>635</v>
      </c>
      <c r="W7259" t="s">
        <v>54</v>
      </c>
      <c r="X7259" t="s">
        <v>35579</v>
      </c>
      <c r="Y7259" t="s">
        <v>6</v>
      </c>
      <c r="Z7259" s="1">
        <v>44948</v>
      </c>
      <c r="AA7259" s="2">
        <v>0.28751157407407407</v>
      </c>
      <c r="AB7259" s="2">
        <v>0.22471064814814815</v>
      </c>
      <c r="AC7259" t="s">
        <v>45</v>
      </c>
      <c r="AD7259" t="s">
        <v>44</v>
      </c>
      <c r="AE7259" t="s">
        <v>44</v>
      </c>
      <c r="AF7259">
        <v>127</v>
      </c>
    </row>
    <row r="7260" spans="1:32">
      <c r="A7260">
        <v>31988</v>
      </c>
      <c r="B7260">
        <v>31088</v>
      </c>
      <c r="C7260" t="s">
        <v>8452</v>
      </c>
      <c r="D7260" t="s">
        <v>8484</v>
      </c>
      <c r="E7260" t="s">
        <v>34</v>
      </c>
      <c r="F7260" t="s">
        <v>35580</v>
      </c>
      <c r="G7260" t="s">
        <v>35581</v>
      </c>
      <c r="H7260" t="s">
        <v>209</v>
      </c>
      <c r="I7260" s="1">
        <v>23597</v>
      </c>
      <c r="J7260" t="s">
        <v>35582</v>
      </c>
      <c r="K7260" t="s">
        <v>35583</v>
      </c>
      <c r="L7260">
        <v>74334</v>
      </c>
      <c r="M7260" t="s">
        <v>209</v>
      </c>
      <c r="N7260" s="1">
        <v>45002</v>
      </c>
      <c r="O7260" s="1">
        <v>45003</v>
      </c>
      <c r="P7260">
        <v>45</v>
      </c>
      <c r="Q7260">
        <v>2</v>
      </c>
      <c r="R7260" t="s">
        <v>40</v>
      </c>
      <c r="S7260">
        <v>3</v>
      </c>
      <c r="T7260">
        <v>1</v>
      </c>
      <c r="U7260">
        <v>1</v>
      </c>
      <c r="V7260">
        <v>222</v>
      </c>
      <c r="W7260" t="s">
        <v>41</v>
      </c>
      <c r="X7260" t="s">
        <v>35584</v>
      </c>
      <c r="Y7260" t="s">
        <v>81</v>
      </c>
      <c r="Z7260" s="1">
        <v>44995</v>
      </c>
      <c r="AA7260" s="2">
        <v>0.91255787037037039</v>
      </c>
      <c r="AB7260" s="2">
        <v>0.88241898148148146</v>
      </c>
      <c r="AC7260" t="s">
        <v>44</v>
      </c>
      <c r="AD7260" t="s">
        <v>45</v>
      </c>
      <c r="AE7260" t="s">
        <v>44</v>
      </c>
      <c r="AF7260">
        <v>222</v>
      </c>
    </row>
    <row r="7261" spans="1:32">
      <c r="A7261">
        <v>31989</v>
      </c>
      <c r="B7261">
        <v>31089</v>
      </c>
      <c r="C7261" t="s">
        <v>427</v>
      </c>
      <c r="D7261" t="s">
        <v>1023</v>
      </c>
      <c r="E7261" t="s">
        <v>34</v>
      </c>
      <c r="F7261" t="s">
        <v>35585</v>
      </c>
      <c r="G7261" t="s">
        <v>35586</v>
      </c>
      <c r="H7261" t="s">
        <v>135</v>
      </c>
      <c r="I7261" s="1">
        <v>36441</v>
      </c>
      <c r="J7261" t="s">
        <v>35587</v>
      </c>
      <c r="K7261" t="s">
        <v>39</v>
      </c>
      <c r="L7261">
        <v>98097</v>
      </c>
      <c r="M7261" t="s">
        <v>135</v>
      </c>
      <c r="N7261" s="1">
        <v>44950</v>
      </c>
      <c r="O7261" s="1">
        <v>44955</v>
      </c>
      <c r="P7261">
        <v>26</v>
      </c>
      <c r="Q7261">
        <v>2</v>
      </c>
      <c r="R7261" t="s">
        <v>63</v>
      </c>
      <c r="S7261">
        <v>4</v>
      </c>
      <c r="T7261">
        <v>2</v>
      </c>
      <c r="U7261">
        <v>5</v>
      </c>
      <c r="V7261">
        <v>350</v>
      </c>
      <c r="W7261" t="s">
        <v>41</v>
      </c>
      <c r="X7261" t="s">
        <v>35588</v>
      </c>
      <c r="Y7261" t="s">
        <v>65</v>
      </c>
      <c r="Z7261" s="1">
        <v>44933</v>
      </c>
      <c r="AA7261" s="2">
        <v>0.6329745370370371</v>
      </c>
      <c r="AB7261" s="2">
        <v>5.9814814814814814E-2</v>
      </c>
      <c r="AC7261" t="s">
        <v>44</v>
      </c>
      <c r="AD7261" t="s">
        <v>45</v>
      </c>
      <c r="AE7261" t="s">
        <v>44</v>
      </c>
      <c r="AF7261">
        <v>70</v>
      </c>
    </row>
    <row r="7262" spans="1:32">
      <c r="A7262">
        <v>31991</v>
      </c>
      <c r="B7262">
        <v>31091</v>
      </c>
      <c r="C7262" t="s">
        <v>276</v>
      </c>
      <c r="D7262" t="s">
        <v>2978</v>
      </c>
      <c r="E7262" t="s">
        <v>34</v>
      </c>
      <c r="F7262" t="s">
        <v>35589</v>
      </c>
      <c r="G7262" t="s">
        <v>35590</v>
      </c>
      <c r="H7262" t="s">
        <v>37</v>
      </c>
      <c r="I7262" s="1">
        <v>36743</v>
      </c>
      <c r="J7262" t="s">
        <v>35591</v>
      </c>
      <c r="K7262" t="s">
        <v>35592</v>
      </c>
      <c r="L7262">
        <v>95928</v>
      </c>
      <c r="M7262" t="s">
        <v>37</v>
      </c>
      <c r="N7262" s="1">
        <v>44954</v>
      </c>
      <c r="O7262" s="1">
        <v>44955</v>
      </c>
      <c r="P7262">
        <v>46</v>
      </c>
      <c r="Q7262">
        <v>2</v>
      </c>
      <c r="R7262" t="s">
        <v>53</v>
      </c>
      <c r="S7262">
        <v>3</v>
      </c>
      <c r="T7262">
        <v>1</v>
      </c>
      <c r="U7262">
        <v>1</v>
      </c>
      <c r="V7262">
        <v>147</v>
      </c>
      <c r="W7262" t="s">
        <v>41</v>
      </c>
      <c r="X7262" t="s">
        <v>35593</v>
      </c>
      <c r="Y7262" t="s">
        <v>65</v>
      </c>
      <c r="Z7262" s="1">
        <v>44945</v>
      </c>
      <c r="AA7262" s="2">
        <v>0.17030092592592594</v>
      </c>
      <c r="AB7262" s="2">
        <v>0.42178240740740741</v>
      </c>
      <c r="AC7262" t="s">
        <v>44</v>
      </c>
      <c r="AD7262" t="s">
        <v>45</v>
      </c>
      <c r="AE7262" t="s">
        <v>45</v>
      </c>
      <c r="AF7262">
        <v>147</v>
      </c>
    </row>
    <row r="7263" spans="1:32">
      <c r="A7263">
        <v>31992</v>
      </c>
      <c r="B7263">
        <v>31092</v>
      </c>
      <c r="C7263" t="s">
        <v>932</v>
      </c>
      <c r="D7263" t="s">
        <v>13119</v>
      </c>
      <c r="E7263" t="s">
        <v>34</v>
      </c>
      <c r="F7263" t="s">
        <v>35594</v>
      </c>
      <c r="G7263" t="s">
        <v>35595</v>
      </c>
      <c r="H7263" t="s">
        <v>1301</v>
      </c>
      <c r="I7263" s="1">
        <v>17712</v>
      </c>
      <c r="J7263" t="s">
        <v>35596</v>
      </c>
      <c r="K7263" t="s">
        <v>35597</v>
      </c>
      <c r="L7263">
        <v>93490</v>
      </c>
      <c r="M7263" t="s">
        <v>1301</v>
      </c>
      <c r="N7263" s="1">
        <v>44971</v>
      </c>
      <c r="O7263" s="1">
        <v>44976</v>
      </c>
      <c r="P7263">
        <v>87</v>
      </c>
      <c r="Q7263">
        <v>4</v>
      </c>
      <c r="R7263" t="s">
        <v>40</v>
      </c>
      <c r="S7263">
        <v>2</v>
      </c>
      <c r="T7263">
        <v>2</v>
      </c>
      <c r="U7263">
        <v>5</v>
      </c>
      <c r="V7263">
        <v>1085</v>
      </c>
      <c r="W7263" t="s">
        <v>54</v>
      </c>
      <c r="X7263" t="s">
        <v>35598</v>
      </c>
      <c r="Y7263" t="s">
        <v>65</v>
      </c>
      <c r="Z7263" s="1">
        <v>44954</v>
      </c>
      <c r="AA7263" s="2">
        <v>0.33445601851851853</v>
      </c>
      <c r="AB7263" s="2">
        <v>0.22421296296296298</v>
      </c>
      <c r="AC7263" t="s">
        <v>45</v>
      </c>
      <c r="AD7263" t="s">
        <v>44</v>
      </c>
      <c r="AE7263" t="s">
        <v>45</v>
      </c>
      <c r="AF7263">
        <v>217</v>
      </c>
    </row>
    <row r="7264" spans="1:32">
      <c r="A7264">
        <v>31993</v>
      </c>
      <c r="B7264">
        <v>31093</v>
      </c>
      <c r="C7264" t="s">
        <v>475</v>
      </c>
      <c r="D7264" t="s">
        <v>348</v>
      </c>
      <c r="E7264" t="s">
        <v>34</v>
      </c>
      <c r="F7264" t="s">
        <v>35599</v>
      </c>
      <c r="G7264" t="s">
        <v>35600</v>
      </c>
      <c r="H7264" t="s">
        <v>77</v>
      </c>
      <c r="I7264" s="1">
        <v>35067</v>
      </c>
      <c r="J7264" t="s">
        <v>35601</v>
      </c>
      <c r="K7264" t="s">
        <v>17184</v>
      </c>
      <c r="L7264">
        <v>45470</v>
      </c>
      <c r="M7264" t="s">
        <v>77</v>
      </c>
      <c r="N7264" s="1">
        <v>45158</v>
      </c>
      <c r="O7264" s="1">
        <v>45161</v>
      </c>
      <c r="P7264">
        <v>61</v>
      </c>
      <c r="Q7264">
        <v>3</v>
      </c>
      <c r="R7264" t="s">
        <v>53</v>
      </c>
      <c r="S7264">
        <v>3</v>
      </c>
      <c r="T7264">
        <v>0</v>
      </c>
      <c r="U7264">
        <v>3</v>
      </c>
      <c r="V7264">
        <v>450</v>
      </c>
      <c r="W7264" t="s">
        <v>54</v>
      </c>
      <c r="X7264" t="s">
        <v>35602</v>
      </c>
      <c r="Y7264" t="s">
        <v>43</v>
      </c>
      <c r="Z7264" s="1">
        <v>45142</v>
      </c>
      <c r="AA7264" s="2">
        <v>0.19865740740740742</v>
      </c>
      <c r="AB7264" s="2">
        <v>0.16601851851851854</v>
      </c>
      <c r="AC7264" t="s">
        <v>45</v>
      </c>
      <c r="AD7264" t="s">
        <v>44</v>
      </c>
      <c r="AE7264" t="s">
        <v>45</v>
      </c>
      <c r="AF7264">
        <v>150</v>
      </c>
    </row>
    <row r="7265" spans="1:32">
      <c r="A7265">
        <v>31994</v>
      </c>
      <c r="B7265">
        <v>31094</v>
      </c>
      <c r="C7265" t="s">
        <v>5304</v>
      </c>
      <c r="D7265" t="s">
        <v>2560</v>
      </c>
      <c r="E7265" t="s">
        <v>34</v>
      </c>
      <c r="F7265" t="s">
        <v>35603</v>
      </c>
      <c r="G7265" t="s">
        <v>35604</v>
      </c>
      <c r="H7265" t="s">
        <v>171</v>
      </c>
      <c r="I7265" s="1">
        <v>30976</v>
      </c>
      <c r="J7265" t="s">
        <v>35605</v>
      </c>
      <c r="K7265" t="s">
        <v>35606</v>
      </c>
      <c r="L7265">
        <v>80266</v>
      </c>
      <c r="M7265" t="s">
        <v>171</v>
      </c>
      <c r="N7265" s="1">
        <v>45067</v>
      </c>
      <c r="O7265" s="1">
        <v>45068</v>
      </c>
      <c r="P7265">
        <v>71</v>
      </c>
      <c r="Q7265">
        <v>3</v>
      </c>
      <c r="R7265" t="s">
        <v>63</v>
      </c>
      <c r="S7265">
        <v>2</v>
      </c>
      <c r="T7265">
        <v>1</v>
      </c>
      <c r="U7265">
        <v>1</v>
      </c>
      <c r="V7265">
        <v>72</v>
      </c>
      <c r="W7265" t="s">
        <v>41</v>
      </c>
      <c r="X7265" t="s">
        <v>35607</v>
      </c>
      <c r="Y7265" t="s">
        <v>6</v>
      </c>
      <c r="Z7265" s="1">
        <v>45062</v>
      </c>
      <c r="AA7265" s="2">
        <v>0.36011574074074071</v>
      </c>
      <c r="AB7265" s="2">
        <v>0.18246527777777777</v>
      </c>
      <c r="AC7265" t="s">
        <v>44</v>
      </c>
      <c r="AD7265" t="s">
        <v>44</v>
      </c>
      <c r="AE7265" t="s">
        <v>44</v>
      </c>
      <c r="AF7265">
        <v>72</v>
      </c>
    </row>
    <row r="7266" spans="1:32">
      <c r="A7266">
        <v>31996</v>
      </c>
      <c r="B7266">
        <v>31096</v>
      </c>
      <c r="C7266" t="s">
        <v>25049</v>
      </c>
      <c r="D7266" t="s">
        <v>3461</v>
      </c>
      <c r="E7266" t="s">
        <v>48</v>
      </c>
      <c r="F7266" t="s">
        <v>35608</v>
      </c>
      <c r="G7266">
        <f>1-346-949-3425</f>
        <v>-4719</v>
      </c>
      <c r="H7266" t="s">
        <v>280</v>
      </c>
      <c r="I7266" s="1">
        <v>37782</v>
      </c>
      <c r="J7266" t="s">
        <v>35609</v>
      </c>
      <c r="K7266" t="s">
        <v>35610</v>
      </c>
      <c r="L7266">
        <v>3923</v>
      </c>
      <c r="M7266" t="s">
        <v>280</v>
      </c>
      <c r="N7266" s="1">
        <v>45079</v>
      </c>
      <c r="O7266" s="1">
        <v>45081</v>
      </c>
      <c r="P7266">
        <v>61</v>
      </c>
      <c r="Q7266">
        <v>3</v>
      </c>
      <c r="R7266" t="s">
        <v>53</v>
      </c>
      <c r="S7266">
        <v>2</v>
      </c>
      <c r="T7266">
        <v>2</v>
      </c>
      <c r="U7266">
        <v>2</v>
      </c>
      <c r="V7266">
        <v>252</v>
      </c>
      <c r="W7266" t="s">
        <v>54</v>
      </c>
      <c r="X7266" t="s">
        <v>35611</v>
      </c>
      <c r="Y7266" t="s">
        <v>43</v>
      </c>
      <c r="Z7266" s="1">
        <v>45065</v>
      </c>
      <c r="AA7266" s="2">
        <v>0.45443287037037039</v>
      </c>
      <c r="AB7266" s="2">
        <v>0.89914351851851848</v>
      </c>
      <c r="AC7266" t="s">
        <v>44</v>
      </c>
      <c r="AD7266" t="s">
        <v>45</v>
      </c>
      <c r="AE7266" t="s">
        <v>45</v>
      </c>
      <c r="AF7266">
        <v>126</v>
      </c>
    </row>
    <row r="7267" spans="1:32">
      <c r="A7267">
        <v>31997</v>
      </c>
      <c r="B7267">
        <v>31097</v>
      </c>
      <c r="C7267" t="s">
        <v>810</v>
      </c>
      <c r="D7267" t="s">
        <v>5779</v>
      </c>
      <c r="E7267" t="s">
        <v>34</v>
      </c>
      <c r="F7267" t="s">
        <v>35612</v>
      </c>
      <c r="G7267" t="s">
        <v>35613</v>
      </c>
      <c r="H7267" t="s">
        <v>904</v>
      </c>
      <c r="I7267" s="1">
        <v>37714</v>
      </c>
      <c r="J7267" t="s">
        <v>35614</v>
      </c>
      <c r="K7267" t="s">
        <v>9354</v>
      </c>
      <c r="L7267">
        <v>30325</v>
      </c>
      <c r="M7267" t="s">
        <v>904</v>
      </c>
      <c r="N7267" s="1">
        <v>45268</v>
      </c>
      <c r="O7267" s="1">
        <v>45271</v>
      </c>
      <c r="P7267">
        <v>80</v>
      </c>
      <c r="Q7267">
        <v>4</v>
      </c>
      <c r="R7267" t="s">
        <v>63</v>
      </c>
      <c r="S7267">
        <v>4</v>
      </c>
      <c r="T7267">
        <v>1</v>
      </c>
      <c r="U7267">
        <v>3</v>
      </c>
      <c r="V7267">
        <v>195</v>
      </c>
      <c r="W7267" t="s">
        <v>41</v>
      </c>
      <c r="X7267" t="s">
        <v>35615</v>
      </c>
      <c r="Y7267" t="s">
        <v>65</v>
      </c>
      <c r="Z7267" s="1">
        <v>45249</v>
      </c>
      <c r="AA7267" s="2">
        <v>6.7650462962962968E-2</v>
      </c>
      <c r="AB7267" s="2">
        <v>9.6875000000000003E-2</v>
      </c>
      <c r="AC7267" t="s">
        <v>44</v>
      </c>
      <c r="AD7267" t="s">
        <v>45</v>
      </c>
      <c r="AE7267" t="s">
        <v>44</v>
      </c>
      <c r="AF7267">
        <v>65</v>
      </c>
    </row>
    <row r="7268" spans="1:32">
      <c r="A7268">
        <v>31998</v>
      </c>
      <c r="B7268">
        <v>31098</v>
      </c>
      <c r="C7268" t="s">
        <v>1759</v>
      </c>
      <c r="D7268" t="s">
        <v>57</v>
      </c>
      <c r="E7268" t="s">
        <v>48</v>
      </c>
      <c r="F7268" t="s">
        <v>35616</v>
      </c>
      <c r="G7268" t="s">
        <v>35617</v>
      </c>
      <c r="H7268" t="s">
        <v>179</v>
      </c>
      <c r="I7268" s="1">
        <v>32061</v>
      </c>
      <c r="J7268" t="s">
        <v>35618</v>
      </c>
      <c r="K7268" t="s">
        <v>35619</v>
      </c>
      <c r="L7268">
        <v>9760</v>
      </c>
      <c r="M7268" t="s">
        <v>179</v>
      </c>
      <c r="N7268" s="1">
        <v>45078</v>
      </c>
      <c r="O7268" s="1">
        <v>45081</v>
      </c>
      <c r="P7268">
        <v>40</v>
      </c>
      <c r="Q7268">
        <v>2</v>
      </c>
      <c r="R7268" t="s">
        <v>53</v>
      </c>
      <c r="S7268">
        <v>4</v>
      </c>
      <c r="T7268">
        <v>0</v>
      </c>
      <c r="U7268">
        <v>3</v>
      </c>
      <c r="V7268">
        <v>438</v>
      </c>
      <c r="W7268" t="s">
        <v>54</v>
      </c>
      <c r="X7268" t="s">
        <v>35620</v>
      </c>
      <c r="Y7268" t="s">
        <v>65</v>
      </c>
      <c r="Z7268" s="1">
        <v>45046</v>
      </c>
      <c r="AA7268" s="2">
        <v>0.10288194444444444</v>
      </c>
      <c r="AB7268" s="2">
        <v>0.2764699074074074</v>
      </c>
      <c r="AC7268" t="s">
        <v>44</v>
      </c>
      <c r="AD7268" t="s">
        <v>45</v>
      </c>
      <c r="AE7268" t="s">
        <v>45</v>
      </c>
      <c r="AF7268">
        <v>146</v>
      </c>
    </row>
    <row r="7269" spans="1:32">
      <c r="A7269">
        <v>32000</v>
      </c>
      <c r="B7269">
        <v>31100</v>
      </c>
      <c r="C7269" t="s">
        <v>2706</v>
      </c>
      <c r="D7269" t="s">
        <v>553</v>
      </c>
      <c r="E7269" t="s">
        <v>34</v>
      </c>
      <c r="F7269" t="s">
        <v>35621</v>
      </c>
      <c r="G7269" t="s">
        <v>35622</v>
      </c>
      <c r="H7269" t="s">
        <v>37</v>
      </c>
      <c r="I7269" s="1">
        <v>23383</v>
      </c>
      <c r="J7269" t="s">
        <v>35623</v>
      </c>
      <c r="K7269" t="s">
        <v>35624</v>
      </c>
      <c r="L7269">
        <v>32676</v>
      </c>
      <c r="M7269" t="s">
        <v>37</v>
      </c>
      <c r="N7269" s="1">
        <v>45007</v>
      </c>
      <c r="O7269" s="1">
        <v>45010</v>
      </c>
      <c r="P7269">
        <v>61</v>
      </c>
      <c r="Q7269">
        <v>3</v>
      </c>
      <c r="R7269" t="s">
        <v>53</v>
      </c>
      <c r="S7269">
        <v>3</v>
      </c>
      <c r="T7269">
        <v>1</v>
      </c>
      <c r="U7269">
        <v>3</v>
      </c>
      <c r="V7269">
        <v>444</v>
      </c>
      <c r="W7269" t="s">
        <v>54</v>
      </c>
      <c r="X7269" t="s">
        <v>35625</v>
      </c>
      <c r="Y7269" t="s">
        <v>65</v>
      </c>
      <c r="Z7269" s="1">
        <v>44999</v>
      </c>
      <c r="AA7269" s="2">
        <v>0.52719907407407407</v>
      </c>
      <c r="AB7269" s="2">
        <v>0.14109953703703704</v>
      </c>
      <c r="AC7269" t="s">
        <v>44</v>
      </c>
      <c r="AD7269" t="s">
        <v>45</v>
      </c>
      <c r="AE7269" t="s">
        <v>44</v>
      </c>
      <c r="AF7269">
        <v>148</v>
      </c>
    </row>
    <row r="7270" spans="1:32">
      <c r="A7270">
        <v>32002</v>
      </c>
      <c r="B7270">
        <v>31102</v>
      </c>
      <c r="C7270" t="s">
        <v>4016</v>
      </c>
      <c r="D7270" t="s">
        <v>5539</v>
      </c>
      <c r="E7270" t="s">
        <v>48</v>
      </c>
      <c r="F7270" t="s">
        <v>35626</v>
      </c>
      <c r="G7270" t="s">
        <v>35627</v>
      </c>
      <c r="H7270" t="s">
        <v>537</v>
      </c>
      <c r="I7270" s="1">
        <v>25104</v>
      </c>
      <c r="J7270" t="s">
        <v>35628</v>
      </c>
      <c r="K7270" t="s">
        <v>11704</v>
      </c>
      <c r="L7270">
        <v>3665</v>
      </c>
      <c r="M7270" t="s">
        <v>537</v>
      </c>
      <c r="N7270" s="1">
        <v>45122</v>
      </c>
      <c r="O7270" s="1">
        <v>45126</v>
      </c>
      <c r="P7270">
        <v>97</v>
      </c>
      <c r="Q7270">
        <v>4</v>
      </c>
      <c r="R7270" t="s">
        <v>53</v>
      </c>
      <c r="S7270">
        <v>1</v>
      </c>
      <c r="T7270">
        <v>2</v>
      </c>
      <c r="U7270">
        <v>4</v>
      </c>
      <c r="V7270">
        <v>584</v>
      </c>
      <c r="W7270" t="s">
        <v>54</v>
      </c>
      <c r="X7270" t="s">
        <v>35629</v>
      </c>
      <c r="Y7270" t="s">
        <v>43</v>
      </c>
      <c r="Z7270" s="1">
        <v>45084</v>
      </c>
      <c r="AA7270" s="2">
        <v>0.19870370370370372</v>
      </c>
      <c r="AB7270" s="2">
        <v>0.1120138888888889</v>
      </c>
      <c r="AC7270" t="s">
        <v>45</v>
      </c>
      <c r="AD7270" t="s">
        <v>45</v>
      </c>
      <c r="AE7270" t="s">
        <v>45</v>
      </c>
      <c r="AF7270">
        <v>146</v>
      </c>
    </row>
    <row r="7271" spans="1:32">
      <c r="A7271">
        <v>32004</v>
      </c>
      <c r="B7271">
        <v>31104</v>
      </c>
      <c r="C7271" t="s">
        <v>662</v>
      </c>
      <c r="D7271" t="s">
        <v>11820</v>
      </c>
      <c r="E7271" t="s">
        <v>48</v>
      </c>
      <c r="F7271" t="s">
        <v>35630</v>
      </c>
      <c r="G7271" t="s">
        <v>35631</v>
      </c>
      <c r="H7271" t="s">
        <v>50</v>
      </c>
      <c r="I7271" s="1">
        <v>37114</v>
      </c>
      <c r="J7271" t="s">
        <v>35632</v>
      </c>
      <c r="K7271" t="s">
        <v>35633</v>
      </c>
      <c r="L7271">
        <v>85710</v>
      </c>
      <c r="M7271" t="s">
        <v>50</v>
      </c>
      <c r="N7271" s="1">
        <v>45130</v>
      </c>
      <c r="O7271" s="1">
        <v>45132</v>
      </c>
      <c r="P7271">
        <v>7</v>
      </c>
      <c r="Q7271">
        <v>1</v>
      </c>
      <c r="R7271" t="s">
        <v>53</v>
      </c>
      <c r="S7271">
        <v>2</v>
      </c>
      <c r="T7271">
        <v>2</v>
      </c>
      <c r="U7271">
        <v>2</v>
      </c>
      <c r="V7271">
        <v>252</v>
      </c>
      <c r="W7271" t="s">
        <v>54</v>
      </c>
      <c r="X7271" t="s">
        <v>35634</v>
      </c>
      <c r="Y7271" t="s">
        <v>43</v>
      </c>
      <c r="Z7271" s="1">
        <v>45123</v>
      </c>
      <c r="AA7271" s="2">
        <v>0.21377314814814816</v>
      </c>
      <c r="AB7271" s="2">
        <v>0.49010416666666662</v>
      </c>
      <c r="AC7271" t="s">
        <v>44</v>
      </c>
      <c r="AD7271" t="s">
        <v>44</v>
      </c>
      <c r="AE7271" t="s">
        <v>44</v>
      </c>
      <c r="AF7271">
        <v>126</v>
      </c>
    </row>
    <row r="7272" spans="1:32">
      <c r="A7272">
        <v>32006</v>
      </c>
      <c r="B7272">
        <v>31106</v>
      </c>
      <c r="C7272" t="s">
        <v>11553</v>
      </c>
      <c r="D7272" t="s">
        <v>8614</v>
      </c>
      <c r="E7272" t="s">
        <v>48</v>
      </c>
      <c r="F7272" t="s">
        <v>35635</v>
      </c>
      <c r="G7272" t="s">
        <v>35636</v>
      </c>
      <c r="H7272" t="s">
        <v>317</v>
      </c>
      <c r="I7272" s="1">
        <v>37231</v>
      </c>
      <c r="J7272" t="s">
        <v>35637</v>
      </c>
      <c r="K7272" t="s">
        <v>35638</v>
      </c>
      <c r="L7272">
        <v>20199</v>
      </c>
      <c r="M7272" t="s">
        <v>317</v>
      </c>
      <c r="N7272" s="1">
        <v>45190</v>
      </c>
      <c r="O7272" s="1">
        <v>45191</v>
      </c>
      <c r="P7272">
        <v>78</v>
      </c>
      <c r="Q7272">
        <v>4</v>
      </c>
      <c r="R7272" t="s">
        <v>40</v>
      </c>
      <c r="S7272">
        <v>4</v>
      </c>
      <c r="T7272">
        <v>2</v>
      </c>
      <c r="U7272">
        <v>1</v>
      </c>
      <c r="V7272">
        <v>248</v>
      </c>
      <c r="W7272" t="s">
        <v>54</v>
      </c>
      <c r="X7272" t="s">
        <v>35639</v>
      </c>
      <c r="Y7272" t="s">
        <v>43</v>
      </c>
      <c r="Z7272" s="1">
        <v>45157</v>
      </c>
      <c r="AA7272" s="2">
        <v>0.4183796296296296</v>
      </c>
      <c r="AB7272" s="2">
        <v>0.97343750000000007</v>
      </c>
      <c r="AC7272" t="s">
        <v>45</v>
      </c>
      <c r="AD7272" t="s">
        <v>45</v>
      </c>
      <c r="AE7272" t="s">
        <v>44</v>
      </c>
      <c r="AF7272">
        <v>248</v>
      </c>
    </row>
    <row r="7273" spans="1:32">
      <c r="A7273">
        <v>32007</v>
      </c>
      <c r="B7273">
        <v>31107</v>
      </c>
      <c r="C7273" t="s">
        <v>6052</v>
      </c>
      <c r="D7273" t="s">
        <v>359</v>
      </c>
      <c r="E7273" t="s">
        <v>48</v>
      </c>
      <c r="F7273" t="s">
        <v>35640</v>
      </c>
      <c r="G7273" t="s">
        <v>35641</v>
      </c>
      <c r="H7273" t="s">
        <v>725</v>
      </c>
      <c r="I7273" s="1">
        <v>20039</v>
      </c>
      <c r="J7273" t="s">
        <v>35642</v>
      </c>
      <c r="K7273" t="s">
        <v>29960</v>
      </c>
      <c r="L7273">
        <v>59548</v>
      </c>
      <c r="M7273" t="s">
        <v>725</v>
      </c>
      <c r="N7273" s="1">
        <v>45051</v>
      </c>
      <c r="O7273" s="1">
        <v>45054</v>
      </c>
      <c r="P7273">
        <v>52</v>
      </c>
      <c r="Q7273">
        <v>3</v>
      </c>
      <c r="R7273" t="s">
        <v>53</v>
      </c>
      <c r="S7273">
        <v>2</v>
      </c>
      <c r="T7273">
        <v>2</v>
      </c>
      <c r="U7273">
        <v>3</v>
      </c>
      <c r="V7273">
        <v>438</v>
      </c>
      <c r="W7273" t="s">
        <v>54</v>
      </c>
      <c r="X7273" t="s">
        <v>35643</v>
      </c>
      <c r="Y7273" t="s">
        <v>65</v>
      </c>
      <c r="Z7273" s="1">
        <v>45031</v>
      </c>
      <c r="AA7273" s="2">
        <v>0.67930555555555561</v>
      </c>
      <c r="AB7273" s="2">
        <v>0.34712962962962962</v>
      </c>
      <c r="AC7273" t="s">
        <v>45</v>
      </c>
      <c r="AD7273" t="s">
        <v>45</v>
      </c>
      <c r="AE7273" t="s">
        <v>44</v>
      </c>
      <c r="AF7273">
        <v>146</v>
      </c>
    </row>
    <row r="7274" spans="1:32">
      <c r="A7274">
        <v>32008</v>
      </c>
      <c r="B7274">
        <v>31108</v>
      </c>
      <c r="C7274" t="s">
        <v>371</v>
      </c>
      <c r="D7274" t="s">
        <v>1368</v>
      </c>
      <c r="E7274" t="s">
        <v>48</v>
      </c>
      <c r="F7274" t="s">
        <v>35644</v>
      </c>
      <c r="G7274" t="s">
        <v>35645</v>
      </c>
      <c r="H7274" t="s">
        <v>309</v>
      </c>
      <c r="I7274" s="1">
        <v>24639</v>
      </c>
      <c r="J7274" t="s">
        <v>35646</v>
      </c>
      <c r="K7274" t="s">
        <v>35647</v>
      </c>
      <c r="L7274">
        <v>11821</v>
      </c>
      <c r="M7274" t="s">
        <v>309</v>
      </c>
      <c r="N7274" s="1">
        <v>45005</v>
      </c>
      <c r="O7274" s="1">
        <v>45006</v>
      </c>
      <c r="P7274">
        <v>93</v>
      </c>
      <c r="Q7274">
        <v>4</v>
      </c>
      <c r="R7274" t="s">
        <v>40</v>
      </c>
      <c r="S7274">
        <v>3</v>
      </c>
      <c r="T7274">
        <v>2</v>
      </c>
      <c r="U7274">
        <v>1</v>
      </c>
      <c r="V7274">
        <v>237</v>
      </c>
      <c r="W7274" t="s">
        <v>41</v>
      </c>
      <c r="X7274" t="s">
        <v>35648</v>
      </c>
      <c r="Y7274" t="s">
        <v>65</v>
      </c>
      <c r="Z7274" s="1">
        <v>44985</v>
      </c>
      <c r="AA7274" s="2">
        <v>0.921875</v>
      </c>
      <c r="AB7274" s="2">
        <v>0.84562500000000007</v>
      </c>
      <c r="AC7274" t="s">
        <v>44</v>
      </c>
      <c r="AD7274" t="s">
        <v>45</v>
      </c>
      <c r="AE7274" t="s">
        <v>45</v>
      </c>
      <c r="AF7274">
        <v>237</v>
      </c>
    </row>
    <row r="7275" spans="1:32">
      <c r="A7275">
        <v>32010</v>
      </c>
      <c r="B7275">
        <v>31110</v>
      </c>
      <c r="C7275" t="s">
        <v>1208</v>
      </c>
      <c r="D7275" t="s">
        <v>2345</v>
      </c>
      <c r="E7275" t="s">
        <v>34</v>
      </c>
      <c r="F7275" t="s">
        <v>35649</v>
      </c>
      <c r="G7275" t="s">
        <v>35650</v>
      </c>
      <c r="H7275" t="s">
        <v>37</v>
      </c>
      <c r="I7275" s="1">
        <v>22670</v>
      </c>
      <c r="J7275" t="s">
        <v>35651</v>
      </c>
      <c r="K7275" t="s">
        <v>24114</v>
      </c>
      <c r="L7275">
        <v>15151</v>
      </c>
      <c r="M7275" t="s">
        <v>37</v>
      </c>
      <c r="N7275" s="1">
        <v>45127</v>
      </c>
      <c r="O7275" s="1">
        <v>45132</v>
      </c>
      <c r="P7275">
        <v>83</v>
      </c>
      <c r="Q7275">
        <v>4</v>
      </c>
      <c r="R7275" t="s">
        <v>63</v>
      </c>
      <c r="S7275">
        <v>2</v>
      </c>
      <c r="T7275">
        <v>1</v>
      </c>
      <c r="U7275">
        <v>5</v>
      </c>
      <c r="V7275">
        <v>325</v>
      </c>
      <c r="W7275" t="s">
        <v>54</v>
      </c>
      <c r="X7275" t="s">
        <v>35652</v>
      </c>
      <c r="Y7275" t="s">
        <v>65</v>
      </c>
      <c r="Z7275" s="1">
        <v>45113</v>
      </c>
      <c r="AA7275" s="2">
        <v>0.85237268518518527</v>
      </c>
      <c r="AB7275" s="2">
        <v>9.4513888888888897E-2</v>
      </c>
      <c r="AC7275" t="s">
        <v>45</v>
      </c>
      <c r="AD7275" t="s">
        <v>44</v>
      </c>
      <c r="AE7275" t="s">
        <v>45</v>
      </c>
      <c r="AF7275">
        <v>65</v>
      </c>
    </row>
    <row r="7276" spans="1:32">
      <c r="A7276">
        <v>32011</v>
      </c>
      <c r="B7276">
        <v>31111</v>
      </c>
      <c r="C7276" t="s">
        <v>25049</v>
      </c>
      <c r="D7276" t="s">
        <v>3066</v>
      </c>
      <c r="E7276" t="s">
        <v>48</v>
      </c>
      <c r="F7276" t="s">
        <v>35653</v>
      </c>
      <c r="G7276" t="s">
        <v>35654</v>
      </c>
      <c r="H7276" t="s">
        <v>156</v>
      </c>
      <c r="I7276" s="1">
        <v>24066</v>
      </c>
      <c r="J7276" t="s">
        <v>35655</v>
      </c>
      <c r="K7276" t="s">
        <v>18212</v>
      </c>
      <c r="L7276">
        <v>16976</v>
      </c>
      <c r="M7276" t="s">
        <v>156</v>
      </c>
      <c r="N7276" s="1">
        <v>44976</v>
      </c>
      <c r="O7276" s="1">
        <v>44978</v>
      </c>
      <c r="P7276">
        <v>73</v>
      </c>
      <c r="Q7276">
        <v>3</v>
      </c>
      <c r="R7276" t="s">
        <v>53</v>
      </c>
      <c r="S7276">
        <v>2</v>
      </c>
      <c r="T7276">
        <v>0</v>
      </c>
      <c r="U7276">
        <v>2</v>
      </c>
      <c r="V7276">
        <v>248</v>
      </c>
      <c r="W7276" t="s">
        <v>41</v>
      </c>
      <c r="X7276" t="s">
        <v>35656</v>
      </c>
      <c r="Y7276" t="s">
        <v>6</v>
      </c>
      <c r="Z7276" s="1">
        <v>44950</v>
      </c>
      <c r="AA7276" s="2">
        <v>0.96046296296296296</v>
      </c>
      <c r="AB7276" s="2">
        <v>0.54024305555555563</v>
      </c>
      <c r="AC7276" t="s">
        <v>45</v>
      </c>
      <c r="AD7276" t="s">
        <v>44</v>
      </c>
      <c r="AE7276" t="s">
        <v>44</v>
      </c>
      <c r="AF7276">
        <v>124</v>
      </c>
    </row>
    <row r="7277" spans="1:32">
      <c r="A7277">
        <v>32012</v>
      </c>
      <c r="B7277">
        <v>31112</v>
      </c>
      <c r="C7277" t="s">
        <v>1959</v>
      </c>
      <c r="D7277" t="s">
        <v>3504</v>
      </c>
      <c r="E7277" t="s">
        <v>34</v>
      </c>
      <c r="F7277" t="s">
        <v>35657</v>
      </c>
      <c r="G7277">
        <v>9264449035</v>
      </c>
      <c r="H7277" t="s">
        <v>317</v>
      </c>
      <c r="I7277" s="1">
        <v>25622</v>
      </c>
      <c r="J7277" t="s">
        <v>35658</v>
      </c>
      <c r="K7277" t="s">
        <v>11126</v>
      </c>
      <c r="L7277">
        <v>80046</v>
      </c>
      <c r="M7277" t="s">
        <v>317</v>
      </c>
      <c r="N7277" s="1">
        <v>44989</v>
      </c>
      <c r="O7277" s="1">
        <v>44994</v>
      </c>
      <c r="P7277">
        <v>93</v>
      </c>
      <c r="Q7277">
        <v>4</v>
      </c>
      <c r="R7277" t="s">
        <v>40</v>
      </c>
      <c r="S7277">
        <v>4</v>
      </c>
      <c r="T7277">
        <v>2</v>
      </c>
      <c r="U7277">
        <v>5</v>
      </c>
      <c r="V7277">
        <v>1185</v>
      </c>
      <c r="W7277" t="s">
        <v>41</v>
      </c>
      <c r="X7277" t="s">
        <v>35659</v>
      </c>
      <c r="Y7277" t="s">
        <v>81</v>
      </c>
      <c r="Z7277" s="1">
        <v>44956</v>
      </c>
      <c r="AA7277" s="2">
        <v>0.41482638888888884</v>
      </c>
      <c r="AB7277" s="2">
        <v>0.43959490740740742</v>
      </c>
      <c r="AC7277" t="s">
        <v>45</v>
      </c>
      <c r="AD7277" t="s">
        <v>45</v>
      </c>
      <c r="AE7277" t="s">
        <v>44</v>
      </c>
      <c r="AF7277">
        <v>237</v>
      </c>
    </row>
    <row r="7278" spans="1:32">
      <c r="A7278">
        <v>32013</v>
      </c>
      <c r="B7278">
        <v>31113</v>
      </c>
      <c r="C7278" t="s">
        <v>3540</v>
      </c>
      <c r="D7278" t="s">
        <v>5138</v>
      </c>
      <c r="E7278" t="s">
        <v>34</v>
      </c>
      <c r="F7278" t="s">
        <v>35660</v>
      </c>
      <c r="G7278">
        <v>2056089180</v>
      </c>
      <c r="H7278" t="s">
        <v>280</v>
      </c>
      <c r="I7278" s="1">
        <v>37470</v>
      </c>
      <c r="J7278" t="s">
        <v>35661</v>
      </c>
      <c r="K7278" t="s">
        <v>3556</v>
      </c>
      <c r="L7278">
        <v>80915</v>
      </c>
      <c r="M7278" t="s">
        <v>280</v>
      </c>
      <c r="N7278" s="1">
        <v>45218</v>
      </c>
      <c r="O7278" s="1">
        <v>45223</v>
      </c>
      <c r="P7278">
        <v>67</v>
      </c>
      <c r="Q7278">
        <v>3</v>
      </c>
      <c r="R7278" t="s">
        <v>53</v>
      </c>
      <c r="S7278">
        <v>2</v>
      </c>
      <c r="T7278">
        <v>2</v>
      </c>
      <c r="U7278">
        <v>5</v>
      </c>
      <c r="V7278">
        <v>740</v>
      </c>
      <c r="W7278" t="s">
        <v>41</v>
      </c>
      <c r="X7278" t="s">
        <v>35662</v>
      </c>
      <c r="Y7278" t="s">
        <v>43</v>
      </c>
      <c r="Z7278" s="1">
        <v>45209</v>
      </c>
      <c r="AA7278" s="2">
        <v>7.9027777777777766E-2</v>
      </c>
      <c r="AB7278" s="2">
        <v>0.51025462962962964</v>
      </c>
      <c r="AC7278" t="s">
        <v>45</v>
      </c>
      <c r="AD7278" t="s">
        <v>44</v>
      </c>
      <c r="AE7278" t="s">
        <v>44</v>
      </c>
      <c r="AF7278">
        <v>148</v>
      </c>
    </row>
    <row r="7279" spans="1:32">
      <c r="A7279">
        <v>32014</v>
      </c>
      <c r="B7279">
        <v>31114</v>
      </c>
      <c r="C7279" t="s">
        <v>1503</v>
      </c>
      <c r="D7279" t="s">
        <v>11533</v>
      </c>
      <c r="E7279" t="s">
        <v>48</v>
      </c>
      <c r="F7279" t="s">
        <v>35663</v>
      </c>
      <c r="G7279" t="s">
        <v>35664</v>
      </c>
      <c r="H7279" t="s">
        <v>171</v>
      </c>
      <c r="I7279" s="1">
        <v>34469</v>
      </c>
      <c r="J7279" t="s">
        <v>35665</v>
      </c>
      <c r="K7279" t="s">
        <v>11516</v>
      </c>
      <c r="L7279">
        <v>70555</v>
      </c>
      <c r="M7279" t="s">
        <v>171</v>
      </c>
      <c r="N7279" s="1">
        <v>45065</v>
      </c>
      <c r="O7279" s="1">
        <v>45069</v>
      </c>
      <c r="P7279">
        <v>80</v>
      </c>
      <c r="Q7279">
        <v>4</v>
      </c>
      <c r="R7279" t="s">
        <v>63</v>
      </c>
      <c r="S7279">
        <v>3</v>
      </c>
      <c r="T7279">
        <v>1</v>
      </c>
      <c r="U7279">
        <v>4</v>
      </c>
      <c r="V7279">
        <v>324</v>
      </c>
      <c r="W7279" t="s">
        <v>54</v>
      </c>
      <c r="X7279" t="s">
        <v>35666</v>
      </c>
      <c r="Y7279" t="s">
        <v>43</v>
      </c>
      <c r="Z7279" s="1">
        <v>45045</v>
      </c>
      <c r="AA7279" s="2">
        <v>0.37644675925925924</v>
      </c>
      <c r="AB7279" s="2">
        <v>0.87895833333333329</v>
      </c>
      <c r="AC7279" t="s">
        <v>44</v>
      </c>
      <c r="AD7279" t="s">
        <v>45</v>
      </c>
      <c r="AE7279" t="s">
        <v>45</v>
      </c>
      <c r="AF7279">
        <v>81</v>
      </c>
    </row>
    <row r="7280" spans="1:32">
      <c r="A7280">
        <v>32016</v>
      </c>
      <c r="B7280">
        <v>31116</v>
      </c>
      <c r="C7280" t="s">
        <v>2087</v>
      </c>
      <c r="D7280" t="s">
        <v>5539</v>
      </c>
      <c r="E7280" t="s">
        <v>34</v>
      </c>
      <c r="F7280" t="s">
        <v>35667</v>
      </c>
      <c r="G7280" t="s">
        <v>35668</v>
      </c>
      <c r="H7280" t="s">
        <v>171</v>
      </c>
      <c r="I7280" s="1">
        <v>29488</v>
      </c>
      <c r="J7280" t="s">
        <v>35669</v>
      </c>
      <c r="K7280" t="s">
        <v>35670</v>
      </c>
      <c r="L7280">
        <v>8247</v>
      </c>
      <c r="M7280" t="s">
        <v>171</v>
      </c>
      <c r="N7280" s="1">
        <v>45168</v>
      </c>
      <c r="O7280" s="1">
        <v>45170</v>
      </c>
      <c r="P7280">
        <v>89</v>
      </c>
      <c r="Q7280">
        <v>4</v>
      </c>
      <c r="R7280" t="s">
        <v>63</v>
      </c>
      <c r="S7280">
        <v>2</v>
      </c>
      <c r="T7280">
        <v>0</v>
      </c>
      <c r="U7280">
        <v>2</v>
      </c>
      <c r="V7280">
        <v>178</v>
      </c>
      <c r="W7280" t="s">
        <v>54</v>
      </c>
      <c r="X7280" t="s">
        <v>35671</v>
      </c>
      <c r="Y7280" t="s">
        <v>6</v>
      </c>
      <c r="Z7280" s="1">
        <v>45135</v>
      </c>
      <c r="AA7280" s="2">
        <v>0.93508101851851855</v>
      </c>
      <c r="AB7280" s="2">
        <v>0.94694444444444448</v>
      </c>
      <c r="AC7280" t="s">
        <v>45</v>
      </c>
      <c r="AD7280" t="s">
        <v>44</v>
      </c>
      <c r="AE7280" t="s">
        <v>44</v>
      </c>
      <c r="AF7280">
        <v>89</v>
      </c>
    </row>
    <row r="7281" spans="1:32">
      <c r="A7281">
        <v>32017</v>
      </c>
      <c r="B7281">
        <v>31117</v>
      </c>
      <c r="C7281" t="s">
        <v>5029</v>
      </c>
      <c r="D7281" t="s">
        <v>9099</v>
      </c>
      <c r="E7281" t="s">
        <v>48</v>
      </c>
      <c r="F7281" t="s">
        <v>35672</v>
      </c>
      <c r="G7281" t="s">
        <v>35673</v>
      </c>
      <c r="H7281" t="s">
        <v>201</v>
      </c>
      <c r="I7281" s="1">
        <v>38245</v>
      </c>
      <c r="J7281" t="s">
        <v>35674</v>
      </c>
      <c r="K7281" t="s">
        <v>8671</v>
      </c>
      <c r="L7281">
        <v>61240</v>
      </c>
      <c r="M7281" t="s">
        <v>201</v>
      </c>
      <c r="N7281" s="1">
        <v>45026</v>
      </c>
      <c r="O7281" s="1">
        <v>45027</v>
      </c>
      <c r="P7281">
        <v>93</v>
      </c>
      <c r="Q7281">
        <v>4</v>
      </c>
      <c r="R7281" t="s">
        <v>40</v>
      </c>
      <c r="S7281">
        <v>1</v>
      </c>
      <c r="T7281">
        <v>2</v>
      </c>
      <c r="U7281">
        <v>1</v>
      </c>
      <c r="V7281">
        <v>246</v>
      </c>
      <c r="W7281" t="s">
        <v>54</v>
      </c>
      <c r="X7281" t="s">
        <v>35675</v>
      </c>
      <c r="Y7281" t="s">
        <v>65</v>
      </c>
      <c r="Z7281" s="1">
        <v>45019</v>
      </c>
      <c r="AA7281" s="2">
        <v>0.41519675925925931</v>
      </c>
      <c r="AB7281" s="2">
        <v>0.25993055555555555</v>
      </c>
      <c r="AC7281" t="s">
        <v>45</v>
      </c>
      <c r="AD7281" t="s">
        <v>45</v>
      </c>
      <c r="AE7281" t="s">
        <v>45</v>
      </c>
      <c r="AF7281">
        <v>246</v>
      </c>
    </row>
    <row r="7282" spans="1:32">
      <c r="A7282">
        <v>32024</v>
      </c>
      <c r="B7282">
        <v>31124</v>
      </c>
      <c r="C7282" t="s">
        <v>945</v>
      </c>
      <c r="D7282" t="s">
        <v>4737</v>
      </c>
      <c r="E7282" t="s">
        <v>48</v>
      </c>
      <c r="F7282" t="s">
        <v>35676</v>
      </c>
      <c r="G7282" t="s">
        <v>35677</v>
      </c>
      <c r="H7282" t="s">
        <v>692</v>
      </c>
      <c r="I7282" s="1">
        <v>23547</v>
      </c>
      <c r="J7282" t="s">
        <v>35678</v>
      </c>
      <c r="K7282" t="s">
        <v>35679</v>
      </c>
      <c r="L7282">
        <v>15987</v>
      </c>
      <c r="M7282" t="s">
        <v>692</v>
      </c>
      <c r="N7282" s="1">
        <v>45208</v>
      </c>
      <c r="O7282" s="1">
        <v>45212</v>
      </c>
      <c r="P7282">
        <v>32</v>
      </c>
      <c r="Q7282">
        <v>2</v>
      </c>
      <c r="R7282" t="s">
        <v>63</v>
      </c>
      <c r="S7282">
        <v>1</v>
      </c>
      <c r="T7282">
        <v>2</v>
      </c>
      <c r="U7282">
        <v>4</v>
      </c>
      <c r="V7282">
        <v>312</v>
      </c>
      <c r="W7282" t="s">
        <v>54</v>
      </c>
      <c r="X7282" t="s">
        <v>35680</v>
      </c>
      <c r="Y7282" t="s">
        <v>65</v>
      </c>
      <c r="Z7282" s="1">
        <v>45170</v>
      </c>
      <c r="AA7282" s="2">
        <v>0.36540509259259263</v>
      </c>
      <c r="AB7282" s="2">
        <v>0.58673611111111112</v>
      </c>
      <c r="AC7282" t="s">
        <v>44</v>
      </c>
      <c r="AD7282" t="s">
        <v>44</v>
      </c>
      <c r="AE7282" t="s">
        <v>45</v>
      </c>
      <c r="AF7282">
        <v>78</v>
      </c>
    </row>
    <row r="7283" spans="1:32">
      <c r="A7283">
        <v>32025</v>
      </c>
      <c r="B7283">
        <v>31125</v>
      </c>
      <c r="C7283" t="s">
        <v>5660</v>
      </c>
      <c r="D7283" t="s">
        <v>11370</v>
      </c>
      <c r="E7283" t="s">
        <v>34</v>
      </c>
      <c r="F7283" t="s">
        <v>35681</v>
      </c>
      <c r="G7283" t="s">
        <v>35682</v>
      </c>
      <c r="H7283" t="s">
        <v>537</v>
      </c>
      <c r="I7283" s="1">
        <v>20283</v>
      </c>
      <c r="J7283" t="s">
        <v>35683</v>
      </c>
      <c r="K7283" t="s">
        <v>35684</v>
      </c>
      <c r="L7283">
        <v>47700</v>
      </c>
      <c r="M7283" t="s">
        <v>537</v>
      </c>
      <c r="N7283" s="1">
        <v>45089</v>
      </c>
      <c r="O7283" s="1">
        <v>45091</v>
      </c>
      <c r="P7283">
        <v>48</v>
      </c>
      <c r="Q7283">
        <v>2</v>
      </c>
      <c r="R7283" t="s">
        <v>40</v>
      </c>
      <c r="S7283">
        <v>2</v>
      </c>
      <c r="T7283">
        <v>1</v>
      </c>
      <c r="U7283">
        <v>2</v>
      </c>
      <c r="V7283">
        <v>480</v>
      </c>
      <c r="W7283" t="s">
        <v>54</v>
      </c>
      <c r="X7283" t="s">
        <v>35685</v>
      </c>
      <c r="Y7283" t="s">
        <v>65</v>
      </c>
      <c r="Z7283" s="1">
        <v>45081</v>
      </c>
      <c r="AA7283" s="2">
        <v>0.37403935185185189</v>
      </c>
      <c r="AB7283" s="2">
        <v>0.41438657407407403</v>
      </c>
      <c r="AC7283" t="s">
        <v>45</v>
      </c>
      <c r="AD7283" t="s">
        <v>45</v>
      </c>
      <c r="AE7283" t="s">
        <v>45</v>
      </c>
      <c r="AF7283">
        <v>240</v>
      </c>
    </row>
    <row r="7284" spans="1:32">
      <c r="A7284">
        <v>32026</v>
      </c>
      <c r="B7284">
        <v>31126</v>
      </c>
      <c r="C7284" t="s">
        <v>5036</v>
      </c>
      <c r="D7284" t="s">
        <v>1322</v>
      </c>
      <c r="E7284" t="s">
        <v>34</v>
      </c>
      <c r="F7284" t="s">
        <v>35686</v>
      </c>
      <c r="G7284" t="s">
        <v>35687</v>
      </c>
      <c r="H7284" t="s">
        <v>423</v>
      </c>
      <c r="I7284" s="1">
        <v>38190</v>
      </c>
      <c r="J7284" t="s">
        <v>35688</v>
      </c>
      <c r="K7284" t="s">
        <v>13549</v>
      </c>
      <c r="L7284">
        <v>11233</v>
      </c>
      <c r="M7284" t="s">
        <v>423</v>
      </c>
      <c r="N7284" s="1">
        <v>45196</v>
      </c>
      <c r="O7284" s="1">
        <v>45199</v>
      </c>
      <c r="P7284">
        <v>5</v>
      </c>
      <c r="Q7284">
        <v>1</v>
      </c>
      <c r="R7284" t="s">
        <v>63</v>
      </c>
      <c r="S7284">
        <v>3</v>
      </c>
      <c r="T7284">
        <v>0</v>
      </c>
      <c r="U7284">
        <v>3</v>
      </c>
      <c r="V7284">
        <v>237</v>
      </c>
      <c r="W7284" t="s">
        <v>41</v>
      </c>
      <c r="X7284" t="s">
        <v>35689</v>
      </c>
      <c r="Y7284" t="s">
        <v>6</v>
      </c>
      <c r="Z7284" s="1">
        <v>45182</v>
      </c>
      <c r="AA7284" s="2">
        <v>0.26804398148148151</v>
      </c>
      <c r="AB7284" s="2">
        <v>0.93386574074074069</v>
      </c>
      <c r="AC7284" t="s">
        <v>45</v>
      </c>
      <c r="AD7284" t="s">
        <v>45</v>
      </c>
      <c r="AE7284" t="s">
        <v>44</v>
      </c>
      <c r="AF7284">
        <v>79</v>
      </c>
    </row>
    <row r="7285" spans="1:32">
      <c r="A7285">
        <v>32027</v>
      </c>
      <c r="B7285">
        <v>31127</v>
      </c>
      <c r="C7285" t="s">
        <v>501</v>
      </c>
      <c r="D7285" t="s">
        <v>23287</v>
      </c>
      <c r="E7285" t="s">
        <v>34</v>
      </c>
      <c r="F7285" t="s">
        <v>35690</v>
      </c>
      <c r="G7285" t="s">
        <v>35691</v>
      </c>
      <c r="H7285" t="s">
        <v>725</v>
      </c>
      <c r="I7285" s="1">
        <v>35265</v>
      </c>
      <c r="J7285" t="s">
        <v>35692</v>
      </c>
      <c r="K7285" t="s">
        <v>35229</v>
      </c>
      <c r="L7285">
        <v>87731</v>
      </c>
      <c r="M7285" t="s">
        <v>725</v>
      </c>
      <c r="N7285" s="1">
        <v>45008</v>
      </c>
      <c r="O7285" s="1">
        <v>45009</v>
      </c>
      <c r="P7285">
        <v>94</v>
      </c>
      <c r="Q7285">
        <v>4</v>
      </c>
      <c r="R7285" t="s">
        <v>53</v>
      </c>
      <c r="S7285">
        <v>1</v>
      </c>
      <c r="T7285">
        <v>1</v>
      </c>
      <c r="U7285">
        <v>1</v>
      </c>
      <c r="V7285">
        <v>146</v>
      </c>
      <c r="W7285" t="s">
        <v>41</v>
      </c>
      <c r="X7285" t="s">
        <v>35693</v>
      </c>
      <c r="Y7285" t="s">
        <v>65</v>
      </c>
      <c r="Z7285" s="1">
        <v>44982</v>
      </c>
      <c r="AA7285" s="2">
        <v>0.89350694444444445</v>
      </c>
      <c r="AB7285" s="2">
        <v>0.91173611111111119</v>
      </c>
      <c r="AC7285" t="s">
        <v>44</v>
      </c>
      <c r="AD7285" t="s">
        <v>45</v>
      </c>
      <c r="AE7285" t="s">
        <v>45</v>
      </c>
      <c r="AF7285">
        <v>146</v>
      </c>
    </row>
    <row r="7286" spans="1:32">
      <c r="A7286">
        <v>32028</v>
      </c>
      <c r="B7286">
        <v>31128</v>
      </c>
      <c r="C7286" t="s">
        <v>2673</v>
      </c>
      <c r="D7286" t="s">
        <v>3694</v>
      </c>
      <c r="E7286" t="s">
        <v>34</v>
      </c>
      <c r="F7286" t="s">
        <v>35694</v>
      </c>
      <c r="G7286">
        <v>4339214034</v>
      </c>
      <c r="H7286" t="s">
        <v>418</v>
      </c>
      <c r="I7286" s="1">
        <v>20936</v>
      </c>
      <c r="J7286" t="s">
        <v>35695</v>
      </c>
      <c r="K7286" t="s">
        <v>35696</v>
      </c>
      <c r="L7286">
        <v>49089</v>
      </c>
      <c r="M7286" t="s">
        <v>418</v>
      </c>
      <c r="N7286" s="1">
        <v>44974</v>
      </c>
      <c r="O7286" s="1">
        <v>44976</v>
      </c>
      <c r="P7286">
        <v>38</v>
      </c>
      <c r="Q7286">
        <v>2</v>
      </c>
      <c r="R7286" t="s">
        <v>63</v>
      </c>
      <c r="S7286">
        <v>2</v>
      </c>
      <c r="T7286">
        <v>1</v>
      </c>
      <c r="U7286">
        <v>2</v>
      </c>
      <c r="V7286">
        <v>168</v>
      </c>
      <c r="W7286" t="s">
        <v>54</v>
      </c>
      <c r="X7286" t="s">
        <v>35697</v>
      </c>
      <c r="Y7286" t="s">
        <v>6</v>
      </c>
      <c r="Z7286" s="1">
        <v>44969</v>
      </c>
      <c r="AA7286" s="2">
        <v>0.99998842592592585</v>
      </c>
      <c r="AB7286" s="2">
        <v>0.26049768518518518</v>
      </c>
      <c r="AC7286" t="s">
        <v>44</v>
      </c>
      <c r="AD7286" t="s">
        <v>44</v>
      </c>
      <c r="AE7286" t="s">
        <v>45</v>
      </c>
      <c r="AF7286">
        <v>84</v>
      </c>
    </row>
    <row r="7287" spans="1:32">
      <c r="A7287">
        <v>32029</v>
      </c>
      <c r="B7287">
        <v>31129</v>
      </c>
      <c r="C7287" t="s">
        <v>1379</v>
      </c>
      <c r="D7287" t="s">
        <v>10529</v>
      </c>
      <c r="E7287" t="s">
        <v>34</v>
      </c>
      <c r="F7287" t="s">
        <v>35698</v>
      </c>
      <c r="G7287" t="s">
        <v>35699</v>
      </c>
      <c r="H7287" t="s">
        <v>94</v>
      </c>
      <c r="I7287" s="1">
        <v>21044</v>
      </c>
      <c r="J7287" t="s">
        <v>35700</v>
      </c>
      <c r="K7287" t="s">
        <v>35701</v>
      </c>
      <c r="L7287">
        <v>70073</v>
      </c>
      <c r="M7287" t="s">
        <v>94</v>
      </c>
      <c r="N7287" s="1">
        <v>45067</v>
      </c>
      <c r="O7287" s="1">
        <v>45072</v>
      </c>
      <c r="P7287">
        <v>56</v>
      </c>
      <c r="Q7287">
        <v>3</v>
      </c>
      <c r="R7287" t="s">
        <v>63</v>
      </c>
      <c r="S7287">
        <v>1</v>
      </c>
      <c r="T7287">
        <v>0</v>
      </c>
      <c r="U7287">
        <v>5</v>
      </c>
      <c r="V7287">
        <v>335</v>
      </c>
      <c r="W7287" t="s">
        <v>41</v>
      </c>
      <c r="X7287" t="s">
        <v>35702</v>
      </c>
      <c r="Y7287" t="s">
        <v>43</v>
      </c>
      <c r="Z7287" s="1">
        <v>45032</v>
      </c>
      <c r="AA7287" s="2">
        <v>1.3182870370370371E-2</v>
      </c>
      <c r="AB7287" s="2">
        <v>0.59420138888888896</v>
      </c>
      <c r="AC7287" t="s">
        <v>44</v>
      </c>
      <c r="AD7287" t="s">
        <v>44</v>
      </c>
      <c r="AE7287" t="s">
        <v>44</v>
      </c>
      <c r="AF7287">
        <v>67</v>
      </c>
    </row>
    <row r="7288" spans="1:32">
      <c r="A7288">
        <v>32030</v>
      </c>
      <c r="B7288">
        <v>31130</v>
      </c>
      <c r="C7288" t="s">
        <v>881</v>
      </c>
      <c r="D7288" t="s">
        <v>5237</v>
      </c>
      <c r="E7288" t="s">
        <v>48</v>
      </c>
      <c r="F7288" t="s">
        <v>35703</v>
      </c>
      <c r="G7288" t="s">
        <v>35704</v>
      </c>
      <c r="H7288" t="s">
        <v>129</v>
      </c>
      <c r="I7288" s="1">
        <v>18608</v>
      </c>
      <c r="J7288" t="s">
        <v>35705</v>
      </c>
      <c r="K7288" t="s">
        <v>35706</v>
      </c>
      <c r="L7288">
        <v>38616</v>
      </c>
      <c r="M7288" t="s">
        <v>129</v>
      </c>
      <c r="N7288" s="1">
        <v>45076</v>
      </c>
      <c r="O7288" s="1">
        <v>45078</v>
      </c>
      <c r="P7288">
        <v>53</v>
      </c>
      <c r="Q7288">
        <v>3</v>
      </c>
      <c r="R7288" t="s">
        <v>63</v>
      </c>
      <c r="S7288">
        <v>3</v>
      </c>
      <c r="T7288">
        <v>0</v>
      </c>
      <c r="U7288">
        <v>2</v>
      </c>
      <c r="V7288">
        <v>130</v>
      </c>
      <c r="W7288" t="s">
        <v>54</v>
      </c>
      <c r="X7288" t="s">
        <v>35707</v>
      </c>
      <c r="Y7288" t="s">
        <v>65</v>
      </c>
      <c r="Z7288" s="1">
        <v>45045</v>
      </c>
      <c r="AA7288" s="2">
        <v>0.90621527777777777</v>
      </c>
      <c r="AB7288" s="2">
        <v>0.77050925925925917</v>
      </c>
      <c r="AC7288" t="s">
        <v>44</v>
      </c>
      <c r="AD7288" t="s">
        <v>44</v>
      </c>
      <c r="AE7288" t="s">
        <v>44</v>
      </c>
      <c r="AF7288">
        <v>65</v>
      </c>
    </row>
    <row r="7289" spans="1:32">
      <c r="A7289">
        <v>32031</v>
      </c>
      <c r="B7289">
        <v>31131</v>
      </c>
      <c r="C7289" t="s">
        <v>602</v>
      </c>
      <c r="D7289" t="s">
        <v>1167</v>
      </c>
      <c r="E7289" t="s">
        <v>48</v>
      </c>
      <c r="F7289" t="s">
        <v>35708</v>
      </c>
      <c r="G7289" t="s">
        <v>35709</v>
      </c>
      <c r="H7289" t="s">
        <v>171</v>
      </c>
      <c r="I7289" s="1">
        <v>28993</v>
      </c>
      <c r="J7289" t="s">
        <v>35710</v>
      </c>
      <c r="K7289" t="s">
        <v>14021</v>
      </c>
      <c r="L7289">
        <v>37984</v>
      </c>
      <c r="M7289" t="s">
        <v>171</v>
      </c>
      <c r="N7289" s="1">
        <v>45158</v>
      </c>
      <c r="O7289" s="1">
        <v>45162</v>
      </c>
      <c r="P7289">
        <v>21</v>
      </c>
      <c r="Q7289">
        <v>1</v>
      </c>
      <c r="R7289" t="s">
        <v>40</v>
      </c>
      <c r="S7289">
        <v>1</v>
      </c>
      <c r="T7289">
        <v>1</v>
      </c>
      <c r="U7289">
        <v>4</v>
      </c>
      <c r="V7289">
        <v>960</v>
      </c>
      <c r="W7289" t="s">
        <v>54</v>
      </c>
      <c r="X7289" t="s">
        <v>35711</v>
      </c>
      <c r="Y7289" t="s">
        <v>6</v>
      </c>
      <c r="Z7289" s="1">
        <v>45150</v>
      </c>
      <c r="AA7289" s="2">
        <v>0.97913194444444451</v>
      </c>
      <c r="AB7289" s="2">
        <v>0.93693287037037043</v>
      </c>
      <c r="AC7289" t="s">
        <v>44</v>
      </c>
      <c r="AD7289" t="s">
        <v>45</v>
      </c>
      <c r="AE7289" t="s">
        <v>45</v>
      </c>
      <c r="AF7289">
        <v>240</v>
      </c>
    </row>
    <row r="7290" spans="1:32">
      <c r="A7290">
        <v>32036</v>
      </c>
      <c r="B7290">
        <v>31136</v>
      </c>
      <c r="C7290" t="s">
        <v>1328</v>
      </c>
      <c r="D7290" t="s">
        <v>26129</v>
      </c>
      <c r="E7290" t="s">
        <v>48</v>
      </c>
      <c r="F7290" t="s">
        <v>35712</v>
      </c>
      <c r="G7290" t="s">
        <v>35713</v>
      </c>
      <c r="H7290" t="s">
        <v>122</v>
      </c>
      <c r="I7290" s="1">
        <v>37246</v>
      </c>
      <c r="J7290" t="s">
        <v>35714</v>
      </c>
      <c r="K7290" t="s">
        <v>35715</v>
      </c>
      <c r="L7290">
        <v>14807</v>
      </c>
      <c r="M7290" t="s">
        <v>122</v>
      </c>
      <c r="N7290" s="1">
        <v>45117</v>
      </c>
      <c r="O7290" s="1">
        <v>45119</v>
      </c>
      <c r="P7290">
        <v>71</v>
      </c>
      <c r="Q7290">
        <v>3</v>
      </c>
      <c r="R7290" t="s">
        <v>63</v>
      </c>
      <c r="S7290">
        <v>2</v>
      </c>
      <c r="T7290">
        <v>1</v>
      </c>
      <c r="U7290">
        <v>2</v>
      </c>
      <c r="V7290">
        <v>172</v>
      </c>
      <c r="W7290" t="s">
        <v>54</v>
      </c>
      <c r="X7290" t="s">
        <v>35716</v>
      </c>
      <c r="Y7290" t="s">
        <v>43</v>
      </c>
      <c r="Z7290" s="1">
        <v>45087</v>
      </c>
      <c r="AA7290" s="2">
        <v>1.7013888888888892E-3</v>
      </c>
      <c r="AB7290" s="2">
        <v>0.8410185185185185</v>
      </c>
      <c r="AC7290" t="s">
        <v>44</v>
      </c>
      <c r="AD7290" t="s">
        <v>45</v>
      </c>
      <c r="AE7290" t="s">
        <v>45</v>
      </c>
      <c r="AF7290">
        <v>86</v>
      </c>
    </row>
    <row r="7291" spans="1:32">
      <c r="A7291">
        <v>32037</v>
      </c>
      <c r="B7291">
        <v>31137</v>
      </c>
      <c r="C7291" t="s">
        <v>305</v>
      </c>
      <c r="D7291" t="s">
        <v>191</v>
      </c>
      <c r="E7291" t="s">
        <v>48</v>
      </c>
      <c r="F7291" t="s">
        <v>35717</v>
      </c>
      <c r="G7291" t="s">
        <v>35718</v>
      </c>
      <c r="H7291" t="s">
        <v>70</v>
      </c>
      <c r="I7291" s="1">
        <v>29166</v>
      </c>
      <c r="J7291" t="s">
        <v>35719</v>
      </c>
      <c r="K7291" t="s">
        <v>16535</v>
      </c>
      <c r="L7291">
        <v>73986</v>
      </c>
      <c r="M7291" t="s">
        <v>70</v>
      </c>
      <c r="N7291" s="1">
        <v>45275</v>
      </c>
      <c r="O7291" s="1">
        <v>45280</v>
      </c>
      <c r="P7291">
        <v>31</v>
      </c>
      <c r="Q7291">
        <v>2</v>
      </c>
      <c r="R7291" t="s">
        <v>53</v>
      </c>
      <c r="S7291">
        <v>3</v>
      </c>
      <c r="T7291">
        <v>0</v>
      </c>
      <c r="U7291">
        <v>5</v>
      </c>
      <c r="V7291">
        <v>710</v>
      </c>
      <c r="W7291" t="s">
        <v>54</v>
      </c>
      <c r="X7291" t="s">
        <v>35720</v>
      </c>
      <c r="Y7291" t="s">
        <v>81</v>
      </c>
      <c r="Z7291" s="1">
        <v>45239</v>
      </c>
      <c r="AA7291" s="2">
        <v>0.81160879629629623</v>
      </c>
      <c r="AB7291" s="2">
        <v>0.71939814814814806</v>
      </c>
      <c r="AC7291" t="s">
        <v>45</v>
      </c>
      <c r="AD7291" t="s">
        <v>45</v>
      </c>
      <c r="AE7291" t="s">
        <v>45</v>
      </c>
      <c r="AF7291">
        <v>142</v>
      </c>
    </row>
    <row r="7292" spans="1:32">
      <c r="A7292">
        <v>32039</v>
      </c>
      <c r="B7292">
        <v>31139</v>
      </c>
      <c r="C7292" t="s">
        <v>6440</v>
      </c>
      <c r="D7292" t="s">
        <v>9972</v>
      </c>
      <c r="E7292" t="s">
        <v>48</v>
      </c>
      <c r="F7292" t="s">
        <v>35721</v>
      </c>
      <c r="G7292">
        <v>7804573855</v>
      </c>
      <c r="H7292" t="s">
        <v>171</v>
      </c>
      <c r="I7292" s="1">
        <v>29614</v>
      </c>
      <c r="J7292" t="s">
        <v>35722</v>
      </c>
      <c r="K7292" t="s">
        <v>35723</v>
      </c>
      <c r="L7292">
        <v>80827</v>
      </c>
      <c r="M7292" t="s">
        <v>171</v>
      </c>
      <c r="N7292" s="1">
        <v>45249</v>
      </c>
      <c r="O7292" s="1">
        <v>45250</v>
      </c>
      <c r="P7292">
        <v>38</v>
      </c>
      <c r="Q7292">
        <v>2</v>
      </c>
      <c r="R7292" t="s">
        <v>63</v>
      </c>
      <c r="S7292">
        <v>1</v>
      </c>
      <c r="T7292">
        <v>0</v>
      </c>
      <c r="U7292">
        <v>1</v>
      </c>
      <c r="V7292">
        <v>64</v>
      </c>
      <c r="W7292" t="s">
        <v>54</v>
      </c>
      <c r="X7292" t="s">
        <v>35724</v>
      </c>
      <c r="Y7292" t="s">
        <v>6</v>
      </c>
      <c r="Z7292" s="1">
        <v>45240</v>
      </c>
      <c r="AA7292" s="2">
        <v>2.34375E-2</v>
      </c>
      <c r="AB7292" s="2">
        <v>0.24791666666666667</v>
      </c>
      <c r="AC7292" t="s">
        <v>45</v>
      </c>
      <c r="AD7292" t="s">
        <v>44</v>
      </c>
      <c r="AE7292" t="s">
        <v>44</v>
      </c>
      <c r="AF7292">
        <v>64</v>
      </c>
    </row>
    <row r="7293" spans="1:32">
      <c r="A7293">
        <v>32040</v>
      </c>
      <c r="B7293">
        <v>31140</v>
      </c>
      <c r="C7293" t="s">
        <v>2144</v>
      </c>
      <c r="D7293" t="s">
        <v>402</v>
      </c>
      <c r="E7293" t="s">
        <v>48</v>
      </c>
      <c r="F7293" t="s">
        <v>35725</v>
      </c>
      <c r="G7293" t="s">
        <v>35726</v>
      </c>
      <c r="H7293" t="s">
        <v>135</v>
      </c>
      <c r="I7293" s="1">
        <v>21972</v>
      </c>
      <c r="J7293" t="s">
        <v>35727</v>
      </c>
      <c r="K7293" t="s">
        <v>35728</v>
      </c>
      <c r="L7293">
        <v>31389</v>
      </c>
      <c r="M7293" t="s">
        <v>135</v>
      </c>
      <c r="N7293" s="1">
        <v>45077</v>
      </c>
      <c r="O7293" s="1">
        <v>45078</v>
      </c>
      <c r="P7293">
        <v>30</v>
      </c>
      <c r="Q7293">
        <v>2</v>
      </c>
      <c r="R7293" t="s">
        <v>40</v>
      </c>
      <c r="S7293">
        <v>3</v>
      </c>
      <c r="T7293">
        <v>1</v>
      </c>
      <c r="U7293">
        <v>1</v>
      </c>
      <c r="V7293">
        <v>202</v>
      </c>
      <c r="W7293" t="s">
        <v>41</v>
      </c>
      <c r="X7293" t="s">
        <v>35729</v>
      </c>
      <c r="Y7293" t="s">
        <v>65</v>
      </c>
      <c r="Z7293" s="1">
        <v>45062</v>
      </c>
      <c r="AA7293" s="2">
        <v>0.69353009259259257</v>
      </c>
      <c r="AB7293" s="2">
        <v>0.18055555555555555</v>
      </c>
      <c r="AC7293" t="s">
        <v>44</v>
      </c>
      <c r="AD7293" t="s">
        <v>44</v>
      </c>
      <c r="AE7293" t="s">
        <v>44</v>
      </c>
      <c r="AF7293">
        <v>202</v>
      </c>
    </row>
    <row r="7294" spans="1:32">
      <c r="A7294">
        <v>32045</v>
      </c>
      <c r="B7294">
        <v>31145</v>
      </c>
      <c r="C7294" t="s">
        <v>3740</v>
      </c>
      <c r="D7294" t="s">
        <v>1380</v>
      </c>
      <c r="E7294" t="s">
        <v>48</v>
      </c>
      <c r="F7294" t="s">
        <v>35730</v>
      </c>
      <c r="G7294" t="s">
        <v>35731</v>
      </c>
      <c r="H7294" t="s">
        <v>201</v>
      </c>
      <c r="I7294" s="1">
        <v>35675</v>
      </c>
      <c r="J7294" t="s">
        <v>35732</v>
      </c>
      <c r="K7294" t="s">
        <v>35733</v>
      </c>
      <c r="L7294">
        <v>1717</v>
      </c>
      <c r="M7294" t="s">
        <v>201</v>
      </c>
      <c r="N7294" s="1">
        <v>45087</v>
      </c>
      <c r="O7294" s="1">
        <v>45089</v>
      </c>
      <c r="P7294">
        <v>30</v>
      </c>
      <c r="Q7294">
        <v>2</v>
      </c>
      <c r="R7294" t="s">
        <v>40</v>
      </c>
      <c r="S7294">
        <v>1</v>
      </c>
      <c r="T7294">
        <v>0</v>
      </c>
      <c r="U7294">
        <v>2</v>
      </c>
      <c r="V7294">
        <v>408</v>
      </c>
      <c r="W7294" t="s">
        <v>54</v>
      </c>
      <c r="X7294" t="s">
        <v>35734</v>
      </c>
      <c r="Y7294" t="s">
        <v>65</v>
      </c>
      <c r="Z7294" s="1">
        <v>45063</v>
      </c>
      <c r="AA7294" s="2">
        <v>0.12572916666666667</v>
      </c>
      <c r="AB7294" s="2">
        <v>0.23121527777777776</v>
      </c>
      <c r="AC7294" t="s">
        <v>45</v>
      </c>
      <c r="AD7294" t="s">
        <v>45</v>
      </c>
      <c r="AE7294" t="s">
        <v>45</v>
      </c>
      <c r="AF7294">
        <v>204</v>
      </c>
    </row>
    <row r="7295" spans="1:32">
      <c r="A7295">
        <v>32047</v>
      </c>
      <c r="B7295">
        <v>31147</v>
      </c>
      <c r="C7295" t="s">
        <v>828</v>
      </c>
      <c r="D7295" t="s">
        <v>7299</v>
      </c>
      <c r="E7295" t="s">
        <v>48</v>
      </c>
      <c r="F7295" t="s">
        <v>35735</v>
      </c>
      <c r="G7295">
        <v>8649779334</v>
      </c>
      <c r="H7295" t="s">
        <v>272</v>
      </c>
      <c r="I7295" s="1">
        <v>26152</v>
      </c>
      <c r="J7295" t="s">
        <v>35736</v>
      </c>
      <c r="K7295" t="s">
        <v>35737</v>
      </c>
      <c r="L7295">
        <v>64305</v>
      </c>
      <c r="M7295" t="s">
        <v>272</v>
      </c>
      <c r="N7295" s="1">
        <v>45096</v>
      </c>
      <c r="O7295" s="1">
        <v>45097</v>
      </c>
      <c r="P7295">
        <v>35</v>
      </c>
      <c r="Q7295">
        <v>2</v>
      </c>
      <c r="R7295" t="s">
        <v>63</v>
      </c>
      <c r="S7295">
        <v>4</v>
      </c>
      <c r="T7295">
        <v>1</v>
      </c>
      <c r="U7295">
        <v>1</v>
      </c>
      <c r="V7295">
        <v>67</v>
      </c>
      <c r="W7295" t="s">
        <v>54</v>
      </c>
      <c r="X7295" t="s">
        <v>35738</v>
      </c>
      <c r="Y7295" t="s">
        <v>6</v>
      </c>
      <c r="Z7295" s="1">
        <v>45063</v>
      </c>
      <c r="AA7295" s="2">
        <v>0.9825694444444445</v>
      </c>
      <c r="AB7295" s="2">
        <v>0.53416666666666668</v>
      </c>
      <c r="AC7295" t="s">
        <v>45</v>
      </c>
      <c r="AD7295" t="s">
        <v>44</v>
      </c>
      <c r="AE7295" t="s">
        <v>44</v>
      </c>
      <c r="AF7295">
        <v>67</v>
      </c>
    </row>
    <row r="7296" spans="1:32">
      <c r="A7296">
        <v>32050</v>
      </c>
      <c r="B7296">
        <v>31150</v>
      </c>
      <c r="C7296" t="s">
        <v>15485</v>
      </c>
      <c r="D7296" t="s">
        <v>32626</v>
      </c>
      <c r="E7296" t="s">
        <v>34</v>
      </c>
      <c r="F7296" t="s">
        <v>35739</v>
      </c>
      <c r="G7296" t="s">
        <v>35740</v>
      </c>
      <c r="H7296" t="s">
        <v>164</v>
      </c>
      <c r="I7296" s="1">
        <v>29231</v>
      </c>
      <c r="J7296" t="s">
        <v>35741</v>
      </c>
      <c r="K7296" t="s">
        <v>35742</v>
      </c>
      <c r="L7296">
        <v>36760</v>
      </c>
      <c r="M7296" t="s">
        <v>164</v>
      </c>
      <c r="N7296" s="1">
        <v>45281</v>
      </c>
      <c r="O7296" s="1">
        <v>45283</v>
      </c>
      <c r="P7296">
        <v>81</v>
      </c>
      <c r="Q7296">
        <v>4</v>
      </c>
      <c r="R7296" t="s">
        <v>40</v>
      </c>
      <c r="S7296">
        <v>1</v>
      </c>
      <c r="T7296">
        <v>2</v>
      </c>
      <c r="U7296">
        <v>2</v>
      </c>
      <c r="V7296">
        <v>462</v>
      </c>
      <c r="W7296" t="s">
        <v>41</v>
      </c>
      <c r="X7296" t="s">
        <v>35743</v>
      </c>
      <c r="Y7296" t="s">
        <v>81</v>
      </c>
      <c r="Z7296" s="1">
        <v>45265</v>
      </c>
      <c r="AA7296" s="2">
        <v>0.42083333333333334</v>
      </c>
      <c r="AB7296" s="2">
        <v>0.57820601851851849</v>
      </c>
      <c r="AC7296" t="s">
        <v>44</v>
      </c>
      <c r="AD7296" t="s">
        <v>44</v>
      </c>
      <c r="AE7296" t="s">
        <v>45</v>
      </c>
      <c r="AF7296">
        <v>231</v>
      </c>
    </row>
    <row r="7297" spans="1:32">
      <c r="A7297">
        <v>32051</v>
      </c>
      <c r="B7297">
        <v>31151</v>
      </c>
      <c r="C7297" t="s">
        <v>305</v>
      </c>
      <c r="D7297" t="s">
        <v>2587</v>
      </c>
      <c r="E7297" t="s">
        <v>34</v>
      </c>
      <c r="F7297" t="s">
        <v>35744</v>
      </c>
      <c r="G7297" t="s">
        <v>35745</v>
      </c>
      <c r="H7297" t="s">
        <v>530</v>
      </c>
      <c r="I7297" s="1">
        <v>36840</v>
      </c>
      <c r="J7297" t="s">
        <v>35746</v>
      </c>
      <c r="K7297" t="s">
        <v>13618</v>
      </c>
      <c r="L7297">
        <v>70307</v>
      </c>
      <c r="M7297" t="s">
        <v>530</v>
      </c>
      <c r="N7297" s="1">
        <v>45128</v>
      </c>
      <c r="O7297" s="1">
        <v>45129</v>
      </c>
      <c r="P7297">
        <v>40</v>
      </c>
      <c r="Q7297">
        <v>2</v>
      </c>
      <c r="R7297" t="s">
        <v>53</v>
      </c>
      <c r="S7297">
        <v>3</v>
      </c>
      <c r="T7297">
        <v>0</v>
      </c>
      <c r="U7297">
        <v>1</v>
      </c>
      <c r="V7297">
        <v>143</v>
      </c>
      <c r="W7297" t="s">
        <v>54</v>
      </c>
      <c r="X7297" t="s">
        <v>35747</v>
      </c>
      <c r="Y7297" t="s">
        <v>65</v>
      </c>
      <c r="Z7297" s="1">
        <v>45118</v>
      </c>
      <c r="AA7297" s="2">
        <v>0.53778935185185184</v>
      </c>
      <c r="AB7297" s="2">
        <v>0.53327546296296291</v>
      </c>
      <c r="AC7297" t="s">
        <v>44</v>
      </c>
      <c r="AD7297" t="s">
        <v>45</v>
      </c>
      <c r="AE7297" t="s">
        <v>45</v>
      </c>
      <c r="AF7297">
        <v>143</v>
      </c>
    </row>
    <row r="7298" spans="1:32">
      <c r="A7298">
        <v>32052</v>
      </c>
      <c r="B7298">
        <v>31152</v>
      </c>
      <c r="C7298" t="s">
        <v>105</v>
      </c>
      <c r="D7298" t="s">
        <v>2828</v>
      </c>
      <c r="E7298" t="s">
        <v>34</v>
      </c>
      <c r="F7298" t="s">
        <v>35748</v>
      </c>
      <c r="G7298" t="s">
        <v>35749</v>
      </c>
      <c r="H7298" t="s">
        <v>60</v>
      </c>
      <c r="I7298" s="1">
        <v>21779</v>
      </c>
      <c r="J7298" t="s">
        <v>35750</v>
      </c>
      <c r="K7298" t="s">
        <v>10980</v>
      </c>
      <c r="L7298">
        <v>55480</v>
      </c>
      <c r="M7298" t="s">
        <v>60</v>
      </c>
      <c r="N7298" s="1">
        <v>45279</v>
      </c>
      <c r="O7298" s="1">
        <v>45281</v>
      </c>
      <c r="P7298">
        <v>86</v>
      </c>
      <c r="Q7298">
        <v>4</v>
      </c>
      <c r="R7298" t="s">
        <v>63</v>
      </c>
      <c r="S7298">
        <v>3</v>
      </c>
      <c r="T7298">
        <v>2</v>
      </c>
      <c r="U7298">
        <v>2</v>
      </c>
      <c r="V7298">
        <v>138</v>
      </c>
      <c r="W7298" t="s">
        <v>41</v>
      </c>
      <c r="X7298" t="s">
        <v>35751</v>
      </c>
      <c r="Y7298" t="s">
        <v>6</v>
      </c>
      <c r="Z7298" s="1">
        <v>45273</v>
      </c>
      <c r="AA7298" s="2">
        <v>0.77793981481481478</v>
      </c>
      <c r="AB7298" s="2">
        <v>0.72209490740740734</v>
      </c>
      <c r="AC7298" t="s">
        <v>45</v>
      </c>
      <c r="AD7298" t="s">
        <v>45</v>
      </c>
      <c r="AE7298" t="s">
        <v>45</v>
      </c>
      <c r="AF7298">
        <v>69</v>
      </c>
    </row>
    <row r="7299" spans="1:32">
      <c r="A7299">
        <v>32053</v>
      </c>
      <c r="B7299">
        <v>31153</v>
      </c>
      <c r="C7299" t="s">
        <v>900</v>
      </c>
      <c r="D7299" t="s">
        <v>31952</v>
      </c>
      <c r="E7299" t="s">
        <v>48</v>
      </c>
      <c r="F7299" t="s">
        <v>35752</v>
      </c>
      <c r="G7299" t="s">
        <v>35753</v>
      </c>
      <c r="H7299" t="s">
        <v>904</v>
      </c>
      <c r="I7299" s="1">
        <v>17634</v>
      </c>
      <c r="J7299" t="s">
        <v>35754</v>
      </c>
      <c r="K7299" t="s">
        <v>35755</v>
      </c>
      <c r="L7299">
        <v>3626</v>
      </c>
      <c r="M7299" t="s">
        <v>904</v>
      </c>
      <c r="N7299" s="1">
        <v>45249</v>
      </c>
      <c r="O7299" s="1">
        <v>45254</v>
      </c>
      <c r="P7299">
        <v>37</v>
      </c>
      <c r="Q7299">
        <v>2</v>
      </c>
      <c r="R7299" t="s">
        <v>53</v>
      </c>
      <c r="S7299">
        <v>4</v>
      </c>
      <c r="T7299">
        <v>2</v>
      </c>
      <c r="U7299">
        <v>5</v>
      </c>
      <c r="V7299">
        <v>625</v>
      </c>
      <c r="W7299" t="s">
        <v>54</v>
      </c>
      <c r="X7299" t="s">
        <v>35756</v>
      </c>
      <c r="Y7299" t="s">
        <v>6</v>
      </c>
      <c r="Z7299" s="1">
        <v>45210</v>
      </c>
      <c r="AA7299" s="2">
        <v>0.38938657407407407</v>
      </c>
      <c r="AB7299" s="2">
        <v>0.5282175925925926</v>
      </c>
      <c r="AC7299" t="s">
        <v>44</v>
      </c>
      <c r="AD7299" t="s">
        <v>44</v>
      </c>
      <c r="AE7299" t="s">
        <v>45</v>
      </c>
      <c r="AF7299">
        <v>125</v>
      </c>
    </row>
    <row r="7300" spans="1:32">
      <c r="A7300">
        <v>32054</v>
      </c>
      <c r="B7300">
        <v>31154</v>
      </c>
      <c r="C7300" t="s">
        <v>14248</v>
      </c>
      <c r="D7300" t="s">
        <v>32802</v>
      </c>
      <c r="E7300" t="s">
        <v>48</v>
      </c>
      <c r="F7300" t="s">
        <v>35757</v>
      </c>
      <c r="G7300" t="s">
        <v>35758</v>
      </c>
      <c r="H7300" t="s">
        <v>692</v>
      </c>
      <c r="I7300" s="1">
        <v>33397</v>
      </c>
      <c r="J7300" t="s">
        <v>35759</v>
      </c>
      <c r="K7300" t="s">
        <v>35760</v>
      </c>
      <c r="L7300">
        <v>26076</v>
      </c>
      <c r="M7300" t="s">
        <v>692</v>
      </c>
      <c r="N7300" s="1">
        <v>45028</v>
      </c>
      <c r="O7300" s="1">
        <v>45033</v>
      </c>
      <c r="P7300">
        <v>9</v>
      </c>
      <c r="Q7300">
        <v>1</v>
      </c>
      <c r="R7300" t="s">
        <v>40</v>
      </c>
      <c r="S7300">
        <v>3</v>
      </c>
      <c r="T7300">
        <v>0</v>
      </c>
      <c r="U7300">
        <v>5</v>
      </c>
      <c r="V7300">
        <v>1145</v>
      </c>
      <c r="W7300" t="s">
        <v>54</v>
      </c>
      <c r="X7300" t="s">
        <v>35761</v>
      </c>
      <c r="Y7300" t="s">
        <v>65</v>
      </c>
      <c r="Z7300" s="1">
        <v>45017</v>
      </c>
      <c r="AA7300" s="2">
        <v>0.94560185185185175</v>
      </c>
      <c r="AB7300" s="2">
        <v>0.89344907407407403</v>
      </c>
      <c r="AC7300" t="s">
        <v>45</v>
      </c>
      <c r="AD7300" t="s">
        <v>44</v>
      </c>
      <c r="AE7300" t="s">
        <v>45</v>
      </c>
      <c r="AF7300">
        <v>229</v>
      </c>
    </row>
    <row r="7301" spans="1:32">
      <c r="A7301">
        <v>32055</v>
      </c>
      <c r="B7301">
        <v>31155</v>
      </c>
      <c r="C7301" t="s">
        <v>1555</v>
      </c>
      <c r="D7301" t="s">
        <v>299</v>
      </c>
      <c r="E7301" t="s">
        <v>34</v>
      </c>
      <c r="F7301" t="s">
        <v>35762</v>
      </c>
      <c r="G7301" t="s">
        <v>35763</v>
      </c>
      <c r="H7301" t="s">
        <v>418</v>
      </c>
      <c r="I7301" s="1">
        <v>25574</v>
      </c>
      <c r="J7301" t="s">
        <v>35764</v>
      </c>
      <c r="K7301" t="s">
        <v>25379</v>
      </c>
      <c r="L7301">
        <v>62429</v>
      </c>
      <c r="M7301" t="s">
        <v>418</v>
      </c>
      <c r="N7301" s="1">
        <v>44978</v>
      </c>
      <c r="O7301" s="1">
        <v>44982</v>
      </c>
      <c r="P7301">
        <v>3</v>
      </c>
      <c r="Q7301">
        <v>1</v>
      </c>
      <c r="R7301" t="s">
        <v>40</v>
      </c>
      <c r="S7301">
        <v>1</v>
      </c>
      <c r="T7301">
        <v>1</v>
      </c>
      <c r="U7301">
        <v>4</v>
      </c>
      <c r="V7301">
        <v>888</v>
      </c>
      <c r="W7301" t="s">
        <v>54</v>
      </c>
      <c r="X7301" t="s">
        <v>35765</v>
      </c>
      <c r="Y7301" t="s">
        <v>65</v>
      </c>
      <c r="Z7301" s="1">
        <v>44946</v>
      </c>
      <c r="AA7301" s="2">
        <v>0.73219907407407403</v>
      </c>
      <c r="AB7301" s="2">
        <v>0.80995370370370379</v>
      </c>
      <c r="AC7301" t="s">
        <v>45</v>
      </c>
      <c r="AD7301" t="s">
        <v>44</v>
      </c>
      <c r="AE7301" t="s">
        <v>45</v>
      </c>
      <c r="AF7301">
        <v>222</v>
      </c>
    </row>
    <row r="7302" spans="1:32">
      <c r="A7302">
        <v>32057</v>
      </c>
      <c r="B7302">
        <v>31157</v>
      </c>
      <c r="C7302" t="s">
        <v>8967</v>
      </c>
      <c r="D7302" t="s">
        <v>12408</v>
      </c>
      <c r="E7302" t="s">
        <v>34</v>
      </c>
      <c r="F7302" t="s">
        <v>35766</v>
      </c>
      <c r="G7302" t="s">
        <v>35767</v>
      </c>
      <c r="H7302" t="s">
        <v>164</v>
      </c>
      <c r="I7302" s="1">
        <v>36138</v>
      </c>
      <c r="J7302" t="s">
        <v>35768</v>
      </c>
      <c r="K7302" t="s">
        <v>35769</v>
      </c>
      <c r="L7302">
        <v>60269</v>
      </c>
      <c r="M7302" t="s">
        <v>164</v>
      </c>
      <c r="N7302" s="1">
        <v>45133</v>
      </c>
      <c r="O7302" s="1">
        <v>45136</v>
      </c>
      <c r="P7302">
        <v>53</v>
      </c>
      <c r="Q7302">
        <v>3</v>
      </c>
      <c r="R7302" t="s">
        <v>63</v>
      </c>
      <c r="S7302">
        <v>1</v>
      </c>
      <c r="T7302">
        <v>2</v>
      </c>
      <c r="U7302">
        <v>3</v>
      </c>
      <c r="V7302">
        <v>195</v>
      </c>
      <c r="W7302" t="s">
        <v>54</v>
      </c>
      <c r="X7302" t="s">
        <v>35770</v>
      </c>
      <c r="Y7302" t="s">
        <v>6</v>
      </c>
      <c r="Z7302" s="1">
        <v>45112</v>
      </c>
      <c r="AA7302" s="2">
        <v>0.22651620370370371</v>
      </c>
      <c r="AB7302" s="2">
        <v>0.69116898148148154</v>
      </c>
      <c r="AC7302" t="s">
        <v>45</v>
      </c>
      <c r="AD7302" t="s">
        <v>45</v>
      </c>
      <c r="AE7302" t="s">
        <v>45</v>
      </c>
      <c r="AF7302">
        <v>65</v>
      </c>
    </row>
    <row r="7303" spans="1:32">
      <c r="A7303">
        <v>32058</v>
      </c>
      <c r="B7303">
        <v>31158</v>
      </c>
      <c r="C7303" t="s">
        <v>221</v>
      </c>
      <c r="D7303" t="s">
        <v>553</v>
      </c>
      <c r="E7303" t="s">
        <v>34</v>
      </c>
      <c r="F7303" t="s">
        <v>35771</v>
      </c>
      <c r="G7303" t="s">
        <v>35772</v>
      </c>
      <c r="H7303" t="s">
        <v>171</v>
      </c>
      <c r="I7303" s="1">
        <v>27111</v>
      </c>
      <c r="J7303" t="s">
        <v>35773</v>
      </c>
      <c r="K7303" t="s">
        <v>35774</v>
      </c>
      <c r="L7303">
        <v>48591</v>
      </c>
      <c r="M7303" t="s">
        <v>171</v>
      </c>
      <c r="N7303" s="1">
        <v>45073</v>
      </c>
      <c r="O7303" s="1">
        <v>45074</v>
      </c>
      <c r="P7303">
        <v>57</v>
      </c>
      <c r="Q7303">
        <v>3</v>
      </c>
      <c r="R7303" t="s">
        <v>40</v>
      </c>
      <c r="S7303">
        <v>4</v>
      </c>
      <c r="T7303">
        <v>0</v>
      </c>
      <c r="U7303">
        <v>1</v>
      </c>
      <c r="V7303">
        <v>228</v>
      </c>
      <c r="W7303" t="s">
        <v>41</v>
      </c>
      <c r="X7303" t="s">
        <v>35775</v>
      </c>
      <c r="Y7303" t="s">
        <v>43</v>
      </c>
      <c r="Z7303" s="1">
        <v>45057</v>
      </c>
      <c r="AA7303" s="2">
        <v>0.25285879629629632</v>
      </c>
      <c r="AB7303" s="2">
        <v>0.33662037037037035</v>
      </c>
      <c r="AC7303" t="s">
        <v>45</v>
      </c>
      <c r="AD7303" t="s">
        <v>45</v>
      </c>
      <c r="AE7303" t="s">
        <v>45</v>
      </c>
      <c r="AF7303">
        <v>228</v>
      </c>
    </row>
    <row r="7304" spans="1:32">
      <c r="A7304">
        <v>32060</v>
      </c>
      <c r="B7304">
        <v>31160</v>
      </c>
      <c r="C7304" t="s">
        <v>1771</v>
      </c>
      <c r="D7304" t="s">
        <v>91</v>
      </c>
      <c r="E7304" t="s">
        <v>34</v>
      </c>
      <c r="F7304" t="s">
        <v>35776</v>
      </c>
      <c r="G7304" t="s">
        <v>35777</v>
      </c>
      <c r="H7304" t="s">
        <v>109</v>
      </c>
      <c r="I7304" s="1">
        <v>20798</v>
      </c>
      <c r="J7304" t="s">
        <v>35778</v>
      </c>
      <c r="K7304" t="s">
        <v>35684</v>
      </c>
      <c r="L7304">
        <v>28760</v>
      </c>
      <c r="M7304" t="s">
        <v>109</v>
      </c>
      <c r="N7304" s="1">
        <v>45311</v>
      </c>
      <c r="O7304" s="1">
        <v>45313</v>
      </c>
      <c r="P7304">
        <v>62</v>
      </c>
      <c r="Q7304">
        <v>3</v>
      </c>
      <c r="R7304" t="s">
        <v>63</v>
      </c>
      <c r="S7304">
        <v>1</v>
      </c>
      <c r="T7304">
        <v>2</v>
      </c>
      <c r="U7304">
        <v>2</v>
      </c>
      <c r="V7304">
        <v>136</v>
      </c>
      <c r="W7304" t="s">
        <v>41</v>
      </c>
      <c r="X7304" t="s">
        <v>35779</v>
      </c>
      <c r="Y7304" t="s">
        <v>43</v>
      </c>
      <c r="Z7304" s="1">
        <v>45274</v>
      </c>
      <c r="AA7304" s="2">
        <v>0.7928587962962963</v>
      </c>
      <c r="AB7304" s="2">
        <v>0.40469907407407407</v>
      </c>
      <c r="AC7304" t="s">
        <v>45</v>
      </c>
      <c r="AD7304" t="s">
        <v>45</v>
      </c>
      <c r="AE7304" t="s">
        <v>44</v>
      </c>
      <c r="AF7304">
        <v>68</v>
      </c>
    </row>
    <row r="7305" spans="1:32">
      <c r="A7305">
        <v>32061</v>
      </c>
      <c r="B7305">
        <v>31161</v>
      </c>
      <c r="C7305" t="s">
        <v>1532</v>
      </c>
      <c r="D7305" t="s">
        <v>14585</v>
      </c>
      <c r="E7305" t="s">
        <v>34</v>
      </c>
      <c r="F7305" t="s">
        <v>35780</v>
      </c>
      <c r="G7305" t="s">
        <v>35781</v>
      </c>
      <c r="H7305" t="s">
        <v>692</v>
      </c>
      <c r="I7305" s="1">
        <v>37514</v>
      </c>
      <c r="J7305" t="s">
        <v>35782</v>
      </c>
      <c r="K7305" t="s">
        <v>35783</v>
      </c>
      <c r="L7305">
        <v>35152</v>
      </c>
      <c r="M7305" t="s">
        <v>692</v>
      </c>
      <c r="N7305" s="1">
        <v>44996</v>
      </c>
      <c r="O7305" s="1">
        <v>45000</v>
      </c>
      <c r="P7305">
        <v>63</v>
      </c>
      <c r="Q7305">
        <v>3</v>
      </c>
      <c r="R7305" t="s">
        <v>40</v>
      </c>
      <c r="S7305">
        <v>2</v>
      </c>
      <c r="T7305">
        <v>1</v>
      </c>
      <c r="U7305">
        <v>4</v>
      </c>
      <c r="V7305">
        <v>808</v>
      </c>
      <c r="W7305" t="s">
        <v>54</v>
      </c>
      <c r="X7305" t="s">
        <v>35784</v>
      </c>
      <c r="Y7305" t="s">
        <v>65</v>
      </c>
      <c r="Z7305" s="1">
        <v>44963</v>
      </c>
      <c r="AA7305" s="2">
        <v>0.40072916666666664</v>
      </c>
      <c r="AB7305" s="2">
        <v>0.13237268518518519</v>
      </c>
      <c r="AC7305" t="s">
        <v>45</v>
      </c>
      <c r="AD7305" t="s">
        <v>44</v>
      </c>
      <c r="AE7305" t="s">
        <v>44</v>
      </c>
      <c r="AF7305">
        <v>202</v>
      </c>
    </row>
    <row r="7306" spans="1:32">
      <c r="A7306">
        <v>32062</v>
      </c>
      <c r="B7306">
        <v>31162</v>
      </c>
      <c r="C7306" t="s">
        <v>5739</v>
      </c>
      <c r="D7306" t="s">
        <v>716</v>
      </c>
      <c r="E7306" t="s">
        <v>34</v>
      </c>
      <c r="F7306" t="s">
        <v>35785</v>
      </c>
      <c r="G7306" t="s">
        <v>35786</v>
      </c>
      <c r="H7306" t="s">
        <v>423</v>
      </c>
      <c r="I7306" s="1">
        <v>16886</v>
      </c>
      <c r="J7306" t="s">
        <v>35787</v>
      </c>
      <c r="K7306" t="s">
        <v>35788</v>
      </c>
      <c r="L7306">
        <v>15292</v>
      </c>
      <c r="M7306" t="s">
        <v>423</v>
      </c>
      <c r="N7306" s="1">
        <v>45045</v>
      </c>
      <c r="O7306" s="1">
        <v>45046</v>
      </c>
      <c r="P7306">
        <v>39</v>
      </c>
      <c r="Q7306">
        <v>2</v>
      </c>
      <c r="R7306" t="s">
        <v>40</v>
      </c>
      <c r="S7306">
        <v>1</v>
      </c>
      <c r="T7306">
        <v>1</v>
      </c>
      <c r="U7306">
        <v>1</v>
      </c>
      <c r="V7306">
        <v>227</v>
      </c>
      <c r="W7306" t="s">
        <v>41</v>
      </c>
      <c r="X7306" t="s">
        <v>35789</v>
      </c>
      <c r="Y7306" t="s">
        <v>43</v>
      </c>
      <c r="Z7306" s="1">
        <v>45030</v>
      </c>
      <c r="AA7306" s="2">
        <v>0.18755787037037039</v>
      </c>
      <c r="AB7306" s="2">
        <v>0.2585648148148148</v>
      </c>
      <c r="AC7306" t="s">
        <v>45</v>
      </c>
      <c r="AD7306" t="s">
        <v>45</v>
      </c>
      <c r="AE7306" t="s">
        <v>44</v>
      </c>
      <c r="AF7306">
        <v>227</v>
      </c>
    </row>
    <row r="7307" spans="1:32">
      <c r="A7307">
        <v>32063</v>
      </c>
      <c r="B7307">
        <v>31163</v>
      </c>
      <c r="C7307" t="s">
        <v>1015</v>
      </c>
      <c r="D7307" t="s">
        <v>4404</v>
      </c>
      <c r="E7307" t="s">
        <v>34</v>
      </c>
      <c r="F7307" t="s">
        <v>35790</v>
      </c>
      <c r="G7307" t="s">
        <v>35791</v>
      </c>
      <c r="H7307" t="s">
        <v>1301</v>
      </c>
      <c r="I7307" s="1">
        <v>33618</v>
      </c>
      <c r="J7307" t="s">
        <v>35792</v>
      </c>
      <c r="K7307" t="s">
        <v>35793</v>
      </c>
      <c r="L7307">
        <v>37150</v>
      </c>
      <c r="M7307" t="s">
        <v>1301</v>
      </c>
      <c r="N7307" s="1">
        <v>45215</v>
      </c>
      <c r="O7307" s="1">
        <v>45220</v>
      </c>
      <c r="P7307">
        <v>98</v>
      </c>
      <c r="Q7307">
        <v>4</v>
      </c>
      <c r="R7307" t="s">
        <v>63</v>
      </c>
      <c r="S7307">
        <v>4</v>
      </c>
      <c r="T7307">
        <v>1</v>
      </c>
      <c r="U7307">
        <v>5</v>
      </c>
      <c r="V7307">
        <v>335</v>
      </c>
      <c r="W7307" t="s">
        <v>41</v>
      </c>
      <c r="X7307" t="s">
        <v>35794</v>
      </c>
      <c r="Y7307" t="s">
        <v>43</v>
      </c>
      <c r="Z7307" s="1">
        <v>45192</v>
      </c>
      <c r="AA7307" s="2">
        <v>0.40458333333333335</v>
      </c>
      <c r="AB7307" s="2">
        <v>0.13515046296296296</v>
      </c>
      <c r="AC7307" t="s">
        <v>45</v>
      </c>
      <c r="AD7307" t="s">
        <v>45</v>
      </c>
      <c r="AE7307" t="s">
        <v>45</v>
      </c>
      <c r="AF7307">
        <v>67</v>
      </c>
    </row>
    <row r="7308" spans="1:32">
      <c r="A7308">
        <v>32064</v>
      </c>
      <c r="B7308">
        <v>31164</v>
      </c>
      <c r="C7308" t="s">
        <v>410</v>
      </c>
      <c r="D7308" t="s">
        <v>12552</v>
      </c>
      <c r="E7308" t="s">
        <v>34</v>
      </c>
      <c r="F7308" t="s">
        <v>35795</v>
      </c>
      <c r="G7308" t="s">
        <v>35796</v>
      </c>
      <c r="H7308" t="s">
        <v>309</v>
      </c>
      <c r="I7308" s="1">
        <v>33527</v>
      </c>
      <c r="J7308" t="s">
        <v>35797</v>
      </c>
      <c r="K7308" t="s">
        <v>1923</v>
      </c>
      <c r="L7308">
        <v>24822</v>
      </c>
      <c r="M7308" t="s">
        <v>309</v>
      </c>
      <c r="N7308" s="1">
        <v>44973</v>
      </c>
      <c r="O7308" s="1">
        <v>44976</v>
      </c>
      <c r="P7308">
        <v>59</v>
      </c>
      <c r="Q7308">
        <v>3</v>
      </c>
      <c r="R7308" t="s">
        <v>63</v>
      </c>
      <c r="S7308">
        <v>3</v>
      </c>
      <c r="T7308">
        <v>1</v>
      </c>
      <c r="U7308">
        <v>3</v>
      </c>
      <c r="V7308">
        <v>183</v>
      </c>
      <c r="W7308" t="s">
        <v>41</v>
      </c>
      <c r="X7308" t="s">
        <v>35798</v>
      </c>
      <c r="Y7308" t="s">
        <v>43</v>
      </c>
      <c r="Z7308" s="1">
        <v>44942</v>
      </c>
      <c r="AA7308" s="2">
        <v>0.19700231481481481</v>
      </c>
      <c r="AB7308" s="2">
        <v>0.23950231481481479</v>
      </c>
      <c r="AC7308" t="s">
        <v>44</v>
      </c>
      <c r="AD7308" t="s">
        <v>44</v>
      </c>
      <c r="AE7308" t="s">
        <v>44</v>
      </c>
      <c r="AF7308">
        <v>61</v>
      </c>
    </row>
    <row r="7309" spans="1:32">
      <c r="A7309">
        <v>32065</v>
      </c>
      <c r="B7309">
        <v>31165</v>
      </c>
      <c r="C7309" t="s">
        <v>133</v>
      </c>
      <c r="D7309" t="s">
        <v>2019</v>
      </c>
      <c r="E7309" t="s">
        <v>34</v>
      </c>
      <c r="F7309" t="s">
        <v>35799</v>
      </c>
      <c r="G7309">
        <f>1-427-840-7907</f>
        <v>-9173</v>
      </c>
      <c r="H7309" t="s">
        <v>423</v>
      </c>
      <c r="I7309" s="1">
        <v>19172</v>
      </c>
      <c r="J7309" t="s">
        <v>35800</v>
      </c>
      <c r="K7309" t="s">
        <v>35801</v>
      </c>
      <c r="L7309">
        <v>12547</v>
      </c>
      <c r="M7309" t="s">
        <v>423</v>
      </c>
      <c r="N7309" s="1">
        <v>44954</v>
      </c>
      <c r="O7309" s="1">
        <v>44957</v>
      </c>
      <c r="P7309">
        <v>88</v>
      </c>
      <c r="Q7309">
        <v>4</v>
      </c>
      <c r="R7309" t="s">
        <v>53</v>
      </c>
      <c r="S7309">
        <v>3</v>
      </c>
      <c r="T7309">
        <v>0</v>
      </c>
      <c r="U7309">
        <v>3</v>
      </c>
      <c r="V7309">
        <v>396</v>
      </c>
      <c r="W7309" t="s">
        <v>41</v>
      </c>
      <c r="X7309" t="s">
        <v>35802</v>
      </c>
      <c r="Y7309" t="s">
        <v>43</v>
      </c>
      <c r="Z7309" s="1">
        <v>44944</v>
      </c>
      <c r="AA7309" s="2">
        <v>0.70537037037037031</v>
      </c>
      <c r="AB7309" s="2">
        <v>0.36912037037037032</v>
      </c>
      <c r="AC7309" t="s">
        <v>44</v>
      </c>
      <c r="AD7309" t="s">
        <v>45</v>
      </c>
      <c r="AE7309" t="s">
        <v>44</v>
      </c>
      <c r="AF7309">
        <v>132</v>
      </c>
    </row>
    <row r="7310" spans="1:32">
      <c r="A7310">
        <v>32067</v>
      </c>
      <c r="B7310">
        <v>31167</v>
      </c>
      <c r="C7310" t="s">
        <v>371</v>
      </c>
      <c r="D7310" t="s">
        <v>5571</v>
      </c>
      <c r="E7310" t="s">
        <v>34</v>
      </c>
      <c r="F7310" t="s">
        <v>35803</v>
      </c>
      <c r="G7310" t="s">
        <v>35804</v>
      </c>
      <c r="H7310" t="s">
        <v>692</v>
      </c>
      <c r="I7310" s="1">
        <v>35422</v>
      </c>
      <c r="J7310" t="s">
        <v>35805</v>
      </c>
      <c r="K7310" t="s">
        <v>11272</v>
      </c>
      <c r="L7310">
        <v>98426</v>
      </c>
      <c r="M7310" t="s">
        <v>692</v>
      </c>
      <c r="N7310" s="1">
        <v>45185</v>
      </c>
      <c r="O7310" s="1">
        <v>45186</v>
      </c>
      <c r="P7310">
        <v>42</v>
      </c>
      <c r="Q7310">
        <v>2</v>
      </c>
      <c r="R7310" t="s">
        <v>40</v>
      </c>
      <c r="S7310">
        <v>1</v>
      </c>
      <c r="T7310">
        <v>1</v>
      </c>
      <c r="U7310">
        <v>1</v>
      </c>
      <c r="V7310">
        <v>246</v>
      </c>
      <c r="W7310" t="s">
        <v>54</v>
      </c>
      <c r="X7310" t="s">
        <v>35806</v>
      </c>
      <c r="Y7310" t="s">
        <v>81</v>
      </c>
      <c r="Z7310" s="1">
        <v>45169</v>
      </c>
      <c r="AA7310" s="2">
        <v>0.85909722222222218</v>
      </c>
      <c r="AB7310" s="2">
        <v>0.29835648148148147</v>
      </c>
      <c r="AC7310" t="s">
        <v>45</v>
      </c>
      <c r="AD7310" t="s">
        <v>44</v>
      </c>
      <c r="AE7310" t="s">
        <v>44</v>
      </c>
      <c r="AF7310">
        <v>246</v>
      </c>
    </row>
    <row r="7311" spans="1:32">
      <c r="A7311">
        <v>32068</v>
      </c>
      <c r="B7311">
        <v>31168</v>
      </c>
      <c r="C7311" t="s">
        <v>1527</v>
      </c>
      <c r="D7311" t="s">
        <v>2978</v>
      </c>
      <c r="E7311" t="s">
        <v>48</v>
      </c>
      <c r="F7311" t="s">
        <v>35807</v>
      </c>
      <c r="G7311" t="s">
        <v>35808</v>
      </c>
      <c r="H7311" t="s">
        <v>1442</v>
      </c>
      <c r="I7311" s="1">
        <v>16713</v>
      </c>
      <c r="J7311" t="s">
        <v>35809</v>
      </c>
      <c r="K7311" t="s">
        <v>35810</v>
      </c>
      <c r="L7311">
        <v>85764</v>
      </c>
      <c r="M7311" t="s">
        <v>1442</v>
      </c>
      <c r="N7311" s="1">
        <v>45242</v>
      </c>
      <c r="O7311" s="1">
        <v>45243</v>
      </c>
      <c r="P7311">
        <v>89</v>
      </c>
      <c r="Q7311">
        <v>4</v>
      </c>
      <c r="R7311" t="s">
        <v>63</v>
      </c>
      <c r="S7311">
        <v>4</v>
      </c>
      <c r="T7311">
        <v>1</v>
      </c>
      <c r="U7311">
        <v>1</v>
      </c>
      <c r="V7311">
        <v>60</v>
      </c>
      <c r="W7311" t="s">
        <v>54</v>
      </c>
      <c r="X7311" t="s">
        <v>35811</v>
      </c>
      <c r="Y7311" t="s">
        <v>65</v>
      </c>
      <c r="Z7311" s="1">
        <v>45208</v>
      </c>
      <c r="AA7311" s="2">
        <v>0.11686342592592593</v>
      </c>
      <c r="AB7311" s="2">
        <v>0.39354166666666668</v>
      </c>
      <c r="AC7311" t="s">
        <v>44</v>
      </c>
      <c r="AD7311" t="s">
        <v>45</v>
      </c>
      <c r="AE7311" t="s">
        <v>44</v>
      </c>
      <c r="AF7311">
        <v>60</v>
      </c>
    </row>
    <row r="7312" spans="1:32">
      <c r="A7312">
        <v>32069</v>
      </c>
      <c r="B7312">
        <v>31169</v>
      </c>
      <c r="C7312" t="s">
        <v>963</v>
      </c>
      <c r="D7312" t="s">
        <v>2203</v>
      </c>
      <c r="E7312" t="s">
        <v>34</v>
      </c>
      <c r="F7312" t="s">
        <v>35812</v>
      </c>
      <c r="G7312" t="s">
        <v>35813</v>
      </c>
      <c r="H7312" t="s">
        <v>280</v>
      </c>
      <c r="I7312" s="1">
        <v>36344</v>
      </c>
      <c r="J7312" t="s">
        <v>35814</v>
      </c>
      <c r="K7312" t="s">
        <v>35815</v>
      </c>
      <c r="L7312">
        <v>46340</v>
      </c>
      <c r="M7312" t="s">
        <v>280</v>
      </c>
      <c r="N7312" s="1">
        <v>45253</v>
      </c>
      <c r="O7312" s="1">
        <v>45257</v>
      </c>
      <c r="P7312">
        <v>49</v>
      </c>
      <c r="Q7312">
        <v>2</v>
      </c>
      <c r="R7312" t="s">
        <v>53</v>
      </c>
      <c r="S7312">
        <v>2</v>
      </c>
      <c r="T7312">
        <v>1</v>
      </c>
      <c r="U7312">
        <v>4</v>
      </c>
      <c r="V7312">
        <v>504</v>
      </c>
      <c r="W7312" t="s">
        <v>54</v>
      </c>
      <c r="X7312" t="s">
        <v>35816</v>
      </c>
      <c r="Y7312" t="s">
        <v>65</v>
      </c>
      <c r="Z7312" s="1">
        <v>45232</v>
      </c>
      <c r="AA7312" s="2">
        <v>0.44696759259259261</v>
      </c>
      <c r="AB7312" s="2">
        <v>0.28206018518518516</v>
      </c>
      <c r="AC7312" t="s">
        <v>44</v>
      </c>
      <c r="AD7312" t="s">
        <v>44</v>
      </c>
      <c r="AE7312" t="s">
        <v>44</v>
      </c>
      <c r="AF7312">
        <v>126</v>
      </c>
    </row>
    <row r="7313" spans="1:32">
      <c r="A7313">
        <v>32070</v>
      </c>
      <c r="B7313">
        <v>31170</v>
      </c>
      <c r="C7313" t="s">
        <v>2202</v>
      </c>
      <c r="D7313" t="s">
        <v>24953</v>
      </c>
      <c r="E7313" t="s">
        <v>34</v>
      </c>
      <c r="F7313" t="s">
        <v>35817</v>
      </c>
      <c r="G7313" t="s">
        <v>35818</v>
      </c>
      <c r="H7313" t="s">
        <v>179</v>
      </c>
      <c r="I7313" s="1">
        <v>16606</v>
      </c>
      <c r="J7313" t="s">
        <v>35819</v>
      </c>
      <c r="K7313" t="s">
        <v>35820</v>
      </c>
      <c r="L7313">
        <v>85218</v>
      </c>
      <c r="M7313" t="s">
        <v>179</v>
      </c>
      <c r="N7313" s="1">
        <v>45054</v>
      </c>
      <c r="O7313" s="1">
        <v>45057</v>
      </c>
      <c r="P7313">
        <v>63</v>
      </c>
      <c r="Q7313">
        <v>3</v>
      </c>
      <c r="R7313" t="s">
        <v>40</v>
      </c>
      <c r="S7313">
        <v>4</v>
      </c>
      <c r="T7313">
        <v>2</v>
      </c>
      <c r="U7313">
        <v>3</v>
      </c>
      <c r="V7313">
        <v>684</v>
      </c>
      <c r="W7313" t="s">
        <v>54</v>
      </c>
      <c r="X7313" t="s">
        <v>35821</v>
      </c>
      <c r="Y7313" t="s">
        <v>43</v>
      </c>
      <c r="Z7313" s="1">
        <v>45019</v>
      </c>
      <c r="AA7313" s="2">
        <v>0.4748148148148148</v>
      </c>
      <c r="AB7313" s="2">
        <v>0.83706018518518521</v>
      </c>
      <c r="AC7313" t="s">
        <v>45</v>
      </c>
      <c r="AD7313" t="s">
        <v>44</v>
      </c>
      <c r="AE7313" t="s">
        <v>44</v>
      </c>
      <c r="AF7313">
        <v>228</v>
      </c>
    </row>
    <row r="7314" spans="1:32">
      <c r="A7314">
        <v>32071</v>
      </c>
      <c r="B7314">
        <v>31171</v>
      </c>
      <c r="C7314" t="s">
        <v>236</v>
      </c>
      <c r="D7314" t="s">
        <v>6345</v>
      </c>
      <c r="E7314" t="s">
        <v>48</v>
      </c>
      <c r="F7314" t="s">
        <v>35822</v>
      </c>
      <c r="G7314" t="s">
        <v>35823</v>
      </c>
      <c r="H7314" t="s">
        <v>530</v>
      </c>
      <c r="I7314" s="1">
        <v>28989</v>
      </c>
      <c r="J7314" t="s">
        <v>35824</v>
      </c>
      <c r="K7314" t="s">
        <v>35825</v>
      </c>
      <c r="L7314">
        <v>21164</v>
      </c>
      <c r="M7314" t="s">
        <v>530</v>
      </c>
      <c r="N7314" s="1">
        <v>45294</v>
      </c>
      <c r="O7314" s="1">
        <v>45297</v>
      </c>
      <c r="P7314">
        <v>52</v>
      </c>
      <c r="Q7314">
        <v>3</v>
      </c>
      <c r="R7314" t="s">
        <v>53</v>
      </c>
      <c r="S7314">
        <v>3</v>
      </c>
      <c r="T7314">
        <v>2</v>
      </c>
      <c r="U7314">
        <v>3</v>
      </c>
      <c r="V7314">
        <v>390</v>
      </c>
      <c r="W7314" t="s">
        <v>54</v>
      </c>
      <c r="X7314" t="s">
        <v>35826</v>
      </c>
      <c r="Y7314" t="s">
        <v>65</v>
      </c>
      <c r="Z7314" s="1">
        <v>45256</v>
      </c>
      <c r="AA7314" s="2">
        <v>0.94543981481481476</v>
      </c>
      <c r="AB7314" s="2">
        <v>0.49796296296296294</v>
      </c>
      <c r="AC7314" t="s">
        <v>44</v>
      </c>
      <c r="AD7314" t="s">
        <v>44</v>
      </c>
      <c r="AE7314" t="s">
        <v>44</v>
      </c>
      <c r="AF7314">
        <v>130</v>
      </c>
    </row>
    <row r="7315" spans="1:32">
      <c r="A7315">
        <v>32072</v>
      </c>
      <c r="B7315">
        <v>31172</v>
      </c>
      <c r="C7315" t="s">
        <v>66</v>
      </c>
      <c r="D7315" t="s">
        <v>768</v>
      </c>
      <c r="E7315" t="s">
        <v>48</v>
      </c>
      <c r="F7315" t="s">
        <v>35827</v>
      </c>
      <c r="G7315">
        <v>2826830748</v>
      </c>
      <c r="H7315" t="s">
        <v>171</v>
      </c>
      <c r="I7315" s="1">
        <v>31897</v>
      </c>
      <c r="J7315" t="s">
        <v>35828</v>
      </c>
      <c r="K7315" t="s">
        <v>808</v>
      </c>
      <c r="L7315">
        <v>10021</v>
      </c>
      <c r="M7315" t="s">
        <v>171</v>
      </c>
      <c r="N7315" s="1">
        <v>44968</v>
      </c>
      <c r="O7315" s="1">
        <v>44970</v>
      </c>
      <c r="P7315">
        <v>6</v>
      </c>
      <c r="Q7315">
        <v>1</v>
      </c>
      <c r="R7315" t="s">
        <v>40</v>
      </c>
      <c r="S7315">
        <v>3</v>
      </c>
      <c r="T7315">
        <v>2</v>
      </c>
      <c r="U7315">
        <v>2</v>
      </c>
      <c r="V7315">
        <v>404</v>
      </c>
      <c r="W7315" t="s">
        <v>54</v>
      </c>
      <c r="X7315" t="s">
        <v>35829</v>
      </c>
      <c r="Y7315" t="s">
        <v>43</v>
      </c>
      <c r="Z7315" s="1">
        <v>44954</v>
      </c>
      <c r="AA7315" s="2">
        <v>0.2981712962962963</v>
      </c>
      <c r="AB7315" s="2">
        <v>0.43160879629629628</v>
      </c>
      <c r="AC7315" t="s">
        <v>44</v>
      </c>
      <c r="AD7315" t="s">
        <v>45</v>
      </c>
      <c r="AE7315" t="s">
        <v>45</v>
      </c>
      <c r="AF7315">
        <v>202</v>
      </c>
    </row>
    <row r="7316" spans="1:32">
      <c r="A7316">
        <v>32074</v>
      </c>
      <c r="B7316">
        <v>31174</v>
      </c>
      <c r="C7316" t="s">
        <v>2202</v>
      </c>
      <c r="D7316" t="s">
        <v>5779</v>
      </c>
      <c r="E7316" t="s">
        <v>48</v>
      </c>
      <c r="F7316" t="s">
        <v>35830</v>
      </c>
      <c r="G7316" t="s">
        <v>35831</v>
      </c>
      <c r="H7316" t="s">
        <v>37</v>
      </c>
      <c r="I7316" s="1">
        <v>15948</v>
      </c>
      <c r="J7316" t="s">
        <v>35832</v>
      </c>
      <c r="K7316" t="s">
        <v>35833</v>
      </c>
      <c r="L7316">
        <v>15963</v>
      </c>
      <c r="M7316" t="s">
        <v>37</v>
      </c>
      <c r="N7316" s="1">
        <v>45269</v>
      </c>
      <c r="O7316" s="1">
        <v>45274</v>
      </c>
      <c r="P7316">
        <v>50</v>
      </c>
      <c r="Q7316">
        <v>2</v>
      </c>
      <c r="R7316" t="s">
        <v>63</v>
      </c>
      <c r="S7316">
        <v>1</v>
      </c>
      <c r="T7316">
        <v>1</v>
      </c>
      <c r="U7316">
        <v>5</v>
      </c>
      <c r="V7316">
        <v>435</v>
      </c>
      <c r="W7316" t="s">
        <v>54</v>
      </c>
      <c r="X7316" t="s">
        <v>35834</v>
      </c>
      <c r="Y7316" t="s">
        <v>81</v>
      </c>
      <c r="Z7316" s="1">
        <v>45242</v>
      </c>
      <c r="AA7316" s="2">
        <v>0.18856481481481482</v>
      </c>
      <c r="AB7316" s="2">
        <v>1.800925925925926E-2</v>
      </c>
      <c r="AC7316" t="s">
        <v>44</v>
      </c>
      <c r="AD7316" t="s">
        <v>44</v>
      </c>
      <c r="AE7316" t="s">
        <v>45</v>
      </c>
      <c r="AF7316">
        <v>87</v>
      </c>
    </row>
    <row r="7317" spans="1:32">
      <c r="A7317">
        <v>32075</v>
      </c>
      <c r="B7317">
        <v>31175</v>
      </c>
      <c r="C7317" t="s">
        <v>1379</v>
      </c>
      <c r="D7317" t="s">
        <v>584</v>
      </c>
      <c r="E7317" t="s">
        <v>34</v>
      </c>
      <c r="F7317" t="s">
        <v>35835</v>
      </c>
      <c r="G7317" t="s">
        <v>35836</v>
      </c>
      <c r="H7317" t="s">
        <v>122</v>
      </c>
      <c r="I7317" s="1">
        <v>19079</v>
      </c>
      <c r="J7317" t="s">
        <v>35837</v>
      </c>
      <c r="K7317" t="s">
        <v>2276</v>
      </c>
      <c r="L7317">
        <v>50363</v>
      </c>
      <c r="M7317" t="s">
        <v>122</v>
      </c>
      <c r="N7317" s="1">
        <v>45224</v>
      </c>
      <c r="O7317" s="1">
        <v>45229</v>
      </c>
      <c r="P7317">
        <v>71</v>
      </c>
      <c r="Q7317">
        <v>3</v>
      </c>
      <c r="R7317" t="s">
        <v>63</v>
      </c>
      <c r="S7317">
        <v>1</v>
      </c>
      <c r="T7317">
        <v>2</v>
      </c>
      <c r="U7317">
        <v>5</v>
      </c>
      <c r="V7317">
        <v>305</v>
      </c>
      <c r="W7317" t="s">
        <v>41</v>
      </c>
      <c r="X7317" t="s">
        <v>35838</v>
      </c>
      <c r="Y7317" t="s">
        <v>43</v>
      </c>
      <c r="Z7317" s="1">
        <v>45196</v>
      </c>
      <c r="AA7317" s="2">
        <v>0.68644675925925924</v>
      </c>
      <c r="AB7317" s="2">
        <v>0.75096064814814811</v>
      </c>
      <c r="AC7317" t="s">
        <v>45</v>
      </c>
      <c r="AD7317" t="s">
        <v>44</v>
      </c>
      <c r="AE7317" t="s">
        <v>45</v>
      </c>
      <c r="AF7317">
        <v>61</v>
      </c>
    </row>
    <row r="7318" spans="1:32">
      <c r="A7318">
        <v>32076</v>
      </c>
      <c r="B7318">
        <v>31176</v>
      </c>
      <c r="C7318" t="s">
        <v>347</v>
      </c>
      <c r="D7318" t="s">
        <v>13843</v>
      </c>
      <c r="E7318" t="s">
        <v>34</v>
      </c>
      <c r="F7318" t="s">
        <v>35839</v>
      </c>
      <c r="G7318">
        <v>9987109171</v>
      </c>
      <c r="H7318" t="s">
        <v>122</v>
      </c>
      <c r="I7318" s="1">
        <v>33867</v>
      </c>
      <c r="J7318" t="s">
        <v>35840</v>
      </c>
      <c r="K7318" t="s">
        <v>35841</v>
      </c>
      <c r="L7318">
        <v>90818</v>
      </c>
      <c r="M7318" t="s">
        <v>122</v>
      </c>
      <c r="N7318" s="1">
        <v>45249</v>
      </c>
      <c r="O7318" s="1">
        <v>45250</v>
      </c>
      <c r="P7318">
        <v>71</v>
      </c>
      <c r="Q7318">
        <v>3</v>
      </c>
      <c r="R7318" t="s">
        <v>63</v>
      </c>
      <c r="S7318">
        <v>4</v>
      </c>
      <c r="T7318">
        <v>1</v>
      </c>
      <c r="U7318">
        <v>1</v>
      </c>
      <c r="V7318">
        <v>65</v>
      </c>
      <c r="W7318" t="s">
        <v>41</v>
      </c>
      <c r="X7318" t="s">
        <v>35842</v>
      </c>
      <c r="Y7318" t="s">
        <v>43</v>
      </c>
      <c r="Z7318" s="1">
        <v>45226</v>
      </c>
      <c r="AA7318" s="2">
        <v>0.79570601851851841</v>
      </c>
      <c r="AB7318" s="2">
        <v>0.24232638888888891</v>
      </c>
      <c r="AC7318" t="s">
        <v>44</v>
      </c>
      <c r="AD7318" t="s">
        <v>45</v>
      </c>
      <c r="AE7318" t="s">
        <v>44</v>
      </c>
      <c r="AF7318">
        <v>65</v>
      </c>
    </row>
    <row r="7319" spans="1:32">
      <c r="A7319">
        <v>32077</v>
      </c>
      <c r="B7319">
        <v>31177</v>
      </c>
      <c r="C7319" t="s">
        <v>822</v>
      </c>
      <c r="D7319" t="s">
        <v>1368</v>
      </c>
      <c r="E7319" t="s">
        <v>34</v>
      </c>
      <c r="F7319" t="s">
        <v>35843</v>
      </c>
      <c r="G7319" t="s">
        <v>35844</v>
      </c>
      <c r="H7319" t="s">
        <v>317</v>
      </c>
      <c r="I7319" s="1">
        <v>36522</v>
      </c>
      <c r="J7319" t="s">
        <v>35845</v>
      </c>
      <c r="K7319" t="s">
        <v>35846</v>
      </c>
      <c r="L7319">
        <v>1838</v>
      </c>
      <c r="M7319" t="s">
        <v>317</v>
      </c>
      <c r="N7319" s="1">
        <v>45208</v>
      </c>
      <c r="O7319" s="1">
        <v>45212</v>
      </c>
      <c r="P7319">
        <v>74</v>
      </c>
      <c r="Q7319">
        <v>3</v>
      </c>
      <c r="R7319" t="s">
        <v>63</v>
      </c>
      <c r="S7319">
        <v>1</v>
      </c>
      <c r="T7319">
        <v>0</v>
      </c>
      <c r="U7319">
        <v>4</v>
      </c>
      <c r="V7319">
        <v>328</v>
      </c>
      <c r="W7319" t="s">
        <v>54</v>
      </c>
      <c r="X7319" t="s">
        <v>35847</v>
      </c>
      <c r="Y7319" t="s">
        <v>43</v>
      </c>
      <c r="Z7319" s="1">
        <v>45191</v>
      </c>
      <c r="AA7319" s="2">
        <v>0.11326388888888889</v>
      </c>
      <c r="AB7319" s="2">
        <v>0.83554398148148146</v>
      </c>
      <c r="AC7319" t="s">
        <v>44</v>
      </c>
      <c r="AD7319" t="s">
        <v>45</v>
      </c>
      <c r="AE7319" t="s">
        <v>44</v>
      </c>
      <c r="AF7319">
        <v>82</v>
      </c>
    </row>
    <row r="7320" spans="1:32">
      <c r="A7320">
        <v>32078</v>
      </c>
      <c r="B7320">
        <v>31178</v>
      </c>
      <c r="C7320" t="s">
        <v>2566</v>
      </c>
      <c r="D7320" t="s">
        <v>1726</v>
      </c>
      <c r="E7320" t="s">
        <v>34</v>
      </c>
      <c r="F7320" t="s">
        <v>35848</v>
      </c>
      <c r="G7320" t="s">
        <v>35849</v>
      </c>
      <c r="H7320" t="s">
        <v>530</v>
      </c>
      <c r="I7320" s="1">
        <v>25592</v>
      </c>
      <c r="J7320" t="s">
        <v>35850</v>
      </c>
      <c r="K7320" t="s">
        <v>35851</v>
      </c>
      <c r="L7320">
        <v>72379</v>
      </c>
      <c r="M7320" t="s">
        <v>530</v>
      </c>
      <c r="N7320" s="1">
        <v>44958</v>
      </c>
      <c r="O7320" s="1">
        <v>44961</v>
      </c>
      <c r="P7320">
        <v>13</v>
      </c>
      <c r="Q7320">
        <v>1</v>
      </c>
      <c r="R7320" t="s">
        <v>53</v>
      </c>
      <c r="S7320">
        <v>2</v>
      </c>
      <c r="T7320">
        <v>1</v>
      </c>
      <c r="U7320">
        <v>3</v>
      </c>
      <c r="V7320">
        <v>378</v>
      </c>
      <c r="W7320" t="s">
        <v>54</v>
      </c>
      <c r="X7320" t="s">
        <v>35852</v>
      </c>
      <c r="Y7320" t="s">
        <v>43</v>
      </c>
      <c r="Z7320" s="1">
        <v>44941</v>
      </c>
      <c r="AA7320" s="2">
        <v>0.13836805555555556</v>
      </c>
      <c r="AB7320" s="2">
        <v>0.7246527777777777</v>
      </c>
      <c r="AC7320" t="s">
        <v>45</v>
      </c>
      <c r="AD7320" t="s">
        <v>44</v>
      </c>
      <c r="AE7320" t="s">
        <v>45</v>
      </c>
      <c r="AF7320">
        <v>126</v>
      </c>
    </row>
    <row r="7321" spans="1:32">
      <c r="A7321">
        <v>32079</v>
      </c>
      <c r="B7321">
        <v>31179</v>
      </c>
      <c r="C7321" t="s">
        <v>1857</v>
      </c>
      <c r="D7321" t="s">
        <v>4445</v>
      </c>
      <c r="E7321" t="s">
        <v>34</v>
      </c>
      <c r="F7321" t="s">
        <v>35853</v>
      </c>
      <c r="G7321" t="s">
        <v>35854</v>
      </c>
      <c r="H7321" t="s">
        <v>1251</v>
      </c>
      <c r="I7321" s="1">
        <v>29268</v>
      </c>
      <c r="J7321" t="s">
        <v>35855</v>
      </c>
      <c r="K7321" t="s">
        <v>34570</v>
      </c>
      <c r="L7321">
        <v>99124</v>
      </c>
      <c r="M7321" t="s">
        <v>1251</v>
      </c>
      <c r="N7321" s="1">
        <v>44978</v>
      </c>
      <c r="O7321" s="1">
        <v>44982</v>
      </c>
      <c r="P7321">
        <v>67</v>
      </c>
      <c r="Q7321">
        <v>3</v>
      </c>
      <c r="R7321" t="s">
        <v>53</v>
      </c>
      <c r="S7321">
        <v>4</v>
      </c>
      <c r="T7321">
        <v>2</v>
      </c>
      <c r="U7321">
        <v>4</v>
      </c>
      <c r="V7321">
        <v>588</v>
      </c>
      <c r="W7321" t="s">
        <v>54</v>
      </c>
      <c r="X7321" t="s">
        <v>35856</v>
      </c>
      <c r="Y7321" t="s">
        <v>6</v>
      </c>
      <c r="Z7321" s="1">
        <v>44941</v>
      </c>
      <c r="AA7321" s="2">
        <v>0.64959490740740744</v>
      </c>
      <c r="AB7321" s="2">
        <v>0.16574074074074074</v>
      </c>
      <c r="AC7321" t="s">
        <v>45</v>
      </c>
      <c r="AD7321" t="s">
        <v>45</v>
      </c>
      <c r="AE7321" t="s">
        <v>45</v>
      </c>
      <c r="AF7321">
        <v>147</v>
      </c>
    </row>
    <row r="7322" spans="1:32">
      <c r="A7322">
        <v>32080</v>
      </c>
      <c r="B7322">
        <v>31180</v>
      </c>
      <c r="C7322" t="s">
        <v>8967</v>
      </c>
      <c r="D7322" t="s">
        <v>894</v>
      </c>
      <c r="E7322" t="s">
        <v>48</v>
      </c>
      <c r="F7322" t="s">
        <v>35857</v>
      </c>
      <c r="G7322" t="s">
        <v>35858</v>
      </c>
      <c r="H7322" t="s">
        <v>179</v>
      </c>
      <c r="I7322" s="1">
        <v>33013</v>
      </c>
      <c r="J7322" t="s">
        <v>35859</v>
      </c>
      <c r="K7322" t="s">
        <v>26922</v>
      </c>
      <c r="L7322">
        <v>62729</v>
      </c>
      <c r="M7322" t="s">
        <v>179</v>
      </c>
      <c r="N7322" s="1">
        <v>45006</v>
      </c>
      <c r="O7322" s="1">
        <v>45008</v>
      </c>
      <c r="P7322">
        <v>59</v>
      </c>
      <c r="Q7322">
        <v>3</v>
      </c>
      <c r="R7322" t="s">
        <v>63</v>
      </c>
      <c r="S7322">
        <v>2</v>
      </c>
      <c r="T7322">
        <v>0</v>
      </c>
      <c r="U7322">
        <v>2</v>
      </c>
      <c r="V7322">
        <v>140</v>
      </c>
      <c r="W7322" t="s">
        <v>41</v>
      </c>
      <c r="X7322" t="s">
        <v>35860</v>
      </c>
      <c r="Y7322" t="s">
        <v>81</v>
      </c>
      <c r="Z7322" s="1">
        <v>44994</v>
      </c>
      <c r="AA7322" s="2">
        <v>0.33765046296296292</v>
      </c>
      <c r="AB7322" s="2">
        <v>0.74001157407407403</v>
      </c>
      <c r="AC7322" t="s">
        <v>45</v>
      </c>
      <c r="AD7322" t="s">
        <v>44</v>
      </c>
      <c r="AE7322" t="s">
        <v>45</v>
      </c>
      <c r="AF7322">
        <v>70</v>
      </c>
    </row>
    <row r="7323" spans="1:32">
      <c r="A7323">
        <v>32081</v>
      </c>
      <c r="B7323">
        <v>31181</v>
      </c>
      <c r="C7323" t="s">
        <v>1888</v>
      </c>
      <c r="D7323" t="s">
        <v>4404</v>
      </c>
      <c r="E7323" t="s">
        <v>34</v>
      </c>
      <c r="F7323" t="s">
        <v>35861</v>
      </c>
      <c r="G7323">
        <v>3683915522</v>
      </c>
      <c r="H7323" t="s">
        <v>129</v>
      </c>
      <c r="I7323" s="1">
        <v>37867</v>
      </c>
      <c r="J7323" t="s">
        <v>35862</v>
      </c>
      <c r="K7323" t="s">
        <v>35863</v>
      </c>
      <c r="L7323">
        <v>78059</v>
      </c>
      <c r="M7323" t="s">
        <v>129</v>
      </c>
      <c r="N7323" s="1">
        <v>44943</v>
      </c>
      <c r="O7323" s="1">
        <v>44945</v>
      </c>
      <c r="P7323">
        <v>87</v>
      </c>
      <c r="Q7323">
        <v>4</v>
      </c>
      <c r="R7323" t="s">
        <v>40</v>
      </c>
      <c r="S7323">
        <v>2</v>
      </c>
      <c r="T7323">
        <v>2</v>
      </c>
      <c r="U7323">
        <v>2</v>
      </c>
      <c r="V7323">
        <v>480</v>
      </c>
      <c r="W7323" t="s">
        <v>41</v>
      </c>
      <c r="X7323" t="s">
        <v>35864</v>
      </c>
      <c r="Y7323" t="s">
        <v>43</v>
      </c>
      <c r="Z7323" s="1">
        <v>44934</v>
      </c>
      <c r="AA7323" s="2">
        <v>0.85085648148148152</v>
      </c>
      <c r="AB7323" s="2">
        <v>0.43223379629629632</v>
      </c>
      <c r="AC7323" t="s">
        <v>44</v>
      </c>
      <c r="AD7323" t="s">
        <v>45</v>
      </c>
      <c r="AE7323" t="s">
        <v>45</v>
      </c>
      <c r="AF7323">
        <v>240</v>
      </c>
    </row>
    <row r="7324" spans="1:32">
      <c r="A7324">
        <v>32084</v>
      </c>
      <c r="B7324">
        <v>31184</v>
      </c>
      <c r="C7324" t="s">
        <v>602</v>
      </c>
      <c r="D7324" t="s">
        <v>10420</v>
      </c>
      <c r="E7324" t="s">
        <v>34</v>
      </c>
      <c r="F7324" t="s">
        <v>35865</v>
      </c>
      <c r="G7324" t="s">
        <v>35866</v>
      </c>
      <c r="H7324" t="s">
        <v>725</v>
      </c>
      <c r="I7324" s="1">
        <v>23072</v>
      </c>
      <c r="J7324" t="s">
        <v>35867</v>
      </c>
      <c r="K7324" t="s">
        <v>28866</v>
      </c>
      <c r="L7324">
        <v>16553</v>
      </c>
      <c r="M7324" t="s">
        <v>725</v>
      </c>
      <c r="N7324" s="1">
        <v>45196</v>
      </c>
      <c r="O7324" s="1">
        <v>45199</v>
      </c>
      <c r="P7324">
        <v>12</v>
      </c>
      <c r="Q7324">
        <v>1</v>
      </c>
      <c r="R7324" t="s">
        <v>40</v>
      </c>
      <c r="S7324">
        <v>3</v>
      </c>
      <c r="T7324">
        <v>1</v>
      </c>
      <c r="U7324">
        <v>3</v>
      </c>
      <c r="V7324">
        <v>723</v>
      </c>
      <c r="W7324" t="s">
        <v>41</v>
      </c>
      <c r="X7324" t="s">
        <v>35868</v>
      </c>
      <c r="Y7324" t="s">
        <v>81</v>
      </c>
      <c r="Z7324" s="1">
        <v>45183</v>
      </c>
      <c r="AA7324" s="2">
        <v>0.70854166666666663</v>
      </c>
      <c r="AB7324" s="2">
        <v>0.18634259259259259</v>
      </c>
      <c r="AC7324" t="s">
        <v>45</v>
      </c>
      <c r="AD7324" t="s">
        <v>44</v>
      </c>
      <c r="AE7324" t="s">
        <v>45</v>
      </c>
      <c r="AF7324">
        <v>241</v>
      </c>
    </row>
    <row r="7325" spans="1:32">
      <c r="A7325">
        <v>32085</v>
      </c>
      <c r="B7325">
        <v>31185</v>
      </c>
      <c r="C7325" t="s">
        <v>1335</v>
      </c>
      <c r="D7325" t="s">
        <v>6781</v>
      </c>
      <c r="E7325" t="s">
        <v>48</v>
      </c>
      <c r="F7325" t="s">
        <v>35869</v>
      </c>
      <c r="G7325" t="s">
        <v>35870</v>
      </c>
      <c r="H7325" t="s">
        <v>209</v>
      </c>
      <c r="I7325" s="1">
        <v>27798</v>
      </c>
      <c r="J7325" t="s">
        <v>35871</v>
      </c>
      <c r="K7325" t="s">
        <v>23918</v>
      </c>
      <c r="L7325">
        <v>93163</v>
      </c>
      <c r="M7325" t="s">
        <v>209</v>
      </c>
      <c r="N7325" s="1">
        <v>45253</v>
      </c>
      <c r="O7325" s="1">
        <v>45257</v>
      </c>
      <c r="P7325">
        <v>61</v>
      </c>
      <c r="Q7325">
        <v>3</v>
      </c>
      <c r="R7325" t="s">
        <v>53</v>
      </c>
      <c r="S7325">
        <v>1</v>
      </c>
      <c r="T7325">
        <v>2</v>
      </c>
      <c r="U7325">
        <v>4</v>
      </c>
      <c r="V7325">
        <v>528</v>
      </c>
      <c r="W7325" t="s">
        <v>41</v>
      </c>
      <c r="X7325" t="s">
        <v>35872</v>
      </c>
      <c r="Y7325" t="s">
        <v>43</v>
      </c>
      <c r="Z7325" s="1">
        <v>45234</v>
      </c>
      <c r="AA7325" s="2">
        <v>0.97388888888888892</v>
      </c>
      <c r="AB7325" s="2">
        <v>0.5546875</v>
      </c>
      <c r="AC7325" t="s">
        <v>45</v>
      </c>
      <c r="AD7325" t="s">
        <v>45</v>
      </c>
      <c r="AE7325" t="s">
        <v>45</v>
      </c>
      <c r="AF7325">
        <v>132</v>
      </c>
    </row>
    <row r="7326" spans="1:32">
      <c r="A7326">
        <v>32086</v>
      </c>
      <c r="B7326">
        <v>31186</v>
      </c>
      <c r="C7326" t="s">
        <v>6248</v>
      </c>
      <c r="D7326" t="s">
        <v>140</v>
      </c>
      <c r="E7326" t="s">
        <v>48</v>
      </c>
      <c r="F7326" t="s">
        <v>35873</v>
      </c>
      <c r="G7326" t="s">
        <v>35874</v>
      </c>
      <c r="H7326" t="s">
        <v>179</v>
      </c>
      <c r="I7326" s="1">
        <v>21065</v>
      </c>
      <c r="J7326" t="s">
        <v>35875</v>
      </c>
      <c r="K7326" t="s">
        <v>35876</v>
      </c>
      <c r="L7326">
        <v>58756</v>
      </c>
      <c r="M7326" t="s">
        <v>179</v>
      </c>
      <c r="N7326" s="1">
        <v>45047</v>
      </c>
      <c r="O7326" s="1">
        <v>45048</v>
      </c>
      <c r="P7326">
        <v>48</v>
      </c>
      <c r="Q7326">
        <v>2</v>
      </c>
      <c r="R7326" t="s">
        <v>40</v>
      </c>
      <c r="S7326">
        <v>2</v>
      </c>
      <c r="T7326">
        <v>0</v>
      </c>
      <c r="U7326">
        <v>1</v>
      </c>
      <c r="V7326">
        <v>247</v>
      </c>
      <c r="W7326" t="s">
        <v>54</v>
      </c>
      <c r="X7326" t="s">
        <v>35877</v>
      </c>
      <c r="Y7326" t="s">
        <v>81</v>
      </c>
      <c r="Z7326" s="1">
        <v>45021</v>
      </c>
      <c r="AA7326" s="2">
        <v>0.24686342592592592</v>
      </c>
      <c r="AB7326" s="2">
        <v>0.75179398148148147</v>
      </c>
      <c r="AC7326" t="s">
        <v>45</v>
      </c>
      <c r="AD7326" t="s">
        <v>44</v>
      </c>
      <c r="AE7326" t="s">
        <v>44</v>
      </c>
      <c r="AF7326">
        <v>247</v>
      </c>
    </row>
    <row r="7327" spans="1:32">
      <c r="A7327">
        <v>32087</v>
      </c>
      <c r="B7327">
        <v>31187</v>
      </c>
      <c r="C7327" t="s">
        <v>4218</v>
      </c>
      <c r="D7327" t="s">
        <v>359</v>
      </c>
      <c r="E7327" t="s">
        <v>48</v>
      </c>
      <c r="F7327" t="s">
        <v>35878</v>
      </c>
      <c r="G7327" t="s">
        <v>35879</v>
      </c>
      <c r="H7327" t="s">
        <v>280</v>
      </c>
      <c r="I7327" s="1">
        <v>19614</v>
      </c>
      <c r="J7327" t="s">
        <v>35880</v>
      </c>
      <c r="K7327" t="s">
        <v>35881</v>
      </c>
      <c r="L7327">
        <v>67921</v>
      </c>
      <c r="M7327" t="s">
        <v>280</v>
      </c>
      <c r="N7327" s="1">
        <v>45009</v>
      </c>
      <c r="O7327" s="1">
        <v>45013</v>
      </c>
      <c r="P7327">
        <v>67</v>
      </c>
      <c r="Q7327">
        <v>3</v>
      </c>
      <c r="R7327" t="s">
        <v>53</v>
      </c>
      <c r="S7327">
        <v>1</v>
      </c>
      <c r="T7327">
        <v>0</v>
      </c>
      <c r="U7327">
        <v>4</v>
      </c>
      <c r="V7327">
        <v>592</v>
      </c>
      <c r="W7327" t="s">
        <v>41</v>
      </c>
      <c r="X7327" t="s">
        <v>35882</v>
      </c>
      <c r="Y7327" t="s">
        <v>65</v>
      </c>
      <c r="Z7327" s="1">
        <v>44992</v>
      </c>
      <c r="AA7327" s="2">
        <v>0.17943287037037037</v>
      </c>
      <c r="AB7327" s="2">
        <v>0.82726851851851846</v>
      </c>
      <c r="AC7327" t="s">
        <v>44</v>
      </c>
      <c r="AD7327" t="s">
        <v>44</v>
      </c>
      <c r="AE7327" t="s">
        <v>44</v>
      </c>
      <c r="AF7327">
        <v>148</v>
      </c>
    </row>
    <row r="7328" spans="1:32">
      <c r="A7328">
        <v>32088</v>
      </c>
      <c r="B7328">
        <v>31188</v>
      </c>
      <c r="C7328" t="s">
        <v>139</v>
      </c>
      <c r="D7328" t="s">
        <v>75</v>
      </c>
      <c r="E7328" t="s">
        <v>48</v>
      </c>
      <c r="F7328" t="s">
        <v>35883</v>
      </c>
      <c r="G7328" t="s">
        <v>35884</v>
      </c>
      <c r="H7328" t="s">
        <v>405</v>
      </c>
      <c r="I7328" s="1">
        <v>31707</v>
      </c>
      <c r="J7328" t="s">
        <v>35885</v>
      </c>
      <c r="K7328" t="s">
        <v>23918</v>
      </c>
      <c r="L7328">
        <v>36757</v>
      </c>
      <c r="M7328" t="s">
        <v>405</v>
      </c>
      <c r="N7328" s="1">
        <v>45181</v>
      </c>
      <c r="O7328" s="1">
        <v>45183</v>
      </c>
      <c r="P7328">
        <v>78</v>
      </c>
      <c r="Q7328">
        <v>4</v>
      </c>
      <c r="R7328" t="s">
        <v>40</v>
      </c>
      <c r="S7328">
        <v>1</v>
      </c>
      <c r="T7328">
        <v>2</v>
      </c>
      <c r="U7328">
        <v>2</v>
      </c>
      <c r="V7328">
        <v>416</v>
      </c>
      <c r="W7328" t="s">
        <v>41</v>
      </c>
      <c r="X7328" t="s">
        <v>35886</v>
      </c>
      <c r="Y7328" t="s">
        <v>6</v>
      </c>
      <c r="Z7328" s="1">
        <v>45176</v>
      </c>
      <c r="AA7328" s="2">
        <v>0.68472222222222223</v>
      </c>
      <c r="AB7328" s="2">
        <v>9.5416666666666664E-2</v>
      </c>
      <c r="AC7328" t="s">
        <v>45</v>
      </c>
      <c r="AD7328" t="s">
        <v>45</v>
      </c>
      <c r="AE7328" t="s">
        <v>44</v>
      </c>
      <c r="AF7328">
        <v>208</v>
      </c>
    </row>
    <row r="7329" spans="1:32">
      <c r="A7329">
        <v>32089</v>
      </c>
      <c r="B7329">
        <v>31189</v>
      </c>
      <c r="C7329" t="s">
        <v>175</v>
      </c>
      <c r="D7329" t="s">
        <v>4758</v>
      </c>
      <c r="E7329" t="s">
        <v>34</v>
      </c>
      <c r="F7329" t="s">
        <v>35887</v>
      </c>
      <c r="G7329" t="s">
        <v>35888</v>
      </c>
      <c r="H7329" t="s">
        <v>295</v>
      </c>
      <c r="I7329" s="1">
        <v>19302</v>
      </c>
      <c r="J7329" t="s">
        <v>35889</v>
      </c>
      <c r="K7329" t="s">
        <v>35890</v>
      </c>
      <c r="L7329">
        <v>19211</v>
      </c>
      <c r="M7329" t="s">
        <v>295</v>
      </c>
      <c r="N7329" s="1">
        <v>45190</v>
      </c>
      <c r="O7329" s="1">
        <v>45192</v>
      </c>
      <c r="P7329">
        <v>76</v>
      </c>
      <c r="Q7329">
        <v>4</v>
      </c>
      <c r="R7329" t="s">
        <v>53</v>
      </c>
      <c r="S7329">
        <v>4</v>
      </c>
      <c r="T7329">
        <v>1</v>
      </c>
      <c r="U7329">
        <v>2</v>
      </c>
      <c r="V7329">
        <v>300</v>
      </c>
      <c r="W7329" t="s">
        <v>54</v>
      </c>
      <c r="X7329" t="s">
        <v>35891</v>
      </c>
      <c r="Y7329" t="s">
        <v>81</v>
      </c>
      <c r="Z7329" s="1">
        <v>45166</v>
      </c>
      <c r="AA7329" s="2">
        <v>0.40120370370370373</v>
      </c>
      <c r="AB7329" s="2">
        <v>0.77141203703703709</v>
      </c>
      <c r="AC7329" t="s">
        <v>44</v>
      </c>
      <c r="AD7329" t="s">
        <v>45</v>
      </c>
      <c r="AE7329" t="s">
        <v>44</v>
      </c>
      <c r="AF7329">
        <v>150</v>
      </c>
    </row>
    <row r="7330" spans="1:32">
      <c r="A7330">
        <v>32090</v>
      </c>
      <c r="B7330">
        <v>31190</v>
      </c>
      <c r="C7330" t="s">
        <v>2616</v>
      </c>
      <c r="D7330" t="s">
        <v>428</v>
      </c>
      <c r="E7330" t="s">
        <v>34</v>
      </c>
      <c r="F7330" t="s">
        <v>35892</v>
      </c>
      <c r="G7330" t="s">
        <v>35893</v>
      </c>
      <c r="H7330" t="s">
        <v>941</v>
      </c>
      <c r="I7330" s="1">
        <v>24254</v>
      </c>
      <c r="J7330" t="s">
        <v>35894</v>
      </c>
      <c r="K7330" t="s">
        <v>35895</v>
      </c>
      <c r="L7330">
        <v>91465</v>
      </c>
      <c r="M7330" t="s">
        <v>941</v>
      </c>
      <c r="N7330" s="1">
        <v>44987</v>
      </c>
      <c r="O7330" s="1">
        <v>44990</v>
      </c>
      <c r="P7330">
        <v>45</v>
      </c>
      <c r="Q7330">
        <v>2</v>
      </c>
      <c r="R7330" t="s">
        <v>40</v>
      </c>
      <c r="S7330">
        <v>1</v>
      </c>
      <c r="T7330">
        <v>1</v>
      </c>
      <c r="U7330">
        <v>3</v>
      </c>
      <c r="V7330">
        <v>705</v>
      </c>
      <c r="W7330" t="s">
        <v>41</v>
      </c>
      <c r="X7330" t="s">
        <v>35896</v>
      </c>
      <c r="Y7330" t="s">
        <v>6</v>
      </c>
      <c r="Z7330" s="1">
        <v>44971</v>
      </c>
      <c r="AA7330" s="2">
        <v>0.61785879629629636</v>
      </c>
      <c r="AB7330" s="2">
        <v>0.80792824074074077</v>
      </c>
      <c r="AC7330" t="s">
        <v>45</v>
      </c>
      <c r="AD7330" t="s">
        <v>45</v>
      </c>
      <c r="AE7330" t="s">
        <v>44</v>
      </c>
      <c r="AF7330">
        <v>235</v>
      </c>
    </row>
    <row r="7331" spans="1:32">
      <c r="A7331">
        <v>32091</v>
      </c>
      <c r="B7331">
        <v>31191</v>
      </c>
      <c r="C7331" t="s">
        <v>10308</v>
      </c>
      <c r="D7331" t="s">
        <v>257</v>
      </c>
      <c r="E7331" t="s">
        <v>34</v>
      </c>
      <c r="F7331" t="s">
        <v>35897</v>
      </c>
      <c r="G7331" t="s">
        <v>35898</v>
      </c>
      <c r="H7331" t="s">
        <v>115</v>
      </c>
      <c r="I7331" s="1">
        <v>23331</v>
      </c>
      <c r="J7331" t="s">
        <v>35899</v>
      </c>
      <c r="K7331" t="s">
        <v>35900</v>
      </c>
      <c r="L7331">
        <v>65823</v>
      </c>
      <c r="M7331" t="s">
        <v>115</v>
      </c>
      <c r="N7331" s="1">
        <v>45065</v>
      </c>
      <c r="O7331" s="1">
        <v>45067</v>
      </c>
      <c r="P7331">
        <v>33</v>
      </c>
      <c r="Q7331">
        <v>2</v>
      </c>
      <c r="R7331" t="s">
        <v>40</v>
      </c>
      <c r="S7331">
        <v>3</v>
      </c>
      <c r="T7331">
        <v>2</v>
      </c>
      <c r="U7331">
        <v>2</v>
      </c>
      <c r="V7331">
        <v>484</v>
      </c>
      <c r="W7331" t="s">
        <v>54</v>
      </c>
      <c r="X7331" t="s">
        <v>35901</v>
      </c>
      <c r="Y7331" t="s">
        <v>6</v>
      </c>
      <c r="Z7331" s="1">
        <v>45032</v>
      </c>
      <c r="AA7331" s="2">
        <v>0.83642361111111108</v>
      </c>
      <c r="AB7331" s="2">
        <v>0.77467592592592593</v>
      </c>
      <c r="AC7331" t="s">
        <v>45</v>
      </c>
      <c r="AD7331" t="s">
        <v>44</v>
      </c>
      <c r="AE7331" t="s">
        <v>44</v>
      </c>
      <c r="AF7331">
        <v>242</v>
      </c>
    </row>
    <row r="7332" spans="1:32">
      <c r="A7332">
        <v>32094</v>
      </c>
      <c r="B7332">
        <v>31194</v>
      </c>
      <c r="C7332" t="s">
        <v>391</v>
      </c>
      <c r="D7332" t="s">
        <v>191</v>
      </c>
      <c r="E7332" t="s">
        <v>48</v>
      </c>
      <c r="F7332" t="s">
        <v>35902</v>
      </c>
      <c r="G7332">
        <v>9542394943</v>
      </c>
      <c r="H7332" t="s">
        <v>317</v>
      </c>
      <c r="I7332" s="1">
        <v>32352</v>
      </c>
      <c r="J7332" t="s">
        <v>35903</v>
      </c>
      <c r="K7332" t="s">
        <v>2017</v>
      </c>
      <c r="L7332">
        <v>69514</v>
      </c>
      <c r="M7332" t="s">
        <v>317</v>
      </c>
      <c r="N7332" s="1">
        <v>45181</v>
      </c>
      <c r="O7332" s="1">
        <v>45186</v>
      </c>
      <c r="P7332">
        <v>68</v>
      </c>
      <c r="Q7332">
        <v>3</v>
      </c>
      <c r="R7332" t="s">
        <v>63</v>
      </c>
      <c r="S7332">
        <v>3</v>
      </c>
      <c r="T7332">
        <v>1</v>
      </c>
      <c r="U7332">
        <v>5</v>
      </c>
      <c r="V7332">
        <v>345</v>
      </c>
      <c r="W7332" t="s">
        <v>41</v>
      </c>
      <c r="X7332" t="s">
        <v>35904</v>
      </c>
      <c r="Y7332" t="s">
        <v>6</v>
      </c>
      <c r="Z7332" s="1">
        <v>45158</v>
      </c>
      <c r="AA7332" s="2">
        <v>0.67932870370370368</v>
      </c>
      <c r="AB7332" s="2">
        <v>3.9178240740740743E-2</v>
      </c>
      <c r="AC7332" t="s">
        <v>44</v>
      </c>
      <c r="AD7332" t="s">
        <v>44</v>
      </c>
      <c r="AE7332" t="s">
        <v>45</v>
      </c>
      <c r="AF7332">
        <v>69</v>
      </c>
    </row>
    <row r="7333" spans="1:32">
      <c r="A7333">
        <v>32095</v>
      </c>
      <c r="B7333">
        <v>31195</v>
      </c>
      <c r="C7333" t="s">
        <v>881</v>
      </c>
      <c r="D7333" t="s">
        <v>1322</v>
      </c>
      <c r="E7333" t="s">
        <v>34</v>
      </c>
      <c r="F7333" t="s">
        <v>35905</v>
      </c>
      <c r="G7333" t="s">
        <v>35906</v>
      </c>
      <c r="H7333" t="s">
        <v>171</v>
      </c>
      <c r="I7333" s="1">
        <v>37312</v>
      </c>
      <c r="J7333" t="s">
        <v>35907</v>
      </c>
      <c r="K7333" t="s">
        <v>35908</v>
      </c>
      <c r="L7333">
        <v>22350</v>
      </c>
      <c r="M7333" t="s">
        <v>171</v>
      </c>
      <c r="N7333" s="1">
        <v>44965</v>
      </c>
      <c r="O7333" s="1">
        <v>44969</v>
      </c>
      <c r="P7333">
        <v>51</v>
      </c>
      <c r="Q7333">
        <v>3</v>
      </c>
      <c r="R7333" t="s">
        <v>40</v>
      </c>
      <c r="S7333">
        <v>1</v>
      </c>
      <c r="T7333">
        <v>1</v>
      </c>
      <c r="U7333">
        <v>4</v>
      </c>
      <c r="V7333">
        <v>900</v>
      </c>
      <c r="W7333" t="s">
        <v>41</v>
      </c>
      <c r="X7333" t="s">
        <v>35909</v>
      </c>
      <c r="Y7333" t="s">
        <v>65</v>
      </c>
      <c r="Z7333" s="1">
        <v>44936</v>
      </c>
      <c r="AA7333" s="2">
        <v>0.28034722222222225</v>
      </c>
      <c r="AB7333" s="2">
        <v>0.1446412037037037</v>
      </c>
      <c r="AC7333" t="s">
        <v>45</v>
      </c>
      <c r="AD7333" t="s">
        <v>44</v>
      </c>
      <c r="AE7333" t="s">
        <v>45</v>
      </c>
      <c r="AF7333">
        <v>225</v>
      </c>
    </row>
    <row r="7334" spans="1:32">
      <c r="A7334">
        <v>32097</v>
      </c>
      <c r="B7334">
        <v>31197</v>
      </c>
      <c r="C7334" t="s">
        <v>236</v>
      </c>
      <c r="D7334" t="s">
        <v>8193</v>
      </c>
      <c r="E7334" t="s">
        <v>48</v>
      </c>
      <c r="F7334" t="s">
        <v>35910</v>
      </c>
      <c r="G7334" t="s">
        <v>35911</v>
      </c>
      <c r="H7334" t="s">
        <v>201</v>
      </c>
      <c r="I7334" s="1">
        <v>37985</v>
      </c>
      <c r="J7334" t="s">
        <v>35912</v>
      </c>
      <c r="K7334" t="s">
        <v>35913</v>
      </c>
      <c r="L7334">
        <v>99098</v>
      </c>
      <c r="M7334" t="s">
        <v>201</v>
      </c>
      <c r="N7334" s="1">
        <v>45027</v>
      </c>
      <c r="O7334" s="1">
        <v>45032</v>
      </c>
      <c r="P7334">
        <v>89</v>
      </c>
      <c r="Q7334">
        <v>4</v>
      </c>
      <c r="R7334" t="s">
        <v>63</v>
      </c>
      <c r="S7334">
        <v>2</v>
      </c>
      <c r="T7334">
        <v>2</v>
      </c>
      <c r="U7334">
        <v>5</v>
      </c>
      <c r="V7334">
        <v>360</v>
      </c>
      <c r="W7334" t="s">
        <v>41</v>
      </c>
      <c r="X7334" t="s">
        <v>35914</v>
      </c>
      <c r="Y7334" t="s">
        <v>65</v>
      </c>
      <c r="Z7334" s="1">
        <v>45017</v>
      </c>
      <c r="AA7334" s="2">
        <v>0.88129629629629624</v>
      </c>
      <c r="AB7334" s="2">
        <v>0.96708333333333341</v>
      </c>
      <c r="AC7334" t="s">
        <v>44</v>
      </c>
      <c r="AD7334" t="s">
        <v>44</v>
      </c>
      <c r="AE7334" t="s">
        <v>45</v>
      </c>
      <c r="AF7334">
        <v>72</v>
      </c>
    </row>
    <row r="7335" spans="1:32">
      <c r="A7335">
        <v>32098</v>
      </c>
      <c r="B7335">
        <v>31198</v>
      </c>
      <c r="C7335" t="s">
        <v>4218</v>
      </c>
      <c r="D7335" t="s">
        <v>2019</v>
      </c>
      <c r="E7335" t="s">
        <v>48</v>
      </c>
      <c r="F7335" t="s">
        <v>35915</v>
      </c>
      <c r="G7335" t="s">
        <v>35916</v>
      </c>
      <c r="H7335" t="s">
        <v>179</v>
      </c>
      <c r="I7335" s="1">
        <v>19611</v>
      </c>
      <c r="J7335" t="s">
        <v>35917</v>
      </c>
      <c r="K7335" t="s">
        <v>34288</v>
      </c>
      <c r="L7335">
        <v>93190</v>
      </c>
      <c r="M7335" t="s">
        <v>179</v>
      </c>
      <c r="N7335" s="1">
        <v>45075</v>
      </c>
      <c r="O7335" s="1">
        <v>45080</v>
      </c>
      <c r="P7335">
        <v>63</v>
      </c>
      <c r="Q7335">
        <v>3</v>
      </c>
      <c r="R7335" t="s">
        <v>40</v>
      </c>
      <c r="S7335">
        <v>3</v>
      </c>
      <c r="T7335">
        <v>1</v>
      </c>
      <c r="U7335">
        <v>5</v>
      </c>
      <c r="V7335">
        <v>1035</v>
      </c>
      <c r="W7335" t="s">
        <v>54</v>
      </c>
      <c r="X7335" t="s">
        <v>35918</v>
      </c>
      <c r="Y7335" t="s">
        <v>6</v>
      </c>
      <c r="Z7335" s="1">
        <v>45062</v>
      </c>
      <c r="AA7335" s="2">
        <v>0.86736111111111114</v>
      </c>
      <c r="AB7335" s="2">
        <v>0.25012731481481482</v>
      </c>
      <c r="AC7335" t="s">
        <v>45</v>
      </c>
      <c r="AD7335" t="s">
        <v>45</v>
      </c>
      <c r="AE7335" t="s">
        <v>45</v>
      </c>
      <c r="AF7335">
        <v>207</v>
      </c>
    </row>
    <row r="7336" spans="1:32">
      <c r="A7336">
        <v>32099</v>
      </c>
      <c r="B7336">
        <v>31199</v>
      </c>
      <c r="C7336" t="s">
        <v>1155</v>
      </c>
      <c r="D7336" t="s">
        <v>5624</v>
      </c>
      <c r="E7336" t="s">
        <v>34</v>
      </c>
      <c r="F7336" t="s">
        <v>35919</v>
      </c>
      <c r="G7336" t="s">
        <v>35920</v>
      </c>
      <c r="H7336" t="s">
        <v>37</v>
      </c>
      <c r="I7336" s="1">
        <v>29937</v>
      </c>
      <c r="J7336" t="s">
        <v>35921</v>
      </c>
      <c r="K7336" t="s">
        <v>35922</v>
      </c>
      <c r="L7336">
        <v>5891</v>
      </c>
      <c r="M7336" t="s">
        <v>37</v>
      </c>
      <c r="N7336" s="1">
        <v>45073</v>
      </c>
      <c r="O7336" s="1">
        <v>45074</v>
      </c>
      <c r="P7336">
        <v>11</v>
      </c>
      <c r="Q7336">
        <v>1</v>
      </c>
      <c r="R7336" t="s">
        <v>63</v>
      </c>
      <c r="S7336">
        <v>2</v>
      </c>
      <c r="T7336">
        <v>1</v>
      </c>
      <c r="U7336">
        <v>1</v>
      </c>
      <c r="V7336">
        <v>61</v>
      </c>
      <c r="W7336" t="s">
        <v>54</v>
      </c>
      <c r="X7336" t="s">
        <v>35923</v>
      </c>
      <c r="Y7336" t="s">
        <v>81</v>
      </c>
      <c r="Z7336" s="1">
        <v>45036</v>
      </c>
      <c r="AA7336" s="2">
        <v>0.1716550925925926</v>
      </c>
      <c r="AB7336" s="2">
        <v>0.18818287037037038</v>
      </c>
      <c r="AC7336" t="s">
        <v>44</v>
      </c>
      <c r="AD7336" t="s">
        <v>45</v>
      </c>
      <c r="AE7336" t="s">
        <v>44</v>
      </c>
      <c r="AF7336">
        <v>61</v>
      </c>
    </row>
    <row r="7337" spans="1:32">
      <c r="A7337">
        <v>32100</v>
      </c>
      <c r="B7337">
        <v>31200</v>
      </c>
      <c r="C7337" t="s">
        <v>364</v>
      </c>
      <c r="D7337" t="s">
        <v>11533</v>
      </c>
      <c r="E7337" t="s">
        <v>34</v>
      </c>
      <c r="F7337" t="s">
        <v>35924</v>
      </c>
      <c r="G7337" t="s">
        <v>35925</v>
      </c>
      <c r="H7337" t="s">
        <v>109</v>
      </c>
      <c r="I7337" s="1">
        <v>22692</v>
      </c>
      <c r="J7337" t="s">
        <v>35926</v>
      </c>
      <c r="K7337" t="s">
        <v>35774</v>
      </c>
      <c r="L7337">
        <v>54295</v>
      </c>
      <c r="M7337" t="s">
        <v>109</v>
      </c>
      <c r="N7337" s="1">
        <v>45300</v>
      </c>
      <c r="O7337" s="1">
        <v>45304</v>
      </c>
      <c r="P7337">
        <v>65</v>
      </c>
      <c r="Q7337">
        <v>3</v>
      </c>
      <c r="R7337" t="s">
        <v>63</v>
      </c>
      <c r="S7337">
        <v>2</v>
      </c>
      <c r="T7337">
        <v>1</v>
      </c>
      <c r="U7337">
        <v>4</v>
      </c>
      <c r="V7337">
        <v>332</v>
      </c>
      <c r="W7337" t="s">
        <v>54</v>
      </c>
      <c r="X7337" t="s">
        <v>35927</v>
      </c>
      <c r="Y7337" t="s">
        <v>43</v>
      </c>
      <c r="Z7337" s="1">
        <v>45272</v>
      </c>
      <c r="AA7337" s="2">
        <v>0.32037037037037036</v>
      </c>
      <c r="AB7337" s="2">
        <v>0.74447916666666669</v>
      </c>
      <c r="AC7337" t="s">
        <v>44</v>
      </c>
      <c r="AD7337" t="s">
        <v>45</v>
      </c>
      <c r="AE7337" t="s">
        <v>44</v>
      </c>
      <c r="AF7337">
        <v>83</v>
      </c>
    </row>
    <row r="7338" spans="1:32">
      <c r="A7338">
        <v>32101</v>
      </c>
      <c r="B7338">
        <v>31201</v>
      </c>
      <c r="C7338" t="s">
        <v>662</v>
      </c>
      <c r="D7338" t="s">
        <v>508</v>
      </c>
      <c r="E7338" t="s">
        <v>34</v>
      </c>
      <c r="F7338" t="s">
        <v>35928</v>
      </c>
      <c r="G7338">
        <v>9965614975</v>
      </c>
      <c r="H7338" t="s">
        <v>122</v>
      </c>
      <c r="I7338" s="1">
        <v>16293</v>
      </c>
      <c r="J7338" t="s">
        <v>35929</v>
      </c>
      <c r="K7338" t="s">
        <v>35930</v>
      </c>
      <c r="L7338">
        <v>63109</v>
      </c>
      <c r="M7338" t="s">
        <v>122</v>
      </c>
      <c r="N7338" s="1">
        <v>45212</v>
      </c>
      <c r="O7338" s="1">
        <v>45214</v>
      </c>
      <c r="P7338">
        <v>42</v>
      </c>
      <c r="Q7338">
        <v>2</v>
      </c>
      <c r="R7338" t="s">
        <v>40</v>
      </c>
      <c r="S7338">
        <v>1</v>
      </c>
      <c r="T7338">
        <v>0</v>
      </c>
      <c r="U7338">
        <v>2</v>
      </c>
      <c r="V7338">
        <v>406</v>
      </c>
      <c r="W7338" t="s">
        <v>41</v>
      </c>
      <c r="X7338" t="s">
        <v>35931</v>
      </c>
      <c r="Y7338" t="s">
        <v>81</v>
      </c>
      <c r="Z7338" s="1">
        <v>45187</v>
      </c>
      <c r="AA7338" s="2">
        <v>0.58327546296296295</v>
      </c>
      <c r="AB7338" s="2">
        <v>0.63017361111111114</v>
      </c>
      <c r="AC7338" t="s">
        <v>45</v>
      </c>
      <c r="AD7338" t="s">
        <v>45</v>
      </c>
      <c r="AE7338" t="s">
        <v>45</v>
      </c>
      <c r="AF7338">
        <v>203</v>
      </c>
    </row>
    <row r="7339" spans="1:32">
      <c r="A7339">
        <v>32102</v>
      </c>
      <c r="B7339">
        <v>31202</v>
      </c>
      <c r="C7339" t="s">
        <v>396</v>
      </c>
      <c r="D7339" t="s">
        <v>410</v>
      </c>
      <c r="E7339" t="s">
        <v>48</v>
      </c>
      <c r="F7339" t="s">
        <v>35932</v>
      </c>
      <c r="G7339" t="s">
        <v>35933</v>
      </c>
      <c r="H7339" t="s">
        <v>309</v>
      </c>
      <c r="I7339" s="1">
        <v>32359</v>
      </c>
      <c r="J7339" t="s">
        <v>35934</v>
      </c>
      <c r="K7339" t="s">
        <v>35935</v>
      </c>
      <c r="L7339">
        <v>3700</v>
      </c>
      <c r="M7339" t="s">
        <v>309</v>
      </c>
      <c r="N7339" s="1">
        <v>45061</v>
      </c>
      <c r="O7339" s="1">
        <v>45065</v>
      </c>
      <c r="P7339">
        <v>17</v>
      </c>
      <c r="Q7339">
        <v>1</v>
      </c>
      <c r="R7339" t="s">
        <v>63</v>
      </c>
      <c r="S7339">
        <v>1</v>
      </c>
      <c r="T7339">
        <v>2</v>
      </c>
      <c r="U7339">
        <v>4</v>
      </c>
      <c r="V7339">
        <v>348</v>
      </c>
      <c r="W7339" t="s">
        <v>54</v>
      </c>
      <c r="X7339" t="s">
        <v>35936</v>
      </c>
      <c r="Y7339" t="s">
        <v>65</v>
      </c>
      <c r="Z7339" s="1">
        <v>45024</v>
      </c>
      <c r="AA7339" s="2">
        <v>0.39924768518518516</v>
      </c>
      <c r="AB7339" s="2">
        <v>1.712962962962963E-3</v>
      </c>
      <c r="AC7339" t="s">
        <v>44</v>
      </c>
      <c r="AD7339" t="s">
        <v>44</v>
      </c>
      <c r="AE7339" t="s">
        <v>45</v>
      </c>
      <c r="AF7339">
        <v>87</v>
      </c>
    </row>
    <row r="7340" spans="1:32">
      <c r="A7340">
        <v>32103</v>
      </c>
      <c r="B7340">
        <v>31203</v>
      </c>
      <c r="C7340" t="s">
        <v>1015</v>
      </c>
      <c r="D7340" t="s">
        <v>1209</v>
      </c>
      <c r="E7340" t="s">
        <v>34</v>
      </c>
      <c r="F7340" t="s">
        <v>35937</v>
      </c>
      <c r="G7340" t="s">
        <v>35938</v>
      </c>
      <c r="H7340" t="s">
        <v>530</v>
      </c>
      <c r="I7340" s="1">
        <v>34843</v>
      </c>
      <c r="J7340" t="s">
        <v>35939</v>
      </c>
      <c r="K7340" t="s">
        <v>35940</v>
      </c>
      <c r="L7340">
        <v>34868</v>
      </c>
      <c r="M7340" t="s">
        <v>530</v>
      </c>
      <c r="N7340" s="1">
        <v>45150</v>
      </c>
      <c r="O7340" s="1">
        <v>45152</v>
      </c>
      <c r="P7340">
        <v>32</v>
      </c>
      <c r="Q7340">
        <v>2</v>
      </c>
      <c r="R7340" t="s">
        <v>63</v>
      </c>
      <c r="S7340">
        <v>3</v>
      </c>
      <c r="T7340">
        <v>1</v>
      </c>
      <c r="U7340">
        <v>2</v>
      </c>
      <c r="V7340">
        <v>120</v>
      </c>
      <c r="W7340" t="s">
        <v>41</v>
      </c>
      <c r="X7340" t="s">
        <v>35941</v>
      </c>
      <c r="Y7340" t="s">
        <v>43</v>
      </c>
      <c r="Z7340" s="1">
        <v>45145</v>
      </c>
      <c r="AA7340" s="2">
        <v>0.86788194444444444</v>
      </c>
      <c r="AB7340" s="2">
        <v>0.20149305555555555</v>
      </c>
      <c r="AC7340" t="s">
        <v>45</v>
      </c>
      <c r="AD7340" t="s">
        <v>45</v>
      </c>
      <c r="AE7340" t="s">
        <v>44</v>
      </c>
      <c r="AF7340">
        <v>60</v>
      </c>
    </row>
    <row r="7341" spans="1:32">
      <c r="A7341">
        <v>32104</v>
      </c>
      <c r="B7341">
        <v>31204</v>
      </c>
      <c r="C7341" t="s">
        <v>602</v>
      </c>
      <c r="D7341" t="s">
        <v>359</v>
      </c>
      <c r="E7341" t="s">
        <v>34</v>
      </c>
      <c r="F7341" t="s">
        <v>35942</v>
      </c>
      <c r="G7341" t="s">
        <v>35943</v>
      </c>
      <c r="H7341" t="s">
        <v>692</v>
      </c>
      <c r="I7341" s="1">
        <v>33226</v>
      </c>
      <c r="J7341" t="s">
        <v>35944</v>
      </c>
      <c r="K7341" t="s">
        <v>35945</v>
      </c>
      <c r="L7341">
        <v>4260</v>
      </c>
      <c r="M7341" t="s">
        <v>692</v>
      </c>
      <c r="N7341" s="1">
        <v>45300</v>
      </c>
      <c r="O7341" s="1">
        <v>45301</v>
      </c>
      <c r="P7341">
        <v>23</v>
      </c>
      <c r="Q7341">
        <v>1</v>
      </c>
      <c r="R7341" t="s">
        <v>63</v>
      </c>
      <c r="S7341">
        <v>1</v>
      </c>
      <c r="T7341">
        <v>0</v>
      </c>
      <c r="U7341">
        <v>1</v>
      </c>
      <c r="V7341">
        <v>84</v>
      </c>
      <c r="W7341" t="s">
        <v>54</v>
      </c>
      <c r="X7341" t="s">
        <v>35946</v>
      </c>
      <c r="Y7341" t="s">
        <v>65</v>
      </c>
      <c r="Z7341" s="1">
        <v>45268</v>
      </c>
      <c r="AA7341" s="2">
        <v>0.44417824074074069</v>
      </c>
      <c r="AB7341" s="2">
        <v>0.95881944444444445</v>
      </c>
      <c r="AC7341" t="s">
        <v>45</v>
      </c>
      <c r="AD7341" t="s">
        <v>44</v>
      </c>
      <c r="AE7341" t="s">
        <v>44</v>
      </c>
      <c r="AF7341">
        <v>84</v>
      </c>
    </row>
    <row r="7342" spans="1:32">
      <c r="A7342">
        <v>32106</v>
      </c>
      <c r="B7342">
        <v>31206</v>
      </c>
      <c r="C7342" t="s">
        <v>8864</v>
      </c>
      <c r="D7342" t="s">
        <v>591</v>
      </c>
      <c r="E7342" t="s">
        <v>34</v>
      </c>
      <c r="F7342" t="s">
        <v>35947</v>
      </c>
      <c r="G7342" t="s">
        <v>35948</v>
      </c>
      <c r="H7342" t="s">
        <v>537</v>
      </c>
      <c r="I7342" s="1">
        <v>35930</v>
      </c>
      <c r="J7342" t="s">
        <v>35949</v>
      </c>
      <c r="K7342" t="s">
        <v>19844</v>
      </c>
      <c r="L7342">
        <v>93986</v>
      </c>
      <c r="M7342" t="s">
        <v>537</v>
      </c>
      <c r="N7342" s="1">
        <v>45116</v>
      </c>
      <c r="O7342" s="1">
        <v>45118</v>
      </c>
      <c r="P7342">
        <v>56</v>
      </c>
      <c r="Q7342">
        <v>3</v>
      </c>
      <c r="R7342" t="s">
        <v>63</v>
      </c>
      <c r="S7342">
        <v>2</v>
      </c>
      <c r="T7342">
        <v>0</v>
      </c>
      <c r="U7342">
        <v>2</v>
      </c>
      <c r="V7342">
        <v>172</v>
      </c>
      <c r="W7342" t="s">
        <v>54</v>
      </c>
      <c r="X7342" t="s">
        <v>35950</v>
      </c>
      <c r="Y7342" t="s">
        <v>6</v>
      </c>
      <c r="Z7342" s="1">
        <v>45078</v>
      </c>
      <c r="AA7342" s="2">
        <v>0.55500000000000005</v>
      </c>
      <c r="AB7342" s="2">
        <v>0.64339120370370373</v>
      </c>
      <c r="AC7342" t="s">
        <v>44</v>
      </c>
      <c r="AD7342" t="s">
        <v>45</v>
      </c>
      <c r="AE7342" t="s">
        <v>44</v>
      </c>
      <c r="AF7342">
        <v>86</v>
      </c>
    </row>
    <row r="7343" spans="1:32">
      <c r="A7343">
        <v>32109</v>
      </c>
      <c r="B7343">
        <v>31209</v>
      </c>
      <c r="C7343" t="s">
        <v>2116</v>
      </c>
      <c r="D7343" t="s">
        <v>57</v>
      </c>
      <c r="E7343" t="s">
        <v>34</v>
      </c>
      <c r="F7343" t="s">
        <v>35951</v>
      </c>
      <c r="G7343" t="s">
        <v>35952</v>
      </c>
      <c r="H7343" t="s">
        <v>225</v>
      </c>
      <c r="I7343" s="1">
        <v>29044</v>
      </c>
      <c r="J7343" t="s">
        <v>35953</v>
      </c>
      <c r="K7343" t="s">
        <v>18244</v>
      </c>
      <c r="L7343">
        <v>29364</v>
      </c>
      <c r="M7343" t="s">
        <v>225</v>
      </c>
      <c r="N7343" s="1">
        <v>45223</v>
      </c>
      <c r="O7343" s="1">
        <v>45224</v>
      </c>
      <c r="P7343">
        <v>99</v>
      </c>
      <c r="Q7343">
        <v>4</v>
      </c>
      <c r="R7343" t="s">
        <v>40</v>
      </c>
      <c r="S7343">
        <v>4</v>
      </c>
      <c r="T7343">
        <v>0</v>
      </c>
      <c r="U7343">
        <v>1</v>
      </c>
      <c r="V7343">
        <v>220</v>
      </c>
      <c r="W7343" t="s">
        <v>41</v>
      </c>
      <c r="X7343" t="s">
        <v>35954</v>
      </c>
      <c r="Y7343" t="s">
        <v>43</v>
      </c>
      <c r="Z7343" s="1">
        <v>45188</v>
      </c>
      <c r="AA7343" s="2">
        <v>0.35859953703703701</v>
      </c>
      <c r="AB7343" s="2">
        <v>0.36458333333333331</v>
      </c>
      <c r="AC7343" t="s">
        <v>45</v>
      </c>
      <c r="AD7343" t="s">
        <v>44</v>
      </c>
      <c r="AE7343" t="s">
        <v>44</v>
      </c>
      <c r="AF7343">
        <v>220</v>
      </c>
    </row>
    <row r="7344" spans="1:32">
      <c r="A7344">
        <v>32110</v>
      </c>
      <c r="B7344">
        <v>31210</v>
      </c>
      <c r="C7344" t="s">
        <v>1392</v>
      </c>
      <c r="D7344" t="s">
        <v>83</v>
      </c>
      <c r="E7344" t="s">
        <v>34</v>
      </c>
      <c r="F7344" t="s">
        <v>35955</v>
      </c>
      <c r="G7344" t="s">
        <v>35956</v>
      </c>
      <c r="H7344" t="s">
        <v>209</v>
      </c>
      <c r="I7344" s="1">
        <v>16049</v>
      </c>
      <c r="J7344" t="s">
        <v>35957</v>
      </c>
      <c r="K7344" t="s">
        <v>35958</v>
      </c>
      <c r="L7344">
        <v>80244</v>
      </c>
      <c r="M7344" t="s">
        <v>209</v>
      </c>
      <c r="N7344" s="1">
        <v>45172</v>
      </c>
      <c r="O7344" s="1">
        <v>45177</v>
      </c>
      <c r="P7344">
        <v>93</v>
      </c>
      <c r="Q7344">
        <v>4</v>
      </c>
      <c r="R7344" t="s">
        <v>40</v>
      </c>
      <c r="S7344">
        <v>2</v>
      </c>
      <c r="T7344">
        <v>0</v>
      </c>
      <c r="U7344">
        <v>5</v>
      </c>
      <c r="V7344">
        <v>1145</v>
      </c>
      <c r="W7344" t="s">
        <v>54</v>
      </c>
      <c r="X7344" t="s">
        <v>35959</v>
      </c>
      <c r="Y7344" t="s">
        <v>81</v>
      </c>
      <c r="Z7344" s="1">
        <v>45158</v>
      </c>
      <c r="AA7344" s="2">
        <v>0.31541666666666668</v>
      </c>
      <c r="AB7344" s="2">
        <v>0.52641203703703698</v>
      </c>
      <c r="AC7344" t="s">
        <v>44</v>
      </c>
      <c r="AD7344" t="s">
        <v>44</v>
      </c>
      <c r="AE7344" t="s">
        <v>44</v>
      </c>
      <c r="AF7344">
        <v>229</v>
      </c>
    </row>
    <row r="7345" spans="1:32">
      <c r="A7345">
        <v>32112</v>
      </c>
      <c r="B7345">
        <v>31212</v>
      </c>
      <c r="C7345" t="s">
        <v>3145</v>
      </c>
      <c r="D7345" t="s">
        <v>6034</v>
      </c>
      <c r="E7345" t="s">
        <v>48</v>
      </c>
      <c r="F7345" t="s">
        <v>35960</v>
      </c>
      <c r="G7345" t="s">
        <v>35961</v>
      </c>
      <c r="H7345" t="s">
        <v>115</v>
      </c>
      <c r="I7345" s="1">
        <v>25822</v>
      </c>
      <c r="J7345" t="s">
        <v>35962</v>
      </c>
      <c r="K7345" t="s">
        <v>35963</v>
      </c>
      <c r="L7345">
        <v>8450</v>
      </c>
      <c r="M7345" t="s">
        <v>115</v>
      </c>
      <c r="N7345" s="1">
        <v>45272</v>
      </c>
      <c r="O7345" s="1">
        <v>45273</v>
      </c>
      <c r="P7345">
        <v>21</v>
      </c>
      <c r="Q7345">
        <v>1</v>
      </c>
      <c r="R7345" t="s">
        <v>40</v>
      </c>
      <c r="S7345">
        <v>2</v>
      </c>
      <c r="T7345">
        <v>0</v>
      </c>
      <c r="U7345">
        <v>1</v>
      </c>
      <c r="V7345">
        <v>224</v>
      </c>
      <c r="W7345" t="s">
        <v>54</v>
      </c>
      <c r="X7345" t="s">
        <v>35964</v>
      </c>
      <c r="Y7345" t="s">
        <v>65</v>
      </c>
      <c r="Z7345" s="1">
        <v>45265</v>
      </c>
      <c r="AA7345" s="2">
        <v>0.18480324074074073</v>
      </c>
      <c r="AB7345" s="2">
        <v>0.76814814814814814</v>
      </c>
      <c r="AC7345" t="s">
        <v>44</v>
      </c>
      <c r="AD7345" t="s">
        <v>44</v>
      </c>
      <c r="AE7345" t="s">
        <v>44</v>
      </c>
      <c r="AF7345">
        <v>224</v>
      </c>
    </row>
    <row r="7346" spans="1:32">
      <c r="A7346">
        <v>32116</v>
      </c>
      <c r="B7346">
        <v>31216</v>
      </c>
      <c r="C7346" t="s">
        <v>803</v>
      </c>
      <c r="D7346" t="s">
        <v>1433</v>
      </c>
      <c r="E7346" t="s">
        <v>48</v>
      </c>
      <c r="F7346" t="s">
        <v>35965</v>
      </c>
      <c r="G7346" t="s">
        <v>35966</v>
      </c>
      <c r="H7346" t="s">
        <v>725</v>
      </c>
      <c r="I7346" s="1">
        <v>29684</v>
      </c>
      <c r="J7346" t="s">
        <v>35967</v>
      </c>
      <c r="K7346" t="s">
        <v>35968</v>
      </c>
      <c r="L7346">
        <v>96207</v>
      </c>
      <c r="M7346" t="s">
        <v>725</v>
      </c>
      <c r="N7346" s="1">
        <v>45010</v>
      </c>
      <c r="O7346" s="1">
        <v>45013</v>
      </c>
      <c r="P7346">
        <v>34</v>
      </c>
      <c r="Q7346">
        <v>2</v>
      </c>
      <c r="R7346" t="s">
        <v>53</v>
      </c>
      <c r="S7346">
        <v>2</v>
      </c>
      <c r="T7346">
        <v>2</v>
      </c>
      <c r="U7346">
        <v>3</v>
      </c>
      <c r="V7346">
        <v>414</v>
      </c>
      <c r="W7346" t="s">
        <v>41</v>
      </c>
      <c r="X7346" t="s">
        <v>35969</v>
      </c>
      <c r="Y7346" t="s">
        <v>65</v>
      </c>
      <c r="Z7346" s="1">
        <v>44988</v>
      </c>
      <c r="AA7346" s="2">
        <v>0.22561342592592593</v>
      </c>
      <c r="AB7346" s="2">
        <v>0.39365740740740746</v>
      </c>
      <c r="AC7346" t="s">
        <v>44</v>
      </c>
      <c r="AD7346" t="s">
        <v>44</v>
      </c>
      <c r="AE7346" t="s">
        <v>44</v>
      </c>
      <c r="AF7346">
        <v>138</v>
      </c>
    </row>
    <row r="7347" spans="1:32">
      <c r="A7347">
        <v>32118</v>
      </c>
      <c r="B7347">
        <v>31218</v>
      </c>
      <c r="C7347" t="s">
        <v>852</v>
      </c>
      <c r="D7347" t="s">
        <v>1896</v>
      </c>
      <c r="E7347" t="s">
        <v>48</v>
      </c>
      <c r="F7347" t="s">
        <v>35970</v>
      </c>
      <c r="G7347">
        <v>4162876760</v>
      </c>
      <c r="H7347" t="s">
        <v>122</v>
      </c>
      <c r="I7347" s="1">
        <v>22962</v>
      </c>
      <c r="J7347" t="s">
        <v>35971</v>
      </c>
      <c r="K7347" t="s">
        <v>35972</v>
      </c>
      <c r="L7347">
        <v>83205</v>
      </c>
      <c r="M7347" t="s">
        <v>122</v>
      </c>
      <c r="N7347" s="1">
        <v>45149</v>
      </c>
      <c r="O7347" s="1">
        <v>45152</v>
      </c>
      <c r="P7347">
        <v>20</v>
      </c>
      <c r="Q7347">
        <v>1</v>
      </c>
      <c r="R7347" t="s">
        <v>63</v>
      </c>
      <c r="S7347">
        <v>1</v>
      </c>
      <c r="T7347">
        <v>2</v>
      </c>
      <c r="U7347">
        <v>3</v>
      </c>
      <c r="V7347">
        <v>213</v>
      </c>
      <c r="W7347" t="s">
        <v>54</v>
      </c>
      <c r="X7347" t="s">
        <v>35973</v>
      </c>
      <c r="Y7347" t="s">
        <v>65</v>
      </c>
      <c r="Z7347" s="1">
        <v>45124</v>
      </c>
      <c r="AA7347" s="2">
        <v>0.86107638888888882</v>
      </c>
      <c r="AB7347" s="2">
        <v>0.18009259259259258</v>
      </c>
      <c r="AC7347" t="s">
        <v>44</v>
      </c>
      <c r="AD7347" t="s">
        <v>44</v>
      </c>
      <c r="AE7347" t="s">
        <v>44</v>
      </c>
      <c r="AF7347">
        <v>71</v>
      </c>
    </row>
    <row r="7348" spans="1:32">
      <c r="A7348">
        <v>32122</v>
      </c>
      <c r="B7348">
        <v>31222</v>
      </c>
      <c r="C7348" t="s">
        <v>864</v>
      </c>
      <c r="D7348" t="s">
        <v>1248</v>
      </c>
      <c r="E7348" t="s">
        <v>34</v>
      </c>
      <c r="F7348" t="s">
        <v>35974</v>
      </c>
      <c r="G7348" t="s">
        <v>35975</v>
      </c>
      <c r="H7348" t="s">
        <v>156</v>
      </c>
      <c r="I7348" s="1">
        <v>35583</v>
      </c>
      <c r="J7348" t="s">
        <v>35976</v>
      </c>
      <c r="K7348" t="s">
        <v>35977</v>
      </c>
      <c r="L7348">
        <v>95175</v>
      </c>
      <c r="M7348" t="s">
        <v>156</v>
      </c>
      <c r="N7348" s="1">
        <v>45064</v>
      </c>
      <c r="O7348" s="1">
        <v>45068</v>
      </c>
      <c r="P7348">
        <v>54</v>
      </c>
      <c r="Q7348">
        <v>3</v>
      </c>
      <c r="R7348" t="s">
        <v>40</v>
      </c>
      <c r="S7348">
        <v>2</v>
      </c>
      <c r="T7348">
        <v>2</v>
      </c>
      <c r="U7348">
        <v>4</v>
      </c>
      <c r="V7348">
        <v>868</v>
      </c>
      <c r="W7348" t="s">
        <v>41</v>
      </c>
      <c r="X7348" t="s">
        <v>35978</v>
      </c>
      <c r="Y7348" t="s">
        <v>65</v>
      </c>
      <c r="Z7348" s="1">
        <v>45047</v>
      </c>
      <c r="AA7348" s="2">
        <v>0.44924768518518521</v>
      </c>
      <c r="AB7348" s="2">
        <v>0.27719907407407407</v>
      </c>
      <c r="AC7348" t="s">
        <v>45</v>
      </c>
      <c r="AD7348" t="s">
        <v>44</v>
      </c>
      <c r="AE7348" t="s">
        <v>45</v>
      </c>
      <c r="AF7348">
        <v>217</v>
      </c>
    </row>
    <row r="7349" spans="1:32">
      <c r="A7349">
        <v>32123</v>
      </c>
      <c r="B7349">
        <v>31223</v>
      </c>
      <c r="C7349" t="s">
        <v>371</v>
      </c>
      <c r="D7349" t="s">
        <v>15161</v>
      </c>
      <c r="E7349" t="s">
        <v>48</v>
      </c>
      <c r="F7349" t="s">
        <v>35979</v>
      </c>
      <c r="G7349" t="s">
        <v>35980</v>
      </c>
      <c r="H7349" t="s">
        <v>115</v>
      </c>
      <c r="I7349" s="1">
        <v>19057</v>
      </c>
      <c r="J7349" t="s">
        <v>35981</v>
      </c>
      <c r="K7349" t="s">
        <v>35982</v>
      </c>
      <c r="L7349">
        <v>81751</v>
      </c>
      <c r="M7349" t="s">
        <v>115</v>
      </c>
      <c r="N7349" s="1">
        <v>45279</v>
      </c>
      <c r="O7349" s="1">
        <v>45280</v>
      </c>
      <c r="P7349">
        <v>6</v>
      </c>
      <c r="Q7349">
        <v>1</v>
      </c>
      <c r="R7349" t="s">
        <v>40</v>
      </c>
      <c r="S7349">
        <v>1</v>
      </c>
      <c r="T7349">
        <v>1</v>
      </c>
      <c r="U7349">
        <v>1</v>
      </c>
      <c r="V7349">
        <v>218</v>
      </c>
      <c r="W7349" t="s">
        <v>41</v>
      </c>
      <c r="X7349" t="s">
        <v>35983</v>
      </c>
      <c r="Y7349" t="s">
        <v>43</v>
      </c>
      <c r="Z7349" s="1">
        <v>45254</v>
      </c>
      <c r="AA7349" s="2">
        <v>0.48464120370370373</v>
      </c>
      <c r="AB7349" s="2">
        <v>0.33751157407407412</v>
      </c>
      <c r="AC7349" t="s">
        <v>45</v>
      </c>
      <c r="AD7349" t="s">
        <v>45</v>
      </c>
      <c r="AE7349" t="s">
        <v>44</v>
      </c>
      <c r="AF7349">
        <v>218</v>
      </c>
    </row>
    <row r="7350" spans="1:32">
      <c r="A7350">
        <v>32125</v>
      </c>
      <c r="B7350">
        <v>31225</v>
      </c>
      <c r="C7350" t="s">
        <v>371</v>
      </c>
      <c r="D7350" t="s">
        <v>16764</v>
      </c>
      <c r="E7350" t="s">
        <v>48</v>
      </c>
      <c r="F7350" t="s">
        <v>35984</v>
      </c>
      <c r="G7350" t="s">
        <v>35985</v>
      </c>
      <c r="H7350" t="s">
        <v>115</v>
      </c>
      <c r="I7350" s="1">
        <v>29023</v>
      </c>
      <c r="J7350" t="s">
        <v>35986</v>
      </c>
      <c r="K7350" t="s">
        <v>35987</v>
      </c>
      <c r="L7350">
        <v>2820</v>
      </c>
      <c r="M7350" t="s">
        <v>115</v>
      </c>
      <c r="N7350" s="1">
        <v>44982</v>
      </c>
      <c r="O7350" s="1">
        <v>44985</v>
      </c>
      <c r="P7350">
        <v>61</v>
      </c>
      <c r="Q7350">
        <v>3</v>
      </c>
      <c r="R7350" t="s">
        <v>53</v>
      </c>
      <c r="S7350">
        <v>4</v>
      </c>
      <c r="T7350">
        <v>0</v>
      </c>
      <c r="U7350">
        <v>3</v>
      </c>
      <c r="V7350">
        <v>432</v>
      </c>
      <c r="W7350" t="s">
        <v>54</v>
      </c>
      <c r="X7350" t="s">
        <v>35988</v>
      </c>
      <c r="Y7350" t="s">
        <v>6</v>
      </c>
      <c r="Z7350" s="1">
        <v>44953</v>
      </c>
      <c r="AA7350" s="2">
        <v>3.2812500000000001E-2</v>
      </c>
      <c r="AB7350" s="2">
        <v>0.93677083333333344</v>
      </c>
      <c r="AC7350" t="s">
        <v>44</v>
      </c>
      <c r="AD7350" t="s">
        <v>44</v>
      </c>
      <c r="AE7350" t="s">
        <v>45</v>
      </c>
      <c r="AF7350">
        <v>144</v>
      </c>
    </row>
    <row r="7351" spans="1:32">
      <c r="A7351">
        <v>32127</v>
      </c>
      <c r="B7351">
        <v>31227</v>
      </c>
      <c r="C7351" t="s">
        <v>602</v>
      </c>
      <c r="D7351" t="s">
        <v>140</v>
      </c>
      <c r="E7351" t="s">
        <v>48</v>
      </c>
      <c r="F7351" t="s">
        <v>35989</v>
      </c>
      <c r="G7351" t="s">
        <v>35990</v>
      </c>
      <c r="H7351" t="s">
        <v>50</v>
      </c>
      <c r="I7351" s="1">
        <v>38190</v>
      </c>
      <c r="J7351" t="s">
        <v>35991</v>
      </c>
      <c r="K7351" t="s">
        <v>35992</v>
      </c>
      <c r="L7351">
        <v>97095</v>
      </c>
      <c r="M7351" t="s">
        <v>50</v>
      </c>
      <c r="N7351" s="1">
        <v>45314</v>
      </c>
      <c r="O7351" s="1">
        <v>45316</v>
      </c>
      <c r="P7351">
        <v>78</v>
      </c>
      <c r="Q7351">
        <v>4</v>
      </c>
      <c r="R7351" t="s">
        <v>40</v>
      </c>
      <c r="S7351">
        <v>3</v>
      </c>
      <c r="T7351">
        <v>1</v>
      </c>
      <c r="U7351">
        <v>2</v>
      </c>
      <c r="V7351">
        <v>496</v>
      </c>
      <c r="W7351" t="s">
        <v>41</v>
      </c>
      <c r="X7351" t="s">
        <v>35993</v>
      </c>
      <c r="Y7351" t="s">
        <v>43</v>
      </c>
      <c r="Z7351" s="1">
        <v>45282</v>
      </c>
      <c r="AA7351" s="2">
        <v>0.87923611111111111</v>
      </c>
      <c r="AB7351" s="2">
        <v>0.3193287037037037</v>
      </c>
      <c r="AC7351" t="s">
        <v>45</v>
      </c>
      <c r="AD7351" t="s">
        <v>45</v>
      </c>
      <c r="AE7351" t="s">
        <v>44</v>
      </c>
      <c r="AF7351">
        <v>248</v>
      </c>
    </row>
    <row r="7352" spans="1:32">
      <c r="A7352">
        <v>32129</v>
      </c>
      <c r="B7352">
        <v>31229</v>
      </c>
      <c r="C7352" t="s">
        <v>2415</v>
      </c>
      <c r="D7352" t="s">
        <v>435</v>
      </c>
      <c r="E7352" t="s">
        <v>48</v>
      </c>
      <c r="F7352" t="s">
        <v>35994</v>
      </c>
      <c r="G7352" t="s">
        <v>35995</v>
      </c>
      <c r="H7352" t="s">
        <v>101</v>
      </c>
      <c r="I7352" s="1">
        <v>19480</v>
      </c>
      <c r="J7352" t="s">
        <v>35996</v>
      </c>
      <c r="K7352" t="s">
        <v>23544</v>
      </c>
      <c r="L7352">
        <v>19213</v>
      </c>
      <c r="M7352" t="s">
        <v>101</v>
      </c>
      <c r="N7352" s="1">
        <v>45151</v>
      </c>
      <c r="O7352" s="1">
        <v>45153</v>
      </c>
      <c r="P7352">
        <v>54</v>
      </c>
      <c r="Q7352">
        <v>3</v>
      </c>
      <c r="R7352" t="s">
        <v>40</v>
      </c>
      <c r="S7352">
        <v>2</v>
      </c>
      <c r="T7352">
        <v>1</v>
      </c>
      <c r="U7352">
        <v>2</v>
      </c>
      <c r="V7352">
        <v>498</v>
      </c>
      <c r="W7352" t="s">
        <v>41</v>
      </c>
      <c r="X7352" t="s">
        <v>35997</v>
      </c>
      <c r="Y7352" t="s">
        <v>6</v>
      </c>
      <c r="Z7352" s="1">
        <v>45142</v>
      </c>
      <c r="AA7352" s="2">
        <v>0.25671296296296298</v>
      </c>
      <c r="AB7352" s="2">
        <v>0.58252314814814821</v>
      </c>
      <c r="AC7352" t="s">
        <v>45</v>
      </c>
      <c r="AD7352" t="s">
        <v>45</v>
      </c>
      <c r="AE7352" t="s">
        <v>44</v>
      </c>
      <c r="AF7352">
        <v>249</v>
      </c>
    </row>
    <row r="7353" spans="1:32">
      <c r="A7353">
        <v>32130</v>
      </c>
      <c r="B7353">
        <v>31230</v>
      </c>
      <c r="C7353" t="s">
        <v>2144</v>
      </c>
      <c r="D7353" t="s">
        <v>3838</v>
      </c>
      <c r="E7353" t="s">
        <v>48</v>
      </c>
      <c r="F7353" t="s">
        <v>35998</v>
      </c>
      <c r="G7353" t="s">
        <v>35999</v>
      </c>
      <c r="H7353" t="s">
        <v>171</v>
      </c>
      <c r="I7353" s="1">
        <v>31456</v>
      </c>
      <c r="J7353" t="s">
        <v>36000</v>
      </c>
      <c r="K7353" t="s">
        <v>36001</v>
      </c>
      <c r="L7353">
        <v>5283</v>
      </c>
      <c r="M7353" t="s">
        <v>171</v>
      </c>
      <c r="N7353" s="1">
        <v>44972</v>
      </c>
      <c r="O7353" s="1">
        <v>44974</v>
      </c>
      <c r="P7353">
        <v>5</v>
      </c>
      <c r="Q7353">
        <v>1</v>
      </c>
      <c r="R7353" t="s">
        <v>63</v>
      </c>
      <c r="S7353">
        <v>1</v>
      </c>
      <c r="T7353">
        <v>0</v>
      </c>
      <c r="U7353">
        <v>2</v>
      </c>
      <c r="V7353">
        <v>124</v>
      </c>
      <c r="W7353" t="s">
        <v>41</v>
      </c>
      <c r="X7353" t="s">
        <v>36002</v>
      </c>
      <c r="Y7353" t="s">
        <v>43</v>
      </c>
      <c r="Z7353" s="1">
        <v>44951</v>
      </c>
      <c r="AA7353" s="2">
        <v>0.72958333333333336</v>
      </c>
      <c r="AB7353" s="2">
        <v>4.8425925925925928E-2</v>
      </c>
      <c r="AC7353" t="s">
        <v>44</v>
      </c>
      <c r="AD7353" t="s">
        <v>44</v>
      </c>
      <c r="AE7353" t="s">
        <v>45</v>
      </c>
      <c r="AF7353">
        <v>62</v>
      </c>
    </row>
    <row r="7354" spans="1:32">
      <c r="A7354">
        <v>32133</v>
      </c>
      <c r="B7354">
        <v>31233</v>
      </c>
      <c r="C7354" t="s">
        <v>2231</v>
      </c>
      <c r="D7354" t="s">
        <v>140</v>
      </c>
      <c r="E7354" t="s">
        <v>34</v>
      </c>
      <c r="F7354" t="s">
        <v>36003</v>
      </c>
      <c r="G7354" t="s">
        <v>36004</v>
      </c>
      <c r="H7354" t="s">
        <v>457</v>
      </c>
      <c r="I7354" s="1">
        <v>23007</v>
      </c>
      <c r="J7354" t="s">
        <v>36005</v>
      </c>
      <c r="K7354" t="s">
        <v>36006</v>
      </c>
      <c r="L7354">
        <v>67440</v>
      </c>
      <c r="M7354" t="s">
        <v>457</v>
      </c>
      <c r="N7354" s="1">
        <v>44979</v>
      </c>
      <c r="O7354" s="1">
        <v>44983</v>
      </c>
      <c r="P7354">
        <v>6</v>
      </c>
      <c r="Q7354">
        <v>1</v>
      </c>
      <c r="R7354" t="s">
        <v>40</v>
      </c>
      <c r="S7354">
        <v>4</v>
      </c>
      <c r="T7354">
        <v>2</v>
      </c>
      <c r="U7354">
        <v>4</v>
      </c>
      <c r="V7354">
        <v>912</v>
      </c>
      <c r="W7354" t="s">
        <v>54</v>
      </c>
      <c r="X7354" t="s">
        <v>36007</v>
      </c>
      <c r="Y7354" t="s">
        <v>6</v>
      </c>
      <c r="Z7354" s="1">
        <v>44942</v>
      </c>
      <c r="AA7354" s="2">
        <v>0.75062499999999999</v>
      </c>
      <c r="AB7354" s="2">
        <v>0.65631944444444446</v>
      </c>
      <c r="AC7354" t="s">
        <v>44</v>
      </c>
      <c r="AD7354" t="s">
        <v>44</v>
      </c>
      <c r="AE7354" t="s">
        <v>45</v>
      </c>
      <c r="AF7354">
        <v>228</v>
      </c>
    </row>
    <row r="7355" spans="1:32">
      <c r="A7355">
        <v>32134</v>
      </c>
      <c r="B7355">
        <v>31234</v>
      </c>
      <c r="C7355" t="s">
        <v>3256</v>
      </c>
      <c r="D7355" t="s">
        <v>7654</v>
      </c>
      <c r="E7355" t="s">
        <v>34</v>
      </c>
      <c r="F7355" t="s">
        <v>36008</v>
      </c>
      <c r="G7355" t="s">
        <v>36009</v>
      </c>
      <c r="H7355" t="s">
        <v>37</v>
      </c>
      <c r="I7355" s="1">
        <v>23112</v>
      </c>
      <c r="J7355" t="s">
        <v>36010</v>
      </c>
      <c r="K7355" t="s">
        <v>36011</v>
      </c>
      <c r="L7355">
        <v>58683</v>
      </c>
      <c r="M7355" t="s">
        <v>37</v>
      </c>
      <c r="N7355" s="1">
        <v>45276</v>
      </c>
      <c r="O7355" s="1">
        <v>45281</v>
      </c>
      <c r="P7355">
        <v>72</v>
      </c>
      <c r="Q7355">
        <v>3</v>
      </c>
      <c r="R7355" t="s">
        <v>40</v>
      </c>
      <c r="S7355">
        <v>4</v>
      </c>
      <c r="T7355">
        <v>2</v>
      </c>
      <c r="U7355">
        <v>5</v>
      </c>
      <c r="V7355">
        <v>1030</v>
      </c>
      <c r="W7355" t="s">
        <v>54</v>
      </c>
      <c r="X7355" t="s">
        <v>36012</v>
      </c>
      <c r="Y7355" t="s">
        <v>43</v>
      </c>
      <c r="Z7355" s="1">
        <v>45263</v>
      </c>
      <c r="AA7355" s="2">
        <v>0.30341435185185184</v>
      </c>
      <c r="AB7355" s="2">
        <v>0.73827546296296298</v>
      </c>
      <c r="AC7355" t="s">
        <v>45</v>
      </c>
      <c r="AD7355" t="s">
        <v>44</v>
      </c>
      <c r="AE7355" t="s">
        <v>44</v>
      </c>
      <c r="AF7355">
        <v>206</v>
      </c>
    </row>
    <row r="7356" spans="1:32">
      <c r="A7356">
        <v>32136</v>
      </c>
      <c r="B7356">
        <v>31236</v>
      </c>
      <c r="C7356" t="s">
        <v>190</v>
      </c>
      <c r="D7356" t="s">
        <v>57</v>
      </c>
      <c r="E7356" t="s">
        <v>34</v>
      </c>
      <c r="F7356" t="s">
        <v>36013</v>
      </c>
      <c r="G7356" t="s">
        <v>36014</v>
      </c>
      <c r="H7356" t="s">
        <v>405</v>
      </c>
      <c r="I7356" s="1">
        <v>36397</v>
      </c>
      <c r="J7356" t="s">
        <v>36015</v>
      </c>
      <c r="K7356" t="s">
        <v>36016</v>
      </c>
      <c r="L7356">
        <v>87912</v>
      </c>
      <c r="M7356" t="s">
        <v>405</v>
      </c>
      <c r="N7356" s="1">
        <v>45025</v>
      </c>
      <c r="O7356" s="1">
        <v>45027</v>
      </c>
      <c r="P7356">
        <v>47</v>
      </c>
      <c r="Q7356">
        <v>2</v>
      </c>
      <c r="R7356" t="s">
        <v>63</v>
      </c>
      <c r="S7356">
        <v>1</v>
      </c>
      <c r="T7356">
        <v>0</v>
      </c>
      <c r="U7356">
        <v>2</v>
      </c>
      <c r="V7356">
        <v>156</v>
      </c>
      <c r="W7356" t="s">
        <v>41</v>
      </c>
      <c r="X7356" t="s">
        <v>36017</v>
      </c>
      <c r="Y7356" t="s">
        <v>65</v>
      </c>
      <c r="Z7356" s="1">
        <v>45003</v>
      </c>
      <c r="AA7356" s="2">
        <v>0.77187499999999998</v>
      </c>
      <c r="AB7356" s="2">
        <v>0.75680555555555562</v>
      </c>
      <c r="AC7356" t="s">
        <v>45</v>
      </c>
      <c r="AD7356" t="s">
        <v>45</v>
      </c>
      <c r="AE7356" t="s">
        <v>45</v>
      </c>
      <c r="AF7356">
        <v>78</v>
      </c>
    </row>
    <row r="7357" spans="1:32">
      <c r="A7357">
        <v>32140</v>
      </c>
      <c r="B7357">
        <v>31240</v>
      </c>
      <c r="C7357" t="s">
        <v>810</v>
      </c>
      <c r="D7357" t="s">
        <v>1234</v>
      </c>
      <c r="E7357" t="s">
        <v>48</v>
      </c>
      <c r="F7357" t="s">
        <v>36018</v>
      </c>
      <c r="G7357" t="s">
        <v>36019</v>
      </c>
      <c r="H7357" t="s">
        <v>179</v>
      </c>
      <c r="I7357" s="1">
        <v>36875</v>
      </c>
      <c r="J7357" t="s">
        <v>36020</v>
      </c>
      <c r="K7357" t="s">
        <v>36021</v>
      </c>
      <c r="L7357">
        <v>17480</v>
      </c>
      <c r="M7357" t="s">
        <v>179</v>
      </c>
      <c r="N7357" s="1">
        <v>45050</v>
      </c>
      <c r="O7357" s="1">
        <v>45051</v>
      </c>
      <c r="P7357">
        <v>50</v>
      </c>
      <c r="Q7357">
        <v>2</v>
      </c>
      <c r="R7357" t="s">
        <v>63</v>
      </c>
      <c r="S7357">
        <v>3</v>
      </c>
      <c r="T7357">
        <v>0</v>
      </c>
      <c r="U7357">
        <v>1</v>
      </c>
      <c r="V7357">
        <v>75</v>
      </c>
      <c r="W7357" t="s">
        <v>41</v>
      </c>
      <c r="X7357" t="s">
        <v>36022</v>
      </c>
      <c r="Y7357" t="s">
        <v>65</v>
      </c>
      <c r="Z7357" s="1">
        <v>45024</v>
      </c>
      <c r="AA7357" s="2">
        <v>0.42030092592592588</v>
      </c>
      <c r="AB7357" s="2">
        <v>1.0208333333333333E-2</v>
      </c>
      <c r="AC7357" t="s">
        <v>44</v>
      </c>
      <c r="AD7357" t="s">
        <v>45</v>
      </c>
      <c r="AE7357" t="s">
        <v>44</v>
      </c>
      <c r="AF7357">
        <v>75</v>
      </c>
    </row>
    <row r="7358" spans="1:32">
      <c r="A7358">
        <v>32141</v>
      </c>
      <c r="B7358">
        <v>31241</v>
      </c>
      <c r="C7358" t="s">
        <v>722</v>
      </c>
      <c r="D7358" t="s">
        <v>3387</v>
      </c>
      <c r="E7358" t="s">
        <v>48</v>
      </c>
      <c r="F7358" t="s">
        <v>36023</v>
      </c>
      <c r="G7358" t="s">
        <v>36024</v>
      </c>
      <c r="H7358" t="s">
        <v>1442</v>
      </c>
      <c r="I7358" s="1">
        <v>33568</v>
      </c>
      <c r="J7358" t="s">
        <v>36025</v>
      </c>
      <c r="K7358" t="s">
        <v>8847</v>
      </c>
      <c r="L7358">
        <v>44935</v>
      </c>
      <c r="M7358" t="s">
        <v>1442</v>
      </c>
      <c r="N7358" s="1">
        <v>45201</v>
      </c>
      <c r="O7358" s="1">
        <v>45204</v>
      </c>
      <c r="P7358">
        <v>38</v>
      </c>
      <c r="Q7358">
        <v>2</v>
      </c>
      <c r="R7358" t="s">
        <v>63</v>
      </c>
      <c r="S7358">
        <v>2</v>
      </c>
      <c r="T7358">
        <v>1</v>
      </c>
      <c r="U7358">
        <v>3</v>
      </c>
      <c r="V7358">
        <v>261</v>
      </c>
      <c r="W7358" t="s">
        <v>54</v>
      </c>
      <c r="X7358" t="s">
        <v>36026</v>
      </c>
      <c r="Y7358" t="s">
        <v>81</v>
      </c>
      <c r="Z7358" s="1">
        <v>45190</v>
      </c>
      <c r="AA7358" s="2">
        <v>0.21187500000000001</v>
      </c>
      <c r="AB7358" s="2">
        <v>0.62064814814814817</v>
      </c>
      <c r="AC7358" t="s">
        <v>44</v>
      </c>
      <c r="AD7358" t="s">
        <v>44</v>
      </c>
      <c r="AE7358" t="s">
        <v>44</v>
      </c>
      <c r="AF7358">
        <v>87</v>
      </c>
    </row>
    <row r="7359" spans="1:32">
      <c r="A7359">
        <v>32143</v>
      </c>
      <c r="B7359">
        <v>31243</v>
      </c>
      <c r="C7359" t="s">
        <v>119</v>
      </c>
      <c r="D7359" t="s">
        <v>25169</v>
      </c>
      <c r="E7359" t="s">
        <v>48</v>
      </c>
      <c r="F7359" t="s">
        <v>36027</v>
      </c>
      <c r="G7359" t="s">
        <v>36028</v>
      </c>
      <c r="H7359" t="s">
        <v>94</v>
      </c>
      <c r="I7359" s="1">
        <v>28426</v>
      </c>
      <c r="J7359" t="s">
        <v>36029</v>
      </c>
      <c r="K7359" t="s">
        <v>1696</v>
      </c>
      <c r="L7359">
        <v>93227</v>
      </c>
      <c r="M7359" t="s">
        <v>94</v>
      </c>
      <c r="N7359" s="1">
        <v>45213</v>
      </c>
      <c r="O7359" s="1">
        <v>45215</v>
      </c>
      <c r="P7359">
        <v>99</v>
      </c>
      <c r="Q7359">
        <v>4</v>
      </c>
      <c r="R7359" t="s">
        <v>40</v>
      </c>
      <c r="S7359">
        <v>2</v>
      </c>
      <c r="T7359">
        <v>2</v>
      </c>
      <c r="U7359">
        <v>2</v>
      </c>
      <c r="V7359">
        <v>434</v>
      </c>
      <c r="W7359" t="s">
        <v>41</v>
      </c>
      <c r="X7359" t="s">
        <v>36030</v>
      </c>
      <c r="Y7359" t="s">
        <v>6</v>
      </c>
      <c r="Z7359" s="1">
        <v>45204</v>
      </c>
      <c r="AA7359" s="2">
        <v>0.68444444444444441</v>
      </c>
      <c r="AB7359" s="2">
        <v>0.48752314814814812</v>
      </c>
      <c r="AC7359" t="s">
        <v>45</v>
      </c>
      <c r="AD7359" t="s">
        <v>45</v>
      </c>
      <c r="AE7359" t="s">
        <v>45</v>
      </c>
      <c r="AF7359">
        <v>217</v>
      </c>
    </row>
    <row r="7360" spans="1:32">
      <c r="A7360">
        <v>32144</v>
      </c>
      <c r="B7360">
        <v>31244</v>
      </c>
      <c r="C7360" t="s">
        <v>602</v>
      </c>
      <c r="D7360" t="s">
        <v>2828</v>
      </c>
      <c r="E7360" t="s">
        <v>48</v>
      </c>
      <c r="F7360" t="s">
        <v>36031</v>
      </c>
      <c r="G7360" t="s">
        <v>36032</v>
      </c>
      <c r="H7360" t="s">
        <v>904</v>
      </c>
      <c r="I7360" s="1">
        <v>36301</v>
      </c>
      <c r="J7360" t="s">
        <v>36033</v>
      </c>
      <c r="K7360" t="s">
        <v>36034</v>
      </c>
      <c r="L7360">
        <v>82017</v>
      </c>
      <c r="M7360" t="s">
        <v>904</v>
      </c>
      <c r="N7360" s="1">
        <v>45240</v>
      </c>
      <c r="O7360" s="1">
        <v>45243</v>
      </c>
      <c r="P7360">
        <v>5</v>
      </c>
      <c r="Q7360">
        <v>1</v>
      </c>
      <c r="R7360" t="s">
        <v>63</v>
      </c>
      <c r="S7360">
        <v>2</v>
      </c>
      <c r="T7360">
        <v>0</v>
      </c>
      <c r="U7360">
        <v>3</v>
      </c>
      <c r="V7360">
        <v>255</v>
      </c>
      <c r="W7360" t="s">
        <v>54</v>
      </c>
      <c r="X7360" t="s">
        <v>36035</v>
      </c>
      <c r="Y7360" t="s">
        <v>6</v>
      </c>
      <c r="Z7360" s="1">
        <v>45209</v>
      </c>
      <c r="AA7360" s="2">
        <v>0.53262731481481485</v>
      </c>
      <c r="AB7360" s="2">
        <v>0.48045138888888889</v>
      </c>
      <c r="AC7360" t="s">
        <v>44</v>
      </c>
      <c r="AD7360" t="s">
        <v>45</v>
      </c>
      <c r="AE7360" t="s">
        <v>44</v>
      </c>
      <c r="AF7360">
        <v>85</v>
      </c>
    </row>
    <row r="7361" spans="1:32">
      <c r="A7361">
        <v>32145</v>
      </c>
      <c r="B7361">
        <v>31245</v>
      </c>
      <c r="C7361" t="s">
        <v>2105</v>
      </c>
      <c r="D7361" t="s">
        <v>1028</v>
      </c>
      <c r="E7361" t="s">
        <v>34</v>
      </c>
      <c r="F7361" t="s">
        <v>36036</v>
      </c>
      <c r="G7361" t="s">
        <v>36037</v>
      </c>
      <c r="H7361" t="s">
        <v>1442</v>
      </c>
      <c r="I7361" s="1">
        <v>30158</v>
      </c>
      <c r="J7361" t="s">
        <v>36038</v>
      </c>
      <c r="K7361" t="s">
        <v>7759</v>
      </c>
      <c r="L7361">
        <v>27257</v>
      </c>
      <c r="M7361" t="s">
        <v>1442</v>
      </c>
      <c r="N7361" s="1">
        <v>45188</v>
      </c>
      <c r="O7361" s="1">
        <v>45190</v>
      </c>
      <c r="P7361">
        <v>68</v>
      </c>
      <c r="Q7361">
        <v>3</v>
      </c>
      <c r="R7361" t="s">
        <v>63</v>
      </c>
      <c r="S7361">
        <v>1</v>
      </c>
      <c r="T7361">
        <v>0</v>
      </c>
      <c r="U7361">
        <v>2</v>
      </c>
      <c r="V7361">
        <v>126</v>
      </c>
      <c r="W7361" t="s">
        <v>54</v>
      </c>
      <c r="X7361" t="s">
        <v>36039</v>
      </c>
      <c r="Y7361" t="s">
        <v>43</v>
      </c>
      <c r="Z7361" s="1">
        <v>45165</v>
      </c>
      <c r="AA7361" s="2">
        <v>8.8715277777777782E-2</v>
      </c>
      <c r="AB7361" s="2">
        <v>0.77739583333333329</v>
      </c>
      <c r="AC7361" t="s">
        <v>44</v>
      </c>
      <c r="AD7361" t="s">
        <v>45</v>
      </c>
      <c r="AE7361" t="s">
        <v>45</v>
      </c>
      <c r="AF7361">
        <v>63</v>
      </c>
    </row>
    <row r="7362" spans="1:32">
      <c r="A7362">
        <v>32147</v>
      </c>
      <c r="B7362">
        <v>31247</v>
      </c>
      <c r="C7362" t="s">
        <v>662</v>
      </c>
      <c r="D7362" t="s">
        <v>3455</v>
      </c>
      <c r="E7362" t="s">
        <v>48</v>
      </c>
      <c r="F7362" t="s">
        <v>36040</v>
      </c>
      <c r="G7362" t="s">
        <v>36041</v>
      </c>
      <c r="H7362" t="s">
        <v>280</v>
      </c>
      <c r="I7362" s="1">
        <v>23940</v>
      </c>
      <c r="J7362" t="s">
        <v>36042</v>
      </c>
      <c r="K7362" t="s">
        <v>36043</v>
      </c>
      <c r="L7362">
        <v>65844</v>
      </c>
      <c r="M7362" t="s">
        <v>280</v>
      </c>
      <c r="N7362" s="1">
        <v>45292</v>
      </c>
      <c r="O7362" s="1">
        <v>45297</v>
      </c>
      <c r="P7362">
        <v>95</v>
      </c>
      <c r="Q7362">
        <v>4</v>
      </c>
      <c r="R7362" t="s">
        <v>63</v>
      </c>
      <c r="S7362">
        <v>2</v>
      </c>
      <c r="T7362">
        <v>1</v>
      </c>
      <c r="U7362">
        <v>5</v>
      </c>
      <c r="V7362">
        <v>400</v>
      </c>
      <c r="W7362" t="s">
        <v>41</v>
      </c>
      <c r="X7362" t="s">
        <v>36044</v>
      </c>
      <c r="Y7362" t="s">
        <v>6</v>
      </c>
      <c r="Z7362" s="1">
        <v>45284</v>
      </c>
      <c r="AA7362" s="2">
        <v>9.1724537037037035E-2</v>
      </c>
      <c r="AB7362" s="2">
        <v>0.80564814814814811</v>
      </c>
      <c r="AC7362" t="s">
        <v>45</v>
      </c>
      <c r="AD7362" t="s">
        <v>44</v>
      </c>
      <c r="AE7362" t="s">
        <v>45</v>
      </c>
      <c r="AF7362">
        <v>80</v>
      </c>
    </row>
    <row r="7363" spans="1:32">
      <c r="A7363">
        <v>32148</v>
      </c>
      <c r="B7363">
        <v>31248</v>
      </c>
      <c r="C7363" t="s">
        <v>15461</v>
      </c>
      <c r="D7363" t="s">
        <v>15339</v>
      </c>
      <c r="E7363" t="s">
        <v>48</v>
      </c>
      <c r="F7363" t="s">
        <v>36045</v>
      </c>
      <c r="G7363" t="s">
        <v>36046</v>
      </c>
      <c r="H7363" t="s">
        <v>725</v>
      </c>
      <c r="I7363" s="1">
        <v>27181</v>
      </c>
      <c r="J7363" t="s">
        <v>36047</v>
      </c>
      <c r="K7363" t="s">
        <v>36048</v>
      </c>
      <c r="L7363">
        <v>21151</v>
      </c>
      <c r="M7363" t="s">
        <v>725</v>
      </c>
      <c r="N7363" s="1">
        <v>45297</v>
      </c>
      <c r="O7363" s="1">
        <v>45301</v>
      </c>
      <c r="P7363">
        <v>52</v>
      </c>
      <c r="Q7363">
        <v>3</v>
      </c>
      <c r="R7363" t="s">
        <v>53</v>
      </c>
      <c r="S7363">
        <v>1</v>
      </c>
      <c r="T7363">
        <v>2</v>
      </c>
      <c r="U7363">
        <v>4</v>
      </c>
      <c r="V7363">
        <v>596</v>
      </c>
      <c r="W7363" t="s">
        <v>54</v>
      </c>
      <c r="X7363" t="s">
        <v>36049</v>
      </c>
      <c r="Y7363" t="s">
        <v>65</v>
      </c>
      <c r="Z7363" s="1">
        <v>45259</v>
      </c>
      <c r="AA7363" s="2">
        <v>0.50528935185185186</v>
      </c>
      <c r="AB7363" s="2">
        <v>0.91923611111111114</v>
      </c>
      <c r="AC7363" t="s">
        <v>44</v>
      </c>
      <c r="AD7363" t="s">
        <v>45</v>
      </c>
      <c r="AE7363" t="s">
        <v>45</v>
      </c>
      <c r="AF7363">
        <v>149</v>
      </c>
    </row>
    <row r="7364" spans="1:32">
      <c r="A7364">
        <v>32149</v>
      </c>
      <c r="B7364">
        <v>31249</v>
      </c>
      <c r="C7364" t="s">
        <v>139</v>
      </c>
      <c r="D7364" t="s">
        <v>3662</v>
      </c>
      <c r="E7364" t="s">
        <v>34</v>
      </c>
      <c r="F7364" t="s">
        <v>36050</v>
      </c>
      <c r="G7364">
        <f>1-444-501-4224</f>
        <v>-5168</v>
      </c>
      <c r="H7364" t="s">
        <v>330</v>
      </c>
      <c r="I7364" s="1">
        <v>25800</v>
      </c>
      <c r="J7364" t="s">
        <v>36051</v>
      </c>
      <c r="K7364" t="s">
        <v>36052</v>
      </c>
      <c r="L7364">
        <v>36857</v>
      </c>
      <c r="M7364" t="s">
        <v>330</v>
      </c>
      <c r="N7364" s="1">
        <v>45125</v>
      </c>
      <c r="O7364" s="1">
        <v>45129</v>
      </c>
      <c r="P7364">
        <v>44</v>
      </c>
      <c r="Q7364">
        <v>2</v>
      </c>
      <c r="R7364" t="s">
        <v>63</v>
      </c>
      <c r="S7364">
        <v>4</v>
      </c>
      <c r="T7364">
        <v>2</v>
      </c>
      <c r="U7364">
        <v>4</v>
      </c>
      <c r="V7364">
        <v>332</v>
      </c>
      <c r="W7364" t="s">
        <v>41</v>
      </c>
      <c r="X7364" t="s">
        <v>36053</v>
      </c>
      <c r="Y7364" t="s">
        <v>65</v>
      </c>
      <c r="Z7364" s="1">
        <v>45105</v>
      </c>
      <c r="AA7364" s="2">
        <v>0.5166087962962963</v>
      </c>
      <c r="AB7364" s="2">
        <v>0.84083333333333332</v>
      </c>
      <c r="AC7364" t="s">
        <v>44</v>
      </c>
      <c r="AD7364" t="s">
        <v>44</v>
      </c>
      <c r="AE7364" t="s">
        <v>44</v>
      </c>
      <c r="AF7364">
        <v>83</v>
      </c>
    </row>
    <row r="7365" spans="1:32">
      <c r="A7365">
        <v>32150</v>
      </c>
      <c r="B7365">
        <v>31250</v>
      </c>
      <c r="C7365" t="s">
        <v>347</v>
      </c>
      <c r="D7365" t="s">
        <v>716</v>
      </c>
      <c r="E7365" t="s">
        <v>34</v>
      </c>
      <c r="F7365" t="s">
        <v>36054</v>
      </c>
      <c r="G7365">
        <v>8022065979</v>
      </c>
      <c r="H7365" t="s">
        <v>272</v>
      </c>
      <c r="I7365" s="1">
        <v>37042</v>
      </c>
      <c r="J7365" t="s">
        <v>36055</v>
      </c>
      <c r="K7365" t="s">
        <v>16914</v>
      </c>
      <c r="L7365">
        <v>17272</v>
      </c>
      <c r="M7365" t="s">
        <v>272</v>
      </c>
      <c r="N7365" s="1">
        <v>45114</v>
      </c>
      <c r="O7365" s="1">
        <v>45116</v>
      </c>
      <c r="P7365">
        <v>43</v>
      </c>
      <c r="Q7365">
        <v>2</v>
      </c>
      <c r="R7365" t="s">
        <v>53</v>
      </c>
      <c r="S7365">
        <v>2</v>
      </c>
      <c r="T7365">
        <v>0</v>
      </c>
      <c r="U7365">
        <v>2</v>
      </c>
      <c r="V7365">
        <v>284</v>
      </c>
      <c r="W7365" t="s">
        <v>54</v>
      </c>
      <c r="X7365" t="s">
        <v>36056</v>
      </c>
      <c r="Y7365" t="s">
        <v>6</v>
      </c>
      <c r="Z7365" s="1">
        <v>45082</v>
      </c>
      <c r="AA7365" s="2">
        <v>0.21768518518518518</v>
      </c>
      <c r="AB7365" s="2">
        <v>0.10083333333333333</v>
      </c>
      <c r="AC7365" t="s">
        <v>45</v>
      </c>
      <c r="AD7365" t="s">
        <v>45</v>
      </c>
      <c r="AE7365" t="s">
        <v>45</v>
      </c>
      <c r="AF7365">
        <v>142</v>
      </c>
    </row>
    <row r="7366" spans="1:32">
      <c r="A7366">
        <v>32152</v>
      </c>
      <c r="B7366">
        <v>31252</v>
      </c>
      <c r="C7366" t="s">
        <v>7369</v>
      </c>
      <c r="D7366" t="s">
        <v>894</v>
      </c>
      <c r="E7366" t="s">
        <v>48</v>
      </c>
      <c r="F7366" t="s">
        <v>36057</v>
      </c>
      <c r="G7366" t="s">
        <v>36058</v>
      </c>
      <c r="H7366" t="s">
        <v>70</v>
      </c>
      <c r="I7366" s="1">
        <v>23051</v>
      </c>
      <c r="J7366" t="s">
        <v>36059</v>
      </c>
      <c r="K7366" t="s">
        <v>36060</v>
      </c>
      <c r="L7366">
        <v>22572</v>
      </c>
      <c r="M7366" t="s">
        <v>70</v>
      </c>
      <c r="N7366" s="1">
        <v>45261</v>
      </c>
      <c r="O7366" s="1">
        <v>45265</v>
      </c>
      <c r="P7366">
        <v>91</v>
      </c>
      <c r="Q7366">
        <v>4</v>
      </c>
      <c r="R7366" t="s">
        <v>53</v>
      </c>
      <c r="S7366">
        <v>3</v>
      </c>
      <c r="T7366">
        <v>2</v>
      </c>
      <c r="U7366">
        <v>4</v>
      </c>
      <c r="V7366">
        <v>588</v>
      </c>
      <c r="W7366" t="s">
        <v>41</v>
      </c>
      <c r="X7366" t="s">
        <v>36061</v>
      </c>
      <c r="Y7366" t="s">
        <v>65</v>
      </c>
      <c r="Z7366" s="1">
        <v>45238</v>
      </c>
      <c r="AA7366" s="2">
        <v>0.57658564814814817</v>
      </c>
      <c r="AB7366" s="2">
        <v>2.763888888888889E-2</v>
      </c>
      <c r="AC7366" t="s">
        <v>45</v>
      </c>
      <c r="AD7366" t="s">
        <v>45</v>
      </c>
      <c r="AE7366" t="s">
        <v>44</v>
      </c>
      <c r="AF7366">
        <v>147</v>
      </c>
    </row>
    <row r="7367" spans="1:32">
      <c r="A7367">
        <v>32153</v>
      </c>
      <c r="B7367">
        <v>31253</v>
      </c>
      <c r="C7367" t="s">
        <v>602</v>
      </c>
      <c r="D7367" t="s">
        <v>5755</v>
      </c>
      <c r="E7367" t="s">
        <v>34</v>
      </c>
      <c r="F7367" t="s">
        <v>5846</v>
      </c>
      <c r="G7367" t="s">
        <v>36062</v>
      </c>
      <c r="H7367" t="s">
        <v>37</v>
      </c>
      <c r="I7367" s="1">
        <v>37948</v>
      </c>
      <c r="J7367" t="s">
        <v>36063</v>
      </c>
      <c r="K7367" t="s">
        <v>36064</v>
      </c>
      <c r="L7367">
        <v>94323</v>
      </c>
      <c r="M7367" t="s">
        <v>37</v>
      </c>
      <c r="N7367" s="1">
        <v>45052</v>
      </c>
      <c r="O7367" s="1">
        <v>45056</v>
      </c>
      <c r="P7367">
        <v>1</v>
      </c>
      <c r="Q7367">
        <v>1</v>
      </c>
      <c r="R7367" t="s">
        <v>53</v>
      </c>
      <c r="S7367">
        <v>1</v>
      </c>
      <c r="T7367">
        <v>1</v>
      </c>
      <c r="U7367">
        <v>4</v>
      </c>
      <c r="V7367">
        <v>568</v>
      </c>
      <c r="W7367" t="s">
        <v>41</v>
      </c>
      <c r="X7367" t="s">
        <v>36065</v>
      </c>
      <c r="Y7367" t="s">
        <v>43</v>
      </c>
      <c r="Z7367" s="1">
        <v>45017</v>
      </c>
      <c r="AA7367" s="2">
        <v>0.78826388888888888</v>
      </c>
      <c r="AB7367" s="2">
        <v>0.61657407407407405</v>
      </c>
      <c r="AC7367" t="s">
        <v>45</v>
      </c>
      <c r="AD7367" t="s">
        <v>44</v>
      </c>
      <c r="AE7367" t="s">
        <v>45</v>
      </c>
      <c r="AF7367">
        <v>142</v>
      </c>
    </row>
    <row r="7368" spans="1:32">
      <c r="A7368">
        <v>32154</v>
      </c>
      <c r="B7368">
        <v>31254</v>
      </c>
      <c r="C7368" t="s">
        <v>489</v>
      </c>
      <c r="D7368" t="s">
        <v>6668</v>
      </c>
      <c r="E7368" t="s">
        <v>34</v>
      </c>
      <c r="F7368" t="s">
        <v>36066</v>
      </c>
      <c r="G7368" t="s">
        <v>36067</v>
      </c>
      <c r="H7368" t="s">
        <v>1301</v>
      </c>
      <c r="I7368" s="1">
        <v>30090</v>
      </c>
      <c r="J7368" t="s">
        <v>36068</v>
      </c>
      <c r="K7368" t="s">
        <v>36069</v>
      </c>
      <c r="L7368">
        <v>71216</v>
      </c>
      <c r="M7368" t="s">
        <v>1301</v>
      </c>
      <c r="N7368" s="1">
        <v>45286</v>
      </c>
      <c r="O7368" s="1">
        <v>45291</v>
      </c>
      <c r="P7368">
        <v>52</v>
      </c>
      <c r="Q7368">
        <v>3</v>
      </c>
      <c r="R7368" t="s">
        <v>53</v>
      </c>
      <c r="S7368">
        <v>2</v>
      </c>
      <c r="T7368">
        <v>1</v>
      </c>
      <c r="U7368">
        <v>5</v>
      </c>
      <c r="V7368">
        <v>730</v>
      </c>
      <c r="W7368" t="s">
        <v>41</v>
      </c>
      <c r="X7368" t="s">
        <v>36070</v>
      </c>
      <c r="Y7368" t="s">
        <v>65</v>
      </c>
      <c r="Z7368" s="1">
        <v>45278</v>
      </c>
      <c r="AA7368" s="2">
        <v>0.30564814814814817</v>
      </c>
      <c r="AB7368" s="2">
        <v>4.2048611111111113E-2</v>
      </c>
      <c r="AC7368" t="s">
        <v>44</v>
      </c>
      <c r="AD7368" t="s">
        <v>44</v>
      </c>
      <c r="AE7368" t="s">
        <v>45</v>
      </c>
      <c r="AF7368">
        <v>146</v>
      </c>
    </row>
    <row r="7369" spans="1:32">
      <c r="A7369">
        <v>32155</v>
      </c>
      <c r="B7369">
        <v>31255</v>
      </c>
      <c r="C7369" t="s">
        <v>722</v>
      </c>
      <c r="D7369" t="s">
        <v>1753</v>
      </c>
      <c r="E7369" t="s">
        <v>34</v>
      </c>
      <c r="F7369" t="s">
        <v>36071</v>
      </c>
      <c r="G7369" t="s">
        <v>36072</v>
      </c>
      <c r="H7369" t="s">
        <v>171</v>
      </c>
      <c r="I7369" s="1">
        <v>37466</v>
      </c>
      <c r="J7369" t="s">
        <v>36073</v>
      </c>
      <c r="K7369" t="s">
        <v>36074</v>
      </c>
      <c r="L7369">
        <v>8050</v>
      </c>
      <c r="M7369" t="s">
        <v>171</v>
      </c>
      <c r="N7369" s="1">
        <v>45047</v>
      </c>
      <c r="O7369" s="1">
        <v>45052</v>
      </c>
      <c r="P7369">
        <v>39</v>
      </c>
      <c r="Q7369">
        <v>2</v>
      </c>
      <c r="R7369" t="s">
        <v>40</v>
      </c>
      <c r="S7369">
        <v>1</v>
      </c>
      <c r="T7369">
        <v>0</v>
      </c>
      <c r="U7369">
        <v>5</v>
      </c>
      <c r="V7369">
        <v>1205</v>
      </c>
      <c r="W7369" t="s">
        <v>54</v>
      </c>
      <c r="X7369" t="s">
        <v>36075</v>
      </c>
      <c r="Y7369" t="s">
        <v>81</v>
      </c>
      <c r="Z7369" s="1">
        <v>45037</v>
      </c>
      <c r="AA7369" s="2">
        <v>0.90712962962962962</v>
      </c>
      <c r="AB7369" s="2">
        <v>7.8009259259259256E-3</v>
      </c>
      <c r="AC7369" t="s">
        <v>44</v>
      </c>
      <c r="AD7369" t="s">
        <v>45</v>
      </c>
      <c r="AE7369" t="s">
        <v>44</v>
      </c>
      <c r="AF7369">
        <v>241</v>
      </c>
    </row>
    <row r="7370" spans="1:32">
      <c r="A7370">
        <v>32156</v>
      </c>
      <c r="B7370">
        <v>31256</v>
      </c>
      <c r="C7370" t="s">
        <v>4649</v>
      </c>
      <c r="D7370" t="s">
        <v>11142</v>
      </c>
      <c r="E7370" t="s">
        <v>48</v>
      </c>
      <c r="F7370" t="s">
        <v>36076</v>
      </c>
      <c r="G7370" t="s">
        <v>36077</v>
      </c>
      <c r="H7370" t="s">
        <v>225</v>
      </c>
      <c r="I7370" s="1">
        <v>24097</v>
      </c>
      <c r="J7370" t="s">
        <v>36078</v>
      </c>
      <c r="K7370" t="s">
        <v>36079</v>
      </c>
      <c r="L7370">
        <v>77918</v>
      </c>
      <c r="M7370" t="s">
        <v>225</v>
      </c>
      <c r="N7370" s="1">
        <v>44965</v>
      </c>
      <c r="O7370" s="1">
        <v>44967</v>
      </c>
      <c r="P7370">
        <v>3</v>
      </c>
      <c r="Q7370">
        <v>1</v>
      </c>
      <c r="R7370" t="s">
        <v>40</v>
      </c>
      <c r="S7370">
        <v>4</v>
      </c>
      <c r="T7370">
        <v>0</v>
      </c>
      <c r="U7370">
        <v>2</v>
      </c>
      <c r="V7370">
        <v>482</v>
      </c>
      <c r="W7370" t="s">
        <v>54</v>
      </c>
      <c r="X7370" t="s">
        <v>36080</v>
      </c>
      <c r="Y7370" t="s">
        <v>81</v>
      </c>
      <c r="Z7370" s="1">
        <v>44948</v>
      </c>
      <c r="AA7370" s="2">
        <v>0.10894675925925927</v>
      </c>
      <c r="AB7370" s="2">
        <v>0.81789351851851855</v>
      </c>
      <c r="AC7370" t="s">
        <v>45</v>
      </c>
      <c r="AD7370" t="s">
        <v>45</v>
      </c>
      <c r="AE7370" t="s">
        <v>45</v>
      </c>
      <c r="AF7370">
        <v>241</v>
      </c>
    </row>
    <row r="7371" spans="1:32">
      <c r="A7371">
        <v>32157</v>
      </c>
      <c r="B7371">
        <v>31257</v>
      </c>
      <c r="C7371" t="s">
        <v>520</v>
      </c>
      <c r="D7371" t="s">
        <v>1453</v>
      </c>
      <c r="E7371" t="s">
        <v>34</v>
      </c>
      <c r="F7371" t="s">
        <v>36081</v>
      </c>
      <c r="G7371" t="s">
        <v>36082</v>
      </c>
      <c r="H7371" t="s">
        <v>70</v>
      </c>
      <c r="I7371" s="1">
        <v>30883</v>
      </c>
      <c r="J7371" t="s">
        <v>36083</v>
      </c>
      <c r="K7371" t="s">
        <v>36084</v>
      </c>
      <c r="L7371">
        <v>57988</v>
      </c>
      <c r="M7371" t="s">
        <v>70</v>
      </c>
      <c r="N7371" s="1">
        <v>45177</v>
      </c>
      <c r="O7371" s="1">
        <v>45182</v>
      </c>
      <c r="P7371">
        <v>82</v>
      </c>
      <c r="Q7371">
        <v>4</v>
      </c>
      <c r="R7371" t="s">
        <v>53</v>
      </c>
      <c r="S7371">
        <v>4</v>
      </c>
      <c r="T7371">
        <v>1</v>
      </c>
      <c r="U7371">
        <v>5</v>
      </c>
      <c r="V7371">
        <v>615</v>
      </c>
      <c r="W7371" t="s">
        <v>54</v>
      </c>
      <c r="X7371" t="s">
        <v>36085</v>
      </c>
      <c r="Y7371" t="s">
        <v>65</v>
      </c>
      <c r="Z7371" s="1">
        <v>45153</v>
      </c>
      <c r="AA7371" s="2">
        <v>0.51983796296296292</v>
      </c>
      <c r="AB7371" s="2">
        <v>0.50760416666666663</v>
      </c>
      <c r="AC7371" t="s">
        <v>44</v>
      </c>
      <c r="AD7371" t="s">
        <v>45</v>
      </c>
      <c r="AE7371" t="s">
        <v>44</v>
      </c>
      <c r="AF7371">
        <v>123</v>
      </c>
    </row>
    <row r="7372" spans="1:32">
      <c r="A7372">
        <v>32158</v>
      </c>
      <c r="B7372">
        <v>31258</v>
      </c>
      <c r="C7372" t="s">
        <v>2762</v>
      </c>
      <c r="D7372" t="s">
        <v>938</v>
      </c>
      <c r="E7372" t="s">
        <v>48</v>
      </c>
      <c r="F7372" t="s">
        <v>36086</v>
      </c>
      <c r="G7372" t="s">
        <v>36087</v>
      </c>
      <c r="H7372" t="s">
        <v>122</v>
      </c>
      <c r="I7372" s="1">
        <v>33651</v>
      </c>
      <c r="J7372" t="s">
        <v>36088</v>
      </c>
      <c r="K7372" t="s">
        <v>36089</v>
      </c>
      <c r="L7372">
        <v>75902</v>
      </c>
      <c r="M7372" t="s">
        <v>122</v>
      </c>
      <c r="N7372" s="1">
        <v>45290</v>
      </c>
      <c r="O7372" s="1">
        <v>45291</v>
      </c>
      <c r="P7372">
        <v>29</v>
      </c>
      <c r="Q7372">
        <v>2</v>
      </c>
      <c r="R7372" t="s">
        <v>63</v>
      </c>
      <c r="S7372">
        <v>1</v>
      </c>
      <c r="T7372">
        <v>2</v>
      </c>
      <c r="U7372">
        <v>1</v>
      </c>
      <c r="V7372">
        <v>84</v>
      </c>
      <c r="W7372" t="s">
        <v>41</v>
      </c>
      <c r="X7372" t="s">
        <v>36090</v>
      </c>
      <c r="Y7372" t="s">
        <v>81</v>
      </c>
      <c r="Z7372" s="1">
        <v>45284</v>
      </c>
      <c r="AA7372" s="2">
        <v>0.85743055555555558</v>
      </c>
      <c r="AB7372" s="2">
        <v>0.17412037037037034</v>
      </c>
      <c r="AC7372" t="s">
        <v>44</v>
      </c>
      <c r="AD7372" t="s">
        <v>45</v>
      </c>
      <c r="AE7372" t="s">
        <v>45</v>
      </c>
      <c r="AF7372">
        <v>84</v>
      </c>
    </row>
    <row r="7373" spans="1:32">
      <c r="A7373">
        <v>32159</v>
      </c>
      <c r="B7373">
        <v>31259</v>
      </c>
      <c r="C7373" t="s">
        <v>1808</v>
      </c>
      <c r="D7373" t="s">
        <v>926</v>
      </c>
      <c r="E7373" t="s">
        <v>34</v>
      </c>
      <c r="F7373" t="s">
        <v>36091</v>
      </c>
      <c r="G7373" t="s">
        <v>36092</v>
      </c>
      <c r="H7373" t="s">
        <v>405</v>
      </c>
      <c r="I7373" s="1">
        <v>23490</v>
      </c>
      <c r="J7373" t="s">
        <v>36093</v>
      </c>
      <c r="K7373" t="s">
        <v>36094</v>
      </c>
      <c r="L7373">
        <v>44274</v>
      </c>
      <c r="M7373" t="s">
        <v>405</v>
      </c>
      <c r="N7373" s="1">
        <v>45186</v>
      </c>
      <c r="O7373" s="1">
        <v>45189</v>
      </c>
      <c r="P7373">
        <v>86</v>
      </c>
      <c r="Q7373">
        <v>4</v>
      </c>
      <c r="R7373" t="s">
        <v>63</v>
      </c>
      <c r="S7373">
        <v>4</v>
      </c>
      <c r="T7373">
        <v>1</v>
      </c>
      <c r="U7373">
        <v>3</v>
      </c>
      <c r="V7373">
        <v>249</v>
      </c>
      <c r="W7373" t="s">
        <v>54</v>
      </c>
      <c r="X7373" t="s">
        <v>36095</v>
      </c>
      <c r="Y7373" t="s">
        <v>43</v>
      </c>
      <c r="Z7373" s="1">
        <v>45168</v>
      </c>
      <c r="AA7373" s="2">
        <v>0.38469907407407411</v>
      </c>
      <c r="AB7373" s="2">
        <v>0.28348379629629633</v>
      </c>
      <c r="AC7373" t="s">
        <v>44</v>
      </c>
      <c r="AD7373" t="s">
        <v>44</v>
      </c>
      <c r="AE7373" t="s">
        <v>45</v>
      </c>
      <c r="AF7373">
        <v>83</v>
      </c>
    </row>
    <row r="7374" spans="1:32">
      <c r="A7374">
        <v>32161</v>
      </c>
      <c r="B7374">
        <v>31261</v>
      </c>
      <c r="C7374" t="s">
        <v>1771</v>
      </c>
      <c r="D7374" t="s">
        <v>20734</v>
      </c>
      <c r="E7374" t="s">
        <v>34</v>
      </c>
      <c r="F7374" t="s">
        <v>36096</v>
      </c>
      <c r="G7374" t="s">
        <v>36097</v>
      </c>
      <c r="H7374" t="s">
        <v>941</v>
      </c>
      <c r="I7374" s="1">
        <v>23078</v>
      </c>
      <c r="J7374" t="s">
        <v>36098</v>
      </c>
      <c r="K7374" t="s">
        <v>36099</v>
      </c>
      <c r="L7374">
        <v>80112</v>
      </c>
      <c r="M7374" t="s">
        <v>941</v>
      </c>
      <c r="N7374" s="1">
        <v>45275</v>
      </c>
      <c r="O7374" s="1">
        <v>45276</v>
      </c>
      <c r="P7374">
        <v>25</v>
      </c>
      <c r="Q7374">
        <v>1</v>
      </c>
      <c r="R7374" t="s">
        <v>53</v>
      </c>
      <c r="S7374">
        <v>3</v>
      </c>
      <c r="T7374">
        <v>1</v>
      </c>
      <c r="U7374">
        <v>1</v>
      </c>
      <c r="V7374">
        <v>125</v>
      </c>
      <c r="W7374" t="s">
        <v>54</v>
      </c>
      <c r="X7374" t="s">
        <v>36100</v>
      </c>
      <c r="Y7374" t="s">
        <v>6</v>
      </c>
      <c r="Z7374" s="1">
        <v>45241</v>
      </c>
      <c r="AA7374" s="2">
        <v>0.75559027777777776</v>
      </c>
      <c r="AB7374" s="2">
        <v>0.16104166666666667</v>
      </c>
      <c r="AC7374" t="s">
        <v>44</v>
      </c>
      <c r="AD7374" t="s">
        <v>45</v>
      </c>
      <c r="AE7374" t="s">
        <v>44</v>
      </c>
      <c r="AF7374">
        <v>125</v>
      </c>
    </row>
    <row r="7375" spans="1:32">
      <c r="A7375">
        <v>32164</v>
      </c>
      <c r="B7375">
        <v>31264</v>
      </c>
      <c r="C7375" t="s">
        <v>46</v>
      </c>
      <c r="D7375" t="s">
        <v>1687</v>
      </c>
      <c r="E7375" t="s">
        <v>48</v>
      </c>
      <c r="F7375" t="s">
        <v>36101</v>
      </c>
      <c r="G7375" t="s">
        <v>36102</v>
      </c>
      <c r="H7375" t="s">
        <v>201</v>
      </c>
      <c r="I7375" s="1">
        <v>31321</v>
      </c>
      <c r="J7375" t="s">
        <v>36103</v>
      </c>
      <c r="K7375" t="s">
        <v>31090</v>
      </c>
      <c r="L7375">
        <v>64865</v>
      </c>
      <c r="M7375" t="s">
        <v>201</v>
      </c>
      <c r="N7375" s="1">
        <v>45162</v>
      </c>
      <c r="O7375" s="1">
        <v>45167</v>
      </c>
      <c r="P7375">
        <v>56</v>
      </c>
      <c r="Q7375">
        <v>3</v>
      </c>
      <c r="R7375" t="s">
        <v>63</v>
      </c>
      <c r="S7375">
        <v>1</v>
      </c>
      <c r="T7375">
        <v>2</v>
      </c>
      <c r="U7375">
        <v>5</v>
      </c>
      <c r="V7375">
        <v>310</v>
      </c>
      <c r="W7375" t="s">
        <v>54</v>
      </c>
      <c r="X7375" t="s">
        <v>36104</v>
      </c>
      <c r="Y7375" t="s">
        <v>81</v>
      </c>
      <c r="Z7375" s="1">
        <v>45123</v>
      </c>
      <c r="AA7375" s="2">
        <v>0.84785879629629635</v>
      </c>
      <c r="AB7375" s="2">
        <v>0.69048611111111102</v>
      </c>
      <c r="AC7375" t="s">
        <v>44</v>
      </c>
      <c r="AD7375" t="s">
        <v>45</v>
      </c>
      <c r="AE7375" t="s">
        <v>45</v>
      </c>
      <c r="AF7375">
        <v>62</v>
      </c>
    </row>
    <row r="7376" spans="1:32">
      <c r="A7376">
        <v>32165</v>
      </c>
      <c r="B7376">
        <v>31265</v>
      </c>
      <c r="C7376" t="s">
        <v>988</v>
      </c>
      <c r="D7376" t="s">
        <v>57</v>
      </c>
      <c r="E7376" t="s">
        <v>48</v>
      </c>
      <c r="F7376" t="s">
        <v>36105</v>
      </c>
      <c r="G7376">
        <v>4163629188</v>
      </c>
      <c r="H7376" t="s">
        <v>295</v>
      </c>
      <c r="I7376" s="1">
        <v>26166</v>
      </c>
      <c r="J7376" t="s">
        <v>36106</v>
      </c>
      <c r="K7376" t="s">
        <v>36107</v>
      </c>
      <c r="L7376">
        <v>2828</v>
      </c>
      <c r="M7376" t="s">
        <v>295</v>
      </c>
      <c r="N7376" s="1">
        <v>45187</v>
      </c>
      <c r="O7376" s="1">
        <v>45190</v>
      </c>
      <c r="P7376">
        <v>32</v>
      </c>
      <c r="Q7376">
        <v>2</v>
      </c>
      <c r="R7376" t="s">
        <v>63</v>
      </c>
      <c r="S7376">
        <v>1</v>
      </c>
      <c r="T7376">
        <v>1</v>
      </c>
      <c r="U7376">
        <v>3</v>
      </c>
      <c r="V7376">
        <v>249</v>
      </c>
      <c r="W7376" t="s">
        <v>41</v>
      </c>
      <c r="X7376" t="s">
        <v>36108</v>
      </c>
      <c r="Y7376" t="s">
        <v>65</v>
      </c>
      <c r="Z7376" s="1">
        <v>45178</v>
      </c>
      <c r="AA7376" s="2">
        <v>0.78167824074074066</v>
      </c>
      <c r="AB7376" s="2">
        <v>0.4601851851851852</v>
      </c>
      <c r="AC7376" t="s">
        <v>44</v>
      </c>
      <c r="AD7376" t="s">
        <v>44</v>
      </c>
      <c r="AE7376" t="s">
        <v>44</v>
      </c>
      <c r="AF7376">
        <v>83</v>
      </c>
    </row>
    <row r="7377" spans="1:32">
      <c r="A7377">
        <v>32167</v>
      </c>
      <c r="B7377">
        <v>31267</v>
      </c>
      <c r="C7377" t="s">
        <v>90</v>
      </c>
      <c r="D7377" t="s">
        <v>11152</v>
      </c>
      <c r="E7377" t="s">
        <v>48</v>
      </c>
      <c r="F7377" t="s">
        <v>36109</v>
      </c>
      <c r="G7377" t="s">
        <v>36110</v>
      </c>
      <c r="H7377" t="s">
        <v>129</v>
      </c>
      <c r="I7377" s="1">
        <v>15825</v>
      </c>
      <c r="J7377" t="s">
        <v>36111</v>
      </c>
      <c r="K7377" t="s">
        <v>36112</v>
      </c>
      <c r="L7377">
        <v>92235</v>
      </c>
      <c r="M7377" t="s">
        <v>129</v>
      </c>
      <c r="N7377" s="1">
        <v>45286</v>
      </c>
      <c r="O7377" s="1">
        <v>45289</v>
      </c>
      <c r="P7377">
        <v>26</v>
      </c>
      <c r="Q7377">
        <v>2</v>
      </c>
      <c r="R7377" t="s">
        <v>63</v>
      </c>
      <c r="S7377">
        <v>3</v>
      </c>
      <c r="T7377">
        <v>1</v>
      </c>
      <c r="U7377">
        <v>3</v>
      </c>
      <c r="V7377">
        <v>219</v>
      </c>
      <c r="W7377" t="s">
        <v>54</v>
      </c>
      <c r="X7377" t="s">
        <v>36113</v>
      </c>
      <c r="Y7377" t="s">
        <v>65</v>
      </c>
      <c r="Z7377" s="1">
        <v>45281</v>
      </c>
      <c r="AA7377" s="2">
        <v>7.013888888888889E-2</v>
      </c>
      <c r="AB7377" s="2">
        <v>0.91240740740740733</v>
      </c>
      <c r="AC7377" t="s">
        <v>45</v>
      </c>
      <c r="AD7377" t="s">
        <v>45</v>
      </c>
      <c r="AE7377" t="s">
        <v>44</v>
      </c>
      <c r="AF7377">
        <v>73</v>
      </c>
    </row>
    <row r="7378" spans="1:32">
      <c r="A7378">
        <v>32170</v>
      </c>
      <c r="B7378">
        <v>31270</v>
      </c>
      <c r="C7378" t="s">
        <v>988</v>
      </c>
      <c r="D7378" t="s">
        <v>448</v>
      </c>
      <c r="E7378" t="s">
        <v>34</v>
      </c>
      <c r="F7378" t="s">
        <v>36114</v>
      </c>
      <c r="G7378" t="s">
        <v>36115</v>
      </c>
      <c r="H7378" t="s">
        <v>209</v>
      </c>
      <c r="I7378" s="1">
        <v>34451</v>
      </c>
      <c r="J7378" t="s">
        <v>36116</v>
      </c>
      <c r="K7378" t="s">
        <v>36117</v>
      </c>
      <c r="L7378">
        <v>42114</v>
      </c>
      <c r="M7378" t="s">
        <v>209</v>
      </c>
      <c r="N7378" s="1">
        <v>44940</v>
      </c>
      <c r="O7378" s="1">
        <v>44942</v>
      </c>
      <c r="P7378">
        <v>68</v>
      </c>
      <c r="Q7378">
        <v>3</v>
      </c>
      <c r="R7378" t="s">
        <v>63</v>
      </c>
      <c r="S7378">
        <v>4</v>
      </c>
      <c r="T7378">
        <v>2</v>
      </c>
      <c r="U7378">
        <v>2</v>
      </c>
      <c r="V7378">
        <v>122</v>
      </c>
      <c r="W7378" t="s">
        <v>54</v>
      </c>
      <c r="X7378" t="s">
        <v>36118</v>
      </c>
      <c r="Y7378" t="s">
        <v>43</v>
      </c>
      <c r="Z7378" s="1">
        <v>44935</v>
      </c>
      <c r="AA7378" s="2">
        <v>5.6585648148148149E-2</v>
      </c>
      <c r="AB7378" s="2">
        <v>0.92458333333333342</v>
      </c>
      <c r="AC7378" t="s">
        <v>45</v>
      </c>
      <c r="AD7378" t="s">
        <v>45</v>
      </c>
      <c r="AE7378" t="s">
        <v>45</v>
      </c>
      <c r="AF7378">
        <v>61</v>
      </c>
    </row>
    <row r="7379" spans="1:32">
      <c r="A7379">
        <v>32171</v>
      </c>
      <c r="B7379">
        <v>31271</v>
      </c>
      <c r="C7379" t="s">
        <v>197</v>
      </c>
      <c r="D7379" t="s">
        <v>1062</v>
      </c>
      <c r="E7379" t="s">
        <v>34</v>
      </c>
      <c r="F7379" t="s">
        <v>36119</v>
      </c>
      <c r="G7379" t="s">
        <v>36120</v>
      </c>
      <c r="H7379" t="s">
        <v>77</v>
      </c>
      <c r="I7379" s="1">
        <v>25971</v>
      </c>
      <c r="J7379" t="s">
        <v>36121</v>
      </c>
      <c r="K7379" t="s">
        <v>36122</v>
      </c>
      <c r="L7379">
        <v>97282</v>
      </c>
      <c r="M7379" t="s">
        <v>77</v>
      </c>
      <c r="N7379" s="1">
        <v>45151</v>
      </c>
      <c r="O7379" s="1">
        <v>45154</v>
      </c>
      <c r="P7379">
        <v>95</v>
      </c>
      <c r="Q7379">
        <v>4</v>
      </c>
      <c r="R7379" t="s">
        <v>63</v>
      </c>
      <c r="S7379">
        <v>1</v>
      </c>
      <c r="T7379">
        <v>0</v>
      </c>
      <c r="U7379">
        <v>3</v>
      </c>
      <c r="V7379">
        <v>255</v>
      </c>
      <c r="W7379" t="s">
        <v>41</v>
      </c>
      <c r="X7379" t="s">
        <v>36123</v>
      </c>
      <c r="Y7379" t="s">
        <v>81</v>
      </c>
      <c r="Z7379" s="1">
        <v>45113</v>
      </c>
      <c r="AA7379" s="2">
        <v>0.52840277777777778</v>
      </c>
      <c r="AB7379" s="2">
        <v>0.48896990740740742</v>
      </c>
      <c r="AC7379" t="s">
        <v>44</v>
      </c>
      <c r="AD7379" t="s">
        <v>45</v>
      </c>
      <c r="AE7379" t="s">
        <v>44</v>
      </c>
      <c r="AF7379">
        <v>85</v>
      </c>
    </row>
    <row r="7380" spans="1:32">
      <c r="A7380">
        <v>32172</v>
      </c>
      <c r="B7380">
        <v>31272</v>
      </c>
      <c r="C7380" t="s">
        <v>602</v>
      </c>
      <c r="D7380" t="s">
        <v>5209</v>
      </c>
      <c r="E7380" t="s">
        <v>48</v>
      </c>
      <c r="F7380" t="s">
        <v>36124</v>
      </c>
      <c r="G7380" t="s">
        <v>36125</v>
      </c>
      <c r="H7380" t="s">
        <v>77</v>
      </c>
      <c r="I7380" s="1">
        <v>29707</v>
      </c>
      <c r="J7380" t="s">
        <v>36126</v>
      </c>
      <c r="K7380" t="s">
        <v>36127</v>
      </c>
      <c r="L7380">
        <v>10661</v>
      </c>
      <c r="M7380" t="s">
        <v>77</v>
      </c>
      <c r="N7380" s="1">
        <v>45132</v>
      </c>
      <c r="O7380" s="1">
        <v>45134</v>
      </c>
      <c r="P7380">
        <v>46</v>
      </c>
      <c r="Q7380">
        <v>2</v>
      </c>
      <c r="R7380" t="s">
        <v>53</v>
      </c>
      <c r="S7380">
        <v>4</v>
      </c>
      <c r="T7380">
        <v>1</v>
      </c>
      <c r="U7380">
        <v>2</v>
      </c>
      <c r="V7380">
        <v>280</v>
      </c>
      <c r="W7380" t="s">
        <v>54</v>
      </c>
      <c r="X7380" t="s">
        <v>36128</v>
      </c>
      <c r="Y7380" t="s">
        <v>43</v>
      </c>
      <c r="Z7380" s="1">
        <v>45095</v>
      </c>
      <c r="AA7380" s="2">
        <v>0.48782407407407408</v>
      </c>
      <c r="AB7380" s="2">
        <v>0.65045138888888887</v>
      </c>
      <c r="AC7380" t="s">
        <v>45</v>
      </c>
      <c r="AD7380" t="s">
        <v>45</v>
      </c>
      <c r="AE7380" t="s">
        <v>45</v>
      </c>
      <c r="AF7380">
        <v>140</v>
      </c>
    </row>
    <row r="7381" spans="1:32">
      <c r="A7381">
        <v>32174</v>
      </c>
      <c r="B7381">
        <v>31274</v>
      </c>
      <c r="C7381" t="s">
        <v>1201</v>
      </c>
      <c r="D7381" t="s">
        <v>33154</v>
      </c>
      <c r="E7381" t="s">
        <v>34</v>
      </c>
      <c r="F7381" t="s">
        <v>36129</v>
      </c>
      <c r="G7381" t="s">
        <v>36130</v>
      </c>
      <c r="H7381" t="s">
        <v>530</v>
      </c>
      <c r="I7381" s="1">
        <v>23852</v>
      </c>
      <c r="J7381" t="s">
        <v>36131</v>
      </c>
      <c r="K7381" t="s">
        <v>36132</v>
      </c>
      <c r="L7381">
        <v>76914</v>
      </c>
      <c r="M7381" t="s">
        <v>530</v>
      </c>
      <c r="N7381" s="1">
        <v>44958</v>
      </c>
      <c r="O7381" s="1">
        <v>44962</v>
      </c>
      <c r="P7381">
        <v>66</v>
      </c>
      <c r="Q7381">
        <v>3</v>
      </c>
      <c r="R7381" t="s">
        <v>40</v>
      </c>
      <c r="S7381">
        <v>2</v>
      </c>
      <c r="T7381">
        <v>0</v>
      </c>
      <c r="U7381">
        <v>4</v>
      </c>
      <c r="V7381">
        <v>940</v>
      </c>
      <c r="W7381" t="s">
        <v>41</v>
      </c>
      <c r="X7381" t="s">
        <v>36133</v>
      </c>
      <c r="Y7381" t="s">
        <v>81</v>
      </c>
      <c r="Z7381" s="1">
        <v>44933</v>
      </c>
      <c r="AA7381" s="2">
        <v>0.1933101851851852</v>
      </c>
      <c r="AB7381" s="2">
        <v>0.71451388888888889</v>
      </c>
      <c r="AC7381" t="s">
        <v>44</v>
      </c>
      <c r="AD7381" t="s">
        <v>44</v>
      </c>
      <c r="AE7381" t="s">
        <v>44</v>
      </c>
      <c r="AF7381">
        <v>235</v>
      </c>
    </row>
    <row r="7382" spans="1:32">
      <c r="A7382">
        <v>32176</v>
      </c>
      <c r="B7382">
        <v>31276</v>
      </c>
      <c r="C7382" t="s">
        <v>1208</v>
      </c>
      <c r="D7382" t="s">
        <v>716</v>
      </c>
      <c r="E7382" t="s">
        <v>48</v>
      </c>
      <c r="F7382" t="s">
        <v>36134</v>
      </c>
      <c r="G7382" t="s">
        <v>36135</v>
      </c>
      <c r="H7382" t="s">
        <v>86</v>
      </c>
      <c r="I7382" s="1">
        <v>26426</v>
      </c>
      <c r="J7382" t="s">
        <v>36136</v>
      </c>
      <c r="K7382" t="s">
        <v>36137</v>
      </c>
      <c r="L7382">
        <v>7219</v>
      </c>
      <c r="M7382" t="s">
        <v>86</v>
      </c>
      <c r="N7382" s="1">
        <v>45065</v>
      </c>
      <c r="O7382" s="1">
        <v>45068</v>
      </c>
      <c r="P7382">
        <v>51</v>
      </c>
      <c r="Q7382">
        <v>3</v>
      </c>
      <c r="R7382" t="s">
        <v>40</v>
      </c>
      <c r="S7382">
        <v>1</v>
      </c>
      <c r="T7382">
        <v>2</v>
      </c>
      <c r="U7382">
        <v>3</v>
      </c>
      <c r="V7382">
        <v>711</v>
      </c>
      <c r="W7382" t="s">
        <v>41</v>
      </c>
      <c r="X7382" t="s">
        <v>36138</v>
      </c>
      <c r="Y7382" t="s">
        <v>81</v>
      </c>
      <c r="Z7382" s="1">
        <v>45054</v>
      </c>
      <c r="AA7382" s="2">
        <v>9.1331018518518506E-2</v>
      </c>
      <c r="AB7382" s="2">
        <v>0.93604166666666666</v>
      </c>
      <c r="AC7382" t="s">
        <v>44</v>
      </c>
      <c r="AD7382" t="s">
        <v>44</v>
      </c>
      <c r="AE7382" t="s">
        <v>45</v>
      </c>
      <c r="AF7382">
        <v>237</v>
      </c>
    </row>
    <row r="7383" spans="1:32">
      <c r="A7383">
        <v>32177</v>
      </c>
      <c r="B7383">
        <v>31277</v>
      </c>
      <c r="C7383" t="s">
        <v>602</v>
      </c>
      <c r="D7383" t="s">
        <v>83</v>
      </c>
      <c r="E7383" t="s">
        <v>34</v>
      </c>
      <c r="F7383" t="s">
        <v>36139</v>
      </c>
      <c r="G7383" t="s">
        <v>36140</v>
      </c>
      <c r="H7383" t="s">
        <v>280</v>
      </c>
      <c r="I7383" s="1">
        <v>31345</v>
      </c>
      <c r="J7383" t="s">
        <v>36141</v>
      </c>
      <c r="K7383" t="s">
        <v>36142</v>
      </c>
      <c r="L7383">
        <v>27914</v>
      </c>
      <c r="M7383" t="s">
        <v>280</v>
      </c>
      <c r="N7383" s="1">
        <v>45008</v>
      </c>
      <c r="O7383" s="1">
        <v>45011</v>
      </c>
      <c r="P7383">
        <v>59</v>
      </c>
      <c r="Q7383">
        <v>3</v>
      </c>
      <c r="R7383" t="s">
        <v>63</v>
      </c>
      <c r="S7383">
        <v>1</v>
      </c>
      <c r="T7383">
        <v>1</v>
      </c>
      <c r="U7383">
        <v>3</v>
      </c>
      <c r="V7383">
        <v>213</v>
      </c>
      <c r="W7383" t="s">
        <v>54</v>
      </c>
      <c r="X7383" t="s">
        <v>36143</v>
      </c>
      <c r="Y7383" t="s">
        <v>6</v>
      </c>
      <c r="Z7383" s="1">
        <v>44978</v>
      </c>
      <c r="AA7383" s="2">
        <v>0.85480324074074077</v>
      </c>
      <c r="AB7383" s="2">
        <v>0.15341435185185184</v>
      </c>
      <c r="AC7383" t="s">
        <v>45</v>
      </c>
      <c r="AD7383" t="s">
        <v>45</v>
      </c>
      <c r="AE7383" t="s">
        <v>44</v>
      </c>
      <c r="AF7383">
        <v>71</v>
      </c>
    </row>
    <row r="7384" spans="1:32">
      <c r="A7384">
        <v>32178</v>
      </c>
      <c r="B7384">
        <v>31278</v>
      </c>
      <c r="C7384" t="s">
        <v>5861</v>
      </c>
      <c r="D7384" t="s">
        <v>191</v>
      </c>
      <c r="E7384" t="s">
        <v>34</v>
      </c>
      <c r="F7384" t="s">
        <v>36144</v>
      </c>
      <c r="G7384" t="s">
        <v>36145</v>
      </c>
      <c r="H7384" t="s">
        <v>225</v>
      </c>
      <c r="I7384" s="1">
        <v>37918</v>
      </c>
      <c r="J7384" t="s">
        <v>36146</v>
      </c>
      <c r="K7384" t="s">
        <v>36147</v>
      </c>
      <c r="L7384">
        <v>67650</v>
      </c>
      <c r="M7384" t="s">
        <v>225</v>
      </c>
      <c r="N7384" s="1">
        <v>44977</v>
      </c>
      <c r="O7384" s="1">
        <v>44982</v>
      </c>
      <c r="P7384">
        <v>65</v>
      </c>
      <c r="Q7384">
        <v>3</v>
      </c>
      <c r="R7384" t="s">
        <v>63</v>
      </c>
      <c r="S7384">
        <v>2</v>
      </c>
      <c r="T7384">
        <v>0</v>
      </c>
      <c r="U7384">
        <v>5</v>
      </c>
      <c r="V7384">
        <v>355</v>
      </c>
      <c r="W7384" t="s">
        <v>41</v>
      </c>
      <c r="X7384" t="s">
        <v>36148</v>
      </c>
      <c r="Y7384" t="s">
        <v>43</v>
      </c>
      <c r="Z7384" s="1">
        <v>44946</v>
      </c>
      <c r="AA7384" s="2">
        <v>0.67526620370370372</v>
      </c>
      <c r="AB7384" s="2">
        <v>0.5589467592592593</v>
      </c>
      <c r="AC7384" t="s">
        <v>44</v>
      </c>
      <c r="AD7384" t="s">
        <v>44</v>
      </c>
      <c r="AE7384" t="s">
        <v>44</v>
      </c>
      <c r="AF7384">
        <v>71</v>
      </c>
    </row>
    <row r="7385" spans="1:32">
      <c r="A7385">
        <v>32179</v>
      </c>
      <c r="B7385">
        <v>31279</v>
      </c>
      <c r="C7385" t="s">
        <v>2351</v>
      </c>
      <c r="D7385" t="s">
        <v>57</v>
      </c>
      <c r="E7385" t="s">
        <v>34</v>
      </c>
      <c r="F7385" t="s">
        <v>36149</v>
      </c>
      <c r="G7385" t="s">
        <v>36150</v>
      </c>
      <c r="H7385" t="s">
        <v>941</v>
      </c>
      <c r="I7385" s="1">
        <v>15925</v>
      </c>
      <c r="J7385" t="s">
        <v>36151</v>
      </c>
      <c r="K7385" t="s">
        <v>36152</v>
      </c>
      <c r="L7385">
        <v>67166</v>
      </c>
      <c r="M7385" t="s">
        <v>941</v>
      </c>
      <c r="N7385" s="1">
        <v>45157</v>
      </c>
      <c r="O7385" s="1">
        <v>45160</v>
      </c>
      <c r="P7385">
        <v>10</v>
      </c>
      <c r="Q7385">
        <v>1</v>
      </c>
      <c r="R7385" t="s">
        <v>53</v>
      </c>
      <c r="S7385">
        <v>4</v>
      </c>
      <c r="T7385">
        <v>1</v>
      </c>
      <c r="U7385">
        <v>3</v>
      </c>
      <c r="V7385">
        <v>399</v>
      </c>
      <c r="W7385" t="s">
        <v>54</v>
      </c>
      <c r="X7385" t="s">
        <v>36153</v>
      </c>
      <c r="Y7385" t="s">
        <v>81</v>
      </c>
      <c r="Z7385" s="1">
        <v>45149</v>
      </c>
      <c r="AA7385" s="2">
        <v>0.10085648148148148</v>
      </c>
      <c r="AB7385" s="2">
        <v>0.58059027777777772</v>
      </c>
      <c r="AC7385" t="s">
        <v>45</v>
      </c>
      <c r="AD7385" t="s">
        <v>45</v>
      </c>
      <c r="AE7385" t="s">
        <v>44</v>
      </c>
      <c r="AF7385">
        <v>133</v>
      </c>
    </row>
    <row r="7386" spans="1:32">
      <c r="A7386">
        <v>32181</v>
      </c>
      <c r="B7386">
        <v>31281</v>
      </c>
      <c r="C7386" t="s">
        <v>2622</v>
      </c>
      <c r="D7386" t="s">
        <v>2019</v>
      </c>
      <c r="E7386" t="s">
        <v>48</v>
      </c>
      <c r="F7386" t="s">
        <v>36154</v>
      </c>
      <c r="G7386" t="s">
        <v>36155</v>
      </c>
      <c r="H7386" t="s">
        <v>164</v>
      </c>
      <c r="I7386" s="1">
        <v>35600</v>
      </c>
      <c r="J7386" t="s">
        <v>36156</v>
      </c>
      <c r="K7386" t="s">
        <v>36157</v>
      </c>
      <c r="L7386">
        <v>93294</v>
      </c>
      <c r="M7386" t="s">
        <v>164</v>
      </c>
      <c r="N7386" s="1">
        <v>45154</v>
      </c>
      <c r="O7386" s="1">
        <v>45155</v>
      </c>
      <c r="P7386">
        <v>28</v>
      </c>
      <c r="Q7386">
        <v>2</v>
      </c>
      <c r="R7386" t="s">
        <v>53</v>
      </c>
      <c r="S7386">
        <v>1</v>
      </c>
      <c r="T7386">
        <v>0</v>
      </c>
      <c r="U7386">
        <v>1</v>
      </c>
      <c r="V7386">
        <v>133</v>
      </c>
      <c r="W7386" t="s">
        <v>54</v>
      </c>
      <c r="X7386" t="s">
        <v>36158</v>
      </c>
      <c r="Y7386" t="s">
        <v>6</v>
      </c>
      <c r="Z7386" s="1">
        <v>45147</v>
      </c>
      <c r="AA7386" s="2">
        <v>0.60269675925925925</v>
      </c>
      <c r="AB7386" s="2">
        <v>0.88922453703703708</v>
      </c>
      <c r="AC7386" t="s">
        <v>45</v>
      </c>
      <c r="AD7386" t="s">
        <v>44</v>
      </c>
      <c r="AE7386" t="s">
        <v>44</v>
      </c>
      <c r="AF7386">
        <v>133</v>
      </c>
    </row>
    <row r="7387" spans="1:32">
      <c r="A7387">
        <v>32184</v>
      </c>
      <c r="B7387">
        <v>31284</v>
      </c>
      <c r="C7387" t="s">
        <v>1379</v>
      </c>
      <c r="D7387" t="s">
        <v>4854</v>
      </c>
      <c r="E7387" t="s">
        <v>48</v>
      </c>
      <c r="F7387" t="s">
        <v>36159</v>
      </c>
      <c r="G7387" t="s">
        <v>36160</v>
      </c>
      <c r="H7387" t="s">
        <v>280</v>
      </c>
      <c r="I7387" s="1">
        <v>15964</v>
      </c>
      <c r="J7387" t="s">
        <v>36161</v>
      </c>
      <c r="K7387" t="s">
        <v>36162</v>
      </c>
      <c r="L7387">
        <v>26042</v>
      </c>
      <c r="M7387" t="s">
        <v>280</v>
      </c>
      <c r="N7387" s="1">
        <v>45006</v>
      </c>
      <c r="O7387" s="1">
        <v>45007</v>
      </c>
      <c r="P7387">
        <v>16</v>
      </c>
      <c r="Q7387">
        <v>1</v>
      </c>
      <c r="R7387" t="s">
        <v>53</v>
      </c>
      <c r="S7387">
        <v>1</v>
      </c>
      <c r="T7387">
        <v>0</v>
      </c>
      <c r="U7387">
        <v>1</v>
      </c>
      <c r="V7387">
        <v>141</v>
      </c>
      <c r="W7387" t="s">
        <v>54</v>
      </c>
      <c r="X7387" t="s">
        <v>36163</v>
      </c>
      <c r="Y7387" t="s">
        <v>6</v>
      </c>
      <c r="Z7387" s="1">
        <v>44971</v>
      </c>
      <c r="AA7387" s="2">
        <v>0.38329861111111113</v>
      </c>
      <c r="AB7387" s="2">
        <v>0.89675925925925926</v>
      </c>
      <c r="AC7387" t="s">
        <v>45</v>
      </c>
      <c r="AD7387" t="s">
        <v>44</v>
      </c>
      <c r="AE7387" t="s">
        <v>45</v>
      </c>
      <c r="AF7387">
        <v>141</v>
      </c>
    </row>
    <row r="7388" spans="1:32">
      <c r="A7388">
        <v>32185</v>
      </c>
      <c r="B7388">
        <v>31285</v>
      </c>
      <c r="C7388" t="s">
        <v>1233</v>
      </c>
      <c r="D7388" t="s">
        <v>7138</v>
      </c>
      <c r="E7388" t="s">
        <v>34</v>
      </c>
      <c r="F7388" t="s">
        <v>36164</v>
      </c>
      <c r="G7388" t="s">
        <v>36165</v>
      </c>
      <c r="H7388" t="s">
        <v>941</v>
      </c>
      <c r="I7388" s="1">
        <v>34204</v>
      </c>
      <c r="J7388" t="s">
        <v>36166</v>
      </c>
      <c r="K7388" t="s">
        <v>36167</v>
      </c>
      <c r="L7388">
        <v>37594</v>
      </c>
      <c r="M7388" t="s">
        <v>941</v>
      </c>
      <c r="N7388" s="1">
        <v>44987</v>
      </c>
      <c r="O7388" s="1">
        <v>44988</v>
      </c>
      <c r="P7388">
        <v>13</v>
      </c>
      <c r="Q7388">
        <v>1</v>
      </c>
      <c r="R7388" t="s">
        <v>53</v>
      </c>
      <c r="S7388">
        <v>2</v>
      </c>
      <c r="T7388">
        <v>1</v>
      </c>
      <c r="U7388">
        <v>1</v>
      </c>
      <c r="V7388">
        <v>144</v>
      </c>
      <c r="W7388" t="s">
        <v>54</v>
      </c>
      <c r="X7388" t="s">
        <v>36168</v>
      </c>
      <c r="Y7388" t="s">
        <v>6</v>
      </c>
      <c r="Z7388" s="1">
        <v>44971</v>
      </c>
      <c r="AA7388" s="2">
        <v>0.63695601851851846</v>
      </c>
      <c r="AB7388" s="2">
        <v>9.0798611111111108E-2</v>
      </c>
      <c r="AC7388" t="s">
        <v>45</v>
      </c>
      <c r="AD7388" t="s">
        <v>44</v>
      </c>
      <c r="AE7388" t="s">
        <v>44</v>
      </c>
      <c r="AF7388">
        <v>144</v>
      </c>
    </row>
    <row r="7389" spans="1:32">
      <c r="A7389">
        <v>32186</v>
      </c>
      <c r="B7389">
        <v>31286</v>
      </c>
      <c r="C7389" t="s">
        <v>3283</v>
      </c>
      <c r="D7389" t="s">
        <v>7603</v>
      </c>
      <c r="E7389" t="s">
        <v>48</v>
      </c>
      <c r="F7389" t="s">
        <v>36169</v>
      </c>
      <c r="G7389" t="s">
        <v>36170</v>
      </c>
      <c r="H7389" t="s">
        <v>77</v>
      </c>
      <c r="I7389" s="1">
        <v>33392</v>
      </c>
      <c r="J7389" t="s">
        <v>36171</v>
      </c>
      <c r="K7389" t="s">
        <v>36172</v>
      </c>
      <c r="L7389">
        <v>18262</v>
      </c>
      <c r="M7389" t="s">
        <v>77</v>
      </c>
      <c r="N7389" s="1">
        <v>45138</v>
      </c>
      <c r="O7389" s="1">
        <v>45140</v>
      </c>
      <c r="P7389">
        <v>8</v>
      </c>
      <c r="Q7389">
        <v>1</v>
      </c>
      <c r="R7389" t="s">
        <v>63</v>
      </c>
      <c r="S7389">
        <v>1</v>
      </c>
      <c r="T7389">
        <v>0</v>
      </c>
      <c r="U7389">
        <v>2</v>
      </c>
      <c r="V7389">
        <v>158</v>
      </c>
      <c r="W7389" t="s">
        <v>54</v>
      </c>
      <c r="X7389" t="s">
        <v>36173</v>
      </c>
      <c r="Y7389" t="s">
        <v>6</v>
      </c>
      <c r="Z7389" s="1">
        <v>45112</v>
      </c>
      <c r="AA7389" s="2">
        <v>0.75548611111111119</v>
      </c>
      <c r="AB7389" s="2">
        <v>0.61104166666666659</v>
      </c>
      <c r="AC7389" t="s">
        <v>45</v>
      </c>
      <c r="AD7389" t="s">
        <v>44</v>
      </c>
      <c r="AE7389" t="s">
        <v>44</v>
      </c>
      <c r="AF7389">
        <v>79</v>
      </c>
    </row>
    <row r="7390" spans="1:32">
      <c r="A7390">
        <v>32187</v>
      </c>
      <c r="B7390">
        <v>31287</v>
      </c>
      <c r="C7390" t="s">
        <v>1039</v>
      </c>
      <c r="D7390" t="s">
        <v>1651</v>
      </c>
      <c r="E7390" t="s">
        <v>34</v>
      </c>
      <c r="F7390" t="s">
        <v>36174</v>
      </c>
      <c r="G7390" t="s">
        <v>36175</v>
      </c>
      <c r="H7390" t="s">
        <v>109</v>
      </c>
      <c r="I7390" s="1">
        <v>18050</v>
      </c>
      <c r="J7390" t="s">
        <v>36176</v>
      </c>
      <c r="K7390" t="s">
        <v>36177</v>
      </c>
      <c r="L7390">
        <v>40629</v>
      </c>
      <c r="M7390" t="s">
        <v>109</v>
      </c>
      <c r="N7390" s="1">
        <v>45175</v>
      </c>
      <c r="O7390" s="1">
        <v>45178</v>
      </c>
      <c r="P7390">
        <v>85</v>
      </c>
      <c r="Q7390">
        <v>4</v>
      </c>
      <c r="R7390" t="s">
        <v>53</v>
      </c>
      <c r="S7390">
        <v>4</v>
      </c>
      <c r="T7390">
        <v>1</v>
      </c>
      <c r="U7390">
        <v>3</v>
      </c>
      <c r="V7390">
        <v>420</v>
      </c>
      <c r="W7390" t="s">
        <v>41</v>
      </c>
      <c r="X7390" t="s">
        <v>36178</v>
      </c>
      <c r="Y7390" t="s">
        <v>43</v>
      </c>
      <c r="Z7390" s="1">
        <v>45151</v>
      </c>
      <c r="AA7390" s="2">
        <v>0.53604166666666664</v>
      </c>
      <c r="AB7390" s="2">
        <v>0.54915509259259265</v>
      </c>
      <c r="AC7390" t="s">
        <v>44</v>
      </c>
      <c r="AD7390" t="s">
        <v>44</v>
      </c>
      <c r="AE7390" t="s">
        <v>44</v>
      </c>
      <c r="AF7390">
        <v>140</v>
      </c>
    </row>
    <row r="7391" spans="1:32">
      <c r="A7391">
        <v>32189</v>
      </c>
      <c r="B7391">
        <v>31289</v>
      </c>
      <c r="C7391" t="s">
        <v>1681</v>
      </c>
      <c r="D7391" t="s">
        <v>1228</v>
      </c>
      <c r="E7391" t="s">
        <v>34</v>
      </c>
      <c r="F7391" t="s">
        <v>36179</v>
      </c>
      <c r="G7391" t="s">
        <v>36180</v>
      </c>
      <c r="H7391" t="s">
        <v>295</v>
      </c>
      <c r="I7391" s="1">
        <v>22702</v>
      </c>
      <c r="J7391" t="s">
        <v>36181</v>
      </c>
      <c r="K7391" t="s">
        <v>23395</v>
      </c>
      <c r="L7391">
        <v>89086</v>
      </c>
      <c r="M7391" t="s">
        <v>295</v>
      </c>
      <c r="N7391" s="1">
        <v>45155</v>
      </c>
      <c r="O7391" s="1">
        <v>45159</v>
      </c>
      <c r="P7391">
        <v>49</v>
      </c>
      <c r="Q7391">
        <v>2</v>
      </c>
      <c r="R7391" t="s">
        <v>53</v>
      </c>
      <c r="S7391">
        <v>4</v>
      </c>
      <c r="T7391">
        <v>1</v>
      </c>
      <c r="U7391">
        <v>4</v>
      </c>
      <c r="V7391">
        <v>584</v>
      </c>
      <c r="W7391" t="s">
        <v>54</v>
      </c>
      <c r="X7391" t="s">
        <v>36182</v>
      </c>
      <c r="Y7391" t="s">
        <v>6</v>
      </c>
      <c r="Z7391" s="1">
        <v>45134</v>
      </c>
      <c r="AA7391" s="2">
        <v>0.23953703703703702</v>
      </c>
      <c r="AB7391" s="2">
        <v>0.41788194444444443</v>
      </c>
      <c r="AC7391" t="s">
        <v>45</v>
      </c>
      <c r="AD7391" t="s">
        <v>45</v>
      </c>
      <c r="AE7391" t="s">
        <v>45</v>
      </c>
      <c r="AF7391">
        <v>146</v>
      </c>
    </row>
    <row r="7392" spans="1:32">
      <c r="A7392">
        <v>32190</v>
      </c>
      <c r="B7392">
        <v>31290</v>
      </c>
      <c r="C7392" t="s">
        <v>391</v>
      </c>
      <c r="D7392" t="s">
        <v>10523</v>
      </c>
      <c r="E7392" t="s">
        <v>34</v>
      </c>
      <c r="F7392" t="s">
        <v>36183</v>
      </c>
      <c r="G7392" t="s">
        <v>36184</v>
      </c>
      <c r="H7392" t="s">
        <v>115</v>
      </c>
      <c r="I7392" s="1">
        <v>33044</v>
      </c>
      <c r="J7392" t="s">
        <v>36185</v>
      </c>
      <c r="K7392" t="s">
        <v>30900</v>
      </c>
      <c r="L7392">
        <v>28131</v>
      </c>
      <c r="M7392" t="s">
        <v>115</v>
      </c>
      <c r="N7392" s="1">
        <v>45127</v>
      </c>
      <c r="O7392" s="1">
        <v>45131</v>
      </c>
      <c r="P7392">
        <v>28</v>
      </c>
      <c r="Q7392">
        <v>2</v>
      </c>
      <c r="R7392" t="s">
        <v>53</v>
      </c>
      <c r="S7392">
        <v>1</v>
      </c>
      <c r="T7392">
        <v>1</v>
      </c>
      <c r="U7392">
        <v>4</v>
      </c>
      <c r="V7392">
        <v>512</v>
      </c>
      <c r="W7392" t="s">
        <v>54</v>
      </c>
      <c r="X7392" t="s">
        <v>36186</v>
      </c>
      <c r="Y7392" t="s">
        <v>65</v>
      </c>
      <c r="Z7392" s="1">
        <v>45118</v>
      </c>
      <c r="AA7392" s="2">
        <v>0.83094907407407403</v>
      </c>
      <c r="AB7392" s="2">
        <v>4.9097222222222216E-2</v>
      </c>
      <c r="AC7392" t="s">
        <v>44</v>
      </c>
      <c r="AD7392" t="s">
        <v>44</v>
      </c>
      <c r="AE7392" t="s">
        <v>45</v>
      </c>
      <c r="AF7392">
        <v>128</v>
      </c>
    </row>
    <row r="7393" spans="1:32">
      <c r="A7393">
        <v>32191</v>
      </c>
      <c r="B7393">
        <v>31291</v>
      </c>
      <c r="C7393" t="s">
        <v>4655</v>
      </c>
      <c r="D7393" t="s">
        <v>2923</v>
      </c>
      <c r="E7393" t="s">
        <v>34</v>
      </c>
      <c r="F7393" t="s">
        <v>36187</v>
      </c>
      <c r="G7393" t="s">
        <v>36188</v>
      </c>
      <c r="H7393" t="s">
        <v>122</v>
      </c>
      <c r="I7393" s="1">
        <v>25495</v>
      </c>
      <c r="J7393" t="s">
        <v>36189</v>
      </c>
      <c r="K7393" t="s">
        <v>36190</v>
      </c>
      <c r="L7393">
        <v>88869</v>
      </c>
      <c r="M7393" t="s">
        <v>122</v>
      </c>
      <c r="N7393" s="1">
        <v>45302</v>
      </c>
      <c r="O7393" s="1">
        <v>45305</v>
      </c>
      <c r="P7393">
        <v>48</v>
      </c>
      <c r="Q7393">
        <v>2</v>
      </c>
      <c r="R7393" t="s">
        <v>40</v>
      </c>
      <c r="S7393">
        <v>2</v>
      </c>
      <c r="T7393">
        <v>2</v>
      </c>
      <c r="U7393">
        <v>3</v>
      </c>
      <c r="V7393">
        <v>729</v>
      </c>
      <c r="W7393" t="s">
        <v>41</v>
      </c>
      <c r="X7393" t="s">
        <v>36191</v>
      </c>
      <c r="Y7393" t="s">
        <v>81</v>
      </c>
      <c r="Z7393" s="1">
        <v>45281</v>
      </c>
      <c r="AA7393" s="2">
        <v>0.25423611111111111</v>
      </c>
      <c r="AB7393" s="2">
        <v>0.23798611111111112</v>
      </c>
      <c r="AC7393" t="s">
        <v>45</v>
      </c>
      <c r="AD7393" t="s">
        <v>45</v>
      </c>
      <c r="AE7393" t="s">
        <v>44</v>
      </c>
      <c r="AF7393">
        <v>243</v>
      </c>
    </row>
    <row r="7394" spans="1:32">
      <c r="A7394">
        <v>32192</v>
      </c>
      <c r="B7394">
        <v>31292</v>
      </c>
      <c r="C7394" t="s">
        <v>3189</v>
      </c>
      <c r="D7394" t="s">
        <v>5168</v>
      </c>
      <c r="E7394" t="s">
        <v>34</v>
      </c>
      <c r="F7394" t="s">
        <v>36192</v>
      </c>
      <c r="G7394" t="s">
        <v>36193</v>
      </c>
      <c r="H7394" t="s">
        <v>280</v>
      </c>
      <c r="I7394" s="1">
        <v>23071</v>
      </c>
      <c r="J7394" t="s">
        <v>36194</v>
      </c>
      <c r="K7394" t="s">
        <v>27413</v>
      </c>
      <c r="L7394">
        <v>15223</v>
      </c>
      <c r="M7394" t="s">
        <v>280</v>
      </c>
      <c r="N7394" s="1">
        <v>45248</v>
      </c>
      <c r="O7394" s="1">
        <v>45251</v>
      </c>
      <c r="P7394">
        <v>70</v>
      </c>
      <c r="Q7394">
        <v>3</v>
      </c>
      <c r="R7394" t="s">
        <v>53</v>
      </c>
      <c r="S7394">
        <v>2</v>
      </c>
      <c r="T7394">
        <v>0</v>
      </c>
      <c r="U7394">
        <v>3</v>
      </c>
      <c r="V7394">
        <v>387</v>
      </c>
      <c r="W7394" t="s">
        <v>54</v>
      </c>
      <c r="X7394" t="s">
        <v>36195</v>
      </c>
      <c r="Y7394" t="s">
        <v>81</v>
      </c>
      <c r="Z7394" s="1">
        <v>45227</v>
      </c>
      <c r="AA7394" s="2">
        <v>0.25243055555555555</v>
      </c>
      <c r="AB7394" s="2">
        <v>0.64947916666666672</v>
      </c>
      <c r="AC7394" t="s">
        <v>44</v>
      </c>
      <c r="AD7394" t="s">
        <v>45</v>
      </c>
      <c r="AE7394" t="s">
        <v>45</v>
      </c>
      <c r="AF7394">
        <v>129</v>
      </c>
    </row>
    <row r="7395" spans="1:32">
      <c r="A7395">
        <v>32193</v>
      </c>
      <c r="B7395">
        <v>31293</v>
      </c>
      <c r="C7395" t="s">
        <v>391</v>
      </c>
      <c r="D7395" t="s">
        <v>4189</v>
      </c>
      <c r="E7395" t="s">
        <v>34</v>
      </c>
      <c r="F7395" t="s">
        <v>36196</v>
      </c>
      <c r="G7395" t="s">
        <v>36197</v>
      </c>
      <c r="H7395" t="s">
        <v>225</v>
      </c>
      <c r="I7395" s="1">
        <v>17251</v>
      </c>
      <c r="J7395" t="s">
        <v>36198</v>
      </c>
      <c r="K7395" t="s">
        <v>36199</v>
      </c>
      <c r="L7395">
        <v>58146</v>
      </c>
      <c r="M7395" t="s">
        <v>225</v>
      </c>
      <c r="N7395" s="1">
        <v>45067</v>
      </c>
      <c r="O7395" s="1">
        <v>45071</v>
      </c>
      <c r="P7395">
        <v>97</v>
      </c>
      <c r="Q7395">
        <v>4</v>
      </c>
      <c r="R7395" t="s">
        <v>53</v>
      </c>
      <c r="S7395">
        <v>4</v>
      </c>
      <c r="T7395">
        <v>1</v>
      </c>
      <c r="U7395">
        <v>4</v>
      </c>
      <c r="V7395">
        <v>552</v>
      </c>
      <c r="W7395" t="s">
        <v>54</v>
      </c>
      <c r="X7395" t="s">
        <v>36200</v>
      </c>
      <c r="Y7395" t="s">
        <v>65</v>
      </c>
      <c r="Z7395" s="1">
        <v>45040</v>
      </c>
      <c r="AA7395" s="2">
        <v>0.64466435185185189</v>
      </c>
      <c r="AB7395" s="2">
        <v>0.95972222222222225</v>
      </c>
      <c r="AC7395" t="s">
        <v>44</v>
      </c>
      <c r="AD7395" t="s">
        <v>45</v>
      </c>
      <c r="AE7395" t="s">
        <v>45</v>
      </c>
      <c r="AF7395">
        <v>138</v>
      </c>
    </row>
    <row r="7396" spans="1:32">
      <c r="A7396">
        <v>32196</v>
      </c>
      <c r="B7396">
        <v>31296</v>
      </c>
      <c r="C7396" t="s">
        <v>628</v>
      </c>
      <c r="D7396" t="s">
        <v>3622</v>
      </c>
      <c r="E7396" t="s">
        <v>34</v>
      </c>
      <c r="F7396" t="s">
        <v>36201</v>
      </c>
      <c r="G7396" t="s">
        <v>36202</v>
      </c>
      <c r="H7396" t="s">
        <v>164</v>
      </c>
      <c r="I7396" s="1">
        <v>18420</v>
      </c>
      <c r="J7396" t="s">
        <v>36203</v>
      </c>
      <c r="K7396" t="s">
        <v>36204</v>
      </c>
      <c r="L7396">
        <v>85314</v>
      </c>
      <c r="M7396" t="s">
        <v>164</v>
      </c>
      <c r="N7396" s="1">
        <v>45176</v>
      </c>
      <c r="O7396" s="1">
        <v>45181</v>
      </c>
      <c r="P7396">
        <v>55</v>
      </c>
      <c r="Q7396">
        <v>3</v>
      </c>
      <c r="R7396" t="s">
        <v>53</v>
      </c>
      <c r="S7396">
        <v>2</v>
      </c>
      <c r="T7396">
        <v>0</v>
      </c>
      <c r="U7396">
        <v>5</v>
      </c>
      <c r="V7396">
        <v>750</v>
      </c>
      <c r="W7396" t="s">
        <v>54</v>
      </c>
      <c r="X7396" t="s">
        <v>36205</v>
      </c>
      <c r="Y7396" t="s">
        <v>65</v>
      </c>
      <c r="Z7396" s="1">
        <v>45159</v>
      </c>
      <c r="AA7396" s="2">
        <v>0.75186342592592592</v>
      </c>
      <c r="AB7396" s="2">
        <v>0.5370949074074074</v>
      </c>
      <c r="AC7396" t="s">
        <v>44</v>
      </c>
      <c r="AD7396" t="s">
        <v>44</v>
      </c>
      <c r="AE7396" t="s">
        <v>44</v>
      </c>
      <c r="AF7396">
        <v>150</v>
      </c>
    </row>
    <row r="7397" spans="1:32">
      <c r="A7397">
        <v>32197</v>
      </c>
      <c r="B7397">
        <v>31297</v>
      </c>
      <c r="C7397" t="s">
        <v>1155</v>
      </c>
      <c r="D7397" t="s">
        <v>8989</v>
      </c>
      <c r="E7397" t="s">
        <v>34</v>
      </c>
      <c r="F7397" t="s">
        <v>36206</v>
      </c>
      <c r="G7397" t="s">
        <v>36207</v>
      </c>
      <c r="H7397" t="s">
        <v>122</v>
      </c>
      <c r="I7397" s="1">
        <v>18099</v>
      </c>
      <c r="J7397" t="s">
        <v>36208</v>
      </c>
      <c r="K7397" t="s">
        <v>36209</v>
      </c>
      <c r="L7397">
        <v>40025</v>
      </c>
      <c r="M7397" t="s">
        <v>122</v>
      </c>
      <c r="N7397" s="1">
        <v>45179</v>
      </c>
      <c r="O7397" s="1">
        <v>45183</v>
      </c>
      <c r="P7397">
        <v>98</v>
      </c>
      <c r="Q7397">
        <v>4</v>
      </c>
      <c r="R7397" t="s">
        <v>63</v>
      </c>
      <c r="S7397">
        <v>2</v>
      </c>
      <c r="T7397">
        <v>0</v>
      </c>
      <c r="U7397">
        <v>4</v>
      </c>
      <c r="V7397">
        <v>272</v>
      </c>
      <c r="W7397" t="s">
        <v>54</v>
      </c>
      <c r="X7397" t="s">
        <v>36210</v>
      </c>
      <c r="Y7397" t="s">
        <v>65</v>
      </c>
      <c r="Z7397" s="1">
        <v>45154</v>
      </c>
      <c r="AA7397" s="2">
        <v>0.89969907407407401</v>
      </c>
      <c r="AB7397" s="2">
        <v>0.76715277777777768</v>
      </c>
      <c r="AC7397" t="s">
        <v>45</v>
      </c>
      <c r="AD7397" t="s">
        <v>45</v>
      </c>
      <c r="AE7397" t="s">
        <v>45</v>
      </c>
      <c r="AF7397">
        <v>68</v>
      </c>
    </row>
    <row r="7398" spans="1:32">
      <c r="A7398">
        <v>32199</v>
      </c>
      <c r="B7398">
        <v>31299</v>
      </c>
      <c r="C7398" t="s">
        <v>197</v>
      </c>
      <c r="D7398" t="s">
        <v>140</v>
      </c>
      <c r="E7398" t="s">
        <v>48</v>
      </c>
      <c r="F7398" t="s">
        <v>36211</v>
      </c>
      <c r="G7398" t="s">
        <v>36212</v>
      </c>
      <c r="H7398" t="s">
        <v>295</v>
      </c>
      <c r="I7398" s="1">
        <v>38180</v>
      </c>
      <c r="J7398" t="s">
        <v>36213</v>
      </c>
      <c r="K7398" t="s">
        <v>36214</v>
      </c>
      <c r="L7398">
        <v>70935</v>
      </c>
      <c r="M7398" t="s">
        <v>295</v>
      </c>
      <c r="N7398" s="1">
        <v>45147</v>
      </c>
      <c r="O7398" s="1">
        <v>45149</v>
      </c>
      <c r="P7398">
        <v>94</v>
      </c>
      <c r="Q7398">
        <v>4</v>
      </c>
      <c r="R7398" t="s">
        <v>53</v>
      </c>
      <c r="S7398">
        <v>1</v>
      </c>
      <c r="T7398">
        <v>0</v>
      </c>
      <c r="U7398">
        <v>2</v>
      </c>
      <c r="V7398">
        <v>244</v>
      </c>
      <c r="W7398" t="s">
        <v>41</v>
      </c>
      <c r="X7398" t="s">
        <v>36215</v>
      </c>
      <c r="Y7398" t="s">
        <v>6</v>
      </c>
      <c r="Z7398" s="1">
        <v>45128</v>
      </c>
      <c r="AA7398" s="2">
        <v>0.55024305555555553</v>
      </c>
      <c r="AB7398" s="2">
        <v>0.36133101851851851</v>
      </c>
      <c r="AC7398" t="s">
        <v>45</v>
      </c>
      <c r="AD7398" t="s">
        <v>44</v>
      </c>
      <c r="AE7398" t="s">
        <v>44</v>
      </c>
      <c r="AF7398">
        <v>122</v>
      </c>
    </row>
    <row r="7399" spans="1:32">
      <c r="A7399">
        <v>32204</v>
      </c>
      <c r="B7399">
        <v>31304</v>
      </c>
      <c r="C7399" t="s">
        <v>1139</v>
      </c>
      <c r="D7399" t="s">
        <v>3541</v>
      </c>
      <c r="E7399" t="s">
        <v>34</v>
      </c>
      <c r="F7399" t="s">
        <v>36216</v>
      </c>
      <c r="G7399" t="s">
        <v>36217</v>
      </c>
      <c r="H7399" t="s">
        <v>60</v>
      </c>
      <c r="I7399" s="1">
        <v>20841</v>
      </c>
      <c r="J7399" t="s">
        <v>36218</v>
      </c>
      <c r="K7399" t="s">
        <v>36219</v>
      </c>
      <c r="L7399">
        <v>61425</v>
      </c>
      <c r="M7399" t="s">
        <v>60</v>
      </c>
      <c r="N7399" s="1">
        <v>44961</v>
      </c>
      <c r="O7399" s="1">
        <v>44962</v>
      </c>
      <c r="P7399">
        <v>89</v>
      </c>
      <c r="Q7399">
        <v>4</v>
      </c>
      <c r="R7399" t="s">
        <v>63</v>
      </c>
      <c r="S7399">
        <v>3</v>
      </c>
      <c r="T7399">
        <v>1</v>
      </c>
      <c r="U7399">
        <v>1</v>
      </c>
      <c r="V7399">
        <v>73</v>
      </c>
      <c r="W7399" t="s">
        <v>54</v>
      </c>
      <c r="X7399" t="s">
        <v>36220</v>
      </c>
      <c r="Y7399" t="s">
        <v>65</v>
      </c>
      <c r="Z7399" s="1">
        <v>44948</v>
      </c>
      <c r="AA7399" s="2">
        <v>0.14687500000000001</v>
      </c>
      <c r="AB7399" s="2">
        <v>0.39648148148148149</v>
      </c>
      <c r="AC7399" t="s">
        <v>44</v>
      </c>
      <c r="AD7399" t="s">
        <v>44</v>
      </c>
      <c r="AE7399" t="s">
        <v>45</v>
      </c>
      <c r="AF7399">
        <v>73</v>
      </c>
    </row>
    <row r="7400" spans="1:32">
      <c r="A7400">
        <v>32205</v>
      </c>
      <c r="B7400">
        <v>31305</v>
      </c>
      <c r="C7400" t="s">
        <v>2150</v>
      </c>
      <c r="D7400" t="s">
        <v>1772</v>
      </c>
      <c r="E7400" t="s">
        <v>34</v>
      </c>
      <c r="F7400" t="s">
        <v>36221</v>
      </c>
      <c r="G7400" t="s">
        <v>36222</v>
      </c>
      <c r="H7400" t="s">
        <v>171</v>
      </c>
      <c r="I7400" s="1">
        <v>33647</v>
      </c>
      <c r="J7400" t="s">
        <v>36223</v>
      </c>
      <c r="K7400" t="s">
        <v>1564</v>
      </c>
      <c r="L7400">
        <v>45274</v>
      </c>
      <c r="M7400" t="s">
        <v>171</v>
      </c>
      <c r="N7400" s="1">
        <v>45175</v>
      </c>
      <c r="O7400" s="1">
        <v>45177</v>
      </c>
      <c r="P7400">
        <v>13</v>
      </c>
      <c r="Q7400">
        <v>1</v>
      </c>
      <c r="R7400" t="s">
        <v>53</v>
      </c>
      <c r="S7400">
        <v>1</v>
      </c>
      <c r="T7400">
        <v>1</v>
      </c>
      <c r="U7400">
        <v>2</v>
      </c>
      <c r="V7400">
        <v>274</v>
      </c>
      <c r="W7400" t="s">
        <v>54</v>
      </c>
      <c r="X7400" t="s">
        <v>36224</v>
      </c>
      <c r="Y7400" t="s">
        <v>81</v>
      </c>
      <c r="Z7400" s="1">
        <v>45141</v>
      </c>
      <c r="AA7400" s="2">
        <v>7.587962962962963E-2</v>
      </c>
      <c r="AB7400" s="2">
        <v>0.21077546296296298</v>
      </c>
      <c r="AC7400" t="s">
        <v>44</v>
      </c>
      <c r="AD7400" t="s">
        <v>44</v>
      </c>
      <c r="AE7400" t="s">
        <v>45</v>
      </c>
      <c r="AF7400">
        <v>137</v>
      </c>
    </row>
    <row r="7401" spans="1:32">
      <c r="A7401">
        <v>32206</v>
      </c>
      <c r="B7401">
        <v>31306</v>
      </c>
      <c r="C7401" t="s">
        <v>384</v>
      </c>
      <c r="D7401" t="s">
        <v>5453</v>
      </c>
      <c r="E7401" t="s">
        <v>34</v>
      </c>
      <c r="F7401" t="s">
        <v>36225</v>
      </c>
      <c r="G7401" t="s">
        <v>36226</v>
      </c>
      <c r="H7401" t="s">
        <v>330</v>
      </c>
      <c r="I7401" s="1">
        <v>21766</v>
      </c>
      <c r="J7401" t="s">
        <v>36227</v>
      </c>
      <c r="K7401" t="s">
        <v>17690</v>
      </c>
      <c r="L7401">
        <v>60292</v>
      </c>
      <c r="M7401" t="s">
        <v>330</v>
      </c>
      <c r="N7401" s="1">
        <v>45231</v>
      </c>
      <c r="O7401" s="1">
        <v>45234</v>
      </c>
      <c r="P7401">
        <v>94</v>
      </c>
      <c r="Q7401">
        <v>4</v>
      </c>
      <c r="R7401" t="s">
        <v>53</v>
      </c>
      <c r="S7401">
        <v>2</v>
      </c>
      <c r="T7401">
        <v>2</v>
      </c>
      <c r="U7401">
        <v>3</v>
      </c>
      <c r="V7401">
        <v>408</v>
      </c>
      <c r="W7401" t="s">
        <v>54</v>
      </c>
      <c r="X7401" t="s">
        <v>36228</v>
      </c>
      <c r="Y7401" t="s">
        <v>43</v>
      </c>
      <c r="Z7401" s="1">
        <v>45214</v>
      </c>
      <c r="AA7401" s="2">
        <v>0.8421643518518519</v>
      </c>
      <c r="AB7401" s="2">
        <v>0.33202546296296293</v>
      </c>
      <c r="AC7401" t="s">
        <v>45</v>
      </c>
      <c r="AD7401" t="s">
        <v>45</v>
      </c>
      <c r="AE7401" t="s">
        <v>44</v>
      </c>
      <c r="AF7401">
        <v>136</v>
      </c>
    </row>
    <row r="7402" spans="1:32">
      <c r="A7402">
        <v>32207</v>
      </c>
      <c r="B7402">
        <v>31307</v>
      </c>
      <c r="C7402" t="s">
        <v>284</v>
      </c>
      <c r="D7402" t="s">
        <v>591</v>
      </c>
      <c r="E7402" t="s">
        <v>48</v>
      </c>
      <c r="F7402" t="s">
        <v>36229</v>
      </c>
      <c r="G7402" t="s">
        <v>36230</v>
      </c>
      <c r="H7402" t="s">
        <v>225</v>
      </c>
      <c r="I7402" s="1">
        <v>15867</v>
      </c>
      <c r="J7402" t="s">
        <v>36231</v>
      </c>
      <c r="K7402" t="s">
        <v>36232</v>
      </c>
      <c r="L7402">
        <v>16207</v>
      </c>
      <c r="M7402" t="s">
        <v>225</v>
      </c>
      <c r="N7402" s="1">
        <v>45289</v>
      </c>
      <c r="O7402" s="1">
        <v>45292</v>
      </c>
      <c r="P7402">
        <v>44</v>
      </c>
      <c r="Q7402">
        <v>2</v>
      </c>
      <c r="R7402" t="s">
        <v>63</v>
      </c>
      <c r="S7402">
        <v>4</v>
      </c>
      <c r="T7402">
        <v>2</v>
      </c>
      <c r="U7402">
        <v>3</v>
      </c>
      <c r="V7402">
        <v>219</v>
      </c>
      <c r="W7402" t="s">
        <v>41</v>
      </c>
      <c r="X7402" t="s">
        <v>36233</v>
      </c>
      <c r="Y7402" t="s">
        <v>81</v>
      </c>
      <c r="Z7402" s="1">
        <v>45256</v>
      </c>
      <c r="AA7402" s="2">
        <v>0.8684722222222222</v>
      </c>
      <c r="AB7402" s="2">
        <v>0.71255787037037033</v>
      </c>
      <c r="AC7402" t="s">
        <v>45</v>
      </c>
      <c r="AD7402" t="s">
        <v>45</v>
      </c>
      <c r="AE7402" t="s">
        <v>44</v>
      </c>
      <c r="AF7402">
        <v>73</v>
      </c>
    </row>
    <row r="7403" spans="1:32">
      <c r="A7403">
        <v>32208</v>
      </c>
      <c r="B7403">
        <v>31308</v>
      </c>
      <c r="C7403" t="s">
        <v>20229</v>
      </c>
      <c r="D7403" t="s">
        <v>32626</v>
      </c>
      <c r="E7403" t="s">
        <v>48</v>
      </c>
      <c r="F7403" t="s">
        <v>36234</v>
      </c>
      <c r="G7403" t="s">
        <v>36235</v>
      </c>
      <c r="H7403" t="s">
        <v>423</v>
      </c>
      <c r="I7403" s="1">
        <v>22118</v>
      </c>
      <c r="J7403" t="s">
        <v>36236</v>
      </c>
      <c r="K7403" t="s">
        <v>5642</v>
      </c>
      <c r="L7403">
        <v>1472</v>
      </c>
      <c r="M7403" t="s">
        <v>423</v>
      </c>
      <c r="N7403" s="1">
        <v>45194</v>
      </c>
      <c r="O7403" s="1">
        <v>45197</v>
      </c>
      <c r="P7403">
        <v>90</v>
      </c>
      <c r="Q7403">
        <v>4</v>
      </c>
      <c r="R7403" t="s">
        <v>40</v>
      </c>
      <c r="S7403">
        <v>1</v>
      </c>
      <c r="T7403">
        <v>2</v>
      </c>
      <c r="U7403">
        <v>3</v>
      </c>
      <c r="V7403">
        <v>693</v>
      </c>
      <c r="W7403" t="s">
        <v>54</v>
      </c>
      <c r="X7403" t="s">
        <v>36237</v>
      </c>
      <c r="Y7403" t="s">
        <v>43</v>
      </c>
      <c r="Z7403" s="1">
        <v>45180</v>
      </c>
      <c r="AA7403" s="2">
        <v>0.16121527777777778</v>
      </c>
      <c r="AB7403" s="2">
        <v>0.64975694444444443</v>
      </c>
      <c r="AC7403" t="s">
        <v>45</v>
      </c>
      <c r="AD7403" t="s">
        <v>45</v>
      </c>
      <c r="AE7403" t="s">
        <v>44</v>
      </c>
      <c r="AF7403">
        <v>231</v>
      </c>
    </row>
    <row r="7404" spans="1:32">
      <c r="A7404">
        <v>32209</v>
      </c>
      <c r="B7404">
        <v>31309</v>
      </c>
      <c r="C7404" t="s">
        <v>1907</v>
      </c>
      <c r="D7404" t="s">
        <v>475</v>
      </c>
      <c r="E7404" t="s">
        <v>34</v>
      </c>
      <c r="F7404" t="s">
        <v>36238</v>
      </c>
      <c r="G7404" t="s">
        <v>36239</v>
      </c>
      <c r="H7404" t="s">
        <v>217</v>
      </c>
      <c r="I7404" s="1">
        <v>17730</v>
      </c>
      <c r="J7404" t="s">
        <v>36240</v>
      </c>
      <c r="K7404" t="s">
        <v>36241</v>
      </c>
      <c r="L7404">
        <v>27637</v>
      </c>
      <c r="M7404" t="s">
        <v>217</v>
      </c>
      <c r="N7404" s="1">
        <v>44994</v>
      </c>
      <c r="O7404" s="1">
        <v>44997</v>
      </c>
      <c r="P7404">
        <v>39</v>
      </c>
      <c r="Q7404">
        <v>2</v>
      </c>
      <c r="R7404" t="s">
        <v>40</v>
      </c>
      <c r="S7404">
        <v>1</v>
      </c>
      <c r="T7404">
        <v>0</v>
      </c>
      <c r="U7404">
        <v>3</v>
      </c>
      <c r="V7404">
        <v>693</v>
      </c>
      <c r="W7404" t="s">
        <v>41</v>
      </c>
      <c r="X7404" t="s">
        <v>36242</v>
      </c>
      <c r="Y7404" t="s">
        <v>81</v>
      </c>
      <c r="Z7404" s="1">
        <v>44961</v>
      </c>
      <c r="AA7404" s="2">
        <v>0.71273148148148147</v>
      </c>
      <c r="AB7404" s="2">
        <v>0.7159375</v>
      </c>
      <c r="AC7404" t="s">
        <v>45</v>
      </c>
      <c r="AD7404" t="s">
        <v>45</v>
      </c>
      <c r="AE7404" t="s">
        <v>45</v>
      </c>
      <c r="AF7404">
        <v>231</v>
      </c>
    </row>
    <row r="7405" spans="1:32">
      <c r="A7405">
        <v>32210</v>
      </c>
      <c r="B7405">
        <v>31310</v>
      </c>
      <c r="C7405" t="s">
        <v>1452</v>
      </c>
      <c r="D7405" t="s">
        <v>83</v>
      </c>
      <c r="E7405" t="s">
        <v>48</v>
      </c>
      <c r="F7405" t="s">
        <v>36243</v>
      </c>
      <c r="G7405" t="s">
        <v>36244</v>
      </c>
      <c r="H7405" t="s">
        <v>179</v>
      </c>
      <c r="I7405" s="1">
        <v>22282</v>
      </c>
      <c r="J7405" t="s">
        <v>36245</v>
      </c>
      <c r="K7405" t="s">
        <v>36246</v>
      </c>
      <c r="L7405">
        <v>9841</v>
      </c>
      <c r="M7405" t="s">
        <v>179</v>
      </c>
      <c r="N7405" s="1">
        <v>45177</v>
      </c>
      <c r="O7405" s="1">
        <v>45182</v>
      </c>
      <c r="P7405">
        <v>43</v>
      </c>
      <c r="Q7405">
        <v>2</v>
      </c>
      <c r="R7405" t="s">
        <v>53</v>
      </c>
      <c r="S7405">
        <v>4</v>
      </c>
      <c r="T7405">
        <v>2</v>
      </c>
      <c r="U7405">
        <v>5</v>
      </c>
      <c r="V7405">
        <v>605</v>
      </c>
      <c r="W7405" t="s">
        <v>41</v>
      </c>
      <c r="X7405" t="s">
        <v>36247</v>
      </c>
      <c r="Y7405" t="s">
        <v>43</v>
      </c>
      <c r="Z7405" s="1">
        <v>45138</v>
      </c>
      <c r="AA7405" s="2">
        <v>0.61905092592592592</v>
      </c>
      <c r="AB7405" s="2">
        <v>0.93563657407407408</v>
      </c>
      <c r="AC7405" t="s">
        <v>44</v>
      </c>
      <c r="AD7405" t="s">
        <v>44</v>
      </c>
      <c r="AE7405" t="s">
        <v>45</v>
      </c>
      <c r="AF7405">
        <v>121</v>
      </c>
    </row>
    <row r="7406" spans="1:32">
      <c r="A7406">
        <v>32213</v>
      </c>
      <c r="B7406">
        <v>31313</v>
      </c>
      <c r="C7406" t="s">
        <v>1039</v>
      </c>
      <c r="D7406" t="s">
        <v>5432</v>
      </c>
      <c r="E7406" t="s">
        <v>48</v>
      </c>
      <c r="F7406" t="s">
        <v>36248</v>
      </c>
      <c r="G7406" t="s">
        <v>36249</v>
      </c>
      <c r="H7406" t="s">
        <v>692</v>
      </c>
      <c r="I7406" s="1">
        <v>27966</v>
      </c>
      <c r="J7406" t="s">
        <v>36250</v>
      </c>
      <c r="K7406" t="s">
        <v>36251</v>
      </c>
      <c r="L7406">
        <v>34989</v>
      </c>
      <c r="M7406" t="s">
        <v>692</v>
      </c>
      <c r="N7406" s="1">
        <v>45233</v>
      </c>
      <c r="O7406" s="1">
        <v>45236</v>
      </c>
      <c r="P7406">
        <v>42</v>
      </c>
      <c r="Q7406">
        <v>2</v>
      </c>
      <c r="R7406" t="s">
        <v>40</v>
      </c>
      <c r="S7406">
        <v>2</v>
      </c>
      <c r="T7406">
        <v>0</v>
      </c>
      <c r="U7406">
        <v>3</v>
      </c>
      <c r="V7406">
        <v>747</v>
      </c>
      <c r="W7406" t="s">
        <v>54</v>
      </c>
      <c r="X7406" t="s">
        <v>36252</v>
      </c>
      <c r="Y7406" t="s">
        <v>65</v>
      </c>
      <c r="Z7406" s="1">
        <v>45212</v>
      </c>
      <c r="AA7406" s="2">
        <v>0.97668981481481476</v>
      </c>
      <c r="AB7406" s="2">
        <v>0.21089120370370371</v>
      </c>
      <c r="AC7406" t="s">
        <v>44</v>
      </c>
      <c r="AD7406" t="s">
        <v>44</v>
      </c>
      <c r="AE7406" t="s">
        <v>44</v>
      </c>
      <c r="AF7406">
        <v>249</v>
      </c>
    </row>
    <row r="7407" spans="1:32">
      <c r="A7407">
        <v>32214</v>
      </c>
      <c r="B7407">
        <v>31314</v>
      </c>
      <c r="C7407" t="s">
        <v>46</v>
      </c>
      <c r="D7407" t="s">
        <v>1433</v>
      </c>
      <c r="E7407" t="s">
        <v>48</v>
      </c>
      <c r="F7407" t="s">
        <v>36253</v>
      </c>
      <c r="G7407" t="s">
        <v>36254</v>
      </c>
      <c r="H7407" t="s">
        <v>295</v>
      </c>
      <c r="I7407" s="1">
        <v>22235</v>
      </c>
      <c r="J7407" t="s">
        <v>36255</v>
      </c>
      <c r="K7407" t="s">
        <v>36256</v>
      </c>
      <c r="L7407">
        <v>53513</v>
      </c>
      <c r="M7407" t="s">
        <v>295</v>
      </c>
      <c r="N7407" s="1">
        <v>45247</v>
      </c>
      <c r="O7407" s="1">
        <v>45252</v>
      </c>
      <c r="P7407">
        <v>99</v>
      </c>
      <c r="Q7407">
        <v>4</v>
      </c>
      <c r="R7407" t="s">
        <v>40</v>
      </c>
      <c r="S7407">
        <v>4</v>
      </c>
      <c r="T7407">
        <v>2</v>
      </c>
      <c r="U7407">
        <v>5</v>
      </c>
      <c r="V7407">
        <v>1000</v>
      </c>
      <c r="W7407" t="s">
        <v>41</v>
      </c>
      <c r="X7407" t="s">
        <v>36257</v>
      </c>
      <c r="Y7407" t="s">
        <v>81</v>
      </c>
      <c r="Z7407" s="1">
        <v>45228</v>
      </c>
      <c r="AA7407" s="2">
        <v>0.52931712962962962</v>
      </c>
      <c r="AB7407" s="2">
        <v>0.57923611111111117</v>
      </c>
      <c r="AC7407" t="s">
        <v>44</v>
      </c>
      <c r="AD7407" t="s">
        <v>45</v>
      </c>
      <c r="AE7407" t="s">
        <v>45</v>
      </c>
      <c r="AF7407">
        <v>200</v>
      </c>
    </row>
    <row r="7408" spans="1:32">
      <c r="A7408">
        <v>32216</v>
      </c>
      <c r="B7408">
        <v>31316</v>
      </c>
      <c r="C7408" t="s">
        <v>11637</v>
      </c>
      <c r="D7408" t="s">
        <v>57</v>
      </c>
      <c r="E7408" t="s">
        <v>48</v>
      </c>
      <c r="F7408" t="s">
        <v>36258</v>
      </c>
      <c r="G7408">
        <v>6138412505</v>
      </c>
      <c r="H7408" t="s">
        <v>171</v>
      </c>
      <c r="I7408" s="1">
        <v>18904</v>
      </c>
      <c r="J7408" t="s">
        <v>36259</v>
      </c>
      <c r="K7408" t="s">
        <v>3215</v>
      </c>
      <c r="L7408">
        <v>74688</v>
      </c>
      <c r="M7408" t="s">
        <v>171</v>
      </c>
      <c r="N7408" s="1">
        <v>45129</v>
      </c>
      <c r="O7408" s="1">
        <v>45132</v>
      </c>
      <c r="P7408">
        <v>18</v>
      </c>
      <c r="Q7408">
        <v>1</v>
      </c>
      <c r="R7408" t="s">
        <v>40</v>
      </c>
      <c r="S7408">
        <v>1</v>
      </c>
      <c r="T7408">
        <v>2</v>
      </c>
      <c r="U7408">
        <v>3</v>
      </c>
      <c r="V7408">
        <v>651</v>
      </c>
      <c r="W7408" t="s">
        <v>54</v>
      </c>
      <c r="X7408" t="s">
        <v>36260</v>
      </c>
      <c r="Y7408" t="s">
        <v>6</v>
      </c>
      <c r="Z7408" s="1">
        <v>45091</v>
      </c>
      <c r="AA7408" s="2">
        <v>0.28046296296296297</v>
      </c>
      <c r="AB7408" s="2">
        <v>0.90915509259259253</v>
      </c>
      <c r="AC7408" t="s">
        <v>45</v>
      </c>
      <c r="AD7408" t="s">
        <v>45</v>
      </c>
      <c r="AE7408" t="s">
        <v>45</v>
      </c>
      <c r="AF7408">
        <v>217</v>
      </c>
    </row>
    <row r="7409" spans="1:32">
      <c r="A7409">
        <v>32217</v>
      </c>
      <c r="B7409">
        <v>31317</v>
      </c>
      <c r="C7409" t="s">
        <v>396</v>
      </c>
      <c r="D7409" t="s">
        <v>2295</v>
      </c>
      <c r="E7409" t="s">
        <v>48</v>
      </c>
      <c r="F7409" t="s">
        <v>36261</v>
      </c>
      <c r="G7409" t="s">
        <v>36262</v>
      </c>
      <c r="H7409" t="s">
        <v>101</v>
      </c>
      <c r="I7409" s="1">
        <v>35922</v>
      </c>
      <c r="J7409" t="s">
        <v>36263</v>
      </c>
      <c r="K7409" t="s">
        <v>3954</v>
      </c>
      <c r="L7409">
        <v>59536</v>
      </c>
      <c r="M7409" t="s">
        <v>101</v>
      </c>
      <c r="N7409" s="1">
        <v>45065</v>
      </c>
      <c r="O7409" s="1">
        <v>45069</v>
      </c>
      <c r="P7409">
        <v>48</v>
      </c>
      <c r="Q7409">
        <v>2</v>
      </c>
      <c r="R7409" t="s">
        <v>40</v>
      </c>
      <c r="S7409">
        <v>1</v>
      </c>
      <c r="T7409">
        <v>1</v>
      </c>
      <c r="U7409">
        <v>4</v>
      </c>
      <c r="V7409">
        <v>1000</v>
      </c>
      <c r="W7409" t="s">
        <v>54</v>
      </c>
      <c r="X7409" t="s">
        <v>36264</v>
      </c>
      <c r="Y7409" t="s">
        <v>6</v>
      </c>
      <c r="Z7409" s="1">
        <v>45046</v>
      </c>
      <c r="AA7409" s="2">
        <v>0.73346064814814815</v>
      </c>
      <c r="AB7409" s="2">
        <v>0.53555555555555556</v>
      </c>
      <c r="AC7409" t="s">
        <v>44</v>
      </c>
      <c r="AD7409" t="s">
        <v>45</v>
      </c>
      <c r="AE7409" t="s">
        <v>44</v>
      </c>
      <c r="AF7409">
        <v>250</v>
      </c>
    </row>
    <row r="7410" spans="1:32">
      <c r="A7410">
        <v>32218</v>
      </c>
      <c r="B7410">
        <v>31318</v>
      </c>
      <c r="C7410" t="s">
        <v>3700</v>
      </c>
      <c r="D7410" t="s">
        <v>2345</v>
      </c>
      <c r="E7410" t="s">
        <v>34</v>
      </c>
      <c r="F7410" t="s">
        <v>36265</v>
      </c>
      <c r="G7410" t="s">
        <v>36266</v>
      </c>
      <c r="H7410" t="s">
        <v>217</v>
      </c>
      <c r="I7410" s="1">
        <v>37436</v>
      </c>
      <c r="J7410" t="s">
        <v>36267</v>
      </c>
      <c r="K7410" t="s">
        <v>10183</v>
      </c>
      <c r="L7410">
        <v>12088</v>
      </c>
      <c r="M7410" t="s">
        <v>217</v>
      </c>
      <c r="N7410" s="1">
        <v>45269</v>
      </c>
      <c r="O7410" s="1">
        <v>45270</v>
      </c>
      <c r="P7410">
        <v>8</v>
      </c>
      <c r="Q7410">
        <v>1</v>
      </c>
      <c r="R7410" t="s">
        <v>63</v>
      </c>
      <c r="S7410">
        <v>3</v>
      </c>
      <c r="T7410">
        <v>0</v>
      </c>
      <c r="U7410">
        <v>1</v>
      </c>
      <c r="V7410">
        <v>74</v>
      </c>
      <c r="W7410" t="s">
        <v>41</v>
      </c>
      <c r="X7410" t="s">
        <v>36268</v>
      </c>
      <c r="Y7410" t="s">
        <v>6</v>
      </c>
      <c r="Z7410" s="1">
        <v>45259</v>
      </c>
      <c r="AA7410" s="2">
        <v>0.66061342592592587</v>
      </c>
      <c r="AB7410" s="2">
        <v>0.66421296296296295</v>
      </c>
      <c r="AC7410" t="s">
        <v>45</v>
      </c>
      <c r="AD7410" t="s">
        <v>45</v>
      </c>
      <c r="AE7410" t="s">
        <v>45</v>
      </c>
      <c r="AF7410">
        <v>74</v>
      </c>
    </row>
    <row r="7411" spans="1:32">
      <c r="A7411">
        <v>32219</v>
      </c>
      <c r="B7411">
        <v>31319</v>
      </c>
      <c r="C7411" t="s">
        <v>1771</v>
      </c>
      <c r="D7411" t="s">
        <v>816</v>
      </c>
      <c r="E7411" t="s">
        <v>48</v>
      </c>
      <c r="F7411" t="s">
        <v>36269</v>
      </c>
      <c r="G7411" t="s">
        <v>36270</v>
      </c>
      <c r="H7411" t="s">
        <v>317</v>
      </c>
      <c r="I7411" s="1">
        <v>18667</v>
      </c>
      <c r="J7411" t="s">
        <v>36271</v>
      </c>
      <c r="K7411" t="s">
        <v>22440</v>
      </c>
      <c r="L7411">
        <v>7225</v>
      </c>
      <c r="M7411" t="s">
        <v>317</v>
      </c>
      <c r="N7411" s="1">
        <v>45109</v>
      </c>
      <c r="O7411" s="1">
        <v>45112</v>
      </c>
      <c r="P7411">
        <v>50</v>
      </c>
      <c r="Q7411">
        <v>2</v>
      </c>
      <c r="R7411" t="s">
        <v>63</v>
      </c>
      <c r="S7411">
        <v>4</v>
      </c>
      <c r="T7411">
        <v>2</v>
      </c>
      <c r="U7411">
        <v>3</v>
      </c>
      <c r="V7411">
        <v>192</v>
      </c>
      <c r="W7411" t="s">
        <v>41</v>
      </c>
      <c r="X7411" t="s">
        <v>36272</v>
      </c>
      <c r="Y7411" t="s">
        <v>6</v>
      </c>
      <c r="Z7411" s="1">
        <v>45094</v>
      </c>
      <c r="AA7411" s="2">
        <v>0.814386574074074</v>
      </c>
      <c r="AB7411" s="2">
        <v>0.74217592592592585</v>
      </c>
      <c r="AC7411" t="s">
        <v>45</v>
      </c>
      <c r="AD7411" t="s">
        <v>44</v>
      </c>
      <c r="AE7411" t="s">
        <v>44</v>
      </c>
      <c r="AF7411">
        <v>64</v>
      </c>
    </row>
    <row r="7412" spans="1:32">
      <c r="A7412">
        <v>32221</v>
      </c>
      <c r="B7412">
        <v>31321</v>
      </c>
      <c r="C7412" t="s">
        <v>963</v>
      </c>
      <c r="D7412" t="s">
        <v>1354</v>
      </c>
      <c r="E7412" t="s">
        <v>48</v>
      </c>
      <c r="F7412" t="s">
        <v>17008</v>
      </c>
      <c r="G7412" t="s">
        <v>36273</v>
      </c>
      <c r="H7412" t="s">
        <v>295</v>
      </c>
      <c r="I7412" s="1">
        <v>25197</v>
      </c>
      <c r="J7412" t="s">
        <v>36274</v>
      </c>
      <c r="K7412" t="s">
        <v>36275</v>
      </c>
      <c r="L7412">
        <v>11717</v>
      </c>
      <c r="M7412" t="s">
        <v>295</v>
      </c>
      <c r="N7412" s="1">
        <v>44969</v>
      </c>
      <c r="O7412" s="1">
        <v>44972</v>
      </c>
      <c r="P7412">
        <v>51</v>
      </c>
      <c r="Q7412">
        <v>3</v>
      </c>
      <c r="R7412" t="s">
        <v>40</v>
      </c>
      <c r="S7412">
        <v>2</v>
      </c>
      <c r="T7412">
        <v>0</v>
      </c>
      <c r="U7412">
        <v>3</v>
      </c>
      <c r="V7412">
        <v>678</v>
      </c>
      <c r="W7412" t="s">
        <v>41</v>
      </c>
      <c r="X7412" t="s">
        <v>36276</v>
      </c>
      <c r="Y7412" t="s">
        <v>43</v>
      </c>
      <c r="Z7412" s="1">
        <v>44944</v>
      </c>
      <c r="AA7412" s="2">
        <v>0.50107638888888884</v>
      </c>
      <c r="AB7412" s="2">
        <v>0.35033564814814816</v>
      </c>
      <c r="AC7412" t="s">
        <v>44</v>
      </c>
      <c r="AD7412" t="s">
        <v>44</v>
      </c>
      <c r="AE7412" t="s">
        <v>44</v>
      </c>
      <c r="AF7412">
        <v>226</v>
      </c>
    </row>
    <row r="7413" spans="1:32">
      <c r="A7413">
        <v>32226</v>
      </c>
      <c r="B7413">
        <v>31326</v>
      </c>
      <c r="C7413" t="s">
        <v>5254</v>
      </c>
      <c r="D7413" t="s">
        <v>10218</v>
      </c>
      <c r="E7413" t="s">
        <v>48</v>
      </c>
      <c r="F7413" t="s">
        <v>36277</v>
      </c>
      <c r="G7413" t="s">
        <v>36278</v>
      </c>
      <c r="H7413" t="s">
        <v>904</v>
      </c>
      <c r="I7413" s="1">
        <v>22152</v>
      </c>
      <c r="J7413" t="s">
        <v>36279</v>
      </c>
      <c r="K7413" t="s">
        <v>9886</v>
      </c>
      <c r="L7413">
        <v>74764</v>
      </c>
      <c r="M7413" t="s">
        <v>904</v>
      </c>
      <c r="N7413" s="1">
        <v>45123</v>
      </c>
      <c r="O7413" s="1">
        <v>45126</v>
      </c>
      <c r="P7413">
        <v>49</v>
      </c>
      <c r="Q7413">
        <v>2</v>
      </c>
      <c r="R7413" t="s">
        <v>53</v>
      </c>
      <c r="S7413">
        <v>4</v>
      </c>
      <c r="T7413">
        <v>0</v>
      </c>
      <c r="U7413">
        <v>3</v>
      </c>
      <c r="V7413">
        <v>384</v>
      </c>
      <c r="W7413" t="s">
        <v>54</v>
      </c>
      <c r="X7413" t="s">
        <v>36280</v>
      </c>
      <c r="Y7413" t="s">
        <v>6</v>
      </c>
      <c r="Z7413" s="1">
        <v>45093</v>
      </c>
      <c r="AA7413" s="2">
        <v>0.38753472222222224</v>
      </c>
      <c r="AB7413" s="2">
        <v>0.88350694444444444</v>
      </c>
      <c r="AC7413" t="s">
        <v>45</v>
      </c>
      <c r="AD7413" t="s">
        <v>44</v>
      </c>
      <c r="AE7413" t="s">
        <v>45</v>
      </c>
      <c r="AF7413">
        <v>128</v>
      </c>
    </row>
    <row r="7414" spans="1:32">
      <c r="A7414">
        <v>32227</v>
      </c>
      <c r="B7414">
        <v>31327</v>
      </c>
      <c r="C7414" t="s">
        <v>520</v>
      </c>
      <c r="D7414" t="s">
        <v>15682</v>
      </c>
      <c r="E7414" t="s">
        <v>34</v>
      </c>
      <c r="F7414" t="s">
        <v>36281</v>
      </c>
      <c r="G7414" t="s">
        <v>36282</v>
      </c>
      <c r="H7414" t="s">
        <v>171</v>
      </c>
      <c r="I7414" s="1">
        <v>29079</v>
      </c>
      <c r="J7414" t="s">
        <v>36283</v>
      </c>
      <c r="K7414" t="s">
        <v>36284</v>
      </c>
      <c r="L7414">
        <v>93912</v>
      </c>
      <c r="M7414" t="s">
        <v>171</v>
      </c>
      <c r="N7414" s="1">
        <v>45155</v>
      </c>
      <c r="O7414" s="1">
        <v>45158</v>
      </c>
      <c r="P7414">
        <v>8</v>
      </c>
      <c r="Q7414">
        <v>1</v>
      </c>
      <c r="R7414" t="s">
        <v>63</v>
      </c>
      <c r="S7414">
        <v>1</v>
      </c>
      <c r="T7414">
        <v>2</v>
      </c>
      <c r="U7414">
        <v>3</v>
      </c>
      <c r="V7414">
        <v>228</v>
      </c>
      <c r="W7414" t="s">
        <v>54</v>
      </c>
      <c r="X7414" t="s">
        <v>36285</v>
      </c>
      <c r="Y7414" t="s">
        <v>65</v>
      </c>
      <c r="Z7414" s="1">
        <v>45129</v>
      </c>
      <c r="AA7414" s="2">
        <v>0.14181712962962964</v>
      </c>
      <c r="AB7414" s="2">
        <v>0.14002314814814815</v>
      </c>
      <c r="AC7414" t="s">
        <v>45</v>
      </c>
      <c r="AD7414" t="s">
        <v>44</v>
      </c>
      <c r="AE7414" t="s">
        <v>44</v>
      </c>
      <c r="AF7414">
        <v>76</v>
      </c>
    </row>
    <row r="7415" spans="1:32">
      <c r="A7415">
        <v>32228</v>
      </c>
      <c r="B7415">
        <v>31328</v>
      </c>
      <c r="C7415" t="s">
        <v>119</v>
      </c>
      <c r="D7415" t="s">
        <v>140</v>
      </c>
      <c r="E7415" t="s">
        <v>34</v>
      </c>
      <c r="F7415" t="s">
        <v>36286</v>
      </c>
      <c r="G7415">
        <f>1-997-601-4372</f>
        <v>-5969</v>
      </c>
      <c r="H7415" t="s">
        <v>405</v>
      </c>
      <c r="I7415" s="1">
        <v>24772</v>
      </c>
      <c r="J7415" t="s">
        <v>36287</v>
      </c>
      <c r="K7415" t="s">
        <v>36288</v>
      </c>
      <c r="L7415">
        <v>81842</v>
      </c>
      <c r="M7415" t="s">
        <v>405</v>
      </c>
      <c r="N7415" s="1">
        <v>44992</v>
      </c>
      <c r="O7415" s="1">
        <v>44996</v>
      </c>
      <c r="P7415">
        <v>12</v>
      </c>
      <c r="Q7415">
        <v>1</v>
      </c>
      <c r="R7415" t="s">
        <v>40</v>
      </c>
      <c r="S7415">
        <v>1</v>
      </c>
      <c r="T7415">
        <v>2</v>
      </c>
      <c r="U7415">
        <v>4</v>
      </c>
      <c r="V7415">
        <v>884</v>
      </c>
      <c r="W7415" t="s">
        <v>54</v>
      </c>
      <c r="X7415" t="s">
        <v>36289</v>
      </c>
      <c r="Y7415" t="s">
        <v>65</v>
      </c>
      <c r="Z7415" s="1">
        <v>44961</v>
      </c>
      <c r="AA7415" s="2">
        <v>0.94071759259259258</v>
      </c>
      <c r="AB7415" s="2">
        <v>0.95711805555555562</v>
      </c>
      <c r="AC7415" t="s">
        <v>44</v>
      </c>
      <c r="AD7415" t="s">
        <v>44</v>
      </c>
      <c r="AE7415" t="s">
        <v>44</v>
      </c>
      <c r="AF7415">
        <v>221</v>
      </c>
    </row>
    <row r="7416" spans="1:32">
      <c r="A7416">
        <v>32231</v>
      </c>
      <c r="B7416">
        <v>31331</v>
      </c>
      <c r="C7416" t="s">
        <v>2105</v>
      </c>
      <c r="D7416" t="s">
        <v>3708</v>
      </c>
      <c r="E7416" t="s">
        <v>34</v>
      </c>
      <c r="F7416" t="s">
        <v>36290</v>
      </c>
      <c r="G7416" t="s">
        <v>36291</v>
      </c>
      <c r="H7416" t="s">
        <v>225</v>
      </c>
      <c r="I7416" s="1">
        <v>35104</v>
      </c>
      <c r="J7416" t="s">
        <v>36292</v>
      </c>
      <c r="K7416" t="s">
        <v>36293</v>
      </c>
      <c r="L7416">
        <v>81363</v>
      </c>
      <c r="M7416" t="s">
        <v>225</v>
      </c>
      <c r="N7416" s="1">
        <v>45208</v>
      </c>
      <c r="O7416" s="1">
        <v>45210</v>
      </c>
      <c r="P7416">
        <v>3</v>
      </c>
      <c r="Q7416">
        <v>1</v>
      </c>
      <c r="R7416" t="s">
        <v>40</v>
      </c>
      <c r="S7416">
        <v>1</v>
      </c>
      <c r="T7416">
        <v>0</v>
      </c>
      <c r="U7416">
        <v>2</v>
      </c>
      <c r="V7416">
        <v>406</v>
      </c>
      <c r="W7416" t="s">
        <v>41</v>
      </c>
      <c r="X7416" t="s">
        <v>36294</v>
      </c>
      <c r="Y7416" t="s">
        <v>43</v>
      </c>
      <c r="Z7416" s="1">
        <v>45181</v>
      </c>
      <c r="AA7416" s="2">
        <v>0.7524074074074073</v>
      </c>
      <c r="AB7416" s="2">
        <v>0.64851851851851849</v>
      </c>
      <c r="AC7416" t="s">
        <v>44</v>
      </c>
      <c r="AD7416" t="s">
        <v>45</v>
      </c>
      <c r="AE7416" t="s">
        <v>45</v>
      </c>
      <c r="AF7416">
        <v>203</v>
      </c>
    </row>
    <row r="7417" spans="1:32">
      <c r="A7417">
        <v>32233</v>
      </c>
      <c r="B7417">
        <v>31333</v>
      </c>
      <c r="C7417" t="s">
        <v>326</v>
      </c>
      <c r="D7417" t="s">
        <v>4529</v>
      </c>
      <c r="E7417" t="s">
        <v>34</v>
      </c>
      <c r="F7417" t="s">
        <v>36295</v>
      </c>
      <c r="G7417" t="s">
        <v>36296</v>
      </c>
      <c r="H7417" t="s">
        <v>209</v>
      </c>
      <c r="I7417" s="1">
        <v>30847</v>
      </c>
      <c r="J7417" t="s">
        <v>36297</v>
      </c>
      <c r="K7417" t="s">
        <v>36298</v>
      </c>
      <c r="L7417">
        <v>80530</v>
      </c>
      <c r="M7417" t="s">
        <v>209</v>
      </c>
      <c r="N7417" s="1">
        <v>45272</v>
      </c>
      <c r="O7417" s="1">
        <v>45273</v>
      </c>
      <c r="P7417">
        <v>28</v>
      </c>
      <c r="Q7417">
        <v>2</v>
      </c>
      <c r="R7417" t="s">
        <v>53</v>
      </c>
      <c r="S7417">
        <v>4</v>
      </c>
      <c r="T7417">
        <v>0</v>
      </c>
      <c r="U7417">
        <v>1</v>
      </c>
      <c r="V7417">
        <v>144</v>
      </c>
      <c r="W7417" t="s">
        <v>54</v>
      </c>
      <c r="X7417" t="s">
        <v>36299</v>
      </c>
      <c r="Y7417" t="s">
        <v>81</v>
      </c>
      <c r="Z7417" s="1">
        <v>45259</v>
      </c>
      <c r="AA7417" s="2">
        <v>0.6324305555555555</v>
      </c>
      <c r="AB7417" s="2">
        <v>7.8159722222222214E-2</v>
      </c>
      <c r="AC7417" t="s">
        <v>45</v>
      </c>
      <c r="AD7417" t="s">
        <v>45</v>
      </c>
      <c r="AE7417" t="s">
        <v>44</v>
      </c>
      <c r="AF7417">
        <v>144</v>
      </c>
    </row>
    <row r="7418" spans="1:32">
      <c r="A7418">
        <v>32234</v>
      </c>
      <c r="B7418">
        <v>31334</v>
      </c>
      <c r="C7418" t="s">
        <v>205</v>
      </c>
      <c r="D7418" t="s">
        <v>3662</v>
      </c>
      <c r="E7418" t="s">
        <v>34</v>
      </c>
      <c r="F7418" t="s">
        <v>36300</v>
      </c>
      <c r="G7418">
        <v>3785482416</v>
      </c>
      <c r="H7418" t="s">
        <v>171</v>
      </c>
      <c r="I7418" s="1">
        <v>30579</v>
      </c>
      <c r="J7418" t="s">
        <v>36301</v>
      </c>
      <c r="K7418" t="s">
        <v>36302</v>
      </c>
      <c r="L7418">
        <v>90449</v>
      </c>
      <c r="M7418" t="s">
        <v>171</v>
      </c>
      <c r="N7418" s="1">
        <v>45071</v>
      </c>
      <c r="O7418" s="1">
        <v>45076</v>
      </c>
      <c r="P7418">
        <v>94</v>
      </c>
      <c r="Q7418">
        <v>4</v>
      </c>
      <c r="R7418" t="s">
        <v>53</v>
      </c>
      <c r="S7418">
        <v>2</v>
      </c>
      <c r="T7418">
        <v>0</v>
      </c>
      <c r="U7418">
        <v>5</v>
      </c>
      <c r="V7418">
        <v>645</v>
      </c>
      <c r="W7418" t="s">
        <v>41</v>
      </c>
      <c r="X7418" t="s">
        <v>36303</v>
      </c>
      <c r="Y7418" t="s">
        <v>43</v>
      </c>
      <c r="Z7418" s="1">
        <v>45042</v>
      </c>
      <c r="AA7418" s="2">
        <v>0.29858796296296297</v>
      </c>
      <c r="AB7418" s="2">
        <v>0.94769675925925922</v>
      </c>
      <c r="AC7418" t="s">
        <v>45</v>
      </c>
      <c r="AD7418" t="s">
        <v>44</v>
      </c>
      <c r="AE7418" t="s">
        <v>45</v>
      </c>
      <c r="AF7418">
        <v>129</v>
      </c>
    </row>
    <row r="7419" spans="1:32">
      <c r="A7419">
        <v>32236</v>
      </c>
      <c r="B7419">
        <v>31336</v>
      </c>
      <c r="C7419" t="s">
        <v>2415</v>
      </c>
      <c r="D7419" t="s">
        <v>113</v>
      </c>
      <c r="E7419" t="s">
        <v>48</v>
      </c>
      <c r="F7419" t="s">
        <v>36304</v>
      </c>
      <c r="G7419" t="s">
        <v>36305</v>
      </c>
      <c r="H7419" t="s">
        <v>115</v>
      </c>
      <c r="I7419" s="1">
        <v>20343</v>
      </c>
      <c r="J7419" t="s">
        <v>36306</v>
      </c>
      <c r="K7419" t="s">
        <v>13635</v>
      </c>
      <c r="L7419">
        <v>50453</v>
      </c>
      <c r="M7419" t="s">
        <v>115</v>
      </c>
      <c r="N7419" s="1">
        <v>45040</v>
      </c>
      <c r="O7419" s="1">
        <v>45045</v>
      </c>
      <c r="P7419">
        <v>51</v>
      </c>
      <c r="Q7419">
        <v>3</v>
      </c>
      <c r="R7419" t="s">
        <v>40</v>
      </c>
      <c r="S7419">
        <v>2</v>
      </c>
      <c r="T7419">
        <v>0</v>
      </c>
      <c r="U7419">
        <v>5</v>
      </c>
      <c r="V7419">
        <v>1130</v>
      </c>
      <c r="W7419" t="s">
        <v>54</v>
      </c>
      <c r="X7419" t="s">
        <v>36307</v>
      </c>
      <c r="Y7419" t="s">
        <v>65</v>
      </c>
      <c r="Z7419" s="1">
        <v>45022</v>
      </c>
      <c r="AA7419" s="2">
        <v>0.65329861111111109</v>
      </c>
      <c r="AB7419" s="2">
        <v>2.8668981481481479E-2</v>
      </c>
      <c r="AC7419" t="s">
        <v>44</v>
      </c>
      <c r="AD7419" t="s">
        <v>44</v>
      </c>
      <c r="AE7419" t="s">
        <v>44</v>
      </c>
      <c r="AF7419">
        <v>226</v>
      </c>
    </row>
    <row r="7420" spans="1:32">
      <c r="A7420">
        <v>32237</v>
      </c>
      <c r="B7420">
        <v>31337</v>
      </c>
      <c r="C7420" t="s">
        <v>1622</v>
      </c>
      <c r="D7420" t="s">
        <v>57</v>
      </c>
      <c r="E7420" t="s">
        <v>34</v>
      </c>
      <c r="F7420" t="s">
        <v>36308</v>
      </c>
      <c r="G7420" t="s">
        <v>36309</v>
      </c>
      <c r="H7420" t="s">
        <v>280</v>
      </c>
      <c r="I7420" s="1">
        <v>36265</v>
      </c>
      <c r="J7420" t="s">
        <v>36310</v>
      </c>
      <c r="K7420" t="s">
        <v>36311</v>
      </c>
      <c r="L7420">
        <v>40035</v>
      </c>
      <c r="M7420" t="s">
        <v>280</v>
      </c>
      <c r="N7420" s="1">
        <v>45289</v>
      </c>
      <c r="O7420" s="1">
        <v>45291</v>
      </c>
      <c r="P7420">
        <v>55</v>
      </c>
      <c r="Q7420">
        <v>3</v>
      </c>
      <c r="R7420" t="s">
        <v>53</v>
      </c>
      <c r="S7420">
        <v>3</v>
      </c>
      <c r="T7420">
        <v>0</v>
      </c>
      <c r="U7420">
        <v>2</v>
      </c>
      <c r="V7420">
        <v>244</v>
      </c>
      <c r="W7420" t="s">
        <v>54</v>
      </c>
      <c r="X7420" t="s">
        <v>36312</v>
      </c>
      <c r="Y7420" t="s">
        <v>65</v>
      </c>
      <c r="Z7420" s="1">
        <v>45251</v>
      </c>
      <c r="AA7420" s="2">
        <v>0.6850925925925927</v>
      </c>
      <c r="AB7420" s="2">
        <v>0.71908564814814813</v>
      </c>
      <c r="AC7420" t="s">
        <v>45</v>
      </c>
      <c r="AD7420" t="s">
        <v>44</v>
      </c>
      <c r="AE7420" t="s">
        <v>45</v>
      </c>
      <c r="AF7420">
        <v>122</v>
      </c>
    </row>
    <row r="7421" spans="1:32">
      <c r="A7421">
        <v>32238</v>
      </c>
      <c r="B7421">
        <v>31338</v>
      </c>
      <c r="C7421" t="s">
        <v>409</v>
      </c>
      <c r="D7421" t="s">
        <v>1305</v>
      </c>
      <c r="E7421" t="s">
        <v>34</v>
      </c>
      <c r="F7421" t="s">
        <v>36313</v>
      </c>
      <c r="G7421" t="s">
        <v>36314</v>
      </c>
      <c r="H7421" t="s">
        <v>86</v>
      </c>
      <c r="I7421" s="1">
        <v>38626</v>
      </c>
      <c r="J7421" t="s">
        <v>36315</v>
      </c>
      <c r="K7421" t="s">
        <v>36316</v>
      </c>
      <c r="L7421">
        <v>15643</v>
      </c>
      <c r="M7421" t="s">
        <v>86</v>
      </c>
      <c r="N7421" s="1">
        <v>45234</v>
      </c>
      <c r="O7421" s="1">
        <v>45237</v>
      </c>
      <c r="P7421">
        <v>37</v>
      </c>
      <c r="Q7421">
        <v>2</v>
      </c>
      <c r="R7421" t="s">
        <v>53</v>
      </c>
      <c r="S7421">
        <v>3</v>
      </c>
      <c r="T7421">
        <v>2</v>
      </c>
      <c r="U7421">
        <v>3</v>
      </c>
      <c r="V7421">
        <v>420</v>
      </c>
      <c r="W7421" t="s">
        <v>41</v>
      </c>
      <c r="X7421" t="s">
        <v>36317</v>
      </c>
      <c r="Y7421" t="s">
        <v>6</v>
      </c>
      <c r="Z7421" s="1">
        <v>45200</v>
      </c>
      <c r="AA7421" s="2">
        <v>1.5474537037037038E-2</v>
      </c>
      <c r="AB7421" s="2">
        <v>0.25185185185185183</v>
      </c>
      <c r="AC7421" t="s">
        <v>44</v>
      </c>
      <c r="AD7421" t="s">
        <v>45</v>
      </c>
      <c r="AE7421" t="s">
        <v>44</v>
      </c>
      <c r="AF7421">
        <v>140</v>
      </c>
    </row>
    <row r="7422" spans="1:32">
      <c r="A7422">
        <v>32239</v>
      </c>
      <c r="B7422">
        <v>31339</v>
      </c>
      <c r="C7422" t="s">
        <v>1759</v>
      </c>
      <c r="D7422" t="s">
        <v>8140</v>
      </c>
      <c r="E7422" t="s">
        <v>34</v>
      </c>
      <c r="F7422" t="s">
        <v>36318</v>
      </c>
      <c r="G7422" t="s">
        <v>36319</v>
      </c>
      <c r="H7422" t="s">
        <v>171</v>
      </c>
      <c r="I7422" s="1">
        <v>24355</v>
      </c>
      <c r="J7422" t="s">
        <v>36320</v>
      </c>
      <c r="K7422" t="s">
        <v>12801</v>
      </c>
      <c r="L7422">
        <v>30227</v>
      </c>
      <c r="M7422" t="s">
        <v>171</v>
      </c>
      <c r="N7422" s="1">
        <v>45091</v>
      </c>
      <c r="O7422" s="1">
        <v>45094</v>
      </c>
      <c r="P7422">
        <v>73</v>
      </c>
      <c r="Q7422">
        <v>3</v>
      </c>
      <c r="R7422" t="s">
        <v>53</v>
      </c>
      <c r="S7422">
        <v>4</v>
      </c>
      <c r="T7422">
        <v>2</v>
      </c>
      <c r="U7422">
        <v>3</v>
      </c>
      <c r="V7422">
        <v>366</v>
      </c>
      <c r="W7422" t="s">
        <v>41</v>
      </c>
      <c r="X7422" t="s">
        <v>36321</v>
      </c>
      <c r="Y7422" t="s">
        <v>43</v>
      </c>
      <c r="Z7422" s="1">
        <v>45080</v>
      </c>
      <c r="AA7422" s="2">
        <v>0.46952546296296299</v>
      </c>
      <c r="AB7422" s="2">
        <v>0.86293981481481474</v>
      </c>
      <c r="AC7422" t="s">
        <v>44</v>
      </c>
      <c r="AD7422" t="s">
        <v>45</v>
      </c>
      <c r="AE7422" t="s">
        <v>45</v>
      </c>
      <c r="AF7422">
        <v>122</v>
      </c>
    </row>
    <row r="7423" spans="1:32">
      <c r="A7423">
        <v>32240</v>
      </c>
      <c r="B7423">
        <v>31340</v>
      </c>
      <c r="C7423" t="s">
        <v>1139</v>
      </c>
      <c r="D7423" t="s">
        <v>4327</v>
      </c>
      <c r="E7423" t="s">
        <v>48</v>
      </c>
      <c r="F7423" t="s">
        <v>36322</v>
      </c>
      <c r="G7423" t="s">
        <v>36323</v>
      </c>
      <c r="H7423" t="s">
        <v>179</v>
      </c>
      <c r="I7423" s="1">
        <v>36839</v>
      </c>
      <c r="J7423" t="s">
        <v>36324</v>
      </c>
      <c r="K7423" t="s">
        <v>36325</v>
      </c>
      <c r="L7423">
        <v>30319</v>
      </c>
      <c r="M7423" t="s">
        <v>179</v>
      </c>
      <c r="N7423" s="1">
        <v>45201</v>
      </c>
      <c r="O7423" s="1">
        <v>45204</v>
      </c>
      <c r="P7423">
        <v>75</v>
      </c>
      <c r="Q7423">
        <v>3</v>
      </c>
      <c r="R7423" t="s">
        <v>40</v>
      </c>
      <c r="S7423">
        <v>2</v>
      </c>
      <c r="T7423">
        <v>2</v>
      </c>
      <c r="U7423">
        <v>3</v>
      </c>
      <c r="V7423">
        <v>687</v>
      </c>
      <c r="W7423" t="s">
        <v>41</v>
      </c>
      <c r="X7423" t="s">
        <v>36326</v>
      </c>
      <c r="Y7423" t="s">
        <v>65</v>
      </c>
      <c r="Z7423" s="1">
        <v>45181</v>
      </c>
      <c r="AA7423" s="2">
        <v>0.27616898148148145</v>
      </c>
      <c r="AB7423" s="2">
        <v>0.87913194444444442</v>
      </c>
      <c r="AC7423" t="s">
        <v>45</v>
      </c>
      <c r="AD7423" t="s">
        <v>44</v>
      </c>
      <c r="AE7423" t="s">
        <v>45</v>
      </c>
      <c r="AF7423">
        <v>229</v>
      </c>
    </row>
    <row r="7424" spans="1:32">
      <c r="A7424">
        <v>32242</v>
      </c>
      <c r="B7424">
        <v>31342</v>
      </c>
      <c r="C7424" t="s">
        <v>1247</v>
      </c>
      <c r="D7424" t="s">
        <v>2762</v>
      </c>
      <c r="E7424" t="s">
        <v>48</v>
      </c>
      <c r="F7424" t="s">
        <v>36327</v>
      </c>
      <c r="G7424" t="s">
        <v>36328</v>
      </c>
      <c r="H7424" t="s">
        <v>272</v>
      </c>
      <c r="I7424" s="1">
        <v>15979</v>
      </c>
      <c r="J7424" t="s">
        <v>36329</v>
      </c>
      <c r="K7424" t="s">
        <v>36330</v>
      </c>
      <c r="L7424">
        <v>82394</v>
      </c>
      <c r="M7424" t="s">
        <v>272</v>
      </c>
      <c r="N7424" s="1">
        <v>45143</v>
      </c>
      <c r="O7424" s="1">
        <v>45147</v>
      </c>
      <c r="P7424">
        <v>18</v>
      </c>
      <c r="Q7424">
        <v>1</v>
      </c>
      <c r="R7424" t="s">
        <v>40</v>
      </c>
      <c r="S7424">
        <v>4</v>
      </c>
      <c r="T7424">
        <v>1</v>
      </c>
      <c r="U7424">
        <v>4</v>
      </c>
      <c r="V7424">
        <v>936</v>
      </c>
      <c r="W7424" t="s">
        <v>54</v>
      </c>
      <c r="X7424" t="s">
        <v>36331</v>
      </c>
      <c r="Y7424" t="s">
        <v>6</v>
      </c>
      <c r="Z7424" s="1">
        <v>45113</v>
      </c>
      <c r="AA7424" s="2">
        <v>0.77195601851851858</v>
      </c>
      <c r="AB7424" s="2">
        <v>0.14976851851851852</v>
      </c>
      <c r="AC7424" t="s">
        <v>45</v>
      </c>
      <c r="AD7424" t="s">
        <v>45</v>
      </c>
      <c r="AE7424" t="s">
        <v>44</v>
      </c>
      <c r="AF7424">
        <v>234</v>
      </c>
    </row>
    <row r="7425" spans="1:32">
      <c r="A7425">
        <v>32243</v>
      </c>
      <c r="B7425">
        <v>31343</v>
      </c>
      <c r="C7425" t="s">
        <v>371</v>
      </c>
      <c r="D7425" t="s">
        <v>2511</v>
      </c>
      <c r="E7425" t="s">
        <v>34</v>
      </c>
      <c r="F7425" t="s">
        <v>36332</v>
      </c>
      <c r="G7425" t="s">
        <v>36333</v>
      </c>
      <c r="H7425" t="s">
        <v>115</v>
      </c>
      <c r="I7425" s="1">
        <v>19394</v>
      </c>
      <c r="J7425" t="s">
        <v>36334</v>
      </c>
      <c r="K7425" t="s">
        <v>1390</v>
      </c>
      <c r="L7425">
        <v>43525</v>
      </c>
      <c r="M7425" t="s">
        <v>115</v>
      </c>
      <c r="N7425" s="1">
        <v>45194</v>
      </c>
      <c r="O7425" s="1">
        <v>45196</v>
      </c>
      <c r="P7425">
        <v>8</v>
      </c>
      <c r="Q7425">
        <v>1</v>
      </c>
      <c r="R7425" t="s">
        <v>63</v>
      </c>
      <c r="S7425">
        <v>4</v>
      </c>
      <c r="T7425">
        <v>2</v>
      </c>
      <c r="U7425">
        <v>2</v>
      </c>
      <c r="V7425">
        <v>164</v>
      </c>
      <c r="W7425" t="s">
        <v>41</v>
      </c>
      <c r="X7425" t="s">
        <v>36335</v>
      </c>
      <c r="Y7425" t="s">
        <v>65</v>
      </c>
      <c r="Z7425" s="1">
        <v>45176</v>
      </c>
      <c r="AA7425" s="2">
        <v>0.10605324074074074</v>
      </c>
      <c r="AB7425" s="2">
        <v>7.7916666666666676E-2</v>
      </c>
      <c r="AC7425" t="s">
        <v>44</v>
      </c>
      <c r="AD7425" t="s">
        <v>45</v>
      </c>
      <c r="AE7425" t="s">
        <v>44</v>
      </c>
      <c r="AF7425">
        <v>82</v>
      </c>
    </row>
    <row r="7426" spans="1:32">
      <c r="A7426">
        <v>32244</v>
      </c>
      <c r="B7426">
        <v>31344</v>
      </c>
      <c r="C7426" t="s">
        <v>1857</v>
      </c>
      <c r="D7426" t="s">
        <v>475</v>
      </c>
      <c r="E7426" t="s">
        <v>48</v>
      </c>
      <c r="F7426" t="s">
        <v>36336</v>
      </c>
      <c r="G7426">
        <f>1-540-423-4569</f>
        <v>-5531</v>
      </c>
      <c r="H7426" t="s">
        <v>280</v>
      </c>
      <c r="I7426" s="1">
        <v>22656</v>
      </c>
      <c r="J7426" t="s">
        <v>36337</v>
      </c>
      <c r="K7426" t="s">
        <v>36338</v>
      </c>
      <c r="L7426">
        <v>61494</v>
      </c>
      <c r="M7426" t="s">
        <v>280</v>
      </c>
      <c r="N7426" s="1">
        <v>44973</v>
      </c>
      <c r="O7426" s="1">
        <v>44976</v>
      </c>
      <c r="P7426">
        <v>63</v>
      </c>
      <c r="Q7426">
        <v>3</v>
      </c>
      <c r="R7426" t="s">
        <v>40</v>
      </c>
      <c r="S7426">
        <v>4</v>
      </c>
      <c r="T7426">
        <v>0</v>
      </c>
      <c r="U7426">
        <v>3</v>
      </c>
      <c r="V7426">
        <v>624</v>
      </c>
      <c r="W7426" t="s">
        <v>54</v>
      </c>
      <c r="X7426" t="s">
        <v>36339</v>
      </c>
      <c r="Y7426" t="s">
        <v>65</v>
      </c>
      <c r="Z7426" s="1">
        <v>44935</v>
      </c>
      <c r="AA7426" s="2">
        <v>0.98605324074074074</v>
      </c>
      <c r="AB7426" s="2">
        <v>0.27953703703703703</v>
      </c>
      <c r="AC7426" t="s">
        <v>44</v>
      </c>
      <c r="AD7426" t="s">
        <v>45</v>
      </c>
      <c r="AE7426" t="s">
        <v>44</v>
      </c>
      <c r="AF7426">
        <v>208</v>
      </c>
    </row>
    <row r="7427" spans="1:32">
      <c r="A7427">
        <v>32245</v>
      </c>
      <c r="B7427">
        <v>31345</v>
      </c>
      <c r="C7427" t="s">
        <v>1015</v>
      </c>
      <c r="D7427" t="s">
        <v>1783</v>
      </c>
      <c r="E7427" t="s">
        <v>34</v>
      </c>
      <c r="F7427" t="s">
        <v>36340</v>
      </c>
      <c r="G7427" t="s">
        <v>36341</v>
      </c>
      <c r="H7427" t="s">
        <v>692</v>
      </c>
      <c r="I7427" s="1">
        <v>36793</v>
      </c>
      <c r="J7427" t="s">
        <v>36342</v>
      </c>
      <c r="K7427" t="s">
        <v>12571</v>
      </c>
      <c r="L7427">
        <v>88951</v>
      </c>
      <c r="M7427" t="s">
        <v>692</v>
      </c>
      <c r="N7427" s="1">
        <v>44960</v>
      </c>
      <c r="O7427" s="1">
        <v>44962</v>
      </c>
      <c r="P7427">
        <v>83</v>
      </c>
      <c r="Q7427">
        <v>4</v>
      </c>
      <c r="R7427" t="s">
        <v>63</v>
      </c>
      <c r="S7427">
        <v>2</v>
      </c>
      <c r="T7427">
        <v>1</v>
      </c>
      <c r="U7427">
        <v>2</v>
      </c>
      <c r="V7427">
        <v>152</v>
      </c>
      <c r="W7427" t="s">
        <v>41</v>
      </c>
      <c r="X7427" t="s">
        <v>36343</v>
      </c>
      <c r="Y7427" t="s">
        <v>81</v>
      </c>
      <c r="Z7427" s="1">
        <v>44943</v>
      </c>
      <c r="AA7427" s="2">
        <v>0.33049768518518519</v>
      </c>
      <c r="AB7427" s="2">
        <v>0.15995370370370371</v>
      </c>
      <c r="AC7427" t="s">
        <v>45</v>
      </c>
      <c r="AD7427" t="s">
        <v>45</v>
      </c>
      <c r="AE7427" t="s">
        <v>45</v>
      </c>
      <c r="AF7427">
        <v>76</v>
      </c>
    </row>
    <row r="7428" spans="1:32">
      <c r="A7428">
        <v>32246</v>
      </c>
      <c r="B7428">
        <v>31346</v>
      </c>
      <c r="C7428" t="s">
        <v>628</v>
      </c>
      <c r="D7428" t="s">
        <v>774</v>
      </c>
      <c r="E7428" t="s">
        <v>48</v>
      </c>
      <c r="F7428" t="s">
        <v>36344</v>
      </c>
      <c r="G7428" t="s">
        <v>36345</v>
      </c>
      <c r="H7428" t="s">
        <v>164</v>
      </c>
      <c r="I7428" s="1">
        <v>33594</v>
      </c>
      <c r="J7428" t="s">
        <v>36346</v>
      </c>
      <c r="K7428" t="s">
        <v>36347</v>
      </c>
      <c r="L7428">
        <v>79651</v>
      </c>
      <c r="M7428" t="s">
        <v>164</v>
      </c>
      <c r="N7428" s="1">
        <v>45124</v>
      </c>
      <c r="O7428" s="1">
        <v>45128</v>
      </c>
      <c r="P7428">
        <v>68</v>
      </c>
      <c r="Q7428">
        <v>3</v>
      </c>
      <c r="R7428" t="s">
        <v>63</v>
      </c>
      <c r="S7428">
        <v>3</v>
      </c>
      <c r="T7428">
        <v>2</v>
      </c>
      <c r="U7428">
        <v>4</v>
      </c>
      <c r="V7428">
        <v>256</v>
      </c>
      <c r="W7428" t="s">
        <v>54</v>
      </c>
      <c r="X7428" t="s">
        <v>36348</v>
      </c>
      <c r="Y7428" t="s">
        <v>65</v>
      </c>
      <c r="Z7428" s="1">
        <v>45085</v>
      </c>
      <c r="AA7428" s="2">
        <v>0.25723379629629628</v>
      </c>
      <c r="AB7428" s="2">
        <v>0.66836805555555545</v>
      </c>
      <c r="AC7428" t="s">
        <v>45</v>
      </c>
      <c r="AD7428" t="s">
        <v>44</v>
      </c>
      <c r="AE7428" t="s">
        <v>44</v>
      </c>
      <c r="AF7428">
        <v>64</v>
      </c>
    </row>
    <row r="7429" spans="1:32">
      <c r="A7429">
        <v>32247</v>
      </c>
      <c r="B7429">
        <v>31347</v>
      </c>
      <c r="C7429" t="s">
        <v>197</v>
      </c>
      <c r="D7429" t="s">
        <v>752</v>
      </c>
      <c r="E7429" t="s">
        <v>48</v>
      </c>
      <c r="F7429" t="s">
        <v>36349</v>
      </c>
      <c r="G7429" t="s">
        <v>36350</v>
      </c>
      <c r="H7429" t="s">
        <v>725</v>
      </c>
      <c r="I7429" s="1">
        <v>36602</v>
      </c>
      <c r="J7429" t="s">
        <v>36351</v>
      </c>
      <c r="K7429" t="s">
        <v>14062</v>
      </c>
      <c r="L7429">
        <v>8063</v>
      </c>
      <c r="M7429" t="s">
        <v>725</v>
      </c>
      <c r="N7429" s="1">
        <v>45226</v>
      </c>
      <c r="O7429" s="1">
        <v>45229</v>
      </c>
      <c r="P7429">
        <v>8</v>
      </c>
      <c r="Q7429">
        <v>1</v>
      </c>
      <c r="R7429" t="s">
        <v>63</v>
      </c>
      <c r="S7429">
        <v>1</v>
      </c>
      <c r="T7429">
        <v>0</v>
      </c>
      <c r="U7429">
        <v>3</v>
      </c>
      <c r="V7429">
        <v>180</v>
      </c>
      <c r="W7429" t="s">
        <v>54</v>
      </c>
      <c r="X7429" t="s">
        <v>36352</v>
      </c>
      <c r="Y7429" t="s">
        <v>65</v>
      </c>
      <c r="Z7429" s="1">
        <v>45205</v>
      </c>
      <c r="AA7429" s="2">
        <v>0.15391203703703704</v>
      </c>
      <c r="AB7429" s="2">
        <v>0.16612268518518519</v>
      </c>
      <c r="AC7429" t="s">
        <v>45</v>
      </c>
      <c r="AD7429" t="s">
        <v>44</v>
      </c>
      <c r="AE7429" t="s">
        <v>44</v>
      </c>
      <c r="AF7429">
        <v>60</v>
      </c>
    </row>
    <row r="7430" spans="1:32">
      <c r="A7430">
        <v>32248</v>
      </c>
      <c r="B7430">
        <v>31348</v>
      </c>
      <c r="C7430" t="s">
        <v>371</v>
      </c>
      <c r="D7430" t="s">
        <v>2862</v>
      </c>
      <c r="E7430" t="s">
        <v>48</v>
      </c>
      <c r="F7430" t="s">
        <v>36353</v>
      </c>
      <c r="G7430">
        <v>2613283584</v>
      </c>
      <c r="H7430" t="s">
        <v>171</v>
      </c>
      <c r="I7430" s="1">
        <v>32127</v>
      </c>
      <c r="J7430" t="s">
        <v>36354</v>
      </c>
      <c r="K7430" t="s">
        <v>36355</v>
      </c>
      <c r="L7430">
        <v>85356</v>
      </c>
      <c r="M7430" t="s">
        <v>171</v>
      </c>
      <c r="N7430" s="1">
        <v>45180</v>
      </c>
      <c r="O7430" s="1">
        <v>45184</v>
      </c>
      <c r="P7430">
        <v>91</v>
      </c>
      <c r="Q7430">
        <v>4</v>
      </c>
      <c r="R7430" t="s">
        <v>53</v>
      </c>
      <c r="S7430">
        <v>2</v>
      </c>
      <c r="T7430">
        <v>2</v>
      </c>
      <c r="U7430">
        <v>4</v>
      </c>
      <c r="V7430">
        <v>592</v>
      </c>
      <c r="W7430" t="s">
        <v>54</v>
      </c>
      <c r="X7430" t="s">
        <v>36356</v>
      </c>
      <c r="Y7430" t="s">
        <v>43</v>
      </c>
      <c r="Z7430" s="1">
        <v>45152</v>
      </c>
      <c r="AA7430" s="2">
        <v>0.23443287037037039</v>
      </c>
      <c r="AB7430" s="2">
        <v>0.5741087962962963</v>
      </c>
      <c r="AC7430" t="s">
        <v>45</v>
      </c>
      <c r="AD7430" t="s">
        <v>44</v>
      </c>
      <c r="AE7430" t="s">
        <v>45</v>
      </c>
      <c r="AF7430">
        <v>148</v>
      </c>
    </row>
    <row r="7431" spans="1:32">
      <c r="A7431">
        <v>32249</v>
      </c>
      <c r="B7431">
        <v>31349</v>
      </c>
      <c r="C7431" t="s">
        <v>881</v>
      </c>
      <c r="D7431" t="s">
        <v>1122</v>
      </c>
      <c r="E7431" t="s">
        <v>34</v>
      </c>
      <c r="F7431" t="s">
        <v>36357</v>
      </c>
      <c r="G7431" t="s">
        <v>36358</v>
      </c>
      <c r="H7431" t="s">
        <v>272</v>
      </c>
      <c r="I7431" s="1">
        <v>28421</v>
      </c>
      <c r="J7431" t="s">
        <v>36359</v>
      </c>
      <c r="K7431" t="s">
        <v>20547</v>
      </c>
      <c r="L7431">
        <v>39497</v>
      </c>
      <c r="M7431" t="s">
        <v>272</v>
      </c>
      <c r="N7431" s="1">
        <v>44967</v>
      </c>
      <c r="O7431" s="1">
        <v>44968</v>
      </c>
      <c r="P7431">
        <v>43</v>
      </c>
      <c r="Q7431">
        <v>2</v>
      </c>
      <c r="R7431" t="s">
        <v>53</v>
      </c>
      <c r="S7431">
        <v>2</v>
      </c>
      <c r="T7431">
        <v>0</v>
      </c>
      <c r="U7431">
        <v>1</v>
      </c>
      <c r="V7431">
        <v>131</v>
      </c>
      <c r="W7431" t="s">
        <v>54</v>
      </c>
      <c r="X7431" t="s">
        <v>36360</v>
      </c>
      <c r="Y7431" t="s">
        <v>65</v>
      </c>
      <c r="Z7431" s="1">
        <v>44930</v>
      </c>
      <c r="AA7431" s="2">
        <v>0.44438657407407406</v>
      </c>
      <c r="AB7431" s="2">
        <v>0.55451388888888886</v>
      </c>
      <c r="AC7431" t="s">
        <v>45</v>
      </c>
      <c r="AD7431" t="s">
        <v>45</v>
      </c>
      <c r="AE7431" t="s">
        <v>44</v>
      </c>
      <c r="AF7431">
        <v>131</v>
      </c>
    </row>
    <row r="7432" spans="1:32">
      <c r="A7432">
        <v>32250</v>
      </c>
      <c r="B7432">
        <v>31350</v>
      </c>
      <c r="C7432" t="s">
        <v>583</v>
      </c>
      <c r="D7432" t="s">
        <v>1368</v>
      </c>
      <c r="E7432" t="s">
        <v>34</v>
      </c>
      <c r="F7432" t="s">
        <v>36361</v>
      </c>
      <c r="G7432" t="s">
        <v>36362</v>
      </c>
      <c r="H7432" t="s">
        <v>179</v>
      </c>
      <c r="I7432" s="1">
        <v>29358</v>
      </c>
      <c r="J7432" t="s">
        <v>36363</v>
      </c>
      <c r="K7432" t="s">
        <v>36364</v>
      </c>
      <c r="L7432">
        <v>65253</v>
      </c>
      <c r="M7432" t="s">
        <v>179</v>
      </c>
      <c r="N7432" s="1">
        <v>45221</v>
      </c>
      <c r="O7432" s="1">
        <v>45222</v>
      </c>
      <c r="P7432">
        <v>39</v>
      </c>
      <c r="Q7432">
        <v>2</v>
      </c>
      <c r="R7432" t="s">
        <v>40</v>
      </c>
      <c r="S7432">
        <v>3</v>
      </c>
      <c r="T7432">
        <v>0</v>
      </c>
      <c r="U7432">
        <v>1</v>
      </c>
      <c r="V7432">
        <v>249</v>
      </c>
      <c r="W7432" t="s">
        <v>41</v>
      </c>
      <c r="X7432" t="s">
        <v>36365</v>
      </c>
      <c r="Y7432" t="s">
        <v>65</v>
      </c>
      <c r="Z7432" s="1">
        <v>45209</v>
      </c>
      <c r="AA7432" s="2">
        <v>0.83034722222222224</v>
      </c>
      <c r="AB7432" s="2">
        <v>0.87797453703703709</v>
      </c>
      <c r="AC7432" t="s">
        <v>44</v>
      </c>
      <c r="AD7432" t="s">
        <v>44</v>
      </c>
      <c r="AE7432" t="s">
        <v>45</v>
      </c>
      <c r="AF7432">
        <v>249</v>
      </c>
    </row>
    <row r="7433" spans="1:32">
      <c r="A7433">
        <v>32251</v>
      </c>
      <c r="B7433">
        <v>31351</v>
      </c>
      <c r="C7433" t="s">
        <v>2144</v>
      </c>
      <c r="D7433" t="s">
        <v>15848</v>
      </c>
      <c r="E7433" t="s">
        <v>34</v>
      </c>
      <c r="F7433" t="s">
        <v>36366</v>
      </c>
      <c r="G7433" t="s">
        <v>36367</v>
      </c>
      <c r="H7433" t="s">
        <v>405</v>
      </c>
      <c r="I7433" s="1">
        <v>38652</v>
      </c>
      <c r="J7433" t="s">
        <v>36368</v>
      </c>
      <c r="K7433" t="s">
        <v>36369</v>
      </c>
      <c r="L7433">
        <v>61495</v>
      </c>
      <c r="M7433" t="s">
        <v>405</v>
      </c>
      <c r="N7433" s="1">
        <v>45126</v>
      </c>
      <c r="O7433" s="1">
        <v>45127</v>
      </c>
      <c r="P7433">
        <v>36</v>
      </c>
      <c r="Q7433">
        <v>2</v>
      </c>
      <c r="R7433" t="s">
        <v>40</v>
      </c>
      <c r="S7433">
        <v>3</v>
      </c>
      <c r="T7433">
        <v>1</v>
      </c>
      <c r="U7433">
        <v>1</v>
      </c>
      <c r="V7433">
        <v>225</v>
      </c>
      <c r="W7433" t="s">
        <v>54</v>
      </c>
      <c r="X7433" t="s">
        <v>36370</v>
      </c>
      <c r="Y7433" t="s">
        <v>65</v>
      </c>
      <c r="Z7433" s="1">
        <v>45117</v>
      </c>
      <c r="AA7433" s="2">
        <v>0.61320601851851853</v>
      </c>
      <c r="AB7433" s="2">
        <v>0.59006944444444442</v>
      </c>
      <c r="AC7433" t="s">
        <v>44</v>
      </c>
      <c r="AD7433" t="s">
        <v>44</v>
      </c>
      <c r="AE7433" t="s">
        <v>44</v>
      </c>
      <c r="AF7433">
        <v>225</v>
      </c>
    </row>
    <row r="7434" spans="1:32">
      <c r="A7434">
        <v>32252</v>
      </c>
      <c r="B7434">
        <v>31352</v>
      </c>
      <c r="C7434" t="s">
        <v>221</v>
      </c>
      <c r="D7434" t="s">
        <v>2289</v>
      </c>
      <c r="E7434" t="s">
        <v>48</v>
      </c>
      <c r="F7434" t="s">
        <v>36371</v>
      </c>
      <c r="G7434" t="s">
        <v>36372</v>
      </c>
      <c r="H7434" t="s">
        <v>109</v>
      </c>
      <c r="I7434" s="1">
        <v>27299</v>
      </c>
      <c r="J7434" t="s">
        <v>36373</v>
      </c>
      <c r="K7434" t="s">
        <v>29366</v>
      </c>
      <c r="L7434">
        <v>723</v>
      </c>
      <c r="M7434" t="s">
        <v>109</v>
      </c>
      <c r="N7434" s="1">
        <v>45242</v>
      </c>
      <c r="O7434" s="1">
        <v>45246</v>
      </c>
      <c r="P7434">
        <v>48</v>
      </c>
      <c r="Q7434">
        <v>2</v>
      </c>
      <c r="R7434" t="s">
        <v>40</v>
      </c>
      <c r="S7434">
        <v>1</v>
      </c>
      <c r="T7434">
        <v>0</v>
      </c>
      <c r="U7434">
        <v>4</v>
      </c>
      <c r="V7434">
        <v>960</v>
      </c>
      <c r="W7434" t="s">
        <v>54</v>
      </c>
      <c r="X7434" t="s">
        <v>36374</v>
      </c>
      <c r="Y7434" t="s">
        <v>65</v>
      </c>
      <c r="Z7434" s="1">
        <v>45219</v>
      </c>
      <c r="AA7434" s="2">
        <v>0.78435185185185186</v>
      </c>
      <c r="AB7434" s="2">
        <v>0.48037037037037034</v>
      </c>
      <c r="AC7434" t="s">
        <v>44</v>
      </c>
      <c r="AD7434" t="s">
        <v>45</v>
      </c>
      <c r="AE7434" t="s">
        <v>44</v>
      </c>
      <c r="AF7434">
        <v>240</v>
      </c>
    </row>
    <row r="7435" spans="1:32">
      <c r="A7435">
        <v>32253</v>
      </c>
      <c r="B7435">
        <v>31353</v>
      </c>
      <c r="C7435" t="s">
        <v>1039</v>
      </c>
      <c r="D7435" t="s">
        <v>230</v>
      </c>
      <c r="E7435" t="s">
        <v>34</v>
      </c>
      <c r="F7435" t="s">
        <v>36375</v>
      </c>
      <c r="G7435" t="s">
        <v>36376</v>
      </c>
      <c r="H7435" t="s">
        <v>171</v>
      </c>
      <c r="I7435" s="1">
        <v>16915</v>
      </c>
      <c r="J7435" t="s">
        <v>36377</v>
      </c>
      <c r="K7435" t="s">
        <v>36378</v>
      </c>
      <c r="L7435">
        <v>71018</v>
      </c>
      <c r="M7435" t="s">
        <v>171</v>
      </c>
      <c r="N7435" s="1">
        <v>44996</v>
      </c>
      <c r="O7435" s="1">
        <v>44998</v>
      </c>
      <c r="P7435">
        <v>23</v>
      </c>
      <c r="Q7435">
        <v>1</v>
      </c>
      <c r="R7435" t="s">
        <v>63</v>
      </c>
      <c r="S7435">
        <v>3</v>
      </c>
      <c r="T7435">
        <v>0</v>
      </c>
      <c r="U7435">
        <v>2</v>
      </c>
      <c r="V7435">
        <v>122</v>
      </c>
      <c r="W7435" t="s">
        <v>41</v>
      </c>
      <c r="X7435" t="s">
        <v>36379</v>
      </c>
      <c r="Y7435" t="s">
        <v>43</v>
      </c>
      <c r="Z7435" s="1">
        <v>44966</v>
      </c>
      <c r="AA7435" s="2">
        <v>0.15892361111111111</v>
      </c>
      <c r="AB7435" s="2">
        <v>2.8217592592592589E-2</v>
      </c>
      <c r="AC7435" t="s">
        <v>44</v>
      </c>
      <c r="AD7435" t="s">
        <v>44</v>
      </c>
      <c r="AE7435" t="s">
        <v>45</v>
      </c>
      <c r="AF7435">
        <v>61</v>
      </c>
    </row>
    <row r="7436" spans="1:32">
      <c r="A7436">
        <v>32256</v>
      </c>
      <c r="B7436">
        <v>31356</v>
      </c>
      <c r="C7436" t="s">
        <v>1966</v>
      </c>
      <c r="D7436" t="s">
        <v>3431</v>
      </c>
      <c r="E7436" t="s">
        <v>48</v>
      </c>
      <c r="F7436" t="s">
        <v>36380</v>
      </c>
      <c r="G7436" t="s">
        <v>36381</v>
      </c>
      <c r="H7436" t="s">
        <v>50</v>
      </c>
      <c r="I7436" s="1">
        <v>20943</v>
      </c>
      <c r="J7436" t="s">
        <v>36382</v>
      </c>
      <c r="K7436" t="s">
        <v>36383</v>
      </c>
      <c r="L7436">
        <v>14966</v>
      </c>
      <c r="M7436" t="s">
        <v>50</v>
      </c>
      <c r="N7436" s="1">
        <v>44967</v>
      </c>
      <c r="O7436" s="1">
        <v>44969</v>
      </c>
      <c r="P7436">
        <v>38</v>
      </c>
      <c r="Q7436">
        <v>2</v>
      </c>
      <c r="R7436" t="s">
        <v>63</v>
      </c>
      <c r="S7436">
        <v>2</v>
      </c>
      <c r="T7436">
        <v>1</v>
      </c>
      <c r="U7436">
        <v>2</v>
      </c>
      <c r="V7436">
        <v>178</v>
      </c>
      <c r="W7436" t="s">
        <v>41</v>
      </c>
      <c r="X7436" t="s">
        <v>36384</v>
      </c>
      <c r="Y7436" t="s">
        <v>65</v>
      </c>
      <c r="Z7436" s="1">
        <v>44931</v>
      </c>
      <c r="AA7436" s="2">
        <v>0.89478009259259261</v>
      </c>
      <c r="AB7436" s="2">
        <v>0.34666666666666668</v>
      </c>
      <c r="AC7436" t="s">
        <v>45</v>
      </c>
      <c r="AD7436" t="s">
        <v>45</v>
      </c>
      <c r="AE7436" t="s">
        <v>44</v>
      </c>
      <c r="AF7436">
        <v>89</v>
      </c>
    </row>
    <row r="7437" spans="1:32">
      <c r="A7437">
        <v>32257</v>
      </c>
      <c r="B7437">
        <v>31357</v>
      </c>
      <c r="C7437" t="s">
        <v>3694</v>
      </c>
      <c r="D7437" t="s">
        <v>1092</v>
      </c>
      <c r="E7437" t="s">
        <v>48</v>
      </c>
      <c r="F7437" t="s">
        <v>36385</v>
      </c>
      <c r="G7437" t="s">
        <v>36386</v>
      </c>
      <c r="H7437" t="s">
        <v>201</v>
      </c>
      <c r="I7437" s="1">
        <v>18588</v>
      </c>
      <c r="J7437" t="s">
        <v>36387</v>
      </c>
      <c r="K7437" t="s">
        <v>36388</v>
      </c>
      <c r="L7437">
        <v>85203</v>
      </c>
      <c r="M7437" t="s">
        <v>201</v>
      </c>
      <c r="N7437" s="1">
        <v>44970</v>
      </c>
      <c r="O7437" s="1">
        <v>44974</v>
      </c>
      <c r="P7437">
        <v>36</v>
      </c>
      <c r="Q7437">
        <v>2</v>
      </c>
      <c r="R7437" t="s">
        <v>40</v>
      </c>
      <c r="S7437">
        <v>3</v>
      </c>
      <c r="T7437">
        <v>1</v>
      </c>
      <c r="U7437">
        <v>4</v>
      </c>
      <c r="V7437">
        <v>844</v>
      </c>
      <c r="W7437" t="s">
        <v>41</v>
      </c>
      <c r="X7437" t="s">
        <v>36389</v>
      </c>
      <c r="Y7437" t="s">
        <v>43</v>
      </c>
      <c r="Z7437" s="1">
        <v>44932</v>
      </c>
      <c r="AA7437" s="2">
        <v>9.6053240740740731E-2</v>
      </c>
      <c r="AB7437" s="2">
        <v>0.49832175925925926</v>
      </c>
      <c r="AC7437" t="s">
        <v>45</v>
      </c>
      <c r="AD7437" t="s">
        <v>45</v>
      </c>
      <c r="AE7437" t="s">
        <v>44</v>
      </c>
      <c r="AF7437">
        <v>211</v>
      </c>
    </row>
    <row r="7438" spans="1:32">
      <c r="A7438">
        <v>32259</v>
      </c>
      <c r="B7438">
        <v>31359</v>
      </c>
      <c r="C7438" t="s">
        <v>371</v>
      </c>
      <c r="D7438" t="s">
        <v>10613</v>
      </c>
      <c r="E7438" t="s">
        <v>48</v>
      </c>
      <c r="F7438" t="s">
        <v>36390</v>
      </c>
      <c r="G7438" t="s">
        <v>36391</v>
      </c>
      <c r="H7438" t="s">
        <v>37</v>
      </c>
      <c r="I7438" s="1">
        <v>28551</v>
      </c>
      <c r="J7438" t="s">
        <v>36392</v>
      </c>
      <c r="K7438" t="s">
        <v>36393</v>
      </c>
      <c r="L7438">
        <v>55620</v>
      </c>
      <c r="M7438" t="s">
        <v>37</v>
      </c>
      <c r="N7438" s="1">
        <v>45185</v>
      </c>
      <c r="O7438" s="1">
        <v>45188</v>
      </c>
      <c r="P7438">
        <v>38</v>
      </c>
      <c r="Q7438">
        <v>2</v>
      </c>
      <c r="R7438" t="s">
        <v>63</v>
      </c>
      <c r="S7438">
        <v>1</v>
      </c>
      <c r="T7438">
        <v>0</v>
      </c>
      <c r="U7438">
        <v>3</v>
      </c>
      <c r="V7438">
        <v>207</v>
      </c>
      <c r="W7438" t="s">
        <v>41</v>
      </c>
      <c r="X7438" t="s">
        <v>36394</v>
      </c>
      <c r="Y7438" t="s">
        <v>81</v>
      </c>
      <c r="Z7438" s="1">
        <v>45162</v>
      </c>
      <c r="AA7438" s="2">
        <v>7.6736111111111116E-2</v>
      </c>
      <c r="AB7438" s="2">
        <v>0.62386574074074075</v>
      </c>
      <c r="AC7438" t="s">
        <v>45</v>
      </c>
      <c r="AD7438" t="s">
        <v>44</v>
      </c>
      <c r="AE7438" t="s">
        <v>45</v>
      </c>
      <c r="AF7438">
        <v>69</v>
      </c>
    </row>
    <row r="7439" spans="1:32">
      <c r="A7439">
        <v>32260</v>
      </c>
      <c r="B7439">
        <v>31360</v>
      </c>
      <c r="C7439" t="s">
        <v>3694</v>
      </c>
      <c r="D7439" t="s">
        <v>402</v>
      </c>
      <c r="E7439" t="s">
        <v>34</v>
      </c>
      <c r="F7439" t="s">
        <v>36395</v>
      </c>
      <c r="G7439" t="s">
        <v>36396</v>
      </c>
      <c r="H7439" t="s">
        <v>904</v>
      </c>
      <c r="I7439" s="1">
        <v>31508</v>
      </c>
      <c r="J7439" t="s">
        <v>36397</v>
      </c>
      <c r="K7439" t="s">
        <v>36398</v>
      </c>
      <c r="L7439">
        <v>83835</v>
      </c>
      <c r="M7439" t="s">
        <v>904</v>
      </c>
      <c r="N7439" s="1">
        <v>45233</v>
      </c>
      <c r="O7439" s="1">
        <v>45237</v>
      </c>
      <c r="P7439">
        <v>32</v>
      </c>
      <c r="Q7439">
        <v>2</v>
      </c>
      <c r="R7439" t="s">
        <v>63</v>
      </c>
      <c r="S7439">
        <v>4</v>
      </c>
      <c r="T7439">
        <v>0</v>
      </c>
      <c r="U7439">
        <v>4</v>
      </c>
      <c r="V7439">
        <v>320</v>
      </c>
      <c r="W7439" t="s">
        <v>41</v>
      </c>
      <c r="X7439" t="s">
        <v>36399</v>
      </c>
      <c r="Y7439" t="s">
        <v>43</v>
      </c>
      <c r="Z7439" s="1">
        <v>45214</v>
      </c>
      <c r="AA7439" s="2">
        <v>0.72104166666666669</v>
      </c>
      <c r="AB7439" s="2">
        <v>4.7662037037037037E-2</v>
      </c>
      <c r="AC7439" t="s">
        <v>44</v>
      </c>
      <c r="AD7439" t="s">
        <v>45</v>
      </c>
      <c r="AE7439" t="s">
        <v>45</v>
      </c>
      <c r="AF7439">
        <v>80</v>
      </c>
    </row>
    <row r="7440" spans="1:32">
      <c r="A7440">
        <v>32261</v>
      </c>
      <c r="B7440">
        <v>31361</v>
      </c>
      <c r="C7440" t="s">
        <v>1201</v>
      </c>
      <c r="D7440" t="s">
        <v>57</v>
      </c>
      <c r="E7440" t="s">
        <v>48</v>
      </c>
      <c r="F7440" t="s">
        <v>19872</v>
      </c>
      <c r="G7440" t="s">
        <v>36400</v>
      </c>
      <c r="H7440" t="s">
        <v>109</v>
      </c>
      <c r="I7440" s="1">
        <v>34409</v>
      </c>
      <c r="J7440" t="s">
        <v>36401</v>
      </c>
      <c r="K7440" t="s">
        <v>36402</v>
      </c>
      <c r="L7440">
        <v>29192</v>
      </c>
      <c r="M7440" t="s">
        <v>109</v>
      </c>
      <c r="N7440" s="1">
        <v>45084</v>
      </c>
      <c r="O7440" s="1">
        <v>45089</v>
      </c>
      <c r="P7440">
        <v>14</v>
      </c>
      <c r="Q7440">
        <v>1</v>
      </c>
      <c r="R7440" t="s">
        <v>63</v>
      </c>
      <c r="S7440">
        <v>1</v>
      </c>
      <c r="T7440">
        <v>2</v>
      </c>
      <c r="U7440">
        <v>5</v>
      </c>
      <c r="V7440">
        <v>315</v>
      </c>
      <c r="W7440" t="s">
        <v>41</v>
      </c>
      <c r="X7440" t="s">
        <v>36403</v>
      </c>
      <c r="Y7440" t="s">
        <v>81</v>
      </c>
      <c r="Z7440" s="1">
        <v>45067</v>
      </c>
      <c r="AA7440" s="2">
        <v>0.60402777777777772</v>
      </c>
      <c r="AB7440" s="2">
        <v>0.59716435185185179</v>
      </c>
      <c r="AC7440" t="s">
        <v>45</v>
      </c>
      <c r="AD7440" t="s">
        <v>45</v>
      </c>
      <c r="AE7440" t="s">
        <v>44</v>
      </c>
      <c r="AF7440">
        <v>63</v>
      </c>
    </row>
    <row r="7441" spans="1:32">
      <c r="A7441">
        <v>32262</v>
      </c>
      <c r="B7441">
        <v>31362</v>
      </c>
      <c r="C7441" t="s">
        <v>915</v>
      </c>
      <c r="D7441" t="s">
        <v>1487</v>
      </c>
      <c r="E7441" t="s">
        <v>34</v>
      </c>
      <c r="F7441" t="s">
        <v>36404</v>
      </c>
      <c r="G7441" t="s">
        <v>36405</v>
      </c>
      <c r="H7441" t="s">
        <v>122</v>
      </c>
      <c r="I7441" s="1">
        <v>27047</v>
      </c>
      <c r="J7441" t="s">
        <v>36406</v>
      </c>
      <c r="K7441" t="s">
        <v>36407</v>
      </c>
      <c r="L7441">
        <v>13989</v>
      </c>
      <c r="M7441" t="s">
        <v>122</v>
      </c>
      <c r="N7441" s="1">
        <v>45019</v>
      </c>
      <c r="O7441" s="1">
        <v>45024</v>
      </c>
      <c r="P7441">
        <v>67</v>
      </c>
      <c r="Q7441">
        <v>3</v>
      </c>
      <c r="R7441" t="s">
        <v>53</v>
      </c>
      <c r="S7441">
        <v>3</v>
      </c>
      <c r="T7441">
        <v>2</v>
      </c>
      <c r="U7441">
        <v>5</v>
      </c>
      <c r="V7441">
        <v>640</v>
      </c>
      <c r="W7441" t="s">
        <v>41</v>
      </c>
      <c r="X7441" t="s">
        <v>36408</v>
      </c>
      <c r="Y7441" t="s">
        <v>81</v>
      </c>
      <c r="Z7441" s="1">
        <v>45001</v>
      </c>
      <c r="AA7441" s="2">
        <v>0.96549768518518519</v>
      </c>
      <c r="AB7441" s="2">
        <v>0.5499074074074074</v>
      </c>
      <c r="AC7441" t="s">
        <v>44</v>
      </c>
      <c r="AD7441" t="s">
        <v>45</v>
      </c>
      <c r="AE7441" t="s">
        <v>44</v>
      </c>
      <c r="AF7441">
        <v>128</v>
      </c>
    </row>
    <row r="7442" spans="1:32">
      <c r="A7442">
        <v>32263</v>
      </c>
      <c r="B7442">
        <v>31363</v>
      </c>
      <c r="C7442" t="s">
        <v>662</v>
      </c>
      <c r="D7442" t="s">
        <v>1759</v>
      </c>
      <c r="E7442" t="s">
        <v>34</v>
      </c>
      <c r="F7442" t="s">
        <v>36409</v>
      </c>
      <c r="G7442" t="s">
        <v>36410</v>
      </c>
      <c r="H7442" t="s">
        <v>171</v>
      </c>
      <c r="I7442" s="1">
        <v>38226</v>
      </c>
      <c r="J7442" t="s">
        <v>36411</v>
      </c>
      <c r="K7442" t="s">
        <v>36412</v>
      </c>
      <c r="L7442">
        <v>82376</v>
      </c>
      <c r="M7442" t="s">
        <v>171</v>
      </c>
      <c r="N7442" s="1">
        <v>45211</v>
      </c>
      <c r="O7442" s="1">
        <v>45212</v>
      </c>
      <c r="P7442">
        <v>13</v>
      </c>
      <c r="Q7442">
        <v>1</v>
      </c>
      <c r="R7442" t="s">
        <v>53</v>
      </c>
      <c r="S7442">
        <v>2</v>
      </c>
      <c r="T7442">
        <v>0</v>
      </c>
      <c r="U7442">
        <v>1</v>
      </c>
      <c r="V7442">
        <v>148</v>
      </c>
      <c r="W7442" t="s">
        <v>41</v>
      </c>
      <c r="X7442" t="s">
        <v>36413</v>
      </c>
      <c r="Y7442" t="s">
        <v>43</v>
      </c>
      <c r="Z7442" s="1">
        <v>45181</v>
      </c>
      <c r="AA7442" s="2">
        <v>0.56142361111111116</v>
      </c>
      <c r="AB7442" s="2">
        <v>0.47862268518518519</v>
      </c>
      <c r="AC7442" t="s">
        <v>44</v>
      </c>
      <c r="AD7442" t="s">
        <v>44</v>
      </c>
      <c r="AE7442" t="s">
        <v>44</v>
      </c>
      <c r="AF7442">
        <v>148</v>
      </c>
    </row>
    <row r="7443" spans="1:32">
      <c r="A7443">
        <v>32264</v>
      </c>
      <c r="B7443">
        <v>31364</v>
      </c>
      <c r="C7443" t="s">
        <v>90</v>
      </c>
      <c r="D7443" t="s">
        <v>10523</v>
      </c>
      <c r="E7443" t="s">
        <v>48</v>
      </c>
      <c r="F7443" t="s">
        <v>36414</v>
      </c>
      <c r="G7443" t="s">
        <v>36415</v>
      </c>
      <c r="H7443" t="s">
        <v>272</v>
      </c>
      <c r="I7443" s="1">
        <v>30023</v>
      </c>
      <c r="J7443" t="s">
        <v>36416</v>
      </c>
      <c r="K7443" t="s">
        <v>36417</v>
      </c>
      <c r="L7443">
        <v>10003</v>
      </c>
      <c r="M7443" t="s">
        <v>272</v>
      </c>
      <c r="N7443" s="1">
        <v>45305</v>
      </c>
      <c r="O7443" s="1">
        <v>45307</v>
      </c>
      <c r="P7443">
        <v>83</v>
      </c>
      <c r="Q7443">
        <v>4</v>
      </c>
      <c r="R7443" t="s">
        <v>63</v>
      </c>
      <c r="S7443">
        <v>1</v>
      </c>
      <c r="T7443">
        <v>1</v>
      </c>
      <c r="U7443">
        <v>2</v>
      </c>
      <c r="V7443">
        <v>168</v>
      </c>
      <c r="W7443" t="s">
        <v>54</v>
      </c>
      <c r="X7443" t="s">
        <v>36418</v>
      </c>
      <c r="Y7443" t="s">
        <v>81</v>
      </c>
      <c r="Z7443" s="1">
        <v>45282</v>
      </c>
      <c r="AA7443" s="2">
        <v>0.57517361111111109</v>
      </c>
      <c r="AB7443" s="2">
        <v>0.79973379629629626</v>
      </c>
      <c r="AC7443" t="s">
        <v>44</v>
      </c>
      <c r="AD7443" t="s">
        <v>44</v>
      </c>
      <c r="AE7443" t="s">
        <v>44</v>
      </c>
      <c r="AF7443">
        <v>84</v>
      </c>
    </row>
    <row r="7444" spans="1:32">
      <c r="A7444">
        <v>32268</v>
      </c>
      <c r="B7444">
        <v>31368</v>
      </c>
      <c r="C7444" t="s">
        <v>2622</v>
      </c>
      <c r="D7444" t="s">
        <v>4298</v>
      </c>
      <c r="E7444" t="s">
        <v>34</v>
      </c>
      <c r="F7444" t="s">
        <v>36419</v>
      </c>
      <c r="G7444">
        <v>9654851433</v>
      </c>
      <c r="H7444" t="s">
        <v>86</v>
      </c>
      <c r="I7444" s="1">
        <v>27012</v>
      </c>
      <c r="J7444" t="s">
        <v>36420</v>
      </c>
      <c r="K7444" t="s">
        <v>32454</v>
      </c>
      <c r="L7444">
        <v>83021</v>
      </c>
      <c r="M7444" t="s">
        <v>86</v>
      </c>
      <c r="N7444" s="1">
        <v>45034</v>
      </c>
      <c r="O7444" s="1">
        <v>45038</v>
      </c>
      <c r="P7444">
        <v>58</v>
      </c>
      <c r="Q7444">
        <v>3</v>
      </c>
      <c r="R7444" t="s">
        <v>53</v>
      </c>
      <c r="S7444">
        <v>4</v>
      </c>
      <c r="T7444">
        <v>0</v>
      </c>
      <c r="U7444">
        <v>4</v>
      </c>
      <c r="V7444">
        <v>544</v>
      </c>
      <c r="W7444" t="s">
        <v>41</v>
      </c>
      <c r="X7444" t="s">
        <v>36421</v>
      </c>
      <c r="Y7444" t="s">
        <v>6</v>
      </c>
      <c r="Z7444" s="1">
        <v>45005</v>
      </c>
      <c r="AA7444" s="2">
        <v>0.47399305555555554</v>
      </c>
      <c r="AB7444" s="2">
        <v>0.84987268518518511</v>
      </c>
      <c r="AC7444" t="s">
        <v>45</v>
      </c>
      <c r="AD7444" t="s">
        <v>44</v>
      </c>
      <c r="AE7444" t="s">
        <v>44</v>
      </c>
      <c r="AF7444">
        <v>136</v>
      </c>
    </row>
    <row r="7445" spans="1:32">
      <c r="A7445">
        <v>32269</v>
      </c>
      <c r="B7445">
        <v>31369</v>
      </c>
      <c r="C7445" t="s">
        <v>1913</v>
      </c>
      <c r="D7445" t="s">
        <v>4327</v>
      </c>
      <c r="E7445" t="s">
        <v>34</v>
      </c>
      <c r="F7445" t="s">
        <v>36422</v>
      </c>
      <c r="G7445" t="s">
        <v>36423</v>
      </c>
      <c r="H7445" t="s">
        <v>418</v>
      </c>
      <c r="I7445" s="1">
        <v>34889</v>
      </c>
      <c r="J7445" t="s">
        <v>36424</v>
      </c>
      <c r="K7445" t="s">
        <v>36425</v>
      </c>
      <c r="L7445">
        <v>40202</v>
      </c>
      <c r="M7445" t="s">
        <v>418</v>
      </c>
      <c r="N7445" s="1">
        <v>45088</v>
      </c>
      <c r="O7445" s="1">
        <v>45091</v>
      </c>
      <c r="P7445">
        <v>80</v>
      </c>
      <c r="Q7445">
        <v>4</v>
      </c>
      <c r="R7445" t="s">
        <v>63</v>
      </c>
      <c r="S7445">
        <v>4</v>
      </c>
      <c r="T7445">
        <v>0</v>
      </c>
      <c r="U7445">
        <v>3</v>
      </c>
      <c r="V7445">
        <v>258</v>
      </c>
      <c r="W7445" t="s">
        <v>41</v>
      </c>
      <c r="X7445" t="s">
        <v>36426</v>
      </c>
      <c r="Y7445" t="s">
        <v>65</v>
      </c>
      <c r="Z7445" s="1">
        <v>45067</v>
      </c>
      <c r="AA7445" s="2">
        <v>0.35731481481481481</v>
      </c>
      <c r="AB7445" s="2">
        <v>0.41673611111111114</v>
      </c>
      <c r="AC7445" t="s">
        <v>45</v>
      </c>
      <c r="AD7445" t="s">
        <v>45</v>
      </c>
      <c r="AE7445" t="s">
        <v>45</v>
      </c>
      <c r="AF7445">
        <v>86</v>
      </c>
    </row>
    <row r="7446" spans="1:32">
      <c r="A7446">
        <v>32270</v>
      </c>
      <c r="B7446">
        <v>31370</v>
      </c>
      <c r="C7446" t="s">
        <v>945</v>
      </c>
      <c r="D7446" t="s">
        <v>3694</v>
      </c>
      <c r="E7446" t="s">
        <v>34</v>
      </c>
      <c r="F7446" t="s">
        <v>36427</v>
      </c>
      <c r="G7446" t="s">
        <v>36428</v>
      </c>
      <c r="H7446" t="s">
        <v>70</v>
      </c>
      <c r="I7446" s="1">
        <v>35978</v>
      </c>
      <c r="J7446" t="s">
        <v>36429</v>
      </c>
      <c r="K7446" t="s">
        <v>36430</v>
      </c>
      <c r="L7446">
        <v>79381</v>
      </c>
      <c r="M7446" t="s">
        <v>70</v>
      </c>
      <c r="N7446" s="1">
        <v>45208</v>
      </c>
      <c r="O7446" s="1">
        <v>45209</v>
      </c>
      <c r="P7446">
        <v>84</v>
      </c>
      <c r="Q7446">
        <v>4</v>
      </c>
      <c r="R7446" t="s">
        <v>40</v>
      </c>
      <c r="S7446">
        <v>3</v>
      </c>
      <c r="T7446">
        <v>2</v>
      </c>
      <c r="U7446">
        <v>1</v>
      </c>
      <c r="V7446">
        <v>229</v>
      </c>
      <c r="W7446" t="s">
        <v>41</v>
      </c>
      <c r="X7446" t="s">
        <v>36431</v>
      </c>
      <c r="Y7446" t="s">
        <v>65</v>
      </c>
      <c r="Z7446" s="1">
        <v>45171</v>
      </c>
      <c r="AA7446" s="2">
        <v>0.26429398148148148</v>
      </c>
      <c r="AB7446" s="2">
        <v>0.86813657407407396</v>
      </c>
      <c r="AC7446" t="s">
        <v>45</v>
      </c>
      <c r="AD7446" t="s">
        <v>44</v>
      </c>
      <c r="AE7446" t="s">
        <v>45</v>
      </c>
      <c r="AF7446">
        <v>229</v>
      </c>
    </row>
    <row r="7447" spans="1:32">
      <c r="A7447">
        <v>32271</v>
      </c>
      <c r="B7447">
        <v>31371</v>
      </c>
      <c r="C7447" t="s">
        <v>1392</v>
      </c>
      <c r="D7447" t="s">
        <v>3918</v>
      </c>
      <c r="E7447" t="s">
        <v>34</v>
      </c>
      <c r="F7447" t="s">
        <v>36432</v>
      </c>
      <c r="G7447" t="s">
        <v>36433</v>
      </c>
      <c r="H7447" t="s">
        <v>537</v>
      </c>
      <c r="I7447" s="1">
        <v>16871</v>
      </c>
      <c r="J7447" t="s">
        <v>36434</v>
      </c>
      <c r="K7447" t="s">
        <v>36435</v>
      </c>
      <c r="L7447">
        <v>57368</v>
      </c>
      <c r="M7447" t="s">
        <v>537</v>
      </c>
      <c r="N7447" s="1">
        <v>45089</v>
      </c>
      <c r="O7447" s="1">
        <v>45091</v>
      </c>
      <c r="P7447">
        <v>13</v>
      </c>
      <c r="Q7447">
        <v>1</v>
      </c>
      <c r="R7447" t="s">
        <v>53</v>
      </c>
      <c r="S7447">
        <v>3</v>
      </c>
      <c r="T7447">
        <v>1</v>
      </c>
      <c r="U7447">
        <v>2</v>
      </c>
      <c r="V7447">
        <v>290</v>
      </c>
      <c r="W7447" t="s">
        <v>54</v>
      </c>
      <c r="X7447" t="s">
        <v>36436</v>
      </c>
      <c r="Y7447" t="s">
        <v>65</v>
      </c>
      <c r="Z7447" s="1">
        <v>45067</v>
      </c>
      <c r="AA7447" s="2">
        <v>0.62923611111111111</v>
      </c>
      <c r="AB7447" s="2">
        <v>0.85010416666666666</v>
      </c>
      <c r="AC7447" t="s">
        <v>44</v>
      </c>
      <c r="AD7447" t="s">
        <v>44</v>
      </c>
      <c r="AE7447" t="s">
        <v>45</v>
      </c>
      <c r="AF7447">
        <v>145</v>
      </c>
    </row>
    <row r="7448" spans="1:32">
      <c r="A7448">
        <v>32272</v>
      </c>
      <c r="B7448">
        <v>31372</v>
      </c>
      <c r="C7448" t="s">
        <v>1725</v>
      </c>
      <c r="D7448" t="s">
        <v>847</v>
      </c>
      <c r="E7448" t="s">
        <v>34</v>
      </c>
      <c r="F7448" t="s">
        <v>36437</v>
      </c>
      <c r="G7448" t="s">
        <v>36438</v>
      </c>
      <c r="H7448" t="s">
        <v>280</v>
      </c>
      <c r="I7448" s="1">
        <v>32878</v>
      </c>
      <c r="J7448" t="s">
        <v>36439</v>
      </c>
      <c r="K7448" t="s">
        <v>36440</v>
      </c>
      <c r="L7448">
        <v>30563</v>
      </c>
      <c r="M7448" t="s">
        <v>280</v>
      </c>
      <c r="N7448" s="1">
        <v>44985</v>
      </c>
      <c r="O7448" s="1">
        <v>44987</v>
      </c>
      <c r="P7448">
        <v>93</v>
      </c>
      <c r="Q7448">
        <v>4</v>
      </c>
      <c r="R7448" t="s">
        <v>40</v>
      </c>
      <c r="S7448">
        <v>4</v>
      </c>
      <c r="T7448">
        <v>2</v>
      </c>
      <c r="U7448">
        <v>2</v>
      </c>
      <c r="V7448">
        <v>450</v>
      </c>
      <c r="W7448" t="s">
        <v>41</v>
      </c>
      <c r="X7448" t="s">
        <v>36441</v>
      </c>
      <c r="Y7448" t="s">
        <v>65</v>
      </c>
      <c r="Z7448" s="1">
        <v>44980</v>
      </c>
      <c r="AA7448" s="2">
        <v>0.15077546296296296</v>
      </c>
      <c r="AB7448" s="2">
        <v>0.27414351851851854</v>
      </c>
      <c r="AC7448" t="s">
        <v>44</v>
      </c>
      <c r="AD7448" t="s">
        <v>45</v>
      </c>
      <c r="AE7448" t="s">
        <v>45</v>
      </c>
      <c r="AF7448">
        <v>225</v>
      </c>
    </row>
    <row r="7449" spans="1:32">
      <c r="A7449">
        <v>32273</v>
      </c>
      <c r="B7449">
        <v>31373</v>
      </c>
      <c r="C7449" t="s">
        <v>602</v>
      </c>
      <c r="D7449" t="s">
        <v>1298</v>
      </c>
      <c r="E7449" t="s">
        <v>34</v>
      </c>
      <c r="F7449" t="s">
        <v>36442</v>
      </c>
      <c r="G7449" t="s">
        <v>36443</v>
      </c>
      <c r="H7449" t="s">
        <v>201</v>
      </c>
      <c r="I7449" s="1">
        <v>28785</v>
      </c>
      <c r="J7449" t="s">
        <v>36444</v>
      </c>
      <c r="K7449" t="s">
        <v>36445</v>
      </c>
      <c r="L7449">
        <v>90252</v>
      </c>
      <c r="M7449" t="s">
        <v>201</v>
      </c>
      <c r="N7449" s="1">
        <v>45257</v>
      </c>
      <c r="O7449" s="1">
        <v>45261</v>
      </c>
      <c r="P7449">
        <v>34</v>
      </c>
      <c r="Q7449">
        <v>2</v>
      </c>
      <c r="R7449" t="s">
        <v>53</v>
      </c>
      <c r="S7449">
        <v>2</v>
      </c>
      <c r="T7449">
        <v>0</v>
      </c>
      <c r="U7449">
        <v>4</v>
      </c>
      <c r="V7449">
        <v>528</v>
      </c>
      <c r="W7449" t="s">
        <v>41</v>
      </c>
      <c r="X7449" t="s">
        <v>36446</v>
      </c>
      <c r="Y7449" t="s">
        <v>43</v>
      </c>
      <c r="Z7449" s="1">
        <v>45242</v>
      </c>
      <c r="AA7449" s="2">
        <v>0.20936342592592594</v>
      </c>
      <c r="AB7449" s="2">
        <v>0.89858796296296306</v>
      </c>
      <c r="AC7449" t="s">
        <v>44</v>
      </c>
      <c r="AD7449" t="s">
        <v>44</v>
      </c>
      <c r="AE7449" t="s">
        <v>45</v>
      </c>
      <c r="AF7449">
        <v>132</v>
      </c>
    </row>
    <row r="7450" spans="1:32">
      <c r="A7450">
        <v>32274</v>
      </c>
      <c r="B7450">
        <v>31374</v>
      </c>
      <c r="C7450" t="s">
        <v>2741</v>
      </c>
      <c r="D7450" t="s">
        <v>11474</v>
      </c>
      <c r="E7450" t="s">
        <v>48</v>
      </c>
      <c r="F7450" t="s">
        <v>36447</v>
      </c>
      <c r="G7450" t="s">
        <v>36448</v>
      </c>
      <c r="H7450" t="s">
        <v>179</v>
      </c>
      <c r="I7450" s="1">
        <v>19259</v>
      </c>
      <c r="J7450" t="s">
        <v>36449</v>
      </c>
      <c r="K7450" t="s">
        <v>36450</v>
      </c>
      <c r="L7450">
        <v>44063</v>
      </c>
      <c r="M7450" t="s">
        <v>179</v>
      </c>
      <c r="N7450" s="1">
        <v>45058</v>
      </c>
      <c r="O7450" s="1">
        <v>45063</v>
      </c>
      <c r="P7450">
        <v>78</v>
      </c>
      <c r="Q7450">
        <v>4</v>
      </c>
      <c r="R7450" t="s">
        <v>40</v>
      </c>
      <c r="S7450">
        <v>2</v>
      </c>
      <c r="T7450">
        <v>0</v>
      </c>
      <c r="U7450">
        <v>5</v>
      </c>
      <c r="V7450">
        <v>1205</v>
      </c>
      <c r="W7450" t="s">
        <v>41</v>
      </c>
      <c r="X7450" t="s">
        <v>36451</v>
      </c>
      <c r="Y7450" t="s">
        <v>81</v>
      </c>
      <c r="Z7450" s="1">
        <v>45050</v>
      </c>
      <c r="AA7450" s="2">
        <v>0.60423611111111108</v>
      </c>
      <c r="AB7450" s="2">
        <v>0.45042824074074073</v>
      </c>
      <c r="AC7450" t="s">
        <v>44</v>
      </c>
      <c r="AD7450" t="s">
        <v>44</v>
      </c>
      <c r="AE7450" t="s">
        <v>44</v>
      </c>
      <c r="AF7450">
        <v>241</v>
      </c>
    </row>
    <row r="7451" spans="1:32">
      <c r="A7451">
        <v>32275</v>
      </c>
      <c r="B7451">
        <v>31375</v>
      </c>
      <c r="C7451" t="s">
        <v>13124</v>
      </c>
      <c r="D7451" t="s">
        <v>5985</v>
      </c>
      <c r="E7451" t="s">
        <v>48</v>
      </c>
      <c r="F7451" t="s">
        <v>36452</v>
      </c>
      <c r="G7451" t="s">
        <v>36453</v>
      </c>
      <c r="H7451" t="s">
        <v>70</v>
      </c>
      <c r="I7451" s="1">
        <v>30272</v>
      </c>
      <c r="J7451" t="s">
        <v>36454</v>
      </c>
      <c r="K7451" t="s">
        <v>18147</v>
      </c>
      <c r="L7451">
        <v>64102</v>
      </c>
      <c r="M7451" t="s">
        <v>70</v>
      </c>
      <c r="N7451" s="1">
        <v>45204</v>
      </c>
      <c r="O7451" s="1">
        <v>45205</v>
      </c>
      <c r="P7451">
        <v>4</v>
      </c>
      <c r="Q7451">
        <v>1</v>
      </c>
      <c r="R7451" t="s">
        <v>53</v>
      </c>
      <c r="S7451">
        <v>1</v>
      </c>
      <c r="T7451">
        <v>2</v>
      </c>
      <c r="U7451">
        <v>1</v>
      </c>
      <c r="V7451">
        <v>123</v>
      </c>
      <c r="W7451" t="s">
        <v>54</v>
      </c>
      <c r="X7451" t="s">
        <v>36455</v>
      </c>
      <c r="Y7451" t="s">
        <v>43</v>
      </c>
      <c r="Z7451" s="1">
        <v>45166</v>
      </c>
      <c r="AA7451" s="2">
        <v>0.79957175925925927</v>
      </c>
      <c r="AB7451" s="2">
        <v>0.71966435185185185</v>
      </c>
      <c r="AC7451" t="s">
        <v>45</v>
      </c>
      <c r="AD7451" t="s">
        <v>45</v>
      </c>
      <c r="AE7451" t="s">
        <v>45</v>
      </c>
      <c r="AF7451">
        <v>123</v>
      </c>
    </row>
    <row r="7452" spans="1:32">
      <c r="A7452">
        <v>32276</v>
      </c>
      <c r="B7452">
        <v>31376</v>
      </c>
      <c r="C7452" t="s">
        <v>12368</v>
      </c>
      <c r="D7452" t="s">
        <v>2002</v>
      </c>
      <c r="E7452" t="s">
        <v>34</v>
      </c>
      <c r="F7452" t="s">
        <v>36456</v>
      </c>
      <c r="G7452" t="s">
        <v>36457</v>
      </c>
      <c r="H7452" t="s">
        <v>457</v>
      </c>
      <c r="I7452" s="1">
        <v>32666</v>
      </c>
      <c r="J7452" t="s">
        <v>36458</v>
      </c>
      <c r="K7452" t="s">
        <v>36459</v>
      </c>
      <c r="L7452">
        <v>6519</v>
      </c>
      <c r="M7452" t="s">
        <v>457</v>
      </c>
      <c r="N7452" s="1">
        <v>44959</v>
      </c>
      <c r="O7452" s="1">
        <v>44963</v>
      </c>
      <c r="P7452">
        <v>69</v>
      </c>
      <c r="Q7452">
        <v>3</v>
      </c>
      <c r="R7452" t="s">
        <v>40</v>
      </c>
      <c r="S7452">
        <v>2</v>
      </c>
      <c r="T7452">
        <v>1</v>
      </c>
      <c r="U7452">
        <v>4</v>
      </c>
      <c r="V7452">
        <v>872</v>
      </c>
      <c r="W7452" t="s">
        <v>41</v>
      </c>
      <c r="X7452" t="s">
        <v>36460</v>
      </c>
      <c r="Y7452" t="s">
        <v>81</v>
      </c>
      <c r="Z7452" s="1">
        <v>44951</v>
      </c>
      <c r="AA7452" s="2">
        <v>0.28729166666666667</v>
      </c>
      <c r="AB7452" s="2">
        <v>0.64635416666666667</v>
      </c>
      <c r="AC7452" t="s">
        <v>44</v>
      </c>
      <c r="AD7452" t="s">
        <v>45</v>
      </c>
      <c r="AE7452" t="s">
        <v>45</v>
      </c>
      <c r="AF7452">
        <v>218</v>
      </c>
    </row>
    <row r="7453" spans="1:32">
      <c r="A7453">
        <v>32278</v>
      </c>
      <c r="B7453">
        <v>31378</v>
      </c>
      <c r="C7453" t="s">
        <v>1681</v>
      </c>
      <c r="D7453" t="s">
        <v>257</v>
      </c>
      <c r="E7453" t="s">
        <v>48</v>
      </c>
      <c r="F7453" t="s">
        <v>36461</v>
      </c>
      <c r="G7453" t="s">
        <v>36462</v>
      </c>
      <c r="H7453" t="s">
        <v>295</v>
      </c>
      <c r="I7453" s="1">
        <v>20241</v>
      </c>
      <c r="J7453" t="s">
        <v>36463</v>
      </c>
      <c r="K7453" t="s">
        <v>3063</v>
      </c>
      <c r="L7453">
        <v>3237</v>
      </c>
      <c r="M7453" t="s">
        <v>295</v>
      </c>
      <c r="N7453" s="1">
        <v>45148</v>
      </c>
      <c r="O7453" s="1">
        <v>45149</v>
      </c>
      <c r="P7453">
        <v>81</v>
      </c>
      <c r="Q7453">
        <v>4</v>
      </c>
      <c r="R7453" t="s">
        <v>40</v>
      </c>
      <c r="S7453">
        <v>2</v>
      </c>
      <c r="T7453">
        <v>2</v>
      </c>
      <c r="U7453">
        <v>1</v>
      </c>
      <c r="V7453">
        <v>244</v>
      </c>
      <c r="W7453" t="s">
        <v>54</v>
      </c>
      <c r="X7453" t="s">
        <v>36464</v>
      </c>
      <c r="Y7453" t="s">
        <v>43</v>
      </c>
      <c r="Z7453" s="1">
        <v>45137</v>
      </c>
      <c r="AA7453" s="2">
        <v>0.12921296296296295</v>
      </c>
      <c r="AB7453" s="2">
        <v>2.179398148148148E-2</v>
      </c>
      <c r="AC7453" t="s">
        <v>44</v>
      </c>
      <c r="AD7453" t="s">
        <v>44</v>
      </c>
      <c r="AE7453" t="s">
        <v>44</v>
      </c>
      <c r="AF7453">
        <v>244</v>
      </c>
    </row>
    <row r="7454" spans="1:32">
      <c r="A7454">
        <v>32280</v>
      </c>
      <c r="B7454">
        <v>31380</v>
      </c>
      <c r="C7454" t="s">
        <v>36465</v>
      </c>
      <c r="D7454" t="s">
        <v>1368</v>
      </c>
      <c r="E7454" t="s">
        <v>48</v>
      </c>
      <c r="F7454" t="s">
        <v>36466</v>
      </c>
      <c r="G7454" t="s">
        <v>36467</v>
      </c>
      <c r="H7454" t="s">
        <v>37</v>
      </c>
      <c r="I7454" s="1">
        <v>30984</v>
      </c>
      <c r="J7454" t="s">
        <v>36468</v>
      </c>
      <c r="K7454" t="s">
        <v>36469</v>
      </c>
      <c r="L7454">
        <v>59169</v>
      </c>
      <c r="M7454" t="s">
        <v>37</v>
      </c>
      <c r="N7454" s="1">
        <v>45191</v>
      </c>
      <c r="O7454" s="1">
        <v>45194</v>
      </c>
      <c r="P7454">
        <v>27</v>
      </c>
      <c r="Q7454">
        <v>2</v>
      </c>
      <c r="R7454" t="s">
        <v>40</v>
      </c>
      <c r="S7454">
        <v>1</v>
      </c>
      <c r="T7454">
        <v>1</v>
      </c>
      <c r="U7454">
        <v>3</v>
      </c>
      <c r="V7454">
        <v>747</v>
      </c>
      <c r="W7454" t="s">
        <v>41</v>
      </c>
      <c r="X7454" t="s">
        <v>36470</v>
      </c>
      <c r="Y7454" t="s">
        <v>81</v>
      </c>
      <c r="Z7454" s="1">
        <v>45167</v>
      </c>
      <c r="AA7454" s="2">
        <v>0.4519097222222222</v>
      </c>
      <c r="AB7454" s="2">
        <v>0.19533564814814816</v>
      </c>
      <c r="AC7454" t="s">
        <v>44</v>
      </c>
      <c r="AD7454" t="s">
        <v>44</v>
      </c>
      <c r="AE7454" t="s">
        <v>44</v>
      </c>
      <c r="AF7454">
        <v>249</v>
      </c>
    </row>
    <row r="7455" spans="1:32">
      <c r="A7455">
        <v>32282</v>
      </c>
      <c r="B7455">
        <v>31382</v>
      </c>
      <c r="C7455" t="s">
        <v>391</v>
      </c>
      <c r="D7455" t="s">
        <v>12087</v>
      </c>
      <c r="E7455" t="s">
        <v>48</v>
      </c>
      <c r="F7455" t="s">
        <v>36471</v>
      </c>
      <c r="G7455" t="s">
        <v>36472</v>
      </c>
      <c r="H7455" t="s">
        <v>77</v>
      </c>
      <c r="I7455" s="1">
        <v>22106</v>
      </c>
      <c r="J7455" t="s">
        <v>36473</v>
      </c>
      <c r="K7455" t="s">
        <v>36474</v>
      </c>
      <c r="L7455">
        <v>84026</v>
      </c>
      <c r="M7455" t="s">
        <v>77</v>
      </c>
      <c r="N7455" s="1">
        <v>45271</v>
      </c>
      <c r="O7455" s="1">
        <v>45276</v>
      </c>
      <c r="P7455">
        <v>94</v>
      </c>
      <c r="Q7455">
        <v>4</v>
      </c>
      <c r="R7455" t="s">
        <v>53</v>
      </c>
      <c r="S7455">
        <v>2</v>
      </c>
      <c r="T7455">
        <v>0</v>
      </c>
      <c r="U7455">
        <v>5</v>
      </c>
      <c r="V7455">
        <v>655</v>
      </c>
      <c r="W7455" t="s">
        <v>54</v>
      </c>
      <c r="X7455" t="s">
        <v>36475</v>
      </c>
      <c r="Y7455" t="s">
        <v>65</v>
      </c>
      <c r="Z7455" s="1">
        <v>45246</v>
      </c>
      <c r="AA7455" s="2">
        <v>3.2708333333333332E-2</v>
      </c>
      <c r="AB7455" s="2">
        <v>9.9351851851851858E-2</v>
      </c>
      <c r="AC7455" t="s">
        <v>45</v>
      </c>
      <c r="AD7455" t="s">
        <v>44</v>
      </c>
      <c r="AE7455" t="s">
        <v>45</v>
      </c>
      <c r="AF7455">
        <v>131</v>
      </c>
    </row>
    <row r="7456" spans="1:32">
      <c r="A7456">
        <v>32284</v>
      </c>
      <c r="B7456">
        <v>31384</v>
      </c>
      <c r="C7456" t="s">
        <v>945</v>
      </c>
      <c r="D7456" t="s">
        <v>75</v>
      </c>
      <c r="E7456" t="s">
        <v>48</v>
      </c>
      <c r="F7456" t="s">
        <v>36476</v>
      </c>
      <c r="G7456" t="s">
        <v>36477</v>
      </c>
      <c r="H7456" t="s">
        <v>171</v>
      </c>
      <c r="I7456" s="1">
        <v>34262</v>
      </c>
      <c r="J7456" t="s">
        <v>36478</v>
      </c>
      <c r="K7456" t="s">
        <v>11704</v>
      </c>
      <c r="L7456">
        <v>64197</v>
      </c>
      <c r="M7456" t="s">
        <v>171</v>
      </c>
      <c r="N7456" s="1">
        <v>45231</v>
      </c>
      <c r="O7456" s="1">
        <v>45235</v>
      </c>
      <c r="P7456">
        <v>5</v>
      </c>
      <c r="Q7456">
        <v>1</v>
      </c>
      <c r="R7456" t="s">
        <v>63</v>
      </c>
      <c r="S7456">
        <v>1</v>
      </c>
      <c r="T7456">
        <v>0</v>
      </c>
      <c r="U7456">
        <v>4</v>
      </c>
      <c r="V7456">
        <v>320</v>
      </c>
      <c r="W7456" t="s">
        <v>54</v>
      </c>
      <c r="X7456" t="s">
        <v>36479</v>
      </c>
      <c r="Y7456" t="s">
        <v>81</v>
      </c>
      <c r="Z7456" s="1">
        <v>45216</v>
      </c>
      <c r="AA7456" s="2">
        <v>0.49260416666666668</v>
      </c>
      <c r="AB7456" s="2">
        <v>0.26666666666666666</v>
      </c>
      <c r="AC7456" t="s">
        <v>44</v>
      </c>
      <c r="AD7456" t="s">
        <v>44</v>
      </c>
      <c r="AE7456" t="s">
        <v>45</v>
      </c>
      <c r="AF7456">
        <v>80</v>
      </c>
    </row>
    <row r="7457" spans="1:32">
      <c r="A7457">
        <v>32286</v>
      </c>
      <c r="B7457">
        <v>31386</v>
      </c>
      <c r="C7457" t="s">
        <v>1392</v>
      </c>
      <c r="D7457" t="s">
        <v>609</v>
      </c>
      <c r="E7457" t="s">
        <v>48</v>
      </c>
      <c r="F7457" t="s">
        <v>36480</v>
      </c>
      <c r="G7457" t="s">
        <v>36481</v>
      </c>
      <c r="H7457" t="s">
        <v>1442</v>
      </c>
      <c r="I7457" s="1">
        <v>23229</v>
      </c>
      <c r="J7457" t="s">
        <v>36482</v>
      </c>
      <c r="K7457" t="s">
        <v>10826</v>
      </c>
      <c r="L7457">
        <v>25617</v>
      </c>
      <c r="M7457" t="s">
        <v>1442</v>
      </c>
      <c r="N7457" s="1">
        <v>45276</v>
      </c>
      <c r="O7457" s="1">
        <v>45279</v>
      </c>
      <c r="P7457">
        <v>97</v>
      </c>
      <c r="Q7457">
        <v>4</v>
      </c>
      <c r="R7457" t="s">
        <v>53</v>
      </c>
      <c r="S7457">
        <v>4</v>
      </c>
      <c r="T7457">
        <v>1</v>
      </c>
      <c r="U7457">
        <v>3</v>
      </c>
      <c r="V7457">
        <v>384</v>
      </c>
      <c r="W7457" t="s">
        <v>54</v>
      </c>
      <c r="X7457" t="s">
        <v>36483</v>
      </c>
      <c r="Y7457" t="s">
        <v>6</v>
      </c>
      <c r="Z7457" s="1">
        <v>45259</v>
      </c>
      <c r="AA7457" s="2">
        <v>0.11582175925925926</v>
      </c>
      <c r="AB7457" s="2">
        <v>0.84269675925925924</v>
      </c>
      <c r="AC7457" t="s">
        <v>44</v>
      </c>
      <c r="AD7457" t="s">
        <v>45</v>
      </c>
      <c r="AE7457" t="s">
        <v>44</v>
      </c>
      <c r="AF7457">
        <v>128</v>
      </c>
    </row>
    <row r="7458" spans="1:32">
      <c r="A7458">
        <v>32287</v>
      </c>
      <c r="B7458">
        <v>31387</v>
      </c>
      <c r="C7458" t="s">
        <v>391</v>
      </c>
      <c r="D7458" t="s">
        <v>6212</v>
      </c>
      <c r="E7458" t="s">
        <v>34</v>
      </c>
      <c r="F7458" t="s">
        <v>36484</v>
      </c>
      <c r="G7458" t="s">
        <v>36485</v>
      </c>
      <c r="H7458" t="s">
        <v>156</v>
      </c>
      <c r="I7458" s="1">
        <v>24172</v>
      </c>
      <c r="J7458" t="s">
        <v>36486</v>
      </c>
      <c r="K7458" t="s">
        <v>9799</v>
      </c>
      <c r="L7458">
        <v>9402</v>
      </c>
      <c r="M7458" t="s">
        <v>156</v>
      </c>
      <c r="N7458" s="1">
        <v>45064</v>
      </c>
      <c r="O7458" s="1">
        <v>45067</v>
      </c>
      <c r="P7458">
        <v>59</v>
      </c>
      <c r="Q7458">
        <v>3</v>
      </c>
      <c r="R7458" t="s">
        <v>63</v>
      </c>
      <c r="S7458">
        <v>2</v>
      </c>
      <c r="T7458">
        <v>1</v>
      </c>
      <c r="U7458">
        <v>3</v>
      </c>
      <c r="V7458">
        <v>204</v>
      </c>
      <c r="W7458" t="s">
        <v>41</v>
      </c>
      <c r="X7458" t="s">
        <v>36487</v>
      </c>
      <c r="Y7458" t="s">
        <v>81</v>
      </c>
      <c r="Z7458" s="1">
        <v>45053</v>
      </c>
      <c r="AA7458" s="2">
        <v>0.60795138888888889</v>
      </c>
      <c r="AB7458" s="2">
        <v>0.62965277777777773</v>
      </c>
      <c r="AC7458" t="s">
        <v>44</v>
      </c>
      <c r="AD7458" t="s">
        <v>44</v>
      </c>
      <c r="AE7458" t="s">
        <v>44</v>
      </c>
      <c r="AF7458">
        <v>68</v>
      </c>
    </row>
    <row r="7459" spans="1:32">
      <c r="A7459">
        <v>32289</v>
      </c>
      <c r="B7459">
        <v>31389</v>
      </c>
      <c r="C7459" t="s">
        <v>3223</v>
      </c>
      <c r="D7459" t="s">
        <v>140</v>
      </c>
      <c r="E7459" t="s">
        <v>48</v>
      </c>
      <c r="F7459" t="s">
        <v>36488</v>
      </c>
      <c r="G7459" t="s">
        <v>36489</v>
      </c>
      <c r="H7459" t="s">
        <v>725</v>
      </c>
      <c r="I7459" s="1">
        <v>35137</v>
      </c>
      <c r="J7459" t="s">
        <v>36490</v>
      </c>
      <c r="K7459" t="s">
        <v>32782</v>
      </c>
      <c r="L7459">
        <v>43528</v>
      </c>
      <c r="M7459" t="s">
        <v>725</v>
      </c>
      <c r="N7459" s="1">
        <v>45062</v>
      </c>
      <c r="O7459" s="1">
        <v>45065</v>
      </c>
      <c r="P7459">
        <v>24</v>
      </c>
      <c r="Q7459">
        <v>1</v>
      </c>
      <c r="R7459" t="s">
        <v>40</v>
      </c>
      <c r="S7459">
        <v>2</v>
      </c>
      <c r="T7459">
        <v>2</v>
      </c>
      <c r="U7459">
        <v>3</v>
      </c>
      <c r="V7459">
        <v>738</v>
      </c>
      <c r="W7459" t="s">
        <v>54</v>
      </c>
      <c r="X7459" t="s">
        <v>36491</v>
      </c>
      <c r="Y7459" t="s">
        <v>65</v>
      </c>
      <c r="Z7459" s="1">
        <v>45033</v>
      </c>
      <c r="AA7459" s="2">
        <v>9.4259259259259265E-2</v>
      </c>
      <c r="AB7459" s="2">
        <v>5.6076388888888884E-2</v>
      </c>
      <c r="AC7459" t="s">
        <v>45</v>
      </c>
      <c r="AD7459" t="s">
        <v>45</v>
      </c>
      <c r="AE7459" t="s">
        <v>45</v>
      </c>
      <c r="AF7459">
        <v>246</v>
      </c>
    </row>
    <row r="7460" spans="1:32">
      <c r="A7460">
        <v>32293</v>
      </c>
      <c r="B7460">
        <v>31393</v>
      </c>
      <c r="C7460" t="s">
        <v>4428</v>
      </c>
      <c r="D7460" t="s">
        <v>3353</v>
      </c>
      <c r="E7460" t="s">
        <v>48</v>
      </c>
      <c r="F7460" t="s">
        <v>36492</v>
      </c>
      <c r="G7460" t="s">
        <v>36493</v>
      </c>
      <c r="H7460" t="s">
        <v>295</v>
      </c>
      <c r="I7460" s="1">
        <v>30009</v>
      </c>
      <c r="J7460" t="s">
        <v>36494</v>
      </c>
      <c r="K7460" t="s">
        <v>36495</v>
      </c>
      <c r="L7460">
        <v>38928</v>
      </c>
      <c r="M7460" t="s">
        <v>295</v>
      </c>
      <c r="N7460" s="1">
        <v>45040</v>
      </c>
      <c r="O7460" s="1">
        <v>45042</v>
      </c>
      <c r="P7460">
        <v>96</v>
      </c>
      <c r="Q7460">
        <v>4</v>
      </c>
      <c r="R7460" t="s">
        <v>40</v>
      </c>
      <c r="S7460">
        <v>2</v>
      </c>
      <c r="T7460">
        <v>0</v>
      </c>
      <c r="U7460">
        <v>2</v>
      </c>
      <c r="V7460">
        <v>480</v>
      </c>
      <c r="W7460" t="s">
        <v>54</v>
      </c>
      <c r="X7460" t="s">
        <v>36496</v>
      </c>
      <c r="Y7460" t="s">
        <v>43</v>
      </c>
      <c r="Z7460" s="1">
        <v>45026</v>
      </c>
      <c r="AA7460" s="2">
        <v>0.66520833333333329</v>
      </c>
      <c r="AB7460" s="2">
        <v>0.1200462962962963</v>
      </c>
      <c r="AC7460" t="s">
        <v>45</v>
      </c>
      <c r="AD7460" t="s">
        <v>45</v>
      </c>
      <c r="AE7460" t="s">
        <v>44</v>
      </c>
      <c r="AF7460">
        <v>240</v>
      </c>
    </row>
    <row r="7461" spans="1:32">
      <c r="A7461">
        <v>32295</v>
      </c>
      <c r="B7461">
        <v>31395</v>
      </c>
      <c r="C7461" t="s">
        <v>2116</v>
      </c>
      <c r="D7461" t="s">
        <v>3044</v>
      </c>
      <c r="E7461" t="s">
        <v>48</v>
      </c>
      <c r="F7461" t="s">
        <v>36497</v>
      </c>
      <c r="G7461" t="s">
        <v>36498</v>
      </c>
      <c r="H7461" t="s">
        <v>115</v>
      </c>
      <c r="I7461" s="1">
        <v>32488</v>
      </c>
      <c r="J7461" t="s">
        <v>36499</v>
      </c>
      <c r="K7461" t="s">
        <v>36500</v>
      </c>
      <c r="L7461">
        <v>3122</v>
      </c>
      <c r="M7461" t="s">
        <v>115</v>
      </c>
      <c r="N7461" s="1">
        <v>44955</v>
      </c>
      <c r="O7461" s="1">
        <v>44956</v>
      </c>
      <c r="P7461">
        <v>3</v>
      </c>
      <c r="Q7461">
        <v>1</v>
      </c>
      <c r="R7461" t="s">
        <v>40</v>
      </c>
      <c r="S7461">
        <v>4</v>
      </c>
      <c r="T7461">
        <v>1</v>
      </c>
      <c r="U7461">
        <v>1</v>
      </c>
      <c r="V7461">
        <v>235</v>
      </c>
      <c r="W7461" t="s">
        <v>54</v>
      </c>
      <c r="X7461" t="s">
        <v>36501</v>
      </c>
      <c r="Y7461" t="s">
        <v>65</v>
      </c>
      <c r="Z7461" s="1">
        <v>44928</v>
      </c>
      <c r="AA7461" s="2">
        <v>0.91943287037037036</v>
      </c>
      <c r="AB7461" s="2">
        <v>0.30613425925925924</v>
      </c>
      <c r="AC7461" t="s">
        <v>44</v>
      </c>
      <c r="AD7461" t="s">
        <v>45</v>
      </c>
      <c r="AE7461" t="s">
        <v>44</v>
      </c>
      <c r="AF7461">
        <v>235</v>
      </c>
    </row>
    <row r="7462" spans="1:32">
      <c r="A7462">
        <v>32297</v>
      </c>
      <c r="B7462">
        <v>31397</v>
      </c>
      <c r="C7462" t="s">
        <v>371</v>
      </c>
      <c r="D7462" t="s">
        <v>191</v>
      </c>
      <c r="E7462" t="s">
        <v>48</v>
      </c>
      <c r="F7462" t="s">
        <v>36502</v>
      </c>
      <c r="G7462" t="s">
        <v>36503</v>
      </c>
      <c r="H7462" t="s">
        <v>225</v>
      </c>
      <c r="I7462" s="1">
        <v>21555</v>
      </c>
      <c r="J7462" t="s">
        <v>36504</v>
      </c>
      <c r="K7462" t="s">
        <v>36505</v>
      </c>
      <c r="L7462">
        <v>51566</v>
      </c>
      <c r="M7462" t="s">
        <v>225</v>
      </c>
      <c r="N7462" s="1">
        <v>45055</v>
      </c>
      <c r="O7462" s="1">
        <v>45056</v>
      </c>
      <c r="P7462">
        <v>69</v>
      </c>
      <c r="Q7462">
        <v>3</v>
      </c>
      <c r="R7462" t="s">
        <v>40</v>
      </c>
      <c r="S7462">
        <v>1</v>
      </c>
      <c r="T7462">
        <v>0</v>
      </c>
      <c r="U7462">
        <v>1</v>
      </c>
      <c r="V7462">
        <v>241</v>
      </c>
      <c r="W7462" t="s">
        <v>54</v>
      </c>
      <c r="X7462" t="s">
        <v>36506</v>
      </c>
      <c r="Y7462" t="s">
        <v>43</v>
      </c>
      <c r="Z7462" s="1">
        <v>45036</v>
      </c>
      <c r="AA7462" s="2">
        <v>0.7882407407407408</v>
      </c>
      <c r="AB7462" s="2">
        <v>0.43675925925925929</v>
      </c>
      <c r="AC7462" t="s">
        <v>44</v>
      </c>
      <c r="AD7462" t="s">
        <v>45</v>
      </c>
      <c r="AE7462" t="s">
        <v>45</v>
      </c>
      <c r="AF7462">
        <v>241</v>
      </c>
    </row>
    <row r="7463" spans="1:32">
      <c r="A7463">
        <v>32298</v>
      </c>
      <c r="B7463">
        <v>31398</v>
      </c>
      <c r="C7463" t="s">
        <v>90</v>
      </c>
      <c r="D7463" t="s">
        <v>7928</v>
      </c>
      <c r="E7463" t="s">
        <v>48</v>
      </c>
      <c r="F7463" t="s">
        <v>36507</v>
      </c>
      <c r="G7463" t="s">
        <v>36508</v>
      </c>
      <c r="H7463" t="s">
        <v>50</v>
      </c>
      <c r="I7463" s="1">
        <v>30565</v>
      </c>
      <c r="J7463" t="s">
        <v>36509</v>
      </c>
      <c r="K7463" t="s">
        <v>36510</v>
      </c>
      <c r="L7463">
        <v>98640</v>
      </c>
      <c r="M7463" t="s">
        <v>50</v>
      </c>
      <c r="N7463" s="1">
        <v>45228</v>
      </c>
      <c r="O7463" s="1">
        <v>45231</v>
      </c>
      <c r="P7463">
        <v>33</v>
      </c>
      <c r="Q7463">
        <v>2</v>
      </c>
      <c r="R7463" t="s">
        <v>40</v>
      </c>
      <c r="S7463">
        <v>4</v>
      </c>
      <c r="T7463">
        <v>1</v>
      </c>
      <c r="U7463">
        <v>3</v>
      </c>
      <c r="V7463">
        <v>660</v>
      </c>
      <c r="W7463" t="s">
        <v>41</v>
      </c>
      <c r="X7463" t="s">
        <v>36511</v>
      </c>
      <c r="Y7463" t="s">
        <v>6</v>
      </c>
      <c r="Z7463" s="1">
        <v>45195</v>
      </c>
      <c r="AA7463" s="2">
        <v>0.92630787037037043</v>
      </c>
      <c r="AB7463" s="2">
        <v>0.31063657407407408</v>
      </c>
      <c r="AC7463" t="s">
        <v>44</v>
      </c>
      <c r="AD7463" t="s">
        <v>45</v>
      </c>
      <c r="AE7463" t="s">
        <v>45</v>
      </c>
      <c r="AF7463">
        <v>220</v>
      </c>
    </row>
    <row r="7464" spans="1:32">
      <c r="A7464">
        <v>32299</v>
      </c>
      <c r="B7464">
        <v>31399</v>
      </c>
      <c r="C7464" t="s">
        <v>229</v>
      </c>
      <c r="D7464" t="s">
        <v>10147</v>
      </c>
      <c r="E7464" t="s">
        <v>48</v>
      </c>
      <c r="F7464" t="s">
        <v>36512</v>
      </c>
      <c r="G7464" t="s">
        <v>36513</v>
      </c>
      <c r="H7464" t="s">
        <v>1442</v>
      </c>
      <c r="I7464" s="1">
        <v>38008</v>
      </c>
      <c r="J7464" t="s">
        <v>36514</v>
      </c>
      <c r="K7464" t="s">
        <v>10811</v>
      </c>
      <c r="L7464">
        <v>8686</v>
      </c>
      <c r="M7464" t="s">
        <v>1442</v>
      </c>
      <c r="N7464" s="1">
        <v>45285</v>
      </c>
      <c r="O7464" s="1">
        <v>45287</v>
      </c>
      <c r="P7464">
        <v>56</v>
      </c>
      <c r="Q7464">
        <v>3</v>
      </c>
      <c r="R7464" t="s">
        <v>63</v>
      </c>
      <c r="S7464">
        <v>3</v>
      </c>
      <c r="T7464">
        <v>2</v>
      </c>
      <c r="U7464">
        <v>2</v>
      </c>
      <c r="V7464">
        <v>160</v>
      </c>
      <c r="W7464" t="s">
        <v>41</v>
      </c>
      <c r="X7464" t="s">
        <v>36515</v>
      </c>
      <c r="Y7464" t="s">
        <v>81</v>
      </c>
      <c r="Z7464" s="1">
        <v>45279</v>
      </c>
      <c r="AA7464" s="2">
        <v>0.39226851851851857</v>
      </c>
      <c r="AB7464" s="2">
        <v>0.60372685185185182</v>
      </c>
      <c r="AC7464" t="s">
        <v>45</v>
      </c>
      <c r="AD7464" t="s">
        <v>44</v>
      </c>
      <c r="AE7464" t="s">
        <v>45</v>
      </c>
      <c r="AF7464">
        <v>80</v>
      </c>
    </row>
    <row r="7465" spans="1:32">
      <c r="A7465">
        <v>32301</v>
      </c>
      <c r="B7465">
        <v>31401</v>
      </c>
      <c r="C7465" t="s">
        <v>434</v>
      </c>
      <c r="D7465" t="s">
        <v>977</v>
      </c>
      <c r="E7465" t="s">
        <v>48</v>
      </c>
      <c r="F7465" t="s">
        <v>36516</v>
      </c>
      <c r="G7465" t="s">
        <v>36517</v>
      </c>
      <c r="H7465" t="s">
        <v>86</v>
      </c>
      <c r="I7465" s="1">
        <v>20263</v>
      </c>
      <c r="J7465" t="s">
        <v>36518</v>
      </c>
      <c r="K7465" t="s">
        <v>35224</v>
      </c>
      <c r="L7465">
        <v>27947</v>
      </c>
      <c r="M7465" t="s">
        <v>86</v>
      </c>
      <c r="N7465" s="1">
        <v>44993</v>
      </c>
      <c r="O7465" s="1">
        <v>44994</v>
      </c>
      <c r="P7465">
        <v>5</v>
      </c>
      <c r="Q7465">
        <v>1</v>
      </c>
      <c r="R7465" t="s">
        <v>63</v>
      </c>
      <c r="S7465">
        <v>2</v>
      </c>
      <c r="T7465">
        <v>1</v>
      </c>
      <c r="U7465">
        <v>1</v>
      </c>
      <c r="V7465">
        <v>73</v>
      </c>
      <c r="W7465" t="s">
        <v>41</v>
      </c>
      <c r="X7465" t="s">
        <v>36519</v>
      </c>
      <c r="Y7465" t="s">
        <v>6</v>
      </c>
      <c r="Z7465" s="1">
        <v>44983</v>
      </c>
      <c r="AA7465" s="2">
        <v>0.26349537037037035</v>
      </c>
      <c r="AB7465" s="2">
        <v>0.69913194444444438</v>
      </c>
      <c r="AC7465" t="s">
        <v>45</v>
      </c>
      <c r="AD7465" t="s">
        <v>45</v>
      </c>
      <c r="AE7465" t="s">
        <v>44</v>
      </c>
      <c r="AF7465">
        <v>73</v>
      </c>
    </row>
    <row r="7466" spans="1:32">
      <c r="A7466">
        <v>32303</v>
      </c>
      <c r="B7466">
        <v>31403</v>
      </c>
      <c r="C7466" t="s">
        <v>702</v>
      </c>
      <c r="D7466" t="s">
        <v>1783</v>
      </c>
      <c r="E7466" t="s">
        <v>48</v>
      </c>
      <c r="F7466" t="s">
        <v>36520</v>
      </c>
      <c r="G7466" t="s">
        <v>36521</v>
      </c>
      <c r="H7466" t="s">
        <v>530</v>
      </c>
      <c r="I7466" s="1">
        <v>37230</v>
      </c>
      <c r="J7466" t="s">
        <v>36522</v>
      </c>
      <c r="K7466" t="s">
        <v>23913</v>
      </c>
      <c r="L7466">
        <v>39962</v>
      </c>
      <c r="M7466" t="s">
        <v>530</v>
      </c>
      <c r="N7466" s="1">
        <v>45177</v>
      </c>
      <c r="O7466" s="1">
        <v>45180</v>
      </c>
      <c r="P7466">
        <v>100</v>
      </c>
      <c r="Q7466">
        <v>4</v>
      </c>
      <c r="R7466" t="s">
        <v>53</v>
      </c>
      <c r="S7466">
        <v>3</v>
      </c>
      <c r="T7466">
        <v>0</v>
      </c>
      <c r="U7466">
        <v>3</v>
      </c>
      <c r="V7466">
        <v>402</v>
      </c>
      <c r="W7466" t="s">
        <v>54</v>
      </c>
      <c r="X7466" t="s">
        <v>36523</v>
      </c>
      <c r="Y7466" t="s">
        <v>6</v>
      </c>
      <c r="Z7466" s="1">
        <v>45166</v>
      </c>
      <c r="AA7466" s="2">
        <v>9.1342592592592586E-2</v>
      </c>
      <c r="AB7466" s="2">
        <v>0.8273611111111111</v>
      </c>
      <c r="AC7466" t="s">
        <v>44</v>
      </c>
      <c r="AD7466" t="s">
        <v>45</v>
      </c>
      <c r="AE7466" t="s">
        <v>45</v>
      </c>
      <c r="AF7466">
        <v>134</v>
      </c>
    </row>
    <row r="7467" spans="1:32">
      <c r="A7467">
        <v>32305</v>
      </c>
      <c r="B7467">
        <v>31405</v>
      </c>
      <c r="C7467" t="s">
        <v>6248</v>
      </c>
      <c r="D7467" t="s">
        <v>841</v>
      </c>
      <c r="E7467" t="s">
        <v>34</v>
      </c>
      <c r="F7467" t="s">
        <v>36524</v>
      </c>
      <c r="G7467" t="s">
        <v>36525</v>
      </c>
      <c r="H7467" t="s">
        <v>225</v>
      </c>
      <c r="I7467" s="1">
        <v>19210</v>
      </c>
      <c r="J7467" t="s">
        <v>36526</v>
      </c>
      <c r="K7467" t="s">
        <v>30096</v>
      </c>
      <c r="L7467">
        <v>77191</v>
      </c>
      <c r="M7467" t="s">
        <v>225</v>
      </c>
      <c r="N7467" s="1">
        <v>44971</v>
      </c>
      <c r="O7467" s="1">
        <v>44973</v>
      </c>
      <c r="P7467">
        <v>4</v>
      </c>
      <c r="Q7467">
        <v>1</v>
      </c>
      <c r="R7467" t="s">
        <v>53</v>
      </c>
      <c r="S7467">
        <v>2</v>
      </c>
      <c r="T7467">
        <v>1</v>
      </c>
      <c r="U7467">
        <v>2</v>
      </c>
      <c r="V7467">
        <v>280</v>
      </c>
      <c r="W7467" t="s">
        <v>54</v>
      </c>
      <c r="X7467" t="s">
        <v>36527</v>
      </c>
      <c r="Y7467" t="s">
        <v>6</v>
      </c>
      <c r="Z7467" s="1">
        <v>44934</v>
      </c>
      <c r="AA7467" s="2">
        <v>3.366898148148148E-2</v>
      </c>
      <c r="AB7467" s="2">
        <v>0.24480324074074075</v>
      </c>
      <c r="AC7467" t="s">
        <v>45</v>
      </c>
      <c r="AD7467" t="s">
        <v>45</v>
      </c>
      <c r="AE7467" t="s">
        <v>45</v>
      </c>
      <c r="AF7467">
        <v>140</v>
      </c>
    </row>
    <row r="7468" spans="1:32">
      <c r="A7468">
        <v>32306</v>
      </c>
      <c r="B7468">
        <v>31406</v>
      </c>
      <c r="C7468" t="s">
        <v>571</v>
      </c>
      <c r="D7468" t="s">
        <v>14372</v>
      </c>
      <c r="E7468" t="s">
        <v>34</v>
      </c>
      <c r="F7468" t="s">
        <v>36528</v>
      </c>
      <c r="G7468" t="s">
        <v>36529</v>
      </c>
      <c r="H7468" t="s">
        <v>423</v>
      </c>
      <c r="I7468" s="1">
        <v>31340</v>
      </c>
      <c r="J7468" t="s">
        <v>36530</v>
      </c>
      <c r="K7468" t="s">
        <v>14826</v>
      </c>
      <c r="L7468">
        <v>84224</v>
      </c>
      <c r="M7468" t="s">
        <v>423</v>
      </c>
      <c r="N7468" s="1">
        <v>45042</v>
      </c>
      <c r="O7468" s="1">
        <v>45044</v>
      </c>
      <c r="P7468">
        <v>4</v>
      </c>
      <c r="Q7468">
        <v>1</v>
      </c>
      <c r="R7468" t="s">
        <v>53</v>
      </c>
      <c r="S7468">
        <v>3</v>
      </c>
      <c r="T7468">
        <v>2</v>
      </c>
      <c r="U7468">
        <v>2</v>
      </c>
      <c r="V7468">
        <v>288</v>
      </c>
      <c r="W7468" t="s">
        <v>41</v>
      </c>
      <c r="X7468" t="s">
        <v>36531</v>
      </c>
      <c r="Y7468" t="s">
        <v>65</v>
      </c>
      <c r="Z7468" s="1">
        <v>45028</v>
      </c>
      <c r="AA7468" s="2">
        <v>0.27065972222222223</v>
      </c>
      <c r="AB7468" s="2">
        <v>0.70909722222222227</v>
      </c>
      <c r="AC7468" t="s">
        <v>44</v>
      </c>
      <c r="AD7468" t="s">
        <v>44</v>
      </c>
      <c r="AE7468" t="s">
        <v>44</v>
      </c>
      <c r="AF7468">
        <v>144</v>
      </c>
    </row>
    <row r="7469" spans="1:32">
      <c r="A7469">
        <v>32307</v>
      </c>
      <c r="B7469">
        <v>31407</v>
      </c>
      <c r="C7469" t="s">
        <v>6816</v>
      </c>
      <c r="D7469" t="s">
        <v>4451</v>
      </c>
      <c r="E7469" t="s">
        <v>34</v>
      </c>
      <c r="F7469" t="s">
        <v>36532</v>
      </c>
      <c r="G7469" t="s">
        <v>36533</v>
      </c>
      <c r="H7469" t="s">
        <v>171</v>
      </c>
      <c r="I7469" s="1">
        <v>33260</v>
      </c>
      <c r="J7469" t="s">
        <v>36534</v>
      </c>
      <c r="K7469" t="s">
        <v>36535</v>
      </c>
      <c r="L7469">
        <v>14379</v>
      </c>
      <c r="M7469" t="s">
        <v>171</v>
      </c>
      <c r="N7469" s="1">
        <v>45052</v>
      </c>
      <c r="O7469" s="1">
        <v>45055</v>
      </c>
      <c r="P7469">
        <v>94</v>
      </c>
      <c r="Q7469">
        <v>4</v>
      </c>
      <c r="R7469" t="s">
        <v>53</v>
      </c>
      <c r="S7469">
        <v>3</v>
      </c>
      <c r="T7469">
        <v>1</v>
      </c>
      <c r="U7469">
        <v>3</v>
      </c>
      <c r="V7469">
        <v>450</v>
      </c>
      <c r="W7469" t="s">
        <v>41</v>
      </c>
      <c r="X7469" t="s">
        <v>36536</v>
      </c>
      <c r="Y7469" t="s">
        <v>43</v>
      </c>
      <c r="Z7469" s="1">
        <v>45028</v>
      </c>
      <c r="AA7469" s="2">
        <v>0.64577546296296295</v>
      </c>
      <c r="AB7469" s="2">
        <v>9.8356481481481475E-2</v>
      </c>
      <c r="AC7469" t="s">
        <v>45</v>
      </c>
      <c r="AD7469" t="s">
        <v>45</v>
      </c>
      <c r="AE7469" t="s">
        <v>44</v>
      </c>
      <c r="AF7469">
        <v>150</v>
      </c>
    </row>
    <row r="7470" spans="1:32">
      <c r="A7470">
        <v>32309</v>
      </c>
      <c r="B7470">
        <v>31409</v>
      </c>
      <c r="C7470" t="s">
        <v>489</v>
      </c>
      <c r="D7470" t="s">
        <v>475</v>
      </c>
      <c r="E7470" t="s">
        <v>34</v>
      </c>
      <c r="F7470" t="s">
        <v>36537</v>
      </c>
      <c r="G7470" t="s">
        <v>36538</v>
      </c>
      <c r="H7470" t="s">
        <v>164</v>
      </c>
      <c r="I7470" s="1">
        <v>26775</v>
      </c>
      <c r="J7470" t="s">
        <v>36539</v>
      </c>
      <c r="K7470" t="s">
        <v>36540</v>
      </c>
      <c r="L7470">
        <v>83490</v>
      </c>
      <c r="M7470" t="s">
        <v>164</v>
      </c>
      <c r="N7470" s="1">
        <v>45317</v>
      </c>
      <c r="O7470" s="1">
        <v>45319</v>
      </c>
      <c r="P7470">
        <v>65</v>
      </c>
      <c r="Q7470">
        <v>3</v>
      </c>
      <c r="R7470" t="s">
        <v>63</v>
      </c>
      <c r="S7470">
        <v>1</v>
      </c>
      <c r="T7470">
        <v>1</v>
      </c>
      <c r="U7470">
        <v>2</v>
      </c>
      <c r="V7470">
        <v>124</v>
      </c>
      <c r="W7470" t="s">
        <v>41</v>
      </c>
      <c r="X7470" t="s">
        <v>36541</v>
      </c>
      <c r="Y7470" t="s">
        <v>6</v>
      </c>
      <c r="Z7470" s="1">
        <v>45290</v>
      </c>
      <c r="AA7470" s="2">
        <v>0.91641203703703711</v>
      </c>
      <c r="AB7470" s="2">
        <v>0.18754629629629629</v>
      </c>
      <c r="AC7470" t="s">
        <v>45</v>
      </c>
      <c r="AD7470" t="s">
        <v>44</v>
      </c>
      <c r="AE7470" t="s">
        <v>45</v>
      </c>
      <c r="AF7470">
        <v>62</v>
      </c>
    </row>
    <row r="7471" spans="1:32">
      <c r="A7471">
        <v>32312</v>
      </c>
      <c r="B7471">
        <v>31412</v>
      </c>
      <c r="C7471" t="s">
        <v>501</v>
      </c>
      <c r="D7471" t="s">
        <v>3832</v>
      </c>
      <c r="E7471" t="s">
        <v>34</v>
      </c>
      <c r="F7471" t="s">
        <v>36542</v>
      </c>
      <c r="G7471" t="s">
        <v>36543</v>
      </c>
      <c r="H7471" t="s">
        <v>50</v>
      </c>
      <c r="I7471" s="1">
        <v>37281</v>
      </c>
      <c r="J7471" t="s">
        <v>36544</v>
      </c>
      <c r="K7471" t="s">
        <v>36545</v>
      </c>
      <c r="L7471">
        <v>60811</v>
      </c>
      <c r="M7471" t="s">
        <v>50</v>
      </c>
      <c r="N7471" s="1">
        <v>45166</v>
      </c>
      <c r="O7471" s="1">
        <v>45170</v>
      </c>
      <c r="P7471">
        <v>10</v>
      </c>
      <c r="Q7471">
        <v>1</v>
      </c>
      <c r="R7471" t="s">
        <v>53</v>
      </c>
      <c r="S7471">
        <v>3</v>
      </c>
      <c r="T7471">
        <v>0</v>
      </c>
      <c r="U7471">
        <v>4</v>
      </c>
      <c r="V7471">
        <v>568</v>
      </c>
      <c r="W7471" t="s">
        <v>41</v>
      </c>
      <c r="X7471" t="s">
        <v>36546</v>
      </c>
      <c r="Y7471" t="s">
        <v>6</v>
      </c>
      <c r="Z7471" s="1">
        <v>45146</v>
      </c>
      <c r="AA7471" s="2">
        <v>0.34791666666666665</v>
      </c>
      <c r="AB7471" s="2">
        <v>0.58608796296296295</v>
      </c>
      <c r="AC7471" t="s">
        <v>44</v>
      </c>
      <c r="AD7471" t="s">
        <v>45</v>
      </c>
      <c r="AE7471" t="s">
        <v>45</v>
      </c>
      <c r="AF7471">
        <v>142</v>
      </c>
    </row>
    <row r="7472" spans="1:32">
      <c r="A7472">
        <v>32314</v>
      </c>
      <c r="B7472">
        <v>31414</v>
      </c>
      <c r="C7472" t="s">
        <v>371</v>
      </c>
      <c r="D7472" t="s">
        <v>7053</v>
      </c>
      <c r="E7472" t="s">
        <v>34</v>
      </c>
      <c r="F7472" t="s">
        <v>36547</v>
      </c>
      <c r="G7472" t="s">
        <v>36548</v>
      </c>
      <c r="H7472" t="s">
        <v>418</v>
      </c>
      <c r="I7472" s="1">
        <v>30988</v>
      </c>
      <c r="J7472" t="s">
        <v>36549</v>
      </c>
      <c r="K7472" t="s">
        <v>36550</v>
      </c>
      <c r="L7472">
        <v>87162</v>
      </c>
      <c r="M7472" t="s">
        <v>418</v>
      </c>
      <c r="N7472" s="1">
        <v>45133</v>
      </c>
      <c r="O7472" s="1">
        <v>45137</v>
      </c>
      <c r="P7472">
        <v>93</v>
      </c>
      <c r="Q7472">
        <v>4</v>
      </c>
      <c r="R7472" t="s">
        <v>40</v>
      </c>
      <c r="S7472">
        <v>4</v>
      </c>
      <c r="T7472">
        <v>0</v>
      </c>
      <c r="U7472">
        <v>4</v>
      </c>
      <c r="V7472">
        <v>828</v>
      </c>
      <c r="W7472" t="s">
        <v>41</v>
      </c>
      <c r="X7472" t="s">
        <v>36551</v>
      </c>
      <c r="Y7472" t="s">
        <v>6</v>
      </c>
      <c r="Z7472" s="1">
        <v>45099</v>
      </c>
      <c r="AA7472" s="2">
        <v>0.36152777777777773</v>
      </c>
      <c r="AB7472" s="2">
        <v>0.22157407407407406</v>
      </c>
      <c r="AC7472" t="s">
        <v>44</v>
      </c>
      <c r="AD7472" t="s">
        <v>44</v>
      </c>
      <c r="AE7472" t="s">
        <v>45</v>
      </c>
      <c r="AF7472">
        <v>207</v>
      </c>
    </row>
    <row r="7473" spans="1:32">
      <c r="A7473">
        <v>32315</v>
      </c>
      <c r="B7473">
        <v>31415</v>
      </c>
      <c r="C7473" t="s">
        <v>662</v>
      </c>
      <c r="D7473" t="s">
        <v>1772</v>
      </c>
      <c r="E7473" t="s">
        <v>34</v>
      </c>
      <c r="F7473" t="s">
        <v>36552</v>
      </c>
      <c r="G7473" t="s">
        <v>36553</v>
      </c>
      <c r="H7473" t="s">
        <v>70</v>
      </c>
      <c r="I7473" s="1">
        <v>34196</v>
      </c>
      <c r="J7473" t="s">
        <v>36554</v>
      </c>
      <c r="K7473" t="s">
        <v>18086</v>
      </c>
      <c r="L7473">
        <v>55313</v>
      </c>
      <c r="M7473" t="s">
        <v>70</v>
      </c>
      <c r="N7473" s="1">
        <v>45122</v>
      </c>
      <c r="O7473" s="1">
        <v>45126</v>
      </c>
      <c r="P7473">
        <v>60</v>
      </c>
      <c r="Q7473">
        <v>3</v>
      </c>
      <c r="R7473" t="s">
        <v>40</v>
      </c>
      <c r="S7473">
        <v>4</v>
      </c>
      <c r="T7473">
        <v>0</v>
      </c>
      <c r="U7473">
        <v>4</v>
      </c>
      <c r="V7473">
        <v>920</v>
      </c>
      <c r="W7473" t="s">
        <v>41</v>
      </c>
      <c r="X7473" t="s">
        <v>36555</v>
      </c>
      <c r="Y7473" t="s">
        <v>6</v>
      </c>
      <c r="Z7473" s="1">
        <v>45083</v>
      </c>
      <c r="AA7473" s="2">
        <v>0.4251967592592592</v>
      </c>
      <c r="AB7473" s="2">
        <v>0.82243055555555555</v>
      </c>
      <c r="AC7473" t="s">
        <v>44</v>
      </c>
      <c r="AD7473" t="s">
        <v>44</v>
      </c>
      <c r="AE7473" t="s">
        <v>45</v>
      </c>
      <c r="AF7473">
        <v>230</v>
      </c>
    </row>
    <row r="7474" spans="1:32">
      <c r="A7474">
        <v>32316</v>
      </c>
      <c r="B7474">
        <v>31416</v>
      </c>
      <c r="C7474" t="s">
        <v>2046</v>
      </c>
      <c r="D7474" t="s">
        <v>2587</v>
      </c>
      <c r="E7474" t="s">
        <v>34</v>
      </c>
      <c r="F7474" t="s">
        <v>36556</v>
      </c>
      <c r="G7474">
        <v>3698935217</v>
      </c>
      <c r="H7474" t="s">
        <v>330</v>
      </c>
      <c r="I7474" s="1">
        <v>18570</v>
      </c>
      <c r="J7474" t="s">
        <v>36557</v>
      </c>
      <c r="K7474" t="s">
        <v>36558</v>
      </c>
      <c r="L7474">
        <v>69144</v>
      </c>
      <c r="M7474" t="s">
        <v>330</v>
      </c>
      <c r="N7474" s="1">
        <v>45017</v>
      </c>
      <c r="O7474" s="1">
        <v>45022</v>
      </c>
      <c r="P7474">
        <v>92</v>
      </c>
      <c r="Q7474">
        <v>4</v>
      </c>
      <c r="R7474" t="s">
        <v>63</v>
      </c>
      <c r="S7474">
        <v>4</v>
      </c>
      <c r="T7474">
        <v>1</v>
      </c>
      <c r="U7474">
        <v>5</v>
      </c>
      <c r="V7474">
        <v>335</v>
      </c>
      <c r="W7474" t="s">
        <v>54</v>
      </c>
      <c r="X7474" t="s">
        <v>36559</v>
      </c>
      <c r="Y7474" t="s">
        <v>81</v>
      </c>
      <c r="Z7474" s="1">
        <v>45006</v>
      </c>
      <c r="AA7474" s="2">
        <v>0.50979166666666664</v>
      </c>
      <c r="AB7474" s="2">
        <v>0.2240277777777778</v>
      </c>
      <c r="AC7474" t="s">
        <v>44</v>
      </c>
      <c r="AD7474" t="s">
        <v>45</v>
      </c>
      <c r="AE7474" t="s">
        <v>44</v>
      </c>
      <c r="AF7474">
        <v>67</v>
      </c>
    </row>
    <row r="7475" spans="1:32">
      <c r="A7475">
        <v>32321</v>
      </c>
      <c r="B7475">
        <v>31421</v>
      </c>
      <c r="C7475" t="s">
        <v>1913</v>
      </c>
      <c r="D7475" t="s">
        <v>20730</v>
      </c>
      <c r="E7475" t="s">
        <v>48</v>
      </c>
      <c r="F7475" t="s">
        <v>36560</v>
      </c>
      <c r="G7475" t="s">
        <v>36561</v>
      </c>
      <c r="H7475" t="s">
        <v>725</v>
      </c>
      <c r="I7475" s="1">
        <v>29004</v>
      </c>
      <c r="J7475" t="s">
        <v>36562</v>
      </c>
      <c r="K7475" t="s">
        <v>36563</v>
      </c>
      <c r="L7475">
        <v>25743</v>
      </c>
      <c r="M7475" t="s">
        <v>725</v>
      </c>
      <c r="N7475" s="1">
        <v>45123</v>
      </c>
      <c r="O7475" s="1">
        <v>45125</v>
      </c>
      <c r="P7475">
        <v>35</v>
      </c>
      <c r="Q7475">
        <v>2</v>
      </c>
      <c r="R7475" t="s">
        <v>63</v>
      </c>
      <c r="S7475">
        <v>3</v>
      </c>
      <c r="T7475">
        <v>0</v>
      </c>
      <c r="U7475">
        <v>2</v>
      </c>
      <c r="V7475">
        <v>138</v>
      </c>
      <c r="W7475" t="s">
        <v>41</v>
      </c>
      <c r="X7475" t="s">
        <v>36564</v>
      </c>
      <c r="Y7475" t="s">
        <v>6</v>
      </c>
      <c r="Z7475" s="1">
        <v>45111</v>
      </c>
      <c r="AA7475" s="2">
        <v>9.2175925925925925E-2</v>
      </c>
      <c r="AB7475" s="2">
        <v>0.71497685185185178</v>
      </c>
      <c r="AC7475" t="s">
        <v>44</v>
      </c>
      <c r="AD7475" t="s">
        <v>44</v>
      </c>
      <c r="AE7475" t="s">
        <v>44</v>
      </c>
      <c r="AF7475">
        <v>69</v>
      </c>
    </row>
    <row r="7476" spans="1:32">
      <c r="A7476">
        <v>32322</v>
      </c>
      <c r="B7476">
        <v>31422</v>
      </c>
      <c r="C7476" t="s">
        <v>8265</v>
      </c>
      <c r="D7476" t="s">
        <v>716</v>
      </c>
      <c r="E7476" t="s">
        <v>48</v>
      </c>
      <c r="F7476" t="s">
        <v>36565</v>
      </c>
      <c r="G7476" t="s">
        <v>36566</v>
      </c>
      <c r="H7476" t="s">
        <v>295</v>
      </c>
      <c r="I7476" s="1">
        <v>37377</v>
      </c>
      <c r="J7476" t="s">
        <v>36567</v>
      </c>
      <c r="K7476" t="s">
        <v>8960</v>
      </c>
      <c r="L7476">
        <v>67765</v>
      </c>
      <c r="M7476" t="s">
        <v>295</v>
      </c>
      <c r="N7476" s="1">
        <v>45113</v>
      </c>
      <c r="O7476" s="1">
        <v>45116</v>
      </c>
      <c r="P7476">
        <v>71</v>
      </c>
      <c r="Q7476">
        <v>3</v>
      </c>
      <c r="R7476" t="s">
        <v>63</v>
      </c>
      <c r="S7476">
        <v>1</v>
      </c>
      <c r="T7476">
        <v>2</v>
      </c>
      <c r="U7476">
        <v>3</v>
      </c>
      <c r="V7476">
        <v>210</v>
      </c>
      <c r="W7476" t="s">
        <v>54</v>
      </c>
      <c r="X7476" t="s">
        <v>36568</v>
      </c>
      <c r="Y7476" t="s">
        <v>81</v>
      </c>
      <c r="Z7476" s="1">
        <v>45094</v>
      </c>
      <c r="AA7476" s="2">
        <v>4.0497685185185185E-2</v>
      </c>
      <c r="AB7476" s="2">
        <v>0.26934027777777775</v>
      </c>
      <c r="AC7476" t="s">
        <v>44</v>
      </c>
      <c r="AD7476" t="s">
        <v>45</v>
      </c>
      <c r="AE7476" t="s">
        <v>44</v>
      </c>
      <c r="AF7476">
        <v>70</v>
      </c>
    </row>
    <row r="7477" spans="1:32">
      <c r="A7477">
        <v>32324</v>
      </c>
      <c r="B7477">
        <v>31424</v>
      </c>
      <c r="C7477" t="s">
        <v>1796</v>
      </c>
      <c r="D7477" t="s">
        <v>230</v>
      </c>
      <c r="E7477" t="s">
        <v>34</v>
      </c>
      <c r="F7477" t="s">
        <v>36569</v>
      </c>
      <c r="G7477" t="s">
        <v>36570</v>
      </c>
      <c r="H7477" t="s">
        <v>309</v>
      </c>
      <c r="I7477" s="1">
        <v>32199</v>
      </c>
      <c r="J7477" t="s">
        <v>36571</v>
      </c>
      <c r="K7477" t="s">
        <v>36572</v>
      </c>
      <c r="L7477">
        <v>30574</v>
      </c>
      <c r="M7477" t="s">
        <v>309</v>
      </c>
      <c r="N7477" s="1">
        <v>45107</v>
      </c>
      <c r="O7477" s="1">
        <v>45110</v>
      </c>
      <c r="P7477">
        <v>84</v>
      </c>
      <c r="Q7477">
        <v>4</v>
      </c>
      <c r="R7477" t="s">
        <v>40</v>
      </c>
      <c r="S7477">
        <v>1</v>
      </c>
      <c r="T7477">
        <v>0</v>
      </c>
      <c r="U7477">
        <v>3</v>
      </c>
      <c r="V7477">
        <v>672</v>
      </c>
      <c r="W7477" t="s">
        <v>54</v>
      </c>
      <c r="X7477" t="s">
        <v>36573</v>
      </c>
      <c r="Y7477" t="s">
        <v>81</v>
      </c>
      <c r="Z7477" s="1">
        <v>45077</v>
      </c>
      <c r="AA7477" s="2">
        <v>0.83292824074074068</v>
      </c>
      <c r="AB7477" s="2">
        <v>0.5647685185185185</v>
      </c>
      <c r="AC7477" t="s">
        <v>45</v>
      </c>
      <c r="AD7477" t="s">
        <v>45</v>
      </c>
      <c r="AE7477" t="s">
        <v>44</v>
      </c>
      <c r="AF7477">
        <v>224</v>
      </c>
    </row>
    <row r="7478" spans="1:32">
      <c r="A7478">
        <v>32325</v>
      </c>
      <c r="B7478">
        <v>31425</v>
      </c>
      <c r="C7478" t="s">
        <v>347</v>
      </c>
      <c r="D7478" t="s">
        <v>3849</v>
      </c>
      <c r="E7478" t="s">
        <v>34</v>
      </c>
      <c r="F7478" t="s">
        <v>36574</v>
      </c>
      <c r="G7478" t="s">
        <v>36575</v>
      </c>
      <c r="H7478" t="s">
        <v>109</v>
      </c>
      <c r="I7478" s="1">
        <v>30554</v>
      </c>
      <c r="J7478" t="s">
        <v>36576</v>
      </c>
      <c r="K7478" t="s">
        <v>36577</v>
      </c>
      <c r="L7478">
        <v>37834</v>
      </c>
      <c r="M7478" t="s">
        <v>109</v>
      </c>
      <c r="N7478" s="1">
        <v>45241</v>
      </c>
      <c r="O7478" s="1">
        <v>45244</v>
      </c>
      <c r="P7478">
        <v>33</v>
      </c>
      <c r="Q7478">
        <v>2</v>
      </c>
      <c r="R7478" t="s">
        <v>40</v>
      </c>
      <c r="S7478">
        <v>3</v>
      </c>
      <c r="T7478">
        <v>0</v>
      </c>
      <c r="U7478">
        <v>3</v>
      </c>
      <c r="V7478">
        <v>696</v>
      </c>
      <c r="W7478" t="s">
        <v>41</v>
      </c>
      <c r="X7478" t="s">
        <v>36578</v>
      </c>
      <c r="Y7478" t="s">
        <v>43</v>
      </c>
      <c r="Z7478" s="1">
        <v>45221</v>
      </c>
      <c r="AA7478" s="2">
        <v>0.13403935185185187</v>
      </c>
      <c r="AB7478" s="2">
        <v>0.90422453703703709</v>
      </c>
      <c r="AC7478" t="s">
        <v>44</v>
      </c>
      <c r="AD7478" t="s">
        <v>44</v>
      </c>
      <c r="AE7478" t="s">
        <v>44</v>
      </c>
      <c r="AF7478">
        <v>232</v>
      </c>
    </row>
    <row r="7479" spans="1:32">
      <c r="A7479">
        <v>32328</v>
      </c>
      <c r="B7479">
        <v>31428</v>
      </c>
      <c r="C7479" t="s">
        <v>722</v>
      </c>
      <c r="D7479" t="s">
        <v>36579</v>
      </c>
      <c r="E7479" t="s">
        <v>34</v>
      </c>
      <c r="F7479" t="s">
        <v>36580</v>
      </c>
      <c r="G7479" t="s">
        <v>36581</v>
      </c>
      <c r="H7479" t="s">
        <v>309</v>
      </c>
      <c r="I7479" s="1">
        <v>22769</v>
      </c>
      <c r="J7479" t="s">
        <v>36582</v>
      </c>
      <c r="K7479" t="s">
        <v>36583</v>
      </c>
      <c r="L7479">
        <v>7597</v>
      </c>
      <c r="M7479" t="s">
        <v>309</v>
      </c>
      <c r="N7479" s="1">
        <v>45168</v>
      </c>
      <c r="O7479" s="1">
        <v>45170</v>
      </c>
      <c r="P7479">
        <v>47</v>
      </c>
      <c r="Q7479">
        <v>2</v>
      </c>
      <c r="R7479" t="s">
        <v>63</v>
      </c>
      <c r="S7479">
        <v>2</v>
      </c>
      <c r="T7479">
        <v>0</v>
      </c>
      <c r="U7479">
        <v>2</v>
      </c>
      <c r="V7479">
        <v>132</v>
      </c>
      <c r="W7479" t="s">
        <v>54</v>
      </c>
      <c r="X7479" t="s">
        <v>36584</v>
      </c>
      <c r="Y7479" t="s">
        <v>6</v>
      </c>
      <c r="Z7479" s="1">
        <v>45146</v>
      </c>
      <c r="AA7479" s="2">
        <v>0.8513425925925926</v>
      </c>
      <c r="AB7479" s="2">
        <v>0.94512731481481482</v>
      </c>
      <c r="AC7479" t="s">
        <v>44</v>
      </c>
      <c r="AD7479" t="s">
        <v>44</v>
      </c>
      <c r="AE7479" t="s">
        <v>44</v>
      </c>
      <c r="AF7479">
        <v>66</v>
      </c>
    </row>
    <row r="7480" spans="1:32">
      <c r="A7480">
        <v>32330</v>
      </c>
      <c r="B7480">
        <v>31430</v>
      </c>
      <c r="C7480" t="s">
        <v>3993</v>
      </c>
      <c r="D7480" t="s">
        <v>6569</v>
      </c>
      <c r="E7480" t="s">
        <v>34</v>
      </c>
      <c r="F7480" t="s">
        <v>36585</v>
      </c>
      <c r="G7480">
        <f>1-456-949-1417</f>
        <v>-2821</v>
      </c>
      <c r="H7480" t="s">
        <v>109</v>
      </c>
      <c r="I7480" s="1">
        <v>18584</v>
      </c>
      <c r="J7480" t="s">
        <v>36586</v>
      </c>
      <c r="K7480" t="s">
        <v>36587</v>
      </c>
      <c r="L7480">
        <v>33267</v>
      </c>
      <c r="M7480" t="s">
        <v>109</v>
      </c>
      <c r="N7480" s="1">
        <v>45232</v>
      </c>
      <c r="O7480" s="1">
        <v>45233</v>
      </c>
      <c r="P7480">
        <v>18</v>
      </c>
      <c r="Q7480">
        <v>1</v>
      </c>
      <c r="R7480" t="s">
        <v>40</v>
      </c>
      <c r="S7480">
        <v>1</v>
      </c>
      <c r="T7480">
        <v>2</v>
      </c>
      <c r="U7480">
        <v>1</v>
      </c>
      <c r="V7480">
        <v>219</v>
      </c>
      <c r="W7480" t="s">
        <v>54</v>
      </c>
      <c r="X7480" t="s">
        <v>36588</v>
      </c>
      <c r="Y7480" t="s">
        <v>65</v>
      </c>
      <c r="Z7480" s="1">
        <v>45204</v>
      </c>
      <c r="AA7480" s="2">
        <v>0.6314467592592593</v>
      </c>
      <c r="AB7480" s="2">
        <v>5.136574074074074E-2</v>
      </c>
      <c r="AC7480" t="s">
        <v>45</v>
      </c>
      <c r="AD7480" t="s">
        <v>45</v>
      </c>
      <c r="AE7480" t="s">
        <v>44</v>
      </c>
      <c r="AF7480">
        <v>219</v>
      </c>
    </row>
    <row r="7481" spans="1:32">
      <c r="A7481">
        <v>32331</v>
      </c>
      <c r="B7481">
        <v>31431</v>
      </c>
      <c r="C7481" t="s">
        <v>590</v>
      </c>
      <c r="D7481" t="s">
        <v>214</v>
      </c>
      <c r="E7481" t="s">
        <v>48</v>
      </c>
      <c r="F7481" t="s">
        <v>36589</v>
      </c>
      <c r="G7481" t="s">
        <v>36590</v>
      </c>
      <c r="H7481" t="s">
        <v>209</v>
      </c>
      <c r="I7481" s="1">
        <v>22288</v>
      </c>
      <c r="J7481" t="s">
        <v>36591</v>
      </c>
      <c r="K7481" t="s">
        <v>20575</v>
      </c>
      <c r="L7481">
        <v>68584</v>
      </c>
      <c r="M7481" t="s">
        <v>209</v>
      </c>
      <c r="N7481" s="1">
        <v>45138</v>
      </c>
      <c r="O7481" s="1">
        <v>45143</v>
      </c>
      <c r="P7481">
        <v>72</v>
      </c>
      <c r="Q7481">
        <v>3</v>
      </c>
      <c r="R7481" t="s">
        <v>40</v>
      </c>
      <c r="S7481">
        <v>2</v>
      </c>
      <c r="T7481">
        <v>0</v>
      </c>
      <c r="U7481">
        <v>5</v>
      </c>
      <c r="V7481">
        <v>1120</v>
      </c>
      <c r="W7481" t="s">
        <v>54</v>
      </c>
      <c r="X7481" t="s">
        <v>36592</v>
      </c>
      <c r="Y7481" t="s">
        <v>81</v>
      </c>
      <c r="Z7481" s="1">
        <v>45111</v>
      </c>
      <c r="AA7481" s="2">
        <v>0.48792824074074076</v>
      </c>
      <c r="AB7481" s="2">
        <v>5.3425925925925925E-2</v>
      </c>
      <c r="AC7481" t="s">
        <v>44</v>
      </c>
      <c r="AD7481" t="s">
        <v>44</v>
      </c>
      <c r="AE7481" t="s">
        <v>45</v>
      </c>
      <c r="AF7481">
        <v>224</v>
      </c>
    </row>
    <row r="7482" spans="1:32">
      <c r="A7482">
        <v>32332</v>
      </c>
      <c r="B7482">
        <v>31432</v>
      </c>
      <c r="C7482" t="s">
        <v>236</v>
      </c>
      <c r="D7482" t="s">
        <v>5519</v>
      </c>
      <c r="E7482" t="s">
        <v>48</v>
      </c>
      <c r="F7482" t="s">
        <v>36593</v>
      </c>
      <c r="G7482" t="s">
        <v>36594</v>
      </c>
      <c r="H7482" t="s">
        <v>941</v>
      </c>
      <c r="I7482" s="1">
        <v>20733</v>
      </c>
      <c r="J7482" t="s">
        <v>36595</v>
      </c>
      <c r="K7482" t="s">
        <v>36596</v>
      </c>
      <c r="L7482">
        <v>2185</v>
      </c>
      <c r="M7482" t="s">
        <v>941</v>
      </c>
      <c r="N7482" s="1">
        <v>44998</v>
      </c>
      <c r="O7482" s="1">
        <v>45000</v>
      </c>
      <c r="P7482">
        <v>80</v>
      </c>
      <c r="Q7482">
        <v>4</v>
      </c>
      <c r="R7482" t="s">
        <v>63</v>
      </c>
      <c r="S7482">
        <v>1</v>
      </c>
      <c r="T7482">
        <v>0</v>
      </c>
      <c r="U7482">
        <v>2</v>
      </c>
      <c r="V7482">
        <v>154</v>
      </c>
      <c r="W7482" t="s">
        <v>41</v>
      </c>
      <c r="X7482" t="s">
        <v>36597</v>
      </c>
      <c r="Y7482" t="s">
        <v>6</v>
      </c>
      <c r="Z7482" s="1">
        <v>44968</v>
      </c>
      <c r="AA7482" s="2">
        <v>0.28047453703703701</v>
      </c>
      <c r="AB7482" s="2">
        <v>0.10746527777777777</v>
      </c>
      <c r="AC7482" t="s">
        <v>45</v>
      </c>
      <c r="AD7482" t="s">
        <v>44</v>
      </c>
      <c r="AE7482" t="s">
        <v>44</v>
      </c>
      <c r="AF7482">
        <v>77</v>
      </c>
    </row>
    <row r="7483" spans="1:32">
      <c r="A7483">
        <v>32336</v>
      </c>
      <c r="B7483">
        <v>31436</v>
      </c>
      <c r="C7483" t="s">
        <v>590</v>
      </c>
      <c r="D7483" t="s">
        <v>83</v>
      </c>
      <c r="E7483" t="s">
        <v>48</v>
      </c>
      <c r="F7483" t="s">
        <v>36598</v>
      </c>
      <c r="G7483" t="s">
        <v>36599</v>
      </c>
      <c r="H7483" t="s">
        <v>217</v>
      </c>
      <c r="I7483" s="1">
        <v>22222</v>
      </c>
      <c r="J7483" t="s">
        <v>36600</v>
      </c>
      <c r="K7483" t="s">
        <v>36601</v>
      </c>
      <c r="L7483">
        <v>4340</v>
      </c>
      <c r="M7483" t="s">
        <v>217</v>
      </c>
      <c r="N7483" s="1">
        <v>44978</v>
      </c>
      <c r="O7483" s="1">
        <v>44983</v>
      </c>
      <c r="P7483">
        <v>40</v>
      </c>
      <c r="Q7483">
        <v>2</v>
      </c>
      <c r="R7483" t="s">
        <v>53</v>
      </c>
      <c r="S7483">
        <v>3</v>
      </c>
      <c r="T7483">
        <v>1</v>
      </c>
      <c r="U7483">
        <v>5</v>
      </c>
      <c r="V7483">
        <v>690</v>
      </c>
      <c r="W7483" t="s">
        <v>54</v>
      </c>
      <c r="X7483" t="s">
        <v>36602</v>
      </c>
      <c r="Y7483" t="s">
        <v>81</v>
      </c>
      <c r="Z7483" s="1">
        <v>44961</v>
      </c>
      <c r="AA7483" s="2">
        <v>0.7840625</v>
      </c>
      <c r="AB7483" s="2">
        <v>0.30356481481481484</v>
      </c>
      <c r="AC7483" t="s">
        <v>45</v>
      </c>
      <c r="AD7483" t="s">
        <v>45</v>
      </c>
      <c r="AE7483" t="s">
        <v>44</v>
      </c>
      <c r="AF7483">
        <v>138</v>
      </c>
    </row>
    <row r="7484" spans="1:32">
      <c r="A7484">
        <v>32337</v>
      </c>
      <c r="B7484">
        <v>31437</v>
      </c>
      <c r="C7484" t="s">
        <v>1913</v>
      </c>
      <c r="D7484" t="s">
        <v>99</v>
      </c>
      <c r="E7484" t="s">
        <v>48</v>
      </c>
      <c r="F7484" t="s">
        <v>36603</v>
      </c>
      <c r="G7484" t="s">
        <v>36604</v>
      </c>
      <c r="H7484" t="s">
        <v>77</v>
      </c>
      <c r="I7484" s="1">
        <v>37389</v>
      </c>
      <c r="J7484" t="s">
        <v>36605</v>
      </c>
      <c r="K7484" t="s">
        <v>34821</v>
      </c>
      <c r="L7484">
        <v>35557</v>
      </c>
      <c r="M7484" t="s">
        <v>77</v>
      </c>
      <c r="N7484" s="1">
        <v>45245</v>
      </c>
      <c r="O7484" s="1">
        <v>45247</v>
      </c>
      <c r="P7484">
        <v>1</v>
      </c>
      <c r="Q7484">
        <v>1</v>
      </c>
      <c r="R7484" t="s">
        <v>53</v>
      </c>
      <c r="S7484">
        <v>4</v>
      </c>
      <c r="T7484">
        <v>2</v>
      </c>
      <c r="U7484">
        <v>2</v>
      </c>
      <c r="V7484">
        <v>286</v>
      </c>
      <c r="W7484" t="s">
        <v>41</v>
      </c>
      <c r="X7484" t="s">
        <v>36606</v>
      </c>
      <c r="Y7484" t="s">
        <v>81</v>
      </c>
      <c r="Z7484" s="1">
        <v>45229</v>
      </c>
      <c r="AA7484" s="2">
        <v>0.23875000000000002</v>
      </c>
      <c r="AB7484" s="2">
        <v>0.51590277777777771</v>
      </c>
      <c r="AC7484" t="s">
        <v>44</v>
      </c>
      <c r="AD7484" t="s">
        <v>44</v>
      </c>
      <c r="AE7484" t="s">
        <v>45</v>
      </c>
      <c r="AF7484">
        <v>143</v>
      </c>
    </row>
    <row r="7485" spans="1:32">
      <c r="A7485">
        <v>32338</v>
      </c>
      <c r="B7485">
        <v>31438</v>
      </c>
      <c r="C7485" t="s">
        <v>371</v>
      </c>
      <c r="D7485" t="s">
        <v>2856</v>
      </c>
      <c r="E7485" t="s">
        <v>48</v>
      </c>
      <c r="F7485" t="s">
        <v>36607</v>
      </c>
      <c r="G7485" t="s">
        <v>36608</v>
      </c>
      <c r="H7485" t="s">
        <v>272</v>
      </c>
      <c r="I7485" s="1">
        <v>22187</v>
      </c>
      <c r="J7485" t="s">
        <v>36609</v>
      </c>
      <c r="K7485" t="s">
        <v>36610</v>
      </c>
      <c r="L7485">
        <v>39430</v>
      </c>
      <c r="M7485" t="s">
        <v>272</v>
      </c>
      <c r="N7485" s="1">
        <v>45261</v>
      </c>
      <c r="O7485" s="1">
        <v>45264</v>
      </c>
      <c r="P7485">
        <v>79</v>
      </c>
      <c r="Q7485">
        <v>4</v>
      </c>
      <c r="R7485" t="s">
        <v>53</v>
      </c>
      <c r="S7485">
        <v>3</v>
      </c>
      <c r="T7485">
        <v>0</v>
      </c>
      <c r="U7485">
        <v>3</v>
      </c>
      <c r="V7485">
        <v>444</v>
      </c>
      <c r="W7485" t="s">
        <v>41</v>
      </c>
      <c r="X7485" t="s">
        <v>36611</v>
      </c>
      <c r="Y7485" t="s">
        <v>65</v>
      </c>
      <c r="Z7485" s="1">
        <v>45241</v>
      </c>
      <c r="AA7485" s="2">
        <v>0.89679398148148148</v>
      </c>
      <c r="AB7485" s="2">
        <v>0.96821759259259255</v>
      </c>
      <c r="AC7485" t="s">
        <v>44</v>
      </c>
      <c r="AD7485" t="s">
        <v>44</v>
      </c>
      <c r="AE7485" t="s">
        <v>45</v>
      </c>
      <c r="AF7485">
        <v>148</v>
      </c>
    </row>
    <row r="7486" spans="1:32">
      <c r="A7486">
        <v>32340</v>
      </c>
      <c r="B7486">
        <v>31440</v>
      </c>
      <c r="C7486" t="s">
        <v>90</v>
      </c>
      <c r="D7486" t="s">
        <v>18568</v>
      </c>
      <c r="E7486" t="s">
        <v>48</v>
      </c>
      <c r="F7486" t="s">
        <v>36612</v>
      </c>
      <c r="G7486" t="s">
        <v>36613</v>
      </c>
      <c r="H7486" t="s">
        <v>423</v>
      </c>
      <c r="I7486" s="1">
        <v>23802</v>
      </c>
      <c r="J7486" t="s">
        <v>36614</v>
      </c>
      <c r="K7486" t="s">
        <v>36615</v>
      </c>
      <c r="L7486">
        <v>58344</v>
      </c>
      <c r="M7486" t="s">
        <v>423</v>
      </c>
      <c r="N7486" s="1">
        <v>44996</v>
      </c>
      <c r="O7486" s="1">
        <v>44997</v>
      </c>
      <c r="P7486">
        <v>79</v>
      </c>
      <c r="Q7486">
        <v>4</v>
      </c>
      <c r="R7486" t="s">
        <v>53</v>
      </c>
      <c r="S7486">
        <v>1</v>
      </c>
      <c r="T7486">
        <v>1</v>
      </c>
      <c r="U7486">
        <v>1</v>
      </c>
      <c r="V7486">
        <v>133</v>
      </c>
      <c r="W7486" t="s">
        <v>41</v>
      </c>
      <c r="X7486" t="s">
        <v>36616</v>
      </c>
      <c r="Y7486" t="s">
        <v>81</v>
      </c>
      <c r="Z7486" s="1">
        <v>44960</v>
      </c>
      <c r="AA7486" s="2">
        <v>0.70568287037037036</v>
      </c>
      <c r="AB7486" s="2">
        <v>0.35707175925925921</v>
      </c>
      <c r="AC7486" t="s">
        <v>44</v>
      </c>
      <c r="AD7486" t="s">
        <v>45</v>
      </c>
      <c r="AE7486" t="s">
        <v>44</v>
      </c>
      <c r="AF7486">
        <v>133</v>
      </c>
    </row>
    <row r="7487" spans="1:32">
      <c r="A7487">
        <v>32341</v>
      </c>
      <c r="B7487">
        <v>31441</v>
      </c>
      <c r="C7487" t="s">
        <v>1275</v>
      </c>
      <c r="D7487" t="s">
        <v>10095</v>
      </c>
      <c r="E7487" t="s">
        <v>34</v>
      </c>
      <c r="F7487" t="s">
        <v>36617</v>
      </c>
      <c r="G7487" t="s">
        <v>36618</v>
      </c>
      <c r="H7487" t="s">
        <v>109</v>
      </c>
      <c r="I7487" s="1">
        <v>30021</v>
      </c>
      <c r="J7487" t="s">
        <v>36619</v>
      </c>
      <c r="K7487" t="s">
        <v>36620</v>
      </c>
      <c r="L7487">
        <v>20373</v>
      </c>
      <c r="M7487" t="s">
        <v>109</v>
      </c>
      <c r="N7487" s="1">
        <v>45136</v>
      </c>
      <c r="O7487" s="1">
        <v>45137</v>
      </c>
      <c r="P7487">
        <v>16</v>
      </c>
      <c r="Q7487">
        <v>1</v>
      </c>
      <c r="R7487" t="s">
        <v>53</v>
      </c>
      <c r="S7487">
        <v>1</v>
      </c>
      <c r="T7487">
        <v>0</v>
      </c>
      <c r="U7487">
        <v>1</v>
      </c>
      <c r="V7487">
        <v>133</v>
      </c>
      <c r="W7487" t="s">
        <v>41</v>
      </c>
      <c r="X7487" t="s">
        <v>36621</v>
      </c>
      <c r="Y7487" t="s">
        <v>81</v>
      </c>
      <c r="Z7487" s="1">
        <v>45106</v>
      </c>
      <c r="AA7487" s="2">
        <v>0.69541666666666668</v>
      </c>
      <c r="AB7487" s="2">
        <v>0.85349537037037038</v>
      </c>
      <c r="AC7487" t="s">
        <v>45</v>
      </c>
      <c r="AD7487" t="s">
        <v>44</v>
      </c>
      <c r="AE7487" t="s">
        <v>44</v>
      </c>
      <c r="AF7487">
        <v>133</v>
      </c>
    </row>
    <row r="7488" spans="1:32">
      <c r="A7488">
        <v>32344</v>
      </c>
      <c r="B7488">
        <v>31444</v>
      </c>
      <c r="C7488" t="s">
        <v>520</v>
      </c>
      <c r="D7488" t="s">
        <v>2117</v>
      </c>
      <c r="E7488" t="s">
        <v>48</v>
      </c>
      <c r="F7488" t="s">
        <v>36622</v>
      </c>
      <c r="G7488">
        <f>1-450-403-3986</f>
        <v>-4838</v>
      </c>
      <c r="H7488" t="s">
        <v>60</v>
      </c>
      <c r="I7488" s="1">
        <v>29220</v>
      </c>
      <c r="J7488" t="s">
        <v>36623</v>
      </c>
      <c r="K7488" t="s">
        <v>36624</v>
      </c>
      <c r="L7488">
        <v>19768</v>
      </c>
      <c r="M7488" t="s">
        <v>60</v>
      </c>
      <c r="N7488" s="1">
        <v>45042</v>
      </c>
      <c r="O7488" s="1">
        <v>45047</v>
      </c>
      <c r="P7488">
        <v>32</v>
      </c>
      <c r="Q7488">
        <v>2</v>
      </c>
      <c r="R7488" t="s">
        <v>63</v>
      </c>
      <c r="S7488">
        <v>3</v>
      </c>
      <c r="T7488">
        <v>1</v>
      </c>
      <c r="U7488">
        <v>5</v>
      </c>
      <c r="V7488">
        <v>315</v>
      </c>
      <c r="W7488" t="s">
        <v>41</v>
      </c>
      <c r="X7488" t="s">
        <v>36625</v>
      </c>
      <c r="Y7488" t="s">
        <v>65</v>
      </c>
      <c r="Z7488" s="1">
        <v>45009</v>
      </c>
      <c r="AA7488" s="2">
        <v>0.42170138888888892</v>
      </c>
      <c r="AB7488" s="2">
        <v>2.342592592592593E-2</v>
      </c>
      <c r="AC7488" t="s">
        <v>45</v>
      </c>
      <c r="AD7488" t="s">
        <v>45</v>
      </c>
      <c r="AE7488" t="s">
        <v>45</v>
      </c>
      <c r="AF7488">
        <v>63</v>
      </c>
    </row>
    <row r="7489" spans="1:32">
      <c r="A7489">
        <v>32345</v>
      </c>
      <c r="B7489">
        <v>31445</v>
      </c>
      <c r="C7489" t="s">
        <v>8746</v>
      </c>
      <c r="D7489" t="s">
        <v>1105</v>
      </c>
      <c r="E7489" t="s">
        <v>48</v>
      </c>
      <c r="F7489" t="s">
        <v>36626</v>
      </c>
      <c r="G7489" t="s">
        <v>36627</v>
      </c>
      <c r="H7489" t="s">
        <v>295</v>
      </c>
      <c r="I7489" s="1">
        <v>38631</v>
      </c>
      <c r="J7489" t="s">
        <v>36628</v>
      </c>
      <c r="K7489" t="s">
        <v>36629</v>
      </c>
      <c r="L7489">
        <v>56863</v>
      </c>
      <c r="M7489" t="s">
        <v>295</v>
      </c>
      <c r="N7489" s="1">
        <v>44976</v>
      </c>
      <c r="O7489" s="1">
        <v>44978</v>
      </c>
      <c r="P7489">
        <v>44</v>
      </c>
      <c r="Q7489">
        <v>2</v>
      </c>
      <c r="R7489" t="s">
        <v>63</v>
      </c>
      <c r="S7489">
        <v>3</v>
      </c>
      <c r="T7489">
        <v>1</v>
      </c>
      <c r="U7489">
        <v>2</v>
      </c>
      <c r="V7489">
        <v>132</v>
      </c>
      <c r="W7489" t="s">
        <v>41</v>
      </c>
      <c r="X7489" t="s">
        <v>36630</v>
      </c>
      <c r="Y7489" t="s">
        <v>6</v>
      </c>
      <c r="Z7489" s="1">
        <v>44937</v>
      </c>
      <c r="AA7489" s="2">
        <v>0.61635416666666665</v>
      </c>
      <c r="AB7489" s="2">
        <v>0.40945601851851854</v>
      </c>
      <c r="AC7489" t="s">
        <v>44</v>
      </c>
      <c r="AD7489" t="s">
        <v>45</v>
      </c>
      <c r="AE7489" t="s">
        <v>44</v>
      </c>
      <c r="AF7489">
        <v>66</v>
      </c>
    </row>
    <row r="7490" spans="1:32">
      <c r="A7490">
        <v>32346</v>
      </c>
      <c r="B7490">
        <v>31446</v>
      </c>
      <c r="C7490" t="s">
        <v>4016</v>
      </c>
      <c r="D7490" t="s">
        <v>11706</v>
      </c>
      <c r="E7490" t="s">
        <v>34</v>
      </c>
      <c r="F7490" t="s">
        <v>36631</v>
      </c>
      <c r="G7490" t="s">
        <v>36632</v>
      </c>
      <c r="H7490" t="s">
        <v>135</v>
      </c>
      <c r="I7490" s="1">
        <v>28954</v>
      </c>
      <c r="J7490" t="s">
        <v>36633</v>
      </c>
      <c r="K7490" t="s">
        <v>36634</v>
      </c>
      <c r="L7490">
        <v>46995</v>
      </c>
      <c r="M7490" t="s">
        <v>135</v>
      </c>
      <c r="N7490" s="1">
        <v>45150</v>
      </c>
      <c r="O7490" s="1">
        <v>45151</v>
      </c>
      <c r="P7490">
        <v>83</v>
      </c>
      <c r="Q7490">
        <v>4</v>
      </c>
      <c r="R7490" t="s">
        <v>63</v>
      </c>
      <c r="S7490">
        <v>1</v>
      </c>
      <c r="T7490">
        <v>0</v>
      </c>
      <c r="U7490">
        <v>1</v>
      </c>
      <c r="V7490">
        <v>73</v>
      </c>
      <c r="W7490" t="s">
        <v>41</v>
      </c>
      <c r="X7490" t="s">
        <v>36635</v>
      </c>
      <c r="Y7490" t="s">
        <v>43</v>
      </c>
      <c r="Z7490" s="1">
        <v>45133</v>
      </c>
      <c r="AA7490" s="2">
        <v>0.32769675925925928</v>
      </c>
      <c r="AB7490" s="2">
        <v>0.57528935185185182</v>
      </c>
      <c r="AC7490" t="s">
        <v>45</v>
      </c>
      <c r="AD7490" t="s">
        <v>44</v>
      </c>
      <c r="AE7490" t="s">
        <v>45</v>
      </c>
      <c r="AF7490">
        <v>73</v>
      </c>
    </row>
    <row r="7491" spans="1:32">
      <c r="A7491">
        <v>32347</v>
      </c>
      <c r="B7491">
        <v>31447</v>
      </c>
      <c r="C7491" t="s">
        <v>229</v>
      </c>
      <c r="D7491" t="s">
        <v>126</v>
      </c>
      <c r="E7491" t="s">
        <v>48</v>
      </c>
      <c r="F7491" t="s">
        <v>36636</v>
      </c>
      <c r="G7491">
        <f>1-869-991-7214</f>
        <v>-9073</v>
      </c>
      <c r="H7491" t="s">
        <v>295</v>
      </c>
      <c r="I7491" s="1">
        <v>16531</v>
      </c>
      <c r="J7491" t="s">
        <v>36637</v>
      </c>
      <c r="K7491" t="s">
        <v>27290</v>
      </c>
      <c r="L7491">
        <v>41299</v>
      </c>
      <c r="M7491" t="s">
        <v>295</v>
      </c>
      <c r="N7491" s="1">
        <v>45175</v>
      </c>
      <c r="O7491" s="1">
        <v>45176</v>
      </c>
      <c r="P7491">
        <v>100</v>
      </c>
      <c r="Q7491">
        <v>4</v>
      </c>
      <c r="R7491" t="s">
        <v>53</v>
      </c>
      <c r="S7491">
        <v>2</v>
      </c>
      <c r="T7491">
        <v>2</v>
      </c>
      <c r="U7491">
        <v>1</v>
      </c>
      <c r="V7491">
        <v>136</v>
      </c>
      <c r="W7491" t="s">
        <v>54</v>
      </c>
      <c r="X7491" t="s">
        <v>36638</v>
      </c>
      <c r="Y7491" t="s">
        <v>6</v>
      </c>
      <c r="Z7491" s="1">
        <v>45138</v>
      </c>
      <c r="AA7491" s="2">
        <v>0.54851851851851852</v>
      </c>
      <c r="AB7491" s="2">
        <v>0.17925925925925926</v>
      </c>
      <c r="AC7491" t="s">
        <v>45</v>
      </c>
      <c r="AD7491" t="s">
        <v>44</v>
      </c>
      <c r="AE7491" t="s">
        <v>45</v>
      </c>
      <c r="AF7491">
        <v>136</v>
      </c>
    </row>
    <row r="7492" spans="1:32">
      <c r="A7492">
        <v>32348</v>
      </c>
      <c r="B7492">
        <v>31448</v>
      </c>
      <c r="C7492" t="s">
        <v>112</v>
      </c>
      <c r="D7492" t="s">
        <v>90</v>
      </c>
      <c r="E7492" t="s">
        <v>48</v>
      </c>
      <c r="F7492" t="s">
        <v>36639</v>
      </c>
      <c r="G7492" t="s">
        <v>36640</v>
      </c>
      <c r="H7492" t="s">
        <v>418</v>
      </c>
      <c r="I7492" s="1">
        <v>27992</v>
      </c>
      <c r="J7492" t="s">
        <v>36641</v>
      </c>
      <c r="K7492" t="s">
        <v>32852</v>
      </c>
      <c r="L7492">
        <v>74801</v>
      </c>
      <c r="M7492" t="s">
        <v>418</v>
      </c>
      <c r="N7492" s="1">
        <v>45154</v>
      </c>
      <c r="O7492" s="1">
        <v>45158</v>
      </c>
      <c r="P7492">
        <v>9</v>
      </c>
      <c r="Q7492">
        <v>1</v>
      </c>
      <c r="R7492" t="s">
        <v>40</v>
      </c>
      <c r="S7492">
        <v>4</v>
      </c>
      <c r="T7492">
        <v>1</v>
      </c>
      <c r="U7492">
        <v>4</v>
      </c>
      <c r="V7492">
        <v>844</v>
      </c>
      <c r="W7492" t="s">
        <v>41</v>
      </c>
      <c r="X7492" t="s">
        <v>36642</v>
      </c>
      <c r="Y7492" t="s">
        <v>65</v>
      </c>
      <c r="Z7492" s="1">
        <v>45145</v>
      </c>
      <c r="AA7492" s="2">
        <v>0.60832175925925924</v>
      </c>
      <c r="AB7492" s="2">
        <v>0.3142476851851852</v>
      </c>
      <c r="AC7492" t="s">
        <v>45</v>
      </c>
      <c r="AD7492" t="s">
        <v>44</v>
      </c>
      <c r="AE7492" t="s">
        <v>44</v>
      </c>
      <c r="AF7492">
        <v>211</v>
      </c>
    </row>
    <row r="7493" spans="1:32">
      <c r="A7493">
        <v>32349</v>
      </c>
      <c r="B7493">
        <v>31449</v>
      </c>
      <c r="C7493" t="s">
        <v>3283</v>
      </c>
      <c r="D7493" t="s">
        <v>462</v>
      </c>
      <c r="E7493" t="s">
        <v>48</v>
      </c>
      <c r="F7493" t="s">
        <v>36643</v>
      </c>
      <c r="G7493">
        <f>1-947-311-2029</f>
        <v>-3286</v>
      </c>
      <c r="H7493" t="s">
        <v>70</v>
      </c>
      <c r="I7493" s="1">
        <v>20529</v>
      </c>
      <c r="J7493" t="s">
        <v>36644</v>
      </c>
      <c r="K7493" t="s">
        <v>36645</v>
      </c>
      <c r="L7493">
        <v>89122</v>
      </c>
      <c r="M7493" t="s">
        <v>70</v>
      </c>
      <c r="N7493" s="1">
        <v>45049</v>
      </c>
      <c r="O7493" s="1">
        <v>45050</v>
      </c>
      <c r="P7493">
        <v>27</v>
      </c>
      <c r="Q7493">
        <v>2</v>
      </c>
      <c r="R7493" t="s">
        <v>40</v>
      </c>
      <c r="S7493">
        <v>2</v>
      </c>
      <c r="T7493">
        <v>0</v>
      </c>
      <c r="U7493">
        <v>1</v>
      </c>
      <c r="V7493">
        <v>240</v>
      </c>
      <c r="W7493" t="s">
        <v>54</v>
      </c>
      <c r="X7493" t="s">
        <v>36646</v>
      </c>
      <c r="Y7493" t="s">
        <v>43</v>
      </c>
      <c r="Z7493" s="1">
        <v>45016</v>
      </c>
      <c r="AA7493" s="2">
        <v>0.26620370370370372</v>
      </c>
      <c r="AB7493" s="2">
        <v>0.75025462962962963</v>
      </c>
      <c r="AC7493" t="s">
        <v>45</v>
      </c>
      <c r="AD7493" t="s">
        <v>45</v>
      </c>
      <c r="AE7493" t="s">
        <v>44</v>
      </c>
      <c r="AF7493">
        <v>240</v>
      </c>
    </row>
    <row r="7494" spans="1:32">
      <c r="A7494">
        <v>32350</v>
      </c>
      <c r="B7494">
        <v>31450</v>
      </c>
      <c r="C7494" t="s">
        <v>1588</v>
      </c>
      <c r="D7494" t="s">
        <v>9845</v>
      </c>
      <c r="E7494" t="s">
        <v>34</v>
      </c>
      <c r="F7494" t="s">
        <v>36647</v>
      </c>
      <c r="G7494" t="s">
        <v>36648</v>
      </c>
      <c r="H7494" t="s">
        <v>171</v>
      </c>
      <c r="I7494" s="1">
        <v>26926</v>
      </c>
      <c r="J7494" t="s">
        <v>36649</v>
      </c>
      <c r="K7494" t="s">
        <v>36650</v>
      </c>
      <c r="L7494">
        <v>2086</v>
      </c>
      <c r="M7494" t="s">
        <v>171</v>
      </c>
      <c r="N7494" s="1">
        <v>45118</v>
      </c>
      <c r="O7494" s="1">
        <v>45121</v>
      </c>
      <c r="P7494">
        <v>37</v>
      </c>
      <c r="Q7494">
        <v>2</v>
      </c>
      <c r="R7494" t="s">
        <v>53</v>
      </c>
      <c r="S7494">
        <v>3</v>
      </c>
      <c r="T7494">
        <v>1</v>
      </c>
      <c r="U7494">
        <v>3</v>
      </c>
      <c r="V7494">
        <v>435</v>
      </c>
      <c r="W7494" t="s">
        <v>41</v>
      </c>
      <c r="X7494" t="s">
        <v>36651</v>
      </c>
      <c r="Y7494" t="s">
        <v>81</v>
      </c>
      <c r="Z7494" s="1">
        <v>45110</v>
      </c>
      <c r="AA7494" s="2">
        <v>0.45049768518518518</v>
      </c>
      <c r="AB7494" s="2">
        <v>7.5821759259259255E-2</v>
      </c>
      <c r="AC7494" t="s">
        <v>44</v>
      </c>
      <c r="AD7494" t="s">
        <v>44</v>
      </c>
      <c r="AE7494" t="s">
        <v>45</v>
      </c>
      <c r="AF7494">
        <v>145</v>
      </c>
    </row>
    <row r="7495" spans="1:32">
      <c r="A7495">
        <v>32351</v>
      </c>
      <c r="B7495">
        <v>31451</v>
      </c>
      <c r="C7495" t="s">
        <v>36652</v>
      </c>
      <c r="D7495" t="s">
        <v>3353</v>
      </c>
      <c r="E7495" t="s">
        <v>34</v>
      </c>
      <c r="F7495" t="s">
        <v>36653</v>
      </c>
      <c r="G7495" t="s">
        <v>36654</v>
      </c>
      <c r="H7495" t="s">
        <v>70</v>
      </c>
      <c r="I7495" s="1">
        <v>24662</v>
      </c>
      <c r="J7495" t="s">
        <v>36655</v>
      </c>
      <c r="K7495" t="s">
        <v>36656</v>
      </c>
      <c r="L7495">
        <v>25653</v>
      </c>
      <c r="M7495" t="s">
        <v>70</v>
      </c>
      <c r="N7495" s="1">
        <v>45269</v>
      </c>
      <c r="O7495" s="1">
        <v>45270</v>
      </c>
      <c r="P7495">
        <v>35</v>
      </c>
      <c r="Q7495">
        <v>2</v>
      </c>
      <c r="R7495" t="s">
        <v>63</v>
      </c>
      <c r="S7495">
        <v>3</v>
      </c>
      <c r="T7495">
        <v>2</v>
      </c>
      <c r="U7495">
        <v>1</v>
      </c>
      <c r="V7495">
        <v>83</v>
      </c>
      <c r="W7495" t="s">
        <v>54</v>
      </c>
      <c r="X7495" t="s">
        <v>36657</v>
      </c>
      <c r="Y7495" t="s">
        <v>81</v>
      </c>
      <c r="Z7495" s="1">
        <v>45252</v>
      </c>
      <c r="AA7495" s="2">
        <v>0.624537037037037</v>
      </c>
      <c r="AB7495" s="2">
        <v>0.94364583333333341</v>
      </c>
      <c r="AC7495" t="s">
        <v>45</v>
      </c>
      <c r="AD7495" t="s">
        <v>45</v>
      </c>
      <c r="AE7495" t="s">
        <v>45</v>
      </c>
      <c r="AF7495">
        <v>83</v>
      </c>
    </row>
    <row r="7496" spans="1:32">
      <c r="A7496">
        <v>32352</v>
      </c>
      <c r="B7496">
        <v>31452</v>
      </c>
      <c r="C7496" t="s">
        <v>1789</v>
      </c>
      <c r="D7496" t="s">
        <v>1092</v>
      </c>
      <c r="E7496" t="s">
        <v>34</v>
      </c>
      <c r="F7496" t="s">
        <v>36658</v>
      </c>
      <c r="G7496" t="s">
        <v>36659</v>
      </c>
      <c r="H7496" t="s">
        <v>171</v>
      </c>
      <c r="I7496" s="1">
        <v>30026</v>
      </c>
      <c r="J7496" t="s">
        <v>36660</v>
      </c>
      <c r="K7496" t="s">
        <v>36661</v>
      </c>
      <c r="L7496">
        <v>29241</v>
      </c>
      <c r="M7496" t="s">
        <v>171</v>
      </c>
      <c r="N7496" s="1">
        <v>45123</v>
      </c>
      <c r="O7496" s="1">
        <v>45126</v>
      </c>
      <c r="P7496">
        <v>54</v>
      </c>
      <c r="Q7496">
        <v>3</v>
      </c>
      <c r="R7496" t="s">
        <v>40</v>
      </c>
      <c r="S7496">
        <v>1</v>
      </c>
      <c r="T7496">
        <v>1</v>
      </c>
      <c r="U7496">
        <v>3</v>
      </c>
      <c r="V7496">
        <v>600</v>
      </c>
      <c r="W7496" t="s">
        <v>41</v>
      </c>
      <c r="X7496" t="s">
        <v>36662</v>
      </c>
      <c r="Y7496" t="s">
        <v>65</v>
      </c>
      <c r="Z7496" s="1">
        <v>45086</v>
      </c>
      <c r="AA7496" s="2">
        <v>0.1196875</v>
      </c>
      <c r="AB7496" s="2">
        <v>0.44320601851851849</v>
      </c>
      <c r="AC7496" t="s">
        <v>44</v>
      </c>
      <c r="AD7496" t="s">
        <v>44</v>
      </c>
      <c r="AE7496" t="s">
        <v>44</v>
      </c>
      <c r="AF7496">
        <v>200</v>
      </c>
    </row>
    <row r="7497" spans="1:32">
      <c r="A7497">
        <v>32354</v>
      </c>
      <c r="B7497">
        <v>31454</v>
      </c>
      <c r="C7497" t="s">
        <v>197</v>
      </c>
      <c r="D7497" t="s">
        <v>2640</v>
      </c>
      <c r="E7497" t="s">
        <v>48</v>
      </c>
      <c r="F7497" t="s">
        <v>36663</v>
      </c>
      <c r="G7497" t="s">
        <v>36664</v>
      </c>
      <c r="H7497" t="s">
        <v>50</v>
      </c>
      <c r="I7497" s="1">
        <v>27025</v>
      </c>
      <c r="J7497" t="s">
        <v>36665</v>
      </c>
      <c r="K7497" t="s">
        <v>5116</v>
      </c>
      <c r="L7497">
        <v>65979</v>
      </c>
      <c r="M7497" t="s">
        <v>50</v>
      </c>
      <c r="N7497" s="1">
        <v>45062</v>
      </c>
      <c r="O7497" s="1">
        <v>45064</v>
      </c>
      <c r="P7497">
        <v>7</v>
      </c>
      <c r="Q7497">
        <v>1</v>
      </c>
      <c r="R7497" t="s">
        <v>53</v>
      </c>
      <c r="S7497">
        <v>1</v>
      </c>
      <c r="T7497">
        <v>0</v>
      </c>
      <c r="U7497">
        <v>2</v>
      </c>
      <c r="V7497">
        <v>260</v>
      </c>
      <c r="W7497" t="s">
        <v>54</v>
      </c>
      <c r="X7497" t="s">
        <v>36666</v>
      </c>
      <c r="Y7497" t="s">
        <v>65</v>
      </c>
      <c r="Z7497" s="1">
        <v>45041</v>
      </c>
      <c r="AA7497" s="2">
        <v>0.76407407407407402</v>
      </c>
      <c r="AB7497" s="2">
        <v>0.89484953703703696</v>
      </c>
      <c r="AC7497" t="s">
        <v>45</v>
      </c>
      <c r="AD7497" t="s">
        <v>45</v>
      </c>
      <c r="AE7497" t="s">
        <v>44</v>
      </c>
      <c r="AF7497">
        <v>130</v>
      </c>
    </row>
    <row r="7498" spans="1:32">
      <c r="A7498">
        <v>32355</v>
      </c>
      <c r="B7498">
        <v>31455</v>
      </c>
      <c r="C7498" t="s">
        <v>1888</v>
      </c>
      <c r="D7498" t="s">
        <v>12316</v>
      </c>
      <c r="E7498" t="s">
        <v>34</v>
      </c>
      <c r="F7498" t="s">
        <v>36667</v>
      </c>
      <c r="G7498" t="s">
        <v>36668</v>
      </c>
      <c r="H7498" t="s">
        <v>280</v>
      </c>
      <c r="I7498" s="1">
        <v>16657</v>
      </c>
      <c r="J7498" t="s">
        <v>36669</v>
      </c>
      <c r="K7498" t="s">
        <v>282</v>
      </c>
      <c r="L7498">
        <v>45334</v>
      </c>
      <c r="M7498" t="s">
        <v>280</v>
      </c>
      <c r="N7498" s="1">
        <v>45295</v>
      </c>
      <c r="O7498" s="1">
        <v>45297</v>
      </c>
      <c r="P7498">
        <v>62</v>
      </c>
      <c r="Q7498">
        <v>3</v>
      </c>
      <c r="R7498" t="s">
        <v>63</v>
      </c>
      <c r="S7498">
        <v>4</v>
      </c>
      <c r="T7498">
        <v>2</v>
      </c>
      <c r="U7498">
        <v>2</v>
      </c>
      <c r="V7498">
        <v>152</v>
      </c>
      <c r="W7498" t="s">
        <v>41</v>
      </c>
      <c r="X7498" t="s">
        <v>36670</v>
      </c>
      <c r="Y7498" t="s">
        <v>65</v>
      </c>
      <c r="Z7498" s="1">
        <v>45264</v>
      </c>
      <c r="AA7498" s="2">
        <v>0.47584490740740737</v>
      </c>
      <c r="AB7498" s="2">
        <v>0.25783564814814813</v>
      </c>
      <c r="AC7498" t="s">
        <v>45</v>
      </c>
      <c r="AD7498" t="s">
        <v>45</v>
      </c>
      <c r="AE7498" t="s">
        <v>45</v>
      </c>
      <c r="AF7498">
        <v>76</v>
      </c>
    </row>
    <row r="7499" spans="1:32">
      <c r="A7499">
        <v>32357</v>
      </c>
      <c r="B7499">
        <v>31457</v>
      </c>
      <c r="C7499" t="s">
        <v>1056</v>
      </c>
      <c r="D7499" t="s">
        <v>2081</v>
      </c>
      <c r="E7499" t="s">
        <v>48</v>
      </c>
      <c r="F7499" t="s">
        <v>36671</v>
      </c>
      <c r="G7499" t="s">
        <v>36672</v>
      </c>
      <c r="H7499" t="s">
        <v>171</v>
      </c>
      <c r="I7499" s="1">
        <v>19535</v>
      </c>
      <c r="J7499" t="s">
        <v>36673</v>
      </c>
      <c r="K7499" t="s">
        <v>15298</v>
      </c>
      <c r="L7499">
        <v>27843</v>
      </c>
      <c r="M7499" t="s">
        <v>171</v>
      </c>
      <c r="N7499" s="1">
        <v>44981</v>
      </c>
      <c r="O7499" s="1">
        <v>44985</v>
      </c>
      <c r="P7499">
        <v>69</v>
      </c>
      <c r="Q7499">
        <v>3</v>
      </c>
      <c r="R7499" t="s">
        <v>40</v>
      </c>
      <c r="S7499">
        <v>1</v>
      </c>
      <c r="T7499">
        <v>0</v>
      </c>
      <c r="U7499">
        <v>4</v>
      </c>
      <c r="V7499">
        <v>992</v>
      </c>
      <c r="W7499" t="s">
        <v>41</v>
      </c>
      <c r="X7499" t="s">
        <v>36674</v>
      </c>
      <c r="Y7499" t="s">
        <v>65</v>
      </c>
      <c r="Z7499" s="1">
        <v>44971</v>
      </c>
      <c r="AA7499" s="2">
        <v>0.88640046296296304</v>
      </c>
      <c r="AB7499" s="2">
        <v>0.86936342592592597</v>
      </c>
      <c r="AC7499" t="s">
        <v>45</v>
      </c>
      <c r="AD7499" t="s">
        <v>45</v>
      </c>
      <c r="AE7499" t="s">
        <v>45</v>
      </c>
      <c r="AF7499">
        <v>248</v>
      </c>
    </row>
    <row r="7500" spans="1:32">
      <c r="A7500">
        <v>32359</v>
      </c>
      <c r="B7500">
        <v>31459</v>
      </c>
      <c r="C7500" t="s">
        <v>9382</v>
      </c>
      <c r="D7500" t="s">
        <v>609</v>
      </c>
      <c r="E7500" t="s">
        <v>34</v>
      </c>
      <c r="F7500" t="s">
        <v>36675</v>
      </c>
      <c r="G7500">
        <f>1-337-994-9931</f>
        <v>-11261</v>
      </c>
      <c r="H7500" t="s">
        <v>37</v>
      </c>
      <c r="I7500" s="1">
        <v>29408</v>
      </c>
      <c r="J7500" t="s">
        <v>36676</v>
      </c>
      <c r="K7500" t="s">
        <v>5399</v>
      </c>
      <c r="L7500">
        <v>95872</v>
      </c>
      <c r="M7500" t="s">
        <v>37</v>
      </c>
      <c r="N7500" s="1">
        <v>44972</v>
      </c>
      <c r="O7500" s="1">
        <v>44975</v>
      </c>
      <c r="P7500">
        <v>56</v>
      </c>
      <c r="Q7500">
        <v>3</v>
      </c>
      <c r="R7500" t="s">
        <v>63</v>
      </c>
      <c r="S7500">
        <v>4</v>
      </c>
      <c r="T7500">
        <v>2</v>
      </c>
      <c r="U7500">
        <v>3</v>
      </c>
      <c r="V7500">
        <v>255</v>
      </c>
      <c r="W7500" t="s">
        <v>54</v>
      </c>
      <c r="X7500" t="s">
        <v>36677</v>
      </c>
      <c r="Y7500" t="s">
        <v>6</v>
      </c>
      <c r="Z7500" s="1">
        <v>44937</v>
      </c>
      <c r="AA7500" s="2">
        <v>0.70041666666666658</v>
      </c>
      <c r="AB7500" s="2">
        <v>0.1635648148148148</v>
      </c>
      <c r="AC7500" t="s">
        <v>45</v>
      </c>
      <c r="AD7500" t="s">
        <v>44</v>
      </c>
      <c r="AE7500" t="s">
        <v>45</v>
      </c>
      <c r="AF7500">
        <v>85</v>
      </c>
    </row>
    <row r="7501" spans="1:32">
      <c r="A7501">
        <v>32360</v>
      </c>
      <c r="B7501">
        <v>31460</v>
      </c>
      <c r="C7501" t="s">
        <v>391</v>
      </c>
      <c r="D7501" t="s">
        <v>1516</v>
      </c>
      <c r="E7501" t="s">
        <v>48</v>
      </c>
      <c r="F7501" t="s">
        <v>36678</v>
      </c>
      <c r="G7501">
        <v>8618871558</v>
      </c>
      <c r="H7501" t="s">
        <v>457</v>
      </c>
      <c r="I7501" s="1">
        <v>21839</v>
      </c>
      <c r="J7501" t="s">
        <v>36679</v>
      </c>
      <c r="K7501" t="s">
        <v>2028</v>
      </c>
      <c r="L7501">
        <v>88759</v>
      </c>
      <c r="M7501" t="s">
        <v>457</v>
      </c>
      <c r="N7501" s="1">
        <v>45313</v>
      </c>
      <c r="O7501" s="1">
        <v>45318</v>
      </c>
      <c r="P7501">
        <v>17</v>
      </c>
      <c r="Q7501">
        <v>1</v>
      </c>
      <c r="R7501" t="s">
        <v>63</v>
      </c>
      <c r="S7501">
        <v>1</v>
      </c>
      <c r="T7501">
        <v>1</v>
      </c>
      <c r="U7501">
        <v>5</v>
      </c>
      <c r="V7501">
        <v>365</v>
      </c>
      <c r="W7501" t="s">
        <v>54</v>
      </c>
      <c r="X7501" t="s">
        <v>36680</v>
      </c>
      <c r="Y7501" t="s">
        <v>43</v>
      </c>
      <c r="Z7501" s="1">
        <v>45287</v>
      </c>
      <c r="AA7501" s="2">
        <v>0.94505787037037037</v>
      </c>
      <c r="AB7501" s="2">
        <v>0.98561342592592593</v>
      </c>
      <c r="AC7501" t="s">
        <v>44</v>
      </c>
      <c r="AD7501" t="s">
        <v>45</v>
      </c>
      <c r="AE7501" t="s">
        <v>45</v>
      </c>
      <c r="AF7501">
        <v>73</v>
      </c>
    </row>
    <row r="7502" spans="1:32">
      <c r="A7502">
        <v>32361</v>
      </c>
      <c r="B7502">
        <v>31461</v>
      </c>
      <c r="C7502" t="s">
        <v>284</v>
      </c>
      <c r="D7502" t="s">
        <v>23287</v>
      </c>
      <c r="E7502" t="s">
        <v>34</v>
      </c>
      <c r="F7502" t="s">
        <v>36681</v>
      </c>
      <c r="G7502">
        <v>9443203810</v>
      </c>
      <c r="H7502" t="s">
        <v>295</v>
      </c>
      <c r="I7502" s="1">
        <v>24756</v>
      </c>
      <c r="J7502" t="s">
        <v>36682</v>
      </c>
      <c r="K7502" t="s">
        <v>36683</v>
      </c>
      <c r="L7502">
        <v>57826</v>
      </c>
      <c r="M7502" t="s">
        <v>295</v>
      </c>
      <c r="N7502" s="1">
        <v>45246</v>
      </c>
      <c r="O7502" s="1">
        <v>45250</v>
      </c>
      <c r="P7502">
        <v>13</v>
      </c>
      <c r="Q7502">
        <v>1</v>
      </c>
      <c r="R7502" t="s">
        <v>53</v>
      </c>
      <c r="S7502">
        <v>1</v>
      </c>
      <c r="T7502">
        <v>1</v>
      </c>
      <c r="U7502">
        <v>4</v>
      </c>
      <c r="V7502">
        <v>600</v>
      </c>
      <c r="W7502" t="s">
        <v>54</v>
      </c>
      <c r="X7502" t="s">
        <v>36684</v>
      </c>
      <c r="Y7502" t="s">
        <v>65</v>
      </c>
      <c r="Z7502" s="1">
        <v>45230</v>
      </c>
      <c r="AA7502" s="2">
        <v>3.8356481481481484E-2</v>
      </c>
      <c r="AB7502" s="2">
        <v>8.9074074074074083E-2</v>
      </c>
      <c r="AC7502" t="s">
        <v>45</v>
      </c>
      <c r="AD7502" t="s">
        <v>45</v>
      </c>
      <c r="AE7502" t="s">
        <v>44</v>
      </c>
      <c r="AF7502">
        <v>150</v>
      </c>
    </row>
    <row r="7503" spans="1:32">
      <c r="A7503">
        <v>32362</v>
      </c>
      <c r="B7503">
        <v>31462</v>
      </c>
      <c r="C7503" t="s">
        <v>2316</v>
      </c>
      <c r="D7503" t="s">
        <v>83</v>
      </c>
      <c r="E7503" t="s">
        <v>48</v>
      </c>
      <c r="F7503" t="s">
        <v>36685</v>
      </c>
      <c r="G7503" t="s">
        <v>36686</v>
      </c>
      <c r="H7503" t="s">
        <v>280</v>
      </c>
      <c r="I7503" s="1">
        <v>35174</v>
      </c>
      <c r="J7503" t="s">
        <v>36687</v>
      </c>
      <c r="K7503" t="s">
        <v>36688</v>
      </c>
      <c r="L7503">
        <v>61424</v>
      </c>
      <c r="M7503" t="s">
        <v>280</v>
      </c>
      <c r="N7503" s="1">
        <v>45160</v>
      </c>
      <c r="O7503" s="1">
        <v>45162</v>
      </c>
      <c r="P7503">
        <v>80</v>
      </c>
      <c r="Q7503">
        <v>4</v>
      </c>
      <c r="R7503" t="s">
        <v>63</v>
      </c>
      <c r="S7503">
        <v>3</v>
      </c>
      <c r="T7503">
        <v>2</v>
      </c>
      <c r="U7503">
        <v>2</v>
      </c>
      <c r="V7503">
        <v>138</v>
      </c>
      <c r="W7503" t="s">
        <v>41</v>
      </c>
      <c r="X7503" t="s">
        <v>36689</v>
      </c>
      <c r="Y7503" t="s">
        <v>81</v>
      </c>
      <c r="Z7503" s="1">
        <v>45131</v>
      </c>
      <c r="AA7503" s="2">
        <v>0.42472222222222222</v>
      </c>
      <c r="AB7503" s="2">
        <v>0.30813657407407408</v>
      </c>
      <c r="AC7503" t="s">
        <v>45</v>
      </c>
      <c r="AD7503" t="s">
        <v>45</v>
      </c>
      <c r="AE7503" t="s">
        <v>44</v>
      </c>
      <c r="AF7503">
        <v>69</v>
      </c>
    </row>
    <row r="7504" spans="1:32">
      <c r="A7504">
        <v>32363</v>
      </c>
      <c r="B7504">
        <v>31463</v>
      </c>
      <c r="C7504" t="s">
        <v>1201</v>
      </c>
      <c r="D7504" t="s">
        <v>6169</v>
      </c>
      <c r="E7504" t="s">
        <v>34</v>
      </c>
      <c r="F7504" t="s">
        <v>36690</v>
      </c>
      <c r="G7504" t="s">
        <v>36691</v>
      </c>
      <c r="H7504" t="s">
        <v>330</v>
      </c>
      <c r="I7504" s="1">
        <v>23630</v>
      </c>
      <c r="J7504" t="s">
        <v>36692</v>
      </c>
      <c r="K7504" t="s">
        <v>36693</v>
      </c>
      <c r="L7504">
        <v>59815</v>
      </c>
      <c r="M7504" t="s">
        <v>330</v>
      </c>
      <c r="N7504" s="1">
        <v>45056</v>
      </c>
      <c r="O7504" s="1">
        <v>45061</v>
      </c>
      <c r="P7504">
        <v>83</v>
      </c>
      <c r="Q7504">
        <v>4</v>
      </c>
      <c r="R7504" t="s">
        <v>63</v>
      </c>
      <c r="S7504">
        <v>2</v>
      </c>
      <c r="T7504">
        <v>1</v>
      </c>
      <c r="U7504">
        <v>5</v>
      </c>
      <c r="V7504">
        <v>345</v>
      </c>
      <c r="W7504" t="s">
        <v>41</v>
      </c>
      <c r="X7504" t="s">
        <v>36694</v>
      </c>
      <c r="Y7504" t="s">
        <v>81</v>
      </c>
      <c r="Z7504" s="1">
        <v>45031</v>
      </c>
      <c r="AA7504" s="2">
        <v>0.41098379629629633</v>
      </c>
      <c r="AB7504" s="2">
        <v>0.7243518518518518</v>
      </c>
      <c r="AC7504" t="s">
        <v>45</v>
      </c>
      <c r="AD7504" t="s">
        <v>45</v>
      </c>
      <c r="AE7504" t="s">
        <v>45</v>
      </c>
      <c r="AF7504">
        <v>69</v>
      </c>
    </row>
    <row r="7505" spans="1:32">
      <c r="A7505">
        <v>32365</v>
      </c>
      <c r="B7505">
        <v>31465</v>
      </c>
      <c r="C7505" t="s">
        <v>133</v>
      </c>
      <c r="D7505" t="s">
        <v>20782</v>
      </c>
      <c r="E7505" t="s">
        <v>34</v>
      </c>
      <c r="F7505" t="s">
        <v>36695</v>
      </c>
      <c r="G7505" t="s">
        <v>36696</v>
      </c>
      <c r="H7505" t="s">
        <v>418</v>
      </c>
      <c r="I7505" s="1">
        <v>32925</v>
      </c>
      <c r="J7505" t="s">
        <v>36697</v>
      </c>
      <c r="K7505" t="s">
        <v>4614</v>
      </c>
      <c r="L7505">
        <v>1380</v>
      </c>
      <c r="M7505" t="s">
        <v>418</v>
      </c>
      <c r="N7505" s="1">
        <v>45165</v>
      </c>
      <c r="O7505" s="1">
        <v>45170</v>
      </c>
      <c r="P7505">
        <v>80</v>
      </c>
      <c r="Q7505">
        <v>4</v>
      </c>
      <c r="R7505" t="s">
        <v>63</v>
      </c>
      <c r="S7505">
        <v>4</v>
      </c>
      <c r="T7505">
        <v>0</v>
      </c>
      <c r="U7505">
        <v>5</v>
      </c>
      <c r="V7505">
        <v>305</v>
      </c>
      <c r="W7505" t="s">
        <v>54</v>
      </c>
      <c r="X7505" t="s">
        <v>36698</v>
      </c>
      <c r="Y7505" t="s">
        <v>6</v>
      </c>
      <c r="Z7505" s="1">
        <v>45155</v>
      </c>
      <c r="AA7505" s="2">
        <v>0.39174768518518516</v>
      </c>
      <c r="AB7505" s="2">
        <v>0.25444444444444442</v>
      </c>
      <c r="AC7505" t="s">
        <v>45</v>
      </c>
      <c r="AD7505" t="s">
        <v>45</v>
      </c>
      <c r="AE7505" t="s">
        <v>44</v>
      </c>
      <c r="AF7505">
        <v>61</v>
      </c>
    </row>
    <row r="7506" spans="1:32">
      <c r="A7506">
        <v>32366</v>
      </c>
      <c r="B7506">
        <v>31466</v>
      </c>
      <c r="C7506" t="s">
        <v>602</v>
      </c>
      <c r="D7506" t="s">
        <v>1771</v>
      </c>
      <c r="E7506" t="s">
        <v>34</v>
      </c>
      <c r="F7506" t="s">
        <v>36699</v>
      </c>
      <c r="G7506" t="s">
        <v>36700</v>
      </c>
      <c r="H7506" t="s">
        <v>457</v>
      </c>
      <c r="I7506" s="1">
        <v>36490</v>
      </c>
      <c r="J7506" t="s">
        <v>36701</v>
      </c>
      <c r="K7506" t="s">
        <v>5280</v>
      </c>
      <c r="L7506">
        <v>52103</v>
      </c>
      <c r="M7506" t="s">
        <v>457</v>
      </c>
      <c r="N7506" s="1">
        <v>44987</v>
      </c>
      <c r="O7506" s="1">
        <v>44989</v>
      </c>
      <c r="P7506">
        <v>75</v>
      </c>
      <c r="Q7506">
        <v>3</v>
      </c>
      <c r="R7506" t="s">
        <v>40</v>
      </c>
      <c r="S7506">
        <v>2</v>
      </c>
      <c r="T7506">
        <v>0</v>
      </c>
      <c r="U7506">
        <v>2</v>
      </c>
      <c r="V7506">
        <v>478</v>
      </c>
      <c r="W7506" t="s">
        <v>41</v>
      </c>
      <c r="X7506" t="s">
        <v>36702</v>
      </c>
      <c r="Y7506" t="s">
        <v>43</v>
      </c>
      <c r="Z7506" s="1">
        <v>44955</v>
      </c>
      <c r="AA7506" s="2">
        <v>0.54461805555555554</v>
      </c>
      <c r="AB7506" s="2">
        <v>0.61520833333333336</v>
      </c>
      <c r="AC7506" t="s">
        <v>44</v>
      </c>
      <c r="AD7506" t="s">
        <v>45</v>
      </c>
      <c r="AE7506" t="s">
        <v>45</v>
      </c>
      <c r="AF7506">
        <v>239</v>
      </c>
    </row>
    <row r="7507" spans="1:32">
      <c r="A7507">
        <v>32367</v>
      </c>
      <c r="B7507">
        <v>31467</v>
      </c>
      <c r="C7507" t="s">
        <v>1913</v>
      </c>
      <c r="D7507" t="s">
        <v>14727</v>
      </c>
      <c r="E7507" t="s">
        <v>48</v>
      </c>
      <c r="F7507" t="s">
        <v>36703</v>
      </c>
      <c r="G7507" t="s">
        <v>36704</v>
      </c>
      <c r="H7507" t="s">
        <v>309</v>
      </c>
      <c r="I7507" s="1">
        <v>25357</v>
      </c>
      <c r="J7507" t="s">
        <v>36705</v>
      </c>
      <c r="K7507" t="s">
        <v>9554</v>
      </c>
      <c r="L7507">
        <v>80432</v>
      </c>
      <c r="M7507" t="s">
        <v>309</v>
      </c>
      <c r="N7507" s="1">
        <v>45271</v>
      </c>
      <c r="O7507" s="1">
        <v>45273</v>
      </c>
      <c r="P7507">
        <v>56</v>
      </c>
      <c r="Q7507">
        <v>3</v>
      </c>
      <c r="R7507" t="s">
        <v>63</v>
      </c>
      <c r="S7507">
        <v>4</v>
      </c>
      <c r="T7507">
        <v>1</v>
      </c>
      <c r="U7507">
        <v>2</v>
      </c>
      <c r="V7507">
        <v>146</v>
      </c>
      <c r="W7507" t="s">
        <v>41</v>
      </c>
      <c r="X7507" t="s">
        <v>36706</v>
      </c>
      <c r="Y7507" t="s">
        <v>6</v>
      </c>
      <c r="Z7507" s="1">
        <v>45246</v>
      </c>
      <c r="AA7507" s="2">
        <v>0.72131944444444451</v>
      </c>
      <c r="AB7507" s="2">
        <v>0.79486111111111113</v>
      </c>
      <c r="AC7507" t="s">
        <v>45</v>
      </c>
      <c r="AD7507" t="s">
        <v>44</v>
      </c>
      <c r="AE7507" t="s">
        <v>45</v>
      </c>
      <c r="AF7507">
        <v>73</v>
      </c>
    </row>
    <row r="7508" spans="1:32">
      <c r="A7508">
        <v>32369</v>
      </c>
      <c r="B7508">
        <v>31469</v>
      </c>
      <c r="C7508" t="s">
        <v>1328</v>
      </c>
      <c r="D7508" t="s">
        <v>1222</v>
      </c>
      <c r="E7508" t="s">
        <v>34</v>
      </c>
      <c r="F7508" t="s">
        <v>36707</v>
      </c>
      <c r="G7508" t="s">
        <v>36708</v>
      </c>
      <c r="H7508" t="s">
        <v>272</v>
      </c>
      <c r="I7508" s="1">
        <v>24255</v>
      </c>
      <c r="J7508" t="s">
        <v>36709</v>
      </c>
      <c r="K7508" t="s">
        <v>36710</v>
      </c>
      <c r="L7508">
        <v>29613</v>
      </c>
      <c r="M7508" t="s">
        <v>272</v>
      </c>
      <c r="N7508" s="1">
        <v>45243</v>
      </c>
      <c r="O7508" s="1">
        <v>45246</v>
      </c>
      <c r="P7508">
        <v>67</v>
      </c>
      <c r="Q7508">
        <v>3</v>
      </c>
      <c r="R7508" t="s">
        <v>53</v>
      </c>
      <c r="S7508">
        <v>4</v>
      </c>
      <c r="T7508">
        <v>0</v>
      </c>
      <c r="U7508">
        <v>3</v>
      </c>
      <c r="V7508">
        <v>366</v>
      </c>
      <c r="W7508" t="s">
        <v>41</v>
      </c>
      <c r="X7508" t="s">
        <v>36711</v>
      </c>
      <c r="Y7508" t="s">
        <v>65</v>
      </c>
      <c r="Z7508" s="1">
        <v>45220</v>
      </c>
      <c r="AA7508" s="2">
        <v>0.93171296296296291</v>
      </c>
      <c r="AB7508" s="2">
        <v>0.7356597222222222</v>
      </c>
      <c r="AC7508" t="s">
        <v>44</v>
      </c>
      <c r="AD7508" t="s">
        <v>45</v>
      </c>
      <c r="AE7508" t="s">
        <v>44</v>
      </c>
      <c r="AF7508">
        <v>122</v>
      </c>
    </row>
    <row r="7509" spans="1:32">
      <c r="A7509">
        <v>32372</v>
      </c>
      <c r="B7509">
        <v>31472</v>
      </c>
      <c r="C7509" t="s">
        <v>881</v>
      </c>
      <c r="D7509" t="s">
        <v>546</v>
      </c>
      <c r="E7509" t="s">
        <v>34</v>
      </c>
      <c r="F7509" t="s">
        <v>36712</v>
      </c>
      <c r="G7509" t="s">
        <v>36713</v>
      </c>
      <c r="H7509" t="s">
        <v>201</v>
      </c>
      <c r="I7509" s="1">
        <v>29414</v>
      </c>
      <c r="J7509" t="s">
        <v>36714</v>
      </c>
      <c r="K7509" t="s">
        <v>4238</v>
      </c>
      <c r="L7509">
        <v>99046</v>
      </c>
      <c r="M7509" t="s">
        <v>201</v>
      </c>
      <c r="N7509" s="1">
        <v>45120</v>
      </c>
      <c r="O7509" s="1">
        <v>45122</v>
      </c>
      <c r="P7509">
        <v>99</v>
      </c>
      <c r="Q7509">
        <v>4</v>
      </c>
      <c r="R7509" t="s">
        <v>40</v>
      </c>
      <c r="S7509">
        <v>1</v>
      </c>
      <c r="T7509">
        <v>2</v>
      </c>
      <c r="U7509">
        <v>2</v>
      </c>
      <c r="V7509">
        <v>456</v>
      </c>
      <c r="W7509" t="s">
        <v>41</v>
      </c>
      <c r="X7509" t="s">
        <v>36715</v>
      </c>
      <c r="Y7509" t="s">
        <v>6</v>
      </c>
      <c r="Z7509" s="1">
        <v>45090</v>
      </c>
      <c r="AA7509" s="2">
        <v>0.25365740740740744</v>
      </c>
      <c r="AB7509" s="2">
        <v>0.56874999999999998</v>
      </c>
      <c r="AC7509" t="s">
        <v>45</v>
      </c>
      <c r="AD7509" t="s">
        <v>44</v>
      </c>
      <c r="AE7509" t="s">
        <v>45</v>
      </c>
      <c r="AF7509">
        <v>228</v>
      </c>
    </row>
    <row r="7510" spans="1:32">
      <c r="A7510">
        <v>32373</v>
      </c>
      <c r="B7510">
        <v>31473</v>
      </c>
      <c r="C7510" t="s">
        <v>4933</v>
      </c>
      <c r="D7510" t="s">
        <v>3611</v>
      </c>
      <c r="E7510" t="s">
        <v>34</v>
      </c>
      <c r="F7510" t="s">
        <v>36716</v>
      </c>
      <c r="G7510" t="s">
        <v>36717</v>
      </c>
      <c r="H7510" t="s">
        <v>115</v>
      </c>
      <c r="I7510" s="1">
        <v>30375</v>
      </c>
      <c r="J7510" t="s">
        <v>36718</v>
      </c>
      <c r="K7510" t="s">
        <v>30807</v>
      </c>
      <c r="L7510">
        <v>61378</v>
      </c>
      <c r="M7510" t="s">
        <v>115</v>
      </c>
      <c r="N7510" s="1">
        <v>45000</v>
      </c>
      <c r="O7510" s="1">
        <v>45004</v>
      </c>
      <c r="P7510">
        <v>13</v>
      </c>
      <c r="Q7510">
        <v>1</v>
      </c>
      <c r="R7510" t="s">
        <v>53</v>
      </c>
      <c r="S7510">
        <v>4</v>
      </c>
      <c r="T7510">
        <v>0</v>
      </c>
      <c r="U7510">
        <v>4</v>
      </c>
      <c r="V7510">
        <v>544</v>
      </c>
      <c r="W7510" t="s">
        <v>41</v>
      </c>
      <c r="X7510" t="s">
        <v>36719</v>
      </c>
      <c r="Y7510" t="s">
        <v>81</v>
      </c>
      <c r="Z7510" s="1">
        <v>44978</v>
      </c>
      <c r="AA7510" s="2">
        <v>0.33246527777777779</v>
      </c>
      <c r="AB7510" s="2">
        <v>0.55501157407407409</v>
      </c>
      <c r="AC7510" t="s">
        <v>45</v>
      </c>
      <c r="AD7510" t="s">
        <v>45</v>
      </c>
      <c r="AE7510" t="s">
        <v>45</v>
      </c>
      <c r="AF7510">
        <v>136</v>
      </c>
    </row>
    <row r="7511" spans="1:32">
      <c r="A7511">
        <v>32374</v>
      </c>
      <c r="B7511">
        <v>31474</v>
      </c>
      <c r="C7511" t="s">
        <v>409</v>
      </c>
      <c r="D7511" t="s">
        <v>4087</v>
      </c>
      <c r="E7511" t="s">
        <v>34</v>
      </c>
      <c r="F7511" t="s">
        <v>36720</v>
      </c>
      <c r="G7511" t="s">
        <v>36721</v>
      </c>
      <c r="H7511" t="s">
        <v>272</v>
      </c>
      <c r="I7511" s="1">
        <v>23189</v>
      </c>
      <c r="J7511" t="s">
        <v>36722</v>
      </c>
      <c r="K7511" t="s">
        <v>36723</v>
      </c>
      <c r="L7511">
        <v>93055</v>
      </c>
      <c r="M7511" t="s">
        <v>272</v>
      </c>
      <c r="N7511" s="1">
        <v>45064</v>
      </c>
      <c r="O7511" s="1">
        <v>45069</v>
      </c>
      <c r="P7511">
        <v>22</v>
      </c>
      <c r="Q7511">
        <v>1</v>
      </c>
      <c r="R7511" t="s">
        <v>53</v>
      </c>
      <c r="S7511">
        <v>4</v>
      </c>
      <c r="T7511">
        <v>2</v>
      </c>
      <c r="U7511">
        <v>5</v>
      </c>
      <c r="V7511">
        <v>715</v>
      </c>
      <c r="W7511" t="s">
        <v>54</v>
      </c>
      <c r="X7511" t="s">
        <v>36724</v>
      </c>
      <c r="Y7511" t="s">
        <v>6</v>
      </c>
      <c r="Z7511" s="1">
        <v>45046</v>
      </c>
      <c r="AA7511" s="2">
        <v>0.45079861111111108</v>
      </c>
      <c r="AB7511" s="2">
        <v>0.52439814814814811</v>
      </c>
      <c r="AC7511" t="s">
        <v>44</v>
      </c>
      <c r="AD7511" t="s">
        <v>44</v>
      </c>
      <c r="AE7511" t="s">
        <v>45</v>
      </c>
      <c r="AF7511">
        <v>143</v>
      </c>
    </row>
    <row r="7512" spans="1:32">
      <c r="A7512">
        <v>32375</v>
      </c>
      <c r="B7512">
        <v>31475</v>
      </c>
      <c r="C7512" t="s">
        <v>1347</v>
      </c>
      <c r="D7512" t="s">
        <v>716</v>
      </c>
      <c r="E7512" t="s">
        <v>48</v>
      </c>
      <c r="F7512" t="s">
        <v>36725</v>
      </c>
      <c r="G7512" t="s">
        <v>36726</v>
      </c>
      <c r="H7512" t="s">
        <v>135</v>
      </c>
      <c r="I7512" s="1">
        <v>25911</v>
      </c>
      <c r="J7512" t="s">
        <v>36727</v>
      </c>
      <c r="K7512" t="s">
        <v>36728</v>
      </c>
      <c r="L7512">
        <v>37969</v>
      </c>
      <c r="M7512" t="s">
        <v>135</v>
      </c>
      <c r="N7512" s="1">
        <v>45104</v>
      </c>
      <c r="O7512" s="1">
        <v>45109</v>
      </c>
      <c r="P7512">
        <v>47</v>
      </c>
      <c r="Q7512">
        <v>2</v>
      </c>
      <c r="R7512" t="s">
        <v>63</v>
      </c>
      <c r="S7512">
        <v>1</v>
      </c>
      <c r="T7512">
        <v>2</v>
      </c>
      <c r="U7512">
        <v>5</v>
      </c>
      <c r="V7512">
        <v>300</v>
      </c>
      <c r="W7512" t="s">
        <v>54</v>
      </c>
      <c r="X7512" t="s">
        <v>36729</v>
      </c>
      <c r="Y7512" t="s">
        <v>6</v>
      </c>
      <c r="Z7512" s="1">
        <v>45074</v>
      </c>
      <c r="AA7512" s="2">
        <v>0.45200231481481484</v>
      </c>
      <c r="AB7512" s="2">
        <v>0.57662037037037039</v>
      </c>
      <c r="AC7512" t="s">
        <v>45</v>
      </c>
      <c r="AD7512" t="s">
        <v>45</v>
      </c>
      <c r="AE7512" t="s">
        <v>44</v>
      </c>
      <c r="AF7512">
        <v>60</v>
      </c>
    </row>
    <row r="7513" spans="1:32">
      <c r="A7513">
        <v>32376</v>
      </c>
      <c r="B7513">
        <v>31476</v>
      </c>
      <c r="C7513" t="s">
        <v>945</v>
      </c>
      <c r="D7513" t="s">
        <v>3935</v>
      </c>
      <c r="E7513" t="s">
        <v>48</v>
      </c>
      <c r="F7513" t="s">
        <v>36730</v>
      </c>
      <c r="G7513" t="s">
        <v>36731</v>
      </c>
      <c r="H7513" t="s">
        <v>272</v>
      </c>
      <c r="I7513" s="1">
        <v>17310</v>
      </c>
      <c r="J7513" t="s">
        <v>36732</v>
      </c>
      <c r="K7513" t="s">
        <v>36733</v>
      </c>
      <c r="L7513">
        <v>37463</v>
      </c>
      <c r="M7513" t="s">
        <v>272</v>
      </c>
      <c r="N7513" s="1">
        <v>45283</v>
      </c>
      <c r="O7513" s="1">
        <v>45285</v>
      </c>
      <c r="P7513">
        <v>3</v>
      </c>
      <c r="Q7513">
        <v>1</v>
      </c>
      <c r="R7513" t="s">
        <v>40</v>
      </c>
      <c r="S7513">
        <v>3</v>
      </c>
      <c r="T7513">
        <v>1</v>
      </c>
      <c r="U7513">
        <v>2</v>
      </c>
      <c r="V7513">
        <v>482</v>
      </c>
      <c r="W7513" t="s">
        <v>41</v>
      </c>
      <c r="X7513" t="s">
        <v>36734</v>
      </c>
      <c r="Y7513" t="s">
        <v>65</v>
      </c>
      <c r="Z7513" s="1">
        <v>45269</v>
      </c>
      <c r="AA7513" s="2">
        <v>0.51362268518518517</v>
      </c>
      <c r="AB7513" s="2">
        <v>0.87609953703703702</v>
      </c>
      <c r="AC7513" t="s">
        <v>45</v>
      </c>
      <c r="AD7513" t="s">
        <v>44</v>
      </c>
      <c r="AE7513" t="s">
        <v>45</v>
      </c>
      <c r="AF7513">
        <v>241</v>
      </c>
    </row>
    <row r="7514" spans="1:32">
      <c r="A7514">
        <v>32380</v>
      </c>
      <c r="B7514">
        <v>31480</v>
      </c>
      <c r="C7514" t="s">
        <v>105</v>
      </c>
      <c r="D7514" t="s">
        <v>1802</v>
      </c>
      <c r="E7514" t="s">
        <v>34</v>
      </c>
      <c r="F7514" t="s">
        <v>36735</v>
      </c>
      <c r="G7514" t="s">
        <v>36736</v>
      </c>
      <c r="H7514" t="s">
        <v>37</v>
      </c>
      <c r="I7514" s="1">
        <v>36130</v>
      </c>
      <c r="J7514" t="s">
        <v>36737</v>
      </c>
      <c r="K7514" t="s">
        <v>36738</v>
      </c>
      <c r="L7514">
        <v>72635</v>
      </c>
      <c r="M7514" t="s">
        <v>37</v>
      </c>
      <c r="N7514" s="1">
        <v>45222</v>
      </c>
      <c r="O7514" s="1">
        <v>45224</v>
      </c>
      <c r="P7514">
        <v>59</v>
      </c>
      <c r="Q7514">
        <v>3</v>
      </c>
      <c r="R7514" t="s">
        <v>63</v>
      </c>
      <c r="S7514">
        <v>3</v>
      </c>
      <c r="T7514">
        <v>0</v>
      </c>
      <c r="U7514">
        <v>2</v>
      </c>
      <c r="V7514">
        <v>130</v>
      </c>
      <c r="W7514" t="s">
        <v>54</v>
      </c>
      <c r="X7514" t="s">
        <v>36739</v>
      </c>
      <c r="Y7514" t="s">
        <v>81</v>
      </c>
      <c r="Z7514" s="1">
        <v>45205</v>
      </c>
      <c r="AA7514" s="2">
        <v>0.7429513888888889</v>
      </c>
      <c r="AB7514" s="2">
        <v>0.28746527777777781</v>
      </c>
      <c r="AC7514" t="s">
        <v>45</v>
      </c>
      <c r="AD7514" t="s">
        <v>45</v>
      </c>
      <c r="AE7514" t="s">
        <v>45</v>
      </c>
      <c r="AF7514">
        <v>65</v>
      </c>
    </row>
    <row r="7515" spans="1:32">
      <c r="A7515">
        <v>32381</v>
      </c>
      <c r="B7515">
        <v>31481</v>
      </c>
      <c r="C7515" t="s">
        <v>828</v>
      </c>
      <c r="D7515" t="s">
        <v>835</v>
      </c>
      <c r="E7515" t="s">
        <v>34</v>
      </c>
      <c r="F7515" t="s">
        <v>36740</v>
      </c>
      <c r="G7515" t="s">
        <v>36741</v>
      </c>
      <c r="H7515" t="s">
        <v>272</v>
      </c>
      <c r="I7515" s="1">
        <v>26715</v>
      </c>
      <c r="J7515" t="s">
        <v>36742</v>
      </c>
      <c r="K7515" t="s">
        <v>36743</v>
      </c>
      <c r="L7515">
        <v>62805</v>
      </c>
      <c r="M7515" t="s">
        <v>272</v>
      </c>
      <c r="N7515" s="1">
        <v>45310</v>
      </c>
      <c r="O7515" s="1">
        <v>45313</v>
      </c>
      <c r="P7515">
        <v>35</v>
      </c>
      <c r="Q7515">
        <v>2</v>
      </c>
      <c r="R7515" t="s">
        <v>63</v>
      </c>
      <c r="S7515">
        <v>3</v>
      </c>
      <c r="T7515">
        <v>0</v>
      </c>
      <c r="U7515">
        <v>3</v>
      </c>
      <c r="V7515">
        <v>201</v>
      </c>
      <c r="W7515" t="s">
        <v>41</v>
      </c>
      <c r="X7515" t="s">
        <v>36744</v>
      </c>
      <c r="Y7515" t="s">
        <v>81</v>
      </c>
      <c r="Z7515" s="1">
        <v>45271</v>
      </c>
      <c r="AA7515" s="2">
        <v>0.81679398148148152</v>
      </c>
      <c r="AB7515" s="2">
        <v>0.85733796296296294</v>
      </c>
      <c r="AC7515" t="s">
        <v>44</v>
      </c>
      <c r="AD7515" t="s">
        <v>44</v>
      </c>
      <c r="AE7515" t="s">
        <v>45</v>
      </c>
      <c r="AF7515">
        <v>67</v>
      </c>
    </row>
    <row r="7516" spans="1:32">
      <c r="A7516">
        <v>32382</v>
      </c>
      <c r="B7516">
        <v>31482</v>
      </c>
      <c r="C7516" t="s">
        <v>1888</v>
      </c>
      <c r="D7516" t="s">
        <v>75</v>
      </c>
      <c r="E7516" t="s">
        <v>34</v>
      </c>
      <c r="F7516" t="s">
        <v>36745</v>
      </c>
      <c r="G7516" t="s">
        <v>36746</v>
      </c>
      <c r="H7516" t="s">
        <v>60</v>
      </c>
      <c r="I7516" s="1">
        <v>35199</v>
      </c>
      <c r="J7516" t="s">
        <v>36747</v>
      </c>
      <c r="K7516" t="s">
        <v>36748</v>
      </c>
      <c r="L7516">
        <v>73016</v>
      </c>
      <c r="M7516" t="s">
        <v>60</v>
      </c>
      <c r="N7516" s="1">
        <v>45030</v>
      </c>
      <c r="O7516" s="1">
        <v>45035</v>
      </c>
      <c r="P7516">
        <v>88</v>
      </c>
      <c r="Q7516">
        <v>4</v>
      </c>
      <c r="R7516" t="s">
        <v>53</v>
      </c>
      <c r="S7516">
        <v>2</v>
      </c>
      <c r="T7516">
        <v>1</v>
      </c>
      <c r="U7516">
        <v>5</v>
      </c>
      <c r="V7516">
        <v>605</v>
      </c>
      <c r="W7516" t="s">
        <v>41</v>
      </c>
      <c r="X7516" t="s">
        <v>36749</v>
      </c>
      <c r="Y7516" t="s">
        <v>6</v>
      </c>
      <c r="Z7516" s="1">
        <v>45003</v>
      </c>
      <c r="AA7516" s="2">
        <v>0.26072916666666668</v>
      </c>
      <c r="AB7516" s="2">
        <v>0.64820601851851845</v>
      </c>
      <c r="AC7516" t="s">
        <v>44</v>
      </c>
      <c r="AD7516" t="s">
        <v>44</v>
      </c>
      <c r="AE7516" t="s">
        <v>45</v>
      </c>
      <c r="AF7516">
        <v>121</v>
      </c>
    </row>
    <row r="7517" spans="1:32">
      <c r="A7517">
        <v>32384</v>
      </c>
      <c r="B7517">
        <v>31484</v>
      </c>
      <c r="C7517" t="s">
        <v>7814</v>
      </c>
      <c r="D7517" t="s">
        <v>8640</v>
      </c>
      <c r="E7517" t="s">
        <v>34</v>
      </c>
      <c r="F7517" t="s">
        <v>36750</v>
      </c>
      <c r="G7517" t="s">
        <v>36751</v>
      </c>
      <c r="H7517" t="s">
        <v>179</v>
      </c>
      <c r="I7517" s="1">
        <v>25524</v>
      </c>
      <c r="J7517" t="s">
        <v>36752</v>
      </c>
      <c r="K7517" t="s">
        <v>36753</v>
      </c>
      <c r="L7517">
        <v>99712</v>
      </c>
      <c r="M7517" t="s">
        <v>179</v>
      </c>
      <c r="N7517" s="1">
        <v>45274</v>
      </c>
      <c r="O7517" s="1">
        <v>45276</v>
      </c>
      <c r="P7517">
        <v>20</v>
      </c>
      <c r="Q7517">
        <v>1</v>
      </c>
      <c r="R7517" t="s">
        <v>63</v>
      </c>
      <c r="S7517">
        <v>1</v>
      </c>
      <c r="T7517">
        <v>0</v>
      </c>
      <c r="U7517">
        <v>2</v>
      </c>
      <c r="V7517">
        <v>166</v>
      </c>
      <c r="W7517" t="s">
        <v>41</v>
      </c>
      <c r="X7517" t="s">
        <v>36754</v>
      </c>
      <c r="Y7517" t="s">
        <v>65</v>
      </c>
      <c r="Z7517" s="1">
        <v>45268</v>
      </c>
      <c r="AA7517" s="2">
        <v>0.90230324074074064</v>
      </c>
      <c r="AB7517" s="2">
        <v>0.91828703703703696</v>
      </c>
      <c r="AC7517" t="s">
        <v>45</v>
      </c>
      <c r="AD7517" t="s">
        <v>45</v>
      </c>
      <c r="AE7517" t="s">
        <v>45</v>
      </c>
      <c r="AF7517">
        <v>83</v>
      </c>
    </row>
    <row r="7518" spans="1:32">
      <c r="A7518">
        <v>32385</v>
      </c>
      <c r="B7518">
        <v>31485</v>
      </c>
      <c r="C7518" t="s">
        <v>13889</v>
      </c>
      <c r="D7518" t="s">
        <v>10833</v>
      </c>
      <c r="E7518" t="s">
        <v>48</v>
      </c>
      <c r="F7518" t="s">
        <v>36755</v>
      </c>
      <c r="G7518" t="s">
        <v>36756</v>
      </c>
      <c r="H7518" t="s">
        <v>423</v>
      </c>
      <c r="I7518" s="1">
        <v>16600</v>
      </c>
      <c r="J7518" t="s">
        <v>36757</v>
      </c>
      <c r="K7518" t="s">
        <v>9429</v>
      </c>
      <c r="L7518">
        <v>95371</v>
      </c>
      <c r="M7518" t="s">
        <v>423</v>
      </c>
      <c r="N7518" s="1">
        <v>45234</v>
      </c>
      <c r="O7518" s="1">
        <v>45235</v>
      </c>
      <c r="P7518">
        <v>100</v>
      </c>
      <c r="Q7518">
        <v>4</v>
      </c>
      <c r="R7518" t="s">
        <v>53</v>
      </c>
      <c r="S7518">
        <v>3</v>
      </c>
      <c r="T7518">
        <v>0</v>
      </c>
      <c r="U7518">
        <v>1</v>
      </c>
      <c r="V7518">
        <v>128</v>
      </c>
      <c r="W7518" t="s">
        <v>41</v>
      </c>
      <c r="X7518" t="s">
        <v>36758</v>
      </c>
      <c r="Y7518" t="s">
        <v>6</v>
      </c>
      <c r="Z7518" s="1">
        <v>45207</v>
      </c>
      <c r="AA7518" s="2">
        <v>0.56883101851851847</v>
      </c>
      <c r="AB7518" s="2">
        <v>0.8978356481481482</v>
      </c>
      <c r="AC7518" t="s">
        <v>44</v>
      </c>
      <c r="AD7518" t="s">
        <v>44</v>
      </c>
      <c r="AE7518" t="s">
        <v>45</v>
      </c>
      <c r="AF7518">
        <v>128</v>
      </c>
    </row>
    <row r="7519" spans="1:32">
      <c r="A7519">
        <v>32386</v>
      </c>
      <c r="B7519">
        <v>31486</v>
      </c>
      <c r="C7519" t="s">
        <v>2046</v>
      </c>
      <c r="D7519" t="s">
        <v>140</v>
      </c>
      <c r="E7519" t="s">
        <v>34</v>
      </c>
      <c r="F7519" t="s">
        <v>36759</v>
      </c>
      <c r="G7519" t="s">
        <v>36760</v>
      </c>
      <c r="H7519" t="s">
        <v>171</v>
      </c>
      <c r="I7519" s="1">
        <v>20302</v>
      </c>
      <c r="J7519" t="s">
        <v>36761</v>
      </c>
      <c r="K7519" t="s">
        <v>36762</v>
      </c>
      <c r="L7519">
        <v>48621</v>
      </c>
      <c r="M7519" t="s">
        <v>171</v>
      </c>
      <c r="N7519" s="1">
        <v>44973</v>
      </c>
      <c r="O7519" s="1">
        <v>44975</v>
      </c>
      <c r="P7519">
        <v>16</v>
      </c>
      <c r="Q7519">
        <v>1</v>
      </c>
      <c r="R7519" t="s">
        <v>53</v>
      </c>
      <c r="S7519">
        <v>2</v>
      </c>
      <c r="T7519">
        <v>1</v>
      </c>
      <c r="U7519">
        <v>2</v>
      </c>
      <c r="V7519">
        <v>256</v>
      </c>
      <c r="W7519" t="s">
        <v>54</v>
      </c>
      <c r="X7519" t="s">
        <v>36763</v>
      </c>
      <c r="Y7519" t="s">
        <v>6</v>
      </c>
      <c r="Z7519" s="1">
        <v>44950</v>
      </c>
      <c r="AA7519" s="2">
        <v>0.3183333333333333</v>
      </c>
      <c r="AB7519" s="2">
        <v>0.81912037037037033</v>
      </c>
      <c r="AC7519" t="s">
        <v>44</v>
      </c>
      <c r="AD7519" t="s">
        <v>44</v>
      </c>
      <c r="AE7519" t="s">
        <v>45</v>
      </c>
      <c r="AF7519">
        <v>128</v>
      </c>
    </row>
    <row r="7520" spans="1:32">
      <c r="A7520">
        <v>32388</v>
      </c>
      <c r="B7520">
        <v>31488</v>
      </c>
      <c r="C7520" t="s">
        <v>602</v>
      </c>
      <c r="D7520" t="s">
        <v>334</v>
      </c>
      <c r="E7520" t="s">
        <v>34</v>
      </c>
      <c r="F7520" t="s">
        <v>36764</v>
      </c>
      <c r="G7520" t="s">
        <v>36765</v>
      </c>
      <c r="H7520" t="s">
        <v>122</v>
      </c>
      <c r="I7520" s="1">
        <v>17219</v>
      </c>
      <c r="J7520" t="s">
        <v>36766</v>
      </c>
      <c r="K7520" t="s">
        <v>36767</v>
      </c>
      <c r="L7520">
        <v>17312</v>
      </c>
      <c r="M7520" t="s">
        <v>122</v>
      </c>
      <c r="N7520" s="1">
        <v>45190</v>
      </c>
      <c r="O7520" s="1">
        <v>45191</v>
      </c>
      <c r="P7520">
        <v>3</v>
      </c>
      <c r="Q7520">
        <v>1</v>
      </c>
      <c r="R7520" t="s">
        <v>40</v>
      </c>
      <c r="S7520">
        <v>2</v>
      </c>
      <c r="T7520">
        <v>2</v>
      </c>
      <c r="U7520">
        <v>1</v>
      </c>
      <c r="V7520">
        <v>208</v>
      </c>
      <c r="W7520" t="s">
        <v>54</v>
      </c>
      <c r="X7520" t="s">
        <v>36768</v>
      </c>
      <c r="Y7520" t="s">
        <v>6</v>
      </c>
      <c r="Z7520" s="1">
        <v>45177</v>
      </c>
      <c r="AA7520" s="2">
        <v>0.14733796296296295</v>
      </c>
      <c r="AB7520" s="2">
        <v>0.61452546296296295</v>
      </c>
      <c r="AC7520" t="s">
        <v>44</v>
      </c>
      <c r="AD7520" t="s">
        <v>44</v>
      </c>
      <c r="AE7520" t="s">
        <v>45</v>
      </c>
      <c r="AF7520">
        <v>208</v>
      </c>
    </row>
    <row r="7521" spans="1:32">
      <c r="A7521">
        <v>32389</v>
      </c>
      <c r="B7521">
        <v>31489</v>
      </c>
      <c r="C7521" t="s">
        <v>1155</v>
      </c>
      <c r="D7521" t="s">
        <v>18326</v>
      </c>
      <c r="E7521" t="s">
        <v>34</v>
      </c>
      <c r="F7521" t="s">
        <v>36769</v>
      </c>
      <c r="G7521" t="s">
        <v>36770</v>
      </c>
      <c r="H7521" t="s">
        <v>201</v>
      </c>
      <c r="I7521" s="1">
        <v>16977</v>
      </c>
      <c r="J7521" t="s">
        <v>36771</v>
      </c>
      <c r="K7521" t="s">
        <v>15621</v>
      </c>
      <c r="L7521">
        <v>36109</v>
      </c>
      <c r="M7521" t="s">
        <v>201</v>
      </c>
      <c r="N7521" s="1">
        <v>45061</v>
      </c>
      <c r="O7521" s="1">
        <v>45064</v>
      </c>
      <c r="P7521">
        <v>44</v>
      </c>
      <c r="Q7521">
        <v>2</v>
      </c>
      <c r="R7521" t="s">
        <v>63</v>
      </c>
      <c r="S7521">
        <v>2</v>
      </c>
      <c r="T7521">
        <v>2</v>
      </c>
      <c r="U7521">
        <v>3</v>
      </c>
      <c r="V7521">
        <v>216</v>
      </c>
      <c r="W7521" t="s">
        <v>54</v>
      </c>
      <c r="X7521" t="s">
        <v>36772</v>
      </c>
      <c r="Y7521" t="s">
        <v>6</v>
      </c>
      <c r="Z7521" s="1">
        <v>45030</v>
      </c>
      <c r="AA7521" s="2">
        <v>0.47175925925925927</v>
      </c>
      <c r="AB7521" s="2">
        <v>0.38918981481481479</v>
      </c>
      <c r="AC7521" t="s">
        <v>44</v>
      </c>
      <c r="AD7521" t="s">
        <v>44</v>
      </c>
      <c r="AE7521" t="s">
        <v>45</v>
      </c>
      <c r="AF7521">
        <v>72</v>
      </c>
    </row>
    <row r="7522" spans="1:32">
      <c r="A7522">
        <v>32391</v>
      </c>
      <c r="B7522">
        <v>31491</v>
      </c>
      <c r="C7522" t="s">
        <v>112</v>
      </c>
      <c r="D7522" t="s">
        <v>14927</v>
      </c>
      <c r="E7522" t="s">
        <v>48</v>
      </c>
      <c r="F7522" t="s">
        <v>36773</v>
      </c>
      <c r="G7522" t="s">
        <v>36774</v>
      </c>
      <c r="H7522" t="s">
        <v>317</v>
      </c>
      <c r="I7522" s="1">
        <v>20743</v>
      </c>
      <c r="J7522" t="s">
        <v>36775</v>
      </c>
      <c r="K7522" t="s">
        <v>15181</v>
      </c>
      <c r="L7522">
        <v>56256</v>
      </c>
      <c r="M7522" t="s">
        <v>317</v>
      </c>
      <c r="N7522" s="1">
        <v>45026</v>
      </c>
      <c r="O7522" s="1">
        <v>45028</v>
      </c>
      <c r="P7522">
        <v>21</v>
      </c>
      <c r="Q7522">
        <v>1</v>
      </c>
      <c r="R7522" t="s">
        <v>40</v>
      </c>
      <c r="S7522">
        <v>3</v>
      </c>
      <c r="T7522">
        <v>1</v>
      </c>
      <c r="U7522">
        <v>2</v>
      </c>
      <c r="V7522">
        <v>434</v>
      </c>
      <c r="W7522" t="s">
        <v>41</v>
      </c>
      <c r="X7522" t="s">
        <v>36776</v>
      </c>
      <c r="Y7522" t="s">
        <v>6</v>
      </c>
      <c r="Z7522" s="1">
        <v>44994</v>
      </c>
      <c r="AA7522" s="2">
        <v>0.56704861111111116</v>
      </c>
      <c r="AB7522" s="2">
        <v>0.22375</v>
      </c>
      <c r="AC7522" t="s">
        <v>44</v>
      </c>
      <c r="AD7522" t="s">
        <v>44</v>
      </c>
      <c r="AE7522" t="s">
        <v>45</v>
      </c>
      <c r="AF7522">
        <v>217</v>
      </c>
    </row>
    <row r="7523" spans="1:32">
      <c r="A7523">
        <v>32392</v>
      </c>
      <c r="B7523">
        <v>31492</v>
      </c>
      <c r="C7523" t="s">
        <v>3569</v>
      </c>
      <c r="D7523" t="s">
        <v>1809</v>
      </c>
      <c r="E7523" t="s">
        <v>48</v>
      </c>
      <c r="F7523" t="s">
        <v>36777</v>
      </c>
      <c r="G7523" t="s">
        <v>36778</v>
      </c>
      <c r="H7523" t="s">
        <v>122</v>
      </c>
      <c r="I7523" s="1">
        <v>25572</v>
      </c>
      <c r="J7523" t="s">
        <v>36779</v>
      </c>
      <c r="K7523" t="s">
        <v>36780</v>
      </c>
      <c r="L7523">
        <v>22241</v>
      </c>
      <c r="M7523" t="s">
        <v>122</v>
      </c>
      <c r="N7523" s="1">
        <v>45315</v>
      </c>
      <c r="O7523" s="1">
        <v>45316</v>
      </c>
      <c r="P7523">
        <v>28</v>
      </c>
      <c r="Q7523">
        <v>2</v>
      </c>
      <c r="R7523" t="s">
        <v>53</v>
      </c>
      <c r="S7523">
        <v>3</v>
      </c>
      <c r="T7523">
        <v>1</v>
      </c>
      <c r="U7523">
        <v>1</v>
      </c>
      <c r="V7523">
        <v>125</v>
      </c>
      <c r="W7523" t="s">
        <v>54</v>
      </c>
      <c r="X7523" t="s">
        <v>36781</v>
      </c>
      <c r="Y7523" t="s">
        <v>65</v>
      </c>
      <c r="Z7523" s="1">
        <v>45286</v>
      </c>
      <c r="AA7523" s="2">
        <v>0.685613425925926</v>
      </c>
      <c r="AB7523" s="2">
        <v>0.44989583333333333</v>
      </c>
      <c r="AC7523" t="s">
        <v>45</v>
      </c>
      <c r="AD7523" t="s">
        <v>44</v>
      </c>
      <c r="AE7523" t="s">
        <v>44</v>
      </c>
      <c r="AF7523">
        <v>125</v>
      </c>
    </row>
    <row r="7524" spans="1:32">
      <c r="A7524">
        <v>32393</v>
      </c>
      <c r="B7524">
        <v>31493</v>
      </c>
      <c r="C7524" t="s">
        <v>501</v>
      </c>
      <c r="D7524" t="s">
        <v>1167</v>
      </c>
      <c r="E7524" t="s">
        <v>48</v>
      </c>
      <c r="F7524" t="s">
        <v>36782</v>
      </c>
      <c r="G7524" t="s">
        <v>36783</v>
      </c>
      <c r="H7524" t="s">
        <v>101</v>
      </c>
      <c r="I7524" s="1">
        <v>33107</v>
      </c>
      <c r="J7524" t="s">
        <v>36784</v>
      </c>
      <c r="K7524" t="s">
        <v>36785</v>
      </c>
      <c r="L7524">
        <v>16478</v>
      </c>
      <c r="M7524" t="s">
        <v>101</v>
      </c>
      <c r="N7524" s="1">
        <v>45023</v>
      </c>
      <c r="O7524" s="1">
        <v>45028</v>
      </c>
      <c r="P7524">
        <v>2</v>
      </c>
      <c r="Q7524">
        <v>1</v>
      </c>
      <c r="R7524" t="s">
        <v>63</v>
      </c>
      <c r="S7524">
        <v>4</v>
      </c>
      <c r="T7524">
        <v>1</v>
      </c>
      <c r="U7524">
        <v>5</v>
      </c>
      <c r="V7524">
        <v>430</v>
      </c>
      <c r="W7524" t="s">
        <v>41</v>
      </c>
      <c r="X7524" t="s">
        <v>36786</v>
      </c>
      <c r="Y7524" t="s">
        <v>43</v>
      </c>
      <c r="Z7524" s="1">
        <v>45014</v>
      </c>
      <c r="AA7524" s="2">
        <v>1.954861111111111E-2</v>
      </c>
      <c r="AB7524" s="2">
        <v>0.7648611111111111</v>
      </c>
      <c r="AC7524" t="s">
        <v>44</v>
      </c>
      <c r="AD7524" t="s">
        <v>44</v>
      </c>
      <c r="AE7524" t="s">
        <v>44</v>
      </c>
      <c r="AF7524">
        <v>86</v>
      </c>
    </row>
    <row r="7525" spans="1:32">
      <c r="A7525">
        <v>32394</v>
      </c>
      <c r="B7525">
        <v>31494</v>
      </c>
      <c r="C7525" t="s">
        <v>1262</v>
      </c>
      <c r="D7525" t="s">
        <v>7347</v>
      </c>
      <c r="E7525" t="s">
        <v>48</v>
      </c>
      <c r="F7525" t="s">
        <v>36787</v>
      </c>
      <c r="G7525" t="s">
        <v>36788</v>
      </c>
      <c r="H7525" t="s">
        <v>272</v>
      </c>
      <c r="I7525" s="1">
        <v>19175</v>
      </c>
      <c r="J7525" t="s">
        <v>36789</v>
      </c>
      <c r="K7525" t="s">
        <v>36790</v>
      </c>
      <c r="L7525">
        <v>46928</v>
      </c>
      <c r="M7525" t="s">
        <v>272</v>
      </c>
      <c r="N7525" s="1">
        <v>45250</v>
      </c>
      <c r="O7525" s="1">
        <v>45254</v>
      </c>
      <c r="P7525">
        <v>59</v>
      </c>
      <c r="Q7525">
        <v>3</v>
      </c>
      <c r="R7525" t="s">
        <v>63</v>
      </c>
      <c r="S7525">
        <v>3</v>
      </c>
      <c r="T7525">
        <v>0</v>
      </c>
      <c r="U7525">
        <v>4</v>
      </c>
      <c r="V7525">
        <v>356</v>
      </c>
      <c r="W7525" t="s">
        <v>54</v>
      </c>
      <c r="X7525" t="s">
        <v>36791</v>
      </c>
      <c r="Y7525" t="s">
        <v>65</v>
      </c>
      <c r="Z7525" s="1">
        <v>45245</v>
      </c>
      <c r="AA7525" s="2">
        <v>0.3321412037037037</v>
      </c>
      <c r="AB7525" s="2">
        <v>0.72648148148148151</v>
      </c>
      <c r="AC7525" t="s">
        <v>45</v>
      </c>
      <c r="AD7525" t="s">
        <v>44</v>
      </c>
      <c r="AE7525" t="s">
        <v>45</v>
      </c>
      <c r="AF7525">
        <v>89</v>
      </c>
    </row>
    <row r="7526" spans="1:32">
      <c r="A7526">
        <v>32396</v>
      </c>
      <c r="B7526">
        <v>31496</v>
      </c>
      <c r="C7526" t="s">
        <v>326</v>
      </c>
      <c r="D7526" t="s">
        <v>977</v>
      </c>
      <c r="E7526" t="s">
        <v>34</v>
      </c>
      <c r="F7526" t="s">
        <v>36792</v>
      </c>
      <c r="G7526" t="s">
        <v>36793</v>
      </c>
      <c r="H7526" t="s">
        <v>725</v>
      </c>
      <c r="I7526" s="1">
        <v>31145</v>
      </c>
      <c r="J7526" t="s">
        <v>36794</v>
      </c>
      <c r="K7526" t="s">
        <v>36795</v>
      </c>
      <c r="L7526">
        <v>43389</v>
      </c>
      <c r="M7526" t="s">
        <v>725</v>
      </c>
      <c r="N7526" s="1">
        <v>45117</v>
      </c>
      <c r="O7526" s="1">
        <v>45118</v>
      </c>
      <c r="P7526">
        <v>60</v>
      </c>
      <c r="Q7526">
        <v>3</v>
      </c>
      <c r="R7526" t="s">
        <v>40</v>
      </c>
      <c r="S7526">
        <v>4</v>
      </c>
      <c r="T7526">
        <v>2</v>
      </c>
      <c r="U7526">
        <v>1</v>
      </c>
      <c r="V7526">
        <v>237</v>
      </c>
      <c r="W7526" t="s">
        <v>54</v>
      </c>
      <c r="X7526" t="s">
        <v>36796</v>
      </c>
      <c r="Y7526" t="s">
        <v>43</v>
      </c>
      <c r="Z7526" s="1">
        <v>45087</v>
      </c>
      <c r="AA7526" s="2">
        <v>0.22503472222222221</v>
      </c>
      <c r="AB7526" s="2">
        <v>0.17651620370370369</v>
      </c>
      <c r="AC7526" t="s">
        <v>44</v>
      </c>
      <c r="AD7526" t="s">
        <v>45</v>
      </c>
      <c r="AE7526" t="s">
        <v>44</v>
      </c>
      <c r="AF7526">
        <v>237</v>
      </c>
    </row>
    <row r="7527" spans="1:32">
      <c r="A7527">
        <v>32397</v>
      </c>
      <c r="B7527">
        <v>31497</v>
      </c>
      <c r="C7527" t="s">
        <v>3540</v>
      </c>
      <c r="D7527" t="s">
        <v>584</v>
      </c>
      <c r="E7527" t="s">
        <v>34</v>
      </c>
      <c r="F7527" t="s">
        <v>36797</v>
      </c>
      <c r="G7527" t="s">
        <v>36798</v>
      </c>
      <c r="H7527" t="s">
        <v>904</v>
      </c>
      <c r="I7527" s="1">
        <v>19431</v>
      </c>
      <c r="J7527" t="s">
        <v>36799</v>
      </c>
      <c r="K7527" t="s">
        <v>36800</v>
      </c>
      <c r="L7527">
        <v>87448</v>
      </c>
      <c r="M7527" t="s">
        <v>904</v>
      </c>
      <c r="N7527" s="1">
        <v>45236</v>
      </c>
      <c r="O7527" s="1">
        <v>45238</v>
      </c>
      <c r="P7527">
        <v>87</v>
      </c>
      <c r="Q7527">
        <v>4</v>
      </c>
      <c r="R7527" t="s">
        <v>40</v>
      </c>
      <c r="S7527">
        <v>4</v>
      </c>
      <c r="T7527">
        <v>1</v>
      </c>
      <c r="U7527">
        <v>2</v>
      </c>
      <c r="V7527">
        <v>490</v>
      </c>
      <c r="W7527" t="s">
        <v>54</v>
      </c>
      <c r="X7527" t="s">
        <v>36801</v>
      </c>
      <c r="Y7527" t="s">
        <v>65</v>
      </c>
      <c r="Z7527" s="1">
        <v>45198</v>
      </c>
      <c r="AA7527" s="2">
        <v>0.79708333333333325</v>
      </c>
      <c r="AB7527" s="2">
        <v>0.45890046296296294</v>
      </c>
      <c r="AC7527" t="s">
        <v>45</v>
      </c>
      <c r="AD7527" t="s">
        <v>44</v>
      </c>
      <c r="AE7527" t="s">
        <v>45</v>
      </c>
      <c r="AF7527">
        <v>245</v>
      </c>
    </row>
    <row r="7528" spans="1:32">
      <c r="A7528">
        <v>32398</v>
      </c>
      <c r="B7528">
        <v>31498</v>
      </c>
      <c r="C7528" t="s">
        <v>1155</v>
      </c>
      <c r="D7528" t="s">
        <v>19393</v>
      </c>
      <c r="E7528" t="s">
        <v>48</v>
      </c>
      <c r="F7528" t="s">
        <v>36802</v>
      </c>
      <c r="G7528" t="s">
        <v>36803</v>
      </c>
      <c r="H7528" t="s">
        <v>94</v>
      </c>
      <c r="I7528" s="1">
        <v>31821</v>
      </c>
      <c r="J7528" t="s">
        <v>36804</v>
      </c>
      <c r="K7528" t="s">
        <v>36805</v>
      </c>
      <c r="L7528">
        <v>43503</v>
      </c>
      <c r="M7528" t="s">
        <v>94</v>
      </c>
      <c r="N7528" s="1">
        <v>45230</v>
      </c>
      <c r="O7528" s="1">
        <v>45231</v>
      </c>
      <c r="P7528">
        <v>74</v>
      </c>
      <c r="Q7528">
        <v>3</v>
      </c>
      <c r="R7528" t="s">
        <v>63</v>
      </c>
      <c r="S7528">
        <v>1</v>
      </c>
      <c r="T7528">
        <v>2</v>
      </c>
      <c r="U7528">
        <v>1</v>
      </c>
      <c r="V7528">
        <v>63</v>
      </c>
      <c r="W7528" t="s">
        <v>41</v>
      </c>
      <c r="X7528" t="s">
        <v>36806</v>
      </c>
      <c r="Y7528" t="s">
        <v>81</v>
      </c>
      <c r="Z7528" s="1">
        <v>45219</v>
      </c>
      <c r="AA7528" s="2">
        <v>0.75274305555555554</v>
      </c>
      <c r="AB7528" s="2">
        <v>0.80212962962962964</v>
      </c>
      <c r="AC7528" t="s">
        <v>45</v>
      </c>
      <c r="AD7528" t="s">
        <v>45</v>
      </c>
      <c r="AE7528" t="s">
        <v>45</v>
      </c>
      <c r="AF7528">
        <v>63</v>
      </c>
    </row>
    <row r="7529" spans="1:32">
      <c r="A7529">
        <v>32399</v>
      </c>
      <c r="B7529">
        <v>31499</v>
      </c>
      <c r="C7529" t="s">
        <v>2150</v>
      </c>
      <c r="D7529" t="s">
        <v>5432</v>
      </c>
      <c r="E7529" t="s">
        <v>34</v>
      </c>
      <c r="F7529" t="s">
        <v>36807</v>
      </c>
      <c r="G7529" t="s">
        <v>36808</v>
      </c>
      <c r="H7529" t="s">
        <v>86</v>
      </c>
      <c r="I7529" s="1">
        <v>38246</v>
      </c>
      <c r="J7529" t="s">
        <v>36809</v>
      </c>
      <c r="K7529" t="s">
        <v>36810</v>
      </c>
      <c r="L7529">
        <v>57811</v>
      </c>
      <c r="M7529" t="s">
        <v>86</v>
      </c>
      <c r="N7529" s="1">
        <v>45211</v>
      </c>
      <c r="O7529" s="1">
        <v>45214</v>
      </c>
      <c r="P7529">
        <v>67</v>
      </c>
      <c r="Q7529">
        <v>3</v>
      </c>
      <c r="R7529" t="s">
        <v>53</v>
      </c>
      <c r="S7529">
        <v>2</v>
      </c>
      <c r="T7529">
        <v>1</v>
      </c>
      <c r="U7529">
        <v>3</v>
      </c>
      <c r="V7529">
        <v>444</v>
      </c>
      <c r="W7529" t="s">
        <v>41</v>
      </c>
      <c r="X7529" t="s">
        <v>36811</v>
      </c>
      <c r="Y7529" t="s">
        <v>6</v>
      </c>
      <c r="Z7529" s="1">
        <v>45206</v>
      </c>
      <c r="AA7529" s="2">
        <v>0.34472222222222221</v>
      </c>
      <c r="AB7529" s="2">
        <v>0.76487268518518514</v>
      </c>
      <c r="AC7529" t="s">
        <v>44</v>
      </c>
      <c r="AD7529" t="s">
        <v>44</v>
      </c>
      <c r="AE7529" t="s">
        <v>45</v>
      </c>
      <c r="AF7529">
        <v>148</v>
      </c>
    </row>
    <row r="7530" spans="1:32">
      <c r="A7530">
        <v>32401</v>
      </c>
      <c r="B7530">
        <v>31501</v>
      </c>
      <c r="C7530" t="s">
        <v>2816</v>
      </c>
      <c r="D7530" t="s">
        <v>841</v>
      </c>
      <c r="E7530" t="s">
        <v>34</v>
      </c>
      <c r="F7530" t="s">
        <v>36812</v>
      </c>
      <c r="G7530" t="s">
        <v>36813</v>
      </c>
      <c r="H7530" t="s">
        <v>209</v>
      </c>
      <c r="I7530" s="1">
        <v>27892</v>
      </c>
      <c r="J7530" t="s">
        <v>36814</v>
      </c>
      <c r="K7530" t="s">
        <v>36815</v>
      </c>
      <c r="L7530">
        <v>16701</v>
      </c>
      <c r="M7530" t="s">
        <v>209</v>
      </c>
      <c r="N7530" s="1">
        <v>45021</v>
      </c>
      <c r="O7530" s="1">
        <v>45024</v>
      </c>
      <c r="P7530">
        <v>54</v>
      </c>
      <c r="Q7530">
        <v>3</v>
      </c>
      <c r="R7530" t="s">
        <v>40</v>
      </c>
      <c r="S7530">
        <v>1</v>
      </c>
      <c r="T7530">
        <v>2</v>
      </c>
      <c r="U7530">
        <v>3</v>
      </c>
      <c r="V7530">
        <v>639</v>
      </c>
      <c r="W7530" t="s">
        <v>54</v>
      </c>
      <c r="X7530" t="s">
        <v>36816</v>
      </c>
      <c r="Y7530" t="s">
        <v>65</v>
      </c>
      <c r="Z7530" s="1">
        <v>45004</v>
      </c>
      <c r="AA7530" s="2">
        <v>0.97619212962962953</v>
      </c>
      <c r="AB7530" s="2">
        <v>0.24122685185185186</v>
      </c>
      <c r="AC7530" t="s">
        <v>45</v>
      </c>
      <c r="AD7530" t="s">
        <v>44</v>
      </c>
      <c r="AE7530" t="s">
        <v>44</v>
      </c>
      <c r="AF7530">
        <v>213</v>
      </c>
    </row>
    <row r="7531" spans="1:32">
      <c r="A7531">
        <v>32403</v>
      </c>
      <c r="B7531">
        <v>31503</v>
      </c>
      <c r="C7531" t="s">
        <v>4490</v>
      </c>
      <c r="D7531" t="s">
        <v>83</v>
      </c>
      <c r="E7531" t="s">
        <v>34</v>
      </c>
      <c r="F7531" t="s">
        <v>36817</v>
      </c>
      <c r="G7531">
        <v>6093462999</v>
      </c>
      <c r="H7531" t="s">
        <v>122</v>
      </c>
      <c r="I7531" s="1">
        <v>30603</v>
      </c>
      <c r="J7531" t="s">
        <v>36818</v>
      </c>
      <c r="K7531" t="s">
        <v>36819</v>
      </c>
      <c r="L7531">
        <v>26447</v>
      </c>
      <c r="M7531" t="s">
        <v>122</v>
      </c>
      <c r="N7531" s="1">
        <v>45154</v>
      </c>
      <c r="O7531" s="1">
        <v>45156</v>
      </c>
      <c r="P7531">
        <v>69</v>
      </c>
      <c r="Q7531">
        <v>3</v>
      </c>
      <c r="R7531" t="s">
        <v>40</v>
      </c>
      <c r="S7531">
        <v>4</v>
      </c>
      <c r="T7531">
        <v>2</v>
      </c>
      <c r="U7531">
        <v>2</v>
      </c>
      <c r="V7531">
        <v>488</v>
      </c>
      <c r="W7531" t="s">
        <v>41</v>
      </c>
      <c r="X7531" t="s">
        <v>36820</v>
      </c>
      <c r="Y7531" t="s">
        <v>65</v>
      </c>
      <c r="Z7531" s="1">
        <v>45137</v>
      </c>
      <c r="AA7531" s="2">
        <v>0.30934027777777778</v>
      </c>
      <c r="AB7531" s="2">
        <v>0.45814814814814814</v>
      </c>
      <c r="AC7531" t="s">
        <v>44</v>
      </c>
      <c r="AD7531" t="s">
        <v>44</v>
      </c>
      <c r="AE7531" t="s">
        <v>45</v>
      </c>
      <c r="AF7531">
        <v>244</v>
      </c>
    </row>
    <row r="7532" spans="1:32">
      <c r="A7532">
        <v>32406</v>
      </c>
      <c r="B7532">
        <v>31506</v>
      </c>
      <c r="C7532" t="s">
        <v>396</v>
      </c>
      <c r="D7532" t="s">
        <v>75</v>
      </c>
      <c r="E7532" t="s">
        <v>34</v>
      </c>
      <c r="F7532" t="s">
        <v>36821</v>
      </c>
      <c r="G7532" t="s">
        <v>36822</v>
      </c>
      <c r="H7532" t="s">
        <v>225</v>
      </c>
      <c r="I7532" s="1">
        <v>21065</v>
      </c>
      <c r="J7532" t="s">
        <v>36823</v>
      </c>
      <c r="K7532" t="s">
        <v>36824</v>
      </c>
      <c r="L7532">
        <v>20935</v>
      </c>
      <c r="M7532" t="s">
        <v>225</v>
      </c>
      <c r="N7532" s="1">
        <v>44990</v>
      </c>
      <c r="O7532" s="1">
        <v>44993</v>
      </c>
      <c r="P7532">
        <v>66</v>
      </c>
      <c r="Q7532">
        <v>3</v>
      </c>
      <c r="R7532" t="s">
        <v>40</v>
      </c>
      <c r="S7532">
        <v>1</v>
      </c>
      <c r="T7532">
        <v>0</v>
      </c>
      <c r="U7532">
        <v>3</v>
      </c>
      <c r="V7532">
        <v>726</v>
      </c>
      <c r="W7532" t="s">
        <v>41</v>
      </c>
      <c r="X7532" t="s">
        <v>36825</v>
      </c>
      <c r="Y7532" t="s">
        <v>65</v>
      </c>
      <c r="Z7532" s="1">
        <v>44974</v>
      </c>
      <c r="AA7532" s="2">
        <v>0.62236111111111114</v>
      </c>
      <c r="AB7532" s="2">
        <v>0.20252314814814812</v>
      </c>
      <c r="AC7532" t="s">
        <v>45</v>
      </c>
      <c r="AD7532" t="s">
        <v>44</v>
      </c>
      <c r="AE7532" t="s">
        <v>45</v>
      </c>
      <c r="AF7532">
        <v>242</v>
      </c>
    </row>
    <row r="7533" spans="1:32">
      <c r="A7533">
        <v>32408</v>
      </c>
      <c r="B7533">
        <v>31508</v>
      </c>
      <c r="C7533" t="s">
        <v>6269</v>
      </c>
      <c r="D7533" t="s">
        <v>6774</v>
      </c>
      <c r="E7533" t="s">
        <v>48</v>
      </c>
      <c r="F7533" t="s">
        <v>36826</v>
      </c>
      <c r="G7533">
        <v>7943653430</v>
      </c>
      <c r="H7533" t="s">
        <v>201</v>
      </c>
      <c r="I7533" s="1">
        <v>36990</v>
      </c>
      <c r="J7533" t="s">
        <v>36827</v>
      </c>
      <c r="K7533" t="s">
        <v>36828</v>
      </c>
      <c r="L7533">
        <v>43872</v>
      </c>
      <c r="M7533" t="s">
        <v>201</v>
      </c>
      <c r="N7533" s="1">
        <v>45050</v>
      </c>
      <c r="O7533" s="1">
        <v>45053</v>
      </c>
      <c r="P7533">
        <v>87</v>
      </c>
      <c r="Q7533">
        <v>4</v>
      </c>
      <c r="R7533" t="s">
        <v>40</v>
      </c>
      <c r="S7533">
        <v>2</v>
      </c>
      <c r="T7533">
        <v>0</v>
      </c>
      <c r="U7533">
        <v>3</v>
      </c>
      <c r="V7533">
        <v>690</v>
      </c>
      <c r="W7533" t="s">
        <v>54</v>
      </c>
      <c r="X7533" t="s">
        <v>36829</v>
      </c>
      <c r="Y7533" t="s">
        <v>43</v>
      </c>
      <c r="Z7533" s="1">
        <v>45019</v>
      </c>
      <c r="AA7533" s="2">
        <v>0.68665509259259261</v>
      </c>
      <c r="AB7533" s="2">
        <v>0.2898263888888889</v>
      </c>
      <c r="AC7533" t="s">
        <v>44</v>
      </c>
      <c r="AD7533" t="s">
        <v>44</v>
      </c>
      <c r="AE7533" t="s">
        <v>45</v>
      </c>
      <c r="AF7533">
        <v>230</v>
      </c>
    </row>
    <row r="7534" spans="1:32">
      <c r="A7534">
        <v>32411</v>
      </c>
      <c r="B7534">
        <v>31511</v>
      </c>
      <c r="C7534" t="s">
        <v>1050</v>
      </c>
      <c r="D7534" t="s">
        <v>83</v>
      </c>
      <c r="E7534" t="s">
        <v>48</v>
      </c>
      <c r="F7534" t="s">
        <v>36830</v>
      </c>
      <c r="G7534" t="s">
        <v>36831</v>
      </c>
      <c r="H7534" t="s">
        <v>295</v>
      </c>
      <c r="I7534" s="1">
        <v>30916</v>
      </c>
      <c r="J7534" t="s">
        <v>36832</v>
      </c>
      <c r="K7534" t="s">
        <v>36833</v>
      </c>
      <c r="L7534">
        <v>66120</v>
      </c>
      <c r="M7534" t="s">
        <v>295</v>
      </c>
      <c r="N7534" s="1">
        <v>45041</v>
      </c>
      <c r="O7534" s="1">
        <v>45042</v>
      </c>
      <c r="P7534">
        <v>29</v>
      </c>
      <c r="Q7534">
        <v>2</v>
      </c>
      <c r="R7534" t="s">
        <v>63</v>
      </c>
      <c r="S7534">
        <v>4</v>
      </c>
      <c r="T7534">
        <v>2</v>
      </c>
      <c r="U7534">
        <v>1</v>
      </c>
      <c r="V7534">
        <v>76</v>
      </c>
      <c r="W7534" t="s">
        <v>41</v>
      </c>
      <c r="X7534" t="s">
        <v>36834</v>
      </c>
      <c r="Y7534" t="s">
        <v>43</v>
      </c>
      <c r="Z7534" s="1">
        <v>45031</v>
      </c>
      <c r="AA7534" s="2">
        <v>0.90913194444444445</v>
      </c>
      <c r="AB7534" s="2">
        <v>0.66112268518518513</v>
      </c>
      <c r="AC7534" t="s">
        <v>45</v>
      </c>
      <c r="AD7534" t="s">
        <v>45</v>
      </c>
      <c r="AE7534" t="s">
        <v>44</v>
      </c>
      <c r="AF7534">
        <v>76</v>
      </c>
    </row>
    <row r="7535" spans="1:32">
      <c r="A7535">
        <v>32412</v>
      </c>
      <c r="B7535">
        <v>31512</v>
      </c>
      <c r="C7535" t="s">
        <v>8504</v>
      </c>
      <c r="D7535" t="s">
        <v>126</v>
      </c>
      <c r="E7535" t="s">
        <v>48</v>
      </c>
      <c r="F7535" t="s">
        <v>36835</v>
      </c>
      <c r="G7535" t="s">
        <v>36836</v>
      </c>
      <c r="H7535" t="s">
        <v>272</v>
      </c>
      <c r="I7535" s="1">
        <v>21289</v>
      </c>
      <c r="J7535" t="s">
        <v>36837</v>
      </c>
      <c r="K7535" t="s">
        <v>30507</v>
      </c>
      <c r="L7535">
        <v>17135</v>
      </c>
      <c r="M7535" t="s">
        <v>272</v>
      </c>
      <c r="N7535" s="1">
        <v>45245</v>
      </c>
      <c r="O7535" s="1">
        <v>45250</v>
      </c>
      <c r="P7535">
        <v>59</v>
      </c>
      <c r="Q7535">
        <v>3</v>
      </c>
      <c r="R7535" t="s">
        <v>63</v>
      </c>
      <c r="S7535">
        <v>3</v>
      </c>
      <c r="T7535">
        <v>1</v>
      </c>
      <c r="U7535">
        <v>5</v>
      </c>
      <c r="V7535">
        <v>400</v>
      </c>
      <c r="W7535" t="s">
        <v>41</v>
      </c>
      <c r="X7535" t="s">
        <v>36838</v>
      </c>
      <c r="Y7535" t="s">
        <v>43</v>
      </c>
      <c r="Z7535" s="1">
        <v>45212</v>
      </c>
      <c r="AA7535" s="2">
        <v>0.55299768518518522</v>
      </c>
      <c r="AB7535" s="2">
        <v>0.65981481481481474</v>
      </c>
      <c r="AC7535" t="s">
        <v>44</v>
      </c>
      <c r="AD7535" t="s">
        <v>44</v>
      </c>
      <c r="AE7535" t="s">
        <v>44</v>
      </c>
      <c r="AF7535">
        <v>80</v>
      </c>
    </row>
    <row r="7536" spans="1:32">
      <c r="A7536">
        <v>32414</v>
      </c>
      <c r="B7536">
        <v>31514</v>
      </c>
      <c r="C7536" t="s">
        <v>12740</v>
      </c>
      <c r="D7536" t="s">
        <v>1209</v>
      </c>
      <c r="E7536" t="s">
        <v>48</v>
      </c>
      <c r="F7536" t="s">
        <v>36839</v>
      </c>
      <c r="G7536" t="s">
        <v>36840</v>
      </c>
      <c r="H7536" t="s">
        <v>309</v>
      </c>
      <c r="I7536" s="1">
        <v>27842</v>
      </c>
      <c r="J7536" t="s">
        <v>36841</v>
      </c>
      <c r="K7536" t="s">
        <v>36842</v>
      </c>
      <c r="L7536">
        <v>80557</v>
      </c>
      <c r="M7536" t="s">
        <v>309</v>
      </c>
      <c r="N7536" s="1">
        <v>45292</v>
      </c>
      <c r="O7536" s="1">
        <v>45295</v>
      </c>
      <c r="P7536">
        <v>9</v>
      </c>
      <c r="Q7536">
        <v>1</v>
      </c>
      <c r="R7536" t="s">
        <v>40</v>
      </c>
      <c r="S7536">
        <v>4</v>
      </c>
      <c r="T7536">
        <v>1</v>
      </c>
      <c r="U7536">
        <v>3</v>
      </c>
      <c r="V7536">
        <v>654</v>
      </c>
      <c r="W7536" t="s">
        <v>41</v>
      </c>
      <c r="X7536" t="s">
        <v>36843</v>
      </c>
      <c r="Y7536" t="s">
        <v>65</v>
      </c>
      <c r="Z7536" s="1">
        <v>45256</v>
      </c>
      <c r="AA7536" s="2">
        <v>0.37771990740740741</v>
      </c>
      <c r="AB7536" s="2">
        <v>0.52674768518518522</v>
      </c>
      <c r="AC7536" t="s">
        <v>45</v>
      </c>
      <c r="AD7536" t="s">
        <v>44</v>
      </c>
      <c r="AE7536" t="s">
        <v>45</v>
      </c>
      <c r="AF7536">
        <v>218</v>
      </c>
    </row>
    <row r="7537" spans="1:32">
      <c r="A7537">
        <v>32415</v>
      </c>
      <c r="B7537">
        <v>31515</v>
      </c>
      <c r="C7537" t="s">
        <v>263</v>
      </c>
      <c r="D7537" t="s">
        <v>1298</v>
      </c>
      <c r="E7537" t="s">
        <v>34</v>
      </c>
      <c r="F7537" t="s">
        <v>36844</v>
      </c>
      <c r="G7537" t="s">
        <v>36845</v>
      </c>
      <c r="H7537" t="s">
        <v>135</v>
      </c>
      <c r="I7537" s="1">
        <v>20785</v>
      </c>
      <c r="J7537" t="s">
        <v>36846</v>
      </c>
      <c r="K7537" t="s">
        <v>36847</v>
      </c>
      <c r="L7537">
        <v>99071</v>
      </c>
      <c r="M7537" t="s">
        <v>135</v>
      </c>
      <c r="N7537" s="1">
        <v>45218</v>
      </c>
      <c r="O7537" s="1">
        <v>45222</v>
      </c>
      <c r="P7537">
        <v>18</v>
      </c>
      <c r="Q7537">
        <v>1</v>
      </c>
      <c r="R7537" t="s">
        <v>40</v>
      </c>
      <c r="S7537">
        <v>2</v>
      </c>
      <c r="T7537">
        <v>0</v>
      </c>
      <c r="U7537">
        <v>4</v>
      </c>
      <c r="V7537">
        <v>840</v>
      </c>
      <c r="W7537" t="s">
        <v>41</v>
      </c>
      <c r="X7537" t="s">
        <v>36848</v>
      </c>
      <c r="Y7537" t="s">
        <v>43</v>
      </c>
      <c r="Z7537" s="1">
        <v>45212</v>
      </c>
      <c r="AA7537" s="2">
        <v>0.54873842592592592</v>
      </c>
      <c r="AB7537" s="2">
        <v>0.43309027777777781</v>
      </c>
      <c r="AC7537" t="s">
        <v>45</v>
      </c>
      <c r="AD7537" t="s">
        <v>45</v>
      </c>
      <c r="AE7537" t="s">
        <v>45</v>
      </c>
      <c r="AF7537">
        <v>210</v>
      </c>
    </row>
    <row r="7538" spans="1:32">
      <c r="A7538">
        <v>32417</v>
      </c>
      <c r="B7538">
        <v>31517</v>
      </c>
      <c r="C7538" t="s">
        <v>75</v>
      </c>
      <c r="D7538" t="s">
        <v>462</v>
      </c>
      <c r="E7538" t="s">
        <v>34</v>
      </c>
      <c r="F7538" t="s">
        <v>36849</v>
      </c>
      <c r="G7538" t="s">
        <v>36850</v>
      </c>
      <c r="H7538" t="s">
        <v>295</v>
      </c>
      <c r="I7538" s="1">
        <v>17500</v>
      </c>
      <c r="J7538" t="s">
        <v>36851</v>
      </c>
      <c r="K7538" t="s">
        <v>36852</v>
      </c>
      <c r="L7538">
        <v>14845</v>
      </c>
      <c r="M7538" t="s">
        <v>295</v>
      </c>
      <c r="N7538" s="1">
        <v>45284</v>
      </c>
      <c r="O7538" s="1">
        <v>45285</v>
      </c>
      <c r="P7538">
        <v>98</v>
      </c>
      <c r="Q7538">
        <v>4</v>
      </c>
      <c r="R7538" t="s">
        <v>63</v>
      </c>
      <c r="S7538">
        <v>4</v>
      </c>
      <c r="T7538">
        <v>0</v>
      </c>
      <c r="U7538">
        <v>1</v>
      </c>
      <c r="V7538">
        <v>67</v>
      </c>
      <c r="W7538" t="s">
        <v>41</v>
      </c>
      <c r="X7538" t="s">
        <v>36853</v>
      </c>
      <c r="Y7538" t="s">
        <v>43</v>
      </c>
      <c r="Z7538" s="1">
        <v>45267</v>
      </c>
      <c r="AA7538" s="2">
        <v>0.17357638888888891</v>
      </c>
      <c r="AB7538" s="2">
        <v>0.7299768518518519</v>
      </c>
      <c r="AC7538" t="s">
        <v>44</v>
      </c>
      <c r="AD7538" t="s">
        <v>44</v>
      </c>
      <c r="AE7538" t="s">
        <v>44</v>
      </c>
      <c r="AF7538">
        <v>67</v>
      </c>
    </row>
    <row r="7539" spans="1:32">
      <c r="A7539">
        <v>32419</v>
      </c>
      <c r="B7539">
        <v>31519</v>
      </c>
      <c r="C7539" t="s">
        <v>2167</v>
      </c>
      <c r="D7539" t="s">
        <v>359</v>
      </c>
      <c r="E7539" t="s">
        <v>34</v>
      </c>
      <c r="F7539" t="s">
        <v>36854</v>
      </c>
      <c r="G7539" t="s">
        <v>36855</v>
      </c>
      <c r="H7539" t="s">
        <v>537</v>
      </c>
      <c r="I7539" s="1">
        <v>19847</v>
      </c>
      <c r="J7539" t="s">
        <v>36856</v>
      </c>
      <c r="K7539" t="s">
        <v>14315</v>
      </c>
      <c r="L7539">
        <v>31244</v>
      </c>
      <c r="M7539" t="s">
        <v>537</v>
      </c>
      <c r="N7539" s="1">
        <v>45107</v>
      </c>
      <c r="O7539" s="1">
        <v>45112</v>
      </c>
      <c r="P7539">
        <v>10</v>
      </c>
      <c r="Q7539">
        <v>1</v>
      </c>
      <c r="R7539" t="s">
        <v>53</v>
      </c>
      <c r="S7539">
        <v>3</v>
      </c>
      <c r="T7539">
        <v>1</v>
      </c>
      <c r="U7539">
        <v>5</v>
      </c>
      <c r="V7539">
        <v>695</v>
      </c>
      <c r="W7539" t="s">
        <v>54</v>
      </c>
      <c r="X7539" t="s">
        <v>36857</v>
      </c>
      <c r="Y7539" t="s">
        <v>81</v>
      </c>
      <c r="Z7539" s="1">
        <v>45070</v>
      </c>
      <c r="AA7539" s="2">
        <v>7.1932870370370369E-2</v>
      </c>
      <c r="AB7539" s="2">
        <v>0.42675925925925928</v>
      </c>
      <c r="AC7539" t="s">
        <v>44</v>
      </c>
      <c r="AD7539" t="s">
        <v>44</v>
      </c>
      <c r="AE7539" t="s">
        <v>44</v>
      </c>
      <c r="AF7539">
        <v>139</v>
      </c>
    </row>
    <row r="7540" spans="1:32">
      <c r="A7540">
        <v>32421</v>
      </c>
      <c r="B7540">
        <v>31521</v>
      </c>
      <c r="C7540" t="s">
        <v>1379</v>
      </c>
      <c r="D7540" t="s">
        <v>1002</v>
      </c>
      <c r="E7540" t="s">
        <v>48</v>
      </c>
      <c r="F7540" t="s">
        <v>36858</v>
      </c>
      <c r="G7540" t="s">
        <v>36859</v>
      </c>
      <c r="H7540" t="s">
        <v>225</v>
      </c>
      <c r="I7540" s="1">
        <v>22925</v>
      </c>
      <c r="J7540" t="s">
        <v>36860</v>
      </c>
      <c r="K7540" t="s">
        <v>5230</v>
      </c>
      <c r="L7540">
        <v>84839</v>
      </c>
      <c r="M7540" t="s">
        <v>225</v>
      </c>
      <c r="N7540" s="1">
        <v>44974</v>
      </c>
      <c r="O7540" s="1">
        <v>44976</v>
      </c>
      <c r="P7540">
        <v>20</v>
      </c>
      <c r="Q7540">
        <v>1</v>
      </c>
      <c r="R7540" t="s">
        <v>63</v>
      </c>
      <c r="S7540">
        <v>1</v>
      </c>
      <c r="T7540">
        <v>2</v>
      </c>
      <c r="U7540">
        <v>2</v>
      </c>
      <c r="V7540">
        <v>160</v>
      </c>
      <c r="W7540" t="s">
        <v>54</v>
      </c>
      <c r="X7540" t="s">
        <v>36861</v>
      </c>
      <c r="Y7540" t="s">
        <v>81</v>
      </c>
      <c r="Z7540" s="1">
        <v>44965</v>
      </c>
      <c r="AA7540" s="2">
        <v>0.31050925925925926</v>
      </c>
      <c r="AB7540" s="2">
        <v>0.80476851851851849</v>
      </c>
      <c r="AC7540" t="s">
        <v>45</v>
      </c>
      <c r="AD7540" t="s">
        <v>44</v>
      </c>
      <c r="AE7540" t="s">
        <v>45</v>
      </c>
      <c r="AF7540">
        <v>80</v>
      </c>
    </row>
    <row r="7541" spans="1:32">
      <c r="A7541">
        <v>32422</v>
      </c>
      <c r="B7541">
        <v>31522</v>
      </c>
      <c r="C7541" t="s">
        <v>11074</v>
      </c>
      <c r="D7541" t="s">
        <v>3425</v>
      </c>
      <c r="E7541" t="s">
        <v>34</v>
      </c>
      <c r="F7541" t="s">
        <v>36862</v>
      </c>
      <c r="G7541" t="s">
        <v>36863</v>
      </c>
      <c r="H7541" t="s">
        <v>60</v>
      </c>
      <c r="I7541" s="1">
        <v>35264</v>
      </c>
      <c r="J7541" t="s">
        <v>36864</v>
      </c>
      <c r="K7541" t="s">
        <v>36865</v>
      </c>
      <c r="L7541">
        <v>44708</v>
      </c>
      <c r="M7541" t="s">
        <v>60</v>
      </c>
      <c r="N7541" s="1">
        <v>45023</v>
      </c>
      <c r="O7541" s="1">
        <v>45027</v>
      </c>
      <c r="P7541">
        <v>33</v>
      </c>
      <c r="Q7541">
        <v>2</v>
      </c>
      <c r="R7541" t="s">
        <v>40</v>
      </c>
      <c r="S7541">
        <v>2</v>
      </c>
      <c r="T7541">
        <v>1</v>
      </c>
      <c r="U7541">
        <v>4</v>
      </c>
      <c r="V7541">
        <v>944</v>
      </c>
      <c r="W7541" t="s">
        <v>41</v>
      </c>
      <c r="X7541" t="s">
        <v>36866</v>
      </c>
      <c r="Y7541" t="s">
        <v>6</v>
      </c>
      <c r="Z7541" s="1">
        <v>45001</v>
      </c>
      <c r="AA7541" s="2">
        <v>0.64363425925925932</v>
      </c>
      <c r="AB7541" s="2">
        <v>0.2517476851851852</v>
      </c>
      <c r="AC7541" t="s">
        <v>44</v>
      </c>
      <c r="AD7541" t="s">
        <v>44</v>
      </c>
      <c r="AE7541" t="s">
        <v>44</v>
      </c>
      <c r="AF7541">
        <v>236</v>
      </c>
    </row>
    <row r="7542" spans="1:32">
      <c r="A7542">
        <v>32423</v>
      </c>
      <c r="B7542">
        <v>31523</v>
      </c>
      <c r="C7542" t="s">
        <v>24918</v>
      </c>
      <c r="D7542" t="s">
        <v>2283</v>
      </c>
      <c r="E7542" t="s">
        <v>34</v>
      </c>
      <c r="F7542" t="s">
        <v>36867</v>
      </c>
      <c r="G7542" t="s">
        <v>36868</v>
      </c>
      <c r="H7542" t="s">
        <v>171</v>
      </c>
      <c r="I7542" s="1">
        <v>29085</v>
      </c>
      <c r="J7542" t="s">
        <v>36869</v>
      </c>
      <c r="K7542" t="s">
        <v>36870</v>
      </c>
      <c r="L7542">
        <v>97831</v>
      </c>
      <c r="M7542" t="s">
        <v>171</v>
      </c>
      <c r="N7542" s="1">
        <v>45287</v>
      </c>
      <c r="O7542" s="1">
        <v>45292</v>
      </c>
      <c r="P7542">
        <v>10</v>
      </c>
      <c r="Q7542">
        <v>1</v>
      </c>
      <c r="R7542" t="s">
        <v>53</v>
      </c>
      <c r="S7542">
        <v>4</v>
      </c>
      <c r="T7542">
        <v>0</v>
      </c>
      <c r="U7542">
        <v>5</v>
      </c>
      <c r="V7542">
        <v>690</v>
      </c>
      <c r="W7542" t="s">
        <v>41</v>
      </c>
      <c r="X7542" t="s">
        <v>36871</v>
      </c>
      <c r="Y7542" t="s">
        <v>6</v>
      </c>
      <c r="Z7542" s="1">
        <v>45277</v>
      </c>
      <c r="AA7542" s="2">
        <v>0.15942129629629628</v>
      </c>
      <c r="AB7542" s="2">
        <v>0.33337962962962964</v>
      </c>
      <c r="AC7542" t="s">
        <v>45</v>
      </c>
      <c r="AD7542" t="s">
        <v>45</v>
      </c>
      <c r="AE7542" t="s">
        <v>45</v>
      </c>
      <c r="AF7542">
        <v>138</v>
      </c>
    </row>
    <row r="7543" spans="1:32">
      <c r="A7543">
        <v>32425</v>
      </c>
      <c r="B7543">
        <v>31525</v>
      </c>
      <c r="C7543" t="s">
        <v>139</v>
      </c>
      <c r="D7543" t="s">
        <v>1322</v>
      </c>
      <c r="E7543" t="s">
        <v>34</v>
      </c>
      <c r="F7543" t="s">
        <v>36872</v>
      </c>
      <c r="G7543" t="s">
        <v>36873</v>
      </c>
      <c r="H7543" t="s">
        <v>37</v>
      </c>
      <c r="I7543" s="1">
        <v>36669</v>
      </c>
      <c r="J7543" t="s">
        <v>36874</v>
      </c>
      <c r="K7543" t="s">
        <v>36875</v>
      </c>
      <c r="L7543">
        <v>46630</v>
      </c>
      <c r="M7543" t="s">
        <v>37</v>
      </c>
      <c r="N7543" s="1">
        <v>45185</v>
      </c>
      <c r="O7543" s="1">
        <v>45186</v>
      </c>
      <c r="P7543">
        <v>24</v>
      </c>
      <c r="Q7543">
        <v>1</v>
      </c>
      <c r="R7543" t="s">
        <v>40</v>
      </c>
      <c r="S7543">
        <v>4</v>
      </c>
      <c r="T7543">
        <v>2</v>
      </c>
      <c r="U7543">
        <v>1</v>
      </c>
      <c r="V7543">
        <v>237</v>
      </c>
      <c r="W7543" t="s">
        <v>41</v>
      </c>
      <c r="X7543" t="s">
        <v>36876</v>
      </c>
      <c r="Y7543" t="s">
        <v>81</v>
      </c>
      <c r="Z7543" s="1">
        <v>45152</v>
      </c>
      <c r="AA7543" s="2">
        <v>0.46122685185185186</v>
      </c>
      <c r="AB7543" s="2">
        <v>0.44133101851851847</v>
      </c>
      <c r="AC7543" t="s">
        <v>45</v>
      </c>
      <c r="AD7543" t="s">
        <v>44</v>
      </c>
      <c r="AE7543" t="s">
        <v>45</v>
      </c>
      <c r="AF7543">
        <v>237</v>
      </c>
    </row>
    <row r="7544" spans="1:32">
      <c r="A7544">
        <v>32427</v>
      </c>
      <c r="B7544">
        <v>31527</v>
      </c>
      <c r="C7544" t="s">
        <v>3322</v>
      </c>
      <c r="D7544" t="s">
        <v>3541</v>
      </c>
      <c r="E7544" t="s">
        <v>34</v>
      </c>
      <c r="F7544" t="s">
        <v>36877</v>
      </c>
      <c r="G7544" t="s">
        <v>36878</v>
      </c>
      <c r="H7544" t="s">
        <v>179</v>
      </c>
      <c r="I7544" s="1">
        <v>19483</v>
      </c>
      <c r="J7544" t="s">
        <v>36879</v>
      </c>
      <c r="K7544" t="s">
        <v>7220</v>
      </c>
      <c r="L7544">
        <v>6362</v>
      </c>
      <c r="M7544" t="s">
        <v>179</v>
      </c>
      <c r="N7544" s="1">
        <v>45181</v>
      </c>
      <c r="O7544" s="1">
        <v>45182</v>
      </c>
      <c r="P7544">
        <v>8</v>
      </c>
      <c r="Q7544">
        <v>1</v>
      </c>
      <c r="R7544" t="s">
        <v>63</v>
      </c>
      <c r="S7544">
        <v>1</v>
      </c>
      <c r="T7544">
        <v>2</v>
      </c>
      <c r="U7544">
        <v>1</v>
      </c>
      <c r="V7544">
        <v>69</v>
      </c>
      <c r="W7544" t="s">
        <v>41</v>
      </c>
      <c r="X7544" t="s">
        <v>36880</v>
      </c>
      <c r="Y7544" t="s">
        <v>65</v>
      </c>
      <c r="Z7544" s="1">
        <v>45146</v>
      </c>
      <c r="AA7544" s="2">
        <v>0.96615740740740741</v>
      </c>
      <c r="AB7544" s="2">
        <v>0.25666666666666665</v>
      </c>
      <c r="AC7544" t="s">
        <v>45</v>
      </c>
      <c r="AD7544" t="s">
        <v>44</v>
      </c>
      <c r="AE7544" t="s">
        <v>44</v>
      </c>
      <c r="AF7544">
        <v>69</v>
      </c>
    </row>
    <row r="7545" spans="1:32">
      <c r="A7545">
        <v>32428</v>
      </c>
      <c r="B7545">
        <v>31528</v>
      </c>
      <c r="C7545" t="s">
        <v>229</v>
      </c>
      <c r="D7545" t="s">
        <v>11576</v>
      </c>
      <c r="E7545" t="s">
        <v>34</v>
      </c>
      <c r="F7545" t="s">
        <v>36881</v>
      </c>
      <c r="G7545" t="s">
        <v>36882</v>
      </c>
      <c r="H7545" t="s">
        <v>423</v>
      </c>
      <c r="I7545" s="1">
        <v>18523</v>
      </c>
      <c r="J7545" t="s">
        <v>36883</v>
      </c>
      <c r="K7545" t="s">
        <v>36884</v>
      </c>
      <c r="L7545">
        <v>6589</v>
      </c>
      <c r="M7545" t="s">
        <v>423</v>
      </c>
      <c r="N7545" s="1">
        <v>45156</v>
      </c>
      <c r="O7545" s="1">
        <v>45157</v>
      </c>
      <c r="P7545">
        <v>51</v>
      </c>
      <c r="Q7545">
        <v>3</v>
      </c>
      <c r="R7545" t="s">
        <v>40</v>
      </c>
      <c r="S7545">
        <v>4</v>
      </c>
      <c r="T7545">
        <v>0</v>
      </c>
      <c r="U7545">
        <v>1</v>
      </c>
      <c r="V7545">
        <v>219</v>
      </c>
      <c r="W7545" t="s">
        <v>54</v>
      </c>
      <c r="X7545" t="s">
        <v>36885</v>
      </c>
      <c r="Y7545" t="s">
        <v>65</v>
      </c>
      <c r="Z7545" s="1">
        <v>45146</v>
      </c>
      <c r="AA7545" s="2">
        <v>0.61282407407407413</v>
      </c>
      <c r="AB7545" s="2">
        <v>0.42311342592592593</v>
      </c>
      <c r="AC7545" t="s">
        <v>45</v>
      </c>
      <c r="AD7545" t="s">
        <v>44</v>
      </c>
      <c r="AE7545" t="s">
        <v>45</v>
      </c>
      <c r="AF7545">
        <v>219</v>
      </c>
    </row>
    <row r="7546" spans="1:32">
      <c r="A7546">
        <v>32429</v>
      </c>
      <c r="B7546">
        <v>31529</v>
      </c>
      <c r="C7546" t="s">
        <v>8047</v>
      </c>
      <c r="D7546" t="s">
        <v>6195</v>
      </c>
      <c r="E7546" t="s">
        <v>34</v>
      </c>
      <c r="F7546" t="s">
        <v>36886</v>
      </c>
      <c r="G7546" t="s">
        <v>36887</v>
      </c>
      <c r="H7546" t="s">
        <v>330</v>
      </c>
      <c r="I7546" s="1">
        <v>37020</v>
      </c>
      <c r="J7546" t="s">
        <v>36888</v>
      </c>
      <c r="K7546" t="s">
        <v>36889</v>
      </c>
      <c r="L7546">
        <v>48978</v>
      </c>
      <c r="M7546" t="s">
        <v>330</v>
      </c>
      <c r="N7546" s="1">
        <v>45055</v>
      </c>
      <c r="O7546" s="1">
        <v>45058</v>
      </c>
      <c r="P7546">
        <v>12</v>
      </c>
      <c r="Q7546">
        <v>1</v>
      </c>
      <c r="R7546" t="s">
        <v>40</v>
      </c>
      <c r="S7546">
        <v>2</v>
      </c>
      <c r="T7546">
        <v>0</v>
      </c>
      <c r="U7546">
        <v>3</v>
      </c>
      <c r="V7546">
        <v>702</v>
      </c>
      <c r="W7546" t="s">
        <v>41</v>
      </c>
      <c r="X7546" t="s">
        <v>36890</v>
      </c>
      <c r="Y7546" t="s">
        <v>6</v>
      </c>
      <c r="Z7546" s="1">
        <v>45028</v>
      </c>
      <c r="AA7546" s="2">
        <v>0.46582175925925928</v>
      </c>
      <c r="AB7546" s="2">
        <v>0.50123842592592593</v>
      </c>
      <c r="AC7546" t="s">
        <v>44</v>
      </c>
      <c r="AD7546" t="s">
        <v>45</v>
      </c>
      <c r="AE7546" t="s">
        <v>45</v>
      </c>
      <c r="AF7546">
        <v>234</v>
      </c>
    </row>
    <row r="7547" spans="1:32">
      <c r="A7547">
        <v>32432</v>
      </c>
      <c r="B7547">
        <v>31532</v>
      </c>
      <c r="C7547" t="s">
        <v>20711</v>
      </c>
      <c r="D7547" t="s">
        <v>4599</v>
      </c>
      <c r="E7547" t="s">
        <v>34</v>
      </c>
      <c r="F7547" t="s">
        <v>36891</v>
      </c>
      <c r="G7547" t="s">
        <v>36892</v>
      </c>
      <c r="H7547" t="s">
        <v>423</v>
      </c>
      <c r="I7547" s="1">
        <v>17266</v>
      </c>
      <c r="J7547" t="s">
        <v>36893</v>
      </c>
      <c r="K7547" t="s">
        <v>24875</v>
      </c>
      <c r="L7547">
        <v>25150</v>
      </c>
      <c r="M7547" t="s">
        <v>423</v>
      </c>
      <c r="N7547" s="1">
        <v>45162</v>
      </c>
      <c r="O7547" s="1">
        <v>45164</v>
      </c>
      <c r="P7547">
        <v>66</v>
      </c>
      <c r="Q7547">
        <v>3</v>
      </c>
      <c r="R7547" t="s">
        <v>40</v>
      </c>
      <c r="S7547">
        <v>4</v>
      </c>
      <c r="T7547">
        <v>0</v>
      </c>
      <c r="U7547">
        <v>2</v>
      </c>
      <c r="V7547">
        <v>444</v>
      </c>
      <c r="W7547" t="s">
        <v>54</v>
      </c>
      <c r="X7547" t="s">
        <v>36894</v>
      </c>
      <c r="Y7547" t="s">
        <v>65</v>
      </c>
      <c r="Z7547" s="1">
        <v>45136</v>
      </c>
      <c r="AA7547" s="2">
        <v>0.91105324074074068</v>
      </c>
      <c r="AB7547" s="2">
        <v>1.6770833333333332E-2</v>
      </c>
      <c r="AC7547" t="s">
        <v>45</v>
      </c>
      <c r="AD7547" t="s">
        <v>45</v>
      </c>
      <c r="AE7547" t="s">
        <v>44</v>
      </c>
      <c r="AF7547">
        <v>222</v>
      </c>
    </row>
    <row r="7548" spans="1:32">
      <c r="A7548">
        <v>32433</v>
      </c>
      <c r="B7548">
        <v>31533</v>
      </c>
      <c r="C7548" t="s">
        <v>945</v>
      </c>
      <c r="D7548" t="s">
        <v>8313</v>
      </c>
      <c r="E7548" t="s">
        <v>34</v>
      </c>
      <c r="F7548" t="s">
        <v>36895</v>
      </c>
      <c r="G7548" t="s">
        <v>36896</v>
      </c>
      <c r="H7548" t="s">
        <v>330</v>
      </c>
      <c r="I7548" s="1">
        <v>19889</v>
      </c>
      <c r="J7548" t="s">
        <v>36897</v>
      </c>
      <c r="K7548" t="s">
        <v>7704</v>
      </c>
      <c r="L7548">
        <v>2525</v>
      </c>
      <c r="M7548" t="s">
        <v>330</v>
      </c>
      <c r="N7548" s="1">
        <v>45103</v>
      </c>
      <c r="O7548" s="1">
        <v>45105</v>
      </c>
      <c r="P7548">
        <v>13</v>
      </c>
      <c r="Q7548">
        <v>1</v>
      </c>
      <c r="R7548" t="s">
        <v>53</v>
      </c>
      <c r="S7548">
        <v>1</v>
      </c>
      <c r="T7548">
        <v>0</v>
      </c>
      <c r="U7548">
        <v>2</v>
      </c>
      <c r="V7548">
        <v>256</v>
      </c>
      <c r="W7548" t="s">
        <v>54</v>
      </c>
      <c r="X7548" t="s">
        <v>36898</v>
      </c>
      <c r="Y7548" t="s">
        <v>81</v>
      </c>
      <c r="Z7548" s="1">
        <v>45080</v>
      </c>
      <c r="AA7548" s="2">
        <v>0.45677083333333335</v>
      </c>
      <c r="AB7548" s="2">
        <v>0.7396759259259259</v>
      </c>
      <c r="AC7548" t="s">
        <v>45</v>
      </c>
      <c r="AD7548" t="s">
        <v>44</v>
      </c>
      <c r="AE7548" t="s">
        <v>45</v>
      </c>
      <c r="AF7548">
        <v>128</v>
      </c>
    </row>
    <row r="7549" spans="1:32">
      <c r="A7549">
        <v>32434</v>
      </c>
      <c r="B7549">
        <v>31534</v>
      </c>
      <c r="C7549" t="s">
        <v>90</v>
      </c>
      <c r="D7549" t="s">
        <v>7488</v>
      </c>
      <c r="E7549" t="s">
        <v>48</v>
      </c>
      <c r="F7549" t="s">
        <v>36899</v>
      </c>
      <c r="G7549" t="s">
        <v>36900</v>
      </c>
      <c r="H7549" t="s">
        <v>122</v>
      </c>
      <c r="I7549" s="1">
        <v>26902</v>
      </c>
      <c r="J7549" t="s">
        <v>36901</v>
      </c>
      <c r="K7549" t="s">
        <v>1577</v>
      </c>
      <c r="L7549">
        <v>78359</v>
      </c>
      <c r="M7549" t="s">
        <v>122</v>
      </c>
      <c r="N7549" s="1">
        <v>45123</v>
      </c>
      <c r="O7549" s="1">
        <v>45128</v>
      </c>
      <c r="P7549">
        <v>67</v>
      </c>
      <c r="Q7549">
        <v>3</v>
      </c>
      <c r="R7549" t="s">
        <v>53</v>
      </c>
      <c r="S7549">
        <v>1</v>
      </c>
      <c r="T7549">
        <v>1</v>
      </c>
      <c r="U7549">
        <v>5</v>
      </c>
      <c r="V7549">
        <v>750</v>
      </c>
      <c r="W7549" t="s">
        <v>41</v>
      </c>
      <c r="X7549" t="s">
        <v>36902</v>
      </c>
      <c r="Y7549" t="s">
        <v>81</v>
      </c>
      <c r="Z7549" s="1">
        <v>45117</v>
      </c>
      <c r="AA7549" s="2">
        <v>0.75762731481481482</v>
      </c>
      <c r="AB7549" s="2">
        <v>0.57442129629629635</v>
      </c>
      <c r="AC7549" t="s">
        <v>44</v>
      </c>
      <c r="AD7549" t="s">
        <v>45</v>
      </c>
      <c r="AE7549" t="s">
        <v>45</v>
      </c>
      <c r="AF7549">
        <v>150</v>
      </c>
    </row>
    <row r="7550" spans="1:32">
      <c r="A7550">
        <v>32435</v>
      </c>
      <c r="B7550">
        <v>31535</v>
      </c>
      <c r="C7550" t="s">
        <v>628</v>
      </c>
      <c r="D7550" t="s">
        <v>6396</v>
      </c>
      <c r="E7550" t="s">
        <v>48</v>
      </c>
      <c r="F7550" t="s">
        <v>36903</v>
      </c>
      <c r="G7550" t="s">
        <v>36904</v>
      </c>
      <c r="H7550" t="s">
        <v>317</v>
      </c>
      <c r="I7550" s="1">
        <v>38619</v>
      </c>
      <c r="J7550" t="s">
        <v>36905</v>
      </c>
      <c r="K7550" t="s">
        <v>36906</v>
      </c>
      <c r="L7550">
        <v>61495</v>
      </c>
      <c r="M7550" t="s">
        <v>317</v>
      </c>
      <c r="N7550" s="1">
        <v>45016</v>
      </c>
      <c r="O7550" s="1">
        <v>45021</v>
      </c>
      <c r="P7550">
        <v>76</v>
      </c>
      <c r="Q7550">
        <v>4</v>
      </c>
      <c r="R7550" t="s">
        <v>53</v>
      </c>
      <c r="S7550">
        <v>4</v>
      </c>
      <c r="T7550">
        <v>2</v>
      </c>
      <c r="U7550">
        <v>5</v>
      </c>
      <c r="V7550">
        <v>630</v>
      </c>
      <c r="W7550" t="s">
        <v>54</v>
      </c>
      <c r="X7550" t="s">
        <v>36907</v>
      </c>
      <c r="Y7550" t="s">
        <v>81</v>
      </c>
      <c r="Z7550" s="1">
        <v>45009</v>
      </c>
      <c r="AA7550" s="2">
        <v>0.12622685185185187</v>
      </c>
      <c r="AB7550" s="2">
        <v>0.8192476851851852</v>
      </c>
      <c r="AC7550" t="s">
        <v>44</v>
      </c>
      <c r="AD7550" t="s">
        <v>45</v>
      </c>
      <c r="AE7550" t="s">
        <v>44</v>
      </c>
      <c r="AF7550">
        <v>126</v>
      </c>
    </row>
    <row r="7551" spans="1:32">
      <c r="A7551">
        <v>32436</v>
      </c>
      <c r="B7551">
        <v>31536</v>
      </c>
      <c r="C7551" t="s">
        <v>168</v>
      </c>
      <c r="D7551" t="s">
        <v>3838</v>
      </c>
      <c r="E7551" t="s">
        <v>48</v>
      </c>
      <c r="F7551" t="s">
        <v>36908</v>
      </c>
      <c r="G7551">
        <v>7173409536</v>
      </c>
      <c r="H7551" t="s">
        <v>530</v>
      </c>
      <c r="I7551" s="1">
        <v>19262</v>
      </c>
      <c r="J7551" t="s">
        <v>36909</v>
      </c>
      <c r="K7551" t="s">
        <v>36910</v>
      </c>
      <c r="L7551">
        <v>65509</v>
      </c>
      <c r="M7551" t="s">
        <v>530</v>
      </c>
      <c r="N7551" s="1">
        <v>45174</v>
      </c>
      <c r="O7551" s="1">
        <v>45179</v>
      </c>
      <c r="P7551">
        <v>16</v>
      </c>
      <c r="Q7551">
        <v>1</v>
      </c>
      <c r="R7551" t="s">
        <v>53</v>
      </c>
      <c r="S7551">
        <v>3</v>
      </c>
      <c r="T7551">
        <v>1</v>
      </c>
      <c r="U7551">
        <v>5</v>
      </c>
      <c r="V7551">
        <v>660</v>
      </c>
      <c r="W7551" t="s">
        <v>54</v>
      </c>
      <c r="X7551" t="s">
        <v>36911</v>
      </c>
      <c r="Y7551" t="s">
        <v>6</v>
      </c>
      <c r="Z7551" s="1">
        <v>45165</v>
      </c>
      <c r="AA7551" s="2">
        <v>0.60423611111111108</v>
      </c>
      <c r="AB7551" s="2">
        <v>0.3354050925925926</v>
      </c>
      <c r="AC7551" t="s">
        <v>45</v>
      </c>
      <c r="AD7551" t="s">
        <v>45</v>
      </c>
      <c r="AE7551" t="s">
        <v>44</v>
      </c>
      <c r="AF7551">
        <v>132</v>
      </c>
    </row>
    <row r="7552" spans="1:32">
      <c r="A7552">
        <v>32437</v>
      </c>
      <c r="B7552">
        <v>31537</v>
      </c>
      <c r="C7552" t="s">
        <v>2316</v>
      </c>
      <c r="D7552" t="s">
        <v>1902</v>
      </c>
      <c r="E7552" t="s">
        <v>48</v>
      </c>
      <c r="F7552" t="s">
        <v>36912</v>
      </c>
      <c r="G7552" t="s">
        <v>36913</v>
      </c>
      <c r="H7552" t="s">
        <v>537</v>
      </c>
      <c r="I7552" s="1">
        <v>19112</v>
      </c>
      <c r="J7552" t="s">
        <v>36914</v>
      </c>
      <c r="K7552" t="s">
        <v>13162</v>
      </c>
      <c r="L7552">
        <v>29860</v>
      </c>
      <c r="M7552" t="s">
        <v>537</v>
      </c>
      <c r="N7552" s="1">
        <v>45184</v>
      </c>
      <c r="O7552" s="1">
        <v>45186</v>
      </c>
      <c r="P7552">
        <v>71</v>
      </c>
      <c r="Q7552">
        <v>3</v>
      </c>
      <c r="R7552" t="s">
        <v>63</v>
      </c>
      <c r="S7552">
        <v>4</v>
      </c>
      <c r="T7552">
        <v>0</v>
      </c>
      <c r="U7552">
        <v>2</v>
      </c>
      <c r="V7552">
        <v>126</v>
      </c>
      <c r="W7552" t="s">
        <v>41</v>
      </c>
      <c r="X7552" t="s">
        <v>36915</v>
      </c>
      <c r="Y7552" t="s">
        <v>81</v>
      </c>
      <c r="Z7552" s="1">
        <v>45179</v>
      </c>
      <c r="AA7552" s="2">
        <v>0.93216435185185187</v>
      </c>
      <c r="AB7552" s="2">
        <v>0.60347222222222219</v>
      </c>
      <c r="AC7552" t="s">
        <v>44</v>
      </c>
      <c r="AD7552" t="s">
        <v>45</v>
      </c>
      <c r="AE7552" t="s">
        <v>44</v>
      </c>
      <c r="AF7552">
        <v>63</v>
      </c>
    </row>
    <row r="7553" spans="1:32">
      <c r="A7553">
        <v>32438</v>
      </c>
      <c r="B7553">
        <v>31538</v>
      </c>
      <c r="C7553" t="s">
        <v>133</v>
      </c>
      <c r="D7553" t="s">
        <v>214</v>
      </c>
      <c r="E7553" t="s">
        <v>34</v>
      </c>
      <c r="F7553" t="s">
        <v>36916</v>
      </c>
      <c r="G7553" t="s">
        <v>36917</v>
      </c>
      <c r="H7553" t="s">
        <v>530</v>
      </c>
      <c r="I7553" s="1">
        <v>17336</v>
      </c>
      <c r="J7553" t="s">
        <v>36918</v>
      </c>
      <c r="K7553" t="s">
        <v>36919</v>
      </c>
      <c r="L7553">
        <v>69714</v>
      </c>
      <c r="M7553" t="s">
        <v>530</v>
      </c>
      <c r="N7553" s="1">
        <v>45004</v>
      </c>
      <c r="O7553" s="1">
        <v>45005</v>
      </c>
      <c r="P7553">
        <v>52</v>
      </c>
      <c r="Q7553">
        <v>3</v>
      </c>
      <c r="R7553" t="s">
        <v>53</v>
      </c>
      <c r="S7553">
        <v>1</v>
      </c>
      <c r="T7553">
        <v>1</v>
      </c>
      <c r="U7553">
        <v>1</v>
      </c>
      <c r="V7553">
        <v>128</v>
      </c>
      <c r="W7553" t="s">
        <v>41</v>
      </c>
      <c r="X7553" t="s">
        <v>36920</v>
      </c>
      <c r="Y7553" t="s">
        <v>65</v>
      </c>
      <c r="Z7553" s="1">
        <v>44984</v>
      </c>
      <c r="AA7553" s="2">
        <v>0.32179398148148147</v>
      </c>
      <c r="AB7553" s="2">
        <v>0.90031250000000007</v>
      </c>
      <c r="AC7553" t="s">
        <v>44</v>
      </c>
      <c r="AD7553" t="s">
        <v>44</v>
      </c>
      <c r="AE7553" t="s">
        <v>44</v>
      </c>
      <c r="AF7553">
        <v>128</v>
      </c>
    </row>
    <row r="7554" spans="1:32">
      <c r="A7554">
        <v>32441</v>
      </c>
      <c r="B7554">
        <v>31541</v>
      </c>
      <c r="C7554" t="s">
        <v>2087</v>
      </c>
      <c r="D7554" t="s">
        <v>5012</v>
      </c>
      <c r="E7554" t="s">
        <v>34</v>
      </c>
      <c r="F7554" t="s">
        <v>36921</v>
      </c>
      <c r="G7554" t="s">
        <v>36922</v>
      </c>
      <c r="H7554" t="s">
        <v>37</v>
      </c>
      <c r="I7554" s="1">
        <v>30611</v>
      </c>
      <c r="J7554" t="s">
        <v>36923</v>
      </c>
      <c r="K7554" t="s">
        <v>36924</v>
      </c>
      <c r="L7554">
        <v>81803</v>
      </c>
      <c r="M7554" t="s">
        <v>37</v>
      </c>
      <c r="N7554" s="1">
        <v>45294</v>
      </c>
      <c r="O7554" s="1">
        <v>45295</v>
      </c>
      <c r="P7554">
        <v>75</v>
      </c>
      <c r="Q7554">
        <v>3</v>
      </c>
      <c r="R7554" t="s">
        <v>40</v>
      </c>
      <c r="S7554">
        <v>4</v>
      </c>
      <c r="T7554">
        <v>0</v>
      </c>
      <c r="U7554">
        <v>1</v>
      </c>
      <c r="V7554">
        <v>240</v>
      </c>
      <c r="W7554" t="s">
        <v>41</v>
      </c>
      <c r="X7554" t="s">
        <v>36925</v>
      </c>
      <c r="Y7554" t="s">
        <v>6</v>
      </c>
      <c r="Z7554" s="1">
        <v>45283</v>
      </c>
      <c r="AA7554" s="2">
        <v>0.87302083333333336</v>
      </c>
      <c r="AB7554" s="2">
        <v>0.74857638888888889</v>
      </c>
      <c r="AC7554" t="s">
        <v>45</v>
      </c>
      <c r="AD7554" t="s">
        <v>45</v>
      </c>
      <c r="AE7554" t="s">
        <v>45</v>
      </c>
      <c r="AF7554">
        <v>240</v>
      </c>
    </row>
    <row r="7555" spans="1:32">
      <c r="A7555">
        <v>32442</v>
      </c>
      <c r="B7555">
        <v>31542</v>
      </c>
      <c r="C7555" t="s">
        <v>1573</v>
      </c>
      <c r="D7555" t="s">
        <v>3515</v>
      </c>
      <c r="E7555" t="s">
        <v>48</v>
      </c>
      <c r="F7555" t="s">
        <v>36926</v>
      </c>
      <c r="G7555" t="s">
        <v>36927</v>
      </c>
      <c r="H7555" t="s">
        <v>904</v>
      </c>
      <c r="I7555" s="1">
        <v>21351</v>
      </c>
      <c r="J7555" t="s">
        <v>36928</v>
      </c>
      <c r="K7555" t="s">
        <v>36929</v>
      </c>
      <c r="L7555">
        <v>61285</v>
      </c>
      <c r="M7555" t="s">
        <v>904</v>
      </c>
      <c r="N7555" s="1">
        <v>45259</v>
      </c>
      <c r="O7555" s="1">
        <v>45263</v>
      </c>
      <c r="P7555">
        <v>15</v>
      </c>
      <c r="Q7555">
        <v>1</v>
      </c>
      <c r="R7555" t="s">
        <v>40</v>
      </c>
      <c r="S7555">
        <v>2</v>
      </c>
      <c r="T7555">
        <v>1</v>
      </c>
      <c r="U7555">
        <v>4</v>
      </c>
      <c r="V7555">
        <v>884</v>
      </c>
      <c r="W7555" t="s">
        <v>41</v>
      </c>
      <c r="X7555" t="s">
        <v>36930</v>
      </c>
      <c r="Y7555" t="s">
        <v>65</v>
      </c>
      <c r="Z7555" s="1">
        <v>45240</v>
      </c>
      <c r="AA7555" s="2">
        <v>0.3105324074074074</v>
      </c>
      <c r="AB7555" s="2">
        <v>0.3888888888888889</v>
      </c>
      <c r="AC7555" t="s">
        <v>44</v>
      </c>
      <c r="AD7555" t="s">
        <v>45</v>
      </c>
      <c r="AE7555" t="s">
        <v>45</v>
      </c>
      <c r="AF7555">
        <v>221</v>
      </c>
    </row>
    <row r="7556" spans="1:32">
      <c r="A7556">
        <v>32444</v>
      </c>
      <c r="B7556">
        <v>31544</v>
      </c>
      <c r="C7556" t="s">
        <v>5106</v>
      </c>
      <c r="D7556" t="s">
        <v>752</v>
      </c>
      <c r="E7556" t="s">
        <v>48</v>
      </c>
      <c r="F7556" t="s">
        <v>36931</v>
      </c>
      <c r="G7556" t="s">
        <v>36932</v>
      </c>
      <c r="H7556" t="s">
        <v>115</v>
      </c>
      <c r="I7556" s="1">
        <v>28119</v>
      </c>
      <c r="J7556" t="s">
        <v>36933</v>
      </c>
      <c r="K7556" t="s">
        <v>36934</v>
      </c>
      <c r="L7556">
        <v>86631</v>
      </c>
      <c r="M7556" t="s">
        <v>115</v>
      </c>
      <c r="N7556" s="1">
        <v>45191</v>
      </c>
      <c r="O7556" s="1">
        <v>45193</v>
      </c>
      <c r="P7556">
        <v>73</v>
      </c>
      <c r="Q7556">
        <v>3</v>
      </c>
      <c r="R7556" t="s">
        <v>53</v>
      </c>
      <c r="S7556">
        <v>4</v>
      </c>
      <c r="T7556">
        <v>1</v>
      </c>
      <c r="U7556">
        <v>2</v>
      </c>
      <c r="V7556">
        <v>298</v>
      </c>
      <c r="W7556" t="s">
        <v>41</v>
      </c>
      <c r="X7556" t="s">
        <v>36935</v>
      </c>
      <c r="Y7556" t="s">
        <v>81</v>
      </c>
      <c r="Z7556" s="1">
        <v>45173</v>
      </c>
      <c r="AA7556" s="2">
        <v>0.616724537037037</v>
      </c>
      <c r="AB7556" s="2">
        <v>5.4652777777777772E-2</v>
      </c>
      <c r="AC7556" t="s">
        <v>44</v>
      </c>
      <c r="AD7556" t="s">
        <v>45</v>
      </c>
      <c r="AE7556" t="s">
        <v>45</v>
      </c>
      <c r="AF7556">
        <v>149</v>
      </c>
    </row>
    <row r="7557" spans="1:32">
      <c r="A7557">
        <v>32445</v>
      </c>
      <c r="B7557">
        <v>31545</v>
      </c>
      <c r="C7557" t="s">
        <v>256</v>
      </c>
      <c r="D7557" t="s">
        <v>1404</v>
      </c>
      <c r="E7557" t="s">
        <v>48</v>
      </c>
      <c r="F7557" t="s">
        <v>5227</v>
      </c>
      <c r="G7557" t="s">
        <v>36936</v>
      </c>
      <c r="H7557" t="s">
        <v>423</v>
      </c>
      <c r="I7557" s="1">
        <v>19212</v>
      </c>
      <c r="J7557" t="s">
        <v>36937</v>
      </c>
      <c r="K7557" t="s">
        <v>36938</v>
      </c>
      <c r="L7557">
        <v>50010</v>
      </c>
      <c r="M7557" t="s">
        <v>423</v>
      </c>
      <c r="N7557" s="1">
        <v>45272</v>
      </c>
      <c r="O7557" s="1">
        <v>45273</v>
      </c>
      <c r="P7557">
        <v>37</v>
      </c>
      <c r="Q7557">
        <v>2</v>
      </c>
      <c r="R7557" t="s">
        <v>53</v>
      </c>
      <c r="S7557">
        <v>1</v>
      </c>
      <c r="T7557">
        <v>1</v>
      </c>
      <c r="U7557">
        <v>1</v>
      </c>
      <c r="V7557">
        <v>150</v>
      </c>
      <c r="W7557" t="s">
        <v>54</v>
      </c>
      <c r="X7557" t="s">
        <v>36939</v>
      </c>
      <c r="Y7557" t="s">
        <v>43</v>
      </c>
      <c r="Z7557" s="1">
        <v>45266</v>
      </c>
      <c r="AA7557" s="2">
        <v>0.30962962962962964</v>
      </c>
      <c r="AB7557" s="2">
        <v>8.621527777777778E-2</v>
      </c>
      <c r="AC7557" t="s">
        <v>44</v>
      </c>
      <c r="AD7557" t="s">
        <v>44</v>
      </c>
      <c r="AE7557" t="s">
        <v>45</v>
      </c>
      <c r="AF7557">
        <v>150</v>
      </c>
    </row>
    <row r="7558" spans="1:32">
      <c r="A7558">
        <v>32446</v>
      </c>
      <c r="B7558">
        <v>31546</v>
      </c>
      <c r="C7558" t="s">
        <v>1022</v>
      </c>
      <c r="D7558" t="s">
        <v>16332</v>
      </c>
      <c r="E7558" t="s">
        <v>34</v>
      </c>
      <c r="F7558" t="s">
        <v>36940</v>
      </c>
      <c r="G7558" t="s">
        <v>36941</v>
      </c>
      <c r="H7558" t="s">
        <v>101</v>
      </c>
      <c r="I7558" s="1">
        <v>15812</v>
      </c>
      <c r="J7558" t="s">
        <v>36942</v>
      </c>
      <c r="K7558" t="s">
        <v>36943</v>
      </c>
      <c r="L7558">
        <v>26014</v>
      </c>
      <c r="M7558" t="s">
        <v>101</v>
      </c>
      <c r="N7558" s="1">
        <v>45233</v>
      </c>
      <c r="O7558" s="1">
        <v>45237</v>
      </c>
      <c r="P7558">
        <v>83</v>
      </c>
      <c r="Q7558">
        <v>4</v>
      </c>
      <c r="R7558" t="s">
        <v>63</v>
      </c>
      <c r="S7558">
        <v>4</v>
      </c>
      <c r="T7558">
        <v>2</v>
      </c>
      <c r="U7558">
        <v>4</v>
      </c>
      <c r="V7558">
        <v>312</v>
      </c>
      <c r="W7558" t="s">
        <v>41</v>
      </c>
      <c r="X7558" t="s">
        <v>36944</v>
      </c>
      <c r="Y7558" t="s">
        <v>6</v>
      </c>
      <c r="Z7558" s="1">
        <v>45202</v>
      </c>
      <c r="AA7558" s="2">
        <v>0.66284722222222225</v>
      </c>
      <c r="AB7558" s="2">
        <v>0.26885416666666667</v>
      </c>
      <c r="AC7558" t="s">
        <v>44</v>
      </c>
      <c r="AD7558" t="s">
        <v>44</v>
      </c>
      <c r="AE7558" t="s">
        <v>44</v>
      </c>
      <c r="AF7558">
        <v>78</v>
      </c>
    </row>
    <row r="7559" spans="1:32">
      <c r="A7559">
        <v>32447</v>
      </c>
      <c r="B7559">
        <v>31547</v>
      </c>
      <c r="C7559" t="s">
        <v>229</v>
      </c>
      <c r="D7559" t="s">
        <v>359</v>
      </c>
      <c r="E7559" t="s">
        <v>48</v>
      </c>
      <c r="F7559" t="s">
        <v>36945</v>
      </c>
      <c r="G7559">
        <v>5588376782</v>
      </c>
      <c r="H7559" t="s">
        <v>171</v>
      </c>
      <c r="I7559" s="1">
        <v>23806</v>
      </c>
      <c r="J7559" t="s">
        <v>36946</v>
      </c>
      <c r="K7559" t="s">
        <v>13533</v>
      </c>
      <c r="L7559">
        <v>19625</v>
      </c>
      <c r="M7559" t="s">
        <v>171</v>
      </c>
      <c r="N7559" s="1">
        <v>45017</v>
      </c>
      <c r="O7559" s="1">
        <v>45020</v>
      </c>
      <c r="P7559">
        <v>32</v>
      </c>
      <c r="Q7559">
        <v>2</v>
      </c>
      <c r="R7559" t="s">
        <v>63</v>
      </c>
      <c r="S7559">
        <v>1</v>
      </c>
      <c r="T7559">
        <v>0</v>
      </c>
      <c r="U7559">
        <v>3</v>
      </c>
      <c r="V7559">
        <v>270</v>
      </c>
      <c r="W7559" t="s">
        <v>54</v>
      </c>
      <c r="X7559" t="s">
        <v>36947</v>
      </c>
      <c r="Y7559" t="s">
        <v>6</v>
      </c>
      <c r="Z7559" s="1">
        <v>44995</v>
      </c>
      <c r="AA7559" s="2">
        <v>0.54840277777777779</v>
      </c>
      <c r="AB7559" s="2">
        <v>0.35947916666666663</v>
      </c>
      <c r="AC7559" t="s">
        <v>44</v>
      </c>
      <c r="AD7559" t="s">
        <v>44</v>
      </c>
      <c r="AE7559" t="s">
        <v>45</v>
      </c>
      <c r="AF7559">
        <v>90</v>
      </c>
    </row>
    <row r="7560" spans="1:32">
      <c r="A7560">
        <v>32448</v>
      </c>
      <c r="B7560">
        <v>31548</v>
      </c>
      <c r="C7560" t="s">
        <v>391</v>
      </c>
      <c r="D7560" t="s">
        <v>5345</v>
      </c>
      <c r="E7560" t="s">
        <v>34</v>
      </c>
      <c r="F7560" t="s">
        <v>36948</v>
      </c>
      <c r="G7560" t="s">
        <v>36949</v>
      </c>
      <c r="H7560" t="s">
        <v>225</v>
      </c>
      <c r="I7560" s="1">
        <v>22792</v>
      </c>
      <c r="J7560" t="s">
        <v>36950</v>
      </c>
      <c r="K7560" t="s">
        <v>36951</v>
      </c>
      <c r="L7560">
        <v>96917</v>
      </c>
      <c r="M7560" t="s">
        <v>225</v>
      </c>
      <c r="N7560" s="1">
        <v>45106</v>
      </c>
      <c r="O7560" s="1">
        <v>45107</v>
      </c>
      <c r="P7560">
        <v>6</v>
      </c>
      <c r="Q7560">
        <v>1</v>
      </c>
      <c r="R7560" t="s">
        <v>40</v>
      </c>
      <c r="S7560">
        <v>4</v>
      </c>
      <c r="T7560">
        <v>1</v>
      </c>
      <c r="U7560">
        <v>1</v>
      </c>
      <c r="V7560">
        <v>234</v>
      </c>
      <c r="W7560" t="s">
        <v>41</v>
      </c>
      <c r="X7560" t="s">
        <v>36952</v>
      </c>
      <c r="Y7560" t="s">
        <v>65</v>
      </c>
      <c r="Z7560" s="1">
        <v>45099</v>
      </c>
      <c r="AA7560" s="2">
        <v>0.64583333333333337</v>
      </c>
      <c r="AB7560" s="2">
        <v>5.6157407407407406E-2</v>
      </c>
      <c r="AC7560" t="s">
        <v>45</v>
      </c>
      <c r="AD7560" t="s">
        <v>44</v>
      </c>
      <c r="AE7560" t="s">
        <v>44</v>
      </c>
      <c r="AF7560">
        <v>234</v>
      </c>
    </row>
    <row r="7561" spans="1:32">
      <c r="A7561">
        <v>32449</v>
      </c>
      <c r="B7561">
        <v>31549</v>
      </c>
      <c r="C7561" t="s">
        <v>628</v>
      </c>
      <c r="D7561" t="s">
        <v>83</v>
      </c>
      <c r="E7561" t="s">
        <v>34</v>
      </c>
      <c r="F7561" t="s">
        <v>36953</v>
      </c>
      <c r="G7561" t="s">
        <v>36954</v>
      </c>
      <c r="H7561" t="s">
        <v>295</v>
      </c>
      <c r="I7561" s="1">
        <v>20603</v>
      </c>
      <c r="J7561" t="s">
        <v>36955</v>
      </c>
      <c r="K7561" t="s">
        <v>36956</v>
      </c>
      <c r="L7561">
        <v>86742</v>
      </c>
      <c r="M7561" t="s">
        <v>295</v>
      </c>
      <c r="N7561" s="1">
        <v>45281</v>
      </c>
      <c r="O7561" s="1">
        <v>45286</v>
      </c>
      <c r="P7561">
        <v>49</v>
      </c>
      <c r="Q7561">
        <v>2</v>
      </c>
      <c r="R7561" t="s">
        <v>53</v>
      </c>
      <c r="S7561">
        <v>4</v>
      </c>
      <c r="T7561">
        <v>0</v>
      </c>
      <c r="U7561">
        <v>5</v>
      </c>
      <c r="V7561">
        <v>650</v>
      </c>
      <c r="W7561" t="s">
        <v>54</v>
      </c>
      <c r="X7561" t="s">
        <v>36957</v>
      </c>
      <c r="Y7561" t="s">
        <v>43</v>
      </c>
      <c r="Z7561" s="1">
        <v>45260</v>
      </c>
      <c r="AA7561" s="2">
        <v>0.17979166666666668</v>
      </c>
      <c r="AB7561" s="2">
        <v>0.62092592592592599</v>
      </c>
      <c r="AC7561" t="s">
        <v>44</v>
      </c>
      <c r="AD7561" t="s">
        <v>44</v>
      </c>
      <c r="AE7561" t="s">
        <v>45</v>
      </c>
      <c r="AF7561">
        <v>130</v>
      </c>
    </row>
    <row r="7562" spans="1:32">
      <c r="A7562">
        <v>32451</v>
      </c>
      <c r="B7562">
        <v>31551</v>
      </c>
      <c r="C7562" t="s">
        <v>119</v>
      </c>
      <c r="D7562" t="s">
        <v>427</v>
      </c>
      <c r="E7562" t="s">
        <v>48</v>
      </c>
      <c r="F7562" t="s">
        <v>36958</v>
      </c>
      <c r="G7562" t="s">
        <v>36959</v>
      </c>
      <c r="H7562" t="s">
        <v>171</v>
      </c>
      <c r="I7562" s="1">
        <v>27093</v>
      </c>
      <c r="J7562" t="s">
        <v>36960</v>
      </c>
      <c r="K7562" t="s">
        <v>36961</v>
      </c>
      <c r="L7562">
        <v>70624</v>
      </c>
      <c r="M7562" t="s">
        <v>171</v>
      </c>
      <c r="N7562" s="1">
        <v>45303</v>
      </c>
      <c r="O7562" s="1">
        <v>45307</v>
      </c>
      <c r="P7562">
        <v>34</v>
      </c>
      <c r="Q7562">
        <v>2</v>
      </c>
      <c r="R7562" t="s">
        <v>53</v>
      </c>
      <c r="S7562">
        <v>3</v>
      </c>
      <c r="T7562">
        <v>2</v>
      </c>
      <c r="U7562">
        <v>4</v>
      </c>
      <c r="V7562">
        <v>488</v>
      </c>
      <c r="W7562" t="s">
        <v>41</v>
      </c>
      <c r="X7562" t="s">
        <v>36962</v>
      </c>
      <c r="Y7562" t="s">
        <v>81</v>
      </c>
      <c r="Z7562" s="1">
        <v>45287</v>
      </c>
      <c r="AA7562" s="2">
        <v>0.48578703703703702</v>
      </c>
      <c r="AB7562" s="2">
        <v>0.78640046296296295</v>
      </c>
      <c r="AC7562" t="s">
        <v>44</v>
      </c>
      <c r="AD7562" t="s">
        <v>44</v>
      </c>
      <c r="AE7562" t="s">
        <v>45</v>
      </c>
      <c r="AF7562">
        <v>122</v>
      </c>
    </row>
    <row r="7563" spans="1:32">
      <c r="A7563">
        <v>32452</v>
      </c>
      <c r="B7563">
        <v>31552</v>
      </c>
      <c r="C7563" t="s">
        <v>3022</v>
      </c>
      <c r="D7563" t="s">
        <v>841</v>
      </c>
      <c r="E7563" t="s">
        <v>48</v>
      </c>
      <c r="F7563" t="s">
        <v>36963</v>
      </c>
      <c r="G7563" t="s">
        <v>36964</v>
      </c>
      <c r="H7563" t="s">
        <v>904</v>
      </c>
      <c r="I7563" s="1">
        <v>30486</v>
      </c>
      <c r="J7563" t="s">
        <v>36965</v>
      </c>
      <c r="K7563" t="s">
        <v>36966</v>
      </c>
      <c r="L7563">
        <v>32499</v>
      </c>
      <c r="M7563" t="s">
        <v>904</v>
      </c>
      <c r="N7563" s="1">
        <v>44966</v>
      </c>
      <c r="O7563" s="1">
        <v>44971</v>
      </c>
      <c r="P7563">
        <v>100</v>
      </c>
      <c r="Q7563">
        <v>4</v>
      </c>
      <c r="R7563" t="s">
        <v>53</v>
      </c>
      <c r="S7563">
        <v>2</v>
      </c>
      <c r="T7563">
        <v>2</v>
      </c>
      <c r="U7563">
        <v>5</v>
      </c>
      <c r="V7563">
        <v>735</v>
      </c>
      <c r="W7563" t="s">
        <v>54</v>
      </c>
      <c r="X7563" t="s">
        <v>36967</v>
      </c>
      <c r="Y7563" t="s">
        <v>65</v>
      </c>
      <c r="Z7563" s="1">
        <v>44951</v>
      </c>
      <c r="AA7563" s="2">
        <v>0.15361111111111111</v>
      </c>
      <c r="AB7563" s="2">
        <v>0.92037037037037039</v>
      </c>
      <c r="AC7563" t="s">
        <v>44</v>
      </c>
      <c r="AD7563" t="s">
        <v>45</v>
      </c>
      <c r="AE7563" t="s">
        <v>44</v>
      </c>
      <c r="AF7563">
        <v>147</v>
      </c>
    </row>
    <row r="7564" spans="1:32">
      <c r="A7564">
        <v>32453</v>
      </c>
      <c r="B7564">
        <v>31553</v>
      </c>
      <c r="C7564" t="s">
        <v>1287</v>
      </c>
      <c r="D7564" t="s">
        <v>1493</v>
      </c>
      <c r="E7564" t="s">
        <v>34</v>
      </c>
      <c r="F7564" t="s">
        <v>36968</v>
      </c>
      <c r="G7564" t="s">
        <v>36969</v>
      </c>
      <c r="H7564" t="s">
        <v>330</v>
      </c>
      <c r="I7564" s="1">
        <v>20114</v>
      </c>
      <c r="J7564" t="s">
        <v>36970</v>
      </c>
      <c r="K7564" t="s">
        <v>36971</v>
      </c>
      <c r="L7564">
        <v>9002</v>
      </c>
      <c r="M7564" t="s">
        <v>330</v>
      </c>
      <c r="N7564" s="1">
        <v>45092</v>
      </c>
      <c r="O7564" s="1">
        <v>45094</v>
      </c>
      <c r="P7564">
        <v>4</v>
      </c>
      <c r="Q7564">
        <v>1</v>
      </c>
      <c r="R7564" t="s">
        <v>53</v>
      </c>
      <c r="S7564">
        <v>3</v>
      </c>
      <c r="T7564">
        <v>2</v>
      </c>
      <c r="U7564">
        <v>2</v>
      </c>
      <c r="V7564">
        <v>272</v>
      </c>
      <c r="W7564" t="s">
        <v>54</v>
      </c>
      <c r="X7564" t="s">
        <v>36972</v>
      </c>
      <c r="Y7564" t="s">
        <v>65</v>
      </c>
      <c r="Z7564" s="1">
        <v>45084</v>
      </c>
      <c r="AA7564" s="2">
        <v>0.58458333333333334</v>
      </c>
      <c r="AB7564" s="2">
        <v>0.41001157407407413</v>
      </c>
      <c r="AC7564" t="s">
        <v>45</v>
      </c>
      <c r="AD7564" t="s">
        <v>45</v>
      </c>
      <c r="AE7564" t="s">
        <v>44</v>
      </c>
      <c r="AF7564">
        <v>136</v>
      </c>
    </row>
    <row r="7565" spans="1:32">
      <c r="A7565">
        <v>32454</v>
      </c>
      <c r="B7565">
        <v>31554</v>
      </c>
      <c r="C7565" t="s">
        <v>590</v>
      </c>
      <c r="D7565" t="s">
        <v>6501</v>
      </c>
      <c r="E7565" t="s">
        <v>34</v>
      </c>
      <c r="F7565" t="s">
        <v>36973</v>
      </c>
      <c r="G7565" t="s">
        <v>36974</v>
      </c>
      <c r="H7565" t="s">
        <v>692</v>
      </c>
      <c r="I7565" s="1">
        <v>31917</v>
      </c>
      <c r="J7565" t="s">
        <v>36975</v>
      </c>
      <c r="K7565" t="s">
        <v>21559</v>
      </c>
      <c r="L7565">
        <v>60600</v>
      </c>
      <c r="M7565" t="s">
        <v>692</v>
      </c>
      <c r="N7565" s="1">
        <v>45167</v>
      </c>
      <c r="O7565" s="1">
        <v>45168</v>
      </c>
      <c r="P7565">
        <v>62</v>
      </c>
      <c r="Q7565">
        <v>3</v>
      </c>
      <c r="R7565" t="s">
        <v>63</v>
      </c>
      <c r="S7565">
        <v>3</v>
      </c>
      <c r="T7565">
        <v>2</v>
      </c>
      <c r="U7565">
        <v>1</v>
      </c>
      <c r="V7565">
        <v>65</v>
      </c>
      <c r="W7565" t="s">
        <v>54</v>
      </c>
      <c r="X7565" t="s">
        <v>36976</v>
      </c>
      <c r="Y7565" t="s">
        <v>6</v>
      </c>
      <c r="Z7565" s="1">
        <v>45154</v>
      </c>
      <c r="AA7565" s="2">
        <v>0.9054282407407408</v>
      </c>
      <c r="AB7565" s="2">
        <v>0.24255787037037035</v>
      </c>
      <c r="AC7565" t="s">
        <v>44</v>
      </c>
      <c r="AD7565" t="s">
        <v>44</v>
      </c>
      <c r="AE7565" t="s">
        <v>45</v>
      </c>
      <c r="AF7565">
        <v>65</v>
      </c>
    </row>
    <row r="7566" spans="1:32">
      <c r="A7566">
        <v>32457</v>
      </c>
      <c r="B7566">
        <v>31557</v>
      </c>
      <c r="C7566" t="s">
        <v>327</v>
      </c>
      <c r="D7566" t="s">
        <v>768</v>
      </c>
      <c r="E7566" t="s">
        <v>48</v>
      </c>
      <c r="F7566" t="s">
        <v>36977</v>
      </c>
      <c r="G7566" t="s">
        <v>36978</v>
      </c>
      <c r="H7566" t="s">
        <v>457</v>
      </c>
      <c r="I7566" s="1">
        <v>19141</v>
      </c>
      <c r="J7566" t="s">
        <v>36979</v>
      </c>
      <c r="K7566" t="s">
        <v>36980</v>
      </c>
      <c r="L7566">
        <v>23350</v>
      </c>
      <c r="M7566" t="s">
        <v>457</v>
      </c>
      <c r="N7566" s="1">
        <v>45155</v>
      </c>
      <c r="O7566" s="1">
        <v>45156</v>
      </c>
      <c r="P7566">
        <v>30</v>
      </c>
      <c r="Q7566">
        <v>2</v>
      </c>
      <c r="R7566" t="s">
        <v>40</v>
      </c>
      <c r="S7566">
        <v>3</v>
      </c>
      <c r="T7566">
        <v>2</v>
      </c>
      <c r="U7566">
        <v>1</v>
      </c>
      <c r="V7566">
        <v>227</v>
      </c>
      <c r="W7566" t="s">
        <v>54</v>
      </c>
      <c r="X7566" t="s">
        <v>36981</v>
      </c>
      <c r="Y7566" t="s">
        <v>65</v>
      </c>
      <c r="Z7566" s="1">
        <v>45119</v>
      </c>
      <c r="AA7566" s="2">
        <v>0.26685185185185184</v>
      </c>
      <c r="AB7566" s="2">
        <v>0.55203703703703699</v>
      </c>
      <c r="AC7566" t="s">
        <v>45</v>
      </c>
      <c r="AD7566" t="s">
        <v>44</v>
      </c>
      <c r="AE7566" t="s">
        <v>45</v>
      </c>
      <c r="AF7566">
        <v>227</v>
      </c>
    </row>
    <row r="7567" spans="1:32">
      <c r="A7567">
        <v>32458</v>
      </c>
      <c r="B7567">
        <v>31558</v>
      </c>
      <c r="C7567" t="s">
        <v>139</v>
      </c>
      <c r="D7567" t="s">
        <v>8307</v>
      </c>
      <c r="E7567" t="s">
        <v>48</v>
      </c>
      <c r="F7567" t="s">
        <v>36982</v>
      </c>
      <c r="G7567" t="s">
        <v>36983</v>
      </c>
      <c r="H7567" t="s">
        <v>295</v>
      </c>
      <c r="I7567" s="1">
        <v>21381</v>
      </c>
      <c r="J7567" t="s">
        <v>36984</v>
      </c>
      <c r="K7567" t="s">
        <v>36985</v>
      </c>
      <c r="L7567">
        <v>52026</v>
      </c>
      <c r="M7567" t="s">
        <v>295</v>
      </c>
      <c r="N7567" s="1">
        <v>45038</v>
      </c>
      <c r="O7567" s="1">
        <v>45043</v>
      </c>
      <c r="P7567">
        <v>56</v>
      </c>
      <c r="Q7567">
        <v>3</v>
      </c>
      <c r="R7567" t="s">
        <v>63</v>
      </c>
      <c r="S7567">
        <v>1</v>
      </c>
      <c r="T7567">
        <v>1</v>
      </c>
      <c r="U7567">
        <v>5</v>
      </c>
      <c r="V7567">
        <v>400</v>
      </c>
      <c r="W7567" t="s">
        <v>54</v>
      </c>
      <c r="X7567" t="s">
        <v>36986</v>
      </c>
      <c r="Y7567" t="s">
        <v>81</v>
      </c>
      <c r="Z7567" s="1">
        <v>45007</v>
      </c>
      <c r="AA7567" s="2">
        <v>0.83313657407407404</v>
      </c>
      <c r="AB7567" s="2">
        <v>0.40326388888888887</v>
      </c>
      <c r="AC7567" t="s">
        <v>45</v>
      </c>
      <c r="AD7567" t="s">
        <v>44</v>
      </c>
      <c r="AE7567" t="s">
        <v>45</v>
      </c>
      <c r="AF7567">
        <v>80</v>
      </c>
    </row>
    <row r="7568" spans="1:32">
      <c r="A7568">
        <v>32462</v>
      </c>
      <c r="B7568">
        <v>31562</v>
      </c>
      <c r="C7568" t="s">
        <v>469</v>
      </c>
      <c r="D7568" t="s">
        <v>2533</v>
      </c>
      <c r="E7568" t="s">
        <v>34</v>
      </c>
      <c r="F7568" t="s">
        <v>36987</v>
      </c>
      <c r="G7568">
        <f>1-761-233-7842</f>
        <v>-8835</v>
      </c>
      <c r="H7568" t="s">
        <v>692</v>
      </c>
      <c r="I7568" s="1">
        <v>21699</v>
      </c>
      <c r="J7568" t="s">
        <v>36988</v>
      </c>
      <c r="K7568" t="s">
        <v>31010</v>
      </c>
      <c r="L7568">
        <v>15270</v>
      </c>
      <c r="M7568" t="s">
        <v>692</v>
      </c>
      <c r="N7568" s="1">
        <v>45021</v>
      </c>
      <c r="O7568" s="1">
        <v>45022</v>
      </c>
      <c r="P7568">
        <v>3</v>
      </c>
      <c r="Q7568">
        <v>1</v>
      </c>
      <c r="R7568" t="s">
        <v>40</v>
      </c>
      <c r="S7568">
        <v>2</v>
      </c>
      <c r="T7568">
        <v>2</v>
      </c>
      <c r="U7568">
        <v>1</v>
      </c>
      <c r="V7568">
        <v>205</v>
      </c>
      <c r="W7568" t="s">
        <v>54</v>
      </c>
      <c r="X7568" t="s">
        <v>36989</v>
      </c>
      <c r="Y7568" t="s">
        <v>81</v>
      </c>
      <c r="Z7568" s="1">
        <v>45012</v>
      </c>
      <c r="AA7568" s="2">
        <v>0.96594907407407404</v>
      </c>
      <c r="AB7568" s="2">
        <v>0.81646990740740744</v>
      </c>
      <c r="AC7568" t="s">
        <v>45</v>
      </c>
      <c r="AD7568" t="s">
        <v>44</v>
      </c>
      <c r="AE7568" t="s">
        <v>45</v>
      </c>
      <c r="AF7568">
        <v>205</v>
      </c>
    </row>
    <row r="7569" spans="1:32">
      <c r="A7569">
        <v>32463</v>
      </c>
      <c r="B7569">
        <v>31563</v>
      </c>
      <c r="C7569" t="s">
        <v>305</v>
      </c>
      <c r="D7569" t="s">
        <v>1427</v>
      </c>
      <c r="E7569" t="s">
        <v>34</v>
      </c>
      <c r="F7569" t="s">
        <v>36990</v>
      </c>
      <c r="G7569" t="s">
        <v>36991</v>
      </c>
      <c r="H7569" t="s">
        <v>225</v>
      </c>
      <c r="I7569" s="1">
        <v>29847</v>
      </c>
      <c r="J7569" t="s">
        <v>36992</v>
      </c>
      <c r="K7569" t="s">
        <v>36993</v>
      </c>
      <c r="L7569">
        <v>39171</v>
      </c>
      <c r="M7569" t="s">
        <v>225</v>
      </c>
      <c r="N7569" s="1">
        <v>45107</v>
      </c>
      <c r="O7569" s="1">
        <v>45111</v>
      </c>
      <c r="P7569">
        <v>45</v>
      </c>
      <c r="Q7569">
        <v>2</v>
      </c>
      <c r="R7569" t="s">
        <v>40</v>
      </c>
      <c r="S7569">
        <v>4</v>
      </c>
      <c r="T7569">
        <v>0</v>
      </c>
      <c r="U7569">
        <v>4</v>
      </c>
      <c r="V7569">
        <v>992</v>
      </c>
      <c r="W7569" t="s">
        <v>41</v>
      </c>
      <c r="X7569" t="s">
        <v>36994</v>
      </c>
      <c r="Y7569" t="s">
        <v>65</v>
      </c>
      <c r="Z7569" s="1">
        <v>45097</v>
      </c>
      <c r="AA7569" s="2">
        <v>0.4689814814814815</v>
      </c>
      <c r="AB7569" s="2">
        <v>0.5645486111111111</v>
      </c>
      <c r="AC7569" t="s">
        <v>44</v>
      </c>
      <c r="AD7569" t="s">
        <v>45</v>
      </c>
      <c r="AE7569" t="s">
        <v>44</v>
      </c>
      <c r="AF7569">
        <v>248</v>
      </c>
    </row>
    <row r="7570" spans="1:32">
      <c r="A7570">
        <v>32464</v>
      </c>
      <c r="B7570">
        <v>31564</v>
      </c>
      <c r="C7570" t="s">
        <v>371</v>
      </c>
      <c r="D7570" t="s">
        <v>1116</v>
      </c>
      <c r="E7570" t="s">
        <v>48</v>
      </c>
      <c r="F7570" t="s">
        <v>36995</v>
      </c>
      <c r="G7570" t="s">
        <v>36996</v>
      </c>
      <c r="H7570" t="s">
        <v>725</v>
      </c>
      <c r="I7570" s="1">
        <v>19685</v>
      </c>
      <c r="J7570" t="s">
        <v>36997</v>
      </c>
      <c r="K7570" t="s">
        <v>36998</v>
      </c>
      <c r="L7570">
        <v>6831</v>
      </c>
      <c r="M7570" t="s">
        <v>725</v>
      </c>
      <c r="N7570" s="1">
        <v>44967</v>
      </c>
      <c r="O7570" s="1">
        <v>44969</v>
      </c>
      <c r="P7570">
        <v>40</v>
      </c>
      <c r="Q7570">
        <v>2</v>
      </c>
      <c r="R7570" t="s">
        <v>53</v>
      </c>
      <c r="S7570">
        <v>1</v>
      </c>
      <c r="T7570">
        <v>0</v>
      </c>
      <c r="U7570">
        <v>2</v>
      </c>
      <c r="V7570">
        <v>296</v>
      </c>
      <c r="W7570" t="s">
        <v>54</v>
      </c>
      <c r="X7570" t="s">
        <v>36999</v>
      </c>
      <c r="Y7570" t="s">
        <v>81</v>
      </c>
      <c r="Z7570" s="1">
        <v>44948</v>
      </c>
      <c r="AA7570" s="2">
        <v>0.78456018518518522</v>
      </c>
      <c r="AB7570" s="2">
        <v>0.72505787037037039</v>
      </c>
      <c r="AC7570" t="s">
        <v>44</v>
      </c>
      <c r="AD7570" t="s">
        <v>45</v>
      </c>
      <c r="AE7570" t="s">
        <v>44</v>
      </c>
      <c r="AF7570">
        <v>148</v>
      </c>
    </row>
    <row r="7571" spans="1:32">
      <c r="A7571">
        <v>32465</v>
      </c>
      <c r="B7571">
        <v>31565</v>
      </c>
      <c r="C7571" t="s">
        <v>12740</v>
      </c>
      <c r="D7571" t="s">
        <v>37000</v>
      </c>
      <c r="E7571" t="s">
        <v>34</v>
      </c>
      <c r="F7571" t="s">
        <v>37001</v>
      </c>
      <c r="G7571">
        <v>9304753012</v>
      </c>
      <c r="H7571" t="s">
        <v>309</v>
      </c>
      <c r="I7571" s="1">
        <v>28358</v>
      </c>
      <c r="J7571" t="s">
        <v>37002</v>
      </c>
      <c r="K7571" t="s">
        <v>37003</v>
      </c>
      <c r="L7571">
        <v>8669</v>
      </c>
      <c r="M7571" t="s">
        <v>309</v>
      </c>
      <c r="N7571" s="1">
        <v>44966</v>
      </c>
      <c r="O7571" s="1">
        <v>44967</v>
      </c>
      <c r="P7571">
        <v>25</v>
      </c>
      <c r="Q7571">
        <v>1</v>
      </c>
      <c r="R7571" t="s">
        <v>53</v>
      </c>
      <c r="S7571">
        <v>3</v>
      </c>
      <c r="T7571">
        <v>2</v>
      </c>
      <c r="U7571">
        <v>1</v>
      </c>
      <c r="V7571">
        <v>139</v>
      </c>
      <c r="W7571" t="s">
        <v>41</v>
      </c>
      <c r="X7571" t="s">
        <v>37004</v>
      </c>
      <c r="Y7571" t="s">
        <v>81</v>
      </c>
      <c r="Z7571" s="1">
        <v>44958</v>
      </c>
      <c r="AA7571" s="2">
        <v>0.62564814814814818</v>
      </c>
      <c r="AB7571" s="2">
        <v>0.57799768518518524</v>
      </c>
      <c r="AC7571" t="s">
        <v>45</v>
      </c>
      <c r="AD7571" t="s">
        <v>45</v>
      </c>
      <c r="AE7571" t="s">
        <v>44</v>
      </c>
      <c r="AF7571">
        <v>139</v>
      </c>
    </row>
    <row r="7572" spans="1:32">
      <c r="A7572">
        <v>32466</v>
      </c>
      <c r="B7572">
        <v>31566</v>
      </c>
      <c r="C7572" t="s">
        <v>628</v>
      </c>
      <c r="D7572" t="s">
        <v>1298</v>
      </c>
      <c r="E7572" t="s">
        <v>48</v>
      </c>
      <c r="F7572" t="s">
        <v>37005</v>
      </c>
      <c r="G7572" t="s">
        <v>37006</v>
      </c>
      <c r="H7572" t="s">
        <v>272</v>
      </c>
      <c r="I7572" s="1">
        <v>30921</v>
      </c>
      <c r="J7572" t="s">
        <v>37007</v>
      </c>
      <c r="K7572" t="s">
        <v>37008</v>
      </c>
      <c r="L7572">
        <v>59281</v>
      </c>
      <c r="M7572" t="s">
        <v>272</v>
      </c>
      <c r="N7572" s="1">
        <v>45291</v>
      </c>
      <c r="O7572" s="1">
        <v>45296</v>
      </c>
      <c r="P7572">
        <v>33</v>
      </c>
      <c r="Q7572">
        <v>2</v>
      </c>
      <c r="R7572" t="s">
        <v>40</v>
      </c>
      <c r="S7572">
        <v>4</v>
      </c>
      <c r="T7572">
        <v>2</v>
      </c>
      <c r="U7572">
        <v>5</v>
      </c>
      <c r="V7572">
        <v>1025</v>
      </c>
      <c r="W7572" t="s">
        <v>41</v>
      </c>
      <c r="X7572" t="s">
        <v>37009</v>
      </c>
      <c r="Y7572" t="s">
        <v>65</v>
      </c>
      <c r="Z7572" s="1">
        <v>45276</v>
      </c>
      <c r="AA7572" s="2">
        <v>3.9837962962962964E-2</v>
      </c>
      <c r="AB7572" s="2">
        <v>0.66804398148148147</v>
      </c>
      <c r="AC7572" t="s">
        <v>45</v>
      </c>
      <c r="AD7572" t="s">
        <v>45</v>
      </c>
      <c r="AE7572" t="s">
        <v>45</v>
      </c>
      <c r="AF7572">
        <v>205</v>
      </c>
    </row>
    <row r="7573" spans="1:32">
      <c r="A7573">
        <v>32467</v>
      </c>
      <c r="B7573">
        <v>31567</v>
      </c>
      <c r="C7573" t="s">
        <v>501</v>
      </c>
      <c r="D7573" t="s">
        <v>37010</v>
      </c>
      <c r="E7573" t="s">
        <v>34</v>
      </c>
      <c r="F7573" t="s">
        <v>37011</v>
      </c>
      <c r="G7573" t="s">
        <v>37012</v>
      </c>
      <c r="H7573" t="s">
        <v>692</v>
      </c>
      <c r="I7573" s="1">
        <v>17534</v>
      </c>
      <c r="J7573" t="s">
        <v>37013</v>
      </c>
      <c r="K7573" t="s">
        <v>37014</v>
      </c>
      <c r="L7573">
        <v>31294</v>
      </c>
      <c r="M7573" t="s">
        <v>692</v>
      </c>
      <c r="N7573" s="1">
        <v>45203</v>
      </c>
      <c r="O7573" s="1">
        <v>45205</v>
      </c>
      <c r="P7573">
        <v>69</v>
      </c>
      <c r="Q7573">
        <v>3</v>
      </c>
      <c r="R7573" t="s">
        <v>40</v>
      </c>
      <c r="S7573">
        <v>4</v>
      </c>
      <c r="T7573">
        <v>0</v>
      </c>
      <c r="U7573">
        <v>2</v>
      </c>
      <c r="V7573">
        <v>402</v>
      </c>
      <c r="W7573" t="s">
        <v>54</v>
      </c>
      <c r="X7573" t="s">
        <v>37015</v>
      </c>
      <c r="Y7573" t="s">
        <v>81</v>
      </c>
      <c r="Z7573" s="1">
        <v>45169</v>
      </c>
      <c r="AA7573" s="2">
        <v>0.87465277777777783</v>
      </c>
      <c r="AB7573" s="2">
        <v>0.7836574074074073</v>
      </c>
      <c r="AC7573" t="s">
        <v>45</v>
      </c>
      <c r="AD7573" t="s">
        <v>45</v>
      </c>
      <c r="AE7573" t="s">
        <v>45</v>
      </c>
      <c r="AF7573">
        <v>201</v>
      </c>
    </row>
    <row r="7574" spans="1:32">
      <c r="A7574">
        <v>32468</v>
      </c>
      <c r="B7574">
        <v>31568</v>
      </c>
      <c r="C7574" t="s">
        <v>2886</v>
      </c>
      <c r="D7574" t="s">
        <v>8740</v>
      </c>
      <c r="E7574" t="s">
        <v>34</v>
      </c>
      <c r="F7574" t="s">
        <v>37016</v>
      </c>
      <c r="G7574" t="s">
        <v>37017</v>
      </c>
      <c r="H7574" t="s">
        <v>37</v>
      </c>
      <c r="I7574" s="1">
        <v>31632</v>
      </c>
      <c r="J7574" t="s">
        <v>37018</v>
      </c>
      <c r="K7574" t="s">
        <v>37019</v>
      </c>
      <c r="L7574">
        <v>18073</v>
      </c>
      <c r="M7574" t="s">
        <v>37</v>
      </c>
      <c r="N7574" s="1">
        <v>45094</v>
      </c>
      <c r="O7574" s="1">
        <v>45095</v>
      </c>
      <c r="P7574">
        <v>98</v>
      </c>
      <c r="Q7574">
        <v>4</v>
      </c>
      <c r="R7574" t="s">
        <v>63</v>
      </c>
      <c r="S7574">
        <v>2</v>
      </c>
      <c r="T7574">
        <v>2</v>
      </c>
      <c r="U7574">
        <v>1</v>
      </c>
      <c r="V7574">
        <v>85</v>
      </c>
      <c r="W7574" t="s">
        <v>54</v>
      </c>
      <c r="X7574" t="s">
        <v>37020</v>
      </c>
      <c r="Y7574" t="s">
        <v>81</v>
      </c>
      <c r="Z7574" s="1">
        <v>45075</v>
      </c>
      <c r="AA7574" s="2">
        <v>0.2928587962962963</v>
      </c>
      <c r="AB7574" s="2">
        <v>0.63645833333333335</v>
      </c>
      <c r="AC7574" t="s">
        <v>45</v>
      </c>
      <c r="AD7574" t="s">
        <v>44</v>
      </c>
      <c r="AE7574" t="s">
        <v>45</v>
      </c>
      <c r="AF7574">
        <v>85</v>
      </c>
    </row>
    <row r="7575" spans="1:32">
      <c r="A7575">
        <v>32471</v>
      </c>
      <c r="B7575">
        <v>31571</v>
      </c>
      <c r="C7575" t="s">
        <v>602</v>
      </c>
      <c r="D7575" t="s">
        <v>11233</v>
      </c>
      <c r="E7575" t="s">
        <v>34</v>
      </c>
      <c r="F7575" t="s">
        <v>37021</v>
      </c>
      <c r="G7575" t="s">
        <v>37022</v>
      </c>
      <c r="H7575" t="s">
        <v>115</v>
      </c>
      <c r="I7575" s="1">
        <v>28071</v>
      </c>
      <c r="J7575" t="s">
        <v>37023</v>
      </c>
      <c r="K7575" t="s">
        <v>37024</v>
      </c>
      <c r="L7575">
        <v>14529</v>
      </c>
      <c r="M7575" t="s">
        <v>115</v>
      </c>
      <c r="N7575" s="1">
        <v>45245</v>
      </c>
      <c r="O7575" s="1">
        <v>45249</v>
      </c>
      <c r="P7575">
        <v>16</v>
      </c>
      <c r="Q7575">
        <v>1</v>
      </c>
      <c r="R7575" t="s">
        <v>53</v>
      </c>
      <c r="S7575">
        <v>4</v>
      </c>
      <c r="T7575">
        <v>0</v>
      </c>
      <c r="U7575">
        <v>4</v>
      </c>
      <c r="V7575">
        <v>580</v>
      </c>
      <c r="W7575" t="s">
        <v>54</v>
      </c>
      <c r="X7575" t="s">
        <v>37025</v>
      </c>
      <c r="Y7575" t="s">
        <v>65</v>
      </c>
      <c r="Z7575" s="1">
        <v>45218</v>
      </c>
      <c r="AA7575" s="2">
        <v>0.72324074074074074</v>
      </c>
      <c r="AB7575" s="2">
        <v>0.90820601851851857</v>
      </c>
      <c r="AC7575" t="s">
        <v>44</v>
      </c>
      <c r="AD7575" t="s">
        <v>45</v>
      </c>
      <c r="AE7575" t="s">
        <v>45</v>
      </c>
      <c r="AF7575">
        <v>145</v>
      </c>
    </row>
    <row r="7576" spans="1:32">
      <c r="A7576">
        <v>32473</v>
      </c>
      <c r="B7576">
        <v>31573</v>
      </c>
      <c r="C7576" t="s">
        <v>4774</v>
      </c>
      <c r="D7576" t="s">
        <v>12316</v>
      </c>
      <c r="E7576" t="s">
        <v>48</v>
      </c>
      <c r="F7576" t="s">
        <v>37026</v>
      </c>
      <c r="G7576" t="s">
        <v>37027</v>
      </c>
      <c r="H7576" t="s">
        <v>280</v>
      </c>
      <c r="I7576" s="1">
        <v>29561</v>
      </c>
      <c r="J7576" t="s">
        <v>37028</v>
      </c>
      <c r="K7576" t="s">
        <v>37029</v>
      </c>
      <c r="L7576">
        <v>45072</v>
      </c>
      <c r="M7576" t="s">
        <v>280</v>
      </c>
      <c r="N7576" s="1">
        <v>45296</v>
      </c>
      <c r="O7576" s="1">
        <v>45297</v>
      </c>
      <c r="P7576">
        <v>89</v>
      </c>
      <c r="Q7576">
        <v>4</v>
      </c>
      <c r="R7576" t="s">
        <v>63</v>
      </c>
      <c r="S7576">
        <v>3</v>
      </c>
      <c r="T7576">
        <v>0</v>
      </c>
      <c r="U7576">
        <v>1</v>
      </c>
      <c r="V7576">
        <v>87</v>
      </c>
      <c r="W7576" t="s">
        <v>41</v>
      </c>
      <c r="X7576" t="s">
        <v>37030</v>
      </c>
      <c r="Y7576" t="s">
        <v>81</v>
      </c>
      <c r="Z7576" s="1">
        <v>45281</v>
      </c>
      <c r="AA7576" s="2">
        <v>3.1145833333333334E-2</v>
      </c>
      <c r="AB7576" s="2">
        <v>0.28673611111111114</v>
      </c>
      <c r="AC7576" t="s">
        <v>44</v>
      </c>
      <c r="AD7576" t="s">
        <v>45</v>
      </c>
      <c r="AE7576" t="s">
        <v>45</v>
      </c>
      <c r="AF7576">
        <v>87</v>
      </c>
    </row>
    <row r="7577" spans="1:32">
      <c r="A7577">
        <v>32474</v>
      </c>
      <c r="B7577">
        <v>31574</v>
      </c>
      <c r="C7577" t="s">
        <v>527</v>
      </c>
      <c r="D7577" t="s">
        <v>4028</v>
      </c>
      <c r="E7577" t="s">
        <v>48</v>
      </c>
      <c r="F7577" t="s">
        <v>37031</v>
      </c>
      <c r="G7577" t="s">
        <v>37032</v>
      </c>
      <c r="H7577" t="s">
        <v>179</v>
      </c>
      <c r="I7577" s="1">
        <v>23064</v>
      </c>
      <c r="J7577" t="s">
        <v>37033</v>
      </c>
      <c r="K7577" t="s">
        <v>37034</v>
      </c>
      <c r="L7577">
        <v>955</v>
      </c>
      <c r="M7577" t="s">
        <v>179</v>
      </c>
      <c r="N7577" s="1">
        <v>45207</v>
      </c>
      <c r="O7577" s="1">
        <v>45211</v>
      </c>
      <c r="P7577">
        <v>75</v>
      </c>
      <c r="Q7577">
        <v>3</v>
      </c>
      <c r="R7577" t="s">
        <v>40</v>
      </c>
      <c r="S7577">
        <v>4</v>
      </c>
      <c r="T7577">
        <v>1</v>
      </c>
      <c r="U7577">
        <v>4</v>
      </c>
      <c r="V7577">
        <v>856</v>
      </c>
      <c r="W7577" t="s">
        <v>41</v>
      </c>
      <c r="X7577" t="s">
        <v>37035</v>
      </c>
      <c r="Y7577" t="s">
        <v>6</v>
      </c>
      <c r="Z7577" s="1">
        <v>45198</v>
      </c>
      <c r="AA7577" s="2">
        <v>0.54024305555555563</v>
      </c>
      <c r="AB7577" s="2">
        <v>0.31973379629629628</v>
      </c>
      <c r="AC7577" t="s">
        <v>44</v>
      </c>
      <c r="AD7577" t="s">
        <v>44</v>
      </c>
      <c r="AE7577" t="s">
        <v>45</v>
      </c>
      <c r="AF7577">
        <v>214</v>
      </c>
    </row>
    <row r="7578" spans="1:32">
      <c r="A7578">
        <v>32475</v>
      </c>
      <c r="B7578">
        <v>31575</v>
      </c>
      <c r="C7578" t="s">
        <v>3122</v>
      </c>
      <c r="D7578" t="s">
        <v>1222</v>
      </c>
      <c r="E7578" t="s">
        <v>48</v>
      </c>
      <c r="F7578" t="s">
        <v>37036</v>
      </c>
      <c r="G7578" t="s">
        <v>37037</v>
      </c>
      <c r="H7578" t="s">
        <v>1301</v>
      </c>
      <c r="I7578" s="1">
        <v>36426</v>
      </c>
      <c r="J7578" t="s">
        <v>37038</v>
      </c>
      <c r="K7578" t="s">
        <v>37039</v>
      </c>
      <c r="L7578">
        <v>66904</v>
      </c>
      <c r="M7578" t="s">
        <v>1301</v>
      </c>
      <c r="N7578" s="1">
        <v>45031</v>
      </c>
      <c r="O7578" s="1">
        <v>45033</v>
      </c>
      <c r="P7578">
        <v>40</v>
      </c>
      <c r="Q7578">
        <v>2</v>
      </c>
      <c r="R7578" t="s">
        <v>53</v>
      </c>
      <c r="S7578">
        <v>3</v>
      </c>
      <c r="T7578">
        <v>1</v>
      </c>
      <c r="U7578">
        <v>2</v>
      </c>
      <c r="V7578">
        <v>262</v>
      </c>
      <c r="W7578" t="s">
        <v>41</v>
      </c>
      <c r="X7578" t="s">
        <v>37040</v>
      </c>
      <c r="Y7578" t="s">
        <v>6</v>
      </c>
      <c r="Z7578" s="1">
        <v>45018</v>
      </c>
      <c r="AA7578" s="2">
        <v>0.20606481481481484</v>
      </c>
      <c r="AB7578" s="2">
        <v>1.7013888888888892E-3</v>
      </c>
      <c r="AC7578" t="s">
        <v>45</v>
      </c>
      <c r="AD7578" t="s">
        <v>44</v>
      </c>
      <c r="AE7578" t="s">
        <v>44</v>
      </c>
      <c r="AF7578">
        <v>131</v>
      </c>
    </row>
    <row r="7579" spans="1:32">
      <c r="A7579">
        <v>32476</v>
      </c>
      <c r="B7579">
        <v>31576</v>
      </c>
      <c r="C7579" t="s">
        <v>146</v>
      </c>
      <c r="D7579" t="s">
        <v>264</v>
      </c>
      <c r="E7579" t="s">
        <v>48</v>
      </c>
      <c r="F7579" t="s">
        <v>37041</v>
      </c>
      <c r="G7579" t="s">
        <v>37042</v>
      </c>
      <c r="H7579" t="s">
        <v>135</v>
      </c>
      <c r="I7579" s="1">
        <v>25174</v>
      </c>
      <c r="J7579" t="s">
        <v>37043</v>
      </c>
      <c r="K7579" t="s">
        <v>37044</v>
      </c>
      <c r="L7579">
        <v>97778</v>
      </c>
      <c r="M7579" t="s">
        <v>135</v>
      </c>
      <c r="N7579" s="1">
        <v>45010</v>
      </c>
      <c r="O7579" s="1">
        <v>45015</v>
      </c>
      <c r="P7579">
        <v>69</v>
      </c>
      <c r="Q7579">
        <v>3</v>
      </c>
      <c r="R7579" t="s">
        <v>40</v>
      </c>
      <c r="S7579">
        <v>1</v>
      </c>
      <c r="T7579">
        <v>2</v>
      </c>
      <c r="U7579">
        <v>5</v>
      </c>
      <c r="V7579">
        <v>1085</v>
      </c>
      <c r="W7579" t="s">
        <v>54</v>
      </c>
      <c r="X7579" t="s">
        <v>37045</v>
      </c>
      <c r="Y7579" t="s">
        <v>65</v>
      </c>
      <c r="Z7579" s="1">
        <v>44994</v>
      </c>
      <c r="AA7579" s="2">
        <v>0.44459490740740742</v>
      </c>
      <c r="AB7579" s="2">
        <v>0.28841435185185188</v>
      </c>
      <c r="AC7579" t="s">
        <v>45</v>
      </c>
      <c r="AD7579" t="s">
        <v>45</v>
      </c>
      <c r="AE7579" t="s">
        <v>45</v>
      </c>
      <c r="AF7579">
        <v>217</v>
      </c>
    </row>
    <row r="7580" spans="1:32">
      <c r="A7580">
        <v>32477</v>
      </c>
      <c r="B7580">
        <v>31577</v>
      </c>
      <c r="C7580" t="s">
        <v>391</v>
      </c>
      <c r="D7580" t="s">
        <v>4245</v>
      </c>
      <c r="E7580" t="s">
        <v>34</v>
      </c>
      <c r="F7580" t="s">
        <v>37046</v>
      </c>
      <c r="G7580" t="s">
        <v>37047</v>
      </c>
      <c r="H7580" t="s">
        <v>272</v>
      </c>
      <c r="I7580" s="1">
        <v>23259</v>
      </c>
      <c r="J7580" t="s">
        <v>37048</v>
      </c>
      <c r="K7580" t="s">
        <v>21003</v>
      </c>
      <c r="L7580">
        <v>50521</v>
      </c>
      <c r="M7580" t="s">
        <v>272</v>
      </c>
      <c r="N7580" s="1">
        <v>44968</v>
      </c>
      <c r="O7580" s="1">
        <v>44969</v>
      </c>
      <c r="P7580">
        <v>82</v>
      </c>
      <c r="Q7580">
        <v>4</v>
      </c>
      <c r="R7580" t="s">
        <v>53</v>
      </c>
      <c r="S7580">
        <v>3</v>
      </c>
      <c r="T7580">
        <v>2</v>
      </c>
      <c r="U7580">
        <v>1</v>
      </c>
      <c r="V7580">
        <v>133</v>
      </c>
      <c r="W7580" t="s">
        <v>41</v>
      </c>
      <c r="X7580" t="s">
        <v>37049</v>
      </c>
      <c r="Y7580" t="s">
        <v>6</v>
      </c>
      <c r="Z7580" s="1">
        <v>44949</v>
      </c>
      <c r="AA7580" s="2">
        <v>0.14332175925925925</v>
      </c>
      <c r="AB7580" s="2">
        <v>0.85988425925925915</v>
      </c>
      <c r="AC7580" t="s">
        <v>45</v>
      </c>
      <c r="AD7580" t="s">
        <v>45</v>
      </c>
      <c r="AE7580" t="s">
        <v>44</v>
      </c>
      <c r="AF7580">
        <v>133</v>
      </c>
    </row>
    <row r="7581" spans="1:32">
      <c r="A7581">
        <v>32479</v>
      </c>
      <c r="B7581">
        <v>31579</v>
      </c>
      <c r="C7581" t="s">
        <v>513</v>
      </c>
      <c r="D7581" t="s">
        <v>745</v>
      </c>
      <c r="E7581" t="s">
        <v>48</v>
      </c>
      <c r="F7581" t="s">
        <v>37050</v>
      </c>
      <c r="G7581" t="s">
        <v>37051</v>
      </c>
      <c r="H7581" t="s">
        <v>280</v>
      </c>
      <c r="I7581" s="1">
        <v>28005</v>
      </c>
      <c r="J7581" t="s">
        <v>37052</v>
      </c>
      <c r="K7581" t="s">
        <v>20077</v>
      </c>
      <c r="L7581">
        <v>65271</v>
      </c>
      <c r="M7581" t="s">
        <v>280</v>
      </c>
      <c r="N7581" s="1">
        <v>45262</v>
      </c>
      <c r="O7581" s="1">
        <v>45263</v>
      </c>
      <c r="P7581">
        <v>63</v>
      </c>
      <c r="Q7581">
        <v>3</v>
      </c>
      <c r="R7581" t="s">
        <v>40</v>
      </c>
      <c r="S7581">
        <v>3</v>
      </c>
      <c r="T7581">
        <v>0</v>
      </c>
      <c r="U7581">
        <v>1</v>
      </c>
      <c r="V7581">
        <v>211</v>
      </c>
      <c r="W7581" t="s">
        <v>54</v>
      </c>
      <c r="X7581" t="s">
        <v>37053</v>
      </c>
      <c r="Y7581" t="s">
        <v>43</v>
      </c>
      <c r="Z7581" s="1">
        <v>45230</v>
      </c>
      <c r="AA7581" s="2">
        <v>0.80415509259259255</v>
      </c>
      <c r="AB7581" s="2">
        <v>7.0798611111111118E-2</v>
      </c>
      <c r="AC7581" t="s">
        <v>45</v>
      </c>
      <c r="AD7581" t="s">
        <v>45</v>
      </c>
      <c r="AE7581" t="s">
        <v>45</v>
      </c>
      <c r="AF7581">
        <v>211</v>
      </c>
    </row>
    <row r="7582" spans="1:32">
      <c r="A7582">
        <v>32480</v>
      </c>
      <c r="B7582">
        <v>31580</v>
      </c>
      <c r="C7582" t="s">
        <v>90</v>
      </c>
      <c r="D7582" t="s">
        <v>1589</v>
      </c>
      <c r="E7582" t="s">
        <v>48</v>
      </c>
      <c r="F7582" t="s">
        <v>15249</v>
      </c>
      <c r="G7582" t="s">
        <v>37054</v>
      </c>
      <c r="H7582" t="s">
        <v>70</v>
      </c>
      <c r="I7582" s="1">
        <v>21660</v>
      </c>
      <c r="J7582" t="s">
        <v>37055</v>
      </c>
      <c r="K7582" t="s">
        <v>37056</v>
      </c>
      <c r="L7582">
        <v>31957</v>
      </c>
      <c r="M7582" t="s">
        <v>70</v>
      </c>
      <c r="N7582" s="1">
        <v>45010</v>
      </c>
      <c r="O7582" s="1">
        <v>45015</v>
      </c>
      <c r="P7582">
        <v>25</v>
      </c>
      <c r="Q7582">
        <v>1</v>
      </c>
      <c r="R7582" t="s">
        <v>53</v>
      </c>
      <c r="S7582">
        <v>2</v>
      </c>
      <c r="T7582">
        <v>2</v>
      </c>
      <c r="U7582">
        <v>5</v>
      </c>
      <c r="V7582">
        <v>685</v>
      </c>
      <c r="W7582" t="s">
        <v>41</v>
      </c>
      <c r="X7582" t="s">
        <v>37057</v>
      </c>
      <c r="Y7582" t="s">
        <v>81</v>
      </c>
      <c r="Z7582" s="1">
        <v>44980</v>
      </c>
      <c r="AA7582" s="2">
        <v>0.44510416666666663</v>
      </c>
      <c r="AB7582" s="2">
        <v>0.78793981481481479</v>
      </c>
      <c r="AC7582" t="s">
        <v>44</v>
      </c>
      <c r="AD7582" t="s">
        <v>45</v>
      </c>
      <c r="AE7582" t="s">
        <v>45</v>
      </c>
      <c r="AF7582">
        <v>137</v>
      </c>
    </row>
    <row r="7583" spans="1:32">
      <c r="A7583">
        <v>32482</v>
      </c>
      <c r="B7583">
        <v>31582</v>
      </c>
      <c r="C7583" t="s">
        <v>571</v>
      </c>
      <c r="D7583" t="s">
        <v>126</v>
      </c>
      <c r="E7583" t="s">
        <v>48</v>
      </c>
      <c r="F7583" t="s">
        <v>37058</v>
      </c>
      <c r="G7583" t="s">
        <v>37059</v>
      </c>
      <c r="H7583" t="s">
        <v>135</v>
      </c>
      <c r="I7583" s="1">
        <v>36325</v>
      </c>
      <c r="J7583" t="s">
        <v>37060</v>
      </c>
      <c r="K7583" t="s">
        <v>37061</v>
      </c>
      <c r="L7583">
        <v>34607</v>
      </c>
      <c r="M7583" t="s">
        <v>135</v>
      </c>
      <c r="N7583" s="1">
        <v>45044</v>
      </c>
      <c r="O7583" s="1">
        <v>45048</v>
      </c>
      <c r="P7583">
        <v>76</v>
      </c>
      <c r="Q7583">
        <v>4</v>
      </c>
      <c r="R7583" t="s">
        <v>53</v>
      </c>
      <c r="S7583">
        <v>2</v>
      </c>
      <c r="T7583">
        <v>2</v>
      </c>
      <c r="U7583">
        <v>4</v>
      </c>
      <c r="V7583">
        <v>560</v>
      </c>
      <c r="W7583" t="s">
        <v>41</v>
      </c>
      <c r="X7583" t="s">
        <v>37062</v>
      </c>
      <c r="Y7583" t="s">
        <v>6</v>
      </c>
      <c r="Z7583" s="1">
        <v>45005</v>
      </c>
      <c r="AA7583" s="2">
        <v>0.23302083333333334</v>
      </c>
      <c r="AB7583" s="2">
        <v>0.63077546296296294</v>
      </c>
      <c r="AC7583" t="s">
        <v>45</v>
      </c>
      <c r="AD7583" t="s">
        <v>44</v>
      </c>
      <c r="AE7583" t="s">
        <v>45</v>
      </c>
      <c r="AF7583">
        <v>140</v>
      </c>
    </row>
    <row r="7584" spans="1:32">
      <c r="A7584">
        <v>32483</v>
      </c>
      <c r="B7584">
        <v>31583</v>
      </c>
      <c r="C7584" t="s">
        <v>513</v>
      </c>
      <c r="D7584" t="s">
        <v>8398</v>
      </c>
      <c r="E7584" t="s">
        <v>34</v>
      </c>
      <c r="F7584" t="s">
        <v>37063</v>
      </c>
      <c r="G7584" t="s">
        <v>37064</v>
      </c>
      <c r="H7584" t="s">
        <v>129</v>
      </c>
      <c r="I7584" s="1">
        <v>36860</v>
      </c>
      <c r="J7584" t="s">
        <v>37065</v>
      </c>
      <c r="K7584" t="s">
        <v>37066</v>
      </c>
      <c r="L7584">
        <v>34904</v>
      </c>
      <c r="M7584" t="s">
        <v>129</v>
      </c>
      <c r="N7584" s="1">
        <v>45133</v>
      </c>
      <c r="O7584" s="1">
        <v>45136</v>
      </c>
      <c r="P7584">
        <v>72</v>
      </c>
      <c r="Q7584">
        <v>3</v>
      </c>
      <c r="R7584" t="s">
        <v>40</v>
      </c>
      <c r="S7584">
        <v>2</v>
      </c>
      <c r="T7584">
        <v>0</v>
      </c>
      <c r="U7584">
        <v>3</v>
      </c>
      <c r="V7584">
        <v>738</v>
      </c>
      <c r="W7584" t="s">
        <v>54</v>
      </c>
      <c r="X7584" t="s">
        <v>37067</v>
      </c>
      <c r="Y7584" t="s">
        <v>81</v>
      </c>
      <c r="Z7584" s="1">
        <v>45122</v>
      </c>
      <c r="AA7584" s="2">
        <v>0.62240740740740741</v>
      </c>
      <c r="AB7584" s="2">
        <v>0.89418981481481474</v>
      </c>
      <c r="AC7584" t="s">
        <v>45</v>
      </c>
      <c r="AD7584" t="s">
        <v>44</v>
      </c>
      <c r="AE7584" t="s">
        <v>44</v>
      </c>
      <c r="AF7584">
        <v>246</v>
      </c>
    </row>
    <row r="7585" spans="1:32">
      <c r="A7585">
        <v>32484</v>
      </c>
      <c r="B7585">
        <v>31584</v>
      </c>
      <c r="C7585" t="s">
        <v>4490</v>
      </c>
      <c r="D7585" t="s">
        <v>546</v>
      </c>
      <c r="E7585" t="s">
        <v>48</v>
      </c>
      <c r="F7585" t="s">
        <v>37068</v>
      </c>
      <c r="G7585" t="s">
        <v>37069</v>
      </c>
      <c r="H7585" t="s">
        <v>941</v>
      </c>
      <c r="I7585" s="1">
        <v>25986</v>
      </c>
      <c r="J7585" t="s">
        <v>37070</v>
      </c>
      <c r="K7585" t="s">
        <v>32081</v>
      </c>
      <c r="L7585">
        <v>69927</v>
      </c>
      <c r="M7585" t="s">
        <v>941</v>
      </c>
      <c r="N7585" s="1">
        <v>44988</v>
      </c>
      <c r="O7585" s="1">
        <v>44989</v>
      </c>
      <c r="P7585">
        <v>27</v>
      </c>
      <c r="Q7585">
        <v>2</v>
      </c>
      <c r="R7585" t="s">
        <v>40</v>
      </c>
      <c r="S7585">
        <v>1</v>
      </c>
      <c r="T7585">
        <v>1</v>
      </c>
      <c r="U7585">
        <v>1</v>
      </c>
      <c r="V7585">
        <v>228</v>
      </c>
      <c r="W7585" t="s">
        <v>54</v>
      </c>
      <c r="X7585" t="s">
        <v>37071</v>
      </c>
      <c r="Y7585" t="s">
        <v>6</v>
      </c>
      <c r="Z7585" s="1">
        <v>44967</v>
      </c>
      <c r="AA7585" s="2">
        <v>0.55008101851851854</v>
      </c>
      <c r="AB7585" s="2">
        <v>0.72206018518518522</v>
      </c>
      <c r="AC7585" t="s">
        <v>44</v>
      </c>
      <c r="AD7585" t="s">
        <v>45</v>
      </c>
      <c r="AE7585" t="s">
        <v>44</v>
      </c>
      <c r="AF7585">
        <v>228</v>
      </c>
    </row>
    <row r="7586" spans="1:32">
      <c r="A7586">
        <v>32485</v>
      </c>
      <c r="B7586">
        <v>31585</v>
      </c>
      <c r="C7586" t="s">
        <v>2522</v>
      </c>
      <c r="D7586" t="s">
        <v>5432</v>
      </c>
      <c r="E7586" t="s">
        <v>34</v>
      </c>
      <c r="F7586" t="s">
        <v>37072</v>
      </c>
      <c r="G7586" t="s">
        <v>37073</v>
      </c>
      <c r="H7586" t="s">
        <v>37</v>
      </c>
      <c r="I7586" s="1">
        <v>34116</v>
      </c>
      <c r="J7586" t="s">
        <v>37074</v>
      </c>
      <c r="K7586" t="s">
        <v>37075</v>
      </c>
      <c r="L7586">
        <v>20521</v>
      </c>
      <c r="M7586" t="s">
        <v>37</v>
      </c>
      <c r="N7586" s="1">
        <v>45290</v>
      </c>
      <c r="O7586" s="1">
        <v>45291</v>
      </c>
      <c r="P7586">
        <v>49</v>
      </c>
      <c r="Q7586">
        <v>2</v>
      </c>
      <c r="R7586" t="s">
        <v>53</v>
      </c>
      <c r="S7586">
        <v>3</v>
      </c>
      <c r="T7586">
        <v>1</v>
      </c>
      <c r="U7586">
        <v>1</v>
      </c>
      <c r="V7586">
        <v>133</v>
      </c>
      <c r="W7586" t="s">
        <v>41</v>
      </c>
      <c r="X7586" t="s">
        <v>37076</v>
      </c>
      <c r="Y7586" t="s">
        <v>43</v>
      </c>
      <c r="Z7586" s="1">
        <v>45275</v>
      </c>
      <c r="AA7586" s="2">
        <v>0.20495370370370369</v>
      </c>
      <c r="AB7586" s="2">
        <v>0.49146990740740742</v>
      </c>
      <c r="AC7586" t="s">
        <v>45</v>
      </c>
      <c r="AD7586" t="s">
        <v>45</v>
      </c>
      <c r="AE7586" t="s">
        <v>44</v>
      </c>
      <c r="AF7586">
        <v>133</v>
      </c>
    </row>
    <row r="7587" spans="1:32">
      <c r="A7587">
        <v>32486</v>
      </c>
      <c r="B7587">
        <v>31586</v>
      </c>
      <c r="C7587" t="s">
        <v>988</v>
      </c>
      <c r="D7587" t="s">
        <v>448</v>
      </c>
      <c r="E7587" t="s">
        <v>48</v>
      </c>
      <c r="F7587" t="s">
        <v>37077</v>
      </c>
      <c r="G7587">
        <v>6729967002</v>
      </c>
      <c r="H7587" t="s">
        <v>1301</v>
      </c>
      <c r="I7587" s="1">
        <v>20698</v>
      </c>
      <c r="J7587" t="s">
        <v>37078</v>
      </c>
      <c r="K7587" t="s">
        <v>6199</v>
      </c>
      <c r="L7587">
        <v>17248</v>
      </c>
      <c r="M7587" t="s">
        <v>1301</v>
      </c>
      <c r="N7587" s="1">
        <v>45046</v>
      </c>
      <c r="O7587" s="1">
        <v>45047</v>
      </c>
      <c r="P7587">
        <v>17</v>
      </c>
      <c r="Q7587">
        <v>1</v>
      </c>
      <c r="R7587" t="s">
        <v>63</v>
      </c>
      <c r="S7587">
        <v>2</v>
      </c>
      <c r="T7587">
        <v>2</v>
      </c>
      <c r="U7587">
        <v>1</v>
      </c>
      <c r="V7587">
        <v>60</v>
      </c>
      <c r="W7587" t="s">
        <v>54</v>
      </c>
      <c r="X7587" t="s">
        <v>37079</v>
      </c>
      <c r="Y7587" t="s">
        <v>6</v>
      </c>
      <c r="Z7587" s="1">
        <v>45029</v>
      </c>
      <c r="AA7587" s="2">
        <v>0.85337962962962965</v>
      </c>
      <c r="AB7587" s="2">
        <v>0.28480324074074076</v>
      </c>
      <c r="AC7587" t="s">
        <v>45</v>
      </c>
      <c r="AD7587" t="s">
        <v>44</v>
      </c>
      <c r="AE7587" t="s">
        <v>45</v>
      </c>
      <c r="AF7587">
        <v>60</v>
      </c>
    </row>
    <row r="7588" spans="1:32">
      <c r="A7588">
        <v>32488</v>
      </c>
      <c r="B7588">
        <v>31588</v>
      </c>
      <c r="C7588" t="s">
        <v>1503</v>
      </c>
      <c r="D7588" t="s">
        <v>83</v>
      </c>
      <c r="E7588" t="s">
        <v>48</v>
      </c>
      <c r="F7588" t="s">
        <v>37080</v>
      </c>
      <c r="G7588" t="s">
        <v>37081</v>
      </c>
      <c r="H7588" t="s">
        <v>457</v>
      </c>
      <c r="I7588" s="1">
        <v>17828</v>
      </c>
      <c r="J7588" t="s">
        <v>37082</v>
      </c>
      <c r="K7588" t="s">
        <v>37083</v>
      </c>
      <c r="L7588">
        <v>78501</v>
      </c>
      <c r="M7588" t="s">
        <v>457</v>
      </c>
      <c r="N7588" s="1">
        <v>45055</v>
      </c>
      <c r="O7588" s="1">
        <v>45060</v>
      </c>
      <c r="P7588">
        <v>84</v>
      </c>
      <c r="Q7588">
        <v>4</v>
      </c>
      <c r="R7588" t="s">
        <v>40</v>
      </c>
      <c r="S7588">
        <v>2</v>
      </c>
      <c r="T7588">
        <v>1</v>
      </c>
      <c r="U7588">
        <v>5</v>
      </c>
      <c r="V7588">
        <v>1080</v>
      </c>
      <c r="W7588" t="s">
        <v>54</v>
      </c>
      <c r="X7588" t="s">
        <v>37084</v>
      </c>
      <c r="Y7588" t="s">
        <v>43</v>
      </c>
      <c r="Z7588" s="1">
        <v>45034</v>
      </c>
      <c r="AA7588" s="2">
        <v>0.52236111111111116</v>
      </c>
      <c r="AB7588" s="2">
        <v>0.66568287037037044</v>
      </c>
      <c r="AC7588" t="s">
        <v>44</v>
      </c>
      <c r="AD7588" t="s">
        <v>45</v>
      </c>
      <c r="AE7588" t="s">
        <v>44</v>
      </c>
      <c r="AF7588">
        <v>216</v>
      </c>
    </row>
    <row r="7589" spans="1:32">
      <c r="A7589">
        <v>32489</v>
      </c>
      <c r="B7589">
        <v>31589</v>
      </c>
      <c r="C7589" t="s">
        <v>2202</v>
      </c>
      <c r="D7589" t="s">
        <v>402</v>
      </c>
      <c r="E7589" t="s">
        <v>48</v>
      </c>
      <c r="F7589" t="s">
        <v>37085</v>
      </c>
      <c r="G7589" t="s">
        <v>37086</v>
      </c>
      <c r="H7589" t="s">
        <v>171</v>
      </c>
      <c r="I7589" s="1">
        <v>22174</v>
      </c>
      <c r="J7589" t="s">
        <v>37087</v>
      </c>
      <c r="K7589" t="s">
        <v>37088</v>
      </c>
      <c r="L7589">
        <v>13236</v>
      </c>
      <c r="M7589" t="s">
        <v>171</v>
      </c>
      <c r="N7589" s="1">
        <v>45266</v>
      </c>
      <c r="O7589" s="1">
        <v>45267</v>
      </c>
      <c r="P7589">
        <v>92</v>
      </c>
      <c r="Q7589">
        <v>4</v>
      </c>
      <c r="R7589" t="s">
        <v>63</v>
      </c>
      <c r="S7589">
        <v>2</v>
      </c>
      <c r="T7589">
        <v>2</v>
      </c>
      <c r="U7589">
        <v>1</v>
      </c>
      <c r="V7589">
        <v>68</v>
      </c>
      <c r="W7589" t="s">
        <v>54</v>
      </c>
      <c r="X7589" t="s">
        <v>37089</v>
      </c>
      <c r="Y7589" t="s">
        <v>65</v>
      </c>
      <c r="Z7589" s="1">
        <v>45246</v>
      </c>
      <c r="AA7589" s="2">
        <v>0.70991898148148147</v>
      </c>
      <c r="AB7589" s="2">
        <v>0.76656250000000004</v>
      </c>
      <c r="AC7589" t="s">
        <v>45</v>
      </c>
      <c r="AD7589" t="s">
        <v>45</v>
      </c>
      <c r="AE7589" t="s">
        <v>45</v>
      </c>
      <c r="AF7589">
        <v>68</v>
      </c>
    </row>
    <row r="7590" spans="1:32">
      <c r="A7590">
        <v>32490</v>
      </c>
      <c r="B7590">
        <v>31590</v>
      </c>
      <c r="C7590" t="s">
        <v>3145</v>
      </c>
      <c r="D7590" t="s">
        <v>977</v>
      </c>
      <c r="E7590" t="s">
        <v>34</v>
      </c>
      <c r="F7590" t="s">
        <v>37090</v>
      </c>
      <c r="G7590" t="s">
        <v>37091</v>
      </c>
      <c r="H7590" t="s">
        <v>129</v>
      </c>
      <c r="I7590" s="1">
        <v>23546</v>
      </c>
      <c r="J7590" t="s">
        <v>37092</v>
      </c>
      <c r="K7590" t="s">
        <v>37093</v>
      </c>
      <c r="L7590">
        <v>16230</v>
      </c>
      <c r="M7590" t="s">
        <v>129</v>
      </c>
      <c r="N7590" s="1">
        <v>45302</v>
      </c>
      <c r="O7590" s="1">
        <v>45305</v>
      </c>
      <c r="P7590">
        <v>18</v>
      </c>
      <c r="Q7590">
        <v>1</v>
      </c>
      <c r="R7590" t="s">
        <v>40</v>
      </c>
      <c r="S7590">
        <v>2</v>
      </c>
      <c r="T7590">
        <v>2</v>
      </c>
      <c r="U7590">
        <v>3</v>
      </c>
      <c r="V7590">
        <v>648</v>
      </c>
      <c r="W7590" t="s">
        <v>54</v>
      </c>
      <c r="X7590" t="s">
        <v>37094</v>
      </c>
      <c r="Y7590" t="s">
        <v>43</v>
      </c>
      <c r="Z7590" s="1">
        <v>45279</v>
      </c>
      <c r="AA7590" s="2">
        <v>0.55494212962962963</v>
      </c>
      <c r="AB7590" s="2">
        <v>0.40010416666666665</v>
      </c>
      <c r="AC7590" t="s">
        <v>45</v>
      </c>
      <c r="AD7590" t="s">
        <v>45</v>
      </c>
      <c r="AE7590" t="s">
        <v>45</v>
      </c>
      <c r="AF7590">
        <v>216</v>
      </c>
    </row>
    <row r="7591" spans="1:32">
      <c r="A7591">
        <v>32491</v>
      </c>
      <c r="B7591">
        <v>31591</v>
      </c>
      <c r="C7591" t="s">
        <v>1360</v>
      </c>
      <c r="D7591" t="s">
        <v>16050</v>
      </c>
      <c r="E7591" t="s">
        <v>48</v>
      </c>
      <c r="F7591" t="s">
        <v>37095</v>
      </c>
      <c r="G7591">
        <v>4706611871</v>
      </c>
      <c r="H7591" t="s">
        <v>317</v>
      </c>
      <c r="I7591" s="1">
        <v>16522</v>
      </c>
      <c r="J7591" t="s">
        <v>37096</v>
      </c>
      <c r="K7591" t="s">
        <v>25832</v>
      </c>
      <c r="L7591">
        <v>12954</v>
      </c>
      <c r="M7591" t="s">
        <v>317</v>
      </c>
      <c r="N7591" s="1">
        <v>44970</v>
      </c>
      <c r="O7591" s="1">
        <v>44972</v>
      </c>
      <c r="P7591">
        <v>25</v>
      </c>
      <c r="Q7591">
        <v>1</v>
      </c>
      <c r="R7591" t="s">
        <v>53</v>
      </c>
      <c r="S7591">
        <v>4</v>
      </c>
      <c r="T7591">
        <v>2</v>
      </c>
      <c r="U7591">
        <v>2</v>
      </c>
      <c r="V7591">
        <v>252</v>
      </c>
      <c r="W7591" t="s">
        <v>54</v>
      </c>
      <c r="X7591" t="s">
        <v>37097</v>
      </c>
      <c r="Y7591" t="s">
        <v>6</v>
      </c>
      <c r="Z7591" s="1">
        <v>44934</v>
      </c>
      <c r="AA7591" s="2">
        <v>0.21873842592592593</v>
      </c>
      <c r="AB7591" s="2">
        <v>0.95542824074074073</v>
      </c>
      <c r="AC7591" t="s">
        <v>45</v>
      </c>
      <c r="AD7591" t="s">
        <v>45</v>
      </c>
      <c r="AE7591" t="s">
        <v>45</v>
      </c>
      <c r="AF7591">
        <v>126</v>
      </c>
    </row>
    <row r="7592" spans="1:32">
      <c r="A7592">
        <v>32492</v>
      </c>
      <c r="B7592">
        <v>31592</v>
      </c>
      <c r="C7592" t="s">
        <v>489</v>
      </c>
      <c r="D7592" t="s">
        <v>977</v>
      </c>
      <c r="E7592" t="s">
        <v>48</v>
      </c>
      <c r="F7592" t="s">
        <v>37098</v>
      </c>
      <c r="G7592" t="s">
        <v>37099</v>
      </c>
      <c r="H7592" t="s">
        <v>280</v>
      </c>
      <c r="I7592" s="1">
        <v>18982</v>
      </c>
      <c r="J7592" t="s">
        <v>37100</v>
      </c>
      <c r="K7592" t="s">
        <v>37101</v>
      </c>
      <c r="L7592">
        <v>17453</v>
      </c>
      <c r="M7592" t="s">
        <v>280</v>
      </c>
      <c r="N7592" s="1">
        <v>45257</v>
      </c>
      <c r="O7592" s="1">
        <v>45262</v>
      </c>
      <c r="P7592">
        <v>59</v>
      </c>
      <c r="Q7592">
        <v>3</v>
      </c>
      <c r="R7592" t="s">
        <v>63</v>
      </c>
      <c r="S7592">
        <v>3</v>
      </c>
      <c r="T7592">
        <v>1</v>
      </c>
      <c r="U7592">
        <v>5</v>
      </c>
      <c r="V7592">
        <v>340</v>
      </c>
      <c r="W7592" t="s">
        <v>41</v>
      </c>
      <c r="X7592" t="s">
        <v>37102</v>
      </c>
      <c r="Y7592" t="s">
        <v>81</v>
      </c>
      <c r="Z7592" s="1">
        <v>45238</v>
      </c>
      <c r="AA7592" s="2">
        <v>0.4722453703703704</v>
      </c>
      <c r="AB7592" s="2">
        <v>0.58386574074074071</v>
      </c>
      <c r="AC7592" t="s">
        <v>45</v>
      </c>
      <c r="AD7592" t="s">
        <v>44</v>
      </c>
      <c r="AE7592" t="s">
        <v>45</v>
      </c>
      <c r="AF7592">
        <v>68</v>
      </c>
    </row>
    <row r="7593" spans="1:32">
      <c r="A7593">
        <v>32493</v>
      </c>
      <c r="B7593">
        <v>31593</v>
      </c>
      <c r="C7593" t="s">
        <v>14248</v>
      </c>
      <c r="D7593" t="s">
        <v>1453</v>
      </c>
      <c r="E7593" t="s">
        <v>34</v>
      </c>
      <c r="F7593" t="s">
        <v>37103</v>
      </c>
      <c r="G7593" t="s">
        <v>37104</v>
      </c>
      <c r="H7593" t="s">
        <v>295</v>
      </c>
      <c r="I7593" s="1">
        <v>34927</v>
      </c>
      <c r="J7593" t="s">
        <v>37105</v>
      </c>
      <c r="K7593" t="s">
        <v>5072</v>
      </c>
      <c r="L7593">
        <v>61073</v>
      </c>
      <c r="M7593" t="s">
        <v>295</v>
      </c>
      <c r="N7593" s="1">
        <v>45302</v>
      </c>
      <c r="O7593" s="1">
        <v>45303</v>
      </c>
      <c r="P7593">
        <v>91</v>
      </c>
      <c r="Q7593">
        <v>4</v>
      </c>
      <c r="R7593" t="s">
        <v>53</v>
      </c>
      <c r="S7593">
        <v>3</v>
      </c>
      <c r="T7593">
        <v>1</v>
      </c>
      <c r="U7593">
        <v>1</v>
      </c>
      <c r="V7593">
        <v>124</v>
      </c>
      <c r="W7593" t="s">
        <v>41</v>
      </c>
      <c r="X7593" t="s">
        <v>37106</v>
      </c>
      <c r="Y7593" t="s">
        <v>65</v>
      </c>
      <c r="Z7593" s="1">
        <v>45283</v>
      </c>
      <c r="AA7593" s="2">
        <v>0.39451388888888889</v>
      </c>
      <c r="AB7593" s="2">
        <v>0.29206018518518517</v>
      </c>
      <c r="AC7593" t="s">
        <v>45</v>
      </c>
      <c r="AD7593" t="s">
        <v>44</v>
      </c>
      <c r="AE7593" t="s">
        <v>45</v>
      </c>
      <c r="AF7593">
        <v>124</v>
      </c>
    </row>
    <row r="7594" spans="1:32">
      <c r="A7594">
        <v>32494</v>
      </c>
      <c r="B7594">
        <v>31594</v>
      </c>
      <c r="C7594" t="s">
        <v>6563</v>
      </c>
      <c r="D7594" t="s">
        <v>2019</v>
      </c>
      <c r="E7594" t="s">
        <v>34</v>
      </c>
      <c r="F7594" t="s">
        <v>37107</v>
      </c>
      <c r="G7594" t="s">
        <v>37108</v>
      </c>
      <c r="H7594" t="s">
        <v>209</v>
      </c>
      <c r="I7594" s="1">
        <v>36696</v>
      </c>
      <c r="J7594" t="s">
        <v>37109</v>
      </c>
      <c r="K7594" t="s">
        <v>37110</v>
      </c>
      <c r="L7594">
        <v>41620</v>
      </c>
      <c r="M7594" t="s">
        <v>209</v>
      </c>
      <c r="N7594" s="1">
        <v>45271</v>
      </c>
      <c r="O7594" s="1">
        <v>45275</v>
      </c>
      <c r="P7594">
        <v>86</v>
      </c>
      <c r="Q7594">
        <v>4</v>
      </c>
      <c r="R7594" t="s">
        <v>63</v>
      </c>
      <c r="S7594">
        <v>1</v>
      </c>
      <c r="T7594">
        <v>1</v>
      </c>
      <c r="U7594">
        <v>4</v>
      </c>
      <c r="V7594">
        <v>348</v>
      </c>
      <c r="W7594" t="s">
        <v>41</v>
      </c>
      <c r="X7594" t="s">
        <v>37111</v>
      </c>
      <c r="Y7594" t="s">
        <v>43</v>
      </c>
      <c r="Z7594" s="1">
        <v>45258</v>
      </c>
      <c r="AA7594" s="2">
        <v>0.39254629629629628</v>
      </c>
      <c r="AB7594" s="2">
        <v>0.81650462962962955</v>
      </c>
      <c r="AC7594" t="s">
        <v>45</v>
      </c>
      <c r="AD7594" t="s">
        <v>45</v>
      </c>
      <c r="AE7594" t="s">
        <v>45</v>
      </c>
      <c r="AF7594">
        <v>87</v>
      </c>
    </row>
    <row r="7595" spans="1:32">
      <c r="A7595">
        <v>32496</v>
      </c>
      <c r="B7595">
        <v>31596</v>
      </c>
      <c r="C7595" t="s">
        <v>183</v>
      </c>
      <c r="D7595" t="s">
        <v>1322</v>
      </c>
      <c r="E7595" t="s">
        <v>48</v>
      </c>
      <c r="F7595" t="s">
        <v>37112</v>
      </c>
      <c r="G7595" t="s">
        <v>37113</v>
      </c>
      <c r="H7595" t="s">
        <v>37</v>
      </c>
      <c r="I7595" s="1">
        <v>26615</v>
      </c>
      <c r="J7595" t="s">
        <v>37114</v>
      </c>
      <c r="K7595" t="s">
        <v>10043</v>
      </c>
      <c r="L7595">
        <v>78856</v>
      </c>
      <c r="M7595" t="s">
        <v>37</v>
      </c>
      <c r="N7595" s="1">
        <v>45053</v>
      </c>
      <c r="O7595" s="1">
        <v>45057</v>
      </c>
      <c r="P7595">
        <v>38</v>
      </c>
      <c r="Q7595">
        <v>2</v>
      </c>
      <c r="R7595" t="s">
        <v>63</v>
      </c>
      <c r="S7595">
        <v>2</v>
      </c>
      <c r="T7595">
        <v>1</v>
      </c>
      <c r="U7595">
        <v>4</v>
      </c>
      <c r="V7595">
        <v>312</v>
      </c>
      <c r="W7595" t="s">
        <v>54</v>
      </c>
      <c r="X7595" t="s">
        <v>37115</v>
      </c>
      <c r="Y7595" t="s">
        <v>81</v>
      </c>
      <c r="Z7595" s="1">
        <v>45023</v>
      </c>
      <c r="AA7595" s="2">
        <v>0.27097222222222223</v>
      </c>
      <c r="AB7595" s="2">
        <v>0.72030092592592598</v>
      </c>
      <c r="AC7595" t="s">
        <v>45</v>
      </c>
      <c r="AD7595" t="s">
        <v>44</v>
      </c>
      <c r="AE7595" t="s">
        <v>44</v>
      </c>
      <c r="AF7595">
        <v>78</v>
      </c>
    </row>
    <row r="7596" spans="1:32">
      <c r="A7596">
        <v>32499</v>
      </c>
      <c r="B7596">
        <v>31599</v>
      </c>
      <c r="C7596" t="s">
        <v>822</v>
      </c>
      <c r="D7596" t="s">
        <v>553</v>
      </c>
      <c r="E7596" t="s">
        <v>48</v>
      </c>
      <c r="F7596" t="s">
        <v>37116</v>
      </c>
      <c r="G7596" t="s">
        <v>37117</v>
      </c>
      <c r="H7596" t="s">
        <v>725</v>
      </c>
      <c r="I7596" s="1">
        <v>28278</v>
      </c>
      <c r="J7596" t="s">
        <v>37118</v>
      </c>
      <c r="K7596" t="s">
        <v>10552</v>
      </c>
      <c r="L7596">
        <v>40993</v>
      </c>
      <c r="M7596" t="s">
        <v>725</v>
      </c>
      <c r="N7596" s="1">
        <v>45096</v>
      </c>
      <c r="O7596" s="1">
        <v>45100</v>
      </c>
      <c r="P7596">
        <v>33</v>
      </c>
      <c r="Q7596">
        <v>2</v>
      </c>
      <c r="R7596" t="s">
        <v>40</v>
      </c>
      <c r="S7596">
        <v>1</v>
      </c>
      <c r="T7596">
        <v>1</v>
      </c>
      <c r="U7596">
        <v>4</v>
      </c>
      <c r="V7596">
        <v>808</v>
      </c>
      <c r="W7596" t="s">
        <v>54</v>
      </c>
      <c r="X7596" t="s">
        <v>37119</v>
      </c>
      <c r="Y7596" t="s">
        <v>81</v>
      </c>
      <c r="Z7596" s="1">
        <v>45089</v>
      </c>
      <c r="AA7596" s="2">
        <v>0.69549768518518518</v>
      </c>
      <c r="AB7596" s="2">
        <v>0.12393518518518519</v>
      </c>
      <c r="AC7596" t="s">
        <v>44</v>
      </c>
      <c r="AD7596" t="s">
        <v>45</v>
      </c>
      <c r="AE7596" t="s">
        <v>45</v>
      </c>
      <c r="AF7596">
        <v>202</v>
      </c>
    </row>
    <row r="7597" spans="1:32">
      <c r="A7597">
        <v>32500</v>
      </c>
      <c r="B7597">
        <v>31600</v>
      </c>
      <c r="C7597" t="s">
        <v>371</v>
      </c>
      <c r="D7597" t="s">
        <v>8902</v>
      </c>
      <c r="E7597" t="s">
        <v>34</v>
      </c>
      <c r="F7597" t="s">
        <v>37120</v>
      </c>
      <c r="G7597" t="s">
        <v>37121</v>
      </c>
      <c r="H7597" t="s">
        <v>280</v>
      </c>
      <c r="I7597" s="1">
        <v>20000</v>
      </c>
      <c r="J7597" t="s">
        <v>37122</v>
      </c>
      <c r="K7597" t="s">
        <v>5186</v>
      </c>
      <c r="L7597">
        <v>62653</v>
      </c>
      <c r="M7597" t="s">
        <v>280</v>
      </c>
      <c r="N7597" s="1">
        <v>45187</v>
      </c>
      <c r="O7597" s="1">
        <v>45191</v>
      </c>
      <c r="P7597">
        <v>56</v>
      </c>
      <c r="Q7597">
        <v>3</v>
      </c>
      <c r="R7597" t="s">
        <v>63</v>
      </c>
      <c r="S7597">
        <v>2</v>
      </c>
      <c r="T7597">
        <v>1</v>
      </c>
      <c r="U7597">
        <v>4</v>
      </c>
      <c r="V7597">
        <v>320</v>
      </c>
      <c r="W7597" t="s">
        <v>41</v>
      </c>
      <c r="X7597" t="s">
        <v>37123</v>
      </c>
      <c r="Y7597" t="s">
        <v>81</v>
      </c>
      <c r="Z7597" s="1">
        <v>45156</v>
      </c>
      <c r="AA7597" s="2">
        <v>5.2615740740740741E-2</v>
      </c>
      <c r="AB7597" s="2">
        <v>0.49921296296296297</v>
      </c>
      <c r="AC7597" t="s">
        <v>45</v>
      </c>
      <c r="AD7597" t="s">
        <v>44</v>
      </c>
      <c r="AE7597" t="s">
        <v>44</v>
      </c>
      <c r="AF7597">
        <v>80</v>
      </c>
    </row>
    <row r="7598" spans="1:32">
      <c r="A7598">
        <v>32501</v>
      </c>
      <c r="B7598">
        <v>31601</v>
      </c>
      <c r="C7598" t="s">
        <v>364</v>
      </c>
      <c r="D7598" t="s">
        <v>140</v>
      </c>
      <c r="E7598" t="s">
        <v>34</v>
      </c>
      <c r="F7598" t="s">
        <v>37124</v>
      </c>
      <c r="G7598" t="s">
        <v>37125</v>
      </c>
      <c r="H7598" t="s">
        <v>135</v>
      </c>
      <c r="I7598" s="1">
        <v>20912</v>
      </c>
      <c r="J7598" t="s">
        <v>37126</v>
      </c>
      <c r="K7598" t="s">
        <v>6279</v>
      </c>
      <c r="L7598">
        <v>84208</v>
      </c>
      <c r="M7598" t="s">
        <v>135</v>
      </c>
      <c r="N7598" s="1">
        <v>45010</v>
      </c>
      <c r="O7598" s="1">
        <v>45014</v>
      </c>
      <c r="P7598">
        <v>1</v>
      </c>
      <c r="Q7598">
        <v>1</v>
      </c>
      <c r="R7598" t="s">
        <v>53</v>
      </c>
      <c r="S7598">
        <v>3</v>
      </c>
      <c r="T7598">
        <v>2</v>
      </c>
      <c r="U7598">
        <v>4</v>
      </c>
      <c r="V7598">
        <v>544</v>
      </c>
      <c r="W7598" t="s">
        <v>54</v>
      </c>
      <c r="X7598" t="s">
        <v>37127</v>
      </c>
      <c r="Y7598" t="s">
        <v>81</v>
      </c>
      <c r="Z7598" s="1">
        <v>44973</v>
      </c>
      <c r="AA7598" s="2">
        <v>0.71883101851851849</v>
      </c>
      <c r="AB7598" s="2">
        <v>0.32004629629629627</v>
      </c>
      <c r="AC7598" t="s">
        <v>44</v>
      </c>
      <c r="AD7598" t="s">
        <v>45</v>
      </c>
      <c r="AE7598" t="s">
        <v>45</v>
      </c>
      <c r="AF7598">
        <v>136</v>
      </c>
    </row>
    <row r="7599" spans="1:32">
      <c r="A7599">
        <v>32502</v>
      </c>
      <c r="B7599">
        <v>31602</v>
      </c>
      <c r="C7599" t="s">
        <v>213</v>
      </c>
      <c r="D7599" t="s">
        <v>57</v>
      </c>
      <c r="E7599" t="s">
        <v>48</v>
      </c>
      <c r="F7599" t="s">
        <v>37128</v>
      </c>
      <c r="G7599" t="s">
        <v>37129</v>
      </c>
      <c r="H7599" t="s">
        <v>109</v>
      </c>
      <c r="I7599" s="1">
        <v>15990</v>
      </c>
      <c r="J7599" t="s">
        <v>37130</v>
      </c>
      <c r="K7599" t="s">
        <v>37131</v>
      </c>
      <c r="L7599">
        <v>44267</v>
      </c>
      <c r="M7599" t="s">
        <v>109</v>
      </c>
      <c r="N7599" s="1">
        <v>45192</v>
      </c>
      <c r="O7599" s="1">
        <v>45193</v>
      </c>
      <c r="P7599">
        <v>80</v>
      </c>
      <c r="Q7599">
        <v>4</v>
      </c>
      <c r="R7599" t="s">
        <v>63</v>
      </c>
      <c r="S7599">
        <v>1</v>
      </c>
      <c r="T7599">
        <v>2</v>
      </c>
      <c r="U7599">
        <v>1</v>
      </c>
      <c r="V7599">
        <v>64</v>
      </c>
      <c r="W7599" t="s">
        <v>54</v>
      </c>
      <c r="X7599" t="s">
        <v>37132</v>
      </c>
      <c r="Y7599" t="s">
        <v>81</v>
      </c>
      <c r="Z7599" s="1">
        <v>45153</v>
      </c>
      <c r="AA7599" s="2">
        <v>0.51766203703703706</v>
      </c>
      <c r="AB7599" s="2">
        <v>0.6794675925925926</v>
      </c>
      <c r="AC7599" t="s">
        <v>45</v>
      </c>
      <c r="AD7599" t="s">
        <v>44</v>
      </c>
      <c r="AE7599" t="s">
        <v>45</v>
      </c>
      <c r="AF7599">
        <v>64</v>
      </c>
    </row>
    <row r="7600" spans="1:32">
      <c r="A7600">
        <v>32503</v>
      </c>
      <c r="B7600">
        <v>31603</v>
      </c>
      <c r="C7600" t="s">
        <v>1328</v>
      </c>
      <c r="D7600" t="s">
        <v>584</v>
      </c>
      <c r="E7600" t="s">
        <v>48</v>
      </c>
      <c r="F7600" t="s">
        <v>37133</v>
      </c>
      <c r="G7600" t="s">
        <v>37134</v>
      </c>
      <c r="H7600" t="s">
        <v>171</v>
      </c>
      <c r="I7600" s="1">
        <v>33815</v>
      </c>
      <c r="J7600" t="s">
        <v>37135</v>
      </c>
      <c r="K7600" t="s">
        <v>37136</v>
      </c>
      <c r="L7600">
        <v>54293</v>
      </c>
      <c r="M7600" t="s">
        <v>171</v>
      </c>
      <c r="N7600" s="1">
        <v>45139</v>
      </c>
      <c r="O7600" s="1">
        <v>45142</v>
      </c>
      <c r="P7600">
        <v>59</v>
      </c>
      <c r="Q7600">
        <v>3</v>
      </c>
      <c r="R7600" t="s">
        <v>63</v>
      </c>
      <c r="S7600">
        <v>3</v>
      </c>
      <c r="T7600">
        <v>2</v>
      </c>
      <c r="U7600">
        <v>3</v>
      </c>
      <c r="V7600">
        <v>207</v>
      </c>
      <c r="W7600" t="s">
        <v>54</v>
      </c>
      <c r="X7600" t="s">
        <v>37137</v>
      </c>
      <c r="Y7600" t="s">
        <v>65</v>
      </c>
      <c r="Z7600" s="1">
        <v>45101</v>
      </c>
      <c r="AA7600" s="2">
        <v>0.8950231481481481</v>
      </c>
      <c r="AB7600" s="2">
        <v>0.14908564814814815</v>
      </c>
      <c r="AC7600" t="s">
        <v>44</v>
      </c>
      <c r="AD7600" t="s">
        <v>45</v>
      </c>
      <c r="AE7600" t="s">
        <v>45</v>
      </c>
      <c r="AF7600">
        <v>69</v>
      </c>
    </row>
    <row r="7601" spans="1:32">
      <c r="A7601">
        <v>32504</v>
      </c>
      <c r="B7601">
        <v>31604</v>
      </c>
      <c r="C7601" t="s">
        <v>56</v>
      </c>
      <c r="D7601" t="s">
        <v>22557</v>
      </c>
      <c r="E7601" t="s">
        <v>48</v>
      </c>
      <c r="F7601" t="s">
        <v>37138</v>
      </c>
      <c r="G7601">
        <v>8136067847</v>
      </c>
      <c r="H7601" t="s">
        <v>156</v>
      </c>
      <c r="I7601" s="1">
        <v>27461</v>
      </c>
      <c r="J7601" t="s">
        <v>37139</v>
      </c>
      <c r="K7601" t="s">
        <v>37140</v>
      </c>
      <c r="L7601">
        <v>75766</v>
      </c>
      <c r="M7601" t="s">
        <v>156</v>
      </c>
      <c r="N7601" s="1">
        <v>45311</v>
      </c>
      <c r="O7601" s="1">
        <v>45315</v>
      </c>
      <c r="P7601">
        <v>42</v>
      </c>
      <c r="Q7601">
        <v>2</v>
      </c>
      <c r="R7601" t="s">
        <v>40</v>
      </c>
      <c r="S7601">
        <v>4</v>
      </c>
      <c r="T7601">
        <v>0</v>
      </c>
      <c r="U7601">
        <v>4</v>
      </c>
      <c r="V7601">
        <v>976</v>
      </c>
      <c r="W7601" t="s">
        <v>54</v>
      </c>
      <c r="X7601" t="s">
        <v>37141</v>
      </c>
      <c r="Y7601" t="s">
        <v>6</v>
      </c>
      <c r="Z7601" s="1">
        <v>45279</v>
      </c>
      <c r="AA7601" s="2">
        <v>0.75986111111111121</v>
      </c>
      <c r="AB7601" s="2">
        <v>0.26880787037037041</v>
      </c>
      <c r="AC7601" t="s">
        <v>45</v>
      </c>
      <c r="AD7601" t="s">
        <v>45</v>
      </c>
      <c r="AE7601" t="s">
        <v>45</v>
      </c>
      <c r="AF7601">
        <v>244</v>
      </c>
    </row>
    <row r="7602" spans="1:32">
      <c r="A7602">
        <v>32505</v>
      </c>
      <c r="B7602">
        <v>31605</v>
      </c>
      <c r="C7602" t="s">
        <v>2351</v>
      </c>
      <c r="D7602" t="s">
        <v>10055</v>
      </c>
      <c r="E7602" t="s">
        <v>34</v>
      </c>
      <c r="F7602" t="s">
        <v>37142</v>
      </c>
      <c r="G7602" t="s">
        <v>37143</v>
      </c>
      <c r="H7602" t="s">
        <v>122</v>
      </c>
      <c r="I7602" s="1">
        <v>37455</v>
      </c>
      <c r="J7602" t="s">
        <v>37144</v>
      </c>
      <c r="K7602" t="s">
        <v>37145</v>
      </c>
      <c r="L7602">
        <v>73070</v>
      </c>
      <c r="M7602" t="s">
        <v>122</v>
      </c>
      <c r="N7602" s="1">
        <v>45002</v>
      </c>
      <c r="O7602" s="1">
        <v>45006</v>
      </c>
      <c r="P7602">
        <v>39</v>
      </c>
      <c r="Q7602">
        <v>2</v>
      </c>
      <c r="R7602" t="s">
        <v>40</v>
      </c>
      <c r="S7602">
        <v>3</v>
      </c>
      <c r="T7602">
        <v>2</v>
      </c>
      <c r="U7602">
        <v>4</v>
      </c>
      <c r="V7602">
        <v>824</v>
      </c>
      <c r="W7602" t="s">
        <v>41</v>
      </c>
      <c r="X7602" t="s">
        <v>37146</v>
      </c>
      <c r="Y7602" t="s">
        <v>6</v>
      </c>
      <c r="Z7602" s="1">
        <v>44980</v>
      </c>
      <c r="AA7602" s="2">
        <v>0.56914351851851852</v>
      </c>
      <c r="AB7602" s="2">
        <v>0.48271990740740739</v>
      </c>
      <c r="AC7602" t="s">
        <v>45</v>
      </c>
      <c r="AD7602" t="s">
        <v>45</v>
      </c>
      <c r="AE7602" t="s">
        <v>44</v>
      </c>
      <c r="AF7602">
        <v>206</v>
      </c>
    </row>
    <row r="7603" spans="1:32">
      <c r="A7603">
        <v>32506</v>
      </c>
      <c r="B7603">
        <v>31606</v>
      </c>
      <c r="C7603" t="s">
        <v>139</v>
      </c>
      <c r="D7603" t="s">
        <v>829</v>
      </c>
      <c r="E7603" t="s">
        <v>48</v>
      </c>
      <c r="F7603" t="s">
        <v>37147</v>
      </c>
      <c r="G7603" t="s">
        <v>37148</v>
      </c>
      <c r="H7603" t="s">
        <v>115</v>
      </c>
      <c r="I7603" s="1">
        <v>33244</v>
      </c>
      <c r="J7603" t="s">
        <v>37149</v>
      </c>
      <c r="K7603" t="s">
        <v>37150</v>
      </c>
      <c r="L7603">
        <v>93796</v>
      </c>
      <c r="M7603" t="s">
        <v>115</v>
      </c>
      <c r="N7603" s="1">
        <v>45204</v>
      </c>
      <c r="O7603" s="1">
        <v>45209</v>
      </c>
      <c r="P7603">
        <v>25</v>
      </c>
      <c r="Q7603">
        <v>1</v>
      </c>
      <c r="R7603" t="s">
        <v>53</v>
      </c>
      <c r="S7603">
        <v>3</v>
      </c>
      <c r="T7603">
        <v>2</v>
      </c>
      <c r="U7603">
        <v>5</v>
      </c>
      <c r="V7603">
        <v>740</v>
      </c>
      <c r="W7603" t="s">
        <v>54</v>
      </c>
      <c r="X7603" t="s">
        <v>37151</v>
      </c>
      <c r="Y7603" t="s">
        <v>81</v>
      </c>
      <c r="Z7603" s="1">
        <v>45197</v>
      </c>
      <c r="AA7603" s="2">
        <v>0.78828703703703706</v>
      </c>
      <c r="AB7603" s="2">
        <v>0.58628472222222217</v>
      </c>
      <c r="AC7603" t="s">
        <v>45</v>
      </c>
      <c r="AD7603" t="s">
        <v>44</v>
      </c>
      <c r="AE7603" t="s">
        <v>45</v>
      </c>
      <c r="AF7603">
        <v>148</v>
      </c>
    </row>
    <row r="7604" spans="1:32">
      <c r="A7604">
        <v>32507</v>
      </c>
      <c r="B7604">
        <v>31607</v>
      </c>
      <c r="C7604" t="s">
        <v>4045</v>
      </c>
      <c r="D7604" t="s">
        <v>359</v>
      </c>
      <c r="E7604" t="s">
        <v>48</v>
      </c>
      <c r="F7604" t="s">
        <v>12816</v>
      </c>
      <c r="G7604" t="s">
        <v>37152</v>
      </c>
      <c r="H7604" t="s">
        <v>86</v>
      </c>
      <c r="I7604" s="1">
        <v>27863</v>
      </c>
      <c r="J7604" t="s">
        <v>37153</v>
      </c>
      <c r="K7604" t="s">
        <v>8015</v>
      </c>
      <c r="L7604">
        <v>9529</v>
      </c>
      <c r="M7604" t="s">
        <v>86</v>
      </c>
      <c r="N7604" s="1">
        <v>45283</v>
      </c>
      <c r="O7604" s="1">
        <v>45286</v>
      </c>
      <c r="P7604">
        <v>80</v>
      </c>
      <c r="Q7604">
        <v>4</v>
      </c>
      <c r="R7604" t="s">
        <v>63</v>
      </c>
      <c r="S7604">
        <v>3</v>
      </c>
      <c r="T7604">
        <v>0</v>
      </c>
      <c r="U7604">
        <v>3</v>
      </c>
      <c r="V7604">
        <v>246</v>
      </c>
      <c r="W7604" t="s">
        <v>41</v>
      </c>
      <c r="X7604" t="s">
        <v>37154</v>
      </c>
      <c r="Y7604" t="s">
        <v>65</v>
      </c>
      <c r="Z7604" s="1">
        <v>45267</v>
      </c>
      <c r="AA7604" s="2">
        <v>0.6134722222222222</v>
      </c>
      <c r="AB7604" s="2">
        <v>9.6018518518518517E-2</v>
      </c>
      <c r="AC7604" t="s">
        <v>45</v>
      </c>
      <c r="AD7604" t="s">
        <v>45</v>
      </c>
      <c r="AE7604" t="s">
        <v>45</v>
      </c>
      <c r="AF7604">
        <v>82</v>
      </c>
    </row>
    <row r="7605" spans="1:32">
      <c r="A7605">
        <v>32508</v>
      </c>
      <c r="B7605">
        <v>31608</v>
      </c>
      <c r="C7605" t="s">
        <v>440</v>
      </c>
      <c r="D7605" t="s">
        <v>2268</v>
      </c>
      <c r="E7605" t="s">
        <v>34</v>
      </c>
      <c r="F7605" t="s">
        <v>37155</v>
      </c>
      <c r="G7605" t="s">
        <v>37156</v>
      </c>
      <c r="H7605" t="s">
        <v>50</v>
      </c>
      <c r="I7605" s="1">
        <v>29655</v>
      </c>
      <c r="J7605" t="s">
        <v>37157</v>
      </c>
      <c r="K7605" t="s">
        <v>37158</v>
      </c>
      <c r="L7605">
        <v>91475</v>
      </c>
      <c r="M7605" t="s">
        <v>50</v>
      </c>
      <c r="N7605" s="1">
        <v>45237</v>
      </c>
      <c r="O7605" s="1">
        <v>45240</v>
      </c>
      <c r="P7605">
        <v>67</v>
      </c>
      <c r="Q7605">
        <v>3</v>
      </c>
      <c r="R7605" t="s">
        <v>53</v>
      </c>
      <c r="S7605">
        <v>3</v>
      </c>
      <c r="T7605">
        <v>0</v>
      </c>
      <c r="U7605">
        <v>3</v>
      </c>
      <c r="V7605">
        <v>432</v>
      </c>
      <c r="W7605" t="s">
        <v>54</v>
      </c>
      <c r="X7605" t="s">
        <v>37159</v>
      </c>
      <c r="Y7605" t="s">
        <v>43</v>
      </c>
      <c r="Z7605" s="1">
        <v>45202</v>
      </c>
      <c r="AA7605" s="2">
        <v>0.96289351851851857</v>
      </c>
      <c r="AB7605" s="2">
        <v>0.99339120370370371</v>
      </c>
      <c r="AC7605" t="s">
        <v>44</v>
      </c>
      <c r="AD7605" t="s">
        <v>44</v>
      </c>
      <c r="AE7605" t="s">
        <v>44</v>
      </c>
      <c r="AF7605">
        <v>144</v>
      </c>
    </row>
    <row r="7606" spans="1:32">
      <c r="A7606">
        <v>32509</v>
      </c>
      <c r="B7606">
        <v>31609</v>
      </c>
      <c r="C7606" t="s">
        <v>1316</v>
      </c>
      <c r="D7606" t="s">
        <v>6675</v>
      </c>
      <c r="E7606" t="s">
        <v>34</v>
      </c>
      <c r="F7606" t="s">
        <v>37160</v>
      </c>
      <c r="G7606" t="s">
        <v>37161</v>
      </c>
      <c r="H7606" t="s">
        <v>171</v>
      </c>
      <c r="I7606" s="1">
        <v>23508</v>
      </c>
      <c r="J7606" t="s">
        <v>37162</v>
      </c>
      <c r="K7606" t="s">
        <v>37163</v>
      </c>
      <c r="L7606">
        <v>28871</v>
      </c>
      <c r="M7606" t="s">
        <v>171</v>
      </c>
      <c r="N7606" s="1">
        <v>45148</v>
      </c>
      <c r="O7606" s="1">
        <v>45149</v>
      </c>
      <c r="P7606">
        <v>21</v>
      </c>
      <c r="Q7606">
        <v>1</v>
      </c>
      <c r="R7606" t="s">
        <v>40</v>
      </c>
      <c r="S7606">
        <v>1</v>
      </c>
      <c r="T7606">
        <v>2</v>
      </c>
      <c r="U7606">
        <v>1</v>
      </c>
      <c r="V7606">
        <v>207</v>
      </c>
      <c r="W7606" t="s">
        <v>41</v>
      </c>
      <c r="X7606" t="s">
        <v>37164</v>
      </c>
      <c r="Y7606" t="s">
        <v>6</v>
      </c>
      <c r="Z7606" s="1">
        <v>45125</v>
      </c>
      <c r="AA7606" s="2">
        <v>0.95961805555555557</v>
      </c>
      <c r="AB7606" s="2">
        <v>0.94248842592592597</v>
      </c>
      <c r="AC7606" t="s">
        <v>45</v>
      </c>
      <c r="AD7606" t="s">
        <v>44</v>
      </c>
      <c r="AE7606" t="s">
        <v>45</v>
      </c>
      <c r="AF7606">
        <v>207</v>
      </c>
    </row>
    <row r="7607" spans="1:32">
      <c r="A7607">
        <v>32510</v>
      </c>
      <c r="B7607">
        <v>31610</v>
      </c>
      <c r="C7607" t="s">
        <v>602</v>
      </c>
      <c r="D7607" t="s">
        <v>7477</v>
      </c>
      <c r="E7607" t="s">
        <v>48</v>
      </c>
      <c r="F7607" t="s">
        <v>37165</v>
      </c>
      <c r="G7607" t="s">
        <v>37166</v>
      </c>
      <c r="H7607" t="s">
        <v>295</v>
      </c>
      <c r="I7607" s="1">
        <v>28151</v>
      </c>
      <c r="J7607" t="s">
        <v>37167</v>
      </c>
      <c r="K7607" t="s">
        <v>37168</v>
      </c>
      <c r="L7607">
        <v>10071</v>
      </c>
      <c r="M7607" t="s">
        <v>295</v>
      </c>
      <c r="N7607" s="1">
        <v>45249</v>
      </c>
      <c r="O7607" s="1">
        <v>45250</v>
      </c>
      <c r="P7607">
        <v>82</v>
      </c>
      <c r="Q7607">
        <v>4</v>
      </c>
      <c r="R7607" t="s">
        <v>53</v>
      </c>
      <c r="S7607">
        <v>3</v>
      </c>
      <c r="T7607">
        <v>1</v>
      </c>
      <c r="U7607">
        <v>1</v>
      </c>
      <c r="V7607">
        <v>149</v>
      </c>
      <c r="W7607" t="s">
        <v>41</v>
      </c>
      <c r="X7607" t="s">
        <v>37169</v>
      </c>
      <c r="Y7607" t="s">
        <v>81</v>
      </c>
      <c r="Z7607" s="1">
        <v>45218</v>
      </c>
      <c r="AA7607" s="2">
        <v>0.27233796296296298</v>
      </c>
      <c r="AB7607" s="2">
        <v>0.79865740740740743</v>
      </c>
      <c r="AC7607" t="s">
        <v>45</v>
      </c>
      <c r="AD7607" t="s">
        <v>45</v>
      </c>
      <c r="AE7607" t="s">
        <v>44</v>
      </c>
      <c r="AF7607">
        <v>149</v>
      </c>
    </row>
    <row r="7608" spans="1:32">
      <c r="A7608">
        <v>32511</v>
      </c>
      <c r="B7608">
        <v>31611</v>
      </c>
      <c r="C7608" t="s">
        <v>105</v>
      </c>
      <c r="D7608" t="s">
        <v>635</v>
      </c>
      <c r="E7608" t="s">
        <v>48</v>
      </c>
      <c r="F7608" t="s">
        <v>37170</v>
      </c>
      <c r="G7608" t="s">
        <v>37171</v>
      </c>
      <c r="H7608" t="s">
        <v>1301</v>
      </c>
      <c r="I7608" s="1">
        <v>21850</v>
      </c>
      <c r="J7608" t="s">
        <v>37172</v>
      </c>
      <c r="K7608" t="s">
        <v>37173</v>
      </c>
      <c r="L7608">
        <v>99803</v>
      </c>
      <c r="M7608" t="s">
        <v>1301</v>
      </c>
      <c r="N7608" s="1">
        <v>44997</v>
      </c>
      <c r="O7608" s="1">
        <v>45000</v>
      </c>
      <c r="P7608">
        <v>47</v>
      </c>
      <c r="Q7608">
        <v>2</v>
      </c>
      <c r="R7608" t="s">
        <v>63</v>
      </c>
      <c r="S7608">
        <v>2</v>
      </c>
      <c r="T7608">
        <v>1</v>
      </c>
      <c r="U7608">
        <v>3</v>
      </c>
      <c r="V7608">
        <v>261</v>
      </c>
      <c r="W7608" t="s">
        <v>54</v>
      </c>
      <c r="X7608" t="s">
        <v>37174</v>
      </c>
      <c r="Y7608" t="s">
        <v>65</v>
      </c>
      <c r="Z7608" s="1">
        <v>44962</v>
      </c>
      <c r="AA7608" s="2">
        <v>0.92898148148148152</v>
      </c>
      <c r="AB7608" s="2">
        <v>0.70298611111111109</v>
      </c>
      <c r="AC7608" t="s">
        <v>44</v>
      </c>
      <c r="AD7608" t="s">
        <v>44</v>
      </c>
      <c r="AE7608" t="s">
        <v>44</v>
      </c>
      <c r="AF7608">
        <v>87</v>
      </c>
    </row>
    <row r="7609" spans="1:32">
      <c r="A7609">
        <v>32513</v>
      </c>
      <c r="B7609">
        <v>31613</v>
      </c>
      <c r="C7609" t="s">
        <v>7381</v>
      </c>
      <c r="D7609" t="s">
        <v>1415</v>
      </c>
      <c r="E7609" t="s">
        <v>34</v>
      </c>
      <c r="F7609" t="s">
        <v>37175</v>
      </c>
      <c r="G7609" t="s">
        <v>37176</v>
      </c>
      <c r="H7609" t="s">
        <v>171</v>
      </c>
      <c r="I7609" s="1">
        <v>27562</v>
      </c>
      <c r="J7609" t="s">
        <v>37177</v>
      </c>
      <c r="K7609" t="s">
        <v>34589</v>
      </c>
      <c r="L7609">
        <v>17941</v>
      </c>
      <c r="M7609" t="s">
        <v>171</v>
      </c>
      <c r="N7609" s="1">
        <v>45169</v>
      </c>
      <c r="O7609" s="1">
        <v>45170</v>
      </c>
      <c r="P7609">
        <v>98</v>
      </c>
      <c r="Q7609">
        <v>4</v>
      </c>
      <c r="R7609" t="s">
        <v>63</v>
      </c>
      <c r="S7609">
        <v>2</v>
      </c>
      <c r="T7609">
        <v>0</v>
      </c>
      <c r="U7609">
        <v>1</v>
      </c>
      <c r="V7609">
        <v>90</v>
      </c>
      <c r="W7609" t="s">
        <v>54</v>
      </c>
      <c r="X7609" t="s">
        <v>37178</v>
      </c>
      <c r="Y7609" t="s">
        <v>6</v>
      </c>
      <c r="Z7609" s="1">
        <v>45145</v>
      </c>
      <c r="AA7609" s="2">
        <v>0.69366898148148148</v>
      </c>
      <c r="AB7609" s="2">
        <v>0.42425925925925928</v>
      </c>
      <c r="AC7609" t="s">
        <v>45</v>
      </c>
      <c r="AD7609" t="s">
        <v>44</v>
      </c>
      <c r="AE7609" t="s">
        <v>44</v>
      </c>
      <c r="AF7609">
        <v>90</v>
      </c>
    </row>
    <row r="7610" spans="1:32">
      <c r="A7610">
        <v>32514</v>
      </c>
      <c r="B7610">
        <v>31614</v>
      </c>
      <c r="C7610" t="s">
        <v>908</v>
      </c>
      <c r="D7610" t="s">
        <v>1465</v>
      </c>
      <c r="E7610" t="s">
        <v>34</v>
      </c>
      <c r="F7610" t="s">
        <v>37179</v>
      </c>
      <c r="G7610" t="s">
        <v>37180</v>
      </c>
      <c r="H7610" t="s">
        <v>904</v>
      </c>
      <c r="I7610" s="1">
        <v>26795</v>
      </c>
      <c r="J7610" t="s">
        <v>37181</v>
      </c>
      <c r="K7610" t="s">
        <v>11955</v>
      </c>
      <c r="L7610">
        <v>44778</v>
      </c>
      <c r="M7610" t="s">
        <v>904</v>
      </c>
      <c r="N7610" s="1">
        <v>45013</v>
      </c>
      <c r="O7610" s="1">
        <v>45016</v>
      </c>
      <c r="P7610">
        <v>49</v>
      </c>
      <c r="Q7610">
        <v>2</v>
      </c>
      <c r="R7610" t="s">
        <v>53</v>
      </c>
      <c r="S7610">
        <v>3</v>
      </c>
      <c r="T7610">
        <v>1</v>
      </c>
      <c r="U7610">
        <v>3</v>
      </c>
      <c r="V7610">
        <v>384</v>
      </c>
      <c r="W7610" t="s">
        <v>54</v>
      </c>
      <c r="X7610" t="s">
        <v>37182</v>
      </c>
      <c r="Y7610" t="s">
        <v>6</v>
      </c>
      <c r="Z7610" s="1">
        <v>44985</v>
      </c>
      <c r="AA7610" s="2">
        <v>0.41225694444444444</v>
      </c>
      <c r="AB7610" s="2">
        <v>0.60817129629629629</v>
      </c>
      <c r="AC7610" t="s">
        <v>45</v>
      </c>
      <c r="AD7610" t="s">
        <v>44</v>
      </c>
      <c r="AE7610" t="s">
        <v>44</v>
      </c>
      <c r="AF7610">
        <v>128</v>
      </c>
    </row>
    <row r="7611" spans="1:32">
      <c r="A7611">
        <v>32516</v>
      </c>
      <c r="B7611">
        <v>31616</v>
      </c>
      <c r="C7611" t="s">
        <v>221</v>
      </c>
      <c r="D7611" t="s">
        <v>83</v>
      </c>
      <c r="E7611" t="s">
        <v>34</v>
      </c>
      <c r="F7611" t="s">
        <v>37183</v>
      </c>
      <c r="G7611" t="s">
        <v>37184</v>
      </c>
      <c r="H7611" t="s">
        <v>122</v>
      </c>
      <c r="I7611" s="1">
        <v>20219</v>
      </c>
      <c r="J7611" t="s">
        <v>37185</v>
      </c>
      <c r="K7611" t="s">
        <v>37186</v>
      </c>
      <c r="L7611">
        <v>83062</v>
      </c>
      <c r="M7611" t="s">
        <v>122</v>
      </c>
      <c r="N7611" s="1">
        <v>45155</v>
      </c>
      <c r="O7611" s="1">
        <v>45157</v>
      </c>
      <c r="P7611">
        <v>65</v>
      </c>
      <c r="Q7611">
        <v>3</v>
      </c>
      <c r="R7611" t="s">
        <v>63</v>
      </c>
      <c r="S7611">
        <v>1</v>
      </c>
      <c r="T7611">
        <v>1</v>
      </c>
      <c r="U7611">
        <v>2</v>
      </c>
      <c r="V7611">
        <v>120</v>
      </c>
      <c r="W7611" t="s">
        <v>54</v>
      </c>
      <c r="X7611" t="s">
        <v>37187</v>
      </c>
      <c r="Y7611" t="s">
        <v>81</v>
      </c>
      <c r="Z7611" s="1">
        <v>45145</v>
      </c>
      <c r="AA7611" s="2">
        <v>0.40793981481481478</v>
      </c>
      <c r="AB7611" s="2">
        <v>0.98165509259259265</v>
      </c>
      <c r="AC7611" t="s">
        <v>45</v>
      </c>
      <c r="AD7611" t="s">
        <v>44</v>
      </c>
      <c r="AE7611" t="s">
        <v>44</v>
      </c>
      <c r="AF7611">
        <v>60</v>
      </c>
    </row>
    <row r="7612" spans="1:32">
      <c r="A7612">
        <v>32517</v>
      </c>
      <c r="B7612">
        <v>31617</v>
      </c>
      <c r="C7612" t="s">
        <v>3322</v>
      </c>
      <c r="D7612" t="s">
        <v>1379</v>
      </c>
      <c r="E7612" t="s">
        <v>34</v>
      </c>
      <c r="F7612" t="s">
        <v>37188</v>
      </c>
      <c r="G7612" t="s">
        <v>37189</v>
      </c>
      <c r="H7612" t="s">
        <v>122</v>
      </c>
      <c r="I7612" s="1">
        <v>31487</v>
      </c>
      <c r="J7612" t="s">
        <v>37190</v>
      </c>
      <c r="K7612" t="s">
        <v>16510</v>
      </c>
      <c r="L7612">
        <v>34836</v>
      </c>
      <c r="M7612" t="s">
        <v>122</v>
      </c>
      <c r="N7612" s="1">
        <v>45264</v>
      </c>
      <c r="O7612" s="1">
        <v>45266</v>
      </c>
      <c r="P7612">
        <v>99</v>
      </c>
      <c r="Q7612">
        <v>4</v>
      </c>
      <c r="R7612" t="s">
        <v>40</v>
      </c>
      <c r="S7612">
        <v>1</v>
      </c>
      <c r="T7612">
        <v>2</v>
      </c>
      <c r="U7612">
        <v>2</v>
      </c>
      <c r="V7612">
        <v>466</v>
      </c>
      <c r="W7612" t="s">
        <v>54</v>
      </c>
      <c r="X7612" t="s">
        <v>37191</v>
      </c>
      <c r="Y7612" t="s">
        <v>81</v>
      </c>
      <c r="Z7612" s="1">
        <v>45243</v>
      </c>
      <c r="AA7612" s="2">
        <v>0.72592592592592586</v>
      </c>
      <c r="AB7612" s="2">
        <v>0.86869212962962961</v>
      </c>
      <c r="AC7612" t="s">
        <v>44</v>
      </c>
      <c r="AD7612" t="s">
        <v>44</v>
      </c>
      <c r="AE7612" t="s">
        <v>44</v>
      </c>
      <c r="AF7612">
        <v>233</v>
      </c>
    </row>
    <row r="7613" spans="1:32">
      <c r="A7613">
        <v>32520</v>
      </c>
      <c r="B7613">
        <v>31620</v>
      </c>
      <c r="C7613" t="s">
        <v>105</v>
      </c>
      <c r="D7613" t="s">
        <v>90</v>
      </c>
      <c r="E7613" t="s">
        <v>48</v>
      </c>
      <c r="F7613" t="s">
        <v>37192</v>
      </c>
      <c r="G7613" t="s">
        <v>37193</v>
      </c>
      <c r="H7613" t="s">
        <v>164</v>
      </c>
      <c r="I7613" s="1">
        <v>22082</v>
      </c>
      <c r="J7613" t="s">
        <v>37194</v>
      </c>
      <c r="K7613" t="s">
        <v>37195</v>
      </c>
      <c r="L7613">
        <v>48202</v>
      </c>
      <c r="M7613" t="s">
        <v>164</v>
      </c>
      <c r="N7613" s="1">
        <v>45209</v>
      </c>
      <c r="O7613" s="1">
        <v>45214</v>
      </c>
      <c r="P7613">
        <v>57</v>
      </c>
      <c r="Q7613">
        <v>3</v>
      </c>
      <c r="R7613" t="s">
        <v>40</v>
      </c>
      <c r="S7613">
        <v>1</v>
      </c>
      <c r="T7613">
        <v>2</v>
      </c>
      <c r="U7613">
        <v>5</v>
      </c>
      <c r="V7613">
        <v>1205</v>
      </c>
      <c r="W7613" t="s">
        <v>41</v>
      </c>
      <c r="X7613" t="s">
        <v>37196</v>
      </c>
      <c r="Y7613" t="s">
        <v>65</v>
      </c>
      <c r="Z7613" s="1">
        <v>45202</v>
      </c>
      <c r="AA7613" s="2">
        <v>0.34896990740740735</v>
      </c>
      <c r="AB7613" s="2">
        <v>0.8068981481481482</v>
      </c>
      <c r="AC7613" t="s">
        <v>44</v>
      </c>
      <c r="AD7613" t="s">
        <v>44</v>
      </c>
      <c r="AE7613" t="s">
        <v>45</v>
      </c>
      <c r="AF7613">
        <v>241</v>
      </c>
    </row>
    <row r="7614" spans="1:32">
      <c r="A7614">
        <v>32521</v>
      </c>
      <c r="B7614">
        <v>31621</v>
      </c>
      <c r="C7614" t="s">
        <v>22749</v>
      </c>
      <c r="D7614" t="s">
        <v>3312</v>
      </c>
      <c r="E7614" t="s">
        <v>34</v>
      </c>
      <c r="F7614" t="s">
        <v>37197</v>
      </c>
      <c r="G7614" t="s">
        <v>37198</v>
      </c>
      <c r="H7614" t="s">
        <v>725</v>
      </c>
      <c r="I7614" s="1">
        <v>29082</v>
      </c>
      <c r="J7614" t="s">
        <v>37199</v>
      </c>
      <c r="K7614" t="s">
        <v>37200</v>
      </c>
      <c r="L7614">
        <v>47771</v>
      </c>
      <c r="M7614" t="s">
        <v>725</v>
      </c>
      <c r="N7614" s="1">
        <v>44963</v>
      </c>
      <c r="O7614" s="1">
        <v>44967</v>
      </c>
      <c r="P7614">
        <v>94</v>
      </c>
      <c r="Q7614">
        <v>4</v>
      </c>
      <c r="R7614" t="s">
        <v>53</v>
      </c>
      <c r="S7614">
        <v>2</v>
      </c>
      <c r="T7614">
        <v>0</v>
      </c>
      <c r="U7614">
        <v>4</v>
      </c>
      <c r="V7614">
        <v>512</v>
      </c>
      <c r="W7614" t="s">
        <v>41</v>
      </c>
      <c r="X7614" t="s">
        <v>37201</v>
      </c>
      <c r="Y7614" t="s">
        <v>65</v>
      </c>
      <c r="Z7614" s="1">
        <v>44933</v>
      </c>
      <c r="AA7614" s="2">
        <v>0.52126157407407414</v>
      </c>
      <c r="AB7614" s="2">
        <v>5.9733796296296299E-2</v>
      </c>
      <c r="AC7614" t="s">
        <v>45</v>
      </c>
      <c r="AD7614" t="s">
        <v>45</v>
      </c>
      <c r="AE7614" t="s">
        <v>44</v>
      </c>
      <c r="AF7614">
        <v>128</v>
      </c>
    </row>
    <row r="7615" spans="1:32">
      <c r="A7615">
        <v>32522</v>
      </c>
      <c r="B7615">
        <v>31622</v>
      </c>
      <c r="C7615" t="s">
        <v>7520</v>
      </c>
      <c r="D7615" t="s">
        <v>12102</v>
      </c>
      <c r="E7615" t="s">
        <v>48</v>
      </c>
      <c r="F7615" t="s">
        <v>37202</v>
      </c>
      <c r="G7615" t="s">
        <v>37203</v>
      </c>
      <c r="H7615" t="s">
        <v>201</v>
      </c>
      <c r="I7615" s="1">
        <v>22332</v>
      </c>
      <c r="J7615" t="s">
        <v>37204</v>
      </c>
      <c r="K7615" t="s">
        <v>37205</v>
      </c>
      <c r="L7615">
        <v>54199</v>
      </c>
      <c r="M7615" t="s">
        <v>201</v>
      </c>
      <c r="N7615" s="1">
        <v>45060</v>
      </c>
      <c r="O7615" s="1">
        <v>45061</v>
      </c>
      <c r="P7615">
        <v>19</v>
      </c>
      <c r="Q7615">
        <v>1</v>
      </c>
      <c r="R7615" t="s">
        <v>53</v>
      </c>
      <c r="S7615">
        <v>1</v>
      </c>
      <c r="T7615">
        <v>2</v>
      </c>
      <c r="U7615">
        <v>1</v>
      </c>
      <c r="V7615">
        <v>143</v>
      </c>
      <c r="W7615" t="s">
        <v>41</v>
      </c>
      <c r="X7615" t="s">
        <v>37206</v>
      </c>
      <c r="Y7615" t="s">
        <v>65</v>
      </c>
      <c r="Z7615" s="1">
        <v>45054</v>
      </c>
      <c r="AA7615" s="2">
        <v>0.57758101851851851</v>
      </c>
      <c r="AB7615" s="2">
        <v>0.32521990740740742</v>
      </c>
      <c r="AC7615" t="s">
        <v>44</v>
      </c>
      <c r="AD7615" t="s">
        <v>45</v>
      </c>
      <c r="AE7615" t="s">
        <v>45</v>
      </c>
      <c r="AF7615">
        <v>143</v>
      </c>
    </row>
    <row r="7616" spans="1:32">
      <c r="A7616">
        <v>32523</v>
      </c>
      <c r="B7616">
        <v>31623</v>
      </c>
      <c r="C7616" t="s">
        <v>25849</v>
      </c>
      <c r="D7616" t="s">
        <v>11370</v>
      </c>
      <c r="E7616" t="s">
        <v>48</v>
      </c>
      <c r="F7616" t="s">
        <v>37207</v>
      </c>
      <c r="G7616" t="s">
        <v>37208</v>
      </c>
      <c r="H7616" t="s">
        <v>217</v>
      </c>
      <c r="I7616" s="1">
        <v>30865</v>
      </c>
      <c r="J7616" t="s">
        <v>37209</v>
      </c>
      <c r="K7616" t="s">
        <v>37210</v>
      </c>
      <c r="L7616">
        <v>63690</v>
      </c>
      <c r="M7616" t="s">
        <v>217</v>
      </c>
      <c r="N7616" s="1">
        <v>45207</v>
      </c>
      <c r="O7616" s="1">
        <v>45211</v>
      </c>
      <c r="P7616">
        <v>17</v>
      </c>
      <c r="Q7616">
        <v>1</v>
      </c>
      <c r="R7616" t="s">
        <v>63</v>
      </c>
      <c r="S7616">
        <v>2</v>
      </c>
      <c r="T7616">
        <v>0</v>
      </c>
      <c r="U7616">
        <v>4</v>
      </c>
      <c r="V7616">
        <v>348</v>
      </c>
      <c r="W7616" t="s">
        <v>54</v>
      </c>
      <c r="X7616" t="s">
        <v>37211</v>
      </c>
      <c r="Y7616" t="s">
        <v>6</v>
      </c>
      <c r="Z7616" s="1">
        <v>45177</v>
      </c>
      <c r="AA7616" s="2">
        <v>0.4614583333333333</v>
      </c>
      <c r="AB7616" s="2">
        <v>0.28577546296296297</v>
      </c>
      <c r="AC7616" t="s">
        <v>44</v>
      </c>
      <c r="AD7616" t="s">
        <v>44</v>
      </c>
      <c r="AE7616" t="s">
        <v>44</v>
      </c>
      <c r="AF7616">
        <v>87</v>
      </c>
    </row>
    <row r="7617" spans="1:32">
      <c r="A7617">
        <v>32524</v>
      </c>
      <c r="B7617">
        <v>31624</v>
      </c>
      <c r="C7617" t="s">
        <v>3590</v>
      </c>
      <c r="D7617" t="s">
        <v>435</v>
      </c>
      <c r="E7617" t="s">
        <v>48</v>
      </c>
      <c r="F7617" t="s">
        <v>37212</v>
      </c>
      <c r="G7617" t="s">
        <v>37213</v>
      </c>
      <c r="H7617" t="s">
        <v>129</v>
      </c>
      <c r="I7617" s="1">
        <v>34492</v>
      </c>
      <c r="J7617" t="s">
        <v>37214</v>
      </c>
      <c r="K7617" t="s">
        <v>35624</v>
      </c>
      <c r="L7617">
        <v>1730</v>
      </c>
      <c r="M7617" t="s">
        <v>129</v>
      </c>
      <c r="N7617" s="1">
        <v>45099</v>
      </c>
      <c r="O7617" s="1">
        <v>45104</v>
      </c>
      <c r="P7617">
        <v>44</v>
      </c>
      <c r="Q7617">
        <v>2</v>
      </c>
      <c r="R7617" t="s">
        <v>63</v>
      </c>
      <c r="S7617">
        <v>3</v>
      </c>
      <c r="T7617">
        <v>1</v>
      </c>
      <c r="U7617">
        <v>5</v>
      </c>
      <c r="V7617">
        <v>405</v>
      </c>
      <c r="W7617" t="s">
        <v>41</v>
      </c>
      <c r="X7617" t="s">
        <v>37215</v>
      </c>
      <c r="Y7617" t="s">
        <v>65</v>
      </c>
      <c r="Z7617" s="1">
        <v>45078</v>
      </c>
      <c r="AA7617" s="2">
        <v>0.99121527777777774</v>
      </c>
      <c r="AB7617" s="2">
        <v>0.26608796296296294</v>
      </c>
      <c r="AC7617" t="s">
        <v>45</v>
      </c>
      <c r="AD7617" t="s">
        <v>44</v>
      </c>
      <c r="AE7617" t="s">
        <v>44</v>
      </c>
      <c r="AF7617">
        <v>81</v>
      </c>
    </row>
    <row r="7618" spans="1:32">
      <c r="A7618">
        <v>32525</v>
      </c>
      <c r="B7618">
        <v>31625</v>
      </c>
      <c r="C7618" t="s">
        <v>552</v>
      </c>
      <c r="D7618" t="s">
        <v>4251</v>
      </c>
      <c r="E7618" t="s">
        <v>48</v>
      </c>
      <c r="F7618" t="s">
        <v>37216</v>
      </c>
      <c r="G7618" t="s">
        <v>37217</v>
      </c>
      <c r="H7618" t="s">
        <v>725</v>
      </c>
      <c r="I7618" s="1">
        <v>24000</v>
      </c>
      <c r="J7618" t="s">
        <v>37218</v>
      </c>
      <c r="K7618" t="s">
        <v>37219</v>
      </c>
      <c r="L7618">
        <v>48194</v>
      </c>
      <c r="M7618" t="s">
        <v>725</v>
      </c>
      <c r="N7618" s="1">
        <v>45141</v>
      </c>
      <c r="O7618" s="1">
        <v>45142</v>
      </c>
      <c r="P7618">
        <v>19</v>
      </c>
      <c r="Q7618">
        <v>1</v>
      </c>
      <c r="R7618" t="s">
        <v>53</v>
      </c>
      <c r="S7618">
        <v>2</v>
      </c>
      <c r="T7618">
        <v>2</v>
      </c>
      <c r="U7618">
        <v>1</v>
      </c>
      <c r="V7618">
        <v>134</v>
      </c>
      <c r="W7618" t="s">
        <v>54</v>
      </c>
      <c r="X7618" t="s">
        <v>37220</v>
      </c>
      <c r="Y7618" t="s">
        <v>43</v>
      </c>
      <c r="Z7618" s="1">
        <v>45105</v>
      </c>
      <c r="AA7618" s="2">
        <v>0.82538194444444446</v>
      </c>
      <c r="AB7618" s="2">
        <v>0.5851736111111111</v>
      </c>
      <c r="AC7618" t="s">
        <v>45</v>
      </c>
      <c r="AD7618" t="s">
        <v>45</v>
      </c>
      <c r="AE7618" t="s">
        <v>44</v>
      </c>
      <c r="AF7618">
        <v>134</v>
      </c>
    </row>
    <row r="7619" spans="1:32">
      <c r="A7619">
        <v>32526</v>
      </c>
      <c r="B7619">
        <v>31626</v>
      </c>
      <c r="C7619" t="s">
        <v>602</v>
      </c>
      <c r="D7619" t="s">
        <v>16316</v>
      </c>
      <c r="E7619" t="s">
        <v>48</v>
      </c>
      <c r="F7619" t="s">
        <v>37221</v>
      </c>
      <c r="G7619" t="s">
        <v>37222</v>
      </c>
      <c r="H7619" t="s">
        <v>122</v>
      </c>
      <c r="I7619" s="1">
        <v>26885</v>
      </c>
      <c r="J7619" t="s">
        <v>37223</v>
      </c>
      <c r="K7619" t="s">
        <v>25761</v>
      </c>
      <c r="L7619">
        <v>66158</v>
      </c>
      <c r="M7619" t="s">
        <v>122</v>
      </c>
      <c r="N7619" s="1">
        <v>45208</v>
      </c>
      <c r="O7619" s="1">
        <v>45211</v>
      </c>
      <c r="P7619">
        <v>38</v>
      </c>
      <c r="Q7619">
        <v>2</v>
      </c>
      <c r="R7619" t="s">
        <v>63</v>
      </c>
      <c r="S7619">
        <v>1</v>
      </c>
      <c r="T7619">
        <v>2</v>
      </c>
      <c r="U7619">
        <v>3</v>
      </c>
      <c r="V7619">
        <v>207</v>
      </c>
      <c r="W7619" t="s">
        <v>41</v>
      </c>
      <c r="X7619" t="s">
        <v>37224</v>
      </c>
      <c r="Y7619" t="s">
        <v>65</v>
      </c>
      <c r="Z7619" s="1">
        <v>45200</v>
      </c>
      <c r="AA7619" s="2">
        <v>3.1597222222222221E-2</v>
      </c>
      <c r="AB7619" s="2">
        <v>0.90811342592592592</v>
      </c>
      <c r="AC7619" t="s">
        <v>44</v>
      </c>
      <c r="AD7619" t="s">
        <v>45</v>
      </c>
      <c r="AE7619" t="s">
        <v>44</v>
      </c>
      <c r="AF7619">
        <v>69</v>
      </c>
    </row>
    <row r="7620" spans="1:32">
      <c r="A7620">
        <v>32527</v>
      </c>
      <c r="B7620">
        <v>31627</v>
      </c>
      <c r="C7620" t="s">
        <v>6740</v>
      </c>
      <c r="D7620" t="s">
        <v>7420</v>
      </c>
      <c r="E7620" t="s">
        <v>34</v>
      </c>
      <c r="F7620" t="s">
        <v>37225</v>
      </c>
      <c r="G7620" t="s">
        <v>37226</v>
      </c>
      <c r="H7620" t="s">
        <v>60</v>
      </c>
      <c r="I7620" s="1">
        <v>25807</v>
      </c>
      <c r="J7620" t="s">
        <v>37227</v>
      </c>
      <c r="K7620" t="s">
        <v>13598</v>
      </c>
      <c r="L7620">
        <v>7665</v>
      </c>
      <c r="M7620" t="s">
        <v>60</v>
      </c>
      <c r="N7620" s="1">
        <v>45087</v>
      </c>
      <c r="O7620" s="1">
        <v>45092</v>
      </c>
      <c r="P7620">
        <v>79</v>
      </c>
      <c r="Q7620">
        <v>4</v>
      </c>
      <c r="R7620" t="s">
        <v>53</v>
      </c>
      <c r="S7620">
        <v>3</v>
      </c>
      <c r="T7620">
        <v>0</v>
      </c>
      <c r="U7620">
        <v>5</v>
      </c>
      <c r="V7620">
        <v>660</v>
      </c>
      <c r="W7620" t="s">
        <v>54</v>
      </c>
      <c r="X7620" t="s">
        <v>37228</v>
      </c>
      <c r="Y7620" t="s">
        <v>43</v>
      </c>
      <c r="Z7620" s="1">
        <v>45052</v>
      </c>
      <c r="AA7620" s="2">
        <v>5.2766203703703697E-2</v>
      </c>
      <c r="AB7620" s="2">
        <v>0.78740740740740733</v>
      </c>
      <c r="AC7620" t="s">
        <v>44</v>
      </c>
      <c r="AD7620" t="s">
        <v>45</v>
      </c>
      <c r="AE7620" t="s">
        <v>44</v>
      </c>
      <c r="AF7620">
        <v>132</v>
      </c>
    </row>
    <row r="7621" spans="1:32">
      <c r="A7621">
        <v>32528</v>
      </c>
      <c r="B7621">
        <v>31628</v>
      </c>
      <c r="C7621" t="s">
        <v>945</v>
      </c>
      <c r="D7621" t="s">
        <v>553</v>
      </c>
      <c r="E7621" t="s">
        <v>34</v>
      </c>
      <c r="F7621" t="s">
        <v>37229</v>
      </c>
      <c r="G7621" t="s">
        <v>37230</v>
      </c>
      <c r="H7621" t="s">
        <v>317</v>
      </c>
      <c r="I7621" s="1">
        <v>20798</v>
      </c>
      <c r="J7621" t="s">
        <v>37231</v>
      </c>
      <c r="K7621" t="s">
        <v>16004</v>
      </c>
      <c r="L7621">
        <v>50048</v>
      </c>
      <c r="M7621" t="s">
        <v>317</v>
      </c>
      <c r="N7621" s="1">
        <v>44994</v>
      </c>
      <c r="O7621" s="1">
        <v>44996</v>
      </c>
      <c r="P7621">
        <v>77</v>
      </c>
      <c r="Q7621">
        <v>4</v>
      </c>
      <c r="R7621" t="s">
        <v>63</v>
      </c>
      <c r="S7621">
        <v>4</v>
      </c>
      <c r="T7621">
        <v>2</v>
      </c>
      <c r="U7621">
        <v>2</v>
      </c>
      <c r="V7621">
        <v>166</v>
      </c>
      <c r="W7621" t="s">
        <v>54</v>
      </c>
      <c r="X7621" t="s">
        <v>37232</v>
      </c>
      <c r="Y7621" t="s">
        <v>6</v>
      </c>
      <c r="Z7621" s="1">
        <v>44977</v>
      </c>
      <c r="AA7621" s="2">
        <v>0.83790509259259249</v>
      </c>
      <c r="AB7621" s="2">
        <v>0.70513888888888887</v>
      </c>
      <c r="AC7621" t="s">
        <v>45</v>
      </c>
      <c r="AD7621" t="s">
        <v>45</v>
      </c>
      <c r="AE7621" t="s">
        <v>45</v>
      </c>
      <c r="AF7621">
        <v>83</v>
      </c>
    </row>
    <row r="7622" spans="1:32">
      <c r="A7622">
        <v>32529</v>
      </c>
      <c r="B7622">
        <v>31629</v>
      </c>
      <c r="C7622" t="s">
        <v>881</v>
      </c>
      <c r="D7622" t="s">
        <v>3066</v>
      </c>
      <c r="E7622" t="s">
        <v>48</v>
      </c>
      <c r="F7622" t="s">
        <v>37233</v>
      </c>
      <c r="G7622" t="s">
        <v>37234</v>
      </c>
      <c r="H7622" t="s">
        <v>122</v>
      </c>
      <c r="I7622" s="1">
        <v>19481</v>
      </c>
      <c r="J7622" t="s">
        <v>37235</v>
      </c>
      <c r="K7622" t="s">
        <v>37236</v>
      </c>
      <c r="L7622">
        <v>32367</v>
      </c>
      <c r="M7622" t="s">
        <v>122</v>
      </c>
      <c r="N7622" s="1">
        <v>45273</v>
      </c>
      <c r="O7622" s="1">
        <v>45276</v>
      </c>
      <c r="P7622">
        <v>55</v>
      </c>
      <c r="Q7622">
        <v>3</v>
      </c>
      <c r="R7622" t="s">
        <v>53</v>
      </c>
      <c r="S7622">
        <v>2</v>
      </c>
      <c r="T7622">
        <v>0</v>
      </c>
      <c r="U7622">
        <v>3</v>
      </c>
      <c r="V7622">
        <v>423</v>
      </c>
      <c r="W7622" t="s">
        <v>54</v>
      </c>
      <c r="X7622" t="s">
        <v>37237</v>
      </c>
      <c r="Y7622" t="s">
        <v>65</v>
      </c>
      <c r="Z7622" s="1">
        <v>45242</v>
      </c>
      <c r="AA7622" s="2">
        <v>0.21559027777777776</v>
      </c>
      <c r="AB7622" s="2">
        <v>0.53901620370370373</v>
      </c>
      <c r="AC7622" t="s">
        <v>45</v>
      </c>
      <c r="AD7622" t="s">
        <v>45</v>
      </c>
      <c r="AE7622" t="s">
        <v>44</v>
      </c>
      <c r="AF7622">
        <v>141</v>
      </c>
    </row>
    <row r="7623" spans="1:32">
      <c r="A7623">
        <v>32531</v>
      </c>
      <c r="B7623">
        <v>31631</v>
      </c>
      <c r="C7623" t="s">
        <v>453</v>
      </c>
      <c r="D7623" t="s">
        <v>8398</v>
      </c>
      <c r="E7623" t="s">
        <v>48</v>
      </c>
      <c r="F7623" t="s">
        <v>37238</v>
      </c>
      <c r="G7623">
        <f>1-555-558-338</f>
        <v>-1450</v>
      </c>
      <c r="H7623" t="s">
        <v>405</v>
      </c>
      <c r="I7623" s="1">
        <v>31681</v>
      </c>
      <c r="J7623" t="s">
        <v>37239</v>
      </c>
      <c r="K7623" t="s">
        <v>14690</v>
      </c>
      <c r="L7623">
        <v>95753</v>
      </c>
      <c r="M7623" t="s">
        <v>405</v>
      </c>
      <c r="N7623" s="1">
        <v>45162</v>
      </c>
      <c r="O7623" s="1">
        <v>45163</v>
      </c>
      <c r="P7623">
        <v>53</v>
      </c>
      <c r="Q7623">
        <v>3</v>
      </c>
      <c r="R7623" t="s">
        <v>63</v>
      </c>
      <c r="S7623">
        <v>4</v>
      </c>
      <c r="T7623">
        <v>1</v>
      </c>
      <c r="U7623">
        <v>1</v>
      </c>
      <c r="V7623">
        <v>64</v>
      </c>
      <c r="W7623" t="s">
        <v>41</v>
      </c>
      <c r="X7623" t="s">
        <v>37240</v>
      </c>
      <c r="Y7623" t="s">
        <v>65</v>
      </c>
      <c r="Z7623" s="1">
        <v>45139</v>
      </c>
      <c r="AA7623" s="2">
        <v>0.40251157407407406</v>
      </c>
      <c r="AB7623" s="2">
        <v>0.94934027777777785</v>
      </c>
      <c r="AC7623" t="s">
        <v>45</v>
      </c>
      <c r="AD7623" t="s">
        <v>44</v>
      </c>
      <c r="AE7623" t="s">
        <v>44</v>
      </c>
      <c r="AF7623">
        <v>64</v>
      </c>
    </row>
    <row r="7624" spans="1:32">
      <c r="A7624">
        <v>32532</v>
      </c>
      <c r="B7624">
        <v>31632</v>
      </c>
      <c r="C7624" t="s">
        <v>688</v>
      </c>
      <c r="D7624" t="s">
        <v>428</v>
      </c>
      <c r="E7624" t="s">
        <v>34</v>
      </c>
      <c r="F7624" t="s">
        <v>37241</v>
      </c>
      <c r="G7624" t="s">
        <v>37242</v>
      </c>
      <c r="H7624" t="s">
        <v>60</v>
      </c>
      <c r="I7624" s="1">
        <v>25797</v>
      </c>
      <c r="J7624" t="s">
        <v>37243</v>
      </c>
      <c r="K7624" t="s">
        <v>784</v>
      </c>
      <c r="L7624">
        <v>60000</v>
      </c>
      <c r="M7624" t="s">
        <v>60</v>
      </c>
      <c r="N7624" s="1">
        <v>45160</v>
      </c>
      <c r="O7624" s="1">
        <v>45162</v>
      </c>
      <c r="P7624">
        <v>94</v>
      </c>
      <c r="Q7624">
        <v>4</v>
      </c>
      <c r="R7624" t="s">
        <v>53</v>
      </c>
      <c r="S7624">
        <v>3</v>
      </c>
      <c r="T7624">
        <v>1</v>
      </c>
      <c r="U7624">
        <v>2</v>
      </c>
      <c r="V7624">
        <v>260</v>
      </c>
      <c r="W7624" t="s">
        <v>54</v>
      </c>
      <c r="X7624" t="s">
        <v>37244</v>
      </c>
      <c r="Y7624" t="s">
        <v>81</v>
      </c>
      <c r="Z7624" s="1">
        <v>45147</v>
      </c>
      <c r="AA7624" s="2">
        <v>0.56887731481481485</v>
      </c>
      <c r="AB7624" s="2">
        <v>0.21793981481481481</v>
      </c>
      <c r="AC7624" t="s">
        <v>45</v>
      </c>
      <c r="AD7624" t="s">
        <v>44</v>
      </c>
      <c r="AE7624" t="s">
        <v>45</v>
      </c>
      <c r="AF7624">
        <v>130</v>
      </c>
    </row>
    <row r="7625" spans="1:32">
      <c r="A7625">
        <v>32533</v>
      </c>
      <c r="B7625">
        <v>31633</v>
      </c>
      <c r="C7625" t="s">
        <v>662</v>
      </c>
      <c r="D7625" t="s">
        <v>4451</v>
      </c>
      <c r="E7625" t="s">
        <v>34</v>
      </c>
      <c r="F7625" t="s">
        <v>37245</v>
      </c>
      <c r="G7625">
        <v>9343498062</v>
      </c>
      <c r="H7625" t="s">
        <v>115</v>
      </c>
      <c r="I7625" s="1">
        <v>16072</v>
      </c>
      <c r="J7625" t="s">
        <v>37246</v>
      </c>
      <c r="K7625" t="s">
        <v>14442</v>
      </c>
      <c r="L7625">
        <v>40834</v>
      </c>
      <c r="M7625" t="s">
        <v>115</v>
      </c>
      <c r="N7625" s="1">
        <v>45104</v>
      </c>
      <c r="O7625" s="1">
        <v>45109</v>
      </c>
      <c r="P7625">
        <v>50</v>
      </c>
      <c r="Q7625">
        <v>2</v>
      </c>
      <c r="R7625" t="s">
        <v>63</v>
      </c>
      <c r="S7625">
        <v>3</v>
      </c>
      <c r="T7625">
        <v>2</v>
      </c>
      <c r="U7625">
        <v>5</v>
      </c>
      <c r="V7625">
        <v>415</v>
      </c>
      <c r="W7625" t="s">
        <v>41</v>
      </c>
      <c r="X7625" t="s">
        <v>37247</v>
      </c>
      <c r="Y7625" t="s">
        <v>65</v>
      </c>
      <c r="Z7625" s="1">
        <v>45088</v>
      </c>
      <c r="AA7625" s="2">
        <v>0.40240740740740738</v>
      </c>
      <c r="AB7625" s="2">
        <v>0.9654166666666667</v>
      </c>
      <c r="AC7625" t="s">
        <v>44</v>
      </c>
      <c r="AD7625" t="s">
        <v>44</v>
      </c>
      <c r="AE7625" t="s">
        <v>45</v>
      </c>
      <c r="AF7625">
        <v>83</v>
      </c>
    </row>
    <row r="7626" spans="1:32">
      <c r="A7626">
        <v>32534</v>
      </c>
      <c r="B7626">
        <v>31634</v>
      </c>
      <c r="C7626" t="s">
        <v>105</v>
      </c>
      <c r="D7626" t="s">
        <v>4189</v>
      </c>
      <c r="E7626" t="s">
        <v>34</v>
      </c>
      <c r="F7626" t="s">
        <v>37248</v>
      </c>
      <c r="G7626" t="s">
        <v>37249</v>
      </c>
      <c r="H7626" t="s">
        <v>280</v>
      </c>
      <c r="I7626" s="1">
        <v>18353</v>
      </c>
      <c r="J7626" t="s">
        <v>37250</v>
      </c>
      <c r="K7626" t="s">
        <v>37251</v>
      </c>
      <c r="L7626">
        <v>22039</v>
      </c>
      <c r="M7626" t="s">
        <v>280</v>
      </c>
      <c r="N7626" s="1">
        <v>45005</v>
      </c>
      <c r="O7626" s="1">
        <v>45009</v>
      </c>
      <c r="P7626">
        <v>96</v>
      </c>
      <c r="Q7626">
        <v>4</v>
      </c>
      <c r="R7626" t="s">
        <v>40</v>
      </c>
      <c r="S7626">
        <v>4</v>
      </c>
      <c r="T7626">
        <v>2</v>
      </c>
      <c r="U7626">
        <v>4</v>
      </c>
      <c r="V7626">
        <v>860</v>
      </c>
      <c r="W7626" t="s">
        <v>41</v>
      </c>
      <c r="X7626" t="s">
        <v>37252</v>
      </c>
      <c r="Y7626" t="s">
        <v>43</v>
      </c>
      <c r="Z7626" s="1">
        <v>44989</v>
      </c>
      <c r="AA7626" s="2">
        <v>0.91530092592592593</v>
      </c>
      <c r="AB7626" s="2">
        <v>0.83651620370370372</v>
      </c>
      <c r="AC7626" t="s">
        <v>45</v>
      </c>
      <c r="AD7626" t="s">
        <v>44</v>
      </c>
      <c r="AE7626" t="s">
        <v>45</v>
      </c>
      <c r="AF7626">
        <v>215</v>
      </c>
    </row>
    <row r="7627" spans="1:32">
      <c r="A7627">
        <v>32535</v>
      </c>
      <c r="B7627">
        <v>31635</v>
      </c>
      <c r="C7627" t="s">
        <v>3189</v>
      </c>
      <c r="D7627" t="s">
        <v>716</v>
      </c>
      <c r="E7627" t="s">
        <v>34</v>
      </c>
      <c r="F7627" t="s">
        <v>37253</v>
      </c>
      <c r="G7627" t="s">
        <v>37254</v>
      </c>
      <c r="H7627" t="s">
        <v>1301</v>
      </c>
      <c r="I7627" s="1">
        <v>35671</v>
      </c>
      <c r="J7627" t="s">
        <v>37255</v>
      </c>
      <c r="K7627" t="s">
        <v>18773</v>
      </c>
      <c r="L7627">
        <v>4204</v>
      </c>
      <c r="M7627" t="s">
        <v>1301</v>
      </c>
      <c r="N7627" s="1">
        <v>45291</v>
      </c>
      <c r="O7627" s="1">
        <v>45294</v>
      </c>
      <c r="P7627">
        <v>91</v>
      </c>
      <c r="Q7627">
        <v>4</v>
      </c>
      <c r="R7627" t="s">
        <v>53</v>
      </c>
      <c r="S7627">
        <v>1</v>
      </c>
      <c r="T7627">
        <v>2</v>
      </c>
      <c r="U7627">
        <v>3</v>
      </c>
      <c r="V7627">
        <v>405</v>
      </c>
      <c r="W7627" t="s">
        <v>54</v>
      </c>
      <c r="X7627" t="s">
        <v>37256</v>
      </c>
      <c r="Y7627" t="s">
        <v>43</v>
      </c>
      <c r="Z7627" s="1">
        <v>45286</v>
      </c>
      <c r="AA7627" s="2">
        <v>0.64824074074074078</v>
      </c>
      <c r="AB7627" s="2">
        <v>4.6608796296296294E-2</v>
      </c>
      <c r="AC7627" t="s">
        <v>45</v>
      </c>
      <c r="AD7627" t="s">
        <v>45</v>
      </c>
      <c r="AE7627" t="s">
        <v>45</v>
      </c>
      <c r="AF7627">
        <v>135</v>
      </c>
    </row>
    <row r="7628" spans="1:32">
      <c r="A7628">
        <v>32536</v>
      </c>
      <c r="B7628">
        <v>31636</v>
      </c>
      <c r="C7628" t="s">
        <v>1452</v>
      </c>
      <c r="D7628" t="s">
        <v>1263</v>
      </c>
      <c r="E7628" t="s">
        <v>48</v>
      </c>
      <c r="F7628" t="s">
        <v>37257</v>
      </c>
      <c r="G7628" t="s">
        <v>37258</v>
      </c>
      <c r="H7628" t="s">
        <v>904</v>
      </c>
      <c r="I7628" s="1">
        <v>26146</v>
      </c>
      <c r="J7628" t="s">
        <v>37259</v>
      </c>
      <c r="K7628" t="s">
        <v>37260</v>
      </c>
      <c r="L7628">
        <v>67188</v>
      </c>
      <c r="M7628" t="s">
        <v>904</v>
      </c>
      <c r="N7628" s="1">
        <v>45106</v>
      </c>
      <c r="O7628" s="1">
        <v>45107</v>
      </c>
      <c r="P7628">
        <v>69</v>
      </c>
      <c r="Q7628">
        <v>3</v>
      </c>
      <c r="R7628" t="s">
        <v>40</v>
      </c>
      <c r="S7628">
        <v>4</v>
      </c>
      <c r="T7628">
        <v>1</v>
      </c>
      <c r="U7628">
        <v>1</v>
      </c>
      <c r="V7628">
        <v>244</v>
      </c>
      <c r="W7628" t="s">
        <v>54</v>
      </c>
      <c r="X7628" t="s">
        <v>37261</v>
      </c>
      <c r="Y7628" t="s">
        <v>81</v>
      </c>
      <c r="Z7628" s="1">
        <v>45068</v>
      </c>
      <c r="AA7628" s="2">
        <v>0.70556712962962964</v>
      </c>
      <c r="AB7628" s="2">
        <v>0.58935185185185179</v>
      </c>
      <c r="AC7628" t="s">
        <v>44</v>
      </c>
      <c r="AD7628" t="s">
        <v>45</v>
      </c>
      <c r="AE7628" t="s">
        <v>44</v>
      </c>
      <c r="AF7628">
        <v>244</v>
      </c>
    </row>
    <row r="7629" spans="1:32">
      <c r="A7629">
        <v>32538</v>
      </c>
      <c r="B7629">
        <v>31638</v>
      </c>
      <c r="C7629" t="s">
        <v>5236</v>
      </c>
      <c r="D7629" t="s">
        <v>20782</v>
      </c>
      <c r="E7629" t="s">
        <v>34</v>
      </c>
      <c r="F7629" t="s">
        <v>37262</v>
      </c>
      <c r="G7629" t="s">
        <v>37263</v>
      </c>
      <c r="H7629" t="s">
        <v>94</v>
      </c>
      <c r="I7629" s="1">
        <v>24572</v>
      </c>
      <c r="J7629" t="s">
        <v>37264</v>
      </c>
      <c r="K7629" t="s">
        <v>10130</v>
      </c>
      <c r="L7629">
        <v>77055</v>
      </c>
      <c r="M7629" t="s">
        <v>94</v>
      </c>
      <c r="N7629" s="1">
        <v>44961</v>
      </c>
      <c r="O7629" s="1">
        <v>44962</v>
      </c>
      <c r="P7629">
        <v>71</v>
      </c>
      <c r="Q7629">
        <v>3</v>
      </c>
      <c r="R7629" t="s">
        <v>63</v>
      </c>
      <c r="S7629">
        <v>2</v>
      </c>
      <c r="T7629">
        <v>0</v>
      </c>
      <c r="U7629">
        <v>1</v>
      </c>
      <c r="V7629">
        <v>85</v>
      </c>
      <c r="W7629" t="s">
        <v>41</v>
      </c>
      <c r="X7629" t="s">
        <v>37265</v>
      </c>
      <c r="Y7629" t="s">
        <v>81</v>
      </c>
      <c r="Z7629" s="1">
        <v>44944</v>
      </c>
      <c r="AA7629" s="2">
        <v>0.68973379629629628</v>
      </c>
      <c r="AB7629" s="2">
        <v>0.50699074074074069</v>
      </c>
      <c r="AC7629" t="s">
        <v>45</v>
      </c>
      <c r="AD7629" t="s">
        <v>45</v>
      </c>
      <c r="AE7629" t="s">
        <v>44</v>
      </c>
      <c r="AF7629">
        <v>85</v>
      </c>
    </row>
    <row r="7630" spans="1:32">
      <c r="A7630">
        <v>32539</v>
      </c>
      <c r="B7630">
        <v>31639</v>
      </c>
      <c r="C7630" t="s">
        <v>24918</v>
      </c>
      <c r="D7630" t="s">
        <v>8946</v>
      </c>
      <c r="E7630" t="s">
        <v>34</v>
      </c>
      <c r="F7630" t="s">
        <v>37266</v>
      </c>
      <c r="G7630" t="s">
        <v>37267</v>
      </c>
      <c r="H7630" t="s">
        <v>209</v>
      </c>
      <c r="I7630" s="1">
        <v>35864</v>
      </c>
      <c r="J7630" t="s">
        <v>37268</v>
      </c>
      <c r="K7630" t="s">
        <v>37269</v>
      </c>
      <c r="L7630">
        <v>49819</v>
      </c>
      <c r="M7630" t="s">
        <v>209</v>
      </c>
      <c r="N7630" s="1">
        <v>45176</v>
      </c>
      <c r="O7630" s="1">
        <v>45181</v>
      </c>
      <c r="P7630">
        <v>47</v>
      </c>
      <c r="Q7630">
        <v>2</v>
      </c>
      <c r="R7630" t="s">
        <v>63</v>
      </c>
      <c r="S7630">
        <v>3</v>
      </c>
      <c r="T7630">
        <v>1</v>
      </c>
      <c r="U7630">
        <v>5</v>
      </c>
      <c r="V7630">
        <v>425</v>
      </c>
      <c r="W7630" t="s">
        <v>54</v>
      </c>
      <c r="X7630" t="s">
        <v>37270</v>
      </c>
      <c r="Y7630" t="s">
        <v>6</v>
      </c>
      <c r="Z7630" s="1">
        <v>45165</v>
      </c>
      <c r="AA7630" s="2">
        <v>0.51581018518518518</v>
      </c>
      <c r="AB7630" s="2">
        <v>0.52298611111111104</v>
      </c>
      <c r="AC7630" t="s">
        <v>45</v>
      </c>
      <c r="AD7630" t="s">
        <v>44</v>
      </c>
      <c r="AE7630" t="s">
        <v>45</v>
      </c>
      <c r="AF7630">
        <v>85</v>
      </c>
    </row>
    <row r="7631" spans="1:32">
      <c r="A7631">
        <v>32541</v>
      </c>
      <c r="B7631">
        <v>31641</v>
      </c>
      <c r="C7631" t="s">
        <v>32</v>
      </c>
      <c r="D7631" t="s">
        <v>359</v>
      </c>
      <c r="E7631" t="s">
        <v>48</v>
      </c>
      <c r="F7631" t="s">
        <v>37271</v>
      </c>
      <c r="G7631">
        <v>5808154447</v>
      </c>
      <c r="H7631" t="s">
        <v>129</v>
      </c>
      <c r="I7631" s="1">
        <v>29031</v>
      </c>
      <c r="J7631" t="s">
        <v>37272</v>
      </c>
      <c r="K7631" t="s">
        <v>11126</v>
      </c>
      <c r="L7631">
        <v>3741</v>
      </c>
      <c r="M7631" t="s">
        <v>129</v>
      </c>
      <c r="N7631" s="1">
        <v>45073</v>
      </c>
      <c r="O7631" s="1">
        <v>45077</v>
      </c>
      <c r="P7631">
        <v>45</v>
      </c>
      <c r="Q7631">
        <v>2</v>
      </c>
      <c r="R7631" t="s">
        <v>40</v>
      </c>
      <c r="S7631">
        <v>1</v>
      </c>
      <c r="T7631">
        <v>0</v>
      </c>
      <c r="U7631">
        <v>4</v>
      </c>
      <c r="V7631">
        <v>992</v>
      </c>
      <c r="W7631" t="s">
        <v>41</v>
      </c>
      <c r="X7631" t="s">
        <v>37273</v>
      </c>
      <c r="Y7631" t="s">
        <v>65</v>
      </c>
      <c r="Z7631" s="1">
        <v>45067</v>
      </c>
      <c r="AA7631" s="2">
        <v>0.75971064814814815</v>
      </c>
      <c r="AB7631" s="2">
        <v>0.81172453703703706</v>
      </c>
      <c r="AC7631" t="s">
        <v>45</v>
      </c>
      <c r="AD7631" t="s">
        <v>44</v>
      </c>
      <c r="AE7631" t="s">
        <v>45</v>
      </c>
      <c r="AF7631">
        <v>248</v>
      </c>
    </row>
    <row r="7632" spans="1:32">
      <c r="A7632">
        <v>32542</v>
      </c>
      <c r="B7632">
        <v>31642</v>
      </c>
      <c r="C7632" t="s">
        <v>501</v>
      </c>
      <c r="D7632" t="s">
        <v>5432</v>
      </c>
      <c r="E7632" t="s">
        <v>34</v>
      </c>
      <c r="F7632" t="s">
        <v>37274</v>
      </c>
      <c r="G7632" t="s">
        <v>37275</v>
      </c>
      <c r="H7632" t="s">
        <v>423</v>
      </c>
      <c r="I7632" s="1">
        <v>36459</v>
      </c>
      <c r="J7632" t="s">
        <v>37276</v>
      </c>
      <c r="K7632" t="s">
        <v>37277</v>
      </c>
      <c r="L7632">
        <v>70870</v>
      </c>
      <c r="M7632" t="s">
        <v>423</v>
      </c>
      <c r="N7632" s="1">
        <v>45099</v>
      </c>
      <c r="O7632" s="1">
        <v>45101</v>
      </c>
      <c r="P7632">
        <v>22</v>
      </c>
      <c r="Q7632">
        <v>1</v>
      </c>
      <c r="R7632" t="s">
        <v>53</v>
      </c>
      <c r="S7632">
        <v>1</v>
      </c>
      <c r="T7632">
        <v>1</v>
      </c>
      <c r="U7632">
        <v>2</v>
      </c>
      <c r="V7632">
        <v>266</v>
      </c>
      <c r="W7632" t="s">
        <v>41</v>
      </c>
      <c r="X7632" t="s">
        <v>37278</v>
      </c>
      <c r="Y7632" t="s">
        <v>65</v>
      </c>
      <c r="Z7632" s="1">
        <v>45092</v>
      </c>
      <c r="AA7632" s="2">
        <v>0.77844907407407404</v>
      </c>
      <c r="AB7632" s="2">
        <v>0.12914351851851852</v>
      </c>
      <c r="AC7632" t="s">
        <v>44</v>
      </c>
      <c r="AD7632" t="s">
        <v>44</v>
      </c>
      <c r="AE7632" t="s">
        <v>44</v>
      </c>
      <c r="AF7632">
        <v>133</v>
      </c>
    </row>
    <row r="7633" spans="1:32">
      <c r="A7633">
        <v>32543</v>
      </c>
      <c r="B7633">
        <v>31643</v>
      </c>
      <c r="C7633" t="s">
        <v>1335</v>
      </c>
      <c r="D7633" t="s">
        <v>469</v>
      </c>
      <c r="E7633" t="s">
        <v>34</v>
      </c>
      <c r="F7633" t="s">
        <v>37279</v>
      </c>
      <c r="G7633" t="s">
        <v>37280</v>
      </c>
      <c r="H7633" t="s">
        <v>418</v>
      </c>
      <c r="I7633" s="1">
        <v>29155</v>
      </c>
      <c r="J7633" t="s">
        <v>37281</v>
      </c>
      <c r="K7633" t="s">
        <v>37282</v>
      </c>
      <c r="L7633">
        <v>30478</v>
      </c>
      <c r="M7633" t="s">
        <v>418</v>
      </c>
      <c r="N7633" s="1">
        <v>45203</v>
      </c>
      <c r="O7633" s="1">
        <v>45204</v>
      </c>
      <c r="P7633">
        <v>40</v>
      </c>
      <c r="Q7633">
        <v>2</v>
      </c>
      <c r="R7633" t="s">
        <v>53</v>
      </c>
      <c r="S7633">
        <v>1</v>
      </c>
      <c r="T7633">
        <v>0</v>
      </c>
      <c r="U7633">
        <v>1</v>
      </c>
      <c r="V7633">
        <v>131</v>
      </c>
      <c r="W7633" t="s">
        <v>41</v>
      </c>
      <c r="X7633" t="s">
        <v>37283</v>
      </c>
      <c r="Y7633" t="s">
        <v>65</v>
      </c>
      <c r="Z7633" s="1">
        <v>45164</v>
      </c>
      <c r="AA7633" s="2">
        <v>0.42844907407407407</v>
      </c>
      <c r="AB7633" s="2">
        <v>0.69863425925925926</v>
      </c>
      <c r="AC7633" t="s">
        <v>44</v>
      </c>
      <c r="AD7633" t="s">
        <v>44</v>
      </c>
      <c r="AE7633" t="s">
        <v>45</v>
      </c>
      <c r="AF7633">
        <v>131</v>
      </c>
    </row>
    <row r="7634" spans="1:32">
      <c r="A7634">
        <v>32544</v>
      </c>
      <c r="B7634">
        <v>31644</v>
      </c>
      <c r="C7634" t="s">
        <v>291</v>
      </c>
      <c r="D7634" t="s">
        <v>4428</v>
      </c>
      <c r="E7634" t="s">
        <v>34</v>
      </c>
      <c r="F7634" t="s">
        <v>37284</v>
      </c>
      <c r="G7634" t="s">
        <v>37285</v>
      </c>
      <c r="H7634" t="s">
        <v>70</v>
      </c>
      <c r="I7634" s="1">
        <v>22015</v>
      </c>
      <c r="J7634" t="s">
        <v>37286</v>
      </c>
      <c r="K7634" t="s">
        <v>37287</v>
      </c>
      <c r="L7634">
        <v>56745</v>
      </c>
      <c r="M7634" t="s">
        <v>70</v>
      </c>
      <c r="N7634" s="1">
        <v>45059</v>
      </c>
      <c r="O7634" s="1">
        <v>45061</v>
      </c>
      <c r="P7634">
        <v>70</v>
      </c>
      <c r="Q7634">
        <v>3</v>
      </c>
      <c r="R7634" t="s">
        <v>53</v>
      </c>
      <c r="S7634">
        <v>1</v>
      </c>
      <c r="T7634">
        <v>1</v>
      </c>
      <c r="U7634">
        <v>2</v>
      </c>
      <c r="V7634">
        <v>300</v>
      </c>
      <c r="W7634" t="s">
        <v>41</v>
      </c>
      <c r="X7634" t="s">
        <v>37288</v>
      </c>
      <c r="Y7634" t="s">
        <v>43</v>
      </c>
      <c r="Z7634" s="1">
        <v>45026</v>
      </c>
      <c r="AA7634" s="2">
        <v>0.91577546296296297</v>
      </c>
      <c r="AB7634" s="2">
        <v>0.18454861111111109</v>
      </c>
      <c r="AC7634" t="s">
        <v>45</v>
      </c>
      <c r="AD7634" t="s">
        <v>45</v>
      </c>
      <c r="AE7634" t="s">
        <v>45</v>
      </c>
      <c r="AF7634">
        <v>150</v>
      </c>
    </row>
    <row r="7635" spans="1:32">
      <c r="A7635">
        <v>32545</v>
      </c>
      <c r="B7635">
        <v>31645</v>
      </c>
      <c r="C7635" t="s">
        <v>1857</v>
      </c>
      <c r="D7635" t="s">
        <v>2869</v>
      </c>
      <c r="E7635" t="s">
        <v>48</v>
      </c>
      <c r="F7635" t="s">
        <v>37289</v>
      </c>
      <c r="G7635" t="s">
        <v>37290</v>
      </c>
      <c r="H7635" t="s">
        <v>70</v>
      </c>
      <c r="I7635" s="1">
        <v>37864</v>
      </c>
      <c r="J7635" t="s">
        <v>37291</v>
      </c>
      <c r="K7635" t="s">
        <v>37292</v>
      </c>
      <c r="L7635">
        <v>37640</v>
      </c>
      <c r="M7635" t="s">
        <v>70</v>
      </c>
      <c r="N7635" s="1">
        <v>45080</v>
      </c>
      <c r="O7635" s="1">
        <v>45081</v>
      </c>
      <c r="P7635">
        <v>100</v>
      </c>
      <c r="Q7635">
        <v>4</v>
      </c>
      <c r="R7635" t="s">
        <v>53</v>
      </c>
      <c r="S7635">
        <v>2</v>
      </c>
      <c r="T7635">
        <v>0</v>
      </c>
      <c r="U7635">
        <v>1</v>
      </c>
      <c r="V7635">
        <v>133</v>
      </c>
      <c r="W7635" t="s">
        <v>41</v>
      </c>
      <c r="X7635" t="s">
        <v>37293</v>
      </c>
      <c r="Y7635" t="s">
        <v>81</v>
      </c>
      <c r="Z7635" s="1">
        <v>45070</v>
      </c>
      <c r="AA7635" s="2">
        <v>0.83200231481481479</v>
      </c>
      <c r="AB7635" s="2">
        <v>0.12943287037037038</v>
      </c>
      <c r="AC7635" t="s">
        <v>45</v>
      </c>
      <c r="AD7635" t="s">
        <v>44</v>
      </c>
      <c r="AE7635" t="s">
        <v>44</v>
      </c>
      <c r="AF7635">
        <v>133</v>
      </c>
    </row>
    <row r="7636" spans="1:32">
      <c r="A7636">
        <v>32546</v>
      </c>
      <c r="B7636">
        <v>31646</v>
      </c>
      <c r="C7636" t="s">
        <v>1015</v>
      </c>
      <c r="D7636" t="s">
        <v>6774</v>
      </c>
      <c r="E7636" t="s">
        <v>34</v>
      </c>
      <c r="F7636" t="s">
        <v>37294</v>
      </c>
      <c r="G7636">
        <v>3497064504</v>
      </c>
      <c r="H7636" t="s">
        <v>295</v>
      </c>
      <c r="I7636" s="1">
        <v>23271</v>
      </c>
      <c r="J7636" t="s">
        <v>37295</v>
      </c>
      <c r="K7636" t="s">
        <v>37296</v>
      </c>
      <c r="L7636">
        <v>22657</v>
      </c>
      <c r="M7636" t="s">
        <v>295</v>
      </c>
      <c r="N7636" s="1">
        <v>45103</v>
      </c>
      <c r="O7636" s="1">
        <v>45104</v>
      </c>
      <c r="P7636">
        <v>15</v>
      </c>
      <c r="Q7636">
        <v>1</v>
      </c>
      <c r="R7636" t="s">
        <v>40</v>
      </c>
      <c r="S7636">
        <v>3</v>
      </c>
      <c r="T7636">
        <v>0</v>
      </c>
      <c r="U7636">
        <v>1</v>
      </c>
      <c r="V7636">
        <v>203</v>
      </c>
      <c r="W7636" t="s">
        <v>54</v>
      </c>
      <c r="X7636" t="s">
        <v>37297</v>
      </c>
      <c r="Y7636" t="s">
        <v>6</v>
      </c>
      <c r="Z7636" s="1">
        <v>45083</v>
      </c>
      <c r="AA7636" s="2">
        <v>0.8965277777777777</v>
      </c>
      <c r="AB7636" s="2">
        <v>0.54840277777777779</v>
      </c>
      <c r="AC7636" t="s">
        <v>44</v>
      </c>
      <c r="AD7636" t="s">
        <v>44</v>
      </c>
      <c r="AE7636" t="s">
        <v>44</v>
      </c>
      <c r="AF7636">
        <v>203</v>
      </c>
    </row>
    <row r="7637" spans="1:32">
      <c r="A7637">
        <v>32547</v>
      </c>
      <c r="B7637">
        <v>31647</v>
      </c>
      <c r="C7637" t="s">
        <v>2616</v>
      </c>
      <c r="D7637" t="s">
        <v>75</v>
      </c>
      <c r="E7637" t="s">
        <v>48</v>
      </c>
      <c r="F7637" t="s">
        <v>37298</v>
      </c>
      <c r="G7637" t="s">
        <v>37299</v>
      </c>
      <c r="H7637" t="s">
        <v>418</v>
      </c>
      <c r="I7637" s="1">
        <v>37151</v>
      </c>
      <c r="J7637" t="s">
        <v>37300</v>
      </c>
      <c r="K7637" t="s">
        <v>37301</v>
      </c>
      <c r="L7637">
        <v>1690</v>
      </c>
      <c r="M7637" t="s">
        <v>418</v>
      </c>
      <c r="N7637" s="1">
        <v>44966</v>
      </c>
      <c r="O7637" s="1">
        <v>44968</v>
      </c>
      <c r="P7637">
        <v>99</v>
      </c>
      <c r="Q7637">
        <v>4</v>
      </c>
      <c r="R7637" t="s">
        <v>40</v>
      </c>
      <c r="S7637">
        <v>4</v>
      </c>
      <c r="T7637">
        <v>0</v>
      </c>
      <c r="U7637">
        <v>2</v>
      </c>
      <c r="V7637">
        <v>468</v>
      </c>
      <c r="W7637" t="s">
        <v>54</v>
      </c>
      <c r="X7637" t="s">
        <v>37302</v>
      </c>
      <c r="Y7637" t="s">
        <v>43</v>
      </c>
      <c r="Z7637" s="1">
        <v>44949</v>
      </c>
      <c r="AA7637" s="2">
        <v>0.83917824074074077</v>
      </c>
      <c r="AB7637" s="2">
        <v>0.36348379629629629</v>
      </c>
      <c r="AC7637" t="s">
        <v>45</v>
      </c>
      <c r="AD7637" t="s">
        <v>45</v>
      </c>
      <c r="AE7637" t="s">
        <v>45</v>
      </c>
      <c r="AF7637">
        <v>234</v>
      </c>
    </row>
    <row r="7638" spans="1:32">
      <c r="A7638">
        <v>32548</v>
      </c>
      <c r="B7638">
        <v>31648</v>
      </c>
      <c r="C7638" t="s">
        <v>881</v>
      </c>
      <c r="D7638" t="s">
        <v>105</v>
      </c>
      <c r="E7638" t="s">
        <v>48</v>
      </c>
      <c r="F7638" t="s">
        <v>37303</v>
      </c>
      <c r="G7638" t="s">
        <v>37304</v>
      </c>
      <c r="H7638" t="s">
        <v>50</v>
      </c>
      <c r="I7638" s="1">
        <v>27553</v>
      </c>
      <c r="J7638" t="s">
        <v>37305</v>
      </c>
      <c r="K7638" t="s">
        <v>13664</v>
      </c>
      <c r="L7638">
        <v>45092</v>
      </c>
      <c r="M7638" t="s">
        <v>50</v>
      </c>
      <c r="N7638" s="1">
        <v>45053</v>
      </c>
      <c r="O7638" s="1">
        <v>45055</v>
      </c>
      <c r="P7638">
        <v>53</v>
      </c>
      <c r="Q7638">
        <v>3</v>
      </c>
      <c r="R7638" t="s">
        <v>63</v>
      </c>
      <c r="S7638">
        <v>2</v>
      </c>
      <c r="T7638">
        <v>2</v>
      </c>
      <c r="U7638">
        <v>2</v>
      </c>
      <c r="V7638">
        <v>134</v>
      </c>
      <c r="W7638" t="s">
        <v>54</v>
      </c>
      <c r="X7638" t="s">
        <v>37306</v>
      </c>
      <c r="Y7638" t="s">
        <v>65</v>
      </c>
      <c r="Z7638" s="1">
        <v>45028</v>
      </c>
      <c r="AA7638" s="2">
        <v>5.5520833333333332E-2</v>
      </c>
      <c r="AB7638" s="2">
        <v>1.5509259259259257E-2</v>
      </c>
      <c r="AC7638" t="s">
        <v>44</v>
      </c>
      <c r="AD7638" t="s">
        <v>44</v>
      </c>
      <c r="AE7638" t="s">
        <v>45</v>
      </c>
      <c r="AF7638">
        <v>67</v>
      </c>
    </row>
    <row r="7639" spans="1:32">
      <c r="A7639">
        <v>32549</v>
      </c>
      <c r="B7639">
        <v>31649</v>
      </c>
      <c r="C7639" t="s">
        <v>1888</v>
      </c>
      <c r="D7639" t="s">
        <v>57</v>
      </c>
      <c r="E7639" t="s">
        <v>34</v>
      </c>
      <c r="F7639" t="s">
        <v>37307</v>
      </c>
      <c r="G7639">
        <f>1-387-755-9518</f>
        <v>-10659</v>
      </c>
      <c r="H7639" t="s">
        <v>217</v>
      </c>
      <c r="I7639" s="1">
        <v>37135</v>
      </c>
      <c r="J7639" t="s">
        <v>37308</v>
      </c>
      <c r="K7639" t="s">
        <v>37309</v>
      </c>
      <c r="L7639">
        <v>49688</v>
      </c>
      <c r="M7639" t="s">
        <v>217</v>
      </c>
      <c r="N7639" s="1">
        <v>45097</v>
      </c>
      <c r="O7639" s="1">
        <v>45101</v>
      </c>
      <c r="P7639">
        <v>28</v>
      </c>
      <c r="Q7639">
        <v>2</v>
      </c>
      <c r="R7639" t="s">
        <v>53</v>
      </c>
      <c r="S7639">
        <v>3</v>
      </c>
      <c r="T7639">
        <v>2</v>
      </c>
      <c r="U7639">
        <v>4</v>
      </c>
      <c r="V7639">
        <v>540</v>
      </c>
      <c r="W7639" t="s">
        <v>41</v>
      </c>
      <c r="X7639" t="s">
        <v>37310</v>
      </c>
      <c r="Y7639" t="s">
        <v>65</v>
      </c>
      <c r="Z7639" s="1">
        <v>45078</v>
      </c>
      <c r="AA7639" s="2">
        <v>0.6162037037037037</v>
      </c>
      <c r="AB7639" s="2">
        <v>7.9398148148148145E-3</v>
      </c>
      <c r="AC7639" t="s">
        <v>44</v>
      </c>
      <c r="AD7639" t="s">
        <v>45</v>
      </c>
      <c r="AE7639" t="s">
        <v>45</v>
      </c>
      <c r="AF7639">
        <v>135</v>
      </c>
    </row>
    <row r="7640" spans="1:32">
      <c r="A7640">
        <v>32550</v>
      </c>
      <c r="B7640">
        <v>31650</v>
      </c>
      <c r="C7640" t="s">
        <v>590</v>
      </c>
      <c r="D7640" t="s">
        <v>7095</v>
      </c>
      <c r="E7640" t="s">
        <v>48</v>
      </c>
      <c r="F7640" t="s">
        <v>37311</v>
      </c>
      <c r="G7640" t="s">
        <v>37312</v>
      </c>
      <c r="H7640" t="s">
        <v>295</v>
      </c>
      <c r="I7640" s="1">
        <v>35018</v>
      </c>
      <c r="J7640" t="s">
        <v>37313</v>
      </c>
      <c r="K7640" t="s">
        <v>37314</v>
      </c>
      <c r="L7640">
        <v>15333</v>
      </c>
      <c r="M7640" t="s">
        <v>295</v>
      </c>
      <c r="N7640" s="1">
        <v>44956</v>
      </c>
      <c r="O7640" s="1">
        <v>44961</v>
      </c>
      <c r="P7640">
        <v>62</v>
      </c>
      <c r="Q7640">
        <v>3</v>
      </c>
      <c r="R7640" t="s">
        <v>63</v>
      </c>
      <c r="S7640">
        <v>4</v>
      </c>
      <c r="T7640">
        <v>2</v>
      </c>
      <c r="U7640">
        <v>5</v>
      </c>
      <c r="V7640">
        <v>415</v>
      </c>
      <c r="W7640" t="s">
        <v>41</v>
      </c>
      <c r="X7640" t="s">
        <v>37315</v>
      </c>
      <c r="Y7640" t="s">
        <v>81</v>
      </c>
      <c r="Z7640" s="1">
        <v>44950</v>
      </c>
      <c r="AA7640" s="2">
        <v>0.32068287037037035</v>
      </c>
      <c r="AB7640" s="2">
        <v>0.52609953703703705</v>
      </c>
      <c r="AC7640" t="s">
        <v>45</v>
      </c>
      <c r="AD7640" t="s">
        <v>45</v>
      </c>
      <c r="AE7640" t="s">
        <v>45</v>
      </c>
      <c r="AF7640">
        <v>83</v>
      </c>
    </row>
    <row r="7641" spans="1:32">
      <c r="A7641">
        <v>32551</v>
      </c>
      <c r="B7641">
        <v>31651</v>
      </c>
      <c r="C7641" t="s">
        <v>7381</v>
      </c>
      <c r="D7641" t="s">
        <v>521</v>
      </c>
      <c r="E7641" t="s">
        <v>48</v>
      </c>
      <c r="F7641" t="s">
        <v>37316</v>
      </c>
      <c r="G7641" t="s">
        <v>37317</v>
      </c>
      <c r="H7641" t="s">
        <v>129</v>
      </c>
      <c r="I7641" s="1">
        <v>30259</v>
      </c>
      <c r="J7641" t="s">
        <v>37318</v>
      </c>
      <c r="K7641" t="s">
        <v>37319</v>
      </c>
      <c r="L7641">
        <v>15335</v>
      </c>
      <c r="M7641" t="s">
        <v>129</v>
      </c>
      <c r="N7641" s="1">
        <v>45147</v>
      </c>
      <c r="O7641" s="1">
        <v>45152</v>
      </c>
      <c r="P7641">
        <v>88</v>
      </c>
      <c r="Q7641">
        <v>4</v>
      </c>
      <c r="R7641" t="s">
        <v>53</v>
      </c>
      <c r="S7641">
        <v>2</v>
      </c>
      <c r="T7641">
        <v>0</v>
      </c>
      <c r="U7641">
        <v>5</v>
      </c>
      <c r="V7641">
        <v>600</v>
      </c>
      <c r="W7641" t="s">
        <v>54</v>
      </c>
      <c r="X7641" t="s">
        <v>37320</v>
      </c>
      <c r="Y7641" t="s">
        <v>81</v>
      </c>
      <c r="Z7641" s="1">
        <v>45125</v>
      </c>
      <c r="AA7641" s="2">
        <v>0.86754629629629632</v>
      </c>
      <c r="AB7641" s="2">
        <v>0.79207175925925932</v>
      </c>
      <c r="AC7641" t="s">
        <v>45</v>
      </c>
      <c r="AD7641" t="s">
        <v>44</v>
      </c>
      <c r="AE7641" t="s">
        <v>44</v>
      </c>
      <c r="AF7641">
        <v>120</v>
      </c>
    </row>
    <row r="7642" spans="1:32">
      <c r="A7642">
        <v>32552</v>
      </c>
      <c r="B7642">
        <v>31652</v>
      </c>
      <c r="C7642" t="s">
        <v>229</v>
      </c>
      <c r="D7642" t="s">
        <v>140</v>
      </c>
      <c r="E7642" t="s">
        <v>34</v>
      </c>
      <c r="F7642" t="s">
        <v>37321</v>
      </c>
      <c r="G7642" t="s">
        <v>37322</v>
      </c>
      <c r="H7642" t="s">
        <v>272</v>
      </c>
      <c r="I7642" s="1">
        <v>24302</v>
      </c>
      <c r="J7642" t="s">
        <v>37323</v>
      </c>
      <c r="K7642" t="s">
        <v>37324</v>
      </c>
      <c r="L7642">
        <v>18233</v>
      </c>
      <c r="M7642" t="s">
        <v>272</v>
      </c>
      <c r="N7642" s="1">
        <v>45165</v>
      </c>
      <c r="O7642" s="1">
        <v>45170</v>
      </c>
      <c r="P7642">
        <v>83</v>
      </c>
      <c r="Q7642">
        <v>4</v>
      </c>
      <c r="R7642" t="s">
        <v>63</v>
      </c>
      <c r="S7642">
        <v>1</v>
      </c>
      <c r="T7642">
        <v>0</v>
      </c>
      <c r="U7642">
        <v>5</v>
      </c>
      <c r="V7642">
        <v>335</v>
      </c>
      <c r="W7642" t="s">
        <v>41</v>
      </c>
      <c r="X7642" t="s">
        <v>37325</v>
      </c>
      <c r="Y7642" t="s">
        <v>81</v>
      </c>
      <c r="Z7642" s="1">
        <v>45157</v>
      </c>
      <c r="AA7642" s="2">
        <v>0.54461805555555554</v>
      </c>
      <c r="AB7642" s="2">
        <v>5.1504629629629629E-2</v>
      </c>
      <c r="AC7642" t="s">
        <v>45</v>
      </c>
      <c r="AD7642" t="s">
        <v>45</v>
      </c>
      <c r="AE7642" t="s">
        <v>45</v>
      </c>
      <c r="AF7642">
        <v>67</v>
      </c>
    </row>
    <row r="7643" spans="1:32">
      <c r="A7643">
        <v>32553</v>
      </c>
      <c r="B7643">
        <v>31653</v>
      </c>
      <c r="C7643" t="s">
        <v>229</v>
      </c>
      <c r="D7643" t="s">
        <v>11381</v>
      </c>
      <c r="E7643" t="s">
        <v>48</v>
      </c>
      <c r="F7643" t="s">
        <v>37326</v>
      </c>
      <c r="G7643" t="s">
        <v>37327</v>
      </c>
      <c r="H7643" t="s">
        <v>272</v>
      </c>
      <c r="I7643" s="1">
        <v>34429</v>
      </c>
      <c r="J7643" t="s">
        <v>37328</v>
      </c>
      <c r="K7643" t="s">
        <v>37329</v>
      </c>
      <c r="L7643">
        <v>72263</v>
      </c>
      <c r="M7643" t="s">
        <v>272</v>
      </c>
      <c r="N7643" s="1">
        <v>45082</v>
      </c>
      <c r="O7643" s="1">
        <v>45086</v>
      </c>
      <c r="P7643">
        <v>43</v>
      </c>
      <c r="Q7643">
        <v>2</v>
      </c>
      <c r="R7643" t="s">
        <v>53</v>
      </c>
      <c r="S7643">
        <v>1</v>
      </c>
      <c r="T7643">
        <v>0</v>
      </c>
      <c r="U7643">
        <v>4</v>
      </c>
      <c r="V7643">
        <v>548</v>
      </c>
      <c r="W7643" t="s">
        <v>41</v>
      </c>
      <c r="X7643" t="s">
        <v>37330</v>
      </c>
      <c r="Y7643" t="s">
        <v>65</v>
      </c>
      <c r="Z7643" s="1">
        <v>45049</v>
      </c>
      <c r="AA7643" s="2">
        <v>0.17649305555555558</v>
      </c>
      <c r="AB7643" s="2">
        <v>0.17114583333333333</v>
      </c>
      <c r="AC7643" t="s">
        <v>44</v>
      </c>
      <c r="AD7643" t="s">
        <v>45</v>
      </c>
      <c r="AE7643" t="s">
        <v>44</v>
      </c>
      <c r="AF7643">
        <v>137</v>
      </c>
    </row>
    <row r="7644" spans="1:32">
      <c r="A7644">
        <v>32554</v>
      </c>
      <c r="B7644">
        <v>31654</v>
      </c>
      <c r="C7644" t="s">
        <v>571</v>
      </c>
      <c r="D7644" t="s">
        <v>83</v>
      </c>
      <c r="E7644" t="s">
        <v>48</v>
      </c>
      <c r="F7644" t="s">
        <v>37331</v>
      </c>
      <c r="G7644" t="s">
        <v>37332</v>
      </c>
      <c r="H7644" t="s">
        <v>179</v>
      </c>
      <c r="I7644" s="1">
        <v>28625</v>
      </c>
      <c r="J7644" t="s">
        <v>37333</v>
      </c>
      <c r="K7644" t="s">
        <v>37334</v>
      </c>
      <c r="L7644">
        <v>81092</v>
      </c>
      <c r="M7644" t="s">
        <v>179</v>
      </c>
      <c r="N7644" s="1">
        <v>45273</v>
      </c>
      <c r="O7644" s="1">
        <v>45274</v>
      </c>
      <c r="P7644">
        <v>6</v>
      </c>
      <c r="Q7644">
        <v>1</v>
      </c>
      <c r="R7644" t="s">
        <v>40</v>
      </c>
      <c r="S7644">
        <v>2</v>
      </c>
      <c r="T7644">
        <v>0</v>
      </c>
      <c r="U7644">
        <v>1</v>
      </c>
      <c r="V7644">
        <v>241</v>
      </c>
      <c r="W7644" t="s">
        <v>41</v>
      </c>
      <c r="X7644" t="s">
        <v>37335</v>
      </c>
      <c r="Y7644" t="s">
        <v>65</v>
      </c>
      <c r="Z7644" s="1">
        <v>45250</v>
      </c>
      <c r="AA7644" s="2">
        <v>0.3973842592592593</v>
      </c>
      <c r="AB7644" s="2">
        <v>0.80424768518518519</v>
      </c>
      <c r="AC7644" t="s">
        <v>45</v>
      </c>
      <c r="AD7644" t="s">
        <v>45</v>
      </c>
      <c r="AE7644" t="s">
        <v>45</v>
      </c>
      <c r="AF7644">
        <v>241</v>
      </c>
    </row>
    <row r="7645" spans="1:32">
      <c r="A7645">
        <v>32555</v>
      </c>
      <c r="B7645">
        <v>31655</v>
      </c>
      <c r="C7645" t="s">
        <v>4490</v>
      </c>
      <c r="D7645" t="s">
        <v>12441</v>
      </c>
      <c r="E7645" t="s">
        <v>34</v>
      </c>
      <c r="F7645" t="s">
        <v>37336</v>
      </c>
      <c r="G7645" t="s">
        <v>37337</v>
      </c>
      <c r="H7645" t="s">
        <v>405</v>
      </c>
      <c r="I7645" s="1">
        <v>16400</v>
      </c>
      <c r="J7645" t="s">
        <v>37338</v>
      </c>
      <c r="K7645" t="s">
        <v>24270</v>
      </c>
      <c r="L7645">
        <v>75578</v>
      </c>
      <c r="M7645" t="s">
        <v>405</v>
      </c>
      <c r="N7645" s="1">
        <v>45083</v>
      </c>
      <c r="O7645" s="1">
        <v>45085</v>
      </c>
      <c r="P7645">
        <v>48</v>
      </c>
      <c r="Q7645">
        <v>2</v>
      </c>
      <c r="R7645" t="s">
        <v>40</v>
      </c>
      <c r="S7645">
        <v>4</v>
      </c>
      <c r="T7645">
        <v>2</v>
      </c>
      <c r="U7645">
        <v>2</v>
      </c>
      <c r="V7645">
        <v>438</v>
      </c>
      <c r="W7645" t="s">
        <v>41</v>
      </c>
      <c r="X7645" t="s">
        <v>37339</v>
      </c>
      <c r="Y7645" t="s">
        <v>81</v>
      </c>
      <c r="Z7645" s="1">
        <v>45075</v>
      </c>
      <c r="AA7645" s="2">
        <v>0.70157407407407402</v>
      </c>
      <c r="AB7645" s="2">
        <v>0.69611111111111112</v>
      </c>
      <c r="AC7645" t="s">
        <v>45</v>
      </c>
      <c r="AD7645" t="s">
        <v>44</v>
      </c>
      <c r="AE7645" t="s">
        <v>45</v>
      </c>
      <c r="AF7645">
        <v>219</v>
      </c>
    </row>
    <row r="7646" spans="1:32">
      <c r="A7646">
        <v>32556</v>
      </c>
      <c r="B7646">
        <v>31656</v>
      </c>
      <c r="C7646" t="s">
        <v>1913</v>
      </c>
      <c r="D7646" t="s">
        <v>16526</v>
      </c>
      <c r="E7646" t="s">
        <v>48</v>
      </c>
      <c r="F7646" t="s">
        <v>37340</v>
      </c>
      <c r="G7646">
        <f>1-401-356-6410</f>
        <v>-7166</v>
      </c>
      <c r="H7646" t="s">
        <v>101</v>
      </c>
      <c r="I7646" s="1">
        <v>16049</v>
      </c>
      <c r="J7646" t="s">
        <v>37341</v>
      </c>
      <c r="K7646" t="s">
        <v>13332</v>
      </c>
      <c r="L7646">
        <v>49039</v>
      </c>
      <c r="M7646" t="s">
        <v>101</v>
      </c>
      <c r="N7646" s="1">
        <v>45326</v>
      </c>
      <c r="O7646" s="1">
        <v>45328</v>
      </c>
      <c r="P7646">
        <v>84</v>
      </c>
      <c r="Q7646">
        <v>4</v>
      </c>
      <c r="R7646" t="s">
        <v>40</v>
      </c>
      <c r="S7646">
        <v>3</v>
      </c>
      <c r="T7646">
        <v>1</v>
      </c>
      <c r="U7646">
        <v>2</v>
      </c>
      <c r="V7646">
        <v>480</v>
      </c>
      <c r="W7646" t="s">
        <v>41</v>
      </c>
      <c r="X7646" t="s">
        <v>37342</v>
      </c>
      <c r="Y7646" t="s">
        <v>65</v>
      </c>
      <c r="Z7646" s="1">
        <v>45288</v>
      </c>
      <c r="AA7646" s="2">
        <v>0.29747685185185185</v>
      </c>
      <c r="AB7646" s="2">
        <v>0.46137731481481481</v>
      </c>
      <c r="AC7646" t="s">
        <v>45</v>
      </c>
      <c r="AD7646" t="s">
        <v>44</v>
      </c>
      <c r="AE7646" t="s">
        <v>44</v>
      </c>
      <c r="AF7646">
        <v>240</v>
      </c>
    </row>
    <row r="7647" spans="1:32">
      <c r="A7647">
        <v>32557</v>
      </c>
      <c r="B7647">
        <v>31657</v>
      </c>
      <c r="C7647" t="s">
        <v>4061</v>
      </c>
      <c r="D7647" t="s">
        <v>3907</v>
      </c>
      <c r="E7647" t="s">
        <v>48</v>
      </c>
      <c r="F7647" t="s">
        <v>37343</v>
      </c>
      <c r="G7647" t="s">
        <v>37344</v>
      </c>
      <c r="H7647" t="s">
        <v>50</v>
      </c>
      <c r="I7647" s="1">
        <v>34168</v>
      </c>
      <c r="J7647" t="s">
        <v>37345</v>
      </c>
      <c r="K7647" t="s">
        <v>5642</v>
      </c>
      <c r="L7647">
        <v>29702</v>
      </c>
      <c r="M7647" t="s">
        <v>50</v>
      </c>
      <c r="N7647" s="1">
        <v>45072</v>
      </c>
      <c r="O7647" s="1">
        <v>45076</v>
      </c>
      <c r="P7647">
        <v>80</v>
      </c>
      <c r="Q7647">
        <v>4</v>
      </c>
      <c r="R7647" t="s">
        <v>63</v>
      </c>
      <c r="S7647">
        <v>2</v>
      </c>
      <c r="T7647">
        <v>1</v>
      </c>
      <c r="U7647">
        <v>4</v>
      </c>
      <c r="V7647">
        <v>328</v>
      </c>
      <c r="W7647" t="s">
        <v>41</v>
      </c>
      <c r="X7647" t="s">
        <v>37346</v>
      </c>
      <c r="Y7647" t="s">
        <v>81</v>
      </c>
      <c r="Z7647" s="1">
        <v>45043</v>
      </c>
      <c r="AA7647" s="2">
        <v>0.33173611111111112</v>
      </c>
      <c r="AB7647" s="2">
        <v>0.97504629629629624</v>
      </c>
      <c r="AC7647" t="s">
        <v>44</v>
      </c>
      <c r="AD7647" t="s">
        <v>44</v>
      </c>
      <c r="AE7647" t="s">
        <v>44</v>
      </c>
      <c r="AF7647">
        <v>82</v>
      </c>
    </row>
    <row r="7648" spans="1:32">
      <c r="A7648">
        <v>32558</v>
      </c>
      <c r="B7648">
        <v>31658</v>
      </c>
      <c r="C7648" t="s">
        <v>3223</v>
      </c>
      <c r="D7648" t="s">
        <v>5432</v>
      </c>
      <c r="E7648" t="s">
        <v>34</v>
      </c>
      <c r="F7648" t="s">
        <v>37347</v>
      </c>
      <c r="G7648" t="s">
        <v>37348</v>
      </c>
      <c r="H7648" t="s">
        <v>122</v>
      </c>
      <c r="I7648" s="1">
        <v>24603</v>
      </c>
      <c r="J7648" t="s">
        <v>37349</v>
      </c>
      <c r="K7648" t="s">
        <v>23904</v>
      </c>
      <c r="L7648">
        <v>34733</v>
      </c>
      <c r="M7648" t="s">
        <v>122</v>
      </c>
      <c r="N7648" s="1">
        <v>45132</v>
      </c>
      <c r="O7648" s="1">
        <v>45135</v>
      </c>
      <c r="P7648">
        <v>19</v>
      </c>
      <c r="Q7648">
        <v>1</v>
      </c>
      <c r="R7648" t="s">
        <v>53</v>
      </c>
      <c r="S7648">
        <v>4</v>
      </c>
      <c r="T7648">
        <v>1</v>
      </c>
      <c r="U7648">
        <v>3</v>
      </c>
      <c r="V7648">
        <v>375</v>
      </c>
      <c r="W7648" t="s">
        <v>54</v>
      </c>
      <c r="X7648" t="s">
        <v>37350</v>
      </c>
      <c r="Y7648" t="s">
        <v>43</v>
      </c>
      <c r="Z7648" s="1">
        <v>45097</v>
      </c>
      <c r="AA7648" s="2">
        <v>0.15888888888888889</v>
      </c>
      <c r="AB7648" s="2">
        <v>0.16089120370370372</v>
      </c>
      <c r="AC7648" t="s">
        <v>45</v>
      </c>
      <c r="AD7648" t="s">
        <v>44</v>
      </c>
      <c r="AE7648" t="s">
        <v>45</v>
      </c>
      <c r="AF7648">
        <v>125</v>
      </c>
    </row>
    <row r="7649" spans="1:32">
      <c r="A7649">
        <v>32559</v>
      </c>
      <c r="B7649">
        <v>31659</v>
      </c>
      <c r="C7649" t="s">
        <v>305</v>
      </c>
      <c r="D7649" t="s">
        <v>57</v>
      </c>
      <c r="E7649" t="s">
        <v>48</v>
      </c>
      <c r="F7649" t="s">
        <v>37351</v>
      </c>
      <c r="G7649" t="s">
        <v>37352</v>
      </c>
      <c r="H7649" t="s">
        <v>171</v>
      </c>
      <c r="I7649" s="1">
        <v>26455</v>
      </c>
      <c r="J7649" t="s">
        <v>37353</v>
      </c>
      <c r="K7649" t="s">
        <v>37354</v>
      </c>
      <c r="L7649">
        <v>66291</v>
      </c>
      <c r="M7649" t="s">
        <v>171</v>
      </c>
      <c r="N7649" s="1">
        <v>45100</v>
      </c>
      <c r="O7649" s="1">
        <v>45101</v>
      </c>
      <c r="P7649">
        <v>46</v>
      </c>
      <c r="Q7649">
        <v>2</v>
      </c>
      <c r="R7649" t="s">
        <v>53</v>
      </c>
      <c r="S7649">
        <v>1</v>
      </c>
      <c r="T7649">
        <v>1</v>
      </c>
      <c r="U7649">
        <v>1</v>
      </c>
      <c r="V7649">
        <v>150</v>
      </c>
      <c r="W7649" t="s">
        <v>54</v>
      </c>
      <c r="X7649" t="s">
        <v>37355</v>
      </c>
      <c r="Y7649" t="s">
        <v>65</v>
      </c>
      <c r="Z7649" s="1">
        <v>45085</v>
      </c>
      <c r="AA7649" s="2">
        <v>2.4849537037037035E-2</v>
      </c>
      <c r="AB7649" s="2">
        <v>0.46396990740740746</v>
      </c>
      <c r="AC7649" t="s">
        <v>45</v>
      </c>
      <c r="AD7649" t="s">
        <v>45</v>
      </c>
      <c r="AE7649" t="s">
        <v>44</v>
      </c>
      <c r="AF7649">
        <v>150</v>
      </c>
    </row>
    <row r="7650" spans="1:32">
      <c r="A7650">
        <v>32560</v>
      </c>
      <c r="B7650">
        <v>31660</v>
      </c>
      <c r="C7650" t="s">
        <v>3283</v>
      </c>
      <c r="D7650" t="s">
        <v>894</v>
      </c>
      <c r="E7650" t="s">
        <v>34</v>
      </c>
      <c r="F7650" t="s">
        <v>37356</v>
      </c>
      <c r="G7650">
        <v>2306967144</v>
      </c>
      <c r="H7650" t="s">
        <v>530</v>
      </c>
      <c r="I7650" s="1">
        <v>24496</v>
      </c>
      <c r="J7650" t="s">
        <v>37357</v>
      </c>
      <c r="K7650" t="s">
        <v>37358</v>
      </c>
      <c r="L7650">
        <v>32405</v>
      </c>
      <c r="M7650" t="s">
        <v>530</v>
      </c>
      <c r="N7650" s="1">
        <v>45045</v>
      </c>
      <c r="O7650" s="1">
        <v>45049</v>
      </c>
      <c r="P7650">
        <v>84</v>
      </c>
      <c r="Q7650">
        <v>4</v>
      </c>
      <c r="R7650" t="s">
        <v>40</v>
      </c>
      <c r="S7650">
        <v>2</v>
      </c>
      <c r="T7650">
        <v>2</v>
      </c>
      <c r="U7650">
        <v>4</v>
      </c>
      <c r="V7650">
        <v>872</v>
      </c>
      <c r="W7650" t="s">
        <v>54</v>
      </c>
      <c r="X7650" t="s">
        <v>37359</v>
      </c>
      <c r="Y7650" t="s">
        <v>65</v>
      </c>
      <c r="Z7650" s="1">
        <v>45034</v>
      </c>
      <c r="AA7650" s="2">
        <v>0.59731481481481474</v>
      </c>
      <c r="AB7650" s="2">
        <v>0.25060185185185185</v>
      </c>
      <c r="AC7650" t="s">
        <v>44</v>
      </c>
      <c r="AD7650" t="s">
        <v>44</v>
      </c>
      <c r="AE7650" t="s">
        <v>44</v>
      </c>
      <c r="AF7650">
        <v>218</v>
      </c>
    </row>
    <row r="7651" spans="1:32">
      <c r="A7651">
        <v>32561</v>
      </c>
      <c r="B7651">
        <v>31661</v>
      </c>
      <c r="C7651" t="s">
        <v>803</v>
      </c>
      <c r="D7651" t="s">
        <v>10328</v>
      </c>
      <c r="E7651" t="s">
        <v>34</v>
      </c>
      <c r="F7651" t="s">
        <v>37360</v>
      </c>
      <c r="G7651" t="s">
        <v>37361</v>
      </c>
      <c r="H7651" t="s">
        <v>225</v>
      </c>
      <c r="I7651" s="1">
        <v>32658</v>
      </c>
      <c r="J7651" t="s">
        <v>37362</v>
      </c>
      <c r="K7651" t="s">
        <v>37363</v>
      </c>
      <c r="L7651">
        <v>87421</v>
      </c>
      <c r="M7651" t="s">
        <v>225</v>
      </c>
      <c r="N7651" s="1">
        <v>44956</v>
      </c>
      <c r="O7651" s="1">
        <v>44958</v>
      </c>
      <c r="P7651">
        <v>63</v>
      </c>
      <c r="Q7651">
        <v>3</v>
      </c>
      <c r="R7651" t="s">
        <v>40</v>
      </c>
      <c r="S7651">
        <v>3</v>
      </c>
      <c r="T7651">
        <v>1</v>
      </c>
      <c r="U7651">
        <v>2</v>
      </c>
      <c r="V7651">
        <v>476</v>
      </c>
      <c r="W7651" t="s">
        <v>54</v>
      </c>
      <c r="X7651" t="s">
        <v>37364</v>
      </c>
      <c r="Y7651" t="s">
        <v>81</v>
      </c>
      <c r="Z7651" s="1">
        <v>44940</v>
      </c>
      <c r="AA7651" s="2">
        <v>0.46559027777777778</v>
      </c>
      <c r="AB7651" s="2">
        <v>0.32059027777777777</v>
      </c>
      <c r="AC7651" t="s">
        <v>44</v>
      </c>
      <c r="AD7651" t="s">
        <v>45</v>
      </c>
      <c r="AE7651" t="s">
        <v>44</v>
      </c>
      <c r="AF7651">
        <v>238</v>
      </c>
    </row>
    <row r="7652" spans="1:32">
      <c r="A7652">
        <v>32564</v>
      </c>
      <c r="B7652">
        <v>31664</v>
      </c>
      <c r="C7652" t="s">
        <v>2202</v>
      </c>
      <c r="D7652" t="s">
        <v>2828</v>
      </c>
      <c r="E7652" t="s">
        <v>48</v>
      </c>
      <c r="F7652" t="s">
        <v>4866</v>
      </c>
      <c r="G7652">
        <v>2392383840</v>
      </c>
      <c r="H7652" t="s">
        <v>209</v>
      </c>
      <c r="I7652" s="1">
        <v>36785</v>
      </c>
      <c r="J7652" t="s">
        <v>37365</v>
      </c>
      <c r="K7652" t="s">
        <v>37366</v>
      </c>
      <c r="L7652">
        <v>69277</v>
      </c>
      <c r="M7652" t="s">
        <v>209</v>
      </c>
      <c r="N7652" s="1">
        <v>45210</v>
      </c>
      <c r="O7652" s="1">
        <v>45212</v>
      </c>
      <c r="P7652">
        <v>53</v>
      </c>
      <c r="Q7652">
        <v>3</v>
      </c>
      <c r="R7652" t="s">
        <v>63</v>
      </c>
      <c r="S7652">
        <v>4</v>
      </c>
      <c r="T7652">
        <v>1</v>
      </c>
      <c r="U7652">
        <v>2</v>
      </c>
      <c r="V7652">
        <v>144</v>
      </c>
      <c r="W7652" t="s">
        <v>41</v>
      </c>
      <c r="X7652" t="s">
        <v>37367</v>
      </c>
      <c r="Y7652" t="s">
        <v>6</v>
      </c>
      <c r="Z7652" s="1">
        <v>45199</v>
      </c>
      <c r="AA7652" s="2">
        <v>0.8558217592592593</v>
      </c>
      <c r="AB7652" s="2">
        <v>0.96894675925925933</v>
      </c>
      <c r="AC7652" t="s">
        <v>44</v>
      </c>
      <c r="AD7652" t="s">
        <v>45</v>
      </c>
      <c r="AE7652" t="s">
        <v>44</v>
      </c>
      <c r="AF7652">
        <v>72</v>
      </c>
    </row>
    <row r="7653" spans="1:32">
      <c r="A7653">
        <v>32565</v>
      </c>
      <c r="B7653">
        <v>31665</v>
      </c>
      <c r="C7653" t="s">
        <v>229</v>
      </c>
      <c r="D7653" t="s">
        <v>214</v>
      </c>
      <c r="E7653" t="s">
        <v>34</v>
      </c>
      <c r="F7653" t="s">
        <v>37368</v>
      </c>
      <c r="G7653" t="s">
        <v>37369</v>
      </c>
      <c r="H7653" t="s">
        <v>330</v>
      </c>
      <c r="I7653" s="1">
        <v>26617</v>
      </c>
      <c r="J7653" t="s">
        <v>37370</v>
      </c>
      <c r="K7653" t="s">
        <v>37371</v>
      </c>
      <c r="L7653">
        <v>66782</v>
      </c>
      <c r="M7653" t="s">
        <v>330</v>
      </c>
      <c r="N7653" s="1">
        <v>44972</v>
      </c>
      <c r="O7653" s="1">
        <v>44974</v>
      </c>
      <c r="P7653">
        <v>98</v>
      </c>
      <c r="Q7653">
        <v>4</v>
      </c>
      <c r="R7653" t="s">
        <v>63</v>
      </c>
      <c r="S7653">
        <v>3</v>
      </c>
      <c r="T7653">
        <v>0</v>
      </c>
      <c r="U7653">
        <v>2</v>
      </c>
      <c r="V7653">
        <v>168</v>
      </c>
      <c r="W7653" t="s">
        <v>41</v>
      </c>
      <c r="X7653" t="s">
        <v>37372</v>
      </c>
      <c r="Y7653" t="s">
        <v>6</v>
      </c>
      <c r="Z7653" s="1">
        <v>44957</v>
      </c>
      <c r="AA7653" s="2">
        <v>0.66136574074074073</v>
      </c>
      <c r="AB7653" s="2">
        <v>0.86593749999999992</v>
      </c>
      <c r="AC7653" t="s">
        <v>44</v>
      </c>
      <c r="AD7653" t="s">
        <v>45</v>
      </c>
      <c r="AE7653" t="s">
        <v>45</v>
      </c>
      <c r="AF7653">
        <v>84</v>
      </c>
    </row>
    <row r="7654" spans="1:32">
      <c r="A7654">
        <v>32567</v>
      </c>
      <c r="B7654">
        <v>31667</v>
      </c>
      <c r="C7654" t="s">
        <v>648</v>
      </c>
      <c r="D7654" t="s">
        <v>6072</v>
      </c>
      <c r="E7654" t="s">
        <v>34</v>
      </c>
      <c r="F7654" t="s">
        <v>37373</v>
      </c>
      <c r="G7654" t="s">
        <v>37374</v>
      </c>
      <c r="H7654" t="s">
        <v>692</v>
      </c>
      <c r="I7654" s="1">
        <v>23783</v>
      </c>
      <c r="J7654" t="s">
        <v>37375</v>
      </c>
      <c r="K7654" t="s">
        <v>37376</v>
      </c>
      <c r="L7654">
        <v>53644</v>
      </c>
      <c r="M7654" t="s">
        <v>692</v>
      </c>
      <c r="N7654" s="1">
        <v>45292</v>
      </c>
      <c r="O7654" s="1">
        <v>45295</v>
      </c>
      <c r="P7654">
        <v>13</v>
      </c>
      <c r="Q7654">
        <v>1</v>
      </c>
      <c r="R7654" t="s">
        <v>53</v>
      </c>
      <c r="S7654">
        <v>3</v>
      </c>
      <c r="T7654">
        <v>1</v>
      </c>
      <c r="U7654">
        <v>3</v>
      </c>
      <c r="V7654">
        <v>387</v>
      </c>
      <c r="W7654" t="s">
        <v>41</v>
      </c>
      <c r="X7654" t="s">
        <v>37377</v>
      </c>
      <c r="Y7654" t="s">
        <v>65</v>
      </c>
      <c r="Z7654" s="1">
        <v>45281</v>
      </c>
      <c r="AA7654" s="2">
        <v>0.4714930555555556</v>
      </c>
      <c r="AB7654" s="2">
        <v>0.39177083333333335</v>
      </c>
      <c r="AC7654" t="s">
        <v>44</v>
      </c>
      <c r="AD7654" t="s">
        <v>44</v>
      </c>
      <c r="AE7654" t="s">
        <v>45</v>
      </c>
      <c r="AF7654">
        <v>129</v>
      </c>
    </row>
    <row r="7655" spans="1:32">
      <c r="A7655">
        <v>32568</v>
      </c>
      <c r="B7655">
        <v>31668</v>
      </c>
      <c r="C7655" t="s">
        <v>1943</v>
      </c>
      <c r="D7655" t="s">
        <v>1167</v>
      </c>
      <c r="E7655" t="s">
        <v>48</v>
      </c>
      <c r="F7655" t="s">
        <v>37378</v>
      </c>
      <c r="G7655" t="s">
        <v>37379</v>
      </c>
      <c r="H7655" t="s">
        <v>70</v>
      </c>
      <c r="I7655" s="1">
        <v>23337</v>
      </c>
      <c r="J7655" t="s">
        <v>37380</v>
      </c>
      <c r="K7655" t="s">
        <v>37381</v>
      </c>
      <c r="L7655">
        <v>44173</v>
      </c>
      <c r="M7655" t="s">
        <v>70</v>
      </c>
      <c r="N7655" s="1">
        <v>45046</v>
      </c>
      <c r="O7655" s="1">
        <v>45047</v>
      </c>
      <c r="P7655">
        <v>85</v>
      </c>
      <c r="Q7655">
        <v>4</v>
      </c>
      <c r="R7655" t="s">
        <v>53</v>
      </c>
      <c r="S7655">
        <v>2</v>
      </c>
      <c r="T7655">
        <v>0</v>
      </c>
      <c r="U7655">
        <v>1</v>
      </c>
      <c r="V7655">
        <v>128</v>
      </c>
      <c r="W7655" t="s">
        <v>41</v>
      </c>
      <c r="X7655" t="s">
        <v>37382</v>
      </c>
      <c r="Y7655" t="s">
        <v>43</v>
      </c>
      <c r="Z7655" s="1">
        <v>45021</v>
      </c>
      <c r="AA7655" s="2">
        <v>0.28099537037037037</v>
      </c>
      <c r="AB7655" s="2">
        <v>0.7211574074074073</v>
      </c>
      <c r="AC7655" t="s">
        <v>45</v>
      </c>
      <c r="AD7655" t="s">
        <v>44</v>
      </c>
      <c r="AE7655" t="s">
        <v>44</v>
      </c>
      <c r="AF7655">
        <v>128</v>
      </c>
    </row>
    <row r="7656" spans="1:32">
      <c r="A7656">
        <v>32569</v>
      </c>
      <c r="B7656">
        <v>31669</v>
      </c>
      <c r="C7656" t="s">
        <v>908</v>
      </c>
      <c r="D7656" t="s">
        <v>3353</v>
      </c>
      <c r="E7656" t="s">
        <v>34</v>
      </c>
      <c r="F7656" t="s">
        <v>37383</v>
      </c>
      <c r="G7656" t="s">
        <v>37384</v>
      </c>
      <c r="H7656" t="s">
        <v>941</v>
      </c>
      <c r="I7656" s="1">
        <v>16711</v>
      </c>
      <c r="J7656" t="s">
        <v>37385</v>
      </c>
      <c r="K7656" t="s">
        <v>35532</v>
      </c>
      <c r="L7656">
        <v>19370</v>
      </c>
      <c r="M7656" t="s">
        <v>941</v>
      </c>
      <c r="N7656" s="1">
        <v>45273</v>
      </c>
      <c r="O7656" s="1">
        <v>45275</v>
      </c>
      <c r="P7656">
        <v>42</v>
      </c>
      <c r="Q7656">
        <v>2</v>
      </c>
      <c r="R7656" t="s">
        <v>40</v>
      </c>
      <c r="S7656">
        <v>4</v>
      </c>
      <c r="T7656">
        <v>0</v>
      </c>
      <c r="U7656">
        <v>2</v>
      </c>
      <c r="V7656">
        <v>416</v>
      </c>
      <c r="W7656" t="s">
        <v>41</v>
      </c>
      <c r="X7656" t="s">
        <v>37386</v>
      </c>
      <c r="Y7656" t="s">
        <v>6</v>
      </c>
      <c r="Z7656" s="1">
        <v>45252</v>
      </c>
      <c r="AA7656" s="2">
        <v>0.90908564814814818</v>
      </c>
      <c r="AB7656" s="2">
        <v>0.64311342592592591</v>
      </c>
      <c r="AC7656" t="s">
        <v>44</v>
      </c>
      <c r="AD7656" t="s">
        <v>45</v>
      </c>
      <c r="AE7656" t="s">
        <v>45</v>
      </c>
      <c r="AF7656">
        <v>208</v>
      </c>
    </row>
    <row r="7657" spans="1:32">
      <c r="A7657">
        <v>32570</v>
      </c>
      <c r="B7657">
        <v>31670</v>
      </c>
      <c r="C7657" t="s">
        <v>1039</v>
      </c>
      <c r="D7657" t="s">
        <v>1228</v>
      </c>
      <c r="E7657" t="s">
        <v>48</v>
      </c>
      <c r="F7657" t="s">
        <v>37387</v>
      </c>
      <c r="G7657" t="s">
        <v>37388</v>
      </c>
      <c r="H7657" t="s">
        <v>725</v>
      </c>
      <c r="I7657" s="1">
        <v>38562</v>
      </c>
      <c r="J7657" t="s">
        <v>37389</v>
      </c>
      <c r="K7657" t="s">
        <v>1475</v>
      </c>
      <c r="L7657">
        <v>43192</v>
      </c>
      <c r="M7657" t="s">
        <v>725</v>
      </c>
      <c r="N7657" s="1">
        <v>45150</v>
      </c>
      <c r="O7657" s="1">
        <v>45153</v>
      </c>
      <c r="P7657">
        <v>73</v>
      </c>
      <c r="Q7657">
        <v>3</v>
      </c>
      <c r="R7657" t="s">
        <v>53</v>
      </c>
      <c r="S7657">
        <v>1</v>
      </c>
      <c r="T7657">
        <v>2</v>
      </c>
      <c r="U7657">
        <v>3</v>
      </c>
      <c r="V7657">
        <v>381</v>
      </c>
      <c r="W7657" t="s">
        <v>54</v>
      </c>
      <c r="X7657" t="s">
        <v>37390</v>
      </c>
      <c r="Y7657" t="s">
        <v>43</v>
      </c>
      <c r="Z7657" s="1">
        <v>45123</v>
      </c>
      <c r="AA7657" s="2">
        <v>0.55813657407407413</v>
      </c>
      <c r="AB7657" s="2">
        <v>0.67003472222222227</v>
      </c>
      <c r="AC7657" t="s">
        <v>44</v>
      </c>
      <c r="AD7657" t="s">
        <v>44</v>
      </c>
      <c r="AE7657" t="s">
        <v>45</v>
      </c>
      <c r="AF7657">
        <v>127</v>
      </c>
    </row>
    <row r="7658" spans="1:32">
      <c r="A7658">
        <v>32571</v>
      </c>
      <c r="B7658">
        <v>31671</v>
      </c>
      <c r="C7658" t="s">
        <v>90</v>
      </c>
      <c r="D7658" t="s">
        <v>5513</v>
      </c>
      <c r="E7658" t="s">
        <v>34</v>
      </c>
      <c r="F7658" t="s">
        <v>37391</v>
      </c>
      <c r="G7658" t="s">
        <v>37392</v>
      </c>
      <c r="H7658" t="s">
        <v>201</v>
      </c>
      <c r="I7658" s="1">
        <v>21832</v>
      </c>
      <c r="J7658" t="s">
        <v>37393</v>
      </c>
      <c r="K7658" t="s">
        <v>37394</v>
      </c>
      <c r="L7658">
        <v>30753</v>
      </c>
      <c r="M7658" t="s">
        <v>201</v>
      </c>
      <c r="N7658" s="1">
        <v>45297</v>
      </c>
      <c r="O7658" s="1">
        <v>45300</v>
      </c>
      <c r="P7658">
        <v>99</v>
      </c>
      <c r="Q7658">
        <v>4</v>
      </c>
      <c r="R7658" t="s">
        <v>40</v>
      </c>
      <c r="S7658">
        <v>4</v>
      </c>
      <c r="T7658">
        <v>0</v>
      </c>
      <c r="U7658">
        <v>3</v>
      </c>
      <c r="V7658">
        <v>651</v>
      </c>
      <c r="W7658" t="s">
        <v>54</v>
      </c>
      <c r="X7658" t="s">
        <v>37395</v>
      </c>
      <c r="Y7658" t="s">
        <v>81</v>
      </c>
      <c r="Z7658" s="1">
        <v>45285</v>
      </c>
      <c r="AA7658" s="2">
        <v>0.54515046296296299</v>
      </c>
      <c r="AB7658" s="2">
        <v>0.5420949074074074</v>
      </c>
      <c r="AC7658" t="s">
        <v>44</v>
      </c>
      <c r="AD7658" t="s">
        <v>44</v>
      </c>
      <c r="AE7658" t="s">
        <v>44</v>
      </c>
      <c r="AF7658">
        <v>217</v>
      </c>
    </row>
    <row r="7659" spans="1:32">
      <c r="A7659">
        <v>32573</v>
      </c>
      <c r="B7659">
        <v>31673</v>
      </c>
      <c r="C7659" t="s">
        <v>105</v>
      </c>
      <c r="D7659" t="s">
        <v>106</v>
      </c>
      <c r="E7659" t="s">
        <v>48</v>
      </c>
      <c r="F7659" t="s">
        <v>37396</v>
      </c>
      <c r="G7659" t="s">
        <v>37397</v>
      </c>
      <c r="H7659" t="s">
        <v>295</v>
      </c>
      <c r="I7659" s="1">
        <v>25973</v>
      </c>
      <c r="J7659" t="s">
        <v>37398</v>
      </c>
      <c r="K7659" t="s">
        <v>5269</v>
      </c>
      <c r="L7659">
        <v>24105</v>
      </c>
      <c r="M7659" t="s">
        <v>295</v>
      </c>
      <c r="N7659" s="1">
        <v>44961</v>
      </c>
      <c r="O7659" s="1">
        <v>44963</v>
      </c>
      <c r="P7659">
        <v>11</v>
      </c>
      <c r="Q7659">
        <v>1</v>
      </c>
      <c r="R7659" t="s">
        <v>63</v>
      </c>
      <c r="S7659">
        <v>3</v>
      </c>
      <c r="T7659">
        <v>2</v>
      </c>
      <c r="U7659">
        <v>2</v>
      </c>
      <c r="V7659">
        <v>136</v>
      </c>
      <c r="W7659" t="s">
        <v>41</v>
      </c>
      <c r="X7659" t="s">
        <v>37399</v>
      </c>
      <c r="Y7659" t="s">
        <v>43</v>
      </c>
      <c r="Z7659" s="1">
        <v>44944</v>
      </c>
      <c r="AA7659" s="2">
        <v>0.19696759259259258</v>
      </c>
      <c r="AB7659" s="2">
        <v>0.68737268518518524</v>
      </c>
      <c r="AC7659" t="s">
        <v>45</v>
      </c>
      <c r="AD7659" t="s">
        <v>44</v>
      </c>
      <c r="AE7659" t="s">
        <v>45</v>
      </c>
      <c r="AF7659">
        <v>68</v>
      </c>
    </row>
    <row r="7660" spans="1:32">
      <c r="A7660">
        <v>32574</v>
      </c>
      <c r="B7660">
        <v>31674</v>
      </c>
      <c r="C7660" t="s">
        <v>583</v>
      </c>
      <c r="D7660" t="s">
        <v>10303</v>
      </c>
      <c r="E7660" t="s">
        <v>48</v>
      </c>
      <c r="F7660" t="s">
        <v>37400</v>
      </c>
      <c r="G7660" t="s">
        <v>37401</v>
      </c>
      <c r="H7660" t="s">
        <v>423</v>
      </c>
      <c r="I7660" s="1">
        <v>27744</v>
      </c>
      <c r="J7660" t="s">
        <v>37402</v>
      </c>
      <c r="K7660" t="s">
        <v>31801</v>
      </c>
      <c r="L7660">
        <v>41486</v>
      </c>
      <c r="M7660" t="s">
        <v>423</v>
      </c>
      <c r="N7660" s="1">
        <v>45030</v>
      </c>
      <c r="O7660" s="1">
        <v>45032</v>
      </c>
      <c r="P7660">
        <v>20</v>
      </c>
      <c r="Q7660">
        <v>1</v>
      </c>
      <c r="R7660" t="s">
        <v>63</v>
      </c>
      <c r="S7660">
        <v>4</v>
      </c>
      <c r="T7660">
        <v>1</v>
      </c>
      <c r="U7660">
        <v>2</v>
      </c>
      <c r="V7660">
        <v>136</v>
      </c>
      <c r="W7660" t="s">
        <v>54</v>
      </c>
      <c r="X7660" t="s">
        <v>37403</v>
      </c>
      <c r="Y7660" t="s">
        <v>6</v>
      </c>
      <c r="Z7660" s="1">
        <v>45005</v>
      </c>
      <c r="AA7660" s="2">
        <v>0.99723379629629638</v>
      </c>
      <c r="AB7660" s="2">
        <v>0.16988425925925923</v>
      </c>
      <c r="AC7660" t="s">
        <v>45</v>
      </c>
      <c r="AD7660" t="s">
        <v>45</v>
      </c>
      <c r="AE7660" t="s">
        <v>44</v>
      </c>
      <c r="AF7660">
        <v>68</v>
      </c>
    </row>
    <row r="7661" spans="1:32">
      <c r="A7661">
        <v>32576</v>
      </c>
      <c r="B7661">
        <v>31676</v>
      </c>
      <c r="C7661" t="s">
        <v>256</v>
      </c>
      <c r="D7661" t="s">
        <v>20734</v>
      </c>
      <c r="E7661" t="s">
        <v>48</v>
      </c>
      <c r="F7661" t="s">
        <v>37404</v>
      </c>
      <c r="G7661" t="s">
        <v>37405</v>
      </c>
      <c r="H7661" t="s">
        <v>171</v>
      </c>
      <c r="I7661" s="1">
        <v>35450</v>
      </c>
      <c r="J7661" t="s">
        <v>37406</v>
      </c>
      <c r="K7661" t="s">
        <v>37407</v>
      </c>
      <c r="L7661">
        <v>36772</v>
      </c>
      <c r="M7661" t="s">
        <v>171</v>
      </c>
      <c r="N7661" s="1">
        <v>45231</v>
      </c>
      <c r="O7661" s="1">
        <v>45236</v>
      </c>
      <c r="P7661">
        <v>14</v>
      </c>
      <c r="Q7661">
        <v>1</v>
      </c>
      <c r="R7661" t="s">
        <v>63</v>
      </c>
      <c r="S7661">
        <v>4</v>
      </c>
      <c r="T7661">
        <v>1</v>
      </c>
      <c r="U7661">
        <v>5</v>
      </c>
      <c r="V7661">
        <v>390</v>
      </c>
      <c r="W7661" t="s">
        <v>41</v>
      </c>
      <c r="X7661" t="s">
        <v>37408</v>
      </c>
      <c r="Y7661" t="s">
        <v>65</v>
      </c>
      <c r="Z7661" s="1">
        <v>45215</v>
      </c>
      <c r="AA7661" s="2">
        <v>0.98255787037037035</v>
      </c>
      <c r="AB7661" s="2">
        <v>0.15540509259259258</v>
      </c>
      <c r="AC7661" t="s">
        <v>45</v>
      </c>
      <c r="AD7661" t="s">
        <v>44</v>
      </c>
      <c r="AE7661" t="s">
        <v>44</v>
      </c>
      <c r="AF7661">
        <v>78</v>
      </c>
    </row>
    <row r="7662" spans="1:32">
      <c r="A7662">
        <v>32577</v>
      </c>
      <c r="B7662">
        <v>31677</v>
      </c>
      <c r="C7662" t="s">
        <v>662</v>
      </c>
      <c r="D7662" t="s">
        <v>6538</v>
      </c>
      <c r="E7662" t="s">
        <v>34</v>
      </c>
      <c r="F7662" t="s">
        <v>37409</v>
      </c>
      <c r="G7662" t="s">
        <v>37410</v>
      </c>
      <c r="H7662" t="s">
        <v>941</v>
      </c>
      <c r="I7662" s="1">
        <v>24698</v>
      </c>
      <c r="J7662" t="s">
        <v>37411</v>
      </c>
      <c r="K7662" t="s">
        <v>37412</v>
      </c>
      <c r="L7662">
        <v>15788</v>
      </c>
      <c r="M7662" t="s">
        <v>941</v>
      </c>
      <c r="N7662" s="1">
        <v>45166</v>
      </c>
      <c r="O7662" s="1">
        <v>45169</v>
      </c>
      <c r="P7662">
        <v>24</v>
      </c>
      <c r="Q7662">
        <v>1</v>
      </c>
      <c r="R7662" t="s">
        <v>40</v>
      </c>
      <c r="S7662">
        <v>2</v>
      </c>
      <c r="T7662">
        <v>2</v>
      </c>
      <c r="U7662">
        <v>3</v>
      </c>
      <c r="V7662">
        <v>615</v>
      </c>
      <c r="W7662" t="s">
        <v>54</v>
      </c>
      <c r="X7662" t="s">
        <v>37413</v>
      </c>
      <c r="Y7662" t="s">
        <v>6</v>
      </c>
      <c r="Z7662" s="1">
        <v>45158</v>
      </c>
      <c r="AA7662" s="2">
        <v>0.71761574074074075</v>
      </c>
      <c r="AB7662" s="2">
        <v>0.72657407407407415</v>
      </c>
      <c r="AC7662" t="s">
        <v>44</v>
      </c>
      <c r="AD7662" t="s">
        <v>45</v>
      </c>
      <c r="AE7662" t="s">
        <v>44</v>
      </c>
      <c r="AF7662">
        <v>205</v>
      </c>
    </row>
    <row r="7663" spans="1:32">
      <c r="A7663">
        <v>32578</v>
      </c>
      <c r="B7663">
        <v>31678</v>
      </c>
      <c r="C7663" t="s">
        <v>326</v>
      </c>
      <c r="D7663" t="s">
        <v>3849</v>
      </c>
      <c r="E7663" t="s">
        <v>48</v>
      </c>
      <c r="F7663" t="s">
        <v>37414</v>
      </c>
      <c r="G7663" t="s">
        <v>37415</v>
      </c>
      <c r="H7663" t="s">
        <v>941</v>
      </c>
      <c r="I7663" s="1">
        <v>27850</v>
      </c>
      <c r="J7663" t="s">
        <v>37416</v>
      </c>
      <c r="K7663" t="s">
        <v>25712</v>
      </c>
      <c r="L7663">
        <v>55841</v>
      </c>
      <c r="M7663" t="s">
        <v>941</v>
      </c>
      <c r="N7663" s="1">
        <v>45226</v>
      </c>
      <c r="O7663" s="1">
        <v>45231</v>
      </c>
      <c r="P7663">
        <v>32</v>
      </c>
      <c r="Q7663">
        <v>2</v>
      </c>
      <c r="R7663" t="s">
        <v>63</v>
      </c>
      <c r="S7663">
        <v>3</v>
      </c>
      <c r="T7663">
        <v>2</v>
      </c>
      <c r="U7663">
        <v>5</v>
      </c>
      <c r="V7663">
        <v>310</v>
      </c>
      <c r="W7663" t="s">
        <v>54</v>
      </c>
      <c r="X7663" t="s">
        <v>37417</v>
      </c>
      <c r="Y7663" t="s">
        <v>65</v>
      </c>
      <c r="Z7663" s="1">
        <v>45193</v>
      </c>
      <c r="AA7663" s="2">
        <v>8.892361111111112E-2</v>
      </c>
      <c r="AB7663" s="2">
        <v>0.42599537037037033</v>
      </c>
      <c r="AC7663" t="s">
        <v>45</v>
      </c>
      <c r="AD7663" t="s">
        <v>44</v>
      </c>
      <c r="AE7663" t="s">
        <v>45</v>
      </c>
      <c r="AF7663">
        <v>62</v>
      </c>
    </row>
    <row r="7664" spans="1:32">
      <c r="A7664">
        <v>32579</v>
      </c>
      <c r="B7664">
        <v>31679</v>
      </c>
      <c r="C7664" t="s">
        <v>1759</v>
      </c>
      <c r="D7664" t="s">
        <v>12113</v>
      </c>
      <c r="E7664" t="s">
        <v>34</v>
      </c>
      <c r="F7664" t="s">
        <v>37418</v>
      </c>
      <c r="G7664" t="s">
        <v>37419</v>
      </c>
      <c r="H7664" t="s">
        <v>135</v>
      </c>
      <c r="I7664" s="1">
        <v>18555</v>
      </c>
      <c r="J7664" t="s">
        <v>37420</v>
      </c>
      <c r="K7664" t="s">
        <v>37421</v>
      </c>
      <c r="L7664">
        <v>3989</v>
      </c>
      <c r="M7664" t="s">
        <v>135</v>
      </c>
      <c r="N7664" s="1">
        <v>45263</v>
      </c>
      <c r="O7664" s="1">
        <v>45268</v>
      </c>
      <c r="P7664">
        <v>26</v>
      </c>
      <c r="Q7664">
        <v>2</v>
      </c>
      <c r="R7664" t="s">
        <v>63</v>
      </c>
      <c r="S7664">
        <v>4</v>
      </c>
      <c r="T7664">
        <v>2</v>
      </c>
      <c r="U7664">
        <v>5</v>
      </c>
      <c r="V7664">
        <v>405</v>
      </c>
      <c r="W7664" t="s">
        <v>41</v>
      </c>
      <c r="X7664" t="s">
        <v>37422</v>
      </c>
      <c r="Y7664" t="s">
        <v>43</v>
      </c>
      <c r="Z7664" s="1">
        <v>45243</v>
      </c>
      <c r="AA7664" s="2">
        <v>0.8849421296296297</v>
      </c>
      <c r="AB7664" s="2">
        <v>0.11908564814814815</v>
      </c>
      <c r="AC7664" t="s">
        <v>44</v>
      </c>
      <c r="AD7664" t="s">
        <v>44</v>
      </c>
      <c r="AE7664" t="s">
        <v>44</v>
      </c>
      <c r="AF7664">
        <v>81</v>
      </c>
    </row>
    <row r="7665" spans="1:32">
      <c r="A7665">
        <v>32580</v>
      </c>
      <c r="B7665">
        <v>31680</v>
      </c>
      <c r="C7665" t="s">
        <v>112</v>
      </c>
      <c r="D7665" t="s">
        <v>12031</v>
      </c>
      <c r="E7665" t="s">
        <v>48</v>
      </c>
      <c r="F7665" t="s">
        <v>37423</v>
      </c>
      <c r="G7665" t="s">
        <v>37424</v>
      </c>
      <c r="H7665" t="s">
        <v>317</v>
      </c>
      <c r="I7665" s="1">
        <v>26739</v>
      </c>
      <c r="J7665" t="s">
        <v>37425</v>
      </c>
      <c r="K7665" t="s">
        <v>37426</v>
      </c>
      <c r="L7665">
        <v>64140</v>
      </c>
      <c r="M7665" t="s">
        <v>317</v>
      </c>
      <c r="N7665" s="1">
        <v>45268</v>
      </c>
      <c r="O7665" s="1">
        <v>45273</v>
      </c>
      <c r="P7665">
        <v>9</v>
      </c>
      <c r="Q7665">
        <v>1</v>
      </c>
      <c r="R7665" t="s">
        <v>40</v>
      </c>
      <c r="S7665">
        <v>3</v>
      </c>
      <c r="T7665">
        <v>1</v>
      </c>
      <c r="U7665">
        <v>5</v>
      </c>
      <c r="V7665">
        <v>1250</v>
      </c>
      <c r="W7665" t="s">
        <v>41</v>
      </c>
      <c r="X7665" t="s">
        <v>37427</v>
      </c>
      <c r="Y7665" t="s">
        <v>6</v>
      </c>
      <c r="Z7665" s="1">
        <v>45236</v>
      </c>
      <c r="AA7665" s="2">
        <v>0.33188657407407407</v>
      </c>
      <c r="AB7665" s="2">
        <v>0.93046296296296294</v>
      </c>
      <c r="AC7665" t="s">
        <v>45</v>
      </c>
      <c r="AD7665" t="s">
        <v>44</v>
      </c>
      <c r="AE7665" t="s">
        <v>45</v>
      </c>
      <c r="AF7665">
        <v>250</v>
      </c>
    </row>
    <row r="7666" spans="1:32">
      <c r="A7666">
        <v>32581</v>
      </c>
      <c r="B7666">
        <v>31681</v>
      </c>
      <c r="C7666" t="s">
        <v>1155</v>
      </c>
      <c r="D7666" t="s">
        <v>768</v>
      </c>
      <c r="E7666" t="s">
        <v>34</v>
      </c>
      <c r="F7666" t="s">
        <v>37428</v>
      </c>
      <c r="G7666">
        <v>2564545444</v>
      </c>
      <c r="H7666" t="s">
        <v>537</v>
      </c>
      <c r="I7666" s="1">
        <v>32824</v>
      </c>
      <c r="J7666" t="s">
        <v>37429</v>
      </c>
      <c r="K7666" t="s">
        <v>37430</v>
      </c>
      <c r="L7666">
        <v>9207</v>
      </c>
      <c r="M7666" t="s">
        <v>537</v>
      </c>
      <c r="N7666" s="1">
        <v>45194</v>
      </c>
      <c r="O7666" s="1">
        <v>45195</v>
      </c>
      <c r="P7666">
        <v>97</v>
      </c>
      <c r="Q7666">
        <v>4</v>
      </c>
      <c r="R7666" t="s">
        <v>53</v>
      </c>
      <c r="S7666">
        <v>2</v>
      </c>
      <c r="T7666">
        <v>2</v>
      </c>
      <c r="U7666">
        <v>1</v>
      </c>
      <c r="V7666">
        <v>147</v>
      </c>
      <c r="W7666" t="s">
        <v>41</v>
      </c>
      <c r="X7666" t="s">
        <v>37431</v>
      </c>
      <c r="Y7666" t="s">
        <v>81</v>
      </c>
      <c r="Z7666" s="1">
        <v>45168</v>
      </c>
      <c r="AA7666" s="2">
        <v>0.5716782407407407</v>
      </c>
      <c r="AB7666" s="2">
        <v>0.24489583333333331</v>
      </c>
      <c r="AC7666" t="s">
        <v>45</v>
      </c>
      <c r="AD7666" t="s">
        <v>44</v>
      </c>
      <c r="AE7666" t="s">
        <v>44</v>
      </c>
      <c r="AF7666">
        <v>147</v>
      </c>
    </row>
    <row r="7667" spans="1:32">
      <c r="A7667">
        <v>32582</v>
      </c>
      <c r="B7667">
        <v>31682</v>
      </c>
      <c r="C7667" t="s">
        <v>1503</v>
      </c>
      <c r="D7667" t="s">
        <v>34675</v>
      </c>
      <c r="E7667" t="s">
        <v>48</v>
      </c>
      <c r="F7667" t="s">
        <v>37432</v>
      </c>
      <c r="G7667">
        <v>6748284167</v>
      </c>
      <c r="H7667" t="s">
        <v>77</v>
      </c>
      <c r="I7667" s="1">
        <v>33711</v>
      </c>
      <c r="J7667" t="s">
        <v>37433</v>
      </c>
      <c r="K7667" t="s">
        <v>37434</v>
      </c>
      <c r="L7667">
        <v>15459</v>
      </c>
      <c r="M7667" t="s">
        <v>77</v>
      </c>
      <c r="N7667" s="1">
        <v>44965</v>
      </c>
      <c r="O7667" s="1">
        <v>44967</v>
      </c>
      <c r="P7667">
        <v>54</v>
      </c>
      <c r="Q7667">
        <v>3</v>
      </c>
      <c r="R7667" t="s">
        <v>40</v>
      </c>
      <c r="S7667">
        <v>2</v>
      </c>
      <c r="T7667">
        <v>0</v>
      </c>
      <c r="U7667">
        <v>2</v>
      </c>
      <c r="V7667">
        <v>406</v>
      </c>
      <c r="W7667" t="s">
        <v>41</v>
      </c>
      <c r="X7667" t="s">
        <v>37435</v>
      </c>
      <c r="Y7667" t="s">
        <v>81</v>
      </c>
      <c r="Z7667" s="1">
        <v>44928</v>
      </c>
      <c r="AA7667" s="2">
        <v>0.41796296296296293</v>
      </c>
      <c r="AB7667" s="2">
        <v>0.63269675925925928</v>
      </c>
      <c r="AC7667" t="s">
        <v>45</v>
      </c>
      <c r="AD7667" t="s">
        <v>45</v>
      </c>
      <c r="AE7667" t="s">
        <v>45</v>
      </c>
      <c r="AF7667">
        <v>203</v>
      </c>
    </row>
    <row r="7668" spans="1:32">
      <c r="A7668">
        <v>32583</v>
      </c>
      <c r="B7668">
        <v>31683</v>
      </c>
      <c r="C7668" t="s">
        <v>963</v>
      </c>
      <c r="D7668" t="s">
        <v>34619</v>
      </c>
      <c r="E7668" t="s">
        <v>48</v>
      </c>
      <c r="F7668" t="s">
        <v>37436</v>
      </c>
      <c r="G7668" t="s">
        <v>37437</v>
      </c>
      <c r="H7668" t="s">
        <v>122</v>
      </c>
      <c r="I7668" s="1">
        <v>34628</v>
      </c>
      <c r="J7668" t="s">
        <v>37438</v>
      </c>
      <c r="K7668" t="s">
        <v>37439</v>
      </c>
      <c r="L7668">
        <v>97276</v>
      </c>
      <c r="M7668" t="s">
        <v>122</v>
      </c>
      <c r="N7668" s="1">
        <v>45284</v>
      </c>
      <c r="O7668" s="1">
        <v>45285</v>
      </c>
      <c r="P7668">
        <v>17</v>
      </c>
      <c r="Q7668">
        <v>1</v>
      </c>
      <c r="R7668" t="s">
        <v>63</v>
      </c>
      <c r="S7668">
        <v>1</v>
      </c>
      <c r="T7668">
        <v>2</v>
      </c>
      <c r="U7668">
        <v>1</v>
      </c>
      <c r="V7668">
        <v>66</v>
      </c>
      <c r="W7668" t="s">
        <v>54</v>
      </c>
      <c r="X7668" t="s">
        <v>37440</v>
      </c>
      <c r="Y7668" t="s">
        <v>81</v>
      </c>
      <c r="Z7668" s="1">
        <v>45255</v>
      </c>
      <c r="AA7668" s="2">
        <v>0.92107638888888888</v>
      </c>
      <c r="AB7668" s="2">
        <v>0.91997685185185185</v>
      </c>
      <c r="AC7668" t="s">
        <v>44</v>
      </c>
      <c r="AD7668" t="s">
        <v>44</v>
      </c>
      <c r="AE7668" t="s">
        <v>45</v>
      </c>
      <c r="AF7668">
        <v>66</v>
      </c>
    </row>
    <row r="7669" spans="1:32">
      <c r="A7669">
        <v>32584</v>
      </c>
      <c r="B7669">
        <v>31684</v>
      </c>
      <c r="C7669" t="s">
        <v>988</v>
      </c>
      <c r="D7669" t="s">
        <v>1871</v>
      </c>
      <c r="E7669" t="s">
        <v>34</v>
      </c>
      <c r="F7669" t="s">
        <v>37441</v>
      </c>
      <c r="G7669" t="s">
        <v>37442</v>
      </c>
      <c r="H7669" t="s">
        <v>77</v>
      </c>
      <c r="I7669" s="1">
        <v>38595</v>
      </c>
      <c r="J7669" t="s">
        <v>37443</v>
      </c>
      <c r="K7669" t="s">
        <v>37444</v>
      </c>
      <c r="L7669">
        <v>86592</v>
      </c>
      <c r="M7669" t="s">
        <v>77</v>
      </c>
      <c r="N7669" s="1">
        <v>45235</v>
      </c>
      <c r="O7669" s="1">
        <v>45240</v>
      </c>
      <c r="P7669">
        <v>57</v>
      </c>
      <c r="Q7669">
        <v>3</v>
      </c>
      <c r="R7669" t="s">
        <v>40</v>
      </c>
      <c r="S7669">
        <v>2</v>
      </c>
      <c r="T7669">
        <v>0</v>
      </c>
      <c r="U7669">
        <v>5</v>
      </c>
      <c r="V7669">
        <v>1120</v>
      </c>
      <c r="W7669" t="s">
        <v>54</v>
      </c>
      <c r="X7669" t="s">
        <v>37445</v>
      </c>
      <c r="Y7669" t="s">
        <v>65</v>
      </c>
      <c r="Z7669" s="1">
        <v>45216</v>
      </c>
      <c r="AA7669" s="2">
        <v>0.54557870370370376</v>
      </c>
      <c r="AB7669" s="2">
        <v>0.93835648148148154</v>
      </c>
      <c r="AC7669" t="s">
        <v>44</v>
      </c>
      <c r="AD7669" t="s">
        <v>44</v>
      </c>
      <c r="AE7669" t="s">
        <v>44</v>
      </c>
      <c r="AF7669">
        <v>224</v>
      </c>
    </row>
    <row r="7670" spans="1:32">
      <c r="A7670">
        <v>32586</v>
      </c>
      <c r="B7670">
        <v>31686</v>
      </c>
      <c r="C7670" t="s">
        <v>205</v>
      </c>
      <c r="D7670" t="s">
        <v>553</v>
      </c>
      <c r="E7670" t="s">
        <v>48</v>
      </c>
      <c r="F7670" t="s">
        <v>37446</v>
      </c>
      <c r="G7670" t="s">
        <v>37447</v>
      </c>
      <c r="H7670" t="s">
        <v>171</v>
      </c>
      <c r="I7670" s="1">
        <v>24183</v>
      </c>
      <c r="J7670" t="s">
        <v>37448</v>
      </c>
      <c r="K7670" t="s">
        <v>37449</v>
      </c>
      <c r="L7670">
        <v>49714</v>
      </c>
      <c r="M7670" t="s">
        <v>171</v>
      </c>
      <c r="N7670" s="1">
        <v>45202</v>
      </c>
      <c r="O7670" s="1">
        <v>45204</v>
      </c>
      <c r="P7670">
        <v>78</v>
      </c>
      <c r="Q7670">
        <v>4</v>
      </c>
      <c r="R7670" t="s">
        <v>40</v>
      </c>
      <c r="S7670">
        <v>2</v>
      </c>
      <c r="T7670">
        <v>2</v>
      </c>
      <c r="U7670">
        <v>2</v>
      </c>
      <c r="V7670">
        <v>484</v>
      </c>
      <c r="W7670" t="s">
        <v>54</v>
      </c>
      <c r="X7670" t="s">
        <v>37450</v>
      </c>
      <c r="Y7670" t="s">
        <v>65</v>
      </c>
      <c r="Z7670" s="1">
        <v>45167</v>
      </c>
      <c r="AA7670" s="2">
        <v>6.0335648148148145E-2</v>
      </c>
      <c r="AB7670" s="2">
        <v>3.0844907407407404E-2</v>
      </c>
      <c r="AC7670" t="s">
        <v>44</v>
      </c>
      <c r="AD7670" t="s">
        <v>45</v>
      </c>
      <c r="AE7670" t="s">
        <v>44</v>
      </c>
      <c r="AF7670">
        <v>242</v>
      </c>
    </row>
    <row r="7671" spans="1:32">
      <c r="A7671">
        <v>32587</v>
      </c>
      <c r="B7671">
        <v>31687</v>
      </c>
      <c r="C7671" t="s">
        <v>1022</v>
      </c>
      <c r="D7671" t="s">
        <v>33154</v>
      </c>
      <c r="E7671" t="s">
        <v>34</v>
      </c>
      <c r="F7671" t="s">
        <v>37451</v>
      </c>
      <c r="G7671" t="s">
        <v>37452</v>
      </c>
      <c r="H7671" t="s">
        <v>135</v>
      </c>
      <c r="I7671" s="1">
        <v>33650</v>
      </c>
      <c r="J7671" t="s">
        <v>37453</v>
      </c>
      <c r="K7671" t="s">
        <v>37454</v>
      </c>
      <c r="L7671">
        <v>98385</v>
      </c>
      <c r="M7671" t="s">
        <v>135</v>
      </c>
      <c r="N7671" s="1">
        <v>45100</v>
      </c>
      <c r="O7671" s="1">
        <v>45102</v>
      </c>
      <c r="P7671">
        <v>11</v>
      </c>
      <c r="Q7671">
        <v>1</v>
      </c>
      <c r="R7671" t="s">
        <v>63</v>
      </c>
      <c r="S7671">
        <v>2</v>
      </c>
      <c r="T7671">
        <v>0</v>
      </c>
      <c r="U7671">
        <v>2</v>
      </c>
      <c r="V7671">
        <v>142</v>
      </c>
      <c r="W7671" t="s">
        <v>41</v>
      </c>
      <c r="X7671" t="s">
        <v>37455</v>
      </c>
      <c r="Y7671" t="s">
        <v>6</v>
      </c>
      <c r="Z7671" s="1">
        <v>45087</v>
      </c>
      <c r="AA7671" s="2">
        <v>0.91200231481481486</v>
      </c>
      <c r="AB7671" s="2">
        <v>0.59124999999999994</v>
      </c>
      <c r="AC7671" t="s">
        <v>45</v>
      </c>
      <c r="AD7671" t="s">
        <v>44</v>
      </c>
      <c r="AE7671" t="s">
        <v>45</v>
      </c>
      <c r="AF7671">
        <v>71</v>
      </c>
    </row>
    <row r="7672" spans="1:32">
      <c r="A7672">
        <v>32588</v>
      </c>
      <c r="B7672">
        <v>31688</v>
      </c>
      <c r="C7672" t="s">
        <v>1310</v>
      </c>
      <c r="D7672" t="s">
        <v>989</v>
      </c>
      <c r="E7672" t="s">
        <v>34</v>
      </c>
      <c r="F7672" t="s">
        <v>7472</v>
      </c>
      <c r="G7672">
        <f>1-572-202-9202</f>
        <v>-9975</v>
      </c>
      <c r="H7672" t="s">
        <v>330</v>
      </c>
      <c r="I7672" s="1">
        <v>17200</v>
      </c>
      <c r="J7672" t="s">
        <v>37456</v>
      </c>
      <c r="K7672" t="s">
        <v>924</v>
      </c>
      <c r="L7672">
        <v>73001</v>
      </c>
      <c r="M7672" t="s">
        <v>330</v>
      </c>
      <c r="N7672" s="1">
        <v>45285</v>
      </c>
      <c r="O7672" s="1">
        <v>45288</v>
      </c>
      <c r="P7672">
        <v>34</v>
      </c>
      <c r="Q7672">
        <v>2</v>
      </c>
      <c r="R7672" t="s">
        <v>53</v>
      </c>
      <c r="S7672">
        <v>1</v>
      </c>
      <c r="T7672">
        <v>1</v>
      </c>
      <c r="U7672">
        <v>3</v>
      </c>
      <c r="V7672">
        <v>393</v>
      </c>
      <c r="W7672" t="s">
        <v>54</v>
      </c>
      <c r="X7672" t="s">
        <v>37457</v>
      </c>
      <c r="Y7672" t="s">
        <v>81</v>
      </c>
      <c r="Z7672" s="1">
        <v>45274</v>
      </c>
      <c r="AA7672" s="2">
        <v>0.45167824074074076</v>
      </c>
      <c r="AB7672" s="2">
        <v>0.19930555555555554</v>
      </c>
      <c r="AC7672" t="s">
        <v>44</v>
      </c>
      <c r="AD7672" t="s">
        <v>45</v>
      </c>
      <c r="AE7672" t="s">
        <v>44</v>
      </c>
      <c r="AF7672">
        <v>131</v>
      </c>
    </row>
    <row r="7673" spans="1:32">
      <c r="A7673">
        <v>32590</v>
      </c>
      <c r="B7673">
        <v>31690</v>
      </c>
      <c r="C7673" t="s">
        <v>10476</v>
      </c>
      <c r="D7673" t="s">
        <v>83</v>
      </c>
      <c r="E7673" t="s">
        <v>48</v>
      </c>
      <c r="F7673" t="s">
        <v>37458</v>
      </c>
      <c r="G7673" t="s">
        <v>37459</v>
      </c>
      <c r="H7673" t="s">
        <v>60</v>
      </c>
      <c r="I7673" s="1">
        <v>27907</v>
      </c>
      <c r="J7673" t="s">
        <v>37460</v>
      </c>
      <c r="K7673" t="s">
        <v>37461</v>
      </c>
      <c r="L7673">
        <v>58534</v>
      </c>
      <c r="M7673" t="s">
        <v>60</v>
      </c>
      <c r="N7673" s="1">
        <v>44989</v>
      </c>
      <c r="O7673" s="1">
        <v>44991</v>
      </c>
      <c r="P7673">
        <v>10</v>
      </c>
      <c r="Q7673">
        <v>1</v>
      </c>
      <c r="R7673" t="s">
        <v>53</v>
      </c>
      <c r="S7673">
        <v>3</v>
      </c>
      <c r="T7673">
        <v>0</v>
      </c>
      <c r="U7673">
        <v>2</v>
      </c>
      <c r="V7673">
        <v>250</v>
      </c>
      <c r="W7673" t="s">
        <v>41</v>
      </c>
      <c r="X7673" t="s">
        <v>37462</v>
      </c>
      <c r="Y7673" t="s">
        <v>43</v>
      </c>
      <c r="Z7673" s="1">
        <v>44961</v>
      </c>
      <c r="AA7673" s="2">
        <v>7.4212962962962967E-2</v>
      </c>
      <c r="AB7673" s="2">
        <v>0.71590277777777789</v>
      </c>
      <c r="AC7673" t="s">
        <v>45</v>
      </c>
      <c r="AD7673" t="s">
        <v>45</v>
      </c>
      <c r="AE7673" t="s">
        <v>44</v>
      </c>
      <c r="AF7673">
        <v>125</v>
      </c>
    </row>
    <row r="7674" spans="1:32">
      <c r="A7674">
        <v>32591</v>
      </c>
      <c r="B7674">
        <v>31691</v>
      </c>
      <c r="C7674" t="s">
        <v>1471</v>
      </c>
      <c r="D7674" t="s">
        <v>1851</v>
      </c>
      <c r="E7674" t="s">
        <v>48</v>
      </c>
      <c r="F7674" t="s">
        <v>37463</v>
      </c>
      <c r="G7674" t="s">
        <v>37464</v>
      </c>
      <c r="H7674" t="s">
        <v>317</v>
      </c>
      <c r="I7674" s="1">
        <v>23880</v>
      </c>
      <c r="J7674" t="s">
        <v>37465</v>
      </c>
      <c r="K7674" t="s">
        <v>37466</v>
      </c>
      <c r="L7674">
        <v>68402</v>
      </c>
      <c r="M7674" t="s">
        <v>317</v>
      </c>
      <c r="N7674" s="1">
        <v>44948</v>
      </c>
      <c r="O7674" s="1">
        <v>44949</v>
      </c>
      <c r="P7674">
        <v>67</v>
      </c>
      <c r="Q7674">
        <v>3</v>
      </c>
      <c r="R7674" t="s">
        <v>53</v>
      </c>
      <c r="S7674">
        <v>3</v>
      </c>
      <c r="T7674">
        <v>2</v>
      </c>
      <c r="U7674">
        <v>1</v>
      </c>
      <c r="V7674">
        <v>137</v>
      </c>
      <c r="W7674" t="s">
        <v>54</v>
      </c>
      <c r="X7674" t="s">
        <v>37467</v>
      </c>
      <c r="Y7674" t="s">
        <v>6</v>
      </c>
      <c r="Z7674" s="1">
        <v>44934</v>
      </c>
      <c r="AA7674" s="2">
        <v>0.52822916666666664</v>
      </c>
      <c r="AB7674" s="2">
        <v>0.18083333333333332</v>
      </c>
      <c r="AC7674" t="s">
        <v>44</v>
      </c>
      <c r="AD7674" t="s">
        <v>44</v>
      </c>
      <c r="AE7674" t="s">
        <v>44</v>
      </c>
      <c r="AF7674">
        <v>137</v>
      </c>
    </row>
    <row r="7675" spans="1:32">
      <c r="A7675">
        <v>32592</v>
      </c>
      <c r="B7675">
        <v>31692</v>
      </c>
      <c r="C7675" t="s">
        <v>2722</v>
      </c>
      <c r="D7675" t="s">
        <v>416</v>
      </c>
      <c r="E7675" t="s">
        <v>34</v>
      </c>
      <c r="F7675" t="s">
        <v>37468</v>
      </c>
      <c r="G7675" t="s">
        <v>37469</v>
      </c>
      <c r="H7675" t="s">
        <v>418</v>
      </c>
      <c r="I7675" s="1">
        <v>18351</v>
      </c>
      <c r="J7675" t="s">
        <v>37470</v>
      </c>
      <c r="K7675" t="s">
        <v>660</v>
      </c>
      <c r="L7675">
        <v>37240</v>
      </c>
      <c r="M7675" t="s">
        <v>418</v>
      </c>
      <c r="N7675" s="1">
        <v>45180</v>
      </c>
      <c r="O7675" s="1">
        <v>45183</v>
      </c>
      <c r="P7675">
        <v>23</v>
      </c>
      <c r="Q7675">
        <v>1</v>
      </c>
      <c r="R7675" t="s">
        <v>63</v>
      </c>
      <c r="S7675">
        <v>1</v>
      </c>
      <c r="T7675">
        <v>2</v>
      </c>
      <c r="U7675">
        <v>3</v>
      </c>
      <c r="V7675">
        <v>255</v>
      </c>
      <c r="W7675" t="s">
        <v>41</v>
      </c>
      <c r="X7675" t="s">
        <v>37471</v>
      </c>
      <c r="Y7675" t="s">
        <v>6</v>
      </c>
      <c r="Z7675" s="1">
        <v>45162</v>
      </c>
      <c r="AA7675" s="2">
        <v>0.10643518518518519</v>
      </c>
      <c r="AB7675" s="2">
        <v>0.29026620370370371</v>
      </c>
      <c r="AC7675" t="s">
        <v>45</v>
      </c>
      <c r="AD7675" t="s">
        <v>44</v>
      </c>
      <c r="AE7675" t="s">
        <v>45</v>
      </c>
      <c r="AF7675">
        <v>85</v>
      </c>
    </row>
    <row r="7676" spans="1:32">
      <c r="A7676">
        <v>32594</v>
      </c>
      <c r="B7676">
        <v>31694</v>
      </c>
      <c r="C7676" t="s">
        <v>37472</v>
      </c>
      <c r="D7676" t="s">
        <v>9313</v>
      </c>
      <c r="E7676" t="s">
        <v>48</v>
      </c>
      <c r="F7676" t="s">
        <v>37473</v>
      </c>
      <c r="G7676" t="s">
        <v>37474</v>
      </c>
      <c r="H7676" t="s">
        <v>171</v>
      </c>
      <c r="I7676" s="1">
        <v>23015</v>
      </c>
      <c r="J7676" t="s">
        <v>37475</v>
      </c>
      <c r="K7676" t="s">
        <v>26015</v>
      </c>
      <c r="L7676">
        <v>83414</v>
      </c>
      <c r="M7676" t="s">
        <v>171</v>
      </c>
      <c r="N7676" s="1">
        <v>45144</v>
      </c>
      <c r="O7676" s="1">
        <v>45146</v>
      </c>
      <c r="P7676">
        <v>11</v>
      </c>
      <c r="Q7676">
        <v>1</v>
      </c>
      <c r="R7676" t="s">
        <v>63</v>
      </c>
      <c r="S7676">
        <v>4</v>
      </c>
      <c r="T7676">
        <v>2</v>
      </c>
      <c r="U7676">
        <v>2</v>
      </c>
      <c r="V7676">
        <v>170</v>
      </c>
      <c r="W7676" t="s">
        <v>54</v>
      </c>
      <c r="X7676" t="s">
        <v>37476</v>
      </c>
      <c r="Y7676" t="s">
        <v>6</v>
      </c>
      <c r="Z7676" s="1">
        <v>45114</v>
      </c>
      <c r="AA7676" s="2">
        <v>0.36503472222222227</v>
      </c>
      <c r="AB7676" s="2">
        <v>0.11638888888888889</v>
      </c>
      <c r="AC7676" t="s">
        <v>45</v>
      </c>
      <c r="AD7676" t="s">
        <v>44</v>
      </c>
      <c r="AE7676" t="s">
        <v>45</v>
      </c>
      <c r="AF7676">
        <v>85</v>
      </c>
    </row>
    <row r="7677" spans="1:32">
      <c r="A7677">
        <v>32595</v>
      </c>
      <c r="B7677">
        <v>31695</v>
      </c>
      <c r="C7677" t="s">
        <v>3972</v>
      </c>
      <c r="D7677" t="s">
        <v>14064</v>
      </c>
      <c r="E7677" t="s">
        <v>48</v>
      </c>
      <c r="F7677" t="s">
        <v>37477</v>
      </c>
      <c r="G7677" t="s">
        <v>37478</v>
      </c>
      <c r="H7677" t="s">
        <v>77</v>
      </c>
      <c r="I7677" s="1">
        <v>28969</v>
      </c>
      <c r="J7677" t="s">
        <v>37479</v>
      </c>
      <c r="K7677" t="s">
        <v>37480</v>
      </c>
      <c r="L7677">
        <v>75031</v>
      </c>
      <c r="M7677" t="s">
        <v>77</v>
      </c>
      <c r="N7677" s="1">
        <v>45038</v>
      </c>
      <c r="O7677" s="1">
        <v>45043</v>
      </c>
      <c r="P7677">
        <v>87</v>
      </c>
      <c r="Q7677">
        <v>4</v>
      </c>
      <c r="R7677" t="s">
        <v>40</v>
      </c>
      <c r="S7677">
        <v>4</v>
      </c>
      <c r="T7677">
        <v>0</v>
      </c>
      <c r="U7677">
        <v>5</v>
      </c>
      <c r="V7677">
        <v>1200</v>
      </c>
      <c r="W7677" t="s">
        <v>41</v>
      </c>
      <c r="X7677" t="s">
        <v>37481</v>
      </c>
      <c r="Y7677" t="s">
        <v>43</v>
      </c>
      <c r="Z7677" s="1">
        <v>45032</v>
      </c>
      <c r="AA7677" s="2">
        <v>0.59983796296296299</v>
      </c>
      <c r="AB7677" s="2">
        <v>0.90893518518518512</v>
      </c>
      <c r="AC7677" t="s">
        <v>45</v>
      </c>
      <c r="AD7677" t="s">
        <v>45</v>
      </c>
      <c r="AE7677" t="s">
        <v>44</v>
      </c>
      <c r="AF7677">
        <v>240</v>
      </c>
    </row>
    <row r="7678" spans="1:32">
      <c r="A7678">
        <v>32598</v>
      </c>
      <c r="B7678">
        <v>31698</v>
      </c>
      <c r="C7678" t="s">
        <v>4609</v>
      </c>
      <c r="D7678" t="s">
        <v>768</v>
      </c>
      <c r="E7678" t="s">
        <v>34</v>
      </c>
      <c r="F7678" t="s">
        <v>379</v>
      </c>
      <c r="G7678" t="s">
        <v>37482</v>
      </c>
      <c r="H7678" t="s">
        <v>295</v>
      </c>
      <c r="I7678" s="1">
        <v>34875</v>
      </c>
      <c r="J7678" t="s">
        <v>37483</v>
      </c>
      <c r="K7678" t="s">
        <v>37484</v>
      </c>
      <c r="L7678">
        <v>63816</v>
      </c>
      <c r="M7678" t="s">
        <v>295</v>
      </c>
      <c r="N7678" s="1">
        <v>45239</v>
      </c>
      <c r="O7678" s="1">
        <v>45242</v>
      </c>
      <c r="P7678">
        <v>8</v>
      </c>
      <c r="Q7678">
        <v>1</v>
      </c>
      <c r="R7678" t="s">
        <v>63</v>
      </c>
      <c r="S7678">
        <v>4</v>
      </c>
      <c r="T7678">
        <v>1</v>
      </c>
      <c r="U7678">
        <v>3</v>
      </c>
      <c r="V7678">
        <v>216</v>
      </c>
      <c r="W7678" t="s">
        <v>41</v>
      </c>
      <c r="X7678" t="s">
        <v>37485</v>
      </c>
      <c r="Y7678" t="s">
        <v>81</v>
      </c>
      <c r="Z7678" s="1">
        <v>45219</v>
      </c>
      <c r="AA7678" s="2">
        <v>8.6863425925925927E-2</v>
      </c>
      <c r="AB7678" s="2">
        <v>0.40444444444444444</v>
      </c>
      <c r="AC7678" t="s">
        <v>45</v>
      </c>
      <c r="AD7678" t="s">
        <v>45</v>
      </c>
      <c r="AE7678" t="s">
        <v>45</v>
      </c>
      <c r="AF7678">
        <v>72</v>
      </c>
    </row>
    <row r="7679" spans="1:32">
      <c r="A7679">
        <v>32599</v>
      </c>
      <c r="B7679">
        <v>31699</v>
      </c>
      <c r="C7679" t="s">
        <v>19220</v>
      </c>
      <c r="D7679" t="s">
        <v>3694</v>
      </c>
      <c r="E7679" t="s">
        <v>34</v>
      </c>
      <c r="F7679" t="s">
        <v>37486</v>
      </c>
      <c r="G7679" t="s">
        <v>37487</v>
      </c>
      <c r="H7679" t="s">
        <v>115</v>
      </c>
      <c r="I7679" s="1">
        <v>18405</v>
      </c>
      <c r="J7679" t="s">
        <v>37488</v>
      </c>
      <c r="K7679" t="s">
        <v>37489</v>
      </c>
      <c r="L7679">
        <v>28329</v>
      </c>
      <c r="M7679" t="s">
        <v>115</v>
      </c>
      <c r="N7679" s="1">
        <v>45056</v>
      </c>
      <c r="O7679" s="1">
        <v>45059</v>
      </c>
      <c r="P7679">
        <v>3</v>
      </c>
      <c r="Q7679">
        <v>1</v>
      </c>
      <c r="R7679" t="s">
        <v>40</v>
      </c>
      <c r="S7679">
        <v>1</v>
      </c>
      <c r="T7679">
        <v>2</v>
      </c>
      <c r="U7679">
        <v>3</v>
      </c>
      <c r="V7679">
        <v>663</v>
      </c>
      <c r="W7679" t="s">
        <v>54</v>
      </c>
      <c r="X7679" t="s">
        <v>37490</v>
      </c>
      <c r="Y7679" t="s">
        <v>43</v>
      </c>
      <c r="Z7679" s="1">
        <v>45031</v>
      </c>
      <c r="AA7679" s="2">
        <v>0.84930555555555554</v>
      </c>
      <c r="AB7679" s="2">
        <v>6.0127314814814814E-2</v>
      </c>
      <c r="AC7679" t="s">
        <v>44</v>
      </c>
      <c r="AD7679" t="s">
        <v>45</v>
      </c>
      <c r="AE7679" t="s">
        <v>45</v>
      </c>
      <c r="AF7679">
        <v>221</v>
      </c>
    </row>
    <row r="7680" spans="1:32">
      <c r="A7680">
        <v>32600</v>
      </c>
      <c r="B7680">
        <v>31700</v>
      </c>
      <c r="C7680" t="s">
        <v>1857</v>
      </c>
      <c r="D7680" t="s">
        <v>9556</v>
      </c>
      <c r="E7680" t="s">
        <v>34</v>
      </c>
      <c r="F7680" t="s">
        <v>37491</v>
      </c>
      <c r="G7680" t="s">
        <v>37492</v>
      </c>
      <c r="H7680" t="s">
        <v>135</v>
      </c>
      <c r="I7680" s="1">
        <v>31882</v>
      </c>
      <c r="J7680" t="s">
        <v>37493</v>
      </c>
      <c r="K7680" t="s">
        <v>37494</v>
      </c>
      <c r="L7680">
        <v>50423</v>
      </c>
      <c r="M7680" t="s">
        <v>135</v>
      </c>
      <c r="N7680" s="1">
        <v>45281</v>
      </c>
      <c r="O7680" s="1">
        <v>45285</v>
      </c>
      <c r="P7680">
        <v>7</v>
      </c>
      <c r="Q7680">
        <v>1</v>
      </c>
      <c r="R7680" t="s">
        <v>53</v>
      </c>
      <c r="S7680">
        <v>2</v>
      </c>
      <c r="T7680">
        <v>2</v>
      </c>
      <c r="U7680">
        <v>4</v>
      </c>
      <c r="V7680">
        <v>488</v>
      </c>
      <c r="W7680" t="s">
        <v>41</v>
      </c>
      <c r="X7680" t="s">
        <v>37495</v>
      </c>
      <c r="Y7680" t="s">
        <v>6</v>
      </c>
      <c r="Z7680" s="1">
        <v>45272</v>
      </c>
      <c r="AA7680" s="2">
        <v>0.10019675925925926</v>
      </c>
      <c r="AB7680" s="2">
        <v>0.6424305555555555</v>
      </c>
      <c r="AC7680" t="s">
        <v>44</v>
      </c>
      <c r="AD7680" t="s">
        <v>45</v>
      </c>
      <c r="AE7680" t="s">
        <v>45</v>
      </c>
      <c r="AF7680">
        <v>122</v>
      </c>
    </row>
    <row r="7681" spans="1:32">
      <c r="A7681">
        <v>32602</v>
      </c>
      <c r="B7681">
        <v>31702</v>
      </c>
      <c r="C7681" t="s">
        <v>90</v>
      </c>
      <c r="D7681" t="s">
        <v>10055</v>
      </c>
      <c r="E7681" t="s">
        <v>34</v>
      </c>
      <c r="F7681" t="s">
        <v>37496</v>
      </c>
      <c r="G7681" t="s">
        <v>37497</v>
      </c>
      <c r="H7681" t="s">
        <v>725</v>
      </c>
      <c r="I7681" s="1">
        <v>28605</v>
      </c>
      <c r="J7681" t="s">
        <v>37498</v>
      </c>
      <c r="K7681" t="s">
        <v>37499</v>
      </c>
      <c r="L7681">
        <v>49092</v>
      </c>
      <c r="M7681" t="s">
        <v>725</v>
      </c>
      <c r="N7681" s="1">
        <v>44949</v>
      </c>
      <c r="O7681" s="1">
        <v>44951</v>
      </c>
      <c r="P7681">
        <v>78</v>
      </c>
      <c r="Q7681">
        <v>4</v>
      </c>
      <c r="R7681" t="s">
        <v>40</v>
      </c>
      <c r="S7681">
        <v>2</v>
      </c>
      <c r="T7681">
        <v>2</v>
      </c>
      <c r="U7681">
        <v>2</v>
      </c>
      <c r="V7681">
        <v>436</v>
      </c>
      <c r="W7681" t="s">
        <v>41</v>
      </c>
      <c r="X7681" t="s">
        <v>37500</v>
      </c>
      <c r="Y7681" t="s">
        <v>81</v>
      </c>
      <c r="Z7681" s="1">
        <v>44932</v>
      </c>
      <c r="AA7681" s="2">
        <v>0.9741550925925927</v>
      </c>
      <c r="AB7681" s="2">
        <v>0.11246527777777778</v>
      </c>
      <c r="AC7681" t="s">
        <v>45</v>
      </c>
      <c r="AD7681" t="s">
        <v>44</v>
      </c>
      <c r="AE7681" t="s">
        <v>45</v>
      </c>
      <c r="AF7681">
        <v>218</v>
      </c>
    </row>
    <row r="7682" spans="1:32">
      <c r="A7682">
        <v>32605</v>
      </c>
      <c r="B7682">
        <v>31705</v>
      </c>
      <c r="C7682" t="s">
        <v>501</v>
      </c>
      <c r="D7682" t="s">
        <v>435</v>
      </c>
      <c r="E7682" t="s">
        <v>48</v>
      </c>
      <c r="F7682" t="s">
        <v>37501</v>
      </c>
      <c r="G7682" t="s">
        <v>37502</v>
      </c>
      <c r="H7682" t="s">
        <v>418</v>
      </c>
      <c r="I7682" s="1">
        <v>21928</v>
      </c>
      <c r="J7682" t="s">
        <v>37503</v>
      </c>
      <c r="K7682" t="s">
        <v>7168</v>
      </c>
      <c r="L7682">
        <v>98786</v>
      </c>
      <c r="M7682" t="s">
        <v>418</v>
      </c>
      <c r="N7682" s="1">
        <v>45242</v>
      </c>
      <c r="O7682" s="1">
        <v>45243</v>
      </c>
      <c r="P7682">
        <v>57</v>
      </c>
      <c r="Q7682">
        <v>3</v>
      </c>
      <c r="R7682" t="s">
        <v>40</v>
      </c>
      <c r="S7682">
        <v>2</v>
      </c>
      <c r="T7682">
        <v>0</v>
      </c>
      <c r="U7682">
        <v>1</v>
      </c>
      <c r="V7682">
        <v>206</v>
      </c>
      <c r="W7682" t="s">
        <v>54</v>
      </c>
      <c r="X7682" t="s">
        <v>37504</v>
      </c>
      <c r="Y7682" t="s">
        <v>81</v>
      </c>
      <c r="Z7682" s="1">
        <v>45224</v>
      </c>
      <c r="AA7682" s="2">
        <v>0.27439814814814817</v>
      </c>
      <c r="AB7682" s="2">
        <v>0.69754629629629628</v>
      </c>
      <c r="AC7682" t="s">
        <v>45</v>
      </c>
      <c r="AD7682" t="s">
        <v>45</v>
      </c>
      <c r="AE7682" t="s">
        <v>44</v>
      </c>
      <c r="AF7682">
        <v>206</v>
      </c>
    </row>
    <row r="7683" spans="1:32">
      <c r="A7683">
        <v>32606</v>
      </c>
      <c r="B7683">
        <v>31706</v>
      </c>
      <c r="C7683" t="s">
        <v>688</v>
      </c>
      <c r="D7683" t="s">
        <v>243</v>
      </c>
      <c r="E7683" t="s">
        <v>48</v>
      </c>
      <c r="F7683" t="s">
        <v>37505</v>
      </c>
      <c r="G7683" t="s">
        <v>37506</v>
      </c>
      <c r="H7683" t="s">
        <v>60</v>
      </c>
      <c r="I7683" s="1">
        <v>36936</v>
      </c>
      <c r="J7683" t="s">
        <v>37507</v>
      </c>
      <c r="K7683" t="s">
        <v>37508</v>
      </c>
      <c r="L7683">
        <v>22222</v>
      </c>
      <c r="M7683" t="s">
        <v>60</v>
      </c>
      <c r="N7683" s="1">
        <v>45039</v>
      </c>
      <c r="O7683" s="1">
        <v>45042</v>
      </c>
      <c r="P7683">
        <v>69</v>
      </c>
      <c r="Q7683">
        <v>3</v>
      </c>
      <c r="R7683" t="s">
        <v>40</v>
      </c>
      <c r="S7683">
        <v>4</v>
      </c>
      <c r="T7683">
        <v>0</v>
      </c>
      <c r="U7683">
        <v>3</v>
      </c>
      <c r="V7683">
        <v>741</v>
      </c>
      <c r="W7683" t="s">
        <v>41</v>
      </c>
      <c r="X7683" t="s">
        <v>37509</v>
      </c>
      <c r="Y7683" t="s">
        <v>81</v>
      </c>
      <c r="Z7683" s="1">
        <v>45022</v>
      </c>
      <c r="AA7683" s="2">
        <v>0.8221180555555555</v>
      </c>
      <c r="AB7683" s="2">
        <v>0.51394675925925926</v>
      </c>
      <c r="AC7683" t="s">
        <v>45</v>
      </c>
      <c r="AD7683" t="s">
        <v>44</v>
      </c>
      <c r="AE7683" t="s">
        <v>45</v>
      </c>
      <c r="AF7683">
        <v>247</v>
      </c>
    </row>
    <row r="7684" spans="1:32">
      <c r="A7684">
        <v>32607</v>
      </c>
      <c r="B7684">
        <v>31707</v>
      </c>
      <c r="C7684" t="s">
        <v>409</v>
      </c>
      <c r="D7684" t="s">
        <v>1311</v>
      </c>
      <c r="E7684" t="s">
        <v>34</v>
      </c>
      <c r="F7684" t="s">
        <v>37510</v>
      </c>
      <c r="G7684">
        <f>1-714-233-4391</f>
        <v>-5337</v>
      </c>
      <c r="H7684" t="s">
        <v>115</v>
      </c>
      <c r="I7684" s="1">
        <v>35328</v>
      </c>
      <c r="J7684" t="s">
        <v>37511</v>
      </c>
      <c r="K7684" t="s">
        <v>37512</v>
      </c>
      <c r="L7684">
        <v>44989</v>
      </c>
      <c r="M7684" t="s">
        <v>115</v>
      </c>
      <c r="N7684" s="1">
        <v>45151</v>
      </c>
      <c r="O7684" s="1">
        <v>45152</v>
      </c>
      <c r="P7684">
        <v>15</v>
      </c>
      <c r="Q7684">
        <v>1</v>
      </c>
      <c r="R7684" t="s">
        <v>40</v>
      </c>
      <c r="S7684">
        <v>3</v>
      </c>
      <c r="T7684">
        <v>0</v>
      </c>
      <c r="U7684">
        <v>1</v>
      </c>
      <c r="V7684">
        <v>243</v>
      </c>
      <c r="W7684" t="s">
        <v>54</v>
      </c>
      <c r="X7684" t="s">
        <v>37513</v>
      </c>
      <c r="Y7684" t="s">
        <v>65</v>
      </c>
      <c r="Z7684" s="1">
        <v>45122</v>
      </c>
      <c r="AA7684" s="2">
        <v>0.80758101851851849</v>
      </c>
      <c r="AB7684" s="2">
        <v>0.73802083333333324</v>
      </c>
      <c r="AC7684" t="s">
        <v>44</v>
      </c>
      <c r="AD7684" t="s">
        <v>44</v>
      </c>
      <c r="AE7684" t="s">
        <v>44</v>
      </c>
      <c r="AF7684">
        <v>243</v>
      </c>
    </row>
    <row r="7685" spans="1:32">
      <c r="A7685">
        <v>32608</v>
      </c>
      <c r="B7685">
        <v>31708</v>
      </c>
      <c r="C7685" t="s">
        <v>475</v>
      </c>
      <c r="D7685" t="s">
        <v>18019</v>
      </c>
      <c r="E7685" t="s">
        <v>34</v>
      </c>
      <c r="F7685" t="s">
        <v>37514</v>
      </c>
      <c r="G7685" t="s">
        <v>37515</v>
      </c>
      <c r="H7685" t="s">
        <v>37</v>
      </c>
      <c r="I7685" s="1">
        <v>28646</v>
      </c>
      <c r="J7685" t="s">
        <v>37516</v>
      </c>
      <c r="K7685" t="s">
        <v>37517</v>
      </c>
      <c r="L7685">
        <v>93524</v>
      </c>
      <c r="M7685" t="s">
        <v>37</v>
      </c>
      <c r="N7685" s="1">
        <v>45160</v>
      </c>
      <c r="O7685" s="1">
        <v>45165</v>
      </c>
      <c r="P7685">
        <v>1</v>
      </c>
      <c r="Q7685">
        <v>1</v>
      </c>
      <c r="R7685" t="s">
        <v>53</v>
      </c>
      <c r="S7685">
        <v>1</v>
      </c>
      <c r="T7685">
        <v>2</v>
      </c>
      <c r="U7685">
        <v>5</v>
      </c>
      <c r="V7685">
        <v>735</v>
      </c>
      <c r="W7685" t="s">
        <v>41</v>
      </c>
      <c r="X7685" t="s">
        <v>37518</v>
      </c>
      <c r="Y7685" t="s">
        <v>65</v>
      </c>
      <c r="Z7685" s="1">
        <v>45141</v>
      </c>
      <c r="AA7685" s="2">
        <v>0.83037037037037031</v>
      </c>
      <c r="AB7685" s="2">
        <v>6.5682870370370364E-2</v>
      </c>
      <c r="AC7685" t="s">
        <v>45</v>
      </c>
      <c r="AD7685" t="s">
        <v>45</v>
      </c>
      <c r="AE7685" t="s">
        <v>44</v>
      </c>
      <c r="AF7685">
        <v>147</v>
      </c>
    </row>
    <row r="7686" spans="1:32">
      <c r="A7686">
        <v>32611</v>
      </c>
      <c r="B7686">
        <v>31711</v>
      </c>
      <c r="C7686" t="s">
        <v>90</v>
      </c>
      <c r="D7686" t="s">
        <v>13931</v>
      </c>
      <c r="E7686" t="s">
        <v>34</v>
      </c>
      <c r="F7686" t="s">
        <v>37519</v>
      </c>
      <c r="G7686" t="s">
        <v>37520</v>
      </c>
      <c r="H7686" t="s">
        <v>317</v>
      </c>
      <c r="I7686" s="1">
        <v>22062</v>
      </c>
      <c r="J7686" t="s">
        <v>37521</v>
      </c>
      <c r="K7686" t="s">
        <v>37522</v>
      </c>
      <c r="L7686">
        <v>21628</v>
      </c>
      <c r="M7686" t="s">
        <v>317</v>
      </c>
      <c r="N7686" s="1">
        <v>44984</v>
      </c>
      <c r="O7686" s="1">
        <v>44985</v>
      </c>
      <c r="P7686">
        <v>46</v>
      </c>
      <c r="Q7686">
        <v>2</v>
      </c>
      <c r="R7686" t="s">
        <v>53</v>
      </c>
      <c r="S7686">
        <v>4</v>
      </c>
      <c r="T7686">
        <v>2</v>
      </c>
      <c r="U7686">
        <v>1</v>
      </c>
      <c r="V7686">
        <v>137</v>
      </c>
      <c r="W7686" t="s">
        <v>41</v>
      </c>
      <c r="X7686" t="s">
        <v>37523</v>
      </c>
      <c r="Y7686" t="s">
        <v>65</v>
      </c>
      <c r="Z7686" s="1">
        <v>44973</v>
      </c>
      <c r="AA7686" s="2">
        <v>0.58809027777777778</v>
      </c>
      <c r="AB7686" s="2">
        <v>0.74271990740740745</v>
      </c>
      <c r="AC7686" t="s">
        <v>44</v>
      </c>
      <c r="AD7686" t="s">
        <v>44</v>
      </c>
      <c r="AE7686" t="s">
        <v>45</v>
      </c>
      <c r="AF7686">
        <v>137</v>
      </c>
    </row>
    <row r="7687" spans="1:32">
      <c r="A7687">
        <v>32612</v>
      </c>
      <c r="B7687">
        <v>31712</v>
      </c>
      <c r="C7687" t="s">
        <v>384</v>
      </c>
      <c r="D7687" t="s">
        <v>3678</v>
      </c>
      <c r="E7687" t="s">
        <v>48</v>
      </c>
      <c r="F7687" t="s">
        <v>37524</v>
      </c>
      <c r="G7687" t="s">
        <v>37525</v>
      </c>
      <c r="H7687" t="s">
        <v>330</v>
      </c>
      <c r="I7687" s="1">
        <v>25929</v>
      </c>
      <c r="J7687" t="s">
        <v>37526</v>
      </c>
      <c r="K7687" t="s">
        <v>37527</v>
      </c>
      <c r="L7687">
        <v>75188</v>
      </c>
      <c r="M7687" t="s">
        <v>330</v>
      </c>
      <c r="N7687" s="1">
        <v>45260</v>
      </c>
      <c r="O7687" s="1">
        <v>45265</v>
      </c>
      <c r="P7687">
        <v>86</v>
      </c>
      <c r="Q7687">
        <v>4</v>
      </c>
      <c r="R7687" t="s">
        <v>63</v>
      </c>
      <c r="S7687">
        <v>4</v>
      </c>
      <c r="T7687">
        <v>0</v>
      </c>
      <c r="U7687">
        <v>5</v>
      </c>
      <c r="V7687">
        <v>340</v>
      </c>
      <c r="W7687" t="s">
        <v>54</v>
      </c>
      <c r="X7687" t="s">
        <v>37528</v>
      </c>
      <c r="Y7687" t="s">
        <v>6</v>
      </c>
      <c r="Z7687" s="1">
        <v>45222</v>
      </c>
      <c r="AA7687" s="2">
        <v>0.61805555555555558</v>
      </c>
      <c r="AB7687" s="2">
        <v>0.69295138888888896</v>
      </c>
      <c r="AC7687" t="s">
        <v>45</v>
      </c>
      <c r="AD7687" t="s">
        <v>44</v>
      </c>
      <c r="AE7687" t="s">
        <v>45</v>
      </c>
      <c r="AF7687">
        <v>68</v>
      </c>
    </row>
    <row r="7688" spans="1:32">
      <c r="A7688">
        <v>32613</v>
      </c>
      <c r="B7688">
        <v>31713</v>
      </c>
      <c r="C7688" t="s">
        <v>384</v>
      </c>
      <c r="D7688" t="s">
        <v>716</v>
      </c>
      <c r="E7688" t="s">
        <v>48</v>
      </c>
      <c r="F7688" t="s">
        <v>37529</v>
      </c>
      <c r="G7688" t="s">
        <v>37530</v>
      </c>
      <c r="H7688" t="s">
        <v>60</v>
      </c>
      <c r="I7688" s="1">
        <v>24220</v>
      </c>
      <c r="J7688" t="s">
        <v>37531</v>
      </c>
      <c r="K7688" t="s">
        <v>37532</v>
      </c>
      <c r="L7688">
        <v>21672</v>
      </c>
      <c r="M7688" t="s">
        <v>60</v>
      </c>
      <c r="N7688" s="1">
        <v>44992</v>
      </c>
      <c r="O7688" s="1">
        <v>44993</v>
      </c>
      <c r="P7688">
        <v>22</v>
      </c>
      <c r="Q7688">
        <v>1</v>
      </c>
      <c r="R7688" t="s">
        <v>53</v>
      </c>
      <c r="S7688">
        <v>2</v>
      </c>
      <c r="T7688">
        <v>1</v>
      </c>
      <c r="U7688">
        <v>1</v>
      </c>
      <c r="V7688">
        <v>136</v>
      </c>
      <c r="W7688" t="s">
        <v>54</v>
      </c>
      <c r="X7688" t="s">
        <v>37533</v>
      </c>
      <c r="Y7688" t="s">
        <v>6</v>
      </c>
      <c r="Z7688" s="1">
        <v>44980</v>
      </c>
      <c r="AA7688" s="2">
        <v>0.61804398148148143</v>
      </c>
      <c r="AB7688" s="2">
        <v>0.94252314814814808</v>
      </c>
      <c r="AC7688" t="s">
        <v>44</v>
      </c>
      <c r="AD7688" t="s">
        <v>45</v>
      </c>
      <c r="AE7688" t="s">
        <v>44</v>
      </c>
      <c r="AF7688">
        <v>136</v>
      </c>
    </row>
    <row r="7689" spans="1:32">
      <c r="A7689">
        <v>32614</v>
      </c>
      <c r="B7689">
        <v>31714</v>
      </c>
      <c r="C7689" t="s">
        <v>2333</v>
      </c>
      <c r="D7689" t="s">
        <v>140</v>
      </c>
      <c r="E7689" t="s">
        <v>34</v>
      </c>
      <c r="F7689" t="s">
        <v>37534</v>
      </c>
      <c r="G7689" t="s">
        <v>37535</v>
      </c>
      <c r="H7689" t="s">
        <v>37</v>
      </c>
      <c r="I7689" s="1">
        <v>19477</v>
      </c>
      <c r="J7689" t="s">
        <v>37536</v>
      </c>
      <c r="K7689" t="s">
        <v>28721</v>
      </c>
      <c r="L7689">
        <v>6052</v>
      </c>
      <c r="M7689" t="s">
        <v>37</v>
      </c>
      <c r="N7689" s="1">
        <v>45225</v>
      </c>
      <c r="O7689" s="1">
        <v>45227</v>
      </c>
      <c r="P7689">
        <v>69</v>
      </c>
      <c r="Q7689">
        <v>3</v>
      </c>
      <c r="R7689" t="s">
        <v>40</v>
      </c>
      <c r="S7689">
        <v>1</v>
      </c>
      <c r="T7689">
        <v>0</v>
      </c>
      <c r="U7689">
        <v>2</v>
      </c>
      <c r="V7689">
        <v>444</v>
      </c>
      <c r="W7689" t="s">
        <v>54</v>
      </c>
      <c r="X7689" t="s">
        <v>37537</v>
      </c>
      <c r="Y7689" t="s">
        <v>6</v>
      </c>
      <c r="Z7689" s="1">
        <v>45207</v>
      </c>
      <c r="AA7689" s="2">
        <v>2.6701388888888889E-2</v>
      </c>
      <c r="AB7689" s="2">
        <v>0.60526620370370365</v>
      </c>
      <c r="AC7689" t="s">
        <v>45</v>
      </c>
      <c r="AD7689" t="s">
        <v>44</v>
      </c>
      <c r="AE7689" t="s">
        <v>45</v>
      </c>
      <c r="AF7689">
        <v>222</v>
      </c>
    </row>
    <row r="7690" spans="1:32">
      <c r="A7690">
        <v>32616</v>
      </c>
      <c r="B7690">
        <v>31716</v>
      </c>
      <c r="C7690" t="s">
        <v>7363</v>
      </c>
      <c r="D7690" t="s">
        <v>105</v>
      </c>
      <c r="E7690" t="s">
        <v>48</v>
      </c>
      <c r="F7690" t="s">
        <v>37538</v>
      </c>
      <c r="G7690" t="s">
        <v>37539</v>
      </c>
      <c r="H7690" t="s">
        <v>295</v>
      </c>
      <c r="I7690" s="1">
        <v>21983</v>
      </c>
      <c r="J7690" t="s">
        <v>37540</v>
      </c>
      <c r="K7690" t="s">
        <v>37541</v>
      </c>
      <c r="L7690">
        <v>6684</v>
      </c>
      <c r="M7690" t="s">
        <v>295</v>
      </c>
      <c r="N7690" s="1">
        <v>45193</v>
      </c>
      <c r="O7690" s="1">
        <v>45196</v>
      </c>
      <c r="P7690">
        <v>24</v>
      </c>
      <c r="Q7690">
        <v>1</v>
      </c>
      <c r="R7690" t="s">
        <v>40</v>
      </c>
      <c r="S7690">
        <v>4</v>
      </c>
      <c r="T7690">
        <v>2</v>
      </c>
      <c r="U7690">
        <v>3</v>
      </c>
      <c r="V7690">
        <v>687</v>
      </c>
      <c r="W7690" t="s">
        <v>54</v>
      </c>
      <c r="X7690" t="s">
        <v>37542</v>
      </c>
      <c r="Y7690" t="s">
        <v>81</v>
      </c>
      <c r="Z7690" s="1">
        <v>45188</v>
      </c>
      <c r="AA7690" s="2">
        <v>0.72201388888888884</v>
      </c>
      <c r="AB7690" s="2">
        <v>0.25497685185185187</v>
      </c>
      <c r="AC7690" t="s">
        <v>45</v>
      </c>
      <c r="AD7690" t="s">
        <v>45</v>
      </c>
      <c r="AE7690" t="s">
        <v>45</v>
      </c>
      <c r="AF7690">
        <v>229</v>
      </c>
    </row>
    <row r="7691" spans="1:32">
      <c r="A7691">
        <v>32617</v>
      </c>
      <c r="B7691">
        <v>31717</v>
      </c>
      <c r="C7691" t="s">
        <v>5660</v>
      </c>
      <c r="D7691" t="s">
        <v>2587</v>
      </c>
      <c r="E7691" t="s">
        <v>34</v>
      </c>
      <c r="F7691" t="s">
        <v>37543</v>
      </c>
      <c r="G7691" t="s">
        <v>37544</v>
      </c>
      <c r="H7691" t="s">
        <v>317</v>
      </c>
      <c r="I7691" s="1">
        <v>22274</v>
      </c>
      <c r="J7691" t="s">
        <v>37545</v>
      </c>
      <c r="K7691" t="s">
        <v>37546</v>
      </c>
      <c r="L7691">
        <v>91998</v>
      </c>
      <c r="M7691" t="s">
        <v>317</v>
      </c>
      <c r="N7691" s="1">
        <v>45152</v>
      </c>
      <c r="O7691" s="1">
        <v>45153</v>
      </c>
      <c r="P7691">
        <v>46</v>
      </c>
      <c r="Q7691">
        <v>2</v>
      </c>
      <c r="R7691" t="s">
        <v>53</v>
      </c>
      <c r="S7691">
        <v>3</v>
      </c>
      <c r="T7691">
        <v>1</v>
      </c>
      <c r="U7691">
        <v>1</v>
      </c>
      <c r="V7691">
        <v>141</v>
      </c>
      <c r="W7691" t="s">
        <v>54</v>
      </c>
      <c r="X7691" t="s">
        <v>37547</v>
      </c>
      <c r="Y7691" t="s">
        <v>43</v>
      </c>
      <c r="Z7691" s="1">
        <v>45116</v>
      </c>
      <c r="AA7691" s="2">
        <v>0.48653935185185188</v>
      </c>
      <c r="AB7691" s="2">
        <v>0.71972222222222226</v>
      </c>
      <c r="AC7691" t="s">
        <v>44</v>
      </c>
      <c r="AD7691" t="s">
        <v>45</v>
      </c>
      <c r="AE7691" t="s">
        <v>45</v>
      </c>
      <c r="AF7691">
        <v>141</v>
      </c>
    </row>
    <row r="7692" spans="1:32">
      <c r="A7692">
        <v>32618</v>
      </c>
      <c r="B7692">
        <v>31718</v>
      </c>
      <c r="C7692" t="s">
        <v>2415</v>
      </c>
      <c r="D7692" t="s">
        <v>1368</v>
      </c>
      <c r="E7692" t="s">
        <v>48</v>
      </c>
      <c r="F7692" t="s">
        <v>37548</v>
      </c>
      <c r="G7692" t="s">
        <v>37549</v>
      </c>
      <c r="H7692" t="s">
        <v>423</v>
      </c>
      <c r="I7692" s="1">
        <v>18167</v>
      </c>
      <c r="J7692" t="s">
        <v>37550</v>
      </c>
      <c r="K7692" t="s">
        <v>37551</v>
      </c>
      <c r="L7692">
        <v>76601</v>
      </c>
      <c r="M7692" t="s">
        <v>423</v>
      </c>
      <c r="N7692" s="1">
        <v>45057</v>
      </c>
      <c r="O7692" s="1">
        <v>45059</v>
      </c>
      <c r="P7692">
        <v>31</v>
      </c>
      <c r="Q7692">
        <v>2</v>
      </c>
      <c r="R7692" t="s">
        <v>53</v>
      </c>
      <c r="S7692">
        <v>2</v>
      </c>
      <c r="T7692">
        <v>1</v>
      </c>
      <c r="U7692">
        <v>2</v>
      </c>
      <c r="V7692">
        <v>276</v>
      </c>
      <c r="W7692" t="s">
        <v>54</v>
      </c>
      <c r="X7692" t="s">
        <v>37552</v>
      </c>
      <c r="Y7692" t="s">
        <v>6</v>
      </c>
      <c r="Z7692" s="1">
        <v>45026</v>
      </c>
      <c r="AA7692" s="2">
        <v>8.111111111111112E-2</v>
      </c>
      <c r="AB7692" s="2">
        <v>0.41339120370370369</v>
      </c>
      <c r="AC7692" t="s">
        <v>44</v>
      </c>
      <c r="AD7692" t="s">
        <v>44</v>
      </c>
      <c r="AE7692" t="s">
        <v>45</v>
      </c>
      <c r="AF7692">
        <v>138</v>
      </c>
    </row>
    <row r="7693" spans="1:32">
      <c r="A7693">
        <v>32619</v>
      </c>
      <c r="B7693">
        <v>31719</v>
      </c>
      <c r="C7693" t="s">
        <v>15485</v>
      </c>
      <c r="D7693" t="s">
        <v>1122</v>
      </c>
      <c r="E7693" t="s">
        <v>48</v>
      </c>
      <c r="F7693" t="s">
        <v>37553</v>
      </c>
      <c r="G7693" t="s">
        <v>37554</v>
      </c>
      <c r="H7693" t="s">
        <v>295</v>
      </c>
      <c r="I7693" s="1">
        <v>27623</v>
      </c>
      <c r="J7693" t="s">
        <v>37555</v>
      </c>
      <c r="K7693" t="s">
        <v>37556</v>
      </c>
      <c r="L7693">
        <v>50627</v>
      </c>
      <c r="M7693" t="s">
        <v>295</v>
      </c>
      <c r="N7693" s="1">
        <v>45032</v>
      </c>
      <c r="O7693" s="1">
        <v>45036</v>
      </c>
      <c r="P7693">
        <v>5</v>
      </c>
      <c r="Q7693">
        <v>1</v>
      </c>
      <c r="R7693" t="s">
        <v>63</v>
      </c>
      <c r="S7693">
        <v>3</v>
      </c>
      <c r="T7693">
        <v>0</v>
      </c>
      <c r="U7693">
        <v>4</v>
      </c>
      <c r="V7693">
        <v>332</v>
      </c>
      <c r="W7693" t="s">
        <v>41</v>
      </c>
      <c r="X7693" t="s">
        <v>37557</v>
      </c>
      <c r="Y7693" t="s">
        <v>43</v>
      </c>
      <c r="Z7693" s="1">
        <v>45004</v>
      </c>
      <c r="AA7693" s="2">
        <v>7.4421296296296291E-2</v>
      </c>
      <c r="AB7693" s="2">
        <v>0.83870370370370362</v>
      </c>
      <c r="AC7693" t="s">
        <v>45</v>
      </c>
      <c r="AD7693" t="s">
        <v>44</v>
      </c>
      <c r="AE7693" t="s">
        <v>45</v>
      </c>
      <c r="AF7693">
        <v>83</v>
      </c>
    </row>
    <row r="7694" spans="1:32">
      <c r="A7694">
        <v>32620</v>
      </c>
      <c r="B7694">
        <v>31720</v>
      </c>
      <c r="C7694" t="s">
        <v>3217</v>
      </c>
      <c r="D7694" t="s">
        <v>13814</v>
      </c>
      <c r="E7694" t="s">
        <v>34</v>
      </c>
      <c r="F7694" t="s">
        <v>37558</v>
      </c>
      <c r="G7694" t="s">
        <v>37559</v>
      </c>
      <c r="H7694" t="s">
        <v>941</v>
      </c>
      <c r="I7694" s="1">
        <v>29943</v>
      </c>
      <c r="J7694" t="s">
        <v>37560</v>
      </c>
      <c r="K7694" t="s">
        <v>37561</v>
      </c>
      <c r="L7694">
        <v>50191</v>
      </c>
      <c r="M7694" t="s">
        <v>941</v>
      </c>
      <c r="N7694" s="1">
        <v>44986</v>
      </c>
      <c r="O7694" s="1">
        <v>44987</v>
      </c>
      <c r="P7694">
        <v>56</v>
      </c>
      <c r="Q7694">
        <v>3</v>
      </c>
      <c r="R7694" t="s">
        <v>63</v>
      </c>
      <c r="S7694">
        <v>3</v>
      </c>
      <c r="T7694">
        <v>1</v>
      </c>
      <c r="U7694">
        <v>1</v>
      </c>
      <c r="V7694">
        <v>89</v>
      </c>
      <c r="W7694" t="s">
        <v>54</v>
      </c>
      <c r="X7694" t="s">
        <v>37562</v>
      </c>
      <c r="Y7694" t="s">
        <v>6</v>
      </c>
      <c r="Z7694" s="1">
        <v>44980</v>
      </c>
      <c r="AA7694" s="2">
        <v>0.58031250000000001</v>
      </c>
      <c r="AB7694" s="2">
        <v>0.72461805555555558</v>
      </c>
      <c r="AC7694" t="s">
        <v>44</v>
      </c>
      <c r="AD7694" t="s">
        <v>45</v>
      </c>
      <c r="AE7694" t="s">
        <v>45</v>
      </c>
      <c r="AF7694">
        <v>89</v>
      </c>
    </row>
    <row r="7695" spans="1:32">
      <c r="A7695">
        <v>32622</v>
      </c>
      <c r="B7695">
        <v>31722</v>
      </c>
      <c r="C7695" t="s">
        <v>1725</v>
      </c>
      <c r="D7695" t="s">
        <v>1821</v>
      </c>
      <c r="E7695" t="s">
        <v>48</v>
      </c>
      <c r="F7695" t="s">
        <v>37563</v>
      </c>
      <c r="G7695" t="s">
        <v>37564</v>
      </c>
      <c r="H7695" t="s">
        <v>225</v>
      </c>
      <c r="I7695" s="1">
        <v>29873</v>
      </c>
      <c r="J7695" t="s">
        <v>37565</v>
      </c>
      <c r="K7695" t="s">
        <v>37566</v>
      </c>
      <c r="L7695">
        <v>4506</v>
      </c>
      <c r="M7695" t="s">
        <v>225</v>
      </c>
      <c r="N7695" s="1">
        <v>45083</v>
      </c>
      <c r="O7695" s="1">
        <v>45086</v>
      </c>
      <c r="P7695">
        <v>2</v>
      </c>
      <c r="Q7695">
        <v>1</v>
      </c>
      <c r="R7695" t="s">
        <v>63</v>
      </c>
      <c r="S7695">
        <v>3</v>
      </c>
      <c r="T7695">
        <v>1</v>
      </c>
      <c r="U7695">
        <v>3</v>
      </c>
      <c r="V7695">
        <v>237</v>
      </c>
      <c r="W7695" t="s">
        <v>41</v>
      </c>
      <c r="X7695" t="s">
        <v>37567</v>
      </c>
      <c r="Y7695" t="s">
        <v>6</v>
      </c>
      <c r="Z7695" s="1">
        <v>45063</v>
      </c>
      <c r="AA7695" s="2">
        <v>0.88649305555555558</v>
      </c>
      <c r="AB7695" s="2">
        <v>0.94064814814814823</v>
      </c>
      <c r="AC7695" t="s">
        <v>45</v>
      </c>
      <c r="AD7695" t="s">
        <v>45</v>
      </c>
      <c r="AE7695" t="s">
        <v>45</v>
      </c>
      <c r="AF7695">
        <v>79</v>
      </c>
    </row>
    <row r="7696" spans="1:32">
      <c r="A7696">
        <v>32624</v>
      </c>
      <c r="B7696">
        <v>31724</v>
      </c>
      <c r="C7696" t="s">
        <v>1907</v>
      </c>
      <c r="D7696" t="s">
        <v>28684</v>
      </c>
      <c r="E7696" t="s">
        <v>34</v>
      </c>
      <c r="F7696" t="s">
        <v>37568</v>
      </c>
      <c r="G7696">
        <f>1-636-372-776</f>
        <v>-1783</v>
      </c>
      <c r="H7696" t="s">
        <v>135</v>
      </c>
      <c r="I7696" s="1">
        <v>31651</v>
      </c>
      <c r="J7696" t="s">
        <v>37569</v>
      </c>
      <c r="K7696" t="s">
        <v>37570</v>
      </c>
      <c r="L7696">
        <v>3914</v>
      </c>
      <c r="M7696" t="s">
        <v>135</v>
      </c>
      <c r="N7696" s="1">
        <v>45110</v>
      </c>
      <c r="O7696" s="1">
        <v>45112</v>
      </c>
      <c r="P7696">
        <v>56</v>
      </c>
      <c r="Q7696">
        <v>3</v>
      </c>
      <c r="R7696" t="s">
        <v>63</v>
      </c>
      <c r="S7696">
        <v>2</v>
      </c>
      <c r="T7696">
        <v>2</v>
      </c>
      <c r="U7696">
        <v>2</v>
      </c>
      <c r="V7696">
        <v>160</v>
      </c>
      <c r="W7696" t="s">
        <v>54</v>
      </c>
      <c r="X7696" t="s">
        <v>37571</v>
      </c>
      <c r="Y7696" t="s">
        <v>65</v>
      </c>
      <c r="Z7696" s="1">
        <v>45086</v>
      </c>
      <c r="AA7696" s="2">
        <v>0.52178240740740744</v>
      </c>
      <c r="AB7696" s="2">
        <v>0.54362268518518519</v>
      </c>
      <c r="AC7696" t="s">
        <v>44</v>
      </c>
      <c r="AD7696" t="s">
        <v>44</v>
      </c>
      <c r="AE7696" t="s">
        <v>45</v>
      </c>
      <c r="AF7696">
        <v>80</v>
      </c>
    </row>
    <row r="7697" spans="1:32">
      <c r="A7697">
        <v>32625</v>
      </c>
      <c r="B7697">
        <v>31725</v>
      </c>
      <c r="C7697" t="s">
        <v>5892</v>
      </c>
      <c r="D7697" t="s">
        <v>7445</v>
      </c>
      <c r="E7697" t="s">
        <v>34</v>
      </c>
      <c r="F7697" t="s">
        <v>37572</v>
      </c>
      <c r="G7697">
        <v>4577510012</v>
      </c>
      <c r="H7697" t="s">
        <v>156</v>
      </c>
      <c r="I7697" s="1">
        <v>25519</v>
      </c>
      <c r="J7697" t="s">
        <v>37573</v>
      </c>
      <c r="K7697" t="s">
        <v>37574</v>
      </c>
      <c r="L7697">
        <v>33467</v>
      </c>
      <c r="M7697" t="s">
        <v>156</v>
      </c>
      <c r="N7697" s="1">
        <v>45185</v>
      </c>
      <c r="O7697" s="1">
        <v>45186</v>
      </c>
      <c r="P7697">
        <v>73</v>
      </c>
      <c r="Q7697">
        <v>3</v>
      </c>
      <c r="R7697" t="s">
        <v>53</v>
      </c>
      <c r="S7697">
        <v>1</v>
      </c>
      <c r="T7697">
        <v>1</v>
      </c>
      <c r="U7697">
        <v>1</v>
      </c>
      <c r="V7697">
        <v>149</v>
      </c>
      <c r="W7697" t="s">
        <v>54</v>
      </c>
      <c r="X7697" t="s">
        <v>37575</v>
      </c>
      <c r="Y7697" t="s">
        <v>81</v>
      </c>
      <c r="Z7697" s="1">
        <v>45155</v>
      </c>
      <c r="AA7697" s="2">
        <v>0.88650462962962961</v>
      </c>
      <c r="AB7697" s="2">
        <v>0.45935185185185184</v>
      </c>
      <c r="AC7697" t="s">
        <v>44</v>
      </c>
      <c r="AD7697" t="s">
        <v>44</v>
      </c>
      <c r="AE7697" t="s">
        <v>45</v>
      </c>
      <c r="AF7697">
        <v>149</v>
      </c>
    </row>
    <row r="7698" spans="1:32">
      <c r="A7698">
        <v>32628</v>
      </c>
      <c r="B7698">
        <v>31728</v>
      </c>
      <c r="C7698" t="s">
        <v>1328</v>
      </c>
      <c r="D7698" t="s">
        <v>14064</v>
      </c>
      <c r="E7698" t="s">
        <v>34</v>
      </c>
      <c r="F7698" t="s">
        <v>37576</v>
      </c>
      <c r="G7698">
        <f>1-467-959-5633</f>
        <v>-7058</v>
      </c>
      <c r="H7698" t="s">
        <v>201</v>
      </c>
      <c r="I7698" s="1">
        <v>28567</v>
      </c>
      <c r="J7698" t="s">
        <v>37577</v>
      </c>
      <c r="K7698" t="s">
        <v>9097</v>
      </c>
      <c r="L7698">
        <v>56105</v>
      </c>
      <c r="M7698" t="s">
        <v>201</v>
      </c>
      <c r="N7698" s="1">
        <v>45276</v>
      </c>
      <c r="O7698" s="1">
        <v>45277</v>
      </c>
      <c r="P7698">
        <v>1</v>
      </c>
      <c r="Q7698">
        <v>1</v>
      </c>
      <c r="R7698" t="s">
        <v>53</v>
      </c>
      <c r="S7698">
        <v>1</v>
      </c>
      <c r="T7698">
        <v>1</v>
      </c>
      <c r="U7698">
        <v>1</v>
      </c>
      <c r="V7698">
        <v>127</v>
      </c>
      <c r="W7698" t="s">
        <v>41</v>
      </c>
      <c r="X7698" t="s">
        <v>37578</v>
      </c>
      <c r="Y7698" t="s">
        <v>65</v>
      </c>
      <c r="Z7698" s="1">
        <v>45264</v>
      </c>
      <c r="AA7698" s="2">
        <v>0.89913194444444444</v>
      </c>
      <c r="AB7698" s="2">
        <v>0.49533564814814812</v>
      </c>
      <c r="AC7698" t="s">
        <v>44</v>
      </c>
      <c r="AD7698" t="s">
        <v>44</v>
      </c>
      <c r="AE7698" t="s">
        <v>44</v>
      </c>
      <c r="AF7698">
        <v>127</v>
      </c>
    </row>
    <row r="7699" spans="1:32">
      <c r="A7699">
        <v>32630</v>
      </c>
      <c r="B7699">
        <v>31730</v>
      </c>
      <c r="C7699" t="s">
        <v>1201</v>
      </c>
      <c r="D7699" t="s">
        <v>469</v>
      </c>
      <c r="E7699" t="s">
        <v>34</v>
      </c>
      <c r="F7699" t="s">
        <v>37579</v>
      </c>
      <c r="G7699" t="s">
        <v>37580</v>
      </c>
      <c r="H7699" t="s">
        <v>171</v>
      </c>
      <c r="I7699" s="1">
        <v>22970</v>
      </c>
      <c r="J7699" t="s">
        <v>37581</v>
      </c>
      <c r="K7699" t="s">
        <v>37582</v>
      </c>
      <c r="L7699">
        <v>82546</v>
      </c>
      <c r="M7699" t="s">
        <v>171</v>
      </c>
      <c r="N7699" s="1">
        <v>45023</v>
      </c>
      <c r="O7699" s="1">
        <v>45025</v>
      </c>
      <c r="P7699">
        <v>35</v>
      </c>
      <c r="Q7699">
        <v>2</v>
      </c>
      <c r="R7699" t="s">
        <v>63</v>
      </c>
      <c r="S7699">
        <v>2</v>
      </c>
      <c r="T7699">
        <v>0</v>
      </c>
      <c r="U7699">
        <v>2</v>
      </c>
      <c r="V7699">
        <v>166</v>
      </c>
      <c r="W7699" t="s">
        <v>41</v>
      </c>
      <c r="X7699" t="s">
        <v>37583</v>
      </c>
      <c r="Y7699" t="s">
        <v>81</v>
      </c>
      <c r="Z7699" s="1">
        <v>45009</v>
      </c>
      <c r="AA7699" s="2">
        <v>0.94601851851851848</v>
      </c>
      <c r="AB7699" s="2">
        <v>0.92335648148148142</v>
      </c>
      <c r="AC7699" t="s">
        <v>44</v>
      </c>
      <c r="AD7699" t="s">
        <v>45</v>
      </c>
      <c r="AE7699" t="s">
        <v>45</v>
      </c>
      <c r="AF7699">
        <v>83</v>
      </c>
    </row>
    <row r="7700" spans="1:32">
      <c r="A7700">
        <v>32631</v>
      </c>
      <c r="B7700">
        <v>31731</v>
      </c>
      <c r="C7700" t="s">
        <v>2013</v>
      </c>
      <c r="D7700" t="s">
        <v>3708</v>
      </c>
      <c r="E7700" t="s">
        <v>48</v>
      </c>
      <c r="F7700" t="s">
        <v>37584</v>
      </c>
      <c r="G7700" t="s">
        <v>37585</v>
      </c>
      <c r="H7700" t="s">
        <v>217</v>
      </c>
      <c r="I7700" s="1">
        <v>33129</v>
      </c>
      <c r="J7700" t="s">
        <v>37586</v>
      </c>
      <c r="K7700" t="s">
        <v>37587</v>
      </c>
      <c r="L7700">
        <v>35711</v>
      </c>
      <c r="M7700" t="s">
        <v>217</v>
      </c>
      <c r="N7700" s="1">
        <v>45249</v>
      </c>
      <c r="O7700" s="1">
        <v>45253</v>
      </c>
      <c r="P7700">
        <v>36</v>
      </c>
      <c r="Q7700">
        <v>2</v>
      </c>
      <c r="R7700" t="s">
        <v>40</v>
      </c>
      <c r="S7700">
        <v>1</v>
      </c>
      <c r="T7700">
        <v>0</v>
      </c>
      <c r="U7700">
        <v>4</v>
      </c>
      <c r="V7700">
        <v>848</v>
      </c>
      <c r="W7700" t="s">
        <v>54</v>
      </c>
      <c r="X7700" t="s">
        <v>37588</v>
      </c>
      <c r="Y7700" t="s">
        <v>6</v>
      </c>
      <c r="Z7700" s="1">
        <v>45215</v>
      </c>
      <c r="AA7700" s="2">
        <v>7.5844907407407403E-2</v>
      </c>
      <c r="AB7700" s="2">
        <v>0.62510416666666668</v>
      </c>
      <c r="AC7700" t="s">
        <v>45</v>
      </c>
      <c r="AD7700" t="s">
        <v>44</v>
      </c>
      <c r="AE7700" t="s">
        <v>45</v>
      </c>
      <c r="AF7700">
        <v>212</v>
      </c>
    </row>
    <row r="7701" spans="1:32">
      <c r="A7701">
        <v>32632</v>
      </c>
      <c r="B7701">
        <v>31732</v>
      </c>
      <c r="C7701" t="s">
        <v>469</v>
      </c>
      <c r="D7701" t="s">
        <v>546</v>
      </c>
      <c r="E7701" t="s">
        <v>34</v>
      </c>
      <c r="F7701" t="s">
        <v>37589</v>
      </c>
      <c r="G7701">
        <f>1-396-949-6737</f>
        <v>-8081</v>
      </c>
      <c r="H7701" t="s">
        <v>70</v>
      </c>
      <c r="I7701" s="1">
        <v>17993</v>
      </c>
      <c r="J7701" t="s">
        <v>37590</v>
      </c>
      <c r="K7701" t="s">
        <v>37591</v>
      </c>
      <c r="L7701">
        <v>48993</v>
      </c>
      <c r="M7701" t="s">
        <v>70</v>
      </c>
      <c r="N7701" s="1">
        <v>45067</v>
      </c>
      <c r="O7701" s="1">
        <v>45071</v>
      </c>
      <c r="P7701">
        <v>7</v>
      </c>
      <c r="Q7701">
        <v>1</v>
      </c>
      <c r="R7701" t="s">
        <v>53</v>
      </c>
      <c r="S7701">
        <v>3</v>
      </c>
      <c r="T7701">
        <v>2</v>
      </c>
      <c r="U7701">
        <v>4</v>
      </c>
      <c r="V7701">
        <v>600</v>
      </c>
      <c r="W7701" t="s">
        <v>54</v>
      </c>
      <c r="X7701" t="s">
        <v>37592</v>
      </c>
      <c r="Y7701" t="s">
        <v>65</v>
      </c>
      <c r="Z7701" s="1">
        <v>45035</v>
      </c>
      <c r="AA7701" s="2">
        <v>9.9374999999999991E-2</v>
      </c>
      <c r="AB7701" s="2">
        <v>0.96835648148148146</v>
      </c>
      <c r="AC7701" t="s">
        <v>44</v>
      </c>
      <c r="AD7701" t="s">
        <v>45</v>
      </c>
      <c r="AE7701" t="s">
        <v>44</v>
      </c>
      <c r="AF7701">
        <v>150</v>
      </c>
    </row>
    <row r="7702" spans="1:32">
      <c r="A7702">
        <v>32633</v>
      </c>
      <c r="B7702">
        <v>31733</v>
      </c>
      <c r="C7702" t="s">
        <v>11662</v>
      </c>
      <c r="D7702" t="s">
        <v>2081</v>
      </c>
      <c r="E7702" t="s">
        <v>34</v>
      </c>
      <c r="F7702" t="s">
        <v>37593</v>
      </c>
      <c r="G7702" t="s">
        <v>37594</v>
      </c>
      <c r="H7702" t="s">
        <v>423</v>
      </c>
      <c r="I7702" s="1">
        <v>30387</v>
      </c>
      <c r="J7702" t="s">
        <v>37595</v>
      </c>
      <c r="K7702" t="s">
        <v>37596</v>
      </c>
      <c r="L7702">
        <v>98705</v>
      </c>
      <c r="M7702" t="s">
        <v>423</v>
      </c>
      <c r="N7702" s="1">
        <v>45279</v>
      </c>
      <c r="O7702" s="1">
        <v>45282</v>
      </c>
      <c r="P7702">
        <v>94</v>
      </c>
      <c r="Q7702">
        <v>4</v>
      </c>
      <c r="R7702" t="s">
        <v>53</v>
      </c>
      <c r="S7702">
        <v>4</v>
      </c>
      <c r="T7702">
        <v>2</v>
      </c>
      <c r="U7702">
        <v>3</v>
      </c>
      <c r="V7702">
        <v>447</v>
      </c>
      <c r="W7702" t="s">
        <v>41</v>
      </c>
      <c r="X7702" t="s">
        <v>37597</v>
      </c>
      <c r="Y7702" t="s">
        <v>43</v>
      </c>
      <c r="Z7702" s="1">
        <v>45263</v>
      </c>
      <c r="AA7702" s="2">
        <v>4.701388888888889E-2</v>
      </c>
      <c r="AB7702" s="2">
        <v>0.51946759259259256</v>
      </c>
      <c r="AC7702" t="s">
        <v>45</v>
      </c>
      <c r="AD7702" t="s">
        <v>45</v>
      </c>
      <c r="AE7702" t="s">
        <v>45</v>
      </c>
      <c r="AF7702">
        <v>149</v>
      </c>
    </row>
    <row r="7703" spans="1:32">
      <c r="A7703">
        <v>32636</v>
      </c>
      <c r="B7703">
        <v>31736</v>
      </c>
      <c r="C7703" t="s">
        <v>229</v>
      </c>
      <c r="D7703" t="s">
        <v>385</v>
      </c>
      <c r="E7703" t="s">
        <v>34</v>
      </c>
      <c r="F7703" t="s">
        <v>37598</v>
      </c>
      <c r="G7703" t="s">
        <v>37599</v>
      </c>
      <c r="H7703" t="s">
        <v>457</v>
      </c>
      <c r="I7703" s="1">
        <v>25640</v>
      </c>
      <c r="J7703" t="s">
        <v>37600</v>
      </c>
      <c r="K7703" t="s">
        <v>37601</v>
      </c>
      <c r="L7703">
        <v>41584</v>
      </c>
      <c r="M7703" t="s">
        <v>457</v>
      </c>
      <c r="N7703" s="1">
        <v>45015</v>
      </c>
      <c r="O7703" s="1">
        <v>45016</v>
      </c>
      <c r="P7703">
        <v>14</v>
      </c>
      <c r="Q7703">
        <v>1</v>
      </c>
      <c r="R7703" t="s">
        <v>63</v>
      </c>
      <c r="S7703">
        <v>2</v>
      </c>
      <c r="T7703">
        <v>0</v>
      </c>
      <c r="U7703">
        <v>1</v>
      </c>
      <c r="V7703">
        <v>62</v>
      </c>
      <c r="W7703" t="s">
        <v>41</v>
      </c>
      <c r="X7703" t="s">
        <v>37602</v>
      </c>
      <c r="Y7703" t="s">
        <v>65</v>
      </c>
      <c r="Z7703" s="1">
        <v>45005</v>
      </c>
      <c r="AA7703" s="2">
        <v>0.67275462962962962</v>
      </c>
      <c r="AB7703" s="2">
        <v>0.7814699074074074</v>
      </c>
      <c r="AC7703" t="s">
        <v>45</v>
      </c>
      <c r="AD7703" t="s">
        <v>44</v>
      </c>
      <c r="AE7703" t="s">
        <v>44</v>
      </c>
      <c r="AF7703">
        <v>62</v>
      </c>
    </row>
    <row r="7704" spans="1:32">
      <c r="A7704">
        <v>32637</v>
      </c>
      <c r="B7704">
        <v>31737</v>
      </c>
      <c r="C7704" t="s">
        <v>859</v>
      </c>
      <c r="D7704" t="s">
        <v>3860</v>
      </c>
      <c r="E7704" t="s">
        <v>48</v>
      </c>
      <c r="F7704" t="s">
        <v>37603</v>
      </c>
      <c r="G7704" t="s">
        <v>37604</v>
      </c>
      <c r="H7704" t="s">
        <v>60</v>
      </c>
      <c r="I7704" s="1">
        <v>36280</v>
      </c>
      <c r="J7704" t="s">
        <v>37605</v>
      </c>
      <c r="K7704" t="s">
        <v>37606</v>
      </c>
      <c r="L7704">
        <v>1634</v>
      </c>
      <c r="M7704" t="s">
        <v>60</v>
      </c>
      <c r="N7704" s="1">
        <v>44997</v>
      </c>
      <c r="O7704" s="1">
        <v>45002</v>
      </c>
      <c r="P7704">
        <v>4</v>
      </c>
      <c r="Q7704">
        <v>1</v>
      </c>
      <c r="R7704" t="s">
        <v>53</v>
      </c>
      <c r="S7704">
        <v>1</v>
      </c>
      <c r="T7704">
        <v>0</v>
      </c>
      <c r="U7704">
        <v>5</v>
      </c>
      <c r="V7704">
        <v>645</v>
      </c>
      <c r="W7704" t="s">
        <v>54</v>
      </c>
      <c r="X7704" t="s">
        <v>37607</v>
      </c>
      <c r="Y7704" t="s">
        <v>6</v>
      </c>
      <c r="Z7704" s="1">
        <v>44975</v>
      </c>
      <c r="AA7704" s="2">
        <v>0.6896064814814814</v>
      </c>
      <c r="AB7704" s="2">
        <v>0.43429398148148146</v>
      </c>
      <c r="AC7704" t="s">
        <v>45</v>
      </c>
      <c r="AD7704" t="s">
        <v>44</v>
      </c>
      <c r="AE7704" t="s">
        <v>45</v>
      </c>
      <c r="AF7704">
        <v>129</v>
      </c>
    </row>
    <row r="7705" spans="1:32">
      <c r="A7705">
        <v>32638</v>
      </c>
      <c r="B7705">
        <v>31738</v>
      </c>
      <c r="C7705" t="s">
        <v>583</v>
      </c>
      <c r="D7705" t="s">
        <v>4877</v>
      </c>
      <c r="E7705" t="s">
        <v>48</v>
      </c>
      <c r="F7705" t="s">
        <v>37608</v>
      </c>
      <c r="G7705" t="s">
        <v>37609</v>
      </c>
      <c r="H7705" t="s">
        <v>309</v>
      </c>
      <c r="I7705" s="1">
        <v>18498</v>
      </c>
      <c r="J7705" t="s">
        <v>37610</v>
      </c>
      <c r="K7705" t="s">
        <v>23437</v>
      </c>
      <c r="L7705">
        <v>31297</v>
      </c>
      <c r="M7705" t="s">
        <v>309</v>
      </c>
      <c r="N7705" s="1">
        <v>45188</v>
      </c>
      <c r="O7705" s="1">
        <v>45192</v>
      </c>
      <c r="P7705">
        <v>19</v>
      </c>
      <c r="Q7705">
        <v>1</v>
      </c>
      <c r="R7705" t="s">
        <v>53</v>
      </c>
      <c r="S7705">
        <v>1</v>
      </c>
      <c r="T7705">
        <v>1</v>
      </c>
      <c r="U7705">
        <v>4</v>
      </c>
      <c r="V7705">
        <v>484</v>
      </c>
      <c r="W7705" t="s">
        <v>54</v>
      </c>
      <c r="X7705" t="s">
        <v>37611</v>
      </c>
      <c r="Y7705" t="s">
        <v>81</v>
      </c>
      <c r="Z7705" s="1">
        <v>45149</v>
      </c>
      <c r="AA7705" s="2">
        <v>0.74247685185185175</v>
      </c>
      <c r="AB7705" s="2">
        <v>0.66006944444444449</v>
      </c>
      <c r="AC7705" t="s">
        <v>45</v>
      </c>
      <c r="AD7705" t="s">
        <v>44</v>
      </c>
      <c r="AE7705" t="s">
        <v>45</v>
      </c>
      <c r="AF7705">
        <v>121</v>
      </c>
    </row>
    <row r="7706" spans="1:32">
      <c r="A7706">
        <v>32642</v>
      </c>
      <c r="B7706">
        <v>31742</v>
      </c>
      <c r="C7706" t="s">
        <v>4490</v>
      </c>
      <c r="D7706" t="s">
        <v>1914</v>
      </c>
      <c r="E7706" t="s">
        <v>48</v>
      </c>
      <c r="F7706" t="s">
        <v>25066</v>
      </c>
      <c r="G7706" t="s">
        <v>37612</v>
      </c>
      <c r="H7706" t="s">
        <v>171</v>
      </c>
      <c r="I7706" s="1">
        <v>24602</v>
      </c>
      <c r="J7706" t="s">
        <v>37613</v>
      </c>
      <c r="K7706" t="s">
        <v>6700</v>
      </c>
      <c r="L7706">
        <v>20380</v>
      </c>
      <c r="M7706" t="s">
        <v>171</v>
      </c>
      <c r="N7706" s="1">
        <v>45188</v>
      </c>
      <c r="O7706" s="1">
        <v>45189</v>
      </c>
      <c r="P7706">
        <v>16</v>
      </c>
      <c r="Q7706">
        <v>1</v>
      </c>
      <c r="R7706" t="s">
        <v>53</v>
      </c>
      <c r="S7706">
        <v>1</v>
      </c>
      <c r="T7706">
        <v>1</v>
      </c>
      <c r="U7706">
        <v>1</v>
      </c>
      <c r="V7706">
        <v>127</v>
      </c>
      <c r="W7706" t="s">
        <v>41</v>
      </c>
      <c r="X7706" t="s">
        <v>37614</v>
      </c>
      <c r="Y7706" t="s">
        <v>43</v>
      </c>
      <c r="Z7706" s="1">
        <v>45174</v>
      </c>
      <c r="AA7706" s="2">
        <v>0.8253935185185185</v>
      </c>
      <c r="AB7706" s="2">
        <v>1.0185185185185184E-2</v>
      </c>
      <c r="AC7706" t="s">
        <v>44</v>
      </c>
      <c r="AD7706" t="s">
        <v>44</v>
      </c>
      <c r="AE7706" t="s">
        <v>45</v>
      </c>
      <c r="AF7706">
        <v>127</v>
      </c>
    </row>
    <row r="7707" spans="1:32">
      <c r="A7707">
        <v>32643</v>
      </c>
      <c r="B7707">
        <v>31743</v>
      </c>
      <c r="C7707" t="s">
        <v>1888</v>
      </c>
      <c r="D7707" t="s">
        <v>2268</v>
      </c>
      <c r="E7707" t="s">
        <v>48</v>
      </c>
      <c r="F7707" t="s">
        <v>37615</v>
      </c>
      <c r="G7707" t="s">
        <v>37616</v>
      </c>
      <c r="H7707" t="s">
        <v>423</v>
      </c>
      <c r="I7707" s="1">
        <v>28130</v>
      </c>
      <c r="J7707" t="s">
        <v>37617</v>
      </c>
      <c r="K7707" t="s">
        <v>37618</v>
      </c>
      <c r="L7707">
        <v>30658</v>
      </c>
      <c r="M7707" t="s">
        <v>423</v>
      </c>
      <c r="N7707" s="1">
        <v>45219</v>
      </c>
      <c r="O7707" s="1">
        <v>45222</v>
      </c>
      <c r="P7707">
        <v>95</v>
      </c>
      <c r="Q7707">
        <v>4</v>
      </c>
      <c r="R7707" t="s">
        <v>63</v>
      </c>
      <c r="S7707">
        <v>2</v>
      </c>
      <c r="T7707">
        <v>1</v>
      </c>
      <c r="U7707">
        <v>3</v>
      </c>
      <c r="V7707">
        <v>189</v>
      </c>
      <c r="W7707" t="s">
        <v>41</v>
      </c>
      <c r="X7707" t="s">
        <v>37619</v>
      </c>
      <c r="Y7707" t="s">
        <v>43</v>
      </c>
      <c r="Z7707" s="1">
        <v>45182</v>
      </c>
      <c r="AA7707" s="2">
        <v>0.50452546296296297</v>
      </c>
      <c r="AB7707" s="2">
        <v>9.6527777777777775E-3</v>
      </c>
      <c r="AC7707" t="s">
        <v>45</v>
      </c>
      <c r="AD7707" t="s">
        <v>45</v>
      </c>
      <c r="AE7707" t="s">
        <v>45</v>
      </c>
      <c r="AF7707">
        <v>63</v>
      </c>
    </row>
    <row r="7708" spans="1:32">
      <c r="A7708">
        <v>32644</v>
      </c>
      <c r="B7708">
        <v>31744</v>
      </c>
      <c r="C7708" t="s">
        <v>221</v>
      </c>
      <c r="D7708" t="s">
        <v>83</v>
      </c>
      <c r="E7708" t="s">
        <v>48</v>
      </c>
      <c r="F7708" t="s">
        <v>37620</v>
      </c>
      <c r="G7708" t="s">
        <v>37621</v>
      </c>
      <c r="H7708" t="s">
        <v>209</v>
      </c>
      <c r="I7708" s="1">
        <v>34738</v>
      </c>
      <c r="J7708" t="s">
        <v>37622</v>
      </c>
      <c r="K7708" t="s">
        <v>37623</v>
      </c>
      <c r="L7708">
        <v>74943</v>
      </c>
      <c r="M7708" t="s">
        <v>209</v>
      </c>
      <c r="N7708" s="1">
        <v>45119</v>
      </c>
      <c r="O7708" s="1">
        <v>45120</v>
      </c>
      <c r="P7708">
        <v>56</v>
      </c>
      <c r="Q7708">
        <v>3</v>
      </c>
      <c r="R7708" t="s">
        <v>63</v>
      </c>
      <c r="S7708">
        <v>2</v>
      </c>
      <c r="T7708">
        <v>2</v>
      </c>
      <c r="U7708">
        <v>1</v>
      </c>
      <c r="V7708">
        <v>77</v>
      </c>
      <c r="W7708" t="s">
        <v>54</v>
      </c>
      <c r="X7708" t="s">
        <v>37624</v>
      </c>
      <c r="Y7708" t="s">
        <v>81</v>
      </c>
      <c r="Z7708" s="1">
        <v>45107</v>
      </c>
      <c r="AA7708" s="2">
        <v>0.98711805555555554</v>
      </c>
      <c r="AB7708" s="2">
        <v>0.85484953703703714</v>
      </c>
      <c r="AC7708" t="s">
        <v>44</v>
      </c>
      <c r="AD7708" t="s">
        <v>44</v>
      </c>
      <c r="AE7708" t="s">
        <v>45</v>
      </c>
      <c r="AF7708">
        <v>77</v>
      </c>
    </row>
    <row r="7709" spans="1:32">
      <c r="A7709">
        <v>32645</v>
      </c>
      <c r="B7709">
        <v>31745</v>
      </c>
      <c r="C7709" t="s">
        <v>1681</v>
      </c>
      <c r="D7709" t="s">
        <v>12521</v>
      </c>
      <c r="E7709" t="s">
        <v>48</v>
      </c>
      <c r="F7709" t="s">
        <v>37625</v>
      </c>
      <c r="G7709" t="s">
        <v>37626</v>
      </c>
      <c r="H7709" t="s">
        <v>295</v>
      </c>
      <c r="I7709" s="1">
        <v>22750</v>
      </c>
      <c r="J7709" t="s">
        <v>37627</v>
      </c>
      <c r="K7709" t="s">
        <v>26695</v>
      </c>
      <c r="L7709">
        <v>37583</v>
      </c>
      <c r="M7709" t="s">
        <v>295</v>
      </c>
      <c r="N7709" s="1">
        <v>45152</v>
      </c>
      <c r="O7709" s="1">
        <v>45153</v>
      </c>
      <c r="P7709">
        <v>7</v>
      </c>
      <c r="Q7709">
        <v>1</v>
      </c>
      <c r="R7709" t="s">
        <v>53</v>
      </c>
      <c r="S7709">
        <v>4</v>
      </c>
      <c r="T7709">
        <v>0</v>
      </c>
      <c r="U7709">
        <v>1</v>
      </c>
      <c r="V7709">
        <v>140</v>
      </c>
      <c r="W7709" t="s">
        <v>54</v>
      </c>
      <c r="X7709" t="s">
        <v>37628</v>
      </c>
      <c r="Y7709" t="s">
        <v>6</v>
      </c>
      <c r="Z7709" s="1">
        <v>45143</v>
      </c>
      <c r="AA7709" s="2">
        <v>0.86599537037037033</v>
      </c>
      <c r="AB7709" s="2">
        <v>0.37084490740740739</v>
      </c>
      <c r="AC7709" t="s">
        <v>44</v>
      </c>
      <c r="AD7709" t="s">
        <v>45</v>
      </c>
      <c r="AE7709" t="s">
        <v>45</v>
      </c>
      <c r="AF7709">
        <v>140</v>
      </c>
    </row>
    <row r="7710" spans="1:32">
      <c r="A7710">
        <v>32648</v>
      </c>
      <c r="B7710">
        <v>31748</v>
      </c>
      <c r="C7710" t="s">
        <v>7363</v>
      </c>
      <c r="D7710" t="s">
        <v>894</v>
      </c>
      <c r="E7710" t="s">
        <v>34</v>
      </c>
      <c r="F7710" t="s">
        <v>37629</v>
      </c>
      <c r="G7710" t="s">
        <v>37630</v>
      </c>
      <c r="H7710" t="s">
        <v>692</v>
      </c>
      <c r="I7710" s="1">
        <v>22290</v>
      </c>
      <c r="J7710" t="s">
        <v>37631</v>
      </c>
      <c r="K7710" t="s">
        <v>37632</v>
      </c>
      <c r="L7710">
        <v>63554</v>
      </c>
      <c r="M7710" t="s">
        <v>692</v>
      </c>
      <c r="N7710" s="1">
        <v>44994</v>
      </c>
      <c r="O7710" s="1">
        <v>44995</v>
      </c>
      <c r="P7710">
        <v>6</v>
      </c>
      <c r="Q7710">
        <v>1</v>
      </c>
      <c r="R7710" t="s">
        <v>40</v>
      </c>
      <c r="S7710">
        <v>4</v>
      </c>
      <c r="T7710">
        <v>2</v>
      </c>
      <c r="U7710">
        <v>1</v>
      </c>
      <c r="V7710">
        <v>219</v>
      </c>
      <c r="W7710" t="s">
        <v>54</v>
      </c>
      <c r="X7710" t="s">
        <v>37633</v>
      </c>
      <c r="Y7710" t="s">
        <v>43</v>
      </c>
      <c r="Z7710" s="1">
        <v>44968</v>
      </c>
      <c r="AA7710" s="2">
        <v>0.59429398148148149</v>
      </c>
      <c r="AB7710" s="2">
        <v>0.80766203703703709</v>
      </c>
      <c r="AC7710" t="s">
        <v>45</v>
      </c>
      <c r="AD7710" t="s">
        <v>45</v>
      </c>
      <c r="AE7710" t="s">
        <v>45</v>
      </c>
      <c r="AF7710">
        <v>219</v>
      </c>
    </row>
    <row r="7711" spans="1:32">
      <c r="A7711">
        <v>32649</v>
      </c>
      <c r="B7711">
        <v>31749</v>
      </c>
      <c r="C7711" t="s">
        <v>552</v>
      </c>
      <c r="D7711" t="s">
        <v>1068</v>
      </c>
      <c r="E7711" t="s">
        <v>34</v>
      </c>
      <c r="F7711" t="s">
        <v>37634</v>
      </c>
      <c r="G7711" t="s">
        <v>37635</v>
      </c>
      <c r="H7711" t="s">
        <v>423</v>
      </c>
      <c r="I7711" s="1">
        <v>36166</v>
      </c>
      <c r="J7711" t="s">
        <v>37636</v>
      </c>
      <c r="K7711" t="s">
        <v>37637</v>
      </c>
      <c r="L7711">
        <v>45275</v>
      </c>
      <c r="M7711" t="s">
        <v>423</v>
      </c>
      <c r="N7711" s="1">
        <v>45265</v>
      </c>
      <c r="O7711" s="1">
        <v>45267</v>
      </c>
      <c r="P7711">
        <v>61</v>
      </c>
      <c r="Q7711">
        <v>3</v>
      </c>
      <c r="R7711" t="s">
        <v>53</v>
      </c>
      <c r="S7711">
        <v>4</v>
      </c>
      <c r="T7711">
        <v>1</v>
      </c>
      <c r="U7711">
        <v>2</v>
      </c>
      <c r="V7711">
        <v>262</v>
      </c>
      <c r="W7711" t="s">
        <v>54</v>
      </c>
      <c r="X7711" t="s">
        <v>37638</v>
      </c>
      <c r="Y7711" t="s">
        <v>6</v>
      </c>
      <c r="Z7711" s="1">
        <v>45237</v>
      </c>
      <c r="AA7711" s="2">
        <v>0.99298611111111112</v>
      </c>
      <c r="AB7711" s="2">
        <v>0.22017361111111111</v>
      </c>
      <c r="AC7711" t="s">
        <v>45</v>
      </c>
      <c r="AD7711" t="s">
        <v>44</v>
      </c>
      <c r="AE7711" t="s">
        <v>45</v>
      </c>
      <c r="AF7711">
        <v>131</v>
      </c>
    </row>
    <row r="7712" spans="1:32">
      <c r="A7712">
        <v>32650</v>
      </c>
      <c r="B7712">
        <v>31750</v>
      </c>
      <c r="C7712" t="s">
        <v>482</v>
      </c>
      <c r="D7712" t="s">
        <v>4251</v>
      </c>
      <c r="E7712" t="s">
        <v>34</v>
      </c>
      <c r="F7712" t="s">
        <v>37639</v>
      </c>
      <c r="G7712" t="s">
        <v>37640</v>
      </c>
      <c r="H7712" t="s">
        <v>209</v>
      </c>
      <c r="I7712" s="1">
        <v>26296</v>
      </c>
      <c r="J7712" t="s">
        <v>37641</v>
      </c>
      <c r="K7712" t="s">
        <v>28799</v>
      </c>
      <c r="L7712">
        <v>89270</v>
      </c>
      <c r="M7712" t="s">
        <v>209</v>
      </c>
      <c r="N7712" s="1">
        <v>45154</v>
      </c>
      <c r="O7712" s="1">
        <v>45158</v>
      </c>
      <c r="P7712">
        <v>35</v>
      </c>
      <c r="Q7712">
        <v>2</v>
      </c>
      <c r="R7712" t="s">
        <v>63</v>
      </c>
      <c r="S7712">
        <v>2</v>
      </c>
      <c r="T7712">
        <v>1</v>
      </c>
      <c r="U7712">
        <v>4</v>
      </c>
      <c r="V7712">
        <v>296</v>
      </c>
      <c r="W7712" t="s">
        <v>54</v>
      </c>
      <c r="X7712" t="s">
        <v>37642</v>
      </c>
      <c r="Y7712" t="s">
        <v>6</v>
      </c>
      <c r="Z7712" s="1">
        <v>45127</v>
      </c>
      <c r="AA7712" s="2">
        <v>0.15652777777777779</v>
      </c>
      <c r="AB7712" s="2">
        <v>0.40542824074074074</v>
      </c>
      <c r="AC7712" t="s">
        <v>44</v>
      </c>
      <c r="AD7712" t="s">
        <v>44</v>
      </c>
      <c r="AE7712" t="s">
        <v>44</v>
      </c>
      <c r="AF7712">
        <v>74</v>
      </c>
    </row>
    <row r="7713" spans="1:32">
      <c r="A7713">
        <v>32651</v>
      </c>
      <c r="B7713">
        <v>31751</v>
      </c>
      <c r="C7713" t="s">
        <v>461</v>
      </c>
      <c r="D7713" t="s">
        <v>8220</v>
      </c>
      <c r="E7713" t="s">
        <v>48</v>
      </c>
      <c r="F7713" t="s">
        <v>37643</v>
      </c>
      <c r="G7713" t="s">
        <v>37644</v>
      </c>
      <c r="H7713" t="s">
        <v>330</v>
      </c>
      <c r="I7713" s="1">
        <v>28681</v>
      </c>
      <c r="J7713" t="s">
        <v>37645</v>
      </c>
      <c r="K7713" t="s">
        <v>37646</v>
      </c>
      <c r="L7713">
        <v>75592</v>
      </c>
      <c r="M7713" t="s">
        <v>330</v>
      </c>
      <c r="N7713" s="1">
        <v>44948</v>
      </c>
      <c r="O7713" s="1">
        <v>44949</v>
      </c>
      <c r="P7713">
        <v>81</v>
      </c>
      <c r="Q7713">
        <v>4</v>
      </c>
      <c r="R7713" t="s">
        <v>40</v>
      </c>
      <c r="S7713">
        <v>2</v>
      </c>
      <c r="T7713">
        <v>2</v>
      </c>
      <c r="U7713">
        <v>1</v>
      </c>
      <c r="V7713">
        <v>248</v>
      </c>
      <c r="W7713" t="s">
        <v>41</v>
      </c>
      <c r="X7713" t="s">
        <v>37647</v>
      </c>
      <c r="Y7713" t="s">
        <v>81</v>
      </c>
      <c r="Z7713" s="1">
        <v>44943</v>
      </c>
      <c r="AA7713" s="2">
        <v>0.81844907407407408</v>
      </c>
      <c r="AB7713" s="2">
        <v>0.76045138888888886</v>
      </c>
      <c r="AC7713" t="s">
        <v>44</v>
      </c>
      <c r="AD7713" t="s">
        <v>44</v>
      </c>
      <c r="AE7713" t="s">
        <v>45</v>
      </c>
      <c r="AF7713">
        <v>248</v>
      </c>
    </row>
    <row r="7714" spans="1:32">
      <c r="A7714">
        <v>32652</v>
      </c>
      <c r="B7714">
        <v>31752</v>
      </c>
      <c r="C7714" t="s">
        <v>1127</v>
      </c>
      <c r="D7714" t="s">
        <v>2605</v>
      </c>
      <c r="E7714" t="s">
        <v>34</v>
      </c>
      <c r="F7714" t="s">
        <v>37648</v>
      </c>
      <c r="G7714" t="s">
        <v>37649</v>
      </c>
      <c r="H7714" t="s">
        <v>171</v>
      </c>
      <c r="I7714" s="1">
        <v>24296</v>
      </c>
      <c r="J7714" t="s">
        <v>37650</v>
      </c>
      <c r="K7714" t="s">
        <v>19156</v>
      </c>
      <c r="L7714">
        <v>38923</v>
      </c>
      <c r="M7714" t="s">
        <v>171</v>
      </c>
      <c r="N7714" s="1">
        <v>45096</v>
      </c>
      <c r="O7714" s="1">
        <v>45099</v>
      </c>
      <c r="P7714">
        <v>22</v>
      </c>
      <c r="Q7714">
        <v>1</v>
      </c>
      <c r="R7714" t="s">
        <v>53</v>
      </c>
      <c r="S7714">
        <v>1</v>
      </c>
      <c r="T7714">
        <v>2</v>
      </c>
      <c r="U7714">
        <v>3</v>
      </c>
      <c r="V7714">
        <v>378</v>
      </c>
      <c r="W7714" t="s">
        <v>41</v>
      </c>
      <c r="X7714" t="s">
        <v>37651</v>
      </c>
      <c r="Y7714" t="s">
        <v>65</v>
      </c>
      <c r="Z7714" s="1">
        <v>45075</v>
      </c>
      <c r="AA7714" s="2">
        <v>0.10068287037037038</v>
      </c>
      <c r="AB7714" s="2">
        <v>0.21054398148148148</v>
      </c>
      <c r="AC7714" t="s">
        <v>44</v>
      </c>
      <c r="AD7714" t="s">
        <v>44</v>
      </c>
      <c r="AE7714" t="s">
        <v>44</v>
      </c>
      <c r="AF7714">
        <v>126</v>
      </c>
    </row>
    <row r="7715" spans="1:32">
      <c r="A7715">
        <v>32654</v>
      </c>
      <c r="B7715">
        <v>31754</v>
      </c>
      <c r="C7715" t="s">
        <v>2144</v>
      </c>
      <c r="D7715" t="s">
        <v>83</v>
      </c>
      <c r="E7715" t="s">
        <v>48</v>
      </c>
      <c r="F7715" t="s">
        <v>37652</v>
      </c>
      <c r="G7715" t="s">
        <v>37653</v>
      </c>
      <c r="H7715" t="s">
        <v>272</v>
      </c>
      <c r="I7715" s="1">
        <v>23874</v>
      </c>
      <c r="J7715" t="s">
        <v>37654</v>
      </c>
      <c r="K7715" t="s">
        <v>37655</v>
      </c>
      <c r="L7715">
        <v>78740</v>
      </c>
      <c r="M7715" t="s">
        <v>272</v>
      </c>
      <c r="N7715" s="1">
        <v>45175</v>
      </c>
      <c r="O7715" s="1">
        <v>45177</v>
      </c>
      <c r="P7715">
        <v>54</v>
      </c>
      <c r="Q7715">
        <v>3</v>
      </c>
      <c r="R7715" t="s">
        <v>40</v>
      </c>
      <c r="S7715">
        <v>1</v>
      </c>
      <c r="T7715">
        <v>2</v>
      </c>
      <c r="U7715">
        <v>2</v>
      </c>
      <c r="V7715">
        <v>406</v>
      </c>
      <c r="W7715" t="s">
        <v>54</v>
      </c>
      <c r="X7715" t="s">
        <v>37656</v>
      </c>
      <c r="Y7715" t="s">
        <v>65</v>
      </c>
      <c r="Z7715" s="1">
        <v>45166</v>
      </c>
      <c r="AA7715" s="2">
        <v>0.53394675925925927</v>
      </c>
      <c r="AB7715" s="2">
        <v>4.2337962962962966E-2</v>
      </c>
      <c r="AC7715" t="s">
        <v>45</v>
      </c>
      <c r="AD7715" t="s">
        <v>44</v>
      </c>
      <c r="AE7715" t="s">
        <v>45</v>
      </c>
      <c r="AF7715">
        <v>203</v>
      </c>
    </row>
    <row r="7716" spans="1:32">
      <c r="A7716">
        <v>32656</v>
      </c>
      <c r="B7716">
        <v>31756</v>
      </c>
      <c r="C7716" t="s">
        <v>2144</v>
      </c>
      <c r="D7716" t="s">
        <v>14075</v>
      </c>
      <c r="E7716" t="s">
        <v>34</v>
      </c>
      <c r="F7716" t="s">
        <v>37657</v>
      </c>
      <c r="G7716" t="s">
        <v>37658</v>
      </c>
      <c r="H7716" t="s">
        <v>209</v>
      </c>
      <c r="I7716" s="1">
        <v>34128</v>
      </c>
      <c r="J7716" t="s">
        <v>37659</v>
      </c>
      <c r="K7716" t="s">
        <v>29468</v>
      </c>
      <c r="L7716">
        <v>84948</v>
      </c>
      <c r="M7716" t="s">
        <v>209</v>
      </c>
      <c r="N7716" s="1">
        <v>45172</v>
      </c>
      <c r="O7716" s="1">
        <v>45173</v>
      </c>
      <c r="P7716">
        <v>46</v>
      </c>
      <c r="Q7716">
        <v>2</v>
      </c>
      <c r="R7716" t="s">
        <v>53</v>
      </c>
      <c r="S7716">
        <v>1</v>
      </c>
      <c r="T7716">
        <v>0</v>
      </c>
      <c r="U7716">
        <v>1</v>
      </c>
      <c r="V7716">
        <v>147</v>
      </c>
      <c r="W7716" t="s">
        <v>54</v>
      </c>
      <c r="X7716" t="s">
        <v>37660</v>
      </c>
      <c r="Y7716" t="s">
        <v>65</v>
      </c>
      <c r="Z7716" s="1">
        <v>45146</v>
      </c>
      <c r="AA7716" s="2">
        <v>0.60488425925925926</v>
      </c>
      <c r="AB7716" s="2">
        <v>0.69568287037037047</v>
      </c>
      <c r="AC7716" t="s">
        <v>45</v>
      </c>
      <c r="AD7716" t="s">
        <v>45</v>
      </c>
      <c r="AE7716" t="s">
        <v>44</v>
      </c>
      <c r="AF7716">
        <v>147</v>
      </c>
    </row>
    <row r="7717" spans="1:32">
      <c r="A7717">
        <v>32657</v>
      </c>
      <c r="B7717">
        <v>31757</v>
      </c>
      <c r="C7717" t="s">
        <v>427</v>
      </c>
      <c r="D7717" t="s">
        <v>4195</v>
      </c>
      <c r="E7717" t="s">
        <v>34</v>
      </c>
      <c r="F7717" t="s">
        <v>37661</v>
      </c>
      <c r="G7717" t="s">
        <v>37662</v>
      </c>
      <c r="H7717" t="s">
        <v>295</v>
      </c>
      <c r="I7717" s="1">
        <v>17851</v>
      </c>
      <c r="J7717" t="s">
        <v>37663</v>
      </c>
      <c r="K7717" t="s">
        <v>37664</v>
      </c>
      <c r="L7717">
        <v>99018</v>
      </c>
      <c r="M7717" t="s">
        <v>295</v>
      </c>
      <c r="N7717" s="1">
        <v>45184</v>
      </c>
      <c r="O7717" s="1">
        <v>45185</v>
      </c>
      <c r="P7717">
        <v>88</v>
      </c>
      <c r="Q7717">
        <v>4</v>
      </c>
      <c r="R7717" t="s">
        <v>53</v>
      </c>
      <c r="S7717">
        <v>4</v>
      </c>
      <c r="T7717">
        <v>2</v>
      </c>
      <c r="U7717">
        <v>1</v>
      </c>
      <c r="V7717">
        <v>142</v>
      </c>
      <c r="W7717" t="s">
        <v>54</v>
      </c>
      <c r="X7717" t="s">
        <v>37665</v>
      </c>
      <c r="Y7717" t="s">
        <v>6</v>
      </c>
      <c r="Z7717" s="1">
        <v>45159</v>
      </c>
      <c r="AA7717" s="2">
        <v>0.36268518518518517</v>
      </c>
      <c r="AB7717" s="2">
        <v>0.61975694444444451</v>
      </c>
      <c r="AC7717" t="s">
        <v>45</v>
      </c>
      <c r="AD7717" t="s">
        <v>44</v>
      </c>
      <c r="AE7717" t="s">
        <v>45</v>
      </c>
      <c r="AF7717">
        <v>142</v>
      </c>
    </row>
    <row r="7718" spans="1:32">
      <c r="A7718">
        <v>32658</v>
      </c>
      <c r="B7718">
        <v>31758</v>
      </c>
      <c r="C7718" t="s">
        <v>1503</v>
      </c>
      <c r="D7718" t="s">
        <v>24769</v>
      </c>
      <c r="E7718" t="s">
        <v>48</v>
      </c>
      <c r="F7718" t="s">
        <v>37666</v>
      </c>
      <c r="G7718" t="s">
        <v>37667</v>
      </c>
      <c r="H7718" t="s">
        <v>122</v>
      </c>
      <c r="I7718" s="1">
        <v>17288</v>
      </c>
      <c r="J7718" t="s">
        <v>37668</v>
      </c>
      <c r="K7718" t="s">
        <v>37669</v>
      </c>
      <c r="L7718">
        <v>13857</v>
      </c>
      <c r="M7718" t="s">
        <v>122</v>
      </c>
      <c r="N7718" s="1">
        <v>45134</v>
      </c>
      <c r="O7718" s="1">
        <v>45135</v>
      </c>
      <c r="P7718">
        <v>81</v>
      </c>
      <c r="Q7718">
        <v>4</v>
      </c>
      <c r="R7718" t="s">
        <v>40</v>
      </c>
      <c r="S7718">
        <v>4</v>
      </c>
      <c r="T7718">
        <v>2</v>
      </c>
      <c r="U7718">
        <v>1</v>
      </c>
      <c r="V7718">
        <v>217</v>
      </c>
      <c r="W7718" t="s">
        <v>54</v>
      </c>
      <c r="X7718" t="s">
        <v>37670</v>
      </c>
      <c r="Y7718" t="s">
        <v>43</v>
      </c>
      <c r="Z7718" s="1">
        <v>45129</v>
      </c>
      <c r="AA7718" s="2">
        <v>0.49024305555555553</v>
      </c>
      <c r="AB7718" s="2">
        <v>0.92070601851851841</v>
      </c>
      <c r="AC7718" t="s">
        <v>45</v>
      </c>
      <c r="AD7718" t="s">
        <v>45</v>
      </c>
      <c r="AE7718" t="s">
        <v>44</v>
      </c>
      <c r="AF7718">
        <v>217</v>
      </c>
    </row>
    <row r="7719" spans="1:32">
      <c r="A7719">
        <v>32659</v>
      </c>
      <c r="B7719">
        <v>31759</v>
      </c>
      <c r="C7719" t="s">
        <v>5739</v>
      </c>
      <c r="D7719" t="s">
        <v>1433</v>
      </c>
      <c r="E7719" t="s">
        <v>48</v>
      </c>
      <c r="F7719" t="s">
        <v>37671</v>
      </c>
      <c r="G7719" t="s">
        <v>37672</v>
      </c>
      <c r="H7719" t="s">
        <v>1301</v>
      </c>
      <c r="I7719" s="1">
        <v>33271</v>
      </c>
      <c r="J7719" t="s">
        <v>37673</v>
      </c>
      <c r="K7719" t="s">
        <v>37674</v>
      </c>
      <c r="L7719">
        <v>29961</v>
      </c>
      <c r="M7719" t="s">
        <v>1301</v>
      </c>
      <c r="N7719" s="1">
        <v>44983</v>
      </c>
      <c r="O7719" s="1">
        <v>44986</v>
      </c>
      <c r="P7719">
        <v>53</v>
      </c>
      <c r="Q7719">
        <v>3</v>
      </c>
      <c r="R7719" t="s">
        <v>63</v>
      </c>
      <c r="S7719">
        <v>2</v>
      </c>
      <c r="T7719">
        <v>1</v>
      </c>
      <c r="U7719">
        <v>3</v>
      </c>
      <c r="V7719">
        <v>183</v>
      </c>
      <c r="W7719" t="s">
        <v>41</v>
      </c>
      <c r="X7719" t="s">
        <v>37675</v>
      </c>
      <c r="Y7719" t="s">
        <v>65</v>
      </c>
      <c r="Z7719" s="1">
        <v>44967</v>
      </c>
      <c r="AA7719" s="2">
        <v>0.74846064814814817</v>
      </c>
      <c r="AB7719" s="2">
        <v>0.64019675925925923</v>
      </c>
      <c r="AC7719" t="s">
        <v>45</v>
      </c>
      <c r="AD7719" t="s">
        <v>44</v>
      </c>
      <c r="AE7719" t="s">
        <v>45</v>
      </c>
      <c r="AF7719">
        <v>61</v>
      </c>
    </row>
    <row r="7720" spans="1:32">
      <c r="A7720">
        <v>32662</v>
      </c>
      <c r="B7720">
        <v>31762</v>
      </c>
      <c r="C7720" t="s">
        <v>5861</v>
      </c>
      <c r="D7720" t="s">
        <v>348</v>
      </c>
      <c r="E7720" t="s">
        <v>34</v>
      </c>
      <c r="F7720" t="s">
        <v>37676</v>
      </c>
      <c r="G7720" t="s">
        <v>37677</v>
      </c>
      <c r="H7720" t="s">
        <v>122</v>
      </c>
      <c r="I7720" s="1">
        <v>33087</v>
      </c>
      <c r="J7720" t="s">
        <v>37678</v>
      </c>
      <c r="K7720" t="s">
        <v>22295</v>
      </c>
      <c r="L7720">
        <v>25243</v>
      </c>
      <c r="M7720" t="s">
        <v>122</v>
      </c>
      <c r="N7720" s="1">
        <v>45187</v>
      </c>
      <c r="O7720" s="1">
        <v>45191</v>
      </c>
      <c r="P7720">
        <v>8</v>
      </c>
      <c r="Q7720">
        <v>1</v>
      </c>
      <c r="R7720" t="s">
        <v>63</v>
      </c>
      <c r="S7720">
        <v>3</v>
      </c>
      <c r="T7720">
        <v>1</v>
      </c>
      <c r="U7720">
        <v>4</v>
      </c>
      <c r="V7720">
        <v>244</v>
      </c>
      <c r="W7720" t="s">
        <v>54</v>
      </c>
      <c r="X7720" t="s">
        <v>37679</v>
      </c>
      <c r="Y7720" t="s">
        <v>65</v>
      </c>
      <c r="Z7720" s="1">
        <v>45152</v>
      </c>
      <c r="AA7720" s="2">
        <v>0.57960648148148153</v>
      </c>
      <c r="AB7720" s="2">
        <v>0.49815972222222221</v>
      </c>
      <c r="AC7720" t="s">
        <v>44</v>
      </c>
      <c r="AD7720" t="s">
        <v>44</v>
      </c>
      <c r="AE7720" t="s">
        <v>45</v>
      </c>
      <c r="AF7720">
        <v>61</v>
      </c>
    </row>
    <row r="7721" spans="1:32">
      <c r="A7721">
        <v>32664</v>
      </c>
      <c r="B7721">
        <v>31764</v>
      </c>
      <c r="C7721" t="s">
        <v>6729</v>
      </c>
      <c r="D7721" t="s">
        <v>75</v>
      </c>
      <c r="E7721" t="s">
        <v>48</v>
      </c>
      <c r="F7721" t="s">
        <v>37680</v>
      </c>
      <c r="G7721">
        <f>1-829-393-8546</f>
        <v>-9767</v>
      </c>
      <c r="H7721" t="s">
        <v>217</v>
      </c>
      <c r="I7721" s="1">
        <v>31349</v>
      </c>
      <c r="J7721" t="s">
        <v>37681</v>
      </c>
      <c r="K7721" t="s">
        <v>37682</v>
      </c>
      <c r="L7721">
        <v>29595</v>
      </c>
      <c r="M7721" t="s">
        <v>217</v>
      </c>
      <c r="N7721" s="1">
        <v>45175</v>
      </c>
      <c r="O7721" s="1">
        <v>45177</v>
      </c>
      <c r="P7721">
        <v>86</v>
      </c>
      <c r="Q7721">
        <v>4</v>
      </c>
      <c r="R7721" t="s">
        <v>63</v>
      </c>
      <c r="S7721">
        <v>4</v>
      </c>
      <c r="T7721">
        <v>0</v>
      </c>
      <c r="U7721">
        <v>2</v>
      </c>
      <c r="V7721">
        <v>148</v>
      </c>
      <c r="W7721" t="s">
        <v>54</v>
      </c>
      <c r="X7721" t="s">
        <v>37683</v>
      </c>
      <c r="Y7721" t="s">
        <v>65</v>
      </c>
      <c r="Z7721" s="1">
        <v>45155</v>
      </c>
      <c r="AA7721" s="2">
        <v>0.60486111111111118</v>
      </c>
      <c r="AB7721" s="2">
        <v>0.92935185185185187</v>
      </c>
      <c r="AC7721" t="s">
        <v>45</v>
      </c>
      <c r="AD7721" t="s">
        <v>45</v>
      </c>
      <c r="AE7721" t="s">
        <v>45</v>
      </c>
      <c r="AF7721">
        <v>74</v>
      </c>
    </row>
    <row r="7722" spans="1:32">
      <c r="A7722">
        <v>32665</v>
      </c>
      <c r="B7722">
        <v>31765</v>
      </c>
      <c r="C7722" t="s">
        <v>213</v>
      </c>
      <c r="D7722" t="s">
        <v>4152</v>
      </c>
      <c r="E7722" t="s">
        <v>48</v>
      </c>
      <c r="F7722" t="s">
        <v>37684</v>
      </c>
      <c r="G7722" t="s">
        <v>37685</v>
      </c>
      <c r="H7722" t="s">
        <v>904</v>
      </c>
      <c r="I7722" s="1">
        <v>36637</v>
      </c>
      <c r="J7722" t="s">
        <v>37686</v>
      </c>
      <c r="K7722" t="s">
        <v>37687</v>
      </c>
      <c r="L7722">
        <v>7956</v>
      </c>
      <c r="M7722" t="s">
        <v>904</v>
      </c>
      <c r="N7722" s="1">
        <v>45106</v>
      </c>
      <c r="O7722" s="1">
        <v>45107</v>
      </c>
      <c r="P7722">
        <v>42</v>
      </c>
      <c r="Q7722">
        <v>2</v>
      </c>
      <c r="R7722" t="s">
        <v>40</v>
      </c>
      <c r="S7722">
        <v>1</v>
      </c>
      <c r="T7722">
        <v>2</v>
      </c>
      <c r="U7722">
        <v>1</v>
      </c>
      <c r="V7722">
        <v>218</v>
      </c>
      <c r="W7722" t="s">
        <v>41</v>
      </c>
      <c r="X7722" t="s">
        <v>37688</v>
      </c>
      <c r="Y7722" t="s">
        <v>81</v>
      </c>
      <c r="Z7722" s="1">
        <v>45101</v>
      </c>
      <c r="AA7722" s="2">
        <v>0.8445138888888889</v>
      </c>
      <c r="AB7722" s="2">
        <v>0.29172453703703705</v>
      </c>
      <c r="AC7722" t="s">
        <v>44</v>
      </c>
      <c r="AD7722" t="s">
        <v>45</v>
      </c>
      <c r="AE7722" t="s">
        <v>44</v>
      </c>
      <c r="AF7722">
        <v>218</v>
      </c>
    </row>
    <row r="7723" spans="1:32">
      <c r="A7723">
        <v>32666</v>
      </c>
      <c r="B7723">
        <v>31766</v>
      </c>
      <c r="C7723" t="s">
        <v>90</v>
      </c>
      <c r="D7723" t="s">
        <v>427</v>
      </c>
      <c r="E7723" t="s">
        <v>34</v>
      </c>
      <c r="F7723" t="s">
        <v>37689</v>
      </c>
      <c r="G7723" t="s">
        <v>37690</v>
      </c>
      <c r="H7723" t="s">
        <v>904</v>
      </c>
      <c r="I7723" s="1">
        <v>17500</v>
      </c>
      <c r="J7723" t="s">
        <v>37691</v>
      </c>
      <c r="K7723" t="s">
        <v>30554</v>
      </c>
      <c r="L7723">
        <v>24565</v>
      </c>
      <c r="M7723" t="s">
        <v>904</v>
      </c>
      <c r="N7723" s="1">
        <v>45168</v>
      </c>
      <c r="O7723" s="1">
        <v>45173</v>
      </c>
      <c r="P7723">
        <v>17</v>
      </c>
      <c r="Q7723">
        <v>1</v>
      </c>
      <c r="R7723" t="s">
        <v>63</v>
      </c>
      <c r="S7723">
        <v>4</v>
      </c>
      <c r="T7723">
        <v>2</v>
      </c>
      <c r="U7723">
        <v>5</v>
      </c>
      <c r="V7723">
        <v>450</v>
      </c>
      <c r="W7723" t="s">
        <v>54</v>
      </c>
      <c r="X7723" t="s">
        <v>37692</v>
      </c>
      <c r="Y7723" t="s">
        <v>43</v>
      </c>
      <c r="Z7723" s="1">
        <v>45134</v>
      </c>
      <c r="AA7723" s="2">
        <v>0.15841435185185185</v>
      </c>
      <c r="AB7723" s="2">
        <v>0.17358796296296297</v>
      </c>
      <c r="AC7723" t="s">
        <v>44</v>
      </c>
      <c r="AD7723" t="s">
        <v>45</v>
      </c>
      <c r="AE7723" t="s">
        <v>45</v>
      </c>
      <c r="AF7723">
        <v>90</v>
      </c>
    </row>
    <row r="7724" spans="1:32">
      <c r="A7724">
        <v>32667</v>
      </c>
      <c r="B7724">
        <v>31767</v>
      </c>
      <c r="C7724" t="s">
        <v>347</v>
      </c>
      <c r="D7724" t="s">
        <v>901</v>
      </c>
      <c r="E7724" t="s">
        <v>34</v>
      </c>
      <c r="F7724" t="s">
        <v>37693</v>
      </c>
      <c r="G7724" t="s">
        <v>37694</v>
      </c>
      <c r="H7724" t="s">
        <v>115</v>
      </c>
      <c r="I7724" s="1">
        <v>18188</v>
      </c>
      <c r="J7724" t="s">
        <v>37695</v>
      </c>
      <c r="K7724" t="s">
        <v>37696</v>
      </c>
      <c r="L7724">
        <v>72560</v>
      </c>
      <c r="M7724" t="s">
        <v>115</v>
      </c>
      <c r="N7724" s="1">
        <v>44963</v>
      </c>
      <c r="O7724" s="1">
        <v>44966</v>
      </c>
      <c r="P7724">
        <v>76</v>
      </c>
      <c r="Q7724">
        <v>4</v>
      </c>
      <c r="R7724" t="s">
        <v>53</v>
      </c>
      <c r="S7724">
        <v>2</v>
      </c>
      <c r="T7724">
        <v>2</v>
      </c>
      <c r="U7724">
        <v>3</v>
      </c>
      <c r="V7724">
        <v>417</v>
      </c>
      <c r="W7724" t="s">
        <v>54</v>
      </c>
      <c r="X7724" t="s">
        <v>37697</v>
      </c>
      <c r="Y7724" t="s">
        <v>6</v>
      </c>
      <c r="Z7724" s="1">
        <v>44941</v>
      </c>
      <c r="AA7724" s="2">
        <v>0.44179398148148147</v>
      </c>
      <c r="AB7724" s="2">
        <v>0.18376157407407409</v>
      </c>
      <c r="AC7724" t="s">
        <v>44</v>
      </c>
      <c r="AD7724" t="s">
        <v>45</v>
      </c>
      <c r="AE7724" t="s">
        <v>44</v>
      </c>
      <c r="AF7724">
        <v>139</v>
      </c>
    </row>
    <row r="7725" spans="1:32">
      <c r="A7725">
        <v>32668</v>
      </c>
      <c r="B7725">
        <v>31768</v>
      </c>
      <c r="C7725" t="s">
        <v>1674</v>
      </c>
      <c r="D7725" t="s">
        <v>5571</v>
      </c>
      <c r="E7725" t="s">
        <v>48</v>
      </c>
      <c r="F7725" t="s">
        <v>37698</v>
      </c>
      <c r="G7725" t="s">
        <v>37699</v>
      </c>
      <c r="H7725" t="s">
        <v>423</v>
      </c>
      <c r="I7725" s="1">
        <v>25114</v>
      </c>
      <c r="J7725" t="s">
        <v>37700</v>
      </c>
      <c r="K7725" t="s">
        <v>37701</v>
      </c>
      <c r="L7725">
        <v>3902</v>
      </c>
      <c r="M7725" t="s">
        <v>423</v>
      </c>
      <c r="N7725" s="1">
        <v>45157</v>
      </c>
      <c r="O7725" s="1">
        <v>45158</v>
      </c>
      <c r="P7725">
        <v>23</v>
      </c>
      <c r="Q7725">
        <v>1</v>
      </c>
      <c r="R7725" t="s">
        <v>63</v>
      </c>
      <c r="S7725">
        <v>1</v>
      </c>
      <c r="T7725">
        <v>2</v>
      </c>
      <c r="U7725">
        <v>1</v>
      </c>
      <c r="V7725">
        <v>61</v>
      </c>
      <c r="W7725" t="s">
        <v>54</v>
      </c>
      <c r="X7725" t="s">
        <v>37702</v>
      </c>
      <c r="Y7725" t="s">
        <v>65</v>
      </c>
      <c r="Z7725" s="1">
        <v>45140</v>
      </c>
      <c r="AA7725" s="2">
        <v>0.31965277777777779</v>
      </c>
      <c r="AB7725" s="2">
        <v>0.86221064814814818</v>
      </c>
      <c r="AC7725" t="s">
        <v>44</v>
      </c>
      <c r="AD7725" t="s">
        <v>44</v>
      </c>
      <c r="AE7725" t="s">
        <v>44</v>
      </c>
      <c r="AF7725">
        <v>61</v>
      </c>
    </row>
    <row r="7726" spans="1:32">
      <c r="A7726">
        <v>32669</v>
      </c>
      <c r="B7726">
        <v>31769</v>
      </c>
      <c r="C7726" t="s">
        <v>98</v>
      </c>
      <c r="D7726" t="s">
        <v>496</v>
      </c>
      <c r="E7726" t="s">
        <v>34</v>
      </c>
      <c r="F7726" t="s">
        <v>37703</v>
      </c>
      <c r="G7726" t="s">
        <v>37704</v>
      </c>
      <c r="H7726" t="s">
        <v>405</v>
      </c>
      <c r="I7726" s="1">
        <v>21022</v>
      </c>
      <c r="J7726" t="s">
        <v>37705</v>
      </c>
      <c r="K7726" t="s">
        <v>29041</v>
      </c>
      <c r="L7726">
        <v>95844</v>
      </c>
      <c r="M7726" t="s">
        <v>405</v>
      </c>
      <c r="N7726" s="1">
        <v>45127</v>
      </c>
      <c r="O7726" s="1">
        <v>45128</v>
      </c>
      <c r="P7726">
        <v>66</v>
      </c>
      <c r="Q7726">
        <v>3</v>
      </c>
      <c r="R7726" t="s">
        <v>40</v>
      </c>
      <c r="S7726">
        <v>4</v>
      </c>
      <c r="T7726">
        <v>0</v>
      </c>
      <c r="U7726">
        <v>1</v>
      </c>
      <c r="V7726">
        <v>206</v>
      </c>
      <c r="W7726" t="s">
        <v>41</v>
      </c>
      <c r="X7726" t="s">
        <v>37706</v>
      </c>
      <c r="Y7726" t="s">
        <v>43</v>
      </c>
      <c r="Z7726" s="1">
        <v>45120</v>
      </c>
      <c r="AA7726" s="2">
        <v>0.69380787037037039</v>
      </c>
      <c r="AB7726" s="2">
        <v>5.9317129629629629E-2</v>
      </c>
      <c r="AC7726" t="s">
        <v>44</v>
      </c>
      <c r="AD7726" t="s">
        <v>44</v>
      </c>
      <c r="AE7726" t="s">
        <v>45</v>
      </c>
      <c r="AF7726">
        <v>206</v>
      </c>
    </row>
    <row r="7727" spans="1:32">
      <c r="A7727">
        <v>32670</v>
      </c>
      <c r="B7727">
        <v>31770</v>
      </c>
      <c r="C7727" t="s">
        <v>2397</v>
      </c>
      <c r="D7727" t="s">
        <v>8276</v>
      </c>
      <c r="E7727" t="s">
        <v>48</v>
      </c>
      <c r="F7727" t="s">
        <v>37707</v>
      </c>
      <c r="G7727" t="s">
        <v>37708</v>
      </c>
      <c r="H7727" t="s">
        <v>330</v>
      </c>
      <c r="I7727" s="1">
        <v>23634</v>
      </c>
      <c r="J7727" t="s">
        <v>37709</v>
      </c>
      <c r="K7727" t="s">
        <v>37710</v>
      </c>
      <c r="L7727">
        <v>58761</v>
      </c>
      <c r="M7727" t="s">
        <v>330</v>
      </c>
      <c r="N7727" s="1">
        <v>45158</v>
      </c>
      <c r="O7727" s="1">
        <v>45162</v>
      </c>
      <c r="P7727">
        <v>5</v>
      </c>
      <c r="Q7727">
        <v>1</v>
      </c>
      <c r="R7727" t="s">
        <v>63</v>
      </c>
      <c r="S7727">
        <v>2</v>
      </c>
      <c r="T7727">
        <v>2</v>
      </c>
      <c r="U7727">
        <v>4</v>
      </c>
      <c r="V7727">
        <v>240</v>
      </c>
      <c r="W7727" t="s">
        <v>41</v>
      </c>
      <c r="X7727" t="s">
        <v>37711</v>
      </c>
      <c r="Y7727" t="s">
        <v>81</v>
      </c>
      <c r="Z7727" s="1">
        <v>45132</v>
      </c>
      <c r="AA7727" s="2">
        <v>0.25840277777777776</v>
      </c>
      <c r="AB7727" s="2">
        <v>0.38935185185185189</v>
      </c>
      <c r="AC7727" t="s">
        <v>44</v>
      </c>
      <c r="AD7727" t="s">
        <v>44</v>
      </c>
      <c r="AE7727" t="s">
        <v>45</v>
      </c>
      <c r="AF7727">
        <v>60</v>
      </c>
    </row>
    <row r="7728" spans="1:32">
      <c r="A7728">
        <v>32671</v>
      </c>
      <c r="B7728">
        <v>31771</v>
      </c>
      <c r="C7728" t="s">
        <v>391</v>
      </c>
      <c r="D7728" t="s">
        <v>2616</v>
      </c>
      <c r="E7728" t="s">
        <v>34</v>
      </c>
      <c r="F7728" t="s">
        <v>37712</v>
      </c>
      <c r="G7728" t="s">
        <v>37713</v>
      </c>
      <c r="H7728" t="s">
        <v>1442</v>
      </c>
      <c r="I7728" s="1">
        <v>23491</v>
      </c>
      <c r="J7728" t="s">
        <v>37714</v>
      </c>
      <c r="K7728" t="s">
        <v>37715</v>
      </c>
      <c r="L7728">
        <v>83778</v>
      </c>
      <c r="M7728" t="s">
        <v>1442</v>
      </c>
      <c r="N7728" s="1">
        <v>45286</v>
      </c>
      <c r="O7728" s="1">
        <v>45289</v>
      </c>
      <c r="P7728">
        <v>15</v>
      </c>
      <c r="Q7728">
        <v>1</v>
      </c>
      <c r="R7728" t="s">
        <v>40</v>
      </c>
      <c r="S7728">
        <v>3</v>
      </c>
      <c r="T7728">
        <v>1</v>
      </c>
      <c r="U7728">
        <v>3</v>
      </c>
      <c r="V7728">
        <v>609</v>
      </c>
      <c r="W7728" t="s">
        <v>41</v>
      </c>
      <c r="X7728" t="s">
        <v>37716</v>
      </c>
      <c r="Y7728" t="s">
        <v>65</v>
      </c>
      <c r="Z7728" s="1">
        <v>45281</v>
      </c>
      <c r="AA7728" s="2">
        <v>0.71224537037037028</v>
      </c>
      <c r="AB7728" s="2">
        <v>0.50965277777777784</v>
      </c>
      <c r="AC7728" t="s">
        <v>45</v>
      </c>
      <c r="AD7728" t="s">
        <v>44</v>
      </c>
      <c r="AE7728" t="s">
        <v>44</v>
      </c>
      <c r="AF7728">
        <v>203</v>
      </c>
    </row>
    <row r="7729" spans="1:32">
      <c r="A7729">
        <v>32675</v>
      </c>
      <c r="B7729">
        <v>31775</v>
      </c>
      <c r="C7729" t="s">
        <v>2868</v>
      </c>
      <c r="D7729" t="s">
        <v>7264</v>
      </c>
      <c r="E7729" t="s">
        <v>48</v>
      </c>
      <c r="F7729" t="s">
        <v>37717</v>
      </c>
      <c r="G7729" t="s">
        <v>37718</v>
      </c>
      <c r="H7729" t="s">
        <v>225</v>
      </c>
      <c r="I7729" s="1">
        <v>24864</v>
      </c>
      <c r="J7729" t="s">
        <v>37719</v>
      </c>
      <c r="K7729" t="s">
        <v>37720</v>
      </c>
      <c r="L7729">
        <v>18394</v>
      </c>
      <c r="M7729" t="s">
        <v>225</v>
      </c>
      <c r="N7729" s="1">
        <v>45107</v>
      </c>
      <c r="O7729" s="1">
        <v>45110</v>
      </c>
      <c r="P7729">
        <v>73</v>
      </c>
      <c r="Q7729">
        <v>3</v>
      </c>
      <c r="R7729" t="s">
        <v>53</v>
      </c>
      <c r="S7729">
        <v>4</v>
      </c>
      <c r="T7729">
        <v>1</v>
      </c>
      <c r="U7729">
        <v>3</v>
      </c>
      <c r="V7729">
        <v>369</v>
      </c>
      <c r="W7729" t="s">
        <v>41</v>
      </c>
      <c r="X7729" t="s">
        <v>37721</v>
      </c>
      <c r="Y7729" t="s">
        <v>43</v>
      </c>
      <c r="Z7729" s="1">
        <v>45070</v>
      </c>
      <c r="AA7729" s="2">
        <v>0.67164351851851845</v>
      </c>
      <c r="AB7729" s="2">
        <v>0.57685185185185184</v>
      </c>
      <c r="AC7729" t="s">
        <v>44</v>
      </c>
      <c r="AD7729" t="s">
        <v>44</v>
      </c>
      <c r="AE7729" t="s">
        <v>45</v>
      </c>
      <c r="AF7729">
        <v>123</v>
      </c>
    </row>
    <row r="7730" spans="1:32">
      <c r="A7730">
        <v>32677</v>
      </c>
      <c r="B7730">
        <v>31777</v>
      </c>
      <c r="C7730" t="s">
        <v>590</v>
      </c>
      <c r="D7730" t="s">
        <v>91</v>
      </c>
      <c r="E7730" t="s">
        <v>48</v>
      </c>
      <c r="F7730" t="s">
        <v>37722</v>
      </c>
      <c r="G7730" t="s">
        <v>37723</v>
      </c>
      <c r="H7730" t="s">
        <v>692</v>
      </c>
      <c r="I7730" s="1">
        <v>30532</v>
      </c>
      <c r="J7730" t="s">
        <v>37724</v>
      </c>
      <c r="K7730" t="s">
        <v>37725</v>
      </c>
      <c r="L7730">
        <v>59222</v>
      </c>
      <c r="M7730" t="s">
        <v>692</v>
      </c>
      <c r="N7730" s="1">
        <v>45294</v>
      </c>
      <c r="O7730" s="1">
        <v>45298</v>
      </c>
      <c r="P7730">
        <v>22</v>
      </c>
      <c r="Q7730">
        <v>1</v>
      </c>
      <c r="R7730" t="s">
        <v>53</v>
      </c>
      <c r="S7730">
        <v>4</v>
      </c>
      <c r="T7730">
        <v>1</v>
      </c>
      <c r="U7730">
        <v>4</v>
      </c>
      <c r="V7730">
        <v>572</v>
      </c>
      <c r="W7730" t="s">
        <v>41</v>
      </c>
      <c r="X7730" t="s">
        <v>37726</v>
      </c>
      <c r="Y7730" t="s">
        <v>65</v>
      </c>
      <c r="Z7730" s="1">
        <v>45262</v>
      </c>
      <c r="AA7730" s="2">
        <v>0.50501157407407404</v>
      </c>
      <c r="AB7730" s="2">
        <v>0.36413194444444441</v>
      </c>
      <c r="AC7730" t="s">
        <v>45</v>
      </c>
      <c r="AD7730" t="s">
        <v>45</v>
      </c>
      <c r="AE7730" t="s">
        <v>44</v>
      </c>
      <c r="AF7730">
        <v>143</v>
      </c>
    </row>
    <row r="7731" spans="1:32">
      <c r="A7731">
        <v>32681</v>
      </c>
      <c r="B7731">
        <v>31781</v>
      </c>
      <c r="C7731" t="s">
        <v>66</v>
      </c>
      <c r="D7731" t="s">
        <v>829</v>
      </c>
      <c r="E7731" t="s">
        <v>34</v>
      </c>
      <c r="F7731" t="s">
        <v>37727</v>
      </c>
      <c r="G7731" t="s">
        <v>37728</v>
      </c>
      <c r="H7731" t="s">
        <v>171</v>
      </c>
      <c r="I7731" s="1">
        <v>22761</v>
      </c>
      <c r="J7731" t="s">
        <v>37729</v>
      </c>
      <c r="K7731" t="s">
        <v>37730</v>
      </c>
      <c r="L7731">
        <v>62232</v>
      </c>
      <c r="M7731" t="s">
        <v>171</v>
      </c>
      <c r="N7731" s="1">
        <v>45220</v>
      </c>
      <c r="O7731" s="1">
        <v>45225</v>
      </c>
      <c r="P7731">
        <v>46</v>
      </c>
      <c r="Q7731">
        <v>2</v>
      </c>
      <c r="R7731" t="s">
        <v>53</v>
      </c>
      <c r="S7731">
        <v>2</v>
      </c>
      <c r="T7731">
        <v>2</v>
      </c>
      <c r="U7731">
        <v>5</v>
      </c>
      <c r="V7731">
        <v>685</v>
      </c>
      <c r="W7731" t="s">
        <v>41</v>
      </c>
      <c r="X7731" t="s">
        <v>37731</v>
      </c>
      <c r="Y7731" t="s">
        <v>65</v>
      </c>
      <c r="Z7731" s="1">
        <v>45186</v>
      </c>
      <c r="AA7731" s="2">
        <v>0.30563657407407407</v>
      </c>
      <c r="AB7731" s="2">
        <v>0.53248842592592593</v>
      </c>
      <c r="AC7731" t="s">
        <v>44</v>
      </c>
      <c r="AD7731" t="s">
        <v>45</v>
      </c>
      <c r="AE7731" t="s">
        <v>44</v>
      </c>
      <c r="AF7731">
        <v>137</v>
      </c>
    </row>
    <row r="7732" spans="1:32">
      <c r="A7732">
        <v>32683</v>
      </c>
      <c r="B7732">
        <v>31783</v>
      </c>
      <c r="C7732" t="s">
        <v>2673</v>
      </c>
      <c r="D7732" t="s">
        <v>3901</v>
      </c>
      <c r="E7732" t="s">
        <v>34</v>
      </c>
      <c r="F7732" t="s">
        <v>37732</v>
      </c>
      <c r="G7732" t="s">
        <v>37733</v>
      </c>
      <c r="H7732" t="s">
        <v>309</v>
      </c>
      <c r="I7732" s="1">
        <v>22346</v>
      </c>
      <c r="J7732" t="s">
        <v>37734</v>
      </c>
      <c r="K7732" t="s">
        <v>37735</v>
      </c>
      <c r="L7732">
        <v>11156</v>
      </c>
      <c r="M7732" t="s">
        <v>309</v>
      </c>
      <c r="N7732" s="1">
        <v>45313</v>
      </c>
      <c r="O7732" s="1">
        <v>45316</v>
      </c>
      <c r="P7732">
        <v>66</v>
      </c>
      <c r="Q7732">
        <v>3</v>
      </c>
      <c r="R7732" t="s">
        <v>40</v>
      </c>
      <c r="S7732">
        <v>3</v>
      </c>
      <c r="T7732">
        <v>0</v>
      </c>
      <c r="U7732">
        <v>3</v>
      </c>
      <c r="V7732">
        <v>726</v>
      </c>
      <c r="W7732" t="s">
        <v>54</v>
      </c>
      <c r="X7732" t="s">
        <v>37736</v>
      </c>
      <c r="Y7732" t="s">
        <v>65</v>
      </c>
      <c r="Z7732" s="1">
        <v>45274</v>
      </c>
      <c r="AA7732" s="2">
        <v>0.47121527777777777</v>
      </c>
      <c r="AB7732" s="2">
        <v>0.96910879629629632</v>
      </c>
      <c r="AC7732" t="s">
        <v>45</v>
      </c>
      <c r="AD7732" t="s">
        <v>44</v>
      </c>
      <c r="AE7732" t="s">
        <v>45</v>
      </c>
      <c r="AF7732">
        <v>242</v>
      </c>
    </row>
    <row r="7733" spans="1:32">
      <c r="A7733">
        <v>32684</v>
      </c>
      <c r="B7733">
        <v>31784</v>
      </c>
      <c r="C7733" t="s">
        <v>6052</v>
      </c>
      <c r="D7733" t="s">
        <v>859</v>
      </c>
      <c r="E7733" t="s">
        <v>34</v>
      </c>
      <c r="F7733" t="s">
        <v>37737</v>
      </c>
      <c r="G7733" t="s">
        <v>37738</v>
      </c>
      <c r="H7733" t="s">
        <v>530</v>
      </c>
      <c r="I7733" s="1">
        <v>32950</v>
      </c>
      <c r="J7733" t="s">
        <v>37739</v>
      </c>
      <c r="K7733" t="s">
        <v>37740</v>
      </c>
      <c r="L7733">
        <v>73382</v>
      </c>
      <c r="M7733" t="s">
        <v>530</v>
      </c>
      <c r="N7733" s="1">
        <v>44958</v>
      </c>
      <c r="O7733" s="1">
        <v>44961</v>
      </c>
      <c r="P7733">
        <v>30</v>
      </c>
      <c r="Q7733">
        <v>2</v>
      </c>
      <c r="R7733" t="s">
        <v>40</v>
      </c>
      <c r="S7733">
        <v>1</v>
      </c>
      <c r="T7733">
        <v>2</v>
      </c>
      <c r="U7733">
        <v>3</v>
      </c>
      <c r="V7733">
        <v>744</v>
      </c>
      <c r="W7733" t="s">
        <v>54</v>
      </c>
      <c r="X7733" t="s">
        <v>37741</v>
      </c>
      <c r="Y7733" t="s">
        <v>81</v>
      </c>
      <c r="Z7733" s="1">
        <v>44927</v>
      </c>
      <c r="AA7733" s="2">
        <v>0.97256944444444438</v>
      </c>
      <c r="AB7733" s="2">
        <v>0.35184027777777777</v>
      </c>
      <c r="AC7733" t="s">
        <v>44</v>
      </c>
      <c r="AD7733" t="s">
        <v>44</v>
      </c>
      <c r="AE7733" t="s">
        <v>44</v>
      </c>
      <c r="AF7733">
        <v>248</v>
      </c>
    </row>
    <row r="7734" spans="1:32">
      <c r="A7734">
        <v>32685</v>
      </c>
      <c r="B7734">
        <v>31785</v>
      </c>
      <c r="C7734" t="s">
        <v>8468</v>
      </c>
      <c r="D7734" t="s">
        <v>4785</v>
      </c>
      <c r="E7734" t="s">
        <v>34</v>
      </c>
      <c r="F7734" t="s">
        <v>37742</v>
      </c>
      <c r="G7734" t="s">
        <v>37743</v>
      </c>
      <c r="H7734" t="s">
        <v>692</v>
      </c>
      <c r="I7734" s="1">
        <v>21826</v>
      </c>
      <c r="J7734" t="s">
        <v>37744</v>
      </c>
      <c r="K7734" t="s">
        <v>37745</v>
      </c>
      <c r="L7734">
        <v>68636</v>
      </c>
      <c r="M7734" t="s">
        <v>692</v>
      </c>
      <c r="N7734" s="1">
        <v>45262</v>
      </c>
      <c r="O7734" s="1">
        <v>45267</v>
      </c>
      <c r="P7734">
        <v>18</v>
      </c>
      <c r="Q7734">
        <v>1</v>
      </c>
      <c r="R7734" t="s">
        <v>40</v>
      </c>
      <c r="S7734">
        <v>1</v>
      </c>
      <c r="T7734">
        <v>2</v>
      </c>
      <c r="U7734">
        <v>5</v>
      </c>
      <c r="V7734">
        <v>1250</v>
      </c>
      <c r="W7734" t="s">
        <v>54</v>
      </c>
      <c r="X7734" t="s">
        <v>37746</v>
      </c>
      <c r="Y7734" t="s">
        <v>65</v>
      </c>
      <c r="Z7734" s="1">
        <v>45254</v>
      </c>
      <c r="AA7734" s="2">
        <v>0.90127314814814818</v>
      </c>
      <c r="AB7734" s="2">
        <v>0.58155092592592594</v>
      </c>
      <c r="AC7734" t="s">
        <v>45</v>
      </c>
      <c r="AD7734" t="s">
        <v>45</v>
      </c>
      <c r="AE7734" t="s">
        <v>44</v>
      </c>
      <c r="AF7734">
        <v>250</v>
      </c>
    </row>
    <row r="7735" spans="1:32">
      <c r="A7735">
        <v>32686</v>
      </c>
      <c r="B7735">
        <v>31786</v>
      </c>
      <c r="C7735" t="s">
        <v>3189</v>
      </c>
      <c r="D7735" t="s">
        <v>2283</v>
      </c>
      <c r="E7735" t="s">
        <v>48</v>
      </c>
      <c r="F7735" t="s">
        <v>37747</v>
      </c>
      <c r="G7735">
        <f>1-495-533-5797</f>
        <v>-6824</v>
      </c>
      <c r="H7735" t="s">
        <v>171</v>
      </c>
      <c r="I7735" s="1">
        <v>18815</v>
      </c>
      <c r="J7735" t="s">
        <v>37748</v>
      </c>
      <c r="K7735" t="s">
        <v>37749</v>
      </c>
      <c r="L7735">
        <v>92102</v>
      </c>
      <c r="M7735" t="s">
        <v>171</v>
      </c>
      <c r="N7735" s="1">
        <v>45248</v>
      </c>
      <c r="O7735" s="1">
        <v>45251</v>
      </c>
      <c r="P7735">
        <v>51</v>
      </c>
      <c r="Q7735">
        <v>3</v>
      </c>
      <c r="R7735" t="s">
        <v>40</v>
      </c>
      <c r="S7735">
        <v>3</v>
      </c>
      <c r="T7735">
        <v>0</v>
      </c>
      <c r="U7735">
        <v>3</v>
      </c>
      <c r="V7735">
        <v>717</v>
      </c>
      <c r="W7735" t="s">
        <v>41</v>
      </c>
      <c r="X7735" t="s">
        <v>37750</v>
      </c>
      <c r="Y7735" t="s">
        <v>65</v>
      </c>
      <c r="Z7735" s="1">
        <v>45215</v>
      </c>
      <c r="AA7735" s="2">
        <v>1.577546296296296E-2</v>
      </c>
      <c r="AB7735" s="2">
        <v>0.28089120370370368</v>
      </c>
      <c r="AC7735" t="s">
        <v>45</v>
      </c>
      <c r="AD7735" t="s">
        <v>45</v>
      </c>
      <c r="AE7735" t="s">
        <v>44</v>
      </c>
      <c r="AF7735">
        <v>239</v>
      </c>
    </row>
    <row r="7736" spans="1:32">
      <c r="A7736">
        <v>32688</v>
      </c>
      <c r="B7736">
        <v>31788</v>
      </c>
      <c r="C7736" t="s">
        <v>82</v>
      </c>
      <c r="D7736" t="s">
        <v>3563</v>
      </c>
      <c r="E7736" t="s">
        <v>34</v>
      </c>
      <c r="F7736" t="s">
        <v>37751</v>
      </c>
      <c r="G7736" t="s">
        <v>37752</v>
      </c>
      <c r="H7736" t="s">
        <v>295</v>
      </c>
      <c r="I7736" s="1">
        <v>17299</v>
      </c>
      <c r="J7736" t="s">
        <v>37753</v>
      </c>
      <c r="K7736" t="s">
        <v>37754</v>
      </c>
      <c r="L7736">
        <v>49763</v>
      </c>
      <c r="M7736" t="s">
        <v>295</v>
      </c>
      <c r="N7736" s="1">
        <v>45299</v>
      </c>
      <c r="O7736" s="1">
        <v>45300</v>
      </c>
      <c r="P7736">
        <v>80</v>
      </c>
      <c r="Q7736">
        <v>4</v>
      </c>
      <c r="R7736" t="s">
        <v>63</v>
      </c>
      <c r="S7736">
        <v>4</v>
      </c>
      <c r="T7736">
        <v>0</v>
      </c>
      <c r="U7736">
        <v>1</v>
      </c>
      <c r="V7736">
        <v>82</v>
      </c>
      <c r="W7736" t="s">
        <v>54</v>
      </c>
      <c r="X7736" t="s">
        <v>37755</v>
      </c>
      <c r="Y7736" t="s">
        <v>81</v>
      </c>
      <c r="Z7736" s="1">
        <v>45287</v>
      </c>
      <c r="AA7736" s="2">
        <v>6.6134259259259254E-2</v>
      </c>
      <c r="AB7736" s="2">
        <v>4.0011574074074074E-2</v>
      </c>
      <c r="AC7736" t="s">
        <v>45</v>
      </c>
      <c r="AD7736" t="s">
        <v>44</v>
      </c>
      <c r="AE7736" t="s">
        <v>44</v>
      </c>
      <c r="AF7736">
        <v>82</v>
      </c>
    </row>
    <row r="7737" spans="1:32">
      <c r="A7737">
        <v>32690</v>
      </c>
      <c r="B7737">
        <v>31790</v>
      </c>
      <c r="C7737" t="s">
        <v>4731</v>
      </c>
      <c r="D7737" t="s">
        <v>13238</v>
      </c>
      <c r="E7737" t="s">
        <v>34</v>
      </c>
      <c r="F7737" t="s">
        <v>37756</v>
      </c>
      <c r="G7737" t="s">
        <v>37757</v>
      </c>
      <c r="H7737" t="s">
        <v>1301</v>
      </c>
      <c r="I7737" s="1">
        <v>20960</v>
      </c>
      <c r="J7737" t="s">
        <v>37758</v>
      </c>
      <c r="K7737" t="s">
        <v>37759</v>
      </c>
      <c r="L7737">
        <v>1475</v>
      </c>
      <c r="M7737" t="s">
        <v>1301</v>
      </c>
      <c r="N7737" s="1">
        <v>45031</v>
      </c>
      <c r="O7737" s="1">
        <v>45036</v>
      </c>
      <c r="P7737">
        <v>18</v>
      </c>
      <c r="Q7737">
        <v>1</v>
      </c>
      <c r="R7737" t="s">
        <v>40</v>
      </c>
      <c r="S7737">
        <v>2</v>
      </c>
      <c r="T7737">
        <v>0</v>
      </c>
      <c r="U7737">
        <v>5</v>
      </c>
      <c r="V7737">
        <v>1210</v>
      </c>
      <c r="W7737" t="s">
        <v>54</v>
      </c>
      <c r="X7737" t="s">
        <v>37760</v>
      </c>
      <c r="Y7737" t="s">
        <v>6</v>
      </c>
      <c r="Z7737" s="1">
        <v>45001</v>
      </c>
      <c r="AA7737" s="2">
        <v>0.66648148148148145</v>
      </c>
      <c r="AB7737" s="2">
        <v>0.96725694444444443</v>
      </c>
      <c r="AC7737" t="s">
        <v>44</v>
      </c>
      <c r="AD7737" t="s">
        <v>45</v>
      </c>
      <c r="AE7737" t="s">
        <v>45</v>
      </c>
      <c r="AF7737">
        <v>242</v>
      </c>
    </row>
    <row r="7738" spans="1:32">
      <c r="A7738">
        <v>32691</v>
      </c>
      <c r="B7738">
        <v>31791</v>
      </c>
      <c r="C7738" t="s">
        <v>1050</v>
      </c>
      <c r="D7738" t="s">
        <v>496</v>
      </c>
      <c r="E7738" t="s">
        <v>48</v>
      </c>
      <c r="F7738" t="s">
        <v>37761</v>
      </c>
      <c r="G7738" t="s">
        <v>37762</v>
      </c>
      <c r="H7738" t="s">
        <v>171</v>
      </c>
      <c r="I7738" s="1">
        <v>38525</v>
      </c>
      <c r="J7738" t="s">
        <v>37763</v>
      </c>
      <c r="K7738" t="s">
        <v>37764</v>
      </c>
      <c r="L7738">
        <v>77338</v>
      </c>
      <c r="M7738" t="s">
        <v>171</v>
      </c>
      <c r="N7738" s="1">
        <v>44985</v>
      </c>
      <c r="O7738" s="1">
        <v>44986</v>
      </c>
      <c r="P7738">
        <v>86</v>
      </c>
      <c r="Q7738">
        <v>4</v>
      </c>
      <c r="R7738" t="s">
        <v>63</v>
      </c>
      <c r="S7738">
        <v>4</v>
      </c>
      <c r="T7738">
        <v>0</v>
      </c>
      <c r="U7738">
        <v>1</v>
      </c>
      <c r="V7738">
        <v>76</v>
      </c>
      <c r="W7738" t="s">
        <v>41</v>
      </c>
      <c r="X7738" t="s">
        <v>37765</v>
      </c>
      <c r="Y7738" t="s">
        <v>65</v>
      </c>
      <c r="Z7738" s="1">
        <v>44960</v>
      </c>
      <c r="AA7738" s="2">
        <v>0.18802083333333333</v>
      </c>
      <c r="AB7738" s="2">
        <v>0.30679398148148146</v>
      </c>
      <c r="AC7738" t="s">
        <v>45</v>
      </c>
      <c r="AD7738" t="s">
        <v>45</v>
      </c>
      <c r="AE7738" t="s">
        <v>44</v>
      </c>
      <c r="AF7738">
        <v>76</v>
      </c>
    </row>
    <row r="7739" spans="1:32">
      <c r="A7739">
        <v>32692</v>
      </c>
      <c r="B7739">
        <v>31792</v>
      </c>
      <c r="C7739" t="s">
        <v>527</v>
      </c>
      <c r="D7739" t="s">
        <v>2741</v>
      </c>
      <c r="E7739" t="s">
        <v>48</v>
      </c>
      <c r="F7739" t="s">
        <v>37766</v>
      </c>
      <c r="G7739" t="s">
        <v>37767</v>
      </c>
      <c r="H7739" t="s">
        <v>94</v>
      </c>
      <c r="I7739" s="1">
        <v>31581</v>
      </c>
      <c r="J7739" t="s">
        <v>37768</v>
      </c>
      <c r="K7739" t="s">
        <v>37769</v>
      </c>
      <c r="L7739">
        <v>1165</v>
      </c>
      <c r="M7739" t="s">
        <v>94</v>
      </c>
      <c r="N7739" s="1">
        <v>45193</v>
      </c>
      <c r="O7739" s="1">
        <v>45196</v>
      </c>
      <c r="P7739">
        <v>86</v>
      </c>
      <c r="Q7739">
        <v>4</v>
      </c>
      <c r="R7739" t="s">
        <v>63</v>
      </c>
      <c r="S7739">
        <v>1</v>
      </c>
      <c r="T7739">
        <v>2</v>
      </c>
      <c r="U7739">
        <v>3</v>
      </c>
      <c r="V7739">
        <v>261</v>
      </c>
      <c r="W7739" t="s">
        <v>41</v>
      </c>
      <c r="X7739" t="s">
        <v>37770</v>
      </c>
      <c r="Y7739" t="s">
        <v>43</v>
      </c>
      <c r="Z7739" s="1">
        <v>45169</v>
      </c>
      <c r="AA7739" s="2">
        <v>0.29673611111111114</v>
      </c>
      <c r="AB7739" s="2">
        <v>0.26898148148148149</v>
      </c>
      <c r="AC7739" t="s">
        <v>45</v>
      </c>
      <c r="AD7739" t="s">
        <v>45</v>
      </c>
      <c r="AE7739" t="s">
        <v>44</v>
      </c>
      <c r="AF7739">
        <v>87</v>
      </c>
    </row>
    <row r="7740" spans="1:32">
      <c r="A7740">
        <v>32694</v>
      </c>
      <c r="B7740">
        <v>31794</v>
      </c>
      <c r="C7740" t="s">
        <v>1481</v>
      </c>
      <c r="D7740" t="s">
        <v>1298</v>
      </c>
      <c r="E7740" t="s">
        <v>34</v>
      </c>
      <c r="F7740" t="s">
        <v>37771</v>
      </c>
      <c r="G7740" t="s">
        <v>37772</v>
      </c>
      <c r="H7740" t="s">
        <v>295</v>
      </c>
      <c r="I7740" s="1">
        <v>34494</v>
      </c>
      <c r="J7740" t="s">
        <v>37773</v>
      </c>
      <c r="K7740" t="s">
        <v>766</v>
      </c>
      <c r="L7740">
        <v>39819</v>
      </c>
      <c r="M7740" t="s">
        <v>295</v>
      </c>
      <c r="N7740" s="1">
        <v>44985</v>
      </c>
      <c r="O7740" s="1">
        <v>44986</v>
      </c>
      <c r="P7740">
        <v>32</v>
      </c>
      <c r="Q7740">
        <v>2</v>
      </c>
      <c r="R7740" t="s">
        <v>63</v>
      </c>
      <c r="S7740">
        <v>4</v>
      </c>
      <c r="T7740">
        <v>1</v>
      </c>
      <c r="U7740">
        <v>1</v>
      </c>
      <c r="V7740">
        <v>87</v>
      </c>
      <c r="W7740" t="s">
        <v>54</v>
      </c>
      <c r="X7740" t="s">
        <v>37774</v>
      </c>
      <c r="Y7740" t="s">
        <v>43</v>
      </c>
      <c r="Z7740" s="1">
        <v>44952</v>
      </c>
      <c r="AA7740" s="2">
        <v>0.80281249999999993</v>
      </c>
      <c r="AB7740" s="2">
        <v>9.4178240740740729E-2</v>
      </c>
      <c r="AC7740" t="s">
        <v>45</v>
      </c>
      <c r="AD7740" t="s">
        <v>44</v>
      </c>
      <c r="AE7740" t="s">
        <v>44</v>
      </c>
      <c r="AF7740">
        <v>87</v>
      </c>
    </row>
    <row r="7741" spans="1:32">
      <c r="A7741">
        <v>32695</v>
      </c>
      <c r="B7741">
        <v>31795</v>
      </c>
      <c r="C7741" t="s">
        <v>520</v>
      </c>
      <c r="D7741" t="s">
        <v>31432</v>
      </c>
      <c r="E7741" t="s">
        <v>48</v>
      </c>
      <c r="F7741" t="s">
        <v>37775</v>
      </c>
      <c r="G7741" t="s">
        <v>37776</v>
      </c>
      <c r="H7741" t="s">
        <v>225</v>
      </c>
      <c r="I7741" s="1">
        <v>18690</v>
      </c>
      <c r="J7741" t="s">
        <v>37777</v>
      </c>
      <c r="K7741" t="s">
        <v>37778</v>
      </c>
      <c r="L7741">
        <v>22010</v>
      </c>
      <c r="M7741" t="s">
        <v>225</v>
      </c>
      <c r="N7741" s="1">
        <v>45223</v>
      </c>
      <c r="O7741" s="1">
        <v>45228</v>
      </c>
      <c r="P7741">
        <v>13</v>
      </c>
      <c r="Q7741">
        <v>1</v>
      </c>
      <c r="R7741" t="s">
        <v>53</v>
      </c>
      <c r="S7741">
        <v>2</v>
      </c>
      <c r="T7741">
        <v>1</v>
      </c>
      <c r="U7741">
        <v>5</v>
      </c>
      <c r="V7741">
        <v>600</v>
      </c>
      <c r="W7741" t="s">
        <v>41</v>
      </c>
      <c r="X7741" t="s">
        <v>37779</v>
      </c>
      <c r="Y7741" t="s">
        <v>65</v>
      </c>
      <c r="Z7741" s="1">
        <v>45201</v>
      </c>
      <c r="AA7741" s="2">
        <v>0.6161226851851852</v>
      </c>
      <c r="AB7741" s="2">
        <v>3.4131944444444444E-2</v>
      </c>
      <c r="AC7741" t="s">
        <v>44</v>
      </c>
      <c r="AD7741" t="s">
        <v>44</v>
      </c>
      <c r="AE7741" t="s">
        <v>45</v>
      </c>
      <c r="AF7741">
        <v>120</v>
      </c>
    </row>
    <row r="7742" spans="1:32">
      <c r="A7742">
        <v>32697</v>
      </c>
      <c r="B7742">
        <v>31797</v>
      </c>
      <c r="C7742" t="s">
        <v>7988</v>
      </c>
      <c r="D7742" t="s">
        <v>2416</v>
      </c>
      <c r="E7742" t="s">
        <v>48</v>
      </c>
      <c r="F7742" t="s">
        <v>37780</v>
      </c>
      <c r="G7742" t="s">
        <v>37781</v>
      </c>
      <c r="H7742" t="s">
        <v>225</v>
      </c>
      <c r="I7742" s="1">
        <v>16210</v>
      </c>
      <c r="J7742" t="s">
        <v>37782</v>
      </c>
      <c r="K7742" t="s">
        <v>37783</v>
      </c>
      <c r="L7742">
        <v>98540</v>
      </c>
      <c r="M7742" t="s">
        <v>225</v>
      </c>
      <c r="N7742" s="1">
        <v>45196</v>
      </c>
      <c r="O7742" s="1">
        <v>45201</v>
      </c>
      <c r="P7742">
        <v>70</v>
      </c>
      <c r="Q7742">
        <v>3</v>
      </c>
      <c r="R7742" t="s">
        <v>53</v>
      </c>
      <c r="S7742">
        <v>4</v>
      </c>
      <c r="T7742">
        <v>0</v>
      </c>
      <c r="U7742">
        <v>5</v>
      </c>
      <c r="V7742">
        <v>610</v>
      </c>
      <c r="W7742" t="s">
        <v>54</v>
      </c>
      <c r="X7742" t="s">
        <v>37784</v>
      </c>
      <c r="Y7742" t="s">
        <v>81</v>
      </c>
      <c r="Z7742" s="1">
        <v>45182</v>
      </c>
      <c r="AA7742" s="2">
        <v>0.21958333333333332</v>
      </c>
      <c r="AB7742" s="2">
        <v>0.20493055555555553</v>
      </c>
      <c r="AC7742" t="s">
        <v>44</v>
      </c>
      <c r="AD7742" t="s">
        <v>45</v>
      </c>
      <c r="AE7742" t="s">
        <v>44</v>
      </c>
      <c r="AF7742">
        <v>122</v>
      </c>
    </row>
    <row r="7743" spans="1:32">
      <c r="A7743">
        <v>32698</v>
      </c>
      <c r="B7743">
        <v>31798</v>
      </c>
      <c r="C7743" t="s">
        <v>2144</v>
      </c>
      <c r="D7743" t="s">
        <v>696</v>
      </c>
      <c r="E7743" t="s">
        <v>48</v>
      </c>
      <c r="F7743" t="s">
        <v>37785</v>
      </c>
      <c r="G7743" t="s">
        <v>37786</v>
      </c>
      <c r="H7743" t="s">
        <v>171</v>
      </c>
      <c r="I7743" s="1">
        <v>28686</v>
      </c>
      <c r="J7743" t="s">
        <v>37787</v>
      </c>
      <c r="K7743" t="s">
        <v>13162</v>
      </c>
      <c r="L7743">
        <v>7725</v>
      </c>
      <c r="M7743" t="s">
        <v>171</v>
      </c>
      <c r="N7743" s="1">
        <v>45129</v>
      </c>
      <c r="O7743" s="1">
        <v>45133</v>
      </c>
      <c r="P7743">
        <v>25</v>
      </c>
      <c r="Q7743">
        <v>1</v>
      </c>
      <c r="R7743" t="s">
        <v>53</v>
      </c>
      <c r="S7743">
        <v>4</v>
      </c>
      <c r="T7743">
        <v>0</v>
      </c>
      <c r="U7743">
        <v>4</v>
      </c>
      <c r="V7743">
        <v>524</v>
      </c>
      <c r="W7743" t="s">
        <v>41</v>
      </c>
      <c r="X7743" t="s">
        <v>37788</v>
      </c>
      <c r="Y7743" t="s">
        <v>65</v>
      </c>
      <c r="Z7743" s="1">
        <v>45116</v>
      </c>
      <c r="AA7743" s="2">
        <v>0.51372685185185185</v>
      </c>
      <c r="AB7743" s="2">
        <v>0.13393518518518518</v>
      </c>
      <c r="AC7743" t="s">
        <v>44</v>
      </c>
      <c r="AD7743" t="s">
        <v>44</v>
      </c>
      <c r="AE7743" t="s">
        <v>44</v>
      </c>
      <c r="AF7743">
        <v>131</v>
      </c>
    </row>
    <row r="7744" spans="1:32">
      <c r="A7744">
        <v>32700</v>
      </c>
      <c r="B7744">
        <v>31800</v>
      </c>
      <c r="C7744" t="s">
        <v>326</v>
      </c>
      <c r="D7744" t="s">
        <v>829</v>
      </c>
      <c r="E7744" t="s">
        <v>48</v>
      </c>
      <c r="F7744" t="s">
        <v>37789</v>
      </c>
      <c r="G7744">
        <f>1-230-403-9663</f>
        <v>-10295</v>
      </c>
      <c r="H7744" t="s">
        <v>179</v>
      </c>
      <c r="I7744" s="1">
        <v>26345</v>
      </c>
      <c r="J7744" t="s">
        <v>37790</v>
      </c>
      <c r="K7744" t="s">
        <v>37791</v>
      </c>
      <c r="L7744">
        <v>29760</v>
      </c>
      <c r="M7744" t="s">
        <v>179</v>
      </c>
      <c r="N7744" s="1">
        <v>45193</v>
      </c>
      <c r="O7744" s="1">
        <v>45194</v>
      </c>
      <c r="P7744">
        <v>97</v>
      </c>
      <c r="Q7744">
        <v>4</v>
      </c>
      <c r="R7744" t="s">
        <v>53</v>
      </c>
      <c r="S7744">
        <v>1</v>
      </c>
      <c r="T7744">
        <v>2</v>
      </c>
      <c r="U7744">
        <v>1</v>
      </c>
      <c r="V7744">
        <v>124</v>
      </c>
      <c r="W7744" t="s">
        <v>54</v>
      </c>
      <c r="X7744" t="s">
        <v>37792</v>
      </c>
      <c r="Y7744" t="s">
        <v>6</v>
      </c>
      <c r="Z7744" s="1">
        <v>45176</v>
      </c>
      <c r="AA7744" s="2">
        <v>0.93502314814814813</v>
      </c>
      <c r="AB7744" s="2">
        <v>0.44329861111111107</v>
      </c>
      <c r="AC7744" t="s">
        <v>45</v>
      </c>
      <c r="AD7744" t="s">
        <v>44</v>
      </c>
      <c r="AE7744" t="s">
        <v>45</v>
      </c>
      <c r="AF7744">
        <v>124</v>
      </c>
    </row>
    <row r="7745" spans="1:32">
      <c r="A7745">
        <v>32701</v>
      </c>
      <c r="B7745">
        <v>31801</v>
      </c>
      <c r="C7745" t="s">
        <v>662</v>
      </c>
      <c r="D7745" t="s">
        <v>2381</v>
      </c>
      <c r="E7745" t="s">
        <v>48</v>
      </c>
      <c r="F7745" t="s">
        <v>37793</v>
      </c>
      <c r="G7745" t="s">
        <v>37794</v>
      </c>
      <c r="H7745" t="s">
        <v>94</v>
      </c>
      <c r="I7745" s="1">
        <v>28834</v>
      </c>
      <c r="J7745" t="s">
        <v>37795</v>
      </c>
      <c r="K7745" t="s">
        <v>37796</v>
      </c>
      <c r="L7745">
        <v>82391</v>
      </c>
      <c r="M7745" t="s">
        <v>94</v>
      </c>
      <c r="N7745" s="1">
        <v>45014</v>
      </c>
      <c r="O7745" s="1">
        <v>45017</v>
      </c>
      <c r="P7745">
        <v>45</v>
      </c>
      <c r="Q7745">
        <v>2</v>
      </c>
      <c r="R7745" t="s">
        <v>40</v>
      </c>
      <c r="S7745">
        <v>4</v>
      </c>
      <c r="T7745">
        <v>0</v>
      </c>
      <c r="U7745">
        <v>3</v>
      </c>
      <c r="V7745">
        <v>714</v>
      </c>
      <c r="W7745" t="s">
        <v>54</v>
      </c>
      <c r="X7745" t="s">
        <v>37797</v>
      </c>
      <c r="Y7745" t="s">
        <v>65</v>
      </c>
      <c r="Z7745" s="1">
        <v>44976</v>
      </c>
      <c r="AA7745" s="2">
        <v>0.95376157407407414</v>
      </c>
      <c r="AB7745" s="2">
        <v>0.66707175925925932</v>
      </c>
      <c r="AC7745" t="s">
        <v>45</v>
      </c>
      <c r="AD7745" t="s">
        <v>45</v>
      </c>
      <c r="AE7745" t="s">
        <v>44</v>
      </c>
      <c r="AF7745">
        <v>238</v>
      </c>
    </row>
    <row r="7746" spans="1:32">
      <c r="A7746">
        <v>32702</v>
      </c>
      <c r="B7746">
        <v>31802</v>
      </c>
      <c r="C7746" t="s">
        <v>963</v>
      </c>
      <c r="D7746" t="s">
        <v>901</v>
      </c>
      <c r="E7746" t="s">
        <v>48</v>
      </c>
      <c r="F7746" t="s">
        <v>37798</v>
      </c>
      <c r="G7746">
        <v>2155806960</v>
      </c>
      <c r="H7746" t="s">
        <v>330</v>
      </c>
      <c r="I7746" s="1">
        <v>24276</v>
      </c>
      <c r="J7746" t="s">
        <v>37799</v>
      </c>
      <c r="K7746" t="s">
        <v>37800</v>
      </c>
      <c r="L7746">
        <v>42832</v>
      </c>
      <c r="M7746" t="s">
        <v>330</v>
      </c>
      <c r="N7746" s="1">
        <v>45044</v>
      </c>
      <c r="O7746" s="1">
        <v>45048</v>
      </c>
      <c r="P7746">
        <v>57</v>
      </c>
      <c r="Q7746">
        <v>3</v>
      </c>
      <c r="R7746" t="s">
        <v>40</v>
      </c>
      <c r="S7746">
        <v>4</v>
      </c>
      <c r="T7746">
        <v>0</v>
      </c>
      <c r="U7746">
        <v>4</v>
      </c>
      <c r="V7746">
        <v>964</v>
      </c>
      <c r="W7746" t="s">
        <v>54</v>
      </c>
      <c r="X7746" t="s">
        <v>37801</v>
      </c>
      <c r="Y7746" t="s">
        <v>81</v>
      </c>
      <c r="Z7746" s="1">
        <v>45007</v>
      </c>
      <c r="AA7746" s="2">
        <v>0.38730324074074068</v>
      </c>
      <c r="AB7746" s="2">
        <v>0.60175925925925922</v>
      </c>
      <c r="AC7746" t="s">
        <v>44</v>
      </c>
      <c r="AD7746" t="s">
        <v>45</v>
      </c>
      <c r="AE7746" t="s">
        <v>44</v>
      </c>
      <c r="AF7746">
        <v>241</v>
      </c>
    </row>
    <row r="7747" spans="1:32">
      <c r="A7747">
        <v>32707</v>
      </c>
      <c r="B7747">
        <v>31807</v>
      </c>
      <c r="C7747" t="s">
        <v>236</v>
      </c>
      <c r="D7747" t="s">
        <v>475</v>
      </c>
      <c r="E7747" t="s">
        <v>34</v>
      </c>
      <c r="F7747" t="s">
        <v>37802</v>
      </c>
      <c r="G7747" t="s">
        <v>37803</v>
      </c>
      <c r="H7747" t="s">
        <v>272</v>
      </c>
      <c r="I7747" s="1">
        <v>17347</v>
      </c>
      <c r="J7747" t="s">
        <v>37804</v>
      </c>
      <c r="K7747" t="s">
        <v>2947</v>
      </c>
      <c r="L7747">
        <v>11027</v>
      </c>
      <c r="M7747" t="s">
        <v>272</v>
      </c>
      <c r="N7747" s="1">
        <v>45074</v>
      </c>
      <c r="O7747" s="1">
        <v>45077</v>
      </c>
      <c r="P7747">
        <v>83</v>
      </c>
      <c r="Q7747">
        <v>4</v>
      </c>
      <c r="R7747" t="s">
        <v>63</v>
      </c>
      <c r="S7747">
        <v>3</v>
      </c>
      <c r="T7747">
        <v>1</v>
      </c>
      <c r="U7747">
        <v>3</v>
      </c>
      <c r="V7747">
        <v>183</v>
      </c>
      <c r="W7747" t="s">
        <v>41</v>
      </c>
      <c r="X7747" t="s">
        <v>37805</v>
      </c>
      <c r="Y7747" t="s">
        <v>81</v>
      </c>
      <c r="Z7747" s="1">
        <v>45061</v>
      </c>
      <c r="AA7747" s="2">
        <v>0.76887731481481481</v>
      </c>
      <c r="AB7747" s="2">
        <v>0.82704861111111105</v>
      </c>
      <c r="AC7747" t="s">
        <v>45</v>
      </c>
      <c r="AD7747" t="s">
        <v>44</v>
      </c>
      <c r="AE7747" t="s">
        <v>44</v>
      </c>
      <c r="AF7747">
        <v>61</v>
      </c>
    </row>
    <row r="7748" spans="1:32">
      <c r="A7748">
        <v>32708</v>
      </c>
      <c r="B7748">
        <v>31808</v>
      </c>
      <c r="C7748" t="s">
        <v>1015</v>
      </c>
      <c r="D7748" t="s">
        <v>9099</v>
      </c>
      <c r="E7748" t="s">
        <v>48</v>
      </c>
      <c r="F7748" t="s">
        <v>37806</v>
      </c>
      <c r="G7748" t="s">
        <v>37807</v>
      </c>
      <c r="H7748" t="s">
        <v>70</v>
      </c>
      <c r="I7748" s="1">
        <v>35816</v>
      </c>
      <c r="J7748" t="s">
        <v>37808</v>
      </c>
      <c r="K7748" t="s">
        <v>37809</v>
      </c>
      <c r="L7748">
        <v>7108</v>
      </c>
      <c r="M7748" t="s">
        <v>70</v>
      </c>
      <c r="N7748" s="1">
        <v>45088</v>
      </c>
      <c r="O7748" s="1">
        <v>45093</v>
      </c>
      <c r="P7748">
        <v>17</v>
      </c>
      <c r="Q7748">
        <v>1</v>
      </c>
      <c r="R7748" t="s">
        <v>63</v>
      </c>
      <c r="S7748">
        <v>4</v>
      </c>
      <c r="T7748">
        <v>2</v>
      </c>
      <c r="U7748">
        <v>5</v>
      </c>
      <c r="V7748">
        <v>300</v>
      </c>
      <c r="W7748" t="s">
        <v>54</v>
      </c>
      <c r="X7748" t="s">
        <v>37810</v>
      </c>
      <c r="Y7748" t="s">
        <v>6</v>
      </c>
      <c r="Z7748" s="1">
        <v>45060</v>
      </c>
      <c r="AA7748" s="2">
        <v>0.23269675925925926</v>
      </c>
      <c r="AB7748" s="2">
        <v>0.69693287037037033</v>
      </c>
      <c r="AC7748" t="s">
        <v>44</v>
      </c>
      <c r="AD7748" t="s">
        <v>44</v>
      </c>
      <c r="AE7748" t="s">
        <v>44</v>
      </c>
      <c r="AF7748">
        <v>60</v>
      </c>
    </row>
    <row r="7749" spans="1:32">
      <c r="A7749">
        <v>32711</v>
      </c>
      <c r="B7749">
        <v>31811</v>
      </c>
      <c r="C7749" t="s">
        <v>284</v>
      </c>
      <c r="D7749" t="s">
        <v>454</v>
      </c>
      <c r="E7749" t="s">
        <v>48</v>
      </c>
      <c r="F7749" t="s">
        <v>37811</v>
      </c>
      <c r="G7749" t="s">
        <v>37812</v>
      </c>
      <c r="H7749" t="s">
        <v>70</v>
      </c>
      <c r="I7749" s="1">
        <v>31605</v>
      </c>
      <c r="J7749" t="s">
        <v>37813</v>
      </c>
      <c r="K7749" t="s">
        <v>37814</v>
      </c>
      <c r="L7749">
        <v>83631</v>
      </c>
      <c r="M7749" t="s">
        <v>70</v>
      </c>
      <c r="N7749" s="1">
        <v>45294</v>
      </c>
      <c r="O7749" s="1">
        <v>45298</v>
      </c>
      <c r="P7749">
        <v>98</v>
      </c>
      <c r="Q7749">
        <v>4</v>
      </c>
      <c r="R7749" t="s">
        <v>63</v>
      </c>
      <c r="S7749">
        <v>2</v>
      </c>
      <c r="T7749">
        <v>0</v>
      </c>
      <c r="U7749">
        <v>4</v>
      </c>
      <c r="V7749">
        <v>296</v>
      </c>
      <c r="W7749" t="s">
        <v>41</v>
      </c>
      <c r="X7749" t="s">
        <v>37815</v>
      </c>
      <c r="Y7749" t="s">
        <v>65</v>
      </c>
      <c r="Z7749" s="1">
        <v>45269</v>
      </c>
      <c r="AA7749" s="2">
        <v>0.38715277777777773</v>
      </c>
      <c r="AB7749" s="2">
        <v>0.55127314814814821</v>
      </c>
      <c r="AC7749" t="s">
        <v>44</v>
      </c>
      <c r="AD7749" t="s">
        <v>44</v>
      </c>
      <c r="AE7749" t="s">
        <v>44</v>
      </c>
      <c r="AF7749">
        <v>74</v>
      </c>
    </row>
    <row r="7750" spans="1:32">
      <c r="A7750">
        <v>32714</v>
      </c>
      <c r="B7750">
        <v>31814</v>
      </c>
      <c r="C7750" t="s">
        <v>881</v>
      </c>
      <c r="D7750" t="s">
        <v>12038</v>
      </c>
      <c r="E7750" t="s">
        <v>34</v>
      </c>
      <c r="F7750" t="s">
        <v>37816</v>
      </c>
      <c r="G7750" t="s">
        <v>37817</v>
      </c>
      <c r="H7750" t="s">
        <v>94</v>
      </c>
      <c r="I7750" s="1">
        <v>20731</v>
      </c>
      <c r="J7750" t="s">
        <v>37818</v>
      </c>
      <c r="K7750" t="s">
        <v>37819</v>
      </c>
      <c r="L7750">
        <v>64581</v>
      </c>
      <c r="M7750" t="s">
        <v>94</v>
      </c>
      <c r="N7750" s="1">
        <v>45278</v>
      </c>
      <c r="O7750" s="1">
        <v>45280</v>
      </c>
      <c r="P7750">
        <v>61</v>
      </c>
      <c r="Q7750">
        <v>3</v>
      </c>
      <c r="R7750" t="s">
        <v>53</v>
      </c>
      <c r="S7750">
        <v>1</v>
      </c>
      <c r="T7750">
        <v>0</v>
      </c>
      <c r="U7750">
        <v>2</v>
      </c>
      <c r="V7750">
        <v>240</v>
      </c>
      <c r="W7750" t="s">
        <v>54</v>
      </c>
      <c r="X7750" t="s">
        <v>37820</v>
      </c>
      <c r="Y7750" t="s">
        <v>6</v>
      </c>
      <c r="Z7750" s="1">
        <v>45264</v>
      </c>
      <c r="AA7750" s="2">
        <v>0.4651851851851852</v>
      </c>
      <c r="AB7750" s="2">
        <v>0.94373842592592594</v>
      </c>
      <c r="AC7750" t="s">
        <v>44</v>
      </c>
      <c r="AD7750" t="s">
        <v>44</v>
      </c>
      <c r="AE7750" t="s">
        <v>44</v>
      </c>
      <c r="AF7750">
        <v>120</v>
      </c>
    </row>
    <row r="7751" spans="1:32">
      <c r="A7751">
        <v>32715</v>
      </c>
      <c r="B7751">
        <v>31815</v>
      </c>
      <c r="C7751" t="s">
        <v>6557</v>
      </c>
      <c r="D7751" t="s">
        <v>3849</v>
      </c>
      <c r="E7751" t="s">
        <v>48</v>
      </c>
      <c r="F7751" t="s">
        <v>37821</v>
      </c>
      <c r="G7751" t="s">
        <v>37822</v>
      </c>
      <c r="H7751" t="s">
        <v>135</v>
      </c>
      <c r="I7751" s="1">
        <v>23233</v>
      </c>
      <c r="J7751" t="s">
        <v>37823</v>
      </c>
      <c r="K7751" t="s">
        <v>37824</v>
      </c>
      <c r="L7751">
        <v>64191</v>
      </c>
      <c r="M7751" t="s">
        <v>135</v>
      </c>
      <c r="N7751" s="1">
        <v>44973</v>
      </c>
      <c r="O7751" s="1">
        <v>44974</v>
      </c>
      <c r="P7751">
        <v>47</v>
      </c>
      <c r="Q7751">
        <v>2</v>
      </c>
      <c r="R7751" t="s">
        <v>63</v>
      </c>
      <c r="S7751">
        <v>2</v>
      </c>
      <c r="T7751">
        <v>1</v>
      </c>
      <c r="U7751">
        <v>1</v>
      </c>
      <c r="V7751">
        <v>80</v>
      </c>
      <c r="W7751" t="s">
        <v>41</v>
      </c>
      <c r="X7751" t="s">
        <v>37825</v>
      </c>
      <c r="Y7751" t="s">
        <v>81</v>
      </c>
      <c r="Z7751" s="1">
        <v>44948</v>
      </c>
      <c r="AA7751" s="2">
        <v>0.1774537037037037</v>
      </c>
      <c r="AB7751" s="2">
        <v>8.4988425925925926E-2</v>
      </c>
      <c r="AC7751" t="s">
        <v>44</v>
      </c>
      <c r="AD7751" t="s">
        <v>44</v>
      </c>
      <c r="AE7751" t="s">
        <v>45</v>
      </c>
      <c r="AF7751">
        <v>80</v>
      </c>
    </row>
    <row r="7752" spans="1:32">
      <c r="A7752">
        <v>32717</v>
      </c>
      <c r="B7752">
        <v>31817</v>
      </c>
      <c r="C7752" t="s">
        <v>469</v>
      </c>
      <c r="D7752" t="s">
        <v>10431</v>
      </c>
      <c r="E7752" t="s">
        <v>34</v>
      </c>
      <c r="F7752" t="s">
        <v>37826</v>
      </c>
      <c r="G7752" t="s">
        <v>37827</v>
      </c>
      <c r="H7752" t="s">
        <v>272</v>
      </c>
      <c r="I7752" s="1">
        <v>30920</v>
      </c>
      <c r="J7752" t="s">
        <v>37828</v>
      </c>
      <c r="K7752" t="s">
        <v>37829</v>
      </c>
      <c r="L7752">
        <v>6680</v>
      </c>
      <c r="M7752" t="s">
        <v>272</v>
      </c>
      <c r="N7752" s="1">
        <v>45306</v>
      </c>
      <c r="O7752" s="1">
        <v>45309</v>
      </c>
      <c r="P7752">
        <v>86</v>
      </c>
      <c r="Q7752">
        <v>4</v>
      </c>
      <c r="R7752" t="s">
        <v>63</v>
      </c>
      <c r="S7752">
        <v>4</v>
      </c>
      <c r="T7752">
        <v>1</v>
      </c>
      <c r="U7752">
        <v>3</v>
      </c>
      <c r="V7752">
        <v>204</v>
      </c>
      <c r="W7752" t="s">
        <v>41</v>
      </c>
      <c r="X7752" t="s">
        <v>37830</v>
      </c>
      <c r="Y7752" t="s">
        <v>43</v>
      </c>
      <c r="Z7752" s="1">
        <v>45268</v>
      </c>
      <c r="AA7752" s="2">
        <v>0.87273148148148139</v>
      </c>
      <c r="AB7752" s="2">
        <v>0.64534722222222218</v>
      </c>
      <c r="AC7752" t="s">
        <v>44</v>
      </c>
      <c r="AD7752" t="s">
        <v>44</v>
      </c>
      <c r="AE7752" t="s">
        <v>44</v>
      </c>
      <c r="AF7752">
        <v>68</v>
      </c>
    </row>
    <row r="7753" spans="1:32">
      <c r="A7753">
        <v>32718</v>
      </c>
      <c r="B7753">
        <v>31818</v>
      </c>
      <c r="C7753" t="s">
        <v>276</v>
      </c>
      <c r="D7753" t="s">
        <v>21893</v>
      </c>
      <c r="E7753" t="s">
        <v>34</v>
      </c>
      <c r="F7753" t="s">
        <v>37831</v>
      </c>
      <c r="G7753" t="s">
        <v>37832</v>
      </c>
      <c r="H7753" t="s">
        <v>37</v>
      </c>
      <c r="I7753" s="1">
        <v>35286</v>
      </c>
      <c r="J7753" t="s">
        <v>37833</v>
      </c>
      <c r="K7753" t="s">
        <v>37834</v>
      </c>
      <c r="L7753">
        <v>53742</v>
      </c>
      <c r="M7753" t="s">
        <v>37</v>
      </c>
      <c r="N7753" s="1">
        <v>45085</v>
      </c>
      <c r="O7753" s="1">
        <v>45087</v>
      </c>
      <c r="P7753">
        <v>96</v>
      </c>
      <c r="Q7753">
        <v>4</v>
      </c>
      <c r="R7753" t="s">
        <v>40</v>
      </c>
      <c r="S7753">
        <v>4</v>
      </c>
      <c r="T7753">
        <v>0</v>
      </c>
      <c r="U7753">
        <v>2</v>
      </c>
      <c r="V7753">
        <v>416</v>
      </c>
      <c r="W7753" t="s">
        <v>54</v>
      </c>
      <c r="X7753" t="s">
        <v>37835</v>
      </c>
      <c r="Y7753" t="s">
        <v>43</v>
      </c>
      <c r="Z7753" s="1">
        <v>45077</v>
      </c>
      <c r="AA7753" s="2">
        <v>0.10652777777777778</v>
      </c>
      <c r="AB7753" s="2">
        <v>0.771550925925926</v>
      </c>
      <c r="AC7753" t="s">
        <v>44</v>
      </c>
      <c r="AD7753" t="s">
        <v>44</v>
      </c>
      <c r="AE7753" t="s">
        <v>44</v>
      </c>
      <c r="AF7753">
        <v>208</v>
      </c>
    </row>
    <row r="7754" spans="1:32">
      <c r="A7754">
        <v>32719</v>
      </c>
      <c r="B7754">
        <v>31819</v>
      </c>
      <c r="C7754" t="s">
        <v>602</v>
      </c>
      <c r="D7754" t="s">
        <v>34920</v>
      </c>
      <c r="E7754" t="s">
        <v>48</v>
      </c>
      <c r="F7754" t="s">
        <v>37836</v>
      </c>
      <c r="G7754" t="s">
        <v>37837</v>
      </c>
      <c r="H7754" t="s">
        <v>225</v>
      </c>
      <c r="I7754" s="1">
        <v>35288</v>
      </c>
      <c r="J7754" t="s">
        <v>37838</v>
      </c>
      <c r="K7754" t="s">
        <v>37839</v>
      </c>
      <c r="L7754">
        <v>34484</v>
      </c>
      <c r="M7754" t="s">
        <v>225</v>
      </c>
      <c r="N7754" s="1">
        <v>45113</v>
      </c>
      <c r="O7754" s="1">
        <v>45118</v>
      </c>
      <c r="P7754">
        <v>50</v>
      </c>
      <c r="Q7754">
        <v>2</v>
      </c>
      <c r="R7754" t="s">
        <v>63</v>
      </c>
      <c r="S7754">
        <v>2</v>
      </c>
      <c r="T7754">
        <v>0</v>
      </c>
      <c r="U7754">
        <v>5</v>
      </c>
      <c r="V7754">
        <v>305</v>
      </c>
      <c r="W7754" t="s">
        <v>41</v>
      </c>
      <c r="X7754" t="s">
        <v>37840</v>
      </c>
      <c r="Y7754" t="s">
        <v>81</v>
      </c>
      <c r="Z7754" s="1">
        <v>45079</v>
      </c>
      <c r="AA7754" s="2">
        <v>0.46804398148148146</v>
      </c>
      <c r="AB7754" s="2">
        <v>0.16973379629629629</v>
      </c>
      <c r="AC7754" t="s">
        <v>45</v>
      </c>
      <c r="AD7754" t="s">
        <v>45</v>
      </c>
      <c r="AE7754" t="s">
        <v>45</v>
      </c>
      <c r="AF7754">
        <v>61</v>
      </c>
    </row>
    <row r="7755" spans="1:32">
      <c r="A7755">
        <v>32720</v>
      </c>
      <c r="B7755">
        <v>31820</v>
      </c>
      <c r="C7755" t="s">
        <v>197</v>
      </c>
      <c r="D7755" t="s">
        <v>696</v>
      </c>
      <c r="E7755" t="s">
        <v>34</v>
      </c>
      <c r="F7755" t="s">
        <v>37841</v>
      </c>
      <c r="G7755" t="s">
        <v>37842</v>
      </c>
      <c r="H7755" t="s">
        <v>201</v>
      </c>
      <c r="I7755" s="1">
        <v>18834</v>
      </c>
      <c r="J7755" t="s">
        <v>37843</v>
      </c>
      <c r="K7755" t="s">
        <v>37844</v>
      </c>
      <c r="L7755">
        <v>51352</v>
      </c>
      <c r="M7755" t="s">
        <v>201</v>
      </c>
      <c r="N7755" s="1">
        <v>44962</v>
      </c>
      <c r="O7755" s="1">
        <v>44964</v>
      </c>
      <c r="P7755">
        <v>72</v>
      </c>
      <c r="Q7755">
        <v>3</v>
      </c>
      <c r="R7755" t="s">
        <v>40</v>
      </c>
      <c r="S7755">
        <v>2</v>
      </c>
      <c r="T7755">
        <v>0</v>
      </c>
      <c r="U7755">
        <v>2</v>
      </c>
      <c r="V7755">
        <v>472</v>
      </c>
      <c r="W7755" t="s">
        <v>54</v>
      </c>
      <c r="X7755" t="s">
        <v>37845</v>
      </c>
      <c r="Y7755" t="s">
        <v>65</v>
      </c>
      <c r="Z7755" s="1">
        <v>44949</v>
      </c>
      <c r="AA7755" s="2">
        <v>0.16452546296296297</v>
      </c>
      <c r="AB7755" s="2">
        <v>0.72781250000000008</v>
      </c>
      <c r="AC7755" t="s">
        <v>44</v>
      </c>
      <c r="AD7755" t="s">
        <v>44</v>
      </c>
      <c r="AE7755" t="s">
        <v>44</v>
      </c>
      <c r="AF7755">
        <v>236</v>
      </c>
    </row>
    <row r="7756" spans="1:32">
      <c r="A7756">
        <v>32721</v>
      </c>
      <c r="B7756">
        <v>31821</v>
      </c>
      <c r="C7756" t="s">
        <v>3552</v>
      </c>
      <c r="D7756" t="s">
        <v>853</v>
      </c>
      <c r="E7756" t="s">
        <v>48</v>
      </c>
      <c r="F7756" t="s">
        <v>37846</v>
      </c>
      <c r="G7756" t="s">
        <v>37847</v>
      </c>
      <c r="H7756" t="s">
        <v>941</v>
      </c>
      <c r="I7756" s="1">
        <v>33358</v>
      </c>
      <c r="J7756" t="s">
        <v>37848</v>
      </c>
      <c r="K7756" t="s">
        <v>37849</v>
      </c>
      <c r="L7756">
        <v>49189</v>
      </c>
      <c r="M7756" t="s">
        <v>941</v>
      </c>
      <c r="N7756" s="1">
        <v>44939</v>
      </c>
      <c r="O7756" s="1">
        <v>44944</v>
      </c>
      <c r="P7756">
        <v>14</v>
      </c>
      <c r="Q7756">
        <v>1</v>
      </c>
      <c r="R7756" t="s">
        <v>63</v>
      </c>
      <c r="S7756">
        <v>3</v>
      </c>
      <c r="T7756">
        <v>2</v>
      </c>
      <c r="U7756">
        <v>5</v>
      </c>
      <c r="V7756">
        <v>370</v>
      </c>
      <c r="W7756" t="s">
        <v>41</v>
      </c>
      <c r="X7756" t="s">
        <v>37850</v>
      </c>
      <c r="Y7756" t="s">
        <v>43</v>
      </c>
      <c r="Z7756" s="1">
        <v>44929</v>
      </c>
      <c r="AA7756" s="2">
        <v>0.16459490740740743</v>
      </c>
      <c r="AB7756" s="2">
        <v>0.32900462962962962</v>
      </c>
      <c r="AC7756" t="s">
        <v>44</v>
      </c>
      <c r="AD7756" t="s">
        <v>45</v>
      </c>
      <c r="AE7756" t="s">
        <v>44</v>
      </c>
      <c r="AF7756">
        <v>74</v>
      </c>
    </row>
    <row r="7757" spans="1:32">
      <c r="A7757">
        <v>32723</v>
      </c>
      <c r="B7757">
        <v>31823</v>
      </c>
      <c r="C7757" t="s">
        <v>7803</v>
      </c>
      <c r="D7757" t="s">
        <v>2828</v>
      </c>
      <c r="E7757" t="s">
        <v>34</v>
      </c>
      <c r="F7757" t="s">
        <v>37851</v>
      </c>
      <c r="G7757" t="s">
        <v>37852</v>
      </c>
      <c r="H7757" t="s">
        <v>904</v>
      </c>
      <c r="I7757" s="1">
        <v>17042</v>
      </c>
      <c r="J7757" t="s">
        <v>37853</v>
      </c>
      <c r="K7757" t="s">
        <v>37854</v>
      </c>
      <c r="L7757">
        <v>54581</v>
      </c>
      <c r="M7757" t="s">
        <v>904</v>
      </c>
      <c r="N7757" s="1">
        <v>45252</v>
      </c>
      <c r="O7757" s="1">
        <v>45254</v>
      </c>
      <c r="P7757">
        <v>3</v>
      </c>
      <c r="Q7757">
        <v>1</v>
      </c>
      <c r="R7757" t="s">
        <v>40</v>
      </c>
      <c r="S7757">
        <v>1</v>
      </c>
      <c r="T7757">
        <v>0</v>
      </c>
      <c r="U7757">
        <v>2</v>
      </c>
      <c r="V7757">
        <v>422</v>
      </c>
      <c r="W7757" t="s">
        <v>41</v>
      </c>
      <c r="X7757" t="s">
        <v>37855</v>
      </c>
      <c r="Y7757" t="s">
        <v>81</v>
      </c>
      <c r="Z7757" s="1">
        <v>45226</v>
      </c>
      <c r="AA7757" s="2">
        <v>0.30692129629629633</v>
      </c>
      <c r="AB7757" s="2">
        <v>0.31754629629629633</v>
      </c>
      <c r="AC7757" t="s">
        <v>45</v>
      </c>
      <c r="AD7757" t="s">
        <v>44</v>
      </c>
      <c r="AE7757" t="s">
        <v>45</v>
      </c>
      <c r="AF7757">
        <v>211</v>
      </c>
    </row>
    <row r="7758" spans="1:32">
      <c r="A7758">
        <v>32725</v>
      </c>
      <c r="B7758">
        <v>31825</v>
      </c>
      <c r="C7758" t="s">
        <v>1857</v>
      </c>
      <c r="D7758" t="s">
        <v>4802</v>
      </c>
      <c r="E7758" t="s">
        <v>48</v>
      </c>
      <c r="F7758" t="s">
        <v>37856</v>
      </c>
      <c r="G7758" t="s">
        <v>37857</v>
      </c>
      <c r="H7758" t="s">
        <v>101</v>
      </c>
      <c r="I7758" s="1">
        <v>25895</v>
      </c>
      <c r="J7758" t="s">
        <v>37858</v>
      </c>
      <c r="K7758" t="s">
        <v>37859</v>
      </c>
      <c r="L7758">
        <v>42237</v>
      </c>
      <c r="M7758" t="s">
        <v>101</v>
      </c>
      <c r="N7758" s="1">
        <v>45278</v>
      </c>
      <c r="O7758" s="1">
        <v>45279</v>
      </c>
      <c r="P7758">
        <v>89</v>
      </c>
      <c r="Q7758">
        <v>4</v>
      </c>
      <c r="R7758" t="s">
        <v>63</v>
      </c>
      <c r="S7758">
        <v>1</v>
      </c>
      <c r="T7758">
        <v>1</v>
      </c>
      <c r="U7758">
        <v>1</v>
      </c>
      <c r="V7758">
        <v>90</v>
      </c>
      <c r="W7758" t="s">
        <v>41</v>
      </c>
      <c r="X7758" t="s">
        <v>37860</v>
      </c>
      <c r="Y7758" t="s">
        <v>43</v>
      </c>
      <c r="Z7758" s="1">
        <v>45265</v>
      </c>
      <c r="AA7758" s="2">
        <v>0.34452546296296299</v>
      </c>
      <c r="AB7758" s="2">
        <v>0.15462962962962964</v>
      </c>
      <c r="AC7758" t="s">
        <v>44</v>
      </c>
      <c r="AD7758" t="s">
        <v>44</v>
      </c>
      <c r="AE7758" t="s">
        <v>44</v>
      </c>
      <c r="AF7758">
        <v>90</v>
      </c>
    </row>
    <row r="7759" spans="1:32">
      <c r="A7759">
        <v>32727</v>
      </c>
      <c r="B7759">
        <v>31827</v>
      </c>
      <c r="C7759" t="s">
        <v>1080</v>
      </c>
      <c r="D7759" t="s">
        <v>4189</v>
      </c>
      <c r="E7759" t="s">
        <v>48</v>
      </c>
      <c r="F7759" t="s">
        <v>37861</v>
      </c>
      <c r="G7759" t="s">
        <v>37862</v>
      </c>
      <c r="H7759" t="s">
        <v>692</v>
      </c>
      <c r="I7759" s="1">
        <v>16672</v>
      </c>
      <c r="J7759" t="s">
        <v>37863</v>
      </c>
      <c r="K7759" t="s">
        <v>37864</v>
      </c>
      <c r="L7759">
        <v>90582</v>
      </c>
      <c r="M7759" t="s">
        <v>692</v>
      </c>
      <c r="N7759" s="1">
        <v>45007</v>
      </c>
      <c r="O7759" s="1">
        <v>45008</v>
      </c>
      <c r="P7759">
        <v>28</v>
      </c>
      <c r="Q7759">
        <v>2</v>
      </c>
      <c r="R7759" t="s">
        <v>53</v>
      </c>
      <c r="S7759">
        <v>4</v>
      </c>
      <c r="T7759">
        <v>0</v>
      </c>
      <c r="U7759">
        <v>1</v>
      </c>
      <c r="V7759">
        <v>123</v>
      </c>
      <c r="W7759" t="s">
        <v>54</v>
      </c>
      <c r="X7759" t="s">
        <v>37865</v>
      </c>
      <c r="Y7759" t="s">
        <v>43</v>
      </c>
      <c r="Z7759" s="1">
        <v>44984</v>
      </c>
      <c r="AA7759" s="2">
        <v>0.94868055555555564</v>
      </c>
      <c r="AB7759" s="2">
        <v>0.57396990740740739</v>
      </c>
      <c r="AC7759" t="s">
        <v>45</v>
      </c>
      <c r="AD7759" t="s">
        <v>45</v>
      </c>
      <c r="AE7759" t="s">
        <v>44</v>
      </c>
      <c r="AF7759">
        <v>123</v>
      </c>
    </row>
    <row r="7760" spans="1:32">
      <c r="A7760">
        <v>32728</v>
      </c>
      <c r="B7760">
        <v>31828</v>
      </c>
      <c r="C7760" t="s">
        <v>3111</v>
      </c>
      <c r="D7760" t="s">
        <v>18019</v>
      </c>
      <c r="E7760" t="s">
        <v>34</v>
      </c>
      <c r="F7760" t="s">
        <v>37866</v>
      </c>
      <c r="G7760" t="s">
        <v>37867</v>
      </c>
      <c r="H7760" t="s">
        <v>171</v>
      </c>
      <c r="I7760" s="1">
        <v>30006</v>
      </c>
      <c r="J7760" t="s">
        <v>37868</v>
      </c>
      <c r="K7760" t="s">
        <v>37869</v>
      </c>
      <c r="L7760">
        <v>18593</v>
      </c>
      <c r="M7760" t="s">
        <v>171</v>
      </c>
      <c r="N7760" s="1">
        <v>45034</v>
      </c>
      <c r="O7760" s="1">
        <v>45039</v>
      </c>
      <c r="P7760">
        <v>59</v>
      </c>
      <c r="Q7760">
        <v>3</v>
      </c>
      <c r="R7760" t="s">
        <v>63</v>
      </c>
      <c r="S7760">
        <v>2</v>
      </c>
      <c r="T7760">
        <v>0</v>
      </c>
      <c r="U7760">
        <v>5</v>
      </c>
      <c r="V7760">
        <v>430</v>
      </c>
      <c r="W7760" t="s">
        <v>54</v>
      </c>
      <c r="X7760" t="s">
        <v>37870</v>
      </c>
      <c r="Y7760" t="s">
        <v>65</v>
      </c>
      <c r="Z7760" s="1">
        <v>45020</v>
      </c>
      <c r="AA7760" s="2">
        <v>0.34874999999999995</v>
      </c>
      <c r="AB7760" s="2">
        <v>0.5746296296296296</v>
      </c>
      <c r="AC7760" t="s">
        <v>44</v>
      </c>
      <c r="AD7760" t="s">
        <v>44</v>
      </c>
      <c r="AE7760" t="s">
        <v>44</v>
      </c>
      <c r="AF7760">
        <v>86</v>
      </c>
    </row>
    <row r="7761" spans="1:32">
      <c r="A7761">
        <v>32729</v>
      </c>
      <c r="B7761">
        <v>31829</v>
      </c>
      <c r="C7761" t="s">
        <v>6006</v>
      </c>
      <c r="D7761" t="s">
        <v>4372</v>
      </c>
      <c r="E7761" t="s">
        <v>48</v>
      </c>
      <c r="F7761" t="s">
        <v>37871</v>
      </c>
      <c r="G7761" t="s">
        <v>37872</v>
      </c>
      <c r="H7761" t="s">
        <v>156</v>
      </c>
      <c r="I7761" s="1">
        <v>33223</v>
      </c>
      <c r="J7761" t="s">
        <v>37873</v>
      </c>
      <c r="K7761" t="s">
        <v>25904</v>
      </c>
      <c r="L7761">
        <v>13851</v>
      </c>
      <c r="M7761" t="s">
        <v>156</v>
      </c>
      <c r="N7761" s="1">
        <v>45165</v>
      </c>
      <c r="O7761" s="1">
        <v>45169</v>
      </c>
      <c r="P7761">
        <v>22</v>
      </c>
      <c r="Q7761">
        <v>1</v>
      </c>
      <c r="R7761" t="s">
        <v>53</v>
      </c>
      <c r="S7761">
        <v>4</v>
      </c>
      <c r="T7761">
        <v>1</v>
      </c>
      <c r="U7761">
        <v>4</v>
      </c>
      <c r="V7761">
        <v>592</v>
      </c>
      <c r="W7761" t="s">
        <v>54</v>
      </c>
      <c r="X7761" t="s">
        <v>37874</v>
      </c>
      <c r="Y7761" t="s">
        <v>65</v>
      </c>
      <c r="Z7761" s="1">
        <v>45138</v>
      </c>
      <c r="AA7761" s="2">
        <v>0.28368055555555555</v>
      </c>
      <c r="AB7761" s="2">
        <v>0.64557870370370374</v>
      </c>
      <c r="AC7761" t="s">
        <v>44</v>
      </c>
      <c r="AD7761" t="s">
        <v>45</v>
      </c>
      <c r="AE7761" t="s">
        <v>45</v>
      </c>
      <c r="AF7761">
        <v>148</v>
      </c>
    </row>
    <row r="7762" spans="1:32">
      <c r="A7762">
        <v>32730</v>
      </c>
      <c r="B7762">
        <v>31830</v>
      </c>
      <c r="C7762" t="s">
        <v>183</v>
      </c>
      <c r="D7762" t="s">
        <v>1889</v>
      </c>
      <c r="E7762" t="s">
        <v>34</v>
      </c>
      <c r="F7762" t="s">
        <v>37875</v>
      </c>
      <c r="G7762" t="s">
        <v>37876</v>
      </c>
      <c r="H7762" t="s">
        <v>135</v>
      </c>
      <c r="I7762" s="1">
        <v>24485</v>
      </c>
      <c r="J7762" t="s">
        <v>37877</v>
      </c>
      <c r="K7762" t="s">
        <v>30507</v>
      </c>
      <c r="L7762">
        <v>694</v>
      </c>
      <c r="M7762" t="s">
        <v>135</v>
      </c>
      <c r="N7762" s="1">
        <v>44981</v>
      </c>
      <c r="O7762" s="1">
        <v>44985</v>
      </c>
      <c r="P7762">
        <v>99</v>
      </c>
      <c r="Q7762">
        <v>4</v>
      </c>
      <c r="R7762" t="s">
        <v>40</v>
      </c>
      <c r="S7762">
        <v>1</v>
      </c>
      <c r="T7762">
        <v>0</v>
      </c>
      <c r="U7762">
        <v>4</v>
      </c>
      <c r="V7762">
        <v>828</v>
      </c>
      <c r="W7762" t="s">
        <v>41</v>
      </c>
      <c r="X7762" t="s">
        <v>37878</v>
      </c>
      <c r="Y7762" t="s">
        <v>43</v>
      </c>
      <c r="Z7762" s="1">
        <v>44966</v>
      </c>
      <c r="AA7762" s="2">
        <v>0.91039351851851846</v>
      </c>
      <c r="AB7762" s="2">
        <v>0.92020833333333341</v>
      </c>
      <c r="AC7762" t="s">
        <v>44</v>
      </c>
      <c r="AD7762" t="s">
        <v>44</v>
      </c>
      <c r="AE7762" t="s">
        <v>45</v>
      </c>
      <c r="AF7762">
        <v>207</v>
      </c>
    </row>
    <row r="7763" spans="1:32">
      <c r="A7763">
        <v>32731</v>
      </c>
      <c r="B7763">
        <v>31831</v>
      </c>
      <c r="C7763" t="s">
        <v>112</v>
      </c>
      <c r="D7763" t="s">
        <v>2999</v>
      </c>
      <c r="E7763" t="s">
        <v>34</v>
      </c>
      <c r="F7763" t="s">
        <v>37879</v>
      </c>
      <c r="G7763" t="s">
        <v>37880</v>
      </c>
      <c r="H7763" t="s">
        <v>941</v>
      </c>
      <c r="I7763" s="1">
        <v>36085</v>
      </c>
      <c r="J7763" t="s">
        <v>37881</v>
      </c>
      <c r="K7763" t="s">
        <v>37882</v>
      </c>
      <c r="L7763">
        <v>80128</v>
      </c>
      <c r="M7763" t="s">
        <v>941</v>
      </c>
      <c r="N7763" s="1">
        <v>45252</v>
      </c>
      <c r="O7763" s="1">
        <v>45253</v>
      </c>
      <c r="P7763">
        <v>22</v>
      </c>
      <c r="Q7763">
        <v>1</v>
      </c>
      <c r="R7763" t="s">
        <v>53</v>
      </c>
      <c r="S7763">
        <v>1</v>
      </c>
      <c r="T7763">
        <v>2</v>
      </c>
      <c r="U7763">
        <v>1</v>
      </c>
      <c r="V7763">
        <v>120</v>
      </c>
      <c r="W7763" t="s">
        <v>41</v>
      </c>
      <c r="X7763" t="s">
        <v>37883</v>
      </c>
      <c r="Y7763" t="s">
        <v>6</v>
      </c>
      <c r="Z7763" s="1">
        <v>45225</v>
      </c>
      <c r="AA7763" s="2">
        <v>4.3518518518518515E-3</v>
      </c>
      <c r="AB7763" s="2">
        <v>0.86585648148148142</v>
      </c>
      <c r="AC7763" t="s">
        <v>45</v>
      </c>
      <c r="AD7763" t="s">
        <v>44</v>
      </c>
      <c r="AE7763" t="s">
        <v>45</v>
      </c>
      <c r="AF7763">
        <v>120</v>
      </c>
    </row>
    <row r="7764" spans="1:32">
      <c r="A7764">
        <v>32733</v>
      </c>
      <c r="B7764">
        <v>31833</v>
      </c>
      <c r="C7764" t="s">
        <v>1201</v>
      </c>
      <c r="D7764" t="s">
        <v>10328</v>
      </c>
      <c r="E7764" t="s">
        <v>48</v>
      </c>
      <c r="F7764" t="s">
        <v>31501</v>
      </c>
      <c r="G7764">
        <f>1-628-768-2829</f>
        <v>-4224</v>
      </c>
      <c r="H7764" t="s">
        <v>179</v>
      </c>
      <c r="I7764" s="1">
        <v>23789</v>
      </c>
      <c r="J7764" t="s">
        <v>37884</v>
      </c>
      <c r="K7764" t="s">
        <v>35432</v>
      </c>
      <c r="L7764">
        <v>6411</v>
      </c>
      <c r="M7764" t="s">
        <v>179</v>
      </c>
      <c r="N7764" s="1">
        <v>45220</v>
      </c>
      <c r="O7764" s="1">
        <v>45223</v>
      </c>
      <c r="P7764">
        <v>45</v>
      </c>
      <c r="Q7764">
        <v>2</v>
      </c>
      <c r="R7764" t="s">
        <v>40</v>
      </c>
      <c r="S7764">
        <v>2</v>
      </c>
      <c r="T7764">
        <v>1</v>
      </c>
      <c r="U7764">
        <v>3</v>
      </c>
      <c r="V7764">
        <v>678</v>
      </c>
      <c r="W7764" t="s">
        <v>41</v>
      </c>
      <c r="X7764" t="s">
        <v>37885</v>
      </c>
      <c r="Y7764" t="s">
        <v>43</v>
      </c>
      <c r="Z7764" s="1">
        <v>45181</v>
      </c>
      <c r="AA7764" s="2">
        <v>0.3309375</v>
      </c>
      <c r="AB7764" s="2">
        <v>0.94596064814814806</v>
      </c>
      <c r="AC7764" t="s">
        <v>44</v>
      </c>
      <c r="AD7764" t="s">
        <v>44</v>
      </c>
      <c r="AE7764" t="s">
        <v>44</v>
      </c>
      <c r="AF7764">
        <v>226</v>
      </c>
    </row>
    <row r="7765" spans="1:32">
      <c r="A7765">
        <v>32734</v>
      </c>
      <c r="B7765">
        <v>31834</v>
      </c>
      <c r="C7765" t="s">
        <v>5236</v>
      </c>
      <c r="D7765" t="s">
        <v>57</v>
      </c>
      <c r="E7765" t="s">
        <v>34</v>
      </c>
      <c r="F7765" t="s">
        <v>37886</v>
      </c>
      <c r="G7765" t="s">
        <v>37887</v>
      </c>
      <c r="H7765" t="s">
        <v>135</v>
      </c>
      <c r="I7765" s="1">
        <v>31663</v>
      </c>
      <c r="J7765" t="s">
        <v>37888</v>
      </c>
      <c r="K7765" t="s">
        <v>37889</v>
      </c>
      <c r="L7765">
        <v>10196</v>
      </c>
      <c r="M7765" t="s">
        <v>135</v>
      </c>
      <c r="N7765" s="1">
        <v>44981</v>
      </c>
      <c r="O7765" s="1">
        <v>44983</v>
      </c>
      <c r="P7765">
        <v>38</v>
      </c>
      <c r="Q7765">
        <v>2</v>
      </c>
      <c r="R7765" t="s">
        <v>63</v>
      </c>
      <c r="S7765">
        <v>4</v>
      </c>
      <c r="T7765">
        <v>1</v>
      </c>
      <c r="U7765">
        <v>2</v>
      </c>
      <c r="V7765">
        <v>120</v>
      </c>
      <c r="W7765" t="s">
        <v>54</v>
      </c>
      <c r="X7765" t="s">
        <v>37890</v>
      </c>
      <c r="Y7765" t="s">
        <v>43</v>
      </c>
      <c r="Z7765" s="1">
        <v>44947</v>
      </c>
      <c r="AA7765" s="2">
        <v>0.69878472222222221</v>
      </c>
      <c r="AB7765" s="2">
        <v>0.43586805555555558</v>
      </c>
      <c r="AC7765" t="s">
        <v>45</v>
      </c>
      <c r="AD7765" t="s">
        <v>45</v>
      </c>
      <c r="AE7765" t="s">
        <v>44</v>
      </c>
      <c r="AF7765">
        <v>60</v>
      </c>
    </row>
    <row r="7766" spans="1:32">
      <c r="A7766">
        <v>32735</v>
      </c>
      <c r="B7766">
        <v>31835</v>
      </c>
      <c r="C7766" t="s">
        <v>3645</v>
      </c>
      <c r="D7766" t="s">
        <v>1651</v>
      </c>
      <c r="E7766" t="s">
        <v>34</v>
      </c>
      <c r="F7766" t="s">
        <v>37891</v>
      </c>
      <c r="G7766" t="s">
        <v>37892</v>
      </c>
      <c r="H7766" t="s">
        <v>86</v>
      </c>
      <c r="I7766" s="1">
        <v>29023</v>
      </c>
      <c r="J7766" t="s">
        <v>37893</v>
      </c>
      <c r="K7766" t="s">
        <v>37894</v>
      </c>
      <c r="L7766">
        <v>30124</v>
      </c>
      <c r="M7766" t="s">
        <v>86</v>
      </c>
      <c r="N7766" s="1">
        <v>45254</v>
      </c>
      <c r="O7766" s="1">
        <v>45255</v>
      </c>
      <c r="P7766">
        <v>26</v>
      </c>
      <c r="Q7766">
        <v>2</v>
      </c>
      <c r="R7766" t="s">
        <v>63</v>
      </c>
      <c r="S7766">
        <v>2</v>
      </c>
      <c r="T7766">
        <v>2</v>
      </c>
      <c r="U7766">
        <v>1</v>
      </c>
      <c r="V7766">
        <v>88</v>
      </c>
      <c r="W7766" t="s">
        <v>41</v>
      </c>
      <c r="X7766" t="s">
        <v>37895</v>
      </c>
      <c r="Y7766" t="s">
        <v>81</v>
      </c>
      <c r="Z7766" s="1">
        <v>45232</v>
      </c>
      <c r="AA7766" s="2">
        <v>0.25975694444444447</v>
      </c>
      <c r="AB7766" s="2">
        <v>0.9732291666666667</v>
      </c>
      <c r="AC7766" t="s">
        <v>44</v>
      </c>
      <c r="AD7766" t="s">
        <v>45</v>
      </c>
      <c r="AE7766" t="s">
        <v>45</v>
      </c>
      <c r="AF7766">
        <v>88</v>
      </c>
    </row>
    <row r="7767" spans="1:32">
      <c r="A7767">
        <v>32737</v>
      </c>
      <c r="B7767">
        <v>31837</v>
      </c>
      <c r="C7767" t="s">
        <v>1287</v>
      </c>
      <c r="D7767" t="s">
        <v>2828</v>
      </c>
      <c r="E7767" t="s">
        <v>48</v>
      </c>
      <c r="F7767" t="s">
        <v>37896</v>
      </c>
      <c r="G7767" t="s">
        <v>37897</v>
      </c>
      <c r="H7767" t="s">
        <v>209</v>
      </c>
      <c r="I7767" s="1">
        <v>25845</v>
      </c>
      <c r="J7767" t="s">
        <v>37898</v>
      </c>
      <c r="K7767" t="s">
        <v>6836</v>
      </c>
      <c r="L7767">
        <v>32035</v>
      </c>
      <c r="M7767" t="s">
        <v>209</v>
      </c>
      <c r="N7767" s="1">
        <v>45114</v>
      </c>
      <c r="O7767" s="1">
        <v>45115</v>
      </c>
      <c r="P7767">
        <v>21</v>
      </c>
      <c r="Q7767">
        <v>1</v>
      </c>
      <c r="R7767" t="s">
        <v>40</v>
      </c>
      <c r="S7767">
        <v>3</v>
      </c>
      <c r="T7767">
        <v>0</v>
      </c>
      <c r="U7767">
        <v>1</v>
      </c>
      <c r="V7767">
        <v>225</v>
      </c>
      <c r="W7767" t="s">
        <v>41</v>
      </c>
      <c r="X7767" t="s">
        <v>37899</v>
      </c>
      <c r="Y7767" t="s">
        <v>81</v>
      </c>
      <c r="Z7767" s="1">
        <v>45092</v>
      </c>
      <c r="AA7767" s="2">
        <v>0.61462962962962964</v>
      </c>
      <c r="AB7767" s="2">
        <v>0.92693287037037031</v>
      </c>
      <c r="AC7767" t="s">
        <v>45</v>
      </c>
      <c r="AD7767" t="s">
        <v>44</v>
      </c>
      <c r="AE7767" t="s">
        <v>44</v>
      </c>
      <c r="AF7767">
        <v>225</v>
      </c>
    </row>
    <row r="7768" spans="1:32">
      <c r="A7768">
        <v>32740</v>
      </c>
      <c r="B7768">
        <v>31840</v>
      </c>
      <c r="C7768" t="s">
        <v>1039</v>
      </c>
      <c r="D7768" t="s">
        <v>2616</v>
      </c>
      <c r="E7768" t="s">
        <v>48</v>
      </c>
      <c r="F7768" t="s">
        <v>37900</v>
      </c>
      <c r="G7768" t="s">
        <v>37901</v>
      </c>
      <c r="H7768" t="s">
        <v>122</v>
      </c>
      <c r="I7768" s="1">
        <v>31931</v>
      </c>
      <c r="J7768" t="s">
        <v>37902</v>
      </c>
      <c r="K7768" t="s">
        <v>37903</v>
      </c>
      <c r="L7768">
        <v>31044</v>
      </c>
      <c r="M7768" t="s">
        <v>122</v>
      </c>
      <c r="N7768" s="1">
        <v>45306</v>
      </c>
      <c r="O7768" s="1">
        <v>45307</v>
      </c>
      <c r="P7768">
        <v>82</v>
      </c>
      <c r="Q7768">
        <v>4</v>
      </c>
      <c r="R7768" t="s">
        <v>53</v>
      </c>
      <c r="S7768">
        <v>1</v>
      </c>
      <c r="T7768">
        <v>1</v>
      </c>
      <c r="U7768">
        <v>1</v>
      </c>
      <c r="V7768">
        <v>145</v>
      </c>
      <c r="W7768" t="s">
        <v>41</v>
      </c>
      <c r="X7768" t="s">
        <v>37904</v>
      </c>
      <c r="Y7768" t="s">
        <v>43</v>
      </c>
      <c r="Z7768" s="1">
        <v>45268</v>
      </c>
      <c r="AA7768" s="2">
        <v>0.90923611111111102</v>
      </c>
      <c r="AB7768" s="2">
        <v>0.3953356481481482</v>
      </c>
      <c r="AC7768" t="s">
        <v>45</v>
      </c>
      <c r="AD7768" t="s">
        <v>44</v>
      </c>
      <c r="AE7768" t="s">
        <v>45</v>
      </c>
      <c r="AF7768">
        <v>145</v>
      </c>
    </row>
    <row r="7769" spans="1:32">
      <c r="A7769">
        <v>32741</v>
      </c>
      <c r="B7769">
        <v>31841</v>
      </c>
      <c r="C7769" t="s">
        <v>1001</v>
      </c>
      <c r="D7769" t="s">
        <v>894</v>
      </c>
      <c r="E7769" t="s">
        <v>48</v>
      </c>
      <c r="F7769" t="s">
        <v>37905</v>
      </c>
      <c r="G7769" t="s">
        <v>37906</v>
      </c>
      <c r="H7769" t="s">
        <v>530</v>
      </c>
      <c r="I7769" s="1">
        <v>18345</v>
      </c>
      <c r="J7769" t="s">
        <v>37907</v>
      </c>
      <c r="K7769" t="s">
        <v>37908</v>
      </c>
      <c r="L7769">
        <v>85026</v>
      </c>
      <c r="M7769" t="s">
        <v>530</v>
      </c>
      <c r="N7769" s="1">
        <v>45118</v>
      </c>
      <c r="O7769" s="1">
        <v>45123</v>
      </c>
      <c r="P7769">
        <v>88</v>
      </c>
      <c r="Q7769">
        <v>4</v>
      </c>
      <c r="R7769" t="s">
        <v>53</v>
      </c>
      <c r="S7769">
        <v>1</v>
      </c>
      <c r="T7769">
        <v>2</v>
      </c>
      <c r="U7769">
        <v>5</v>
      </c>
      <c r="V7769">
        <v>640</v>
      </c>
      <c r="W7769" t="s">
        <v>41</v>
      </c>
      <c r="X7769" t="s">
        <v>37909</v>
      </c>
      <c r="Y7769" t="s">
        <v>43</v>
      </c>
      <c r="Z7769" s="1">
        <v>45089</v>
      </c>
      <c r="AA7769" s="2">
        <v>0.31863425925925926</v>
      </c>
      <c r="AB7769" s="2">
        <v>0.5945138888888889</v>
      </c>
      <c r="AC7769" t="s">
        <v>44</v>
      </c>
      <c r="AD7769" t="s">
        <v>44</v>
      </c>
      <c r="AE7769" t="s">
        <v>44</v>
      </c>
      <c r="AF7769">
        <v>128</v>
      </c>
    </row>
    <row r="7770" spans="1:32">
      <c r="A7770">
        <v>32742</v>
      </c>
      <c r="B7770">
        <v>31842</v>
      </c>
      <c r="C7770" t="s">
        <v>583</v>
      </c>
      <c r="D7770" t="s">
        <v>469</v>
      </c>
      <c r="E7770" t="s">
        <v>34</v>
      </c>
      <c r="F7770" t="s">
        <v>37910</v>
      </c>
      <c r="G7770" t="s">
        <v>37911</v>
      </c>
      <c r="H7770" t="s">
        <v>156</v>
      </c>
      <c r="I7770" s="1">
        <v>24576</v>
      </c>
      <c r="J7770" t="s">
        <v>37912</v>
      </c>
      <c r="K7770" t="s">
        <v>37913</v>
      </c>
      <c r="L7770">
        <v>76190</v>
      </c>
      <c r="M7770" t="s">
        <v>156</v>
      </c>
      <c r="N7770" s="1">
        <v>45145</v>
      </c>
      <c r="O7770" s="1">
        <v>45146</v>
      </c>
      <c r="P7770">
        <v>95</v>
      </c>
      <c r="Q7770">
        <v>4</v>
      </c>
      <c r="R7770" t="s">
        <v>63</v>
      </c>
      <c r="S7770">
        <v>4</v>
      </c>
      <c r="T7770">
        <v>0</v>
      </c>
      <c r="U7770">
        <v>1</v>
      </c>
      <c r="V7770">
        <v>79</v>
      </c>
      <c r="W7770" t="s">
        <v>54</v>
      </c>
      <c r="X7770" t="s">
        <v>37914</v>
      </c>
      <c r="Y7770" t="s">
        <v>6</v>
      </c>
      <c r="Z7770" s="1">
        <v>45111</v>
      </c>
      <c r="AA7770" s="2">
        <v>0.63586805555555559</v>
      </c>
      <c r="AB7770" s="2">
        <v>0.38150462962962961</v>
      </c>
      <c r="AC7770" t="s">
        <v>45</v>
      </c>
      <c r="AD7770" t="s">
        <v>44</v>
      </c>
      <c r="AE7770" t="s">
        <v>44</v>
      </c>
      <c r="AF7770">
        <v>79</v>
      </c>
    </row>
    <row r="7771" spans="1:32">
      <c r="A7771">
        <v>32743</v>
      </c>
      <c r="B7771">
        <v>31843</v>
      </c>
      <c r="C7771" t="s">
        <v>90</v>
      </c>
      <c r="D7771" t="s">
        <v>5068</v>
      </c>
      <c r="E7771" t="s">
        <v>34</v>
      </c>
      <c r="F7771" t="s">
        <v>37915</v>
      </c>
      <c r="G7771" t="s">
        <v>37916</v>
      </c>
      <c r="H7771" t="s">
        <v>418</v>
      </c>
      <c r="I7771" s="1">
        <v>26701</v>
      </c>
      <c r="J7771" t="s">
        <v>37917</v>
      </c>
      <c r="K7771" t="s">
        <v>37918</v>
      </c>
      <c r="L7771">
        <v>49256</v>
      </c>
      <c r="M7771" t="s">
        <v>418</v>
      </c>
      <c r="N7771" s="1">
        <v>45267</v>
      </c>
      <c r="O7771" s="1">
        <v>45268</v>
      </c>
      <c r="P7771">
        <v>60</v>
      </c>
      <c r="Q7771">
        <v>3</v>
      </c>
      <c r="R7771" t="s">
        <v>40</v>
      </c>
      <c r="S7771">
        <v>2</v>
      </c>
      <c r="T7771">
        <v>1</v>
      </c>
      <c r="U7771">
        <v>1</v>
      </c>
      <c r="V7771">
        <v>236</v>
      </c>
      <c r="W7771" t="s">
        <v>41</v>
      </c>
      <c r="X7771" t="s">
        <v>37919</v>
      </c>
      <c r="Y7771" t="s">
        <v>43</v>
      </c>
      <c r="Z7771" s="1">
        <v>45237</v>
      </c>
      <c r="AA7771" s="2">
        <v>0.55034722222222221</v>
      </c>
      <c r="AB7771" s="2">
        <v>0.48328703703703701</v>
      </c>
      <c r="AC7771" t="s">
        <v>44</v>
      </c>
      <c r="AD7771" t="s">
        <v>44</v>
      </c>
      <c r="AE7771" t="s">
        <v>44</v>
      </c>
      <c r="AF7771">
        <v>236</v>
      </c>
    </row>
    <row r="7772" spans="1:32">
      <c r="A7772">
        <v>32746</v>
      </c>
      <c r="B7772">
        <v>31846</v>
      </c>
      <c r="C7772" t="s">
        <v>4071</v>
      </c>
      <c r="D7772" t="s">
        <v>24769</v>
      </c>
      <c r="E7772" t="s">
        <v>34</v>
      </c>
      <c r="F7772" t="s">
        <v>37920</v>
      </c>
      <c r="G7772" t="s">
        <v>37921</v>
      </c>
      <c r="H7772" t="s">
        <v>904</v>
      </c>
      <c r="I7772" s="1">
        <v>37390</v>
      </c>
      <c r="J7772" t="s">
        <v>37922</v>
      </c>
      <c r="K7772" t="s">
        <v>37923</v>
      </c>
      <c r="L7772">
        <v>59316</v>
      </c>
      <c r="M7772" t="s">
        <v>904</v>
      </c>
      <c r="N7772" s="1">
        <v>45314</v>
      </c>
      <c r="O7772" s="1">
        <v>45319</v>
      </c>
      <c r="P7772">
        <v>12</v>
      </c>
      <c r="Q7772">
        <v>1</v>
      </c>
      <c r="R7772" t="s">
        <v>40</v>
      </c>
      <c r="S7772">
        <v>2</v>
      </c>
      <c r="T7772">
        <v>1</v>
      </c>
      <c r="U7772">
        <v>5</v>
      </c>
      <c r="V7772">
        <v>1195</v>
      </c>
      <c r="W7772" t="s">
        <v>41</v>
      </c>
      <c r="X7772" t="s">
        <v>37924</v>
      </c>
      <c r="Y7772" t="s">
        <v>81</v>
      </c>
      <c r="Z7772" s="1">
        <v>45287</v>
      </c>
      <c r="AA7772" s="2">
        <v>0.88037037037037036</v>
      </c>
      <c r="AB7772" s="2">
        <v>0.20325231481481479</v>
      </c>
      <c r="AC7772" t="s">
        <v>44</v>
      </c>
      <c r="AD7772" t="s">
        <v>45</v>
      </c>
      <c r="AE7772" t="s">
        <v>45</v>
      </c>
      <c r="AF7772">
        <v>239</v>
      </c>
    </row>
    <row r="7773" spans="1:32">
      <c r="A7773">
        <v>32748</v>
      </c>
      <c r="B7773">
        <v>31848</v>
      </c>
      <c r="C7773" t="s">
        <v>602</v>
      </c>
      <c r="D7773" t="s">
        <v>682</v>
      </c>
      <c r="E7773" t="s">
        <v>48</v>
      </c>
      <c r="F7773" t="s">
        <v>37925</v>
      </c>
      <c r="G7773" t="s">
        <v>37926</v>
      </c>
      <c r="H7773" t="s">
        <v>179</v>
      </c>
      <c r="I7773" s="1">
        <v>23438</v>
      </c>
      <c r="J7773" t="s">
        <v>37927</v>
      </c>
      <c r="K7773" t="s">
        <v>16872</v>
      </c>
      <c r="L7773">
        <v>14428</v>
      </c>
      <c r="M7773" t="s">
        <v>179</v>
      </c>
      <c r="N7773" s="1">
        <v>45052</v>
      </c>
      <c r="O7773" s="1">
        <v>45056</v>
      </c>
      <c r="P7773">
        <v>95</v>
      </c>
      <c r="Q7773">
        <v>4</v>
      </c>
      <c r="R7773" t="s">
        <v>63</v>
      </c>
      <c r="S7773">
        <v>1</v>
      </c>
      <c r="T7773">
        <v>0</v>
      </c>
      <c r="U7773">
        <v>4</v>
      </c>
      <c r="V7773">
        <v>324</v>
      </c>
      <c r="W7773" t="s">
        <v>54</v>
      </c>
      <c r="X7773" t="s">
        <v>37928</v>
      </c>
      <c r="Y7773" t="s">
        <v>81</v>
      </c>
      <c r="Z7773" s="1">
        <v>45018</v>
      </c>
      <c r="AA7773" s="2">
        <v>0.96888888888888891</v>
      </c>
      <c r="AB7773" s="2">
        <v>0.11855324074074074</v>
      </c>
      <c r="AC7773" t="s">
        <v>45</v>
      </c>
      <c r="AD7773" t="s">
        <v>44</v>
      </c>
      <c r="AE7773" t="s">
        <v>44</v>
      </c>
      <c r="AF7773">
        <v>81</v>
      </c>
    </row>
    <row r="7774" spans="1:32">
      <c r="A7774">
        <v>32749</v>
      </c>
      <c r="B7774">
        <v>31849</v>
      </c>
      <c r="C7774" t="s">
        <v>20079</v>
      </c>
      <c r="D7774" t="s">
        <v>7722</v>
      </c>
      <c r="E7774" t="s">
        <v>34</v>
      </c>
      <c r="F7774" t="s">
        <v>37929</v>
      </c>
      <c r="G7774" t="s">
        <v>37930</v>
      </c>
      <c r="H7774" t="s">
        <v>171</v>
      </c>
      <c r="I7774" s="1">
        <v>33128</v>
      </c>
      <c r="J7774" t="s">
        <v>37931</v>
      </c>
      <c r="K7774" t="s">
        <v>37932</v>
      </c>
      <c r="L7774">
        <v>75695</v>
      </c>
      <c r="M7774" t="s">
        <v>171</v>
      </c>
      <c r="N7774" s="1">
        <v>45013</v>
      </c>
      <c r="O7774" s="1">
        <v>45014</v>
      </c>
      <c r="P7774">
        <v>15</v>
      </c>
      <c r="Q7774">
        <v>1</v>
      </c>
      <c r="R7774" t="s">
        <v>40</v>
      </c>
      <c r="S7774">
        <v>1</v>
      </c>
      <c r="T7774">
        <v>2</v>
      </c>
      <c r="U7774">
        <v>1</v>
      </c>
      <c r="V7774">
        <v>243</v>
      </c>
      <c r="W7774" t="s">
        <v>41</v>
      </c>
      <c r="X7774" t="s">
        <v>37933</v>
      </c>
      <c r="Y7774" t="s">
        <v>43</v>
      </c>
      <c r="Z7774" s="1">
        <v>44974</v>
      </c>
      <c r="AA7774" s="2">
        <v>0.73812500000000003</v>
      </c>
      <c r="AB7774" s="2">
        <v>0.43502314814814813</v>
      </c>
      <c r="AC7774" t="s">
        <v>45</v>
      </c>
      <c r="AD7774" t="s">
        <v>44</v>
      </c>
      <c r="AE7774" t="s">
        <v>45</v>
      </c>
      <c r="AF7774">
        <v>243</v>
      </c>
    </row>
    <row r="7775" spans="1:32">
      <c r="A7775">
        <v>32751</v>
      </c>
      <c r="B7775">
        <v>31851</v>
      </c>
      <c r="C7775" t="s">
        <v>2316</v>
      </c>
      <c r="D7775" t="s">
        <v>1122</v>
      </c>
      <c r="E7775" t="s">
        <v>48</v>
      </c>
      <c r="F7775" t="s">
        <v>37934</v>
      </c>
      <c r="G7775" t="s">
        <v>37935</v>
      </c>
      <c r="H7775" t="s">
        <v>405</v>
      </c>
      <c r="I7775" s="1">
        <v>19172</v>
      </c>
      <c r="J7775" t="s">
        <v>37936</v>
      </c>
      <c r="K7775" t="s">
        <v>37937</v>
      </c>
      <c r="L7775">
        <v>70905</v>
      </c>
      <c r="M7775" t="s">
        <v>405</v>
      </c>
      <c r="N7775" s="1">
        <v>45174</v>
      </c>
      <c r="O7775" s="1">
        <v>45175</v>
      </c>
      <c r="P7775">
        <v>94</v>
      </c>
      <c r="Q7775">
        <v>4</v>
      </c>
      <c r="R7775" t="s">
        <v>53</v>
      </c>
      <c r="S7775">
        <v>2</v>
      </c>
      <c r="T7775">
        <v>2</v>
      </c>
      <c r="U7775">
        <v>1</v>
      </c>
      <c r="V7775">
        <v>145</v>
      </c>
      <c r="W7775" t="s">
        <v>41</v>
      </c>
      <c r="X7775" t="s">
        <v>37938</v>
      </c>
      <c r="Y7775" t="s">
        <v>65</v>
      </c>
      <c r="Z7775" s="1">
        <v>45144</v>
      </c>
      <c r="AA7775" s="2">
        <v>0.1328125</v>
      </c>
      <c r="AB7775" s="2">
        <v>0.54369212962962965</v>
      </c>
      <c r="AC7775" t="s">
        <v>45</v>
      </c>
      <c r="AD7775" t="s">
        <v>44</v>
      </c>
      <c r="AE7775" t="s">
        <v>44</v>
      </c>
      <c r="AF7775">
        <v>145</v>
      </c>
    </row>
    <row r="7776" spans="1:32">
      <c r="A7776">
        <v>32752</v>
      </c>
      <c r="B7776">
        <v>31852</v>
      </c>
      <c r="C7776" t="s">
        <v>384</v>
      </c>
      <c r="D7776" t="s">
        <v>5432</v>
      </c>
      <c r="E7776" t="s">
        <v>34</v>
      </c>
      <c r="F7776" t="s">
        <v>37939</v>
      </c>
      <c r="G7776" t="s">
        <v>37940</v>
      </c>
      <c r="H7776" t="s">
        <v>171</v>
      </c>
      <c r="I7776" s="1">
        <v>22891</v>
      </c>
      <c r="J7776" t="s">
        <v>37941</v>
      </c>
      <c r="K7776" t="s">
        <v>37942</v>
      </c>
      <c r="L7776">
        <v>46415</v>
      </c>
      <c r="M7776" t="s">
        <v>171</v>
      </c>
      <c r="N7776" s="1">
        <v>45129</v>
      </c>
      <c r="O7776" s="1">
        <v>45133</v>
      </c>
      <c r="P7776">
        <v>82</v>
      </c>
      <c r="Q7776">
        <v>4</v>
      </c>
      <c r="R7776" t="s">
        <v>53</v>
      </c>
      <c r="S7776">
        <v>1</v>
      </c>
      <c r="T7776">
        <v>1</v>
      </c>
      <c r="U7776">
        <v>4</v>
      </c>
      <c r="V7776">
        <v>528</v>
      </c>
      <c r="W7776" t="s">
        <v>41</v>
      </c>
      <c r="X7776" t="s">
        <v>37943</v>
      </c>
      <c r="Y7776" t="s">
        <v>43</v>
      </c>
      <c r="Z7776" s="1">
        <v>45102</v>
      </c>
      <c r="AA7776" s="2">
        <v>0.24671296296296297</v>
      </c>
      <c r="AB7776" s="2">
        <v>0.58848379629629632</v>
      </c>
      <c r="AC7776" t="s">
        <v>45</v>
      </c>
      <c r="AD7776" t="s">
        <v>45</v>
      </c>
      <c r="AE7776" t="s">
        <v>45</v>
      </c>
      <c r="AF7776">
        <v>132</v>
      </c>
    </row>
    <row r="7777" spans="1:32">
      <c r="A7777">
        <v>32753</v>
      </c>
      <c r="B7777">
        <v>31853</v>
      </c>
      <c r="C7777" t="s">
        <v>119</v>
      </c>
      <c r="D7777" t="s">
        <v>14628</v>
      </c>
      <c r="E7777" t="s">
        <v>34</v>
      </c>
      <c r="F7777" t="s">
        <v>37944</v>
      </c>
      <c r="G7777" t="s">
        <v>37945</v>
      </c>
      <c r="H7777" t="s">
        <v>201</v>
      </c>
      <c r="I7777" s="1">
        <v>36721</v>
      </c>
      <c r="J7777" t="s">
        <v>37946</v>
      </c>
      <c r="K7777" t="s">
        <v>15768</v>
      </c>
      <c r="L7777">
        <v>18721</v>
      </c>
      <c r="M7777" t="s">
        <v>201</v>
      </c>
      <c r="N7777" s="1">
        <v>45183</v>
      </c>
      <c r="O7777" s="1">
        <v>45186</v>
      </c>
      <c r="P7777">
        <v>64</v>
      </c>
      <c r="Q7777">
        <v>3</v>
      </c>
      <c r="R7777" t="s">
        <v>53</v>
      </c>
      <c r="S7777">
        <v>4</v>
      </c>
      <c r="T7777">
        <v>0</v>
      </c>
      <c r="U7777">
        <v>3</v>
      </c>
      <c r="V7777">
        <v>360</v>
      </c>
      <c r="W7777" t="s">
        <v>54</v>
      </c>
      <c r="X7777" t="s">
        <v>37947</v>
      </c>
      <c r="Y7777" t="s">
        <v>6</v>
      </c>
      <c r="Z7777" s="1">
        <v>45165</v>
      </c>
      <c r="AA7777" s="2">
        <v>0.67981481481481476</v>
      </c>
      <c r="AB7777" s="2">
        <v>0.21906250000000002</v>
      </c>
      <c r="AC7777" t="s">
        <v>45</v>
      </c>
      <c r="AD7777" t="s">
        <v>44</v>
      </c>
      <c r="AE7777" t="s">
        <v>44</v>
      </c>
      <c r="AF7777">
        <v>120</v>
      </c>
    </row>
    <row r="7778" spans="1:32">
      <c r="A7778">
        <v>32755</v>
      </c>
      <c r="B7778">
        <v>31855</v>
      </c>
      <c r="C7778" t="s">
        <v>256</v>
      </c>
      <c r="D7778" t="s">
        <v>3387</v>
      </c>
      <c r="E7778" t="s">
        <v>34</v>
      </c>
      <c r="F7778" t="s">
        <v>37948</v>
      </c>
      <c r="G7778" t="s">
        <v>37949</v>
      </c>
      <c r="H7778" t="s">
        <v>537</v>
      </c>
      <c r="I7778" s="1">
        <v>23984</v>
      </c>
      <c r="J7778" t="s">
        <v>37950</v>
      </c>
      <c r="K7778" t="s">
        <v>37951</v>
      </c>
      <c r="L7778">
        <v>48158</v>
      </c>
      <c r="M7778" t="s">
        <v>537</v>
      </c>
      <c r="N7778" s="1">
        <v>45262</v>
      </c>
      <c r="O7778" s="1">
        <v>45264</v>
      </c>
      <c r="P7778">
        <v>19</v>
      </c>
      <c r="Q7778">
        <v>1</v>
      </c>
      <c r="R7778" t="s">
        <v>53</v>
      </c>
      <c r="S7778">
        <v>1</v>
      </c>
      <c r="T7778">
        <v>2</v>
      </c>
      <c r="U7778">
        <v>2</v>
      </c>
      <c r="V7778">
        <v>288</v>
      </c>
      <c r="W7778" t="s">
        <v>41</v>
      </c>
      <c r="X7778" t="s">
        <v>37952</v>
      </c>
      <c r="Y7778" t="s">
        <v>81</v>
      </c>
      <c r="Z7778" s="1">
        <v>45240</v>
      </c>
      <c r="AA7778" s="2">
        <v>0.65981481481481474</v>
      </c>
      <c r="AB7778" s="2">
        <v>0.27930555555555553</v>
      </c>
      <c r="AC7778" t="s">
        <v>44</v>
      </c>
      <c r="AD7778" t="s">
        <v>44</v>
      </c>
      <c r="AE7778" t="s">
        <v>45</v>
      </c>
      <c r="AF7778">
        <v>144</v>
      </c>
    </row>
    <row r="7779" spans="1:32">
      <c r="A7779">
        <v>32756</v>
      </c>
      <c r="B7779">
        <v>31856</v>
      </c>
      <c r="C7779" t="s">
        <v>1247</v>
      </c>
      <c r="D7779" t="s">
        <v>1167</v>
      </c>
      <c r="E7779" t="s">
        <v>34</v>
      </c>
      <c r="F7779" t="s">
        <v>37953</v>
      </c>
      <c r="G7779" t="s">
        <v>37954</v>
      </c>
      <c r="H7779" t="s">
        <v>457</v>
      </c>
      <c r="I7779" s="1">
        <v>33349</v>
      </c>
      <c r="J7779" t="s">
        <v>37955</v>
      </c>
      <c r="K7779" t="s">
        <v>2059</v>
      </c>
      <c r="L7779">
        <v>94730</v>
      </c>
      <c r="M7779" t="s">
        <v>457</v>
      </c>
      <c r="N7779" s="1">
        <v>45210</v>
      </c>
      <c r="O7779" s="1">
        <v>45212</v>
      </c>
      <c r="P7779">
        <v>82</v>
      </c>
      <c r="Q7779">
        <v>4</v>
      </c>
      <c r="R7779" t="s">
        <v>53</v>
      </c>
      <c r="S7779">
        <v>2</v>
      </c>
      <c r="T7779">
        <v>2</v>
      </c>
      <c r="U7779">
        <v>2</v>
      </c>
      <c r="V7779">
        <v>296</v>
      </c>
      <c r="W7779" t="s">
        <v>54</v>
      </c>
      <c r="X7779" t="s">
        <v>37956</v>
      </c>
      <c r="Y7779" t="s">
        <v>81</v>
      </c>
      <c r="Z7779" s="1">
        <v>45201</v>
      </c>
      <c r="AA7779" s="2">
        <v>0.42331018518518521</v>
      </c>
      <c r="AB7779" s="2">
        <v>0.15648148148148147</v>
      </c>
      <c r="AC7779" t="s">
        <v>44</v>
      </c>
      <c r="AD7779" t="s">
        <v>44</v>
      </c>
      <c r="AE7779" t="s">
        <v>45</v>
      </c>
      <c r="AF7779">
        <v>148</v>
      </c>
    </row>
    <row r="7780" spans="1:32">
      <c r="A7780">
        <v>32757</v>
      </c>
      <c r="B7780">
        <v>31857</v>
      </c>
      <c r="C7780" t="s">
        <v>1913</v>
      </c>
      <c r="D7780" t="s">
        <v>469</v>
      </c>
      <c r="E7780" t="s">
        <v>34</v>
      </c>
      <c r="F7780" t="s">
        <v>37957</v>
      </c>
      <c r="G7780" t="s">
        <v>37958</v>
      </c>
      <c r="H7780" t="s">
        <v>37</v>
      </c>
      <c r="I7780" s="1">
        <v>24945</v>
      </c>
      <c r="J7780" t="s">
        <v>37959</v>
      </c>
      <c r="K7780" t="s">
        <v>37960</v>
      </c>
      <c r="L7780">
        <v>64541</v>
      </c>
      <c r="M7780" t="s">
        <v>37</v>
      </c>
      <c r="N7780" s="1">
        <v>44987</v>
      </c>
      <c r="O7780" s="1">
        <v>44990</v>
      </c>
      <c r="P7780">
        <v>38</v>
      </c>
      <c r="Q7780">
        <v>2</v>
      </c>
      <c r="R7780" t="s">
        <v>63</v>
      </c>
      <c r="S7780">
        <v>4</v>
      </c>
      <c r="T7780">
        <v>2</v>
      </c>
      <c r="U7780">
        <v>3</v>
      </c>
      <c r="V7780">
        <v>198</v>
      </c>
      <c r="W7780" t="s">
        <v>41</v>
      </c>
      <c r="X7780" t="s">
        <v>37961</v>
      </c>
      <c r="Y7780" t="s">
        <v>81</v>
      </c>
      <c r="Z7780" s="1">
        <v>44975</v>
      </c>
      <c r="AA7780" s="2">
        <v>0.43406250000000002</v>
      </c>
      <c r="AB7780" s="2">
        <v>0.76880787037037035</v>
      </c>
      <c r="AC7780" t="s">
        <v>45</v>
      </c>
      <c r="AD7780" t="s">
        <v>44</v>
      </c>
      <c r="AE7780" t="s">
        <v>44</v>
      </c>
      <c r="AF7780">
        <v>66</v>
      </c>
    </row>
    <row r="7781" spans="1:32">
      <c r="A7781">
        <v>32758</v>
      </c>
      <c r="B7781">
        <v>31858</v>
      </c>
      <c r="C7781" t="s">
        <v>662</v>
      </c>
      <c r="D7781" t="s">
        <v>696</v>
      </c>
      <c r="E7781" t="s">
        <v>48</v>
      </c>
      <c r="F7781" t="s">
        <v>37962</v>
      </c>
      <c r="G7781" t="s">
        <v>37963</v>
      </c>
      <c r="H7781" t="s">
        <v>115</v>
      </c>
      <c r="I7781" s="1">
        <v>26218</v>
      </c>
      <c r="J7781" t="s">
        <v>37964</v>
      </c>
      <c r="K7781" t="s">
        <v>37965</v>
      </c>
      <c r="L7781">
        <v>57890</v>
      </c>
      <c r="M7781" t="s">
        <v>115</v>
      </c>
      <c r="N7781" s="1">
        <v>45199</v>
      </c>
      <c r="O7781" s="1">
        <v>45201</v>
      </c>
      <c r="P7781">
        <v>6</v>
      </c>
      <c r="Q7781">
        <v>1</v>
      </c>
      <c r="R7781" t="s">
        <v>40</v>
      </c>
      <c r="S7781">
        <v>1</v>
      </c>
      <c r="T7781">
        <v>2</v>
      </c>
      <c r="U7781">
        <v>2</v>
      </c>
      <c r="V7781">
        <v>494</v>
      </c>
      <c r="W7781" t="s">
        <v>41</v>
      </c>
      <c r="X7781" t="s">
        <v>37966</v>
      </c>
      <c r="Y7781" t="s">
        <v>43</v>
      </c>
      <c r="Z7781" s="1">
        <v>45194</v>
      </c>
      <c r="AA7781" s="2">
        <v>0.98378472222222213</v>
      </c>
      <c r="AB7781" s="2">
        <v>0.53803240740740743</v>
      </c>
      <c r="AC7781" t="s">
        <v>45</v>
      </c>
      <c r="AD7781" t="s">
        <v>44</v>
      </c>
      <c r="AE7781" t="s">
        <v>44</v>
      </c>
      <c r="AF7781">
        <v>247</v>
      </c>
    </row>
    <row r="7782" spans="1:32">
      <c r="A7782">
        <v>32759</v>
      </c>
      <c r="B7782">
        <v>31859</v>
      </c>
      <c r="C7782" t="s">
        <v>90</v>
      </c>
      <c r="D7782" t="s">
        <v>609</v>
      </c>
      <c r="E7782" t="s">
        <v>34</v>
      </c>
      <c r="F7782" t="s">
        <v>37967</v>
      </c>
      <c r="G7782" t="s">
        <v>37968</v>
      </c>
      <c r="H7782" t="s">
        <v>50</v>
      </c>
      <c r="I7782" s="1">
        <v>29129</v>
      </c>
      <c r="J7782" t="s">
        <v>37969</v>
      </c>
      <c r="K7782" t="s">
        <v>37970</v>
      </c>
      <c r="L7782">
        <v>40061</v>
      </c>
      <c r="M7782" t="s">
        <v>50</v>
      </c>
      <c r="N7782" s="1">
        <v>45219</v>
      </c>
      <c r="O7782" s="1">
        <v>45220</v>
      </c>
      <c r="P7782">
        <v>72</v>
      </c>
      <c r="Q7782">
        <v>3</v>
      </c>
      <c r="R7782" t="s">
        <v>40</v>
      </c>
      <c r="S7782">
        <v>2</v>
      </c>
      <c r="T7782">
        <v>2</v>
      </c>
      <c r="U7782">
        <v>1</v>
      </c>
      <c r="V7782">
        <v>223</v>
      </c>
      <c r="W7782" t="s">
        <v>41</v>
      </c>
      <c r="X7782" t="s">
        <v>37971</v>
      </c>
      <c r="Y7782" t="s">
        <v>43</v>
      </c>
      <c r="Z7782" s="1">
        <v>45194</v>
      </c>
      <c r="AA7782" s="2">
        <v>0.61128472222222219</v>
      </c>
      <c r="AB7782" s="2">
        <v>0.44041666666666668</v>
      </c>
      <c r="AC7782" t="s">
        <v>45</v>
      </c>
      <c r="AD7782" t="s">
        <v>45</v>
      </c>
      <c r="AE7782" t="s">
        <v>44</v>
      </c>
      <c r="AF7782">
        <v>223</v>
      </c>
    </row>
    <row r="7783" spans="1:32">
      <c r="A7783">
        <v>32764</v>
      </c>
      <c r="B7783">
        <v>31864</v>
      </c>
      <c r="C7783" t="s">
        <v>22442</v>
      </c>
      <c r="D7783" t="s">
        <v>1074</v>
      </c>
      <c r="E7783" t="s">
        <v>48</v>
      </c>
      <c r="F7783" t="s">
        <v>37972</v>
      </c>
      <c r="G7783" t="s">
        <v>37973</v>
      </c>
      <c r="H7783" t="s">
        <v>418</v>
      </c>
      <c r="I7783" s="1">
        <v>24890</v>
      </c>
      <c r="J7783" t="s">
        <v>37974</v>
      </c>
      <c r="K7783" t="s">
        <v>3649</v>
      </c>
      <c r="L7783">
        <v>94017</v>
      </c>
      <c r="M7783" t="s">
        <v>418</v>
      </c>
      <c r="N7783" s="1">
        <v>45293</v>
      </c>
      <c r="O7783" s="1">
        <v>45295</v>
      </c>
      <c r="P7783">
        <v>23</v>
      </c>
      <c r="Q7783">
        <v>1</v>
      </c>
      <c r="R7783" t="s">
        <v>63</v>
      </c>
      <c r="S7783">
        <v>4</v>
      </c>
      <c r="T7783">
        <v>2</v>
      </c>
      <c r="U7783">
        <v>2</v>
      </c>
      <c r="V7783">
        <v>174</v>
      </c>
      <c r="W7783" t="s">
        <v>54</v>
      </c>
      <c r="X7783" t="s">
        <v>37975</v>
      </c>
      <c r="Y7783" t="s">
        <v>81</v>
      </c>
      <c r="Z7783" s="1">
        <v>45260</v>
      </c>
      <c r="AA7783" s="2">
        <v>0.55436342592592591</v>
      </c>
      <c r="AB7783" s="2">
        <v>0.26013888888888886</v>
      </c>
      <c r="AC7783" t="s">
        <v>44</v>
      </c>
      <c r="AD7783" t="s">
        <v>45</v>
      </c>
      <c r="AE7783" t="s">
        <v>44</v>
      </c>
      <c r="AF7783">
        <v>87</v>
      </c>
    </row>
    <row r="7784" spans="1:32">
      <c r="A7784">
        <v>32765</v>
      </c>
      <c r="B7784">
        <v>31865</v>
      </c>
      <c r="C7784" t="s">
        <v>722</v>
      </c>
      <c r="D7784" t="s">
        <v>1322</v>
      </c>
      <c r="E7784" t="s">
        <v>34</v>
      </c>
      <c r="F7784" t="s">
        <v>37976</v>
      </c>
      <c r="G7784" t="s">
        <v>37977</v>
      </c>
      <c r="H7784" t="s">
        <v>295</v>
      </c>
      <c r="I7784" s="1">
        <v>17907</v>
      </c>
      <c r="J7784" t="s">
        <v>37978</v>
      </c>
      <c r="K7784" t="s">
        <v>37979</v>
      </c>
      <c r="L7784">
        <v>74384</v>
      </c>
      <c r="M7784" t="s">
        <v>295</v>
      </c>
      <c r="N7784" s="1">
        <v>45231</v>
      </c>
      <c r="O7784" s="1">
        <v>45235</v>
      </c>
      <c r="P7784">
        <v>9</v>
      </c>
      <c r="Q7784">
        <v>1</v>
      </c>
      <c r="R7784" t="s">
        <v>40</v>
      </c>
      <c r="S7784">
        <v>1</v>
      </c>
      <c r="T7784">
        <v>0</v>
      </c>
      <c r="U7784">
        <v>4</v>
      </c>
      <c r="V7784">
        <v>956</v>
      </c>
      <c r="W7784" t="s">
        <v>41</v>
      </c>
      <c r="X7784" t="s">
        <v>37980</v>
      </c>
      <c r="Y7784" t="s">
        <v>65</v>
      </c>
      <c r="Z7784" s="1">
        <v>45222</v>
      </c>
      <c r="AA7784" s="2">
        <v>0.40319444444444441</v>
      </c>
      <c r="AB7784" s="2">
        <v>0.70424768518518521</v>
      </c>
      <c r="AC7784" t="s">
        <v>45</v>
      </c>
      <c r="AD7784" t="s">
        <v>44</v>
      </c>
      <c r="AE7784" t="s">
        <v>44</v>
      </c>
      <c r="AF7784">
        <v>239</v>
      </c>
    </row>
    <row r="7785" spans="1:32">
      <c r="A7785">
        <v>32766</v>
      </c>
      <c r="B7785">
        <v>31866</v>
      </c>
      <c r="C7785" t="s">
        <v>5236</v>
      </c>
      <c r="D7785" t="s">
        <v>13483</v>
      </c>
      <c r="E7785" t="s">
        <v>48</v>
      </c>
      <c r="F7785" t="s">
        <v>37981</v>
      </c>
      <c r="G7785" t="s">
        <v>37982</v>
      </c>
      <c r="H7785" t="s">
        <v>280</v>
      </c>
      <c r="I7785" s="1">
        <v>21903</v>
      </c>
      <c r="J7785" t="s">
        <v>37983</v>
      </c>
      <c r="K7785" t="s">
        <v>37984</v>
      </c>
      <c r="L7785">
        <v>52276</v>
      </c>
      <c r="M7785" t="s">
        <v>280</v>
      </c>
      <c r="N7785" s="1">
        <v>45296</v>
      </c>
      <c r="O7785" s="1">
        <v>45299</v>
      </c>
      <c r="P7785">
        <v>49</v>
      </c>
      <c r="Q7785">
        <v>2</v>
      </c>
      <c r="R7785" t="s">
        <v>53</v>
      </c>
      <c r="S7785">
        <v>2</v>
      </c>
      <c r="T7785">
        <v>2</v>
      </c>
      <c r="U7785">
        <v>3</v>
      </c>
      <c r="V7785">
        <v>372</v>
      </c>
      <c r="W7785" t="s">
        <v>54</v>
      </c>
      <c r="X7785" t="s">
        <v>37985</v>
      </c>
      <c r="Y7785" t="s">
        <v>6</v>
      </c>
      <c r="Z7785" s="1">
        <v>45280</v>
      </c>
      <c r="AA7785" s="2">
        <v>0.64371527777777782</v>
      </c>
      <c r="AB7785" s="2">
        <v>0.22506944444444443</v>
      </c>
      <c r="AC7785" t="s">
        <v>44</v>
      </c>
      <c r="AD7785" t="s">
        <v>45</v>
      </c>
      <c r="AE7785" t="s">
        <v>45</v>
      </c>
      <c r="AF7785">
        <v>124</v>
      </c>
    </row>
    <row r="7786" spans="1:32">
      <c r="A7786">
        <v>32767</v>
      </c>
      <c r="B7786">
        <v>31867</v>
      </c>
      <c r="C7786" t="s">
        <v>4045</v>
      </c>
      <c r="D7786" t="s">
        <v>8554</v>
      </c>
      <c r="E7786" t="s">
        <v>48</v>
      </c>
      <c r="F7786" t="s">
        <v>37986</v>
      </c>
      <c r="G7786" t="s">
        <v>37987</v>
      </c>
      <c r="H7786" t="s">
        <v>457</v>
      </c>
      <c r="I7786" s="1">
        <v>33760</v>
      </c>
      <c r="J7786" t="s">
        <v>37988</v>
      </c>
      <c r="K7786" t="s">
        <v>37989</v>
      </c>
      <c r="L7786">
        <v>73523</v>
      </c>
      <c r="M7786" t="s">
        <v>457</v>
      </c>
      <c r="N7786" s="1">
        <v>45130</v>
      </c>
      <c r="O7786" s="1">
        <v>45132</v>
      </c>
      <c r="P7786">
        <v>37</v>
      </c>
      <c r="Q7786">
        <v>2</v>
      </c>
      <c r="R7786" t="s">
        <v>53</v>
      </c>
      <c r="S7786">
        <v>4</v>
      </c>
      <c r="T7786">
        <v>2</v>
      </c>
      <c r="U7786">
        <v>2</v>
      </c>
      <c r="V7786">
        <v>250</v>
      </c>
      <c r="W7786" t="s">
        <v>41</v>
      </c>
      <c r="X7786" t="s">
        <v>37990</v>
      </c>
      <c r="Y7786" t="s">
        <v>65</v>
      </c>
      <c r="Z7786" s="1">
        <v>45093</v>
      </c>
      <c r="AA7786" s="2">
        <v>0.67414351851851861</v>
      </c>
      <c r="AB7786" s="2">
        <v>0.17731481481481481</v>
      </c>
      <c r="AC7786" t="s">
        <v>44</v>
      </c>
      <c r="AD7786" t="s">
        <v>44</v>
      </c>
      <c r="AE7786" t="s">
        <v>45</v>
      </c>
      <c r="AF7786">
        <v>125</v>
      </c>
    </row>
    <row r="7787" spans="1:32">
      <c r="A7787">
        <v>32771</v>
      </c>
      <c r="B7787">
        <v>31871</v>
      </c>
      <c r="C7787" t="s">
        <v>1139</v>
      </c>
      <c r="D7787" t="s">
        <v>8484</v>
      </c>
      <c r="E7787" t="s">
        <v>34</v>
      </c>
      <c r="F7787" t="s">
        <v>37991</v>
      </c>
      <c r="G7787" t="s">
        <v>37992</v>
      </c>
      <c r="H7787" t="s">
        <v>129</v>
      </c>
      <c r="I7787" s="1">
        <v>18839</v>
      </c>
      <c r="J7787" t="s">
        <v>37993</v>
      </c>
      <c r="K7787" t="s">
        <v>37994</v>
      </c>
      <c r="L7787">
        <v>19149</v>
      </c>
      <c r="M7787" t="s">
        <v>129</v>
      </c>
      <c r="N7787" s="1">
        <v>45212</v>
      </c>
      <c r="O7787" s="1">
        <v>45215</v>
      </c>
      <c r="P7787">
        <v>21</v>
      </c>
      <c r="Q7787">
        <v>1</v>
      </c>
      <c r="R7787" t="s">
        <v>40</v>
      </c>
      <c r="S7787">
        <v>4</v>
      </c>
      <c r="T7787">
        <v>0</v>
      </c>
      <c r="U7787">
        <v>3</v>
      </c>
      <c r="V7787">
        <v>672</v>
      </c>
      <c r="W7787" t="s">
        <v>54</v>
      </c>
      <c r="X7787" t="s">
        <v>37995</v>
      </c>
      <c r="Y7787" t="s">
        <v>65</v>
      </c>
      <c r="Z7787" s="1">
        <v>45182</v>
      </c>
      <c r="AA7787" s="2">
        <v>0.73608796296296297</v>
      </c>
      <c r="AB7787" s="2">
        <v>5.1886574074074071E-2</v>
      </c>
      <c r="AC7787" t="s">
        <v>44</v>
      </c>
      <c r="AD7787" t="s">
        <v>45</v>
      </c>
      <c r="AE7787" t="s">
        <v>45</v>
      </c>
      <c r="AF7787">
        <v>224</v>
      </c>
    </row>
    <row r="7788" spans="1:32">
      <c r="A7788">
        <v>32772</v>
      </c>
      <c r="B7788">
        <v>31872</v>
      </c>
      <c r="C7788" t="s">
        <v>90</v>
      </c>
      <c r="D7788" t="s">
        <v>716</v>
      </c>
      <c r="E7788" t="s">
        <v>48</v>
      </c>
      <c r="F7788" t="s">
        <v>37996</v>
      </c>
      <c r="G7788" t="s">
        <v>37997</v>
      </c>
      <c r="H7788" t="s">
        <v>309</v>
      </c>
      <c r="I7788" s="1">
        <v>21313</v>
      </c>
      <c r="J7788" t="s">
        <v>37998</v>
      </c>
      <c r="K7788" t="s">
        <v>37999</v>
      </c>
      <c r="L7788">
        <v>16793</v>
      </c>
      <c r="M7788" t="s">
        <v>309</v>
      </c>
      <c r="N7788" s="1">
        <v>45001</v>
      </c>
      <c r="O7788" s="1">
        <v>45004</v>
      </c>
      <c r="P7788">
        <v>52</v>
      </c>
      <c r="Q7788">
        <v>3</v>
      </c>
      <c r="R7788" t="s">
        <v>53</v>
      </c>
      <c r="S7788">
        <v>2</v>
      </c>
      <c r="T7788">
        <v>2</v>
      </c>
      <c r="U7788">
        <v>3</v>
      </c>
      <c r="V7788">
        <v>414</v>
      </c>
      <c r="W7788" t="s">
        <v>41</v>
      </c>
      <c r="X7788" t="s">
        <v>38000</v>
      </c>
      <c r="Y7788" t="s">
        <v>43</v>
      </c>
      <c r="Z7788" s="1">
        <v>44983</v>
      </c>
      <c r="AA7788" s="2">
        <v>0.37526620370370373</v>
      </c>
      <c r="AB7788" s="2">
        <v>0.7755439814814814</v>
      </c>
      <c r="AC7788" t="s">
        <v>44</v>
      </c>
      <c r="AD7788" t="s">
        <v>45</v>
      </c>
      <c r="AE7788" t="s">
        <v>45</v>
      </c>
      <c r="AF7788">
        <v>138</v>
      </c>
    </row>
    <row r="7789" spans="1:32">
      <c r="A7789">
        <v>32773</v>
      </c>
      <c r="B7789">
        <v>31873</v>
      </c>
      <c r="C7789" t="s">
        <v>602</v>
      </c>
      <c r="D7789" t="s">
        <v>8114</v>
      </c>
      <c r="E7789" t="s">
        <v>34</v>
      </c>
      <c r="F7789" t="s">
        <v>38001</v>
      </c>
      <c r="G7789" t="s">
        <v>38002</v>
      </c>
      <c r="H7789" t="s">
        <v>225</v>
      </c>
      <c r="I7789" s="1">
        <v>21138</v>
      </c>
      <c r="J7789" t="s">
        <v>38003</v>
      </c>
      <c r="K7789" t="s">
        <v>38004</v>
      </c>
      <c r="L7789">
        <v>33983</v>
      </c>
      <c r="M7789" t="s">
        <v>225</v>
      </c>
      <c r="N7789" s="1">
        <v>45233</v>
      </c>
      <c r="O7789" s="1">
        <v>45234</v>
      </c>
      <c r="P7789">
        <v>47</v>
      </c>
      <c r="Q7789">
        <v>2</v>
      </c>
      <c r="R7789" t="s">
        <v>63</v>
      </c>
      <c r="S7789">
        <v>4</v>
      </c>
      <c r="T7789">
        <v>1</v>
      </c>
      <c r="U7789">
        <v>1</v>
      </c>
      <c r="V7789">
        <v>75</v>
      </c>
      <c r="W7789" t="s">
        <v>54</v>
      </c>
      <c r="X7789" t="s">
        <v>38005</v>
      </c>
      <c r="Y7789" t="s">
        <v>6</v>
      </c>
      <c r="Z7789" s="1">
        <v>45206</v>
      </c>
      <c r="AA7789" s="2">
        <v>0.87967592592592592</v>
      </c>
      <c r="AB7789" s="2">
        <v>0.81458333333333333</v>
      </c>
      <c r="AC7789" t="s">
        <v>44</v>
      </c>
      <c r="AD7789" t="s">
        <v>45</v>
      </c>
      <c r="AE7789" t="s">
        <v>45</v>
      </c>
      <c r="AF7789">
        <v>75</v>
      </c>
    </row>
    <row r="7790" spans="1:32">
      <c r="A7790">
        <v>32774</v>
      </c>
      <c r="B7790">
        <v>31874</v>
      </c>
      <c r="C7790" t="s">
        <v>1155</v>
      </c>
      <c r="D7790" t="s">
        <v>1092</v>
      </c>
      <c r="E7790" t="s">
        <v>34</v>
      </c>
      <c r="F7790" t="s">
        <v>38006</v>
      </c>
      <c r="G7790" t="s">
        <v>38007</v>
      </c>
      <c r="H7790" t="s">
        <v>77</v>
      </c>
      <c r="I7790" s="1">
        <v>16283</v>
      </c>
      <c r="J7790" t="s">
        <v>38008</v>
      </c>
      <c r="K7790" t="s">
        <v>38009</v>
      </c>
      <c r="L7790">
        <v>59095</v>
      </c>
      <c r="M7790" t="s">
        <v>77</v>
      </c>
      <c r="N7790" s="1">
        <v>44971</v>
      </c>
      <c r="O7790" s="1">
        <v>44974</v>
      </c>
      <c r="P7790">
        <v>12</v>
      </c>
      <c r="Q7790">
        <v>1</v>
      </c>
      <c r="R7790" t="s">
        <v>40</v>
      </c>
      <c r="S7790">
        <v>1</v>
      </c>
      <c r="T7790">
        <v>2</v>
      </c>
      <c r="U7790">
        <v>3</v>
      </c>
      <c r="V7790">
        <v>642</v>
      </c>
      <c r="W7790" t="s">
        <v>54</v>
      </c>
      <c r="X7790" t="s">
        <v>38010</v>
      </c>
      <c r="Y7790" t="s">
        <v>65</v>
      </c>
      <c r="Z7790" s="1">
        <v>44949</v>
      </c>
      <c r="AA7790" s="2">
        <v>0.8233449074074074</v>
      </c>
      <c r="AB7790" s="2">
        <v>0.86122685185185188</v>
      </c>
      <c r="AC7790" t="s">
        <v>45</v>
      </c>
      <c r="AD7790" t="s">
        <v>44</v>
      </c>
      <c r="AE7790" t="s">
        <v>44</v>
      </c>
      <c r="AF7790">
        <v>214</v>
      </c>
    </row>
    <row r="7791" spans="1:32">
      <c r="A7791">
        <v>32775</v>
      </c>
      <c r="B7791">
        <v>31875</v>
      </c>
      <c r="C7791" t="s">
        <v>139</v>
      </c>
      <c r="D7791" t="s">
        <v>584</v>
      </c>
      <c r="E7791" t="s">
        <v>34</v>
      </c>
      <c r="F7791" t="s">
        <v>38011</v>
      </c>
      <c r="G7791" t="s">
        <v>38012</v>
      </c>
      <c r="H7791" t="s">
        <v>50</v>
      </c>
      <c r="I7791" s="1">
        <v>19472</v>
      </c>
      <c r="J7791" t="s">
        <v>38013</v>
      </c>
      <c r="K7791" t="s">
        <v>31181</v>
      </c>
      <c r="L7791">
        <v>61120</v>
      </c>
      <c r="M7791" t="s">
        <v>50</v>
      </c>
      <c r="N7791" s="1">
        <v>45164</v>
      </c>
      <c r="O7791" s="1">
        <v>45169</v>
      </c>
      <c r="P7791">
        <v>97</v>
      </c>
      <c r="Q7791">
        <v>4</v>
      </c>
      <c r="R7791" t="s">
        <v>53</v>
      </c>
      <c r="S7791">
        <v>1</v>
      </c>
      <c r="T7791">
        <v>0</v>
      </c>
      <c r="U7791">
        <v>5</v>
      </c>
      <c r="V7791">
        <v>625</v>
      </c>
      <c r="W7791" t="s">
        <v>41</v>
      </c>
      <c r="X7791" t="s">
        <v>38014</v>
      </c>
      <c r="Y7791" t="s">
        <v>6</v>
      </c>
      <c r="Z7791" s="1">
        <v>45128</v>
      </c>
      <c r="AA7791" s="2">
        <v>0.64864583333333337</v>
      </c>
      <c r="AB7791" s="2">
        <v>0.96243055555555557</v>
      </c>
      <c r="AC7791" t="s">
        <v>44</v>
      </c>
      <c r="AD7791" t="s">
        <v>44</v>
      </c>
      <c r="AE7791" t="s">
        <v>45</v>
      </c>
      <c r="AF7791">
        <v>125</v>
      </c>
    </row>
    <row r="7792" spans="1:32">
      <c r="A7792">
        <v>32776</v>
      </c>
      <c r="B7792">
        <v>31876</v>
      </c>
      <c r="C7792" t="s">
        <v>327</v>
      </c>
      <c r="D7792" t="s">
        <v>2019</v>
      </c>
      <c r="E7792" t="s">
        <v>48</v>
      </c>
      <c r="F7792" t="s">
        <v>38015</v>
      </c>
      <c r="G7792" t="s">
        <v>38016</v>
      </c>
      <c r="H7792" t="s">
        <v>115</v>
      </c>
      <c r="I7792" s="1">
        <v>25454</v>
      </c>
      <c r="J7792" t="s">
        <v>38017</v>
      </c>
      <c r="K7792" t="s">
        <v>38018</v>
      </c>
      <c r="L7792">
        <v>22374</v>
      </c>
      <c r="M7792" t="s">
        <v>115</v>
      </c>
      <c r="N7792" s="1">
        <v>45006</v>
      </c>
      <c r="O7792" s="1">
        <v>45008</v>
      </c>
      <c r="P7792">
        <v>98</v>
      </c>
      <c r="Q7792">
        <v>4</v>
      </c>
      <c r="R7792" t="s">
        <v>63</v>
      </c>
      <c r="S7792">
        <v>3</v>
      </c>
      <c r="T7792">
        <v>2</v>
      </c>
      <c r="U7792">
        <v>2</v>
      </c>
      <c r="V7792">
        <v>178</v>
      </c>
      <c r="W7792" t="s">
        <v>54</v>
      </c>
      <c r="X7792" t="s">
        <v>38019</v>
      </c>
      <c r="Y7792" t="s">
        <v>43</v>
      </c>
      <c r="Z7792" s="1">
        <v>44987</v>
      </c>
      <c r="AA7792" s="2">
        <v>0.1173611111111111</v>
      </c>
      <c r="AB7792" s="2">
        <v>0.40806712962962965</v>
      </c>
      <c r="AC7792" t="s">
        <v>44</v>
      </c>
      <c r="AD7792" t="s">
        <v>45</v>
      </c>
      <c r="AE7792" t="s">
        <v>45</v>
      </c>
      <c r="AF7792">
        <v>89</v>
      </c>
    </row>
    <row r="7793" spans="1:32">
      <c r="A7793">
        <v>32777</v>
      </c>
      <c r="B7793">
        <v>31877</v>
      </c>
      <c r="C7793" t="s">
        <v>3403</v>
      </c>
      <c r="D7793" t="s">
        <v>909</v>
      </c>
      <c r="E7793" t="s">
        <v>48</v>
      </c>
      <c r="F7793" t="s">
        <v>38020</v>
      </c>
      <c r="G7793" t="s">
        <v>38021</v>
      </c>
      <c r="H7793" t="s">
        <v>692</v>
      </c>
      <c r="I7793" s="1">
        <v>28025</v>
      </c>
      <c r="J7793" t="s">
        <v>38022</v>
      </c>
      <c r="K7793" t="s">
        <v>38023</v>
      </c>
      <c r="L7793">
        <v>33522</v>
      </c>
      <c r="M7793" t="s">
        <v>692</v>
      </c>
      <c r="N7793" s="1">
        <v>45044</v>
      </c>
      <c r="O7793" s="1">
        <v>45045</v>
      </c>
      <c r="P7793">
        <v>78</v>
      </c>
      <c r="Q7793">
        <v>4</v>
      </c>
      <c r="R7793" t="s">
        <v>40</v>
      </c>
      <c r="S7793">
        <v>3</v>
      </c>
      <c r="T7793">
        <v>0</v>
      </c>
      <c r="U7793">
        <v>1</v>
      </c>
      <c r="V7793">
        <v>226</v>
      </c>
      <c r="W7793" t="s">
        <v>54</v>
      </c>
      <c r="X7793" t="s">
        <v>38024</v>
      </c>
      <c r="Y7793" t="s">
        <v>6</v>
      </c>
      <c r="Z7793" s="1">
        <v>45029</v>
      </c>
      <c r="AA7793" s="2">
        <v>0.74327546296296287</v>
      </c>
      <c r="AB7793" s="2">
        <v>0.29645833333333332</v>
      </c>
      <c r="AC7793" t="s">
        <v>44</v>
      </c>
      <c r="AD7793" t="s">
        <v>44</v>
      </c>
      <c r="AE7793" t="s">
        <v>44</v>
      </c>
      <c r="AF7793">
        <v>226</v>
      </c>
    </row>
    <row r="7794" spans="1:32">
      <c r="A7794">
        <v>32778</v>
      </c>
      <c r="B7794">
        <v>31878</v>
      </c>
      <c r="C7794" t="s">
        <v>2202</v>
      </c>
      <c r="D7794" t="s">
        <v>28141</v>
      </c>
      <c r="E7794" t="s">
        <v>34</v>
      </c>
      <c r="F7794" t="s">
        <v>38025</v>
      </c>
      <c r="G7794" t="s">
        <v>38026</v>
      </c>
      <c r="H7794" t="s">
        <v>904</v>
      </c>
      <c r="I7794" s="1">
        <v>23134</v>
      </c>
      <c r="J7794" t="s">
        <v>38027</v>
      </c>
      <c r="K7794" t="s">
        <v>15876</v>
      </c>
      <c r="L7794">
        <v>5238</v>
      </c>
      <c r="M7794" t="s">
        <v>904</v>
      </c>
      <c r="N7794" s="1">
        <v>45235</v>
      </c>
      <c r="O7794" s="1">
        <v>45239</v>
      </c>
      <c r="P7794">
        <v>10</v>
      </c>
      <c r="Q7794">
        <v>1</v>
      </c>
      <c r="R7794" t="s">
        <v>53</v>
      </c>
      <c r="S7794">
        <v>2</v>
      </c>
      <c r="T7794">
        <v>2</v>
      </c>
      <c r="U7794">
        <v>4</v>
      </c>
      <c r="V7794">
        <v>576</v>
      </c>
      <c r="W7794" t="s">
        <v>54</v>
      </c>
      <c r="X7794" t="s">
        <v>38028</v>
      </c>
      <c r="Y7794" t="s">
        <v>43</v>
      </c>
      <c r="Z7794" s="1">
        <v>45214</v>
      </c>
      <c r="AA7794" s="2">
        <v>0.53862268518518519</v>
      </c>
      <c r="AB7794" s="2">
        <v>0.81464120370370363</v>
      </c>
      <c r="AC7794" t="s">
        <v>45</v>
      </c>
      <c r="AD7794" t="s">
        <v>45</v>
      </c>
      <c r="AE7794" t="s">
        <v>45</v>
      </c>
      <c r="AF7794">
        <v>144</v>
      </c>
    </row>
    <row r="7795" spans="1:32">
      <c r="A7795">
        <v>32779</v>
      </c>
      <c r="B7795">
        <v>31879</v>
      </c>
      <c r="C7795" t="s">
        <v>16256</v>
      </c>
      <c r="D7795" t="s">
        <v>4087</v>
      </c>
      <c r="E7795" t="s">
        <v>48</v>
      </c>
      <c r="F7795" t="s">
        <v>38029</v>
      </c>
      <c r="G7795" t="s">
        <v>38030</v>
      </c>
      <c r="H7795" t="s">
        <v>941</v>
      </c>
      <c r="I7795" s="1">
        <v>29011</v>
      </c>
      <c r="J7795" t="s">
        <v>38031</v>
      </c>
      <c r="K7795" t="s">
        <v>18455</v>
      </c>
      <c r="L7795">
        <v>93777</v>
      </c>
      <c r="M7795" t="s">
        <v>941</v>
      </c>
      <c r="N7795" s="1">
        <v>45202</v>
      </c>
      <c r="O7795" s="1">
        <v>45203</v>
      </c>
      <c r="P7795">
        <v>96</v>
      </c>
      <c r="Q7795">
        <v>4</v>
      </c>
      <c r="R7795" t="s">
        <v>40</v>
      </c>
      <c r="S7795">
        <v>1</v>
      </c>
      <c r="T7795">
        <v>2</v>
      </c>
      <c r="U7795">
        <v>1</v>
      </c>
      <c r="V7795">
        <v>221</v>
      </c>
      <c r="W7795" t="s">
        <v>41</v>
      </c>
      <c r="X7795" t="s">
        <v>38032</v>
      </c>
      <c r="Y7795" t="s">
        <v>65</v>
      </c>
      <c r="Z7795" s="1">
        <v>45195</v>
      </c>
      <c r="AA7795" s="2">
        <v>0.36943287037037037</v>
      </c>
      <c r="AB7795" s="2">
        <v>0.45069444444444445</v>
      </c>
      <c r="AC7795" t="s">
        <v>44</v>
      </c>
      <c r="AD7795" t="s">
        <v>44</v>
      </c>
      <c r="AE7795" t="s">
        <v>44</v>
      </c>
      <c r="AF7795">
        <v>221</v>
      </c>
    </row>
    <row r="7796" spans="1:32">
      <c r="A7796">
        <v>32783</v>
      </c>
      <c r="B7796">
        <v>31883</v>
      </c>
      <c r="C7796" t="s">
        <v>1022</v>
      </c>
      <c r="D7796" t="s">
        <v>1433</v>
      </c>
      <c r="E7796" t="s">
        <v>48</v>
      </c>
      <c r="F7796" t="s">
        <v>38033</v>
      </c>
      <c r="G7796" t="s">
        <v>38034</v>
      </c>
      <c r="H7796" t="s">
        <v>272</v>
      </c>
      <c r="I7796" s="1">
        <v>24209</v>
      </c>
      <c r="J7796" t="s">
        <v>38035</v>
      </c>
      <c r="K7796" t="s">
        <v>362</v>
      </c>
      <c r="L7796">
        <v>1358</v>
      </c>
      <c r="M7796" t="s">
        <v>272</v>
      </c>
      <c r="N7796" s="1">
        <v>44994</v>
      </c>
      <c r="O7796" s="1">
        <v>44996</v>
      </c>
      <c r="P7796">
        <v>44</v>
      </c>
      <c r="Q7796">
        <v>2</v>
      </c>
      <c r="R7796" t="s">
        <v>63</v>
      </c>
      <c r="S7796">
        <v>4</v>
      </c>
      <c r="T7796">
        <v>1</v>
      </c>
      <c r="U7796">
        <v>2</v>
      </c>
      <c r="V7796">
        <v>152</v>
      </c>
      <c r="W7796" t="s">
        <v>54</v>
      </c>
      <c r="X7796" t="s">
        <v>38036</v>
      </c>
      <c r="Y7796" t="s">
        <v>81</v>
      </c>
      <c r="Z7796" s="1">
        <v>44972</v>
      </c>
      <c r="AA7796" s="2">
        <v>0.7726736111111111</v>
      </c>
      <c r="AB7796" s="2">
        <v>0.7484143518518519</v>
      </c>
      <c r="AC7796" t="s">
        <v>45</v>
      </c>
      <c r="AD7796" t="s">
        <v>45</v>
      </c>
      <c r="AE7796" t="s">
        <v>44</v>
      </c>
      <c r="AF7796">
        <v>76</v>
      </c>
    </row>
    <row r="7797" spans="1:32">
      <c r="A7797">
        <v>32784</v>
      </c>
      <c r="B7797">
        <v>31884</v>
      </c>
      <c r="C7797" t="s">
        <v>9350</v>
      </c>
      <c r="D7797" t="s">
        <v>681</v>
      </c>
      <c r="E7797" t="s">
        <v>48</v>
      </c>
      <c r="F7797" t="s">
        <v>38037</v>
      </c>
      <c r="G7797" t="s">
        <v>38038</v>
      </c>
      <c r="H7797" t="s">
        <v>941</v>
      </c>
      <c r="I7797" s="1">
        <v>28291</v>
      </c>
      <c r="J7797" t="s">
        <v>38039</v>
      </c>
      <c r="K7797" t="s">
        <v>38040</v>
      </c>
      <c r="L7797">
        <v>62865</v>
      </c>
      <c r="M7797" t="s">
        <v>941</v>
      </c>
      <c r="N7797" s="1">
        <v>45035</v>
      </c>
      <c r="O7797" s="1">
        <v>45036</v>
      </c>
      <c r="P7797">
        <v>3</v>
      </c>
      <c r="Q7797">
        <v>1</v>
      </c>
      <c r="R7797" t="s">
        <v>40</v>
      </c>
      <c r="S7797">
        <v>3</v>
      </c>
      <c r="T7797">
        <v>0</v>
      </c>
      <c r="U7797">
        <v>1</v>
      </c>
      <c r="V7797">
        <v>218</v>
      </c>
      <c r="W7797" t="s">
        <v>54</v>
      </c>
      <c r="X7797" t="s">
        <v>38041</v>
      </c>
      <c r="Y7797" t="s">
        <v>6</v>
      </c>
      <c r="Z7797" s="1">
        <v>44999</v>
      </c>
      <c r="AA7797" s="2">
        <v>0.14530092592592592</v>
      </c>
      <c r="AB7797" s="2">
        <v>0.55804398148148149</v>
      </c>
      <c r="AC7797" t="s">
        <v>44</v>
      </c>
      <c r="AD7797" t="s">
        <v>44</v>
      </c>
      <c r="AE7797" t="s">
        <v>44</v>
      </c>
      <c r="AF7797">
        <v>218</v>
      </c>
    </row>
    <row r="7798" spans="1:32">
      <c r="A7798">
        <v>32786</v>
      </c>
      <c r="B7798">
        <v>31886</v>
      </c>
      <c r="C7798" t="s">
        <v>1208</v>
      </c>
      <c r="D7798" t="s">
        <v>359</v>
      </c>
      <c r="E7798" t="s">
        <v>48</v>
      </c>
      <c r="F7798" t="s">
        <v>5063</v>
      </c>
      <c r="G7798" t="s">
        <v>38042</v>
      </c>
      <c r="H7798" t="s">
        <v>330</v>
      </c>
      <c r="I7798" s="1">
        <v>28289</v>
      </c>
      <c r="J7798" t="s">
        <v>38043</v>
      </c>
      <c r="K7798" t="s">
        <v>32265</v>
      </c>
      <c r="L7798">
        <v>44382</v>
      </c>
      <c r="M7798" t="s">
        <v>330</v>
      </c>
      <c r="N7798" s="1">
        <v>45285</v>
      </c>
      <c r="O7798" s="1">
        <v>45286</v>
      </c>
      <c r="P7798">
        <v>91</v>
      </c>
      <c r="Q7798">
        <v>4</v>
      </c>
      <c r="R7798" t="s">
        <v>53</v>
      </c>
      <c r="S7798">
        <v>2</v>
      </c>
      <c r="T7798">
        <v>0</v>
      </c>
      <c r="U7798">
        <v>1</v>
      </c>
      <c r="V7798">
        <v>140</v>
      </c>
      <c r="W7798" t="s">
        <v>41</v>
      </c>
      <c r="X7798" t="s">
        <v>38044</v>
      </c>
      <c r="Y7798" t="s">
        <v>43</v>
      </c>
      <c r="Z7798" s="1">
        <v>45269</v>
      </c>
      <c r="AA7798" s="2">
        <v>0.12297453703703703</v>
      </c>
      <c r="AB7798" s="2">
        <v>0.55091435185185189</v>
      </c>
      <c r="AC7798" t="s">
        <v>45</v>
      </c>
      <c r="AD7798" t="s">
        <v>44</v>
      </c>
      <c r="AE7798" t="s">
        <v>44</v>
      </c>
      <c r="AF7798">
        <v>140</v>
      </c>
    </row>
    <row r="7799" spans="1:32">
      <c r="A7799">
        <v>32787</v>
      </c>
      <c r="B7799">
        <v>31887</v>
      </c>
      <c r="C7799" t="s">
        <v>3521</v>
      </c>
      <c r="D7799" t="s">
        <v>11962</v>
      </c>
      <c r="E7799" t="s">
        <v>34</v>
      </c>
      <c r="F7799" t="s">
        <v>38045</v>
      </c>
      <c r="G7799" t="s">
        <v>38046</v>
      </c>
      <c r="H7799" t="s">
        <v>692</v>
      </c>
      <c r="I7799" s="1">
        <v>38168</v>
      </c>
      <c r="J7799" t="s">
        <v>38047</v>
      </c>
      <c r="K7799" t="s">
        <v>14588</v>
      </c>
      <c r="L7799">
        <v>24254</v>
      </c>
      <c r="M7799" t="s">
        <v>692</v>
      </c>
      <c r="N7799" s="1">
        <v>44946</v>
      </c>
      <c r="O7799" s="1">
        <v>44951</v>
      </c>
      <c r="P7799">
        <v>73</v>
      </c>
      <c r="Q7799">
        <v>3</v>
      </c>
      <c r="R7799" t="s">
        <v>53</v>
      </c>
      <c r="S7799">
        <v>4</v>
      </c>
      <c r="T7799">
        <v>2</v>
      </c>
      <c r="U7799">
        <v>5</v>
      </c>
      <c r="V7799">
        <v>700</v>
      </c>
      <c r="W7799" t="s">
        <v>41</v>
      </c>
      <c r="X7799" t="s">
        <v>38048</v>
      </c>
      <c r="Y7799" t="s">
        <v>6</v>
      </c>
      <c r="Z7799" s="1">
        <v>44931</v>
      </c>
      <c r="AA7799" s="2">
        <v>0.89634259259259252</v>
      </c>
      <c r="AB7799" s="2">
        <v>0.75671296296296298</v>
      </c>
      <c r="AC7799" t="s">
        <v>44</v>
      </c>
      <c r="AD7799" t="s">
        <v>44</v>
      </c>
      <c r="AE7799" t="s">
        <v>44</v>
      </c>
      <c r="AF7799">
        <v>140</v>
      </c>
    </row>
    <row r="7800" spans="1:32">
      <c r="A7800">
        <v>32788</v>
      </c>
      <c r="B7800">
        <v>31888</v>
      </c>
      <c r="C7800" t="s">
        <v>828</v>
      </c>
      <c r="D7800" t="s">
        <v>140</v>
      </c>
      <c r="E7800" t="s">
        <v>48</v>
      </c>
      <c r="F7800" t="s">
        <v>38049</v>
      </c>
      <c r="G7800" t="s">
        <v>38050</v>
      </c>
      <c r="H7800" t="s">
        <v>457</v>
      </c>
      <c r="I7800" s="1">
        <v>19350</v>
      </c>
      <c r="J7800" t="s">
        <v>38051</v>
      </c>
      <c r="K7800" t="s">
        <v>38052</v>
      </c>
      <c r="L7800">
        <v>31952</v>
      </c>
      <c r="M7800" t="s">
        <v>457</v>
      </c>
      <c r="N7800" s="1">
        <v>45162</v>
      </c>
      <c r="O7800" s="1">
        <v>45163</v>
      </c>
      <c r="P7800">
        <v>82</v>
      </c>
      <c r="Q7800">
        <v>4</v>
      </c>
      <c r="R7800" t="s">
        <v>53</v>
      </c>
      <c r="S7800">
        <v>1</v>
      </c>
      <c r="T7800">
        <v>2</v>
      </c>
      <c r="U7800">
        <v>1</v>
      </c>
      <c r="V7800">
        <v>149</v>
      </c>
      <c r="W7800" t="s">
        <v>41</v>
      </c>
      <c r="X7800" t="s">
        <v>38053</v>
      </c>
      <c r="Y7800" t="s">
        <v>81</v>
      </c>
      <c r="Z7800" s="1">
        <v>45126</v>
      </c>
      <c r="AA7800" s="2">
        <v>0.23081018518518517</v>
      </c>
      <c r="AB7800" s="2">
        <v>0.12741898148148148</v>
      </c>
      <c r="AC7800" t="s">
        <v>45</v>
      </c>
      <c r="AD7800" t="s">
        <v>45</v>
      </c>
      <c r="AE7800" t="s">
        <v>44</v>
      </c>
      <c r="AF7800">
        <v>149</v>
      </c>
    </row>
    <row r="7801" spans="1:32">
      <c r="A7801">
        <v>32789</v>
      </c>
      <c r="B7801">
        <v>31889</v>
      </c>
      <c r="C7801" t="s">
        <v>1015</v>
      </c>
      <c r="D7801" t="s">
        <v>20730</v>
      </c>
      <c r="E7801" t="s">
        <v>34</v>
      </c>
      <c r="F7801" t="s">
        <v>38054</v>
      </c>
      <c r="G7801" t="s">
        <v>38055</v>
      </c>
      <c r="H7801" t="s">
        <v>280</v>
      </c>
      <c r="I7801" s="1">
        <v>24681</v>
      </c>
      <c r="J7801" t="s">
        <v>38056</v>
      </c>
      <c r="K7801" t="s">
        <v>38057</v>
      </c>
      <c r="L7801">
        <v>58435</v>
      </c>
      <c r="M7801" t="s">
        <v>280</v>
      </c>
      <c r="N7801" s="1">
        <v>45209</v>
      </c>
      <c r="O7801" s="1">
        <v>45214</v>
      </c>
      <c r="P7801">
        <v>24</v>
      </c>
      <c r="Q7801">
        <v>1</v>
      </c>
      <c r="R7801" t="s">
        <v>40</v>
      </c>
      <c r="S7801">
        <v>2</v>
      </c>
      <c r="T7801">
        <v>0</v>
      </c>
      <c r="U7801">
        <v>5</v>
      </c>
      <c r="V7801">
        <v>1190</v>
      </c>
      <c r="W7801" t="s">
        <v>41</v>
      </c>
      <c r="X7801" t="s">
        <v>38058</v>
      </c>
      <c r="Y7801" t="s">
        <v>43</v>
      </c>
      <c r="Z7801" s="1">
        <v>45193</v>
      </c>
      <c r="AA7801" s="2">
        <v>0.10784722222222222</v>
      </c>
      <c r="AB7801" s="2">
        <v>0.6441203703703704</v>
      </c>
      <c r="AC7801" t="s">
        <v>45</v>
      </c>
      <c r="AD7801" t="s">
        <v>44</v>
      </c>
      <c r="AE7801" t="s">
        <v>45</v>
      </c>
      <c r="AF7801">
        <v>238</v>
      </c>
    </row>
    <row r="7802" spans="1:32">
      <c r="A7802">
        <v>32791</v>
      </c>
      <c r="B7802">
        <v>31891</v>
      </c>
      <c r="C7802" t="s">
        <v>183</v>
      </c>
      <c r="D7802" t="s">
        <v>1348</v>
      </c>
      <c r="E7802" t="s">
        <v>48</v>
      </c>
      <c r="F7802" t="s">
        <v>38059</v>
      </c>
      <c r="G7802" t="s">
        <v>38060</v>
      </c>
      <c r="H7802" t="s">
        <v>50</v>
      </c>
      <c r="I7802" s="1">
        <v>34212</v>
      </c>
      <c r="J7802" t="s">
        <v>38061</v>
      </c>
      <c r="K7802" t="s">
        <v>38062</v>
      </c>
      <c r="L7802">
        <v>75175</v>
      </c>
      <c r="M7802" t="s">
        <v>50</v>
      </c>
      <c r="N7802" s="1">
        <v>45139</v>
      </c>
      <c r="O7802" s="1">
        <v>45144</v>
      </c>
      <c r="P7802">
        <v>49</v>
      </c>
      <c r="Q7802">
        <v>2</v>
      </c>
      <c r="R7802" t="s">
        <v>53</v>
      </c>
      <c r="S7802">
        <v>4</v>
      </c>
      <c r="T7802">
        <v>1</v>
      </c>
      <c r="U7802">
        <v>5</v>
      </c>
      <c r="V7802">
        <v>705</v>
      </c>
      <c r="W7802" t="s">
        <v>41</v>
      </c>
      <c r="X7802" t="s">
        <v>38063</v>
      </c>
      <c r="Y7802" t="s">
        <v>6</v>
      </c>
      <c r="Z7802" s="1">
        <v>45128</v>
      </c>
      <c r="AA7802" s="2">
        <v>0.96520833333333333</v>
      </c>
      <c r="AB7802" s="2">
        <v>0.93593749999999998</v>
      </c>
      <c r="AC7802" t="s">
        <v>45</v>
      </c>
      <c r="AD7802" t="s">
        <v>45</v>
      </c>
      <c r="AE7802" t="s">
        <v>44</v>
      </c>
      <c r="AF7802">
        <v>141</v>
      </c>
    </row>
    <row r="7803" spans="1:32">
      <c r="A7803">
        <v>32792</v>
      </c>
      <c r="B7803">
        <v>31892</v>
      </c>
      <c r="C7803" t="s">
        <v>602</v>
      </c>
      <c r="D7803" t="s">
        <v>3708</v>
      </c>
      <c r="E7803" t="s">
        <v>48</v>
      </c>
      <c r="F7803" t="s">
        <v>38064</v>
      </c>
      <c r="G7803" t="s">
        <v>38065</v>
      </c>
      <c r="H7803" t="s">
        <v>109</v>
      </c>
      <c r="I7803" s="1">
        <v>27690</v>
      </c>
      <c r="J7803" t="s">
        <v>38066</v>
      </c>
      <c r="K7803" t="s">
        <v>32379</v>
      </c>
      <c r="L7803">
        <v>51670</v>
      </c>
      <c r="M7803" t="s">
        <v>109</v>
      </c>
      <c r="N7803" s="1">
        <v>45144</v>
      </c>
      <c r="O7803" s="1">
        <v>45148</v>
      </c>
      <c r="P7803">
        <v>12</v>
      </c>
      <c r="Q7803">
        <v>1</v>
      </c>
      <c r="R7803" t="s">
        <v>40</v>
      </c>
      <c r="S7803">
        <v>2</v>
      </c>
      <c r="T7803">
        <v>2</v>
      </c>
      <c r="U7803">
        <v>4</v>
      </c>
      <c r="V7803">
        <v>984</v>
      </c>
      <c r="W7803" t="s">
        <v>41</v>
      </c>
      <c r="X7803" t="s">
        <v>38067</v>
      </c>
      <c r="Y7803" t="s">
        <v>6</v>
      </c>
      <c r="Z7803" s="1">
        <v>45131</v>
      </c>
      <c r="AA7803" s="2">
        <v>0.74563657407407413</v>
      </c>
      <c r="AB7803" s="2">
        <v>0.69184027777777779</v>
      </c>
      <c r="AC7803" t="s">
        <v>44</v>
      </c>
      <c r="AD7803" t="s">
        <v>45</v>
      </c>
      <c r="AE7803" t="s">
        <v>44</v>
      </c>
      <c r="AF7803">
        <v>246</v>
      </c>
    </row>
    <row r="7804" spans="1:32">
      <c r="A7804">
        <v>32793</v>
      </c>
      <c r="B7804">
        <v>31893</v>
      </c>
      <c r="C7804" t="s">
        <v>662</v>
      </c>
      <c r="D7804" t="s">
        <v>768</v>
      </c>
      <c r="E7804" t="s">
        <v>34</v>
      </c>
      <c r="F7804" t="s">
        <v>38068</v>
      </c>
      <c r="G7804" t="s">
        <v>38069</v>
      </c>
      <c r="H7804" t="s">
        <v>537</v>
      </c>
      <c r="I7804" s="1">
        <v>27048</v>
      </c>
      <c r="J7804" t="s">
        <v>38070</v>
      </c>
      <c r="K7804" t="s">
        <v>25047</v>
      </c>
      <c r="L7804">
        <v>8376</v>
      </c>
      <c r="M7804" t="s">
        <v>537</v>
      </c>
      <c r="N7804" s="1">
        <v>45151</v>
      </c>
      <c r="O7804" s="1">
        <v>45156</v>
      </c>
      <c r="P7804">
        <v>44</v>
      </c>
      <c r="Q7804">
        <v>2</v>
      </c>
      <c r="R7804" t="s">
        <v>63</v>
      </c>
      <c r="S7804">
        <v>2</v>
      </c>
      <c r="T7804">
        <v>1</v>
      </c>
      <c r="U7804">
        <v>5</v>
      </c>
      <c r="V7804">
        <v>410</v>
      </c>
      <c r="W7804" t="s">
        <v>54</v>
      </c>
      <c r="X7804" t="s">
        <v>38071</v>
      </c>
      <c r="Y7804" t="s">
        <v>65</v>
      </c>
      <c r="Z7804" s="1">
        <v>45116</v>
      </c>
      <c r="AA7804" s="2">
        <v>0.29296296296296298</v>
      </c>
      <c r="AB7804" s="2">
        <v>4.5023148148148145E-2</v>
      </c>
      <c r="AC7804" t="s">
        <v>45</v>
      </c>
      <c r="AD7804" t="s">
        <v>44</v>
      </c>
      <c r="AE7804" t="s">
        <v>45</v>
      </c>
      <c r="AF7804">
        <v>82</v>
      </c>
    </row>
    <row r="7805" spans="1:32">
      <c r="A7805">
        <v>32794</v>
      </c>
      <c r="B7805">
        <v>31894</v>
      </c>
      <c r="C7805" t="s">
        <v>648</v>
      </c>
      <c r="D7805" t="s">
        <v>8794</v>
      </c>
      <c r="E7805" t="s">
        <v>48</v>
      </c>
      <c r="F7805" t="s">
        <v>38072</v>
      </c>
      <c r="G7805" t="s">
        <v>38073</v>
      </c>
      <c r="H7805" t="s">
        <v>37</v>
      </c>
      <c r="I7805" s="1">
        <v>16790</v>
      </c>
      <c r="J7805" t="s">
        <v>38074</v>
      </c>
      <c r="K7805" t="s">
        <v>38075</v>
      </c>
      <c r="L7805">
        <v>22824</v>
      </c>
      <c r="M7805" t="s">
        <v>37</v>
      </c>
      <c r="N7805" s="1">
        <v>45105</v>
      </c>
      <c r="O7805" s="1">
        <v>45108</v>
      </c>
      <c r="P7805">
        <v>1</v>
      </c>
      <c r="Q7805">
        <v>1</v>
      </c>
      <c r="R7805" t="s">
        <v>53</v>
      </c>
      <c r="S7805">
        <v>2</v>
      </c>
      <c r="T7805">
        <v>1</v>
      </c>
      <c r="U7805">
        <v>3</v>
      </c>
      <c r="V7805">
        <v>360</v>
      </c>
      <c r="W7805" t="s">
        <v>54</v>
      </c>
      <c r="X7805" t="s">
        <v>38076</v>
      </c>
      <c r="Y7805" t="s">
        <v>65</v>
      </c>
      <c r="Z7805" s="1">
        <v>45098</v>
      </c>
      <c r="AA7805" s="2">
        <v>0.22924768518518521</v>
      </c>
      <c r="AB7805" s="2">
        <v>0.56591435185185179</v>
      </c>
      <c r="AC7805" t="s">
        <v>45</v>
      </c>
      <c r="AD7805" t="s">
        <v>45</v>
      </c>
      <c r="AE7805" t="s">
        <v>44</v>
      </c>
      <c r="AF7805">
        <v>120</v>
      </c>
    </row>
    <row r="7806" spans="1:32">
      <c r="A7806">
        <v>32795</v>
      </c>
      <c r="B7806">
        <v>31895</v>
      </c>
      <c r="C7806" t="s">
        <v>881</v>
      </c>
      <c r="D7806" t="s">
        <v>1068</v>
      </c>
      <c r="E7806" t="s">
        <v>48</v>
      </c>
      <c r="F7806" t="s">
        <v>38077</v>
      </c>
      <c r="G7806" t="s">
        <v>38078</v>
      </c>
      <c r="H7806" t="s">
        <v>272</v>
      </c>
      <c r="I7806" s="1">
        <v>31743</v>
      </c>
      <c r="J7806" t="s">
        <v>38079</v>
      </c>
      <c r="K7806" t="s">
        <v>38080</v>
      </c>
      <c r="L7806">
        <v>4393</v>
      </c>
      <c r="M7806" t="s">
        <v>272</v>
      </c>
      <c r="N7806" s="1">
        <v>45185</v>
      </c>
      <c r="O7806" s="1">
        <v>45186</v>
      </c>
      <c r="P7806">
        <v>92</v>
      </c>
      <c r="Q7806">
        <v>4</v>
      </c>
      <c r="R7806" t="s">
        <v>63</v>
      </c>
      <c r="S7806">
        <v>4</v>
      </c>
      <c r="T7806">
        <v>2</v>
      </c>
      <c r="U7806">
        <v>1</v>
      </c>
      <c r="V7806">
        <v>86</v>
      </c>
      <c r="W7806" t="s">
        <v>54</v>
      </c>
      <c r="X7806" t="s">
        <v>38081</v>
      </c>
      <c r="Y7806" t="s">
        <v>43</v>
      </c>
      <c r="Z7806" s="1">
        <v>45169</v>
      </c>
      <c r="AA7806" s="2">
        <v>0.75982638888888887</v>
      </c>
      <c r="AB7806" s="2">
        <v>0.71523148148148152</v>
      </c>
      <c r="AC7806" t="s">
        <v>45</v>
      </c>
      <c r="AD7806" t="s">
        <v>44</v>
      </c>
      <c r="AE7806" t="s">
        <v>44</v>
      </c>
      <c r="AF7806">
        <v>86</v>
      </c>
    </row>
    <row r="7807" spans="1:32">
      <c r="A7807">
        <v>32800</v>
      </c>
      <c r="B7807">
        <v>31900</v>
      </c>
      <c r="C7807" t="s">
        <v>475</v>
      </c>
      <c r="D7807" t="s">
        <v>508</v>
      </c>
      <c r="E7807" t="s">
        <v>34</v>
      </c>
      <c r="F7807" t="s">
        <v>38082</v>
      </c>
      <c r="G7807">
        <v>4279558958</v>
      </c>
      <c r="H7807" t="s">
        <v>77</v>
      </c>
      <c r="I7807" s="1">
        <v>25490</v>
      </c>
      <c r="J7807" t="s">
        <v>38083</v>
      </c>
      <c r="K7807" t="s">
        <v>38084</v>
      </c>
      <c r="L7807">
        <v>71593</v>
      </c>
      <c r="M7807" t="s">
        <v>77</v>
      </c>
      <c r="N7807" s="1">
        <v>44993</v>
      </c>
      <c r="O7807" s="1">
        <v>44996</v>
      </c>
      <c r="P7807">
        <v>66</v>
      </c>
      <c r="Q7807">
        <v>3</v>
      </c>
      <c r="R7807" t="s">
        <v>40</v>
      </c>
      <c r="S7807">
        <v>3</v>
      </c>
      <c r="T7807">
        <v>1</v>
      </c>
      <c r="U7807">
        <v>3</v>
      </c>
      <c r="V7807">
        <v>663</v>
      </c>
      <c r="W7807" t="s">
        <v>41</v>
      </c>
      <c r="X7807" t="s">
        <v>38085</v>
      </c>
      <c r="Y7807" t="s">
        <v>65</v>
      </c>
      <c r="Z7807" s="1">
        <v>44961</v>
      </c>
      <c r="AA7807" s="2">
        <v>0.30379629629629629</v>
      </c>
      <c r="AB7807" s="2">
        <v>0.36885416666666665</v>
      </c>
      <c r="AC7807" t="s">
        <v>44</v>
      </c>
      <c r="AD7807" t="s">
        <v>44</v>
      </c>
      <c r="AE7807" t="s">
        <v>44</v>
      </c>
      <c r="AF7807">
        <v>221</v>
      </c>
    </row>
    <row r="7808" spans="1:32">
      <c r="A7808">
        <v>32801</v>
      </c>
      <c r="B7808">
        <v>31901</v>
      </c>
      <c r="C7808" t="s">
        <v>602</v>
      </c>
      <c r="D7808" t="s">
        <v>12552</v>
      </c>
      <c r="E7808" t="s">
        <v>48</v>
      </c>
      <c r="F7808" t="s">
        <v>38086</v>
      </c>
      <c r="G7808" t="s">
        <v>38087</v>
      </c>
      <c r="H7808" t="s">
        <v>418</v>
      </c>
      <c r="I7808" s="1">
        <v>25317</v>
      </c>
      <c r="J7808" t="s">
        <v>38088</v>
      </c>
      <c r="K7808" t="s">
        <v>38089</v>
      </c>
      <c r="L7808">
        <v>44899</v>
      </c>
      <c r="M7808" t="s">
        <v>418</v>
      </c>
      <c r="N7808" s="1">
        <v>45021</v>
      </c>
      <c r="O7808" s="1">
        <v>45024</v>
      </c>
      <c r="P7808">
        <v>73</v>
      </c>
      <c r="Q7808">
        <v>3</v>
      </c>
      <c r="R7808" t="s">
        <v>53</v>
      </c>
      <c r="S7808">
        <v>2</v>
      </c>
      <c r="T7808">
        <v>0</v>
      </c>
      <c r="U7808">
        <v>3</v>
      </c>
      <c r="V7808">
        <v>387</v>
      </c>
      <c r="W7808" t="s">
        <v>41</v>
      </c>
      <c r="X7808" t="s">
        <v>38090</v>
      </c>
      <c r="Y7808" t="s">
        <v>65</v>
      </c>
      <c r="Z7808" s="1">
        <v>45004</v>
      </c>
      <c r="AA7808" s="2">
        <v>0.85553240740740744</v>
      </c>
      <c r="AB7808" s="2">
        <v>0.85621527777777784</v>
      </c>
      <c r="AC7808" t="s">
        <v>44</v>
      </c>
      <c r="AD7808" t="s">
        <v>45</v>
      </c>
      <c r="AE7808" t="s">
        <v>44</v>
      </c>
      <c r="AF7808">
        <v>129</v>
      </c>
    </row>
    <row r="7809" spans="1:32">
      <c r="A7809">
        <v>32802</v>
      </c>
      <c r="B7809">
        <v>31902</v>
      </c>
      <c r="C7809" t="s">
        <v>197</v>
      </c>
      <c r="D7809" t="s">
        <v>12204</v>
      </c>
      <c r="E7809" t="s">
        <v>48</v>
      </c>
      <c r="F7809" t="s">
        <v>38091</v>
      </c>
      <c r="G7809" t="s">
        <v>38092</v>
      </c>
      <c r="H7809" t="s">
        <v>225</v>
      </c>
      <c r="I7809" s="1">
        <v>27481</v>
      </c>
      <c r="J7809" t="s">
        <v>38093</v>
      </c>
      <c r="K7809" t="s">
        <v>38094</v>
      </c>
      <c r="L7809">
        <v>90862</v>
      </c>
      <c r="M7809" t="s">
        <v>225</v>
      </c>
      <c r="N7809" s="1">
        <v>45043</v>
      </c>
      <c r="O7809" s="1">
        <v>45046</v>
      </c>
      <c r="P7809">
        <v>56</v>
      </c>
      <c r="Q7809">
        <v>3</v>
      </c>
      <c r="R7809" t="s">
        <v>63</v>
      </c>
      <c r="S7809">
        <v>2</v>
      </c>
      <c r="T7809">
        <v>1</v>
      </c>
      <c r="U7809">
        <v>3</v>
      </c>
      <c r="V7809">
        <v>255</v>
      </c>
      <c r="W7809" t="s">
        <v>54</v>
      </c>
      <c r="X7809" t="s">
        <v>38095</v>
      </c>
      <c r="Y7809" t="s">
        <v>43</v>
      </c>
      <c r="Z7809" s="1">
        <v>45036</v>
      </c>
      <c r="AA7809" s="2">
        <v>0.23281250000000001</v>
      </c>
      <c r="AB7809" s="2">
        <v>0.94581018518518523</v>
      </c>
      <c r="AC7809" t="s">
        <v>45</v>
      </c>
      <c r="AD7809" t="s">
        <v>45</v>
      </c>
      <c r="AE7809" t="s">
        <v>44</v>
      </c>
      <c r="AF7809">
        <v>85</v>
      </c>
    </row>
    <row r="7810" spans="1:32">
      <c r="A7810">
        <v>32803</v>
      </c>
      <c r="B7810">
        <v>31903</v>
      </c>
      <c r="C7810" t="s">
        <v>22840</v>
      </c>
      <c r="D7810" t="s">
        <v>10987</v>
      </c>
      <c r="E7810" t="s">
        <v>34</v>
      </c>
      <c r="F7810" t="s">
        <v>38096</v>
      </c>
      <c r="G7810" t="s">
        <v>38097</v>
      </c>
      <c r="H7810" t="s">
        <v>60</v>
      </c>
      <c r="I7810" s="1">
        <v>21663</v>
      </c>
      <c r="J7810" t="s">
        <v>38098</v>
      </c>
      <c r="K7810" t="s">
        <v>2413</v>
      </c>
      <c r="L7810">
        <v>41326</v>
      </c>
      <c r="M7810" t="s">
        <v>60</v>
      </c>
      <c r="N7810" s="1">
        <v>45221</v>
      </c>
      <c r="O7810" s="1">
        <v>45226</v>
      </c>
      <c r="P7810">
        <v>50</v>
      </c>
      <c r="Q7810">
        <v>2</v>
      </c>
      <c r="R7810" t="s">
        <v>63</v>
      </c>
      <c r="S7810">
        <v>1</v>
      </c>
      <c r="T7810">
        <v>2</v>
      </c>
      <c r="U7810">
        <v>5</v>
      </c>
      <c r="V7810">
        <v>355</v>
      </c>
      <c r="W7810" t="s">
        <v>41</v>
      </c>
      <c r="X7810" t="s">
        <v>38099</v>
      </c>
      <c r="Y7810" t="s">
        <v>65</v>
      </c>
      <c r="Z7810" s="1">
        <v>45191</v>
      </c>
      <c r="AA7810" s="2">
        <v>0.50195601851851845</v>
      </c>
      <c r="AB7810" s="2">
        <v>0.96173611111111112</v>
      </c>
      <c r="AC7810" t="s">
        <v>45</v>
      </c>
      <c r="AD7810" t="s">
        <v>45</v>
      </c>
      <c r="AE7810" t="s">
        <v>44</v>
      </c>
      <c r="AF7810">
        <v>71</v>
      </c>
    </row>
    <row r="7811" spans="1:32">
      <c r="A7811">
        <v>32806</v>
      </c>
      <c r="B7811">
        <v>31906</v>
      </c>
      <c r="C7811" t="s">
        <v>448</v>
      </c>
      <c r="D7811" t="s">
        <v>2334</v>
      </c>
      <c r="E7811" t="s">
        <v>48</v>
      </c>
      <c r="F7811" t="s">
        <v>38100</v>
      </c>
      <c r="G7811">
        <f>1-333-943-3169</f>
        <v>-4444</v>
      </c>
      <c r="H7811" t="s">
        <v>86</v>
      </c>
      <c r="I7811" s="1">
        <v>27993</v>
      </c>
      <c r="J7811" t="s">
        <v>38101</v>
      </c>
      <c r="K7811" t="s">
        <v>38102</v>
      </c>
      <c r="L7811">
        <v>44539</v>
      </c>
      <c r="M7811" t="s">
        <v>86</v>
      </c>
      <c r="N7811" s="1">
        <v>45285</v>
      </c>
      <c r="O7811" s="1">
        <v>45287</v>
      </c>
      <c r="P7811">
        <v>36</v>
      </c>
      <c r="Q7811">
        <v>2</v>
      </c>
      <c r="R7811" t="s">
        <v>40</v>
      </c>
      <c r="S7811">
        <v>4</v>
      </c>
      <c r="T7811">
        <v>1</v>
      </c>
      <c r="U7811">
        <v>2</v>
      </c>
      <c r="V7811">
        <v>488</v>
      </c>
      <c r="W7811" t="s">
        <v>54</v>
      </c>
      <c r="X7811" t="s">
        <v>38103</v>
      </c>
      <c r="Y7811" t="s">
        <v>6</v>
      </c>
      <c r="Z7811" s="1">
        <v>45250</v>
      </c>
      <c r="AA7811" s="2">
        <v>0.28554398148148147</v>
      </c>
      <c r="AB7811" s="2">
        <v>0.74822916666666661</v>
      </c>
      <c r="AC7811" t="s">
        <v>44</v>
      </c>
      <c r="AD7811" t="s">
        <v>45</v>
      </c>
      <c r="AE7811" t="s">
        <v>45</v>
      </c>
      <c r="AF7811">
        <v>244</v>
      </c>
    </row>
    <row r="7812" spans="1:32">
      <c r="A7812">
        <v>32807</v>
      </c>
      <c r="B7812">
        <v>31907</v>
      </c>
      <c r="C7812" t="s">
        <v>908</v>
      </c>
      <c r="D7812" t="s">
        <v>10189</v>
      </c>
      <c r="E7812" t="s">
        <v>34</v>
      </c>
      <c r="F7812" t="s">
        <v>38104</v>
      </c>
      <c r="G7812" t="s">
        <v>38105</v>
      </c>
      <c r="H7812" t="s">
        <v>115</v>
      </c>
      <c r="I7812" s="1">
        <v>34678</v>
      </c>
      <c r="J7812" t="s">
        <v>38106</v>
      </c>
      <c r="K7812" t="s">
        <v>38107</v>
      </c>
      <c r="L7812">
        <v>65077</v>
      </c>
      <c r="M7812" t="s">
        <v>115</v>
      </c>
      <c r="N7812" s="1">
        <v>45025</v>
      </c>
      <c r="O7812" s="1">
        <v>45029</v>
      </c>
      <c r="P7812">
        <v>52</v>
      </c>
      <c r="Q7812">
        <v>3</v>
      </c>
      <c r="R7812" t="s">
        <v>53</v>
      </c>
      <c r="S7812">
        <v>1</v>
      </c>
      <c r="T7812">
        <v>2</v>
      </c>
      <c r="U7812">
        <v>4</v>
      </c>
      <c r="V7812">
        <v>484</v>
      </c>
      <c r="W7812" t="s">
        <v>54</v>
      </c>
      <c r="X7812" t="s">
        <v>38108</v>
      </c>
      <c r="Y7812" t="s">
        <v>43</v>
      </c>
      <c r="Z7812" s="1">
        <v>44993</v>
      </c>
      <c r="AA7812" s="2">
        <v>0.11940972222222222</v>
      </c>
      <c r="AB7812" s="2">
        <v>0.99229166666666668</v>
      </c>
      <c r="AC7812" t="s">
        <v>45</v>
      </c>
      <c r="AD7812" t="s">
        <v>44</v>
      </c>
      <c r="AE7812" t="s">
        <v>44</v>
      </c>
      <c r="AF7812">
        <v>121</v>
      </c>
    </row>
    <row r="7813" spans="1:32">
      <c r="A7813">
        <v>32815</v>
      </c>
      <c r="B7813">
        <v>31915</v>
      </c>
      <c r="C7813" t="s">
        <v>9064</v>
      </c>
      <c r="D7813" t="s">
        <v>6781</v>
      </c>
      <c r="E7813" t="s">
        <v>34</v>
      </c>
      <c r="F7813" t="s">
        <v>38109</v>
      </c>
      <c r="G7813" t="s">
        <v>38110</v>
      </c>
      <c r="H7813" t="s">
        <v>423</v>
      </c>
      <c r="I7813" s="1">
        <v>19241</v>
      </c>
      <c r="J7813" t="s">
        <v>38111</v>
      </c>
      <c r="K7813" t="s">
        <v>11927</v>
      </c>
      <c r="L7813">
        <v>45914</v>
      </c>
      <c r="M7813" t="s">
        <v>423</v>
      </c>
      <c r="N7813" s="1">
        <v>45304</v>
      </c>
      <c r="O7813" s="1">
        <v>45307</v>
      </c>
      <c r="P7813">
        <v>92</v>
      </c>
      <c r="Q7813">
        <v>4</v>
      </c>
      <c r="R7813" t="s">
        <v>63</v>
      </c>
      <c r="S7813">
        <v>4</v>
      </c>
      <c r="T7813">
        <v>0</v>
      </c>
      <c r="U7813">
        <v>3</v>
      </c>
      <c r="V7813">
        <v>267</v>
      </c>
      <c r="W7813" t="s">
        <v>54</v>
      </c>
      <c r="X7813" t="s">
        <v>38112</v>
      </c>
      <c r="Y7813" t="s">
        <v>65</v>
      </c>
      <c r="Z7813" s="1">
        <v>45277</v>
      </c>
      <c r="AA7813" s="2">
        <v>0.10586805555555556</v>
      </c>
      <c r="AB7813" s="2">
        <v>0.72981481481481481</v>
      </c>
      <c r="AC7813" t="s">
        <v>45</v>
      </c>
      <c r="AD7813" t="s">
        <v>44</v>
      </c>
      <c r="AE7813" t="s">
        <v>44</v>
      </c>
      <c r="AF7813">
        <v>89</v>
      </c>
    </row>
    <row r="7814" spans="1:32">
      <c r="A7814">
        <v>32816</v>
      </c>
      <c r="B7814">
        <v>31916</v>
      </c>
      <c r="C7814" t="s">
        <v>1155</v>
      </c>
      <c r="D7814" t="s">
        <v>768</v>
      </c>
      <c r="E7814" t="s">
        <v>48</v>
      </c>
      <c r="F7814" t="s">
        <v>38113</v>
      </c>
      <c r="G7814">
        <f>1-317-602-7202</f>
        <v>-8120</v>
      </c>
      <c r="H7814" t="s">
        <v>1301</v>
      </c>
      <c r="I7814" s="1">
        <v>34294</v>
      </c>
      <c r="J7814" t="s">
        <v>38114</v>
      </c>
      <c r="K7814" t="s">
        <v>38115</v>
      </c>
      <c r="L7814">
        <v>36616</v>
      </c>
      <c r="M7814" t="s">
        <v>1301</v>
      </c>
      <c r="N7814" s="1">
        <v>44982</v>
      </c>
      <c r="O7814" s="1">
        <v>44983</v>
      </c>
      <c r="P7814">
        <v>58</v>
      </c>
      <c r="Q7814">
        <v>3</v>
      </c>
      <c r="R7814" t="s">
        <v>53</v>
      </c>
      <c r="S7814">
        <v>1</v>
      </c>
      <c r="T7814">
        <v>1</v>
      </c>
      <c r="U7814">
        <v>1</v>
      </c>
      <c r="V7814">
        <v>149</v>
      </c>
      <c r="W7814" t="s">
        <v>41</v>
      </c>
      <c r="X7814" t="s">
        <v>38116</v>
      </c>
      <c r="Y7814" t="s">
        <v>6</v>
      </c>
      <c r="Z7814" s="1">
        <v>44948</v>
      </c>
      <c r="AA7814" s="2">
        <v>0.26668981481481485</v>
      </c>
      <c r="AB7814" s="2">
        <v>0.94057870370370367</v>
      </c>
      <c r="AC7814" t="s">
        <v>45</v>
      </c>
      <c r="AD7814" t="s">
        <v>44</v>
      </c>
      <c r="AE7814" t="s">
        <v>44</v>
      </c>
      <c r="AF7814">
        <v>149</v>
      </c>
    </row>
    <row r="7815" spans="1:32">
      <c r="A7815">
        <v>32817</v>
      </c>
      <c r="B7815">
        <v>31917</v>
      </c>
      <c r="C7815" t="s">
        <v>3205</v>
      </c>
      <c r="D7815" t="s">
        <v>14470</v>
      </c>
      <c r="E7815" t="s">
        <v>34</v>
      </c>
      <c r="F7815" t="s">
        <v>38117</v>
      </c>
      <c r="G7815" t="s">
        <v>38118</v>
      </c>
      <c r="H7815" t="s">
        <v>129</v>
      </c>
      <c r="I7815" s="1">
        <v>17133</v>
      </c>
      <c r="J7815" t="s">
        <v>38119</v>
      </c>
      <c r="K7815" t="s">
        <v>38120</v>
      </c>
      <c r="L7815">
        <v>18075</v>
      </c>
      <c r="M7815" t="s">
        <v>129</v>
      </c>
      <c r="N7815" s="1">
        <v>45055</v>
      </c>
      <c r="O7815" s="1">
        <v>45057</v>
      </c>
      <c r="P7815">
        <v>15</v>
      </c>
      <c r="Q7815">
        <v>1</v>
      </c>
      <c r="R7815" t="s">
        <v>40</v>
      </c>
      <c r="S7815">
        <v>3</v>
      </c>
      <c r="T7815">
        <v>0</v>
      </c>
      <c r="U7815">
        <v>2</v>
      </c>
      <c r="V7815">
        <v>408</v>
      </c>
      <c r="W7815" t="s">
        <v>41</v>
      </c>
      <c r="X7815" t="s">
        <v>38121</v>
      </c>
      <c r="Y7815" t="s">
        <v>43</v>
      </c>
      <c r="Z7815" s="1">
        <v>45035</v>
      </c>
      <c r="AA7815" s="2">
        <v>2.525462962962963E-2</v>
      </c>
      <c r="AB7815" s="2">
        <v>0.97799768518518515</v>
      </c>
      <c r="AC7815" t="s">
        <v>44</v>
      </c>
      <c r="AD7815" t="s">
        <v>44</v>
      </c>
      <c r="AE7815" t="s">
        <v>44</v>
      </c>
      <c r="AF7815">
        <v>204</v>
      </c>
    </row>
    <row r="7816" spans="1:32">
      <c r="A7816">
        <v>32820</v>
      </c>
      <c r="B7816">
        <v>31920</v>
      </c>
      <c r="C7816" t="s">
        <v>1681</v>
      </c>
      <c r="D7816" t="s">
        <v>348</v>
      </c>
      <c r="E7816" t="s">
        <v>34</v>
      </c>
      <c r="F7816" t="s">
        <v>38122</v>
      </c>
      <c r="G7816" t="s">
        <v>38123</v>
      </c>
      <c r="H7816" t="s">
        <v>295</v>
      </c>
      <c r="I7816" s="1">
        <v>21784</v>
      </c>
      <c r="J7816" t="s">
        <v>38124</v>
      </c>
      <c r="K7816" t="s">
        <v>38125</v>
      </c>
      <c r="L7816">
        <v>2545</v>
      </c>
      <c r="M7816" t="s">
        <v>295</v>
      </c>
      <c r="N7816" s="1">
        <v>44990</v>
      </c>
      <c r="O7816" s="1">
        <v>44991</v>
      </c>
      <c r="P7816">
        <v>33</v>
      </c>
      <c r="Q7816">
        <v>2</v>
      </c>
      <c r="R7816" t="s">
        <v>40</v>
      </c>
      <c r="S7816">
        <v>3</v>
      </c>
      <c r="T7816">
        <v>0</v>
      </c>
      <c r="U7816">
        <v>1</v>
      </c>
      <c r="V7816">
        <v>236</v>
      </c>
      <c r="W7816" t="s">
        <v>41</v>
      </c>
      <c r="X7816" t="s">
        <v>38126</v>
      </c>
      <c r="Y7816" t="s">
        <v>6</v>
      </c>
      <c r="Z7816" s="1">
        <v>44954</v>
      </c>
      <c r="AA7816" s="2">
        <v>0.8149074074074073</v>
      </c>
      <c r="AB7816" s="2">
        <v>0.57491898148148146</v>
      </c>
      <c r="AC7816" t="s">
        <v>44</v>
      </c>
      <c r="AD7816" t="s">
        <v>45</v>
      </c>
      <c r="AE7816" t="s">
        <v>44</v>
      </c>
      <c r="AF7816">
        <v>236</v>
      </c>
    </row>
    <row r="7817" spans="1:32">
      <c r="A7817">
        <v>32821</v>
      </c>
      <c r="B7817">
        <v>31921</v>
      </c>
      <c r="C7817" t="s">
        <v>1392</v>
      </c>
      <c r="D7817" t="s">
        <v>3918</v>
      </c>
      <c r="E7817" t="s">
        <v>34</v>
      </c>
      <c r="F7817" t="s">
        <v>38127</v>
      </c>
      <c r="G7817" t="s">
        <v>38128</v>
      </c>
      <c r="H7817" t="s">
        <v>530</v>
      </c>
      <c r="I7817" s="1">
        <v>24207</v>
      </c>
      <c r="J7817" t="s">
        <v>38129</v>
      </c>
      <c r="K7817" t="s">
        <v>38130</v>
      </c>
      <c r="L7817">
        <v>74051</v>
      </c>
      <c r="M7817" t="s">
        <v>530</v>
      </c>
      <c r="N7817" s="1">
        <v>45253</v>
      </c>
      <c r="O7817" s="1">
        <v>45255</v>
      </c>
      <c r="P7817">
        <v>31</v>
      </c>
      <c r="Q7817">
        <v>2</v>
      </c>
      <c r="R7817" t="s">
        <v>53</v>
      </c>
      <c r="S7817">
        <v>1</v>
      </c>
      <c r="T7817">
        <v>2</v>
      </c>
      <c r="U7817">
        <v>2</v>
      </c>
      <c r="V7817">
        <v>274</v>
      </c>
      <c r="W7817" t="s">
        <v>54</v>
      </c>
      <c r="X7817" t="s">
        <v>38131</v>
      </c>
      <c r="Y7817" t="s">
        <v>81</v>
      </c>
      <c r="Z7817" s="1">
        <v>45241</v>
      </c>
      <c r="AA7817" s="2">
        <v>0.70510416666666664</v>
      </c>
      <c r="AB7817" s="2">
        <v>0.86549768518518511</v>
      </c>
      <c r="AC7817" t="s">
        <v>44</v>
      </c>
      <c r="AD7817" t="s">
        <v>44</v>
      </c>
      <c r="AE7817" t="s">
        <v>44</v>
      </c>
      <c r="AF7817">
        <v>137</v>
      </c>
    </row>
    <row r="7818" spans="1:32">
      <c r="A7818">
        <v>32823</v>
      </c>
      <c r="B7818">
        <v>31923</v>
      </c>
      <c r="C7818" t="s">
        <v>4045</v>
      </c>
      <c r="D7818" t="s">
        <v>140</v>
      </c>
      <c r="E7818" t="s">
        <v>48</v>
      </c>
      <c r="F7818" t="s">
        <v>38132</v>
      </c>
      <c r="G7818" t="s">
        <v>38133</v>
      </c>
      <c r="H7818" t="s">
        <v>171</v>
      </c>
      <c r="I7818" s="1">
        <v>34398</v>
      </c>
      <c r="J7818" t="s">
        <v>38134</v>
      </c>
      <c r="K7818" t="s">
        <v>38135</v>
      </c>
      <c r="L7818">
        <v>34741</v>
      </c>
      <c r="M7818" t="s">
        <v>171</v>
      </c>
      <c r="N7818" s="1">
        <v>45204</v>
      </c>
      <c r="O7818" s="1">
        <v>45205</v>
      </c>
      <c r="P7818">
        <v>82</v>
      </c>
      <c r="Q7818">
        <v>4</v>
      </c>
      <c r="R7818" t="s">
        <v>53</v>
      </c>
      <c r="S7818">
        <v>3</v>
      </c>
      <c r="T7818">
        <v>1</v>
      </c>
      <c r="U7818">
        <v>1</v>
      </c>
      <c r="V7818">
        <v>133</v>
      </c>
      <c r="W7818" t="s">
        <v>41</v>
      </c>
      <c r="X7818" t="s">
        <v>38136</v>
      </c>
      <c r="Y7818" t="s">
        <v>81</v>
      </c>
      <c r="Z7818" s="1">
        <v>45191</v>
      </c>
      <c r="AA7818" s="2">
        <v>0.39597222222222223</v>
      </c>
      <c r="AB7818" s="2">
        <v>0.23004629629629628</v>
      </c>
      <c r="AC7818" t="s">
        <v>45</v>
      </c>
      <c r="AD7818" t="s">
        <v>45</v>
      </c>
      <c r="AE7818" t="s">
        <v>45</v>
      </c>
      <c r="AF7818">
        <v>133</v>
      </c>
    </row>
    <row r="7819" spans="1:32">
      <c r="A7819">
        <v>32824</v>
      </c>
      <c r="B7819">
        <v>31924</v>
      </c>
      <c r="C7819" t="s">
        <v>1386</v>
      </c>
      <c r="D7819" t="s">
        <v>10471</v>
      </c>
      <c r="E7819" t="s">
        <v>34</v>
      </c>
      <c r="F7819" t="s">
        <v>38137</v>
      </c>
      <c r="G7819" t="s">
        <v>38138</v>
      </c>
      <c r="H7819" t="s">
        <v>309</v>
      </c>
      <c r="I7819" s="1">
        <v>33551</v>
      </c>
      <c r="J7819" t="s">
        <v>38139</v>
      </c>
      <c r="K7819" t="s">
        <v>1475</v>
      </c>
      <c r="L7819">
        <v>43500</v>
      </c>
      <c r="M7819" t="s">
        <v>309</v>
      </c>
      <c r="N7819" s="1">
        <v>44974</v>
      </c>
      <c r="O7819" s="1">
        <v>44977</v>
      </c>
      <c r="P7819">
        <v>7</v>
      </c>
      <c r="Q7819">
        <v>1</v>
      </c>
      <c r="R7819" t="s">
        <v>53</v>
      </c>
      <c r="S7819">
        <v>2</v>
      </c>
      <c r="T7819">
        <v>0</v>
      </c>
      <c r="U7819">
        <v>3</v>
      </c>
      <c r="V7819">
        <v>366</v>
      </c>
      <c r="W7819" t="s">
        <v>41</v>
      </c>
      <c r="X7819" t="s">
        <v>38140</v>
      </c>
      <c r="Y7819" t="s">
        <v>65</v>
      </c>
      <c r="Z7819" s="1">
        <v>44969</v>
      </c>
      <c r="AA7819" s="2">
        <v>0.66792824074074064</v>
      </c>
      <c r="AB7819" s="2">
        <v>0.43422453703703701</v>
      </c>
      <c r="AC7819" t="s">
        <v>45</v>
      </c>
      <c r="AD7819" t="s">
        <v>44</v>
      </c>
      <c r="AE7819" t="s">
        <v>45</v>
      </c>
      <c r="AF7819">
        <v>122</v>
      </c>
    </row>
    <row r="7820" spans="1:32">
      <c r="A7820">
        <v>32827</v>
      </c>
      <c r="B7820">
        <v>31927</v>
      </c>
      <c r="C7820" t="s">
        <v>416</v>
      </c>
      <c r="D7820" t="s">
        <v>1808</v>
      </c>
      <c r="E7820" t="s">
        <v>48</v>
      </c>
      <c r="F7820" t="s">
        <v>38141</v>
      </c>
      <c r="G7820" t="s">
        <v>38142</v>
      </c>
      <c r="H7820" t="s">
        <v>201</v>
      </c>
      <c r="I7820" s="1">
        <v>37659</v>
      </c>
      <c r="J7820" t="s">
        <v>38143</v>
      </c>
      <c r="K7820" t="s">
        <v>16706</v>
      </c>
      <c r="L7820">
        <v>53740</v>
      </c>
      <c r="M7820" t="s">
        <v>201</v>
      </c>
      <c r="N7820" s="1">
        <v>44984</v>
      </c>
      <c r="O7820" s="1">
        <v>44985</v>
      </c>
      <c r="P7820">
        <v>20</v>
      </c>
      <c r="Q7820">
        <v>1</v>
      </c>
      <c r="R7820" t="s">
        <v>63</v>
      </c>
      <c r="S7820">
        <v>2</v>
      </c>
      <c r="T7820">
        <v>0</v>
      </c>
      <c r="U7820">
        <v>1</v>
      </c>
      <c r="V7820">
        <v>79</v>
      </c>
      <c r="W7820" t="s">
        <v>41</v>
      </c>
      <c r="X7820" t="s">
        <v>38144</v>
      </c>
      <c r="Y7820" t="s">
        <v>6</v>
      </c>
      <c r="Z7820" s="1">
        <v>44949</v>
      </c>
      <c r="AA7820" s="2">
        <v>0.84991898148148148</v>
      </c>
      <c r="AB7820" s="2">
        <v>0.74305555555555547</v>
      </c>
      <c r="AC7820" t="s">
        <v>44</v>
      </c>
      <c r="AD7820" t="s">
        <v>44</v>
      </c>
      <c r="AE7820" t="s">
        <v>45</v>
      </c>
      <c r="AF7820">
        <v>79</v>
      </c>
    </row>
    <row r="7821" spans="1:32">
      <c r="A7821">
        <v>32836</v>
      </c>
      <c r="B7821">
        <v>31936</v>
      </c>
      <c r="C7821" t="s">
        <v>2622</v>
      </c>
      <c r="D7821" t="s">
        <v>14927</v>
      </c>
      <c r="E7821" t="s">
        <v>34</v>
      </c>
      <c r="F7821" t="s">
        <v>38145</v>
      </c>
      <c r="G7821" t="s">
        <v>38146</v>
      </c>
      <c r="H7821" t="s">
        <v>164</v>
      </c>
      <c r="I7821" s="1">
        <v>29618</v>
      </c>
      <c r="J7821" t="s">
        <v>38147</v>
      </c>
      <c r="K7821" t="s">
        <v>38148</v>
      </c>
      <c r="L7821">
        <v>63052</v>
      </c>
      <c r="M7821" t="s">
        <v>164</v>
      </c>
      <c r="N7821" s="1">
        <v>45270</v>
      </c>
      <c r="O7821" s="1">
        <v>45273</v>
      </c>
      <c r="P7821">
        <v>51</v>
      </c>
      <c r="Q7821">
        <v>3</v>
      </c>
      <c r="R7821" t="s">
        <v>40</v>
      </c>
      <c r="S7821">
        <v>1</v>
      </c>
      <c r="T7821">
        <v>1</v>
      </c>
      <c r="U7821">
        <v>3</v>
      </c>
      <c r="V7821">
        <v>717</v>
      </c>
      <c r="W7821" t="s">
        <v>54</v>
      </c>
      <c r="X7821" t="s">
        <v>38149</v>
      </c>
      <c r="Y7821" t="s">
        <v>43</v>
      </c>
      <c r="Z7821" s="1">
        <v>45232</v>
      </c>
      <c r="AA7821" s="2">
        <v>0.56803240740740735</v>
      </c>
      <c r="AB7821" s="2">
        <v>0.59539351851851852</v>
      </c>
      <c r="AC7821" t="s">
        <v>45</v>
      </c>
      <c r="AD7821" t="s">
        <v>45</v>
      </c>
      <c r="AE7821" t="s">
        <v>44</v>
      </c>
      <c r="AF7821">
        <v>239</v>
      </c>
    </row>
    <row r="7822" spans="1:32">
      <c r="A7822">
        <v>32838</v>
      </c>
      <c r="B7822">
        <v>31938</v>
      </c>
      <c r="C7822" t="s">
        <v>1907</v>
      </c>
      <c r="D7822" t="s">
        <v>7539</v>
      </c>
      <c r="E7822" t="s">
        <v>48</v>
      </c>
      <c r="F7822" t="s">
        <v>38150</v>
      </c>
      <c r="G7822" t="s">
        <v>38151</v>
      </c>
      <c r="H7822" t="s">
        <v>209</v>
      </c>
      <c r="I7822" s="1">
        <v>25154</v>
      </c>
      <c r="J7822" t="s">
        <v>38152</v>
      </c>
      <c r="K7822" t="s">
        <v>28124</v>
      </c>
      <c r="L7822">
        <v>56558</v>
      </c>
      <c r="M7822" t="s">
        <v>209</v>
      </c>
      <c r="N7822" s="1">
        <v>44965</v>
      </c>
      <c r="O7822" s="1">
        <v>44969</v>
      </c>
      <c r="P7822">
        <v>47</v>
      </c>
      <c r="Q7822">
        <v>2</v>
      </c>
      <c r="R7822" t="s">
        <v>63</v>
      </c>
      <c r="S7822">
        <v>2</v>
      </c>
      <c r="T7822">
        <v>2</v>
      </c>
      <c r="U7822">
        <v>4</v>
      </c>
      <c r="V7822">
        <v>244</v>
      </c>
      <c r="W7822" t="s">
        <v>41</v>
      </c>
      <c r="X7822" t="s">
        <v>38153</v>
      </c>
      <c r="Y7822" t="s">
        <v>6</v>
      </c>
      <c r="Z7822" s="1">
        <v>44951</v>
      </c>
      <c r="AA7822" s="2">
        <v>0.47107638888888892</v>
      </c>
      <c r="AB7822" s="2">
        <v>0.2961111111111111</v>
      </c>
      <c r="AC7822" t="s">
        <v>44</v>
      </c>
      <c r="AD7822" t="s">
        <v>44</v>
      </c>
      <c r="AE7822" t="s">
        <v>45</v>
      </c>
      <c r="AF7822">
        <v>61</v>
      </c>
    </row>
    <row r="7823" spans="1:32">
      <c r="A7823">
        <v>32839</v>
      </c>
      <c r="B7823">
        <v>31939</v>
      </c>
      <c r="C7823" t="s">
        <v>112</v>
      </c>
      <c r="D7823" t="s">
        <v>591</v>
      </c>
      <c r="E7823" t="s">
        <v>34</v>
      </c>
      <c r="F7823" t="s">
        <v>38154</v>
      </c>
      <c r="G7823" t="s">
        <v>38155</v>
      </c>
      <c r="H7823" t="s">
        <v>60</v>
      </c>
      <c r="I7823" s="1">
        <v>29601</v>
      </c>
      <c r="J7823" t="s">
        <v>38156</v>
      </c>
      <c r="K7823" t="s">
        <v>38157</v>
      </c>
      <c r="L7823">
        <v>50392</v>
      </c>
      <c r="M7823" t="s">
        <v>60</v>
      </c>
      <c r="N7823" s="1">
        <v>44956</v>
      </c>
      <c r="O7823" s="1">
        <v>44961</v>
      </c>
      <c r="P7823">
        <v>89</v>
      </c>
      <c r="Q7823">
        <v>4</v>
      </c>
      <c r="R7823" t="s">
        <v>63</v>
      </c>
      <c r="S7823">
        <v>4</v>
      </c>
      <c r="T7823">
        <v>0</v>
      </c>
      <c r="U7823">
        <v>5</v>
      </c>
      <c r="V7823">
        <v>395</v>
      </c>
      <c r="W7823" t="s">
        <v>54</v>
      </c>
      <c r="X7823" t="s">
        <v>38158</v>
      </c>
      <c r="Y7823" t="s">
        <v>81</v>
      </c>
      <c r="Z7823" s="1">
        <v>44946</v>
      </c>
      <c r="AA7823" s="2">
        <v>0.69806712962962969</v>
      </c>
      <c r="AB7823" s="2">
        <v>0.22417824074074075</v>
      </c>
      <c r="AC7823" t="s">
        <v>44</v>
      </c>
      <c r="AD7823" t="s">
        <v>45</v>
      </c>
      <c r="AE7823" t="s">
        <v>45</v>
      </c>
      <c r="AF7823">
        <v>79</v>
      </c>
    </row>
    <row r="7824" spans="1:32">
      <c r="A7824">
        <v>32841</v>
      </c>
      <c r="B7824">
        <v>31941</v>
      </c>
      <c r="C7824" t="s">
        <v>133</v>
      </c>
      <c r="D7824" t="s">
        <v>6222</v>
      </c>
      <c r="E7824" t="s">
        <v>34</v>
      </c>
      <c r="F7824" t="s">
        <v>38159</v>
      </c>
      <c r="G7824" t="s">
        <v>38160</v>
      </c>
      <c r="H7824" t="s">
        <v>201</v>
      </c>
      <c r="I7824" s="1">
        <v>35222</v>
      </c>
      <c r="J7824" t="s">
        <v>38161</v>
      </c>
      <c r="K7824" t="s">
        <v>32697</v>
      </c>
      <c r="L7824">
        <v>24022</v>
      </c>
      <c r="M7824" t="s">
        <v>201</v>
      </c>
      <c r="N7824" s="1">
        <v>45312</v>
      </c>
      <c r="O7824" s="1">
        <v>45314</v>
      </c>
      <c r="P7824">
        <v>13</v>
      </c>
      <c r="Q7824">
        <v>1</v>
      </c>
      <c r="R7824" t="s">
        <v>53</v>
      </c>
      <c r="S7824">
        <v>4</v>
      </c>
      <c r="T7824">
        <v>1</v>
      </c>
      <c r="U7824">
        <v>2</v>
      </c>
      <c r="V7824">
        <v>242</v>
      </c>
      <c r="W7824" t="s">
        <v>54</v>
      </c>
      <c r="X7824" t="s">
        <v>38162</v>
      </c>
      <c r="Y7824" t="s">
        <v>81</v>
      </c>
      <c r="Z7824" s="1">
        <v>45288</v>
      </c>
      <c r="AA7824" s="2">
        <v>0.29832175925925924</v>
      </c>
      <c r="AB7824" s="2">
        <v>0.26976851851851852</v>
      </c>
      <c r="AC7824" t="s">
        <v>44</v>
      </c>
      <c r="AD7824" t="s">
        <v>44</v>
      </c>
      <c r="AE7824" t="s">
        <v>44</v>
      </c>
      <c r="AF7824">
        <v>121</v>
      </c>
    </row>
    <row r="7825" spans="1:32">
      <c r="A7825">
        <v>32842</v>
      </c>
      <c r="B7825">
        <v>31942</v>
      </c>
      <c r="C7825" t="s">
        <v>881</v>
      </c>
      <c r="D7825" t="s">
        <v>6329</v>
      </c>
      <c r="E7825" t="s">
        <v>34</v>
      </c>
      <c r="F7825" t="s">
        <v>38163</v>
      </c>
      <c r="G7825" t="s">
        <v>38164</v>
      </c>
      <c r="H7825" t="s">
        <v>272</v>
      </c>
      <c r="I7825" s="1">
        <v>37710</v>
      </c>
      <c r="J7825" t="s">
        <v>38165</v>
      </c>
      <c r="K7825" t="s">
        <v>38166</v>
      </c>
      <c r="L7825">
        <v>11769</v>
      </c>
      <c r="M7825" t="s">
        <v>272</v>
      </c>
      <c r="N7825" s="1">
        <v>45124</v>
      </c>
      <c r="O7825" s="1">
        <v>45125</v>
      </c>
      <c r="P7825">
        <v>51</v>
      </c>
      <c r="Q7825">
        <v>3</v>
      </c>
      <c r="R7825" t="s">
        <v>40</v>
      </c>
      <c r="S7825">
        <v>1</v>
      </c>
      <c r="T7825">
        <v>2</v>
      </c>
      <c r="U7825">
        <v>1</v>
      </c>
      <c r="V7825">
        <v>211</v>
      </c>
      <c r="W7825" t="s">
        <v>54</v>
      </c>
      <c r="X7825" t="s">
        <v>38167</v>
      </c>
      <c r="Y7825" t="s">
        <v>43</v>
      </c>
      <c r="Z7825" s="1">
        <v>45090</v>
      </c>
      <c r="AA7825" s="2">
        <v>0.89293981481481488</v>
      </c>
      <c r="AB7825" s="2">
        <v>0.42631944444444447</v>
      </c>
      <c r="AC7825" t="s">
        <v>44</v>
      </c>
      <c r="AD7825" t="s">
        <v>44</v>
      </c>
      <c r="AE7825" t="s">
        <v>44</v>
      </c>
      <c r="AF7825">
        <v>211</v>
      </c>
    </row>
    <row r="7826" spans="1:32">
      <c r="A7826">
        <v>32843</v>
      </c>
      <c r="B7826">
        <v>31943</v>
      </c>
      <c r="C7826" t="s">
        <v>2202</v>
      </c>
      <c r="D7826" t="s">
        <v>841</v>
      </c>
      <c r="E7826" t="s">
        <v>34</v>
      </c>
      <c r="F7826" t="s">
        <v>38168</v>
      </c>
      <c r="G7826" t="s">
        <v>38169</v>
      </c>
      <c r="H7826" t="s">
        <v>295</v>
      </c>
      <c r="I7826" s="1">
        <v>33673</v>
      </c>
      <c r="J7826" t="s">
        <v>38170</v>
      </c>
      <c r="K7826" t="s">
        <v>38171</v>
      </c>
      <c r="L7826">
        <v>17090</v>
      </c>
      <c r="M7826" t="s">
        <v>295</v>
      </c>
      <c r="N7826" s="1">
        <v>44976</v>
      </c>
      <c r="O7826" s="1">
        <v>44977</v>
      </c>
      <c r="P7826">
        <v>82</v>
      </c>
      <c r="Q7826">
        <v>4</v>
      </c>
      <c r="R7826" t="s">
        <v>53</v>
      </c>
      <c r="S7826">
        <v>3</v>
      </c>
      <c r="T7826">
        <v>1</v>
      </c>
      <c r="U7826">
        <v>1</v>
      </c>
      <c r="V7826">
        <v>146</v>
      </c>
      <c r="W7826" t="s">
        <v>54</v>
      </c>
      <c r="X7826" t="s">
        <v>38172</v>
      </c>
      <c r="Y7826" t="s">
        <v>65</v>
      </c>
      <c r="Z7826" s="1">
        <v>44943</v>
      </c>
      <c r="AA7826" s="2">
        <v>0.62844907407407413</v>
      </c>
      <c r="AB7826" s="2">
        <v>0.42708333333333331</v>
      </c>
      <c r="AC7826" t="s">
        <v>44</v>
      </c>
      <c r="AD7826" t="s">
        <v>45</v>
      </c>
      <c r="AE7826" t="s">
        <v>45</v>
      </c>
      <c r="AF7826">
        <v>146</v>
      </c>
    </row>
    <row r="7827" spans="1:32">
      <c r="A7827">
        <v>32844</v>
      </c>
      <c r="B7827">
        <v>31944</v>
      </c>
      <c r="C7827" t="s">
        <v>5236</v>
      </c>
      <c r="D7827" t="s">
        <v>3628</v>
      </c>
      <c r="E7827" t="s">
        <v>34</v>
      </c>
      <c r="F7827" t="s">
        <v>38173</v>
      </c>
      <c r="G7827" t="s">
        <v>38174</v>
      </c>
      <c r="H7827" t="s">
        <v>280</v>
      </c>
      <c r="I7827" s="1">
        <v>30939</v>
      </c>
      <c r="J7827" t="s">
        <v>38175</v>
      </c>
      <c r="K7827" t="s">
        <v>30499</v>
      </c>
      <c r="L7827">
        <v>15060</v>
      </c>
      <c r="M7827" t="s">
        <v>280</v>
      </c>
      <c r="N7827" s="1">
        <v>45083</v>
      </c>
      <c r="O7827" s="1">
        <v>45085</v>
      </c>
      <c r="P7827">
        <v>33</v>
      </c>
      <c r="Q7827">
        <v>2</v>
      </c>
      <c r="R7827" t="s">
        <v>40</v>
      </c>
      <c r="S7827">
        <v>4</v>
      </c>
      <c r="T7827">
        <v>2</v>
      </c>
      <c r="U7827">
        <v>2</v>
      </c>
      <c r="V7827">
        <v>418</v>
      </c>
      <c r="W7827" t="s">
        <v>54</v>
      </c>
      <c r="X7827" t="s">
        <v>38176</v>
      </c>
      <c r="Y7827" t="s">
        <v>43</v>
      </c>
      <c r="Z7827" s="1">
        <v>45061</v>
      </c>
      <c r="AA7827" s="2">
        <v>0.40785879629629629</v>
      </c>
      <c r="AB7827" s="2">
        <v>0.63239583333333338</v>
      </c>
      <c r="AC7827" t="s">
        <v>44</v>
      </c>
      <c r="AD7827" t="s">
        <v>45</v>
      </c>
      <c r="AE7827" t="s">
        <v>45</v>
      </c>
      <c r="AF7827">
        <v>209</v>
      </c>
    </row>
    <row r="7828" spans="1:32">
      <c r="A7828">
        <v>32845</v>
      </c>
      <c r="B7828">
        <v>31945</v>
      </c>
      <c r="C7828" t="s">
        <v>2167</v>
      </c>
      <c r="D7828" t="s">
        <v>6774</v>
      </c>
      <c r="E7828" t="s">
        <v>48</v>
      </c>
      <c r="F7828" t="s">
        <v>38177</v>
      </c>
      <c r="G7828" t="s">
        <v>38178</v>
      </c>
      <c r="H7828" t="s">
        <v>70</v>
      </c>
      <c r="I7828" s="1">
        <v>25089</v>
      </c>
      <c r="J7828" t="s">
        <v>38179</v>
      </c>
      <c r="K7828" t="s">
        <v>38180</v>
      </c>
      <c r="L7828">
        <v>45706</v>
      </c>
      <c r="M7828" t="s">
        <v>70</v>
      </c>
      <c r="N7828" s="1">
        <v>45248</v>
      </c>
      <c r="O7828" s="1">
        <v>45250</v>
      </c>
      <c r="P7828">
        <v>76</v>
      </c>
      <c r="Q7828">
        <v>4</v>
      </c>
      <c r="R7828" t="s">
        <v>53</v>
      </c>
      <c r="S7828">
        <v>3</v>
      </c>
      <c r="T7828">
        <v>2</v>
      </c>
      <c r="U7828">
        <v>2</v>
      </c>
      <c r="V7828">
        <v>248</v>
      </c>
      <c r="W7828" t="s">
        <v>41</v>
      </c>
      <c r="X7828" t="s">
        <v>38181</v>
      </c>
      <c r="Y7828" t="s">
        <v>6</v>
      </c>
      <c r="Z7828" s="1">
        <v>45222</v>
      </c>
      <c r="AA7828" s="2">
        <v>0.63910879629629636</v>
      </c>
      <c r="AB7828" s="2">
        <v>0.17438657407407407</v>
      </c>
      <c r="AC7828" t="s">
        <v>44</v>
      </c>
      <c r="AD7828" t="s">
        <v>44</v>
      </c>
      <c r="AE7828" t="s">
        <v>44</v>
      </c>
      <c r="AF7828">
        <v>124</v>
      </c>
    </row>
    <row r="7829" spans="1:32">
      <c r="A7829">
        <v>32847</v>
      </c>
      <c r="B7829">
        <v>31947</v>
      </c>
      <c r="C7829" t="s">
        <v>520</v>
      </c>
      <c r="D7829" t="s">
        <v>3611</v>
      </c>
      <c r="E7829" t="s">
        <v>48</v>
      </c>
      <c r="F7829" t="s">
        <v>38182</v>
      </c>
      <c r="G7829">
        <v>2789275867</v>
      </c>
      <c r="H7829" t="s">
        <v>225</v>
      </c>
      <c r="I7829" s="1">
        <v>30611</v>
      </c>
      <c r="J7829" t="s">
        <v>38183</v>
      </c>
      <c r="K7829" t="s">
        <v>38184</v>
      </c>
      <c r="L7829">
        <v>44914</v>
      </c>
      <c r="M7829" t="s">
        <v>225</v>
      </c>
      <c r="N7829" s="1">
        <v>45075</v>
      </c>
      <c r="O7829" s="1">
        <v>45078</v>
      </c>
      <c r="P7829">
        <v>3</v>
      </c>
      <c r="Q7829">
        <v>1</v>
      </c>
      <c r="R7829" t="s">
        <v>40</v>
      </c>
      <c r="S7829">
        <v>2</v>
      </c>
      <c r="T7829">
        <v>0</v>
      </c>
      <c r="U7829">
        <v>3</v>
      </c>
      <c r="V7829">
        <v>645</v>
      </c>
      <c r="W7829" t="s">
        <v>41</v>
      </c>
      <c r="X7829" t="s">
        <v>38185</v>
      </c>
      <c r="Y7829" t="s">
        <v>81</v>
      </c>
      <c r="Z7829" s="1">
        <v>45062</v>
      </c>
      <c r="AA7829" s="2">
        <v>0.53182870370370372</v>
      </c>
      <c r="AB7829" s="2">
        <v>0.80618055555555557</v>
      </c>
      <c r="AC7829" t="s">
        <v>45</v>
      </c>
      <c r="AD7829" t="s">
        <v>44</v>
      </c>
      <c r="AE7829" t="s">
        <v>44</v>
      </c>
      <c r="AF7829">
        <v>215</v>
      </c>
    </row>
    <row r="7830" spans="1:32">
      <c r="A7830">
        <v>32848</v>
      </c>
      <c r="B7830">
        <v>31948</v>
      </c>
      <c r="C7830" t="s">
        <v>1001</v>
      </c>
      <c r="D7830" t="s">
        <v>6046</v>
      </c>
      <c r="E7830" t="s">
        <v>48</v>
      </c>
      <c r="F7830" t="s">
        <v>38186</v>
      </c>
      <c r="G7830">
        <f>1-269-303-3579</f>
        <v>-4150</v>
      </c>
      <c r="H7830" t="s">
        <v>225</v>
      </c>
      <c r="I7830" s="1">
        <v>21561</v>
      </c>
      <c r="J7830" t="s">
        <v>38187</v>
      </c>
      <c r="K7830" t="s">
        <v>38188</v>
      </c>
      <c r="L7830">
        <v>95805</v>
      </c>
      <c r="M7830" t="s">
        <v>225</v>
      </c>
      <c r="N7830" s="1">
        <v>45137</v>
      </c>
      <c r="O7830" s="1">
        <v>45142</v>
      </c>
      <c r="P7830">
        <v>40</v>
      </c>
      <c r="Q7830">
        <v>2</v>
      </c>
      <c r="R7830" t="s">
        <v>53</v>
      </c>
      <c r="S7830">
        <v>1</v>
      </c>
      <c r="T7830">
        <v>0</v>
      </c>
      <c r="U7830">
        <v>5</v>
      </c>
      <c r="V7830">
        <v>715</v>
      </c>
      <c r="W7830" t="s">
        <v>54</v>
      </c>
      <c r="X7830" t="s">
        <v>38189</v>
      </c>
      <c r="Y7830" t="s">
        <v>43</v>
      </c>
      <c r="Z7830" s="1">
        <v>45129</v>
      </c>
      <c r="AA7830" s="2">
        <v>0.14702546296296296</v>
      </c>
      <c r="AB7830" s="2">
        <v>0.11405092592592592</v>
      </c>
      <c r="AC7830" t="s">
        <v>44</v>
      </c>
      <c r="AD7830" t="s">
        <v>45</v>
      </c>
      <c r="AE7830" t="s">
        <v>44</v>
      </c>
      <c r="AF7830">
        <v>143</v>
      </c>
    </row>
    <row r="7831" spans="1:32">
      <c r="A7831">
        <v>32851</v>
      </c>
      <c r="B7831">
        <v>31951</v>
      </c>
      <c r="C7831" t="s">
        <v>2481</v>
      </c>
      <c r="D7831" t="s">
        <v>3662</v>
      </c>
      <c r="E7831" t="s">
        <v>34</v>
      </c>
      <c r="F7831" t="s">
        <v>38190</v>
      </c>
      <c r="G7831" t="s">
        <v>38191</v>
      </c>
      <c r="H7831" t="s">
        <v>129</v>
      </c>
      <c r="I7831" s="1">
        <v>34985</v>
      </c>
      <c r="J7831" t="s">
        <v>38192</v>
      </c>
      <c r="K7831" t="s">
        <v>38193</v>
      </c>
      <c r="L7831">
        <v>80913</v>
      </c>
      <c r="M7831" t="s">
        <v>129</v>
      </c>
      <c r="N7831" s="1">
        <v>45037</v>
      </c>
      <c r="O7831" s="1">
        <v>45038</v>
      </c>
      <c r="P7831">
        <v>22</v>
      </c>
      <c r="Q7831">
        <v>1</v>
      </c>
      <c r="R7831" t="s">
        <v>53</v>
      </c>
      <c r="S7831">
        <v>3</v>
      </c>
      <c r="T7831">
        <v>2</v>
      </c>
      <c r="U7831">
        <v>1</v>
      </c>
      <c r="V7831">
        <v>142</v>
      </c>
      <c r="W7831" t="s">
        <v>41</v>
      </c>
      <c r="X7831" t="s">
        <v>38194</v>
      </c>
      <c r="Y7831" t="s">
        <v>43</v>
      </c>
      <c r="Z7831" s="1">
        <v>45019</v>
      </c>
      <c r="AA7831" s="2">
        <v>0.81940972222222219</v>
      </c>
      <c r="AB7831" s="2">
        <v>0.34781250000000002</v>
      </c>
      <c r="AC7831" t="s">
        <v>45</v>
      </c>
      <c r="AD7831" t="s">
        <v>45</v>
      </c>
      <c r="AE7831" t="s">
        <v>45</v>
      </c>
      <c r="AF7831">
        <v>142</v>
      </c>
    </row>
    <row r="7832" spans="1:32">
      <c r="A7832">
        <v>32852</v>
      </c>
      <c r="B7832">
        <v>31952</v>
      </c>
      <c r="C7832" t="s">
        <v>662</v>
      </c>
      <c r="D7832" t="s">
        <v>1509</v>
      </c>
      <c r="E7832" t="s">
        <v>48</v>
      </c>
      <c r="F7832" t="s">
        <v>38195</v>
      </c>
      <c r="G7832" t="s">
        <v>38196</v>
      </c>
      <c r="H7832" t="s">
        <v>37</v>
      </c>
      <c r="I7832" s="1">
        <v>26046</v>
      </c>
      <c r="J7832" t="s">
        <v>38197</v>
      </c>
      <c r="K7832" t="s">
        <v>38198</v>
      </c>
      <c r="L7832">
        <v>44294</v>
      </c>
      <c r="M7832" t="s">
        <v>37</v>
      </c>
      <c r="N7832" s="1">
        <v>45290</v>
      </c>
      <c r="O7832" s="1">
        <v>45293</v>
      </c>
      <c r="P7832">
        <v>87</v>
      </c>
      <c r="Q7832">
        <v>4</v>
      </c>
      <c r="R7832" t="s">
        <v>40</v>
      </c>
      <c r="S7832">
        <v>1</v>
      </c>
      <c r="T7832">
        <v>1</v>
      </c>
      <c r="U7832">
        <v>3</v>
      </c>
      <c r="V7832">
        <v>690</v>
      </c>
      <c r="W7832" t="s">
        <v>54</v>
      </c>
      <c r="X7832" t="s">
        <v>38199</v>
      </c>
      <c r="Y7832" t="s">
        <v>6</v>
      </c>
      <c r="Z7832" s="1">
        <v>45275</v>
      </c>
      <c r="AA7832" s="2">
        <v>0.30150462962962959</v>
      </c>
      <c r="AB7832" s="2">
        <v>0.90204861111111112</v>
      </c>
      <c r="AC7832" t="s">
        <v>45</v>
      </c>
      <c r="AD7832" t="s">
        <v>44</v>
      </c>
      <c r="AE7832" t="s">
        <v>44</v>
      </c>
      <c r="AF7832">
        <v>230</v>
      </c>
    </row>
    <row r="7833" spans="1:32">
      <c r="A7833">
        <v>32855</v>
      </c>
      <c r="B7833">
        <v>31955</v>
      </c>
      <c r="C7833" t="s">
        <v>590</v>
      </c>
      <c r="D7833" t="s">
        <v>359</v>
      </c>
      <c r="E7833" t="s">
        <v>34</v>
      </c>
      <c r="F7833" t="s">
        <v>13869</v>
      </c>
      <c r="G7833" t="s">
        <v>38200</v>
      </c>
      <c r="H7833" t="s">
        <v>280</v>
      </c>
      <c r="I7833" s="1">
        <v>15805</v>
      </c>
      <c r="J7833" t="s">
        <v>38201</v>
      </c>
      <c r="K7833" t="s">
        <v>38202</v>
      </c>
      <c r="L7833">
        <v>31358</v>
      </c>
      <c r="M7833" t="s">
        <v>280</v>
      </c>
      <c r="N7833" s="1">
        <v>44964</v>
      </c>
      <c r="O7833" s="1">
        <v>44966</v>
      </c>
      <c r="P7833">
        <v>65</v>
      </c>
      <c r="Q7833">
        <v>3</v>
      </c>
      <c r="R7833" t="s">
        <v>63</v>
      </c>
      <c r="S7833">
        <v>2</v>
      </c>
      <c r="T7833">
        <v>2</v>
      </c>
      <c r="U7833">
        <v>2</v>
      </c>
      <c r="V7833">
        <v>164</v>
      </c>
      <c r="W7833" t="s">
        <v>41</v>
      </c>
      <c r="X7833" t="s">
        <v>38203</v>
      </c>
      <c r="Y7833" t="s">
        <v>81</v>
      </c>
      <c r="Z7833" s="1">
        <v>44946</v>
      </c>
      <c r="AA7833" s="2">
        <v>0.60071759259259261</v>
      </c>
      <c r="AB7833" s="2">
        <v>0.15244212962962964</v>
      </c>
      <c r="AC7833" t="s">
        <v>45</v>
      </c>
      <c r="AD7833" t="s">
        <v>44</v>
      </c>
      <c r="AE7833" t="s">
        <v>44</v>
      </c>
      <c r="AF7833">
        <v>82</v>
      </c>
    </row>
    <row r="7834" spans="1:32">
      <c r="A7834">
        <v>32857</v>
      </c>
      <c r="B7834">
        <v>31957</v>
      </c>
      <c r="C7834" t="s">
        <v>7413</v>
      </c>
      <c r="D7834" t="s">
        <v>6774</v>
      </c>
      <c r="E7834" t="s">
        <v>34</v>
      </c>
      <c r="F7834" t="s">
        <v>38204</v>
      </c>
      <c r="G7834">
        <f>1-627-702-8056</f>
        <v>-9384</v>
      </c>
      <c r="H7834" t="s">
        <v>171</v>
      </c>
      <c r="I7834" s="1">
        <v>34374</v>
      </c>
      <c r="J7834" t="s">
        <v>38205</v>
      </c>
      <c r="K7834" t="s">
        <v>38206</v>
      </c>
      <c r="L7834">
        <v>19351</v>
      </c>
      <c r="M7834" t="s">
        <v>171</v>
      </c>
      <c r="N7834" s="1">
        <v>44991</v>
      </c>
      <c r="O7834" s="1">
        <v>44994</v>
      </c>
      <c r="P7834">
        <v>57</v>
      </c>
      <c r="Q7834">
        <v>3</v>
      </c>
      <c r="R7834" t="s">
        <v>40</v>
      </c>
      <c r="S7834">
        <v>2</v>
      </c>
      <c r="T7834">
        <v>1</v>
      </c>
      <c r="U7834">
        <v>3</v>
      </c>
      <c r="V7834">
        <v>744</v>
      </c>
      <c r="W7834" t="s">
        <v>54</v>
      </c>
      <c r="X7834" t="s">
        <v>38207</v>
      </c>
      <c r="Y7834" t="s">
        <v>43</v>
      </c>
      <c r="Z7834" s="1">
        <v>44964</v>
      </c>
      <c r="AA7834" s="2">
        <v>0.64645833333333336</v>
      </c>
      <c r="AB7834" s="2">
        <v>0.12584490740740742</v>
      </c>
      <c r="AC7834" t="s">
        <v>45</v>
      </c>
      <c r="AD7834" t="s">
        <v>44</v>
      </c>
      <c r="AE7834" t="s">
        <v>44</v>
      </c>
      <c r="AF7834">
        <v>248</v>
      </c>
    </row>
    <row r="7835" spans="1:32">
      <c r="A7835">
        <v>32858</v>
      </c>
      <c r="B7835">
        <v>31958</v>
      </c>
      <c r="C7835" t="s">
        <v>662</v>
      </c>
      <c r="D7835" t="s">
        <v>184</v>
      </c>
      <c r="E7835" t="s">
        <v>48</v>
      </c>
      <c r="F7835" t="s">
        <v>38208</v>
      </c>
      <c r="G7835">
        <v>6926547564</v>
      </c>
      <c r="H7835" t="s">
        <v>122</v>
      </c>
      <c r="I7835" s="1">
        <v>20685</v>
      </c>
      <c r="J7835" t="s">
        <v>38209</v>
      </c>
      <c r="K7835" t="s">
        <v>38210</v>
      </c>
      <c r="L7835">
        <v>30077</v>
      </c>
      <c r="M7835" t="s">
        <v>122</v>
      </c>
      <c r="N7835" s="1">
        <v>45224</v>
      </c>
      <c r="O7835" s="1">
        <v>45228</v>
      </c>
      <c r="P7835">
        <v>77</v>
      </c>
      <c r="Q7835">
        <v>4</v>
      </c>
      <c r="R7835" t="s">
        <v>63</v>
      </c>
      <c r="S7835">
        <v>3</v>
      </c>
      <c r="T7835">
        <v>0</v>
      </c>
      <c r="U7835">
        <v>4</v>
      </c>
      <c r="V7835">
        <v>336</v>
      </c>
      <c r="W7835" t="s">
        <v>54</v>
      </c>
      <c r="X7835" t="s">
        <v>38211</v>
      </c>
      <c r="Y7835" t="s">
        <v>43</v>
      </c>
      <c r="Z7835" s="1">
        <v>45210</v>
      </c>
      <c r="AA7835" s="2">
        <v>0.5534027777777778</v>
      </c>
      <c r="AB7835" s="2">
        <v>0.54032407407407412</v>
      </c>
      <c r="AC7835" t="s">
        <v>45</v>
      </c>
      <c r="AD7835" t="s">
        <v>44</v>
      </c>
      <c r="AE7835" t="s">
        <v>45</v>
      </c>
      <c r="AF7835">
        <v>84</v>
      </c>
    </row>
    <row r="7836" spans="1:32">
      <c r="A7836">
        <v>32862</v>
      </c>
      <c r="B7836">
        <v>31962</v>
      </c>
      <c r="C7836" t="s">
        <v>2679</v>
      </c>
      <c r="D7836" t="s">
        <v>57</v>
      </c>
      <c r="E7836" t="s">
        <v>48</v>
      </c>
      <c r="F7836" t="s">
        <v>38212</v>
      </c>
      <c r="G7836" t="s">
        <v>38213</v>
      </c>
      <c r="H7836" t="s">
        <v>418</v>
      </c>
      <c r="I7836" s="1">
        <v>23094</v>
      </c>
      <c r="J7836" t="s">
        <v>38214</v>
      </c>
      <c r="K7836" t="s">
        <v>13187</v>
      </c>
      <c r="L7836">
        <v>80111</v>
      </c>
      <c r="M7836" t="s">
        <v>418</v>
      </c>
      <c r="N7836" s="1">
        <v>45154</v>
      </c>
      <c r="O7836" s="1">
        <v>45156</v>
      </c>
      <c r="P7836">
        <v>16</v>
      </c>
      <c r="Q7836">
        <v>1</v>
      </c>
      <c r="R7836" t="s">
        <v>53</v>
      </c>
      <c r="S7836">
        <v>2</v>
      </c>
      <c r="T7836">
        <v>1</v>
      </c>
      <c r="U7836">
        <v>2</v>
      </c>
      <c r="V7836">
        <v>244</v>
      </c>
      <c r="W7836" t="s">
        <v>41</v>
      </c>
      <c r="X7836" t="s">
        <v>38215</v>
      </c>
      <c r="Y7836" t="s">
        <v>43</v>
      </c>
      <c r="Z7836" s="1">
        <v>45131</v>
      </c>
      <c r="AA7836" s="2">
        <v>0.75747685185185187</v>
      </c>
      <c r="AB7836" s="2">
        <v>0.23138888888888889</v>
      </c>
      <c r="AC7836" t="s">
        <v>45</v>
      </c>
      <c r="AD7836" t="s">
        <v>44</v>
      </c>
      <c r="AE7836" t="s">
        <v>45</v>
      </c>
      <c r="AF7836">
        <v>122</v>
      </c>
    </row>
    <row r="7837" spans="1:32">
      <c r="A7837">
        <v>32867</v>
      </c>
      <c r="B7837">
        <v>31967</v>
      </c>
      <c r="C7837" t="s">
        <v>38216</v>
      </c>
      <c r="D7837" t="s">
        <v>938</v>
      </c>
      <c r="E7837" t="s">
        <v>34</v>
      </c>
      <c r="F7837" t="s">
        <v>38217</v>
      </c>
      <c r="G7837" t="s">
        <v>38218</v>
      </c>
      <c r="H7837" t="s">
        <v>692</v>
      </c>
      <c r="I7837" s="1">
        <v>30529</v>
      </c>
      <c r="J7837" t="s">
        <v>38219</v>
      </c>
      <c r="K7837" t="s">
        <v>13618</v>
      </c>
      <c r="L7837">
        <v>8364</v>
      </c>
      <c r="M7837" t="s">
        <v>692</v>
      </c>
      <c r="N7837" s="1">
        <v>45043</v>
      </c>
      <c r="O7837" s="1">
        <v>45045</v>
      </c>
      <c r="P7837">
        <v>82</v>
      </c>
      <c r="Q7837">
        <v>4</v>
      </c>
      <c r="R7837" t="s">
        <v>53</v>
      </c>
      <c r="S7837">
        <v>3</v>
      </c>
      <c r="T7837">
        <v>0</v>
      </c>
      <c r="U7837">
        <v>2</v>
      </c>
      <c r="V7837">
        <v>298</v>
      </c>
      <c r="W7837" t="s">
        <v>54</v>
      </c>
      <c r="X7837" t="s">
        <v>38220</v>
      </c>
      <c r="Y7837" t="s">
        <v>65</v>
      </c>
      <c r="Z7837" s="1">
        <v>45036</v>
      </c>
      <c r="AA7837" s="2">
        <v>0.27178240740740739</v>
      </c>
      <c r="AB7837" s="2">
        <v>0.31290509259259258</v>
      </c>
      <c r="AC7837" t="s">
        <v>45</v>
      </c>
      <c r="AD7837" t="s">
        <v>44</v>
      </c>
      <c r="AE7837" t="s">
        <v>44</v>
      </c>
      <c r="AF7837">
        <v>149</v>
      </c>
    </row>
    <row r="7838" spans="1:32">
      <c r="A7838">
        <v>32870</v>
      </c>
      <c r="B7838">
        <v>31970</v>
      </c>
      <c r="C7838" t="s">
        <v>2616</v>
      </c>
      <c r="D7838" t="s">
        <v>1222</v>
      </c>
      <c r="E7838" t="s">
        <v>48</v>
      </c>
      <c r="F7838" t="s">
        <v>38221</v>
      </c>
      <c r="G7838" t="s">
        <v>38222</v>
      </c>
      <c r="H7838" t="s">
        <v>692</v>
      </c>
      <c r="I7838" s="1">
        <v>20951</v>
      </c>
      <c r="J7838" t="s">
        <v>38223</v>
      </c>
      <c r="K7838" t="s">
        <v>38224</v>
      </c>
      <c r="L7838">
        <v>90167</v>
      </c>
      <c r="M7838" t="s">
        <v>692</v>
      </c>
      <c r="N7838" s="1">
        <v>45304</v>
      </c>
      <c r="O7838" s="1">
        <v>45306</v>
      </c>
      <c r="P7838">
        <v>41</v>
      </c>
      <c r="Q7838">
        <v>2</v>
      </c>
      <c r="R7838" t="s">
        <v>63</v>
      </c>
      <c r="S7838">
        <v>2</v>
      </c>
      <c r="T7838">
        <v>0</v>
      </c>
      <c r="U7838">
        <v>2</v>
      </c>
      <c r="V7838">
        <v>152</v>
      </c>
      <c r="W7838" t="s">
        <v>41</v>
      </c>
      <c r="X7838" t="s">
        <v>38225</v>
      </c>
      <c r="Y7838" t="s">
        <v>65</v>
      </c>
      <c r="Z7838" s="1">
        <v>45267</v>
      </c>
      <c r="AA7838" s="2">
        <v>6.4351851851851861E-3</v>
      </c>
      <c r="AB7838" s="2">
        <v>0.67759259259259252</v>
      </c>
      <c r="AC7838" t="s">
        <v>45</v>
      </c>
      <c r="AD7838" t="s">
        <v>45</v>
      </c>
      <c r="AE7838" t="s">
        <v>44</v>
      </c>
      <c r="AF7838">
        <v>76</v>
      </c>
    </row>
    <row r="7839" spans="1:32">
      <c r="A7839">
        <v>32871</v>
      </c>
      <c r="B7839">
        <v>31971</v>
      </c>
      <c r="C7839" t="s">
        <v>915</v>
      </c>
      <c r="D7839" t="s">
        <v>977</v>
      </c>
      <c r="E7839" t="s">
        <v>48</v>
      </c>
      <c r="F7839" t="s">
        <v>38226</v>
      </c>
      <c r="G7839">
        <f>1-407-252-1210</f>
        <v>-1868</v>
      </c>
      <c r="H7839" t="s">
        <v>209</v>
      </c>
      <c r="I7839" s="1">
        <v>35604</v>
      </c>
      <c r="J7839" t="s">
        <v>38227</v>
      </c>
      <c r="K7839" t="s">
        <v>38228</v>
      </c>
      <c r="L7839">
        <v>45539</v>
      </c>
      <c r="M7839" t="s">
        <v>209</v>
      </c>
      <c r="N7839" s="1">
        <v>45158</v>
      </c>
      <c r="O7839" s="1">
        <v>45159</v>
      </c>
      <c r="P7839">
        <v>57</v>
      </c>
      <c r="Q7839">
        <v>3</v>
      </c>
      <c r="R7839" t="s">
        <v>40</v>
      </c>
      <c r="S7839">
        <v>2</v>
      </c>
      <c r="T7839">
        <v>2</v>
      </c>
      <c r="U7839">
        <v>1</v>
      </c>
      <c r="V7839">
        <v>232</v>
      </c>
      <c r="W7839" t="s">
        <v>54</v>
      </c>
      <c r="X7839" t="s">
        <v>38229</v>
      </c>
      <c r="Y7839" t="s">
        <v>43</v>
      </c>
      <c r="Z7839" s="1">
        <v>45122</v>
      </c>
      <c r="AA7839" s="2">
        <v>0.45906249999999998</v>
      </c>
      <c r="AB7839" s="2">
        <v>5.8136574074074077E-2</v>
      </c>
      <c r="AC7839" t="s">
        <v>45</v>
      </c>
      <c r="AD7839" t="s">
        <v>44</v>
      </c>
      <c r="AE7839" t="s">
        <v>45</v>
      </c>
      <c r="AF7839">
        <v>232</v>
      </c>
    </row>
    <row r="7840" spans="1:32">
      <c r="A7840">
        <v>32872</v>
      </c>
      <c r="B7840">
        <v>31972</v>
      </c>
      <c r="C7840" t="s">
        <v>3217</v>
      </c>
      <c r="D7840" t="s">
        <v>20782</v>
      </c>
      <c r="E7840" t="s">
        <v>48</v>
      </c>
      <c r="F7840" t="s">
        <v>38230</v>
      </c>
      <c r="G7840" t="s">
        <v>38231</v>
      </c>
      <c r="H7840" t="s">
        <v>537</v>
      </c>
      <c r="I7840" s="1">
        <v>19573</v>
      </c>
      <c r="J7840" t="s">
        <v>38232</v>
      </c>
      <c r="K7840" t="s">
        <v>38233</v>
      </c>
      <c r="L7840">
        <v>58803</v>
      </c>
      <c r="M7840" t="s">
        <v>537</v>
      </c>
      <c r="N7840" s="1">
        <v>45231</v>
      </c>
      <c r="O7840" s="1">
        <v>45236</v>
      </c>
      <c r="P7840">
        <v>26</v>
      </c>
      <c r="Q7840">
        <v>2</v>
      </c>
      <c r="R7840" t="s">
        <v>63</v>
      </c>
      <c r="S7840">
        <v>2</v>
      </c>
      <c r="T7840">
        <v>1</v>
      </c>
      <c r="U7840">
        <v>5</v>
      </c>
      <c r="V7840">
        <v>410</v>
      </c>
      <c r="W7840" t="s">
        <v>41</v>
      </c>
      <c r="X7840" t="s">
        <v>38234</v>
      </c>
      <c r="Y7840" t="s">
        <v>6</v>
      </c>
      <c r="Z7840" s="1">
        <v>45224</v>
      </c>
      <c r="AA7840" s="2">
        <v>0.6270486111111111</v>
      </c>
      <c r="AB7840" s="2">
        <v>0.56444444444444442</v>
      </c>
      <c r="AC7840" t="s">
        <v>45</v>
      </c>
      <c r="AD7840" t="s">
        <v>45</v>
      </c>
      <c r="AE7840" t="s">
        <v>45</v>
      </c>
      <c r="AF7840">
        <v>82</v>
      </c>
    </row>
    <row r="7841" spans="1:32">
      <c r="A7841">
        <v>32874</v>
      </c>
      <c r="B7841">
        <v>31974</v>
      </c>
      <c r="C7841" t="s">
        <v>256</v>
      </c>
      <c r="D7841" t="s">
        <v>696</v>
      </c>
      <c r="E7841" t="s">
        <v>34</v>
      </c>
      <c r="F7841" t="s">
        <v>38235</v>
      </c>
      <c r="G7841">
        <v>8728082429</v>
      </c>
      <c r="H7841" t="s">
        <v>405</v>
      </c>
      <c r="I7841" s="1">
        <v>29619</v>
      </c>
      <c r="J7841" t="s">
        <v>38236</v>
      </c>
      <c r="K7841" t="s">
        <v>25882</v>
      </c>
      <c r="L7841">
        <v>35023</v>
      </c>
      <c r="M7841" t="s">
        <v>405</v>
      </c>
      <c r="N7841" s="1">
        <v>44975</v>
      </c>
      <c r="O7841" s="1">
        <v>44979</v>
      </c>
      <c r="P7841">
        <v>8</v>
      </c>
      <c r="Q7841">
        <v>1</v>
      </c>
      <c r="R7841" t="s">
        <v>63</v>
      </c>
      <c r="S7841">
        <v>3</v>
      </c>
      <c r="T7841">
        <v>2</v>
      </c>
      <c r="U7841">
        <v>4</v>
      </c>
      <c r="V7841">
        <v>356</v>
      </c>
      <c r="W7841" t="s">
        <v>41</v>
      </c>
      <c r="X7841" t="s">
        <v>38237</v>
      </c>
      <c r="Y7841" t="s">
        <v>65</v>
      </c>
      <c r="Z7841" s="1">
        <v>44954</v>
      </c>
      <c r="AA7841" s="2">
        <v>0.64811342592592591</v>
      </c>
      <c r="AB7841" s="2">
        <v>0.30053240740740744</v>
      </c>
      <c r="AC7841" t="s">
        <v>44</v>
      </c>
      <c r="AD7841" t="s">
        <v>45</v>
      </c>
      <c r="AE7841" t="s">
        <v>44</v>
      </c>
      <c r="AF7841">
        <v>89</v>
      </c>
    </row>
    <row r="7842" spans="1:32">
      <c r="A7842">
        <v>32876</v>
      </c>
      <c r="B7842">
        <v>31976</v>
      </c>
      <c r="C7842" t="s">
        <v>1913</v>
      </c>
      <c r="D7842" t="s">
        <v>768</v>
      </c>
      <c r="E7842" t="s">
        <v>34</v>
      </c>
      <c r="F7842" t="s">
        <v>38238</v>
      </c>
      <c r="G7842" t="s">
        <v>38239</v>
      </c>
      <c r="H7842" t="s">
        <v>941</v>
      </c>
      <c r="I7842" s="1">
        <v>30994</v>
      </c>
      <c r="J7842" t="s">
        <v>38240</v>
      </c>
      <c r="K7842" t="s">
        <v>38241</v>
      </c>
      <c r="L7842">
        <v>11078</v>
      </c>
      <c r="M7842" t="s">
        <v>941</v>
      </c>
      <c r="N7842" s="1">
        <v>45202</v>
      </c>
      <c r="O7842" s="1">
        <v>45204</v>
      </c>
      <c r="P7842">
        <v>41</v>
      </c>
      <c r="Q7842">
        <v>2</v>
      </c>
      <c r="R7842" t="s">
        <v>63</v>
      </c>
      <c r="S7842">
        <v>4</v>
      </c>
      <c r="T7842">
        <v>1</v>
      </c>
      <c r="U7842">
        <v>2</v>
      </c>
      <c r="V7842">
        <v>128</v>
      </c>
      <c r="W7842" t="s">
        <v>54</v>
      </c>
      <c r="X7842" t="s">
        <v>38242</v>
      </c>
      <c r="Y7842" t="s">
        <v>81</v>
      </c>
      <c r="Z7842" s="1">
        <v>45180</v>
      </c>
      <c r="AA7842" s="2">
        <v>7.7361111111111117E-2</v>
      </c>
      <c r="AB7842" s="2">
        <v>0.26959490740740738</v>
      </c>
      <c r="AC7842" t="s">
        <v>45</v>
      </c>
      <c r="AD7842" t="s">
        <v>45</v>
      </c>
      <c r="AE7842" t="s">
        <v>45</v>
      </c>
      <c r="AF7842">
        <v>64</v>
      </c>
    </row>
    <row r="7843" spans="1:32">
      <c r="A7843">
        <v>32879</v>
      </c>
      <c r="B7843">
        <v>31979</v>
      </c>
      <c r="C7843" t="s">
        <v>2415</v>
      </c>
      <c r="D7843" t="s">
        <v>4697</v>
      </c>
      <c r="E7843" t="s">
        <v>34</v>
      </c>
      <c r="F7843" t="s">
        <v>38243</v>
      </c>
      <c r="G7843" t="s">
        <v>38244</v>
      </c>
      <c r="H7843" t="s">
        <v>295</v>
      </c>
      <c r="I7843" s="1">
        <v>30253</v>
      </c>
      <c r="J7843" t="s">
        <v>38245</v>
      </c>
      <c r="K7843" t="s">
        <v>38246</v>
      </c>
      <c r="L7843">
        <v>5307</v>
      </c>
      <c r="M7843" t="s">
        <v>295</v>
      </c>
      <c r="N7843" s="1">
        <v>45070</v>
      </c>
      <c r="O7843" s="1">
        <v>45074</v>
      </c>
      <c r="P7843">
        <v>41</v>
      </c>
      <c r="Q7843">
        <v>2</v>
      </c>
      <c r="R7843" t="s">
        <v>63</v>
      </c>
      <c r="S7843">
        <v>2</v>
      </c>
      <c r="T7843">
        <v>2</v>
      </c>
      <c r="U7843">
        <v>4</v>
      </c>
      <c r="V7843">
        <v>280</v>
      </c>
      <c r="W7843" t="s">
        <v>54</v>
      </c>
      <c r="X7843" t="s">
        <v>38247</v>
      </c>
      <c r="Y7843" t="s">
        <v>65</v>
      </c>
      <c r="Z7843" s="1">
        <v>45044</v>
      </c>
      <c r="AA7843" s="2">
        <v>0.97520833333333334</v>
      </c>
      <c r="AB7843" s="2">
        <v>0.16299768518518518</v>
      </c>
      <c r="AC7843" t="s">
        <v>45</v>
      </c>
      <c r="AD7843" t="s">
        <v>44</v>
      </c>
      <c r="AE7843" t="s">
        <v>44</v>
      </c>
      <c r="AF7843">
        <v>70</v>
      </c>
    </row>
    <row r="7844" spans="1:32">
      <c r="A7844">
        <v>32880</v>
      </c>
      <c r="B7844">
        <v>31980</v>
      </c>
      <c r="C7844" t="s">
        <v>440</v>
      </c>
      <c r="D7844" t="s">
        <v>9265</v>
      </c>
      <c r="E7844" t="s">
        <v>48</v>
      </c>
      <c r="F7844" t="s">
        <v>38248</v>
      </c>
      <c r="G7844" t="s">
        <v>38249</v>
      </c>
      <c r="H7844" t="s">
        <v>280</v>
      </c>
      <c r="I7844" s="1">
        <v>19770</v>
      </c>
      <c r="J7844" t="s">
        <v>38250</v>
      </c>
      <c r="K7844" t="s">
        <v>17329</v>
      </c>
      <c r="L7844">
        <v>52153</v>
      </c>
      <c r="M7844" t="s">
        <v>280</v>
      </c>
      <c r="N7844" s="1">
        <v>44982</v>
      </c>
      <c r="O7844" s="1">
        <v>44987</v>
      </c>
      <c r="P7844">
        <v>49</v>
      </c>
      <c r="Q7844">
        <v>2</v>
      </c>
      <c r="R7844" t="s">
        <v>53</v>
      </c>
      <c r="S7844">
        <v>1</v>
      </c>
      <c r="T7844">
        <v>2</v>
      </c>
      <c r="U7844">
        <v>5</v>
      </c>
      <c r="V7844">
        <v>740</v>
      </c>
      <c r="W7844" t="s">
        <v>41</v>
      </c>
      <c r="X7844" t="s">
        <v>38251</v>
      </c>
      <c r="Y7844" t="s">
        <v>81</v>
      </c>
      <c r="Z7844" s="1">
        <v>44961</v>
      </c>
      <c r="AA7844" s="2">
        <v>0.25641203703703702</v>
      </c>
      <c r="AB7844" s="2">
        <v>0.48964120370370368</v>
      </c>
      <c r="AC7844" t="s">
        <v>45</v>
      </c>
      <c r="AD7844" t="s">
        <v>44</v>
      </c>
      <c r="AE7844" t="s">
        <v>44</v>
      </c>
      <c r="AF7844">
        <v>148</v>
      </c>
    </row>
    <row r="7845" spans="1:32">
      <c r="A7845">
        <v>32883</v>
      </c>
      <c r="B7845">
        <v>31983</v>
      </c>
      <c r="C7845" t="s">
        <v>384</v>
      </c>
      <c r="D7845" t="s">
        <v>427</v>
      </c>
      <c r="E7845" t="s">
        <v>48</v>
      </c>
      <c r="F7845" t="s">
        <v>38252</v>
      </c>
      <c r="G7845" t="s">
        <v>38253</v>
      </c>
      <c r="H7845" t="s">
        <v>330</v>
      </c>
      <c r="I7845" s="1">
        <v>34499</v>
      </c>
      <c r="J7845" t="s">
        <v>38254</v>
      </c>
      <c r="K7845" t="s">
        <v>9748</v>
      </c>
      <c r="L7845">
        <v>73181</v>
      </c>
      <c r="M7845" t="s">
        <v>330</v>
      </c>
      <c r="N7845" s="1">
        <v>44984</v>
      </c>
      <c r="O7845" s="1">
        <v>44987</v>
      </c>
      <c r="P7845">
        <v>23</v>
      </c>
      <c r="Q7845">
        <v>1</v>
      </c>
      <c r="R7845" t="s">
        <v>63</v>
      </c>
      <c r="S7845">
        <v>4</v>
      </c>
      <c r="T7845">
        <v>0</v>
      </c>
      <c r="U7845">
        <v>3</v>
      </c>
      <c r="V7845">
        <v>228</v>
      </c>
      <c r="W7845" t="s">
        <v>54</v>
      </c>
      <c r="X7845" t="s">
        <v>38255</v>
      </c>
      <c r="Y7845" t="s">
        <v>81</v>
      </c>
      <c r="Z7845" s="1">
        <v>44968</v>
      </c>
      <c r="AA7845" s="2">
        <v>0.6001967592592593</v>
      </c>
      <c r="AB7845" s="2">
        <v>0.36153935185185188</v>
      </c>
      <c r="AC7845" t="s">
        <v>44</v>
      </c>
      <c r="AD7845" t="s">
        <v>44</v>
      </c>
      <c r="AE7845" t="s">
        <v>45</v>
      </c>
      <c r="AF7845">
        <v>76</v>
      </c>
    </row>
    <row r="7846" spans="1:32">
      <c r="A7846">
        <v>32884</v>
      </c>
      <c r="B7846">
        <v>31984</v>
      </c>
      <c r="C7846" t="s">
        <v>5892</v>
      </c>
      <c r="D7846" t="s">
        <v>508</v>
      </c>
      <c r="E7846" t="s">
        <v>48</v>
      </c>
      <c r="F7846" t="s">
        <v>16888</v>
      </c>
      <c r="G7846" t="s">
        <v>38256</v>
      </c>
      <c r="H7846" t="s">
        <v>77</v>
      </c>
      <c r="I7846" s="1">
        <v>34396</v>
      </c>
      <c r="J7846" t="s">
        <v>38257</v>
      </c>
      <c r="K7846" t="s">
        <v>38258</v>
      </c>
      <c r="L7846">
        <v>81919</v>
      </c>
      <c r="M7846" t="s">
        <v>77</v>
      </c>
      <c r="N7846" s="1">
        <v>45173</v>
      </c>
      <c r="O7846" s="1">
        <v>45175</v>
      </c>
      <c r="P7846">
        <v>7</v>
      </c>
      <c r="Q7846">
        <v>1</v>
      </c>
      <c r="R7846" t="s">
        <v>53</v>
      </c>
      <c r="S7846">
        <v>4</v>
      </c>
      <c r="T7846">
        <v>0</v>
      </c>
      <c r="U7846">
        <v>2</v>
      </c>
      <c r="V7846">
        <v>292</v>
      </c>
      <c r="W7846" t="s">
        <v>41</v>
      </c>
      <c r="X7846" t="s">
        <v>38259</v>
      </c>
      <c r="Y7846" t="s">
        <v>65</v>
      </c>
      <c r="Z7846" s="1">
        <v>45168</v>
      </c>
      <c r="AA7846" s="2">
        <v>0.22134259259259259</v>
      </c>
      <c r="AB7846" s="2">
        <v>0.35357638888888893</v>
      </c>
      <c r="AC7846" t="s">
        <v>45</v>
      </c>
      <c r="AD7846" t="s">
        <v>45</v>
      </c>
      <c r="AE7846" t="s">
        <v>45</v>
      </c>
      <c r="AF7846">
        <v>146</v>
      </c>
    </row>
    <row r="7847" spans="1:32">
      <c r="A7847">
        <v>32885</v>
      </c>
      <c r="B7847">
        <v>31985</v>
      </c>
      <c r="C7847" t="s">
        <v>416</v>
      </c>
      <c r="D7847" t="s">
        <v>5519</v>
      </c>
      <c r="E7847" t="s">
        <v>34</v>
      </c>
      <c r="F7847" t="s">
        <v>38260</v>
      </c>
      <c r="G7847" t="s">
        <v>38261</v>
      </c>
      <c r="H7847" t="s">
        <v>941</v>
      </c>
      <c r="I7847" s="1">
        <v>34164</v>
      </c>
      <c r="J7847" t="s">
        <v>38262</v>
      </c>
      <c r="K7847" t="s">
        <v>38263</v>
      </c>
      <c r="L7847">
        <v>71852</v>
      </c>
      <c r="M7847" t="s">
        <v>941</v>
      </c>
      <c r="N7847" s="1">
        <v>45260</v>
      </c>
      <c r="O7847" s="1">
        <v>45263</v>
      </c>
      <c r="P7847">
        <v>82</v>
      </c>
      <c r="Q7847">
        <v>4</v>
      </c>
      <c r="R7847" t="s">
        <v>53</v>
      </c>
      <c r="S7847">
        <v>2</v>
      </c>
      <c r="T7847">
        <v>0</v>
      </c>
      <c r="U7847">
        <v>3</v>
      </c>
      <c r="V7847">
        <v>372</v>
      </c>
      <c r="W7847" t="s">
        <v>41</v>
      </c>
      <c r="X7847" t="s">
        <v>38264</v>
      </c>
      <c r="Y7847" t="s">
        <v>6</v>
      </c>
      <c r="Z7847" s="1">
        <v>45245</v>
      </c>
      <c r="AA7847" s="2">
        <v>0.15824074074074074</v>
      </c>
      <c r="AB7847" s="2">
        <v>0.30274305555555553</v>
      </c>
      <c r="AC7847" t="s">
        <v>45</v>
      </c>
      <c r="AD7847" t="s">
        <v>44</v>
      </c>
      <c r="AE7847" t="s">
        <v>44</v>
      </c>
      <c r="AF7847">
        <v>124</v>
      </c>
    </row>
    <row r="7848" spans="1:32">
      <c r="A7848">
        <v>32886</v>
      </c>
      <c r="B7848">
        <v>31986</v>
      </c>
      <c r="C7848" t="s">
        <v>90</v>
      </c>
      <c r="D7848" t="s">
        <v>184</v>
      </c>
      <c r="E7848" t="s">
        <v>48</v>
      </c>
      <c r="F7848" t="s">
        <v>38265</v>
      </c>
      <c r="G7848" t="s">
        <v>38266</v>
      </c>
      <c r="H7848" t="s">
        <v>725</v>
      </c>
      <c r="I7848" s="1">
        <v>30818</v>
      </c>
      <c r="J7848" t="s">
        <v>38267</v>
      </c>
      <c r="K7848" t="s">
        <v>9886</v>
      </c>
      <c r="L7848">
        <v>95910</v>
      </c>
      <c r="M7848" t="s">
        <v>725</v>
      </c>
      <c r="N7848" s="1">
        <v>44961</v>
      </c>
      <c r="O7848" s="1">
        <v>44964</v>
      </c>
      <c r="P7848">
        <v>47</v>
      </c>
      <c r="Q7848">
        <v>2</v>
      </c>
      <c r="R7848" t="s">
        <v>63</v>
      </c>
      <c r="S7848">
        <v>4</v>
      </c>
      <c r="T7848">
        <v>0</v>
      </c>
      <c r="U7848">
        <v>3</v>
      </c>
      <c r="V7848">
        <v>195</v>
      </c>
      <c r="W7848" t="s">
        <v>41</v>
      </c>
      <c r="X7848" t="s">
        <v>38268</v>
      </c>
      <c r="Y7848" t="s">
        <v>81</v>
      </c>
      <c r="Z7848" s="1">
        <v>44937</v>
      </c>
      <c r="AA7848" s="2">
        <v>0.64581018518518518</v>
      </c>
      <c r="AB7848" s="2">
        <v>9.481481481481481E-2</v>
      </c>
      <c r="AC7848" t="s">
        <v>44</v>
      </c>
      <c r="AD7848" t="s">
        <v>44</v>
      </c>
      <c r="AE7848" t="s">
        <v>45</v>
      </c>
      <c r="AF7848">
        <v>65</v>
      </c>
    </row>
    <row r="7849" spans="1:32">
      <c r="A7849">
        <v>32887</v>
      </c>
      <c r="B7849">
        <v>31987</v>
      </c>
      <c r="C7849" t="s">
        <v>1481</v>
      </c>
      <c r="D7849" t="s">
        <v>1726</v>
      </c>
      <c r="E7849" t="s">
        <v>34</v>
      </c>
      <c r="F7849" t="s">
        <v>38269</v>
      </c>
      <c r="G7849" t="s">
        <v>38270</v>
      </c>
      <c r="H7849" t="s">
        <v>317</v>
      </c>
      <c r="I7849" s="1">
        <v>35096</v>
      </c>
      <c r="J7849" t="s">
        <v>38271</v>
      </c>
      <c r="K7849" t="s">
        <v>8508</v>
      </c>
      <c r="L7849">
        <v>80102</v>
      </c>
      <c r="M7849" t="s">
        <v>317</v>
      </c>
      <c r="N7849" s="1">
        <v>45191</v>
      </c>
      <c r="O7849" s="1">
        <v>45196</v>
      </c>
      <c r="P7849">
        <v>26</v>
      </c>
      <c r="Q7849">
        <v>2</v>
      </c>
      <c r="R7849" t="s">
        <v>63</v>
      </c>
      <c r="S7849">
        <v>2</v>
      </c>
      <c r="T7849">
        <v>0</v>
      </c>
      <c r="U7849">
        <v>5</v>
      </c>
      <c r="V7849">
        <v>320</v>
      </c>
      <c r="W7849" t="s">
        <v>54</v>
      </c>
      <c r="X7849" t="s">
        <v>38272</v>
      </c>
      <c r="Y7849" t="s">
        <v>43</v>
      </c>
      <c r="Z7849" s="1">
        <v>45161</v>
      </c>
      <c r="AA7849" s="2">
        <v>4.6909722222222221E-2</v>
      </c>
      <c r="AB7849" s="2">
        <v>1.7916666666666668E-2</v>
      </c>
      <c r="AC7849" t="s">
        <v>44</v>
      </c>
      <c r="AD7849" t="s">
        <v>45</v>
      </c>
      <c r="AE7849" t="s">
        <v>44</v>
      </c>
      <c r="AF7849">
        <v>64</v>
      </c>
    </row>
    <row r="7850" spans="1:32">
      <c r="A7850">
        <v>32888</v>
      </c>
      <c r="B7850">
        <v>31988</v>
      </c>
      <c r="C7850" t="s">
        <v>501</v>
      </c>
      <c r="D7850" t="s">
        <v>4082</v>
      </c>
      <c r="E7850" t="s">
        <v>48</v>
      </c>
      <c r="F7850" t="s">
        <v>38273</v>
      </c>
      <c r="G7850">
        <f>1-773-275-7878</f>
        <v>-8925</v>
      </c>
      <c r="H7850" t="s">
        <v>309</v>
      </c>
      <c r="I7850" s="1">
        <v>24249</v>
      </c>
      <c r="J7850" t="s">
        <v>38274</v>
      </c>
      <c r="K7850" t="s">
        <v>25206</v>
      </c>
      <c r="L7850">
        <v>50930</v>
      </c>
      <c r="M7850" t="s">
        <v>309</v>
      </c>
      <c r="N7850" s="1">
        <v>45227</v>
      </c>
      <c r="O7850" s="1">
        <v>45230</v>
      </c>
      <c r="P7850">
        <v>64</v>
      </c>
      <c r="Q7850">
        <v>3</v>
      </c>
      <c r="R7850" t="s">
        <v>53</v>
      </c>
      <c r="S7850">
        <v>4</v>
      </c>
      <c r="T7850">
        <v>0</v>
      </c>
      <c r="U7850">
        <v>3</v>
      </c>
      <c r="V7850">
        <v>381</v>
      </c>
      <c r="W7850" t="s">
        <v>54</v>
      </c>
      <c r="X7850" t="s">
        <v>38275</v>
      </c>
      <c r="Y7850" t="s">
        <v>65</v>
      </c>
      <c r="Z7850" s="1">
        <v>45218</v>
      </c>
      <c r="AA7850" s="2">
        <v>0.18562500000000001</v>
      </c>
      <c r="AB7850" s="2">
        <v>0.15988425925925925</v>
      </c>
      <c r="AC7850" t="s">
        <v>44</v>
      </c>
      <c r="AD7850" t="s">
        <v>44</v>
      </c>
      <c r="AE7850" t="s">
        <v>45</v>
      </c>
      <c r="AF7850">
        <v>127</v>
      </c>
    </row>
    <row r="7851" spans="1:32">
      <c r="A7851">
        <v>32889</v>
      </c>
      <c r="B7851">
        <v>31989</v>
      </c>
      <c r="C7851" t="s">
        <v>602</v>
      </c>
      <c r="D7851" t="s">
        <v>18759</v>
      </c>
      <c r="E7851" t="s">
        <v>34</v>
      </c>
      <c r="F7851" t="s">
        <v>38276</v>
      </c>
      <c r="G7851">
        <f>1-799-434-2387</f>
        <v>-3619</v>
      </c>
      <c r="H7851" t="s">
        <v>309</v>
      </c>
      <c r="I7851" s="1">
        <v>17878</v>
      </c>
      <c r="J7851" t="s">
        <v>38277</v>
      </c>
      <c r="K7851" t="s">
        <v>38278</v>
      </c>
      <c r="L7851">
        <v>24216</v>
      </c>
      <c r="M7851" t="s">
        <v>309</v>
      </c>
      <c r="N7851" s="1">
        <v>45047</v>
      </c>
      <c r="O7851" s="1">
        <v>45049</v>
      </c>
      <c r="P7851">
        <v>77</v>
      </c>
      <c r="Q7851">
        <v>4</v>
      </c>
      <c r="R7851" t="s">
        <v>63</v>
      </c>
      <c r="S7851">
        <v>1</v>
      </c>
      <c r="T7851">
        <v>0</v>
      </c>
      <c r="U7851">
        <v>2</v>
      </c>
      <c r="V7851">
        <v>160</v>
      </c>
      <c r="W7851" t="s">
        <v>41</v>
      </c>
      <c r="X7851" t="s">
        <v>38279</v>
      </c>
      <c r="Y7851" t="s">
        <v>43</v>
      </c>
      <c r="Z7851" s="1">
        <v>45037</v>
      </c>
      <c r="AA7851" s="2">
        <v>0.13565972222222222</v>
      </c>
      <c r="AB7851" s="2">
        <v>0.62030092592592589</v>
      </c>
      <c r="AC7851" t="s">
        <v>45</v>
      </c>
      <c r="AD7851" t="s">
        <v>44</v>
      </c>
      <c r="AE7851" t="s">
        <v>44</v>
      </c>
      <c r="AF7851">
        <v>80</v>
      </c>
    </row>
    <row r="7852" spans="1:32">
      <c r="A7852">
        <v>32891</v>
      </c>
      <c r="B7852">
        <v>31991</v>
      </c>
      <c r="C7852" t="s">
        <v>3521</v>
      </c>
      <c r="D7852" t="s">
        <v>57</v>
      </c>
      <c r="E7852" t="s">
        <v>34</v>
      </c>
      <c r="F7852" t="s">
        <v>38280</v>
      </c>
      <c r="G7852" t="s">
        <v>38281</v>
      </c>
      <c r="H7852" t="s">
        <v>423</v>
      </c>
      <c r="I7852" s="1">
        <v>28404</v>
      </c>
      <c r="J7852" t="s">
        <v>38282</v>
      </c>
      <c r="K7852" t="s">
        <v>38283</v>
      </c>
      <c r="L7852">
        <v>33293</v>
      </c>
      <c r="M7852" t="s">
        <v>423</v>
      </c>
      <c r="N7852" s="1">
        <v>45160</v>
      </c>
      <c r="O7852" s="1">
        <v>45163</v>
      </c>
      <c r="P7852">
        <v>49</v>
      </c>
      <c r="Q7852">
        <v>2</v>
      </c>
      <c r="R7852" t="s">
        <v>53</v>
      </c>
      <c r="S7852">
        <v>2</v>
      </c>
      <c r="T7852">
        <v>0</v>
      </c>
      <c r="U7852">
        <v>3</v>
      </c>
      <c r="V7852">
        <v>399</v>
      </c>
      <c r="W7852" t="s">
        <v>41</v>
      </c>
      <c r="X7852" t="s">
        <v>38284</v>
      </c>
      <c r="Y7852" t="s">
        <v>81</v>
      </c>
      <c r="Z7852" s="1">
        <v>45151</v>
      </c>
      <c r="AA7852" s="2">
        <v>0.45892361111111107</v>
      </c>
      <c r="AB7852" s="2">
        <v>0.48297453703703702</v>
      </c>
      <c r="AC7852" t="s">
        <v>45</v>
      </c>
      <c r="AD7852" t="s">
        <v>45</v>
      </c>
      <c r="AE7852" t="s">
        <v>45</v>
      </c>
      <c r="AF7852">
        <v>133</v>
      </c>
    </row>
    <row r="7853" spans="1:32">
      <c r="A7853">
        <v>32892</v>
      </c>
      <c r="B7853">
        <v>31992</v>
      </c>
      <c r="C7853" t="s">
        <v>8161</v>
      </c>
      <c r="D7853" t="s">
        <v>57</v>
      </c>
      <c r="E7853" t="s">
        <v>34</v>
      </c>
      <c r="F7853" t="s">
        <v>38285</v>
      </c>
      <c r="G7853">
        <v>7162637247</v>
      </c>
      <c r="H7853" t="s">
        <v>50</v>
      </c>
      <c r="I7853" s="1">
        <v>25922</v>
      </c>
      <c r="J7853" t="s">
        <v>38286</v>
      </c>
      <c r="K7853" t="s">
        <v>10178</v>
      </c>
      <c r="L7853">
        <v>24720</v>
      </c>
      <c r="M7853" t="s">
        <v>50</v>
      </c>
      <c r="N7853" s="1">
        <v>45024</v>
      </c>
      <c r="O7853" s="1">
        <v>45025</v>
      </c>
      <c r="P7853">
        <v>1</v>
      </c>
      <c r="Q7853">
        <v>1</v>
      </c>
      <c r="R7853" t="s">
        <v>53</v>
      </c>
      <c r="S7853">
        <v>1</v>
      </c>
      <c r="T7853">
        <v>2</v>
      </c>
      <c r="U7853">
        <v>1</v>
      </c>
      <c r="V7853">
        <v>150</v>
      </c>
      <c r="W7853" t="s">
        <v>41</v>
      </c>
      <c r="X7853" t="s">
        <v>38287</v>
      </c>
      <c r="Y7853" t="s">
        <v>65</v>
      </c>
      <c r="Z7853" s="1">
        <v>44985</v>
      </c>
      <c r="AA7853" s="2">
        <v>0.76710648148148142</v>
      </c>
      <c r="AB7853" s="2">
        <v>0.72884259259259254</v>
      </c>
      <c r="AC7853" t="s">
        <v>44</v>
      </c>
      <c r="AD7853" t="s">
        <v>45</v>
      </c>
      <c r="AE7853" t="s">
        <v>44</v>
      </c>
      <c r="AF7853">
        <v>150</v>
      </c>
    </row>
    <row r="7854" spans="1:32">
      <c r="A7854">
        <v>32893</v>
      </c>
      <c r="B7854">
        <v>31993</v>
      </c>
      <c r="C7854" t="s">
        <v>3547</v>
      </c>
      <c r="D7854" t="s">
        <v>584</v>
      </c>
      <c r="E7854" t="s">
        <v>34</v>
      </c>
      <c r="F7854" t="s">
        <v>38288</v>
      </c>
      <c r="G7854" t="s">
        <v>38289</v>
      </c>
      <c r="H7854" t="s">
        <v>70</v>
      </c>
      <c r="I7854" s="1">
        <v>24772</v>
      </c>
      <c r="J7854" t="s">
        <v>38290</v>
      </c>
      <c r="K7854" t="s">
        <v>38291</v>
      </c>
      <c r="L7854">
        <v>62549</v>
      </c>
      <c r="M7854" t="s">
        <v>70</v>
      </c>
      <c r="N7854" s="1">
        <v>45290</v>
      </c>
      <c r="O7854" s="1">
        <v>45291</v>
      </c>
      <c r="P7854">
        <v>39</v>
      </c>
      <c r="Q7854">
        <v>2</v>
      </c>
      <c r="R7854" t="s">
        <v>40</v>
      </c>
      <c r="S7854">
        <v>2</v>
      </c>
      <c r="T7854">
        <v>0</v>
      </c>
      <c r="U7854">
        <v>1</v>
      </c>
      <c r="V7854">
        <v>215</v>
      </c>
      <c r="W7854" t="s">
        <v>54</v>
      </c>
      <c r="X7854" t="s">
        <v>38292</v>
      </c>
      <c r="Y7854" t="s">
        <v>81</v>
      </c>
      <c r="Z7854" s="1">
        <v>45277</v>
      </c>
      <c r="AA7854" s="2">
        <v>0.86624999999999996</v>
      </c>
      <c r="AB7854" s="2">
        <v>2.3148148148148147E-5</v>
      </c>
      <c r="AC7854" t="s">
        <v>44</v>
      </c>
      <c r="AD7854" t="s">
        <v>45</v>
      </c>
      <c r="AE7854" t="s">
        <v>44</v>
      </c>
      <c r="AF7854">
        <v>215</v>
      </c>
    </row>
    <row r="7855" spans="1:32">
      <c r="A7855">
        <v>32897</v>
      </c>
      <c r="B7855">
        <v>31997</v>
      </c>
      <c r="C7855" t="s">
        <v>7363</v>
      </c>
      <c r="D7855" t="s">
        <v>12782</v>
      </c>
      <c r="E7855" t="s">
        <v>48</v>
      </c>
      <c r="F7855" t="s">
        <v>38293</v>
      </c>
      <c r="G7855" t="s">
        <v>38294</v>
      </c>
      <c r="H7855" t="s">
        <v>70</v>
      </c>
      <c r="I7855" s="1">
        <v>36069</v>
      </c>
      <c r="J7855" t="s">
        <v>38295</v>
      </c>
      <c r="K7855" t="s">
        <v>18012</v>
      </c>
      <c r="L7855">
        <v>65002</v>
      </c>
      <c r="M7855" t="s">
        <v>70</v>
      </c>
      <c r="N7855" s="1">
        <v>45192</v>
      </c>
      <c r="O7855" s="1">
        <v>45196</v>
      </c>
      <c r="P7855">
        <v>53</v>
      </c>
      <c r="Q7855">
        <v>3</v>
      </c>
      <c r="R7855" t="s">
        <v>63</v>
      </c>
      <c r="S7855">
        <v>4</v>
      </c>
      <c r="T7855">
        <v>1</v>
      </c>
      <c r="U7855">
        <v>4</v>
      </c>
      <c r="V7855">
        <v>248</v>
      </c>
      <c r="W7855" t="s">
        <v>41</v>
      </c>
      <c r="X7855" t="s">
        <v>38296</v>
      </c>
      <c r="Y7855" t="s">
        <v>81</v>
      </c>
      <c r="Z7855" s="1">
        <v>45187</v>
      </c>
      <c r="AA7855" s="2">
        <v>0.80045138888888889</v>
      </c>
      <c r="AB7855" s="2">
        <v>6.030092592592593E-3</v>
      </c>
      <c r="AC7855" t="s">
        <v>44</v>
      </c>
      <c r="AD7855" t="s">
        <v>44</v>
      </c>
      <c r="AE7855" t="s">
        <v>44</v>
      </c>
      <c r="AF7855">
        <v>62</v>
      </c>
    </row>
    <row r="7856" spans="1:32">
      <c r="A7856">
        <v>32900</v>
      </c>
      <c r="B7856">
        <v>32000</v>
      </c>
      <c r="C7856" t="s">
        <v>757</v>
      </c>
      <c r="D7856" t="s">
        <v>1354</v>
      </c>
      <c r="E7856" t="s">
        <v>48</v>
      </c>
      <c r="F7856" t="s">
        <v>38297</v>
      </c>
      <c r="G7856" t="s">
        <v>38298</v>
      </c>
      <c r="H7856" t="s">
        <v>37</v>
      </c>
      <c r="I7856" s="1">
        <v>21951</v>
      </c>
      <c r="J7856" t="s">
        <v>38299</v>
      </c>
      <c r="K7856" t="s">
        <v>38300</v>
      </c>
      <c r="L7856">
        <v>33706</v>
      </c>
      <c r="M7856" t="s">
        <v>37</v>
      </c>
      <c r="N7856" s="1">
        <v>45048</v>
      </c>
      <c r="O7856" s="1">
        <v>45051</v>
      </c>
      <c r="P7856">
        <v>100</v>
      </c>
      <c r="Q7856">
        <v>4</v>
      </c>
      <c r="R7856" t="s">
        <v>53</v>
      </c>
      <c r="S7856">
        <v>1</v>
      </c>
      <c r="T7856">
        <v>2</v>
      </c>
      <c r="U7856">
        <v>3</v>
      </c>
      <c r="V7856">
        <v>414</v>
      </c>
      <c r="W7856" t="s">
        <v>54</v>
      </c>
      <c r="X7856" t="s">
        <v>38301</v>
      </c>
      <c r="Y7856" t="s">
        <v>65</v>
      </c>
      <c r="Z7856" s="1">
        <v>45019</v>
      </c>
      <c r="AA7856" s="2">
        <v>0.67469907407407403</v>
      </c>
      <c r="AB7856" s="2">
        <v>0.64533564814814814</v>
      </c>
      <c r="AC7856" t="s">
        <v>45</v>
      </c>
      <c r="AD7856" t="s">
        <v>45</v>
      </c>
      <c r="AE7856" t="s">
        <v>44</v>
      </c>
      <c r="AF7856">
        <v>138</v>
      </c>
    </row>
    <row r="7857" spans="1:32">
      <c r="A7857">
        <v>32902</v>
      </c>
      <c r="B7857">
        <v>32002</v>
      </c>
      <c r="C7857" t="s">
        <v>602</v>
      </c>
      <c r="D7857" t="s">
        <v>1765</v>
      </c>
      <c r="E7857" t="s">
        <v>48</v>
      </c>
      <c r="F7857" t="s">
        <v>38302</v>
      </c>
      <c r="G7857" t="s">
        <v>38303</v>
      </c>
      <c r="H7857" t="s">
        <v>295</v>
      </c>
      <c r="I7857" s="1">
        <v>24723</v>
      </c>
      <c r="J7857" t="s">
        <v>38304</v>
      </c>
      <c r="K7857" t="s">
        <v>6763</v>
      </c>
      <c r="L7857">
        <v>78578</v>
      </c>
      <c r="M7857" t="s">
        <v>295</v>
      </c>
      <c r="N7857" s="1">
        <v>45226</v>
      </c>
      <c r="O7857" s="1">
        <v>45229</v>
      </c>
      <c r="P7857">
        <v>30</v>
      </c>
      <c r="Q7857">
        <v>2</v>
      </c>
      <c r="R7857" t="s">
        <v>40</v>
      </c>
      <c r="S7857">
        <v>2</v>
      </c>
      <c r="T7857">
        <v>0</v>
      </c>
      <c r="U7857">
        <v>3</v>
      </c>
      <c r="V7857">
        <v>687</v>
      </c>
      <c r="W7857" t="s">
        <v>54</v>
      </c>
      <c r="X7857" t="s">
        <v>38305</v>
      </c>
      <c r="Y7857" t="s">
        <v>6</v>
      </c>
      <c r="Z7857" s="1">
        <v>45190</v>
      </c>
      <c r="AA7857" s="2">
        <v>0.54719907407407409</v>
      </c>
      <c r="AB7857" s="2">
        <v>0.59442129629629636</v>
      </c>
      <c r="AC7857" t="s">
        <v>44</v>
      </c>
      <c r="AD7857" t="s">
        <v>45</v>
      </c>
      <c r="AE7857" t="s">
        <v>45</v>
      </c>
      <c r="AF7857">
        <v>229</v>
      </c>
    </row>
    <row r="7858" spans="1:32">
      <c r="A7858">
        <v>32904</v>
      </c>
      <c r="B7858">
        <v>32004</v>
      </c>
      <c r="C7858" t="s">
        <v>1527</v>
      </c>
      <c r="D7858" t="s">
        <v>22152</v>
      </c>
      <c r="E7858" t="s">
        <v>48</v>
      </c>
      <c r="F7858" t="s">
        <v>38306</v>
      </c>
      <c r="G7858" t="s">
        <v>38307</v>
      </c>
      <c r="H7858" t="s">
        <v>171</v>
      </c>
      <c r="I7858" s="1">
        <v>36936</v>
      </c>
      <c r="J7858" t="s">
        <v>38308</v>
      </c>
      <c r="K7858" t="s">
        <v>38309</v>
      </c>
      <c r="L7858">
        <v>27790</v>
      </c>
      <c r="M7858" t="s">
        <v>171</v>
      </c>
      <c r="N7858" s="1">
        <v>45251</v>
      </c>
      <c r="O7858" s="1">
        <v>45254</v>
      </c>
      <c r="P7858">
        <v>78</v>
      </c>
      <c r="Q7858">
        <v>4</v>
      </c>
      <c r="R7858" t="s">
        <v>40</v>
      </c>
      <c r="S7858">
        <v>3</v>
      </c>
      <c r="T7858">
        <v>2</v>
      </c>
      <c r="U7858">
        <v>3</v>
      </c>
      <c r="V7858">
        <v>630</v>
      </c>
      <c r="W7858" t="s">
        <v>41</v>
      </c>
      <c r="X7858" t="s">
        <v>38310</v>
      </c>
      <c r="Y7858" t="s">
        <v>65</v>
      </c>
      <c r="Z7858" s="1">
        <v>45224</v>
      </c>
      <c r="AA7858" s="2">
        <v>0.54784722222222226</v>
      </c>
      <c r="AB7858" s="2">
        <v>0.60457175925925932</v>
      </c>
      <c r="AC7858" t="s">
        <v>45</v>
      </c>
      <c r="AD7858" t="s">
        <v>44</v>
      </c>
      <c r="AE7858" t="s">
        <v>44</v>
      </c>
      <c r="AF7858">
        <v>210</v>
      </c>
    </row>
    <row r="7859" spans="1:32">
      <c r="A7859">
        <v>32907</v>
      </c>
      <c r="B7859">
        <v>32007</v>
      </c>
      <c r="C7859" t="s">
        <v>9356</v>
      </c>
      <c r="D7859" t="s">
        <v>9333</v>
      </c>
      <c r="E7859" t="s">
        <v>34</v>
      </c>
      <c r="F7859" t="s">
        <v>38311</v>
      </c>
      <c r="G7859" t="s">
        <v>38312</v>
      </c>
      <c r="H7859" t="s">
        <v>50</v>
      </c>
      <c r="I7859" s="1">
        <v>29024</v>
      </c>
      <c r="J7859" t="s">
        <v>38313</v>
      </c>
      <c r="K7859" t="s">
        <v>39</v>
      </c>
      <c r="L7859">
        <v>82700</v>
      </c>
      <c r="M7859" t="s">
        <v>50</v>
      </c>
      <c r="N7859" s="1">
        <v>45233</v>
      </c>
      <c r="O7859" s="1">
        <v>45235</v>
      </c>
      <c r="P7859">
        <v>93</v>
      </c>
      <c r="Q7859">
        <v>4</v>
      </c>
      <c r="R7859" t="s">
        <v>40</v>
      </c>
      <c r="S7859">
        <v>3</v>
      </c>
      <c r="T7859">
        <v>0</v>
      </c>
      <c r="U7859">
        <v>2</v>
      </c>
      <c r="V7859">
        <v>426</v>
      </c>
      <c r="W7859" t="s">
        <v>41</v>
      </c>
      <c r="X7859" t="s">
        <v>38314</v>
      </c>
      <c r="Y7859" t="s">
        <v>65</v>
      </c>
      <c r="Z7859" s="1">
        <v>45217</v>
      </c>
      <c r="AA7859" s="2">
        <v>0.43025462962962963</v>
      </c>
      <c r="AB7859" s="2">
        <v>0.73141203703703705</v>
      </c>
      <c r="AC7859" t="s">
        <v>44</v>
      </c>
      <c r="AD7859" t="s">
        <v>44</v>
      </c>
      <c r="AE7859" t="s">
        <v>45</v>
      </c>
      <c r="AF7859">
        <v>213</v>
      </c>
    </row>
    <row r="7860" spans="1:32">
      <c r="A7860">
        <v>32908</v>
      </c>
      <c r="B7860">
        <v>32008</v>
      </c>
      <c r="C7860" t="s">
        <v>8452</v>
      </c>
      <c r="D7860" t="s">
        <v>490</v>
      </c>
      <c r="E7860" t="s">
        <v>34</v>
      </c>
      <c r="F7860" t="s">
        <v>38315</v>
      </c>
      <c r="G7860" t="s">
        <v>38316</v>
      </c>
      <c r="H7860" t="s">
        <v>60</v>
      </c>
      <c r="I7860" s="1">
        <v>23472</v>
      </c>
      <c r="J7860" t="s">
        <v>38317</v>
      </c>
      <c r="K7860" t="s">
        <v>38318</v>
      </c>
      <c r="L7860">
        <v>43062</v>
      </c>
      <c r="M7860" t="s">
        <v>60</v>
      </c>
      <c r="N7860" s="1">
        <v>45158</v>
      </c>
      <c r="O7860" s="1">
        <v>45162</v>
      </c>
      <c r="P7860">
        <v>74</v>
      </c>
      <c r="Q7860">
        <v>3</v>
      </c>
      <c r="R7860" t="s">
        <v>63</v>
      </c>
      <c r="S7860">
        <v>2</v>
      </c>
      <c r="T7860">
        <v>2</v>
      </c>
      <c r="U7860">
        <v>4</v>
      </c>
      <c r="V7860">
        <v>244</v>
      </c>
      <c r="W7860" t="s">
        <v>41</v>
      </c>
      <c r="X7860" t="s">
        <v>38319</v>
      </c>
      <c r="Y7860" t="s">
        <v>81</v>
      </c>
      <c r="Z7860" s="1">
        <v>45138</v>
      </c>
      <c r="AA7860" s="2">
        <v>0.10015046296296297</v>
      </c>
      <c r="AB7860" s="2">
        <v>0.49019675925925926</v>
      </c>
      <c r="AC7860" t="s">
        <v>45</v>
      </c>
      <c r="AD7860" t="s">
        <v>45</v>
      </c>
      <c r="AE7860" t="s">
        <v>44</v>
      </c>
      <c r="AF7860">
        <v>61</v>
      </c>
    </row>
    <row r="7861" spans="1:32">
      <c r="A7861">
        <v>32909</v>
      </c>
      <c r="B7861">
        <v>32009</v>
      </c>
      <c r="C7861" t="s">
        <v>590</v>
      </c>
      <c r="D7861" t="s">
        <v>126</v>
      </c>
      <c r="E7861" t="s">
        <v>34</v>
      </c>
      <c r="F7861" t="s">
        <v>33425</v>
      </c>
      <c r="G7861" t="s">
        <v>38320</v>
      </c>
      <c r="H7861" t="s">
        <v>941</v>
      </c>
      <c r="I7861" s="1">
        <v>28650</v>
      </c>
      <c r="J7861" t="s">
        <v>38321</v>
      </c>
      <c r="K7861" t="s">
        <v>38322</v>
      </c>
      <c r="L7861">
        <v>3396</v>
      </c>
      <c r="M7861" t="s">
        <v>941</v>
      </c>
      <c r="N7861" s="1">
        <v>45022</v>
      </c>
      <c r="O7861" s="1">
        <v>45026</v>
      </c>
      <c r="P7861">
        <v>59</v>
      </c>
      <c r="Q7861">
        <v>3</v>
      </c>
      <c r="R7861" t="s">
        <v>63</v>
      </c>
      <c r="S7861">
        <v>2</v>
      </c>
      <c r="T7861">
        <v>0</v>
      </c>
      <c r="U7861">
        <v>4</v>
      </c>
      <c r="V7861">
        <v>360</v>
      </c>
      <c r="W7861" t="s">
        <v>41</v>
      </c>
      <c r="X7861" t="s">
        <v>38323</v>
      </c>
      <c r="Y7861" t="s">
        <v>81</v>
      </c>
      <c r="Z7861" s="1">
        <v>44992</v>
      </c>
      <c r="AA7861" s="2">
        <v>0.76549768518518524</v>
      </c>
      <c r="AB7861" s="2">
        <v>0.24049768518518519</v>
      </c>
      <c r="AC7861" t="s">
        <v>45</v>
      </c>
      <c r="AD7861" t="s">
        <v>45</v>
      </c>
      <c r="AE7861" t="s">
        <v>44</v>
      </c>
      <c r="AF7861">
        <v>90</v>
      </c>
    </row>
    <row r="7862" spans="1:32">
      <c r="A7862">
        <v>32910</v>
      </c>
      <c r="B7862">
        <v>32010</v>
      </c>
      <c r="C7862" t="s">
        <v>2741</v>
      </c>
      <c r="D7862" t="s">
        <v>314</v>
      </c>
      <c r="E7862" t="s">
        <v>34</v>
      </c>
      <c r="F7862" t="s">
        <v>38324</v>
      </c>
      <c r="G7862" t="s">
        <v>38325</v>
      </c>
      <c r="H7862" t="s">
        <v>109</v>
      </c>
      <c r="I7862" s="1">
        <v>38698</v>
      </c>
      <c r="J7862" t="s">
        <v>38326</v>
      </c>
      <c r="K7862" t="s">
        <v>550</v>
      </c>
      <c r="L7862">
        <v>99311</v>
      </c>
      <c r="M7862" t="s">
        <v>109</v>
      </c>
      <c r="N7862" s="1">
        <v>45054</v>
      </c>
      <c r="O7862" s="1">
        <v>45057</v>
      </c>
      <c r="P7862">
        <v>62</v>
      </c>
      <c r="Q7862">
        <v>3</v>
      </c>
      <c r="R7862" t="s">
        <v>63</v>
      </c>
      <c r="S7862">
        <v>4</v>
      </c>
      <c r="T7862">
        <v>2</v>
      </c>
      <c r="U7862">
        <v>3</v>
      </c>
      <c r="V7862">
        <v>264</v>
      </c>
      <c r="W7862" t="s">
        <v>41</v>
      </c>
      <c r="X7862" t="s">
        <v>38327</v>
      </c>
      <c r="Y7862" t="s">
        <v>65</v>
      </c>
      <c r="Z7862" s="1">
        <v>45034</v>
      </c>
      <c r="AA7862" s="2">
        <v>0.61093750000000002</v>
      </c>
      <c r="AB7862" s="2">
        <v>0.64702546296296293</v>
      </c>
      <c r="AC7862" t="s">
        <v>45</v>
      </c>
      <c r="AD7862" t="s">
        <v>45</v>
      </c>
      <c r="AE7862" t="s">
        <v>44</v>
      </c>
      <c r="AF7862">
        <v>88</v>
      </c>
    </row>
    <row r="7863" spans="1:32">
      <c r="A7863">
        <v>32911</v>
      </c>
      <c r="B7863">
        <v>32011</v>
      </c>
      <c r="C7863" t="s">
        <v>822</v>
      </c>
      <c r="D7863" t="s">
        <v>1487</v>
      </c>
      <c r="E7863" t="s">
        <v>34</v>
      </c>
      <c r="F7863" t="s">
        <v>38328</v>
      </c>
      <c r="G7863" t="s">
        <v>38329</v>
      </c>
      <c r="H7863" t="s">
        <v>295</v>
      </c>
      <c r="I7863" s="1">
        <v>33413</v>
      </c>
      <c r="J7863" t="s">
        <v>38330</v>
      </c>
      <c r="K7863" t="s">
        <v>38331</v>
      </c>
      <c r="L7863">
        <v>96601</v>
      </c>
      <c r="M7863" t="s">
        <v>295</v>
      </c>
      <c r="N7863" s="1">
        <v>45176</v>
      </c>
      <c r="O7863" s="1">
        <v>45177</v>
      </c>
      <c r="P7863">
        <v>42</v>
      </c>
      <c r="Q7863">
        <v>2</v>
      </c>
      <c r="R7863" t="s">
        <v>40</v>
      </c>
      <c r="S7863">
        <v>3</v>
      </c>
      <c r="T7863">
        <v>1</v>
      </c>
      <c r="U7863">
        <v>1</v>
      </c>
      <c r="V7863">
        <v>216</v>
      </c>
      <c r="W7863" t="s">
        <v>54</v>
      </c>
      <c r="X7863" t="s">
        <v>38332</v>
      </c>
      <c r="Y7863" t="s">
        <v>43</v>
      </c>
      <c r="Z7863" s="1">
        <v>45155</v>
      </c>
      <c r="AA7863" s="2">
        <v>0.52690972222222221</v>
      </c>
      <c r="AB7863" s="2">
        <v>2.1863425925925925E-2</v>
      </c>
      <c r="AC7863" t="s">
        <v>45</v>
      </c>
      <c r="AD7863" t="s">
        <v>45</v>
      </c>
      <c r="AE7863" t="s">
        <v>45</v>
      </c>
      <c r="AF7863">
        <v>216</v>
      </c>
    </row>
    <row r="7864" spans="1:32">
      <c r="A7864">
        <v>32912</v>
      </c>
      <c r="B7864">
        <v>32012</v>
      </c>
      <c r="C7864" t="s">
        <v>3122</v>
      </c>
      <c r="D7864" t="s">
        <v>1368</v>
      </c>
      <c r="E7864" t="s">
        <v>34</v>
      </c>
      <c r="F7864" t="s">
        <v>38333</v>
      </c>
      <c r="G7864" t="s">
        <v>38334</v>
      </c>
      <c r="H7864" t="s">
        <v>418</v>
      </c>
      <c r="I7864" s="1">
        <v>32405</v>
      </c>
      <c r="J7864" t="s">
        <v>38335</v>
      </c>
      <c r="K7864" t="s">
        <v>38336</v>
      </c>
      <c r="L7864">
        <v>12363</v>
      </c>
      <c r="M7864" t="s">
        <v>418</v>
      </c>
      <c r="N7864" s="1">
        <v>45158</v>
      </c>
      <c r="O7864" s="1">
        <v>45159</v>
      </c>
      <c r="P7864">
        <v>54</v>
      </c>
      <c r="Q7864">
        <v>3</v>
      </c>
      <c r="R7864" t="s">
        <v>40</v>
      </c>
      <c r="S7864">
        <v>2</v>
      </c>
      <c r="T7864">
        <v>1</v>
      </c>
      <c r="U7864">
        <v>1</v>
      </c>
      <c r="V7864">
        <v>207</v>
      </c>
      <c r="W7864" t="s">
        <v>41</v>
      </c>
      <c r="X7864" t="s">
        <v>38337</v>
      </c>
      <c r="Y7864" t="s">
        <v>81</v>
      </c>
      <c r="Z7864" s="1">
        <v>45136</v>
      </c>
      <c r="AA7864" s="2">
        <v>0.90505787037037033</v>
      </c>
      <c r="AB7864" s="2">
        <v>0.99612268518518521</v>
      </c>
      <c r="AC7864" t="s">
        <v>45</v>
      </c>
      <c r="AD7864" t="s">
        <v>45</v>
      </c>
      <c r="AE7864" t="s">
        <v>45</v>
      </c>
      <c r="AF7864">
        <v>207</v>
      </c>
    </row>
    <row r="7865" spans="1:32">
      <c r="A7865">
        <v>32913</v>
      </c>
      <c r="B7865">
        <v>32013</v>
      </c>
      <c r="C7865" t="s">
        <v>1379</v>
      </c>
      <c r="D7865" t="s">
        <v>1996</v>
      </c>
      <c r="E7865" t="s">
        <v>34</v>
      </c>
      <c r="F7865" t="s">
        <v>38338</v>
      </c>
      <c r="G7865" t="s">
        <v>38339</v>
      </c>
      <c r="H7865" t="s">
        <v>272</v>
      </c>
      <c r="I7865" s="1">
        <v>21663</v>
      </c>
      <c r="J7865" t="s">
        <v>38340</v>
      </c>
      <c r="K7865" t="s">
        <v>33000</v>
      </c>
      <c r="L7865">
        <v>12731</v>
      </c>
      <c r="M7865" t="s">
        <v>272</v>
      </c>
      <c r="N7865" s="1">
        <v>45087</v>
      </c>
      <c r="O7865" s="1">
        <v>45089</v>
      </c>
      <c r="P7865">
        <v>48</v>
      </c>
      <c r="Q7865">
        <v>2</v>
      </c>
      <c r="R7865" t="s">
        <v>40</v>
      </c>
      <c r="S7865">
        <v>4</v>
      </c>
      <c r="T7865">
        <v>2</v>
      </c>
      <c r="U7865">
        <v>2</v>
      </c>
      <c r="V7865">
        <v>450</v>
      </c>
      <c r="W7865" t="s">
        <v>54</v>
      </c>
      <c r="X7865" t="s">
        <v>38341</v>
      </c>
      <c r="Y7865" t="s">
        <v>65</v>
      </c>
      <c r="Z7865" s="1">
        <v>45062</v>
      </c>
      <c r="AA7865" s="2">
        <v>0.52644675925925932</v>
      </c>
      <c r="AB7865" s="2">
        <v>7.8356481481481489E-3</v>
      </c>
      <c r="AC7865" t="s">
        <v>45</v>
      </c>
      <c r="AD7865" t="s">
        <v>45</v>
      </c>
      <c r="AE7865" t="s">
        <v>44</v>
      </c>
      <c r="AF7865">
        <v>225</v>
      </c>
    </row>
    <row r="7866" spans="1:32">
      <c r="A7866">
        <v>32914</v>
      </c>
      <c r="B7866">
        <v>32014</v>
      </c>
      <c r="C7866" t="s">
        <v>119</v>
      </c>
      <c r="D7866" t="s">
        <v>140</v>
      </c>
      <c r="E7866" t="s">
        <v>48</v>
      </c>
      <c r="F7866" t="s">
        <v>38342</v>
      </c>
      <c r="G7866" t="s">
        <v>38343</v>
      </c>
      <c r="H7866" t="s">
        <v>1442</v>
      </c>
      <c r="I7866" s="1">
        <v>34936</v>
      </c>
      <c r="J7866" t="s">
        <v>38344</v>
      </c>
      <c r="K7866" t="s">
        <v>38345</v>
      </c>
      <c r="L7866">
        <v>79827</v>
      </c>
      <c r="M7866" t="s">
        <v>1442</v>
      </c>
      <c r="N7866" s="1">
        <v>45186</v>
      </c>
      <c r="O7866" s="1">
        <v>45187</v>
      </c>
      <c r="P7866">
        <v>72</v>
      </c>
      <c r="Q7866">
        <v>3</v>
      </c>
      <c r="R7866" t="s">
        <v>40</v>
      </c>
      <c r="S7866">
        <v>1</v>
      </c>
      <c r="T7866">
        <v>1</v>
      </c>
      <c r="U7866">
        <v>1</v>
      </c>
      <c r="V7866">
        <v>223</v>
      </c>
      <c r="W7866" t="s">
        <v>54</v>
      </c>
      <c r="X7866" t="s">
        <v>38346</v>
      </c>
      <c r="Y7866" t="s">
        <v>65</v>
      </c>
      <c r="Z7866" s="1">
        <v>45177</v>
      </c>
      <c r="AA7866" s="2">
        <v>0.61591435185185184</v>
      </c>
      <c r="AB7866" s="2">
        <v>0.41708333333333331</v>
      </c>
      <c r="AC7866" t="s">
        <v>45</v>
      </c>
      <c r="AD7866" t="s">
        <v>44</v>
      </c>
      <c r="AE7866" t="s">
        <v>44</v>
      </c>
      <c r="AF7866">
        <v>223</v>
      </c>
    </row>
    <row r="7867" spans="1:32">
      <c r="A7867">
        <v>32915</v>
      </c>
      <c r="B7867">
        <v>32015</v>
      </c>
      <c r="C7867" t="s">
        <v>90</v>
      </c>
      <c r="D7867" t="s">
        <v>3694</v>
      </c>
      <c r="E7867" t="s">
        <v>48</v>
      </c>
      <c r="F7867" t="s">
        <v>38347</v>
      </c>
      <c r="G7867" t="s">
        <v>38348</v>
      </c>
      <c r="H7867" t="s">
        <v>115</v>
      </c>
      <c r="I7867" s="1">
        <v>31996</v>
      </c>
      <c r="J7867" t="s">
        <v>38349</v>
      </c>
      <c r="K7867" t="s">
        <v>38350</v>
      </c>
      <c r="L7867">
        <v>80467</v>
      </c>
      <c r="M7867" t="s">
        <v>115</v>
      </c>
      <c r="N7867" s="1">
        <v>45300</v>
      </c>
      <c r="O7867" s="1">
        <v>45303</v>
      </c>
      <c r="P7867">
        <v>49</v>
      </c>
      <c r="Q7867">
        <v>2</v>
      </c>
      <c r="R7867" t="s">
        <v>53</v>
      </c>
      <c r="S7867">
        <v>1</v>
      </c>
      <c r="T7867">
        <v>2</v>
      </c>
      <c r="U7867">
        <v>3</v>
      </c>
      <c r="V7867">
        <v>378</v>
      </c>
      <c r="W7867" t="s">
        <v>54</v>
      </c>
      <c r="X7867" t="s">
        <v>38351</v>
      </c>
      <c r="Y7867" t="s">
        <v>6</v>
      </c>
      <c r="Z7867" s="1">
        <v>45263</v>
      </c>
      <c r="AA7867" s="2">
        <v>0.48425925925925922</v>
      </c>
      <c r="AB7867" s="2">
        <v>0.5904166666666667</v>
      </c>
      <c r="AC7867" t="s">
        <v>45</v>
      </c>
      <c r="AD7867" t="s">
        <v>45</v>
      </c>
      <c r="AE7867" t="s">
        <v>45</v>
      </c>
      <c r="AF7867">
        <v>126</v>
      </c>
    </row>
    <row r="7868" spans="1:32">
      <c r="A7868">
        <v>32917</v>
      </c>
      <c r="B7868">
        <v>32017</v>
      </c>
      <c r="C7868" t="s">
        <v>5236</v>
      </c>
      <c r="D7868" t="s">
        <v>977</v>
      </c>
      <c r="E7868" t="s">
        <v>48</v>
      </c>
      <c r="F7868" t="s">
        <v>38352</v>
      </c>
      <c r="G7868" t="s">
        <v>38353</v>
      </c>
      <c r="H7868" t="s">
        <v>418</v>
      </c>
      <c r="I7868" s="1">
        <v>28152</v>
      </c>
      <c r="J7868" t="s">
        <v>38354</v>
      </c>
      <c r="K7868" t="s">
        <v>38355</v>
      </c>
      <c r="L7868">
        <v>86855</v>
      </c>
      <c r="M7868" t="s">
        <v>418</v>
      </c>
      <c r="N7868" s="1">
        <v>45200</v>
      </c>
      <c r="O7868" s="1">
        <v>45202</v>
      </c>
      <c r="P7868">
        <v>72</v>
      </c>
      <c r="Q7868">
        <v>3</v>
      </c>
      <c r="R7868" t="s">
        <v>40</v>
      </c>
      <c r="S7868">
        <v>3</v>
      </c>
      <c r="T7868">
        <v>2</v>
      </c>
      <c r="U7868">
        <v>2</v>
      </c>
      <c r="V7868">
        <v>478</v>
      </c>
      <c r="W7868" t="s">
        <v>54</v>
      </c>
      <c r="X7868" t="s">
        <v>38356</v>
      </c>
      <c r="Y7868" t="s">
        <v>81</v>
      </c>
      <c r="Z7868" s="1">
        <v>45166</v>
      </c>
      <c r="AA7868" s="2">
        <v>0.82975694444444448</v>
      </c>
      <c r="AB7868" s="2">
        <v>0.72958333333333336</v>
      </c>
      <c r="AC7868" t="s">
        <v>44</v>
      </c>
      <c r="AD7868" t="s">
        <v>45</v>
      </c>
      <c r="AE7868" t="s">
        <v>45</v>
      </c>
      <c r="AF7868">
        <v>239</v>
      </c>
    </row>
    <row r="7869" spans="1:32">
      <c r="A7869">
        <v>32918</v>
      </c>
      <c r="B7869">
        <v>32018</v>
      </c>
      <c r="C7869" t="s">
        <v>5667</v>
      </c>
      <c r="D7869" t="s">
        <v>83</v>
      </c>
      <c r="E7869" t="s">
        <v>34</v>
      </c>
      <c r="F7869" t="s">
        <v>38357</v>
      </c>
      <c r="G7869" t="s">
        <v>38358</v>
      </c>
      <c r="H7869" t="s">
        <v>60</v>
      </c>
      <c r="I7869" s="1">
        <v>25263</v>
      </c>
      <c r="J7869" t="s">
        <v>38359</v>
      </c>
      <c r="K7869" t="s">
        <v>38360</v>
      </c>
      <c r="L7869">
        <v>80915</v>
      </c>
      <c r="M7869" t="s">
        <v>60</v>
      </c>
      <c r="N7869" s="1">
        <v>45315</v>
      </c>
      <c r="O7869" s="1">
        <v>45318</v>
      </c>
      <c r="P7869">
        <v>52</v>
      </c>
      <c r="Q7869">
        <v>3</v>
      </c>
      <c r="R7869" t="s">
        <v>53</v>
      </c>
      <c r="S7869">
        <v>4</v>
      </c>
      <c r="T7869">
        <v>2</v>
      </c>
      <c r="U7869">
        <v>3</v>
      </c>
      <c r="V7869">
        <v>423</v>
      </c>
      <c r="W7869" t="s">
        <v>54</v>
      </c>
      <c r="X7869" t="s">
        <v>38361</v>
      </c>
      <c r="Y7869" t="s">
        <v>6</v>
      </c>
      <c r="Z7869" s="1">
        <v>45281</v>
      </c>
      <c r="AA7869" s="2">
        <v>0.1290625</v>
      </c>
      <c r="AB7869" s="2">
        <v>0.59910879629629632</v>
      </c>
      <c r="AC7869" t="s">
        <v>45</v>
      </c>
      <c r="AD7869" t="s">
        <v>44</v>
      </c>
      <c r="AE7869" t="s">
        <v>44</v>
      </c>
      <c r="AF7869">
        <v>141</v>
      </c>
    </row>
    <row r="7870" spans="1:32">
      <c r="A7870">
        <v>32919</v>
      </c>
      <c r="B7870">
        <v>32019</v>
      </c>
      <c r="C7870" t="s">
        <v>90</v>
      </c>
      <c r="D7870" t="s">
        <v>13884</v>
      </c>
      <c r="E7870" t="s">
        <v>34</v>
      </c>
      <c r="F7870" t="s">
        <v>38362</v>
      </c>
      <c r="G7870" t="s">
        <v>38363</v>
      </c>
      <c r="H7870" t="s">
        <v>1442</v>
      </c>
      <c r="I7870" s="1">
        <v>16192</v>
      </c>
      <c r="J7870" t="s">
        <v>38364</v>
      </c>
      <c r="K7870" t="s">
        <v>38365</v>
      </c>
      <c r="L7870">
        <v>21896</v>
      </c>
      <c r="M7870" t="s">
        <v>1442</v>
      </c>
      <c r="N7870" s="1">
        <v>45260</v>
      </c>
      <c r="O7870" s="1">
        <v>45265</v>
      </c>
      <c r="P7870">
        <v>49</v>
      </c>
      <c r="Q7870">
        <v>2</v>
      </c>
      <c r="R7870" t="s">
        <v>53</v>
      </c>
      <c r="S7870">
        <v>4</v>
      </c>
      <c r="T7870">
        <v>0</v>
      </c>
      <c r="U7870">
        <v>5</v>
      </c>
      <c r="V7870">
        <v>640</v>
      </c>
      <c r="W7870" t="s">
        <v>41</v>
      </c>
      <c r="X7870" t="s">
        <v>38366</v>
      </c>
      <c r="Y7870" t="s">
        <v>6</v>
      </c>
      <c r="Z7870" s="1">
        <v>45223</v>
      </c>
      <c r="AA7870" s="2">
        <v>0.26988425925925924</v>
      </c>
      <c r="AB7870" s="2">
        <v>0.57437499999999997</v>
      </c>
      <c r="AC7870" t="s">
        <v>45</v>
      </c>
      <c r="AD7870" t="s">
        <v>44</v>
      </c>
      <c r="AE7870" t="s">
        <v>44</v>
      </c>
      <c r="AF7870">
        <v>128</v>
      </c>
    </row>
    <row r="7871" spans="1:32">
      <c r="A7871">
        <v>32923</v>
      </c>
      <c r="B7871">
        <v>32023</v>
      </c>
      <c r="C7871" t="s">
        <v>12851</v>
      </c>
      <c r="D7871" t="s">
        <v>4028</v>
      </c>
      <c r="E7871" t="s">
        <v>48</v>
      </c>
      <c r="F7871" t="s">
        <v>38367</v>
      </c>
      <c r="G7871" t="s">
        <v>38368</v>
      </c>
      <c r="H7871" t="s">
        <v>122</v>
      </c>
      <c r="I7871" s="1">
        <v>19454</v>
      </c>
      <c r="J7871" t="s">
        <v>38369</v>
      </c>
      <c r="K7871" t="s">
        <v>38370</v>
      </c>
      <c r="L7871">
        <v>24877</v>
      </c>
      <c r="M7871" t="s">
        <v>122</v>
      </c>
      <c r="N7871" s="1">
        <v>45164</v>
      </c>
      <c r="O7871" s="1">
        <v>45165</v>
      </c>
      <c r="P7871">
        <v>23</v>
      </c>
      <c r="Q7871">
        <v>1</v>
      </c>
      <c r="R7871" t="s">
        <v>63</v>
      </c>
      <c r="S7871">
        <v>1</v>
      </c>
      <c r="T7871">
        <v>0</v>
      </c>
      <c r="U7871">
        <v>1</v>
      </c>
      <c r="V7871">
        <v>84</v>
      </c>
      <c r="W7871" t="s">
        <v>54</v>
      </c>
      <c r="X7871" t="s">
        <v>38371</v>
      </c>
      <c r="Y7871" t="s">
        <v>6</v>
      </c>
      <c r="Z7871" s="1">
        <v>45151</v>
      </c>
      <c r="AA7871" s="2">
        <v>0.9259722222222222</v>
      </c>
      <c r="AB7871" s="2">
        <v>0.55931712962962965</v>
      </c>
      <c r="AC7871" t="s">
        <v>44</v>
      </c>
      <c r="AD7871" t="s">
        <v>44</v>
      </c>
      <c r="AE7871" t="s">
        <v>45</v>
      </c>
      <c r="AF7871">
        <v>84</v>
      </c>
    </row>
    <row r="7872" spans="1:32">
      <c r="A7872">
        <v>32924</v>
      </c>
      <c r="B7872">
        <v>32024</v>
      </c>
      <c r="C7872" t="s">
        <v>602</v>
      </c>
      <c r="D7872" t="s">
        <v>2587</v>
      </c>
      <c r="E7872" t="s">
        <v>48</v>
      </c>
      <c r="F7872" t="s">
        <v>38372</v>
      </c>
      <c r="G7872">
        <v>2614861903</v>
      </c>
      <c r="H7872" t="s">
        <v>225</v>
      </c>
      <c r="I7872" s="1">
        <v>36769</v>
      </c>
      <c r="J7872" t="s">
        <v>38373</v>
      </c>
      <c r="K7872" t="s">
        <v>38374</v>
      </c>
      <c r="L7872">
        <v>25290</v>
      </c>
      <c r="M7872" t="s">
        <v>225</v>
      </c>
      <c r="N7872" s="1">
        <v>45023</v>
      </c>
      <c r="O7872" s="1">
        <v>45024</v>
      </c>
      <c r="P7872">
        <v>85</v>
      </c>
      <c r="Q7872">
        <v>4</v>
      </c>
      <c r="R7872" t="s">
        <v>53</v>
      </c>
      <c r="S7872">
        <v>2</v>
      </c>
      <c r="T7872">
        <v>2</v>
      </c>
      <c r="U7872">
        <v>1</v>
      </c>
      <c r="V7872">
        <v>146</v>
      </c>
      <c r="W7872" t="s">
        <v>54</v>
      </c>
      <c r="X7872" t="s">
        <v>38375</v>
      </c>
      <c r="Y7872" t="s">
        <v>81</v>
      </c>
      <c r="Z7872" s="1">
        <v>45004</v>
      </c>
      <c r="AA7872" s="2">
        <v>0.19166666666666665</v>
      </c>
      <c r="AB7872" s="2">
        <v>0.63240740740740742</v>
      </c>
      <c r="AC7872" t="s">
        <v>44</v>
      </c>
      <c r="AD7872" t="s">
        <v>44</v>
      </c>
      <c r="AE7872" t="s">
        <v>45</v>
      </c>
      <c r="AF7872">
        <v>146</v>
      </c>
    </row>
    <row r="7873" spans="1:32">
      <c r="A7873">
        <v>32925</v>
      </c>
      <c r="B7873">
        <v>32025</v>
      </c>
      <c r="C7873" t="s">
        <v>1566</v>
      </c>
      <c r="D7873" t="s">
        <v>7878</v>
      </c>
      <c r="E7873" t="s">
        <v>34</v>
      </c>
      <c r="F7873" t="s">
        <v>38376</v>
      </c>
      <c r="G7873" t="s">
        <v>38377</v>
      </c>
      <c r="H7873" t="s">
        <v>70</v>
      </c>
      <c r="I7873" s="1">
        <v>22070</v>
      </c>
      <c r="J7873" t="s">
        <v>38378</v>
      </c>
      <c r="K7873" t="s">
        <v>38379</v>
      </c>
      <c r="L7873">
        <v>64935</v>
      </c>
      <c r="M7873" t="s">
        <v>70</v>
      </c>
      <c r="N7873" s="1">
        <v>45260</v>
      </c>
      <c r="O7873" s="1">
        <v>45261</v>
      </c>
      <c r="P7873">
        <v>40</v>
      </c>
      <c r="Q7873">
        <v>2</v>
      </c>
      <c r="R7873" t="s">
        <v>53</v>
      </c>
      <c r="S7873">
        <v>2</v>
      </c>
      <c r="T7873">
        <v>1</v>
      </c>
      <c r="U7873">
        <v>1</v>
      </c>
      <c r="V7873">
        <v>149</v>
      </c>
      <c r="W7873" t="s">
        <v>41</v>
      </c>
      <c r="X7873" t="s">
        <v>38380</v>
      </c>
      <c r="Y7873" t="s">
        <v>81</v>
      </c>
      <c r="Z7873" s="1">
        <v>45246</v>
      </c>
      <c r="AA7873" s="2">
        <v>0.97138888888888886</v>
      </c>
      <c r="AB7873" s="2">
        <v>0.84682870370370367</v>
      </c>
      <c r="AC7873" t="s">
        <v>45</v>
      </c>
      <c r="AD7873" t="s">
        <v>45</v>
      </c>
      <c r="AE7873" t="s">
        <v>44</v>
      </c>
      <c r="AF7873">
        <v>149</v>
      </c>
    </row>
    <row r="7874" spans="1:32">
      <c r="A7874">
        <v>32926</v>
      </c>
      <c r="B7874">
        <v>32026</v>
      </c>
      <c r="C7874" t="s">
        <v>908</v>
      </c>
      <c r="D7874" t="s">
        <v>6675</v>
      </c>
      <c r="E7874" t="s">
        <v>48</v>
      </c>
      <c r="F7874" t="s">
        <v>38381</v>
      </c>
      <c r="G7874" t="s">
        <v>38382</v>
      </c>
      <c r="H7874" t="s">
        <v>280</v>
      </c>
      <c r="I7874" s="1">
        <v>20066</v>
      </c>
      <c r="J7874" t="s">
        <v>38383</v>
      </c>
      <c r="K7874" t="s">
        <v>38384</v>
      </c>
      <c r="L7874">
        <v>7727</v>
      </c>
      <c r="M7874" t="s">
        <v>280</v>
      </c>
      <c r="N7874" s="1">
        <v>45181</v>
      </c>
      <c r="O7874" s="1">
        <v>45184</v>
      </c>
      <c r="P7874">
        <v>59</v>
      </c>
      <c r="Q7874">
        <v>3</v>
      </c>
      <c r="R7874" t="s">
        <v>63</v>
      </c>
      <c r="S7874">
        <v>4</v>
      </c>
      <c r="T7874">
        <v>2</v>
      </c>
      <c r="U7874">
        <v>3</v>
      </c>
      <c r="V7874">
        <v>189</v>
      </c>
      <c r="W7874" t="s">
        <v>54</v>
      </c>
      <c r="X7874" t="s">
        <v>38385</v>
      </c>
      <c r="Y7874" t="s">
        <v>81</v>
      </c>
      <c r="Z7874" s="1">
        <v>45172</v>
      </c>
      <c r="AA7874" s="2">
        <v>0.5285185185185185</v>
      </c>
      <c r="AB7874" s="2">
        <v>0.30998842592592596</v>
      </c>
      <c r="AC7874" t="s">
        <v>45</v>
      </c>
      <c r="AD7874" t="s">
        <v>44</v>
      </c>
      <c r="AE7874" t="s">
        <v>44</v>
      </c>
      <c r="AF7874">
        <v>63</v>
      </c>
    </row>
    <row r="7875" spans="1:32">
      <c r="A7875">
        <v>32927</v>
      </c>
      <c r="B7875">
        <v>32027</v>
      </c>
      <c r="C7875" t="s">
        <v>1080</v>
      </c>
      <c r="D7875" t="s">
        <v>184</v>
      </c>
      <c r="E7875" t="s">
        <v>34</v>
      </c>
      <c r="F7875" t="s">
        <v>38386</v>
      </c>
      <c r="G7875" t="s">
        <v>38387</v>
      </c>
      <c r="H7875" t="s">
        <v>109</v>
      </c>
      <c r="I7875" s="1">
        <v>25380</v>
      </c>
      <c r="J7875" t="s">
        <v>38388</v>
      </c>
      <c r="K7875" t="s">
        <v>38389</v>
      </c>
      <c r="L7875">
        <v>14507</v>
      </c>
      <c r="M7875" t="s">
        <v>109</v>
      </c>
      <c r="N7875" s="1">
        <v>45032</v>
      </c>
      <c r="O7875" s="1">
        <v>45037</v>
      </c>
      <c r="P7875">
        <v>99</v>
      </c>
      <c r="Q7875">
        <v>4</v>
      </c>
      <c r="R7875" t="s">
        <v>40</v>
      </c>
      <c r="S7875">
        <v>4</v>
      </c>
      <c r="T7875">
        <v>1</v>
      </c>
      <c r="U7875">
        <v>5</v>
      </c>
      <c r="V7875">
        <v>1195</v>
      </c>
      <c r="W7875" t="s">
        <v>41</v>
      </c>
      <c r="X7875" t="s">
        <v>38390</v>
      </c>
      <c r="Y7875" t="s">
        <v>43</v>
      </c>
      <c r="Z7875" s="1">
        <v>45014</v>
      </c>
      <c r="AA7875" s="2">
        <v>0.35493055555555553</v>
      </c>
      <c r="AB7875" s="2">
        <v>0.98589120370370376</v>
      </c>
      <c r="AC7875" t="s">
        <v>45</v>
      </c>
      <c r="AD7875" t="s">
        <v>45</v>
      </c>
      <c r="AE7875" t="s">
        <v>45</v>
      </c>
      <c r="AF7875">
        <v>239</v>
      </c>
    </row>
    <row r="7876" spans="1:32">
      <c r="A7876">
        <v>32928</v>
      </c>
      <c r="B7876">
        <v>32028</v>
      </c>
      <c r="C7876" t="s">
        <v>305</v>
      </c>
      <c r="D7876" t="s">
        <v>6137</v>
      </c>
      <c r="E7876" t="s">
        <v>48</v>
      </c>
      <c r="F7876" t="s">
        <v>38391</v>
      </c>
      <c r="G7876" t="s">
        <v>38392</v>
      </c>
      <c r="H7876" t="s">
        <v>171</v>
      </c>
      <c r="I7876" s="1">
        <v>37779</v>
      </c>
      <c r="J7876" t="s">
        <v>38393</v>
      </c>
      <c r="K7876" t="s">
        <v>38394</v>
      </c>
      <c r="L7876">
        <v>26632</v>
      </c>
      <c r="M7876" t="s">
        <v>171</v>
      </c>
      <c r="N7876" s="1">
        <v>45133</v>
      </c>
      <c r="O7876" s="1">
        <v>45134</v>
      </c>
      <c r="P7876">
        <v>74</v>
      </c>
      <c r="Q7876">
        <v>3</v>
      </c>
      <c r="R7876" t="s">
        <v>63</v>
      </c>
      <c r="S7876">
        <v>3</v>
      </c>
      <c r="T7876">
        <v>0</v>
      </c>
      <c r="U7876">
        <v>1</v>
      </c>
      <c r="V7876">
        <v>70</v>
      </c>
      <c r="W7876" t="s">
        <v>41</v>
      </c>
      <c r="X7876" t="s">
        <v>38395</v>
      </c>
      <c r="Y7876" t="s">
        <v>43</v>
      </c>
      <c r="Z7876" s="1">
        <v>45102</v>
      </c>
      <c r="AA7876" s="2">
        <v>3.4155092592592591E-2</v>
      </c>
      <c r="AB7876" s="2">
        <v>0.30607638888888888</v>
      </c>
      <c r="AC7876" t="s">
        <v>45</v>
      </c>
      <c r="AD7876" t="s">
        <v>44</v>
      </c>
      <c r="AE7876" t="s">
        <v>45</v>
      </c>
      <c r="AF7876">
        <v>70</v>
      </c>
    </row>
    <row r="7877" spans="1:32">
      <c r="A7877">
        <v>32930</v>
      </c>
      <c r="B7877">
        <v>32030</v>
      </c>
      <c r="C7877" t="s">
        <v>1379</v>
      </c>
      <c r="D7877" t="s">
        <v>10523</v>
      </c>
      <c r="E7877" t="s">
        <v>34</v>
      </c>
      <c r="F7877" t="s">
        <v>38396</v>
      </c>
      <c r="G7877" t="s">
        <v>38397</v>
      </c>
      <c r="H7877" t="s">
        <v>272</v>
      </c>
      <c r="I7877" s="1">
        <v>18983</v>
      </c>
      <c r="J7877" t="s">
        <v>38398</v>
      </c>
      <c r="K7877" t="s">
        <v>38399</v>
      </c>
      <c r="L7877">
        <v>1948</v>
      </c>
      <c r="M7877" t="s">
        <v>272</v>
      </c>
      <c r="N7877" s="1">
        <v>45108</v>
      </c>
      <c r="O7877" s="1">
        <v>45110</v>
      </c>
      <c r="P7877">
        <v>55</v>
      </c>
      <c r="Q7877">
        <v>3</v>
      </c>
      <c r="R7877" t="s">
        <v>53</v>
      </c>
      <c r="S7877">
        <v>1</v>
      </c>
      <c r="T7877">
        <v>1</v>
      </c>
      <c r="U7877">
        <v>2</v>
      </c>
      <c r="V7877">
        <v>246</v>
      </c>
      <c r="W7877" t="s">
        <v>54</v>
      </c>
      <c r="X7877" t="s">
        <v>38400</v>
      </c>
      <c r="Y7877" t="s">
        <v>6</v>
      </c>
      <c r="Z7877" s="1">
        <v>45074</v>
      </c>
      <c r="AA7877" s="2">
        <v>0.63421296296296303</v>
      </c>
      <c r="AB7877" s="2">
        <v>0.82072916666666673</v>
      </c>
      <c r="AC7877" t="s">
        <v>44</v>
      </c>
      <c r="AD7877" t="s">
        <v>44</v>
      </c>
      <c r="AE7877" t="s">
        <v>45</v>
      </c>
      <c r="AF7877">
        <v>123</v>
      </c>
    </row>
    <row r="7878" spans="1:32">
      <c r="A7878">
        <v>32932</v>
      </c>
      <c r="B7878">
        <v>32032</v>
      </c>
      <c r="C7878" t="s">
        <v>852</v>
      </c>
      <c r="D7878" t="s">
        <v>1209</v>
      </c>
      <c r="E7878" t="s">
        <v>34</v>
      </c>
      <c r="F7878" t="s">
        <v>38401</v>
      </c>
      <c r="G7878">
        <v>4878952362</v>
      </c>
      <c r="H7878" t="s">
        <v>60</v>
      </c>
      <c r="I7878" s="1">
        <v>27018</v>
      </c>
      <c r="J7878" t="s">
        <v>38402</v>
      </c>
      <c r="K7878" t="s">
        <v>3227</v>
      </c>
      <c r="L7878">
        <v>37751</v>
      </c>
      <c r="M7878" t="s">
        <v>60</v>
      </c>
      <c r="N7878" s="1">
        <v>45277</v>
      </c>
      <c r="O7878" s="1">
        <v>45279</v>
      </c>
      <c r="P7878">
        <v>86</v>
      </c>
      <c r="Q7878">
        <v>4</v>
      </c>
      <c r="R7878" t="s">
        <v>63</v>
      </c>
      <c r="S7878">
        <v>2</v>
      </c>
      <c r="T7878">
        <v>2</v>
      </c>
      <c r="U7878">
        <v>2</v>
      </c>
      <c r="V7878">
        <v>120</v>
      </c>
      <c r="W7878" t="s">
        <v>54</v>
      </c>
      <c r="X7878" t="s">
        <v>38403</v>
      </c>
      <c r="Y7878" t="s">
        <v>43</v>
      </c>
      <c r="Z7878" s="1">
        <v>45248</v>
      </c>
      <c r="AA7878" s="2">
        <v>0.60175925925925922</v>
      </c>
      <c r="AB7878" s="2">
        <v>0.19565972222222219</v>
      </c>
      <c r="AC7878" t="s">
        <v>45</v>
      </c>
      <c r="AD7878" t="s">
        <v>44</v>
      </c>
      <c r="AE7878" t="s">
        <v>45</v>
      </c>
      <c r="AF7878">
        <v>60</v>
      </c>
    </row>
    <row r="7879" spans="1:32">
      <c r="A7879">
        <v>32934</v>
      </c>
      <c r="B7879">
        <v>32034</v>
      </c>
      <c r="C7879" t="s">
        <v>197</v>
      </c>
      <c r="D7879" t="s">
        <v>1765</v>
      </c>
      <c r="E7879" t="s">
        <v>48</v>
      </c>
      <c r="F7879" t="s">
        <v>38404</v>
      </c>
      <c r="G7879" t="s">
        <v>38405</v>
      </c>
      <c r="H7879" t="s">
        <v>423</v>
      </c>
      <c r="I7879" s="1">
        <v>28357</v>
      </c>
      <c r="J7879" t="s">
        <v>38406</v>
      </c>
      <c r="K7879" t="s">
        <v>38407</v>
      </c>
      <c r="L7879">
        <v>42667</v>
      </c>
      <c r="M7879" t="s">
        <v>423</v>
      </c>
      <c r="N7879" s="1">
        <v>44975</v>
      </c>
      <c r="O7879" s="1">
        <v>44978</v>
      </c>
      <c r="P7879">
        <v>11</v>
      </c>
      <c r="Q7879">
        <v>1</v>
      </c>
      <c r="R7879" t="s">
        <v>63</v>
      </c>
      <c r="S7879">
        <v>1</v>
      </c>
      <c r="T7879">
        <v>1</v>
      </c>
      <c r="U7879">
        <v>3</v>
      </c>
      <c r="V7879">
        <v>180</v>
      </c>
      <c r="W7879" t="s">
        <v>54</v>
      </c>
      <c r="X7879" t="s">
        <v>38408</v>
      </c>
      <c r="Y7879" t="s">
        <v>43</v>
      </c>
      <c r="Z7879" s="1">
        <v>44943</v>
      </c>
      <c r="AA7879" s="2">
        <v>0.57535879629629627</v>
      </c>
      <c r="AB7879" s="2">
        <v>0.98486111111111108</v>
      </c>
      <c r="AC7879" t="s">
        <v>45</v>
      </c>
      <c r="AD7879" t="s">
        <v>44</v>
      </c>
      <c r="AE7879" t="s">
        <v>45</v>
      </c>
      <c r="AF7879">
        <v>60</v>
      </c>
    </row>
    <row r="7880" spans="1:32">
      <c r="A7880">
        <v>32935</v>
      </c>
      <c r="B7880">
        <v>32035</v>
      </c>
      <c r="C7880" t="s">
        <v>305</v>
      </c>
      <c r="D7880" t="s">
        <v>4428</v>
      </c>
      <c r="E7880" t="s">
        <v>34</v>
      </c>
      <c r="F7880" t="s">
        <v>38409</v>
      </c>
      <c r="G7880">
        <v>4767859013</v>
      </c>
      <c r="H7880" t="s">
        <v>295</v>
      </c>
      <c r="I7880" s="1">
        <v>18670</v>
      </c>
      <c r="J7880" t="s">
        <v>38410</v>
      </c>
      <c r="K7880" t="s">
        <v>38411</v>
      </c>
      <c r="L7880">
        <v>94522</v>
      </c>
      <c r="M7880" t="s">
        <v>295</v>
      </c>
      <c r="N7880" s="1">
        <v>45034</v>
      </c>
      <c r="O7880" s="1">
        <v>45038</v>
      </c>
      <c r="P7880">
        <v>20</v>
      </c>
      <c r="Q7880">
        <v>1</v>
      </c>
      <c r="R7880" t="s">
        <v>63</v>
      </c>
      <c r="S7880">
        <v>2</v>
      </c>
      <c r="T7880">
        <v>2</v>
      </c>
      <c r="U7880">
        <v>4</v>
      </c>
      <c r="V7880">
        <v>344</v>
      </c>
      <c r="W7880" t="s">
        <v>54</v>
      </c>
      <c r="X7880" t="s">
        <v>38412</v>
      </c>
      <c r="Y7880" t="s">
        <v>65</v>
      </c>
      <c r="Z7880" s="1">
        <v>45012</v>
      </c>
      <c r="AA7880" s="2">
        <v>0.78142361111111114</v>
      </c>
      <c r="AB7880" s="2">
        <v>0.15759259259259259</v>
      </c>
      <c r="AC7880" t="s">
        <v>45</v>
      </c>
      <c r="AD7880" t="s">
        <v>44</v>
      </c>
      <c r="AE7880" t="s">
        <v>45</v>
      </c>
      <c r="AF7880">
        <v>86</v>
      </c>
    </row>
    <row r="7881" spans="1:32">
      <c r="A7881">
        <v>32937</v>
      </c>
      <c r="B7881">
        <v>32037</v>
      </c>
      <c r="C7881" t="s">
        <v>11662</v>
      </c>
      <c r="D7881" t="s">
        <v>3425</v>
      </c>
      <c r="E7881" t="s">
        <v>48</v>
      </c>
      <c r="F7881" t="s">
        <v>38413</v>
      </c>
      <c r="G7881" t="s">
        <v>38414</v>
      </c>
      <c r="H7881" t="s">
        <v>725</v>
      </c>
      <c r="I7881" s="1">
        <v>23560</v>
      </c>
      <c r="J7881" t="s">
        <v>38415</v>
      </c>
      <c r="K7881" t="s">
        <v>38416</v>
      </c>
      <c r="L7881">
        <v>18178</v>
      </c>
      <c r="M7881" t="s">
        <v>725</v>
      </c>
      <c r="N7881" s="1">
        <v>45259</v>
      </c>
      <c r="O7881" s="1">
        <v>45263</v>
      </c>
      <c r="P7881">
        <v>77</v>
      </c>
      <c r="Q7881">
        <v>4</v>
      </c>
      <c r="R7881" t="s">
        <v>63</v>
      </c>
      <c r="S7881">
        <v>2</v>
      </c>
      <c r="T7881">
        <v>1</v>
      </c>
      <c r="U7881">
        <v>4</v>
      </c>
      <c r="V7881">
        <v>340</v>
      </c>
      <c r="W7881" t="s">
        <v>54</v>
      </c>
      <c r="X7881" t="s">
        <v>38417</v>
      </c>
      <c r="Y7881" t="s">
        <v>6</v>
      </c>
      <c r="Z7881" s="1">
        <v>45231</v>
      </c>
      <c r="AA7881" s="2">
        <v>0.85328703703703701</v>
      </c>
      <c r="AB7881" s="2">
        <v>0.5720601851851852</v>
      </c>
      <c r="AC7881" t="s">
        <v>44</v>
      </c>
      <c r="AD7881" t="s">
        <v>45</v>
      </c>
      <c r="AE7881" t="s">
        <v>44</v>
      </c>
      <c r="AF7881">
        <v>85</v>
      </c>
    </row>
    <row r="7882" spans="1:32">
      <c r="A7882">
        <v>32938</v>
      </c>
      <c r="B7882">
        <v>32038</v>
      </c>
      <c r="C7882" t="s">
        <v>19004</v>
      </c>
      <c r="D7882" t="s">
        <v>1298</v>
      </c>
      <c r="E7882" t="s">
        <v>34</v>
      </c>
      <c r="F7882" t="s">
        <v>38418</v>
      </c>
      <c r="G7882" t="s">
        <v>38419</v>
      </c>
      <c r="H7882" t="s">
        <v>50</v>
      </c>
      <c r="I7882" s="1">
        <v>34521</v>
      </c>
      <c r="J7882" t="s">
        <v>38420</v>
      </c>
      <c r="K7882" t="s">
        <v>13872</v>
      </c>
      <c r="L7882">
        <v>20984</v>
      </c>
      <c r="M7882" t="s">
        <v>50</v>
      </c>
      <c r="N7882" s="1">
        <v>45241</v>
      </c>
      <c r="O7882" s="1">
        <v>45245</v>
      </c>
      <c r="P7882">
        <v>17</v>
      </c>
      <c r="Q7882">
        <v>1</v>
      </c>
      <c r="R7882" t="s">
        <v>63</v>
      </c>
      <c r="S7882">
        <v>3</v>
      </c>
      <c r="T7882">
        <v>0</v>
      </c>
      <c r="U7882">
        <v>4</v>
      </c>
      <c r="V7882">
        <v>340</v>
      </c>
      <c r="W7882" t="s">
        <v>54</v>
      </c>
      <c r="X7882" t="s">
        <v>38421</v>
      </c>
      <c r="Y7882" t="s">
        <v>65</v>
      </c>
      <c r="Z7882" s="1">
        <v>45231</v>
      </c>
      <c r="AA7882" s="2">
        <v>9.8912037037037034E-2</v>
      </c>
      <c r="AB7882" s="2">
        <v>0.64229166666666659</v>
      </c>
      <c r="AC7882" t="s">
        <v>44</v>
      </c>
      <c r="AD7882" t="s">
        <v>45</v>
      </c>
      <c r="AE7882" t="s">
        <v>45</v>
      </c>
      <c r="AF7882">
        <v>85</v>
      </c>
    </row>
    <row r="7883" spans="1:32">
      <c r="A7883">
        <v>32942</v>
      </c>
      <c r="B7883">
        <v>32042</v>
      </c>
      <c r="C7883" t="s">
        <v>447</v>
      </c>
      <c r="D7883" t="s">
        <v>126</v>
      </c>
      <c r="E7883" t="s">
        <v>34</v>
      </c>
      <c r="F7883" t="s">
        <v>38422</v>
      </c>
      <c r="G7883">
        <f>1-592-889-7189</f>
        <v>-8669</v>
      </c>
      <c r="H7883" t="s">
        <v>129</v>
      </c>
      <c r="I7883" s="1">
        <v>30644</v>
      </c>
      <c r="J7883" t="s">
        <v>38423</v>
      </c>
      <c r="K7883" t="s">
        <v>21052</v>
      </c>
      <c r="L7883">
        <v>49638</v>
      </c>
      <c r="M7883" t="s">
        <v>129</v>
      </c>
      <c r="N7883" s="1">
        <v>45167</v>
      </c>
      <c r="O7883" s="1">
        <v>45168</v>
      </c>
      <c r="P7883">
        <v>68</v>
      </c>
      <c r="Q7883">
        <v>3</v>
      </c>
      <c r="R7883" t="s">
        <v>63</v>
      </c>
      <c r="S7883">
        <v>2</v>
      </c>
      <c r="T7883">
        <v>0</v>
      </c>
      <c r="U7883">
        <v>1</v>
      </c>
      <c r="V7883">
        <v>63</v>
      </c>
      <c r="W7883" t="s">
        <v>41</v>
      </c>
      <c r="X7883" t="s">
        <v>38424</v>
      </c>
      <c r="Y7883" t="s">
        <v>6</v>
      </c>
      <c r="Z7883" s="1">
        <v>45150</v>
      </c>
      <c r="AA7883" s="2">
        <v>0.83854166666666663</v>
      </c>
      <c r="AB7883" s="2">
        <v>0.5386805555555555</v>
      </c>
      <c r="AC7883" t="s">
        <v>45</v>
      </c>
      <c r="AD7883" t="s">
        <v>44</v>
      </c>
      <c r="AE7883" t="s">
        <v>45</v>
      </c>
      <c r="AF7883">
        <v>63</v>
      </c>
    </row>
    <row r="7884" spans="1:32">
      <c r="A7884">
        <v>32943</v>
      </c>
      <c r="B7884">
        <v>32043</v>
      </c>
      <c r="C7884" t="s">
        <v>453</v>
      </c>
      <c r="D7884" t="s">
        <v>13085</v>
      </c>
      <c r="E7884" t="s">
        <v>48</v>
      </c>
      <c r="F7884" t="s">
        <v>38425</v>
      </c>
      <c r="G7884" t="s">
        <v>38426</v>
      </c>
      <c r="H7884" t="s">
        <v>122</v>
      </c>
      <c r="I7884" s="1">
        <v>36893</v>
      </c>
      <c r="J7884" t="s">
        <v>38427</v>
      </c>
      <c r="K7884" t="s">
        <v>38428</v>
      </c>
      <c r="L7884">
        <v>48918</v>
      </c>
      <c r="M7884" t="s">
        <v>122</v>
      </c>
      <c r="N7884" s="1">
        <v>45143</v>
      </c>
      <c r="O7884" s="1">
        <v>45144</v>
      </c>
      <c r="P7884">
        <v>20</v>
      </c>
      <c r="Q7884">
        <v>1</v>
      </c>
      <c r="R7884" t="s">
        <v>63</v>
      </c>
      <c r="S7884">
        <v>3</v>
      </c>
      <c r="T7884">
        <v>0</v>
      </c>
      <c r="U7884">
        <v>1</v>
      </c>
      <c r="V7884">
        <v>74</v>
      </c>
      <c r="W7884" t="s">
        <v>54</v>
      </c>
      <c r="X7884" t="s">
        <v>38429</v>
      </c>
      <c r="Y7884" t="s">
        <v>65</v>
      </c>
      <c r="Z7884" s="1">
        <v>45125</v>
      </c>
      <c r="AA7884" s="2">
        <v>0.64964120370370371</v>
      </c>
      <c r="AB7884" s="2">
        <v>0.20181712962962961</v>
      </c>
      <c r="AC7884" t="s">
        <v>45</v>
      </c>
      <c r="AD7884" t="s">
        <v>45</v>
      </c>
      <c r="AE7884" t="s">
        <v>45</v>
      </c>
      <c r="AF7884">
        <v>74</v>
      </c>
    </row>
    <row r="7885" spans="1:32">
      <c r="A7885">
        <v>32944</v>
      </c>
      <c r="B7885">
        <v>32044</v>
      </c>
      <c r="C7885" t="s">
        <v>520</v>
      </c>
      <c r="D7885" t="s">
        <v>3729</v>
      </c>
      <c r="E7885" t="s">
        <v>48</v>
      </c>
      <c r="F7885" t="s">
        <v>38430</v>
      </c>
      <c r="G7885" t="s">
        <v>38431</v>
      </c>
      <c r="H7885" t="s">
        <v>135</v>
      </c>
      <c r="I7885" s="1">
        <v>17861</v>
      </c>
      <c r="J7885" t="s">
        <v>38432</v>
      </c>
      <c r="K7885" t="s">
        <v>38433</v>
      </c>
      <c r="L7885">
        <v>97382</v>
      </c>
      <c r="M7885" t="s">
        <v>135</v>
      </c>
      <c r="N7885" s="1">
        <v>45082</v>
      </c>
      <c r="O7885" s="1">
        <v>45086</v>
      </c>
      <c r="P7885">
        <v>66</v>
      </c>
      <c r="Q7885">
        <v>3</v>
      </c>
      <c r="R7885" t="s">
        <v>40</v>
      </c>
      <c r="S7885">
        <v>4</v>
      </c>
      <c r="T7885">
        <v>1</v>
      </c>
      <c r="U7885">
        <v>4</v>
      </c>
      <c r="V7885">
        <v>828</v>
      </c>
      <c r="W7885" t="s">
        <v>41</v>
      </c>
      <c r="X7885" t="s">
        <v>38434</v>
      </c>
      <c r="Y7885" t="s">
        <v>6</v>
      </c>
      <c r="Z7885" s="1">
        <v>45060</v>
      </c>
      <c r="AA7885" s="2">
        <v>0.26490740740740742</v>
      </c>
      <c r="AB7885" s="2">
        <v>0.65431712962962962</v>
      </c>
      <c r="AC7885" t="s">
        <v>44</v>
      </c>
      <c r="AD7885" t="s">
        <v>45</v>
      </c>
      <c r="AE7885" t="s">
        <v>45</v>
      </c>
      <c r="AF7885">
        <v>207</v>
      </c>
    </row>
    <row r="7886" spans="1:32">
      <c r="A7886">
        <v>32945</v>
      </c>
      <c r="B7886">
        <v>32045</v>
      </c>
      <c r="C7886" t="s">
        <v>133</v>
      </c>
      <c r="D7886" t="s">
        <v>2398</v>
      </c>
      <c r="E7886" t="s">
        <v>34</v>
      </c>
      <c r="F7886" t="s">
        <v>38435</v>
      </c>
      <c r="G7886" t="s">
        <v>38436</v>
      </c>
      <c r="H7886" t="s">
        <v>904</v>
      </c>
      <c r="I7886" s="1">
        <v>20663</v>
      </c>
      <c r="J7886" t="s">
        <v>38437</v>
      </c>
      <c r="K7886" t="s">
        <v>38438</v>
      </c>
      <c r="L7886">
        <v>68344</v>
      </c>
      <c r="M7886" t="s">
        <v>904</v>
      </c>
      <c r="N7886" s="1">
        <v>45211</v>
      </c>
      <c r="O7886" s="1">
        <v>45213</v>
      </c>
      <c r="P7886">
        <v>11</v>
      </c>
      <c r="Q7886">
        <v>1</v>
      </c>
      <c r="R7886" t="s">
        <v>63</v>
      </c>
      <c r="S7886">
        <v>3</v>
      </c>
      <c r="T7886">
        <v>0</v>
      </c>
      <c r="U7886">
        <v>2</v>
      </c>
      <c r="V7886">
        <v>132</v>
      </c>
      <c r="W7886" t="s">
        <v>41</v>
      </c>
      <c r="X7886" t="s">
        <v>38439</v>
      </c>
      <c r="Y7886" t="s">
        <v>81</v>
      </c>
      <c r="Z7886" s="1">
        <v>45188</v>
      </c>
      <c r="AA7886" s="2">
        <v>0.53614583333333332</v>
      </c>
      <c r="AB7886" s="2">
        <v>0.7698842592592593</v>
      </c>
      <c r="AC7886" t="s">
        <v>44</v>
      </c>
      <c r="AD7886" t="s">
        <v>45</v>
      </c>
      <c r="AE7886" t="s">
        <v>45</v>
      </c>
      <c r="AF7886">
        <v>66</v>
      </c>
    </row>
    <row r="7887" spans="1:32">
      <c r="A7887">
        <v>32946</v>
      </c>
      <c r="B7887">
        <v>32046</v>
      </c>
      <c r="C7887" t="s">
        <v>5703</v>
      </c>
      <c r="D7887" t="s">
        <v>14372</v>
      </c>
      <c r="E7887" t="s">
        <v>48</v>
      </c>
      <c r="F7887" t="s">
        <v>38440</v>
      </c>
      <c r="G7887" t="s">
        <v>38441</v>
      </c>
      <c r="H7887" t="s">
        <v>295</v>
      </c>
      <c r="I7887" s="1">
        <v>30800</v>
      </c>
      <c r="J7887" t="s">
        <v>38442</v>
      </c>
      <c r="K7887" t="s">
        <v>38443</v>
      </c>
      <c r="L7887">
        <v>19400</v>
      </c>
      <c r="M7887" t="s">
        <v>295</v>
      </c>
      <c r="N7887" s="1">
        <v>45104</v>
      </c>
      <c r="O7887" s="1">
        <v>45109</v>
      </c>
      <c r="P7887">
        <v>22</v>
      </c>
      <c r="Q7887">
        <v>1</v>
      </c>
      <c r="R7887" t="s">
        <v>53</v>
      </c>
      <c r="S7887">
        <v>1</v>
      </c>
      <c r="T7887">
        <v>2</v>
      </c>
      <c r="U7887">
        <v>5</v>
      </c>
      <c r="V7887">
        <v>655</v>
      </c>
      <c r="W7887" t="s">
        <v>41</v>
      </c>
      <c r="X7887" t="s">
        <v>38444</v>
      </c>
      <c r="Y7887" t="s">
        <v>65</v>
      </c>
      <c r="Z7887" s="1">
        <v>45098</v>
      </c>
      <c r="AA7887" s="2">
        <v>0.81582175925925926</v>
      </c>
      <c r="AB7887" s="2">
        <v>0.23013888888888889</v>
      </c>
      <c r="AC7887" t="s">
        <v>45</v>
      </c>
      <c r="AD7887" t="s">
        <v>44</v>
      </c>
      <c r="AE7887" t="s">
        <v>45</v>
      </c>
      <c r="AF7887">
        <v>131</v>
      </c>
    </row>
    <row r="7888" spans="1:32">
      <c r="A7888">
        <v>32948</v>
      </c>
      <c r="B7888">
        <v>32048</v>
      </c>
      <c r="C7888" t="s">
        <v>963</v>
      </c>
      <c r="D7888" t="s">
        <v>2138</v>
      </c>
      <c r="E7888" t="s">
        <v>48</v>
      </c>
      <c r="F7888" t="s">
        <v>38445</v>
      </c>
      <c r="G7888" t="s">
        <v>38446</v>
      </c>
      <c r="H7888" t="s">
        <v>115</v>
      </c>
      <c r="I7888" s="1">
        <v>21087</v>
      </c>
      <c r="J7888" t="s">
        <v>38447</v>
      </c>
      <c r="K7888" t="s">
        <v>38448</v>
      </c>
      <c r="L7888">
        <v>6386</v>
      </c>
      <c r="M7888" t="s">
        <v>115</v>
      </c>
      <c r="N7888" s="1">
        <v>45211</v>
      </c>
      <c r="O7888" s="1">
        <v>45213</v>
      </c>
      <c r="P7888">
        <v>91</v>
      </c>
      <c r="Q7888">
        <v>4</v>
      </c>
      <c r="R7888" t="s">
        <v>53</v>
      </c>
      <c r="S7888">
        <v>2</v>
      </c>
      <c r="T7888">
        <v>2</v>
      </c>
      <c r="U7888">
        <v>2</v>
      </c>
      <c r="V7888">
        <v>298</v>
      </c>
      <c r="W7888" t="s">
        <v>41</v>
      </c>
      <c r="X7888" t="s">
        <v>38449</v>
      </c>
      <c r="Y7888" t="s">
        <v>43</v>
      </c>
      <c r="Z7888" s="1">
        <v>45175</v>
      </c>
      <c r="AA7888" s="2">
        <v>0.18979166666666666</v>
      </c>
      <c r="AB7888" s="2">
        <v>0.29167824074074072</v>
      </c>
      <c r="AC7888" t="s">
        <v>45</v>
      </c>
      <c r="AD7888" t="s">
        <v>45</v>
      </c>
      <c r="AE7888" t="s">
        <v>45</v>
      </c>
      <c r="AF7888">
        <v>149</v>
      </c>
    </row>
    <row r="7889" spans="1:32">
      <c r="A7889">
        <v>32950</v>
      </c>
      <c r="B7889">
        <v>32050</v>
      </c>
      <c r="C7889" t="s">
        <v>722</v>
      </c>
      <c r="D7889" t="s">
        <v>591</v>
      </c>
      <c r="E7889" t="s">
        <v>34</v>
      </c>
      <c r="F7889" t="s">
        <v>38450</v>
      </c>
      <c r="G7889" t="s">
        <v>38451</v>
      </c>
      <c r="H7889" t="s">
        <v>725</v>
      </c>
      <c r="I7889" s="1">
        <v>35651</v>
      </c>
      <c r="J7889" t="s">
        <v>38452</v>
      </c>
      <c r="K7889" t="s">
        <v>15768</v>
      </c>
      <c r="L7889">
        <v>32832</v>
      </c>
      <c r="M7889" t="s">
        <v>725</v>
      </c>
      <c r="N7889" s="1">
        <v>45091</v>
      </c>
      <c r="O7889" s="1">
        <v>45096</v>
      </c>
      <c r="P7889">
        <v>67</v>
      </c>
      <c r="Q7889">
        <v>3</v>
      </c>
      <c r="R7889" t="s">
        <v>53</v>
      </c>
      <c r="S7889">
        <v>4</v>
      </c>
      <c r="T7889">
        <v>1</v>
      </c>
      <c r="U7889">
        <v>5</v>
      </c>
      <c r="V7889">
        <v>725</v>
      </c>
      <c r="W7889" t="s">
        <v>41</v>
      </c>
      <c r="X7889" t="s">
        <v>38453</v>
      </c>
      <c r="Y7889" t="s">
        <v>81</v>
      </c>
      <c r="Z7889" s="1">
        <v>45084</v>
      </c>
      <c r="AA7889" s="2">
        <v>0.11925925925925925</v>
      </c>
      <c r="AB7889" s="2">
        <v>0.68145833333333339</v>
      </c>
      <c r="AC7889" t="s">
        <v>44</v>
      </c>
      <c r="AD7889" t="s">
        <v>44</v>
      </c>
      <c r="AE7889" t="s">
        <v>45</v>
      </c>
      <c r="AF7889">
        <v>145</v>
      </c>
    </row>
    <row r="7890" spans="1:32">
      <c r="A7890">
        <v>32951</v>
      </c>
      <c r="B7890">
        <v>32051</v>
      </c>
      <c r="C7890" t="s">
        <v>3694</v>
      </c>
      <c r="D7890" t="s">
        <v>696</v>
      </c>
      <c r="E7890" t="s">
        <v>48</v>
      </c>
      <c r="F7890" t="s">
        <v>38454</v>
      </c>
      <c r="G7890">
        <f>1-760-819-6806</f>
        <v>-8384</v>
      </c>
      <c r="H7890" t="s">
        <v>330</v>
      </c>
      <c r="I7890" s="1">
        <v>18402</v>
      </c>
      <c r="J7890" t="s">
        <v>38455</v>
      </c>
      <c r="K7890" t="s">
        <v>38456</v>
      </c>
      <c r="L7890">
        <v>83135</v>
      </c>
      <c r="M7890" t="s">
        <v>330</v>
      </c>
      <c r="N7890" s="1">
        <v>45037</v>
      </c>
      <c r="O7890" s="1">
        <v>45039</v>
      </c>
      <c r="P7890">
        <v>3</v>
      </c>
      <c r="Q7890">
        <v>1</v>
      </c>
      <c r="R7890" t="s">
        <v>40</v>
      </c>
      <c r="S7890">
        <v>2</v>
      </c>
      <c r="T7890">
        <v>1</v>
      </c>
      <c r="U7890">
        <v>2</v>
      </c>
      <c r="V7890">
        <v>422</v>
      </c>
      <c r="W7890" t="s">
        <v>41</v>
      </c>
      <c r="X7890" t="s">
        <v>38457</v>
      </c>
      <c r="Y7890" t="s">
        <v>81</v>
      </c>
      <c r="Z7890" s="1">
        <v>45028</v>
      </c>
      <c r="AA7890" s="2">
        <v>0.74796296296296294</v>
      </c>
      <c r="AB7890" s="2">
        <v>0.53059027777777779</v>
      </c>
      <c r="AC7890" t="s">
        <v>44</v>
      </c>
      <c r="AD7890" t="s">
        <v>45</v>
      </c>
      <c r="AE7890" t="s">
        <v>44</v>
      </c>
      <c r="AF7890">
        <v>211</v>
      </c>
    </row>
    <row r="7891" spans="1:32">
      <c r="A7891">
        <v>32952</v>
      </c>
      <c r="B7891">
        <v>32052</v>
      </c>
      <c r="C7891" t="s">
        <v>6557</v>
      </c>
      <c r="D7891" t="s">
        <v>113</v>
      </c>
      <c r="E7891" t="s">
        <v>34</v>
      </c>
      <c r="F7891" t="s">
        <v>38458</v>
      </c>
      <c r="G7891" t="s">
        <v>38459</v>
      </c>
      <c r="H7891" t="s">
        <v>60</v>
      </c>
      <c r="I7891" s="1">
        <v>22972</v>
      </c>
      <c r="J7891" t="s">
        <v>38460</v>
      </c>
      <c r="K7891" t="s">
        <v>38461</v>
      </c>
      <c r="L7891">
        <v>13364</v>
      </c>
      <c r="M7891" t="s">
        <v>60</v>
      </c>
      <c r="N7891" s="1">
        <v>44964</v>
      </c>
      <c r="O7891" s="1">
        <v>44965</v>
      </c>
      <c r="P7891">
        <v>89</v>
      </c>
      <c r="Q7891">
        <v>4</v>
      </c>
      <c r="R7891" t="s">
        <v>63</v>
      </c>
      <c r="S7891">
        <v>2</v>
      </c>
      <c r="T7891">
        <v>0</v>
      </c>
      <c r="U7891">
        <v>1</v>
      </c>
      <c r="V7891">
        <v>78</v>
      </c>
      <c r="W7891" t="s">
        <v>54</v>
      </c>
      <c r="X7891" t="s">
        <v>38462</v>
      </c>
      <c r="Y7891" t="s">
        <v>65</v>
      </c>
      <c r="Z7891" s="1">
        <v>44947</v>
      </c>
      <c r="AA7891" s="2">
        <v>0.73638888888888887</v>
      </c>
      <c r="AB7891" s="2">
        <v>0.53248842592592593</v>
      </c>
      <c r="AC7891" t="s">
        <v>44</v>
      </c>
      <c r="AD7891" t="s">
        <v>44</v>
      </c>
      <c r="AE7891" t="s">
        <v>45</v>
      </c>
      <c r="AF7891">
        <v>78</v>
      </c>
    </row>
    <row r="7892" spans="1:32">
      <c r="A7892">
        <v>32953</v>
      </c>
      <c r="B7892">
        <v>32053</v>
      </c>
      <c r="C7892" t="s">
        <v>881</v>
      </c>
      <c r="D7892" t="s">
        <v>1322</v>
      </c>
      <c r="E7892" t="s">
        <v>48</v>
      </c>
      <c r="F7892" t="s">
        <v>38463</v>
      </c>
      <c r="G7892" t="s">
        <v>38464</v>
      </c>
      <c r="H7892" t="s">
        <v>272</v>
      </c>
      <c r="I7892" s="1">
        <v>30196</v>
      </c>
      <c r="J7892" t="s">
        <v>38465</v>
      </c>
      <c r="K7892" t="s">
        <v>38466</v>
      </c>
      <c r="L7892">
        <v>10801</v>
      </c>
      <c r="M7892" t="s">
        <v>272</v>
      </c>
      <c r="N7892" s="1">
        <v>44991</v>
      </c>
      <c r="O7892" s="1">
        <v>44994</v>
      </c>
      <c r="P7892">
        <v>3</v>
      </c>
      <c r="Q7892">
        <v>1</v>
      </c>
      <c r="R7892" t="s">
        <v>40</v>
      </c>
      <c r="S7892">
        <v>2</v>
      </c>
      <c r="T7892">
        <v>0</v>
      </c>
      <c r="U7892">
        <v>3</v>
      </c>
      <c r="V7892">
        <v>666</v>
      </c>
      <c r="W7892" t="s">
        <v>54</v>
      </c>
      <c r="X7892" t="s">
        <v>38467</v>
      </c>
      <c r="Y7892" t="s">
        <v>81</v>
      </c>
      <c r="Z7892" s="1">
        <v>44971</v>
      </c>
      <c r="AA7892" s="2">
        <v>0.95783564814814814</v>
      </c>
      <c r="AB7892" s="2">
        <v>0.1436226851851852</v>
      </c>
      <c r="AC7892" t="s">
        <v>45</v>
      </c>
      <c r="AD7892" t="s">
        <v>45</v>
      </c>
      <c r="AE7892" t="s">
        <v>44</v>
      </c>
      <c r="AF7892">
        <v>222</v>
      </c>
    </row>
    <row r="7893" spans="1:32">
      <c r="A7893">
        <v>32954</v>
      </c>
      <c r="B7893">
        <v>32054</v>
      </c>
      <c r="C7893" t="s">
        <v>440</v>
      </c>
      <c r="D7893" t="s">
        <v>83</v>
      </c>
      <c r="E7893" t="s">
        <v>34</v>
      </c>
      <c r="F7893" t="s">
        <v>38468</v>
      </c>
      <c r="G7893" t="s">
        <v>38469</v>
      </c>
      <c r="H7893" t="s">
        <v>37</v>
      </c>
      <c r="I7893" s="1">
        <v>31352</v>
      </c>
      <c r="J7893" t="s">
        <v>38470</v>
      </c>
      <c r="K7893" t="s">
        <v>1923</v>
      </c>
      <c r="L7893">
        <v>96947</v>
      </c>
      <c r="M7893" t="s">
        <v>37</v>
      </c>
      <c r="N7893" s="1">
        <v>45298</v>
      </c>
      <c r="O7893" s="1">
        <v>45299</v>
      </c>
      <c r="P7893">
        <v>71</v>
      </c>
      <c r="Q7893">
        <v>3</v>
      </c>
      <c r="R7893" t="s">
        <v>63</v>
      </c>
      <c r="S7893">
        <v>2</v>
      </c>
      <c r="T7893">
        <v>1</v>
      </c>
      <c r="U7893">
        <v>1</v>
      </c>
      <c r="V7893">
        <v>90</v>
      </c>
      <c r="W7893" t="s">
        <v>54</v>
      </c>
      <c r="X7893" t="s">
        <v>38471</v>
      </c>
      <c r="Y7893" t="s">
        <v>81</v>
      </c>
      <c r="Z7893" s="1">
        <v>45288</v>
      </c>
      <c r="AA7893" s="2">
        <v>0.74091435185185184</v>
      </c>
      <c r="AB7893" s="2">
        <v>0.57811342592592596</v>
      </c>
      <c r="AC7893" t="s">
        <v>44</v>
      </c>
      <c r="AD7893" t="s">
        <v>45</v>
      </c>
      <c r="AE7893" t="s">
        <v>44</v>
      </c>
      <c r="AF7893">
        <v>90</v>
      </c>
    </row>
    <row r="7894" spans="1:32">
      <c r="A7894">
        <v>32956</v>
      </c>
      <c r="B7894">
        <v>32056</v>
      </c>
      <c r="C7894" t="s">
        <v>18308</v>
      </c>
      <c r="D7894" t="s">
        <v>57</v>
      </c>
      <c r="E7894" t="s">
        <v>34</v>
      </c>
      <c r="F7894" t="s">
        <v>38472</v>
      </c>
      <c r="G7894" t="s">
        <v>38473</v>
      </c>
      <c r="H7894" t="s">
        <v>280</v>
      </c>
      <c r="I7894" s="1">
        <v>30207</v>
      </c>
      <c r="J7894" t="s">
        <v>38474</v>
      </c>
      <c r="K7894" t="s">
        <v>38475</v>
      </c>
      <c r="L7894">
        <v>10010</v>
      </c>
      <c r="M7894" t="s">
        <v>280</v>
      </c>
      <c r="N7894" s="1">
        <v>45068</v>
      </c>
      <c r="O7894" s="1">
        <v>45073</v>
      </c>
      <c r="P7894">
        <v>28</v>
      </c>
      <c r="Q7894">
        <v>2</v>
      </c>
      <c r="R7894" t="s">
        <v>53</v>
      </c>
      <c r="S7894">
        <v>4</v>
      </c>
      <c r="T7894">
        <v>2</v>
      </c>
      <c r="U7894">
        <v>5</v>
      </c>
      <c r="V7894">
        <v>705</v>
      </c>
      <c r="W7894" t="s">
        <v>54</v>
      </c>
      <c r="X7894" t="s">
        <v>38476</v>
      </c>
      <c r="Y7894" t="s">
        <v>65</v>
      </c>
      <c r="Z7894" s="1">
        <v>45059</v>
      </c>
      <c r="AA7894" s="2">
        <v>0.1082175925925926</v>
      </c>
      <c r="AB7894" s="2">
        <v>0.50462962962962965</v>
      </c>
      <c r="AC7894" t="s">
        <v>44</v>
      </c>
      <c r="AD7894" t="s">
        <v>44</v>
      </c>
      <c r="AE7894" t="s">
        <v>44</v>
      </c>
      <c r="AF7894">
        <v>141</v>
      </c>
    </row>
    <row r="7895" spans="1:32">
      <c r="A7895">
        <v>32957</v>
      </c>
      <c r="B7895">
        <v>32057</v>
      </c>
      <c r="C7895" t="s">
        <v>881</v>
      </c>
      <c r="D7895" t="s">
        <v>829</v>
      </c>
      <c r="E7895" t="s">
        <v>34</v>
      </c>
      <c r="F7895" t="s">
        <v>38477</v>
      </c>
      <c r="G7895" t="s">
        <v>38478</v>
      </c>
      <c r="H7895" t="s">
        <v>272</v>
      </c>
      <c r="I7895" s="1">
        <v>26060</v>
      </c>
      <c r="J7895" t="s">
        <v>38479</v>
      </c>
      <c r="K7895" t="s">
        <v>15232</v>
      </c>
      <c r="L7895">
        <v>50502</v>
      </c>
      <c r="M7895" t="s">
        <v>272</v>
      </c>
      <c r="N7895" s="1">
        <v>45141</v>
      </c>
      <c r="O7895" s="1">
        <v>45144</v>
      </c>
      <c r="P7895">
        <v>4</v>
      </c>
      <c r="Q7895">
        <v>1</v>
      </c>
      <c r="R7895" t="s">
        <v>53</v>
      </c>
      <c r="S7895">
        <v>3</v>
      </c>
      <c r="T7895">
        <v>1</v>
      </c>
      <c r="U7895">
        <v>3</v>
      </c>
      <c r="V7895">
        <v>378</v>
      </c>
      <c r="W7895" t="s">
        <v>41</v>
      </c>
      <c r="X7895" t="s">
        <v>38480</v>
      </c>
      <c r="Y7895" t="s">
        <v>43</v>
      </c>
      <c r="Z7895" s="1">
        <v>45134</v>
      </c>
      <c r="AA7895" s="2">
        <v>0.36962962962962959</v>
      </c>
      <c r="AB7895" s="2">
        <v>0.82998842592592592</v>
      </c>
      <c r="AC7895" t="s">
        <v>45</v>
      </c>
      <c r="AD7895" t="s">
        <v>45</v>
      </c>
      <c r="AE7895" t="s">
        <v>45</v>
      </c>
      <c r="AF7895">
        <v>126</v>
      </c>
    </row>
    <row r="7896" spans="1:32">
      <c r="A7896">
        <v>32958</v>
      </c>
      <c r="B7896">
        <v>32058</v>
      </c>
      <c r="C7896" t="s">
        <v>1907</v>
      </c>
      <c r="D7896" t="s">
        <v>3044</v>
      </c>
      <c r="E7896" t="s">
        <v>34</v>
      </c>
      <c r="F7896" t="s">
        <v>38481</v>
      </c>
      <c r="G7896" t="s">
        <v>38482</v>
      </c>
      <c r="H7896" t="s">
        <v>225</v>
      </c>
      <c r="I7896" s="1">
        <v>27372</v>
      </c>
      <c r="J7896" t="s">
        <v>38483</v>
      </c>
      <c r="K7896" t="s">
        <v>38484</v>
      </c>
      <c r="L7896">
        <v>28541</v>
      </c>
      <c r="M7896" t="s">
        <v>225</v>
      </c>
      <c r="N7896" s="1">
        <v>45283</v>
      </c>
      <c r="O7896" s="1">
        <v>45284</v>
      </c>
      <c r="P7896">
        <v>53</v>
      </c>
      <c r="Q7896">
        <v>3</v>
      </c>
      <c r="R7896" t="s">
        <v>63</v>
      </c>
      <c r="S7896">
        <v>2</v>
      </c>
      <c r="T7896">
        <v>2</v>
      </c>
      <c r="U7896">
        <v>1</v>
      </c>
      <c r="V7896">
        <v>71</v>
      </c>
      <c r="W7896" t="s">
        <v>54</v>
      </c>
      <c r="X7896" t="s">
        <v>38485</v>
      </c>
      <c r="Y7896" t="s">
        <v>6</v>
      </c>
      <c r="Z7896" s="1">
        <v>45262</v>
      </c>
      <c r="AA7896" s="2">
        <v>0.93978009259259254</v>
      </c>
      <c r="AB7896" s="2">
        <v>0.5513541666666667</v>
      </c>
      <c r="AC7896" t="s">
        <v>44</v>
      </c>
      <c r="AD7896" t="s">
        <v>45</v>
      </c>
      <c r="AE7896" t="s">
        <v>44</v>
      </c>
      <c r="AF7896">
        <v>71</v>
      </c>
    </row>
    <row r="7897" spans="1:32">
      <c r="A7897">
        <v>32961</v>
      </c>
      <c r="B7897">
        <v>32061</v>
      </c>
      <c r="C7897" t="s">
        <v>501</v>
      </c>
      <c r="D7897" t="s">
        <v>140</v>
      </c>
      <c r="E7897" t="s">
        <v>34</v>
      </c>
      <c r="F7897" t="s">
        <v>38486</v>
      </c>
      <c r="G7897" t="s">
        <v>38487</v>
      </c>
      <c r="H7897" t="s">
        <v>317</v>
      </c>
      <c r="I7897" s="1">
        <v>32716</v>
      </c>
      <c r="J7897" t="s">
        <v>38488</v>
      </c>
      <c r="K7897" t="s">
        <v>25491</v>
      </c>
      <c r="L7897">
        <v>87451</v>
      </c>
      <c r="M7897" t="s">
        <v>317</v>
      </c>
      <c r="N7897" s="1">
        <v>45090</v>
      </c>
      <c r="O7897" s="1">
        <v>45093</v>
      </c>
      <c r="P7897">
        <v>32</v>
      </c>
      <c r="Q7897">
        <v>2</v>
      </c>
      <c r="R7897" t="s">
        <v>63</v>
      </c>
      <c r="S7897">
        <v>2</v>
      </c>
      <c r="T7897">
        <v>2</v>
      </c>
      <c r="U7897">
        <v>3</v>
      </c>
      <c r="V7897">
        <v>270</v>
      </c>
      <c r="W7897" t="s">
        <v>41</v>
      </c>
      <c r="X7897" t="s">
        <v>38489</v>
      </c>
      <c r="Y7897" t="s">
        <v>43</v>
      </c>
      <c r="Z7897" s="1">
        <v>45056</v>
      </c>
      <c r="AA7897" s="2">
        <v>0.83741898148148142</v>
      </c>
      <c r="AB7897" s="2">
        <v>0.76151620370370365</v>
      </c>
      <c r="AC7897" t="s">
        <v>44</v>
      </c>
      <c r="AD7897" t="s">
        <v>44</v>
      </c>
      <c r="AE7897" t="s">
        <v>44</v>
      </c>
      <c r="AF7897">
        <v>90</v>
      </c>
    </row>
    <row r="7898" spans="1:32">
      <c r="A7898">
        <v>32962</v>
      </c>
      <c r="B7898">
        <v>32062</v>
      </c>
      <c r="C7898" t="s">
        <v>391</v>
      </c>
      <c r="D7898" t="s">
        <v>1783</v>
      </c>
      <c r="E7898" t="s">
        <v>48</v>
      </c>
      <c r="F7898" t="s">
        <v>38490</v>
      </c>
      <c r="G7898" t="s">
        <v>38491</v>
      </c>
      <c r="H7898" t="s">
        <v>457</v>
      </c>
      <c r="I7898" s="1">
        <v>33414</v>
      </c>
      <c r="J7898" t="s">
        <v>38492</v>
      </c>
      <c r="K7898" t="s">
        <v>27177</v>
      </c>
      <c r="L7898">
        <v>71622</v>
      </c>
      <c r="M7898" t="s">
        <v>457</v>
      </c>
      <c r="N7898" s="1">
        <v>45109</v>
      </c>
      <c r="O7898" s="1">
        <v>45111</v>
      </c>
      <c r="P7898">
        <v>63</v>
      </c>
      <c r="Q7898">
        <v>3</v>
      </c>
      <c r="R7898" t="s">
        <v>40</v>
      </c>
      <c r="S7898">
        <v>2</v>
      </c>
      <c r="T7898">
        <v>2</v>
      </c>
      <c r="U7898">
        <v>2</v>
      </c>
      <c r="V7898">
        <v>414</v>
      </c>
      <c r="W7898" t="s">
        <v>41</v>
      </c>
      <c r="X7898" t="s">
        <v>38493</v>
      </c>
      <c r="Y7898" t="s">
        <v>43</v>
      </c>
      <c r="Z7898" s="1">
        <v>45090</v>
      </c>
      <c r="AA7898" s="2">
        <v>1.230324074074074E-2</v>
      </c>
      <c r="AB7898" s="2">
        <v>0.67637731481481478</v>
      </c>
      <c r="AC7898" t="s">
        <v>44</v>
      </c>
      <c r="AD7898" t="s">
        <v>44</v>
      </c>
      <c r="AE7898" t="s">
        <v>44</v>
      </c>
      <c r="AF7898">
        <v>207</v>
      </c>
    </row>
    <row r="7899" spans="1:32">
      <c r="A7899">
        <v>32963</v>
      </c>
      <c r="B7899">
        <v>32063</v>
      </c>
      <c r="C7899" t="s">
        <v>434</v>
      </c>
      <c r="D7899" t="s">
        <v>4529</v>
      </c>
      <c r="E7899" t="s">
        <v>34</v>
      </c>
      <c r="F7899" t="s">
        <v>38494</v>
      </c>
      <c r="G7899" t="s">
        <v>38495</v>
      </c>
      <c r="H7899" t="s">
        <v>129</v>
      </c>
      <c r="I7899" s="1">
        <v>33829</v>
      </c>
      <c r="J7899" t="s">
        <v>38496</v>
      </c>
      <c r="K7899" t="s">
        <v>38497</v>
      </c>
      <c r="L7899">
        <v>11295</v>
      </c>
      <c r="M7899" t="s">
        <v>129</v>
      </c>
      <c r="N7899" s="1">
        <v>45026</v>
      </c>
      <c r="O7899" s="1">
        <v>45028</v>
      </c>
      <c r="P7899">
        <v>59</v>
      </c>
      <c r="Q7899">
        <v>3</v>
      </c>
      <c r="R7899" t="s">
        <v>63</v>
      </c>
      <c r="S7899">
        <v>2</v>
      </c>
      <c r="T7899">
        <v>1</v>
      </c>
      <c r="U7899">
        <v>2</v>
      </c>
      <c r="V7899">
        <v>134</v>
      </c>
      <c r="W7899" t="s">
        <v>41</v>
      </c>
      <c r="X7899" t="s">
        <v>38498</v>
      </c>
      <c r="Y7899" t="s">
        <v>43</v>
      </c>
      <c r="Z7899" s="1">
        <v>45000</v>
      </c>
      <c r="AA7899" s="2">
        <v>0.33451388888888894</v>
      </c>
      <c r="AB7899" s="2">
        <v>0.4377199074074074</v>
      </c>
      <c r="AC7899" t="s">
        <v>44</v>
      </c>
      <c r="AD7899" t="s">
        <v>45</v>
      </c>
      <c r="AE7899" t="s">
        <v>45</v>
      </c>
      <c r="AF7899">
        <v>67</v>
      </c>
    </row>
    <row r="7900" spans="1:32">
      <c r="A7900">
        <v>32965</v>
      </c>
      <c r="B7900">
        <v>32065</v>
      </c>
      <c r="C7900" t="s">
        <v>4016</v>
      </c>
      <c r="D7900" t="s">
        <v>7588</v>
      </c>
      <c r="E7900" t="s">
        <v>48</v>
      </c>
      <c r="F7900" t="s">
        <v>38499</v>
      </c>
      <c r="G7900">
        <v>2073965749</v>
      </c>
      <c r="H7900" t="s">
        <v>122</v>
      </c>
      <c r="I7900" s="1">
        <v>32981</v>
      </c>
      <c r="J7900" t="s">
        <v>38500</v>
      </c>
      <c r="K7900" t="s">
        <v>28975</v>
      </c>
      <c r="L7900">
        <v>49878</v>
      </c>
      <c r="M7900" t="s">
        <v>122</v>
      </c>
      <c r="N7900" s="1">
        <v>44980</v>
      </c>
      <c r="O7900" s="1">
        <v>44984</v>
      </c>
      <c r="P7900">
        <v>13</v>
      </c>
      <c r="Q7900">
        <v>1</v>
      </c>
      <c r="R7900" t="s">
        <v>53</v>
      </c>
      <c r="S7900">
        <v>3</v>
      </c>
      <c r="T7900">
        <v>1</v>
      </c>
      <c r="U7900">
        <v>4</v>
      </c>
      <c r="V7900">
        <v>484</v>
      </c>
      <c r="W7900" t="s">
        <v>41</v>
      </c>
      <c r="X7900" t="s">
        <v>38501</v>
      </c>
      <c r="Y7900" t="s">
        <v>65</v>
      </c>
      <c r="Z7900" s="1">
        <v>44954</v>
      </c>
      <c r="AA7900" s="2">
        <v>0.93069444444444438</v>
      </c>
      <c r="AB7900" s="2">
        <v>0.57496527777777773</v>
      </c>
      <c r="AC7900" t="s">
        <v>45</v>
      </c>
      <c r="AD7900" t="s">
        <v>45</v>
      </c>
      <c r="AE7900" t="s">
        <v>45</v>
      </c>
      <c r="AF7900">
        <v>121</v>
      </c>
    </row>
    <row r="7901" spans="1:32">
      <c r="A7901">
        <v>32966</v>
      </c>
      <c r="B7901">
        <v>32066</v>
      </c>
      <c r="C7901" t="s">
        <v>628</v>
      </c>
      <c r="D7901" t="s">
        <v>10065</v>
      </c>
      <c r="E7901" t="s">
        <v>34</v>
      </c>
      <c r="F7901" t="s">
        <v>38502</v>
      </c>
      <c r="G7901" t="s">
        <v>38503</v>
      </c>
      <c r="H7901" t="s">
        <v>457</v>
      </c>
      <c r="I7901" s="1">
        <v>31700</v>
      </c>
      <c r="J7901" t="s">
        <v>38504</v>
      </c>
      <c r="K7901" t="s">
        <v>5009</v>
      </c>
      <c r="L7901">
        <v>53889</v>
      </c>
      <c r="M7901" t="s">
        <v>457</v>
      </c>
      <c r="N7901" s="1">
        <v>45222</v>
      </c>
      <c r="O7901" s="1">
        <v>45227</v>
      </c>
      <c r="P7901">
        <v>68</v>
      </c>
      <c r="Q7901">
        <v>3</v>
      </c>
      <c r="R7901" t="s">
        <v>63</v>
      </c>
      <c r="S7901">
        <v>4</v>
      </c>
      <c r="T7901">
        <v>0</v>
      </c>
      <c r="U7901">
        <v>5</v>
      </c>
      <c r="V7901">
        <v>355</v>
      </c>
      <c r="W7901" t="s">
        <v>41</v>
      </c>
      <c r="X7901" t="s">
        <v>38505</v>
      </c>
      <c r="Y7901" t="s">
        <v>43</v>
      </c>
      <c r="Z7901" s="1">
        <v>45210</v>
      </c>
      <c r="AA7901" s="2">
        <v>7.1504629629629626E-2</v>
      </c>
      <c r="AB7901" s="2">
        <v>0.60289351851851858</v>
      </c>
      <c r="AC7901" t="s">
        <v>45</v>
      </c>
      <c r="AD7901" t="s">
        <v>45</v>
      </c>
      <c r="AE7901" t="s">
        <v>44</v>
      </c>
      <c r="AF7901">
        <v>71</v>
      </c>
    </row>
    <row r="7902" spans="1:32">
      <c r="A7902">
        <v>32967</v>
      </c>
      <c r="B7902">
        <v>32067</v>
      </c>
      <c r="C7902" t="s">
        <v>908</v>
      </c>
      <c r="D7902" t="s">
        <v>9861</v>
      </c>
      <c r="E7902" t="s">
        <v>34</v>
      </c>
      <c r="F7902" t="s">
        <v>38506</v>
      </c>
      <c r="G7902" t="s">
        <v>38507</v>
      </c>
      <c r="H7902" t="s">
        <v>1442</v>
      </c>
      <c r="I7902" s="1">
        <v>27679</v>
      </c>
      <c r="J7902" t="s">
        <v>38508</v>
      </c>
      <c r="K7902" t="s">
        <v>3335</v>
      </c>
      <c r="L7902">
        <v>89647</v>
      </c>
      <c r="M7902" t="s">
        <v>1442</v>
      </c>
      <c r="N7902" s="1">
        <v>45107</v>
      </c>
      <c r="O7902" s="1">
        <v>45108</v>
      </c>
      <c r="P7902">
        <v>57</v>
      </c>
      <c r="Q7902">
        <v>3</v>
      </c>
      <c r="R7902" t="s">
        <v>40</v>
      </c>
      <c r="S7902">
        <v>3</v>
      </c>
      <c r="T7902">
        <v>2</v>
      </c>
      <c r="U7902">
        <v>1</v>
      </c>
      <c r="V7902">
        <v>201</v>
      </c>
      <c r="W7902" t="s">
        <v>54</v>
      </c>
      <c r="X7902" t="s">
        <v>38509</v>
      </c>
      <c r="Y7902" t="s">
        <v>81</v>
      </c>
      <c r="Z7902" s="1">
        <v>45069</v>
      </c>
      <c r="AA7902" s="2">
        <v>4.6261574074074073E-2</v>
      </c>
      <c r="AB7902" s="2">
        <v>0.45620370370370367</v>
      </c>
      <c r="AC7902" t="s">
        <v>44</v>
      </c>
      <c r="AD7902" t="s">
        <v>45</v>
      </c>
      <c r="AE7902" t="s">
        <v>44</v>
      </c>
      <c r="AF7902">
        <v>201</v>
      </c>
    </row>
    <row r="7903" spans="1:32">
      <c r="A7903">
        <v>32968</v>
      </c>
      <c r="B7903">
        <v>32068</v>
      </c>
      <c r="C7903" t="s">
        <v>1039</v>
      </c>
      <c r="D7903" t="s">
        <v>745</v>
      </c>
      <c r="E7903" t="s">
        <v>34</v>
      </c>
      <c r="F7903" t="s">
        <v>38510</v>
      </c>
      <c r="G7903" t="s">
        <v>38511</v>
      </c>
      <c r="H7903" t="s">
        <v>418</v>
      </c>
      <c r="I7903" s="1">
        <v>35494</v>
      </c>
      <c r="J7903" t="s">
        <v>38512</v>
      </c>
      <c r="K7903" t="s">
        <v>38513</v>
      </c>
      <c r="L7903">
        <v>29012</v>
      </c>
      <c r="M7903" t="s">
        <v>418</v>
      </c>
      <c r="N7903" s="1">
        <v>45025</v>
      </c>
      <c r="O7903" s="1">
        <v>45026</v>
      </c>
      <c r="P7903">
        <v>55</v>
      </c>
      <c r="Q7903">
        <v>3</v>
      </c>
      <c r="R7903" t="s">
        <v>53</v>
      </c>
      <c r="S7903">
        <v>2</v>
      </c>
      <c r="T7903">
        <v>1</v>
      </c>
      <c r="U7903">
        <v>1</v>
      </c>
      <c r="V7903">
        <v>140</v>
      </c>
      <c r="W7903" t="s">
        <v>41</v>
      </c>
      <c r="X7903" t="s">
        <v>38514</v>
      </c>
      <c r="Y7903" t="s">
        <v>6</v>
      </c>
      <c r="Z7903" s="1">
        <v>44986</v>
      </c>
      <c r="AA7903" s="2">
        <v>0.14368055555555556</v>
      </c>
      <c r="AB7903" s="2">
        <v>0.5372569444444445</v>
      </c>
      <c r="AC7903" t="s">
        <v>45</v>
      </c>
      <c r="AD7903" t="s">
        <v>45</v>
      </c>
      <c r="AE7903" t="s">
        <v>45</v>
      </c>
      <c r="AF7903">
        <v>140</v>
      </c>
    </row>
    <row r="7904" spans="1:32">
      <c r="A7904">
        <v>32971</v>
      </c>
      <c r="B7904">
        <v>32071</v>
      </c>
      <c r="C7904" t="s">
        <v>1155</v>
      </c>
      <c r="D7904" t="s">
        <v>15161</v>
      </c>
      <c r="E7904" t="s">
        <v>48</v>
      </c>
      <c r="F7904" t="s">
        <v>38515</v>
      </c>
      <c r="G7904">
        <v>6213949134</v>
      </c>
      <c r="H7904" t="s">
        <v>77</v>
      </c>
      <c r="I7904" s="1">
        <v>26587</v>
      </c>
      <c r="J7904" t="s">
        <v>38516</v>
      </c>
      <c r="K7904" t="s">
        <v>38517</v>
      </c>
      <c r="L7904">
        <v>73929</v>
      </c>
      <c r="M7904" t="s">
        <v>77</v>
      </c>
      <c r="N7904" s="1">
        <v>45038</v>
      </c>
      <c r="O7904" s="1">
        <v>45039</v>
      </c>
      <c r="P7904">
        <v>26</v>
      </c>
      <c r="Q7904">
        <v>2</v>
      </c>
      <c r="R7904" t="s">
        <v>63</v>
      </c>
      <c r="S7904">
        <v>3</v>
      </c>
      <c r="T7904">
        <v>2</v>
      </c>
      <c r="U7904">
        <v>1</v>
      </c>
      <c r="V7904">
        <v>75</v>
      </c>
      <c r="W7904" t="s">
        <v>41</v>
      </c>
      <c r="X7904" t="s">
        <v>38518</v>
      </c>
      <c r="Y7904" t="s">
        <v>65</v>
      </c>
      <c r="Z7904" s="1">
        <v>45007</v>
      </c>
      <c r="AA7904" s="2">
        <v>0.94478009259259255</v>
      </c>
      <c r="AB7904" s="2">
        <v>0.43028935185185185</v>
      </c>
      <c r="AC7904" t="s">
        <v>45</v>
      </c>
      <c r="AD7904" t="s">
        <v>45</v>
      </c>
      <c r="AE7904" t="s">
        <v>44</v>
      </c>
      <c r="AF7904">
        <v>75</v>
      </c>
    </row>
    <row r="7905" spans="1:32">
      <c r="A7905">
        <v>32972</v>
      </c>
      <c r="B7905">
        <v>32072</v>
      </c>
      <c r="C7905" t="s">
        <v>602</v>
      </c>
      <c r="D7905" t="s">
        <v>7539</v>
      </c>
      <c r="E7905" t="s">
        <v>48</v>
      </c>
      <c r="F7905" t="s">
        <v>38519</v>
      </c>
      <c r="G7905" t="s">
        <v>38520</v>
      </c>
      <c r="H7905" t="s">
        <v>692</v>
      </c>
      <c r="I7905" s="1">
        <v>24540</v>
      </c>
      <c r="J7905" t="s">
        <v>38521</v>
      </c>
      <c r="K7905" t="s">
        <v>38522</v>
      </c>
      <c r="L7905">
        <v>6704</v>
      </c>
      <c r="M7905" t="s">
        <v>692</v>
      </c>
      <c r="N7905" s="1">
        <v>44987</v>
      </c>
      <c r="O7905" s="1">
        <v>44992</v>
      </c>
      <c r="P7905">
        <v>18</v>
      </c>
      <c r="Q7905">
        <v>1</v>
      </c>
      <c r="R7905" t="s">
        <v>40</v>
      </c>
      <c r="S7905">
        <v>4</v>
      </c>
      <c r="T7905">
        <v>1</v>
      </c>
      <c r="U7905">
        <v>5</v>
      </c>
      <c r="V7905">
        <v>1085</v>
      </c>
      <c r="W7905" t="s">
        <v>54</v>
      </c>
      <c r="X7905" t="s">
        <v>38523</v>
      </c>
      <c r="Y7905" t="s">
        <v>6</v>
      </c>
      <c r="Z7905" s="1">
        <v>44977</v>
      </c>
      <c r="AA7905" s="2">
        <v>0.20267361111111112</v>
      </c>
      <c r="AB7905" s="2">
        <v>0.4161111111111111</v>
      </c>
      <c r="AC7905" t="s">
        <v>45</v>
      </c>
      <c r="AD7905" t="s">
        <v>45</v>
      </c>
      <c r="AE7905" t="s">
        <v>44</v>
      </c>
      <c r="AF7905">
        <v>217</v>
      </c>
    </row>
    <row r="7906" spans="1:32">
      <c r="A7906">
        <v>32973</v>
      </c>
      <c r="B7906">
        <v>32073</v>
      </c>
      <c r="C7906" t="s">
        <v>371</v>
      </c>
      <c r="D7906" t="s">
        <v>3563</v>
      </c>
      <c r="E7906" t="s">
        <v>48</v>
      </c>
      <c r="F7906" t="s">
        <v>38524</v>
      </c>
      <c r="G7906" t="s">
        <v>38525</v>
      </c>
      <c r="H7906" t="s">
        <v>1442</v>
      </c>
      <c r="I7906" s="1">
        <v>19015</v>
      </c>
      <c r="J7906" t="s">
        <v>38526</v>
      </c>
      <c r="K7906" t="s">
        <v>38527</v>
      </c>
      <c r="L7906">
        <v>55035</v>
      </c>
      <c r="M7906" t="s">
        <v>1442</v>
      </c>
      <c r="N7906" s="1">
        <v>45147</v>
      </c>
      <c r="O7906" s="1">
        <v>45152</v>
      </c>
      <c r="P7906">
        <v>37</v>
      </c>
      <c r="Q7906">
        <v>2</v>
      </c>
      <c r="R7906" t="s">
        <v>53</v>
      </c>
      <c r="S7906">
        <v>2</v>
      </c>
      <c r="T7906">
        <v>2</v>
      </c>
      <c r="U7906">
        <v>5</v>
      </c>
      <c r="V7906">
        <v>635</v>
      </c>
      <c r="W7906" t="s">
        <v>41</v>
      </c>
      <c r="X7906" t="s">
        <v>38528</v>
      </c>
      <c r="Y7906" t="s">
        <v>43</v>
      </c>
      <c r="Z7906" s="1">
        <v>45139</v>
      </c>
      <c r="AA7906" s="2">
        <v>0.91361111111111104</v>
      </c>
      <c r="AB7906" s="2">
        <v>4.1782407407407402E-3</v>
      </c>
      <c r="AC7906" t="s">
        <v>44</v>
      </c>
      <c r="AD7906" t="s">
        <v>45</v>
      </c>
      <c r="AE7906" t="s">
        <v>45</v>
      </c>
      <c r="AF7906">
        <v>127</v>
      </c>
    </row>
    <row r="7907" spans="1:32">
      <c r="A7907">
        <v>32978</v>
      </c>
      <c r="B7907">
        <v>32078</v>
      </c>
      <c r="C7907" t="s">
        <v>2144</v>
      </c>
      <c r="D7907" t="s">
        <v>140</v>
      </c>
      <c r="E7907" t="s">
        <v>48</v>
      </c>
      <c r="F7907" t="s">
        <v>38529</v>
      </c>
      <c r="G7907" t="s">
        <v>38530</v>
      </c>
      <c r="H7907" t="s">
        <v>201</v>
      </c>
      <c r="I7907" s="1">
        <v>28132</v>
      </c>
      <c r="J7907" t="s">
        <v>38531</v>
      </c>
      <c r="K7907" t="s">
        <v>38532</v>
      </c>
      <c r="L7907">
        <v>66893</v>
      </c>
      <c r="M7907" t="s">
        <v>201</v>
      </c>
      <c r="N7907" s="1">
        <v>45254</v>
      </c>
      <c r="O7907" s="1">
        <v>45255</v>
      </c>
      <c r="P7907">
        <v>28</v>
      </c>
      <c r="Q7907">
        <v>2</v>
      </c>
      <c r="R7907" t="s">
        <v>53</v>
      </c>
      <c r="S7907">
        <v>3</v>
      </c>
      <c r="T7907">
        <v>1</v>
      </c>
      <c r="U7907">
        <v>1</v>
      </c>
      <c r="V7907">
        <v>136</v>
      </c>
      <c r="W7907" t="s">
        <v>41</v>
      </c>
      <c r="X7907" t="s">
        <v>38533</v>
      </c>
      <c r="Y7907" t="s">
        <v>6</v>
      </c>
      <c r="Z7907" s="1">
        <v>45240</v>
      </c>
      <c r="AA7907" s="2">
        <v>3.645833333333333E-3</v>
      </c>
      <c r="AB7907" s="2">
        <v>0.83099537037037041</v>
      </c>
      <c r="AC7907" t="s">
        <v>44</v>
      </c>
      <c r="AD7907" t="s">
        <v>44</v>
      </c>
      <c r="AE7907" t="s">
        <v>45</v>
      </c>
      <c r="AF7907">
        <v>136</v>
      </c>
    </row>
    <row r="7908" spans="1:32">
      <c r="A7908">
        <v>32981</v>
      </c>
      <c r="B7908">
        <v>32081</v>
      </c>
      <c r="C7908" t="s">
        <v>15183</v>
      </c>
      <c r="D7908" t="s">
        <v>1368</v>
      </c>
      <c r="E7908" t="s">
        <v>48</v>
      </c>
      <c r="F7908" t="s">
        <v>38534</v>
      </c>
      <c r="G7908" t="s">
        <v>38535</v>
      </c>
      <c r="H7908" t="s">
        <v>317</v>
      </c>
      <c r="I7908" s="1">
        <v>26634</v>
      </c>
      <c r="J7908" t="s">
        <v>38536</v>
      </c>
      <c r="K7908" t="s">
        <v>4713</v>
      </c>
      <c r="L7908">
        <v>8076</v>
      </c>
      <c r="M7908" t="s">
        <v>317</v>
      </c>
      <c r="N7908" s="1">
        <v>44996</v>
      </c>
      <c r="O7908" s="1">
        <v>44998</v>
      </c>
      <c r="P7908">
        <v>51</v>
      </c>
      <c r="Q7908">
        <v>3</v>
      </c>
      <c r="R7908" t="s">
        <v>40</v>
      </c>
      <c r="S7908">
        <v>2</v>
      </c>
      <c r="T7908">
        <v>1</v>
      </c>
      <c r="U7908">
        <v>2</v>
      </c>
      <c r="V7908">
        <v>452</v>
      </c>
      <c r="W7908" t="s">
        <v>54</v>
      </c>
      <c r="X7908" t="s">
        <v>38537</v>
      </c>
      <c r="Y7908" t="s">
        <v>6</v>
      </c>
      <c r="Z7908" s="1">
        <v>44984</v>
      </c>
      <c r="AA7908" s="2">
        <v>0.51637731481481486</v>
      </c>
      <c r="AB7908" s="2">
        <v>0.41950231481481487</v>
      </c>
      <c r="AC7908" t="s">
        <v>44</v>
      </c>
      <c r="AD7908" t="s">
        <v>45</v>
      </c>
      <c r="AE7908" t="s">
        <v>45</v>
      </c>
      <c r="AF7908">
        <v>226</v>
      </c>
    </row>
    <row r="7909" spans="1:32">
      <c r="A7909">
        <v>32982</v>
      </c>
      <c r="B7909">
        <v>32082</v>
      </c>
      <c r="C7909" t="s">
        <v>662</v>
      </c>
      <c r="D7909" t="s">
        <v>3611</v>
      </c>
      <c r="E7909" t="s">
        <v>34</v>
      </c>
      <c r="F7909" t="s">
        <v>38538</v>
      </c>
      <c r="G7909" t="s">
        <v>38539</v>
      </c>
      <c r="H7909" t="s">
        <v>37</v>
      </c>
      <c r="I7909" s="1">
        <v>30175</v>
      </c>
      <c r="J7909" t="s">
        <v>38540</v>
      </c>
      <c r="K7909" t="s">
        <v>38541</v>
      </c>
      <c r="L7909">
        <v>69450</v>
      </c>
      <c r="M7909" t="s">
        <v>37</v>
      </c>
      <c r="N7909" s="1">
        <v>45164</v>
      </c>
      <c r="O7909" s="1">
        <v>45166</v>
      </c>
      <c r="P7909">
        <v>74</v>
      </c>
      <c r="Q7909">
        <v>3</v>
      </c>
      <c r="R7909" t="s">
        <v>63</v>
      </c>
      <c r="S7909">
        <v>2</v>
      </c>
      <c r="T7909">
        <v>1</v>
      </c>
      <c r="U7909">
        <v>2</v>
      </c>
      <c r="V7909">
        <v>160</v>
      </c>
      <c r="W7909" t="s">
        <v>54</v>
      </c>
      <c r="X7909" t="s">
        <v>38542</v>
      </c>
      <c r="Y7909" t="s">
        <v>81</v>
      </c>
      <c r="Z7909" s="1">
        <v>45152</v>
      </c>
      <c r="AA7909" s="2">
        <v>0.748113425925926</v>
      </c>
      <c r="AB7909" s="2">
        <v>0.60258101851851853</v>
      </c>
      <c r="AC7909" t="s">
        <v>45</v>
      </c>
      <c r="AD7909" t="s">
        <v>45</v>
      </c>
      <c r="AE7909" t="s">
        <v>45</v>
      </c>
      <c r="AF7909">
        <v>80</v>
      </c>
    </row>
    <row r="7910" spans="1:32">
      <c r="A7910">
        <v>32983</v>
      </c>
      <c r="B7910">
        <v>32083</v>
      </c>
      <c r="C7910" t="s">
        <v>1208</v>
      </c>
      <c r="D7910" t="s">
        <v>2560</v>
      </c>
      <c r="E7910" t="s">
        <v>48</v>
      </c>
      <c r="F7910" t="s">
        <v>38543</v>
      </c>
      <c r="G7910" t="s">
        <v>38544</v>
      </c>
      <c r="H7910" t="s">
        <v>171</v>
      </c>
      <c r="I7910" s="1">
        <v>22499</v>
      </c>
      <c r="J7910" t="s">
        <v>38545</v>
      </c>
      <c r="K7910" t="s">
        <v>38546</v>
      </c>
      <c r="L7910">
        <v>45178</v>
      </c>
      <c r="M7910" t="s">
        <v>171</v>
      </c>
      <c r="N7910" s="1">
        <v>45078</v>
      </c>
      <c r="O7910" s="1">
        <v>45079</v>
      </c>
      <c r="P7910">
        <v>12</v>
      </c>
      <c r="Q7910">
        <v>1</v>
      </c>
      <c r="R7910" t="s">
        <v>40</v>
      </c>
      <c r="S7910">
        <v>1</v>
      </c>
      <c r="T7910">
        <v>2</v>
      </c>
      <c r="U7910">
        <v>1</v>
      </c>
      <c r="V7910">
        <v>235</v>
      </c>
      <c r="W7910" t="s">
        <v>41</v>
      </c>
      <c r="X7910" t="s">
        <v>38547</v>
      </c>
      <c r="Y7910" t="s">
        <v>6</v>
      </c>
      <c r="Z7910" s="1">
        <v>45061</v>
      </c>
      <c r="AA7910" s="2">
        <v>0.94924768518518521</v>
      </c>
      <c r="AB7910" s="2">
        <v>0.13451388888888891</v>
      </c>
      <c r="AC7910" t="s">
        <v>45</v>
      </c>
      <c r="AD7910" t="s">
        <v>44</v>
      </c>
      <c r="AE7910" t="s">
        <v>44</v>
      </c>
      <c r="AF7910">
        <v>235</v>
      </c>
    </row>
    <row r="7911" spans="1:32">
      <c r="A7911">
        <v>32984</v>
      </c>
      <c r="B7911">
        <v>32084</v>
      </c>
      <c r="C7911" t="s">
        <v>2219</v>
      </c>
      <c r="D7911" t="s">
        <v>5432</v>
      </c>
      <c r="E7911" t="s">
        <v>48</v>
      </c>
      <c r="F7911" t="s">
        <v>38548</v>
      </c>
      <c r="G7911" t="s">
        <v>38549</v>
      </c>
      <c r="H7911" t="s">
        <v>309</v>
      </c>
      <c r="I7911" s="1">
        <v>18269</v>
      </c>
      <c r="J7911" t="s">
        <v>38550</v>
      </c>
      <c r="K7911" t="s">
        <v>38551</v>
      </c>
      <c r="L7911">
        <v>82271</v>
      </c>
      <c r="M7911" t="s">
        <v>309</v>
      </c>
      <c r="N7911" s="1">
        <v>45054</v>
      </c>
      <c r="O7911" s="1">
        <v>45056</v>
      </c>
      <c r="P7911">
        <v>14</v>
      </c>
      <c r="Q7911">
        <v>1</v>
      </c>
      <c r="R7911" t="s">
        <v>63</v>
      </c>
      <c r="S7911">
        <v>3</v>
      </c>
      <c r="T7911">
        <v>2</v>
      </c>
      <c r="U7911">
        <v>2</v>
      </c>
      <c r="V7911">
        <v>150</v>
      </c>
      <c r="W7911" t="s">
        <v>54</v>
      </c>
      <c r="X7911" t="s">
        <v>38552</v>
      </c>
      <c r="Y7911" t="s">
        <v>81</v>
      </c>
      <c r="Z7911" s="1">
        <v>45018</v>
      </c>
      <c r="AA7911" s="2">
        <v>0.86614583333333339</v>
      </c>
      <c r="AB7911" s="2">
        <v>0.34872685185185182</v>
      </c>
      <c r="AC7911" t="s">
        <v>44</v>
      </c>
      <c r="AD7911" t="s">
        <v>44</v>
      </c>
      <c r="AE7911" t="s">
        <v>45</v>
      </c>
      <c r="AF7911">
        <v>75</v>
      </c>
    </row>
    <row r="7912" spans="1:32">
      <c r="A7912">
        <v>32985</v>
      </c>
      <c r="B7912">
        <v>32085</v>
      </c>
      <c r="C7912" t="s">
        <v>945</v>
      </c>
      <c r="D7912" t="s">
        <v>12353</v>
      </c>
      <c r="E7912" t="s">
        <v>34</v>
      </c>
      <c r="F7912" t="s">
        <v>38553</v>
      </c>
      <c r="G7912" t="s">
        <v>38554</v>
      </c>
      <c r="H7912" t="s">
        <v>457</v>
      </c>
      <c r="I7912" s="1">
        <v>36367</v>
      </c>
      <c r="J7912" t="s">
        <v>38555</v>
      </c>
      <c r="K7912" t="s">
        <v>38556</v>
      </c>
      <c r="L7912">
        <v>53271</v>
      </c>
      <c r="M7912" t="s">
        <v>457</v>
      </c>
      <c r="N7912" s="1">
        <v>45104</v>
      </c>
      <c r="O7912" s="1">
        <v>45109</v>
      </c>
      <c r="P7912">
        <v>27</v>
      </c>
      <c r="Q7912">
        <v>2</v>
      </c>
      <c r="R7912" t="s">
        <v>40</v>
      </c>
      <c r="S7912">
        <v>4</v>
      </c>
      <c r="T7912">
        <v>0</v>
      </c>
      <c r="U7912">
        <v>5</v>
      </c>
      <c r="V7912">
        <v>1130</v>
      </c>
      <c r="W7912" t="s">
        <v>54</v>
      </c>
      <c r="X7912" t="s">
        <v>38557</v>
      </c>
      <c r="Y7912" t="s">
        <v>43</v>
      </c>
      <c r="Z7912" s="1">
        <v>45079</v>
      </c>
      <c r="AA7912" s="2">
        <v>0.50791666666666668</v>
      </c>
      <c r="AB7912" s="2">
        <v>0.66908564814814808</v>
      </c>
      <c r="AC7912" t="s">
        <v>45</v>
      </c>
      <c r="AD7912" t="s">
        <v>45</v>
      </c>
      <c r="AE7912" t="s">
        <v>45</v>
      </c>
      <c r="AF7912">
        <v>226</v>
      </c>
    </row>
    <row r="7913" spans="1:32">
      <c r="A7913">
        <v>32986</v>
      </c>
      <c r="B7913">
        <v>32086</v>
      </c>
      <c r="C7913" t="s">
        <v>371</v>
      </c>
      <c r="D7913" t="s">
        <v>2741</v>
      </c>
      <c r="E7913" t="s">
        <v>34</v>
      </c>
      <c r="F7913" t="s">
        <v>38558</v>
      </c>
      <c r="G7913" t="s">
        <v>38559</v>
      </c>
      <c r="H7913" t="s">
        <v>272</v>
      </c>
      <c r="I7913" s="1">
        <v>20015</v>
      </c>
      <c r="J7913" t="s">
        <v>38560</v>
      </c>
      <c r="K7913" t="s">
        <v>38561</v>
      </c>
      <c r="L7913">
        <v>63000</v>
      </c>
      <c r="M7913" t="s">
        <v>272</v>
      </c>
      <c r="N7913" s="1">
        <v>45274</v>
      </c>
      <c r="O7913" s="1">
        <v>45275</v>
      </c>
      <c r="P7913">
        <v>7</v>
      </c>
      <c r="Q7913">
        <v>1</v>
      </c>
      <c r="R7913" t="s">
        <v>53</v>
      </c>
      <c r="S7913">
        <v>1</v>
      </c>
      <c r="T7913">
        <v>2</v>
      </c>
      <c r="U7913">
        <v>1</v>
      </c>
      <c r="V7913">
        <v>146</v>
      </c>
      <c r="W7913" t="s">
        <v>41</v>
      </c>
      <c r="X7913" t="s">
        <v>38562</v>
      </c>
      <c r="Y7913" t="s">
        <v>65</v>
      </c>
      <c r="Z7913" s="1">
        <v>45264</v>
      </c>
      <c r="AA7913" s="2">
        <v>3.3321759259259259E-2</v>
      </c>
      <c r="AB7913" s="2">
        <v>0.517511574074074</v>
      </c>
      <c r="AC7913" t="s">
        <v>44</v>
      </c>
      <c r="AD7913" t="s">
        <v>45</v>
      </c>
      <c r="AE7913" t="s">
        <v>44</v>
      </c>
      <c r="AF7913">
        <v>146</v>
      </c>
    </row>
    <row r="7914" spans="1:32">
      <c r="A7914">
        <v>32988</v>
      </c>
      <c r="B7914">
        <v>32088</v>
      </c>
      <c r="C7914" t="s">
        <v>881</v>
      </c>
      <c r="D7914" t="s">
        <v>5068</v>
      </c>
      <c r="E7914" t="s">
        <v>34</v>
      </c>
      <c r="F7914" t="s">
        <v>38563</v>
      </c>
      <c r="G7914" t="s">
        <v>38564</v>
      </c>
      <c r="H7914" t="s">
        <v>225</v>
      </c>
      <c r="I7914" s="1">
        <v>24079</v>
      </c>
      <c r="J7914" t="s">
        <v>38565</v>
      </c>
      <c r="K7914" t="s">
        <v>5289</v>
      </c>
      <c r="L7914">
        <v>24881</v>
      </c>
      <c r="M7914" t="s">
        <v>225</v>
      </c>
      <c r="N7914" s="1">
        <v>45103</v>
      </c>
      <c r="O7914" s="1">
        <v>45107</v>
      </c>
      <c r="P7914">
        <v>51</v>
      </c>
      <c r="Q7914">
        <v>3</v>
      </c>
      <c r="R7914" t="s">
        <v>40</v>
      </c>
      <c r="S7914">
        <v>1</v>
      </c>
      <c r="T7914">
        <v>1</v>
      </c>
      <c r="U7914">
        <v>4</v>
      </c>
      <c r="V7914">
        <v>872</v>
      </c>
      <c r="W7914" t="s">
        <v>41</v>
      </c>
      <c r="X7914" t="s">
        <v>38566</v>
      </c>
      <c r="Y7914" t="s">
        <v>65</v>
      </c>
      <c r="Z7914" s="1">
        <v>45096</v>
      </c>
      <c r="AA7914" s="2">
        <v>0.10924768518518518</v>
      </c>
      <c r="AB7914" s="2">
        <v>6.8402777777777776E-3</v>
      </c>
      <c r="AC7914" t="s">
        <v>44</v>
      </c>
      <c r="AD7914" t="s">
        <v>44</v>
      </c>
      <c r="AE7914" t="s">
        <v>44</v>
      </c>
      <c r="AF7914">
        <v>218</v>
      </c>
    </row>
    <row r="7915" spans="1:32">
      <c r="A7915">
        <v>32990</v>
      </c>
      <c r="B7915">
        <v>32090</v>
      </c>
      <c r="C7915" t="s">
        <v>38567</v>
      </c>
      <c r="D7915" t="s">
        <v>22506</v>
      </c>
      <c r="E7915" t="s">
        <v>48</v>
      </c>
      <c r="F7915" t="s">
        <v>38568</v>
      </c>
      <c r="G7915">
        <f>1-807-989-9221</f>
        <v>-11016</v>
      </c>
      <c r="H7915" t="s">
        <v>115</v>
      </c>
      <c r="I7915" s="1">
        <v>27541</v>
      </c>
      <c r="J7915" t="s">
        <v>38569</v>
      </c>
      <c r="K7915" t="s">
        <v>38570</v>
      </c>
      <c r="L7915">
        <v>74723</v>
      </c>
      <c r="M7915" t="s">
        <v>115</v>
      </c>
      <c r="N7915" s="1">
        <v>45107</v>
      </c>
      <c r="O7915" s="1">
        <v>45112</v>
      </c>
      <c r="P7915">
        <v>4</v>
      </c>
      <c r="Q7915">
        <v>1</v>
      </c>
      <c r="R7915" t="s">
        <v>53</v>
      </c>
      <c r="S7915">
        <v>4</v>
      </c>
      <c r="T7915">
        <v>1</v>
      </c>
      <c r="U7915">
        <v>5</v>
      </c>
      <c r="V7915">
        <v>690</v>
      </c>
      <c r="W7915" t="s">
        <v>54</v>
      </c>
      <c r="X7915" t="s">
        <v>38571</v>
      </c>
      <c r="Y7915" t="s">
        <v>81</v>
      </c>
      <c r="Z7915" s="1">
        <v>45093</v>
      </c>
      <c r="AA7915" s="2">
        <v>0.7318634259259259</v>
      </c>
      <c r="AB7915" s="2">
        <v>0.8210763888888889</v>
      </c>
      <c r="AC7915" t="s">
        <v>45</v>
      </c>
      <c r="AD7915" t="s">
        <v>44</v>
      </c>
      <c r="AE7915" t="s">
        <v>45</v>
      </c>
      <c r="AF7915">
        <v>138</v>
      </c>
    </row>
    <row r="7916" spans="1:32">
      <c r="A7916">
        <v>32992</v>
      </c>
      <c r="B7916">
        <v>32092</v>
      </c>
      <c r="C7916" t="s">
        <v>284</v>
      </c>
      <c r="D7916" t="s">
        <v>11310</v>
      </c>
      <c r="E7916" t="s">
        <v>34</v>
      </c>
      <c r="F7916" t="s">
        <v>38572</v>
      </c>
      <c r="G7916" t="s">
        <v>38573</v>
      </c>
      <c r="H7916" t="s">
        <v>457</v>
      </c>
      <c r="I7916" s="1">
        <v>33653</v>
      </c>
      <c r="J7916" t="s">
        <v>38574</v>
      </c>
      <c r="K7916" t="s">
        <v>19218</v>
      </c>
      <c r="L7916">
        <v>86789</v>
      </c>
      <c r="M7916" t="s">
        <v>457</v>
      </c>
      <c r="N7916" s="1">
        <v>45207</v>
      </c>
      <c r="O7916" s="1">
        <v>45212</v>
      </c>
      <c r="P7916">
        <v>16</v>
      </c>
      <c r="Q7916">
        <v>1</v>
      </c>
      <c r="R7916" t="s">
        <v>53</v>
      </c>
      <c r="S7916">
        <v>2</v>
      </c>
      <c r="T7916">
        <v>1</v>
      </c>
      <c r="U7916">
        <v>5</v>
      </c>
      <c r="V7916">
        <v>635</v>
      </c>
      <c r="W7916" t="s">
        <v>54</v>
      </c>
      <c r="X7916" t="s">
        <v>38575</v>
      </c>
      <c r="Y7916" t="s">
        <v>81</v>
      </c>
      <c r="Z7916" s="1">
        <v>45195</v>
      </c>
      <c r="AA7916" s="2">
        <v>0.5619791666666667</v>
      </c>
      <c r="AB7916" s="2">
        <v>0.16770833333333335</v>
      </c>
      <c r="AC7916" t="s">
        <v>45</v>
      </c>
      <c r="AD7916" t="s">
        <v>44</v>
      </c>
      <c r="AE7916" t="s">
        <v>45</v>
      </c>
      <c r="AF7916">
        <v>127</v>
      </c>
    </row>
    <row r="7917" spans="1:32">
      <c r="A7917">
        <v>32993</v>
      </c>
      <c r="B7917">
        <v>32093</v>
      </c>
      <c r="C7917" t="s">
        <v>139</v>
      </c>
      <c r="D7917" t="s">
        <v>8301</v>
      </c>
      <c r="E7917" t="s">
        <v>34</v>
      </c>
      <c r="F7917" t="s">
        <v>38576</v>
      </c>
      <c r="G7917" t="s">
        <v>38577</v>
      </c>
      <c r="H7917" t="s">
        <v>115</v>
      </c>
      <c r="I7917" s="1">
        <v>30134</v>
      </c>
      <c r="J7917" t="s">
        <v>38578</v>
      </c>
      <c r="K7917" t="s">
        <v>11757</v>
      </c>
      <c r="L7917">
        <v>17968</v>
      </c>
      <c r="M7917" t="s">
        <v>115</v>
      </c>
      <c r="N7917" s="1">
        <v>45278</v>
      </c>
      <c r="O7917" s="1">
        <v>45279</v>
      </c>
      <c r="P7917">
        <v>3</v>
      </c>
      <c r="Q7917">
        <v>1</v>
      </c>
      <c r="R7917" t="s">
        <v>40</v>
      </c>
      <c r="S7917">
        <v>2</v>
      </c>
      <c r="T7917">
        <v>0</v>
      </c>
      <c r="U7917">
        <v>1</v>
      </c>
      <c r="V7917">
        <v>215</v>
      </c>
      <c r="W7917" t="s">
        <v>54</v>
      </c>
      <c r="X7917" t="s">
        <v>38579</v>
      </c>
      <c r="Y7917" t="s">
        <v>43</v>
      </c>
      <c r="Z7917" s="1">
        <v>45239</v>
      </c>
      <c r="AA7917" s="2">
        <v>0.2868634259259259</v>
      </c>
      <c r="AB7917" s="2">
        <v>0.21607638888888889</v>
      </c>
      <c r="AC7917" t="s">
        <v>45</v>
      </c>
      <c r="AD7917" t="s">
        <v>44</v>
      </c>
      <c r="AE7917" t="s">
        <v>44</v>
      </c>
      <c r="AF7917">
        <v>215</v>
      </c>
    </row>
    <row r="7918" spans="1:32">
      <c r="A7918">
        <v>32995</v>
      </c>
      <c r="B7918">
        <v>32095</v>
      </c>
      <c r="C7918" t="s">
        <v>1139</v>
      </c>
      <c r="D7918" t="s">
        <v>348</v>
      </c>
      <c r="E7918" t="s">
        <v>48</v>
      </c>
      <c r="F7918" t="s">
        <v>38580</v>
      </c>
      <c r="G7918" t="s">
        <v>38581</v>
      </c>
      <c r="H7918" t="s">
        <v>330</v>
      </c>
      <c r="I7918" s="1">
        <v>25442</v>
      </c>
      <c r="J7918" t="s">
        <v>38582</v>
      </c>
      <c r="K7918" t="s">
        <v>30948</v>
      </c>
      <c r="L7918">
        <v>84593</v>
      </c>
      <c r="M7918" t="s">
        <v>330</v>
      </c>
      <c r="N7918" s="1">
        <v>45277</v>
      </c>
      <c r="O7918" s="1">
        <v>45280</v>
      </c>
      <c r="P7918">
        <v>20</v>
      </c>
      <c r="Q7918">
        <v>1</v>
      </c>
      <c r="R7918" t="s">
        <v>63</v>
      </c>
      <c r="S7918">
        <v>2</v>
      </c>
      <c r="T7918">
        <v>1</v>
      </c>
      <c r="U7918">
        <v>3</v>
      </c>
      <c r="V7918">
        <v>231</v>
      </c>
      <c r="W7918" t="s">
        <v>41</v>
      </c>
      <c r="X7918" t="s">
        <v>38583</v>
      </c>
      <c r="Y7918" t="s">
        <v>6</v>
      </c>
      <c r="Z7918" s="1">
        <v>45256</v>
      </c>
      <c r="AA7918" s="2">
        <v>0.82622685185185185</v>
      </c>
      <c r="AB7918" s="2">
        <v>0.64623842592592595</v>
      </c>
      <c r="AC7918" t="s">
        <v>44</v>
      </c>
      <c r="AD7918" t="s">
        <v>44</v>
      </c>
      <c r="AE7918" t="s">
        <v>45</v>
      </c>
      <c r="AF7918">
        <v>77</v>
      </c>
    </row>
    <row r="7919" spans="1:32">
      <c r="A7919">
        <v>32996</v>
      </c>
      <c r="B7919">
        <v>32096</v>
      </c>
      <c r="C7919" t="s">
        <v>2144</v>
      </c>
      <c r="D7919" t="s">
        <v>13304</v>
      </c>
      <c r="E7919" t="s">
        <v>34</v>
      </c>
      <c r="F7919" t="s">
        <v>38584</v>
      </c>
      <c r="G7919" t="s">
        <v>38585</v>
      </c>
      <c r="H7919" t="s">
        <v>280</v>
      </c>
      <c r="I7919" s="1">
        <v>23528</v>
      </c>
      <c r="J7919" t="s">
        <v>38586</v>
      </c>
      <c r="K7919" t="s">
        <v>38587</v>
      </c>
      <c r="L7919">
        <v>89188</v>
      </c>
      <c r="M7919" t="s">
        <v>280</v>
      </c>
      <c r="N7919" s="1">
        <v>44955</v>
      </c>
      <c r="O7919" s="1">
        <v>44956</v>
      </c>
      <c r="P7919">
        <v>21</v>
      </c>
      <c r="Q7919">
        <v>1</v>
      </c>
      <c r="R7919" t="s">
        <v>40</v>
      </c>
      <c r="S7919">
        <v>4</v>
      </c>
      <c r="T7919">
        <v>0</v>
      </c>
      <c r="U7919">
        <v>1</v>
      </c>
      <c r="V7919">
        <v>234</v>
      </c>
      <c r="W7919" t="s">
        <v>54</v>
      </c>
      <c r="X7919" t="s">
        <v>38588</v>
      </c>
      <c r="Y7919" t="s">
        <v>65</v>
      </c>
      <c r="Z7919" s="1">
        <v>44936</v>
      </c>
      <c r="AA7919" s="2">
        <v>0.2250115740740741</v>
      </c>
      <c r="AB7919" s="2">
        <v>0.91153935185185186</v>
      </c>
      <c r="AC7919" t="s">
        <v>45</v>
      </c>
      <c r="AD7919" t="s">
        <v>44</v>
      </c>
      <c r="AE7919" t="s">
        <v>45</v>
      </c>
      <c r="AF7919">
        <v>234</v>
      </c>
    </row>
    <row r="7920" spans="1:32">
      <c r="A7920">
        <v>32998</v>
      </c>
      <c r="B7920">
        <v>32098</v>
      </c>
      <c r="C7920" t="s">
        <v>2202</v>
      </c>
      <c r="D7920" t="s">
        <v>2316</v>
      </c>
      <c r="E7920" t="s">
        <v>48</v>
      </c>
      <c r="F7920" t="s">
        <v>38589</v>
      </c>
      <c r="G7920" t="s">
        <v>38590</v>
      </c>
      <c r="H7920" t="s">
        <v>129</v>
      </c>
      <c r="I7920" s="1">
        <v>34451</v>
      </c>
      <c r="J7920" t="s">
        <v>38591</v>
      </c>
      <c r="K7920" t="s">
        <v>38592</v>
      </c>
      <c r="L7920">
        <v>50669</v>
      </c>
      <c r="M7920" t="s">
        <v>129</v>
      </c>
      <c r="N7920" s="1">
        <v>45087</v>
      </c>
      <c r="O7920" s="1">
        <v>45088</v>
      </c>
      <c r="P7920">
        <v>74</v>
      </c>
      <c r="Q7920">
        <v>3</v>
      </c>
      <c r="R7920" t="s">
        <v>63</v>
      </c>
      <c r="S7920">
        <v>3</v>
      </c>
      <c r="T7920">
        <v>0</v>
      </c>
      <c r="U7920">
        <v>1</v>
      </c>
      <c r="V7920">
        <v>66</v>
      </c>
      <c r="W7920" t="s">
        <v>41</v>
      </c>
      <c r="X7920" t="s">
        <v>38593</v>
      </c>
      <c r="Y7920" t="s">
        <v>6</v>
      </c>
      <c r="Z7920" s="1">
        <v>45070</v>
      </c>
      <c r="AA7920" s="2">
        <v>0.13733796296296297</v>
      </c>
      <c r="AB7920" s="2">
        <v>0.53892361111111109</v>
      </c>
      <c r="AC7920" t="s">
        <v>45</v>
      </c>
      <c r="AD7920" t="s">
        <v>45</v>
      </c>
      <c r="AE7920" t="s">
        <v>45</v>
      </c>
      <c r="AF7920">
        <v>66</v>
      </c>
    </row>
    <row r="7921" spans="1:32">
      <c r="A7921">
        <v>32999</v>
      </c>
      <c r="B7921">
        <v>32099</v>
      </c>
      <c r="C7921" t="s">
        <v>881</v>
      </c>
      <c r="D7921" t="s">
        <v>57</v>
      </c>
      <c r="E7921" t="s">
        <v>34</v>
      </c>
      <c r="F7921" t="s">
        <v>38594</v>
      </c>
      <c r="G7921" t="s">
        <v>38595</v>
      </c>
      <c r="H7921" t="s">
        <v>171</v>
      </c>
      <c r="I7921" s="1">
        <v>38377</v>
      </c>
      <c r="J7921" t="s">
        <v>38596</v>
      </c>
      <c r="K7921" t="s">
        <v>38597</v>
      </c>
      <c r="L7921">
        <v>95199</v>
      </c>
      <c r="M7921" t="s">
        <v>171</v>
      </c>
      <c r="N7921" s="1">
        <v>45207</v>
      </c>
      <c r="O7921" s="1">
        <v>45209</v>
      </c>
      <c r="P7921">
        <v>86</v>
      </c>
      <c r="Q7921">
        <v>4</v>
      </c>
      <c r="R7921" t="s">
        <v>63</v>
      </c>
      <c r="S7921">
        <v>1</v>
      </c>
      <c r="T7921">
        <v>2</v>
      </c>
      <c r="U7921">
        <v>2</v>
      </c>
      <c r="V7921">
        <v>170</v>
      </c>
      <c r="W7921" t="s">
        <v>41</v>
      </c>
      <c r="X7921" t="s">
        <v>38598</v>
      </c>
      <c r="Y7921" t="s">
        <v>81</v>
      </c>
      <c r="Z7921" s="1">
        <v>45168</v>
      </c>
      <c r="AA7921" s="2">
        <v>0.24089120370370373</v>
      </c>
      <c r="AB7921" s="2">
        <v>0.31510416666666669</v>
      </c>
      <c r="AC7921" t="s">
        <v>45</v>
      </c>
      <c r="AD7921" t="s">
        <v>44</v>
      </c>
      <c r="AE7921" t="s">
        <v>44</v>
      </c>
      <c r="AF7921">
        <v>85</v>
      </c>
    </row>
    <row r="7922" spans="1:32">
      <c r="A7922">
        <v>33000</v>
      </c>
      <c r="B7922">
        <v>32100</v>
      </c>
      <c r="C7922" t="s">
        <v>945</v>
      </c>
      <c r="D7922" t="s">
        <v>4758</v>
      </c>
      <c r="E7922" t="s">
        <v>34</v>
      </c>
      <c r="F7922" t="s">
        <v>38599</v>
      </c>
      <c r="G7922" t="s">
        <v>38600</v>
      </c>
      <c r="H7922" t="s">
        <v>171</v>
      </c>
      <c r="I7922" s="1">
        <v>26687</v>
      </c>
      <c r="J7922" t="s">
        <v>38601</v>
      </c>
      <c r="K7922" t="s">
        <v>38602</v>
      </c>
      <c r="L7922">
        <v>50526</v>
      </c>
      <c r="M7922" t="s">
        <v>171</v>
      </c>
      <c r="N7922" s="1">
        <v>45113</v>
      </c>
      <c r="O7922" s="1">
        <v>45117</v>
      </c>
      <c r="P7922">
        <v>14</v>
      </c>
      <c r="Q7922">
        <v>1</v>
      </c>
      <c r="R7922" t="s">
        <v>63</v>
      </c>
      <c r="S7922">
        <v>1</v>
      </c>
      <c r="T7922">
        <v>1</v>
      </c>
      <c r="U7922">
        <v>4</v>
      </c>
      <c r="V7922">
        <v>264</v>
      </c>
      <c r="W7922" t="s">
        <v>41</v>
      </c>
      <c r="X7922" t="s">
        <v>38603</v>
      </c>
      <c r="Y7922" t="s">
        <v>43</v>
      </c>
      <c r="Z7922" s="1">
        <v>45076</v>
      </c>
      <c r="AA7922" s="2">
        <v>0.75325231481481481</v>
      </c>
      <c r="AB7922" s="2">
        <v>0.10303240740740742</v>
      </c>
      <c r="AC7922" t="s">
        <v>44</v>
      </c>
      <c r="AD7922" t="s">
        <v>45</v>
      </c>
      <c r="AE7922" t="s">
        <v>44</v>
      </c>
      <c r="AF7922">
        <v>66</v>
      </c>
    </row>
    <row r="7923" spans="1:32">
      <c r="A7923">
        <v>33001</v>
      </c>
      <c r="B7923">
        <v>32101</v>
      </c>
      <c r="C7923" t="s">
        <v>1328</v>
      </c>
      <c r="D7923" t="s">
        <v>1023</v>
      </c>
      <c r="E7923" t="s">
        <v>48</v>
      </c>
      <c r="F7923" t="s">
        <v>38604</v>
      </c>
      <c r="G7923">
        <f>1-503-712-4638</f>
        <v>-5852</v>
      </c>
      <c r="H7923" t="s">
        <v>317</v>
      </c>
      <c r="I7923" s="1">
        <v>17449</v>
      </c>
      <c r="J7923" t="s">
        <v>38605</v>
      </c>
      <c r="K7923" t="s">
        <v>1333</v>
      </c>
      <c r="L7923">
        <v>84399</v>
      </c>
      <c r="M7923" t="s">
        <v>317</v>
      </c>
      <c r="N7923" s="1">
        <v>44940</v>
      </c>
      <c r="O7923" s="1">
        <v>44941</v>
      </c>
      <c r="P7923">
        <v>60</v>
      </c>
      <c r="Q7923">
        <v>3</v>
      </c>
      <c r="R7923" t="s">
        <v>40</v>
      </c>
      <c r="S7923">
        <v>1</v>
      </c>
      <c r="T7923">
        <v>2</v>
      </c>
      <c r="U7923">
        <v>1</v>
      </c>
      <c r="V7923">
        <v>240</v>
      </c>
      <c r="W7923" t="s">
        <v>41</v>
      </c>
      <c r="X7923" t="s">
        <v>38606</v>
      </c>
      <c r="Y7923" t="s">
        <v>81</v>
      </c>
      <c r="Z7923" s="1">
        <v>44932</v>
      </c>
      <c r="AA7923" s="2">
        <v>8.774305555555556E-2</v>
      </c>
      <c r="AB7923" s="2">
        <v>0.67574074074074064</v>
      </c>
      <c r="AC7923" t="s">
        <v>44</v>
      </c>
      <c r="AD7923" t="s">
        <v>44</v>
      </c>
      <c r="AE7923" t="s">
        <v>45</v>
      </c>
      <c r="AF7923">
        <v>240</v>
      </c>
    </row>
    <row r="7924" spans="1:32">
      <c r="A7924">
        <v>33002</v>
      </c>
      <c r="B7924">
        <v>32102</v>
      </c>
      <c r="C7924" t="s">
        <v>1588</v>
      </c>
      <c r="D7924" t="s">
        <v>140</v>
      </c>
      <c r="E7924" t="s">
        <v>48</v>
      </c>
      <c r="F7924" t="s">
        <v>38607</v>
      </c>
      <c r="G7924">
        <v>4377967405</v>
      </c>
      <c r="H7924" t="s">
        <v>225</v>
      </c>
      <c r="I7924" s="1">
        <v>25070</v>
      </c>
      <c r="J7924" t="s">
        <v>38608</v>
      </c>
      <c r="K7924" t="s">
        <v>38609</v>
      </c>
      <c r="L7924">
        <v>45863</v>
      </c>
      <c r="M7924" t="s">
        <v>225</v>
      </c>
      <c r="N7924" s="1">
        <v>45119</v>
      </c>
      <c r="O7924" s="1">
        <v>45123</v>
      </c>
      <c r="P7924">
        <v>35</v>
      </c>
      <c r="Q7924">
        <v>2</v>
      </c>
      <c r="R7924" t="s">
        <v>63</v>
      </c>
      <c r="S7924">
        <v>3</v>
      </c>
      <c r="T7924">
        <v>2</v>
      </c>
      <c r="U7924">
        <v>4</v>
      </c>
      <c r="V7924">
        <v>300</v>
      </c>
      <c r="W7924" t="s">
        <v>54</v>
      </c>
      <c r="X7924" t="s">
        <v>38610</v>
      </c>
      <c r="Y7924" t="s">
        <v>65</v>
      </c>
      <c r="Z7924" s="1">
        <v>45085</v>
      </c>
      <c r="AA7924" s="2">
        <v>0.15109953703703705</v>
      </c>
      <c r="AB7924" s="2">
        <v>0.35339120370370369</v>
      </c>
      <c r="AC7924" t="s">
        <v>44</v>
      </c>
      <c r="AD7924" t="s">
        <v>45</v>
      </c>
      <c r="AE7924" t="s">
        <v>45</v>
      </c>
      <c r="AF7924">
        <v>75</v>
      </c>
    </row>
    <row r="7925" spans="1:32">
      <c r="A7925">
        <v>33003</v>
      </c>
      <c r="B7925">
        <v>32103</v>
      </c>
      <c r="C7925" t="s">
        <v>2722</v>
      </c>
      <c r="D7925" t="s">
        <v>10431</v>
      </c>
      <c r="E7925" t="s">
        <v>34</v>
      </c>
      <c r="F7925" t="s">
        <v>38611</v>
      </c>
      <c r="G7925" t="s">
        <v>38612</v>
      </c>
      <c r="H7925" t="s">
        <v>225</v>
      </c>
      <c r="I7925" s="1">
        <v>23163</v>
      </c>
      <c r="J7925" t="s">
        <v>38613</v>
      </c>
      <c r="K7925" t="s">
        <v>38614</v>
      </c>
      <c r="L7925">
        <v>7702</v>
      </c>
      <c r="M7925" t="s">
        <v>225</v>
      </c>
      <c r="N7925" s="1">
        <v>45110</v>
      </c>
      <c r="O7925" s="1">
        <v>45111</v>
      </c>
      <c r="P7925">
        <v>18</v>
      </c>
      <c r="Q7925">
        <v>1</v>
      </c>
      <c r="R7925" t="s">
        <v>40</v>
      </c>
      <c r="S7925">
        <v>3</v>
      </c>
      <c r="T7925">
        <v>0</v>
      </c>
      <c r="U7925">
        <v>1</v>
      </c>
      <c r="V7925">
        <v>202</v>
      </c>
      <c r="W7925" t="s">
        <v>54</v>
      </c>
      <c r="X7925" t="s">
        <v>38615</v>
      </c>
      <c r="Y7925" t="s">
        <v>43</v>
      </c>
      <c r="Z7925" s="1">
        <v>45101</v>
      </c>
      <c r="AA7925" s="2">
        <v>0.53282407407407406</v>
      </c>
      <c r="AB7925" s="2">
        <v>0.7766319444444445</v>
      </c>
      <c r="AC7925" t="s">
        <v>44</v>
      </c>
      <c r="AD7925" t="s">
        <v>45</v>
      </c>
      <c r="AE7925" t="s">
        <v>44</v>
      </c>
      <c r="AF7925">
        <v>202</v>
      </c>
    </row>
    <row r="7926" spans="1:32">
      <c r="A7926">
        <v>33004</v>
      </c>
      <c r="B7926">
        <v>32104</v>
      </c>
      <c r="C7926" t="s">
        <v>38616</v>
      </c>
      <c r="D7926" t="s">
        <v>113</v>
      </c>
      <c r="E7926" t="s">
        <v>48</v>
      </c>
      <c r="F7926" t="s">
        <v>38617</v>
      </c>
      <c r="G7926" t="s">
        <v>38618</v>
      </c>
      <c r="H7926" t="s">
        <v>1301</v>
      </c>
      <c r="I7926" s="1">
        <v>31400</v>
      </c>
      <c r="J7926" t="s">
        <v>38619</v>
      </c>
      <c r="K7926" t="s">
        <v>52</v>
      </c>
      <c r="L7926">
        <v>66146</v>
      </c>
      <c r="M7926" t="s">
        <v>1301</v>
      </c>
      <c r="N7926" s="1">
        <v>45225</v>
      </c>
      <c r="O7926" s="1">
        <v>45227</v>
      </c>
      <c r="P7926">
        <v>43</v>
      </c>
      <c r="Q7926">
        <v>2</v>
      </c>
      <c r="R7926" t="s">
        <v>53</v>
      </c>
      <c r="S7926">
        <v>3</v>
      </c>
      <c r="T7926">
        <v>0</v>
      </c>
      <c r="U7926">
        <v>2</v>
      </c>
      <c r="V7926">
        <v>296</v>
      </c>
      <c r="W7926" t="s">
        <v>54</v>
      </c>
      <c r="X7926" t="s">
        <v>38620</v>
      </c>
      <c r="Y7926" t="s">
        <v>6</v>
      </c>
      <c r="Z7926" s="1">
        <v>45189</v>
      </c>
      <c r="AA7926" s="2">
        <v>0.35407407407407404</v>
      </c>
      <c r="AB7926" s="2">
        <v>0.44028935185185186</v>
      </c>
      <c r="AC7926" t="s">
        <v>44</v>
      </c>
      <c r="AD7926" t="s">
        <v>44</v>
      </c>
      <c r="AE7926" t="s">
        <v>44</v>
      </c>
      <c r="AF7926">
        <v>148</v>
      </c>
    </row>
    <row r="7927" spans="1:32">
      <c r="A7927">
        <v>33006</v>
      </c>
      <c r="B7927">
        <v>32106</v>
      </c>
      <c r="C7927" t="s">
        <v>2706</v>
      </c>
      <c r="D7927" t="s">
        <v>696</v>
      </c>
      <c r="E7927" t="s">
        <v>34</v>
      </c>
      <c r="F7927" t="s">
        <v>38621</v>
      </c>
      <c r="G7927" t="s">
        <v>38622</v>
      </c>
      <c r="H7927" t="s">
        <v>37</v>
      </c>
      <c r="I7927" s="1">
        <v>31341</v>
      </c>
      <c r="J7927" t="s">
        <v>38623</v>
      </c>
      <c r="K7927" t="s">
        <v>38624</v>
      </c>
      <c r="L7927">
        <v>49896</v>
      </c>
      <c r="M7927" t="s">
        <v>37</v>
      </c>
      <c r="N7927" s="1">
        <v>44975</v>
      </c>
      <c r="O7927" s="1">
        <v>44978</v>
      </c>
      <c r="P7927">
        <v>95</v>
      </c>
      <c r="Q7927">
        <v>4</v>
      </c>
      <c r="R7927" t="s">
        <v>63</v>
      </c>
      <c r="S7927">
        <v>4</v>
      </c>
      <c r="T7927">
        <v>0</v>
      </c>
      <c r="U7927">
        <v>3</v>
      </c>
      <c r="V7927">
        <v>243</v>
      </c>
      <c r="W7927" t="s">
        <v>54</v>
      </c>
      <c r="X7927" t="s">
        <v>38625</v>
      </c>
      <c r="Y7927" t="s">
        <v>43</v>
      </c>
      <c r="Z7927" s="1">
        <v>44945</v>
      </c>
      <c r="AA7927" s="2">
        <v>0.77917824074074071</v>
      </c>
      <c r="AB7927" s="2">
        <v>0.14724537037037036</v>
      </c>
      <c r="AC7927" t="s">
        <v>44</v>
      </c>
      <c r="AD7927" t="s">
        <v>44</v>
      </c>
      <c r="AE7927" t="s">
        <v>44</v>
      </c>
      <c r="AF7927">
        <v>81</v>
      </c>
    </row>
    <row r="7928" spans="1:32">
      <c r="A7928">
        <v>33007</v>
      </c>
      <c r="B7928">
        <v>32107</v>
      </c>
      <c r="C7928" t="s">
        <v>25049</v>
      </c>
      <c r="D7928" t="s">
        <v>1050</v>
      </c>
      <c r="E7928" t="s">
        <v>34</v>
      </c>
      <c r="F7928" t="s">
        <v>38626</v>
      </c>
      <c r="G7928">
        <f>1-584-301-5694</f>
        <v>-6578</v>
      </c>
      <c r="H7928" t="s">
        <v>537</v>
      </c>
      <c r="I7928" s="1">
        <v>19783</v>
      </c>
      <c r="J7928" t="s">
        <v>38627</v>
      </c>
      <c r="K7928" t="s">
        <v>12637</v>
      </c>
      <c r="L7928">
        <v>57008</v>
      </c>
      <c r="M7928" t="s">
        <v>537</v>
      </c>
      <c r="N7928" s="1">
        <v>45233</v>
      </c>
      <c r="O7928" s="1">
        <v>45237</v>
      </c>
      <c r="P7928">
        <v>78</v>
      </c>
      <c r="Q7928">
        <v>4</v>
      </c>
      <c r="R7928" t="s">
        <v>40</v>
      </c>
      <c r="S7928">
        <v>3</v>
      </c>
      <c r="T7928">
        <v>2</v>
      </c>
      <c r="U7928">
        <v>4</v>
      </c>
      <c r="V7928">
        <v>984</v>
      </c>
      <c r="W7928" t="s">
        <v>41</v>
      </c>
      <c r="X7928" t="s">
        <v>38628</v>
      </c>
      <c r="Y7928" t="s">
        <v>6</v>
      </c>
      <c r="Z7928" s="1">
        <v>45228</v>
      </c>
      <c r="AA7928" s="2">
        <v>0.1579861111111111</v>
      </c>
      <c r="AB7928" s="2">
        <v>0.19822916666666668</v>
      </c>
      <c r="AC7928" t="s">
        <v>44</v>
      </c>
      <c r="AD7928" t="s">
        <v>45</v>
      </c>
      <c r="AE7928" t="s">
        <v>45</v>
      </c>
      <c r="AF7928">
        <v>246</v>
      </c>
    </row>
    <row r="7929" spans="1:32">
      <c r="A7929">
        <v>33009</v>
      </c>
      <c r="B7929">
        <v>32109</v>
      </c>
      <c r="C7929" t="s">
        <v>8452</v>
      </c>
      <c r="D7929" t="s">
        <v>1202</v>
      </c>
      <c r="E7929" t="s">
        <v>48</v>
      </c>
      <c r="F7929" t="s">
        <v>38629</v>
      </c>
      <c r="G7929" t="s">
        <v>38630</v>
      </c>
      <c r="H7929" t="s">
        <v>317</v>
      </c>
      <c r="I7929" s="1">
        <v>25153</v>
      </c>
      <c r="J7929" t="s">
        <v>38631</v>
      </c>
      <c r="K7929" t="s">
        <v>38632</v>
      </c>
      <c r="L7929">
        <v>15823</v>
      </c>
      <c r="M7929" t="s">
        <v>317</v>
      </c>
      <c r="N7929" s="1">
        <v>45097</v>
      </c>
      <c r="O7929" s="1">
        <v>45100</v>
      </c>
      <c r="P7929">
        <v>50</v>
      </c>
      <c r="Q7929">
        <v>2</v>
      </c>
      <c r="R7929" t="s">
        <v>63</v>
      </c>
      <c r="S7929">
        <v>2</v>
      </c>
      <c r="T7929">
        <v>2</v>
      </c>
      <c r="U7929">
        <v>3</v>
      </c>
      <c r="V7929">
        <v>246</v>
      </c>
      <c r="W7929" t="s">
        <v>41</v>
      </c>
      <c r="X7929" t="s">
        <v>38633</v>
      </c>
      <c r="Y7929" t="s">
        <v>43</v>
      </c>
      <c r="Z7929" s="1">
        <v>45072</v>
      </c>
      <c r="AA7929" s="2">
        <v>4.8877314814814811E-2</v>
      </c>
      <c r="AB7929" s="2">
        <v>0.75184027777777773</v>
      </c>
      <c r="AC7929" t="s">
        <v>45</v>
      </c>
      <c r="AD7929" t="s">
        <v>44</v>
      </c>
      <c r="AE7929" t="s">
        <v>45</v>
      </c>
      <c r="AF7929">
        <v>82</v>
      </c>
    </row>
    <row r="7930" spans="1:32">
      <c r="A7930">
        <v>33010</v>
      </c>
      <c r="B7930">
        <v>32110</v>
      </c>
      <c r="C7930" t="s">
        <v>590</v>
      </c>
      <c r="D7930" t="s">
        <v>11142</v>
      </c>
      <c r="E7930" t="s">
        <v>48</v>
      </c>
      <c r="F7930" t="s">
        <v>38634</v>
      </c>
      <c r="G7930" t="s">
        <v>38635</v>
      </c>
      <c r="H7930" t="s">
        <v>225</v>
      </c>
      <c r="I7930" s="1">
        <v>26216</v>
      </c>
      <c r="J7930" t="s">
        <v>38636</v>
      </c>
      <c r="K7930" t="s">
        <v>31479</v>
      </c>
      <c r="L7930">
        <v>59110</v>
      </c>
      <c r="M7930" t="s">
        <v>225</v>
      </c>
      <c r="N7930" s="1">
        <v>45211</v>
      </c>
      <c r="O7930" s="1">
        <v>45212</v>
      </c>
      <c r="P7930">
        <v>63</v>
      </c>
      <c r="Q7930">
        <v>3</v>
      </c>
      <c r="R7930" t="s">
        <v>40</v>
      </c>
      <c r="S7930">
        <v>3</v>
      </c>
      <c r="T7930">
        <v>1</v>
      </c>
      <c r="U7930">
        <v>1</v>
      </c>
      <c r="V7930">
        <v>244</v>
      </c>
      <c r="W7930" t="s">
        <v>54</v>
      </c>
      <c r="X7930" t="s">
        <v>38637</v>
      </c>
      <c r="Y7930" t="s">
        <v>81</v>
      </c>
      <c r="Z7930" s="1">
        <v>45190</v>
      </c>
      <c r="AA7930" s="2">
        <v>0.72319444444444436</v>
      </c>
      <c r="AB7930" s="2">
        <v>0.39483796296296297</v>
      </c>
      <c r="AC7930" t="s">
        <v>44</v>
      </c>
      <c r="AD7930" t="s">
        <v>45</v>
      </c>
      <c r="AE7930" t="s">
        <v>45</v>
      </c>
      <c r="AF7930">
        <v>244</v>
      </c>
    </row>
    <row r="7931" spans="1:32">
      <c r="A7931">
        <v>33012</v>
      </c>
      <c r="B7931">
        <v>32112</v>
      </c>
      <c r="C7931" t="s">
        <v>4045</v>
      </c>
      <c r="D7931" t="s">
        <v>9099</v>
      </c>
      <c r="E7931" t="s">
        <v>48</v>
      </c>
      <c r="F7931" t="s">
        <v>38638</v>
      </c>
      <c r="G7931" t="s">
        <v>38639</v>
      </c>
      <c r="H7931" t="s">
        <v>171</v>
      </c>
      <c r="I7931" s="1">
        <v>27136</v>
      </c>
      <c r="J7931" t="s">
        <v>38640</v>
      </c>
      <c r="K7931" t="s">
        <v>38641</v>
      </c>
      <c r="L7931">
        <v>53571</v>
      </c>
      <c r="M7931" t="s">
        <v>171</v>
      </c>
      <c r="N7931" s="1">
        <v>44989</v>
      </c>
      <c r="O7931" s="1">
        <v>44991</v>
      </c>
      <c r="P7931">
        <v>87</v>
      </c>
      <c r="Q7931">
        <v>4</v>
      </c>
      <c r="R7931" t="s">
        <v>40</v>
      </c>
      <c r="S7931">
        <v>4</v>
      </c>
      <c r="T7931">
        <v>0</v>
      </c>
      <c r="U7931">
        <v>2</v>
      </c>
      <c r="V7931">
        <v>446</v>
      </c>
      <c r="W7931" t="s">
        <v>41</v>
      </c>
      <c r="X7931" t="s">
        <v>38642</v>
      </c>
      <c r="Y7931" t="s">
        <v>65</v>
      </c>
      <c r="Z7931" s="1">
        <v>44959</v>
      </c>
      <c r="AA7931" s="2">
        <v>0.83953703703703697</v>
      </c>
      <c r="AB7931" s="2">
        <v>0.42468750000000005</v>
      </c>
      <c r="AC7931" t="s">
        <v>44</v>
      </c>
      <c r="AD7931" t="s">
        <v>44</v>
      </c>
      <c r="AE7931" t="s">
        <v>45</v>
      </c>
      <c r="AF7931">
        <v>223</v>
      </c>
    </row>
    <row r="7932" spans="1:32">
      <c r="A7932">
        <v>33014</v>
      </c>
      <c r="B7932">
        <v>32114</v>
      </c>
      <c r="C7932" t="s">
        <v>229</v>
      </c>
      <c r="D7932" t="s">
        <v>4507</v>
      </c>
      <c r="E7932" t="s">
        <v>48</v>
      </c>
      <c r="F7932" t="s">
        <v>38643</v>
      </c>
      <c r="G7932" t="s">
        <v>38644</v>
      </c>
      <c r="H7932" t="s">
        <v>115</v>
      </c>
      <c r="I7932" s="1">
        <v>24213</v>
      </c>
      <c r="J7932" t="s">
        <v>38645</v>
      </c>
      <c r="K7932" t="s">
        <v>6411</v>
      </c>
      <c r="L7932">
        <v>70814</v>
      </c>
      <c r="M7932" t="s">
        <v>115</v>
      </c>
      <c r="N7932" s="1">
        <v>45159</v>
      </c>
      <c r="O7932" s="1">
        <v>45162</v>
      </c>
      <c r="P7932">
        <v>29</v>
      </c>
      <c r="Q7932">
        <v>2</v>
      </c>
      <c r="R7932" t="s">
        <v>63</v>
      </c>
      <c r="S7932">
        <v>1</v>
      </c>
      <c r="T7932">
        <v>2</v>
      </c>
      <c r="U7932">
        <v>3</v>
      </c>
      <c r="V7932">
        <v>201</v>
      </c>
      <c r="W7932" t="s">
        <v>54</v>
      </c>
      <c r="X7932" t="s">
        <v>38646</v>
      </c>
      <c r="Y7932" t="s">
        <v>81</v>
      </c>
      <c r="Z7932" s="1">
        <v>45145</v>
      </c>
      <c r="AA7932" s="2">
        <v>0.78447916666666673</v>
      </c>
      <c r="AB7932" s="2">
        <v>0.26866898148148149</v>
      </c>
      <c r="AC7932" t="s">
        <v>44</v>
      </c>
      <c r="AD7932" t="s">
        <v>44</v>
      </c>
      <c r="AE7932" t="s">
        <v>45</v>
      </c>
      <c r="AF7932">
        <v>67</v>
      </c>
    </row>
    <row r="7933" spans="1:32">
      <c r="A7933">
        <v>33017</v>
      </c>
      <c r="B7933">
        <v>32117</v>
      </c>
      <c r="C7933" t="s">
        <v>90</v>
      </c>
      <c r="D7933" t="s">
        <v>1380</v>
      </c>
      <c r="E7933" t="s">
        <v>34</v>
      </c>
      <c r="F7933" t="s">
        <v>38647</v>
      </c>
      <c r="G7933" t="s">
        <v>38648</v>
      </c>
      <c r="H7933" t="s">
        <v>86</v>
      </c>
      <c r="I7933" s="1">
        <v>28090</v>
      </c>
      <c r="J7933" t="s">
        <v>38649</v>
      </c>
      <c r="K7933" t="s">
        <v>38650</v>
      </c>
      <c r="L7933">
        <v>24256</v>
      </c>
      <c r="M7933" t="s">
        <v>86</v>
      </c>
      <c r="N7933" s="1">
        <v>45240</v>
      </c>
      <c r="O7933" s="1">
        <v>45244</v>
      </c>
      <c r="P7933">
        <v>53</v>
      </c>
      <c r="Q7933">
        <v>3</v>
      </c>
      <c r="R7933" t="s">
        <v>63</v>
      </c>
      <c r="S7933">
        <v>3</v>
      </c>
      <c r="T7933">
        <v>2</v>
      </c>
      <c r="U7933">
        <v>4</v>
      </c>
      <c r="V7933">
        <v>308</v>
      </c>
      <c r="W7933" t="s">
        <v>54</v>
      </c>
      <c r="X7933" t="s">
        <v>38651</v>
      </c>
      <c r="Y7933" t="s">
        <v>81</v>
      </c>
      <c r="Z7933" s="1">
        <v>45206</v>
      </c>
      <c r="AA7933" s="2">
        <v>0.78989583333333335</v>
      </c>
      <c r="AB7933" s="2">
        <v>0.67010416666666661</v>
      </c>
      <c r="AC7933" t="s">
        <v>45</v>
      </c>
      <c r="AD7933" t="s">
        <v>45</v>
      </c>
      <c r="AE7933" t="s">
        <v>45</v>
      </c>
      <c r="AF7933">
        <v>77</v>
      </c>
    </row>
    <row r="7934" spans="1:32">
      <c r="A7934">
        <v>33018</v>
      </c>
      <c r="B7934">
        <v>32118</v>
      </c>
      <c r="C7934" t="s">
        <v>822</v>
      </c>
      <c r="D7934" t="s">
        <v>901</v>
      </c>
      <c r="E7934" t="s">
        <v>48</v>
      </c>
      <c r="F7934" t="s">
        <v>38652</v>
      </c>
      <c r="G7934" t="s">
        <v>38653</v>
      </c>
      <c r="H7934" t="s">
        <v>725</v>
      </c>
      <c r="I7934" s="1">
        <v>27116</v>
      </c>
      <c r="J7934" t="s">
        <v>38654</v>
      </c>
      <c r="K7934" t="s">
        <v>38655</v>
      </c>
      <c r="L7934">
        <v>61597</v>
      </c>
      <c r="M7934" t="s">
        <v>725</v>
      </c>
      <c r="N7934" s="1">
        <v>45041</v>
      </c>
      <c r="O7934" s="1">
        <v>45046</v>
      </c>
      <c r="P7934">
        <v>92</v>
      </c>
      <c r="Q7934">
        <v>4</v>
      </c>
      <c r="R7934" t="s">
        <v>63</v>
      </c>
      <c r="S7934">
        <v>4</v>
      </c>
      <c r="T7934">
        <v>2</v>
      </c>
      <c r="U7934">
        <v>5</v>
      </c>
      <c r="V7934">
        <v>340</v>
      </c>
      <c r="W7934" t="s">
        <v>54</v>
      </c>
      <c r="X7934" t="s">
        <v>38656</v>
      </c>
      <c r="Y7934" t="s">
        <v>6</v>
      </c>
      <c r="Z7934" s="1">
        <v>45034</v>
      </c>
      <c r="AA7934" s="2">
        <v>0.12609953703703705</v>
      </c>
      <c r="AB7934" s="2">
        <v>0.28369212962962964</v>
      </c>
      <c r="AC7934" t="s">
        <v>44</v>
      </c>
      <c r="AD7934" t="s">
        <v>45</v>
      </c>
      <c r="AE7934" t="s">
        <v>45</v>
      </c>
      <c r="AF7934">
        <v>68</v>
      </c>
    </row>
    <row r="7935" spans="1:32">
      <c r="A7935">
        <v>33019</v>
      </c>
      <c r="B7935">
        <v>32119</v>
      </c>
      <c r="C7935" t="s">
        <v>602</v>
      </c>
      <c r="D7935" t="s">
        <v>2762</v>
      </c>
      <c r="E7935" t="s">
        <v>48</v>
      </c>
      <c r="F7935" t="s">
        <v>38657</v>
      </c>
      <c r="G7935" t="s">
        <v>38658</v>
      </c>
      <c r="H7935" t="s">
        <v>50</v>
      </c>
      <c r="I7935" s="1">
        <v>30129</v>
      </c>
      <c r="J7935" t="s">
        <v>38659</v>
      </c>
      <c r="K7935" t="s">
        <v>38660</v>
      </c>
      <c r="L7935">
        <v>87574</v>
      </c>
      <c r="M7935" t="s">
        <v>50</v>
      </c>
      <c r="N7935" s="1">
        <v>44991</v>
      </c>
      <c r="O7935" s="1">
        <v>44993</v>
      </c>
      <c r="P7935">
        <v>13</v>
      </c>
      <c r="Q7935">
        <v>1</v>
      </c>
      <c r="R7935" t="s">
        <v>53</v>
      </c>
      <c r="S7935">
        <v>4</v>
      </c>
      <c r="T7935">
        <v>0</v>
      </c>
      <c r="U7935">
        <v>2</v>
      </c>
      <c r="V7935">
        <v>290</v>
      </c>
      <c r="W7935" t="s">
        <v>41</v>
      </c>
      <c r="X7935" t="s">
        <v>38661</v>
      </c>
      <c r="Y7935" t="s">
        <v>65</v>
      </c>
      <c r="Z7935" s="1">
        <v>44976</v>
      </c>
      <c r="AA7935" s="2">
        <v>6.7488425925925924E-2</v>
      </c>
      <c r="AB7935" s="2">
        <v>0.91517361111111117</v>
      </c>
      <c r="AC7935" t="s">
        <v>44</v>
      </c>
      <c r="AD7935" t="s">
        <v>44</v>
      </c>
      <c r="AE7935" t="s">
        <v>45</v>
      </c>
      <c r="AF7935">
        <v>145</v>
      </c>
    </row>
    <row r="7936" spans="1:32">
      <c r="A7936">
        <v>33021</v>
      </c>
      <c r="B7936">
        <v>32121</v>
      </c>
      <c r="C7936" t="s">
        <v>263</v>
      </c>
      <c r="D7936" t="s">
        <v>6781</v>
      </c>
      <c r="E7936" t="s">
        <v>48</v>
      </c>
      <c r="F7936" t="s">
        <v>38662</v>
      </c>
      <c r="G7936" t="s">
        <v>38663</v>
      </c>
      <c r="H7936" t="s">
        <v>60</v>
      </c>
      <c r="I7936" s="1">
        <v>18712</v>
      </c>
      <c r="J7936" t="s">
        <v>38664</v>
      </c>
      <c r="K7936" t="s">
        <v>38665</v>
      </c>
      <c r="L7936">
        <v>37777</v>
      </c>
      <c r="M7936" t="s">
        <v>60</v>
      </c>
      <c r="N7936" s="1">
        <v>45043</v>
      </c>
      <c r="O7936" s="1">
        <v>45048</v>
      </c>
      <c r="P7936">
        <v>15</v>
      </c>
      <c r="Q7936">
        <v>1</v>
      </c>
      <c r="R7936" t="s">
        <v>40</v>
      </c>
      <c r="S7936">
        <v>2</v>
      </c>
      <c r="T7936">
        <v>1</v>
      </c>
      <c r="U7936">
        <v>5</v>
      </c>
      <c r="V7936">
        <v>1125</v>
      </c>
      <c r="W7936" t="s">
        <v>54</v>
      </c>
      <c r="X7936" t="s">
        <v>38666</v>
      </c>
      <c r="Y7936" t="s">
        <v>65</v>
      </c>
      <c r="Z7936" s="1">
        <v>45015</v>
      </c>
      <c r="AA7936" s="2">
        <v>7.5833333333333336E-2</v>
      </c>
      <c r="AB7936" s="2">
        <v>0.26111111111111113</v>
      </c>
      <c r="AC7936" t="s">
        <v>44</v>
      </c>
      <c r="AD7936" t="s">
        <v>44</v>
      </c>
      <c r="AE7936" t="s">
        <v>45</v>
      </c>
      <c r="AF7936">
        <v>225</v>
      </c>
    </row>
    <row r="7937" spans="1:32">
      <c r="A7937">
        <v>33023</v>
      </c>
      <c r="B7937">
        <v>32123</v>
      </c>
      <c r="C7937" t="s">
        <v>2105</v>
      </c>
      <c r="D7937" t="s">
        <v>4507</v>
      </c>
      <c r="E7937" t="s">
        <v>34</v>
      </c>
      <c r="F7937" t="s">
        <v>38667</v>
      </c>
      <c r="G7937">
        <v>9157909961</v>
      </c>
      <c r="H7937" t="s">
        <v>70</v>
      </c>
      <c r="I7937" s="1">
        <v>16627</v>
      </c>
      <c r="J7937" t="s">
        <v>38668</v>
      </c>
      <c r="K7937" t="s">
        <v>38669</v>
      </c>
      <c r="L7937">
        <v>86866</v>
      </c>
      <c r="M7937" t="s">
        <v>70</v>
      </c>
      <c r="N7937" s="1">
        <v>45225</v>
      </c>
      <c r="O7937" s="1">
        <v>45227</v>
      </c>
      <c r="P7937">
        <v>88</v>
      </c>
      <c r="Q7937">
        <v>4</v>
      </c>
      <c r="R7937" t="s">
        <v>53</v>
      </c>
      <c r="S7937">
        <v>4</v>
      </c>
      <c r="T7937">
        <v>0</v>
      </c>
      <c r="U7937">
        <v>2</v>
      </c>
      <c r="V7937">
        <v>280</v>
      </c>
      <c r="W7937" t="s">
        <v>41</v>
      </c>
      <c r="X7937" t="s">
        <v>38670</v>
      </c>
      <c r="Y7937" t="s">
        <v>6</v>
      </c>
      <c r="Z7937" s="1">
        <v>45200</v>
      </c>
      <c r="AA7937" s="2">
        <v>0.96223379629629635</v>
      </c>
      <c r="AB7937" s="2">
        <v>0.57498842592592592</v>
      </c>
      <c r="AC7937" t="s">
        <v>45</v>
      </c>
      <c r="AD7937" t="s">
        <v>44</v>
      </c>
      <c r="AE7937" t="s">
        <v>45</v>
      </c>
      <c r="AF7937">
        <v>140</v>
      </c>
    </row>
    <row r="7938" spans="1:32">
      <c r="A7938">
        <v>33025</v>
      </c>
      <c r="B7938">
        <v>32125</v>
      </c>
      <c r="C7938" t="s">
        <v>5660</v>
      </c>
      <c r="D7938" t="s">
        <v>3832</v>
      </c>
      <c r="E7938" t="s">
        <v>48</v>
      </c>
      <c r="F7938" t="s">
        <v>38671</v>
      </c>
      <c r="G7938" t="s">
        <v>38672</v>
      </c>
      <c r="H7938" t="s">
        <v>94</v>
      </c>
      <c r="I7938" s="1">
        <v>37075</v>
      </c>
      <c r="J7938" t="s">
        <v>38673</v>
      </c>
      <c r="K7938" t="s">
        <v>34396</v>
      </c>
      <c r="L7938">
        <v>33681</v>
      </c>
      <c r="M7938" t="s">
        <v>94</v>
      </c>
      <c r="N7938" s="1">
        <v>45081</v>
      </c>
      <c r="O7938" s="1">
        <v>45084</v>
      </c>
      <c r="P7938">
        <v>46</v>
      </c>
      <c r="Q7938">
        <v>2</v>
      </c>
      <c r="R7938" t="s">
        <v>53</v>
      </c>
      <c r="S7938">
        <v>1</v>
      </c>
      <c r="T7938">
        <v>0</v>
      </c>
      <c r="U7938">
        <v>3</v>
      </c>
      <c r="V7938">
        <v>414</v>
      </c>
      <c r="W7938" t="s">
        <v>54</v>
      </c>
      <c r="X7938" t="s">
        <v>38674</v>
      </c>
      <c r="Y7938" t="s">
        <v>81</v>
      </c>
      <c r="Z7938" s="1">
        <v>45057</v>
      </c>
      <c r="AA7938" s="2">
        <v>0.2688888888888889</v>
      </c>
      <c r="AB7938" s="2">
        <v>0.30292824074074071</v>
      </c>
      <c r="AC7938" t="s">
        <v>45</v>
      </c>
      <c r="AD7938" t="s">
        <v>44</v>
      </c>
      <c r="AE7938" t="s">
        <v>45</v>
      </c>
      <c r="AF7938">
        <v>138</v>
      </c>
    </row>
    <row r="7939" spans="1:32">
      <c r="A7939">
        <v>33026</v>
      </c>
      <c r="B7939">
        <v>32126</v>
      </c>
      <c r="C7939" t="s">
        <v>112</v>
      </c>
      <c r="D7939" t="s">
        <v>1902</v>
      </c>
      <c r="E7939" t="s">
        <v>48</v>
      </c>
      <c r="F7939" t="s">
        <v>38675</v>
      </c>
      <c r="G7939">
        <f>1-939-705-2906</f>
        <v>-4549</v>
      </c>
      <c r="H7939" t="s">
        <v>179</v>
      </c>
      <c r="I7939" s="1">
        <v>26279</v>
      </c>
      <c r="J7939" t="s">
        <v>38676</v>
      </c>
      <c r="K7939" t="s">
        <v>38677</v>
      </c>
      <c r="L7939">
        <v>11823</v>
      </c>
      <c r="M7939" t="s">
        <v>179</v>
      </c>
      <c r="N7939" s="1">
        <v>45204</v>
      </c>
      <c r="O7939" s="1">
        <v>45206</v>
      </c>
      <c r="P7939">
        <v>18</v>
      </c>
      <c r="Q7939">
        <v>1</v>
      </c>
      <c r="R7939" t="s">
        <v>40</v>
      </c>
      <c r="S7939">
        <v>1</v>
      </c>
      <c r="T7939">
        <v>0</v>
      </c>
      <c r="U7939">
        <v>2</v>
      </c>
      <c r="V7939">
        <v>466</v>
      </c>
      <c r="W7939" t="s">
        <v>54</v>
      </c>
      <c r="X7939" t="s">
        <v>38678</v>
      </c>
      <c r="Y7939" t="s">
        <v>65</v>
      </c>
      <c r="Z7939" s="1">
        <v>45199</v>
      </c>
      <c r="AA7939" s="2">
        <v>0.90326388888888898</v>
      </c>
      <c r="AB7939" s="2">
        <v>0.26221064814814815</v>
      </c>
      <c r="AC7939" t="s">
        <v>44</v>
      </c>
      <c r="AD7939" t="s">
        <v>44</v>
      </c>
      <c r="AE7939" t="s">
        <v>45</v>
      </c>
      <c r="AF7939">
        <v>233</v>
      </c>
    </row>
    <row r="7940" spans="1:32">
      <c r="A7940">
        <v>33027</v>
      </c>
      <c r="B7940">
        <v>32127</v>
      </c>
      <c r="C7940" t="s">
        <v>2374</v>
      </c>
      <c r="D7940" t="s">
        <v>10607</v>
      </c>
      <c r="E7940" t="s">
        <v>48</v>
      </c>
      <c r="F7940" t="s">
        <v>38679</v>
      </c>
      <c r="G7940" t="s">
        <v>38680</v>
      </c>
      <c r="H7940" t="s">
        <v>330</v>
      </c>
      <c r="I7940" s="1">
        <v>24194</v>
      </c>
      <c r="J7940" t="s">
        <v>38681</v>
      </c>
      <c r="K7940" t="s">
        <v>38682</v>
      </c>
      <c r="L7940">
        <v>2526</v>
      </c>
      <c r="M7940" t="s">
        <v>330</v>
      </c>
      <c r="N7940" s="1">
        <v>45292</v>
      </c>
      <c r="O7940" s="1">
        <v>45297</v>
      </c>
      <c r="P7940">
        <v>64</v>
      </c>
      <c r="Q7940">
        <v>3</v>
      </c>
      <c r="R7940" t="s">
        <v>53</v>
      </c>
      <c r="S7940">
        <v>4</v>
      </c>
      <c r="T7940">
        <v>2</v>
      </c>
      <c r="U7940">
        <v>5</v>
      </c>
      <c r="V7940">
        <v>750</v>
      </c>
      <c r="W7940" t="s">
        <v>54</v>
      </c>
      <c r="X7940" t="s">
        <v>38683</v>
      </c>
      <c r="Y7940" t="s">
        <v>43</v>
      </c>
      <c r="Z7940" s="1">
        <v>45264</v>
      </c>
      <c r="AA7940" s="2">
        <v>0.55094907407407401</v>
      </c>
      <c r="AB7940" s="2">
        <v>0.14840277777777777</v>
      </c>
      <c r="AC7940" t="s">
        <v>45</v>
      </c>
      <c r="AD7940" t="s">
        <v>45</v>
      </c>
      <c r="AE7940" t="s">
        <v>44</v>
      </c>
      <c r="AF7940">
        <v>150</v>
      </c>
    </row>
    <row r="7941" spans="1:32">
      <c r="A7941">
        <v>33028</v>
      </c>
      <c r="B7941">
        <v>32128</v>
      </c>
      <c r="C7941" t="s">
        <v>19004</v>
      </c>
      <c r="D7941" t="s">
        <v>5513</v>
      </c>
      <c r="E7941" t="s">
        <v>34</v>
      </c>
      <c r="F7941" t="s">
        <v>38684</v>
      </c>
      <c r="G7941" t="s">
        <v>38685</v>
      </c>
      <c r="H7941" t="s">
        <v>457</v>
      </c>
      <c r="I7941" s="1">
        <v>23010</v>
      </c>
      <c r="J7941" t="s">
        <v>38686</v>
      </c>
      <c r="K7941" t="s">
        <v>38687</v>
      </c>
      <c r="L7941">
        <v>92336</v>
      </c>
      <c r="M7941" t="s">
        <v>457</v>
      </c>
      <c r="N7941" s="1">
        <v>45169</v>
      </c>
      <c r="O7941" s="1">
        <v>45173</v>
      </c>
      <c r="P7941">
        <v>65</v>
      </c>
      <c r="Q7941">
        <v>3</v>
      </c>
      <c r="R7941" t="s">
        <v>63</v>
      </c>
      <c r="S7941">
        <v>3</v>
      </c>
      <c r="T7941">
        <v>2</v>
      </c>
      <c r="U7941">
        <v>4</v>
      </c>
      <c r="V7941">
        <v>352</v>
      </c>
      <c r="W7941" t="s">
        <v>54</v>
      </c>
      <c r="X7941" t="s">
        <v>38688</v>
      </c>
      <c r="Y7941" t="s">
        <v>43</v>
      </c>
      <c r="Z7941" s="1">
        <v>45130</v>
      </c>
      <c r="AA7941" s="2">
        <v>0.95868055555555554</v>
      </c>
      <c r="AB7941" s="2">
        <v>0.83047453703703711</v>
      </c>
      <c r="AC7941" t="s">
        <v>45</v>
      </c>
      <c r="AD7941" t="s">
        <v>44</v>
      </c>
      <c r="AE7941" t="s">
        <v>44</v>
      </c>
      <c r="AF7941">
        <v>88</v>
      </c>
    </row>
    <row r="7942" spans="1:32">
      <c r="A7942">
        <v>33029</v>
      </c>
      <c r="B7942">
        <v>32129</v>
      </c>
      <c r="C7942" t="s">
        <v>13372</v>
      </c>
      <c r="D7942" t="s">
        <v>10055</v>
      </c>
      <c r="E7942" t="s">
        <v>34</v>
      </c>
      <c r="F7942" t="s">
        <v>38689</v>
      </c>
      <c r="G7942" t="s">
        <v>38690</v>
      </c>
      <c r="H7942" t="s">
        <v>280</v>
      </c>
      <c r="I7942" s="1">
        <v>32221</v>
      </c>
      <c r="J7942" t="s">
        <v>38691</v>
      </c>
      <c r="K7942" t="s">
        <v>38692</v>
      </c>
      <c r="L7942">
        <v>48949</v>
      </c>
      <c r="M7942" t="s">
        <v>280</v>
      </c>
      <c r="N7942" s="1">
        <v>45016</v>
      </c>
      <c r="O7942" s="1">
        <v>45020</v>
      </c>
      <c r="P7942">
        <v>29</v>
      </c>
      <c r="Q7942">
        <v>2</v>
      </c>
      <c r="R7942" t="s">
        <v>63</v>
      </c>
      <c r="S7942">
        <v>2</v>
      </c>
      <c r="T7942">
        <v>0</v>
      </c>
      <c r="U7942">
        <v>4</v>
      </c>
      <c r="V7942">
        <v>296</v>
      </c>
      <c r="W7942" t="s">
        <v>54</v>
      </c>
      <c r="X7942" t="s">
        <v>38693</v>
      </c>
      <c r="Y7942" t="s">
        <v>43</v>
      </c>
      <c r="Z7942" s="1">
        <v>45009</v>
      </c>
      <c r="AA7942" s="2">
        <v>0.41707175925925927</v>
      </c>
      <c r="AB7942" s="2">
        <v>7.064814814814814E-2</v>
      </c>
      <c r="AC7942" t="s">
        <v>44</v>
      </c>
      <c r="AD7942" t="s">
        <v>44</v>
      </c>
      <c r="AE7942" t="s">
        <v>44</v>
      </c>
      <c r="AF7942">
        <v>74</v>
      </c>
    </row>
    <row r="7943" spans="1:32">
      <c r="A7943">
        <v>33030</v>
      </c>
      <c r="B7943">
        <v>32130</v>
      </c>
      <c r="C7943" t="s">
        <v>6006</v>
      </c>
      <c r="D7943" t="s">
        <v>3455</v>
      </c>
      <c r="E7943" t="s">
        <v>34</v>
      </c>
      <c r="F7943" t="s">
        <v>38694</v>
      </c>
      <c r="G7943" t="s">
        <v>38695</v>
      </c>
      <c r="H7943" t="s">
        <v>122</v>
      </c>
      <c r="I7943" s="1">
        <v>35465</v>
      </c>
      <c r="J7943" t="s">
        <v>38696</v>
      </c>
      <c r="K7943" t="s">
        <v>6425</v>
      </c>
      <c r="L7943">
        <v>58724</v>
      </c>
      <c r="M7943" t="s">
        <v>122</v>
      </c>
      <c r="N7943" s="1">
        <v>44952</v>
      </c>
      <c r="O7943" s="1">
        <v>44954</v>
      </c>
      <c r="P7943">
        <v>87</v>
      </c>
      <c r="Q7943">
        <v>4</v>
      </c>
      <c r="R7943" t="s">
        <v>40</v>
      </c>
      <c r="S7943">
        <v>1</v>
      </c>
      <c r="T7943">
        <v>0</v>
      </c>
      <c r="U7943">
        <v>2</v>
      </c>
      <c r="V7943">
        <v>476</v>
      </c>
      <c r="W7943" t="s">
        <v>41</v>
      </c>
      <c r="X7943" t="s">
        <v>38697</v>
      </c>
      <c r="Y7943" t="s">
        <v>43</v>
      </c>
      <c r="Z7943" s="1">
        <v>44936</v>
      </c>
      <c r="AA7943" s="2">
        <v>0.98627314814814815</v>
      </c>
      <c r="AB7943" s="2">
        <v>0.45248842592592592</v>
      </c>
      <c r="AC7943" t="s">
        <v>44</v>
      </c>
      <c r="AD7943" t="s">
        <v>45</v>
      </c>
      <c r="AE7943" t="s">
        <v>45</v>
      </c>
      <c r="AF7943">
        <v>238</v>
      </c>
    </row>
    <row r="7944" spans="1:32">
      <c r="A7944">
        <v>33033</v>
      </c>
      <c r="B7944">
        <v>32133</v>
      </c>
      <c r="C7944" t="s">
        <v>2144</v>
      </c>
      <c r="D7944" t="s">
        <v>1404</v>
      </c>
      <c r="E7944" t="s">
        <v>34</v>
      </c>
      <c r="F7944" t="s">
        <v>38698</v>
      </c>
      <c r="G7944" t="s">
        <v>38699</v>
      </c>
      <c r="H7944" t="s">
        <v>60</v>
      </c>
      <c r="I7944" s="1">
        <v>20433</v>
      </c>
      <c r="J7944" t="s">
        <v>38700</v>
      </c>
      <c r="K7944" t="s">
        <v>38701</v>
      </c>
      <c r="L7944">
        <v>59841</v>
      </c>
      <c r="M7944" t="s">
        <v>60</v>
      </c>
      <c r="N7944" s="1">
        <v>45147</v>
      </c>
      <c r="O7944" s="1">
        <v>45150</v>
      </c>
      <c r="P7944">
        <v>54</v>
      </c>
      <c r="Q7944">
        <v>3</v>
      </c>
      <c r="R7944" t="s">
        <v>40</v>
      </c>
      <c r="S7944">
        <v>2</v>
      </c>
      <c r="T7944">
        <v>2</v>
      </c>
      <c r="U7944">
        <v>3</v>
      </c>
      <c r="V7944">
        <v>696</v>
      </c>
      <c r="W7944" t="s">
        <v>41</v>
      </c>
      <c r="X7944" t="s">
        <v>38702</v>
      </c>
      <c r="Y7944" t="s">
        <v>81</v>
      </c>
      <c r="Z7944" s="1">
        <v>45136</v>
      </c>
      <c r="AA7944" s="2">
        <v>0.79252314814814817</v>
      </c>
      <c r="AB7944" s="2">
        <v>0.60744212962962962</v>
      </c>
      <c r="AC7944" t="s">
        <v>45</v>
      </c>
      <c r="AD7944" t="s">
        <v>45</v>
      </c>
      <c r="AE7944" t="s">
        <v>44</v>
      </c>
      <c r="AF7944">
        <v>232</v>
      </c>
    </row>
    <row r="7945" spans="1:32">
      <c r="A7945">
        <v>33034</v>
      </c>
      <c r="B7945">
        <v>32134</v>
      </c>
      <c r="C7945" t="s">
        <v>13823</v>
      </c>
      <c r="D7945" t="s">
        <v>1354</v>
      </c>
      <c r="E7945" t="s">
        <v>48</v>
      </c>
      <c r="F7945" t="s">
        <v>38703</v>
      </c>
      <c r="G7945" t="s">
        <v>38704</v>
      </c>
      <c r="H7945" t="s">
        <v>904</v>
      </c>
      <c r="I7945" s="1">
        <v>36165</v>
      </c>
      <c r="J7945" t="s">
        <v>38705</v>
      </c>
      <c r="K7945" t="s">
        <v>38706</v>
      </c>
      <c r="L7945">
        <v>96710</v>
      </c>
      <c r="M7945" t="s">
        <v>904</v>
      </c>
      <c r="N7945" s="1">
        <v>45127</v>
      </c>
      <c r="O7945" s="1">
        <v>45128</v>
      </c>
      <c r="P7945">
        <v>100</v>
      </c>
      <c r="Q7945">
        <v>4</v>
      </c>
      <c r="R7945" t="s">
        <v>53</v>
      </c>
      <c r="S7945">
        <v>2</v>
      </c>
      <c r="T7945">
        <v>2</v>
      </c>
      <c r="U7945">
        <v>1</v>
      </c>
      <c r="V7945">
        <v>129</v>
      </c>
      <c r="W7945" t="s">
        <v>41</v>
      </c>
      <c r="X7945" t="s">
        <v>38707</v>
      </c>
      <c r="Y7945" t="s">
        <v>65</v>
      </c>
      <c r="Z7945" s="1">
        <v>45100</v>
      </c>
      <c r="AA7945" s="2">
        <v>0.47502314814814817</v>
      </c>
      <c r="AB7945" s="2">
        <v>0.8036226851851852</v>
      </c>
      <c r="AC7945" t="s">
        <v>45</v>
      </c>
      <c r="AD7945" t="s">
        <v>45</v>
      </c>
      <c r="AE7945" t="s">
        <v>44</v>
      </c>
      <c r="AF7945">
        <v>129</v>
      </c>
    </row>
    <row r="7946" spans="1:32">
      <c r="A7946">
        <v>33036</v>
      </c>
      <c r="B7946">
        <v>32136</v>
      </c>
      <c r="C7946" t="s">
        <v>410</v>
      </c>
      <c r="D7946" t="s">
        <v>4898</v>
      </c>
      <c r="E7946" t="s">
        <v>34</v>
      </c>
      <c r="F7946" t="s">
        <v>38708</v>
      </c>
      <c r="G7946" t="s">
        <v>38709</v>
      </c>
      <c r="H7946" t="s">
        <v>317</v>
      </c>
      <c r="I7946" s="1">
        <v>19901</v>
      </c>
      <c r="J7946" t="s">
        <v>38710</v>
      </c>
      <c r="K7946" t="s">
        <v>38711</v>
      </c>
      <c r="L7946">
        <v>77788</v>
      </c>
      <c r="M7946" t="s">
        <v>317</v>
      </c>
      <c r="N7946" s="1">
        <v>45136</v>
      </c>
      <c r="O7946" s="1">
        <v>45140</v>
      </c>
      <c r="P7946">
        <v>71</v>
      </c>
      <c r="Q7946">
        <v>3</v>
      </c>
      <c r="R7946" t="s">
        <v>63</v>
      </c>
      <c r="S7946">
        <v>2</v>
      </c>
      <c r="T7946">
        <v>1</v>
      </c>
      <c r="U7946">
        <v>4</v>
      </c>
      <c r="V7946">
        <v>304</v>
      </c>
      <c r="W7946" t="s">
        <v>41</v>
      </c>
      <c r="X7946" t="s">
        <v>38712</v>
      </c>
      <c r="Y7946" t="s">
        <v>6</v>
      </c>
      <c r="Z7946" s="1">
        <v>45116</v>
      </c>
      <c r="AA7946" s="2">
        <v>0.40144675925925927</v>
      </c>
      <c r="AB7946" s="2">
        <v>0.75913194444444443</v>
      </c>
      <c r="AC7946" t="s">
        <v>44</v>
      </c>
      <c r="AD7946" t="s">
        <v>45</v>
      </c>
      <c r="AE7946" t="s">
        <v>44</v>
      </c>
      <c r="AF7946">
        <v>76</v>
      </c>
    </row>
    <row r="7947" spans="1:32">
      <c r="A7947">
        <v>33037</v>
      </c>
      <c r="B7947">
        <v>32137</v>
      </c>
      <c r="C7947" t="s">
        <v>447</v>
      </c>
      <c r="D7947" t="s">
        <v>3767</v>
      </c>
      <c r="E7947" t="s">
        <v>34</v>
      </c>
      <c r="F7947" t="s">
        <v>38713</v>
      </c>
      <c r="G7947" t="s">
        <v>38714</v>
      </c>
      <c r="H7947" t="s">
        <v>225</v>
      </c>
      <c r="I7947" s="1">
        <v>30626</v>
      </c>
      <c r="J7947" t="s">
        <v>38715</v>
      </c>
      <c r="K7947" t="s">
        <v>7475</v>
      </c>
      <c r="L7947">
        <v>24290</v>
      </c>
      <c r="M7947" t="s">
        <v>225</v>
      </c>
      <c r="N7947" s="1">
        <v>45266</v>
      </c>
      <c r="O7947" s="1">
        <v>45267</v>
      </c>
      <c r="P7947">
        <v>62</v>
      </c>
      <c r="Q7947">
        <v>3</v>
      </c>
      <c r="R7947" t="s">
        <v>63</v>
      </c>
      <c r="S7947">
        <v>1</v>
      </c>
      <c r="T7947">
        <v>1</v>
      </c>
      <c r="U7947">
        <v>1</v>
      </c>
      <c r="V7947">
        <v>68</v>
      </c>
      <c r="W7947" t="s">
        <v>54</v>
      </c>
      <c r="X7947" t="s">
        <v>38716</v>
      </c>
      <c r="Y7947" t="s">
        <v>43</v>
      </c>
      <c r="Z7947" s="1">
        <v>45261</v>
      </c>
      <c r="AA7947" s="2">
        <v>0.22895833333333335</v>
      </c>
      <c r="AB7947" s="2">
        <v>0.8049884259259259</v>
      </c>
      <c r="AC7947" t="s">
        <v>45</v>
      </c>
      <c r="AD7947" t="s">
        <v>44</v>
      </c>
      <c r="AE7947" t="s">
        <v>45</v>
      </c>
      <c r="AF7947">
        <v>68</v>
      </c>
    </row>
    <row r="7948" spans="1:32">
      <c r="A7948">
        <v>33038</v>
      </c>
      <c r="B7948">
        <v>32138</v>
      </c>
      <c r="C7948" t="s">
        <v>881</v>
      </c>
      <c r="D7948" t="s">
        <v>6270</v>
      </c>
      <c r="E7948" t="s">
        <v>34</v>
      </c>
      <c r="F7948" t="s">
        <v>38717</v>
      </c>
      <c r="G7948" t="s">
        <v>38718</v>
      </c>
      <c r="H7948" t="s">
        <v>330</v>
      </c>
      <c r="I7948" s="1">
        <v>34925</v>
      </c>
      <c r="J7948" t="s">
        <v>38719</v>
      </c>
      <c r="K7948" t="s">
        <v>38720</v>
      </c>
      <c r="L7948">
        <v>99539</v>
      </c>
      <c r="M7948" t="s">
        <v>330</v>
      </c>
      <c r="N7948" s="1">
        <v>45004</v>
      </c>
      <c r="O7948" s="1">
        <v>45005</v>
      </c>
      <c r="P7948">
        <v>5</v>
      </c>
      <c r="Q7948">
        <v>1</v>
      </c>
      <c r="R7948" t="s">
        <v>63</v>
      </c>
      <c r="S7948">
        <v>2</v>
      </c>
      <c r="T7948">
        <v>1</v>
      </c>
      <c r="U7948">
        <v>1</v>
      </c>
      <c r="V7948">
        <v>84</v>
      </c>
      <c r="W7948" t="s">
        <v>41</v>
      </c>
      <c r="X7948" t="s">
        <v>38721</v>
      </c>
      <c r="Y7948" t="s">
        <v>6</v>
      </c>
      <c r="Z7948" s="1">
        <v>44974</v>
      </c>
      <c r="AA7948" s="2">
        <v>0.22693287037037035</v>
      </c>
      <c r="AB7948" s="2">
        <v>0.13489583333333333</v>
      </c>
      <c r="AC7948" t="s">
        <v>45</v>
      </c>
      <c r="AD7948" t="s">
        <v>44</v>
      </c>
      <c r="AE7948" t="s">
        <v>45</v>
      </c>
      <c r="AF7948">
        <v>84</v>
      </c>
    </row>
    <row r="7949" spans="1:32">
      <c r="A7949">
        <v>33039</v>
      </c>
      <c r="B7949">
        <v>32139</v>
      </c>
      <c r="C7949" t="s">
        <v>75</v>
      </c>
      <c r="D7949" t="s">
        <v>6978</v>
      </c>
      <c r="E7949" t="s">
        <v>48</v>
      </c>
      <c r="F7949" t="s">
        <v>38722</v>
      </c>
      <c r="G7949" t="s">
        <v>38723</v>
      </c>
      <c r="H7949" t="s">
        <v>457</v>
      </c>
      <c r="I7949" s="1">
        <v>35408</v>
      </c>
      <c r="J7949" t="s">
        <v>38724</v>
      </c>
      <c r="K7949" t="s">
        <v>38725</v>
      </c>
      <c r="L7949">
        <v>17491</v>
      </c>
      <c r="M7949" t="s">
        <v>457</v>
      </c>
      <c r="N7949" s="1">
        <v>45145</v>
      </c>
      <c r="O7949" s="1">
        <v>45148</v>
      </c>
      <c r="P7949">
        <v>5</v>
      </c>
      <c r="Q7949">
        <v>1</v>
      </c>
      <c r="R7949" t="s">
        <v>63</v>
      </c>
      <c r="S7949">
        <v>3</v>
      </c>
      <c r="T7949">
        <v>2</v>
      </c>
      <c r="U7949">
        <v>3</v>
      </c>
      <c r="V7949">
        <v>252</v>
      </c>
      <c r="W7949" t="s">
        <v>41</v>
      </c>
      <c r="X7949" t="s">
        <v>38726</v>
      </c>
      <c r="Y7949" t="s">
        <v>81</v>
      </c>
      <c r="Z7949" s="1">
        <v>45131</v>
      </c>
      <c r="AA7949" s="2">
        <v>0.76091435185185186</v>
      </c>
      <c r="AB7949" s="2">
        <v>2.5960648148148149E-2</v>
      </c>
      <c r="AC7949" t="s">
        <v>45</v>
      </c>
      <c r="AD7949" t="s">
        <v>45</v>
      </c>
      <c r="AE7949" t="s">
        <v>45</v>
      </c>
      <c r="AF7949">
        <v>84</v>
      </c>
    </row>
    <row r="7950" spans="1:32">
      <c r="A7950">
        <v>33041</v>
      </c>
      <c r="B7950">
        <v>32141</v>
      </c>
      <c r="C7950" t="s">
        <v>1335</v>
      </c>
      <c r="D7950" t="s">
        <v>327</v>
      </c>
      <c r="E7950" t="s">
        <v>34</v>
      </c>
      <c r="F7950" t="s">
        <v>38727</v>
      </c>
      <c r="G7950" t="s">
        <v>38728</v>
      </c>
      <c r="H7950" t="s">
        <v>330</v>
      </c>
      <c r="I7950" s="1">
        <v>22552</v>
      </c>
      <c r="J7950" t="s">
        <v>38729</v>
      </c>
      <c r="K7950" t="s">
        <v>38730</v>
      </c>
      <c r="L7950">
        <v>27945</v>
      </c>
      <c r="M7950" t="s">
        <v>330</v>
      </c>
      <c r="N7950" s="1">
        <v>45202</v>
      </c>
      <c r="O7950" s="1">
        <v>45204</v>
      </c>
      <c r="P7950">
        <v>86</v>
      </c>
      <c r="Q7950">
        <v>4</v>
      </c>
      <c r="R7950" t="s">
        <v>63</v>
      </c>
      <c r="S7950">
        <v>2</v>
      </c>
      <c r="T7950">
        <v>0</v>
      </c>
      <c r="U7950">
        <v>2</v>
      </c>
      <c r="V7950">
        <v>164</v>
      </c>
      <c r="W7950" t="s">
        <v>41</v>
      </c>
      <c r="X7950" t="s">
        <v>38731</v>
      </c>
      <c r="Y7950" t="s">
        <v>6</v>
      </c>
      <c r="Z7950" s="1">
        <v>45176</v>
      </c>
      <c r="AA7950" s="2">
        <v>0.78604166666666664</v>
      </c>
      <c r="AB7950" s="2">
        <v>0.74087962962962972</v>
      </c>
      <c r="AC7950" t="s">
        <v>44</v>
      </c>
      <c r="AD7950" t="s">
        <v>44</v>
      </c>
      <c r="AE7950" t="s">
        <v>45</v>
      </c>
      <c r="AF7950">
        <v>82</v>
      </c>
    </row>
    <row r="7951" spans="1:32">
      <c r="A7951">
        <v>33042</v>
      </c>
      <c r="B7951">
        <v>32142</v>
      </c>
      <c r="C7951" t="s">
        <v>7603</v>
      </c>
      <c r="D7951" t="s">
        <v>4697</v>
      </c>
      <c r="E7951" t="s">
        <v>48</v>
      </c>
      <c r="F7951" t="s">
        <v>38732</v>
      </c>
      <c r="G7951" t="s">
        <v>38733</v>
      </c>
      <c r="H7951" t="s">
        <v>86</v>
      </c>
      <c r="I7951" s="1">
        <v>24201</v>
      </c>
      <c r="J7951" t="s">
        <v>38734</v>
      </c>
      <c r="K7951" t="s">
        <v>38735</v>
      </c>
      <c r="L7951">
        <v>36446</v>
      </c>
      <c r="M7951" t="s">
        <v>86</v>
      </c>
      <c r="N7951" s="1">
        <v>45133</v>
      </c>
      <c r="O7951" s="1">
        <v>45136</v>
      </c>
      <c r="P7951">
        <v>36</v>
      </c>
      <c r="Q7951">
        <v>2</v>
      </c>
      <c r="R7951" t="s">
        <v>40</v>
      </c>
      <c r="S7951">
        <v>3</v>
      </c>
      <c r="T7951">
        <v>0</v>
      </c>
      <c r="U7951">
        <v>3</v>
      </c>
      <c r="V7951">
        <v>651</v>
      </c>
      <c r="W7951" t="s">
        <v>41</v>
      </c>
      <c r="X7951" t="s">
        <v>38736</v>
      </c>
      <c r="Y7951" t="s">
        <v>65</v>
      </c>
      <c r="Z7951" s="1">
        <v>45110</v>
      </c>
      <c r="AA7951" s="2">
        <v>0.90674768518518523</v>
      </c>
      <c r="AB7951" s="2">
        <v>0.58619212962962963</v>
      </c>
      <c r="AC7951" t="s">
        <v>44</v>
      </c>
      <c r="AD7951" t="s">
        <v>44</v>
      </c>
      <c r="AE7951" t="s">
        <v>45</v>
      </c>
      <c r="AF7951">
        <v>217</v>
      </c>
    </row>
    <row r="7952" spans="1:32">
      <c r="A7952">
        <v>33043</v>
      </c>
      <c r="B7952">
        <v>32143</v>
      </c>
      <c r="C7952" t="s">
        <v>469</v>
      </c>
      <c r="D7952" t="s">
        <v>8193</v>
      </c>
      <c r="E7952" t="s">
        <v>48</v>
      </c>
      <c r="F7952" t="s">
        <v>38737</v>
      </c>
      <c r="G7952" t="s">
        <v>38738</v>
      </c>
      <c r="H7952" t="s">
        <v>122</v>
      </c>
      <c r="I7952" s="1">
        <v>36867</v>
      </c>
      <c r="J7952" t="s">
        <v>38739</v>
      </c>
      <c r="K7952" t="s">
        <v>1837</v>
      </c>
      <c r="L7952">
        <v>10543</v>
      </c>
      <c r="M7952" t="s">
        <v>122</v>
      </c>
      <c r="N7952" s="1">
        <v>45232</v>
      </c>
      <c r="O7952" s="1">
        <v>45233</v>
      </c>
      <c r="P7952">
        <v>42</v>
      </c>
      <c r="Q7952">
        <v>2</v>
      </c>
      <c r="R7952" t="s">
        <v>40</v>
      </c>
      <c r="S7952">
        <v>2</v>
      </c>
      <c r="T7952">
        <v>1</v>
      </c>
      <c r="U7952">
        <v>1</v>
      </c>
      <c r="V7952">
        <v>200</v>
      </c>
      <c r="W7952" t="s">
        <v>41</v>
      </c>
      <c r="X7952" t="s">
        <v>38740</v>
      </c>
      <c r="Y7952" t="s">
        <v>6</v>
      </c>
      <c r="Z7952" s="1">
        <v>45224</v>
      </c>
      <c r="AA7952" s="2">
        <v>0.95480324074074074</v>
      </c>
      <c r="AB7952" s="2">
        <v>9.5162037037037031E-2</v>
      </c>
      <c r="AC7952" t="s">
        <v>44</v>
      </c>
      <c r="AD7952" t="s">
        <v>45</v>
      </c>
      <c r="AE7952" t="s">
        <v>45</v>
      </c>
      <c r="AF7952">
        <v>200</v>
      </c>
    </row>
    <row r="7953" spans="1:32">
      <c r="A7953">
        <v>33044</v>
      </c>
      <c r="B7953">
        <v>32144</v>
      </c>
      <c r="C7953" t="s">
        <v>2219</v>
      </c>
      <c r="D7953" t="s">
        <v>12654</v>
      </c>
      <c r="E7953" t="s">
        <v>34</v>
      </c>
      <c r="F7953" t="s">
        <v>38741</v>
      </c>
      <c r="G7953" t="s">
        <v>38742</v>
      </c>
      <c r="H7953" t="s">
        <v>457</v>
      </c>
      <c r="I7953" s="1">
        <v>15908</v>
      </c>
      <c r="J7953" t="s">
        <v>38743</v>
      </c>
      <c r="K7953" t="s">
        <v>38744</v>
      </c>
      <c r="L7953">
        <v>21532</v>
      </c>
      <c r="M7953" t="s">
        <v>457</v>
      </c>
      <c r="N7953" s="1">
        <v>45229</v>
      </c>
      <c r="O7953" s="1">
        <v>45230</v>
      </c>
      <c r="P7953">
        <v>15</v>
      </c>
      <c r="Q7953">
        <v>1</v>
      </c>
      <c r="R7953" t="s">
        <v>40</v>
      </c>
      <c r="S7953">
        <v>1</v>
      </c>
      <c r="T7953">
        <v>2</v>
      </c>
      <c r="U7953">
        <v>1</v>
      </c>
      <c r="V7953">
        <v>207</v>
      </c>
      <c r="W7953" t="s">
        <v>54</v>
      </c>
      <c r="X7953" t="s">
        <v>38745</v>
      </c>
      <c r="Y7953" t="s">
        <v>43</v>
      </c>
      <c r="Z7953" s="1">
        <v>45213</v>
      </c>
      <c r="AA7953" s="2">
        <v>0.98283564814814817</v>
      </c>
      <c r="AB7953" s="2">
        <v>0.370150462962963</v>
      </c>
      <c r="AC7953" t="s">
        <v>45</v>
      </c>
      <c r="AD7953" t="s">
        <v>44</v>
      </c>
      <c r="AE7953" t="s">
        <v>44</v>
      </c>
      <c r="AF7953">
        <v>207</v>
      </c>
    </row>
    <row r="7954" spans="1:32">
      <c r="A7954">
        <v>33045</v>
      </c>
      <c r="B7954">
        <v>32145</v>
      </c>
      <c r="C7954" t="s">
        <v>602</v>
      </c>
      <c r="D7954" t="s">
        <v>57</v>
      </c>
      <c r="E7954" t="s">
        <v>48</v>
      </c>
      <c r="F7954" t="s">
        <v>38746</v>
      </c>
      <c r="G7954" t="s">
        <v>38747</v>
      </c>
      <c r="H7954" t="s">
        <v>1442</v>
      </c>
      <c r="I7954" s="1">
        <v>22704</v>
      </c>
      <c r="J7954" t="s">
        <v>38748</v>
      </c>
      <c r="K7954" t="s">
        <v>38749</v>
      </c>
      <c r="L7954">
        <v>63592</v>
      </c>
      <c r="M7954" t="s">
        <v>1442</v>
      </c>
      <c r="N7954" s="1">
        <v>44999</v>
      </c>
      <c r="O7954" s="1">
        <v>45003</v>
      </c>
      <c r="P7954">
        <v>22</v>
      </c>
      <c r="Q7954">
        <v>1</v>
      </c>
      <c r="R7954" t="s">
        <v>53</v>
      </c>
      <c r="S7954">
        <v>2</v>
      </c>
      <c r="T7954">
        <v>0</v>
      </c>
      <c r="U7954">
        <v>4</v>
      </c>
      <c r="V7954">
        <v>584</v>
      </c>
      <c r="W7954" t="s">
        <v>41</v>
      </c>
      <c r="X7954" t="s">
        <v>38750</v>
      </c>
      <c r="Y7954" t="s">
        <v>6</v>
      </c>
      <c r="Z7954" s="1">
        <v>44987</v>
      </c>
      <c r="AA7954" s="2">
        <v>0.38976851851851851</v>
      </c>
      <c r="AB7954" s="2">
        <v>0.56785879629629632</v>
      </c>
      <c r="AC7954" t="s">
        <v>45</v>
      </c>
      <c r="AD7954" t="s">
        <v>44</v>
      </c>
      <c r="AE7954" t="s">
        <v>45</v>
      </c>
      <c r="AF7954">
        <v>146</v>
      </c>
    </row>
    <row r="7955" spans="1:32">
      <c r="A7955">
        <v>33047</v>
      </c>
      <c r="B7955">
        <v>32147</v>
      </c>
      <c r="C7955" t="s">
        <v>105</v>
      </c>
      <c r="D7955" t="s">
        <v>5138</v>
      </c>
      <c r="E7955" t="s">
        <v>48</v>
      </c>
      <c r="F7955" t="s">
        <v>38751</v>
      </c>
      <c r="G7955" t="s">
        <v>38752</v>
      </c>
      <c r="H7955" t="s">
        <v>115</v>
      </c>
      <c r="I7955" s="1">
        <v>31907</v>
      </c>
      <c r="J7955" t="s">
        <v>38753</v>
      </c>
      <c r="K7955" t="s">
        <v>17198</v>
      </c>
      <c r="L7955">
        <v>87842</v>
      </c>
      <c r="M7955" t="s">
        <v>115</v>
      </c>
      <c r="N7955" s="1">
        <v>45031</v>
      </c>
      <c r="O7955" s="1">
        <v>45033</v>
      </c>
      <c r="P7955">
        <v>38</v>
      </c>
      <c r="Q7955">
        <v>2</v>
      </c>
      <c r="R7955" t="s">
        <v>63</v>
      </c>
      <c r="S7955">
        <v>4</v>
      </c>
      <c r="T7955">
        <v>2</v>
      </c>
      <c r="U7955">
        <v>2</v>
      </c>
      <c r="V7955">
        <v>122</v>
      </c>
      <c r="W7955" t="s">
        <v>41</v>
      </c>
      <c r="X7955" t="s">
        <v>38754</v>
      </c>
      <c r="Y7955" t="s">
        <v>65</v>
      </c>
      <c r="Z7955" s="1">
        <v>45005</v>
      </c>
      <c r="AA7955" s="2">
        <v>0.54644675925925923</v>
      </c>
      <c r="AB7955" s="2">
        <v>0.75663194444444448</v>
      </c>
      <c r="AC7955" t="s">
        <v>45</v>
      </c>
      <c r="AD7955" t="s">
        <v>45</v>
      </c>
      <c r="AE7955" t="s">
        <v>45</v>
      </c>
      <c r="AF7955">
        <v>61</v>
      </c>
    </row>
    <row r="7956" spans="1:32">
      <c r="A7956">
        <v>33048</v>
      </c>
      <c r="B7956">
        <v>32148</v>
      </c>
      <c r="C7956" t="s">
        <v>229</v>
      </c>
      <c r="D7956" t="s">
        <v>3461</v>
      </c>
      <c r="E7956" t="s">
        <v>34</v>
      </c>
      <c r="F7956" t="s">
        <v>38755</v>
      </c>
      <c r="G7956" t="s">
        <v>38756</v>
      </c>
      <c r="H7956" t="s">
        <v>1251</v>
      </c>
      <c r="I7956" s="1">
        <v>27842</v>
      </c>
      <c r="J7956" t="s">
        <v>38757</v>
      </c>
      <c r="K7956" t="s">
        <v>10059</v>
      </c>
      <c r="L7956">
        <v>46021</v>
      </c>
      <c r="M7956" t="s">
        <v>1251</v>
      </c>
      <c r="N7956" s="1">
        <v>45081</v>
      </c>
      <c r="O7956" s="1">
        <v>45084</v>
      </c>
      <c r="P7956">
        <v>20</v>
      </c>
      <c r="Q7956">
        <v>1</v>
      </c>
      <c r="R7956" t="s">
        <v>63</v>
      </c>
      <c r="S7956">
        <v>1</v>
      </c>
      <c r="T7956">
        <v>1</v>
      </c>
      <c r="U7956">
        <v>3</v>
      </c>
      <c r="V7956">
        <v>252</v>
      </c>
      <c r="W7956" t="s">
        <v>41</v>
      </c>
      <c r="X7956" t="s">
        <v>38758</v>
      </c>
      <c r="Y7956" t="s">
        <v>81</v>
      </c>
      <c r="Z7956" s="1">
        <v>45062</v>
      </c>
      <c r="AA7956" s="2">
        <v>0.95715277777777785</v>
      </c>
      <c r="AB7956" s="2">
        <v>0.12719907407407408</v>
      </c>
      <c r="AC7956" t="s">
        <v>44</v>
      </c>
      <c r="AD7956" t="s">
        <v>45</v>
      </c>
      <c r="AE7956" t="s">
        <v>45</v>
      </c>
      <c r="AF7956">
        <v>84</v>
      </c>
    </row>
    <row r="7957" spans="1:32">
      <c r="A7957">
        <v>33052</v>
      </c>
      <c r="B7957">
        <v>32152</v>
      </c>
      <c r="C7957" t="s">
        <v>2616</v>
      </c>
      <c r="D7957" t="s">
        <v>816</v>
      </c>
      <c r="E7957" t="s">
        <v>48</v>
      </c>
      <c r="F7957" t="s">
        <v>38759</v>
      </c>
      <c r="G7957" t="s">
        <v>38760</v>
      </c>
      <c r="H7957" t="s">
        <v>179</v>
      </c>
      <c r="I7957" s="1">
        <v>29055</v>
      </c>
      <c r="J7957" t="s">
        <v>38761</v>
      </c>
      <c r="K7957" t="s">
        <v>38762</v>
      </c>
      <c r="L7957">
        <v>10401</v>
      </c>
      <c r="M7957" t="s">
        <v>179</v>
      </c>
      <c r="N7957" s="1">
        <v>45071</v>
      </c>
      <c r="O7957" s="1">
        <v>45076</v>
      </c>
      <c r="P7957">
        <v>17</v>
      </c>
      <c r="Q7957">
        <v>1</v>
      </c>
      <c r="R7957" t="s">
        <v>63</v>
      </c>
      <c r="S7957">
        <v>4</v>
      </c>
      <c r="T7957">
        <v>0</v>
      </c>
      <c r="U7957">
        <v>5</v>
      </c>
      <c r="V7957">
        <v>310</v>
      </c>
      <c r="W7957" t="s">
        <v>41</v>
      </c>
      <c r="X7957" t="s">
        <v>38763</v>
      </c>
      <c r="Y7957" t="s">
        <v>6</v>
      </c>
      <c r="Z7957" s="1">
        <v>45048</v>
      </c>
      <c r="AA7957" s="2">
        <v>0.49450231481481483</v>
      </c>
      <c r="AB7957" s="2">
        <v>0.98143518518518524</v>
      </c>
      <c r="AC7957" t="s">
        <v>45</v>
      </c>
      <c r="AD7957" t="s">
        <v>45</v>
      </c>
      <c r="AE7957" t="s">
        <v>45</v>
      </c>
      <c r="AF7957">
        <v>62</v>
      </c>
    </row>
    <row r="7958" spans="1:32">
      <c r="A7958">
        <v>33055</v>
      </c>
      <c r="B7958">
        <v>32155</v>
      </c>
      <c r="C7958" t="s">
        <v>2522</v>
      </c>
      <c r="D7958" t="s">
        <v>2203</v>
      </c>
      <c r="E7958" t="s">
        <v>34</v>
      </c>
      <c r="F7958" t="s">
        <v>38764</v>
      </c>
      <c r="G7958" t="s">
        <v>38765</v>
      </c>
      <c r="H7958" t="s">
        <v>171</v>
      </c>
      <c r="I7958" s="1">
        <v>36780</v>
      </c>
      <c r="J7958" t="s">
        <v>38766</v>
      </c>
      <c r="K7958" t="s">
        <v>38767</v>
      </c>
      <c r="L7958">
        <v>60638</v>
      </c>
      <c r="M7958" t="s">
        <v>171</v>
      </c>
      <c r="N7958" s="1">
        <v>45007</v>
      </c>
      <c r="O7958" s="1">
        <v>45010</v>
      </c>
      <c r="P7958">
        <v>6</v>
      </c>
      <c r="Q7958">
        <v>1</v>
      </c>
      <c r="R7958" t="s">
        <v>40</v>
      </c>
      <c r="S7958">
        <v>2</v>
      </c>
      <c r="T7958">
        <v>0</v>
      </c>
      <c r="U7958">
        <v>3</v>
      </c>
      <c r="V7958">
        <v>630</v>
      </c>
      <c r="W7958" t="s">
        <v>41</v>
      </c>
      <c r="X7958" t="s">
        <v>38768</v>
      </c>
      <c r="Y7958" t="s">
        <v>81</v>
      </c>
      <c r="Z7958" s="1">
        <v>44986</v>
      </c>
      <c r="AA7958" s="2">
        <v>0.97773148148148159</v>
      </c>
      <c r="AB7958" s="2">
        <v>0.40890046296296295</v>
      </c>
      <c r="AC7958" t="s">
        <v>44</v>
      </c>
      <c r="AD7958" t="s">
        <v>44</v>
      </c>
      <c r="AE7958" t="s">
        <v>45</v>
      </c>
      <c r="AF7958">
        <v>210</v>
      </c>
    </row>
    <row r="7959" spans="1:32">
      <c r="A7959">
        <v>33056</v>
      </c>
      <c r="B7959">
        <v>32156</v>
      </c>
      <c r="C7959" t="s">
        <v>27087</v>
      </c>
      <c r="D7959" t="s">
        <v>3553</v>
      </c>
      <c r="E7959" t="s">
        <v>34</v>
      </c>
      <c r="F7959" t="s">
        <v>38769</v>
      </c>
      <c r="G7959" t="s">
        <v>38770</v>
      </c>
      <c r="H7959" t="s">
        <v>904</v>
      </c>
      <c r="I7959" s="1">
        <v>19224</v>
      </c>
      <c r="J7959" t="s">
        <v>38771</v>
      </c>
      <c r="K7959" t="s">
        <v>38772</v>
      </c>
      <c r="L7959">
        <v>17782</v>
      </c>
      <c r="M7959" t="s">
        <v>904</v>
      </c>
      <c r="N7959" s="1">
        <v>45175</v>
      </c>
      <c r="O7959" s="1">
        <v>45180</v>
      </c>
      <c r="P7959">
        <v>52</v>
      </c>
      <c r="Q7959">
        <v>3</v>
      </c>
      <c r="R7959" t="s">
        <v>53</v>
      </c>
      <c r="S7959">
        <v>3</v>
      </c>
      <c r="T7959">
        <v>1</v>
      </c>
      <c r="U7959">
        <v>5</v>
      </c>
      <c r="V7959">
        <v>750</v>
      </c>
      <c r="W7959" t="s">
        <v>54</v>
      </c>
      <c r="X7959" t="s">
        <v>38773</v>
      </c>
      <c r="Y7959" t="s">
        <v>6</v>
      </c>
      <c r="Z7959" s="1">
        <v>45153</v>
      </c>
      <c r="AA7959" s="2">
        <v>0.24877314814814813</v>
      </c>
      <c r="AB7959" s="2">
        <v>0.69329861111111113</v>
      </c>
      <c r="AC7959" t="s">
        <v>45</v>
      </c>
      <c r="AD7959" t="s">
        <v>45</v>
      </c>
      <c r="AE7959" t="s">
        <v>45</v>
      </c>
      <c r="AF7959">
        <v>150</v>
      </c>
    </row>
    <row r="7960" spans="1:32">
      <c r="A7960">
        <v>33057</v>
      </c>
      <c r="B7960">
        <v>32157</v>
      </c>
      <c r="C7960" t="s">
        <v>15485</v>
      </c>
      <c r="D7960" t="s">
        <v>4758</v>
      </c>
      <c r="E7960" t="s">
        <v>34</v>
      </c>
      <c r="F7960" t="s">
        <v>38774</v>
      </c>
      <c r="G7960" t="s">
        <v>38775</v>
      </c>
      <c r="H7960" t="s">
        <v>70</v>
      </c>
      <c r="I7960" s="1">
        <v>27657</v>
      </c>
      <c r="J7960" t="s">
        <v>38776</v>
      </c>
      <c r="K7960" t="s">
        <v>7801</v>
      </c>
      <c r="L7960">
        <v>774</v>
      </c>
      <c r="M7960" t="s">
        <v>70</v>
      </c>
      <c r="N7960" s="1">
        <v>45003</v>
      </c>
      <c r="O7960" s="1">
        <v>45004</v>
      </c>
      <c r="P7960">
        <v>74</v>
      </c>
      <c r="Q7960">
        <v>3</v>
      </c>
      <c r="R7960" t="s">
        <v>63</v>
      </c>
      <c r="S7960">
        <v>2</v>
      </c>
      <c r="T7960">
        <v>0</v>
      </c>
      <c r="U7960">
        <v>1</v>
      </c>
      <c r="V7960">
        <v>69</v>
      </c>
      <c r="W7960" t="s">
        <v>54</v>
      </c>
      <c r="X7960" t="s">
        <v>38777</v>
      </c>
      <c r="Y7960" t="s">
        <v>43</v>
      </c>
      <c r="Z7960" s="1">
        <v>44965</v>
      </c>
      <c r="AA7960" s="2">
        <v>0.82328703703703709</v>
      </c>
      <c r="AB7960" s="2">
        <v>0.21567129629629631</v>
      </c>
      <c r="AC7960" t="s">
        <v>44</v>
      </c>
      <c r="AD7960" t="s">
        <v>44</v>
      </c>
      <c r="AE7960" t="s">
        <v>45</v>
      </c>
      <c r="AF7960">
        <v>69</v>
      </c>
    </row>
    <row r="7961" spans="1:32">
      <c r="A7961">
        <v>33058</v>
      </c>
      <c r="B7961">
        <v>32158</v>
      </c>
      <c r="C7961" t="s">
        <v>5892</v>
      </c>
      <c r="D7961" t="s">
        <v>22919</v>
      </c>
      <c r="E7961" t="s">
        <v>48</v>
      </c>
      <c r="F7961" t="s">
        <v>38778</v>
      </c>
      <c r="G7961" t="s">
        <v>38779</v>
      </c>
      <c r="H7961" t="s">
        <v>171</v>
      </c>
      <c r="I7961" s="1">
        <v>19117</v>
      </c>
      <c r="J7961" t="s">
        <v>38780</v>
      </c>
      <c r="K7961" t="s">
        <v>13618</v>
      </c>
      <c r="L7961">
        <v>4187</v>
      </c>
      <c r="M7961" t="s">
        <v>171</v>
      </c>
      <c r="N7961" s="1">
        <v>45106</v>
      </c>
      <c r="O7961" s="1">
        <v>45108</v>
      </c>
      <c r="P7961">
        <v>44</v>
      </c>
      <c r="Q7961">
        <v>2</v>
      </c>
      <c r="R7961" t="s">
        <v>63</v>
      </c>
      <c r="S7961">
        <v>4</v>
      </c>
      <c r="T7961">
        <v>0</v>
      </c>
      <c r="U7961">
        <v>2</v>
      </c>
      <c r="V7961">
        <v>168</v>
      </c>
      <c r="W7961" t="s">
        <v>54</v>
      </c>
      <c r="X7961" t="s">
        <v>38781</v>
      </c>
      <c r="Y7961" t="s">
        <v>6</v>
      </c>
      <c r="Z7961" s="1">
        <v>45090</v>
      </c>
      <c r="AA7961" s="2">
        <v>0.22552083333333331</v>
      </c>
      <c r="AB7961" s="2">
        <v>0.33107638888888885</v>
      </c>
      <c r="AC7961" t="s">
        <v>45</v>
      </c>
      <c r="AD7961" t="s">
        <v>45</v>
      </c>
      <c r="AE7961" t="s">
        <v>44</v>
      </c>
      <c r="AF7961">
        <v>84</v>
      </c>
    </row>
    <row r="7962" spans="1:32">
      <c r="A7962">
        <v>33060</v>
      </c>
      <c r="B7962">
        <v>32160</v>
      </c>
      <c r="C7962" t="s">
        <v>945</v>
      </c>
      <c r="D7962" t="s">
        <v>2828</v>
      </c>
      <c r="E7962" t="s">
        <v>48</v>
      </c>
      <c r="F7962" t="s">
        <v>38782</v>
      </c>
      <c r="G7962" t="s">
        <v>38783</v>
      </c>
      <c r="H7962" t="s">
        <v>179</v>
      </c>
      <c r="I7962" s="1">
        <v>17520</v>
      </c>
      <c r="J7962" t="s">
        <v>38784</v>
      </c>
      <c r="K7962" t="s">
        <v>38785</v>
      </c>
      <c r="L7962">
        <v>57809</v>
      </c>
      <c r="M7962" t="s">
        <v>179</v>
      </c>
      <c r="N7962" s="1">
        <v>45009</v>
      </c>
      <c r="O7962" s="1">
        <v>45012</v>
      </c>
      <c r="P7962">
        <v>38</v>
      </c>
      <c r="Q7962">
        <v>2</v>
      </c>
      <c r="R7962" t="s">
        <v>63</v>
      </c>
      <c r="S7962">
        <v>4</v>
      </c>
      <c r="T7962">
        <v>2</v>
      </c>
      <c r="U7962">
        <v>3</v>
      </c>
      <c r="V7962">
        <v>249</v>
      </c>
      <c r="W7962" t="s">
        <v>54</v>
      </c>
      <c r="X7962" t="s">
        <v>38786</v>
      </c>
      <c r="Y7962" t="s">
        <v>81</v>
      </c>
      <c r="Z7962" s="1">
        <v>45000</v>
      </c>
      <c r="AA7962" s="2">
        <v>0.58711805555555563</v>
      </c>
      <c r="AB7962" s="2">
        <v>0.43953703703703706</v>
      </c>
      <c r="AC7962" t="s">
        <v>45</v>
      </c>
      <c r="AD7962" t="s">
        <v>45</v>
      </c>
      <c r="AE7962" t="s">
        <v>45</v>
      </c>
      <c r="AF7962">
        <v>83</v>
      </c>
    </row>
    <row r="7963" spans="1:32">
      <c r="A7963">
        <v>33061</v>
      </c>
      <c r="B7963">
        <v>32161</v>
      </c>
      <c r="C7963" t="s">
        <v>1622</v>
      </c>
      <c r="D7963" t="s">
        <v>938</v>
      </c>
      <c r="E7963" t="s">
        <v>34</v>
      </c>
      <c r="F7963" t="s">
        <v>38787</v>
      </c>
      <c r="G7963" t="s">
        <v>38788</v>
      </c>
      <c r="H7963" t="s">
        <v>37</v>
      </c>
      <c r="I7963" s="1">
        <v>30874</v>
      </c>
      <c r="J7963" t="s">
        <v>38789</v>
      </c>
      <c r="K7963" t="s">
        <v>38790</v>
      </c>
      <c r="L7963">
        <v>4852</v>
      </c>
      <c r="M7963" t="s">
        <v>37</v>
      </c>
      <c r="N7963" s="1">
        <v>45112</v>
      </c>
      <c r="O7963" s="1">
        <v>45116</v>
      </c>
      <c r="P7963">
        <v>45</v>
      </c>
      <c r="Q7963">
        <v>2</v>
      </c>
      <c r="R7963" t="s">
        <v>40</v>
      </c>
      <c r="S7963">
        <v>1</v>
      </c>
      <c r="T7963">
        <v>0</v>
      </c>
      <c r="U7963">
        <v>4</v>
      </c>
      <c r="V7963">
        <v>996</v>
      </c>
      <c r="W7963" t="s">
        <v>54</v>
      </c>
      <c r="X7963" t="s">
        <v>38791</v>
      </c>
      <c r="Y7963" t="s">
        <v>65</v>
      </c>
      <c r="Z7963" s="1">
        <v>45092</v>
      </c>
      <c r="AA7963" s="2">
        <v>0.55333333333333334</v>
      </c>
      <c r="AB7963" s="2">
        <v>0.5302662037037037</v>
      </c>
      <c r="AC7963" t="s">
        <v>45</v>
      </c>
      <c r="AD7963" t="s">
        <v>45</v>
      </c>
      <c r="AE7963" t="s">
        <v>45</v>
      </c>
      <c r="AF7963">
        <v>249</v>
      </c>
    </row>
    <row r="7964" spans="1:32">
      <c r="A7964">
        <v>33063</v>
      </c>
      <c r="B7964">
        <v>32163</v>
      </c>
      <c r="C7964" t="s">
        <v>2046</v>
      </c>
      <c r="D7964" t="s">
        <v>9878</v>
      </c>
      <c r="E7964" t="s">
        <v>34</v>
      </c>
      <c r="F7964" t="s">
        <v>38792</v>
      </c>
      <c r="G7964" t="s">
        <v>38793</v>
      </c>
      <c r="H7964" t="s">
        <v>179</v>
      </c>
      <c r="I7964" s="1">
        <v>28266</v>
      </c>
      <c r="J7964" t="s">
        <v>38794</v>
      </c>
      <c r="K7964" t="s">
        <v>36388</v>
      </c>
      <c r="L7964">
        <v>57763</v>
      </c>
      <c r="M7964" t="s">
        <v>179</v>
      </c>
      <c r="N7964" s="1">
        <v>45166</v>
      </c>
      <c r="O7964" s="1">
        <v>45169</v>
      </c>
      <c r="P7964">
        <v>50</v>
      </c>
      <c r="Q7964">
        <v>2</v>
      </c>
      <c r="R7964" t="s">
        <v>63</v>
      </c>
      <c r="S7964">
        <v>3</v>
      </c>
      <c r="T7964">
        <v>0</v>
      </c>
      <c r="U7964">
        <v>3</v>
      </c>
      <c r="V7964">
        <v>249</v>
      </c>
      <c r="W7964" t="s">
        <v>54</v>
      </c>
      <c r="X7964" t="s">
        <v>38795</v>
      </c>
      <c r="Y7964" t="s">
        <v>6</v>
      </c>
      <c r="Z7964" s="1">
        <v>45145</v>
      </c>
      <c r="AA7964" s="2">
        <v>0.63181712962962966</v>
      </c>
      <c r="AB7964" s="2">
        <v>2.0347222222222221E-2</v>
      </c>
      <c r="AC7964" t="s">
        <v>45</v>
      </c>
      <c r="AD7964" t="s">
        <v>45</v>
      </c>
      <c r="AE7964" t="s">
        <v>44</v>
      </c>
      <c r="AF7964">
        <v>83</v>
      </c>
    </row>
    <row r="7965" spans="1:32">
      <c r="A7965">
        <v>33064</v>
      </c>
      <c r="B7965">
        <v>32164</v>
      </c>
      <c r="C7965" t="s">
        <v>2616</v>
      </c>
      <c r="D7965" t="s">
        <v>140</v>
      </c>
      <c r="E7965" t="s">
        <v>34</v>
      </c>
      <c r="F7965" t="s">
        <v>38796</v>
      </c>
      <c r="G7965" t="s">
        <v>38797</v>
      </c>
      <c r="H7965" t="s">
        <v>1301</v>
      </c>
      <c r="I7965" s="1">
        <v>19187</v>
      </c>
      <c r="J7965" t="s">
        <v>38798</v>
      </c>
      <c r="K7965" t="s">
        <v>38799</v>
      </c>
      <c r="L7965">
        <v>34645</v>
      </c>
      <c r="M7965" t="s">
        <v>1301</v>
      </c>
      <c r="N7965" s="1">
        <v>45098</v>
      </c>
      <c r="O7965" s="1">
        <v>45103</v>
      </c>
      <c r="P7965">
        <v>54</v>
      </c>
      <c r="Q7965">
        <v>3</v>
      </c>
      <c r="R7965" t="s">
        <v>40</v>
      </c>
      <c r="S7965">
        <v>3</v>
      </c>
      <c r="T7965">
        <v>1</v>
      </c>
      <c r="U7965">
        <v>5</v>
      </c>
      <c r="V7965">
        <v>1040</v>
      </c>
      <c r="W7965" t="s">
        <v>54</v>
      </c>
      <c r="X7965" t="s">
        <v>38800</v>
      </c>
      <c r="Y7965" t="s">
        <v>65</v>
      </c>
      <c r="Z7965" s="1">
        <v>45089</v>
      </c>
      <c r="AA7965" s="2">
        <v>0.5995138888888889</v>
      </c>
      <c r="AB7965" s="2">
        <v>0.62486111111111109</v>
      </c>
      <c r="AC7965" t="s">
        <v>45</v>
      </c>
      <c r="AD7965" t="s">
        <v>44</v>
      </c>
      <c r="AE7965" t="s">
        <v>44</v>
      </c>
      <c r="AF7965">
        <v>208</v>
      </c>
    </row>
    <row r="7966" spans="1:32">
      <c r="A7966">
        <v>33065</v>
      </c>
      <c r="B7966">
        <v>32165</v>
      </c>
      <c r="C7966" t="s">
        <v>908</v>
      </c>
      <c r="D7966" t="s">
        <v>4046</v>
      </c>
      <c r="E7966" t="s">
        <v>48</v>
      </c>
      <c r="F7966" t="s">
        <v>38801</v>
      </c>
      <c r="G7966" t="s">
        <v>38802</v>
      </c>
      <c r="H7966" t="s">
        <v>725</v>
      </c>
      <c r="I7966" s="1">
        <v>23326</v>
      </c>
      <c r="J7966" t="s">
        <v>38803</v>
      </c>
      <c r="K7966" t="s">
        <v>32511</v>
      </c>
      <c r="L7966">
        <v>81539</v>
      </c>
      <c r="M7966" t="s">
        <v>725</v>
      </c>
      <c r="N7966" s="1">
        <v>44985</v>
      </c>
      <c r="O7966" s="1">
        <v>44988</v>
      </c>
      <c r="P7966">
        <v>87</v>
      </c>
      <c r="Q7966">
        <v>4</v>
      </c>
      <c r="R7966" t="s">
        <v>40</v>
      </c>
      <c r="S7966">
        <v>3</v>
      </c>
      <c r="T7966">
        <v>0</v>
      </c>
      <c r="U7966">
        <v>3</v>
      </c>
      <c r="V7966">
        <v>651</v>
      </c>
      <c r="W7966" t="s">
        <v>41</v>
      </c>
      <c r="X7966" t="s">
        <v>38804</v>
      </c>
      <c r="Y7966" t="s">
        <v>6</v>
      </c>
      <c r="Z7966" s="1">
        <v>44961</v>
      </c>
      <c r="AA7966" s="2">
        <v>0.16487268518518519</v>
      </c>
      <c r="AB7966" s="2">
        <v>0.39724537037037039</v>
      </c>
      <c r="AC7966" t="s">
        <v>44</v>
      </c>
      <c r="AD7966" t="s">
        <v>44</v>
      </c>
      <c r="AE7966" t="s">
        <v>45</v>
      </c>
      <c r="AF7966">
        <v>217</v>
      </c>
    </row>
    <row r="7967" spans="1:32">
      <c r="A7967">
        <v>33068</v>
      </c>
      <c r="B7967">
        <v>32168</v>
      </c>
      <c r="C7967" t="s">
        <v>3540</v>
      </c>
      <c r="D7967" t="s">
        <v>46</v>
      </c>
      <c r="E7967" t="s">
        <v>48</v>
      </c>
      <c r="F7967" t="s">
        <v>38805</v>
      </c>
      <c r="G7967" t="s">
        <v>38806</v>
      </c>
      <c r="H7967" t="s">
        <v>309</v>
      </c>
      <c r="I7967" s="1">
        <v>16605</v>
      </c>
      <c r="J7967" t="s">
        <v>38807</v>
      </c>
      <c r="K7967" t="s">
        <v>38808</v>
      </c>
      <c r="L7967">
        <v>96404</v>
      </c>
      <c r="M7967" t="s">
        <v>309</v>
      </c>
      <c r="N7967" s="1">
        <v>44984</v>
      </c>
      <c r="O7967" s="1">
        <v>44986</v>
      </c>
      <c r="P7967">
        <v>83</v>
      </c>
      <c r="Q7967">
        <v>4</v>
      </c>
      <c r="R7967" t="s">
        <v>63</v>
      </c>
      <c r="S7967">
        <v>2</v>
      </c>
      <c r="T7967">
        <v>0</v>
      </c>
      <c r="U7967">
        <v>2</v>
      </c>
      <c r="V7967">
        <v>168</v>
      </c>
      <c r="W7967" t="s">
        <v>41</v>
      </c>
      <c r="X7967" t="s">
        <v>38809</v>
      </c>
      <c r="Y7967" t="s">
        <v>43</v>
      </c>
      <c r="Z7967" s="1">
        <v>44961</v>
      </c>
      <c r="AA7967" s="2">
        <v>9.4942129629629626E-2</v>
      </c>
      <c r="AB7967" s="2">
        <v>0.72289351851851846</v>
      </c>
      <c r="AC7967" t="s">
        <v>44</v>
      </c>
      <c r="AD7967" t="s">
        <v>44</v>
      </c>
      <c r="AE7967" t="s">
        <v>45</v>
      </c>
      <c r="AF7967">
        <v>84</v>
      </c>
    </row>
    <row r="7968" spans="1:32">
      <c r="A7968">
        <v>33069</v>
      </c>
      <c r="B7968">
        <v>32169</v>
      </c>
      <c r="C7968" t="s">
        <v>2397</v>
      </c>
      <c r="D7968" t="s">
        <v>14282</v>
      </c>
      <c r="E7968" t="s">
        <v>48</v>
      </c>
      <c r="F7968" t="s">
        <v>38810</v>
      </c>
      <c r="G7968" t="s">
        <v>38811</v>
      </c>
      <c r="H7968" t="s">
        <v>209</v>
      </c>
      <c r="I7968" s="1">
        <v>19803</v>
      </c>
      <c r="J7968" t="s">
        <v>38812</v>
      </c>
      <c r="K7968" t="s">
        <v>1314</v>
      </c>
      <c r="L7968">
        <v>98558</v>
      </c>
      <c r="M7968" t="s">
        <v>209</v>
      </c>
      <c r="N7968" s="1">
        <v>45006</v>
      </c>
      <c r="O7968" s="1">
        <v>45008</v>
      </c>
      <c r="P7968">
        <v>54</v>
      </c>
      <c r="Q7968">
        <v>3</v>
      </c>
      <c r="R7968" t="s">
        <v>40</v>
      </c>
      <c r="S7968">
        <v>1</v>
      </c>
      <c r="T7968">
        <v>1</v>
      </c>
      <c r="U7968">
        <v>2</v>
      </c>
      <c r="V7968">
        <v>400</v>
      </c>
      <c r="W7968" t="s">
        <v>41</v>
      </c>
      <c r="X7968" t="s">
        <v>38813</v>
      </c>
      <c r="Y7968" t="s">
        <v>6</v>
      </c>
      <c r="Z7968" s="1">
        <v>44970</v>
      </c>
      <c r="AA7968" s="2">
        <v>0.98868055555555545</v>
      </c>
      <c r="AB7968" s="2">
        <v>0.20063657407407409</v>
      </c>
      <c r="AC7968" t="s">
        <v>45</v>
      </c>
      <c r="AD7968" t="s">
        <v>45</v>
      </c>
      <c r="AE7968" t="s">
        <v>44</v>
      </c>
      <c r="AF7968">
        <v>200</v>
      </c>
    </row>
    <row r="7969" spans="1:32">
      <c r="A7969">
        <v>33070</v>
      </c>
      <c r="B7969">
        <v>32170</v>
      </c>
      <c r="C7969" t="s">
        <v>1888</v>
      </c>
      <c r="D7969" t="s">
        <v>977</v>
      </c>
      <c r="E7969" t="s">
        <v>34</v>
      </c>
      <c r="F7969" t="s">
        <v>38814</v>
      </c>
      <c r="G7969" t="s">
        <v>38815</v>
      </c>
      <c r="H7969" t="s">
        <v>317</v>
      </c>
      <c r="I7969" s="1">
        <v>36197</v>
      </c>
      <c r="J7969" t="s">
        <v>38816</v>
      </c>
      <c r="K7969" t="s">
        <v>38817</v>
      </c>
      <c r="L7969">
        <v>18431</v>
      </c>
      <c r="M7969" t="s">
        <v>317</v>
      </c>
      <c r="N7969" s="1">
        <v>45059</v>
      </c>
      <c r="O7969" s="1">
        <v>45060</v>
      </c>
      <c r="P7969">
        <v>75</v>
      </c>
      <c r="Q7969">
        <v>3</v>
      </c>
      <c r="R7969" t="s">
        <v>40</v>
      </c>
      <c r="S7969">
        <v>3</v>
      </c>
      <c r="T7969">
        <v>1</v>
      </c>
      <c r="U7969">
        <v>1</v>
      </c>
      <c r="V7969">
        <v>206</v>
      </c>
      <c r="W7969" t="s">
        <v>41</v>
      </c>
      <c r="X7969" t="s">
        <v>38818</v>
      </c>
      <c r="Y7969" t="s">
        <v>43</v>
      </c>
      <c r="Z7969" s="1">
        <v>45035</v>
      </c>
      <c r="AA7969" s="2">
        <v>0.38715277777777773</v>
      </c>
      <c r="AB7969" s="2">
        <v>0.37873842592592594</v>
      </c>
      <c r="AC7969" t="s">
        <v>44</v>
      </c>
      <c r="AD7969" t="s">
        <v>45</v>
      </c>
      <c r="AE7969" t="s">
        <v>44</v>
      </c>
      <c r="AF7969">
        <v>206</v>
      </c>
    </row>
    <row r="7970" spans="1:32">
      <c r="A7970">
        <v>33071</v>
      </c>
      <c r="B7970">
        <v>32171</v>
      </c>
      <c r="C7970" t="s">
        <v>628</v>
      </c>
      <c r="D7970" t="s">
        <v>546</v>
      </c>
      <c r="E7970" t="s">
        <v>34</v>
      </c>
      <c r="F7970" t="s">
        <v>38819</v>
      </c>
      <c r="G7970">
        <v>7518887991</v>
      </c>
      <c r="H7970" t="s">
        <v>50</v>
      </c>
      <c r="I7970" s="1">
        <v>37634</v>
      </c>
      <c r="J7970" t="s">
        <v>38820</v>
      </c>
      <c r="K7970" t="s">
        <v>38821</v>
      </c>
      <c r="L7970">
        <v>38473</v>
      </c>
      <c r="M7970" t="s">
        <v>50</v>
      </c>
      <c r="N7970" s="1">
        <v>44970</v>
      </c>
      <c r="O7970" s="1">
        <v>44973</v>
      </c>
      <c r="P7970">
        <v>64</v>
      </c>
      <c r="Q7970">
        <v>3</v>
      </c>
      <c r="R7970" t="s">
        <v>53</v>
      </c>
      <c r="S7970">
        <v>4</v>
      </c>
      <c r="T7970">
        <v>1</v>
      </c>
      <c r="U7970">
        <v>3</v>
      </c>
      <c r="V7970">
        <v>408</v>
      </c>
      <c r="W7970" t="s">
        <v>54</v>
      </c>
      <c r="X7970" t="s">
        <v>38822</v>
      </c>
      <c r="Y7970" t="s">
        <v>65</v>
      </c>
      <c r="Z7970" s="1">
        <v>44939</v>
      </c>
      <c r="AA7970" s="2">
        <v>0.43326388888888889</v>
      </c>
      <c r="AB7970" s="2">
        <v>0.53310185185185188</v>
      </c>
      <c r="AC7970" t="s">
        <v>44</v>
      </c>
      <c r="AD7970" t="s">
        <v>45</v>
      </c>
      <c r="AE7970" t="s">
        <v>44</v>
      </c>
      <c r="AF7970">
        <v>136</v>
      </c>
    </row>
    <row r="7971" spans="1:32">
      <c r="A7971">
        <v>33072</v>
      </c>
      <c r="B7971">
        <v>32172</v>
      </c>
      <c r="C7971" t="s">
        <v>602</v>
      </c>
      <c r="D7971" t="s">
        <v>34619</v>
      </c>
      <c r="E7971" t="s">
        <v>48</v>
      </c>
      <c r="F7971" t="s">
        <v>38823</v>
      </c>
      <c r="G7971" t="s">
        <v>38824</v>
      </c>
      <c r="H7971" t="s">
        <v>37</v>
      </c>
      <c r="I7971" s="1">
        <v>27857</v>
      </c>
      <c r="J7971" t="s">
        <v>38825</v>
      </c>
      <c r="K7971" t="s">
        <v>38826</v>
      </c>
      <c r="L7971">
        <v>23451</v>
      </c>
      <c r="M7971" t="s">
        <v>37</v>
      </c>
      <c r="N7971" s="1">
        <v>45004</v>
      </c>
      <c r="O7971" s="1">
        <v>45009</v>
      </c>
      <c r="P7971">
        <v>95</v>
      </c>
      <c r="Q7971">
        <v>4</v>
      </c>
      <c r="R7971" t="s">
        <v>63</v>
      </c>
      <c r="S7971">
        <v>2</v>
      </c>
      <c r="T7971">
        <v>2</v>
      </c>
      <c r="U7971">
        <v>5</v>
      </c>
      <c r="V7971">
        <v>450</v>
      </c>
      <c r="W7971" t="s">
        <v>54</v>
      </c>
      <c r="X7971" t="s">
        <v>38827</v>
      </c>
      <c r="Y7971" t="s">
        <v>65</v>
      </c>
      <c r="Z7971" s="1">
        <v>44969</v>
      </c>
      <c r="AA7971" s="2">
        <v>0.14461805555555554</v>
      </c>
      <c r="AB7971" s="2">
        <v>0.37702546296296297</v>
      </c>
      <c r="AC7971" t="s">
        <v>45</v>
      </c>
      <c r="AD7971" t="s">
        <v>44</v>
      </c>
      <c r="AE7971" t="s">
        <v>45</v>
      </c>
      <c r="AF7971">
        <v>90</v>
      </c>
    </row>
    <row r="7972" spans="1:32">
      <c r="A7972">
        <v>33075</v>
      </c>
      <c r="B7972">
        <v>32175</v>
      </c>
      <c r="C7972" t="s">
        <v>305</v>
      </c>
      <c r="D7972" t="s">
        <v>1092</v>
      </c>
      <c r="E7972" t="s">
        <v>34</v>
      </c>
      <c r="F7972" t="s">
        <v>38828</v>
      </c>
      <c r="G7972">
        <f>1-299-305-1541</f>
        <v>-2144</v>
      </c>
      <c r="H7972" t="s">
        <v>122</v>
      </c>
      <c r="I7972" s="1">
        <v>15837</v>
      </c>
      <c r="J7972" t="s">
        <v>38829</v>
      </c>
      <c r="K7972" t="s">
        <v>21307</v>
      </c>
      <c r="L7972">
        <v>90285</v>
      </c>
      <c r="M7972" t="s">
        <v>122</v>
      </c>
      <c r="N7972" s="1">
        <v>45183</v>
      </c>
      <c r="O7972" s="1">
        <v>45187</v>
      </c>
      <c r="P7972">
        <v>98</v>
      </c>
      <c r="Q7972">
        <v>4</v>
      </c>
      <c r="R7972" t="s">
        <v>63</v>
      </c>
      <c r="S7972">
        <v>3</v>
      </c>
      <c r="T7972">
        <v>0</v>
      </c>
      <c r="U7972">
        <v>4</v>
      </c>
      <c r="V7972">
        <v>304</v>
      </c>
      <c r="W7972" t="s">
        <v>41</v>
      </c>
      <c r="X7972" t="s">
        <v>38830</v>
      </c>
      <c r="Y7972" t="s">
        <v>6</v>
      </c>
      <c r="Z7972" s="1">
        <v>45157</v>
      </c>
      <c r="AA7972" s="2">
        <v>0.68868055555555552</v>
      </c>
      <c r="AB7972" s="2">
        <v>1.3888888888888889E-3</v>
      </c>
      <c r="AC7972" t="s">
        <v>45</v>
      </c>
      <c r="AD7972" t="s">
        <v>45</v>
      </c>
      <c r="AE7972" t="s">
        <v>45</v>
      </c>
      <c r="AF7972">
        <v>76</v>
      </c>
    </row>
    <row r="7973" spans="1:32">
      <c r="A7973">
        <v>33077</v>
      </c>
      <c r="B7973">
        <v>32177</v>
      </c>
      <c r="C7973" t="s">
        <v>1913</v>
      </c>
      <c r="D7973" t="s">
        <v>7660</v>
      </c>
      <c r="E7973" t="s">
        <v>48</v>
      </c>
      <c r="F7973" t="s">
        <v>38831</v>
      </c>
      <c r="G7973" t="s">
        <v>38832</v>
      </c>
      <c r="H7973" t="s">
        <v>941</v>
      </c>
      <c r="I7973" s="1">
        <v>22231</v>
      </c>
      <c r="J7973" t="s">
        <v>38833</v>
      </c>
      <c r="K7973" t="s">
        <v>11048</v>
      </c>
      <c r="L7973">
        <v>87178</v>
      </c>
      <c r="M7973" t="s">
        <v>941</v>
      </c>
      <c r="N7973" s="1">
        <v>45052</v>
      </c>
      <c r="O7973" s="1">
        <v>45057</v>
      </c>
      <c r="P7973">
        <v>51</v>
      </c>
      <c r="Q7973">
        <v>3</v>
      </c>
      <c r="R7973" t="s">
        <v>40</v>
      </c>
      <c r="S7973">
        <v>3</v>
      </c>
      <c r="T7973">
        <v>2</v>
      </c>
      <c r="U7973">
        <v>5</v>
      </c>
      <c r="V7973">
        <v>1010</v>
      </c>
      <c r="W7973" t="s">
        <v>54</v>
      </c>
      <c r="X7973" t="s">
        <v>38834</v>
      </c>
      <c r="Y7973" t="s">
        <v>81</v>
      </c>
      <c r="Z7973" s="1">
        <v>45039</v>
      </c>
      <c r="AA7973" s="2">
        <v>0.8849421296296297</v>
      </c>
      <c r="AB7973" s="2">
        <v>0.30238425925925927</v>
      </c>
      <c r="AC7973" t="s">
        <v>45</v>
      </c>
      <c r="AD7973" t="s">
        <v>45</v>
      </c>
      <c r="AE7973" t="s">
        <v>44</v>
      </c>
      <c r="AF7973">
        <v>202</v>
      </c>
    </row>
    <row r="7974" spans="1:32">
      <c r="A7974">
        <v>33078</v>
      </c>
      <c r="B7974">
        <v>32178</v>
      </c>
      <c r="C7974" t="s">
        <v>13843</v>
      </c>
      <c r="D7974" t="s">
        <v>9265</v>
      </c>
      <c r="E7974" t="s">
        <v>48</v>
      </c>
      <c r="F7974" t="s">
        <v>38835</v>
      </c>
      <c r="G7974" t="s">
        <v>38836</v>
      </c>
      <c r="H7974" t="s">
        <v>171</v>
      </c>
      <c r="I7974" s="1">
        <v>17523</v>
      </c>
      <c r="J7974" t="s">
        <v>38837</v>
      </c>
      <c r="K7974" t="s">
        <v>38838</v>
      </c>
      <c r="L7974">
        <v>90654</v>
      </c>
      <c r="M7974" t="s">
        <v>171</v>
      </c>
      <c r="N7974" s="1">
        <v>45167</v>
      </c>
      <c r="O7974" s="1">
        <v>45170</v>
      </c>
      <c r="P7974">
        <v>60</v>
      </c>
      <c r="Q7974">
        <v>3</v>
      </c>
      <c r="R7974" t="s">
        <v>40</v>
      </c>
      <c r="S7974">
        <v>1</v>
      </c>
      <c r="T7974">
        <v>1</v>
      </c>
      <c r="U7974">
        <v>3</v>
      </c>
      <c r="V7974">
        <v>747</v>
      </c>
      <c r="W7974" t="s">
        <v>54</v>
      </c>
      <c r="X7974" t="s">
        <v>38839</v>
      </c>
      <c r="Y7974" t="s">
        <v>81</v>
      </c>
      <c r="Z7974" s="1">
        <v>45147</v>
      </c>
      <c r="AA7974" s="2">
        <v>0.54957175925925927</v>
      </c>
      <c r="AB7974" s="2">
        <v>0.6314467592592593</v>
      </c>
      <c r="AC7974" t="s">
        <v>45</v>
      </c>
      <c r="AD7974" t="s">
        <v>45</v>
      </c>
      <c r="AE7974" t="s">
        <v>45</v>
      </c>
      <c r="AF7974">
        <v>249</v>
      </c>
    </row>
    <row r="7975" spans="1:32">
      <c r="A7975">
        <v>33081</v>
      </c>
      <c r="B7975">
        <v>32181</v>
      </c>
      <c r="C7975" t="s">
        <v>1588</v>
      </c>
      <c r="D7975" t="s">
        <v>462</v>
      </c>
      <c r="E7975" t="s">
        <v>34</v>
      </c>
      <c r="F7975" t="s">
        <v>38840</v>
      </c>
      <c r="G7975">
        <v>2183786448</v>
      </c>
      <c r="H7975" t="s">
        <v>418</v>
      </c>
      <c r="I7975" s="1">
        <v>30983</v>
      </c>
      <c r="J7975" t="s">
        <v>38841</v>
      </c>
      <c r="K7975" t="s">
        <v>38842</v>
      </c>
      <c r="L7975">
        <v>46201</v>
      </c>
      <c r="M7975" t="s">
        <v>418</v>
      </c>
      <c r="N7975" s="1">
        <v>45248</v>
      </c>
      <c r="O7975" s="1">
        <v>45250</v>
      </c>
      <c r="P7975">
        <v>28</v>
      </c>
      <c r="Q7975">
        <v>2</v>
      </c>
      <c r="R7975" t="s">
        <v>53</v>
      </c>
      <c r="S7975">
        <v>2</v>
      </c>
      <c r="T7975">
        <v>0</v>
      </c>
      <c r="U7975">
        <v>2</v>
      </c>
      <c r="V7975">
        <v>286</v>
      </c>
      <c r="W7975" t="s">
        <v>41</v>
      </c>
      <c r="X7975" t="s">
        <v>38843</v>
      </c>
      <c r="Y7975" t="s">
        <v>65</v>
      </c>
      <c r="Z7975" s="1">
        <v>45229</v>
      </c>
      <c r="AA7975" s="2">
        <v>0.25953703703703707</v>
      </c>
      <c r="AB7975" s="2">
        <v>0.63888888888888895</v>
      </c>
      <c r="AC7975" t="s">
        <v>45</v>
      </c>
      <c r="AD7975" t="s">
        <v>44</v>
      </c>
      <c r="AE7975" t="s">
        <v>45</v>
      </c>
      <c r="AF7975">
        <v>143</v>
      </c>
    </row>
    <row r="7976" spans="1:32">
      <c r="A7976">
        <v>33083</v>
      </c>
      <c r="B7976">
        <v>32183</v>
      </c>
      <c r="C7976" t="s">
        <v>213</v>
      </c>
      <c r="D7976" t="s">
        <v>5779</v>
      </c>
      <c r="E7976" t="s">
        <v>48</v>
      </c>
      <c r="F7976" t="s">
        <v>29057</v>
      </c>
      <c r="G7976" t="s">
        <v>38844</v>
      </c>
      <c r="H7976" t="s">
        <v>50</v>
      </c>
      <c r="I7976" s="1">
        <v>23494</v>
      </c>
      <c r="J7976" t="s">
        <v>38845</v>
      </c>
      <c r="K7976" t="s">
        <v>38846</v>
      </c>
      <c r="L7976">
        <v>90812</v>
      </c>
      <c r="M7976" t="s">
        <v>50</v>
      </c>
      <c r="N7976" s="1">
        <v>44982</v>
      </c>
      <c r="O7976" s="1">
        <v>44983</v>
      </c>
      <c r="P7976">
        <v>80</v>
      </c>
      <c r="Q7976">
        <v>4</v>
      </c>
      <c r="R7976" t="s">
        <v>63</v>
      </c>
      <c r="S7976">
        <v>1</v>
      </c>
      <c r="T7976">
        <v>1</v>
      </c>
      <c r="U7976">
        <v>1</v>
      </c>
      <c r="V7976">
        <v>85</v>
      </c>
      <c r="W7976" t="s">
        <v>54</v>
      </c>
      <c r="X7976" t="s">
        <v>38847</v>
      </c>
      <c r="Y7976" t="s">
        <v>6</v>
      </c>
      <c r="Z7976" s="1">
        <v>44956</v>
      </c>
      <c r="AA7976" s="2">
        <v>0.30104166666666665</v>
      </c>
      <c r="AB7976" s="2">
        <v>0.34893518518518518</v>
      </c>
      <c r="AC7976" t="s">
        <v>45</v>
      </c>
      <c r="AD7976" t="s">
        <v>45</v>
      </c>
      <c r="AE7976" t="s">
        <v>45</v>
      </c>
      <c r="AF7976">
        <v>85</v>
      </c>
    </row>
    <row r="7977" spans="1:32">
      <c r="A7977">
        <v>33084</v>
      </c>
      <c r="B7977">
        <v>32184</v>
      </c>
      <c r="C7977" t="s">
        <v>4045</v>
      </c>
      <c r="D7977" t="s">
        <v>8360</v>
      </c>
      <c r="E7977" t="s">
        <v>34</v>
      </c>
      <c r="F7977" t="s">
        <v>26425</v>
      </c>
      <c r="G7977" t="s">
        <v>38848</v>
      </c>
      <c r="H7977" t="s">
        <v>295</v>
      </c>
      <c r="I7977" s="1">
        <v>31111</v>
      </c>
      <c r="J7977" t="s">
        <v>38849</v>
      </c>
      <c r="K7977" t="s">
        <v>15782</v>
      </c>
      <c r="L7977">
        <v>80681</v>
      </c>
      <c r="M7977" t="s">
        <v>295</v>
      </c>
      <c r="N7977" s="1">
        <v>44937</v>
      </c>
      <c r="O7977" s="1">
        <v>44939</v>
      </c>
      <c r="P7977">
        <v>35</v>
      </c>
      <c r="Q7977">
        <v>2</v>
      </c>
      <c r="R7977" t="s">
        <v>63</v>
      </c>
      <c r="S7977">
        <v>1</v>
      </c>
      <c r="T7977">
        <v>0</v>
      </c>
      <c r="U7977">
        <v>2</v>
      </c>
      <c r="V7977">
        <v>140</v>
      </c>
      <c r="W7977" t="s">
        <v>41</v>
      </c>
      <c r="X7977" t="s">
        <v>38850</v>
      </c>
      <c r="Y7977" t="s">
        <v>43</v>
      </c>
      <c r="Z7977" s="1">
        <v>44929</v>
      </c>
      <c r="AA7977" s="2">
        <v>0.72483796296296299</v>
      </c>
      <c r="AB7977" s="2">
        <v>0.88138888888888889</v>
      </c>
      <c r="AC7977" t="s">
        <v>44</v>
      </c>
      <c r="AD7977" t="s">
        <v>44</v>
      </c>
      <c r="AE7977" t="s">
        <v>45</v>
      </c>
      <c r="AF7977">
        <v>70</v>
      </c>
    </row>
    <row r="7978" spans="1:32">
      <c r="A7978">
        <v>33085</v>
      </c>
      <c r="B7978">
        <v>32185</v>
      </c>
      <c r="C7978" t="s">
        <v>5128</v>
      </c>
      <c r="D7978" t="s">
        <v>462</v>
      </c>
      <c r="E7978" t="s">
        <v>34</v>
      </c>
      <c r="F7978" t="s">
        <v>38851</v>
      </c>
      <c r="G7978" t="s">
        <v>38852</v>
      </c>
      <c r="H7978" t="s">
        <v>309</v>
      </c>
      <c r="I7978" s="1">
        <v>38519</v>
      </c>
      <c r="J7978" t="s">
        <v>38853</v>
      </c>
      <c r="K7978" t="s">
        <v>38854</v>
      </c>
      <c r="L7978">
        <v>5360</v>
      </c>
      <c r="M7978" t="s">
        <v>309</v>
      </c>
      <c r="N7978" s="1">
        <v>45157</v>
      </c>
      <c r="O7978" s="1">
        <v>45159</v>
      </c>
      <c r="P7978">
        <v>29</v>
      </c>
      <c r="Q7978">
        <v>2</v>
      </c>
      <c r="R7978" t="s">
        <v>63</v>
      </c>
      <c r="S7978">
        <v>4</v>
      </c>
      <c r="T7978">
        <v>2</v>
      </c>
      <c r="U7978">
        <v>2</v>
      </c>
      <c r="V7978">
        <v>180</v>
      </c>
      <c r="W7978" t="s">
        <v>41</v>
      </c>
      <c r="X7978" t="s">
        <v>38855</v>
      </c>
      <c r="Y7978" t="s">
        <v>65</v>
      </c>
      <c r="Z7978" s="1">
        <v>45150</v>
      </c>
      <c r="AA7978" s="2">
        <v>0.99660879629629628</v>
      </c>
      <c r="AB7978" s="2">
        <v>0.64421296296296293</v>
      </c>
      <c r="AC7978" t="s">
        <v>45</v>
      </c>
      <c r="AD7978" t="s">
        <v>44</v>
      </c>
      <c r="AE7978" t="s">
        <v>45</v>
      </c>
      <c r="AF7978">
        <v>90</v>
      </c>
    </row>
    <row r="7979" spans="1:32">
      <c r="A7979">
        <v>33086</v>
      </c>
      <c r="B7979">
        <v>32186</v>
      </c>
      <c r="C7979" t="s">
        <v>602</v>
      </c>
      <c r="D7979" t="s">
        <v>1092</v>
      </c>
      <c r="E7979" t="s">
        <v>34</v>
      </c>
      <c r="F7979" t="s">
        <v>22786</v>
      </c>
      <c r="G7979">
        <f>1-411-544-5419</f>
        <v>-6373</v>
      </c>
      <c r="H7979" t="s">
        <v>225</v>
      </c>
      <c r="I7979" s="1">
        <v>28427</v>
      </c>
      <c r="J7979" t="s">
        <v>38856</v>
      </c>
      <c r="K7979" t="s">
        <v>38857</v>
      </c>
      <c r="L7979">
        <v>74752</v>
      </c>
      <c r="M7979" t="s">
        <v>225</v>
      </c>
      <c r="N7979" s="1">
        <v>45190</v>
      </c>
      <c r="O7979" s="1">
        <v>45191</v>
      </c>
      <c r="P7979">
        <v>60</v>
      </c>
      <c r="Q7979">
        <v>3</v>
      </c>
      <c r="R7979" t="s">
        <v>40</v>
      </c>
      <c r="S7979">
        <v>3</v>
      </c>
      <c r="T7979">
        <v>2</v>
      </c>
      <c r="U7979">
        <v>1</v>
      </c>
      <c r="V7979">
        <v>243</v>
      </c>
      <c r="W7979" t="s">
        <v>54</v>
      </c>
      <c r="X7979" t="s">
        <v>38858</v>
      </c>
      <c r="Y7979" t="s">
        <v>65</v>
      </c>
      <c r="Z7979" s="1">
        <v>45151</v>
      </c>
      <c r="AA7979" s="2">
        <v>0.73821759259259256</v>
      </c>
      <c r="AB7979" s="2">
        <v>0.86942129629629628</v>
      </c>
      <c r="AC7979" t="s">
        <v>45</v>
      </c>
      <c r="AD7979" t="s">
        <v>45</v>
      </c>
      <c r="AE7979" t="s">
        <v>44</v>
      </c>
      <c r="AF7979">
        <v>243</v>
      </c>
    </row>
    <row r="7980" spans="1:32">
      <c r="A7980">
        <v>33087</v>
      </c>
      <c r="B7980">
        <v>32187</v>
      </c>
      <c r="C7980" t="s">
        <v>1966</v>
      </c>
      <c r="D7980" t="s">
        <v>1487</v>
      </c>
      <c r="E7980" t="s">
        <v>48</v>
      </c>
      <c r="F7980" t="s">
        <v>38859</v>
      </c>
      <c r="G7980">
        <f>1-701-649-5461</f>
        <v>-6810</v>
      </c>
      <c r="H7980" t="s">
        <v>37</v>
      </c>
      <c r="I7980" s="1">
        <v>31971</v>
      </c>
      <c r="J7980" t="s">
        <v>38860</v>
      </c>
      <c r="K7980" t="s">
        <v>38861</v>
      </c>
      <c r="L7980">
        <v>4198</v>
      </c>
      <c r="M7980" t="s">
        <v>37</v>
      </c>
      <c r="N7980" s="1">
        <v>45317</v>
      </c>
      <c r="O7980" s="1">
        <v>45320</v>
      </c>
      <c r="P7980">
        <v>49</v>
      </c>
      <c r="Q7980">
        <v>2</v>
      </c>
      <c r="R7980" t="s">
        <v>53</v>
      </c>
      <c r="S7980">
        <v>2</v>
      </c>
      <c r="T7980">
        <v>2</v>
      </c>
      <c r="U7980">
        <v>3</v>
      </c>
      <c r="V7980">
        <v>441</v>
      </c>
      <c r="W7980" t="s">
        <v>54</v>
      </c>
      <c r="X7980" t="s">
        <v>38862</v>
      </c>
      <c r="Y7980" t="s">
        <v>65</v>
      </c>
      <c r="Z7980" s="1">
        <v>45280</v>
      </c>
      <c r="AA7980" s="2">
        <v>0.58918981481481481</v>
      </c>
      <c r="AB7980" s="2">
        <v>0.5562731481481481</v>
      </c>
      <c r="AC7980" t="s">
        <v>45</v>
      </c>
      <c r="AD7980" t="s">
        <v>45</v>
      </c>
      <c r="AE7980" t="s">
        <v>45</v>
      </c>
      <c r="AF7980">
        <v>147</v>
      </c>
    </row>
    <row r="7981" spans="1:32">
      <c r="A7981">
        <v>33089</v>
      </c>
      <c r="B7981">
        <v>32189</v>
      </c>
      <c r="C7981" t="s">
        <v>90</v>
      </c>
      <c r="D7981" t="s">
        <v>5539</v>
      </c>
      <c r="E7981" t="s">
        <v>48</v>
      </c>
      <c r="F7981" t="s">
        <v>38863</v>
      </c>
      <c r="G7981" t="s">
        <v>38864</v>
      </c>
      <c r="H7981" t="s">
        <v>272</v>
      </c>
      <c r="I7981" s="1">
        <v>37083</v>
      </c>
      <c r="J7981" t="s">
        <v>38865</v>
      </c>
      <c r="K7981" t="s">
        <v>34082</v>
      </c>
      <c r="L7981">
        <v>28116</v>
      </c>
      <c r="M7981" t="s">
        <v>272</v>
      </c>
      <c r="N7981" s="1">
        <v>45076</v>
      </c>
      <c r="O7981" s="1">
        <v>45079</v>
      </c>
      <c r="P7981">
        <v>50</v>
      </c>
      <c r="Q7981">
        <v>2</v>
      </c>
      <c r="R7981" t="s">
        <v>63</v>
      </c>
      <c r="S7981">
        <v>1</v>
      </c>
      <c r="T7981">
        <v>1</v>
      </c>
      <c r="U7981">
        <v>3</v>
      </c>
      <c r="V7981">
        <v>204</v>
      </c>
      <c r="W7981" t="s">
        <v>54</v>
      </c>
      <c r="X7981" t="s">
        <v>38866</v>
      </c>
      <c r="Y7981" t="s">
        <v>6</v>
      </c>
      <c r="Z7981" s="1">
        <v>45048</v>
      </c>
      <c r="AA7981" s="2">
        <v>0.17052083333333334</v>
      </c>
      <c r="AB7981" s="2">
        <v>0.40299768518518514</v>
      </c>
      <c r="AC7981" t="s">
        <v>44</v>
      </c>
      <c r="AD7981" t="s">
        <v>45</v>
      </c>
      <c r="AE7981" t="s">
        <v>45</v>
      </c>
      <c r="AF7981">
        <v>68</v>
      </c>
    </row>
    <row r="7982" spans="1:32">
      <c r="A7982">
        <v>33090</v>
      </c>
      <c r="B7982">
        <v>32190</v>
      </c>
      <c r="C7982" t="s">
        <v>3645</v>
      </c>
      <c r="D7982" t="s">
        <v>1393</v>
      </c>
      <c r="E7982" t="s">
        <v>48</v>
      </c>
      <c r="F7982" t="s">
        <v>38867</v>
      </c>
      <c r="G7982" t="s">
        <v>38868</v>
      </c>
      <c r="H7982" t="s">
        <v>135</v>
      </c>
      <c r="I7982" s="1">
        <v>29111</v>
      </c>
      <c r="J7982" t="s">
        <v>38869</v>
      </c>
      <c r="K7982" t="s">
        <v>38870</v>
      </c>
      <c r="L7982">
        <v>731</v>
      </c>
      <c r="M7982" t="s">
        <v>135</v>
      </c>
      <c r="N7982" s="1">
        <v>45308</v>
      </c>
      <c r="O7982" s="1">
        <v>45310</v>
      </c>
      <c r="P7982">
        <v>10</v>
      </c>
      <c r="Q7982">
        <v>1</v>
      </c>
      <c r="R7982" t="s">
        <v>53</v>
      </c>
      <c r="S7982">
        <v>3</v>
      </c>
      <c r="T7982">
        <v>2</v>
      </c>
      <c r="U7982">
        <v>2</v>
      </c>
      <c r="V7982">
        <v>286</v>
      </c>
      <c r="W7982" t="s">
        <v>41</v>
      </c>
      <c r="X7982" t="s">
        <v>38871</v>
      </c>
      <c r="Y7982" t="s">
        <v>65</v>
      </c>
      <c r="Z7982" s="1">
        <v>45278</v>
      </c>
      <c r="AA7982" s="2">
        <v>0.61335648148148147</v>
      </c>
      <c r="AB7982" s="2">
        <v>0.61564814814814817</v>
      </c>
      <c r="AC7982" t="s">
        <v>44</v>
      </c>
      <c r="AD7982" t="s">
        <v>44</v>
      </c>
      <c r="AE7982" t="s">
        <v>45</v>
      </c>
      <c r="AF7982">
        <v>143</v>
      </c>
    </row>
    <row r="7983" spans="1:32">
      <c r="A7983">
        <v>33093</v>
      </c>
      <c r="B7983">
        <v>32193</v>
      </c>
      <c r="C7983" t="s">
        <v>27058</v>
      </c>
      <c r="D7983" t="s">
        <v>5539</v>
      </c>
      <c r="E7983" t="s">
        <v>48</v>
      </c>
      <c r="F7983" t="s">
        <v>38872</v>
      </c>
      <c r="G7983" t="s">
        <v>38873</v>
      </c>
      <c r="H7983" t="s">
        <v>171</v>
      </c>
      <c r="I7983" s="1">
        <v>36254</v>
      </c>
      <c r="J7983" t="s">
        <v>38874</v>
      </c>
      <c r="K7983" t="s">
        <v>29693</v>
      </c>
      <c r="L7983">
        <v>75978</v>
      </c>
      <c r="M7983" t="s">
        <v>171</v>
      </c>
      <c r="N7983" s="1">
        <v>45086</v>
      </c>
      <c r="O7983" s="1">
        <v>45089</v>
      </c>
      <c r="P7983">
        <v>33</v>
      </c>
      <c r="Q7983">
        <v>2</v>
      </c>
      <c r="R7983" t="s">
        <v>40</v>
      </c>
      <c r="S7983">
        <v>1</v>
      </c>
      <c r="T7983">
        <v>1</v>
      </c>
      <c r="U7983">
        <v>3</v>
      </c>
      <c r="V7983">
        <v>609</v>
      </c>
      <c r="W7983" t="s">
        <v>54</v>
      </c>
      <c r="X7983" t="s">
        <v>38875</v>
      </c>
      <c r="Y7983" t="s">
        <v>6</v>
      </c>
      <c r="Z7983" s="1">
        <v>45063</v>
      </c>
      <c r="AA7983" s="2">
        <v>0.89414351851851848</v>
      </c>
      <c r="AB7983" s="2">
        <v>0.52577546296296296</v>
      </c>
      <c r="AC7983" t="s">
        <v>44</v>
      </c>
      <c r="AD7983" t="s">
        <v>44</v>
      </c>
      <c r="AE7983" t="s">
        <v>44</v>
      </c>
      <c r="AF7983">
        <v>203</v>
      </c>
    </row>
    <row r="7984" spans="1:32">
      <c r="A7984">
        <v>33094</v>
      </c>
      <c r="B7984">
        <v>32194</v>
      </c>
      <c r="C7984" t="s">
        <v>66</v>
      </c>
      <c r="D7984" t="s">
        <v>7654</v>
      </c>
      <c r="E7984" t="s">
        <v>48</v>
      </c>
      <c r="F7984" t="s">
        <v>38876</v>
      </c>
      <c r="G7984" t="s">
        <v>38877</v>
      </c>
      <c r="H7984" t="s">
        <v>171</v>
      </c>
      <c r="I7984" s="1">
        <v>23316</v>
      </c>
      <c r="J7984" t="s">
        <v>38878</v>
      </c>
      <c r="K7984" t="s">
        <v>38879</v>
      </c>
      <c r="L7984">
        <v>81835</v>
      </c>
      <c r="M7984" t="s">
        <v>171</v>
      </c>
      <c r="N7984" s="1">
        <v>45064</v>
      </c>
      <c r="O7984" s="1">
        <v>45067</v>
      </c>
      <c r="P7984">
        <v>38</v>
      </c>
      <c r="Q7984">
        <v>2</v>
      </c>
      <c r="R7984" t="s">
        <v>63</v>
      </c>
      <c r="S7984">
        <v>1</v>
      </c>
      <c r="T7984">
        <v>2</v>
      </c>
      <c r="U7984">
        <v>3</v>
      </c>
      <c r="V7984">
        <v>237</v>
      </c>
      <c r="W7984" t="s">
        <v>54</v>
      </c>
      <c r="X7984" t="s">
        <v>38880</v>
      </c>
      <c r="Y7984" t="s">
        <v>65</v>
      </c>
      <c r="Z7984" s="1">
        <v>45026</v>
      </c>
      <c r="AA7984" s="2">
        <v>0.48267361111111112</v>
      </c>
      <c r="AB7984" s="2">
        <v>8.443287037037038E-2</v>
      </c>
      <c r="AC7984" t="s">
        <v>44</v>
      </c>
      <c r="AD7984" t="s">
        <v>45</v>
      </c>
      <c r="AE7984" t="s">
        <v>44</v>
      </c>
      <c r="AF7984">
        <v>79</v>
      </c>
    </row>
    <row r="7985" spans="1:32">
      <c r="A7985">
        <v>33095</v>
      </c>
      <c r="B7985">
        <v>32195</v>
      </c>
      <c r="C7985" t="s">
        <v>326</v>
      </c>
      <c r="D7985" t="s">
        <v>1809</v>
      </c>
      <c r="E7985" t="s">
        <v>34</v>
      </c>
      <c r="F7985" t="s">
        <v>38881</v>
      </c>
      <c r="G7985" t="s">
        <v>38882</v>
      </c>
      <c r="H7985" t="s">
        <v>317</v>
      </c>
      <c r="I7985" s="1">
        <v>28439</v>
      </c>
      <c r="J7985" t="s">
        <v>38883</v>
      </c>
      <c r="K7985" t="s">
        <v>38884</v>
      </c>
      <c r="L7985">
        <v>41537</v>
      </c>
      <c r="M7985" t="s">
        <v>317</v>
      </c>
      <c r="N7985" s="1">
        <v>44970</v>
      </c>
      <c r="O7985" s="1">
        <v>44975</v>
      </c>
      <c r="P7985">
        <v>1</v>
      </c>
      <c r="Q7985">
        <v>1</v>
      </c>
      <c r="R7985" t="s">
        <v>53</v>
      </c>
      <c r="S7985">
        <v>3</v>
      </c>
      <c r="T7985">
        <v>1</v>
      </c>
      <c r="U7985">
        <v>5</v>
      </c>
      <c r="V7985">
        <v>600</v>
      </c>
      <c r="W7985" t="s">
        <v>41</v>
      </c>
      <c r="X7985" t="s">
        <v>38885</v>
      </c>
      <c r="Y7985" t="s">
        <v>6</v>
      </c>
      <c r="Z7985" s="1">
        <v>44946</v>
      </c>
      <c r="AA7985" s="2">
        <v>0.21649305555555556</v>
      </c>
      <c r="AB7985" s="2">
        <v>0.30100694444444448</v>
      </c>
      <c r="AC7985" t="s">
        <v>45</v>
      </c>
      <c r="AD7985" t="s">
        <v>44</v>
      </c>
      <c r="AE7985" t="s">
        <v>44</v>
      </c>
      <c r="AF7985">
        <v>120</v>
      </c>
    </row>
    <row r="7986" spans="1:32">
      <c r="A7986">
        <v>33096</v>
      </c>
      <c r="B7986">
        <v>32196</v>
      </c>
      <c r="C7986" t="s">
        <v>1573</v>
      </c>
      <c r="D7986" t="s">
        <v>3488</v>
      </c>
      <c r="E7986" t="s">
        <v>34</v>
      </c>
      <c r="F7986" t="s">
        <v>38886</v>
      </c>
      <c r="G7986" t="s">
        <v>38887</v>
      </c>
      <c r="H7986" t="s">
        <v>37</v>
      </c>
      <c r="I7986" s="1">
        <v>20969</v>
      </c>
      <c r="J7986" t="s">
        <v>38888</v>
      </c>
      <c r="K7986" t="s">
        <v>38889</v>
      </c>
      <c r="L7986">
        <v>39837</v>
      </c>
      <c r="M7986" t="s">
        <v>37</v>
      </c>
      <c r="N7986" s="1">
        <v>45011</v>
      </c>
      <c r="O7986" s="1">
        <v>45016</v>
      </c>
      <c r="P7986">
        <v>8</v>
      </c>
      <c r="Q7986">
        <v>1</v>
      </c>
      <c r="R7986" t="s">
        <v>63</v>
      </c>
      <c r="S7986">
        <v>1</v>
      </c>
      <c r="T7986">
        <v>0</v>
      </c>
      <c r="U7986">
        <v>5</v>
      </c>
      <c r="V7986">
        <v>375</v>
      </c>
      <c r="W7986" t="s">
        <v>54</v>
      </c>
      <c r="X7986" t="s">
        <v>38890</v>
      </c>
      <c r="Y7986" t="s">
        <v>6</v>
      </c>
      <c r="Z7986" s="1">
        <v>44984</v>
      </c>
      <c r="AA7986" s="2">
        <v>0.94640046296296287</v>
      </c>
      <c r="AB7986" s="2">
        <v>0.29185185185185186</v>
      </c>
      <c r="AC7986" t="s">
        <v>44</v>
      </c>
      <c r="AD7986" t="s">
        <v>44</v>
      </c>
      <c r="AE7986" t="s">
        <v>44</v>
      </c>
      <c r="AF7986">
        <v>75</v>
      </c>
    </row>
    <row r="7987" spans="1:32">
      <c r="A7987">
        <v>33097</v>
      </c>
      <c r="B7987">
        <v>32197</v>
      </c>
      <c r="C7987" t="s">
        <v>133</v>
      </c>
      <c r="D7987" t="s">
        <v>5012</v>
      </c>
      <c r="E7987" t="s">
        <v>34</v>
      </c>
      <c r="F7987" t="s">
        <v>16503</v>
      </c>
      <c r="G7987" t="s">
        <v>38891</v>
      </c>
      <c r="H7987" t="s">
        <v>70</v>
      </c>
      <c r="I7987" s="1">
        <v>38336</v>
      </c>
      <c r="J7987" t="s">
        <v>38892</v>
      </c>
      <c r="K7987" t="s">
        <v>14001</v>
      </c>
      <c r="L7987">
        <v>60840</v>
      </c>
      <c r="M7987" t="s">
        <v>70</v>
      </c>
      <c r="N7987" s="1">
        <v>45277</v>
      </c>
      <c r="O7987" s="1">
        <v>45280</v>
      </c>
      <c r="P7987">
        <v>62</v>
      </c>
      <c r="Q7987">
        <v>3</v>
      </c>
      <c r="R7987" t="s">
        <v>63</v>
      </c>
      <c r="S7987">
        <v>2</v>
      </c>
      <c r="T7987">
        <v>0</v>
      </c>
      <c r="U7987">
        <v>3</v>
      </c>
      <c r="V7987">
        <v>222</v>
      </c>
      <c r="W7987" t="s">
        <v>41</v>
      </c>
      <c r="X7987" t="s">
        <v>38893</v>
      </c>
      <c r="Y7987" t="s">
        <v>6</v>
      </c>
      <c r="Z7987" s="1">
        <v>45257</v>
      </c>
      <c r="AA7987" s="2">
        <v>0.3390393518518518</v>
      </c>
      <c r="AB7987" s="2">
        <v>0.2810185185185185</v>
      </c>
      <c r="AC7987" t="s">
        <v>45</v>
      </c>
      <c r="AD7987" t="s">
        <v>45</v>
      </c>
      <c r="AE7987" t="s">
        <v>45</v>
      </c>
      <c r="AF7987">
        <v>74</v>
      </c>
    </row>
    <row r="7988" spans="1:32">
      <c r="A7988">
        <v>33098</v>
      </c>
      <c r="B7988">
        <v>32198</v>
      </c>
      <c r="C7988" t="s">
        <v>133</v>
      </c>
      <c r="D7988" t="s">
        <v>1269</v>
      </c>
      <c r="E7988" t="s">
        <v>48</v>
      </c>
      <c r="F7988" t="s">
        <v>38894</v>
      </c>
      <c r="G7988" t="s">
        <v>38895</v>
      </c>
      <c r="H7988" t="s">
        <v>457</v>
      </c>
      <c r="I7988" s="1">
        <v>37356</v>
      </c>
      <c r="J7988" t="s">
        <v>38896</v>
      </c>
      <c r="K7988" t="s">
        <v>38897</v>
      </c>
      <c r="L7988">
        <v>72785</v>
      </c>
      <c r="M7988" t="s">
        <v>457</v>
      </c>
      <c r="N7988" s="1">
        <v>45112</v>
      </c>
      <c r="O7988" s="1">
        <v>45116</v>
      </c>
      <c r="P7988">
        <v>64</v>
      </c>
      <c r="Q7988">
        <v>3</v>
      </c>
      <c r="R7988" t="s">
        <v>53</v>
      </c>
      <c r="S7988">
        <v>4</v>
      </c>
      <c r="T7988">
        <v>0</v>
      </c>
      <c r="U7988">
        <v>4</v>
      </c>
      <c r="V7988">
        <v>540</v>
      </c>
      <c r="W7988" t="s">
        <v>54</v>
      </c>
      <c r="X7988" t="s">
        <v>38898</v>
      </c>
      <c r="Y7988" t="s">
        <v>65</v>
      </c>
      <c r="Z7988" s="1">
        <v>45076</v>
      </c>
      <c r="AA7988" s="2">
        <v>0.91128472222222223</v>
      </c>
      <c r="AB7988" s="2">
        <v>0.36761574074074077</v>
      </c>
      <c r="AC7988" t="s">
        <v>44</v>
      </c>
      <c r="AD7988" t="s">
        <v>44</v>
      </c>
      <c r="AE7988" t="s">
        <v>44</v>
      </c>
      <c r="AF7988">
        <v>135</v>
      </c>
    </row>
    <row r="7989" spans="1:32">
      <c r="A7989">
        <v>33099</v>
      </c>
      <c r="B7989">
        <v>32199</v>
      </c>
      <c r="C7989" t="s">
        <v>5764</v>
      </c>
      <c r="D7989" t="s">
        <v>596</v>
      </c>
      <c r="E7989" t="s">
        <v>48</v>
      </c>
      <c r="F7989" t="s">
        <v>38899</v>
      </c>
      <c r="G7989" t="s">
        <v>38900</v>
      </c>
      <c r="H7989" t="s">
        <v>86</v>
      </c>
      <c r="I7989" s="1">
        <v>29817</v>
      </c>
      <c r="J7989" t="s">
        <v>38901</v>
      </c>
      <c r="K7989" t="s">
        <v>38902</v>
      </c>
      <c r="L7989">
        <v>94829</v>
      </c>
      <c r="M7989" t="s">
        <v>86</v>
      </c>
      <c r="N7989" s="1">
        <v>45194</v>
      </c>
      <c r="O7989" s="1">
        <v>45198</v>
      </c>
      <c r="P7989">
        <v>23</v>
      </c>
      <c r="Q7989">
        <v>1</v>
      </c>
      <c r="R7989" t="s">
        <v>63</v>
      </c>
      <c r="S7989">
        <v>4</v>
      </c>
      <c r="T7989">
        <v>2</v>
      </c>
      <c r="U7989">
        <v>4</v>
      </c>
      <c r="V7989">
        <v>272</v>
      </c>
      <c r="W7989" t="s">
        <v>41</v>
      </c>
      <c r="X7989" t="s">
        <v>38903</v>
      </c>
      <c r="Y7989" t="s">
        <v>6</v>
      </c>
      <c r="Z7989" s="1">
        <v>45170</v>
      </c>
      <c r="AA7989" s="2">
        <v>0.323275462962963</v>
      </c>
      <c r="AB7989" s="2">
        <v>0.28756944444444443</v>
      </c>
      <c r="AC7989" t="s">
        <v>45</v>
      </c>
      <c r="AD7989" t="s">
        <v>45</v>
      </c>
      <c r="AE7989" t="s">
        <v>45</v>
      </c>
      <c r="AF7989">
        <v>68</v>
      </c>
    </row>
    <row r="7990" spans="1:32">
      <c r="A7990">
        <v>33100</v>
      </c>
      <c r="B7990">
        <v>32200</v>
      </c>
      <c r="C7990" t="s">
        <v>13560</v>
      </c>
      <c r="D7990" t="s">
        <v>83</v>
      </c>
      <c r="E7990" t="s">
        <v>48</v>
      </c>
      <c r="F7990" t="s">
        <v>38904</v>
      </c>
      <c r="G7990" t="s">
        <v>38905</v>
      </c>
      <c r="H7990" t="s">
        <v>941</v>
      </c>
      <c r="I7990" s="1">
        <v>30855</v>
      </c>
      <c r="J7990" t="s">
        <v>38906</v>
      </c>
      <c r="K7990" t="s">
        <v>15621</v>
      </c>
      <c r="L7990">
        <v>53010</v>
      </c>
      <c r="M7990" t="s">
        <v>941</v>
      </c>
      <c r="N7990" s="1">
        <v>45320</v>
      </c>
      <c r="O7990" s="1">
        <v>45322</v>
      </c>
      <c r="P7990">
        <v>18</v>
      </c>
      <c r="Q7990">
        <v>1</v>
      </c>
      <c r="R7990" t="s">
        <v>40</v>
      </c>
      <c r="S7990">
        <v>4</v>
      </c>
      <c r="T7990">
        <v>2</v>
      </c>
      <c r="U7990">
        <v>2</v>
      </c>
      <c r="V7990">
        <v>436</v>
      </c>
      <c r="W7990" t="s">
        <v>54</v>
      </c>
      <c r="X7990" t="s">
        <v>38907</v>
      </c>
      <c r="Y7990" t="s">
        <v>81</v>
      </c>
      <c r="Z7990" s="1">
        <v>45288</v>
      </c>
      <c r="AA7990" s="2">
        <v>0.88177083333333339</v>
      </c>
      <c r="AB7990" s="2">
        <v>0.60951388888888891</v>
      </c>
      <c r="AC7990" t="s">
        <v>44</v>
      </c>
      <c r="AD7990" t="s">
        <v>44</v>
      </c>
      <c r="AE7990" t="s">
        <v>44</v>
      </c>
      <c r="AF7990">
        <v>218</v>
      </c>
    </row>
    <row r="7991" spans="1:32">
      <c r="A7991">
        <v>33102</v>
      </c>
      <c r="B7991">
        <v>32202</v>
      </c>
      <c r="C7991" t="s">
        <v>6740</v>
      </c>
      <c r="D7991" t="s">
        <v>21261</v>
      </c>
      <c r="E7991" t="s">
        <v>34</v>
      </c>
      <c r="F7991" t="s">
        <v>38908</v>
      </c>
      <c r="G7991" t="s">
        <v>38909</v>
      </c>
      <c r="H7991" t="s">
        <v>1301</v>
      </c>
      <c r="I7991" s="1">
        <v>23635</v>
      </c>
      <c r="J7991" t="s">
        <v>38910</v>
      </c>
      <c r="K7991" t="s">
        <v>2771</v>
      </c>
      <c r="L7991">
        <v>63059</v>
      </c>
      <c r="M7991" t="s">
        <v>1301</v>
      </c>
      <c r="N7991" s="1">
        <v>44989</v>
      </c>
      <c r="O7991" s="1">
        <v>44992</v>
      </c>
      <c r="P7991">
        <v>21</v>
      </c>
      <c r="Q7991">
        <v>1</v>
      </c>
      <c r="R7991" t="s">
        <v>40</v>
      </c>
      <c r="S7991">
        <v>4</v>
      </c>
      <c r="T7991">
        <v>2</v>
      </c>
      <c r="U7991">
        <v>3</v>
      </c>
      <c r="V7991">
        <v>735</v>
      </c>
      <c r="W7991" t="s">
        <v>41</v>
      </c>
      <c r="X7991" t="s">
        <v>38911</v>
      </c>
      <c r="Y7991" t="s">
        <v>6</v>
      </c>
      <c r="Z7991" s="1">
        <v>44976</v>
      </c>
      <c r="AA7991" s="2">
        <v>0.85364583333333333</v>
      </c>
      <c r="AB7991" s="2">
        <v>0.35290509259259256</v>
      </c>
      <c r="AC7991" t="s">
        <v>44</v>
      </c>
      <c r="AD7991" t="s">
        <v>45</v>
      </c>
      <c r="AE7991" t="s">
        <v>44</v>
      </c>
      <c r="AF7991">
        <v>245</v>
      </c>
    </row>
    <row r="7992" spans="1:32">
      <c r="A7992">
        <v>33104</v>
      </c>
      <c r="B7992">
        <v>32204</v>
      </c>
      <c r="C7992" t="s">
        <v>197</v>
      </c>
      <c r="D7992" t="s">
        <v>3088</v>
      </c>
      <c r="E7992" t="s">
        <v>48</v>
      </c>
      <c r="F7992" t="s">
        <v>38912</v>
      </c>
      <c r="G7992" t="s">
        <v>38913</v>
      </c>
      <c r="H7992" t="s">
        <v>530</v>
      </c>
      <c r="I7992" s="1">
        <v>21172</v>
      </c>
      <c r="J7992" t="s">
        <v>38914</v>
      </c>
      <c r="K7992" t="s">
        <v>36412</v>
      </c>
      <c r="L7992">
        <v>19490</v>
      </c>
      <c r="M7992" t="s">
        <v>530</v>
      </c>
      <c r="N7992" s="1">
        <v>45038</v>
      </c>
      <c r="O7992" s="1">
        <v>45039</v>
      </c>
      <c r="P7992">
        <v>76</v>
      </c>
      <c r="Q7992">
        <v>4</v>
      </c>
      <c r="R7992" t="s">
        <v>53</v>
      </c>
      <c r="S7992">
        <v>4</v>
      </c>
      <c r="T7992">
        <v>1</v>
      </c>
      <c r="U7992">
        <v>1</v>
      </c>
      <c r="V7992">
        <v>149</v>
      </c>
      <c r="W7992" t="s">
        <v>54</v>
      </c>
      <c r="X7992" t="s">
        <v>38915</v>
      </c>
      <c r="Y7992" t="s">
        <v>81</v>
      </c>
      <c r="Z7992" s="1">
        <v>45018</v>
      </c>
      <c r="AA7992" s="2">
        <v>0.58701388888888884</v>
      </c>
      <c r="AB7992" s="2">
        <v>0.85996527777777787</v>
      </c>
      <c r="AC7992" t="s">
        <v>44</v>
      </c>
      <c r="AD7992" t="s">
        <v>44</v>
      </c>
      <c r="AE7992" t="s">
        <v>45</v>
      </c>
      <c r="AF7992">
        <v>149</v>
      </c>
    </row>
    <row r="7993" spans="1:32">
      <c r="A7993">
        <v>33107</v>
      </c>
      <c r="B7993">
        <v>32207</v>
      </c>
      <c r="C7993" t="s">
        <v>326</v>
      </c>
      <c r="D7993" t="s">
        <v>2352</v>
      </c>
      <c r="E7993" t="s">
        <v>48</v>
      </c>
      <c r="F7993" t="s">
        <v>38916</v>
      </c>
      <c r="G7993" t="s">
        <v>38917</v>
      </c>
      <c r="H7993" t="s">
        <v>70</v>
      </c>
      <c r="I7993" s="1">
        <v>16331</v>
      </c>
      <c r="J7993" t="s">
        <v>38918</v>
      </c>
      <c r="K7993" t="s">
        <v>5166</v>
      </c>
      <c r="L7993">
        <v>76442</v>
      </c>
      <c r="M7993" t="s">
        <v>70</v>
      </c>
      <c r="N7993" s="1">
        <v>45296</v>
      </c>
      <c r="O7993" s="1">
        <v>45301</v>
      </c>
      <c r="P7993">
        <v>91</v>
      </c>
      <c r="Q7993">
        <v>4</v>
      </c>
      <c r="R7993" t="s">
        <v>53</v>
      </c>
      <c r="S7993">
        <v>4</v>
      </c>
      <c r="T7993">
        <v>2</v>
      </c>
      <c r="U7993">
        <v>5</v>
      </c>
      <c r="V7993">
        <v>625</v>
      </c>
      <c r="W7993" t="s">
        <v>54</v>
      </c>
      <c r="X7993" t="s">
        <v>38919</v>
      </c>
      <c r="Y7993" t="s">
        <v>81</v>
      </c>
      <c r="Z7993" s="1">
        <v>45282</v>
      </c>
      <c r="AA7993" s="2">
        <v>0.31819444444444445</v>
      </c>
      <c r="AB7993" s="2">
        <v>0.32049768518518518</v>
      </c>
      <c r="AC7993" t="s">
        <v>45</v>
      </c>
      <c r="AD7993" t="s">
        <v>44</v>
      </c>
      <c r="AE7993" t="s">
        <v>44</v>
      </c>
      <c r="AF7993">
        <v>125</v>
      </c>
    </row>
    <row r="7994" spans="1:32">
      <c r="A7994">
        <v>33110</v>
      </c>
      <c r="B7994">
        <v>32210</v>
      </c>
      <c r="C7994" t="s">
        <v>1802</v>
      </c>
      <c r="D7994" t="s">
        <v>5513</v>
      </c>
      <c r="E7994" t="s">
        <v>34</v>
      </c>
      <c r="F7994" t="s">
        <v>38920</v>
      </c>
      <c r="G7994" t="s">
        <v>38921</v>
      </c>
      <c r="H7994" t="s">
        <v>109</v>
      </c>
      <c r="I7994" s="1">
        <v>38255</v>
      </c>
      <c r="J7994" t="s">
        <v>38922</v>
      </c>
      <c r="K7994" t="s">
        <v>38923</v>
      </c>
      <c r="L7994">
        <v>43542</v>
      </c>
      <c r="M7994" t="s">
        <v>109</v>
      </c>
      <c r="N7994" s="1">
        <v>45052</v>
      </c>
      <c r="O7994" s="1">
        <v>45057</v>
      </c>
      <c r="P7994">
        <v>32</v>
      </c>
      <c r="Q7994">
        <v>2</v>
      </c>
      <c r="R7994" t="s">
        <v>63</v>
      </c>
      <c r="S7994">
        <v>1</v>
      </c>
      <c r="T7994">
        <v>1</v>
      </c>
      <c r="U7994">
        <v>5</v>
      </c>
      <c r="V7994">
        <v>300</v>
      </c>
      <c r="W7994" t="s">
        <v>54</v>
      </c>
      <c r="X7994" t="s">
        <v>38924</v>
      </c>
      <c r="Y7994" t="s">
        <v>6</v>
      </c>
      <c r="Z7994" s="1">
        <v>45026</v>
      </c>
      <c r="AA7994" s="2">
        <v>5.5370370370370368E-2</v>
      </c>
      <c r="AB7994" s="2">
        <v>0.85355324074074079</v>
      </c>
      <c r="AC7994" t="s">
        <v>45</v>
      </c>
      <c r="AD7994" t="s">
        <v>44</v>
      </c>
      <c r="AE7994" t="s">
        <v>45</v>
      </c>
      <c r="AF7994">
        <v>60</v>
      </c>
    </row>
    <row r="7995" spans="1:32">
      <c r="A7995">
        <v>33111</v>
      </c>
      <c r="B7995">
        <v>32211</v>
      </c>
      <c r="C7995" t="s">
        <v>5304</v>
      </c>
      <c r="D7995" t="s">
        <v>1368</v>
      </c>
      <c r="E7995" t="s">
        <v>48</v>
      </c>
      <c r="F7995" t="s">
        <v>38925</v>
      </c>
      <c r="G7995" t="s">
        <v>38926</v>
      </c>
      <c r="H7995" t="s">
        <v>280</v>
      </c>
      <c r="I7995" s="1">
        <v>29682</v>
      </c>
      <c r="J7995" t="s">
        <v>38927</v>
      </c>
      <c r="K7995" t="s">
        <v>33897</v>
      </c>
      <c r="L7995">
        <v>19454</v>
      </c>
      <c r="M7995" t="s">
        <v>280</v>
      </c>
      <c r="N7995" s="1">
        <v>45011</v>
      </c>
      <c r="O7995" s="1">
        <v>45012</v>
      </c>
      <c r="P7995">
        <v>9</v>
      </c>
      <c r="Q7995">
        <v>1</v>
      </c>
      <c r="R7995" t="s">
        <v>40</v>
      </c>
      <c r="S7995">
        <v>2</v>
      </c>
      <c r="T7995">
        <v>0</v>
      </c>
      <c r="U7995">
        <v>1</v>
      </c>
      <c r="V7995">
        <v>219</v>
      </c>
      <c r="W7995" t="s">
        <v>41</v>
      </c>
      <c r="X7995" t="s">
        <v>38928</v>
      </c>
      <c r="Y7995" t="s">
        <v>6</v>
      </c>
      <c r="Z7995" s="1">
        <v>44996</v>
      </c>
      <c r="AA7995" s="2">
        <v>0.30395833333333333</v>
      </c>
      <c r="AB7995" s="2">
        <v>0.15707175925925926</v>
      </c>
      <c r="AC7995" t="s">
        <v>45</v>
      </c>
      <c r="AD7995" t="s">
        <v>45</v>
      </c>
      <c r="AE7995" t="s">
        <v>45</v>
      </c>
      <c r="AF7995">
        <v>219</v>
      </c>
    </row>
    <row r="7996" spans="1:32">
      <c r="A7996">
        <v>33116</v>
      </c>
      <c r="B7996">
        <v>32216</v>
      </c>
      <c r="C7996" t="s">
        <v>1155</v>
      </c>
      <c r="D7996" t="s">
        <v>3343</v>
      </c>
      <c r="E7996" t="s">
        <v>34</v>
      </c>
      <c r="F7996" t="s">
        <v>38929</v>
      </c>
      <c r="G7996" t="s">
        <v>38930</v>
      </c>
      <c r="H7996" t="s">
        <v>209</v>
      </c>
      <c r="I7996" s="1">
        <v>16123</v>
      </c>
      <c r="J7996" t="s">
        <v>38931</v>
      </c>
      <c r="K7996" t="s">
        <v>23187</v>
      </c>
      <c r="L7996">
        <v>95132</v>
      </c>
      <c r="M7996" t="s">
        <v>209</v>
      </c>
      <c r="N7996" s="1">
        <v>45269</v>
      </c>
      <c r="O7996" s="1">
        <v>45274</v>
      </c>
      <c r="P7996">
        <v>95</v>
      </c>
      <c r="Q7996">
        <v>4</v>
      </c>
      <c r="R7996" t="s">
        <v>63</v>
      </c>
      <c r="S7996">
        <v>2</v>
      </c>
      <c r="T7996">
        <v>1</v>
      </c>
      <c r="U7996">
        <v>5</v>
      </c>
      <c r="V7996">
        <v>335</v>
      </c>
      <c r="W7996" t="s">
        <v>41</v>
      </c>
      <c r="X7996" t="s">
        <v>38932</v>
      </c>
      <c r="Y7996" t="s">
        <v>43</v>
      </c>
      <c r="Z7996" s="1">
        <v>45254</v>
      </c>
      <c r="AA7996" s="2">
        <v>0.79109953703703706</v>
      </c>
      <c r="AB7996" s="2">
        <v>0.46209490740740744</v>
      </c>
      <c r="AC7996" t="s">
        <v>44</v>
      </c>
      <c r="AD7996" t="s">
        <v>45</v>
      </c>
      <c r="AE7996" t="s">
        <v>44</v>
      </c>
      <c r="AF7996">
        <v>67</v>
      </c>
    </row>
    <row r="7997" spans="1:32">
      <c r="A7997">
        <v>33117</v>
      </c>
      <c r="B7997">
        <v>32217</v>
      </c>
      <c r="C7997" t="s">
        <v>1913</v>
      </c>
      <c r="D7997" t="s">
        <v>1421</v>
      </c>
      <c r="E7997" t="s">
        <v>34</v>
      </c>
      <c r="F7997" t="s">
        <v>38933</v>
      </c>
      <c r="G7997" t="s">
        <v>38934</v>
      </c>
      <c r="H7997" t="s">
        <v>692</v>
      </c>
      <c r="I7997" s="1">
        <v>36010</v>
      </c>
      <c r="J7997" t="s">
        <v>38935</v>
      </c>
      <c r="K7997" t="s">
        <v>38936</v>
      </c>
      <c r="L7997">
        <v>36047</v>
      </c>
      <c r="M7997" t="s">
        <v>692</v>
      </c>
      <c r="N7997" s="1">
        <v>45177</v>
      </c>
      <c r="O7997" s="1">
        <v>45178</v>
      </c>
      <c r="P7997">
        <v>78</v>
      </c>
      <c r="Q7997">
        <v>4</v>
      </c>
      <c r="R7997" t="s">
        <v>40</v>
      </c>
      <c r="S7997">
        <v>2</v>
      </c>
      <c r="T7997">
        <v>0</v>
      </c>
      <c r="U7997">
        <v>1</v>
      </c>
      <c r="V7997">
        <v>216</v>
      </c>
      <c r="W7997" t="s">
        <v>41</v>
      </c>
      <c r="X7997" t="s">
        <v>38937</v>
      </c>
      <c r="Y7997" t="s">
        <v>6</v>
      </c>
      <c r="Z7997" s="1">
        <v>45146</v>
      </c>
      <c r="AA7997" s="2">
        <v>0.69241898148148151</v>
      </c>
      <c r="AB7997" s="2">
        <v>0.85445601851851849</v>
      </c>
      <c r="AC7997" t="s">
        <v>45</v>
      </c>
      <c r="AD7997" t="s">
        <v>45</v>
      </c>
      <c r="AE7997" t="s">
        <v>45</v>
      </c>
      <c r="AF7997">
        <v>216</v>
      </c>
    </row>
    <row r="7998" spans="1:32">
      <c r="A7998">
        <v>33118</v>
      </c>
      <c r="B7998">
        <v>32218</v>
      </c>
      <c r="C7998" t="s">
        <v>305</v>
      </c>
      <c r="D7998" t="s">
        <v>113</v>
      </c>
      <c r="E7998" t="s">
        <v>34</v>
      </c>
      <c r="F7998" t="s">
        <v>38938</v>
      </c>
      <c r="G7998">
        <v>8123030781</v>
      </c>
      <c r="H7998" t="s">
        <v>280</v>
      </c>
      <c r="I7998" s="1">
        <v>25351</v>
      </c>
      <c r="J7998" t="s">
        <v>38939</v>
      </c>
      <c r="K7998" t="s">
        <v>38940</v>
      </c>
      <c r="L7998">
        <v>64823</v>
      </c>
      <c r="M7998" t="s">
        <v>280</v>
      </c>
      <c r="N7998" s="1">
        <v>45101</v>
      </c>
      <c r="O7998" s="1">
        <v>45106</v>
      </c>
      <c r="P7998">
        <v>2</v>
      </c>
      <c r="Q7998">
        <v>1</v>
      </c>
      <c r="R7998" t="s">
        <v>63</v>
      </c>
      <c r="S7998">
        <v>2</v>
      </c>
      <c r="T7998">
        <v>0</v>
      </c>
      <c r="U7998">
        <v>5</v>
      </c>
      <c r="V7998">
        <v>445</v>
      </c>
      <c r="W7998" t="s">
        <v>41</v>
      </c>
      <c r="X7998" t="s">
        <v>38941</v>
      </c>
      <c r="Y7998" t="s">
        <v>6</v>
      </c>
      <c r="Z7998" s="1">
        <v>45063</v>
      </c>
      <c r="AA7998" s="2">
        <v>0.31950231481481484</v>
      </c>
      <c r="AB7998" s="2">
        <v>4.3043981481481482E-2</v>
      </c>
      <c r="AC7998" t="s">
        <v>44</v>
      </c>
      <c r="AD7998" t="s">
        <v>44</v>
      </c>
      <c r="AE7998" t="s">
        <v>45</v>
      </c>
      <c r="AF7998">
        <v>89</v>
      </c>
    </row>
    <row r="7999" spans="1:32">
      <c r="A7999">
        <v>33119</v>
      </c>
      <c r="B7999">
        <v>32219</v>
      </c>
      <c r="C7999" t="s">
        <v>90</v>
      </c>
      <c r="D7999" t="s">
        <v>327</v>
      </c>
      <c r="E7999" t="s">
        <v>34</v>
      </c>
      <c r="F7999" t="s">
        <v>38942</v>
      </c>
      <c r="G7999" t="s">
        <v>38943</v>
      </c>
      <c r="H7999" t="s">
        <v>179</v>
      </c>
      <c r="I7999" s="1">
        <v>36223</v>
      </c>
      <c r="J7999" t="s">
        <v>38944</v>
      </c>
      <c r="K7999" t="s">
        <v>12421</v>
      </c>
      <c r="L7999">
        <v>27968</v>
      </c>
      <c r="M7999" t="s">
        <v>179</v>
      </c>
      <c r="N7999" s="1">
        <v>44994</v>
      </c>
      <c r="O7999" s="1">
        <v>44996</v>
      </c>
      <c r="P7999">
        <v>62</v>
      </c>
      <c r="Q7999">
        <v>3</v>
      </c>
      <c r="R7999" t="s">
        <v>63</v>
      </c>
      <c r="S7999">
        <v>4</v>
      </c>
      <c r="T7999">
        <v>1</v>
      </c>
      <c r="U7999">
        <v>2</v>
      </c>
      <c r="V7999">
        <v>132</v>
      </c>
      <c r="W7999" t="s">
        <v>41</v>
      </c>
      <c r="X7999" t="s">
        <v>38945</v>
      </c>
      <c r="Y7999" t="s">
        <v>65</v>
      </c>
      <c r="Z7999" s="1">
        <v>44985</v>
      </c>
      <c r="AA7999" s="2">
        <v>0.29653935185185182</v>
      </c>
      <c r="AB7999" s="2">
        <v>0.56594907407407413</v>
      </c>
      <c r="AC7999" t="s">
        <v>45</v>
      </c>
      <c r="AD7999" t="s">
        <v>44</v>
      </c>
      <c r="AE7999" t="s">
        <v>44</v>
      </c>
      <c r="AF7999">
        <v>66</v>
      </c>
    </row>
    <row r="8000" spans="1:32">
      <c r="A8000">
        <v>33121</v>
      </c>
      <c r="B8000">
        <v>32221</v>
      </c>
      <c r="C8000" t="s">
        <v>1022</v>
      </c>
      <c r="D8000" t="s">
        <v>768</v>
      </c>
      <c r="E8000" t="s">
        <v>48</v>
      </c>
      <c r="F8000" t="s">
        <v>38946</v>
      </c>
      <c r="G8000" t="s">
        <v>38947</v>
      </c>
      <c r="H8000" t="s">
        <v>156</v>
      </c>
      <c r="I8000" s="1">
        <v>20375</v>
      </c>
      <c r="J8000" t="s">
        <v>38948</v>
      </c>
      <c r="K8000" t="s">
        <v>19754</v>
      </c>
      <c r="L8000">
        <v>15163</v>
      </c>
      <c r="M8000" t="s">
        <v>156</v>
      </c>
      <c r="N8000" s="1">
        <v>45319</v>
      </c>
      <c r="O8000" s="1">
        <v>45320</v>
      </c>
      <c r="P8000">
        <v>74</v>
      </c>
      <c r="Q8000">
        <v>3</v>
      </c>
      <c r="R8000" t="s">
        <v>63</v>
      </c>
      <c r="S8000">
        <v>1</v>
      </c>
      <c r="T8000">
        <v>2</v>
      </c>
      <c r="U8000">
        <v>1</v>
      </c>
      <c r="V8000">
        <v>65</v>
      </c>
      <c r="W8000" t="s">
        <v>54</v>
      </c>
      <c r="X8000" t="s">
        <v>38949</v>
      </c>
      <c r="Y8000" t="s">
        <v>81</v>
      </c>
      <c r="Z8000" s="1">
        <v>45286</v>
      </c>
      <c r="AA8000" s="2">
        <v>0.34645833333333331</v>
      </c>
      <c r="AB8000" s="2">
        <v>0.7741203703703704</v>
      </c>
      <c r="AC8000" t="s">
        <v>45</v>
      </c>
      <c r="AD8000" t="s">
        <v>44</v>
      </c>
      <c r="AE8000" t="s">
        <v>44</v>
      </c>
      <c r="AF8000">
        <v>65</v>
      </c>
    </row>
    <row r="8001" spans="1:32">
      <c r="A8001">
        <v>33124</v>
      </c>
      <c r="B8001">
        <v>32224</v>
      </c>
      <c r="C8001" t="s">
        <v>1335</v>
      </c>
      <c r="D8001" t="s">
        <v>28684</v>
      </c>
      <c r="E8001" t="s">
        <v>48</v>
      </c>
      <c r="F8001" t="s">
        <v>15799</v>
      </c>
      <c r="G8001">
        <f>1-688-393-9675</f>
        <v>-10755</v>
      </c>
      <c r="H8001" t="s">
        <v>309</v>
      </c>
      <c r="I8001" s="1">
        <v>17173</v>
      </c>
      <c r="J8001" t="s">
        <v>38950</v>
      </c>
      <c r="K8001" t="s">
        <v>3058</v>
      </c>
      <c r="L8001">
        <v>18258</v>
      </c>
      <c r="M8001" t="s">
        <v>309</v>
      </c>
      <c r="N8001" s="1">
        <v>45002</v>
      </c>
      <c r="O8001" s="1">
        <v>45006</v>
      </c>
      <c r="P8001">
        <v>54</v>
      </c>
      <c r="Q8001">
        <v>3</v>
      </c>
      <c r="R8001" t="s">
        <v>40</v>
      </c>
      <c r="S8001">
        <v>3</v>
      </c>
      <c r="T8001">
        <v>0</v>
      </c>
      <c r="U8001">
        <v>4</v>
      </c>
      <c r="V8001">
        <v>804</v>
      </c>
      <c r="W8001" t="s">
        <v>41</v>
      </c>
      <c r="X8001" t="s">
        <v>38951</v>
      </c>
      <c r="Y8001" t="s">
        <v>6</v>
      </c>
      <c r="Z8001" s="1">
        <v>44978</v>
      </c>
      <c r="AA8001" s="2">
        <v>0.31118055555555557</v>
      </c>
      <c r="AB8001" s="2">
        <v>0.14276620370370371</v>
      </c>
      <c r="AC8001" t="s">
        <v>44</v>
      </c>
      <c r="AD8001" t="s">
        <v>44</v>
      </c>
      <c r="AE8001" t="s">
        <v>45</v>
      </c>
      <c r="AF8001">
        <v>201</v>
      </c>
    </row>
    <row r="8002" spans="1:32">
      <c r="A8002">
        <v>33125</v>
      </c>
      <c r="B8002">
        <v>32225</v>
      </c>
      <c r="C8002" t="s">
        <v>482</v>
      </c>
      <c r="D8002" t="s">
        <v>1595</v>
      </c>
      <c r="E8002" t="s">
        <v>48</v>
      </c>
      <c r="F8002" t="s">
        <v>38952</v>
      </c>
      <c r="G8002" t="s">
        <v>38953</v>
      </c>
      <c r="H8002" t="s">
        <v>295</v>
      </c>
      <c r="I8002" s="1">
        <v>26625</v>
      </c>
      <c r="J8002" t="s">
        <v>38954</v>
      </c>
      <c r="K8002" t="s">
        <v>38955</v>
      </c>
      <c r="L8002">
        <v>45126</v>
      </c>
      <c r="M8002" t="s">
        <v>295</v>
      </c>
      <c r="N8002" s="1">
        <v>45317</v>
      </c>
      <c r="O8002" s="1">
        <v>45321</v>
      </c>
      <c r="P8002">
        <v>83</v>
      </c>
      <c r="Q8002">
        <v>4</v>
      </c>
      <c r="R8002" t="s">
        <v>63</v>
      </c>
      <c r="S8002">
        <v>1</v>
      </c>
      <c r="T8002">
        <v>2</v>
      </c>
      <c r="U8002">
        <v>4</v>
      </c>
      <c r="V8002">
        <v>292</v>
      </c>
      <c r="W8002" t="s">
        <v>41</v>
      </c>
      <c r="X8002" t="s">
        <v>38956</v>
      </c>
      <c r="Y8002" t="s">
        <v>65</v>
      </c>
      <c r="Z8002" s="1">
        <v>45281</v>
      </c>
      <c r="AA8002" s="2">
        <v>0.2010763888888889</v>
      </c>
      <c r="AB8002" s="2">
        <v>0.86881944444444448</v>
      </c>
      <c r="AC8002" t="s">
        <v>45</v>
      </c>
      <c r="AD8002" t="s">
        <v>44</v>
      </c>
      <c r="AE8002" t="s">
        <v>44</v>
      </c>
      <c r="AF8002">
        <v>73</v>
      </c>
    </row>
    <row r="8003" spans="1:32">
      <c r="A8003">
        <v>33126</v>
      </c>
      <c r="B8003">
        <v>32226</v>
      </c>
      <c r="C8003" t="s">
        <v>2816</v>
      </c>
      <c r="D8003" t="s">
        <v>448</v>
      </c>
      <c r="E8003" t="s">
        <v>34</v>
      </c>
      <c r="F8003" t="s">
        <v>38957</v>
      </c>
      <c r="G8003" t="s">
        <v>38958</v>
      </c>
      <c r="H8003" t="s">
        <v>201</v>
      </c>
      <c r="I8003" s="1">
        <v>26802</v>
      </c>
      <c r="J8003" t="s">
        <v>38959</v>
      </c>
      <c r="K8003" t="s">
        <v>38960</v>
      </c>
      <c r="L8003">
        <v>84242</v>
      </c>
      <c r="M8003" t="s">
        <v>201</v>
      </c>
      <c r="N8003" s="1">
        <v>45029</v>
      </c>
      <c r="O8003" s="1">
        <v>45030</v>
      </c>
      <c r="P8003">
        <v>62</v>
      </c>
      <c r="Q8003">
        <v>3</v>
      </c>
      <c r="R8003" t="s">
        <v>63</v>
      </c>
      <c r="S8003">
        <v>2</v>
      </c>
      <c r="T8003">
        <v>1</v>
      </c>
      <c r="U8003">
        <v>1</v>
      </c>
      <c r="V8003">
        <v>85</v>
      </c>
      <c r="W8003" t="s">
        <v>54</v>
      </c>
      <c r="X8003" t="s">
        <v>38961</v>
      </c>
      <c r="Y8003" t="s">
        <v>6</v>
      </c>
      <c r="Z8003" s="1">
        <v>45019</v>
      </c>
      <c r="AA8003" s="2">
        <v>0.37675925925925924</v>
      </c>
      <c r="AB8003" s="2">
        <v>0.77018518518518519</v>
      </c>
      <c r="AC8003" t="s">
        <v>45</v>
      </c>
      <c r="AD8003" t="s">
        <v>45</v>
      </c>
      <c r="AE8003" t="s">
        <v>45</v>
      </c>
      <c r="AF8003">
        <v>85</v>
      </c>
    </row>
    <row r="8004" spans="1:32">
      <c r="A8004">
        <v>33128</v>
      </c>
      <c r="B8004">
        <v>32228</v>
      </c>
      <c r="C8004" t="s">
        <v>988</v>
      </c>
      <c r="D8004" t="s">
        <v>428</v>
      </c>
      <c r="E8004" t="s">
        <v>34</v>
      </c>
      <c r="F8004" t="s">
        <v>38962</v>
      </c>
      <c r="G8004" t="s">
        <v>38963</v>
      </c>
      <c r="H8004" t="s">
        <v>115</v>
      </c>
      <c r="I8004" s="1">
        <v>18158</v>
      </c>
      <c r="J8004" t="s">
        <v>38964</v>
      </c>
      <c r="K8004" t="s">
        <v>15479</v>
      </c>
      <c r="L8004">
        <v>95811</v>
      </c>
      <c r="M8004" t="s">
        <v>115</v>
      </c>
      <c r="N8004" s="1">
        <v>45095</v>
      </c>
      <c r="O8004" s="1">
        <v>45097</v>
      </c>
      <c r="P8004">
        <v>19</v>
      </c>
      <c r="Q8004">
        <v>1</v>
      </c>
      <c r="R8004" t="s">
        <v>53</v>
      </c>
      <c r="S8004">
        <v>4</v>
      </c>
      <c r="T8004">
        <v>0</v>
      </c>
      <c r="U8004">
        <v>2</v>
      </c>
      <c r="V8004">
        <v>248</v>
      </c>
      <c r="W8004" t="s">
        <v>41</v>
      </c>
      <c r="X8004" t="s">
        <v>38965</v>
      </c>
      <c r="Y8004" t="s">
        <v>81</v>
      </c>
      <c r="Z8004" s="1">
        <v>45088</v>
      </c>
      <c r="AA8004" s="2">
        <v>9.9652777777777778E-3</v>
      </c>
      <c r="AB8004" s="2">
        <v>0.88164351851851841</v>
      </c>
      <c r="AC8004" t="s">
        <v>45</v>
      </c>
      <c r="AD8004" t="s">
        <v>44</v>
      </c>
      <c r="AE8004" t="s">
        <v>44</v>
      </c>
      <c r="AF8004">
        <v>124</v>
      </c>
    </row>
    <row r="8005" spans="1:32">
      <c r="A8005">
        <v>33130</v>
      </c>
      <c r="B8005">
        <v>32230</v>
      </c>
      <c r="C8005" t="s">
        <v>1104</v>
      </c>
      <c r="D8005" t="s">
        <v>4697</v>
      </c>
      <c r="E8005" t="s">
        <v>34</v>
      </c>
      <c r="F8005" t="s">
        <v>38966</v>
      </c>
      <c r="G8005" t="s">
        <v>38967</v>
      </c>
      <c r="H8005" t="s">
        <v>135</v>
      </c>
      <c r="I8005" s="1">
        <v>33680</v>
      </c>
      <c r="J8005" t="s">
        <v>38968</v>
      </c>
      <c r="K8005" t="s">
        <v>30268</v>
      </c>
      <c r="L8005">
        <v>87597</v>
      </c>
      <c r="M8005" t="s">
        <v>135</v>
      </c>
      <c r="N8005" s="1">
        <v>45049</v>
      </c>
      <c r="O8005" s="1">
        <v>45054</v>
      </c>
      <c r="P8005">
        <v>6</v>
      </c>
      <c r="Q8005">
        <v>1</v>
      </c>
      <c r="R8005" t="s">
        <v>40</v>
      </c>
      <c r="S8005">
        <v>1</v>
      </c>
      <c r="T8005">
        <v>2</v>
      </c>
      <c r="U8005">
        <v>5</v>
      </c>
      <c r="V8005">
        <v>1005</v>
      </c>
      <c r="W8005" t="s">
        <v>41</v>
      </c>
      <c r="X8005" t="s">
        <v>38969</v>
      </c>
      <c r="Y8005" t="s">
        <v>81</v>
      </c>
      <c r="Z8005" s="1">
        <v>45028</v>
      </c>
      <c r="AA8005" s="2">
        <v>0.44493055555555555</v>
      </c>
      <c r="AB8005" s="2">
        <v>0.50435185185185183</v>
      </c>
      <c r="AC8005" t="s">
        <v>45</v>
      </c>
      <c r="AD8005" t="s">
        <v>45</v>
      </c>
      <c r="AE8005" t="s">
        <v>45</v>
      </c>
      <c r="AF8005">
        <v>201</v>
      </c>
    </row>
    <row r="8006" spans="1:32">
      <c r="A8006">
        <v>33134</v>
      </c>
      <c r="B8006">
        <v>32234</v>
      </c>
      <c r="C8006" t="s">
        <v>5881</v>
      </c>
      <c r="D8006" t="s">
        <v>3611</v>
      </c>
      <c r="E8006" t="s">
        <v>48</v>
      </c>
      <c r="F8006" t="s">
        <v>38970</v>
      </c>
      <c r="G8006" t="s">
        <v>38971</v>
      </c>
      <c r="H8006" t="s">
        <v>457</v>
      </c>
      <c r="I8006" s="1">
        <v>38546</v>
      </c>
      <c r="J8006" t="s">
        <v>38972</v>
      </c>
      <c r="K8006" t="s">
        <v>38973</v>
      </c>
      <c r="L8006">
        <v>92987</v>
      </c>
      <c r="M8006" t="s">
        <v>457</v>
      </c>
      <c r="N8006" s="1">
        <v>45160</v>
      </c>
      <c r="O8006" s="1">
        <v>45161</v>
      </c>
      <c r="P8006">
        <v>48</v>
      </c>
      <c r="Q8006">
        <v>2</v>
      </c>
      <c r="R8006" t="s">
        <v>40</v>
      </c>
      <c r="S8006">
        <v>1</v>
      </c>
      <c r="T8006">
        <v>0</v>
      </c>
      <c r="U8006">
        <v>1</v>
      </c>
      <c r="V8006">
        <v>200</v>
      </c>
      <c r="W8006" t="s">
        <v>54</v>
      </c>
      <c r="X8006" t="s">
        <v>38974</v>
      </c>
      <c r="Y8006" t="s">
        <v>43</v>
      </c>
      <c r="Z8006" s="1">
        <v>45146</v>
      </c>
      <c r="AA8006" s="2">
        <v>0.12726851851851853</v>
      </c>
      <c r="AB8006" s="2">
        <v>0.86231481481481476</v>
      </c>
      <c r="AC8006" t="s">
        <v>44</v>
      </c>
      <c r="AD8006" t="s">
        <v>44</v>
      </c>
      <c r="AE8006" t="s">
        <v>45</v>
      </c>
      <c r="AF8006">
        <v>200</v>
      </c>
    </row>
    <row r="8007" spans="1:32">
      <c r="A8007">
        <v>33137</v>
      </c>
      <c r="B8007">
        <v>32237</v>
      </c>
      <c r="C8007" t="s">
        <v>9382</v>
      </c>
      <c r="D8007" t="s">
        <v>1726</v>
      </c>
      <c r="E8007" t="s">
        <v>34</v>
      </c>
      <c r="F8007" t="s">
        <v>38975</v>
      </c>
      <c r="G8007" t="s">
        <v>38976</v>
      </c>
      <c r="H8007" t="s">
        <v>171</v>
      </c>
      <c r="I8007" s="1">
        <v>26063</v>
      </c>
      <c r="J8007" t="s">
        <v>38977</v>
      </c>
      <c r="K8007" t="s">
        <v>38978</v>
      </c>
      <c r="L8007">
        <v>65065</v>
      </c>
      <c r="M8007" t="s">
        <v>171</v>
      </c>
      <c r="N8007" s="1">
        <v>45235</v>
      </c>
      <c r="O8007" s="1">
        <v>45237</v>
      </c>
      <c r="P8007">
        <v>18</v>
      </c>
      <c r="Q8007">
        <v>1</v>
      </c>
      <c r="R8007" t="s">
        <v>40</v>
      </c>
      <c r="S8007">
        <v>4</v>
      </c>
      <c r="T8007">
        <v>0</v>
      </c>
      <c r="U8007">
        <v>2</v>
      </c>
      <c r="V8007">
        <v>440</v>
      </c>
      <c r="W8007" t="s">
        <v>41</v>
      </c>
      <c r="X8007" t="s">
        <v>38979</v>
      </c>
      <c r="Y8007" t="s">
        <v>65</v>
      </c>
      <c r="Z8007" s="1">
        <v>45224</v>
      </c>
      <c r="AA8007" s="2">
        <v>0.98625000000000007</v>
      </c>
      <c r="AB8007" s="2">
        <v>0.63412037037037039</v>
      </c>
      <c r="AC8007" t="s">
        <v>45</v>
      </c>
      <c r="AD8007" t="s">
        <v>44</v>
      </c>
      <c r="AE8007" t="s">
        <v>44</v>
      </c>
      <c r="AF8007">
        <v>220</v>
      </c>
    </row>
    <row r="8008" spans="1:32">
      <c r="A8008">
        <v>33139</v>
      </c>
      <c r="B8008">
        <v>32239</v>
      </c>
      <c r="C8008" t="s">
        <v>2189</v>
      </c>
      <c r="D8008" t="s">
        <v>140</v>
      </c>
      <c r="E8008" t="s">
        <v>48</v>
      </c>
      <c r="F8008" t="s">
        <v>38980</v>
      </c>
      <c r="G8008" t="s">
        <v>38981</v>
      </c>
      <c r="H8008" t="s">
        <v>295</v>
      </c>
      <c r="I8008" s="1">
        <v>35408</v>
      </c>
      <c r="J8008" t="s">
        <v>38982</v>
      </c>
      <c r="K8008" t="s">
        <v>38983</v>
      </c>
      <c r="L8008">
        <v>60806</v>
      </c>
      <c r="M8008" t="s">
        <v>295</v>
      </c>
      <c r="N8008" s="1">
        <v>45289</v>
      </c>
      <c r="O8008" s="1">
        <v>45290</v>
      </c>
      <c r="P8008">
        <v>17</v>
      </c>
      <c r="Q8008">
        <v>1</v>
      </c>
      <c r="R8008" t="s">
        <v>63</v>
      </c>
      <c r="S8008">
        <v>1</v>
      </c>
      <c r="T8008">
        <v>1</v>
      </c>
      <c r="U8008">
        <v>1</v>
      </c>
      <c r="V8008">
        <v>68</v>
      </c>
      <c r="W8008" t="s">
        <v>41</v>
      </c>
      <c r="X8008" t="s">
        <v>38984</v>
      </c>
      <c r="Y8008" t="s">
        <v>6</v>
      </c>
      <c r="Z8008" s="1">
        <v>45264</v>
      </c>
      <c r="AA8008" s="2">
        <v>0.44859953703703703</v>
      </c>
      <c r="AB8008" s="2">
        <v>0.33140046296296294</v>
      </c>
      <c r="AC8008" t="s">
        <v>45</v>
      </c>
      <c r="AD8008" t="s">
        <v>45</v>
      </c>
      <c r="AE8008" t="s">
        <v>45</v>
      </c>
      <c r="AF8008">
        <v>68</v>
      </c>
    </row>
    <row r="8009" spans="1:32">
      <c r="A8009">
        <v>33143</v>
      </c>
      <c r="B8009">
        <v>32243</v>
      </c>
      <c r="C8009" t="s">
        <v>2144</v>
      </c>
      <c r="D8009" t="s">
        <v>2511</v>
      </c>
      <c r="E8009" t="s">
        <v>48</v>
      </c>
      <c r="F8009" t="s">
        <v>38985</v>
      </c>
      <c r="G8009" t="s">
        <v>38986</v>
      </c>
      <c r="H8009" t="s">
        <v>109</v>
      </c>
      <c r="I8009" s="1">
        <v>30281</v>
      </c>
      <c r="J8009" t="s">
        <v>38987</v>
      </c>
      <c r="K8009" t="s">
        <v>19487</v>
      </c>
      <c r="L8009">
        <v>97770</v>
      </c>
      <c r="M8009" t="s">
        <v>109</v>
      </c>
      <c r="N8009" s="1">
        <v>45104</v>
      </c>
      <c r="O8009" s="1">
        <v>45105</v>
      </c>
      <c r="P8009">
        <v>7</v>
      </c>
      <c r="Q8009">
        <v>1</v>
      </c>
      <c r="R8009" t="s">
        <v>53</v>
      </c>
      <c r="S8009">
        <v>1</v>
      </c>
      <c r="T8009">
        <v>0</v>
      </c>
      <c r="U8009">
        <v>1</v>
      </c>
      <c r="V8009">
        <v>139</v>
      </c>
      <c r="W8009" t="s">
        <v>54</v>
      </c>
      <c r="X8009" t="s">
        <v>38988</v>
      </c>
      <c r="Y8009" t="s">
        <v>6</v>
      </c>
      <c r="Z8009" s="1">
        <v>45096</v>
      </c>
      <c r="AA8009" s="2">
        <v>0.12197916666666668</v>
      </c>
      <c r="AB8009" s="2">
        <v>0.80358796296296298</v>
      </c>
      <c r="AC8009" t="s">
        <v>45</v>
      </c>
      <c r="AD8009" t="s">
        <v>44</v>
      </c>
      <c r="AE8009" t="s">
        <v>44</v>
      </c>
      <c r="AF8009">
        <v>139</v>
      </c>
    </row>
    <row r="8010" spans="1:32">
      <c r="A8010">
        <v>33144</v>
      </c>
      <c r="B8010">
        <v>32244</v>
      </c>
      <c r="C8010" t="s">
        <v>229</v>
      </c>
      <c r="D8010" t="s">
        <v>2828</v>
      </c>
      <c r="E8010" t="s">
        <v>34</v>
      </c>
      <c r="F8010" t="s">
        <v>38989</v>
      </c>
      <c r="G8010" t="s">
        <v>38990</v>
      </c>
      <c r="H8010" t="s">
        <v>86</v>
      </c>
      <c r="I8010" s="1">
        <v>28970</v>
      </c>
      <c r="J8010" t="s">
        <v>38991</v>
      </c>
      <c r="K8010" t="s">
        <v>38992</v>
      </c>
      <c r="L8010">
        <v>84993</v>
      </c>
      <c r="M8010" t="s">
        <v>86</v>
      </c>
      <c r="N8010" s="1">
        <v>45084</v>
      </c>
      <c r="O8010" s="1">
        <v>45087</v>
      </c>
      <c r="P8010">
        <v>15</v>
      </c>
      <c r="Q8010">
        <v>1</v>
      </c>
      <c r="R8010" t="s">
        <v>40</v>
      </c>
      <c r="S8010">
        <v>1</v>
      </c>
      <c r="T8010">
        <v>1</v>
      </c>
      <c r="U8010">
        <v>3</v>
      </c>
      <c r="V8010">
        <v>603</v>
      </c>
      <c r="W8010" t="s">
        <v>41</v>
      </c>
      <c r="X8010" t="s">
        <v>38993</v>
      </c>
      <c r="Y8010" t="s">
        <v>43</v>
      </c>
      <c r="Z8010" s="1">
        <v>45069</v>
      </c>
      <c r="AA8010" s="2">
        <v>0.47989583333333335</v>
      </c>
      <c r="AB8010" s="2">
        <v>0.38797453703703705</v>
      </c>
      <c r="AC8010" t="s">
        <v>45</v>
      </c>
      <c r="AD8010" t="s">
        <v>45</v>
      </c>
      <c r="AE8010" t="s">
        <v>44</v>
      </c>
      <c r="AF8010">
        <v>201</v>
      </c>
    </row>
    <row r="8011" spans="1:32">
      <c r="A8011">
        <v>33146</v>
      </c>
      <c r="B8011">
        <v>32246</v>
      </c>
      <c r="C8011" t="s">
        <v>722</v>
      </c>
      <c r="D8011" t="s">
        <v>10095</v>
      </c>
      <c r="E8011" t="s">
        <v>48</v>
      </c>
      <c r="F8011" t="s">
        <v>38994</v>
      </c>
      <c r="G8011" t="s">
        <v>38995</v>
      </c>
      <c r="H8011" t="s">
        <v>86</v>
      </c>
      <c r="I8011" s="1">
        <v>23173</v>
      </c>
      <c r="J8011" t="s">
        <v>38996</v>
      </c>
      <c r="K8011" t="s">
        <v>38997</v>
      </c>
      <c r="L8011">
        <v>41095</v>
      </c>
      <c r="M8011" t="s">
        <v>86</v>
      </c>
      <c r="N8011" s="1">
        <v>45254</v>
      </c>
      <c r="O8011" s="1">
        <v>45256</v>
      </c>
      <c r="P8011">
        <v>60</v>
      </c>
      <c r="Q8011">
        <v>3</v>
      </c>
      <c r="R8011" t="s">
        <v>40</v>
      </c>
      <c r="S8011">
        <v>3</v>
      </c>
      <c r="T8011">
        <v>2</v>
      </c>
      <c r="U8011">
        <v>2</v>
      </c>
      <c r="V8011">
        <v>404</v>
      </c>
      <c r="W8011" t="s">
        <v>41</v>
      </c>
      <c r="X8011" t="s">
        <v>38998</v>
      </c>
      <c r="Y8011" t="s">
        <v>6</v>
      </c>
      <c r="Z8011" s="1">
        <v>45219</v>
      </c>
      <c r="AA8011" s="2">
        <v>0.60718749999999999</v>
      </c>
      <c r="AB8011" s="2">
        <v>0.4508449074074074</v>
      </c>
      <c r="AC8011" t="s">
        <v>45</v>
      </c>
      <c r="AD8011" t="s">
        <v>44</v>
      </c>
      <c r="AE8011" t="s">
        <v>45</v>
      </c>
      <c r="AF8011">
        <v>202</v>
      </c>
    </row>
    <row r="8012" spans="1:32">
      <c r="A8012">
        <v>33147</v>
      </c>
      <c r="B8012">
        <v>32247</v>
      </c>
      <c r="C8012" t="s">
        <v>2013</v>
      </c>
      <c r="D8012" t="s">
        <v>847</v>
      </c>
      <c r="E8012" t="s">
        <v>34</v>
      </c>
      <c r="F8012" t="s">
        <v>38999</v>
      </c>
      <c r="G8012" t="s">
        <v>39000</v>
      </c>
      <c r="H8012" t="s">
        <v>272</v>
      </c>
      <c r="I8012" s="1">
        <v>20574</v>
      </c>
      <c r="J8012" t="s">
        <v>39001</v>
      </c>
      <c r="K8012" t="s">
        <v>39002</v>
      </c>
      <c r="L8012">
        <v>21474</v>
      </c>
      <c r="M8012" t="s">
        <v>272</v>
      </c>
      <c r="N8012" s="1">
        <v>45042</v>
      </c>
      <c r="O8012" s="1">
        <v>45047</v>
      </c>
      <c r="P8012">
        <v>19</v>
      </c>
      <c r="Q8012">
        <v>1</v>
      </c>
      <c r="R8012" t="s">
        <v>53</v>
      </c>
      <c r="S8012">
        <v>4</v>
      </c>
      <c r="T8012">
        <v>1</v>
      </c>
      <c r="U8012">
        <v>5</v>
      </c>
      <c r="V8012">
        <v>735</v>
      </c>
      <c r="W8012" t="s">
        <v>41</v>
      </c>
      <c r="X8012" t="s">
        <v>39003</v>
      </c>
      <c r="Y8012" t="s">
        <v>65</v>
      </c>
      <c r="Z8012" s="1">
        <v>45028</v>
      </c>
      <c r="AA8012" s="2">
        <v>0.43355324074074075</v>
      </c>
      <c r="AB8012" s="2">
        <v>8.2037037037037033E-2</v>
      </c>
      <c r="AC8012" t="s">
        <v>45</v>
      </c>
      <c r="AD8012" t="s">
        <v>45</v>
      </c>
      <c r="AE8012" t="s">
        <v>44</v>
      </c>
      <c r="AF8012">
        <v>147</v>
      </c>
    </row>
    <row r="8013" spans="1:32">
      <c r="A8013">
        <v>33148</v>
      </c>
      <c r="B8013">
        <v>32248</v>
      </c>
      <c r="C8013" t="s">
        <v>489</v>
      </c>
      <c r="D8013" t="s">
        <v>4189</v>
      </c>
      <c r="E8013" t="s">
        <v>48</v>
      </c>
      <c r="F8013" t="s">
        <v>39004</v>
      </c>
      <c r="G8013" t="s">
        <v>39005</v>
      </c>
      <c r="H8013" t="s">
        <v>904</v>
      </c>
      <c r="I8013" s="1">
        <v>23327</v>
      </c>
      <c r="J8013" t="s">
        <v>39006</v>
      </c>
      <c r="K8013" t="s">
        <v>451</v>
      </c>
      <c r="L8013">
        <v>23874</v>
      </c>
      <c r="M8013" t="s">
        <v>904</v>
      </c>
      <c r="N8013" s="1">
        <v>45146</v>
      </c>
      <c r="O8013" s="1">
        <v>45147</v>
      </c>
      <c r="P8013">
        <v>58</v>
      </c>
      <c r="Q8013">
        <v>3</v>
      </c>
      <c r="R8013" t="s">
        <v>53</v>
      </c>
      <c r="S8013">
        <v>2</v>
      </c>
      <c r="T8013">
        <v>1</v>
      </c>
      <c r="U8013">
        <v>1</v>
      </c>
      <c r="V8013">
        <v>129</v>
      </c>
      <c r="W8013" t="s">
        <v>54</v>
      </c>
      <c r="X8013" t="s">
        <v>39007</v>
      </c>
      <c r="Y8013" t="s">
        <v>65</v>
      </c>
      <c r="Z8013" s="1">
        <v>45123</v>
      </c>
      <c r="AA8013" s="2">
        <v>0.28891203703703705</v>
      </c>
      <c r="AB8013" s="2">
        <v>0.47567129629629629</v>
      </c>
      <c r="AC8013" t="s">
        <v>44</v>
      </c>
      <c r="AD8013" t="s">
        <v>45</v>
      </c>
      <c r="AE8013" t="s">
        <v>45</v>
      </c>
      <c r="AF8013">
        <v>129</v>
      </c>
    </row>
    <row r="8014" spans="1:32">
      <c r="A8014">
        <v>33149</v>
      </c>
      <c r="B8014">
        <v>32249</v>
      </c>
      <c r="C8014" t="s">
        <v>1452</v>
      </c>
      <c r="D8014" t="s">
        <v>1228</v>
      </c>
      <c r="E8014" t="s">
        <v>34</v>
      </c>
      <c r="F8014" t="s">
        <v>39008</v>
      </c>
      <c r="G8014" t="s">
        <v>39009</v>
      </c>
      <c r="H8014" t="s">
        <v>280</v>
      </c>
      <c r="I8014" s="1">
        <v>37664</v>
      </c>
      <c r="J8014" t="s">
        <v>39010</v>
      </c>
      <c r="K8014" t="s">
        <v>39011</v>
      </c>
      <c r="L8014">
        <v>28540</v>
      </c>
      <c r="M8014" t="s">
        <v>280</v>
      </c>
      <c r="N8014" s="1">
        <v>45291</v>
      </c>
      <c r="O8014" s="1">
        <v>45292</v>
      </c>
      <c r="P8014">
        <v>67</v>
      </c>
      <c r="Q8014">
        <v>3</v>
      </c>
      <c r="R8014" t="s">
        <v>53</v>
      </c>
      <c r="S8014">
        <v>4</v>
      </c>
      <c r="T8014">
        <v>2</v>
      </c>
      <c r="U8014">
        <v>1</v>
      </c>
      <c r="V8014">
        <v>150</v>
      </c>
      <c r="W8014" t="s">
        <v>41</v>
      </c>
      <c r="X8014" t="s">
        <v>39012</v>
      </c>
      <c r="Y8014" t="s">
        <v>6</v>
      </c>
      <c r="Z8014" s="1">
        <v>45282</v>
      </c>
      <c r="AA8014" s="2">
        <v>0.98115740740740742</v>
      </c>
      <c r="AB8014" s="2">
        <v>0.20429398148148148</v>
      </c>
      <c r="AC8014" t="s">
        <v>45</v>
      </c>
      <c r="AD8014" t="s">
        <v>44</v>
      </c>
      <c r="AE8014" t="s">
        <v>44</v>
      </c>
      <c r="AF8014">
        <v>150</v>
      </c>
    </row>
    <row r="8015" spans="1:32">
      <c r="A8015">
        <v>33162</v>
      </c>
      <c r="B8015">
        <v>32262</v>
      </c>
      <c r="C8015" t="s">
        <v>1966</v>
      </c>
      <c r="D8015" t="s">
        <v>8307</v>
      </c>
      <c r="E8015" t="s">
        <v>48</v>
      </c>
      <c r="F8015" t="s">
        <v>39013</v>
      </c>
      <c r="G8015" t="s">
        <v>39014</v>
      </c>
      <c r="H8015" t="s">
        <v>37</v>
      </c>
      <c r="I8015" s="1">
        <v>21944</v>
      </c>
      <c r="J8015" t="s">
        <v>39015</v>
      </c>
      <c r="K8015" t="s">
        <v>7740</v>
      </c>
      <c r="L8015">
        <v>9437</v>
      </c>
      <c r="M8015" t="s">
        <v>37</v>
      </c>
      <c r="N8015" s="1">
        <v>44971</v>
      </c>
      <c r="O8015" s="1">
        <v>44974</v>
      </c>
      <c r="P8015">
        <v>88</v>
      </c>
      <c r="Q8015">
        <v>4</v>
      </c>
      <c r="R8015" t="s">
        <v>53</v>
      </c>
      <c r="S8015">
        <v>2</v>
      </c>
      <c r="T8015">
        <v>2</v>
      </c>
      <c r="U8015">
        <v>3</v>
      </c>
      <c r="V8015">
        <v>381</v>
      </c>
      <c r="W8015" t="s">
        <v>54</v>
      </c>
      <c r="X8015" t="s">
        <v>39016</v>
      </c>
      <c r="Y8015" t="s">
        <v>43</v>
      </c>
      <c r="Z8015" s="1">
        <v>44938</v>
      </c>
      <c r="AA8015" s="2">
        <v>0.48545138888888889</v>
      </c>
      <c r="AB8015" s="2">
        <v>0.23475694444444442</v>
      </c>
      <c r="AC8015" t="s">
        <v>45</v>
      </c>
      <c r="AD8015" t="s">
        <v>44</v>
      </c>
      <c r="AE8015" t="s">
        <v>44</v>
      </c>
      <c r="AF8015">
        <v>127</v>
      </c>
    </row>
    <row r="8016" spans="1:32">
      <c r="A8016">
        <v>33163</v>
      </c>
      <c r="B8016">
        <v>32263</v>
      </c>
      <c r="C8016" t="s">
        <v>2923</v>
      </c>
      <c r="D8016" t="s">
        <v>1790</v>
      </c>
      <c r="E8016" t="s">
        <v>48</v>
      </c>
      <c r="F8016" t="s">
        <v>39017</v>
      </c>
      <c r="G8016">
        <v>5862284465</v>
      </c>
      <c r="H8016" t="s">
        <v>272</v>
      </c>
      <c r="I8016" s="1">
        <v>31967</v>
      </c>
      <c r="J8016" t="s">
        <v>39018</v>
      </c>
      <c r="K8016" t="s">
        <v>31810</v>
      </c>
      <c r="L8016">
        <v>3698</v>
      </c>
      <c r="M8016" t="s">
        <v>272</v>
      </c>
      <c r="N8016" s="1">
        <v>45126</v>
      </c>
      <c r="O8016" s="1">
        <v>45129</v>
      </c>
      <c r="P8016">
        <v>23</v>
      </c>
      <c r="Q8016">
        <v>1</v>
      </c>
      <c r="R8016" t="s">
        <v>63</v>
      </c>
      <c r="S8016">
        <v>3</v>
      </c>
      <c r="T8016">
        <v>2</v>
      </c>
      <c r="U8016">
        <v>3</v>
      </c>
      <c r="V8016">
        <v>234</v>
      </c>
      <c r="W8016" t="s">
        <v>54</v>
      </c>
      <c r="X8016" t="s">
        <v>39019</v>
      </c>
      <c r="Y8016" t="s">
        <v>43</v>
      </c>
      <c r="Z8016" s="1">
        <v>45103</v>
      </c>
      <c r="AA8016" s="2">
        <v>0.44491898148148151</v>
      </c>
      <c r="AB8016" s="2">
        <v>0.27549768518518519</v>
      </c>
      <c r="AC8016" t="s">
        <v>44</v>
      </c>
      <c r="AD8016" t="s">
        <v>44</v>
      </c>
      <c r="AE8016" t="s">
        <v>44</v>
      </c>
      <c r="AF8016">
        <v>78</v>
      </c>
    </row>
    <row r="8017" spans="1:32">
      <c r="A8017">
        <v>33167</v>
      </c>
      <c r="B8017">
        <v>32267</v>
      </c>
      <c r="C8017" t="s">
        <v>221</v>
      </c>
      <c r="D8017" t="s">
        <v>829</v>
      </c>
      <c r="E8017" t="s">
        <v>48</v>
      </c>
      <c r="F8017" t="s">
        <v>15573</v>
      </c>
      <c r="G8017" t="s">
        <v>39020</v>
      </c>
      <c r="H8017" t="s">
        <v>109</v>
      </c>
      <c r="I8017" s="1">
        <v>27621</v>
      </c>
      <c r="J8017" t="s">
        <v>39021</v>
      </c>
      <c r="K8017" t="s">
        <v>39022</v>
      </c>
      <c r="L8017">
        <v>51457</v>
      </c>
      <c r="M8017" t="s">
        <v>109</v>
      </c>
      <c r="N8017" s="1">
        <v>45157</v>
      </c>
      <c r="O8017" s="1">
        <v>45158</v>
      </c>
      <c r="P8017">
        <v>45</v>
      </c>
      <c r="Q8017">
        <v>2</v>
      </c>
      <c r="R8017" t="s">
        <v>40</v>
      </c>
      <c r="S8017">
        <v>3</v>
      </c>
      <c r="T8017">
        <v>2</v>
      </c>
      <c r="U8017">
        <v>1</v>
      </c>
      <c r="V8017">
        <v>232</v>
      </c>
      <c r="W8017" t="s">
        <v>41</v>
      </c>
      <c r="X8017" t="s">
        <v>39023</v>
      </c>
      <c r="Y8017" t="s">
        <v>6</v>
      </c>
      <c r="Z8017" s="1">
        <v>45133</v>
      </c>
      <c r="AA8017" s="2">
        <v>9.2546296296296293E-2</v>
      </c>
      <c r="AB8017" s="2">
        <v>0.17120370370370372</v>
      </c>
      <c r="AC8017" t="s">
        <v>45</v>
      </c>
      <c r="AD8017" t="s">
        <v>45</v>
      </c>
      <c r="AE8017" t="s">
        <v>44</v>
      </c>
      <c r="AF8017">
        <v>232</v>
      </c>
    </row>
    <row r="8018" spans="1:32">
      <c r="A8018">
        <v>33168</v>
      </c>
      <c r="B8018">
        <v>32268</v>
      </c>
      <c r="C8018" t="s">
        <v>963</v>
      </c>
      <c r="D8018" t="s">
        <v>23603</v>
      </c>
      <c r="E8018" t="s">
        <v>48</v>
      </c>
      <c r="F8018" t="s">
        <v>39024</v>
      </c>
      <c r="G8018" t="s">
        <v>39025</v>
      </c>
      <c r="H8018" t="s">
        <v>317</v>
      </c>
      <c r="I8018" s="1">
        <v>29823</v>
      </c>
      <c r="J8018" t="s">
        <v>39026</v>
      </c>
      <c r="K8018" t="s">
        <v>39027</v>
      </c>
      <c r="L8018">
        <v>26496</v>
      </c>
      <c r="M8018" t="s">
        <v>317</v>
      </c>
      <c r="N8018" s="1">
        <v>45227</v>
      </c>
      <c r="O8018" s="1">
        <v>45230</v>
      </c>
      <c r="P8018">
        <v>7</v>
      </c>
      <c r="Q8018">
        <v>1</v>
      </c>
      <c r="R8018" t="s">
        <v>53</v>
      </c>
      <c r="S8018">
        <v>4</v>
      </c>
      <c r="T8018">
        <v>1</v>
      </c>
      <c r="U8018">
        <v>3</v>
      </c>
      <c r="V8018">
        <v>378</v>
      </c>
      <c r="W8018" t="s">
        <v>41</v>
      </c>
      <c r="X8018" t="s">
        <v>39028</v>
      </c>
      <c r="Y8018" t="s">
        <v>65</v>
      </c>
      <c r="Z8018" s="1">
        <v>45211</v>
      </c>
      <c r="AA8018" s="2">
        <v>0.26689814814814816</v>
      </c>
      <c r="AB8018" s="2">
        <v>0.36920138888888893</v>
      </c>
      <c r="AC8018" t="s">
        <v>44</v>
      </c>
      <c r="AD8018" t="s">
        <v>45</v>
      </c>
      <c r="AE8018" t="s">
        <v>44</v>
      </c>
      <c r="AF8018">
        <v>126</v>
      </c>
    </row>
    <row r="8019" spans="1:32">
      <c r="A8019">
        <v>33169</v>
      </c>
      <c r="B8019">
        <v>32269</v>
      </c>
      <c r="C8019" t="s">
        <v>1268</v>
      </c>
      <c r="D8019" t="s">
        <v>19720</v>
      </c>
      <c r="E8019" t="s">
        <v>34</v>
      </c>
      <c r="F8019" t="s">
        <v>19990</v>
      </c>
      <c r="G8019" t="s">
        <v>39029</v>
      </c>
      <c r="H8019" t="s">
        <v>423</v>
      </c>
      <c r="I8019" s="1">
        <v>27109</v>
      </c>
      <c r="J8019" t="s">
        <v>39030</v>
      </c>
      <c r="K8019" t="s">
        <v>39031</v>
      </c>
      <c r="L8019">
        <v>10430</v>
      </c>
      <c r="M8019" t="s">
        <v>423</v>
      </c>
      <c r="N8019" s="1">
        <v>45188</v>
      </c>
      <c r="O8019" s="1">
        <v>45191</v>
      </c>
      <c r="P8019">
        <v>83</v>
      </c>
      <c r="Q8019">
        <v>4</v>
      </c>
      <c r="R8019" t="s">
        <v>63</v>
      </c>
      <c r="S8019">
        <v>4</v>
      </c>
      <c r="T8019">
        <v>2</v>
      </c>
      <c r="U8019">
        <v>3</v>
      </c>
      <c r="V8019">
        <v>228</v>
      </c>
      <c r="W8019" t="s">
        <v>54</v>
      </c>
      <c r="X8019" t="s">
        <v>39032</v>
      </c>
      <c r="Y8019" t="s">
        <v>65</v>
      </c>
      <c r="Z8019" s="1">
        <v>45178</v>
      </c>
      <c r="AA8019" s="2">
        <v>0.71099537037037042</v>
      </c>
      <c r="AB8019" s="2">
        <v>0.95755787037037043</v>
      </c>
      <c r="AC8019" t="s">
        <v>45</v>
      </c>
      <c r="AD8019" t="s">
        <v>45</v>
      </c>
      <c r="AE8019" t="s">
        <v>44</v>
      </c>
      <c r="AF8019">
        <v>76</v>
      </c>
    </row>
    <row r="8020" spans="1:32">
      <c r="A8020">
        <v>33170</v>
      </c>
      <c r="B8020">
        <v>32270</v>
      </c>
      <c r="C8020" t="s">
        <v>2189</v>
      </c>
      <c r="D8020" t="s">
        <v>2117</v>
      </c>
      <c r="E8020" t="s">
        <v>34</v>
      </c>
      <c r="F8020" t="s">
        <v>39033</v>
      </c>
      <c r="G8020" t="s">
        <v>39034</v>
      </c>
      <c r="H8020" t="s">
        <v>171</v>
      </c>
      <c r="I8020" s="1">
        <v>25853</v>
      </c>
      <c r="J8020" t="s">
        <v>39035</v>
      </c>
      <c r="K8020" t="s">
        <v>39036</v>
      </c>
      <c r="L8020">
        <v>10725</v>
      </c>
      <c r="M8020" t="s">
        <v>171</v>
      </c>
      <c r="N8020" s="1">
        <v>45222</v>
      </c>
      <c r="O8020" s="1">
        <v>45224</v>
      </c>
      <c r="P8020">
        <v>61</v>
      </c>
      <c r="Q8020">
        <v>3</v>
      </c>
      <c r="R8020" t="s">
        <v>53</v>
      </c>
      <c r="S8020">
        <v>1</v>
      </c>
      <c r="T8020">
        <v>0</v>
      </c>
      <c r="U8020">
        <v>2</v>
      </c>
      <c r="V8020">
        <v>248</v>
      </c>
      <c r="W8020" t="s">
        <v>54</v>
      </c>
      <c r="X8020" t="s">
        <v>39037</v>
      </c>
      <c r="Y8020" t="s">
        <v>65</v>
      </c>
      <c r="Z8020" s="1">
        <v>45211</v>
      </c>
      <c r="AA8020" s="2">
        <v>0.55274305555555558</v>
      </c>
      <c r="AB8020" s="2">
        <v>0.56236111111111109</v>
      </c>
      <c r="AC8020" t="s">
        <v>44</v>
      </c>
      <c r="AD8020" t="s">
        <v>45</v>
      </c>
      <c r="AE8020" t="s">
        <v>45</v>
      </c>
      <c r="AF8020">
        <v>124</v>
      </c>
    </row>
    <row r="8021" spans="1:32">
      <c r="A8021">
        <v>33171</v>
      </c>
      <c r="B8021">
        <v>32271</v>
      </c>
      <c r="C8021" t="s">
        <v>489</v>
      </c>
      <c r="D8021" t="s">
        <v>2929</v>
      </c>
      <c r="E8021" t="s">
        <v>34</v>
      </c>
      <c r="F8021" t="s">
        <v>39038</v>
      </c>
      <c r="G8021" t="s">
        <v>39039</v>
      </c>
      <c r="H8021" t="s">
        <v>904</v>
      </c>
      <c r="I8021" s="1">
        <v>26211</v>
      </c>
      <c r="J8021" t="s">
        <v>39040</v>
      </c>
      <c r="K8021" t="s">
        <v>39041</v>
      </c>
      <c r="L8021">
        <v>92198</v>
      </c>
      <c r="M8021" t="s">
        <v>904</v>
      </c>
      <c r="N8021" s="1">
        <v>45126</v>
      </c>
      <c r="O8021" s="1">
        <v>45128</v>
      </c>
      <c r="P8021">
        <v>98</v>
      </c>
      <c r="Q8021">
        <v>4</v>
      </c>
      <c r="R8021" t="s">
        <v>63</v>
      </c>
      <c r="S8021">
        <v>2</v>
      </c>
      <c r="T8021">
        <v>0</v>
      </c>
      <c r="U8021">
        <v>2</v>
      </c>
      <c r="V8021">
        <v>178</v>
      </c>
      <c r="W8021" t="s">
        <v>41</v>
      </c>
      <c r="X8021" t="s">
        <v>39042</v>
      </c>
      <c r="Y8021" t="s">
        <v>65</v>
      </c>
      <c r="Z8021" s="1">
        <v>45094</v>
      </c>
      <c r="AA8021" s="2">
        <v>0.34315972222222224</v>
      </c>
      <c r="AB8021" s="2">
        <v>0.50354166666666667</v>
      </c>
      <c r="AC8021" t="s">
        <v>44</v>
      </c>
      <c r="AD8021" t="s">
        <v>45</v>
      </c>
      <c r="AE8021" t="s">
        <v>44</v>
      </c>
      <c r="AF8021">
        <v>89</v>
      </c>
    </row>
    <row r="8022" spans="1:32">
      <c r="A8022">
        <v>33172</v>
      </c>
      <c r="B8022">
        <v>32272</v>
      </c>
      <c r="C8022" t="s">
        <v>590</v>
      </c>
      <c r="D8022" t="s">
        <v>1404</v>
      </c>
      <c r="E8022" t="s">
        <v>34</v>
      </c>
      <c r="F8022" t="s">
        <v>39043</v>
      </c>
      <c r="G8022" t="s">
        <v>39044</v>
      </c>
      <c r="H8022" t="s">
        <v>280</v>
      </c>
      <c r="I8022" s="1">
        <v>25049</v>
      </c>
      <c r="J8022" t="s">
        <v>39045</v>
      </c>
      <c r="K8022" t="s">
        <v>39046</v>
      </c>
      <c r="L8022">
        <v>71947</v>
      </c>
      <c r="M8022" t="s">
        <v>280</v>
      </c>
      <c r="N8022" s="1">
        <v>45074</v>
      </c>
      <c r="O8022" s="1">
        <v>45079</v>
      </c>
      <c r="P8022">
        <v>71</v>
      </c>
      <c r="Q8022">
        <v>3</v>
      </c>
      <c r="R8022" t="s">
        <v>63</v>
      </c>
      <c r="S8022">
        <v>4</v>
      </c>
      <c r="T8022">
        <v>2</v>
      </c>
      <c r="U8022">
        <v>5</v>
      </c>
      <c r="V8022">
        <v>315</v>
      </c>
      <c r="W8022" t="s">
        <v>41</v>
      </c>
      <c r="X8022" t="s">
        <v>39047</v>
      </c>
      <c r="Y8022" t="s">
        <v>43</v>
      </c>
      <c r="Z8022" s="1">
        <v>45064</v>
      </c>
      <c r="AA8022" s="2">
        <v>0.69240740740740747</v>
      </c>
      <c r="AB8022" s="2">
        <v>0.6977199074074073</v>
      </c>
      <c r="AC8022" t="s">
        <v>45</v>
      </c>
      <c r="AD8022" t="s">
        <v>45</v>
      </c>
      <c r="AE8022" t="s">
        <v>45</v>
      </c>
      <c r="AF8022">
        <v>63</v>
      </c>
    </row>
    <row r="8023" spans="1:32">
      <c r="A8023">
        <v>33173</v>
      </c>
      <c r="B8023">
        <v>32273</v>
      </c>
      <c r="C8023" t="s">
        <v>168</v>
      </c>
      <c r="D8023" t="s">
        <v>2369</v>
      </c>
      <c r="E8023" t="s">
        <v>34</v>
      </c>
      <c r="F8023" t="s">
        <v>39048</v>
      </c>
      <c r="G8023" t="s">
        <v>39049</v>
      </c>
      <c r="H8023" t="s">
        <v>309</v>
      </c>
      <c r="I8023" s="1">
        <v>34498</v>
      </c>
      <c r="J8023" t="s">
        <v>39050</v>
      </c>
      <c r="K8023" t="s">
        <v>39051</v>
      </c>
      <c r="L8023">
        <v>10711</v>
      </c>
      <c r="M8023" t="s">
        <v>309</v>
      </c>
      <c r="N8023" s="1">
        <v>45036</v>
      </c>
      <c r="O8023" s="1">
        <v>45040</v>
      </c>
      <c r="P8023">
        <v>86</v>
      </c>
      <c r="Q8023">
        <v>4</v>
      </c>
      <c r="R8023" t="s">
        <v>63</v>
      </c>
      <c r="S8023">
        <v>4</v>
      </c>
      <c r="T8023">
        <v>0</v>
      </c>
      <c r="U8023">
        <v>4</v>
      </c>
      <c r="V8023">
        <v>316</v>
      </c>
      <c r="W8023" t="s">
        <v>41</v>
      </c>
      <c r="X8023" t="s">
        <v>39052</v>
      </c>
      <c r="Y8023" t="s">
        <v>81</v>
      </c>
      <c r="Z8023" s="1">
        <v>45019</v>
      </c>
      <c r="AA8023" s="2">
        <v>0.56335648148148143</v>
      </c>
      <c r="AB8023" s="2">
        <v>0.73819444444444438</v>
      </c>
      <c r="AC8023" t="s">
        <v>44</v>
      </c>
      <c r="AD8023" t="s">
        <v>45</v>
      </c>
      <c r="AE8023" t="s">
        <v>45</v>
      </c>
      <c r="AF8023">
        <v>79</v>
      </c>
    </row>
    <row r="8024" spans="1:32">
      <c r="A8024">
        <v>33175</v>
      </c>
      <c r="B8024">
        <v>32275</v>
      </c>
      <c r="C8024" t="s">
        <v>1515</v>
      </c>
      <c r="D8024" t="s">
        <v>22781</v>
      </c>
      <c r="E8024" t="s">
        <v>34</v>
      </c>
      <c r="F8024" t="s">
        <v>39053</v>
      </c>
      <c r="G8024" t="s">
        <v>39054</v>
      </c>
      <c r="H8024" t="s">
        <v>171</v>
      </c>
      <c r="I8024" s="1">
        <v>18276</v>
      </c>
      <c r="J8024" t="s">
        <v>39055</v>
      </c>
      <c r="K8024" t="s">
        <v>39056</v>
      </c>
      <c r="L8024">
        <v>61930</v>
      </c>
      <c r="M8024" t="s">
        <v>171</v>
      </c>
      <c r="N8024" s="1">
        <v>45273</v>
      </c>
      <c r="O8024" s="1">
        <v>45277</v>
      </c>
      <c r="P8024">
        <v>93</v>
      </c>
      <c r="Q8024">
        <v>4</v>
      </c>
      <c r="R8024" t="s">
        <v>40</v>
      </c>
      <c r="S8024">
        <v>1</v>
      </c>
      <c r="T8024">
        <v>2</v>
      </c>
      <c r="U8024">
        <v>4</v>
      </c>
      <c r="V8024">
        <v>976</v>
      </c>
      <c r="W8024" t="s">
        <v>54</v>
      </c>
      <c r="X8024" t="s">
        <v>39057</v>
      </c>
      <c r="Y8024" t="s">
        <v>65</v>
      </c>
      <c r="Z8024" s="1">
        <v>45261</v>
      </c>
      <c r="AA8024" s="2">
        <v>0.30512731481481481</v>
      </c>
      <c r="AB8024" s="2">
        <v>0.50082175925925931</v>
      </c>
      <c r="AC8024" t="s">
        <v>45</v>
      </c>
      <c r="AD8024" t="s">
        <v>45</v>
      </c>
      <c r="AE8024" t="s">
        <v>45</v>
      </c>
      <c r="AF8024">
        <v>244</v>
      </c>
    </row>
    <row r="8025" spans="1:32">
      <c r="A8025">
        <v>33178</v>
      </c>
      <c r="B8025">
        <v>32278</v>
      </c>
      <c r="C8025" t="s">
        <v>1268</v>
      </c>
      <c r="D8025" t="s">
        <v>609</v>
      </c>
      <c r="E8025" t="s">
        <v>34</v>
      </c>
      <c r="F8025" t="s">
        <v>39058</v>
      </c>
      <c r="G8025" t="s">
        <v>39059</v>
      </c>
      <c r="H8025" t="s">
        <v>50</v>
      </c>
      <c r="I8025" s="1">
        <v>37517</v>
      </c>
      <c r="J8025" t="s">
        <v>39060</v>
      </c>
      <c r="K8025" t="s">
        <v>31499</v>
      </c>
      <c r="L8025">
        <v>54912</v>
      </c>
      <c r="M8025" t="s">
        <v>50</v>
      </c>
      <c r="N8025" s="1">
        <v>45194</v>
      </c>
      <c r="O8025" s="1">
        <v>45195</v>
      </c>
      <c r="P8025">
        <v>6</v>
      </c>
      <c r="Q8025">
        <v>1</v>
      </c>
      <c r="R8025" t="s">
        <v>40</v>
      </c>
      <c r="S8025">
        <v>2</v>
      </c>
      <c r="T8025">
        <v>1</v>
      </c>
      <c r="U8025">
        <v>1</v>
      </c>
      <c r="V8025">
        <v>201</v>
      </c>
      <c r="W8025" t="s">
        <v>54</v>
      </c>
      <c r="X8025" t="s">
        <v>39061</v>
      </c>
      <c r="Y8025" t="s">
        <v>43</v>
      </c>
      <c r="Z8025" s="1">
        <v>45163</v>
      </c>
      <c r="AA8025" s="2">
        <v>0.88987268518518514</v>
      </c>
      <c r="AB8025" s="2">
        <v>0.77746527777777785</v>
      </c>
      <c r="AC8025" t="s">
        <v>44</v>
      </c>
      <c r="AD8025" t="s">
        <v>44</v>
      </c>
      <c r="AE8025" t="s">
        <v>44</v>
      </c>
      <c r="AF8025">
        <v>201</v>
      </c>
    </row>
    <row r="8026" spans="1:32">
      <c r="A8026">
        <v>33180</v>
      </c>
      <c r="B8026">
        <v>32280</v>
      </c>
      <c r="C8026" t="s">
        <v>427</v>
      </c>
      <c r="D8026" t="s">
        <v>14378</v>
      </c>
      <c r="E8026" t="s">
        <v>48</v>
      </c>
      <c r="F8026" t="s">
        <v>39062</v>
      </c>
      <c r="G8026" t="s">
        <v>39063</v>
      </c>
      <c r="H8026" t="s">
        <v>530</v>
      </c>
      <c r="I8026" s="1">
        <v>38102</v>
      </c>
      <c r="J8026" t="s">
        <v>39064</v>
      </c>
      <c r="K8026" t="s">
        <v>39065</v>
      </c>
      <c r="L8026">
        <v>20703</v>
      </c>
      <c r="M8026" t="s">
        <v>530</v>
      </c>
      <c r="N8026" s="1">
        <v>45072</v>
      </c>
      <c r="O8026" s="1">
        <v>45076</v>
      </c>
      <c r="P8026">
        <v>93</v>
      </c>
      <c r="Q8026">
        <v>4</v>
      </c>
      <c r="R8026" t="s">
        <v>40</v>
      </c>
      <c r="S8026">
        <v>3</v>
      </c>
      <c r="T8026">
        <v>2</v>
      </c>
      <c r="U8026">
        <v>4</v>
      </c>
      <c r="V8026">
        <v>800</v>
      </c>
      <c r="W8026" t="s">
        <v>41</v>
      </c>
      <c r="X8026" t="s">
        <v>39066</v>
      </c>
      <c r="Y8026" t="s">
        <v>81</v>
      </c>
      <c r="Z8026" s="1">
        <v>45061</v>
      </c>
      <c r="AA8026" s="2">
        <v>0.20359953703703704</v>
      </c>
      <c r="AB8026" s="2">
        <v>0.13032407407407406</v>
      </c>
      <c r="AC8026" t="s">
        <v>45</v>
      </c>
      <c r="AD8026" t="s">
        <v>44</v>
      </c>
      <c r="AE8026" t="s">
        <v>44</v>
      </c>
      <c r="AF8026">
        <v>200</v>
      </c>
    </row>
    <row r="8027" spans="1:32">
      <c r="A8027">
        <v>33181</v>
      </c>
      <c r="B8027">
        <v>32281</v>
      </c>
      <c r="C8027" t="s">
        <v>2481</v>
      </c>
      <c r="D8027" t="s">
        <v>469</v>
      </c>
      <c r="E8027" t="s">
        <v>48</v>
      </c>
      <c r="F8027" t="s">
        <v>39067</v>
      </c>
      <c r="G8027" t="s">
        <v>39068</v>
      </c>
      <c r="H8027" t="s">
        <v>209</v>
      </c>
      <c r="I8027" s="1">
        <v>18246</v>
      </c>
      <c r="J8027" t="s">
        <v>39069</v>
      </c>
      <c r="K8027" t="s">
        <v>39070</v>
      </c>
      <c r="L8027">
        <v>36906</v>
      </c>
      <c r="M8027" t="s">
        <v>209</v>
      </c>
      <c r="N8027" s="1">
        <v>45312</v>
      </c>
      <c r="O8027" s="1">
        <v>45317</v>
      </c>
      <c r="P8027">
        <v>70</v>
      </c>
      <c r="Q8027">
        <v>3</v>
      </c>
      <c r="R8027" t="s">
        <v>53</v>
      </c>
      <c r="S8027">
        <v>3</v>
      </c>
      <c r="T8027">
        <v>1</v>
      </c>
      <c r="U8027">
        <v>5</v>
      </c>
      <c r="V8027">
        <v>640</v>
      </c>
      <c r="W8027" t="s">
        <v>54</v>
      </c>
      <c r="X8027" t="s">
        <v>39071</v>
      </c>
      <c r="Y8027" t="s">
        <v>6</v>
      </c>
      <c r="Z8027" s="1">
        <v>45289</v>
      </c>
      <c r="AA8027" s="2">
        <v>0.45035879629629627</v>
      </c>
      <c r="AB8027" s="2">
        <v>0.89731481481481479</v>
      </c>
      <c r="AC8027" t="s">
        <v>45</v>
      </c>
      <c r="AD8027" t="s">
        <v>45</v>
      </c>
      <c r="AE8027" t="s">
        <v>45</v>
      </c>
      <c r="AF8027">
        <v>128</v>
      </c>
    </row>
    <row r="8028" spans="1:32">
      <c r="A8028">
        <v>33182</v>
      </c>
      <c r="B8028">
        <v>32282</v>
      </c>
      <c r="C8028" t="s">
        <v>1015</v>
      </c>
      <c r="D8028" t="s">
        <v>27609</v>
      </c>
      <c r="E8028" t="s">
        <v>48</v>
      </c>
      <c r="F8028" t="s">
        <v>39072</v>
      </c>
      <c r="G8028" t="s">
        <v>39073</v>
      </c>
      <c r="H8028" t="s">
        <v>101</v>
      </c>
      <c r="I8028" s="1">
        <v>19024</v>
      </c>
      <c r="J8028" t="s">
        <v>39074</v>
      </c>
      <c r="K8028" t="s">
        <v>39075</v>
      </c>
      <c r="L8028">
        <v>57841</v>
      </c>
      <c r="M8028" t="s">
        <v>101</v>
      </c>
      <c r="N8028" s="1">
        <v>44967</v>
      </c>
      <c r="O8028" s="1">
        <v>44971</v>
      </c>
      <c r="P8028">
        <v>80</v>
      </c>
      <c r="Q8028">
        <v>4</v>
      </c>
      <c r="R8028" t="s">
        <v>63</v>
      </c>
      <c r="S8028">
        <v>2</v>
      </c>
      <c r="T8028">
        <v>0</v>
      </c>
      <c r="U8028">
        <v>4</v>
      </c>
      <c r="V8028">
        <v>252</v>
      </c>
      <c r="W8028" t="s">
        <v>54</v>
      </c>
      <c r="X8028" t="s">
        <v>39076</v>
      </c>
      <c r="Y8028" t="s">
        <v>65</v>
      </c>
      <c r="Z8028" s="1">
        <v>44931</v>
      </c>
      <c r="AA8028" s="2">
        <v>0.33929398148148149</v>
      </c>
      <c r="AB8028" s="2">
        <v>0.94572916666666673</v>
      </c>
      <c r="AC8028" t="s">
        <v>44</v>
      </c>
      <c r="AD8028" t="s">
        <v>45</v>
      </c>
      <c r="AE8028" t="s">
        <v>44</v>
      </c>
      <c r="AF8028">
        <v>63</v>
      </c>
    </row>
    <row r="8029" spans="1:32">
      <c r="A8029">
        <v>33183</v>
      </c>
      <c r="B8029">
        <v>32283</v>
      </c>
      <c r="C8029" t="s">
        <v>4119</v>
      </c>
      <c r="D8029" t="s">
        <v>9099</v>
      </c>
      <c r="E8029" t="s">
        <v>34</v>
      </c>
      <c r="F8029" t="s">
        <v>39077</v>
      </c>
      <c r="G8029" t="s">
        <v>39078</v>
      </c>
      <c r="H8029" t="s">
        <v>171</v>
      </c>
      <c r="I8029" s="1">
        <v>25198</v>
      </c>
      <c r="J8029" t="s">
        <v>39079</v>
      </c>
      <c r="K8029" t="s">
        <v>18166</v>
      </c>
      <c r="L8029">
        <v>45515</v>
      </c>
      <c r="M8029" t="s">
        <v>171</v>
      </c>
      <c r="N8029" s="1">
        <v>45132</v>
      </c>
      <c r="O8029" s="1">
        <v>45134</v>
      </c>
      <c r="P8029">
        <v>89</v>
      </c>
      <c r="Q8029">
        <v>4</v>
      </c>
      <c r="R8029" t="s">
        <v>63</v>
      </c>
      <c r="S8029">
        <v>3</v>
      </c>
      <c r="T8029">
        <v>2</v>
      </c>
      <c r="U8029">
        <v>2</v>
      </c>
      <c r="V8029">
        <v>156</v>
      </c>
      <c r="W8029" t="s">
        <v>41</v>
      </c>
      <c r="X8029" t="s">
        <v>39080</v>
      </c>
      <c r="Y8029" t="s">
        <v>6</v>
      </c>
      <c r="Z8029" s="1">
        <v>45106</v>
      </c>
      <c r="AA8029" s="2">
        <v>6.09837962962963E-2</v>
      </c>
      <c r="AB8029" s="2">
        <v>0.95185185185185184</v>
      </c>
      <c r="AC8029" t="s">
        <v>45</v>
      </c>
      <c r="AD8029" t="s">
        <v>44</v>
      </c>
      <c r="AE8029" t="s">
        <v>44</v>
      </c>
      <c r="AF8029">
        <v>78</v>
      </c>
    </row>
    <row r="8030" spans="1:32">
      <c r="A8030">
        <v>33184</v>
      </c>
      <c r="B8030">
        <v>32284</v>
      </c>
      <c r="C8030" t="s">
        <v>2144</v>
      </c>
      <c r="D8030" t="s">
        <v>2880</v>
      </c>
      <c r="E8030" t="s">
        <v>48</v>
      </c>
      <c r="F8030" t="s">
        <v>39081</v>
      </c>
      <c r="G8030" t="s">
        <v>39082</v>
      </c>
      <c r="H8030" t="s">
        <v>904</v>
      </c>
      <c r="I8030" s="1">
        <v>24825</v>
      </c>
      <c r="J8030" t="s">
        <v>39083</v>
      </c>
      <c r="K8030" t="s">
        <v>39084</v>
      </c>
      <c r="L8030">
        <v>53101</v>
      </c>
      <c r="M8030" t="s">
        <v>904</v>
      </c>
      <c r="N8030" s="1">
        <v>45013</v>
      </c>
      <c r="O8030" s="1">
        <v>45018</v>
      </c>
      <c r="P8030">
        <v>35</v>
      </c>
      <c r="Q8030">
        <v>2</v>
      </c>
      <c r="R8030" t="s">
        <v>63</v>
      </c>
      <c r="S8030">
        <v>3</v>
      </c>
      <c r="T8030">
        <v>2</v>
      </c>
      <c r="U8030">
        <v>5</v>
      </c>
      <c r="V8030">
        <v>415</v>
      </c>
      <c r="W8030" t="s">
        <v>41</v>
      </c>
      <c r="X8030" t="s">
        <v>39085</v>
      </c>
      <c r="Y8030" t="s">
        <v>65</v>
      </c>
      <c r="Z8030" s="1">
        <v>44994</v>
      </c>
      <c r="AA8030" s="2">
        <v>0.68843750000000004</v>
      </c>
      <c r="AB8030" s="2">
        <v>0.20265046296296296</v>
      </c>
      <c r="AC8030" t="s">
        <v>44</v>
      </c>
      <c r="AD8030" t="s">
        <v>45</v>
      </c>
      <c r="AE8030" t="s">
        <v>45</v>
      </c>
      <c r="AF8030">
        <v>83</v>
      </c>
    </row>
    <row r="8031" spans="1:32">
      <c r="A8031">
        <v>33185</v>
      </c>
      <c r="B8031">
        <v>32285</v>
      </c>
      <c r="C8031" t="s">
        <v>1233</v>
      </c>
      <c r="D8031" t="s">
        <v>4275</v>
      </c>
      <c r="E8031" t="s">
        <v>48</v>
      </c>
      <c r="F8031" t="s">
        <v>39086</v>
      </c>
      <c r="G8031" t="s">
        <v>39087</v>
      </c>
      <c r="H8031" t="s">
        <v>457</v>
      </c>
      <c r="I8031" s="1">
        <v>28424</v>
      </c>
      <c r="J8031" t="s">
        <v>39088</v>
      </c>
      <c r="K8031" t="s">
        <v>39089</v>
      </c>
      <c r="L8031">
        <v>88094</v>
      </c>
      <c r="M8031" t="s">
        <v>457</v>
      </c>
      <c r="N8031" s="1">
        <v>45041</v>
      </c>
      <c r="O8031" s="1">
        <v>45044</v>
      </c>
      <c r="P8031">
        <v>14</v>
      </c>
      <c r="Q8031">
        <v>1</v>
      </c>
      <c r="R8031" t="s">
        <v>63</v>
      </c>
      <c r="S8031">
        <v>2</v>
      </c>
      <c r="T8031">
        <v>2</v>
      </c>
      <c r="U8031">
        <v>3</v>
      </c>
      <c r="V8031">
        <v>255</v>
      </c>
      <c r="W8031" t="s">
        <v>41</v>
      </c>
      <c r="X8031" t="s">
        <v>39090</v>
      </c>
      <c r="Y8031" t="s">
        <v>43</v>
      </c>
      <c r="Z8031" s="1">
        <v>45035</v>
      </c>
      <c r="AA8031" s="2">
        <v>0.40421296296296294</v>
      </c>
      <c r="AB8031" s="2">
        <v>0.53925925925925922</v>
      </c>
      <c r="AC8031" t="s">
        <v>45</v>
      </c>
      <c r="AD8031" t="s">
        <v>44</v>
      </c>
      <c r="AE8031" t="s">
        <v>44</v>
      </c>
      <c r="AF8031">
        <v>85</v>
      </c>
    </row>
    <row r="8032" spans="1:32">
      <c r="A8032">
        <v>33187</v>
      </c>
      <c r="B8032">
        <v>32287</v>
      </c>
      <c r="C8032" t="s">
        <v>1503</v>
      </c>
      <c r="D8032" t="s">
        <v>2203</v>
      </c>
      <c r="E8032" t="s">
        <v>34</v>
      </c>
      <c r="F8032" t="s">
        <v>39091</v>
      </c>
      <c r="G8032" t="s">
        <v>39092</v>
      </c>
      <c r="H8032" t="s">
        <v>530</v>
      </c>
      <c r="I8032" s="1">
        <v>22110</v>
      </c>
      <c r="J8032" t="s">
        <v>39093</v>
      </c>
      <c r="K8032" t="s">
        <v>39094</v>
      </c>
      <c r="L8032">
        <v>3830</v>
      </c>
      <c r="M8032" t="s">
        <v>530</v>
      </c>
      <c r="N8032" s="1">
        <v>45256</v>
      </c>
      <c r="O8032" s="1">
        <v>45260</v>
      </c>
      <c r="P8032">
        <v>23</v>
      </c>
      <c r="Q8032">
        <v>1</v>
      </c>
      <c r="R8032" t="s">
        <v>63</v>
      </c>
      <c r="S8032">
        <v>4</v>
      </c>
      <c r="T8032">
        <v>1</v>
      </c>
      <c r="U8032">
        <v>4</v>
      </c>
      <c r="V8032">
        <v>240</v>
      </c>
      <c r="W8032" t="s">
        <v>54</v>
      </c>
      <c r="X8032" t="s">
        <v>39095</v>
      </c>
      <c r="Y8032" t="s">
        <v>81</v>
      </c>
      <c r="Z8032" s="1">
        <v>45229</v>
      </c>
      <c r="AA8032" s="2">
        <v>0.58027777777777778</v>
      </c>
      <c r="AB8032" s="2">
        <v>0.17739583333333334</v>
      </c>
      <c r="AC8032" t="s">
        <v>44</v>
      </c>
      <c r="AD8032" t="s">
        <v>45</v>
      </c>
      <c r="AE8032" t="s">
        <v>44</v>
      </c>
      <c r="AF8032">
        <v>60</v>
      </c>
    </row>
    <row r="8033" spans="1:32">
      <c r="A8033">
        <v>33188</v>
      </c>
      <c r="B8033">
        <v>32288</v>
      </c>
      <c r="C8033" t="s">
        <v>1573</v>
      </c>
      <c r="D8033" t="s">
        <v>4758</v>
      </c>
      <c r="E8033" t="s">
        <v>48</v>
      </c>
      <c r="F8033" t="s">
        <v>39096</v>
      </c>
      <c r="G8033" t="s">
        <v>39097</v>
      </c>
      <c r="H8033" t="s">
        <v>317</v>
      </c>
      <c r="I8033" s="1">
        <v>35533</v>
      </c>
      <c r="J8033" t="s">
        <v>39098</v>
      </c>
      <c r="K8033" t="s">
        <v>39099</v>
      </c>
      <c r="L8033">
        <v>98814</v>
      </c>
      <c r="M8033" t="s">
        <v>317</v>
      </c>
      <c r="N8033" s="1">
        <v>45027</v>
      </c>
      <c r="O8033" s="1">
        <v>45029</v>
      </c>
      <c r="P8033">
        <v>95</v>
      </c>
      <c r="Q8033">
        <v>4</v>
      </c>
      <c r="R8033" t="s">
        <v>63</v>
      </c>
      <c r="S8033">
        <v>1</v>
      </c>
      <c r="T8033">
        <v>1</v>
      </c>
      <c r="U8033">
        <v>2</v>
      </c>
      <c r="V8033">
        <v>180</v>
      </c>
      <c r="W8033" t="s">
        <v>54</v>
      </c>
      <c r="X8033" t="s">
        <v>39100</v>
      </c>
      <c r="Y8033" t="s">
        <v>81</v>
      </c>
      <c r="Z8033" s="1">
        <v>45020</v>
      </c>
      <c r="AA8033" s="2">
        <v>0.34927083333333336</v>
      </c>
      <c r="AB8033" s="2">
        <v>0.78659722222222228</v>
      </c>
      <c r="AC8033" t="s">
        <v>44</v>
      </c>
      <c r="AD8033" t="s">
        <v>44</v>
      </c>
      <c r="AE8033" t="s">
        <v>45</v>
      </c>
      <c r="AF8033">
        <v>90</v>
      </c>
    </row>
    <row r="8034" spans="1:32">
      <c r="A8034">
        <v>33189</v>
      </c>
      <c r="B8034">
        <v>32289</v>
      </c>
      <c r="C8034" t="s">
        <v>5242</v>
      </c>
      <c r="D8034" t="s">
        <v>2587</v>
      </c>
      <c r="E8034" t="s">
        <v>48</v>
      </c>
      <c r="F8034" t="s">
        <v>39101</v>
      </c>
      <c r="G8034" t="s">
        <v>39102</v>
      </c>
      <c r="H8034" t="s">
        <v>50</v>
      </c>
      <c r="I8034" s="1">
        <v>27078</v>
      </c>
      <c r="J8034" t="s">
        <v>39103</v>
      </c>
      <c r="K8034" t="s">
        <v>37200</v>
      </c>
      <c r="L8034">
        <v>72226</v>
      </c>
      <c r="M8034" t="s">
        <v>50</v>
      </c>
      <c r="N8034" s="1">
        <v>45227</v>
      </c>
      <c r="O8034" s="1">
        <v>45230</v>
      </c>
      <c r="P8034">
        <v>29</v>
      </c>
      <c r="Q8034">
        <v>2</v>
      </c>
      <c r="R8034" t="s">
        <v>63</v>
      </c>
      <c r="S8034">
        <v>1</v>
      </c>
      <c r="T8034">
        <v>1</v>
      </c>
      <c r="U8034">
        <v>3</v>
      </c>
      <c r="V8034">
        <v>249</v>
      </c>
      <c r="W8034" t="s">
        <v>41</v>
      </c>
      <c r="X8034" t="s">
        <v>39104</v>
      </c>
      <c r="Y8034" t="s">
        <v>65</v>
      </c>
      <c r="Z8034" s="1">
        <v>45222</v>
      </c>
      <c r="AA8034" s="2">
        <v>0.9226967592592592</v>
      </c>
      <c r="AB8034" s="2">
        <v>0.82467592592592587</v>
      </c>
      <c r="AC8034" t="s">
        <v>44</v>
      </c>
      <c r="AD8034" t="s">
        <v>45</v>
      </c>
      <c r="AE8034" t="s">
        <v>45</v>
      </c>
      <c r="AF8034">
        <v>83</v>
      </c>
    </row>
    <row r="8035" spans="1:32">
      <c r="A8035">
        <v>33190</v>
      </c>
      <c r="B8035">
        <v>32290</v>
      </c>
      <c r="C8035" t="s">
        <v>11400</v>
      </c>
      <c r="D8035" t="s">
        <v>2117</v>
      </c>
      <c r="E8035" t="s">
        <v>34</v>
      </c>
      <c r="F8035" t="s">
        <v>22203</v>
      </c>
      <c r="G8035" t="s">
        <v>39105</v>
      </c>
      <c r="H8035" t="s">
        <v>171</v>
      </c>
      <c r="I8035" s="1">
        <v>19366</v>
      </c>
      <c r="J8035" t="s">
        <v>39106</v>
      </c>
      <c r="K8035" t="s">
        <v>39107</v>
      </c>
      <c r="L8035">
        <v>22540</v>
      </c>
      <c r="M8035" t="s">
        <v>171</v>
      </c>
      <c r="N8035" s="1">
        <v>44971</v>
      </c>
      <c r="O8035" s="1">
        <v>44974</v>
      </c>
      <c r="P8035">
        <v>7</v>
      </c>
      <c r="Q8035">
        <v>1</v>
      </c>
      <c r="R8035" t="s">
        <v>53</v>
      </c>
      <c r="S8035">
        <v>1</v>
      </c>
      <c r="T8035">
        <v>2</v>
      </c>
      <c r="U8035">
        <v>3</v>
      </c>
      <c r="V8035">
        <v>435</v>
      </c>
      <c r="W8035" t="s">
        <v>54</v>
      </c>
      <c r="X8035" t="s">
        <v>39108</v>
      </c>
      <c r="Y8035" t="s">
        <v>43</v>
      </c>
      <c r="Z8035" s="1">
        <v>44947</v>
      </c>
      <c r="AA8035" s="2">
        <v>0.79072916666666659</v>
      </c>
      <c r="AB8035" s="2">
        <v>0.71581018518518524</v>
      </c>
      <c r="AC8035" t="s">
        <v>44</v>
      </c>
      <c r="AD8035" t="s">
        <v>45</v>
      </c>
      <c r="AE8035" t="s">
        <v>45</v>
      </c>
      <c r="AF8035">
        <v>145</v>
      </c>
    </row>
    <row r="8036" spans="1:32">
      <c r="A8036">
        <v>33193</v>
      </c>
      <c r="B8036">
        <v>32293</v>
      </c>
      <c r="C8036" t="s">
        <v>2415</v>
      </c>
      <c r="D8036" t="s">
        <v>402</v>
      </c>
      <c r="E8036" t="s">
        <v>34</v>
      </c>
      <c r="F8036" t="s">
        <v>39109</v>
      </c>
      <c r="G8036" t="s">
        <v>39110</v>
      </c>
      <c r="H8036" t="s">
        <v>423</v>
      </c>
      <c r="I8036" s="1">
        <v>36970</v>
      </c>
      <c r="J8036" t="s">
        <v>39111</v>
      </c>
      <c r="K8036" t="s">
        <v>39112</v>
      </c>
      <c r="L8036">
        <v>52209</v>
      </c>
      <c r="M8036" t="s">
        <v>423</v>
      </c>
      <c r="N8036" s="1">
        <v>45172</v>
      </c>
      <c r="O8036" s="1">
        <v>45177</v>
      </c>
      <c r="P8036">
        <v>23</v>
      </c>
      <c r="Q8036">
        <v>1</v>
      </c>
      <c r="R8036" t="s">
        <v>63</v>
      </c>
      <c r="S8036">
        <v>3</v>
      </c>
      <c r="T8036">
        <v>1</v>
      </c>
      <c r="U8036">
        <v>5</v>
      </c>
      <c r="V8036">
        <v>425</v>
      </c>
      <c r="W8036" t="s">
        <v>41</v>
      </c>
      <c r="X8036" t="s">
        <v>39113</v>
      </c>
      <c r="Y8036" t="s">
        <v>43</v>
      </c>
      <c r="Z8036" s="1">
        <v>45158</v>
      </c>
      <c r="AA8036" s="2">
        <v>5.7800925925925929E-2</v>
      </c>
      <c r="AB8036" s="2">
        <v>0.4944560185185185</v>
      </c>
      <c r="AC8036" t="s">
        <v>45</v>
      </c>
      <c r="AD8036" t="s">
        <v>44</v>
      </c>
      <c r="AE8036" t="s">
        <v>44</v>
      </c>
      <c r="AF8036">
        <v>85</v>
      </c>
    </row>
    <row r="8037" spans="1:32">
      <c r="A8037">
        <v>33194</v>
      </c>
      <c r="B8037">
        <v>32294</v>
      </c>
      <c r="C8037" t="s">
        <v>1392</v>
      </c>
      <c r="D8037" t="s">
        <v>7750</v>
      </c>
      <c r="E8037" t="s">
        <v>34</v>
      </c>
      <c r="F8037" t="s">
        <v>39114</v>
      </c>
      <c r="G8037" t="s">
        <v>39115</v>
      </c>
      <c r="H8037" t="s">
        <v>77</v>
      </c>
      <c r="I8037" s="1">
        <v>20050</v>
      </c>
      <c r="J8037" t="s">
        <v>39116</v>
      </c>
      <c r="K8037" t="s">
        <v>39117</v>
      </c>
      <c r="L8037">
        <v>71057</v>
      </c>
      <c r="M8037" t="s">
        <v>77</v>
      </c>
      <c r="N8037" s="1">
        <v>44995</v>
      </c>
      <c r="O8037" s="1">
        <v>44998</v>
      </c>
      <c r="P8037">
        <v>15</v>
      </c>
      <c r="Q8037">
        <v>1</v>
      </c>
      <c r="R8037" t="s">
        <v>40</v>
      </c>
      <c r="S8037">
        <v>2</v>
      </c>
      <c r="T8037">
        <v>2</v>
      </c>
      <c r="U8037">
        <v>3</v>
      </c>
      <c r="V8037">
        <v>747</v>
      </c>
      <c r="W8037" t="s">
        <v>54</v>
      </c>
      <c r="X8037" t="s">
        <v>39118</v>
      </c>
      <c r="Y8037" t="s">
        <v>6</v>
      </c>
      <c r="Z8037" s="1">
        <v>44984</v>
      </c>
      <c r="AA8037" s="2">
        <v>0.75738425925925934</v>
      </c>
      <c r="AB8037" s="2">
        <v>7.6909722222222213E-2</v>
      </c>
      <c r="AC8037" t="s">
        <v>45</v>
      </c>
      <c r="AD8037" t="s">
        <v>44</v>
      </c>
      <c r="AE8037" t="s">
        <v>45</v>
      </c>
      <c r="AF8037">
        <v>249</v>
      </c>
    </row>
    <row r="8038" spans="1:32">
      <c r="A8038">
        <v>33196</v>
      </c>
      <c r="B8038">
        <v>32296</v>
      </c>
      <c r="C8038" t="s">
        <v>2415</v>
      </c>
      <c r="D8038" t="s">
        <v>28862</v>
      </c>
      <c r="E8038" t="s">
        <v>48</v>
      </c>
      <c r="F8038" t="s">
        <v>39119</v>
      </c>
      <c r="G8038" t="s">
        <v>39120</v>
      </c>
      <c r="H8038" t="s">
        <v>280</v>
      </c>
      <c r="I8038" s="1">
        <v>23438</v>
      </c>
      <c r="J8038" t="s">
        <v>39121</v>
      </c>
      <c r="K8038" t="s">
        <v>39122</v>
      </c>
      <c r="L8038">
        <v>24110</v>
      </c>
      <c r="M8038" t="s">
        <v>280</v>
      </c>
      <c r="N8038" s="1">
        <v>45142</v>
      </c>
      <c r="O8038" s="1">
        <v>45144</v>
      </c>
      <c r="P8038">
        <v>89</v>
      </c>
      <c r="Q8038">
        <v>4</v>
      </c>
      <c r="R8038" t="s">
        <v>63</v>
      </c>
      <c r="S8038">
        <v>4</v>
      </c>
      <c r="T8038">
        <v>2</v>
      </c>
      <c r="U8038">
        <v>2</v>
      </c>
      <c r="V8038">
        <v>166</v>
      </c>
      <c r="W8038" t="s">
        <v>41</v>
      </c>
      <c r="X8038" t="s">
        <v>39123</v>
      </c>
      <c r="Y8038" t="s">
        <v>43</v>
      </c>
      <c r="Z8038" s="1">
        <v>45109</v>
      </c>
      <c r="AA8038" s="2">
        <v>4.7164351851851853E-2</v>
      </c>
      <c r="AB8038" s="2">
        <v>0.59753472222222215</v>
      </c>
      <c r="AC8038" t="s">
        <v>44</v>
      </c>
      <c r="AD8038" t="s">
        <v>45</v>
      </c>
      <c r="AE8038" t="s">
        <v>44</v>
      </c>
      <c r="AF8038">
        <v>83</v>
      </c>
    </row>
    <row r="8039" spans="1:32">
      <c r="A8039">
        <v>33197</v>
      </c>
      <c r="B8039">
        <v>32297</v>
      </c>
      <c r="C8039" t="s">
        <v>2912</v>
      </c>
      <c r="D8039" t="s">
        <v>20976</v>
      </c>
      <c r="E8039" t="s">
        <v>34</v>
      </c>
      <c r="F8039" t="s">
        <v>39124</v>
      </c>
      <c r="G8039" t="s">
        <v>39125</v>
      </c>
      <c r="H8039" t="s">
        <v>1301</v>
      </c>
      <c r="I8039" s="1">
        <v>22361</v>
      </c>
      <c r="J8039" t="s">
        <v>39126</v>
      </c>
      <c r="K8039" t="s">
        <v>39127</v>
      </c>
      <c r="L8039">
        <v>1745</v>
      </c>
      <c r="M8039" t="s">
        <v>1301</v>
      </c>
      <c r="N8039" s="1">
        <v>45141</v>
      </c>
      <c r="O8039" s="1">
        <v>45145</v>
      </c>
      <c r="P8039">
        <v>68</v>
      </c>
      <c r="Q8039">
        <v>3</v>
      </c>
      <c r="R8039" t="s">
        <v>63</v>
      </c>
      <c r="S8039">
        <v>2</v>
      </c>
      <c r="T8039">
        <v>0</v>
      </c>
      <c r="U8039">
        <v>4</v>
      </c>
      <c r="V8039">
        <v>264</v>
      </c>
      <c r="W8039" t="s">
        <v>41</v>
      </c>
      <c r="X8039" t="s">
        <v>39128</v>
      </c>
      <c r="Y8039" t="s">
        <v>65</v>
      </c>
      <c r="Z8039" s="1">
        <v>45117</v>
      </c>
      <c r="AA8039" s="2">
        <v>0.8370023148148148</v>
      </c>
      <c r="AB8039" s="2">
        <v>0.31533564814814813</v>
      </c>
      <c r="AC8039" t="s">
        <v>45</v>
      </c>
      <c r="AD8039" t="s">
        <v>44</v>
      </c>
      <c r="AE8039" t="s">
        <v>44</v>
      </c>
      <c r="AF8039">
        <v>66</v>
      </c>
    </row>
    <row r="8040" spans="1:32">
      <c r="A8040">
        <v>33198</v>
      </c>
      <c r="B8040">
        <v>32298</v>
      </c>
      <c r="C8040" t="s">
        <v>2105</v>
      </c>
      <c r="D8040" t="s">
        <v>3515</v>
      </c>
      <c r="E8040" t="s">
        <v>34</v>
      </c>
      <c r="F8040" t="s">
        <v>39129</v>
      </c>
      <c r="G8040" t="s">
        <v>39130</v>
      </c>
      <c r="H8040" t="s">
        <v>418</v>
      </c>
      <c r="I8040" s="1">
        <v>36020</v>
      </c>
      <c r="J8040" t="s">
        <v>39131</v>
      </c>
      <c r="K8040" t="s">
        <v>18042</v>
      </c>
      <c r="L8040">
        <v>44245</v>
      </c>
      <c r="M8040" t="s">
        <v>418</v>
      </c>
      <c r="N8040" s="1">
        <v>45123</v>
      </c>
      <c r="O8040" s="1">
        <v>45125</v>
      </c>
      <c r="P8040">
        <v>3</v>
      </c>
      <c r="Q8040">
        <v>1</v>
      </c>
      <c r="R8040" t="s">
        <v>40</v>
      </c>
      <c r="S8040">
        <v>1</v>
      </c>
      <c r="T8040">
        <v>0</v>
      </c>
      <c r="U8040">
        <v>2</v>
      </c>
      <c r="V8040">
        <v>454</v>
      </c>
      <c r="W8040" t="s">
        <v>54</v>
      </c>
      <c r="X8040" t="s">
        <v>39132</v>
      </c>
      <c r="Y8040" t="s">
        <v>6</v>
      </c>
      <c r="Z8040" s="1">
        <v>45094</v>
      </c>
      <c r="AA8040" s="2">
        <v>0.21664351851851851</v>
      </c>
      <c r="AB8040" s="2">
        <v>0.83152777777777775</v>
      </c>
      <c r="AC8040" t="s">
        <v>45</v>
      </c>
      <c r="AD8040" t="s">
        <v>44</v>
      </c>
      <c r="AE8040" t="s">
        <v>44</v>
      </c>
      <c r="AF8040">
        <v>227</v>
      </c>
    </row>
    <row r="8041" spans="1:32">
      <c r="A8041">
        <v>33199</v>
      </c>
      <c r="B8041">
        <v>32299</v>
      </c>
      <c r="C8041" t="s">
        <v>945</v>
      </c>
      <c r="D8041" t="s">
        <v>2762</v>
      </c>
      <c r="E8041" t="s">
        <v>48</v>
      </c>
      <c r="F8041" t="s">
        <v>39133</v>
      </c>
      <c r="G8041" t="s">
        <v>39134</v>
      </c>
      <c r="H8041" t="s">
        <v>457</v>
      </c>
      <c r="I8041" s="1">
        <v>22469</v>
      </c>
      <c r="J8041" t="s">
        <v>39135</v>
      </c>
      <c r="K8041" t="s">
        <v>39136</v>
      </c>
      <c r="L8041">
        <v>37253</v>
      </c>
      <c r="M8041" t="s">
        <v>457</v>
      </c>
      <c r="N8041" s="1">
        <v>45292</v>
      </c>
      <c r="O8041" s="1">
        <v>45294</v>
      </c>
      <c r="P8041">
        <v>20</v>
      </c>
      <c r="Q8041">
        <v>1</v>
      </c>
      <c r="R8041" t="s">
        <v>63</v>
      </c>
      <c r="S8041">
        <v>2</v>
      </c>
      <c r="T8041">
        <v>0</v>
      </c>
      <c r="U8041">
        <v>2</v>
      </c>
      <c r="V8041">
        <v>130</v>
      </c>
      <c r="W8041" t="s">
        <v>54</v>
      </c>
      <c r="X8041" t="s">
        <v>39137</v>
      </c>
      <c r="Y8041" t="s">
        <v>81</v>
      </c>
      <c r="Z8041" s="1">
        <v>45264</v>
      </c>
      <c r="AA8041" s="2">
        <v>0.75023148148148155</v>
      </c>
      <c r="AB8041" s="2">
        <v>0.27349537037037036</v>
      </c>
      <c r="AC8041" t="s">
        <v>44</v>
      </c>
      <c r="AD8041" t="s">
        <v>44</v>
      </c>
      <c r="AE8041" t="s">
        <v>44</v>
      </c>
      <c r="AF8041">
        <v>65</v>
      </c>
    </row>
    <row r="8042" spans="1:32">
      <c r="A8042">
        <v>33203</v>
      </c>
      <c r="B8042">
        <v>32303</v>
      </c>
      <c r="C8042" t="s">
        <v>6297</v>
      </c>
      <c r="D8042" t="s">
        <v>57</v>
      </c>
      <c r="E8042" t="s">
        <v>48</v>
      </c>
      <c r="F8042" t="s">
        <v>39138</v>
      </c>
      <c r="G8042" t="s">
        <v>39139</v>
      </c>
      <c r="H8042" t="s">
        <v>537</v>
      </c>
      <c r="I8042" s="1">
        <v>24796</v>
      </c>
      <c r="J8042" t="s">
        <v>39140</v>
      </c>
      <c r="K8042" t="s">
        <v>39141</v>
      </c>
      <c r="L8042">
        <v>44100</v>
      </c>
      <c r="M8042" t="s">
        <v>537</v>
      </c>
      <c r="N8042" s="1">
        <v>45019</v>
      </c>
      <c r="O8042" s="1">
        <v>45021</v>
      </c>
      <c r="P8042">
        <v>82</v>
      </c>
      <c r="Q8042">
        <v>4</v>
      </c>
      <c r="R8042" t="s">
        <v>53</v>
      </c>
      <c r="S8042">
        <v>1</v>
      </c>
      <c r="T8042">
        <v>2</v>
      </c>
      <c r="U8042">
        <v>2</v>
      </c>
      <c r="V8042">
        <v>288</v>
      </c>
      <c r="W8042" t="s">
        <v>54</v>
      </c>
      <c r="X8042" t="s">
        <v>39142</v>
      </c>
      <c r="Y8042" t="s">
        <v>65</v>
      </c>
      <c r="Z8042" s="1">
        <v>44985</v>
      </c>
      <c r="AA8042" s="2">
        <v>0.31800925925925927</v>
      </c>
      <c r="AB8042" s="2">
        <v>0.20332175925925924</v>
      </c>
      <c r="AC8042" t="s">
        <v>45</v>
      </c>
      <c r="AD8042" t="s">
        <v>45</v>
      </c>
      <c r="AE8042" t="s">
        <v>45</v>
      </c>
      <c r="AF8042">
        <v>144</v>
      </c>
    </row>
    <row r="8043" spans="1:32">
      <c r="A8043">
        <v>33204</v>
      </c>
      <c r="B8043">
        <v>32304</v>
      </c>
      <c r="C8043" t="s">
        <v>1056</v>
      </c>
      <c r="D8043" t="s">
        <v>2019</v>
      </c>
      <c r="E8043" t="s">
        <v>48</v>
      </c>
      <c r="F8043" t="s">
        <v>39143</v>
      </c>
      <c r="G8043">
        <f>1-214-269-3757</f>
        <v>-4239</v>
      </c>
      <c r="H8043" t="s">
        <v>904</v>
      </c>
      <c r="I8043" s="1">
        <v>33581</v>
      </c>
      <c r="J8043" t="s">
        <v>39144</v>
      </c>
      <c r="K8043" t="s">
        <v>31140</v>
      </c>
      <c r="L8043">
        <v>49214</v>
      </c>
      <c r="M8043" t="s">
        <v>904</v>
      </c>
      <c r="N8043" s="1">
        <v>45243</v>
      </c>
      <c r="O8043" s="1">
        <v>45246</v>
      </c>
      <c r="P8043">
        <v>10</v>
      </c>
      <c r="Q8043">
        <v>1</v>
      </c>
      <c r="R8043" t="s">
        <v>53</v>
      </c>
      <c r="S8043">
        <v>3</v>
      </c>
      <c r="T8043">
        <v>2</v>
      </c>
      <c r="U8043">
        <v>3</v>
      </c>
      <c r="V8043">
        <v>402</v>
      </c>
      <c r="W8043" t="s">
        <v>54</v>
      </c>
      <c r="X8043" t="s">
        <v>39145</v>
      </c>
      <c r="Y8043" t="s">
        <v>43</v>
      </c>
      <c r="Z8043" s="1">
        <v>45206</v>
      </c>
      <c r="AA8043" s="2">
        <v>0.93604166666666666</v>
      </c>
      <c r="AB8043" s="2">
        <v>0.30699074074074073</v>
      </c>
      <c r="AC8043" t="s">
        <v>44</v>
      </c>
      <c r="AD8043" t="s">
        <v>45</v>
      </c>
      <c r="AE8043" t="s">
        <v>45</v>
      </c>
      <c r="AF8043">
        <v>134</v>
      </c>
    </row>
    <row r="8044" spans="1:32">
      <c r="A8044">
        <v>33205</v>
      </c>
      <c r="B8044">
        <v>32305</v>
      </c>
      <c r="C8044" t="s">
        <v>2522</v>
      </c>
      <c r="D8044" t="s">
        <v>945</v>
      </c>
      <c r="E8044" t="s">
        <v>34</v>
      </c>
      <c r="F8044" t="s">
        <v>39146</v>
      </c>
      <c r="G8044" t="s">
        <v>39147</v>
      </c>
      <c r="H8044" t="s">
        <v>457</v>
      </c>
      <c r="I8044" s="1">
        <v>32252</v>
      </c>
      <c r="J8044" t="s">
        <v>39148</v>
      </c>
      <c r="K8044" t="s">
        <v>39149</v>
      </c>
      <c r="L8044">
        <v>89434</v>
      </c>
      <c r="M8044" t="s">
        <v>457</v>
      </c>
      <c r="N8044" s="1">
        <v>45184</v>
      </c>
      <c r="O8044" s="1">
        <v>45185</v>
      </c>
      <c r="P8044">
        <v>78</v>
      </c>
      <c r="Q8044">
        <v>4</v>
      </c>
      <c r="R8044" t="s">
        <v>40</v>
      </c>
      <c r="S8044">
        <v>2</v>
      </c>
      <c r="T8044">
        <v>0</v>
      </c>
      <c r="U8044">
        <v>1</v>
      </c>
      <c r="V8044">
        <v>216</v>
      </c>
      <c r="W8044" t="s">
        <v>54</v>
      </c>
      <c r="X8044" t="s">
        <v>39150</v>
      </c>
      <c r="Y8044" t="s">
        <v>43</v>
      </c>
      <c r="Z8044" s="1">
        <v>45157</v>
      </c>
      <c r="AA8044" s="2">
        <v>0.9246064814814815</v>
      </c>
      <c r="AB8044" s="2">
        <v>0.98866898148148152</v>
      </c>
      <c r="AC8044" t="s">
        <v>44</v>
      </c>
      <c r="AD8044" t="s">
        <v>44</v>
      </c>
      <c r="AE8044" t="s">
        <v>44</v>
      </c>
      <c r="AF8044">
        <v>216</v>
      </c>
    </row>
    <row r="8045" spans="1:32">
      <c r="A8045">
        <v>33206</v>
      </c>
      <c r="B8045">
        <v>32306</v>
      </c>
      <c r="C8045" t="s">
        <v>1316</v>
      </c>
      <c r="D8045" t="s">
        <v>2623</v>
      </c>
      <c r="E8045" t="s">
        <v>48</v>
      </c>
      <c r="F8045" t="s">
        <v>39151</v>
      </c>
      <c r="G8045" t="s">
        <v>39152</v>
      </c>
      <c r="H8045" t="s">
        <v>77</v>
      </c>
      <c r="I8045" s="1">
        <v>21360</v>
      </c>
      <c r="J8045" t="s">
        <v>39153</v>
      </c>
      <c r="K8045" t="s">
        <v>14611</v>
      </c>
      <c r="L8045">
        <v>43335</v>
      </c>
      <c r="M8045" t="s">
        <v>77</v>
      </c>
      <c r="N8045" s="1">
        <v>45067</v>
      </c>
      <c r="O8045" s="1">
        <v>45071</v>
      </c>
      <c r="P8045">
        <v>23</v>
      </c>
      <c r="Q8045">
        <v>1</v>
      </c>
      <c r="R8045" t="s">
        <v>63</v>
      </c>
      <c r="S8045">
        <v>3</v>
      </c>
      <c r="T8045">
        <v>2</v>
      </c>
      <c r="U8045">
        <v>4</v>
      </c>
      <c r="V8045">
        <v>328</v>
      </c>
      <c r="W8045" t="s">
        <v>41</v>
      </c>
      <c r="X8045" t="s">
        <v>39154</v>
      </c>
      <c r="Y8045" t="s">
        <v>6</v>
      </c>
      <c r="Z8045" s="1">
        <v>45048</v>
      </c>
      <c r="AA8045" s="2">
        <v>0.77378472222222217</v>
      </c>
      <c r="AB8045" s="2">
        <v>0.21086805555555554</v>
      </c>
      <c r="AC8045" t="s">
        <v>44</v>
      </c>
      <c r="AD8045" t="s">
        <v>45</v>
      </c>
      <c r="AE8045" t="s">
        <v>44</v>
      </c>
      <c r="AF8045">
        <v>82</v>
      </c>
    </row>
    <row r="8046" spans="1:32">
      <c r="A8046">
        <v>33207</v>
      </c>
      <c r="B8046">
        <v>32307</v>
      </c>
      <c r="C8046" t="s">
        <v>8204</v>
      </c>
      <c r="D8046" t="s">
        <v>1606</v>
      </c>
      <c r="E8046" t="s">
        <v>48</v>
      </c>
      <c r="F8046" t="s">
        <v>39155</v>
      </c>
      <c r="G8046" t="s">
        <v>39156</v>
      </c>
      <c r="H8046" t="s">
        <v>309</v>
      </c>
      <c r="I8046" s="1">
        <v>20821</v>
      </c>
      <c r="J8046" t="s">
        <v>39157</v>
      </c>
      <c r="K8046" t="s">
        <v>39158</v>
      </c>
      <c r="L8046">
        <v>38555</v>
      </c>
      <c r="M8046" t="s">
        <v>309</v>
      </c>
      <c r="N8046" s="1">
        <v>45079</v>
      </c>
      <c r="O8046" s="1">
        <v>45083</v>
      </c>
      <c r="P8046">
        <v>99</v>
      </c>
      <c r="Q8046">
        <v>4</v>
      </c>
      <c r="R8046" t="s">
        <v>40</v>
      </c>
      <c r="S8046">
        <v>2</v>
      </c>
      <c r="T8046">
        <v>1</v>
      </c>
      <c r="U8046">
        <v>4</v>
      </c>
      <c r="V8046">
        <v>992</v>
      </c>
      <c r="W8046" t="s">
        <v>54</v>
      </c>
      <c r="X8046" t="s">
        <v>39159</v>
      </c>
      <c r="Y8046" t="s">
        <v>65</v>
      </c>
      <c r="Z8046" s="1">
        <v>45072</v>
      </c>
      <c r="AA8046" s="2">
        <v>9.8206018518518512E-2</v>
      </c>
      <c r="AB8046" s="2">
        <v>0.80482638888888891</v>
      </c>
      <c r="AC8046" t="s">
        <v>44</v>
      </c>
      <c r="AD8046" t="s">
        <v>44</v>
      </c>
      <c r="AE8046" t="s">
        <v>45</v>
      </c>
      <c r="AF8046">
        <v>248</v>
      </c>
    </row>
    <row r="8047" spans="1:32">
      <c r="A8047">
        <v>33208</v>
      </c>
      <c r="B8047">
        <v>32308</v>
      </c>
      <c r="C8047" t="s">
        <v>1240</v>
      </c>
      <c r="D8047" t="s">
        <v>584</v>
      </c>
      <c r="E8047" t="s">
        <v>48</v>
      </c>
      <c r="F8047" t="s">
        <v>39160</v>
      </c>
      <c r="G8047" t="s">
        <v>39161</v>
      </c>
      <c r="H8047" t="s">
        <v>129</v>
      </c>
      <c r="I8047" s="1">
        <v>32434</v>
      </c>
      <c r="J8047" t="s">
        <v>39162</v>
      </c>
      <c r="K8047" t="s">
        <v>39163</v>
      </c>
      <c r="L8047">
        <v>32468</v>
      </c>
      <c r="M8047" t="s">
        <v>129</v>
      </c>
      <c r="N8047" s="1">
        <v>45016</v>
      </c>
      <c r="O8047" s="1">
        <v>45017</v>
      </c>
      <c r="P8047">
        <v>66</v>
      </c>
      <c r="Q8047">
        <v>3</v>
      </c>
      <c r="R8047" t="s">
        <v>40</v>
      </c>
      <c r="S8047">
        <v>2</v>
      </c>
      <c r="T8047">
        <v>2</v>
      </c>
      <c r="U8047">
        <v>1</v>
      </c>
      <c r="V8047">
        <v>232</v>
      </c>
      <c r="W8047" t="s">
        <v>54</v>
      </c>
      <c r="X8047" t="s">
        <v>39164</v>
      </c>
      <c r="Y8047" t="s">
        <v>65</v>
      </c>
      <c r="Z8047" s="1">
        <v>44999</v>
      </c>
      <c r="AA8047" s="2">
        <v>0.26819444444444446</v>
      </c>
      <c r="AB8047" s="2">
        <v>0.91048611111111111</v>
      </c>
      <c r="AC8047" t="s">
        <v>45</v>
      </c>
      <c r="AD8047" t="s">
        <v>45</v>
      </c>
      <c r="AE8047" t="s">
        <v>44</v>
      </c>
      <c r="AF8047">
        <v>232</v>
      </c>
    </row>
    <row r="8048" spans="1:32">
      <c r="A8048">
        <v>33209</v>
      </c>
      <c r="B8048">
        <v>32309</v>
      </c>
      <c r="C8048" t="s">
        <v>205</v>
      </c>
      <c r="D8048" t="s">
        <v>4451</v>
      </c>
      <c r="E8048" t="s">
        <v>48</v>
      </c>
      <c r="F8048" t="s">
        <v>39165</v>
      </c>
      <c r="G8048" t="s">
        <v>39166</v>
      </c>
      <c r="H8048" t="s">
        <v>457</v>
      </c>
      <c r="I8048" s="1">
        <v>18800</v>
      </c>
      <c r="J8048" t="s">
        <v>39167</v>
      </c>
      <c r="K8048" t="s">
        <v>39168</v>
      </c>
      <c r="L8048">
        <v>3192</v>
      </c>
      <c r="M8048" t="s">
        <v>457</v>
      </c>
      <c r="N8048" s="1">
        <v>45304</v>
      </c>
      <c r="O8048" s="1">
        <v>45305</v>
      </c>
      <c r="P8048">
        <v>56</v>
      </c>
      <c r="Q8048">
        <v>3</v>
      </c>
      <c r="R8048" t="s">
        <v>63</v>
      </c>
      <c r="S8048">
        <v>1</v>
      </c>
      <c r="T8048">
        <v>0</v>
      </c>
      <c r="U8048">
        <v>1</v>
      </c>
      <c r="V8048">
        <v>82</v>
      </c>
      <c r="W8048" t="s">
        <v>54</v>
      </c>
      <c r="X8048" t="s">
        <v>39169</v>
      </c>
      <c r="Y8048" t="s">
        <v>81</v>
      </c>
      <c r="Z8048" s="1">
        <v>45278</v>
      </c>
      <c r="AA8048" s="2">
        <v>0.99237268518518518</v>
      </c>
      <c r="AB8048" s="2">
        <v>0.49817129629629631</v>
      </c>
      <c r="AC8048" t="s">
        <v>45</v>
      </c>
      <c r="AD8048" t="s">
        <v>44</v>
      </c>
      <c r="AE8048" t="s">
        <v>45</v>
      </c>
      <c r="AF8048">
        <v>82</v>
      </c>
    </row>
    <row r="8049" spans="1:32">
      <c r="A8049">
        <v>33210</v>
      </c>
      <c r="B8049">
        <v>32310</v>
      </c>
      <c r="C8049" t="s">
        <v>2167</v>
      </c>
      <c r="D8049" t="s">
        <v>1368</v>
      </c>
      <c r="E8049" t="s">
        <v>48</v>
      </c>
      <c r="F8049" t="s">
        <v>39170</v>
      </c>
      <c r="G8049" t="s">
        <v>39171</v>
      </c>
      <c r="H8049" t="s">
        <v>295</v>
      </c>
      <c r="I8049" s="1">
        <v>29117</v>
      </c>
      <c r="J8049" t="s">
        <v>39172</v>
      </c>
      <c r="K8049" t="s">
        <v>4359</v>
      </c>
      <c r="L8049">
        <v>78322</v>
      </c>
      <c r="M8049" t="s">
        <v>295</v>
      </c>
      <c r="N8049" s="1">
        <v>45148</v>
      </c>
      <c r="O8049" s="1">
        <v>45150</v>
      </c>
      <c r="P8049">
        <v>18</v>
      </c>
      <c r="Q8049">
        <v>1</v>
      </c>
      <c r="R8049" t="s">
        <v>40</v>
      </c>
      <c r="S8049">
        <v>4</v>
      </c>
      <c r="T8049">
        <v>2</v>
      </c>
      <c r="U8049">
        <v>2</v>
      </c>
      <c r="V8049">
        <v>404</v>
      </c>
      <c r="W8049" t="s">
        <v>41</v>
      </c>
      <c r="X8049" t="s">
        <v>39173</v>
      </c>
      <c r="Y8049" t="s">
        <v>43</v>
      </c>
      <c r="Z8049" s="1">
        <v>45131</v>
      </c>
      <c r="AA8049" s="2">
        <v>0.1736226851851852</v>
      </c>
      <c r="AB8049" s="2">
        <v>0.66791666666666671</v>
      </c>
      <c r="AC8049" t="s">
        <v>45</v>
      </c>
      <c r="AD8049" t="s">
        <v>44</v>
      </c>
      <c r="AE8049" t="s">
        <v>45</v>
      </c>
      <c r="AF8049">
        <v>202</v>
      </c>
    </row>
    <row r="8050" spans="1:32">
      <c r="A8050">
        <v>33212</v>
      </c>
      <c r="B8050">
        <v>32312</v>
      </c>
      <c r="C8050" t="s">
        <v>1201</v>
      </c>
      <c r="D8050" t="s">
        <v>7716</v>
      </c>
      <c r="E8050" t="s">
        <v>34</v>
      </c>
      <c r="F8050" t="s">
        <v>39174</v>
      </c>
      <c r="G8050" t="s">
        <v>39175</v>
      </c>
      <c r="H8050" t="s">
        <v>272</v>
      </c>
      <c r="I8050" s="1">
        <v>38731</v>
      </c>
      <c r="J8050" t="s">
        <v>39176</v>
      </c>
      <c r="K8050" t="s">
        <v>12760</v>
      </c>
      <c r="L8050">
        <v>45526</v>
      </c>
      <c r="M8050" t="s">
        <v>272</v>
      </c>
      <c r="N8050" s="1">
        <v>45028</v>
      </c>
      <c r="O8050" s="1">
        <v>45030</v>
      </c>
      <c r="P8050">
        <v>75</v>
      </c>
      <c r="Q8050">
        <v>3</v>
      </c>
      <c r="R8050" t="s">
        <v>40</v>
      </c>
      <c r="S8050">
        <v>1</v>
      </c>
      <c r="T8050">
        <v>0</v>
      </c>
      <c r="U8050">
        <v>2</v>
      </c>
      <c r="V8050">
        <v>420</v>
      </c>
      <c r="W8050" t="s">
        <v>54</v>
      </c>
      <c r="X8050" t="s">
        <v>39177</v>
      </c>
      <c r="Y8050" t="s">
        <v>43</v>
      </c>
      <c r="Z8050" s="1">
        <v>45000</v>
      </c>
      <c r="AA8050" s="2">
        <v>0.21131944444444442</v>
      </c>
      <c r="AB8050" s="2">
        <v>0.51706018518518515</v>
      </c>
      <c r="AC8050" t="s">
        <v>45</v>
      </c>
      <c r="AD8050" t="s">
        <v>45</v>
      </c>
      <c r="AE8050" t="s">
        <v>45</v>
      </c>
      <c r="AF8050">
        <v>210</v>
      </c>
    </row>
    <row r="8051" spans="1:32">
      <c r="A8051">
        <v>33214</v>
      </c>
      <c r="B8051">
        <v>32314</v>
      </c>
      <c r="C8051" t="s">
        <v>221</v>
      </c>
      <c r="D8051" t="s">
        <v>214</v>
      </c>
      <c r="E8051" t="s">
        <v>48</v>
      </c>
      <c r="F8051" t="s">
        <v>39178</v>
      </c>
      <c r="G8051">
        <v>2957807914</v>
      </c>
      <c r="H8051" t="s">
        <v>725</v>
      </c>
      <c r="I8051" s="1">
        <v>25251</v>
      </c>
      <c r="J8051" t="s">
        <v>39179</v>
      </c>
      <c r="K8051" t="s">
        <v>39180</v>
      </c>
      <c r="L8051">
        <v>20432</v>
      </c>
      <c r="M8051" t="s">
        <v>725</v>
      </c>
      <c r="N8051" s="1">
        <v>45007</v>
      </c>
      <c r="O8051" s="1">
        <v>45012</v>
      </c>
      <c r="P8051">
        <v>99</v>
      </c>
      <c r="Q8051">
        <v>4</v>
      </c>
      <c r="R8051" t="s">
        <v>40</v>
      </c>
      <c r="S8051">
        <v>1</v>
      </c>
      <c r="T8051">
        <v>1</v>
      </c>
      <c r="U8051">
        <v>5</v>
      </c>
      <c r="V8051">
        <v>1050</v>
      </c>
      <c r="W8051" t="s">
        <v>41</v>
      </c>
      <c r="X8051" t="s">
        <v>39181</v>
      </c>
      <c r="Y8051" t="s">
        <v>81</v>
      </c>
      <c r="Z8051" s="1">
        <v>44978</v>
      </c>
      <c r="AA8051" s="2">
        <v>8.2893518518518519E-2</v>
      </c>
      <c r="AB8051" s="2">
        <v>0.49814814814814817</v>
      </c>
      <c r="AC8051" t="s">
        <v>45</v>
      </c>
      <c r="AD8051" t="s">
        <v>45</v>
      </c>
      <c r="AE8051" t="s">
        <v>44</v>
      </c>
      <c r="AF8051">
        <v>210</v>
      </c>
    </row>
    <row r="8052" spans="1:32">
      <c r="A8052">
        <v>33215</v>
      </c>
      <c r="B8052">
        <v>32315</v>
      </c>
      <c r="C8052" t="s">
        <v>39182</v>
      </c>
      <c r="D8052" t="s">
        <v>829</v>
      </c>
      <c r="E8052" t="s">
        <v>34</v>
      </c>
      <c r="F8052" t="s">
        <v>39183</v>
      </c>
      <c r="G8052" t="s">
        <v>39184</v>
      </c>
      <c r="H8052" t="s">
        <v>77</v>
      </c>
      <c r="I8052" s="1">
        <v>17568</v>
      </c>
      <c r="J8052" t="s">
        <v>39185</v>
      </c>
      <c r="K8052" t="s">
        <v>39186</v>
      </c>
      <c r="L8052">
        <v>13494</v>
      </c>
      <c r="M8052" t="s">
        <v>77</v>
      </c>
      <c r="N8052" s="1">
        <v>45303</v>
      </c>
      <c r="O8052" s="1">
        <v>45308</v>
      </c>
      <c r="P8052">
        <v>10</v>
      </c>
      <c r="Q8052">
        <v>1</v>
      </c>
      <c r="R8052" t="s">
        <v>53</v>
      </c>
      <c r="S8052">
        <v>2</v>
      </c>
      <c r="T8052">
        <v>1</v>
      </c>
      <c r="U8052">
        <v>5</v>
      </c>
      <c r="V8052">
        <v>680</v>
      </c>
      <c r="W8052" t="s">
        <v>54</v>
      </c>
      <c r="X8052" t="s">
        <v>39187</v>
      </c>
      <c r="Y8052" t="s">
        <v>65</v>
      </c>
      <c r="Z8052" s="1">
        <v>45273</v>
      </c>
      <c r="AA8052" s="2">
        <v>0.20189814814814813</v>
      </c>
      <c r="AB8052" s="2">
        <v>0.9809606481481481</v>
      </c>
      <c r="AC8052" t="s">
        <v>44</v>
      </c>
      <c r="AD8052" t="s">
        <v>44</v>
      </c>
      <c r="AE8052" t="s">
        <v>45</v>
      </c>
      <c r="AF8052">
        <v>136</v>
      </c>
    </row>
    <row r="8053" spans="1:32">
      <c r="A8053">
        <v>33216</v>
      </c>
      <c r="B8053">
        <v>32316</v>
      </c>
      <c r="C8053" t="s">
        <v>881</v>
      </c>
      <c r="D8053" t="s">
        <v>1329</v>
      </c>
      <c r="E8053" t="s">
        <v>34</v>
      </c>
      <c r="F8053" t="s">
        <v>39188</v>
      </c>
      <c r="G8053" t="s">
        <v>39189</v>
      </c>
      <c r="H8053" t="s">
        <v>725</v>
      </c>
      <c r="I8053" s="1">
        <v>25901</v>
      </c>
      <c r="J8053" t="s">
        <v>39190</v>
      </c>
      <c r="K8053" t="s">
        <v>39191</v>
      </c>
      <c r="L8053">
        <v>32253</v>
      </c>
      <c r="M8053" t="s">
        <v>725</v>
      </c>
      <c r="N8053" s="1">
        <v>45236</v>
      </c>
      <c r="O8053" s="1">
        <v>45239</v>
      </c>
      <c r="P8053">
        <v>69</v>
      </c>
      <c r="Q8053">
        <v>3</v>
      </c>
      <c r="R8053" t="s">
        <v>40</v>
      </c>
      <c r="S8053">
        <v>4</v>
      </c>
      <c r="T8053">
        <v>1</v>
      </c>
      <c r="U8053">
        <v>3</v>
      </c>
      <c r="V8053">
        <v>624</v>
      </c>
      <c r="W8053" t="s">
        <v>54</v>
      </c>
      <c r="X8053" t="s">
        <v>39192</v>
      </c>
      <c r="Y8053" t="s">
        <v>65</v>
      </c>
      <c r="Z8053" s="1">
        <v>45219</v>
      </c>
      <c r="AA8053" s="2">
        <v>0.14028935185185185</v>
      </c>
      <c r="AB8053" s="2">
        <v>4.8726851851851856E-3</v>
      </c>
      <c r="AC8053" t="s">
        <v>45</v>
      </c>
      <c r="AD8053" t="s">
        <v>44</v>
      </c>
      <c r="AE8053" t="s">
        <v>45</v>
      </c>
      <c r="AF8053">
        <v>208</v>
      </c>
    </row>
    <row r="8054" spans="1:32">
      <c r="A8054">
        <v>33218</v>
      </c>
      <c r="B8054">
        <v>32318</v>
      </c>
      <c r="C8054" t="s">
        <v>757</v>
      </c>
      <c r="D8054" t="s">
        <v>32802</v>
      </c>
      <c r="E8054" t="s">
        <v>34</v>
      </c>
      <c r="F8054" t="s">
        <v>39193</v>
      </c>
      <c r="G8054" t="s">
        <v>39194</v>
      </c>
      <c r="H8054" t="s">
        <v>423</v>
      </c>
      <c r="I8054" s="1">
        <v>35516</v>
      </c>
      <c r="J8054" t="s">
        <v>39195</v>
      </c>
      <c r="K8054" t="s">
        <v>8348</v>
      </c>
      <c r="L8054">
        <v>5560</v>
      </c>
      <c r="M8054" t="s">
        <v>423</v>
      </c>
      <c r="N8054" s="1">
        <v>45045</v>
      </c>
      <c r="O8054" s="1">
        <v>45046</v>
      </c>
      <c r="P8054">
        <v>4</v>
      </c>
      <c r="Q8054">
        <v>1</v>
      </c>
      <c r="R8054" t="s">
        <v>53</v>
      </c>
      <c r="S8054">
        <v>4</v>
      </c>
      <c r="T8054">
        <v>1</v>
      </c>
      <c r="U8054">
        <v>1</v>
      </c>
      <c r="V8054">
        <v>147</v>
      </c>
      <c r="W8054" t="s">
        <v>41</v>
      </c>
      <c r="X8054" t="s">
        <v>39196</v>
      </c>
      <c r="Y8054" t="s">
        <v>65</v>
      </c>
      <c r="Z8054" s="1">
        <v>45025</v>
      </c>
      <c r="AA8054" s="2">
        <v>0.85782407407407402</v>
      </c>
      <c r="AB8054" s="2">
        <v>0.97846064814814815</v>
      </c>
      <c r="AC8054" t="s">
        <v>44</v>
      </c>
      <c r="AD8054" t="s">
        <v>44</v>
      </c>
      <c r="AE8054" t="s">
        <v>44</v>
      </c>
      <c r="AF8054">
        <v>147</v>
      </c>
    </row>
    <row r="8055" spans="1:32">
      <c r="A8055">
        <v>33219</v>
      </c>
      <c r="B8055">
        <v>32319</v>
      </c>
      <c r="C8055" t="s">
        <v>1595</v>
      </c>
      <c r="D8055" t="s">
        <v>977</v>
      </c>
      <c r="E8055" t="s">
        <v>34</v>
      </c>
      <c r="F8055" t="s">
        <v>39197</v>
      </c>
      <c r="G8055" t="s">
        <v>39198</v>
      </c>
      <c r="H8055" t="s">
        <v>272</v>
      </c>
      <c r="I8055" s="1">
        <v>36438</v>
      </c>
      <c r="J8055" t="s">
        <v>39199</v>
      </c>
      <c r="K8055" t="s">
        <v>39200</v>
      </c>
      <c r="L8055">
        <v>62246</v>
      </c>
      <c r="M8055" t="s">
        <v>272</v>
      </c>
      <c r="N8055" s="1">
        <v>45103</v>
      </c>
      <c r="O8055" s="1">
        <v>45107</v>
      </c>
      <c r="P8055">
        <v>53</v>
      </c>
      <c r="Q8055">
        <v>3</v>
      </c>
      <c r="R8055" t="s">
        <v>63</v>
      </c>
      <c r="S8055">
        <v>4</v>
      </c>
      <c r="T8055">
        <v>2</v>
      </c>
      <c r="U8055">
        <v>4</v>
      </c>
      <c r="V8055">
        <v>340</v>
      </c>
      <c r="W8055" t="s">
        <v>54</v>
      </c>
      <c r="X8055" t="s">
        <v>39201</v>
      </c>
      <c r="Y8055" t="s">
        <v>6</v>
      </c>
      <c r="Z8055" s="1">
        <v>45073</v>
      </c>
      <c r="AA8055" s="2">
        <v>0.92605324074074069</v>
      </c>
      <c r="AB8055" s="2">
        <v>0.94270833333333337</v>
      </c>
      <c r="AC8055" t="s">
        <v>45</v>
      </c>
      <c r="AD8055" t="s">
        <v>44</v>
      </c>
      <c r="AE8055" t="s">
        <v>45</v>
      </c>
      <c r="AF8055">
        <v>85</v>
      </c>
    </row>
    <row r="8056" spans="1:32">
      <c r="A8056">
        <v>33220</v>
      </c>
      <c r="B8056">
        <v>32320</v>
      </c>
      <c r="C8056" t="s">
        <v>1155</v>
      </c>
      <c r="D8056" t="s">
        <v>2587</v>
      </c>
      <c r="E8056" t="s">
        <v>48</v>
      </c>
      <c r="F8056" t="s">
        <v>39202</v>
      </c>
      <c r="G8056" t="s">
        <v>39203</v>
      </c>
      <c r="H8056" t="s">
        <v>1442</v>
      </c>
      <c r="I8056" s="1">
        <v>28682</v>
      </c>
      <c r="J8056" t="s">
        <v>39204</v>
      </c>
      <c r="K8056" t="s">
        <v>39205</v>
      </c>
      <c r="L8056">
        <v>42626</v>
      </c>
      <c r="M8056" t="s">
        <v>1442</v>
      </c>
      <c r="N8056" s="1">
        <v>45291</v>
      </c>
      <c r="O8056" s="1">
        <v>45296</v>
      </c>
      <c r="P8056">
        <v>51</v>
      </c>
      <c r="Q8056">
        <v>3</v>
      </c>
      <c r="R8056" t="s">
        <v>40</v>
      </c>
      <c r="S8056">
        <v>3</v>
      </c>
      <c r="T8056">
        <v>0</v>
      </c>
      <c r="U8056">
        <v>5</v>
      </c>
      <c r="V8056">
        <v>1250</v>
      </c>
      <c r="W8056" t="s">
        <v>54</v>
      </c>
      <c r="X8056" t="s">
        <v>39206</v>
      </c>
      <c r="Y8056" t="s">
        <v>81</v>
      </c>
      <c r="Z8056" s="1">
        <v>45276</v>
      </c>
      <c r="AA8056" s="2">
        <v>2.6481481481481481E-2</v>
      </c>
      <c r="AB8056" s="2">
        <v>0.58374999999999999</v>
      </c>
      <c r="AC8056" t="s">
        <v>44</v>
      </c>
      <c r="AD8056" t="s">
        <v>45</v>
      </c>
      <c r="AE8056" t="s">
        <v>44</v>
      </c>
      <c r="AF8056">
        <v>250</v>
      </c>
    </row>
    <row r="8057" spans="1:32">
      <c r="A8057">
        <v>33221</v>
      </c>
      <c r="B8057">
        <v>32321</v>
      </c>
      <c r="C8057" t="s">
        <v>3397</v>
      </c>
      <c r="D8057" t="s">
        <v>768</v>
      </c>
      <c r="E8057" t="s">
        <v>34</v>
      </c>
      <c r="F8057" t="s">
        <v>39207</v>
      </c>
      <c r="G8057" t="s">
        <v>39208</v>
      </c>
      <c r="H8057" t="s">
        <v>94</v>
      </c>
      <c r="I8057" s="1">
        <v>38710</v>
      </c>
      <c r="J8057" t="s">
        <v>39209</v>
      </c>
      <c r="K8057" t="s">
        <v>39210</v>
      </c>
      <c r="L8057">
        <v>25235</v>
      </c>
      <c r="M8057" t="s">
        <v>94</v>
      </c>
      <c r="N8057" s="1">
        <v>45117</v>
      </c>
      <c r="O8057" s="1">
        <v>45118</v>
      </c>
      <c r="P8057">
        <v>15</v>
      </c>
      <c r="Q8057">
        <v>1</v>
      </c>
      <c r="R8057" t="s">
        <v>40</v>
      </c>
      <c r="S8057">
        <v>1</v>
      </c>
      <c r="T8057">
        <v>0</v>
      </c>
      <c r="U8057">
        <v>1</v>
      </c>
      <c r="V8057">
        <v>214</v>
      </c>
      <c r="W8057" t="s">
        <v>41</v>
      </c>
      <c r="X8057" t="s">
        <v>39211</v>
      </c>
      <c r="Y8057" t="s">
        <v>43</v>
      </c>
      <c r="Z8057" s="1">
        <v>45083</v>
      </c>
      <c r="AA8057" s="2">
        <v>0.15873842592592594</v>
      </c>
      <c r="AB8057" s="2">
        <v>0.3787962962962963</v>
      </c>
      <c r="AC8057" t="s">
        <v>44</v>
      </c>
      <c r="AD8057" t="s">
        <v>45</v>
      </c>
      <c r="AE8057" t="s">
        <v>44</v>
      </c>
      <c r="AF8057">
        <v>214</v>
      </c>
    </row>
    <row r="8058" spans="1:32">
      <c r="A8058">
        <v>33222</v>
      </c>
      <c r="B8058">
        <v>32322</v>
      </c>
      <c r="C8058" t="s">
        <v>2126</v>
      </c>
      <c r="D8058" t="s">
        <v>469</v>
      </c>
      <c r="E8058" t="s">
        <v>34</v>
      </c>
      <c r="F8058" t="s">
        <v>37534</v>
      </c>
      <c r="G8058" t="s">
        <v>39212</v>
      </c>
      <c r="H8058" t="s">
        <v>295</v>
      </c>
      <c r="I8058" s="1">
        <v>19806</v>
      </c>
      <c r="J8058" t="s">
        <v>39213</v>
      </c>
      <c r="K8058" t="s">
        <v>39214</v>
      </c>
      <c r="L8058">
        <v>6862</v>
      </c>
      <c r="M8058" t="s">
        <v>295</v>
      </c>
      <c r="N8058" s="1">
        <v>45112</v>
      </c>
      <c r="O8058" s="1">
        <v>45113</v>
      </c>
      <c r="P8058">
        <v>33</v>
      </c>
      <c r="Q8058">
        <v>2</v>
      </c>
      <c r="R8058" t="s">
        <v>40</v>
      </c>
      <c r="S8058">
        <v>1</v>
      </c>
      <c r="T8058">
        <v>1</v>
      </c>
      <c r="U8058">
        <v>1</v>
      </c>
      <c r="V8058">
        <v>233</v>
      </c>
      <c r="W8058" t="s">
        <v>54</v>
      </c>
      <c r="X8058" t="s">
        <v>39215</v>
      </c>
      <c r="Y8058" t="s">
        <v>43</v>
      </c>
      <c r="Z8058" s="1">
        <v>45095</v>
      </c>
      <c r="AA8058" s="2">
        <v>0.18394675925925927</v>
      </c>
      <c r="AB8058" s="2">
        <v>0.13650462962962964</v>
      </c>
      <c r="AC8058" t="s">
        <v>45</v>
      </c>
      <c r="AD8058" t="s">
        <v>44</v>
      </c>
      <c r="AE8058" t="s">
        <v>44</v>
      </c>
      <c r="AF8058">
        <v>233</v>
      </c>
    </row>
    <row r="8059" spans="1:32">
      <c r="A8059">
        <v>33225</v>
      </c>
      <c r="B8059">
        <v>32325</v>
      </c>
      <c r="C8059" t="s">
        <v>112</v>
      </c>
      <c r="D8059" t="s">
        <v>6668</v>
      </c>
      <c r="E8059" t="s">
        <v>48</v>
      </c>
      <c r="F8059" t="s">
        <v>39216</v>
      </c>
      <c r="G8059" t="s">
        <v>39217</v>
      </c>
      <c r="H8059" t="s">
        <v>423</v>
      </c>
      <c r="I8059" s="1">
        <v>19605</v>
      </c>
      <c r="J8059" t="s">
        <v>39218</v>
      </c>
      <c r="K8059" t="s">
        <v>31960</v>
      </c>
      <c r="L8059">
        <v>84353</v>
      </c>
      <c r="M8059" t="s">
        <v>423</v>
      </c>
      <c r="N8059" s="1">
        <v>44967</v>
      </c>
      <c r="O8059" s="1">
        <v>44969</v>
      </c>
      <c r="P8059">
        <v>68</v>
      </c>
      <c r="Q8059">
        <v>3</v>
      </c>
      <c r="R8059" t="s">
        <v>63</v>
      </c>
      <c r="S8059">
        <v>3</v>
      </c>
      <c r="T8059">
        <v>1</v>
      </c>
      <c r="U8059">
        <v>2</v>
      </c>
      <c r="V8059">
        <v>144</v>
      </c>
      <c r="W8059" t="s">
        <v>54</v>
      </c>
      <c r="X8059" t="s">
        <v>39219</v>
      </c>
      <c r="Y8059" t="s">
        <v>6</v>
      </c>
      <c r="Z8059" s="1">
        <v>44962</v>
      </c>
      <c r="AA8059" s="2">
        <v>0.18023148148148149</v>
      </c>
      <c r="AB8059" s="2">
        <v>0.1857523148148148</v>
      </c>
      <c r="AC8059" t="s">
        <v>44</v>
      </c>
      <c r="AD8059" t="s">
        <v>45</v>
      </c>
      <c r="AE8059" t="s">
        <v>45</v>
      </c>
      <c r="AF8059">
        <v>72</v>
      </c>
    </row>
    <row r="8060" spans="1:32">
      <c r="A8060">
        <v>33226</v>
      </c>
      <c r="B8060">
        <v>32326</v>
      </c>
      <c r="C8060" t="s">
        <v>7375</v>
      </c>
      <c r="D8060" t="s">
        <v>448</v>
      </c>
      <c r="E8060" t="s">
        <v>34</v>
      </c>
      <c r="F8060" t="s">
        <v>39220</v>
      </c>
      <c r="G8060" t="s">
        <v>39221</v>
      </c>
      <c r="H8060" t="s">
        <v>122</v>
      </c>
      <c r="I8060" s="1">
        <v>22094</v>
      </c>
      <c r="J8060" t="s">
        <v>39222</v>
      </c>
      <c r="K8060" t="s">
        <v>14442</v>
      </c>
      <c r="L8060">
        <v>77988</v>
      </c>
      <c r="M8060" t="s">
        <v>122</v>
      </c>
      <c r="N8060" s="1">
        <v>44966</v>
      </c>
      <c r="O8060" s="1">
        <v>44968</v>
      </c>
      <c r="P8060">
        <v>32</v>
      </c>
      <c r="Q8060">
        <v>2</v>
      </c>
      <c r="R8060" t="s">
        <v>63</v>
      </c>
      <c r="S8060">
        <v>2</v>
      </c>
      <c r="T8060">
        <v>2</v>
      </c>
      <c r="U8060">
        <v>2</v>
      </c>
      <c r="V8060">
        <v>158</v>
      </c>
      <c r="W8060" t="s">
        <v>41</v>
      </c>
      <c r="X8060" t="s">
        <v>39223</v>
      </c>
      <c r="Y8060" t="s">
        <v>6</v>
      </c>
      <c r="Z8060" s="1">
        <v>44939</v>
      </c>
      <c r="AA8060" s="2">
        <v>0.33958333333333335</v>
      </c>
      <c r="AB8060" s="2">
        <v>0.16412037037037039</v>
      </c>
      <c r="AC8060" t="s">
        <v>45</v>
      </c>
      <c r="AD8060" t="s">
        <v>45</v>
      </c>
      <c r="AE8060" t="s">
        <v>44</v>
      </c>
      <c r="AF8060">
        <v>79</v>
      </c>
    </row>
    <row r="8061" spans="1:32">
      <c r="A8061">
        <v>33231</v>
      </c>
      <c r="B8061">
        <v>32331</v>
      </c>
      <c r="C8061" t="s">
        <v>1155</v>
      </c>
      <c r="D8061" t="s">
        <v>8865</v>
      </c>
      <c r="E8061" t="s">
        <v>34</v>
      </c>
      <c r="F8061" t="s">
        <v>39224</v>
      </c>
      <c r="G8061" t="s">
        <v>39225</v>
      </c>
      <c r="H8061" t="s">
        <v>309</v>
      </c>
      <c r="I8061" s="1">
        <v>21699</v>
      </c>
      <c r="J8061" t="s">
        <v>39226</v>
      </c>
      <c r="K8061" t="s">
        <v>5004</v>
      </c>
      <c r="L8061">
        <v>43447</v>
      </c>
      <c r="M8061" t="s">
        <v>309</v>
      </c>
      <c r="N8061" s="1">
        <v>45035</v>
      </c>
      <c r="O8061" s="1">
        <v>45039</v>
      </c>
      <c r="P8061">
        <v>27</v>
      </c>
      <c r="Q8061">
        <v>2</v>
      </c>
      <c r="R8061" t="s">
        <v>40</v>
      </c>
      <c r="S8061">
        <v>2</v>
      </c>
      <c r="T8061">
        <v>2</v>
      </c>
      <c r="U8061">
        <v>4</v>
      </c>
      <c r="V8061">
        <v>984</v>
      </c>
      <c r="W8061" t="s">
        <v>41</v>
      </c>
      <c r="X8061" t="s">
        <v>39227</v>
      </c>
      <c r="Y8061" t="s">
        <v>6</v>
      </c>
      <c r="Z8061" s="1">
        <v>45018</v>
      </c>
      <c r="AA8061" s="2">
        <v>0.26880787037037041</v>
      </c>
      <c r="AB8061" s="2">
        <v>0.89229166666666659</v>
      </c>
      <c r="AC8061" t="s">
        <v>45</v>
      </c>
      <c r="AD8061" t="s">
        <v>45</v>
      </c>
      <c r="AE8061" t="s">
        <v>45</v>
      </c>
      <c r="AF8061">
        <v>246</v>
      </c>
    </row>
    <row r="8062" spans="1:32">
      <c r="A8062">
        <v>33233</v>
      </c>
      <c r="B8062">
        <v>32333</v>
      </c>
      <c r="C8062" t="s">
        <v>2616</v>
      </c>
      <c r="D8062" t="s">
        <v>24426</v>
      </c>
      <c r="E8062" t="s">
        <v>48</v>
      </c>
      <c r="F8062" t="s">
        <v>39228</v>
      </c>
      <c r="G8062" t="s">
        <v>39229</v>
      </c>
      <c r="H8062" t="s">
        <v>164</v>
      </c>
      <c r="I8062" s="1">
        <v>32654</v>
      </c>
      <c r="J8062" t="s">
        <v>39230</v>
      </c>
      <c r="K8062" t="s">
        <v>39231</v>
      </c>
      <c r="L8062">
        <v>50898</v>
      </c>
      <c r="M8062" t="s">
        <v>164</v>
      </c>
      <c r="N8062" s="1">
        <v>45082</v>
      </c>
      <c r="O8062" s="1">
        <v>45085</v>
      </c>
      <c r="P8062">
        <v>32</v>
      </c>
      <c r="Q8062">
        <v>2</v>
      </c>
      <c r="R8062" t="s">
        <v>63</v>
      </c>
      <c r="S8062">
        <v>1</v>
      </c>
      <c r="T8062">
        <v>0</v>
      </c>
      <c r="U8062">
        <v>3</v>
      </c>
      <c r="V8062">
        <v>225</v>
      </c>
      <c r="W8062" t="s">
        <v>41</v>
      </c>
      <c r="X8062" t="s">
        <v>39232</v>
      </c>
      <c r="Y8062" t="s">
        <v>43</v>
      </c>
      <c r="Z8062" s="1">
        <v>45062</v>
      </c>
      <c r="AA8062" s="2">
        <v>0.29960648148148145</v>
      </c>
      <c r="AB8062" s="2">
        <v>0.27061342592592591</v>
      </c>
      <c r="AC8062" t="s">
        <v>45</v>
      </c>
      <c r="AD8062" t="s">
        <v>45</v>
      </c>
      <c r="AE8062" t="s">
        <v>44</v>
      </c>
      <c r="AF8062">
        <v>75</v>
      </c>
    </row>
    <row r="8063" spans="1:32">
      <c r="A8063">
        <v>33234</v>
      </c>
      <c r="B8063">
        <v>32334</v>
      </c>
      <c r="C8063" t="s">
        <v>2231</v>
      </c>
      <c r="D8063" t="s">
        <v>2416</v>
      </c>
      <c r="E8063" t="s">
        <v>34</v>
      </c>
      <c r="F8063" t="s">
        <v>39233</v>
      </c>
      <c r="G8063" t="s">
        <v>39234</v>
      </c>
      <c r="H8063" t="s">
        <v>129</v>
      </c>
      <c r="I8063" s="1">
        <v>19631</v>
      </c>
      <c r="J8063" t="s">
        <v>39235</v>
      </c>
      <c r="K8063" t="s">
        <v>451</v>
      </c>
      <c r="L8063">
        <v>24088</v>
      </c>
      <c r="M8063" t="s">
        <v>129</v>
      </c>
      <c r="N8063" s="1">
        <v>45152</v>
      </c>
      <c r="O8063" s="1">
        <v>45155</v>
      </c>
      <c r="P8063">
        <v>27</v>
      </c>
      <c r="Q8063">
        <v>2</v>
      </c>
      <c r="R8063" t="s">
        <v>40</v>
      </c>
      <c r="S8063">
        <v>4</v>
      </c>
      <c r="T8063">
        <v>0</v>
      </c>
      <c r="U8063">
        <v>3</v>
      </c>
      <c r="V8063">
        <v>687</v>
      </c>
      <c r="W8063" t="s">
        <v>54</v>
      </c>
      <c r="X8063" t="s">
        <v>39236</v>
      </c>
      <c r="Y8063" t="s">
        <v>6</v>
      </c>
      <c r="Z8063" s="1">
        <v>45125</v>
      </c>
      <c r="AA8063" s="2">
        <v>0.50041666666666662</v>
      </c>
      <c r="AB8063" s="2">
        <v>6.1307870370370367E-2</v>
      </c>
      <c r="AC8063" t="s">
        <v>44</v>
      </c>
      <c r="AD8063" t="s">
        <v>45</v>
      </c>
      <c r="AE8063" t="s">
        <v>45</v>
      </c>
      <c r="AF8063">
        <v>229</v>
      </c>
    </row>
    <row r="8064" spans="1:32">
      <c r="A8064">
        <v>33236</v>
      </c>
      <c r="B8064">
        <v>32336</v>
      </c>
      <c r="C8064" t="s">
        <v>11662</v>
      </c>
      <c r="D8064" t="s">
        <v>39237</v>
      </c>
      <c r="E8064" t="s">
        <v>48</v>
      </c>
      <c r="F8064" t="s">
        <v>39238</v>
      </c>
      <c r="G8064" t="s">
        <v>39239</v>
      </c>
      <c r="H8064" t="s">
        <v>530</v>
      </c>
      <c r="I8064" s="1">
        <v>23365</v>
      </c>
      <c r="J8064" t="s">
        <v>39240</v>
      </c>
      <c r="K8064" t="s">
        <v>39241</v>
      </c>
      <c r="L8064">
        <v>535</v>
      </c>
      <c r="M8064" t="s">
        <v>530</v>
      </c>
      <c r="N8064" s="1">
        <v>45266</v>
      </c>
      <c r="O8064" s="1">
        <v>45268</v>
      </c>
      <c r="P8064">
        <v>52</v>
      </c>
      <c r="Q8064">
        <v>3</v>
      </c>
      <c r="R8064" t="s">
        <v>53</v>
      </c>
      <c r="S8064">
        <v>2</v>
      </c>
      <c r="T8064">
        <v>2</v>
      </c>
      <c r="U8064">
        <v>2</v>
      </c>
      <c r="V8064">
        <v>274</v>
      </c>
      <c r="W8064" t="s">
        <v>54</v>
      </c>
      <c r="X8064" t="s">
        <v>39242</v>
      </c>
      <c r="Y8064" t="s">
        <v>65</v>
      </c>
      <c r="Z8064" s="1">
        <v>45258</v>
      </c>
      <c r="AA8064" s="2">
        <v>0.52325231481481482</v>
      </c>
      <c r="AB8064" s="2">
        <v>0.10258101851851852</v>
      </c>
      <c r="AC8064" t="s">
        <v>45</v>
      </c>
      <c r="AD8064" t="s">
        <v>44</v>
      </c>
      <c r="AE8064" t="s">
        <v>44</v>
      </c>
      <c r="AF8064">
        <v>137</v>
      </c>
    </row>
    <row r="8065" spans="1:32">
      <c r="A8065">
        <v>33240</v>
      </c>
      <c r="B8065">
        <v>32340</v>
      </c>
      <c r="C8065" t="s">
        <v>1674</v>
      </c>
      <c r="D8065" t="s">
        <v>496</v>
      </c>
      <c r="E8065" t="s">
        <v>34</v>
      </c>
      <c r="F8065" t="s">
        <v>39243</v>
      </c>
      <c r="G8065">
        <v>9993046889</v>
      </c>
      <c r="H8065" t="s">
        <v>171</v>
      </c>
      <c r="I8065" s="1">
        <v>16187</v>
      </c>
      <c r="J8065" t="s">
        <v>39244</v>
      </c>
      <c r="K8065" t="s">
        <v>39245</v>
      </c>
      <c r="L8065">
        <v>29589</v>
      </c>
      <c r="M8065" t="s">
        <v>171</v>
      </c>
      <c r="N8065" s="1">
        <v>45002</v>
      </c>
      <c r="O8065" s="1">
        <v>45005</v>
      </c>
      <c r="P8065">
        <v>81</v>
      </c>
      <c r="Q8065">
        <v>4</v>
      </c>
      <c r="R8065" t="s">
        <v>40</v>
      </c>
      <c r="S8065">
        <v>4</v>
      </c>
      <c r="T8065">
        <v>1</v>
      </c>
      <c r="U8065">
        <v>3</v>
      </c>
      <c r="V8065">
        <v>666</v>
      </c>
      <c r="W8065" t="s">
        <v>54</v>
      </c>
      <c r="X8065" t="s">
        <v>39246</v>
      </c>
      <c r="Y8065" t="s">
        <v>6</v>
      </c>
      <c r="Z8065" s="1">
        <v>44984</v>
      </c>
      <c r="AA8065" s="2">
        <v>0.66077546296296297</v>
      </c>
      <c r="AB8065" s="2">
        <v>0.8458564814814814</v>
      </c>
      <c r="AC8065" t="s">
        <v>44</v>
      </c>
      <c r="AD8065" t="s">
        <v>44</v>
      </c>
      <c r="AE8065" t="s">
        <v>45</v>
      </c>
      <c r="AF8065">
        <v>222</v>
      </c>
    </row>
    <row r="8066" spans="1:32">
      <c r="A8066">
        <v>33241</v>
      </c>
      <c r="B8066">
        <v>32341</v>
      </c>
      <c r="C8066" t="s">
        <v>139</v>
      </c>
      <c r="D8066" t="s">
        <v>8520</v>
      </c>
      <c r="E8066" t="s">
        <v>34</v>
      </c>
      <c r="F8066" t="s">
        <v>39247</v>
      </c>
      <c r="G8066" t="s">
        <v>39248</v>
      </c>
      <c r="H8066" t="s">
        <v>280</v>
      </c>
      <c r="I8066" s="1">
        <v>17297</v>
      </c>
      <c r="J8066" t="s">
        <v>39249</v>
      </c>
      <c r="K8066" t="s">
        <v>2905</v>
      </c>
      <c r="L8066">
        <v>73827</v>
      </c>
      <c r="M8066" t="s">
        <v>280</v>
      </c>
      <c r="N8066" s="1">
        <v>44967</v>
      </c>
      <c r="O8066" s="1">
        <v>44969</v>
      </c>
      <c r="P8066">
        <v>58</v>
      </c>
      <c r="Q8066">
        <v>3</v>
      </c>
      <c r="R8066" t="s">
        <v>53</v>
      </c>
      <c r="S8066">
        <v>3</v>
      </c>
      <c r="T8066">
        <v>0</v>
      </c>
      <c r="U8066">
        <v>2</v>
      </c>
      <c r="V8066">
        <v>274</v>
      </c>
      <c r="W8066" t="s">
        <v>41</v>
      </c>
      <c r="X8066" t="s">
        <v>39250</v>
      </c>
      <c r="Y8066" t="s">
        <v>43</v>
      </c>
      <c r="Z8066" s="1">
        <v>44959</v>
      </c>
      <c r="AA8066" s="2">
        <v>0.18901620370370367</v>
      </c>
      <c r="AB8066" s="2">
        <v>0.34034722222222219</v>
      </c>
      <c r="AC8066" t="s">
        <v>45</v>
      </c>
      <c r="AD8066" t="s">
        <v>44</v>
      </c>
      <c r="AE8066" t="s">
        <v>44</v>
      </c>
      <c r="AF8066">
        <v>137</v>
      </c>
    </row>
    <row r="8067" spans="1:32">
      <c r="A8067">
        <v>33246</v>
      </c>
      <c r="B8067">
        <v>32346</v>
      </c>
      <c r="C8067" t="s">
        <v>2013</v>
      </c>
      <c r="D8067" t="s">
        <v>1368</v>
      </c>
      <c r="E8067" t="s">
        <v>34</v>
      </c>
      <c r="F8067" t="s">
        <v>39251</v>
      </c>
      <c r="G8067" t="s">
        <v>39252</v>
      </c>
      <c r="H8067" t="s">
        <v>60</v>
      </c>
      <c r="I8067" s="1">
        <v>23682</v>
      </c>
      <c r="J8067" t="s">
        <v>39253</v>
      </c>
      <c r="K8067" t="s">
        <v>39254</v>
      </c>
      <c r="L8067">
        <v>42836</v>
      </c>
      <c r="M8067" t="s">
        <v>60</v>
      </c>
      <c r="N8067" s="1">
        <v>45080</v>
      </c>
      <c r="O8067" s="1">
        <v>45082</v>
      </c>
      <c r="P8067">
        <v>43</v>
      </c>
      <c r="Q8067">
        <v>2</v>
      </c>
      <c r="R8067" t="s">
        <v>53</v>
      </c>
      <c r="S8067">
        <v>4</v>
      </c>
      <c r="T8067">
        <v>0</v>
      </c>
      <c r="U8067">
        <v>2</v>
      </c>
      <c r="V8067">
        <v>296</v>
      </c>
      <c r="W8067" t="s">
        <v>54</v>
      </c>
      <c r="X8067" t="s">
        <v>39255</v>
      </c>
      <c r="Y8067" t="s">
        <v>65</v>
      </c>
      <c r="Z8067" s="1">
        <v>45066</v>
      </c>
      <c r="AA8067" s="2">
        <v>0.95180555555555557</v>
      </c>
      <c r="AB8067" s="2">
        <v>0.87284722222222222</v>
      </c>
      <c r="AC8067" t="s">
        <v>44</v>
      </c>
      <c r="AD8067" t="s">
        <v>44</v>
      </c>
      <c r="AE8067" t="s">
        <v>44</v>
      </c>
      <c r="AF8067">
        <v>148</v>
      </c>
    </row>
    <row r="8068" spans="1:32">
      <c r="A8068">
        <v>33247</v>
      </c>
      <c r="B8068">
        <v>32347</v>
      </c>
      <c r="C8068" t="s">
        <v>1039</v>
      </c>
      <c r="D8068" t="s">
        <v>1913</v>
      </c>
      <c r="E8068" t="s">
        <v>34</v>
      </c>
      <c r="F8068" t="s">
        <v>39256</v>
      </c>
      <c r="G8068">
        <f>1-219-855-8505</f>
        <v>-9578</v>
      </c>
      <c r="H8068" t="s">
        <v>317</v>
      </c>
      <c r="I8068" s="1">
        <v>29458</v>
      </c>
      <c r="J8068" t="s">
        <v>39257</v>
      </c>
      <c r="K8068" t="s">
        <v>39258</v>
      </c>
      <c r="L8068">
        <v>20553</v>
      </c>
      <c r="M8068" t="s">
        <v>317</v>
      </c>
      <c r="N8068" s="1">
        <v>45107</v>
      </c>
      <c r="O8068" s="1">
        <v>45109</v>
      </c>
      <c r="P8068">
        <v>6</v>
      </c>
      <c r="Q8068">
        <v>1</v>
      </c>
      <c r="R8068" t="s">
        <v>40</v>
      </c>
      <c r="S8068">
        <v>2</v>
      </c>
      <c r="T8068">
        <v>1</v>
      </c>
      <c r="U8068">
        <v>2</v>
      </c>
      <c r="V8068">
        <v>492</v>
      </c>
      <c r="W8068" t="s">
        <v>54</v>
      </c>
      <c r="X8068" t="s">
        <v>39259</v>
      </c>
      <c r="Y8068" t="s">
        <v>43</v>
      </c>
      <c r="Z8068" s="1">
        <v>45075</v>
      </c>
      <c r="AA8068" s="2">
        <v>0.16565972222222222</v>
      </c>
      <c r="AB8068" s="2">
        <v>0.65961805555555553</v>
      </c>
      <c r="AC8068" t="s">
        <v>44</v>
      </c>
      <c r="AD8068" t="s">
        <v>44</v>
      </c>
      <c r="AE8068" t="s">
        <v>45</v>
      </c>
      <c r="AF8068">
        <v>246</v>
      </c>
    </row>
    <row r="8069" spans="1:32">
      <c r="A8069">
        <v>33248</v>
      </c>
      <c r="B8069">
        <v>32348</v>
      </c>
      <c r="C8069" t="s">
        <v>410</v>
      </c>
      <c r="D8069" t="s">
        <v>6569</v>
      </c>
      <c r="E8069" t="s">
        <v>34</v>
      </c>
      <c r="F8069" t="s">
        <v>39260</v>
      </c>
      <c r="G8069" t="s">
        <v>39261</v>
      </c>
      <c r="H8069" t="s">
        <v>179</v>
      </c>
      <c r="I8069" s="1">
        <v>32760</v>
      </c>
      <c r="J8069" t="s">
        <v>39262</v>
      </c>
      <c r="K8069" t="s">
        <v>39263</v>
      </c>
      <c r="L8069">
        <v>83289</v>
      </c>
      <c r="M8069" t="s">
        <v>179</v>
      </c>
      <c r="N8069" s="1">
        <v>45190</v>
      </c>
      <c r="O8069" s="1">
        <v>45193</v>
      </c>
      <c r="P8069">
        <v>81</v>
      </c>
      <c r="Q8069">
        <v>4</v>
      </c>
      <c r="R8069" t="s">
        <v>40</v>
      </c>
      <c r="S8069">
        <v>1</v>
      </c>
      <c r="T8069">
        <v>1</v>
      </c>
      <c r="U8069">
        <v>3</v>
      </c>
      <c r="V8069">
        <v>750</v>
      </c>
      <c r="W8069" t="s">
        <v>41</v>
      </c>
      <c r="X8069" t="s">
        <v>39264</v>
      </c>
      <c r="Y8069" t="s">
        <v>81</v>
      </c>
      <c r="Z8069" s="1">
        <v>45160</v>
      </c>
      <c r="AA8069" s="2">
        <v>8.0023148148148149E-2</v>
      </c>
      <c r="AB8069" s="2">
        <v>0.28270833333333334</v>
      </c>
      <c r="AC8069" t="s">
        <v>44</v>
      </c>
      <c r="AD8069" t="s">
        <v>44</v>
      </c>
      <c r="AE8069" t="s">
        <v>44</v>
      </c>
      <c r="AF8069">
        <v>250</v>
      </c>
    </row>
    <row r="8070" spans="1:32">
      <c r="A8070">
        <v>33251</v>
      </c>
      <c r="B8070">
        <v>32351</v>
      </c>
      <c r="C8070" t="s">
        <v>5304</v>
      </c>
      <c r="D8070" t="s">
        <v>435</v>
      </c>
      <c r="E8070" t="s">
        <v>48</v>
      </c>
      <c r="F8070" t="s">
        <v>39265</v>
      </c>
      <c r="G8070" t="s">
        <v>39266</v>
      </c>
      <c r="H8070" t="s">
        <v>171</v>
      </c>
      <c r="I8070" s="1">
        <v>29312</v>
      </c>
      <c r="J8070" t="s">
        <v>39267</v>
      </c>
      <c r="K8070" t="s">
        <v>39268</v>
      </c>
      <c r="L8070">
        <v>4731</v>
      </c>
      <c r="M8070" t="s">
        <v>171</v>
      </c>
      <c r="N8070" s="1">
        <v>45065</v>
      </c>
      <c r="O8070" s="1">
        <v>45066</v>
      </c>
      <c r="P8070">
        <v>90</v>
      </c>
      <c r="Q8070">
        <v>4</v>
      </c>
      <c r="R8070" t="s">
        <v>40</v>
      </c>
      <c r="S8070">
        <v>1</v>
      </c>
      <c r="T8070">
        <v>0</v>
      </c>
      <c r="U8070">
        <v>1</v>
      </c>
      <c r="V8070">
        <v>236</v>
      </c>
      <c r="W8070" t="s">
        <v>41</v>
      </c>
      <c r="X8070" t="s">
        <v>39269</v>
      </c>
      <c r="Y8070" t="s">
        <v>81</v>
      </c>
      <c r="Z8070" s="1">
        <v>45052</v>
      </c>
      <c r="AA8070" s="2">
        <v>0.71493055555555562</v>
      </c>
      <c r="AB8070" s="2">
        <v>0.29074074074074074</v>
      </c>
      <c r="AC8070" t="s">
        <v>45</v>
      </c>
      <c r="AD8070" t="s">
        <v>44</v>
      </c>
      <c r="AE8070" t="s">
        <v>45</v>
      </c>
      <c r="AF8070">
        <v>236</v>
      </c>
    </row>
    <row r="8071" spans="1:32">
      <c r="A8071">
        <v>33252</v>
      </c>
      <c r="B8071">
        <v>32352</v>
      </c>
      <c r="C8071" t="s">
        <v>722</v>
      </c>
      <c r="D8071" t="s">
        <v>989</v>
      </c>
      <c r="E8071" t="s">
        <v>34</v>
      </c>
      <c r="F8071" t="s">
        <v>39270</v>
      </c>
      <c r="G8071" t="s">
        <v>39271</v>
      </c>
      <c r="H8071" t="s">
        <v>272</v>
      </c>
      <c r="I8071" s="1">
        <v>31610</v>
      </c>
      <c r="J8071" t="s">
        <v>39272</v>
      </c>
      <c r="K8071" t="s">
        <v>7099</v>
      </c>
      <c r="L8071">
        <v>6468</v>
      </c>
      <c r="M8071" t="s">
        <v>272</v>
      </c>
      <c r="N8071" s="1">
        <v>45014</v>
      </c>
      <c r="O8071" s="1">
        <v>45015</v>
      </c>
      <c r="P8071">
        <v>4</v>
      </c>
      <c r="Q8071">
        <v>1</v>
      </c>
      <c r="R8071" t="s">
        <v>53</v>
      </c>
      <c r="S8071">
        <v>3</v>
      </c>
      <c r="T8071">
        <v>1</v>
      </c>
      <c r="U8071">
        <v>1</v>
      </c>
      <c r="V8071">
        <v>124</v>
      </c>
      <c r="W8071" t="s">
        <v>41</v>
      </c>
      <c r="X8071" t="s">
        <v>39273</v>
      </c>
      <c r="Y8071" t="s">
        <v>6</v>
      </c>
      <c r="Z8071" s="1">
        <v>44975</v>
      </c>
      <c r="AA8071" s="2">
        <v>0.37655092592592593</v>
      </c>
      <c r="AB8071" s="2">
        <v>0.1254861111111111</v>
      </c>
      <c r="AC8071" t="s">
        <v>44</v>
      </c>
      <c r="AD8071" t="s">
        <v>44</v>
      </c>
      <c r="AE8071" t="s">
        <v>45</v>
      </c>
      <c r="AF8071">
        <v>124</v>
      </c>
    </row>
    <row r="8072" spans="1:32">
      <c r="A8072">
        <v>33253</v>
      </c>
      <c r="B8072">
        <v>32353</v>
      </c>
      <c r="C8072" t="s">
        <v>229</v>
      </c>
      <c r="D8072" t="s">
        <v>14727</v>
      </c>
      <c r="E8072" t="s">
        <v>34</v>
      </c>
      <c r="F8072" t="s">
        <v>39274</v>
      </c>
      <c r="G8072" t="s">
        <v>39275</v>
      </c>
      <c r="H8072" t="s">
        <v>457</v>
      </c>
      <c r="I8072" s="1">
        <v>25579</v>
      </c>
      <c r="J8072" t="s">
        <v>39276</v>
      </c>
      <c r="K8072" t="s">
        <v>25527</v>
      </c>
      <c r="L8072">
        <v>72605</v>
      </c>
      <c r="M8072" t="s">
        <v>457</v>
      </c>
      <c r="N8072" s="1">
        <v>45072</v>
      </c>
      <c r="O8072" s="1">
        <v>45077</v>
      </c>
      <c r="P8072">
        <v>88</v>
      </c>
      <c r="Q8072">
        <v>4</v>
      </c>
      <c r="R8072" t="s">
        <v>53</v>
      </c>
      <c r="S8072">
        <v>4</v>
      </c>
      <c r="T8072">
        <v>1</v>
      </c>
      <c r="U8072">
        <v>5</v>
      </c>
      <c r="V8072">
        <v>720</v>
      </c>
      <c r="W8072" t="s">
        <v>54</v>
      </c>
      <c r="X8072" t="s">
        <v>39277</v>
      </c>
      <c r="Y8072" t="s">
        <v>65</v>
      </c>
      <c r="Z8072" s="1">
        <v>45033</v>
      </c>
      <c r="AA8072" s="2">
        <v>0.52675925925925926</v>
      </c>
      <c r="AB8072" s="2">
        <v>0.17659722222222221</v>
      </c>
      <c r="AC8072" t="s">
        <v>45</v>
      </c>
      <c r="AD8072" t="s">
        <v>45</v>
      </c>
      <c r="AE8072" t="s">
        <v>45</v>
      </c>
      <c r="AF8072">
        <v>144</v>
      </c>
    </row>
    <row r="8073" spans="1:32">
      <c r="A8073">
        <v>33255</v>
      </c>
      <c r="B8073">
        <v>32355</v>
      </c>
      <c r="C8073" t="s">
        <v>1233</v>
      </c>
      <c r="D8073" t="s">
        <v>768</v>
      </c>
      <c r="E8073" t="s">
        <v>34</v>
      </c>
      <c r="F8073" t="s">
        <v>39278</v>
      </c>
      <c r="G8073" t="s">
        <v>39279</v>
      </c>
      <c r="H8073" t="s">
        <v>77</v>
      </c>
      <c r="I8073" s="1">
        <v>26255</v>
      </c>
      <c r="J8073" t="s">
        <v>39280</v>
      </c>
      <c r="K8073" t="s">
        <v>39281</v>
      </c>
      <c r="L8073">
        <v>86908</v>
      </c>
      <c r="M8073" t="s">
        <v>77</v>
      </c>
      <c r="N8073" s="1">
        <v>45044</v>
      </c>
      <c r="O8073" s="1">
        <v>45045</v>
      </c>
      <c r="P8073">
        <v>59</v>
      </c>
      <c r="Q8073">
        <v>3</v>
      </c>
      <c r="R8073" t="s">
        <v>63</v>
      </c>
      <c r="S8073">
        <v>3</v>
      </c>
      <c r="T8073">
        <v>2</v>
      </c>
      <c r="U8073">
        <v>1</v>
      </c>
      <c r="V8073">
        <v>69</v>
      </c>
      <c r="W8073" t="s">
        <v>41</v>
      </c>
      <c r="X8073" t="s">
        <v>39282</v>
      </c>
      <c r="Y8073" t="s">
        <v>65</v>
      </c>
      <c r="Z8073" s="1">
        <v>45024</v>
      </c>
      <c r="AA8073" s="2">
        <v>0.18923611111111113</v>
      </c>
      <c r="AB8073" s="2">
        <v>3.0682870370370371E-2</v>
      </c>
      <c r="AC8073" t="s">
        <v>45</v>
      </c>
      <c r="AD8073" t="s">
        <v>45</v>
      </c>
      <c r="AE8073" t="s">
        <v>45</v>
      </c>
      <c r="AF8073">
        <v>69</v>
      </c>
    </row>
    <row r="8074" spans="1:32">
      <c r="A8074">
        <v>33258</v>
      </c>
      <c r="B8074">
        <v>32358</v>
      </c>
      <c r="C8074" t="s">
        <v>384</v>
      </c>
      <c r="D8074" t="s">
        <v>435</v>
      </c>
      <c r="E8074" t="s">
        <v>48</v>
      </c>
      <c r="F8074" t="s">
        <v>39283</v>
      </c>
      <c r="G8074" t="s">
        <v>39284</v>
      </c>
      <c r="H8074" t="s">
        <v>86</v>
      </c>
      <c r="I8074" s="1">
        <v>15899</v>
      </c>
      <c r="J8074" t="s">
        <v>39285</v>
      </c>
      <c r="K8074" t="s">
        <v>39286</v>
      </c>
      <c r="L8074">
        <v>94072</v>
      </c>
      <c r="M8074" t="s">
        <v>86</v>
      </c>
      <c r="N8074" s="1">
        <v>45115</v>
      </c>
      <c r="O8074" s="1">
        <v>45116</v>
      </c>
      <c r="P8074">
        <v>89</v>
      </c>
      <c r="Q8074">
        <v>4</v>
      </c>
      <c r="R8074" t="s">
        <v>63</v>
      </c>
      <c r="S8074">
        <v>1</v>
      </c>
      <c r="T8074">
        <v>1</v>
      </c>
      <c r="U8074">
        <v>1</v>
      </c>
      <c r="V8074">
        <v>67</v>
      </c>
      <c r="W8074" t="s">
        <v>54</v>
      </c>
      <c r="X8074" t="s">
        <v>39287</v>
      </c>
      <c r="Y8074" t="s">
        <v>43</v>
      </c>
      <c r="Z8074" s="1">
        <v>45097</v>
      </c>
      <c r="AA8074" s="2">
        <v>0.62493055555555554</v>
      </c>
      <c r="AB8074" s="2">
        <v>7.1180555555555566E-2</v>
      </c>
      <c r="AC8074" t="s">
        <v>44</v>
      </c>
      <c r="AD8074" t="s">
        <v>44</v>
      </c>
      <c r="AE8074" t="s">
        <v>44</v>
      </c>
      <c r="AF8074">
        <v>67</v>
      </c>
    </row>
    <row r="8075" spans="1:32">
      <c r="A8075">
        <v>33259</v>
      </c>
      <c r="B8075">
        <v>32359</v>
      </c>
      <c r="C8075" t="s">
        <v>945</v>
      </c>
      <c r="D8075" t="s">
        <v>75</v>
      </c>
      <c r="E8075" t="s">
        <v>48</v>
      </c>
      <c r="F8075" t="s">
        <v>39288</v>
      </c>
      <c r="G8075" t="s">
        <v>39289</v>
      </c>
      <c r="H8075" t="s">
        <v>418</v>
      </c>
      <c r="I8075" s="1">
        <v>29494</v>
      </c>
      <c r="J8075" t="s">
        <v>39290</v>
      </c>
      <c r="K8075" t="s">
        <v>39291</v>
      </c>
      <c r="L8075">
        <v>27963</v>
      </c>
      <c r="M8075" t="s">
        <v>418</v>
      </c>
      <c r="N8075" s="1">
        <v>45052</v>
      </c>
      <c r="O8075" s="1">
        <v>45056</v>
      </c>
      <c r="P8075">
        <v>55</v>
      </c>
      <c r="Q8075">
        <v>3</v>
      </c>
      <c r="R8075" t="s">
        <v>53</v>
      </c>
      <c r="S8075">
        <v>2</v>
      </c>
      <c r="T8075">
        <v>2</v>
      </c>
      <c r="U8075">
        <v>4</v>
      </c>
      <c r="V8075">
        <v>496</v>
      </c>
      <c r="W8075" t="s">
        <v>54</v>
      </c>
      <c r="X8075" t="s">
        <v>39292</v>
      </c>
      <c r="Y8075" t="s">
        <v>81</v>
      </c>
      <c r="Z8075" s="1">
        <v>45028</v>
      </c>
      <c r="AA8075" s="2">
        <v>9.4444444444444445E-3</v>
      </c>
      <c r="AB8075" s="2">
        <v>0.86802083333333335</v>
      </c>
      <c r="AC8075" t="s">
        <v>45</v>
      </c>
      <c r="AD8075" t="s">
        <v>44</v>
      </c>
      <c r="AE8075" t="s">
        <v>45</v>
      </c>
      <c r="AF8075">
        <v>124</v>
      </c>
    </row>
    <row r="8076" spans="1:32">
      <c r="A8076">
        <v>33262</v>
      </c>
      <c r="B8076">
        <v>32362</v>
      </c>
      <c r="C8076" t="s">
        <v>2397</v>
      </c>
      <c r="D8076" t="s">
        <v>2605</v>
      </c>
      <c r="E8076" t="s">
        <v>48</v>
      </c>
      <c r="F8076" t="s">
        <v>39293</v>
      </c>
      <c r="G8076" t="s">
        <v>39294</v>
      </c>
      <c r="H8076" t="s">
        <v>209</v>
      </c>
      <c r="I8076" s="1">
        <v>25714</v>
      </c>
      <c r="J8076" t="s">
        <v>39295</v>
      </c>
      <c r="K8076" t="s">
        <v>39296</v>
      </c>
      <c r="L8076">
        <v>2173</v>
      </c>
      <c r="M8076" t="s">
        <v>209</v>
      </c>
      <c r="N8076" s="1">
        <v>45148</v>
      </c>
      <c r="O8076" s="1">
        <v>45149</v>
      </c>
      <c r="P8076">
        <v>89</v>
      </c>
      <c r="Q8076">
        <v>4</v>
      </c>
      <c r="R8076" t="s">
        <v>63</v>
      </c>
      <c r="S8076">
        <v>4</v>
      </c>
      <c r="T8076">
        <v>1</v>
      </c>
      <c r="U8076">
        <v>1</v>
      </c>
      <c r="V8076">
        <v>61</v>
      </c>
      <c r="W8076" t="s">
        <v>41</v>
      </c>
      <c r="X8076" t="s">
        <v>39297</v>
      </c>
      <c r="Y8076" t="s">
        <v>65</v>
      </c>
      <c r="Z8076" s="1">
        <v>45111</v>
      </c>
      <c r="AA8076" s="2">
        <v>0.86391203703703701</v>
      </c>
      <c r="AB8076" s="2">
        <v>0.40009259259259261</v>
      </c>
      <c r="AC8076" t="s">
        <v>45</v>
      </c>
      <c r="AD8076" t="s">
        <v>45</v>
      </c>
      <c r="AE8076" t="s">
        <v>44</v>
      </c>
      <c r="AF8076">
        <v>61</v>
      </c>
    </row>
    <row r="8077" spans="1:32">
      <c r="A8077">
        <v>33263</v>
      </c>
      <c r="B8077">
        <v>32363</v>
      </c>
      <c r="C8077" t="s">
        <v>590</v>
      </c>
      <c r="D8077" t="s">
        <v>2794</v>
      </c>
      <c r="E8077" t="s">
        <v>48</v>
      </c>
      <c r="F8077" t="s">
        <v>39298</v>
      </c>
      <c r="G8077" t="s">
        <v>39299</v>
      </c>
      <c r="H8077" t="s">
        <v>725</v>
      </c>
      <c r="I8077" s="1">
        <v>22721</v>
      </c>
      <c r="J8077" t="s">
        <v>39300</v>
      </c>
      <c r="K8077" t="s">
        <v>39301</v>
      </c>
      <c r="L8077">
        <v>91624</v>
      </c>
      <c r="M8077" t="s">
        <v>725</v>
      </c>
      <c r="N8077" s="1">
        <v>45240</v>
      </c>
      <c r="O8077" s="1">
        <v>45243</v>
      </c>
      <c r="P8077">
        <v>13</v>
      </c>
      <c r="Q8077">
        <v>1</v>
      </c>
      <c r="R8077" t="s">
        <v>53</v>
      </c>
      <c r="S8077">
        <v>3</v>
      </c>
      <c r="T8077">
        <v>1</v>
      </c>
      <c r="U8077">
        <v>3</v>
      </c>
      <c r="V8077">
        <v>405</v>
      </c>
      <c r="W8077" t="s">
        <v>41</v>
      </c>
      <c r="X8077" t="s">
        <v>39302</v>
      </c>
      <c r="Y8077" t="s">
        <v>81</v>
      </c>
      <c r="Z8077" s="1">
        <v>45213</v>
      </c>
      <c r="AA8077" s="2">
        <v>0.4097337962962963</v>
      </c>
      <c r="AB8077" s="2">
        <v>1.7210648148148149E-2</v>
      </c>
      <c r="AC8077" t="s">
        <v>45</v>
      </c>
      <c r="AD8077" t="s">
        <v>44</v>
      </c>
      <c r="AE8077" t="s">
        <v>45</v>
      </c>
      <c r="AF8077">
        <v>135</v>
      </c>
    </row>
    <row r="8078" spans="1:32">
      <c r="A8078">
        <v>33264</v>
      </c>
      <c r="B8078">
        <v>32364</v>
      </c>
      <c r="C8078" t="s">
        <v>391</v>
      </c>
      <c r="D8078" t="s">
        <v>689</v>
      </c>
      <c r="E8078" t="s">
        <v>34</v>
      </c>
      <c r="F8078" t="s">
        <v>39303</v>
      </c>
      <c r="G8078" t="s">
        <v>39304</v>
      </c>
      <c r="H8078" t="s">
        <v>70</v>
      </c>
      <c r="I8078" s="1">
        <v>37595</v>
      </c>
      <c r="J8078" t="s">
        <v>39305</v>
      </c>
      <c r="K8078" t="s">
        <v>21229</v>
      </c>
      <c r="L8078">
        <v>64944</v>
      </c>
      <c r="M8078" t="s">
        <v>70</v>
      </c>
      <c r="N8078" s="1">
        <v>45025</v>
      </c>
      <c r="O8078" s="1">
        <v>45026</v>
      </c>
      <c r="P8078">
        <v>100</v>
      </c>
      <c r="Q8078">
        <v>4</v>
      </c>
      <c r="R8078" t="s">
        <v>53</v>
      </c>
      <c r="S8078">
        <v>3</v>
      </c>
      <c r="T8078">
        <v>2</v>
      </c>
      <c r="U8078">
        <v>1</v>
      </c>
      <c r="V8078">
        <v>120</v>
      </c>
      <c r="W8078" t="s">
        <v>41</v>
      </c>
      <c r="X8078" t="s">
        <v>39306</v>
      </c>
      <c r="Y8078" t="s">
        <v>43</v>
      </c>
      <c r="Z8078" s="1">
        <v>44993</v>
      </c>
      <c r="AA8078" s="2">
        <v>0.33520833333333333</v>
      </c>
      <c r="AB8078" s="2">
        <v>0.37991898148148145</v>
      </c>
      <c r="AC8078" t="s">
        <v>44</v>
      </c>
      <c r="AD8078" t="s">
        <v>45</v>
      </c>
      <c r="AE8078" t="s">
        <v>44</v>
      </c>
      <c r="AF8078">
        <v>120</v>
      </c>
    </row>
    <row r="8079" spans="1:32">
      <c r="A8079">
        <v>33265</v>
      </c>
      <c r="B8079">
        <v>32365</v>
      </c>
      <c r="C8079" t="s">
        <v>881</v>
      </c>
      <c r="D8079" t="s">
        <v>75</v>
      </c>
      <c r="E8079" t="s">
        <v>34</v>
      </c>
      <c r="F8079" t="s">
        <v>39307</v>
      </c>
      <c r="G8079" t="s">
        <v>39308</v>
      </c>
      <c r="H8079" t="s">
        <v>295</v>
      </c>
      <c r="I8079" s="1">
        <v>23293</v>
      </c>
      <c r="J8079" t="s">
        <v>39309</v>
      </c>
      <c r="K8079" t="s">
        <v>39310</v>
      </c>
      <c r="L8079">
        <v>58994</v>
      </c>
      <c r="M8079" t="s">
        <v>295</v>
      </c>
      <c r="N8079" s="1">
        <v>45141</v>
      </c>
      <c r="O8079" s="1">
        <v>45145</v>
      </c>
      <c r="P8079">
        <v>84</v>
      </c>
      <c r="Q8079">
        <v>4</v>
      </c>
      <c r="R8079" t="s">
        <v>40</v>
      </c>
      <c r="S8079">
        <v>3</v>
      </c>
      <c r="T8079">
        <v>1</v>
      </c>
      <c r="U8079">
        <v>4</v>
      </c>
      <c r="V8079">
        <v>892</v>
      </c>
      <c r="W8079" t="s">
        <v>54</v>
      </c>
      <c r="X8079" t="s">
        <v>39311</v>
      </c>
      <c r="Y8079" t="s">
        <v>65</v>
      </c>
      <c r="Z8079" s="1">
        <v>45118</v>
      </c>
      <c r="AA8079" s="2">
        <v>0.91799768518518521</v>
      </c>
      <c r="AB8079" s="2">
        <v>0.26718749999999997</v>
      </c>
      <c r="AC8079" t="s">
        <v>44</v>
      </c>
      <c r="AD8079" t="s">
        <v>44</v>
      </c>
      <c r="AE8079" t="s">
        <v>45</v>
      </c>
      <c r="AF8079">
        <v>223</v>
      </c>
    </row>
    <row r="8080" spans="1:32">
      <c r="A8080">
        <v>33267</v>
      </c>
      <c r="B8080">
        <v>32367</v>
      </c>
      <c r="C8080" t="s">
        <v>139</v>
      </c>
      <c r="D8080" t="s">
        <v>5779</v>
      </c>
      <c r="E8080" t="s">
        <v>48</v>
      </c>
      <c r="F8080" t="s">
        <v>39312</v>
      </c>
      <c r="G8080" t="s">
        <v>39313</v>
      </c>
      <c r="H8080" t="s">
        <v>122</v>
      </c>
      <c r="I8080" s="1">
        <v>27630</v>
      </c>
      <c r="J8080" t="s">
        <v>39314</v>
      </c>
      <c r="K8080" t="s">
        <v>39315</v>
      </c>
      <c r="L8080">
        <v>86707</v>
      </c>
      <c r="M8080" t="s">
        <v>122</v>
      </c>
      <c r="N8080" s="1">
        <v>45109</v>
      </c>
      <c r="O8080" s="1">
        <v>45113</v>
      </c>
      <c r="P8080">
        <v>23</v>
      </c>
      <c r="Q8080">
        <v>1</v>
      </c>
      <c r="R8080" t="s">
        <v>63</v>
      </c>
      <c r="S8080">
        <v>2</v>
      </c>
      <c r="T8080">
        <v>2</v>
      </c>
      <c r="U8080">
        <v>4</v>
      </c>
      <c r="V8080">
        <v>352</v>
      </c>
      <c r="W8080" t="s">
        <v>41</v>
      </c>
      <c r="X8080" t="s">
        <v>39316</v>
      </c>
      <c r="Y8080" t="s">
        <v>43</v>
      </c>
      <c r="Z8080" s="1">
        <v>45095</v>
      </c>
      <c r="AA8080" s="2">
        <v>0.38496527777777773</v>
      </c>
      <c r="AB8080" s="2">
        <v>0.64368055555555559</v>
      </c>
      <c r="AC8080" t="s">
        <v>45</v>
      </c>
      <c r="AD8080" t="s">
        <v>44</v>
      </c>
      <c r="AE8080" t="s">
        <v>44</v>
      </c>
      <c r="AF8080">
        <v>88</v>
      </c>
    </row>
    <row r="8081" spans="1:32">
      <c r="A8081">
        <v>33272</v>
      </c>
      <c r="B8081">
        <v>32372</v>
      </c>
      <c r="C8081" t="s">
        <v>9436</v>
      </c>
      <c r="D8081" t="s">
        <v>1379</v>
      </c>
      <c r="E8081" t="s">
        <v>34</v>
      </c>
      <c r="F8081" t="s">
        <v>39317</v>
      </c>
      <c r="G8081" t="s">
        <v>39318</v>
      </c>
      <c r="H8081" t="s">
        <v>317</v>
      </c>
      <c r="I8081" s="1">
        <v>16636</v>
      </c>
      <c r="J8081" t="s">
        <v>39319</v>
      </c>
      <c r="K8081" t="s">
        <v>39320</v>
      </c>
      <c r="L8081">
        <v>92258</v>
      </c>
      <c r="M8081" t="s">
        <v>317</v>
      </c>
      <c r="N8081" s="1">
        <v>45207</v>
      </c>
      <c r="O8081" s="1">
        <v>45208</v>
      </c>
      <c r="P8081">
        <v>65</v>
      </c>
      <c r="Q8081">
        <v>3</v>
      </c>
      <c r="R8081" t="s">
        <v>63</v>
      </c>
      <c r="S8081">
        <v>2</v>
      </c>
      <c r="T8081">
        <v>1</v>
      </c>
      <c r="U8081">
        <v>1</v>
      </c>
      <c r="V8081">
        <v>83</v>
      </c>
      <c r="W8081" t="s">
        <v>41</v>
      </c>
      <c r="X8081" t="s">
        <v>39321</v>
      </c>
      <c r="Y8081" t="s">
        <v>43</v>
      </c>
      <c r="Z8081" s="1">
        <v>45177</v>
      </c>
      <c r="AA8081" s="2">
        <v>0.94305555555555554</v>
      </c>
      <c r="AB8081" s="2">
        <v>2.8449074074074075E-2</v>
      </c>
      <c r="AC8081" t="s">
        <v>44</v>
      </c>
      <c r="AD8081" t="s">
        <v>45</v>
      </c>
      <c r="AE8081" t="s">
        <v>45</v>
      </c>
      <c r="AF8081">
        <v>83</v>
      </c>
    </row>
    <row r="8082" spans="1:32">
      <c r="A8082">
        <v>33273</v>
      </c>
      <c r="B8082">
        <v>32373</v>
      </c>
      <c r="C8082" t="s">
        <v>1360</v>
      </c>
      <c r="D8082" t="s">
        <v>10137</v>
      </c>
      <c r="E8082" t="s">
        <v>48</v>
      </c>
      <c r="F8082" t="s">
        <v>39322</v>
      </c>
      <c r="G8082" t="s">
        <v>39323</v>
      </c>
      <c r="H8082" t="s">
        <v>164</v>
      </c>
      <c r="I8082" s="1">
        <v>20665</v>
      </c>
      <c r="J8082" t="s">
        <v>39324</v>
      </c>
      <c r="K8082" t="s">
        <v>39325</v>
      </c>
      <c r="L8082">
        <v>6298</v>
      </c>
      <c r="M8082" t="s">
        <v>164</v>
      </c>
      <c r="N8082" s="1">
        <v>45148</v>
      </c>
      <c r="O8082" s="1">
        <v>45153</v>
      </c>
      <c r="P8082">
        <v>71</v>
      </c>
      <c r="Q8082">
        <v>3</v>
      </c>
      <c r="R8082" t="s">
        <v>63</v>
      </c>
      <c r="S8082">
        <v>4</v>
      </c>
      <c r="T8082">
        <v>1</v>
      </c>
      <c r="U8082">
        <v>5</v>
      </c>
      <c r="V8082">
        <v>445</v>
      </c>
      <c r="W8082" t="s">
        <v>41</v>
      </c>
      <c r="X8082" t="s">
        <v>39326</v>
      </c>
      <c r="Y8082" t="s">
        <v>81</v>
      </c>
      <c r="Z8082" s="1">
        <v>45131</v>
      </c>
      <c r="AA8082" s="2">
        <v>0.79422453703703699</v>
      </c>
      <c r="AB8082" s="2">
        <v>0.87724537037037031</v>
      </c>
      <c r="AC8082" t="s">
        <v>44</v>
      </c>
      <c r="AD8082" t="s">
        <v>44</v>
      </c>
      <c r="AE8082" t="s">
        <v>45</v>
      </c>
      <c r="AF8082">
        <v>89</v>
      </c>
    </row>
    <row r="8083" spans="1:32">
      <c r="A8083">
        <v>33275</v>
      </c>
      <c r="B8083">
        <v>32375</v>
      </c>
      <c r="C8083" t="s">
        <v>722</v>
      </c>
      <c r="D8083" t="s">
        <v>15848</v>
      </c>
      <c r="E8083" t="s">
        <v>34</v>
      </c>
      <c r="F8083" t="s">
        <v>39327</v>
      </c>
      <c r="G8083" t="s">
        <v>39328</v>
      </c>
      <c r="H8083" t="s">
        <v>135</v>
      </c>
      <c r="I8083" s="1">
        <v>16877</v>
      </c>
      <c r="J8083" t="s">
        <v>39329</v>
      </c>
      <c r="K8083" t="s">
        <v>39330</v>
      </c>
      <c r="L8083">
        <v>92425</v>
      </c>
      <c r="M8083" t="s">
        <v>135</v>
      </c>
      <c r="N8083" s="1">
        <v>45295</v>
      </c>
      <c r="O8083" s="1">
        <v>45298</v>
      </c>
      <c r="P8083">
        <v>11</v>
      </c>
      <c r="Q8083">
        <v>1</v>
      </c>
      <c r="R8083" t="s">
        <v>63</v>
      </c>
      <c r="S8083">
        <v>2</v>
      </c>
      <c r="T8083">
        <v>2</v>
      </c>
      <c r="U8083">
        <v>3</v>
      </c>
      <c r="V8083">
        <v>222</v>
      </c>
      <c r="W8083" t="s">
        <v>54</v>
      </c>
      <c r="X8083" t="s">
        <v>39331</v>
      </c>
      <c r="Y8083" t="s">
        <v>43</v>
      </c>
      <c r="Z8083" s="1">
        <v>45276</v>
      </c>
      <c r="AA8083" s="2">
        <v>0.46872685185185187</v>
      </c>
      <c r="AB8083" s="2">
        <v>0.28021990740740738</v>
      </c>
      <c r="AC8083" t="s">
        <v>45</v>
      </c>
      <c r="AD8083" t="s">
        <v>45</v>
      </c>
      <c r="AE8083" t="s">
        <v>44</v>
      </c>
      <c r="AF8083">
        <v>74</v>
      </c>
    </row>
    <row r="8084" spans="1:32">
      <c r="A8084">
        <v>33278</v>
      </c>
      <c r="B8084">
        <v>32378</v>
      </c>
      <c r="C8084" t="s">
        <v>1201</v>
      </c>
      <c r="D8084" t="s">
        <v>348</v>
      </c>
      <c r="E8084" t="s">
        <v>48</v>
      </c>
      <c r="F8084" t="s">
        <v>39332</v>
      </c>
      <c r="G8084" t="s">
        <v>39333</v>
      </c>
      <c r="H8084" t="s">
        <v>225</v>
      </c>
      <c r="I8084" s="1">
        <v>22378</v>
      </c>
      <c r="J8084" t="s">
        <v>39334</v>
      </c>
      <c r="K8084" t="s">
        <v>39335</v>
      </c>
      <c r="L8084">
        <v>78827</v>
      </c>
      <c r="M8084" t="s">
        <v>225</v>
      </c>
      <c r="N8084" s="1">
        <v>45135</v>
      </c>
      <c r="O8084" s="1">
        <v>45136</v>
      </c>
      <c r="P8084">
        <v>68</v>
      </c>
      <c r="Q8084">
        <v>3</v>
      </c>
      <c r="R8084" t="s">
        <v>63</v>
      </c>
      <c r="S8084">
        <v>4</v>
      </c>
      <c r="T8084">
        <v>1</v>
      </c>
      <c r="U8084">
        <v>1</v>
      </c>
      <c r="V8084">
        <v>68</v>
      </c>
      <c r="W8084" t="s">
        <v>54</v>
      </c>
      <c r="X8084" t="s">
        <v>39336</v>
      </c>
      <c r="Y8084" t="s">
        <v>43</v>
      </c>
      <c r="Z8084" s="1">
        <v>45126</v>
      </c>
      <c r="AA8084" s="2">
        <v>0.95317129629629627</v>
      </c>
      <c r="AB8084" s="2">
        <v>0.86585648148148142</v>
      </c>
      <c r="AC8084" t="s">
        <v>44</v>
      </c>
      <c r="AD8084" t="s">
        <v>44</v>
      </c>
      <c r="AE8084" t="s">
        <v>44</v>
      </c>
      <c r="AF8084">
        <v>68</v>
      </c>
    </row>
    <row r="8085" spans="1:32">
      <c r="A8085">
        <v>33282</v>
      </c>
      <c r="B8085">
        <v>32382</v>
      </c>
      <c r="C8085" t="s">
        <v>36465</v>
      </c>
      <c r="D8085" t="s">
        <v>3105</v>
      </c>
      <c r="E8085" t="s">
        <v>34</v>
      </c>
      <c r="F8085" t="s">
        <v>39337</v>
      </c>
      <c r="G8085" t="s">
        <v>39338</v>
      </c>
      <c r="H8085" t="s">
        <v>171</v>
      </c>
      <c r="I8085" s="1">
        <v>18562</v>
      </c>
      <c r="J8085" t="s">
        <v>39339</v>
      </c>
      <c r="K8085" t="s">
        <v>39340</v>
      </c>
      <c r="L8085">
        <v>56718</v>
      </c>
      <c r="M8085" t="s">
        <v>171</v>
      </c>
      <c r="N8085" s="1">
        <v>45107</v>
      </c>
      <c r="O8085" s="1">
        <v>45109</v>
      </c>
      <c r="P8085">
        <v>42</v>
      </c>
      <c r="Q8085">
        <v>2</v>
      </c>
      <c r="R8085" t="s">
        <v>40</v>
      </c>
      <c r="S8085">
        <v>1</v>
      </c>
      <c r="T8085">
        <v>2</v>
      </c>
      <c r="U8085">
        <v>2</v>
      </c>
      <c r="V8085">
        <v>466</v>
      </c>
      <c r="W8085" t="s">
        <v>41</v>
      </c>
      <c r="X8085" t="s">
        <v>39341</v>
      </c>
      <c r="Y8085" t="s">
        <v>43</v>
      </c>
      <c r="Z8085" s="1">
        <v>45075</v>
      </c>
      <c r="AA8085" s="2">
        <v>0.56248842592592596</v>
      </c>
      <c r="AB8085" s="2">
        <v>3.9942129629629626E-2</v>
      </c>
      <c r="AC8085" t="s">
        <v>45</v>
      </c>
      <c r="AD8085" t="s">
        <v>44</v>
      </c>
      <c r="AE8085" t="s">
        <v>44</v>
      </c>
      <c r="AF8085">
        <v>233</v>
      </c>
    </row>
    <row r="8086" spans="1:32">
      <c r="A8086">
        <v>33284</v>
      </c>
      <c r="B8086">
        <v>32384</v>
      </c>
      <c r="C8086" t="s">
        <v>1347</v>
      </c>
      <c r="D8086" t="s">
        <v>6281</v>
      </c>
      <c r="E8086" t="s">
        <v>34</v>
      </c>
      <c r="F8086" t="s">
        <v>39342</v>
      </c>
      <c r="G8086" t="s">
        <v>39343</v>
      </c>
      <c r="H8086" t="s">
        <v>60</v>
      </c>
      <c r="I8086" s="1">
        <v>27495</v>
      </c>
      <c r="J8086" t="s">
        <v>39344</v>
      </c>
      <c r="K8086" t="s">
        <v>9429</v>
      </c>
      <c r="L8086">
        <v>15210</v>
      </c>
      <c r="M8086" t="s">
        <v>60</v>
      </c>
      <c r="N8086" s="1">
        <v>45172</v>
      </c>
      <c r="O8086" s="1">
        <v>45176</v>
      </c>
      <c r="P8086">
        <v>10</v>
      </c>
      <c r="Q8086">
        <v>1</v>
      </c>
      <c r="R8086" t="s">
        <v>53</v>
      </c>
      <c r="S8086">
        <v>1</v>
      </c>
      <c r="T8086">
        <v>2</v>
      </c>
      <c r="U8086">
        <v>4</v>
      </c>
      <c r="V8086">
        <v>600</v>
      </c>
      <c r="W8086" t="s">
        <v>41</v>
      </c>
      <c r="X8086" t="s">
        <v>39345</v>
      </c>
      <c r="Y8086" t="s">
        <v>43</v>
      </c>
      <c r="Z8086" s="1">
        <v>45164</v>
      </c>
      <c r="AA8086" s="2">
        <v>2.2835648148148147E-2</v>
      </c>
      <c r="AB8086" s="2">
        <v>0.75101851851851853</v>
      </c>
      <c r="AC8086" t="s">
        <v>45</v>
      </c>
      <c r="AD8086" t="s">
        <v>44</v>
      </c>
      <c r="AE8086" t="s">
        <v>45</v>
      </c>
      <c r="AF8086">
        <v>150</v>
      </c>
    </row>
    <row r="8087" spans="1:32">
      <c r="A8087">
        <v>33285</v>
      </c>
      <c r="B8087">
        <v>32385</v>
      </c>
      <c r="C8087" t="s">
        <v>24566</v>
      </c>
      <c r="D8087" t="s">
        <v>6895</v>
      </c>
      <c r="E8087" t="s">
        <v>34</v>
      </c>
      <c r="F8087" t="s">
        <v>39346</v>
      </c>
      <c r="G8087" t="s">
        <v>39347</v>
      </c>
      <c r="H8087" t="s">
        <v>86</v>
      </c>
      <c r="I8087" s="1">
        <v>31255</v>
      </c>
      <c r="J8087" t="s">
        <v>39348</v>
      </c>
      <c r="K8087" t="s">
        <v>39349</v>
      </c>
      <c r="L8087">
        <v>10309</v>
      </c>
      <c r="M8087" t="s">
        <v>86</v>
      </c>
      <c r="N8087" s="1">
        <v>45090</v>
      </c>
      <c r="O8087" s="1">
        <v>45093</v>
      </c>
      <c r="P8087">
        <v>45</v>
      </c>
      <c r="Q8087">
        <v>2</v>
      </c>
      <c r="R8087" t="s">
        <v>40</v>
      </c>
      <c r="S8087">
        <v>2</v>
      </c>
      <c r="T8087">
        <v>2</v>
      </c>
      <c r="U8087">
        <v>3</v>
      </c>
      <c r="V8087">
        <v>615</v>
      </c>
      <c r="W8087" t="s">
        <v>54</v>
      </c>
      <c r="X8087" t="s">
        <v>39350</v>
      </c>
      <c r="Y8087" t="s">
        <v>43</v>
      </c>
      <c r="Z8087" s="1">
        <v>45068</v>
      </c>
      <c r="AA8087" s="2">
        <v>0.78625</v>
      </c>
      <c r="AB8087" s="2">
        <v>0.90854166666666669</v>
      </c>
      <c r="AC8087" t="s">
        <v>44</v>
      </c>
      <c r="AD8087" t="s">
        <v>44</v>
      </c>
      <c r="AE8087" t="s">
        <v>45</v>
      </c>
      <c r="AF8087">
        <v>205</v>
      </c>
    </row>
    <row r="8088" spans="1:32">
      <c r="A8088">
        <v>33286</v>
      </c>
      <c r="B8088">
        <v>32386</v>
      </c>
      <c r="C8088" t="s">
        <v>469</v>
      </c>
      <c r="D8088" t="s">
        <v>1446</v>
      </c>
      <c r="E8088" t="s">
        <v>48</v>
      </c>
      <c r="F8088" t="s">
        <v>39351</v>
      </c>
      <c r="G8088" t="s">
        <v>39352</v>
      </c>
      <c r="H8088" t="s">
        <v>1301</v>
      </c>
      <c r="I8088" s="1">
        <v>32661</v>
      </c>
      <c r="J8088" t="s">
        <v>39353</v>
      </c>
      <c r="K8088" t="s">
        <v>39354</v>
      </c>
      <c r="L8088">
        <v>2770</v>
      </c>
      <c r="M8088" t="s">
        <v>1301</v>
      </c>
      <c r="N8088" s="1">
        <v>45177</v>
      </c>
      <c r="O8088" s="1">
        <v>45181</v>
      </c>
      <c r="P8088">
        <v>97</v>
      </c>
      <c r="Q8088">
        <v>4</v>
      </c>
      <c r="R8088" t="s">
        <v>53</v>
      </c>
      <c r="S8088">
        <v>3</v>
      </c>
      <c r="T8088">
        <v>1</v>
      </c>
      <c r="U8088">
        <v>4</v>
      </c>
      <c r="V8088">
        <v>572</v>
      </c>
      <c r="W8088" t="s">
        <v>41</v>
      </c>
      <c r="X8088" t="s">
        <v>39355</v>
      </c>
      <c r="Y8088" t="s">
        <v>81</v>
      </c>
      <c r="Z8088" s="1">
        <v>45142</v>
      </c>
      <c r="AA8088" s="2">
        <v>0.55101851851851846</v>
      </c>
      <c r="AB8088" s="2">
        <v>0.34057870370370374</v>
      </c>
      <c r="AC8088" t="s">
        <v>45</v>
      </c>
      <c r="AD8088" t="s">
        <v>45</v>
      </c>
      <c r="AE8088" t="s">
        <v>45</v>
      </c>
      <c r="AF8088">
        <v>143</v>
      </c>
    </row>
    <row r="8089" spans="1:32">
      <c r="A8089">
        <v>33287</v>
      </c>
      <c r="B8089">
        <v>32387</v>
      </c>
      <c r="C8089" t="s">
        <v>602</v>
      </c>
      <c r="D8089" t="s">
        <v>306</v>
      </c>
      <c r="E8089" t="s">
        <v>48</v>
      </c>
      <c r="F8089" t="s">
        <v>39356</v>
      </c>
      <c r="G8089" t="s">
        <v>39357</v>
      </c>
      <c r="H8089" t="s">
        <v>86</v>
      </c>
      <c r="I8089" s="1">
        <v>35961</v>
      </c>
      <c r="J8089" t="s">
        <v>39358</v>
      </c>
      <c r="K8089" t="s">
        <v>39359</v>
      </c>
      <c r="L8089">
        <v>93915</v>
      </c>
      <c r="M8089" t="s">
        <v>86</v>
      </c>
      <c r="N8089" s="1">
        <v>45042</v>
      </c>
      <c r="O8089" s="1">
        <v>45045</v>
      </c>
      <c r="P8089">
        <v>17</v>
      </c>
      <c r="Q8089">
        <v>1</v>
      </c>
      <c r="R8089" t="s">
        <v>63</v>
      </c>
      <c r="S8089">
        <v>3</v>
      </c>
      <c r="T8089">
        <v>2</v>
      </c>
      <c r="U8089">
        <v>3</v>
      </c>
      <c r="V8089">
        <v>222</v>
      </c>
      <c r="W8089" t="s">
        <v>54</v>
      </c>
      <c r="X8089" t="s">
        <v>39360</v>
      </c>
      <c r="Y8089" t="s">
        <v>81</v>
      </c>
      <c r="Z8089" s="1">
        <v>45034</v>
      </c>
      <c r="AA8089" s="2">
        <v>0.29601851851851851</v>
      </c>
      <c r="AB8089" s="2">
        <v>0.57376157407407413</v>
      </c>
      <c r="AC8089" t="s">
        <v>44</v>
      </c>
      <c r="AD8089" t="s">
        <v>44</v>
      </c>
      <c r="AE8089" t="s">
        <v>45</v>
      </c>
      <c r="AF8089">
        <v>74</v>
      </c>
    </row>
    <row r="8090" spans="1:32">
      <c r="A8090">
        <v>33288</v>
      </c>
      <c r="B8090">
        <v>32388</v>
      </c>
      <c r="C8090" t="s">
        <v>119</v>
      </c>
      <c r="D8090" t="s">
        <v>1925</v>
      </c>
      <c r="E8090" t="s">
        <v>34</v>
      </c>
      <c r="F8090" t="s">
        <v>39361</v>
      </c>
      <c r="G8090" t="s">
        <v>39362</v>
      </c>
      <c r="H8090" t="s">
        <v>457</v>
      </c>
      <c r="I8090" s="1">
        <v>25557</v>
      </c>
      <c r="J8090" t="s">
        <v>39363</v>
      </c>
      <c r="K8090" t="s">
        <v>39364</v>
      </c>
      <c r="L8090">
        <v>62287</v>
      </c>
      <c r="M8090" t="s">
        <v>457</v>
      </c>
      <c r="N8090" s="1">
        <v>45179</v>
      </c>
      <c r="O8090" s="1">
        <v>45180</v>
      </c>
      <c r="P8090">
        <v>78</v>
      </c>
      <c r="Q8090">
        <v>4</v>
      </c>
      <c r="R8090" t="s">
        <v>40</v>
      </c>
      <c r="S8090">
        <v>4</v>
      </c>
      <c r="T8090">
        <v>0</v>
      </c>
      <c r="U8090">
        <v>1</v>
      </c>
      <c r="V8090">
        <v>216</v>
      </c>
      <c r="W8090" t="s">
        <v>54</v>
      </c>
      <c r="X8090" t="s">
        <v>39365</v>
      </c>
      <c r="Y8090" t="s">
        <v>81</v>
      </c>
      <c r="Z8090" s="1">
        <v>45159</v>
      </c>
      <c r="AA8090" s="2">
        <v>0.2915625</v>
      </c>
      <c r="AB8090" s="2">
        <v>0.70092592592592595</v>
      </c>
      <c r="AC8090" t="s">
        <v>45</v>
      </c>
      <c r="AD8090" t="s">
        <v>45</v>
      </c>
      <c r="AE8090" t="s">
        <v>44</v>
      </c>
      <c r="AF8090">
        <v>216</v>
      </c>
    </row>
    <row r="8091" spans="1:32">
      <c r="A8091">
        <v>33289</v>
      </c>
      <c r="B8091">
        <v>32389</v>
      </c>
      <c r="C8091" t="s">
        <v>1247</v>
      </c>
      <c r="D8091" t="s">
        <v>285</v>
      </c>
      <c r="E8091" t="s">
        <v>34</v>
      </c>
      <c r="F8091" t="s">
        <v>39366</v>
      </c>
      <c r="G8091" t="s">
        <v>39367</v>
      </c>
      <c r="H8091" t="s">
        <v>1301</v>
      </c>
      <c r="I8091" s="1">
        <v>25509</v>
      </c>
      <c r="J8091" t="s">
        <v>39368</v>
      </c>
      <c r="K8091" t="s">
        <v>39369</v>
      </c>
      <c r="L8091">
        <v>84934</v>
      </c>
      <c r="M8091" t="s">
        <v>1301</v>
      </c>
      <c r="N8091" s="1">
        <v>45218</v>
      </c>
      <c r="O8091" s="1">
        <v>45223</v>
      </c>
      <c r="P8091">
        <v>28</v>
      </c>
      <c r="Q8091">
        <v>2</v>
      </c>
      <c r="R8091" t="s">
        <v>53</v>
      </c>
      <c r="S8091">
        <v>2</v>
      </c>
      <c r="T8091">
        <v>1</v>
      </c>
      <c r="U8091">
        <v>5</v>
      </c>
      <c r="V8091">
        <v>720</v>
      </c>
      <c r="W8091" t="s">
        <v>41</v>
      </c>
      <c r="X8091" t="s">
        <v>39370</v>
      </c>
      <c r="Y8091" t="s">
        <v>43</v>
      </c>
      <c r="Z8091" s="1">
        <v>45193</v>
      </c>
      <c r="AA8091" s="2">
        <v>0.73454861111111114</v>
      </c>
      <c r="AB8091" s="2">
        <v>0.79233796296296299</v>
      </c>
      <c r="AC8091" t="s">
        <v>44</v>
      </c>
      <c r="AD8091" t="s">
        <v>44</v>
      </c>
      <c r="AE8091" t="s">
        <v>44</v>
      </c>
      <c r="AF8091">
        <v>144</v>
      </c>
    </row>
    <row r="8092" spans="1:32">
      <c r="A8092">
        <v>33290</v>
      </c>
      <c r="B8092">
        <v>32390</v>
      </c>
      <c r="C8092" t="s">
        <v>105</v>
      </c>
      <c r="D8092" t="s">
        <v>1023</v>
      </c>
      <c r="E8092" t="s">
        <v>34</v>
      </c>
      <c r="F8092" t="s">
        <v>39371</v>
      </c>
      <c r="G8092" t="s">
        <v>39372</v>
      </c>
      <c r="H8092" t="s">
        <v>77</v>
      </c>
      <c r="I8092" s="1">
        <v>36046</v>
      </c>
      <c r="J8092" t="s">
        <v>39373</v>
      </c>
      <c r="K8092" t="s">
        <v>39374</v>
      </c>
      <c r="L8092">
        <v>80889</v>
      </c>
      <c r="M8092" t="s">
        <v>77</v>
      </c>
      <c r="N8092" s="1">
        <v>45037</v>
      </c>
      <c r="O8092" s="1">
        <v>45038</v>
      </c>
      <c r="P8092">
        <v>53</v>
      </c>
      <c r="Q8092">
        <v>3</v>
      </c>
      <c r="R8092" t="s">
        <v>63</v>
      </c>
      <c r="S8092">
        <v>2</v>
      </c>
      <c r="T8092">
        <v>1</v>
      </c>
      <c r="U8092">
        <v>1</v>
      </c>
      <c r="V8092">
        <v>85</v>
      </c>
      <c r="W8092" t="s">
        <v>41</v>
      </c>
      <c r="X8092" t="s">
        <v>39375</v>
      </c>
      <c r="Y8092" t="s">
        <v>43</v>
      </c>
      <c r="Z8092" s="1">
        <v>45005</v>
      </c>
      <c r="AA8092" s="2">
        <v>0.32715277777777779</v>
      </c>
      <c r="AB8092" s="2">
        <v>0.61685185185185187</v>
      </c>
      <c r="AC8092" t="s">
        <v>45</v>
      </c>
      <c r="AD8092" t="s">
        <v>45</v>
      </c>
      <c r="AE8092" t="s">
        <v>44</v>
      </c>
      <c r="AF8092">
        <v>85</v>
      </c>
    </row>
    <row r="8093" spans="1:32">
      <c r="A8093">
        <v>33291</v>
      </c>
      <c r="B8093">
        <v>32391</v>
      </c>
      <c r="C8093" t="s">
        <v>1015</v>
      </c>
      <c r="D8093" t="s">
        <v>4445</v>
      </c>
      <c r="E8093" t="s">
        <v>34</v>
      </c>
      <c r="F8093" t="s">
        <v>39376</v>
      </c>
      <c r="G8093">
        <v>6519692981</v>
      </c>
      <c r="H8093" t="s">
        <v>423</v>
      </c>
      <c r="I8093" s="1">
        <v>38102</v>
      </c>
      <c r="J8093" t="s">
        <v>39377</v>
      </c>
      <c r="K8093" t="s">
        <v>39378</v>
      </c>
      <c r="L8093">
        <v>83197</v>
      </c>
      <c r="M8093" t="s">
        <v>423</v>
      </c>
      <c r="N8093" s="1">
        <v>45084</v>
      </c>
      <c r="O8093" s="1">
        <v>45089</v>
      </c>
      <c r="P8093">
        <v>49</v>
      </c>
      <c r="Q8093">
        <v>2</v>
      </c>
      <c r="R8093" t="s">
        <v>53</v>
      </c>
      <c r="S8093">
        <v>3</v>
      </c>
      <c r="T8093">
        <v>1</v>
      </c>
      <c r="U8093">
        <v>5</v>
      </c>
      <c r="V8093">
        <v>630</v>
      </c>
      <c r="W8093" t="s">
        <v>41</v>
      </c>
      <c r="X8093" t="s">
        <v>39379</v>
      </c>
      <c r="Y8093" t="s">
        <v>65</v>
      </c>
      <c r="Z8093" s="1">
        <v>45066</v>
      </c>
      <c r="AA8093" s="2">
        <v>0.57685185185185184</v>
      </c>
      <c r="AB8093" s="2">
        <v>0.45976851851851852</v>
      </c>
      <c r="AC8093" t="s">
        <v>45</v>
      </c>
      <c r="AD8093" t="s">
        <v>45</v>
      </c>
      <c r="AE8093" t="s">
        <v>44</v>
      </c>
      <c r="AF8093">
        <v>126</v>
      </c>
    </row>
    <row r="8094" spans="1:32">
      <c r="A8094">
        <v>33292</v>
      </c>
      <c r="B8094">
        <v>32392</v>
      </c>
      <c r="C8094" t="s">
        <v>534</v>
      </c>
      <c r="D8094" t="s">
        <v>2729</v>
      </c>
      <c r="E8094" t="s">
        <v>48</v>
      </c>
      <c r="F8094" t="s">
        <v>39380</v>
      </c>
      <c r="G8094" t="s">
        <v>39381</v>
      </c>
      <c r="H8094" t="s">
        <v>692</v>
      </c>
      <c r="I8094" s="1">
        <v>26686</v>
      </c>
      <c r="J8094" t="s">
        <v>39382</v>
      </c>
      <c r="K8094" t="s">
        <v>39383</v>
      </c>
      <c r="L8094">
        <v>30623</v>
      </c>
      <c r="M8094" t="s">
        <v>692</v>
      </c>
      <c r="N8094" s="1">
        <v>45042</v>
      </c>
      <c r="O8094" s="1">
        <v>45045</v>
      </c>
      <c r="P8094">
        <v>65</v>
      </c>
      <c r="Q8094">
        <v>3</v>
      </c>
      <c r="R8094" t="s">
        <v>63</v>
      </c>
      <c r="S8094">
        <v>2</v>
      </c>
      <c r="T8094">
        <v>1</v>
      </c>
      <c r="U8094">
        <v>3</v>
      </c>
      <c r="V8094">
        <v>180</v>
      </c>
      <c r="W8094" t="s">
        <v>41</v>
      </c>
      <c r="X8094" t="s">
        <v>39384</v>
      </c>
      <c r="Y8094" t="s">
        <v>43</v>
      </c>
      <c r="Z8094" s="1">
        <v>45005</v>
      </c>
      <c r="AA8094" s="2">
        <v>0.76187499999999997</v>
      </c>
      <c r="AB8094" s="2">
        <v>0.79964120370370362</v>
      </c>
      <c r="AC8094" t="s">
        <v>44</v>
      </c>
      <c r="AD8094" t="s">
        <v>45</v>
      </c>
      <c r="AE8094" t="s">
        <v>45</v>
      </c>
      <c r="AF8094">
        <v>60</v>
      </c>
    </row>
    <row r="8095" spans="1:32">
      <c r="A8095">
        <v>33293</v>
      </c>
      <c r="B8095">
        <v>32393</v>
      </c>
      <c r="C8095" t="s">
        <v>7363</v>
      </c>
      <c r="D8095" t="s">
        <v>696</v>
      </c>
      <c r="E8095" t="s">
        <v>34</v>
      </c>
      <c r="F8095" t="s">
        <v>39385</v>
      </c>
      <c r="G8095" t="s">
        <v>39386</v>
      </c>
      <c r="H8095" t="s">
        <v>457</v>
      </c>
      <c r="I8095" s="1">
        <v>26407</v>
      </c>
      <c r="J8095" t="s">
        <v>39387</v>
      </c>
      <c r="K8095" t="s">
        <v>39388</v>
      </c>
      <c r="L8095">
        <v>71938</v>
      </c>
      <c r="M8095" t="s">
        <v>457</v>
      </c>
      <c r="N8095" s="1">
        <v>45029</v>
      </c>
      <c r="O8095" s="1">
        <v>45031</v>
      </c>
      <c r="P8095">
        <v>93</v>
      </c>
      <c r="Q8095">
        <v>4</v>
      </c>
      <c r="R8095" t="s">
        <v>40</v>
      </c>
      <c r="S8095">
        <v>2</v>
      </c>
      <c r="T8095">
        <v>0</v>
      </c>
      <c r="U8095">
        <v>2</v>
      </c>
      <c r="V8095">
        <v>468</v>
      </c>
      <c r="W8095" t="s">
        <v>41</v>
      </c>
      <c r="X8095" t="s">
        <v>39389</v>
      </c>
      <c r="Y8095" t="s">
        <v>65</v>
      </c>
      <c r="Z8095" s="1">
        <v>45004</v>
      </c>
      <c r="AA8095" s="2">
        <v>0.25043981481481481</v>
      </c>
      <c r="AB8095" s="2">
        <v>0.62217592592592597</v>
      </c>
      <c r="AC8095" t="s">
        <v>45</v>
      </c>
      <c r="AD8095" t="s">
        <v>45</v>
      </c>
      <c r="AE8095" t="s">
        <v>44</v>
      </c>
      <c r="AF8095">
        <v>234</v>
      </c>
    </row>
    <row r="8096" spans="1:32">
      <c r="A8096">
        <v>33294</v>
      </c>
      <c r="B8096">
        <v>32394</v>
      </c>
      <c r="C8096" t="s">
        <v>1503</v>
      </c>
      <c r="D8096" t="s">
        <v>57</v>
      </c>
      <c r="E8096" t="s">
        <v>48</v>
      </c>
      <c r="F8096" t="s">
        <v>39390</v>
      </c>
      <c r="G8096" t="s">
        <v>39391</v>
      </c>
      <c r="H8096" t="s">
        <v>317</v>
      </c>
      <c r="I8096" s="1">
        <v>28821</v>
      </c>
      <c r="J8096" t="s">
        <v>39392</v>
      </c>
      <c r="K8096" t="s">
        <v>39393</v>
      </c>
      <c r="L8096">
        <v>72837</v>
      </c>
      <c r="M8096" t="s">
        <v>317</v>
      </c>
      <c r="N8096" s="1">
        <v>44985</v>
      </c>
      <c r="O8096" s="1">
        <v>44987</v>
      </c>
      <c r="P8096">
        <v>82</v>
      </c>
      <c r="Q8096">
        <v>4</v>
      </c>
      <c r="R8096" t="s">
        <v>53</v>
      </c>
      <c r="S8096">
        <v>4</v>
      </c>
      <c r="T8096">
        <v>2</v>
      </c>
      <c r="U8096">
        <v>2</v>
      </c>
      <c r="V8096">
        <v>300</v>
      </c>
      <c r="W8096" t="s">
        <v>54</v>
      </c>
      <c r="X8096" t="s">
        <v>39394</v>
      </c>
      <c r="Y8096" t="s">
        <v>65</v>
      </c>
      <c r="Z8096" s="1">
        <v>44971</v>
      </c>
      <c r="AA8096" s="2">
        <v>0.14523148148148149</v>
      </c>
      <c r="AB8096" s="2">
        <v>0.13920138888888889</v>
      </c>
      <c r="AC8096" t="s">
        <v>45</v>
      </c>
      <c r="AD8096" t="s">
        <v>45</v>
      </c>
      <c r="AE8096" t="s">
        <v>44</v>
      </c>
      <c r="AF8096">
        <v>150</v>
      </c>
    </row>
    <row r="8097" spans="1:32">
      <c r="A8097">
        <v>33296</v>
      </c>
      <c r="B8097">
        <v>32396</v>
      </c>
      <c r="C8097" t="s">
        <v>326</v>
      </c>
      <c r="D8097" t="s">
        <v>359</v>
      </c>
      <c r="E8097" t="s">
        <v>48</v>
      </c>
      <c r="F8097" t="s">
        <v>39395</v>
      </c>
      <c r="G8097" t="s">
        <v>39396</v>
      </c>
      <c r="H8097" t="s">
        <v>171</v>
      </c>
      <c r="I8097" s="1">
        <v>25102</v>
      </c>
      <c r="J8097" t="s">
        <v>39397</v>
      </c>
      <c r="K8097" t="s">
        <v>7887</v>
      </c>
      <c r="L8097">
        <v>23528</v>
      </c>
      <c r="M8097" t="s">
        <v>171</v>
      </c>
      <c r="N8097" s="1">
        <v>44955</v>
      </c>
      <c r="O8097" s="1">
        <v>44957</v>
      </c>
      <c r="P8097">
        <v>61</v>
      </c>
      <c r="Q8097">
        <v>3</v>
      </c>
      <c r="R8097" t="s">
        <v>53</v>
      </c>
      <c r="S8097">
        <v>2</v>
      </c>
      <c r="T8097">
        <v>1</v>
      </c>
      <c r="U8097">
        <v>2</v>
      </c>
      <c r="V8097">
        <v>288</v>
      </c>
      <c r="W8097" t="s">
        <v>41</v>
      </c>
      <c r="X8097" t="s">
        <v>39398</v>
      </c>
      <c r="Y8097" t="s">
        <v>6</v>
      </c>
      <c r="Z8097" s="1">
        <v>44934</v>
      </c>
      <c r="AA8097" s="2">
        <v>0.81339120370370377</v>
      </c>
      <c r="AB8097" s="2">
        <v>0.10695601851851851</v>
      </c>
      <c r="AC8097" t="s">
        <v>44</v>
      </c>
      <c r="AD8097" t="s">
        <v>44</v>
      </c>
      <c r="AE8097" t="s">
        <v>45</v>
      </c>
      <c r="AF8097">
        <v>144</v>
      </c>
    </row>
    <row r="8098" spans="1:32">
      <c r="A8098">
        <v>33297</v>
      </c>
      <c r="B8098">
        <v>32397</v>
      </c>
      <c r="C8098" t="s">
        <v>284</v>
      </c>
      <c r="D8098" t="s">
        <v>977</v>
      </c>
      <c r="E8098" t="s">
        <v>34</v>
      </c>
      <c r="F8098" t="s">
        <v>39399</v>
      </c>
      <c r="G8098" t="s">
        <v>39400</v>
      </c>
      <c r="H8098" t="s">
        <v>904</v>
      </c>
      <c r="I8098" s="1">
        <v>36184</v>
      </c>
      <c r="J8098" t="s">
        <v>39401</v>
      </c>
      <c r="K8098" t="s">
        <v>8607</v>
      </c>
      <c r="L8098">
        <v>79215</v>
      </c>
      <c r="M8098" t="s">
        <v>904</v>
      </c>
      <c r="N8098" s="1">
        <v>45199</v>
      </c>
      <c r="O8098" s="1">
        <v>45204</v>
      </c>
      <c r="P8098">
        <v>59</v>
      </c>
      <c r="Q8098">
        <v>3</v>
      </c>
      <c r="R8098" t="s">
        <v>63</v>
      </c>
      <c r="S8098">
        <v>3</v>
      </c>
      <c r="T8098">
        <v>2</v>
      </c>
      <c r="U8098">
        <v>5</v>
      </c>
      <c r="V8098">
        <v>445</v>
      </c>
      <c r="W8098" t="s">
        <v>41</v>
      </c>
      <c r="X8098" t="s">
        <v>39402</v>
      </c>
      <c r="Y8098" t="s">
        <v>43</v>
      </c>
      <c r="Z8098" s="1">
        <v>45182</v>
      </c>
      <c r="AA8098" s="2">
        <v>0.18189814814814817</v>
      </c>
      <c r="AB8098" s="2">
        <v>0.1902662037037037</v>
      </c>
      <c r="AC8098" t="s">
        <v>45</v>
      </c>
      <c r="AD8098" t="s">
        <v>44</v>
      </c>
      <c r="AE8098" t="s">
        <v>45</v>
      </c>
      <c r="AF8098">
        <v>89</v>
      </c>
    </row>
    <row r="8099" spans="1:32">
      <c r="A8099">
        <v>33298</v>
      </c>
      <c r="B8099">
        <v>32398</v>
      </c>
      <c r="C8099" t="s">
        <v>5984</v>
      </c>
      <c r="D8099" t="s">
        <v>1733</v>
      </c>
      <c r="E8099" t="s">
        <v>34</v>
      </c>
      <c r="F8099" t="s">
        <v>39403</v>
      </c>
      <c r="G8099" t="s">
        <v>39404</v>
      </c>
      <c r="H8099" t="s">
        <v>209</v>
      </c>
      <c r="I8099" s="1">
        <v>20672</v>
      </c>
      <c r="J8099" t="s">
        <v>39405</v>
      </c>
      <c r="K8099" t="s">
        <v>17803</v>
      </c>
      <c r="L8099">
        <v>7665</v>
      </c>
      <c r="M8099" t="s">
        <v>209</v>
      </c>
      <c r="N8099" s="1">
        <v>45092</v>
      </c>
      <c r="O8099" s="1">
        <v>45093</v>
      </c>
      <c r="P8099">
        <v>3</v>
      </c>
      <c r="Q8099">
        <v>1</v>
      </c>
      <c r="R8099" t="s">
        <v>40</v>
      </c>
      <c r="S8099">
        <v>3</v>
      </c>
      <c r="T8099">
        <v>1</v>
      </c>
      <c r="U8099">
        <v>1</v>
      </c>
      <c r="V8099">
        <v>233</v>
      </c>
      <c r="W8099" t="s">
        <v>54</v>
      </c>
      <c r="X8099" t="s">
        <v>39406</v>
      </c>
      <c r="Y8099" t="s">
        <v>65</v>
      </c>
      <c r="Z8099" s="1">
        <v>45058</v>
      </c>
      <c r="AA8099" s="2">
        <v>0.68915509259259267</v>
      </c>
      <c r="AB8099" s="2">
        <v>0.26771990740740742</v>
      </c>
      <c r="AC8099" t="s">
        <v>44</v>
      </c>
      <c r="AD8099" t="s">
        <v>45</v>
      </c>
      <c r="AE8099" t="s">
        <v>45</v>
      </c>
      <c r="AF8099">
        <v>233</v>
      </c>
    </row>
    <row r="8100" spans="1:32">
      <c r="A8100">
        <v>33299</v>
      </c>
      <c r="B8100">
        <v>32399</v>
      </c>
      <c r="C8100" t="s">
        <v>8220</v>
      </c>
      <c r="D8100" t="s">
        <v>8140</v>
      </c>
      <c r="E8100" t="s">
        <v>34</v>
      </c>
      <c r="F8100" t="s">
        <v>39407</v>
      </c>
      <c r="G8100">
        <v>7578516466</v>
      </c>
      <c r="H8100" t="s">
        <v>457</v>
      </c>
      <c r="I8100" s="1">
        <v>37293</v>
      </c>
      <c r="J8100" t="s">
        <v>39408</v>
      </c>
      <c r="K8100" t="s">
        <v>39409</v>
      </c>
      <c r="L8100">
        <v>78622</v>
      </c>
      <c r="M8100" t="s">
        <v>457</v>
      </c>
      <c r="N8100" s="1">
        <v>44971</v>
      </c>
      <c r="O8100" s="1">
        <v>44973</v>
      </c>
      <c r="P8100">
        <v>6</v>
      </c>
      <c r="Q8100">
        <v>1</v>
      </c>
      <c r="R8100" t="s">
        <v>40</v>
      </c>
      <c r="S8100">
        <v>2</v>
      </c>
      <c r="T8100">
        <v>2</v>
      </c>
      <c r="U8100">
        <v>2</v>
      </c>
      <c r="V8100">
        <v>488</v>
      </c>
      <c r="W8100" t="s">
        <v>41</v>
      </c>
      <c r="X8100" t="s">
        <v>39410</v>
      </c>
      <c r="Y8100" t="s">
        <v>6</v>
      </c>
      <c r="Z8100" s="1">
        <v>44949</v>
      </c>
      <c r="AA8100" s="2">
        <v>0.62614583333333329</v>
      </c>
      <c r="AB8100" s="2">
        <v>0.74236111111111114</v>
      </c>
      <c r="AC8100" t="s">
        <v>45</v>
      </c>
      <c r="AD8100" t="s">
        <v>44</v>
      </c>
      <c r="AE8100" t="s">
        <v>44</v>
      </c>
      <c r="AF8100">
        <v>244</v>
      </c>
    </row>
    <row r="8101" spans="1:32">
      <c r="A8101">
        <v>33302</v>
      </c>
      <c r="B8101">
        <v>32402</v>
      </c>
      <c r="C8101" t="s">
        <v>602</v>
      </c>
      <c r="D8101" t="s">
        <v>18912</v>
      </c>
      <c r="E8101" t="s">
        <v>34</v>
      </c>
      <c r="F8101" t="s">
        <v>39411</v>
      </c>
      <c r="G8101" t="s">
        <v>39412</v>
      </c>
      <c r="H8101" t="s">
        <v>164</v>
      </c>
      <c r="I8101" s="1">
        <v>22673</v>
      </c>
      <c r="J8101" t="s">
        <v>39413</v>
      </c>
      <c r="K8101" t="s">
        <v>211</v>
      </c>
      <c r="L8101">
        <v>6249</v>
      </c>
      <c r="M8101" t="s">
        <v>164</v>
      </c>
      <c r="N8101" s="1">
        <v>45154</v>
      </c>
      <c r="O8101" s="1">
        <v>45155</v>
      </c>
      <c r="P8101">
        <v>37</v>
      </c>
      <c r="Q8101">
        <v>2</v>
      </c>
      <c r="R8101" t="s">
        <v>53</v>
      </c>
      <c r="S8101">
        <v>3</v>
      </c>
      <c r="T8101">
        <v>0</v>
      </c>
      <c r="U8101">
        <v>1</v>
      </c>
      <c r="V8101">
        <v>136</v>
      </c>
      <c r="W8101" t="s">
        <v>41</v>
      </c>
      <c r="X8101" t="s">
        <v>39414</v>
      </c>
      <c r="Y8101" t="s">
        <v>81</v>
      </c>
      <c r="Z8101" s="1">
        <v>45144</v>
      </c>
      <c r="AA8101" s="2">
        <v>0.29248842592592594</v>
      </c>
      <c r="AB8101" s="2">
        <v>0.46493055555555557</v>
      </c>
      <c r="AC8101" t="s">
        <v>45</v>
      </c>
      <c r="AD8101" t="s">
        <v>44</v>
      </c>
      <c r="AE8101" t="s">
        <v>45</v>
      </c>
      <c r="AF8101">
        <v>136</v>
      </c>
    </row>
    <row r="8102" spans="1:32">
      <c r="A8102">
        <v>33304</v>
      </c>
      <c r="B8102">
        <v>32404</v>
      </c>
      <c r="C8102" t="s">
        <v>1555</v>
      </c>
      <c r="D8102" t="s">
        <v>1092</v>
      </c>
      <c r="E8102" t="s">
        <v>34</v>
      </c>
      <c r="F8102" t="s">
        <v>39415</v>
      </c>
      <c r="G8102" t="s">
        <v>39416</v>
      </c>
      <c r="H8102" t="s">
        <v>225</v>
      </c>
      <c r="I8102" s="1">
        <v>28876</v>
      </c>
      <c r="J8102" t="s">
        <v>39417</v>
      </c>
      <c r="K8102" t="s">
        <v>39418</v>
      </c>
      <c r="L8102">
        <v>42892</v>
      </c>
      <c r="M8102" t="s">
        <v>225</v>
      </c>
      <c r="N8102" s="1">
        <v>45169</v>
      </c>
      <c r="O8102" s="1">
        <v>45170</v>
      </c>
      <c r="P8102">
        <v>12</v>
      </c>
      <c r="Q8102">
        <v>1</v>
      </c>
      <c r="R8102" t="s">
        <v>40</v>
      </c>
      <c r="S8102">
        <v>1</v>
      </c>
      <c r="T8102">
        <v>0</v>
      </c>
      <c r="U8102">
        <v>1</v>
      </c>
      <c r="V8102">
        <v>249</v>
      </c>
      <c r="W8102" t="s">
        <v>41</v>
      </c>
      <c r="X8102" t="s">
        <v>39419</v>
      </c>
      <c r="Y8102" t="s">
        <v>6</v>
      </c>
      <c r="Z8102" s="1">
        <v>45139</v>
      </c>
      <c r="AA8102" s="2">
        <v>0.23449074074074075</v>
      </c>
      <c r="AB8102" s="2">
        <v>0.81376157407407401</v>
      </c>
      <c r="AC8102" t="s">
        <v>45</v>
      </c>
      <c r="AD8102" t="s">
        <v>45</v>
      </c>
      <c r="AE8102" t="s">
        <v>44</v>
      </c>
      <c r="AF8102">
        <v>249</v>
      </c>
    </row>
    <row r="8103" spans="1:32">
      <c r="A8103">
        <v>33305</v>
      </c>
      <c r="B8103">
        <v>32405</v>
      </c>
      <c r="C8103" t="s">
        <v>229</v>
      </c>
      <c r="D8103" t="s">
        <v>2002</v>
      </c>
      <c r="E8103" t="s">
        <v>34</v>
      </c>
      <c r="F8103" t="s">
        <v>39420</v>
      </c>
      <c r="G8103" t="s">
        <v>39421</v>
      </c>
      <c r="H8103" t="s">
        <v>225</v>
      </c>
      <c r="I8103" s="1">
        <v>38685</v>
      </c>
      <c r="J8103" t="s">
        <v>39422</v>
      </c>
      <c r="K8103" t="s">
        <v>39423</v>
      </c>
      <c r="L8103">
        <v>66906</v>
      </c>
      <c r="M8103" t="s">
        <v>225</v>
      </c>
      <c r="N8103" s="1">
        <v>45196</v>
      </c>
      <c r="O8103" s="1">
        <v>45197</v>
      </c>
      <c r="P8103">
        <v>71</v>
      </c>
      <c r="Q8103">
        <v>3</v>
      </c>
      <c r="R8103" t="s">
        <v>63</v>
      </c>
      <c r="S8103">
        <v>2</v>
      </c>
      <c r="T8103">
        <v>2</v>
      </c>
      <c r="U8103">
        <v>1</v>
      </c>
      <c r="V8103">
        <v>67</v>
      </c>
      <c r="W8103" t="s">
        <v>41</v>
      </c>
      <c r="X8103" t="s">
        <v>39424</v>
      </c>
      <c r="Y8103" t="s">
        <v>65</v>
      </c>
      <c r="Z8103" s="1">
        <v>45166</v>
      </c>
      <c r="AA8103" s="2">
        <v>0.79168981481481471</v>
      </c>
      <c r="AB8103" s="2">
        <v>0.15532407407407409</v>
      </c>
      <c r="AC8103" t="s">
        <v>44</v>
      </c>
      <c r="AD8103" t="s">
        <v>44</v>
      </c>
      <c r="AE8103" t="s">
        <v>44</v>
      </c>
      <c r="AF8103">
        <v>67</v>
      </c>
    </row>
    <row r="8104" spans="1:32">
      <c r="A8104">
        <v>33306</v>
      </c>
      <c r="B8104">
        <v>32406</v>
      </c>
      <c r="C8104" t="s">
        <v>364</v>
      </c>
      <c r="D8104" t="s">
        <v>3088</v>
      </c>
      <c r="E8104" t="s">
        <v>48</v>
      </c>
      <c r="F8104" t="s">
        <v>39425</v>
      </c>
      <c r="G8104">
        <v>3848344331</v>
      </c>
      <c r="H8104" t="s">
        <v>1301</v>
      </c>
      <c r="I8104" s="1">
        <v>38670</v>
      </c>
      <c r="J8104" t="s">
        <v>39426</v>
      </c>
      <c r="K8104" t="s">
        <v>39427</v>
      </c>
      <c r="L8104">
        <v>49286</v>
      </c>
      <c r="M8104" t="s">
        <v>1301</v>
      </c>
      <c r="N8104" s="1">
        <v>45252</v>
      </c>
      <c r="O8104" s="1">
        <v>45257</v>
      </c>
      <c r="P8104">
        <v>25</v>
      </c>
      <c r="Q8104">
        <v>1</v>
      </c>
      <c r="R8104" t="s">
        <v>53</v>
      </c>
      <c r="S8104">
        <v>2</v>
      </c>
      <c r="T8104">
        <v>0</v>
      </c>
      <c r="U8104">
        <v>5</v>
      </c>
      <c r="V8104">
        <v>680</v>
      </c>
      <c r="W8104" t="s">
        <v>54</v>
      </c>
      <c r="X8104" t="s">
        <v>39428</v>
      </c>
      <c r="Y8104" t="s">
        <v>43</v>
      </c>
      <c r="Z8104" s="1">
        <v>45241</v>
      </c>
      <c r="AA8104" s="2">
        <v>0.18406250000000002</v>
      </c>
      <c r="AB8104" s="2">
        <v>0.50706018518518514</v>
      </c>
      <c r="AC8104" t="s">
        <v>44</v>
      </c>
      <c r="AD8104" t="s">
        <v>44</v>
      </c>
      <c r="AE8104" t="s">
        <v>45</v>
      </c>
      <c r="AF8104">
        <v>136</v>
      </c>
    </row>
    <row r="8105" spans="1:32">
      <c r="A8105">
        <v>33307</v>
      </c>
      <c r="B8105">
        <v>32407</v>
      </c>
      <c r="C8105" t="s">
        <v>1503</v>
      </c>
      <c r="D8105" t="s">
        <v>1128</v>
      </c>
      <c r="E8105" t="s">
        <v>34</v>
      </c>
      <c r="F8105" t="s">
        <v>39429</v>
      </c>
      <c r="G8105">
        <v>3438136829</v>
      </c>
      <c r="H8105" t="s">
        <v>295</v>
      </c>
      <c r="I8105" s="1">
        <v>22468</v>
      </c>
      <c r="J8105" t="s">
        <v>39430</v>
      </c>
      <c r="K8105" t="s">
        <v>8020</v>
      </c>
      <c r="L8105">
        <v>20005</v>
      </c>
      <c r="M8105" t="s">
        <v>295</v>
      </c>
      <c r="N8105" s="1">
        <v>44968</v>
      </c>
      <c r="O8105" s="1">
        <v>44969</v>
      </c>
      <c r="P8105">
        <v>13</v>
      </c>
      <c r="Q8105">
        <v>1</v>
      </c>
      <c r="R8105" t="s">
        <v>53</v>
      </c>
      <c r="S8105">
        <v>1</v>
      </c>
      <c r="T8105">
        <v>1</v>
      </c>
      <c r="U8105">
        <v>1</v>
      </c>
      <c r="V8105">
        <v>147</v>
      </c>
      <c r="W8105" t="s">
        <v>54</v>
      </c>
      <c r="X8105" t="s">
        <v>39431</v>
      </c>
      <c r="Y8105" t="s">
        <v>81</v>
      </c>
      <c r="Z8105" s="1">
        <v>44963</v>
      </c>
      <c r="AA8105" s="2">
        <v>0.5837268518518518</v>
      </c>
      <c r="AB8105" s="2">
        <v>0.17437499999999997</v>
      </c>
      <c r="AC8105" t="s">
        <v>45</v>
      </c>
      <c r="AD8105" t="s">
        <v>44</v>
      </c>
      <c r="AE8105" t="s">
        <v>45</v>
      </c>
      <c r="AF8105">
        <v>147</v>
      </c>
    </row>
    <row r="8106" spans="1:32">
      <c r="A8106">
        <v>33309</v>
      </c>
      <c r="B8106">
        <v>32409</v>
      </c>
      <c r="C8106" t="s">
        <v>2046</v>
      </c>
      <c r="D8106" t="s">
        <v>31432</v>
      </c>
      <c r="E8106" t="s">
        <v>48</v>
      </c>
      <c r="F8106" t="s">
        <v>39432</v>
      </c>
      <c r="G8106" t="s">
        <v>39433</v>
      </c>
      <c r="H8106" t="s">
        <v>60</v>
      </c>
      <c r="I8106" s="1">
        <v>34005</v>
      </c>
      <c r="J8106" t="s">
        <v>39434</v>
      </c>
      <c r="K8106" t="s">
        <v>39435</v>
      </c>
      <c r="L8106">
        <v>36795</v>
      </c>
      <c r="M8106" t="s">
        <v>60</v>
      </c>
      <c r="N8106" s="1">
        <v>45226</v>
      </c>
      <c r="O8106" s="1">
        <v>45229</v>
      </c>
      <c r="P8106">
        <v>50</v>
      </c>
      <c r="Q8106">
        <v>2</v>
      </c>
      <c r="R8106" t="s">
        <v>63</v>
      </c>
      <c r="S8106">
        <v>3</v>
      </c>
      <c r="T8106">
        <v>2</v>
      </c>
      <c r="U8106">
        <v>3</v>
      </c>
      <c r="V8106">
        <v>207</v>
      </c>
      <c r="W8106" t="s">
        <v>54</v>
      </c>
      <c r="X8106" t="s">
        <v>39436</v>
      </c>
      <c r="Y8106" t="s">
        <v>6</v>
      </c>
      <c r="Z8106" s="1">
        <v>45199</v>
      </c>
      <c r="AA8106" s="2">
        <v>0.36445601851851855</v>
      </c>
      <c r="AB8106" s="2">
        <v>0.26431712962962967</v>
      </c>
      <c r="AC8106" t="s">
        <v>44</v>
      </c>
      <c r="AD8106" t="s">
        <v>45</v>
      </c>
      <c r="AE8106" t="s">
        <v>44</v>
      </c>
      <c r="AF8106">
        <v>69</v>
      </c>
    </row>
    <row r="8107" spans="1:32">
      <c r="A8107">
        <v>33311</v>
      </c>
      <c r="B8107">
        <v>32411</v>
      </c>
      <c r="C8107" t="s">
        <v>46</v>
      </c>
      <c r="D8107" t="s">
        <v>7264</v>
      </c>
      <c r="E8107" t="s">
        <v>34</v>
      </c>
      <c r="F8107" t="s">
        <v>39437</v>
      </c>
      <c r="G8107" t="s">
        <v>39438</v>
      </c>
      <c r="H8107" t="s">
        <v>122</v>
      </c>
      <c r="I8107" s="1">
        <v>20325</v>
      </c>
      <c r="J8107" t="s">
        <v>39439</v>
      </c>
      <c r="K8107" t="s">
        <v>39440</v>
      </c>
      <c r="L8107">
        <v>37167</v>
      </c>
      <c r="M8107" t="s">
        <v>122</v>
      </c>
      <c r="N8107" s="1">
        <v>44966</v>
      </c>
      <c r="O8107" s="1">
        <v>44967</v>
      </c>
      <c r="P8107">
        <v>5</v>
      </c>
      <c r="Q8107">
        <v>1</v>
      </c>
      <c r="R8107" t="s">
        <v>63</v>
      </c>
      <c r="S8107">
        <v>1</v>
      </c>
      <c r="T8107">
        <v>0</v>
      </c>
      <c r="U8107">
        <v>1</v>
      </c>
      <c r="V8107">
        <v>82</v>
      </c>
      <c r="W8107" t="s">
        <v>54</v>
      </c>
      <c r="X8107" t="s">
        <v>39441</v>
      </c>
      <c r="Y8107" t="s">
        <v>43</v>
      </c>
      <c r="Z8107" s="1">
        <v>44946</v>
      </c>
      <c r="AA8107" s="2">
        <v>0.46815972222222224</v>
      </c>
      <c r="AB8107" s="2">
        <v>0.86983796296296301</v>
      </c>
      <c r="AC8107" t="s">
        <v>44</v>
      </c>
      <c r="AD8107" t="s">
        <v>44</v>
      </c>
      <c r="AE8107" t="s">
        <v>45</v>
      </c>
      <c r="AF8107">
        <v>82</v>
      </c>
    </row>
    <row r="8108" spans="1:32">
      <c r="A8108">
        <v>33313</v>
      </c>
      <c r="B8108">
        <v>32413</v>
      </c>
      <c r="C8108" t="s">
        <v>945</v>
      </c>
      <c r="D8108" t="s">
        <v>4743</v>
      </c>
      <c r="E8108" t="s">
        <v>48</v>
      </c>
      <c r="F8108" t="s">
        <v>39442</v>
      </c>
      <c r="G8108" t="s">
        <v>39443</v>
      </c>
      <c r="H8108" t="s">
        <v>904</v>
      </c>
      <c r="I8108" s="1">
        <v>22914</v>
      </c>
      <c r="J8108" t="s">
        <v>39444</v>
      </c>
      <c r="K8108" t="s">
        <v>39445</v>
      </c>
      <c r="L8108">
        <v>32848</v>
      </c>
      <c r="M8108" t="s">
        <v>904</v>
      </c>
      <c r="N8108" s="1">
        <v>45203</v>
      </c>
      <c r="O8108" s="1">
        <v>45204</v>
      </c>
      <c r="P8108">
        <v>20</v>
      </c>
      <c r="Q8108">
        <v>1</v>
      </c>
      <c r="R8108" t="s">
        <v>63</v>
      </c>
      <c r="S8108">
        <v>3</v>
      </c>
      <c r="T8108">
        <v>2</v>
      </c>
      <c r="U8108">
        <v>1</v>
      </c>
      <c r="V8108">
        <v>73</v>
      </c>
      <c r="W8108" t="s">
        <v>54</v>
      </c>
      <c r="X8108" t="s">
        <v>39446</v>
      </c>
      <c r="Y8108" t="s">
        <v>65</v>
      </c>
      <c r="Z8108" s="1">
        <v>45187</v>
      </c>
      <c r="AA8108" s="2">
        <v>4.1840277777777775E-2</v>
      </c>
      <c r="AB8108" s="2">
        <v>0.4830787037037037</v>
      </c>
      <c r="AC8108" t="s">
        <v>45</v>
      </c>
      <c r="AD8108" t="s">
        <v>44</v>
      </c>
      <c r="AE8108" t="s">
        <v>44</v>
      </c>
      <c r="AF8108">
        <v>73</v>
      </c>
    </row>
    <row r="8109" spans="1:32">
      <c r="A8109">
        <v>33314</v>
      </c>
      <c r="B8109">
        <v>32414</v>
      </c>
      <c r="C8109" t="s">
        <v>221</v>
      </c>
      <c r="D8109" t="s">
        <v>1433</v>
      </c>
      <c r="E8109" t="s">
        <v>34</v>
      </c>
      <c r="F8109" t="s">
        <v>39447</v>
      </c>
      <c r="G8109" t="s">
        <v>39448</v>
      </c>
      <c r="H8109" t="s">
        <v>725</v>
      </c>
      <c r="I8109" s="1">
        <v>19723</v>
      </c>
      <c r="J8109" t="s">
        <v>39449</v>
      </c>
      <c r="K8109" t="s">
        <v>12893</v>
      </c>
      <c r="L8109">
        <v>49508</v>
      </c>
      <c r="M8109" t="s">
        <v>725</v>
      </c>
      <c r="N8109" s="1">
        <v>45088</v>
      </c>
      <c r="O8109" s="1">
        <v>45090</v>
      </c>
      <c r="P8109">
        <v>53</v>
      </c>
      <c r="Q8109">
        <v>3</v>
      </c>
      <c r="R8109" t="s">
        <v>63</v>
      </c>
      <c r="S8109">
        <v>1</v>
      </c>
      <c r="T8109">
        <v>0</v>
      </c>
      <c r="U8109">
        <v>2</v>
      </c>
      <c r="V8109">
        <v>174</v>
      </c>
      <c r="W8109" t="s">
        <v>54</v>
      </c>
      <c r="X8109" t="s">
        <v>39450</v>
      </c>
      <c r="Y8109" t="s">
        <v>81</v>
      </c>
      <c r="Z8109" s="1">
        <v>45075</v>
      </c>
      <c r="AA8109" s="2">
        <v>7.5775462962962961E-2</v>
      </c>
      <c r="AB8109" s="2">
        <v>0.90905092592592596</v>
      </c>
      <c r="AC8109" t="s">
        <v>45</v>
      </c>
      <c r="AD8109" t="s">
        <v>44</v>
      </c>
      <c r="AE8109" t="s">
        <v>45</v>
      </c>
      <c r="AF8109">
        <v>87</v>
      </c>
    </row>
    <row r="8110" spans="1:32">
      <c r="A8110">
        <v>33316</v>
      </c>
      <c r="B8110">
        <v>32416</v>
      </c>
      <c r="C8110" t="s">
        <v>662</v>
      </c>
      <c r="D8110" t="s">
        <v>1595</v>
      </c>
      <c r="E8110" t="s">
        <v>34</v>
      </c>
      <c r="F8110" t="s">
        <v>39451</v>
      </c>
      <c r="G8110" t="s">
        <v>39452</v>
      </c>
      <c r="H8110" t="s">
        <v>60</v>
      </c>
      <c r="I8110" s="1">
        <v>26291</v>
      </c>
      <c r="J8110" t="s">
        <v>39453</v>
      </c>
      <c r="K8110" t="s">
        <v>39454</v>
      </c>
      <c r="L8110">
        <v>45538</v>
      </c>
      <c r="M8110" t="s">
        <v>60</v>
      </c>
      <c r="N8110" s="1">
        <v>45266</v>
      </c>
      <c r="O8110" s="1">
        <v>45270</v>
      </c>
      <c r="P8110">
        <v>71</v>
      </c>
      <c r="Q8110">
        <v>3</v>
      </c>
      <c r="R8110" t="s">
        <v>63</v>
      </c>
      <c r="S8110">
        <v>3</v>
      </c>
      <c r="T8110">
        <v>2</v>
      </c>
      <c r="U8110">
        <v>4</v>
      </c>
      <c r="V8110">
        <v>272</v>
      </c>
      <c r="W8110" t="s">
        <v>54</v>
      </c>
      <c r="X8110" t="s">
        <v>39455</v>
      </c>
      <c r="Y8110" t="s">
        <v>43</v>
      </c>
      <c r="Z8110" s="1">
        <v>45236</v>
      </c>
      <c r="AA8110" s="2">
        <v>0.50864583333333335</v>
      </c>
      <c r="AB8110" s="2">
        <v>0.5116087962962963</v>
      </c>
      <c r="AC8110" t="s">
        <v>45</v>
      </c>
      <c r="AD8110" t="s">
        <v>44</v>
      </c>
      <c r="AE8110" t="s">
        <v>45</v>
      </c>
      <c r="AF8110">
        <v>68</v>
      </c>
    </row>
    <row r="8111" spans="1:32">
      <c r="A8111">
        <v>33318</v>
      </c>
      <c r="B8111">
        <v>32418</v>
      </c>
      <c r="C8111" t="s">
        <v>5304</v>
      </c>
      <c r="D8111" t="s">
        <v>1368</v>
      </c>
      <c r="E8111" t="s">
        <v>48</v>
      </c>
      <c r="F8111" t="s">
        <v>39456</v>
      </c>
      <c r="G8111" t="s">
        <v>39457</v>
      </c>
      <c r="H8111" t="s">
        <v>135</v>
      </c>
      <c r="I8111" s="1">
        <v>38478</v>
      </c>
      <c r="J8111" t="s">
        <v>39458</v>
      </c>
      <c r="K8111" t="s">
        <v>39459</v>
      </c>
      <c r="L8111">
        <v>63692</v>
      </c>
      <c r="M8111" t="s">
        <v>135</v>
      </c>
      <c r="N8111" s="1">
        <v>45253</v>
      </c>
      <c r="O8111" s="1">
        <v>45255</v>
      </c>
      <c r="P8111">
        <v>79</v>
      </c>
      <c r="Q8111">
        <v>4</v>
      </c>
      <c r="R8111" t="s">
        <v>53</v>
      </c>
      <c r="S8111">
        <v>2</v>
      </c>
      <c r="T8111">
        <v>0</v>
      </c>
      <c r="U8111">
        <v>2</v>
      </c>
      <c r="V8111">
        <v>296</v>
      </c>
      <c r="W8111" t="s">
        <v>41</v>
      </c>
      <c r="X8111" t="s">
        <v>39460</v>
      </c>
      <c r="Y8111" t="s">
        <v>43</v>
      </c>
      <c r="Z8111" s="1">
        <v>45221</v>
      </c>
      <c r="AA8111" s="2">
        <v>0.11162037037037037</v>
      </c>
      <c r="AB8111" s="2">
        <v>0.84903935185185186</v>
      </c>
      <c r="AC8111" t="s">
        <v>45</v>
      </c>
      <c r="AD8111" t="s">
        <v>45</v>
      </c>
      <c r="AE8111" t="s">
        <v>45</v>
      </c>
      <c r="AF8111">
        <v>148</v>
      </c>
    </row>
    <row r="8112" spans="1:32">
      <c r="A8112">
        <v>33319</v>
      </c>
      <c r="B8112">
        <v>32419</v>
      </c>
      <c r="C8112" t="s">
        <v>371</v>
      </c>
      <c r="D8112" t="s">
        <v>1167</v>
      </c>
      <c r="E8112" t="s">
        <v>34</v>
      </c>
      <c r="F8112" t="s">
        <v>39461</v>
      </c>
      <c r="G8112" t="s">
        <v>39462</v>
      </c>
      <c r="H8112" t="s">
        <v>50</v>
      </c>
      <c r="I8112" s="1">
        <v>22655</v>
      </c>
      <c r="J8112" t="s">
        <v>39463</v>
      </c>
      <c r="K8112" t="s">
        <v>39464</v>
      </c>
      <c r="L8112">
        <v>23252</v>
      </c>
      <c r="M8112" t="s">
        <v>50</v>
      </c>
      <c r="N8112" s="1">
        <v>45051</v>
      </c>
      <c r="O8112" s="1">
        <v>45054</v>
      </c>
      <c r="P8112">
        <v>49</v>
      </c>
      <c r="Q8112">
        <v>2</v>
      </c>
      <c r="R8112" t="s">
        <v>53</v>
      </c>
      <c r="S8112">
        <v>2</v>
      </c>
      <c r="T8112">
        <v>2</v>
      </c>
      <c r="U8112">
        <v>3</v>
      </c>
      <c r="V8112">
        <v>426</v>
      </c>
      <c r="W8112" t="s">
        <v>54</v>
      </c>
      <c r="X8112" t="s">
        <v>39465</v>
      </c>
      <c r="Y8112" t="s">
        <v>65</v>
      </c>
      <c r="Z8112" s="1">
        <v>45039</v>
      </c>
      <c r="AA8112" s="2">
        <v>0.39596064814814813</v>
      </c>
      <c r="AB8112" s="2">
        <v>0.28750000000000003</v>
      </c>
      <c r="AC8112" t="s">
        <v>45</v>
      </c>
      <c r="AD8112" t="s">
        <v>44</v>
      </c>
      <c r="AE8112" t="s">
        <v>45</v>
      </c>
      <c r="AF8112">
        <v>142</v>
      </c>
    </row>
    <row r="8113" spans="1:32">
      <c r="A8113">
        <v>33320</v>
      </c>
      <c r="B8113">
        <v>32420</v>
      </c>
      <c r="C8113" t="s">
        <v>1481</v>
      </c>
      <c r="D8113" t="s">
        <v>11440</v>
      </c>
      <c r="E8113" t="s">
        <v>48</v>
      </c>
      <c r="F8113" t="s">
        <v>39466</v>
      </c>
      <c r="G8113" t="s">
        <v>39467</v>
      </c>
      <c r="H8113" t="s">
        <v>530</v>
      </c>
      <c r="I8113" s="1">
        <v>23077</v>
      </c>
      <c r="J8113" t="s">
        <v>39468</v>
      </c>
      <c r="K8113" t="s">
        <v>7273</v>
      </c>
      <c r="L8113">
        <v>93012</v>
      </c>
      <c r="M8113" t="s">
        <v>530</v>
      </c>
      <c r="N8113" s="1">
        <v>45208</v>
      </c>
      <c r="O8113" s="1">
        <v>45211</v>
      </c>
      <c r="P8113">
        <v>20</v>
      </c>
      <c r="Q8113">
        <v>1</v>
      </c>
      <c r="R8113" t="s">
        <v>63</v>
      </c>
      <c r="S8113">
        <v>4</v>
      </c>
      <c r="T8113">
        <v>2</v>
      </c>
      <c r="U8113">
        <v>3</v>
      </c>
      <c r="V8113">
        <v>192</v>
      </c>
      <c r="W8113" t="s">
        <v>54</v>
      </c>
      <c r="X8113" t="s">
        <v>39469</v>
      </c>
      <c r="Y8113" t="s">
        <v>81</v>
      </c>
      <c r="Z8113" s="1">
        <v>45174</v>
      </c>
      <c r="AA8113" s="2">
        <v>0.67302083333333329</v>
      </c>
      <c r="AB8113" s="2">
        <v>0.26295138888888886</v>
      </c>
      <c r="AC8113" t="s">
        <v>44</v>
      </c>
      <c r="AD8113" t="s">
        <v>45</v>
      </c>
      <c r="AE8113" t="s">
        <v>44</v>
      </c>
      <c r="AF8113">
        <v>64</v>
      </c>
    </row>
    <row r="8114" spans="1:32">
      <c r="A8114">
        <v>33321</v>
      </c>
      <c r="B8114">
        <v>32421</v>
      </c>
      <c r="C8114" t="s">
        <v>1913</v>
      </c>
      <c r="D8114" t="s">
        <v>11217</v>
      </c>
      <c r="E8114" t="s">
        <v>34</v>
      </c>
      <c r="F8114" t="s">
        <v>39470</v>
      </c>
      <c r="G8114" t="s">
        <v>39471</v>
      </c>
      <c r="H8114" t="s">
        <v>280</v>
      </c>
      <c r="I8114" s="1">
        <v>31108</v>
      </c>
      <c r="J8114" t="s">
        <v>39472</v>
      </c>
      <c r="K8114" t="s">
        <v>12561</v>
      </c>
      <c r="L8114">
        <v>33415</v>
      </c>
      <c r="M8114" t="s">
        <v>280</v>
      </c>
      <c r="N8114" s="1">
        <v>45107</v>
      </c>
      <c r="O8114" s="1">
        <v>45111</v>
      </c>
      <c r="P8114">
        <v>7</v>
      </c>
      <c r="Q8114">
        <v>1</v>
      </c>
      <c r="R8114" t="s">
        <v>53</v>
      </c>
      <c r="S8114">
        <v>3</v>
      </c>
      <c r="T8114">
        <v>2</v>
      </c>
      <c r="U8114">
        <v>4</v>
      </c>
      <c r="V8114">
        <v>572</v>
      </c>
      <c r="W8114" t="s">
        <v>41</v>
      </c>
      <c r="X8114" t="s">
        <v>39473</v>
      </c>
      <c r="Y8114" t="s">
        <v>43</v>
      </c>
      <c r="Z8114" s="1">
        <v>45092</v>
      </c>
      <c r="AA8114" s="2">
        <v>0.48245370370370372</v>
      </c>
      <c r="AB8114" s="2">
        <v>0.12342592592592593</v>
      </c>
      <c r="AC8114" t="s">
        <v>45</v>
      </c>
      <c r="AD8114" t="s">
        <v>44</v>
      </c>
      <c r="AE8114" t="s">
        <v>45</v>
      </c>
      <c r="AF8114">
        <v>143</v>
      </c>
    </row>
    <row r="8115" spans="1:32">
      <c r="A8115">
        <v>33322</v>
      </c>
      <c r="B8115">
        <v>32422</v>
      </c>
      <c r="C8115" t="s">
        <v>475</v>
      </c>
      <c r="D8115" t="s">
        <v>99</v>
      </c>
      <c r="E8115" t="s">
        <v>34</v>
      </c>
      <c r="F8115" t="s">
        <v>39474</v>
      </c>
      <c r="G8115" t="s">
        <v>39475</v>
      </c>
      <c r="H8115" t="s">
        <v>135</v>
      </c>
      <c r="I8115" s="1">
        <v>37250</v>
      </c>
      <c r="J8115" t="s">
        <v>39476</v>
      </c>
      <c r="K8115" t="s">
        <v>39477</v>
      </c>
      <c r="L8115">
        <v>38922</v>
      </c>
      <c r="M8115" t="s">
        <v>135</v>
      </c>
      <c r="N8115" s="1">
        <v>45135</v>
      </c>
      <c r="O8115" s="1">
        <v>45139</v>
      </c>
      <c r="P8115">
        <v>69</v>
      </c>
      <c r="Q8115">
        <v>3</v>
      </c>
      <c r="R8115" t="s">
        <v>40</v>
      </c>
      <c r="S8115">
        <v>3</v>
      </c>
      <c r="T8115">
        <v>1</v>
      </c>
      <c r="U8115">
        <v>4</v>
      </c>
      <c r="V8115">
        <v>848</v>
      </c>
      <c r="W8115" t="s">
        <v>54</v>
      </c>
      <c r="X8115" t="s">
        <v>39478</v>
      </c>
      <c r="Y8115" t="s">
        <v>81</v>
      </c>
      <c r="Z8115" s="1">
        <v>45117</v>
      </c>
      <c r="AA8115" s="2">
        <v>0.70912037037037035</v>
      </c>
      <c r="AB8115" s="2">
        <v>0.29377314814814814</v>
      </c>
      <c r="AC8115" t="s">
        <v>45</v>
      </c>
      <c r="AD8115" t="s">
        <v>45</v>
      </c>
      <c r="AE8115" t="s">
        <v>45</v>
      </c>
      <c r="AF8115">
        <v>212</v>
      </c>
    </row>
    <row r="8116" spans="1:32">
      <c r="A8116">
        <v>33325</v>
      </c>
      <c r="B8116">
        <v>32425</v>
      </c>
      <c r="C8116" t="s">
        <v>4016</v>
      </c>
      <c r="D8116" t="s">
        <v>14633</v>
      </c>
      <c r="E8116" t="s">
        <v>48</v>
      </c>
      <c r="F8116" t="s">
        <v>39479</v>
      </c>
      <c r="G8116" t="s">
        <v>39480</v>
      </c>
      <c r="H8116" t="s">
        <v>317</v>
      </c>
      <c r="I8116" s="1">
        <v>26604</v>
      </c>
      <c r="J8116" t="s">
        <v>39481</v>
      </c>
      <c r="K8116" t="s">
        <v>39482</v>
      </c>
      <c r="L8116">
        <v>83552</v>
      </c>
      <c r="M8116" t="s">
        <v>317</v>
      </c>
      <c r="N8116" s="1">
        <v>44971</v>
      </c>
      <c r="O8116" s="1">
        <v>44975</v>
      </c>
      <c r="P8116">
        <v>21</v>
      </c>
      <c r="Q8116">
        <v>1</v>
      </c>
      <c r="R8116" t="s">
        <v>40</v>
      </c>
      <c r="S8116">
        <v>3</v>
      </c>
      <c r="T8116">
        <v>2</v>
      </c>
      <c r="U8116">
        <v>4</v>
      </c>
      <c r="V8116">
        <v>936</v>
      </c>
      <c r="W8116" t="s">
        <v>41</v>
      </c>
      <c r="X8116" t="s">
        <v>39483</v>
      </c>
      <c r="Y8116" t="s">
        <v>81</v>
      </c>
      <c r="Z8116" s="1">
        <v>44943</v>
      </c>
      <c r="AA8116" s="2">
        <v>0.50950231481481478</v>
      </c>
      <c r="AB8116" s="2">
        <v>0.12357638888888889</v>
      </c>
      <c r="AC8116" t="s">
        <v>44</v>
      </c>
      <c r="AD8116" t="s">
        <v>45</v>
      </c>
      <c r="AE8116" t="s">
        <v>45</v>
      </c>
      <c r="AF8116">
        <v>234</v>
      </c>
    </row>
    <row r="8117" spans="1:32">
      <c r="A8117">
        <v>33328</v>
      </c>
      <c r="B8117">
        <v>32428</v>
      </c>
      <c r="C8117" t="s">
        <v>3223</v>
      </c>
      <c r="D8117" t="s">
        <v>2203</v>
      </c>
      <c r="E8117" t="s">
        <v>48</v>
      </c>
      <c r="F8117" t="s">
        <v>39484</v>
      </c>
      <c r="G8117" t="s">
        <v>39485</v>
      </c>
      <c r="H8117" t="s">
        <v>1442</v>
      </c>
      <c r="I8117" s="1">
        <v>16157</v>
      </c>
      <c r="J8117" t="s">
        <v>39486</v>
      </c>
      <c r="K8117" t="s">
        <v>6619</v>
      </c>
      <c r="L8117">
        <v>24418</v>
      </c>
      <c r="M8117" t="s">
        <v>1442</v>
      </c>
      <c r="N8117" s="1">
        <v>45215</v>
      </c>
      <c r="O8117" s="1">
        <v>45217</v>
      </c>
      <c r="P8117">
        <v>88</v>
      </c>
      <c r="Q8117">
        <v>4</v>
      </c>
      <c r="R8117" t="s">
        <v>53</v>
      </c>
      <c r="S8117">
        <v>2</v>
      </c>
      <c r="T8117">
        <v>1</v>
      </c>
      <c r="U8117">
        <v>2</v>
      </c>
      <c r="V8117">
        <v>246</v>
      </c>
      <c r="W8117" t="s">
        <v>41</v>
      </c>
      <c r="X8117" t="s">
        <v>39487</v>
      </c>
      <c r="Y8117" t="s">
        <v>65</v>
      </c>
      <c r="Z8117" s="1">
        <v>45191</v>
      </c>
      <c r="AA8117" s="2">
        <v>0.9833912037037037</v>
      </c>
      <c r="AB8117" s="2">
        <v>0.52932870370370366</v>
      </c>
      <c r="AC8117" t="s">
        <v>44</v>
      </c>
      <c r="AD8117" t="s">
        <v>44</v>
      </c>
      <c r="AE8117" t="s">
        <v>45</v>
      </c>
      <c r="AF8117">
        <v>123</v>
      </c>
    </row>
    <row r="8118" spans="1:32">
      <c r="A8118">
        <v>33329</v>
      </c>
      <c r="B8118">
        <v>32429</v>
      </c>
      <c r="C8118" t="s">
        <v>915</v>
      </c>
      <c r="D8118" t="s">
        <v>4361</v>
      </c>
      <c r="E8118" t="s">
        <v>34</v>
      </c>
      <c r="F8118" t="s">
        <v>39488</v>
      </c>
      <c r="G8118" t="s">
        <v>39489</v>
      </c>
      <c r="H8118" t="s">
        <v>171</v>
      </c>
      <c r="I8118" s="1">
        <v>17242</v>
      </c>
      <c r="J8118" t="s">
        <v>39490</v>
      </c>
      <c r="K8118" t="s">
        <v>39491</v>
      </c>
      <c r="L8118">
        <v>55070</v>
      </c>
      <c r="M8118" t="s">
        <v>171</v>
      </c>
      <c r="N8118" s="1">
        <v>45222</v>
      </c>
      <c r="O8118" s="1">
        <v>45225</v>
      </c>
      <c r="P8118">
        <v>40</v>
      </c>
      <c r="Q8118">
        <v>2</v>
      </c>
      <c r="R8118" t="s">
        <v>53</v>
      </c>
      <c r="S8118">
        <v>4</v>
      </c>
      <c r="T8118">
        <v>2</v>
      </c>
      <c r="U8118">
        <v>3</v>
      </c>
      <c r="V8118">
        <v>399</v>
      </c>
      <c r="W8118" t="s">
        <v>41</v>
      </c>
      <c r="X8118" t="s">
        <v>39492</v>
      </c>
      <c r="Y8118" t="s">
        <v>81</v>
      </c>
      <c r="Z8118" s="1">
        <v>45194</v>
      </c>
      <c r="AA8118" s="2">
        <v>0.36887731481481478</v>
      </c>
      <c r="AB8118" s="2">
        <v>0.18516203703703704</v>
      </c>
      <c r="AC8118" t="s">
        <v>44</v>
      </c>
      <c r="AD8118" t="s">
        <v>45</v>
      </c>
      <c r="AE8118" t="s">
        <v>45</v>
      </c>
      <c r="AF8118">
        <v>133</v>
      </c>
    </row>
    <row r="8119" spans="1:32">
      <c r="A8119">
        <v>33331</v>
      </c>
      <c r="B8119">
        <v>32431</v>
      </c>
      <c r="C8119" t="s">
        <v>410</v>
      </c>
      <c r="D8119" t="s">
        <v>1016</v>
      </c>
      <c r="E8119" t="s">
        <v>48</v>
      </c>
      <c r="F8119" t="s">
        <v>39493</v>
      </c>
      <c r="G8119" t="s">
        <v>39494</v>
      </c>
      <c r="H8119" t="s">
        <v>171</v>
      </c>
      <c r="I8119" s="1">
        <v>27980</v>
      </c>
      <c r="J8119" t="s">
        <v>39495</v>
      </c>
      <c r="K8119" t="s">
        <v>39496</v>
      </c>
      <c r="L8119">
        <v>98483</v>
      </c>
      <c r="M8119" t="s">
        <v>171</v>
      </c>
      <c r="N8119" s="1">
        <v>45306</v>
      </c>
      <c r="O8119" s="1">
        <v>45309</v>
      </c>
      <c r="P8119">
        <v>18</v>
      </c>
      <c r="Q8119">
        <v>1</v>
      </c>
      <c r="R8119" t="s">
        <v>40</v>
      </c>
      <c r="S8119">
        <v>4</v>
      </c>
      <c r="T8119">
        <v>1</v>
      </c>
      <c r="U8119">
        <v>3</v>
      </c>
      <c r="V8119">
        <v>609</v>
      </c>
      <c r="W8119" t="s">
        <v>41</v>
      </c>
      <c r="X8119" t="s">
        <v>39497</v>
      </c>
      <c r="Y8119" t="s">
        <v>65</v>
      </c>
      <c r="Z8119" s="1">
        <v>45272</v>
      </c>
      <c r="AA8119" s="2">
        <v>0.56054398148148155</v>
      </c>
      <c r="AB8119" s="2">
        <v>0.63982638888888888</v>
      </c>
      <c r="AC8119" t="s">
        <v>45</v>
      </c>
      <c r="AD8119" t="s">
        <v>44</v>
      </c>
      <c r="AE8119" t="s">
        <v>44</v>
      </c>
      <c r="AF8119">
        <v>203</v>
      </c>
    </row>
    <row r="8120" spans="1:32">
      <c r="A8120">
        <v>33335</v>
      </c>
      <c r="B8120">
        <v>32435</v>
      </c>
      <c r="C8120" t="s">
        <v>1392</v>
      </c>
      <c r="D8120" t="s">
        <v>4327</v>
      </c>
      <c r="E8120" t="s">
        <v>34</v>
      </c>
      <c r="F8120" t="s">
        <v>39498</v>
      </c>
      <c r="G8120" t="s">
        <v>39499</v>
      </c>
      <c r="H8120" t="s">
        <v>272</v>
      </c>
      <c r="I8120" s="1">
        <v>16498</v>
      </c>
      <c r="J8120" t="s">
        <v>39500</v>
      </c>
      <c r="K8120" t="s">
        <v>39501</v>
      </c>
      <c r="L8120">
        <v>48756</v>
      </c>
      <c r="M8120" t="s">
        <v>272</v>
      </c>
      <c r="N8120" s="1">
        <v>45032</v>
      </c>
      <c r="O8120" s="1">
        <v>45033</v>
      </c>
      <c r="P8120">
        <v>94</v>
      </c>
      <c r="Q8120">
        <v>4</v>
      </c>
      <c r="R8120" t="s">
        <v>53</v>
      </c>
      <c r="S8120">
        <v>1</v>
      </c>
      <c r="T8120">
        <v>0</v>
      </c>
      <c r="U8120">
        <v>1</v>
      </c>
      <c r="V8120">
        <v>133</v>
      </c>
      <c r="W8120" t="s">
        <v>41</v>
      </c>
      <c r="X8120" t="s">
        <v>39502</v>
      </c>
      <c r="Y8120" t="s">
        <v>65</v>
      </c>
      <c r="Z8120" s="1">
        <v>45001</v>
      </c>
      <c r="AA8120" s="2">
        <v>0.2457175925925926</v>
      </c>
      <c r="AB8120" s="2">
        <v>0.88597222222222216</v>
      </c>
      <c r="AC8120" t="s">
        <v>45</v>
      </c>
      <c r="AD8120" t="s">
        <v>45</v>
      </c>
      <c r="AE8120" t="s">
        <v>45</v>
      </c>
      <c r="AF8120">
        <v>133</v>
      </c>
    </row>
    <row r="8121" spans="1:32">
      <c r="A8121">
        <v>33336</v>
      </c>
      <c r="B8121">
        <v>32436</v>
      </c>
      <c r="C8121" t="s">
        <v>1481</v>
      </c>
      <c r="D8121" t="s">
        <v>584</v>
      </c>
      <c r="E8121" t="s">
        <v>34</v>
      </c>
      <c r="F8121" t="s">
        <v>39503</v>
      </c>
      <c r="G8121" t="s">
        <v>39504</v>
      </c>
      <c r="H8121" t="s">
        <v>457</v>
      </c>
      <c r="I8121" s="1">
        <v>22615</v>
      </c>
      <c r="J8121" t="s">
        <v>39505</v>
      </c>
      <c r="K8121" t="s">
        <v>39506</v>
      </c>
      <c r="L8121">
        <v>6143</v>
      </c>
      <c r="M8121" t="s">
        <v>457</v>
      </c>
      <c r="N8121" s="1">
        <v>45140</v>
      </c>
      <c r="O8121" s="1">
        <v>45142</v>
      </c>
      <c r="P8121">
        <v>66</v>
      </c>
      <c r="Q8121">
        <v>3</v>
      </c>
      <c r="R8121" t="s">
        <v>40</v>
      </c>
      <c r="S8121">
        <v>3</v>
      </c>
      <c r="T8121">
        <v>2</v>
      </c>
      <c r="U8121">
        <v>2</v>
      </c>
      <c r="V8121">
        <v>458</v>
      </c>
      <c r="W8121" t="s">
        <v>41</v>
      </c>
      <c r="X8121" t="s">
        <v>39507</v>
      </c>
      <c r="Y8121" t="s">
        <v>6</v>
      </c>
      <c r="Z8121" s="1">
        <v>45103</v>
      </c>
      <c r="AA8121" s="2">
        <v>0.10158564814814815</v>
      </c>
      <c r="AB8121" s="2">
        <v>0.18947916666666667</v>
      </c>
      <c r="AC8121" t="s">
        <v>44</v>
      </c>
      <c r="AD8121" t="s">
        <v>44</v>
      </c>
      <c r="AE8121" t="s">
        <v>45</v>
      </c>
      <c r="AF8121">
        <v>229</v>
      </c>
    </row>
    <row r="8122" spans="1:32">
      <c r="A8122">
        <v>33338</v>
      </c>
      <c r="B8122">
        <v>32438</v>
      </c>
      <c r="C8122" t="s">
        <v>4962</v>
      </c>
      <c r="D8122" t="s">
        <v>5624</v>
      </c>
      <c r="E8122" t="s">
        <v>48</v>
      </c>
      <c r="F8122" t="s">
        <v>39508</v>
      </c>
      <c r="G8122" t="s">
        <v>39509</v>
      </c>
      <c r="H8122" t="s">
        <v>94</v>
      </c>
      <c r="I8122" s="1">
        <v>36945</v>
      </c>
      <c r="J8122" t="s">
        <v>39510</v>
      </c>
      <c r="K8122" t="s">
        <v>14647</v>
      </c>
      <c r="L8122">
        <v>30628</v>
      </c>
      <c r="M8122" t="s">
        <v>94</v>
      </c>
      <c r="N8122" s="1">
        <v>45077</v>
      </c>
      <c r="O8122" s="1">
        <v>45080</v>
      </c>
      <c r="P8122">
        <v>98</v>
      </c>
      <c r="Q8122">
        <v>4</v>
      </c>
      <c r="R8122" t="s">
        <v>63</v>
      </c>
      <c r="S8122">
        <v>2</v>
      </c>
      <c r="T8122">
        <v>2</v>
      </c>
      <c r="U8122">
        <v>3</v>
      </c>
      <c r="V8122">
        <v>198</v>
      </c>
      <c r="W8122" t="s">
        <v>41</v>
      </c>
      <c r="X8122" t="s">
        <v>39511</v>
      </c>
      <c r="Y8122" t="s">
        <v>43</v>
      </c>
      <c r="Z8122" s="1">
        <v>45046</v>
      </c>
      <c r="AA8122" s="2">
        <v>0.9263541666666667</v>
      </c>
      <c r="AB8122" s="2">
        <v>0.79199074074074083</v>
      </c>
      <c r="AC8122" t="s">
        <v>44</v>
      </c>
      <c r="AD8122" t="s">
        <v>45</v>
      </c>
      <c r="AE8122" t="s">
        <v>44</v>
      </c>
      <c r="AF8122">
        <v>66</v>
      </c>
    </row>
    <row r="8123" spans="1:32">
      <c r="A8123">
        <v>33339</v>
      </c>
      <c r="B8123">
        <v>32439</v>
      </c>
      <c r="C8123" t="s">
        <v>326</v>
      </c>
      <c r="D8123" t="s">
        <v>99</v>
      </c>
      <c r="E8123" t="s">
        <v>34</v>
      </c>
      <c r="F8123" t="s">
        <v>39512</v>
      </c>
      <c r="G8123" t="s">
        <v>39513</v>
      </c>
      <c r="H8123" t="s">
        <v>225</v>
      </c>
      <c r="I8123" s="1">
        <v>30216</v>
      </c>
      <c r="J8123" t="s">
        <v>39514</v>
      </c>
      <c r="K8123" t="s">
        <v>39515</v>
      </c>
      <c r="L8123">
        <v>18940</v>
      </c>
      <c r="M8123" t="s">
        <v>225</v>
      </c>
      <c r="N8123" s="1">
        <v>44999</v>
      </c>
      <c r="O8123" s="1">
        <v>45000</v>
      </c>
      <c r="P8123">
        <v>62</v>
      </c>
      <c r="Q8123">
        <v>3</v>
      </c>
      <c r="R8123" t="s">
        <v>63</v>
      </c>
      <c r="S8123">
        <v>4</v>
      </c>
      <c r="T8123">
        <v>1</v>
      </c>
      <c r="U8123">
        <v>1</v>
      </c>
      <c r="V8123">
        <v>74</v>
      </c>
      <c r="W8123" t="s">
        <v>54</v>
      </c>
      <c r="X8123" t="s">
        <v>39516</v>
      </c>
      <c r="Y8123" t="s">
        <v>43</v>
      </c>
      <c r="Z8123" s="1">
        <v>44969</v>
      </c>
      <c r="AA8123" s="2">
        <v>0.97100694444444446</v>
      </c>
      <c r="AB8123" s="2">
        <v>0.3147685185185185</v>
      </c>
      <c r="AC8123" t="s">
        <v>44</v>
      </c>
      <c r="AD8123" t="s">
        <v>45</v>
      </c>
      <c r="AE8123" t="s">
        <v>45</v>
      </c>
      <c r="AF8123">
        <v>74</v>
      </c>
    </row>
    <row r="8124" spans="1:32">
      <c r="A8124">
        <v>33340</v>
      </c>
      <c r="B8124">
        <v>32440</v>
      </c>
      <c r="C8124" t="s">
        <v>662</v>
      </c>
      <c r="D8124" t="s">
        <v>703</v>
      </c>
      <c r="E8124" t="s">
        <v>34</v>
      </c>
      <c r="F8124" t="s">
        <v>39517</v>
      </c>
      <c r="G8124" t="s">
        <v>39518</v>
      </c>
      <c r="H8124" t="s">
        <v>77</v>
      </c>
      <c r="I8124" s="1">
        <v>34411</v>
      </c>
      <c r="J8124" t="s">
        <v>39519</v>
      </c>
      <c r="K8124" t="s">
        <v>39520</v>
      </c>
      <c r="L8124">
        <v>66277</v>
      </c>
      <c r="M8124" t="s">
        <v>77</v>
      </c>
      <c r="N8124" s="1">
        <v>45260</v>
      </c>
      <c r="O8124" s="1">
        <v>45264</v>
      </c>
      <c r="P8124">
        <v>30</v>
      </c>
      <c r="Q8124">
        <v>2</v>
      </c>
      <c r="R8124" t="s">
        <v>40</v>
      </c>
      <c r="S8124">
        <v>2</v>
      </c>
      <c r="T8124">
        <v>2</v>
      </c>
      <c r="U8124">
        <v>4</v>
      </c>
      <c r="V8124">
        <v>980</v>
      </c>
      <c r="W8124" t="s">
        <v>41</v>
      </c>
      <c r="X8124" t="s">
        <v>39521</v>
      </c>
      <c r="Y8124" t="s">
        <v>43</v>
      </c>
      <c r="Z8124" s="1">
        <v>45243</v>
      </c>
      <c r="AA8124" s="2">
        <v>0.71847222222222218</v>
      </c>
      <c r="AB8124" s="2">
        <v>0.22185185185185186</v>
      </c>
      <c r="AC8124" t="s">
        <v>44</v>
      </c>
      <c r="AD8124" t="s">
        <v>44</v>
      </c>
      <c r="AE8124" t="s">
        <v>45</v>
      </c>
      <c r="AF8124">
        <v>245</v>
      </c>
    </row>
    <row r="8125" spans="1:32">
      <c r="A8125">
        <v>33341</v>
      </c>
      <c r="B8125">
        <v>32441</v>
      </c>
      <c r="C8125" t="s">
        <v>1240</v>
      </c>
      <c r="D8125" t="s">
        <v>348</v>
      </c>
      <c r="E8125" t="s">
        <v>34</v>
      </c>
      <c r="F8125" t="s">
        <v>39522</v>
      </c>
      <c r="G8125" t="s">
        <v>39523</v>
      </c>
      <c r="H8125" t="s">
        <v>109</v>
      </c>
      <c r="I8125" s="1">
        <v>23621</v>
      </c>
      <c r="J8125" t="s">
        <v>39524</v>
      </c>
      <c r="K8125" t="s">
        <v>3654</v>
      </c>
      <c r="L8125">
        <v>44651</v>
      </c>
      <c r="M8125" t="s">
        <v>109</v>
      </c>
      <c r="N8125" s="1">
        <v>45025</v>
      </c>
      <c r="O8125" s="1">
        <v>45030</v>
      </c>
      <c r="P8125">
        <v>56</v>
      </c>
      <c r="Q8125">
        <v>3</v>
      </c>
      <c r="R8125" t="s">
        <v>63</v>
      </c>
      <c r="S8125">
        <v>4</v>
      </c>
      <c r="T8125">
        <v>0</v>
      </c>
      <c r="U8125">
        <v>5</v>
      </c>
      <c r="V8125">
        <v>435</v>
      </c>
      <c r="W8125" t="s">
        <v>54</v>
      </c>
      <c r="X8125" t="s">
        <v>39525</v>
      </c>
      <c r="Y8125" t="s">
        <v>43</v>
      </c>
      <c r="Z8125" s="1">
        <v>44989</v>
      </c>
      <c r="AA8125" s="2">
        <v>0.52162037037037035</v>
      </c>
      <c r="AB8125" s="2">
        <v>0.48010416666666672</v>
      </c>
      <c r="AC8125" t="s">
        <v>44</v>
      </c>
      <c r="AD8125" t="s">
        <v>45</v>
      </c>
      <c r="AE8125" t="s">
        <v>44</v>
      </c>
      <c r="AF8125">
        <v>87</v>
      </c>
    </row>
    <row r="8126" spans="1:32">
      <c r="A8126">
        <v>33343</v>
      </c>
      <c r="B8126">
        <v>32443</v>
      </c>
      <c r="C8126" t="s">
        <v>3217</v>
      </c>
      <c r="D8126" t="s">
        <v>4697</v>
      </c>
      <c r="E8126" t="s">
        <v>34</v>
      </c>
      <c r="F8126" t="s">
        <v>39526</v>
      </c>
      <c r="G8126" t="s">
        <v>39527</v>
      </c>
      <c r="H8126" t="s">
        <v>60</v>
      </c>
      <c r="I8126" s="1">
        <v>31648</v>
      </c>
      <c r="J8126" t="s">
        <v>39528</v>
      </c>
      <c r="K8126" t="s">
        <v>39529</v>
      </c>
      <c r="L8126">
        <v>2562</v>
      </c>
      <c r="M8126" t="s">
        <v>60</v>
      </c>
      <c r="N8126" s="1">
        <v>45040</v>
      </c>
      <c r="O8126" s="1">
        <v>45042</v>
      </c>
      <c r="P8126">
        <v>63</v>
      </c>
      <c r="Q8126">
        <v>3</v>
      </c>
      <c r="R8126" t="s">
        <v>40</v>
      </c>
      <c r="S8126">
        <v>2</v>
      </c>
      <c r="T8126">
        <v>2</v>
      </c>
      <c r="U8126">
        <v>2</v>
      </c>
      <c r="V8126">
        <v>404</v>
      </c>
      <c r="W8126" t="s">
        <v>54</v>
      </c>
      <c r="X8126" t="s">
        <v>39530</v>
      </c>
      <c r="Y8126" t="s">
        <v>43</v>
      </c>
      <c r="Z8126" s="1">
        <v>45005</v>
      </c>
      <c r="AA8126" s="2">
        <v>0.47373842592592591</v>
      </c>
      <c r="AB8126" s="2">
        <v>0.40778935185185183</v>
      </c>
      <c r="AC8126" t="s">
        <v>45</v>
      </c>
      <c r="AD8126" t="s">
        <v>44</v>
      </c>
      <c r="AE8126" t="s">
        <v>44</v>
      </c>
      <c r="AF8126">
        <v>202</v>
      </c>
    </row>
    <row r="8127" spans="1:32">
      <c r="A8127">
        <v>33345</v>
      </c>
      <c r="B8127">
        <v>32445</v>
      </c>
      <c r="C8127" t="s">
        <v>391</v>
      </c>
      <c r="D8127" t="s">
        <v>1433</v>
      </c>
      <c r="E8127" t="s">
        <v>34</v>
      </c>
      <c r="F8127" t="s">
        <v>22236</v>
      </c>
      <c r="G8127" t="s">
        <v>39531</v>
      </c>
      <c r="H8127" t="s">
        <v>50</v>
      </c>
      <c r="I8127" s="1">
        <v>19990</v>
      </c>
      <c r="J8127" t="s">
        <v>39532</v>
      </c>
      <c r="K8127" t="s">
        <v>1582</v>
      </c>
      <c r="L8127">
        <v>34644</v>
      </c>
      <c r="M8127" t="s">
        <v>50</v>
      </c>
      <c r="N8127" s="1">
        <v>45019</v>
      </c>
      <c r="O8127" s="1">
        <v>45021</v>
      </c>
      <c r="P8127">
        <v>36</v>
      </c>
      <c r="Q8127">
        <v>2</v>
      </c>
      <c r="R8127" t="s">
        <v>40</v>
      </c>
      <c r="S8127">
        <v>2</v>
      </c>
      <c r="T8127">
        <v>1</v>
      </c>
      <c r="U8127">
        <v>2</v>
      </c>
      <c r="V8127">
        <v>442</v>
      </c>
      <c r="W8127" t="s">
        <v>54</v>
      </c>
      <c r="X8127" t="s">
        <v>39533</v>
      </c>
      <c r="Y8127" t="s">
        <v>65</v>
      </c>
      <c r="Z8127" s="1">
        <v>44994</v>
      </c>
      <c r="AA8127" s="2">
        <v>0.22347222222222221</v>
      </c>
      <c r="AB8127" s="2">
        <v>0.75858796296296294</v>
      </c>
      <c r="AC8127" t="s">
        <v>45</v>
      </c>
      <c r="AD8127" t="s">
        <v>45</v>
      </c>
      <c r="AE8127" t="s">
        <v>44</v>
      </c>
      <c r="AF8127">
        <v>221</v>
      </c>
    </row>
    <row r="8128" spans="1:32">
      <c r="A8128">
        <v>33346</v>
      </c>
      <c r="B8128">
        <v>32446</v>
      </c>
      <c r="C8128" t="s">
        <v>2816</v>
      </c>
      <c r="D8128" t="s">
        <v>870</v>
      </c>
      <c r="E8128" t="s">
        <v>48</v>
      </c>
      <c r="F8128" t="s">
        <v>39534</v>
      </c>
      <c r="G8128" t="s">
        <v>39535</v>
      </c>
      <c r="H8128" t="s">
        <v>129</v>
      </c>
      <c r="I8128" s="1">
        <v>30386</v>
      </c>
      <c r="J8128" t="s">
        <v>39536</v>
      </c>
      <c r="K8128" t="s">
        <v>39537</v>
      </c>
      <c r="L8128">
        <v>43496</v>
      </c>
      <c r="M8128" t="s">
        <v>129</v>
      </c>
      <c r="N8128" s="1">
        <v>45188</v>
      </c>
      <c r="O8128" s="1">
        <v>45192</v>
      </c>
      <c r="P8128">
        <v>80</v>
      </c>
      <c r="Q8128">
        <v>4</v>
      </c>
      <c r="R8128" t="s">
        <v>63</v>
      </c>
      <c r="S8128">
        <v>2</v>
      </c>
      <c r="T8128">
        <v>0</v>
      </c>
      <c r="U8128">
        <v>4</v>
      </c>
      <c r="V8128">
        <v>308</v>
      </c>
      <c r="W8128" t="s">
        <v>41</v>
      </c>
      <c r="X8128" t="s">
        <v>39538</v>
      </c>
      <c r="Y8128" t="s">
        <v>43</v>
      </c>
      <c r="Z8128" s="1">
        <v>45182</v>
      </c>
      <c r="AA8128" s="2">
        <v>0.94964120370370375</v>
      </c>
      <c r="AB8128" s="2">
        <v>0.1181712962962963</v>
      </c>
      <c r="AC8128" t="s">
        <v>45</v>
      </c>
      <c r="AD8128" t="s">
        <v>45</v>
      </c>
      <c r="AE8128" t="s">
        <v>44</v>
      </c>
      <c r="AF8128">
        <v>77</v>
      </c>
    </row>
    <row r="8129" spans="1:32">
      <c r="A8129">
        <v>33347</v>
      </c>
      <c r="B8129">
        <v>32447</v>
      </c>
      <c r="C8129" t="s">
        <v>552</v>
      </c>
      <c r="D8129" t="s">
        <v>13884</v>
      </c>
      <c r="E8129" t="s">
        <v>34</v>
      </c>
      <c r="F8129" t="s">
        <v>39539</v>
      </c>
      <c r="G8129" t="s">
        <v>39540</v>
      </c>
      <c r="H8129" t="s">
        <v>537</v>
      </c>
      <c r="I8129" s="1">
        <v>16865</v>
      </c>
      <c r="J8129" t="s">
        <v>39541</v>
      </c>
      <c r="K8129" t="s">
        <v>39542</v>
      </c>
      <c r="L8129">
        <v>512</v>
      </c>
      <c r="M8129" t="s">
        <v>537</v>
      </c>
      <c r="N8129" s="1">
        <v>45242</v>
      </c>
      <c r="O8129" s="1">
        <v>45247</v>
      </c>
      <c r="P8129">
        <v>71</v>
      </c>
      <c r="Q8129">
        <v>3</v>
      </c>
      <c r="R8129" t="s">
        <v>63</v>
      </c>
      <c r="S8129">
        <v>4</v>
      </c>
      <c r="T8129">
        <v>0</v>
      </c>
      <c r="U8129">
        <v>5</v>
      </c>
      <c r="V8129">
        <v>315</v>
      </c>
      <c r="W8129" t="s">
        <v>41</v>
      </c>
      <c r="X8129" t="s">
        <v>39543</v>
      </c>
      <c r="Y8129" t="s">
        <v>65</v>
      </c>
      <c r="Z8129" s="1">
        <v>45213</v>
      </c>
      <c r="AA8129" s="2">
        <v>0.69890046296296304</v>
      </c>
      <c r="AB8129" s="2">
        <v>0.3225925925925926</v>
      </c>
      <c r="AC8129" t="s">
        <v>44</v>
      </c>
      <c r="AD8129" t="s">
        <v>44</v>
      </c>
      <c r="AE8129" t="s">
        <v>45</v>
      </c>
      <c r="AF8129">
        <v>63</v>
      </c>
    </row>
    <row r="8130" spans="1:32">
      <c r="A8130">
        <v>33350</v>
      </c>
      <c r="B8130">
        <v>32450</v>
      </c>
      <c r="C8130" t="s">
        <v>1080</v>
      </c>
      <c r="D8130" t="s">
        <v>1228</v>
      </c>
      <c r="E8130" t="s">
        <v>34</v>
      </c>
      <c r="F8130" t="s">
        <v>28260</v>
      </c>
      <c r="G8130" t="s">
        <v>39544</v>
      </c>
      <c r="H8130" t="s">
        <v>309</v>
      </c>
      <c r="I8130" s="1">
        <v>33618</v>
      </c>
      <c r="J8130" t="s">
        <v>39545</v>
      </c>
      <c r="K8130" t="s">
        <v>39546</v>
      </c>
      <c r="L8130">
        <v>34138</v>
      </c>
      <c r="M8130" t="s">
        <v>309</v>
      </c>
      <c r="N8130" s="1">
        <v>45198</v>
      </c>
      <c r="O8130" s="1">
        <v>45199</v>
      </c>
      <c r="P8130">
        <v>17</v>
      </c>
      <c r="Q8130">
        <v>1</v>
      </c>
      <c r="R8130" t="s">
        <v>63</v>
      </c>
      <c r="S8130">
        <v>4</v>
      </c>
      <c r="T8130">
        <v>1</v>
      </c>
      <c r="U8130">
        <v>1</v>
      </c>
      <c r="V8130">
        <v>79</v>
      </c>
      <c r="W8130" t="s">
        <v>54</v>
      </c>
      <c r="X8130" t="s">
        <v>39547</v>
      </c>
      <c r="Y8130" t="s">
        <v>6</v>
      </c>
      <c r="Z8130" s="1">
        <v>45182</v>
      </c>
      <c r="AA8130" s="2">
        <v>0.90506944444444448</v>
      </c>
      <c r="AB8130" s="2">
        <v>0.96050925925925934</v>
      </c>
      <c r="AC8130" t="s">
        <v>45</v>
      </c>
      <c r="AD8130" t="s">
        <v>44</v>
      </c>
      <c r="AE8130" t="s">
        <v>44</v>
      </c>
      <c r="AF8130">
        <v>79</v>
      </c>
    </row>
    <row r="8131" spans="1:32">
      <c r="A8131">
        <v>33352</v>
      </c>
      <c r="B8131">
        <v>32452</v>
      </c>
      <c r="C8131" t="s">
        <v>655</v>
      </c>
      <c r="D8131" t="s">
        <v>768</v>
      </c>
      <c r="E8131" t="s">
        <v>48</v>
      </c>
      <c r="F8131" t="s">
        <v>39548</v>
      </c>
      <c r="G8131" t="s">
        <v>39549</v>
      </c>
      <c r="H8131" t="s">
        <v>280</v>
      </c>
      <c r="I8131" s="1">
        <v>28054</v>
      </c>
      <c r="J8131" t="s">
        <v>39550</v>
      </c>
      <c r="K8131" t="s">
        <v>39551</v>
      </c>
      <c r="L8131">
        <v>82729</v>
      </c>
      <c r="M8131" t="s">
        <v>280</v>
      </c>
      <c r="N8131" s="1">
        <v>45283</v>
      </c>
      <c r="O8131" s="1">
        <v>45285</v>
      </c>
      <c r="P8131">
        <v>30</v>
      </c>
      <c r="Q8131">
        <v>2</v>
      </c>
      <c r="R8131" t="s">
        <v>40</v>
      </c>
      <c r="S8131">
        <v>3</v>
      </c>
      <c r="T8131">
        <v>0</v>
      </c>
      <c r="U8131">
        <v>2</v>
      </c>
      <c r="V8131">
        <v>438</v>
      </c>
      <c r="W8131" t="s">
        <v>41</v>
      </c>
      <c r="X8131" t="s">
        <v>39552</v>
      </c>
      <c r="Y8131" t="s">
        <v>6</v>
      </c>
      <c r="Z8131" s="1">
        <v>45246</v>
      </c>
      <c r="AA8131" s="2">
        <v>0.80184027777777789</v>
      </c>
      <c r="AB8131" s="2">
        <v>0.28482638888888889</v>
      </c>
      <c r="AC8131" t="s">
        <v>45</v>
      </c>
      <c r="AD8131" t="s">
        <v>44</v>
      </c>
      <c r="AE8131" t="s">
        <v>44</v>
      </c>
      <c r="AF8131">
        <v>219</v>
      </c>
    </row>
    <row r="8132" spans="1:32">
      <c r="A8132">
        <v>33353</v>
      </c>
      <c r="B8132">
        <v>32453</v>
      </c>
      <c r="C8132" t="s">
        <v>1913</v>
      </c>
      <c r="D8132" t="s">
        <v>435</v>
      </c>
      <c r="E8132" t="s">
        <v>34</v>
      </c>
      <c r="F8132" t="s">
        <v>39553</v>
      </c>
      <c r="G8132">
        <f>1-780-440-9852</f>
        <v>-11071</v>
      </c>
      <c r="H8132" t="s">
        <v>70</v>
      </c>
      <c r="I8132" s="1">
        <v>33174</v>
      </c>
      <c r="J8132" t="s">
        <v>39554</v>
      </c>
      <c r="K8132" t="s">
        <v>39555</v>
      </c>
      <c r="L8132">
        <v>95017</v>
      </c>
      <c r="M8132" t="s">
        <v>70</v>
      </c>
      <c r="N8132" s="1">
        <v>45300</v>
      </c>
      <c r="O8132" s="1">
        <v>45301</v>
      </c>
      <c r="P8132">
        <v>57</v>
      </c>
      <c r="Q8132">
        <v>3</v>
      </c>
      <c r="R8132" t="s">
        <v>40</v>
      </c>
      <c r="S8132">
        <v>1</v>
      </c>
      <c r="T8132">
        <v>0</v>
      </c>
      <c r="U8132">
        <v>1</v>
      </c>
      <c r="V8132">
        <v>208</v>
      </c>
      <c r="W8132" t="s">
        <v>41</v>
      </c>
      <c r="X8132" t="s">
        <v>39556</v>
      </c>
      <c r="Y8132" t="s">
        <v>43</v>
      </c>
      <c r="Z8132" s="1">
        <v>45261</v>
      </c>
      <c r="AA8132" s="2">
        <v>0.2636458333333333</v>
      </c>
      <c r="AB8132" s="2">
        <v>0.84653935185185192</v>
      </c>
      <c r="AC8132" t="s">
        <v>44</v>
      </c>
      <c r="AD8132" t="s">
        <v>44</v>
      </c>
      <c r="AE8132" t="s">
        <v>44</v>
      </c>
      <c r="AF8132">
        <v>208</v>
      </c>
    </row>
    <row r="8133" spans="1:32">
      <c r="A8133">
        <v>33354</v>
      </c>
      <c r="B8133">
        <v>32454</v>
      </c>
      <c r="C8133" t="s">
        <v>1233</v>
      </c>
      <c r="D8133" t="s">
        <v>1228</v>
      </c>
      <c r="E8133" t="s">
        <v>34</v>
      </c>
      <c r="F8133" t="s">
        <v>39557</v>
      </c>
      <c r="G8133" t="s">
        <v>39558</v>
      </c>
      <c r="H8133" t="s">
        <v>295</v>
      </c>
      <c r="I8133" s="1">
        <v>37932</v>
      </c>
      <c r="J8133" t="s">
        <v>39559</v>
      </c>
      <c r="K8133" t="s">
        <v>39560</v>
      </c>
      <c r="L8133">
        <v>7032</v>
      </c>
      <c r="M8133" t="s">
        <v>295</v>
      </c>
      <c r="N8133" s="1">
        <v>45273</v>
      </c>
      <c r="O8133" s="1">
        <v>45277</v>
      </c>
      <c r="P8133">
        <v>56</v>
      </c>
      <c r="Q8133">
        <v>3</v>
      </c>
      <c r="R8133" t="s">
        <v>63</v>
      </c>
      <c r="S8133">
        <v>4</v>
      </c>
      <c r="T8133">
        <v>2</v>
      </c>
      <c r="U8133">
        <v>4</v>
      </c>
      <c r="V8133">
        <v>268</v>
      </c>
      <c r="W8133" t="s">
        <v>54</v>
      </c>
      <c r="X8133" t="s">
        <v>39561</v>
      </c>
      <c r="Y8133" t="s">
        <v>6</v>
      </c>
      <c r="Z8133" s="1">
        <v>45239</v>
      </c>
      <c r="AA8133" s="2">
        <v>1.3078703703703703E-2</v>
      </c>
      <c r="AB8133" s="2">
        <v>0.35378472222222218</v>
      </c>
      <c r="AC8133" t="s">
        <v>44</v>
      </c>
      <c r="AD8133" t="s">
        <v>44</v>
      </c>
      <c r="AE8133" t="s">
        <v>44</v>
      </c>
      <c r="AF8133">
        <v>67</v>
      </c>
    </row>
    <row r="8134" spans="1:32">
      <c r="A8134">
        <v>33356</v>
      </c>
      <c r="B8134">
        <v>32456</v>
      </c>
      <c r="C8134" t="s">
        <v>4655</v>
      </c>
      <c r="D8134" t="s">
        <v>9556</v>
      </c>
      <c r="E8134" t="s">
        <v>34</v>
      </c>
      <c r="F8134" t="s">
        <v>39562</v>
      </c>
      <c r="G8134" t="s">
        <v>39563</v>
      </c>
      <c r="H8134" t="s">
        <v>201</v>
      </c>
      <c r="I8134" s="1">
        <v>38055</v>
      </c>
      <c r="J8134" t="s">
        <v>39564</v>
      </c>
      <c r="K8134" t="s">
        <v>22681</v>
      </c>
      <c r="L8134">
        <v>4245</v>
      </c>
      <c r="M8134" t="s">
        <v>201</v>
      </c>
      <c r="N8134" s="1">
        <v>45126</v>
      </c>
      <c r="O8134" s="1">
        <v>45131</v>
      </c>
      <c r="P8134">
        <v>41</v>
      </c>
      <c r="Q8134">
        <v>2</v>
      </c>
      <c r="R8134" t="s">
        <v>63</v>
      </c>
      <c r="S8134">
        <v>1</v>
      </c>
      <c r="T8134">
        <v>1</v>
      </c>
      <c r="U8134">
        <v>5</v>
      </c>
      <c r="V8134">
        <v>370</v>
      </c>
      <c r="W8134" t="s">
        <v>54</v>
      </c>
      <c r="X8134" t="s">
        <v>39565</v>
      </c>
      <c r="Y8134" t="s">
        <v>43</v>
      </c>
      <c r="Z8134" s="1">
        <v>45102</v>
      </c>
      <c r="AA8134" s="2">
        <v>0.75034722222222217</v>
      </c>
      <c r="AB8134" s="2">
        <v>0.17709490740740741</v>
      </c>
      <c r="AC8134" t="s">
        <v>45</v>
      </c>
      <c r="AD8134" t="s">
        <v>45</v>
      </c>
      <c r="AE8134" t="s">
        <v>45</v>
      </c>
      <c r="AF8134">
        <v>74</v>
      </c>
    </row>
    <row r="8135" spans="1:32">
      <c r="A8135">
        <v>33357</v>
      </c>
      <c r="B8135">
        <v>32457</v>
      </c>
      <c r="C8135" t="s">
        <v>1155</v>
      </c>
      <c r="D8135" t="s">
        <v>847</v>
      </c>
      <c r="E8135" t="s">
        <v>48</v>
      </c>
      <c r="F8135" t="s">
        <v>39566</v>
      </c>
      <c r="G8135" t="s">
        <v>39567</v>
      </c>
      <c r="H8135" t="s">
        <v>201</v>
      </c>
      <c r="I8135" s="1">
        <v>18243</v>
      </c>
      <c r="J8135" t="s">
        <v>39568</v>
      </c>
      <c r="K8135" t="s">
        <v>22951</v>
      </c>
      <c r="L8135">
        <v>38524</v>
      </c>
      <c r="M8135" t="s">
        <v>201</v>
      </c>
      <c r="N8135" s="1">
        <v>45134</v>
      </c>
      <c r="O8135" s="1">
        <v>45139</v>
      </c>
      <c r="P8135">
        <v>59</v>
      </c>
      <c r="Q8135">
        <v>3</v>
      </c>
      <c r="R8135" t="s">
        <v>63</v>
      </c>
      <c r="S8135">
        <v>3</v>
      </c>
      <c r="T8135">
        <v>0</v>
      </c>
      <c r="U8135">
        <v>5</v>
      </c>
      <c r="V8135">
        <v>415</v>
      </c>
      <c r="W8135" t="s">
        <v>54</v>
      </c>
      <c r="X8135" t="s">
        <v>39569</v>
      </c>
      <c r="Y8135" t="s">
        <v>43</v>
      </c>
      <c r="Z8135" s="1">
        <v>45102</v>
      </c>
      <c r="AA8135" s="2">
        <v>0.65591435185185187</v>
      </c>
      <c r="AB8135" s="2">
        <v>0.36790509259259258</v>
      </c>
      <c r="AC8135" t="s">
        <v>44</v>
      </c>
      <c r="AD8135" t="s">
        <v>45</v>
      </c>
      <c r="AE8135" t="s">
        <v>45</v>
      </c>
      <c r="AF8135">
        <v>83</v>
      </c>
    </row>
    <row r="8136" spans="1:32">
      <c r="A8136">
        <v>33360</v>
      </c>
      <c r="B8136">
        <v>32460</v>
      </c>
      <c r="C8136" t="s">
        <v>13625</v>
      </c>
      <c r="D8136" t="s">
        <v>4382</v>
      </c>
      <c r="E8136" t="s">
        <v>34</v>
      </c>
      <c r="F8136" t="s">
        <v>39570</v>
      </c>
      <c r="G8136">
        <f>1-928-207-8670</f>
        <v>-9804</v>
      </c>
      <c r="H8136" t="s">
        <v>418</v>
      </c>
      <c r="I8136" s="1">
        <v>28114</v>
      </c>
      <c r="J8136" t="s">
        <v>39571</v>
      </c>
      <c r="K8136" t="s">
        <v>39572</v>
      </c>
      <c r="L8136">
        <v>38497</v>
      </c>
      <c r="M8136" t="s">
        <v>418</v>
      </c>
      <c r="N8136" s="1">
        <v>45194</v>
      </c>
      <c r="O8136" s="1">
        <v>45198</v>
      </c>
      <c r="P8136">
        <v>74</v>
      </c>
      <c r="Q8136">
        <v>3</v>
      </c>
      <c r="R8136" t="s">
        <v>63</v>
      </c>
      <c r="S8136">
        <v>4</v>
      </c>
      <c r="T8136">
        <v>0</v>
      </c>
      <c r="U8136">
        <v>4</v>
      </c>
      <c r="V8136">
        <v>308</v>
      </c>
      <c r="W8136" t="s">
        <v>41</v>
      </c>
      <c r="X8136" t="s">
        <v>39573</v>
      </c>
      <c r="Y8136" t="s">
        <v>6</v>
      </c>
      <c r="Z8136" s="1">
        <v>45162</v>
      </c>
      <c r="AA8136" s="2">
        <v>0.9375</v>
      </c>
      <c r="AB8136" s="2">
        <v>0.75065972222222221</v>
      </c>
      <c r="AC8136" t="s">
        <v>45</v>
      </c>
      <c r="AD8136" t="s">
        <v>45</v>
      </c>
      <c r="AE8136" t="s">
        <v>44</v>
      </c>
      <c r="AF8136">
        <v>77</v>
      </c>
    </row>
    <row r="8137" spans="1:32">
      <c r="A8137">
        <v>33361</v>
      </c>
      <c r="B8137">
        <v>32461</v>
      </c>
      <c r="C8137" t="s">
        <v>1555</v>
      </c>
      <c r="D8137" t="s">
        <v>847</v>
      </c>
      <c r="E8137" t="s">
        <v>48</v>
      </c>
      <c r="F8137" t="s">
        <v>39574</v>
      </c>
      <c r="G8137" t="s">
        <v>39575</v>
      </c>
      <c r="H8137" t="s">
        <v>295</v>
      </c>
      <c r="I8137" s="1">
        <v>19206</v>
      </c>
      <c r="J8137" t="s">
        <v>39576</v>
      </c>
      <c r="K8137" t="s">
        <v>39577</v>
      </c>
      <c r="L8137">
        <v>30456</v>
      </c>
      <c r="M8137" t="s">
        <v>295</v>
      </c>
      <c r="N8137" s="1">
        <v>44982</v>
      </c>
      <c r="O8137" s="1">
        <v>44984</v>
      </c>
      <c r="P8137">
        <v>64</v>
      </c>
      <c r="Q8137">
        <v>3</v>
      </c>
      <c r="R8137" t="s">
        <v>53</v>
      </c>
      <c r="S8137">
        <v>3</v>
      </c>
      <c r="T8137">
        <v>1</v>
      </c>
      <c r="U8137">
        <v>2</v>
      </c>
      <c r="V8137">
        <v>268</v>
      </c>
      <c r="W8137" t="s">
        <v>41</v>
      </c>
      <c r="X8137" t="s">
        <v>39578</v>
      </c>
      <c r="Y8137" t="s">
        <v>6</v>
      </c>
      <c r="Z8137" s="1">
        <v>44951</v>
      </c>
      <c r="AA8137" s="2">
        <v>0.32146990740740738</v>
      </c>
      <c r="AB8137" s="2">
        <v>1.8437499999999999E-2</v>
      </c>
      <c r="AC8137" t="s">
        <v>44</v>
      </c>
      <c r="AD8137" t="s">
        <v>45</v>
      </c>
      <c r="AE8137" t="s">
        <v>44</v>
      </c>
      <c r="AF8137">
        <v>134</v>
      </c>
    </row>
    <row r="8138" spans="1:32">
      <c r="A8138">
        <v>33363</v>
      </c>
      <c r="B8138">
        <v>32463</v>
      </c>
      <c r="C8138" t="s">
        <v>4061</v>
      </c>
      <c r="D8138" t="s">
        <v>696</v>
      </c>
      <c r="E8138" t="s">
        <v>34</v>
      </c>
      <c r="F8138" t="s">
        <v>39579</v>
      </c>
      <c r="G8138" t="s">
        <v>39580</v>
      </c>
      <c r="H8138" t="s">
        <v>418</v>
      </c>
      <c r="I8138" s="1">
        <v>28099</v>
      </c>
      <c r="J8138" t="s">
        <v>39581</v>
      </c>
      <c r="K8138" t="s">
        <v>39582</v>
      </c>
      <c r="L8138">
        <v>13002</v>
      </c>
      <c r="M8138" t="s">
        <v>418</v>
      </c>
      <c r="N8138" s="1">
        <v>45092</v>
      </c>
      <c r="O8138" s="1">
        <v>45093</v>
      </c>
      <c r="P8138">
        <v>81</v>
      </c>
      <c r="Q8138">
        <v>4</v>
      </c>
      <c r="R8138" t="s">
        <v>40</v>
      </c>
      <c r="S8138">
        <v>1</v>
      </c>
      <c r="T8138">
        <v>1</v>
      </c>
      <c r="U8138">
        <v>1</v>
      </c>
      <c r="V8138">
        <v>225</v>
      </c>
      <c r="W8138" t="s">
        <v>54</v>
      </c>
      <c r="X8138" t="s">
        <v>39583</v>
      </c>
      <c r="Y8138" t="s">
        <v>43</v>
      </c>
      <c r="Z8138" s="1">
        <v>45055</v>
      </c>
      <c r="AA8138" s="2">
        <v>0.66028935185185189</v>
      </c>
      <c r="AB8138" s="2">
        <v>0.16714120370370369</v>
      </c>
      <c r="AC8138" t="s">
        <v>45</v>
      </c>
      <c r="AD8138" t="s">
        <v>45</v>
      </c>
      <c r="AE8138" t="s">
        <v>44</v>
      </c>
      <c r="AF8138">
        <v>225</v>
      </c>
    </row>
    <row r="8139" spans="1:32">
      <c r="A8139">
        <v>33364</v>
      </c>
      <c r="B8139">
        <v>32464</v>
      </c>
      <c r="C8139" t="s">
        <v>1392</v>
      </c>
      <c r="D8139" t="s">
        <v>584</v>
      </c>
      <c r="E8139" t="s">
        <v>48</v>
      </c>
      <c r="F8139" t="s">
        <v>39584</v>
      </c>
      <c r="G8139" t="s">
        <v>39585</v>
      </c>
      <c r="H8139" t="s">
        <v>171</v>
      </c>
      <c r="I8139" s="1">
        <v>20622</v>
      </c>
      <c r="J8139" t="s">
        <v>39586</v>
      </c>
      <c r="K8139" t="s">
        <v>10332</v>
      </c>
      <c r="L8139">
        <v>49863</v>
      </c>
      <c r="M8139" t="s">
        <v>171</v>
      </c>
      <c r="N8139" s="1">
        <v>45159</v>
      </c>
      <c r="O8139" s="1">
        <v>45164</v>
      </c>
      <c r="P8139">
        <v>52</v>
      </c>
      <c r="Q8139">
        <v>3</v>
      </c>
      <c r="R8139" t="s">
        <v>53</v>
      </c>
      <c r="S8139">
        <v>2</v>
      </c>
      <c r="T8139">
        <v>1</v>
      </c>
      <c r="U8139">
        <v>5</v>
      </c>
      <c r="V8139">
        <v>625</v>
      </c>
      <c r="W8139" t="s">
        <v>54</v>
      </c>
      <c r="X8139" t="s">
        <v>39587</v>
      </c>
      <c r="Y8139" t="s">
        <v>43</v>
      </c>
      <c r="Z8139" s="1">
        <v>45121</v>
      </c>
      <c r="AA8139" s="2">
        <v>0.48033564814814816</v>
      </c>
      <c r="AB8139" s="2">
        <v>0.33649305555555559</v>
      </c>
      <c r="AC8139" t="s">
        <v>45</v>
      </c>
      <c r="AD8139" t="s">
        <v>44</v>
      </c>
      <c r="AE8139" t="s">
        <v>44</v>
      </c>
      <c r="AF8139">
        <v>125</v>
      </c>
    </row>
    <row r="8140" spans="1:32">
      <c r="A8140">
        <v>33365</v>
      </c>
      <c r="B8140">
        <v>32465</v>
      </c>
      <c r="C8140" t="s">
        <v>119</v>
      </c>
      <c r="D8140" t="s">
        <v>7750</v>
      </c>
      <c r="E8140" t="s">
        <v>48</v>
      </c>
      <c r="F8140" t="s">
        <v>39588</v>
      </c>
      <c r="G8140" t="s">
        <v>39589</v>
      </c>
      <c r="H8140" t="s">
        <v>201</v>
      </c>
      <c r="I8140" s="1">
        <v>24722</v>
      </c>
      <c r="J8140" t="s">
        <v>39590</v>
      </c>
      <c r="K8140" t="s">
        <v>39591</v>
      </c>
      <c r="L8140">
        <v>61603</v>
      </c>
      <c r="M8140" t="s">
        <v>201</v>
      </c>
      <c r="N8140" s="1">
        <v>45296</v>
      </c>
      <c r="O8140" s="1">
        <v>45297</v>
      </c>
      <c r="P8140">
        <v>86</v>
      </c>
      <c r="Q8140">
        <v>4</v>
      </c>
      <c r="R8140" t="s">
        <v>63</v>
      </c>
      <c r="S8140">
        <v>4</v>
      </c>
      <c r="T8140">
        <v>2</v>
      </c>
      <c r="U8140">
        <v>1</v>
      </c>
      <c r="V8140">
        <v>88</v>
      </c>
      <c r="W8140" t="s">
        <v>41</v>
      </c>
      <c r="X8140" t="s">
        <v>39592</v>
      </c>
      <c r="Y8140" t="s">
        <v>6</v>
      </c>
      <c r="Z8140" s="1">
        <v>45262</v>
      </c>
      <c r="AA8140" s="2">
        <v>0.86864583333333334</v>
      </c>
      <c r="AB8140" s="2">
        <v>0.4800578703703704</v>
      </c>
      <c r="AC8140" t="s">
        <v>44</v>
      </c>
      <c r="AD8140" t="s">
        <v>45</v>
      </c>
      <c r="AE8140" t="s">
        <v>44</v>
      </c>
      <c r="AF8140">
        <v>88</v>
      </c>
    </row>
    <row r="8141" spans="1:32">
      <c r="A8141">
        <v>33367</v>
      </c>
      <c r="B8141">
        <v>32467</v>
      </c>
      <c r="C8141" t="s">
        <v>6729</v>
      </c>
      <c r="D8141" t="s">
        <v>191</v>
      </c>
      <c r="E8141" t="s">
        <v>34</v>
      </c>
      <c r="F8141" t="s">
        <v>39593</v>
      </c>
      <c r="G8141" t="s">
        <v>39594</v>
      </c>
      <c r="H8141" t="s">
        <v>86</v>
      </c>
      <c r="I8141" s="1">
        <v>22660</v>
      </c>
      <c r="J8141" t="s">
        <v>39595</v>
      </c>
      <c r="K8141" t="s">
        <v>39596</v>
      </c>
      <c r="L8141">
        <v>9426</v>
      </c>
      <c r="M8141" t="s">
        <v>86</v>
      </c>
      <c r="N8141" s="1">
        <v>45036</v>
      </c>
      <c r="O8141" s="1">
        <v>45037</v>
      </c>
      <c r="P8141">
        <v>65</v>
      </c>
      <c r="Q8141">
        <v>3</v>
      </c>
      <c r="R8141" t="s">
        <v>63</v>
      </c>
      <c r="S8141">
        <v>4</v>
      </c>
      <c r="T8141">
        <v>1</v>
      </c>
      <c r="U8141">
        <v>1</v>
      </c>
      <c r="V8141">
        <v>88</v>
      </c>
      <c r="W8141" t="s">
        <v>41</v>
      </c>
      <c r="X8141" t="s">
        <v>39597</v>
      </c>
      <c r="Y8141" t="s">
        <v>43</v>
      </c>
      <c r="Z8141" s="1">
        <v>45007</v>
      </c>
      <c r="AA8141" s="2">
        <v>6.1087962962962962E-2</v>
      </c>
      <c r="AB8141" s="2">
        <v>0.40236111111111111</v>
      </c>
      <c r="AC8141" t="s">
        <v>44</v>
      </c>
      <c r="AD8141" t="s">
        <v>45</v>
      </c>
      <c r="AE8141" t="s">
        <v>44</v>
      </c>
      <c r="AF8141">
        <v>88</v>
      </c>
    </row>
    <row r="8142" spans="1:32">
      <c r="A8142">
        <v>33369</v>
      </c>
      <c r="B8142">
        <v>32469</v>
      </c>
      <c r="C8142" t="s">
        <v>15897</v>
      </c>
      <c r="D8142" t="s">
        <v>7750</v>
      </c>
      <c r="E8142" t="s">
        <v>34</v>
      </c>
      <c r="F8142" t="s">
        <v>39598</v>
      </c>
      <c r="G8142" t="s">
        <v>39599</v>
      </c>
      <c r="H8142" t="s">
        <v>171</v>
      </c>
      <c r="I8142" s="1">
        <v>29473</v>
      </c>
      <c r="J8142" t="s">
        <v>39600</v>
      </c>
      <c r="K8142" t="s">
        <v>39601</v>
      </c>
      <c r="L8142">
        <v>94246</v>
      </c>
      <c r="M8142" t="s">
        <v>171</v>
      </c>
      <c r="N8142" s="1">
        <v>45249</v>
      </c>
      <c r="O8142" s="1">
        <v>45250</v>
      </c>
      <c r="P8142">
        <v>90</v>
      </c>
      <c r="Q8142">
        <v>4</v>
      </c>
      <c r="R8142" t="s">
        <v>40</v>
      </c>
      <c r="S8142">
        <v>1</v>
      </c>
      <c r="T8142">
        <v>0</v>
      </c>
      <c r="U8142">
        <v>1</v>
      </c>
      <c r="V8142">
        <v>234</v>
      </c>
      <c r="W8142" t="s">
        <v>54</v>
      </c>
      <c r="X8142" t="s">
        <v>39602</v>
      </c>
      <c r="Y8142" t="s">
        <v>43</v>
      </c>
      <c r="Z8142" s="1">
        <v>45222</v>
      </c>
      <c r="AA8142" s="2">
        <v>0.61598379629629629</v>
      </c>
      <c r="AB8142" s="2">
        <v>0.89850694444444434</v>
      </c>
      <c r="AC8142" t="s">
        <v>45</v>
      </c>
      <c r="AD8142" t="s">
        <v>45</v>
      </c>
      <c r="AE8142" t="s">
        <v>44</v>
      </c>
      <c r="AF8142">
        <v>234</v>
      </c>
    </row>
    <row r="8143" spans="1:32">
      <c r="A8143">
        <v>33370</v>
      </c>
      <c r="B8143">
        <v>32470</v>
      </c>
      <c r="C8143" t="s">
        <v>21179</v>
      </c>
      <c r="D8143" t="s">
        <v>1433</v>
      </c>
      <c r="E8143" t="s">
        <v>48</v>
      </c>
      <c r="F8143" t="s">
        <v>39603</v>
      </c>
      <c r="G8143">
        <v>5376536382</v>
      </c>
      <c r="H8143" t="s">
        <v>423</v>
      </c>
      <c r="I8143" s="1">
        <v>16929</v>
      </c>
      <c r="J8143" t="s">
        <v>39604</v>
      </c>
      <c r="K8143" t="s">
        <v>39605</v>
      </c>
      <c r="L8143">
        <v>58802</v>
      </c>
      <c r="M8143" t="s">
        <v>423</v>
      </c>
      <c r="N8143" s="1">
        <v>45028</v>
      </c>
      <c r="O8143" s="1">
        <v>45030</v>
      </c>
      <c r="P8143">
        <v>71</v>
      </c>
      <c r="Q8143">
        <v>3</v>
      </c>
      <c r="R8143" t="s">
        <v>63</v>
      </c>
      <c r="S8143">
        <v>4</v>
      </c>
      <c r="T8143">
        <v>2</v>
      </c>
      <c r="U8143">
        <v>2</v>
      </c>
      <c r="V8143">
        <v>162</v>
      </c>
      <c r="W8143" t="s">
        <v>54</v>
      </c>
      <c r="X8143" t="s">
        <v>39606</v>
      </c>
      <c r="Y8143" t="s">
        <v>43</v>
      </c>
      <c r="Z8143" s="1">
        <v>44996</v>
      </c>
      <c r="AA8143" s="2">
        <v>0.21085648148148148</v>
      </c>
      <c r="AB8143" s="2">
        <v>0.50061342592592595</v>
      </c>
      <c r="AC8143" t="s">
        <v>45</v>
      </c>
      <c r="AD8143" t="s">
        <v>44</v>
      </c>
      <c r="AE8143" t="s">
        <v>45</v>
      </c>
      <c r="AF8143">
        <v>81</v>
      </c>
    </row>
    <row r="8144" spans="1:32">
      <c r="A8144">
        <v>33371</v>
      </c>
      <c r="B8144">
        <v>32471</v>
      </c>
      <c r="C8144" t="s">
        <v>1966</v>
      </c>
      <c r="D8144" t="s">
        <v>12456</v>
      </c>
      <c r="E8144" t="s">
        <v>48</v>
      </c>
      <c r="F8144" t="s">
        <v>39607</v>
      </c>
      <c r="G8144" t="s">
        <v>39608</v>
      </c>
      <c r="H8144" t="s">
        <v>941</v>
      </c>
      <c r="I8144" s="1">
        <v>24329</v>
      </c>
      <c r="J8144" t="s">
        <v>39609</v>
      </c>
      <c r="K8144" t="s">
        <v>39610</v>
      </c>
      <c r="L8144">
        <v>29072</v>
      </c>
      <c r="M8144" t="s">
        <v>941</v>
      </c>
      <c r="N8144" s="1">
        <v>45133</v>
      </c>
      <c r="O8144" s="1">
        <v>45136</v>
      </c>
      <c r="P8144">
        <v>34</v>
      </c>
      <c r="Q8144">
        <v>2</v>
      </c>
      <c r="R8144" t="s">
        <v>53</v>
      </c>
      <c r="S8144">
        <v>3</v>
      </c>
      <c r="T8144">
        <v>1</v>
      </c>
      <c r="U8144">
        <v>3</v>
      </c>
      <c r="V8144">
        <v>384</v>
      </c>
      <c r="W8144" t="s">
        <v>54</v>
      </c>
      <c r="X8144" t="s">
        <v>39611</v>
      </c>
      <c r="Y8144" t="s">
        <v>65</v>
      </c>
      <c r="Z8144" s="1">
        <v>45121</v>
      </c>
      <c r="AA8144" s="2">
        <v>0.47664351851851849</v>
      </c>
      <c r="AB8144" s="2">
        <v>0.32115740740740745</v>
      </c>
      <c r="AC8144" t="s">
        <v>44</v>
      </c>
      <c r="AD8144" t="s">
        <v>45</v>
      </c>
      <c r="AE8144" t="s">
        <v>45</v>
      </c>
      <c r="AF8144">
        <v>128</v>
      </c>
    </row>
    <row r="8145" spans="1:32">
      <c r="A8145">
        <v>33373</v>
      </c>
      <c r="B8145">
        <v>32473</v>
      </c>
      <c r="C8145" t="s">
        <v>1155</v>
      </c>
      <c r="D8145" t="s">
        <v>1465</v>
      </c>
      <c r="E8145" t="s">
        <v>48</v>
      </c>
      <c r="F8145" t="s">
        <v>39612</v>
      </c>
      <c r="G8145" t="s">
        <v>39613</v>
      </c>
      <c r="H8145" t="s">
        <v>109</v>
      </c>
      <c r="I8145" s="1">
        <v>33727</v>
      </c>
      <c r="J8145" t="s">
        <v>39614</v>
      </c>
      <c r="K8145" t="s">
        <v>4729</v>
      </c>
      <c r="L8145">
        <v>63842</v>
      </c>
      <c r="M8145" t="s">
        <v>109</v>
      </c>
      <c r="N8145" s="1">
        <v>44997</v>
      </c>
      <c r="O8145" s="1">
        <v>45000</v>
      </c>
      <c r="P8145">
        <v>33</v>
      </c>
      <c r="Q8145">
        <v>2</v>
      </c>
      <c r="R8145" t="s">
        <v>40</v>
      </c>
      <c r="S8145">
        <v>4</v>
      </c>
      <c r="T8145">
        <v>1</v>
      </c>
      <c r="U8145">
        <v>3</v>
      </c>
      <c r="V8145">
        <v>618</v>
      </c>
      <c r="W8145" t="s">
        <v>41</v>
      </c>
      <c r="X8145" t="s">
        <v>39615</v>
      </c>
      <c r="Y8145" t="s">
        <v>6</v>
      </c>
      <c r="Z8145" s="1">
        <v>44992</v>
      </c>
      <c r="AA8145" s="2">
        <v>0.25015046296296295</v>
      </c>
      <c r="AB8145" s="2">
        <v>0.42263888888888884</v>
      </c>
      <c r="AC8145" t="s">
        <v>45</v>
      </c>
      <c r="AD8145" t="s">
        <v>44</v>
      </c>
      <c r="AE8145" t="s">
        <v>44</v>
      </c>
      <c r="AF8145">
        <v>206</v>
      </c>
    </row>
    <row r="8146" spans="1:32">
      <c r="A8146">
        <v>33375</v>
      </c>
      <c r="B8146">
        <v>32475</v>
      </c>
      <c r="C8146" t="s">
        <v>602</v>
      </c>
      <c r="D8146" t="s">
        <v>22919</v>
      </c>
      <c r="E8146" t="s">
        <v>34</v>
      </c>
      <c r="F8146" t="s">
        <v>39616</v>
      </c>
      <c r="G8146" t="s">
        <v>39617</v>
      </c>
      <c r="H8146" t="s">
        <v>77</v>
      </c>
      <c r="I8146" s="1">
        <v>35396</v>
      </c>
      <c r="J8146" t="s">
        <v>39618</v>
      </c>
      <c r="K8146" t="s">
        <v>39619</v>
      </c>
      <c r="L8146">
        <v>51351</v>
      </c>
      <c r="M8146" t="s">
        <v>77</v>
      </c>
      <c r="N8146" s="1">
        <v>45075</v>
      </c>
      <c r="O8146" s="1">
        <v>45077</v>
      </c>
      <c r="P8146">
        <v>41</v>
      </c>
      <c r="Q8146">
        <v>2</v>
      </c>
      <c r="R8146" t="s">
        <v>63</v>
      </c>
      <c r="S8146">
        <v>3</v>
      </c>
      <c r="T8146">
        <v>1</v>
      </c>
      <c r="U8146">
        <v>2</v>
      </c>
      <c r="V8146">
        <v>180</v>
      </c>
      <c r="W8146" t="s">
        <v>41</v>
      </c>
      <c r="X8146" t="s">
        <v>39620</v>
      </c>
      <c r="Y8146" t="s">
        <v>81</v>
      </c>
      <c r="Z8146" s="1">
        <v>45053</v>
      </c>
      <c r="AA8146" s="2">
        <v>0.32296296296296295</v>
      </c>
      <c r="AB8146" s="2">
        <v>0.59236111111111112</v>
      </c>
      <c r="AC8146" t="s">
        <v>44</v>
      </c>
      <c r="AD8146" t="s">
        <v>45</v>
      </c>
      <c r="AE8146" t="s">
        <v>44</v>
      </c>
      <c r="AF8146">
        <v>90</v>
      </c>
    </row>
    <row r="8147" spans="1:32">
      <c r="A8147">
        <v>33376</v>
      </c>
      <c r="B8147">
        <v>32476</v>
      </c>
      <c r="C8147" t="s">
        <v>8388</v>
      </c>
      <c r="D8147" t="s">
        <v>7603</v>
      </c>
      <c r="E8147" t="s">
        <v>48</v>
      </c>
      <c r="F8147" t="s">
        <v>39621</v>
      </c>
      <c r="G8147" t="s">
        <v>39622</v>
      </c>
      <c r="H8147" t="s">
        <v>179</v>
      </c>
      <c r="I8147" s="1">
        <v>38340</v>
      </c>
      <c r="J8147" t="s">
        <v>39623</v>
      </c>
      <c r="K8147" t="s">
        <v>39624</v>
      </c>
      <c r="L8147">
        <v>88277</v>
      </c>
      <c r="M8147" t="s">
        <v>179</v>
      </c>
      <c r="N8147" s="1">
        <v>45194</v>
      </c>
      <c r="O8147" s="1">
        <v>45195</v>
      </c>
      <c r="P8147">
        <v>12</v>
      </c>
      <c r="Q8147">
        <v>1</v>
      </c>
      <c r="R8147" t="s">
        <v>40</v>
      </c>
      <c r="S8147">
        <v>4</v>
      </c>
      <c r="T8147">
        <v>0</v>
      </c>
      <c r="U8147">
        <v>1</v>
      </c>
      <c r="V8147">
        <v>229</v>
      </c>
      <c r="W8147" t="s">
        <v>41</v>
      </c>
      <c r="X8147" t="s">
        <v>39625</v>
      </c>
      <c r="Y8147" t="s">
        <v>81</v>
      </c>
      <c r="Z8147" s="1">
        <v>45155</v>
      </c>
      <c r="AA8147" s="2">
        <v>0.11391203703703705</v>
      </c>
      <c r="AB8147" s="2">
        <v>0.54871527777777784</v>
      </c>
      <c r="AC8147" t="s">
        <v>44</v>
      </c>
      <c r="AD8147" t="s">
        <v>44</v>
      </c>
      <c r="AE8147" t="s">
        <v>44</v>
      </c>
      <c r="AF8147">
        <v>229</v>
      </c>
    </row>
    <row r="8148" spans="1:32">
      <c r="A8148">
        <v>33377</v>
      </c>
      <c r="B8148">
        <v>32477</v>
      </c>
      <c r="C8148" t="s">
        <v>364</v>
      </c>
      <c r="D8148" t="s">
        <v>1322</v>
      </c>
      <c r="E8148" t="s">
        <v>48</v>
      </c>
      <c r="F8148" t="s">
        <v>32594</v>
      </c>
      <c r="G8148" t="s">
        <v>39626</v>
      </c>
      <c r="H8148" t="s">
        <v>37</v>
      </c>
      <c r="I8148" s="1">
        <v>18125</v>
      </c>
      <c r="J8148" t="s">
        <v>39627</v>
      </c>
      <c r="K8148" t="s">
        <v>39628</v>
      </c>
      <c r="L8148">
        <v>50464</v>
      </c>
      <c r="M8148" t="s">
        <v>37</v>
      </c>
      <c r="N8148" s="1">
        <v>45065</v>
      </c>
      <c r="O8148" s="1">
        <v>45067</v>
      </c>
      <c r="P8148">
        <v>76</v>
      </c>
      <c r="Q8148">
        <v>4</v>
      </c>
      <c r="R8148" t="s">
        <v>53</v>
      </c>
      <c r="S8148">
        <v>1</v>
      </c>
      <c r="T8148">
        <v>0</v>
      </c>
      <c r="U8148">
        <v>2</v>
      </c>
      <c r="V8148">
        <v>268</v>
      </c>
      <c r="W8148" t="s">
        <v>54</v>
      </c>
      <c r="X8148" t="s">
        <v>39629</v>
      </c>
      <c r="Y8148" t="s">
        <v>43</v>
      </c>
      <c r="Z8148" s="1">
        <v>45028</v>
      </c>
      <c r="AA8148" s="2">
        <v>3.664351851851852E-2</v>
      </c>
      <c r="AB8148" s="2">
        <v>0.42725694444444445</v>
      </c>
      <c r="AC8148" t="s">
        <v>44</v>
      </c>
      <c r="AD8148" t="s">
        <v>45</v>
      </c>
      <c r="AE8148" t="s">
        <v>45</v>
      </c>
      <c r="AF8148">
        <v>134</v>
      </c>
    </row>
    <row r="8149" spans="1:32">
      <c r="A8149">
        <v>33378</v>
      </c>
      <c r="B8149">
        <v>32478</v>
      </c>
      <c r="C8149" t="s">
        <v>900</v>
      </c>
      <c r="D8149" t="s">
        <v>882</v>
      </c>
      <c r="E8149" t="s">
        <v>48</v>
      </c>
      <c r="F8149" t="s">
        <v>39630</v>
      </c>
      <c r="G8149" t="s">
        <v>39631</v>
      </c>
      <c r="H8149" t="s">
        <v>60</v>
      </c>
      <c r="I8149" s="1">
        <v>31748</v>
      </c>
      <c r="J8149" t="s">
        <v>39632</v>
      </c>
      <c r="K8149" t="s">
        <v>39633</v>
      </c>
      <c r="L8149">
        <v>78492</v>
      </c>
      <c r="M8149" t="s">
        <v>60</v>
      </c>
      <c r="N8149" s="1">
        <v>45202</v>
      </c>
      <c r="O8149" s="1">
        <v>45203</v>
      </c>
      <c r="P8149">
        <v>55</v>
      </c>
      <c r="Q8149">
        <v>3</v>
      </c>
      <c r="R8149" t="s">
        <v>53</v>
      </c>
      <c r="S8149">
        <v>4</v>
      </c>
      <c r="T8149">
        <v>1</v>
      </c>
      <c r="U8149">
        <v>1</v>
      </c>
      <c r="V8149">
        <v>126</v>
      </c>
      <c r="W8149" t="s">
        <v>54</v>
      </c>
      <c r="X8149" t="s">
        <v>39634</v>
      </c>
      <c r="Y8149" t="s">
        <v>43</v>
      </c>
      <c r="Z8149" s="1">
        <v>45196</v>
      </c>
      <c r="AA8149" s="2">
        <v>0.76857638888888891</v>
      </c>
      <c r="AB8149" s="2">
        <v>0.88184027777777774</v>
      </c>
      <c r="AC8149" t="s">
        <v>44</v>
      </c>
      <c r="AD8149" t="s">
        <v>44</v>
      </c>
      <c r="AE8149" t="s">
        <v>44</v>
      </c>
      <c r="AF8149">
        <v>126</v>
      </c>
    </row>
    <row r="8150" spans="1:32">
      <c r="A8150">
        <v>33380</v>
      </c>
      <c r="B8150">
        <v>32480</v>
      </c>
      <c r="C8150" t="s">
        <v>112</v>
      </c>
      <c r="D8150" t="s">
        <v>696</v>
      </c>
      <c r="E8150" t="s">
        <v>34</v>
      </c>
      <c r="F8150" t="s">
        <v>39635</v>
      </c>
      <c r="G8150" t="s">
        <v>39636</v>
      </c>
      <c r="H8150" t="s">
        <v>904</v>
      </c>
      <c r="I8150" s="1">
        <v>32000</v>
      </c>
      <c r="J8150" t="s">
        <v>39637</v>
      </c>
      <c r="K8150" t="s">
        <v>39638</v>
      </c>
      <c r="L8150">
        <v>14562</v>
      </c>
      <c r="M8150" t="s">
        <v>904</v>
      </c>
      <c r="N8150" s="1">
        <v>45012</v>
      </c>
      <c r="O8150" s="1">
        <v>45015</v>
      </c>
      <c r="P8150">
        <v>26</v>
      </c>
      <c r="Q8150">
        <v>2</v>
      </c>
      <c r="R8150" t="s">
        <v>63</v>
      </c>
      <c r="S8150">
        <v>4</v>
      </c>
      <c r="T8150">
        <v>0</v>
      </c>
      <c r="U8150">
        <v>3</v>
      </c>
      <c r="V8150">
        <v>270</v>
      </c>
      <c r="W8150" t="s">
        <v>41</v>
      </c>
      <c r="X8150" t="s">
        <v>39639</v>
      </c>
      <c r="Y8150" t="s">
        <v>81</v>
      </c>
      <c r="Z8150" s="1">
        <v>44990</v>
      </c>
      <c r="AA8150" s="2">
        <v>0.45140046296296293</v>
      </c>
      <c r="AB8150" s="2">
        <v>0.21854166666666666</v>
      </c>
      <c r="AC8150" t="s">
        <v>44</v>
      </c>
      <c r="AD8150" t="s">
        <v>45</v>
      </c>
      <c r="AE8150" t="s">
        <v>44</v>
      </c>
      <c r="AF8150">
        <v>90</v>
      </c>
    </row>
    <row r="8151" spans="1:32">
      <c r="A8151">
        <v>33381</v>
      </c>
      <c r="B8151">
        <v>32481</v>
      </c>
      <c r="C8151" t="s">
        <v>391</v>
      </c>
      <c r="D8151" t="s">
        <v>622</v>
      </c>
      <c r="E8151" t="s">
        <v>34</v>
      </c>
      <c r="F8151" t="s">
        <v>39640</v>
      </c>
      <c r="G8151" t="s">
        <v>39641</v>
      </c>
      <c r="H8151" t="s">
        <v>330</v>
      </c>
      <c r="I8151" s="1">
        <v>15986</v>
      </c>
      <c r="J8151" t="s">
        <v>39642</v>
      </c>
      <c r="K8151" t="s">
        <v>39643</v>
      </c>
      <c r="L8151">
        <v>48224</v>
      </c>
      <c r="M8151" t="s">
        <v>330</v>
      </c>
      <c r="N8151" s="1">
        <v>45171</v>
      </c>
      <c r="O8151" s="1">
        <v>45176</v>
      </c>
      <c r="P8151">
        <v>25</v>
      </c>
      <c r="Q8151">
        <v>1</v>
      </c>
      <c r="R8151" t="s">
        <v>53</v>
      </c>
      <c r="S8151">
        <v>3</v>
      </c>
      <c r="T8151">
        <v>1</v>
      </c>
      <c r="U8151">
        <v>5</v>
      </c>
      <c r="V8151">
        <v>635</v>
      </c>
      <c r="W8151" t="s">
        <v>41</v>
      </c>
      <c r="X8151" t="s">
        <v>39644</v>
      </c>
      <c r="Y8151" t="s">
        <v>6</v>
      </c>
      <c r="Z8151" s="1">
        <v>45149</v>
      </c>
      <c r="AA8151" s="2">
        <v>0.71773148148148147</v>
      </c>
      <c r="AB8151" s="2">
        <v>0.15960648148148149</v>
      </c>
      <c r="AC8151" t="s">
        <v>45</v>
      </c>
      <c r="AD8151" t="s">
        <v>44</v>
      </c>
      <c r="AE8151" t="s">
        <v>44</v>
      </c>
      <c r="AF8151">
        <v>127</v>
      </c>
    </row>
    <row r="8152" spans="1:32">
      <c r="A8152">
        <v>33384</v>
      </c>
      <c r="B8152">
        <v>32484</v>
      </c>
      <c r="C8152" t="s">
        <v>2144</v>
      </c>
      <c r="D8152" t="s">
        <v>12456</v>
      </c>
      <c r="E8152" t="s">
        <v>48</v>
      </c>
      <c r="F8152" t="s">
        <v>39645</v>
      </c>
      <c r="G8152" t="s">
        <v>39646</v>
      </c>
      <c r="H8152" t="s">
        <v>70</v>
      </c>
      <c r="I8152" s="1">
        <v>24880</v>
      </c>
      <c r="J8152" t="s">
        <v>39647</v>
      </c>
      <c r="K8152" t="s">
        <v>39648</v>
      </c>
      <c r="L8152">
        <v>87046</v>
      </c>
      <c r="M8152" t="s">
        <v>70</v>
      </c>
      <c r="N8152" s="1">
        <v>45162</v>
      </c>
      <c r="O8152" s="1">
        <v>45163</v>
      </c>
      <c r="P8152">
        <v>79</v>
      </c>
      <c r="Q8152">
        <v>4</v>
      </c>
      <c r="R8152" t="s">
        <v>53</v>
      </c>
      <c r="S8152">
        <v>3</v>
      </c>
      <c r="T8152">
        <v>2</v>
      </c>
      <c r="U8152">
        <v>1</v>
      </c>
      <c r="V8152">
        <v>138</v>
      </c>
      <c r="W8152" t="s">
        <v>54</v>
      </c>
      <c r="X8152" t="s">
        <v>39649</v>
      </c>
      <c r="Y8152" t="s">
        <v>6</v>
      </c>
      <c r="Z8152" s="1">
        <v>45151</v>
      </c>
      <c r="AA8152" s="2">
        <v>0.16259259259259259</v>
      </c>
      <c r="AB8152" s="2">
        <v>0.19387731481481482</v>
      </c>
      <c r="AC8152" t="s">
        <v>45</v>
      </c>
      <c r="AD8152" t="s">
        <v>44</v>
      </c>
      <c r="AE8152" t="s">
        <v>44</v>
      </c>
      <c r="AF8152">
        <v>138</v>
      </c>
    </row>
    <row r="8153" spans="1:32">
      <c r="A8153">
        <v>33386</v>
      </c>
      <c r="B8153">
        <v>32486</v>
      </c>
      <c r="C8153" t="s">
        <v>1392</v>
      </c>
      <c r="D8153" t="s">
        <v>469</v>
      </c>
      <c r="E8153" t="s">
        <v>48</v>
      </c>
      <c r="F8153" t="s">
        <v>39650</v>
      </c>
      <c r="G8153">
        <v>3634867587</v>
      </c>
      <c r="H8153" t="s">
        <v>122</v>
      </c>
      <c r="I8153" s="1">
        <v>26098</v>
      </c>
      <c r="J8153" t="s">
        <v>39651</v>
      </c>
      <c r="K8153" t="s">
        <v>39652</v>
      </c>
      <c r="L8153">
        <v>23020</v>
      </c>
      <c r="M8153" t="s">
        <v>122</v>
      </c>
      <c r="N8153" s="1">
        <v>44987</v>
      </c>
      <c r="O8153" s="1">
        <v>44992</v>
      </c>
      <c r="P8153">
        <v>25</v>
      </c>
      <c r="Q8153">
        <v>1</v>
      </c>
      <c r="R8153" t="s">
        <v>53</v>
      </c>
      <c r="S8153">
        <v>2</v>
      </c>
      <c r="T8153">
        <v>2</v>
      </c>
      <c r="U8153">
        <v>5</v>
      </c>
      <c r="V8153">
        <v>695</v>
      </c>
      <c r="W8153" t="s">
        <v>54</v>
      </c>
      <c r="X8153" t="s">
        <v>39653</v>
      </c>
      <c r="Y8153" t="s">
        <v>43</v>
      </c>
      <c r="Z8153" s="1">
        <v>44978</v>
      </c>
      <c r="AA8153" s="2">
        <v>0.71826388888888892</v>
      </c>
      <c r="AB8153" s="2">
        <v>0.63136574074074081</v>
      </c>
      <c r="AC8153" t="s">
        <v>45</v>
      </c>
      <c r="AD8153" t="s">
        <v>44</v>
      </c>
      <c r="AE8153" t="s">
        <v>44</v>
      </c>
      <c r="AF8153">
        <v>139</v>
      </c>
    </row>
    <row r="8154" spans="1:32">
      <c r="A8154">
        <v>33387</v>
      </c>
      <c r="B8154">
        <v>32487</v>
      </c>
      <c r="C8154" t="s">
        <v>391</v>
      </c>
      <c r="D8154" t="s">
        <v>2828</v>
      </c>
      <c r="E8154" t="s">
        <v>48</v>
      </c>
      <c r="F8154" t="s">
        <v>39654</v>
      </c>
      <c r="G8154" t="s">
        <v>39655</v>
      </c>
      <c r="H8154" t="s">
        <v>280</v>
      </c>
      <c r="I8154" s="1">
        <v>37898</v>
      </c>
      <c r="J8154" t="s">
        <v>39656</v>
      </c>
      <c r="K8154" t="s">
        <v>6531</v>
      </c>
      <c r="L8154">
        <v>59947</v>
      </c>
      <c r="M8154" t="s">
        <v>280</v>
      </c>
      <c r="N8154" s="1">
        <v>44996</v>
      </c>
      <c r="O8154" s="1">
        <v>44997</v>
      </c>
      <c r="P8154">
        <v>4</v>
      </c>
      <c r="Q8154">
        <v>1</v>
      </c>
      <c r="R8154" t="s">
        <v>53</v>
      </c>
      <c r="S8154">
        <v>3</v>
      </c>
      <c r="T8154">
        <v>2</v>
      </c>
      <c r="U8154">
        <v>1</v>
      </c>
      <c r="V8154">
        <v>147</v>
      </c>
      <c r="W8154" t="s">
        <v>41</v>
      </c>
      <c r="X8154" t="s">
        <v>39657</v>
      </c>
      <c r="Y8154" t="s">
        <v>6</v>
      </c>
      <c r="Z8154" s="1">
        <v>44963</v>
      </c>
      <c r="AA8154" s="2">
        <v>1.5046296296296294E-3</v>
      </c>
      <c r="AB8154" s="2">
        <v>0.84702546296296299</v>
      </c>
      <c r="AC8154" t="s">
        <v>44</v>
      </c>
      <c r="AD8154" t="s">
        <v>44</v>
      </c>
      <c r="AE8154" t="s">
        <v>45</v>
      </c>
      <c r="AF8154">
        <v>147</v>
      </c>
    </row>
    <row r="8155" spans="1:32">
      <c r="A8155">
        <v>33388</v>
      </c>
      <c r="B8155">
        <v>32488</v>
      </c>
      <c r="C8155" t="s">
        <v>688</v>
      </c>
      <c r="D8155" t="s">
        <v>3461</v>
      </c>
      <c r="E8155" t="s">
        <v>48</v>
      </c>
      <c r="F8155" t="s">
        <v>39658</v>
      </c>
      <c r="G8155">
        <f>1-816-914-8623</f>
        <v>-10352</v>
      </c>
      <c r="H8155" t="s">
        <v>171</v>
      </c>
      <c r="I8155" s="1">
        <v>16559</v>
      </c>
      <c r="J8155" t="s">
        <v>39659</v>
      </c>
      <c r="K8155" t="s">
        <v>39660</v>
      </c>
      <c r="L8155">
        <v>18868</v>
      </c>
      <c r="M8155" t="s">
        <v>171</v>
      </c>
      <c r="N8155" s="1">
        <v>45000</v>
      </c>
      <c r="O8155" s="1">
        <v>45005</v>
      </c>
      <c r="P8155">
        <v>14</v>
      </c>
      <c r="Q8155">
        <v>1</v>
      </c>
      <c r="R8155" t="s">
        <v>63</v>
      </c>
      <c r="S8155">
        <v>1</v>
      </c>
      <c r="T8155">
        <v>2</v>
      </c>
      <c r="U8155">
        <v>5</v>
      </c>
      <c r="V8155">
        <v>350</v>
      </c>
      <c r="W8155" t="s">
        <v>54</v>
      </c>
      <c r="X8155" t="s">
        <v>39661</v>
      </c>
      <c r="Y8155" t="s">
        <v>6</v>
      </c>
      <c r="Z8155" s="1">
        <v>44988</v>
      </c>
      <c r="AA8155" s="2">
        <v>0.57718749999999996</v>
      </c>
      <c r="AB8155" s="2">
        <v>0.74634259259259261</v>
      </c>
      <c r="AC8155" t="s">
        <v>45</v>
      </c>
      <c r="AD8155" t="s">
        <v>45</v>
      </c>
      <c r="AE8155" t="s">
        <v>44</v>
      </c>
      <c r="AF8155">
        <v>70</v>
      </c>
    </row>
    <row r="8156" spans="1:32">
      <c r="A8156">
        <v>33389</v>
      </c>
      <c r="B8156">
        <v>32489</v>
      </c>
      <c r="C8156" t="s">
        <v>371</v>
      </c>
      <c r="D8156" t="s">
        <v>27803</v>
      </c>
      <c r="E8156" t="s">
        <v>48</v>
      </c>
      <c r="F8156" t="s">
        <v>39662</v>
      </c>
      <c r="G8156" t="s">
        <v>39663</v>
      </c>
      <c r="H8156" t="s">
        <v>280</v>
      </c>
      <c r="I8156" s="1">
        <v>29651</v>
      </c>
      <c r="J8156" t="s">
        <v>39664</v>
      </c>
      <c r="K8156" t="s">
        <v>6840</v>
      </c>
      <c r="L8156">
        <v>5260</v>
      </c>
      <c r="M8156" t="s">
        <v>280</v>
      </c>
      <c r="N8156" s="1">
        <v>45015</v>
      </c>
      <c r="O8156" s="1">
        <v>45020</v>
      </c>
      <c r="P8156">
        <v>71</v>
      </c>
      <c r="Q8156">
        <v>3</v>
      </c>
      <c r="R8156" t="s">
        <v>63</v>
      </c>
      <c r="S8156">
        <v>4</v>
      </c>
      <c r="T8156">
        <v>0</v>
      </c>
      <c r="U8156">
        <v>5</v>
      </c>
      <c r="V8156">
        <v>450</v>
      </c>
      <c r="W8156" t="s">
        <v>41</v>
      </c>
      <c r="X8156" t="s">
        <v>39665</v>
      </c>
      <c r="Y8156" t="s">
        <v>6</v>
      </c>
      <c r="Z8156" s="1">
        <v>44991</v>
      </c>
      <c r="AA8156" s="2">
        <v>0.57577546296296289</v>
      </c>
      <c r="AB8156" s="2">
        <v>0.56130787037037033</v>
      </c>
      <c r="AC8156" t="s">
        <v>45</v>
      </c>
      <c r="AD8156" t="s">
        <v>44</v>
      </c>
      <c r="AE8156" t="s">
        <v>44</v>
      </c>
      <c r="AF8156">
        <v>90</v>
      </c>
    </row>
    <row r="8157" spans="1:32">
      <c r="A8157">
        <v>33390</v>
      </c>
      <c r="B8157">
        <v>32490</v>
      </c>
      <c r="C8157" t="s">
        <v>1555</v>
      </c>
      <c r="D8157" t="s">
        <v>14378</v>
      </c>
      <c r="E8157" t="s">
        <v>48</v>
      </c>
      <c r="F8157" t="s">
        <v>39666</v>
      </c>
      <c r="G8157" t="s">
        <v>39667</v>
      </c>
      <c r="H8157" t="s">
        <v>171</v>
      </c>
      <c r="I8157" s="1">
        <v>29120</v>
      </c>
      <c r="J8157" t="s">
        <v>39668</v>
      </c>
      <c r="K8157" t="s">
        <v>39669</v>
      </c>
      <c r="L8157">
        <v>73761</v>
      </c>
      <c r="M8157" t="s">
        <v>171</v>
      </c>
      <c r="N8157" s="1">
        <v>45278</v>
      </c>
      <c r="O8157" s="1">
        <v>45283</v>
      </c>
      <c r="P8157">
        <v>21</v>
      </c>
      <c r="Q8157">
        <v>1</v>
      </c>
      <c r="R8157" t="s">
        <v>40</v>
      </c>
      <c r="S8157">
        <v>2</v>
      </c>
      <c r="T8157">
        <v>1</v>
      </c>
      <c r="U8157">
        <v>5</v>
      </c>
      <c r="V8157">
        <v>1070</v>
      </c>
      <c r="W8157" t="s">
        <v>54</v>
      </c>
      <c r="X8157" t="s">
        <v>39670</v>
      </c>
      <c r="Y8157" t="s">
        <v>6</v>
      </c>
      <c r="Z8157" s="1">
        <v>45264</v>
      </c>
      <c r="AA8157" s="2">
        <v>0.30249999999999999</v>
      </c>
      <c r="AB8157" s="2">
        <v>0.15819444444444444</v>
      </c>
      <c r="AC8157" t="s">
        <v>44</v>
      </c>
      <c r="AD8157" t="s">
        <v>45</v>
      </c>
      <c r="AE8157" t="s">
        <v>45</v>
      </c>
      <c r="AF8157">
        <v>214</v>
      </c>
    </row>
    <row r="8158" spans="1:32">
      <c r="A8158">
        <v>33392</v>
      </c>
      <c r="B8158">
        <v>32492</v>
      </c>
      <c r="C8158" t="s">
        <v>1328</v>
      </c>
      <c r="D8158" t="s">
        <v>689</v>
      </c>
      <c r="E8158" t="s">
        <v>48</v>
      </c>
      <c r="F8158" t="s">
        <v>39671</v>
      </c>
      <c r="G8158" t="s">
        <v>39672</v>
      </c>
      <c r="H8158" t="s">
        <v>135</v>
      </c>
      <c r="I8158" s="1">
        <v>19996</v>
      </c>
      <c r="J8158" t="s">
        <v>39673</v>
      </c>
      <c r="K8158" t="s">
        <v>39674</v>
      </c>
      <c r="L8158">
        <v>61575</v>
      </c>
      <c r="M8158" t="s">
        <v>135</v>
      </c>
      <c r="N8158" s="1">
        <v>45205</v>
      </c>
      <c r="O8158" s="1">
        <v>45210</v>
      </c>
      <c r="P8158">
        <v>10</v>
      </c>
      <c r="Q8158">
        <v>1</v>
      </c>
      <c r="R8158" t="s">
        <v>53</v>
      </c>
      <c r="S8158">
        <v>3</v>
      </c>
      <c r="T8158">
        <v>1</v>
      </c>
      <c r="U8158">
        <v>5</v>
      </c>
      <c r="V8158">
        <v>680</v>
      </c>
      <c r="W8158" t="s">
        <v>41</v>
      </c>
      <c r="X8158" t="s">
        <v>39675</v>
      </c>
      <c r="Y8158" t="s">
        <v>43</v>
      </c>
      <c r="Z8158" s="1">
        <v>45189</v>
      </c>
      <c r="AA8158" s="2">
        <v>8.8657407407407417E-3</v>
      </c>
      <c r="AB8158" s="2">
        <v>0.49133101851851851</v>
      </c>
      <c r="AC8158" t="s">
        <v>44</v>
      </c>
      <c r="AD8158" t="s">
        <v>44</v>
      </c>
      <c r="AE8158" t="s">
        <v>44</v>
      </c>
      <c r="AF8158">
        <v>136</v>
      </c>
    </row>
    <row r="8159" spans="1:32">
      <c r="A8159">
        <v>33393</v>
      </c>
      <c r="B8159">
        <v>32493</v>
      </c>
      <c r="C8159" t="s">
        <v>4045</v>
      </c>
      <c r="D8159" t="s">
        <v>656</v>
      </c>
      <c r="E8159" t="s">
        <v>34</v>
      </c>
      <c r="F8159" t="s">
        <v>39676</v>
      </c>
      <c r="G8159">
        <f>1-556-452-8678</f>
        <v>-9685</v>
      </c>
      <c r="H8159" t="s">
        <v>164</v>
      </c>
      <c r="I8159" s="1">
        <v>22171</v>
      </c>
      <c r="J8159" t="s">
        <v>39677</v>
      </c>
      <c r="K8159" t="s">
        <v>39678</v>
      </c>
      <c r="L8159">
        <v>84832</v>
      </c>
      <c r="M8159" t="s">
        <v>164</v>
      </c>
      <c r="N8159" s="1">
        <v>45116</v>
      </c>
      <c r="O8159" s="1">
        <v>45118</v>
      </c>
      <c r="P8159">
        <v>20</v>
      </c>
      <c r="Q8159">
        <v>1</v>
      </c>
      <c r="R8159" t="s">
        <v>63</v>
      </c>
      <c r="S8159">
        <v>2</v>
      </c>
      <c r="T8159">
        <v>2</v>
      </c>
      <c r="U8159">
        <v>2</v>
      </c>
      <c r="V8159">
        <v>152</v>
      </c>
      <c r="W8159" t="s">
        <v>54</v>
      </c>
      <c r="X8159" t="s">
        <v>39679</v>
      </c>
      <c r="Y8159" t="s">
        <v>43</v>
      </c>
      <c r="Z8159" s="1">
        <v>45109</v>
      </c>
      <c r="AA8159" s="2">
        <v>0.89465277777777785</v>
      </c>
      <c r="AB8159" s="2">
        <v>0.14496527777777776</v>
      </c>
      <c r="AC8159" t="s">
        <v>45</v>
      </c>
      <c r="AD8159" t="s">
        <v>44</v>
      </c>
      <c r="AE8159" t="s">
        <v>45</v>
      </c>
      <c r="AF8159">
        <v>76</v>
      </c>
    </row>
    <row r="8160" spans="1:32">
      <c r="A8160">
        <v>33394</v>
      </c>
      <c r="B8160">
        <v>32494</v>
      </c>
      <c r="C8160" t="s">
        <v>139</v>
      </c>
      <c r="D8160" t="s">
        <v>8554</v>
      </c>
      <c r="E8160" t="s">
        <v>34</v>
      </c>
      <c r="F8160" t="s">
        <v>39680</v>
      </c>
      <c r="G8160">
        <v>2192823634</v>
      </c>
      <c r="H8160" t="s">
        <v>171</v>
      </c>
      <c r="I8160" s="1">
        <v>33773</v>
      </c>
      <c r="J8160" t="s">
        <v>39681</v>
      </c>
      <c r="K8160" t="s">
        <v>5622</v>
      </c>
      <c r="L8160">
        <v>73611</v>
      </c>
      <c r="M8160" t="s">
        <v>171</v>
      </c>
      <c r="N8160" s="1">
        <v>44960</v>
      </c>
      <c r="O8160" s="1">
        <v>44963</v>
      </c>
      <c r="P8160">
        <v>75</v>
      </c>
      <c r="Q8160">
        <v>3</v>
      </c>
      <c r="R8160" t="s">
        <v>40</v>
      </c>
      <c r="S8160">
        <v>3</v>
      </c>
      <c r="T8160">
        <v>1</v>
      </c>
      <c r="U8160">
        <v>3</v>
      </c>
      <c r="V8160">
        <v>711</v>
      </c>
      <c r="W8160" t="s">
        <v>54</v>
      </c>
      <c r="X8160" t="s">
        <v>39682</v>
      </c>
      <c r="Y8160" t="s">
        <v>6</v>
      </c>
      <c r="Z8160" s="1">
        <v>44942</v>
      </c>
      <c r="AA8160" s="2">
        <v>0.1539699074074074</v>
      </c>
      <c r="AB8160" s="2">
        <v>0.86293981481481474</v>
      </c>
      <c r="AC8160" t="s">
        <v>44</v>
      </c>
      <c r="AD8160" t="s">
        <v>44</v>
      </c>
      <c r="AE8160" t="s">
        <v>45</v>
      </c>
      <c r="AF8160">
        <v>237</v>
      </c>
    </row>
    <row r="8161" spans="1:32">
      <c r="A8161">
        <v>33397</v>
      </c>
      <c r="B8161">
        <v>32497</v>
      </c>
      <c r="C8161" t="s">
        <v>1386</v>
      </c>
      <c r="D8161" t="s">
        <v>83</v>
      </c>
      <c r="E8161" t="s">
        <v>48</v>
      </c>
      <c r="F8161" t="s">
        <v>39683</v>
      </c>
      <c r="G8161" t="s">
        <v>39684</v>
      </c>
      <c r="H8161" t="s">
        <v>217</v>
      </c>
      <c r="I8161" s="1">
        <v>20343</v>
      </c>
      <c r="J8161" t="s">
        <v>39685</v>
      </c>
      <c r="K8161" t="s">
        <v>808</v>
      </c>
      <c r="L8161">
        <v>6347</v>
      </c>
      <c r="M8161" t="s">
        <v>217</v>
      </c>
      <c r="N8161" s="1">
        <v>45147</v>
      </c>
      <c r="O8161" s="1">
        <v>45150</v>
      </c>
      <c r="P8161">
        <v>79</v>
      </c>
      <c r="Q8161">
        <v>4</v>
      </c>
      <c r="R8161" t="s">
        <v>53</v>
      </c>
      <c r="S8161">
        <v>2</v>
      </c>
      <c r="T8161">
        <v>2</v>
      </c>
      <c r="U8161">
        <v>3</v>
      </c>
      <c r="V8161">
        <v>414</v>
      </c>
      <c r="W8161" t="s">
        <v>54</v>
      </c>
      <c r="X8161" t="s">
        <v>39686</v>
      </c>
      <c r="Y8161" t="s">
        <v>65</v>
      </c>
      <c r="Z8161" s="1">
        <v>45129</v>
      </c>
      <c r="AA8161" s="2">
        <v>0.2587962962962963</v>
      </c>
      <c r="AB8161" s="2">
        <v>0.90499999999999992</v>
      </c>
      <c r="AC8161" t="s">
        <v>45</v>
      </c>
      <c r="AD8161" t="s">
        <v>44</v>
      </c>
      <c r="AE8161" t="s">
        <v>44</v>
      </c>
      <c r="AF8161">
        <v>138</v>
      </c>
    </row>
    <row r="8162" spans="1:32">
      <c r="A8162">
        <v>33398</v>
      </c>
      <c r="B8162">
        <v>32498</v>
      </c>
      <c r="C8162" t="s">
        <v>205</v>
      </c>
      <c r="D8162" t="s">
        <v>977</v>
      </c>
      <c r="E8162" t="s">
        <v>48</v>
      </c>
      <c r="F8162" t="s">
        <v>39687</v>
      </c>
      <c r="G8162" t="s">
        <v>39688</v>
      </c>
      <c r="H8162" t="s">
        <v>60</v>
      </c>
      <c r="I8162" s="1">
        <v>36531</v>
      </c>
      <c r="J8162" t="s">
        <v>39689</v>
      </c>
      <c r="K8162" t="s">
        <v>8244</v>
      </c>
      <c r="L8162">
        <v>3677</v>
      </c>
      <c r="M8162" t="s">
        <v>60</v>
      </c>
      <c r="N8162" s="1">
        <v>45016</v>
      </c>
      <c r="O8162" s="1">
        <v>45020</v>
      </c>
      <c r="P8162">
        <v>12</v>
      </c>
      <c r="Q8162">
        <v>1</v>
      </c>
      <c r="R8162" t="s">
        <v>40</v>
      </c>
      <c r="S8162">
        <v>2</v>
      </c>
      <c r="T8162">
        <v>1</v>
      </c>
      <c r="U8162">
        <v>4</v>
      </c>
      <c r="V8162">
        <v>900</v>
      </c>
      <c r="W8162" t="s">
        <v>41</v>
      </c>
      <c r="X8162" t="s">
        <v>39690</v>
      </c>
      <c r="Y8162" t="s">
        <v>43</v>
      </c>
      <c r="Z8162" s="1">
        <v>44995</v>
      </c>
      <c r="AA8162" s="2">
        <v>0.13534722222222223</v>
      </c>
      <c r="AB8162" s="2">
        <v>4.1597222222222223E-2</v>
      </c>
      <c r="AC8162" t="s">
        <v>44</v>
      </c>
      <c r="AD8162" t="s">
        <v>44</v>
      </c>
      <c r="AE8162" t="s">
        <v>44</v>
      </c>
      <c r="AF8162">
        <v>225</v>
      </c>
    </row>
    <row r="8163" spans="1:32">
      <c r="A8163">
        <v>33399</v>
      </c>
      <c r="B8163">
        <v>32499</v>
      </c>
      <c r="C8163" t="s">
        <v>469</v>
      </c>
      <c r="D8163" t="s">
        <v>14727</v>
      </c>
      <c r="E8163" t="s">
        <v>34</v>
      </c>
      <c r="F8163" t="s">
        <v>39691</v>
      </c>
      <c r="G8163" t="s">
        <v>39692</v>
      </c>
      <c r="H8163" t="s">
        <v>418</v>
      </c>
      <c r="I8163" s="1">
        <v>33230</v>
      </c>
      <c r="J8163" t="s">
        <v>39693</v>
      </c>
      <c r="K8163" t="s">
        <v>39694</v>
      </c>
      <c r="L8163">
        <v>11382</v>
      </c>
      <c r="M8163" t="s">
        <v>418</v>
      </c>
      <c r="N8163" s="1">
        <v>44984</v>
      </c>
      <c r="O8163" s="1">
        <v>44985</v>
      </c>
      <c r="P8163">
        <v>28</v>
      </c>
      <c r="Q8163">
        <v>2</v>
      </c>
      <c r="R8163" t="s">
        <v>53</v>
      </c>
      <c r="S8163">
        <v>1</v>
      </c>
      <c r="T8163">
        <v>0</v>
      </c>
      <c r="U8163">
        <v>1</v>
      </c>
      <c r="V8163">
        <v>129</v>
      </c>
      <c r="W8163" t="s">
        <v>54</v>
      </c>
      <c r="X8163" t="s">
        <v>39695</v>
      </c>
      <c r="Y8163" t="s">
        <v>43</v>
      </c>
      <c r="Z8163" s="1">
        <v>44973</v>
      </c>
      <c r="AA8163" s="2">
        <v>0.69745370370370363</v>
      </c>
      <c r="AB8163" s="2">
        <v>0.95212962962962966</v>
      </c>
      <c r="AC8163" t="s">
        <v>45</v>
      </c>
      <c r="AD8163" t="s">
        <v>45</v>
      </c>
      <c r="AE8163" t="s">
        <v>45</v>
      </c>
      <c r="AF8163">
        <v>129</v>
      </c>
    </row>
    <row r="8164" spans="1:32">
      <c r="A8164">
        <v>33401</v>
      </c>
      <c r="B8164">
        <v>32501</v>
      </c>
      <c r="C8164" t="s">
        <v>90</v>
      </c>
      <c r="D8164" t="s">
        <v>9823</v>
      </c>
      <c r="E8164" t="s">
        <v>48</v>
      </c>
      <c r="F8164" t="s">
        <v>39696</v>
      </c>
      <c r="G8164" t="s">
        <v>39697</v>
      </c>
      <c r="H8164" t="s">
        <v>405</v>
      </c>
      <c r="I8164" s="1">
        <v>26226</v>
      </c>
      <c r="J8164" t="s">
        <v>39698</v>
      </c>
      <c r="K8164" t="s">
        <v>39699</v>
      </c>
      <c r="L8164">
        <v>50550</v>
      </c>
      <c r="M8164" t="s">
        <v>405</v>
      </c>
      <c r="N8164" s="1">
        <v>45043</v>
      </c>
      <c r="O8164" s="1">
        <v>45045</v>
      </c>
      <c r="P8164">
        <v>93</v>
      </c>
      <c r="Q8164">
        <v>4</v>
      </c>
      <c r="R8164" t="s">
        <v>40</v>
      </c>
      <c r="S8164">
        <v>3</v>
      </c>
      <c r="T8164">
        <v>2</v>
      </c>
      <c r="U8164">
        <v>2</v>
      </c>
      <c r="V8164">
        <v>500</v>
      </c>
      <c r="W8164" t="s">
        <v>54</v>
      </c>
      <c r="X8164" t="s">
        <v>39700</v>
      </c>
      <c r="Y8164" t="s">
        <v>6</v>
      </c>
      <c r="Z8164" s="1">
        <v>45012</v>
      </c>
      <c r="AA8164" s="2">
        <v>0.85934027777777777</v>
      </c>
      <c r="AB8164" s="2">
        <v>0.92517361111111107</v>
      </c>
      <c r="AC8164" t="s">
        <v>44</v>
      </c>
      <c r="AD8164" t="s">
        <v>45</v>
      </c>
      <c r="AE8164" t="s">
        <v>44</v>
      </c>
      <c r="AF8164">
        <v>250</v>
      </c>
    </row>
    <row r="8165" spans="1:32">
      <c r="A8165">
        <v>33403</v>
      </c>
      <c r="B8165">
        <v>32503</v>
      </c>
      <c r="C8165" t="s">
        <v>384</v>
      </c>
      <c r="D8165" t="s">
        <v>7331</v>
      </c>
      <c r="E8165" t="s">
        <v>48</v>
      </c>
      <c r="F8165" t="s">
        <v>39701</v>
      </c>
      <c r="G8165" t="s">
        <v>39702</v>
      </c>
      <c r="H8165" t="s">
        <v>725</v>
      </c>
      <c r="I8165" s="1">
        <v>18411</v>
      </c>
      <c r="J8165" t="s">
        <v>39703</v>
      </c>
      <c r="K8165" t="s">
        <v>31758</v>
      </c>
      <c r="L8165">
        <v>62832</v>
      </c>
      <c r="M8165" t="s">
        <v>725</v>
      </c>
      <c r="N8165" s="1">
        <v>45261</v>
      </c>
      <c r="O8165" s="1">
        <v>45266</v>
      </c>
      <c r="P8165">
        <v>41</v>
      </c>
      <c r="Q8165">
        <v>2</v>
      </c>
      <c r="R8165" t="s">
        <v>63</v>
      </c>
      <c r="S8165">
        <v>3</v>
      </c>
      <c r="T8165">
        <v>2</v>
      </c>
      <c r="U8165">
        <v>5</v>
      </c>
      <c r="V8165">
        <v>380</v>
      </c>
      <c r="W8165" t="s">
        <v>54</v>
      </c>
      <c r="X8165" t="s">
        <v>39704</v>
      </c>
      <c r="Y8165" t="s">
        <v>81</v>
      </c>
      <c r="Z8165" s="1">
        <v>45229</v>
      </c>
      <c r="AA8165" s="2">
        <v>0.94334490740740751</v>
      </c>
      <c r="AB8165" s="2">
        <v>0.64828703703703705</v>
      </c>
      <c r="AC8165" t="s">
        <v>44</v>
      </c>
      <c r="AD8165" t="s">
        <v>44</v>
      </c>
      <c r="AE8165" t="s">
        <v>44</v>
      </c>
      <c r="AF8165">
        <v>76</v>
      </c>
    </row>
    <row r="8166" spans="1:32">
      <c r="A8166">
        <v>33404</v>
      </c>
      <c r="B8166">
        <v>32504</v>
      </c>
      <c r="C8166" t="s">
        <v>2316</v>
      </c>
      <c r="D8166" t="s">
        <v>1209</v>
      </c>
      <c r="E8166" t="s">
        <v>48</v>
      </c>
      <c r="F8166" t="s">
        <v>39705</v>
      </c>
      <c r="G8166" t="s">
        <v>39706</v>
      </c>
      <c r="H8166" t="s">
        <v>171</v>
      </c>
      <c r="I8166" s="1">
        <v>22667</v>
      </c>
      <c r="J8166" t="s">
        <v>39707</v>
      </c>
      <c r="K8166" t="s">
        <v>39708</v>
      </c>
      <c r="L8166">
        <v>79111</v>
      </c>
      <c r="M8166" t="s">
        <v>171</v>
      </c>
      <c r="N8166" s="1">
        <v>45092</v>
      </c>
      <c r="O8166" s="1">
        <v>45093</v>
      </c>
      <c r="P8166">
        <v>60</v>
      </c>
      <c r="Q8166">
        <v>3</v>
      </c>
      <c r="R8166" t="s">
        <v>40</v>
      </c>
      <c r="S8166">
        <v>3</v>
      </c>
      <c r="T8166">
        <v>1</v>
      </c>
      <c r="U8166">
        <v>1</v>
      </c>
      <c r="V8166">
        <v>218</v>
      </c>
      <c r="W8166" t="s">
        <v>54</v>
      </c>
      <c r="X8166" t="s">
        <v>39709</v>
      </c>
      <c r="Y8166" t="s">
        <v>65</v>
      </c>
      <c r="Z8166" s="1">
        <v>45068</v>
      </c>
      <c r="AA8166" s="2">
        <v>0.62304398148148155</v>
      </c>
      <c r="AB8166" s="2">
        <v>9.105324074074074E-2</v>
      </c>
      <c r="AC8166" t="s">
        <v>45</v>
      </c>
      <c r="AD8166" t="s">
        <v>45</v>
      </c>
      <c r="AE8166" t="s">
        <v>44</v>
      </c>
      <c r="AF8166">
        <v>218</v>
      </c>
    </row>
    <row r="8167" spans="1:32">
      <c r="A8167">
        <v>33405</v>
      </c>
      <c r="B8167">
        <v>32505</v>
      </c>
      <c r="C8167" t="s">
        <v>9730</v>
      </c>
      <c r="D8167" t="s">
        <v>2560</v>
      </c>
      <c r="E8167" t="s">
        <v>34</v>
      </c>
      <c r="F8167" t="s">
        <v>39710</v>
      </c>
      <c r="G8167" t="s">
        <v>39711</v>
      </c>
      <c r="H8167" t="s">
        <v>272</v>
      </c>
      <c r="I8167" s="1">
        <v>31772</v>
      </c>
      <c r="J8167" t="s">
        <v>39712</v>
      </c>
      <c r="K8167" t="s">
        <v>3384</v>
      </c>
      <c r="L8167">
        <v>88343</v>
      </c>
      <c r="M8167" t="s">
        <v>272</v>
      </c>
      <c r="N8167" s="1">
        <v>44994</v>
      </c>
      <c r="O8167" s="1">
        <v>44996</v>
      </c>
      <c r="P8167">
        <v>45</v>
      </c>
      <c r="Q8167">
        <v>2</v>
      </c>
      <c r="R8167" t="s">
        <v>40</v>
      </c>
      <c r="S8167">
        <v>1</v>
      </c>
      <c r="T8167">
        <v>2</v>
      </c>
      <c r="U8167">
        <v>2</v>
      </c>
      <c r="V8167">
        <v>434</v>
      </c>
      <c r="W8167" t="s">
        <v>54</v>
      </c>
      <c r="X8167" t="s">
        <v>39713</v>
      </c>
      <c r="Y8167" t="s">
        <v>65</v>
      </c>
      <c r="Z8167" s="1">
        <v>44967</v>
      </c>
      <c r="AA8167" s="2">
        <v>0.59743055555555558</v>
      </c>
      <c r="AB8167" s="2">
        <v>0.26570601851851855</v>
      </c>
      <c r="AC8167" t="s">
        <v>45</v>
      </c>
      <c r="AD8167" t="s">
        <v>44</v>
      </c>
      <c r="AE8167" t="s">
        <v>45</v>
      </c>
      <c r="AF8167">
        <v>217</v>
      </c>
    </row>
    <row r="8168" spans="1:32">
      <c r="A8168">
        <v>33407</v>
      </c>
      <c r="B8168">
        <v>32507</v>
      </c>
      <c r="C8168" t="s">
        <v>75</v>
      </c>
      <c r="D8168" t="s">
        <v>2190</v>
      </c>
      <c r="E8168" t="s">
        <v>48</v>
      </c>
      <c r="F8168" t="s">
        <v>39714</v>
      </c>
      <c r="G8168" t="s">
        <v>39715</v>
      </c>
      <c r="H8168" t="s">
        <v>135</v>
      </c>
      <c r="I8168" s="1">
        <v>30952</v>
      </c>
      <c r="J8168" t="s">
        <v>39716</v>
      </c>
      <c r="K8168" t="s">
        <v>39717</v>
      </c>
      <c r="L8168">
        <v>56619</v>
      </c>
      <c r="M8168" t="s">
        <v>135</v>
      </c>
      <c r="N8168" s="1">
        <v>45245</v>
      </c>
      <c r="O8168" s="1">
        <v>45249</v>
      </c>
      <c r="P8168">
        <v>68</v>
      </c>
      <c r="Q8168">
        <v>3</v>
      </c>
      <c r="R8168" t="s">
        <v>63</v>
      </c>
      <c r="S8168">
        <v>1</v>
      </c>
      <c r="T8168">
        <v>1</v>
      </c>
      <c r="U8168">
        <v>4</v>
      </c>
      <c r="V8168">
        <v>268</v>
      </c>
      <c r="W8168" t="s">
        <v>41</v>
      </c>
      <c r="X8168" t="s">
        <v>39718</v>
      </c>
      <c r="Y8168" t="s">
        <v>65</v>
      </c>
      <c r="Z8168" s="1">
        <v>45211</v>
      </c>
      <c r="AA8168" s="2">
        <v>0.71062499999999995</v>
      </c>
      <c r="AB8168" s="2">
        <v>0.26439814814814816</v>
      </c>
      <c r="AC8168" t="s">
        <v>45</v>
      </c>
      <c r="AD8168" t="s">
        <v>45</v>
      </c>
      <c r="AE8168" t="s">
        <v>45</v>
      </c>
      <c r="AF8168">
        <v>67</v>
      </c>
    </row>
    <row r="8169" spans="1:32">
      <c r="A8169">
        <v>33408</v>
      </c>
      <c r="B8169">
        <v>32508</v>
      </c>
      <c r="C8169" t="s">
        <v>583</v>
      </c>
      <c r="D8169" t="s">
        <v>14926</v>
      </c>
      <c r="E8169" t="s">
        <v>34</v>
      </c>
      <c r="F8169" t="s">
        <v>39719</v>
      </c>
      <c r="G8169" t="s">
        <v>39720</v>
      </c>
      <c r="H8169" t="s">
        <v>423</v>
      </c>
      <c r="I8169" s="1">
        <v>21243</v>
      </c>
      <c r="J8169" t="s">
        <v>39721</v>
      </c>
      <c r="K8169" t="s">
        <v>39722</v>
      </c>
      <c r="L8169">
        <v>1307</v>
      </c>
      <c r="M8169" t="s">
        <v>423</v>
      </c>
      <c r="N8169" s="1">
        <v>45221</v>
      </c>
      <c r="O8169" s="1">
        <v>45222</v>
      </c>
      <c r="P8169">
        <v>81</v>
      </c>
      <c r="Q8169">
        <v>4</v>
      </c>
      <c r="R8169" t="s">
        <v>40</v>
      </c>
      <c r="S8169">
        <v>4</v>
      </c>
      <c r="T8169">
        <v>0</v>
      </c>
      <c r="U8169">
        <v>1</v>
      </c>
      <c r="V8169">
        <v>248</v>
      </c>
      <c r="W8169" t="s">
        <v>54</v>
      </c>
      <c r="X8169" t="s">
        <v>39723</v>
      </c>
      <c r="Y8169" t="s">
        <v>81</v>
      </c>
      <c r="Z8169" s="1">
        <v>45184</v>
      </c>
      <c r="AA8169" s="2">
        <v>0.61773148148148149</v>
      </c>
      <c r="AB8169" s="2">
        <v>0.78834490740740737</v>
      </c>
      <c r="AC8169" t="s">
        <v>45</v>
      </c>
      <c r="AD8169" t="s">
        <v>44</v>
      </c>
      <c r="AE8169" t="s">
        <v>45</v>
      </c>
      <c r="AF8169">
        <v>248</v>
      </c>
    </row>
    <row r="8170" spans="1:32">
      <c r="A8170">
        <v>33409</v>
      </c>
      <c r="B8170">
        <v>32509</v>
      </c>
      <c r="C8170" t="s">
        <v>602</v>
      </c>
      <c r="D8170" t="s">
        <v>126</v>
      </c>
      <c r="E8170" t="s">
        <v>34</v>
      </c>
      <c r="F8170" t="s">
        <v>39724</v>
      </c>
      <c r="G8170" t="s">
        <v>39725</v>
      </c>
      <c r="H8170" t="s">
        <v>330</v>
      </c>
      <c r="I8170" s="1">
        <v>30849</v>
      </c>
      <c r="J8170" t="s">
        <v>39726</v>
      </c>
      <c r="K8170" t="s">
        <v>39727</v>
      </c>
      <c r="L8170">
        <v>13095</v>
      </c>
      <c r="M8170" t="s">
        <v>330</v>
      </c>
      <c r="N8170" s="1">
        <v>45148</v>
      </c>
      <c r="O8170" s="1">
        <v>45149</v>
      </c>
      <c r="P8170">
        <v>20</v>
      </c>
      <c r="Q8170">
        <v>1</v>
      </c>
      <c r="R8170" t="s">
        <v>63</v>
      </c>
      <c r="S8170">
        <v>4</v>
      </c>
      <c r="T8170">
        <v>1</v>
      </c>
      <c r="U8170">
        <v>1</v>
      </c>
      <c r="V8170">
        <v>80</v>
      </c>
      <c r="W8170" t="s">
        <v>54</v>
      </c>
      <c r="X8170" t="s">
        <v>39728</v>
      </c>
      <c r="Y8170" t="s">
        <v>65</v>
      </c>
      <c r="Z8170" s="1">
        <v>45116</v>
      </c>
      <c r="AA8170" s="2">
        <v>0.37743055555555555</v>
      </c>
      <c r="AB8170" s="2">
        <v>0.49384259259259261</v>
      </c>
      <c r="AC8170" t="s">
        <v>44</v>
      </c>
      <c r="AD8170" t="s">
        <v>45</v>
      </c>
      <c r="AE8170" t="s">
        <v>45</v>
      </c>
      <c r="AF8170">
        <v>80</v>
      </c>
    </row>
    <row r="8171" spans="1:32">
      <c r="A8171">
        <v>33410</v>
      </c>
      <c r="B8171">
        <v>32510</v>
      </c>
      <c r="C8171" t="s">
        <v>590</v>
      </c>
      <c r="D8171" t="s">
        <v>768</v>
      </c>
      <c r="E8171" t="s">
        <v>34</v>
      </c>
      <c r="F8171" t="s">
        <v>39729</v>
      </c>
      <c r="G8171" t="s">
        <v>39730</v>
      </c>
      <c r="H8171" t="s">
        <v>135</v>
      </c>
      <c r="I8171" s="1">
        <v>26301</v>
      </c>
      <c r="J8171" t="s">
        <v>39731</v>
      </c>
      <c r="K8171" t="s">
        <v>39732</v>
      </c>
      <c r="L8171">
        <v>64405</v>
      </c>
      <c r="M8171" t="s">
        <v>135</v>
      </c>
      <c r="N8171" s="1">
        <v>44997</v>
      </c>
      <c r="O8171" s="1">
        <v>45002</v>
      </c>
      <c r="P8171">
        <v>24</v>
      </c>
      <c r="Q8171">
        <v>1</v>
      </c>
      <c r="R8171" t="s">
        <v>40</v>
      </c>
      <c r="S8171">
        <v>3</v>
      </c>
      <c r="T8171">
        <v>1</v>
      </c>
      <c r="U8171">
        <v>5</v>
      </c>
      <c r="V8171">
        <v>1190</v>
      </c>
      <c r="W8171" t="s">
        <v>54</v>
      </c>
      <c r="X8171" t="s">
        <v>39733</v>
      </c>
      <c r="Y8171" t="s">
        <v>43</v>
      </c>
      <c r="Z8171" s="1">
        <v>44985</v>
      </c>
      <c r="AA8171" s="2">
        <v>0.59940972222222222</v>
      </c>
      <c r="AB8171" s="2">
        <v>0.92325231481481485</v>
      </c>
      <c r="AC8171" t="s">
        <v>45</v>
      </c>
      <c r="AD8171" t="s">
        <v>44</v>
      </c>
      <c r="AE8171" t="s">
        <v>44</v>
      </c>
      <c r="AF8171">
        <v>238</v>
      </c>
    </row>
    <row r="8172" spans="1:32">
      <c r="A8172">
        <v>33411</v>
      </c>
      <c r="B8172">
        <v>32511</v>
      </c>
      <c r="C8172" t="s">
        <v>908</v>
      </c>
      <c r="D8172" t="s">
        <v>4451</v>
      </c>
      <c r="E8172" t="s">
        <v>48</v>
      </c>
      <c r="F8172" t="s">
        <v>39734</v>
      </c>
      <c r="G8172" t="s">
        <v>39735</v>
      </c>
      <c r="H8172" t="s">
        <v>115</v>
      </c>
      <c r="I8172" s="1">
        <v>38493</v>
      </c>
      <c r="J8172" t="s">
        <v>39736</v>
      </c>
      <c r="K8172" t="s">
        <v>39737</v>
      </c>
      <c r="L8172">
        <v>64869</v>
      </c>
      <c r="M8172" t="s">
        <v>115</v>
      </c>
      <c r="N8172" s="1">
        <v>45271</v>
      </c>
      <c r="O8172" s="1">
        <v>45272</v>
      </c>
      <c r="P8172">
        <v>99</v>
      </c>
      <c r="Q8172">
        <v>4</v>
      </c>
      <c r="R8172" t="s">
        <v>40</v>
      </c>
      <c r="S8172">
        <v>2</v>
      </c>
      <c r="T8172">
        <v>0</v>
      </c>
      <c r="U8172">
        <v>1</v>
      </c>
      <c r="V8172">
        <v>220</v>
      </c>
      <c r="W8172" t="s">
        <v>54</v>
      </c>
      <c r="X8172" t="s">
        <v>39738</v>
      </c>
      <c r="Y8172" t="s">
        <v>43</v>
      </c>
      <c r="Z8172" s="1">
        <v>45253</v>
      </c>
      <c r="AA8172" s="2">
        <v>0.65464120370370371</v>
      </c>
      <c r="AB8172" s="2">
        <v>0.69668981481481485</v>
      </c>
      <c r="AC8172" t="s">
        <v>45</v>
      </c>
      <c r="AD8172" t="s">
        <v>45</v>
      </c>
      <c r="AE8172" t="s">
        <v>44</v>
      </c>
      <c r="AF8172">
        <v>220</v>
      </c>
    </row>
    <row r="8173" spans="1:32">
      <c r="A8173">
        <v>33412</v>
      </c>
      <c r="B8173">
        <v>32512</v>
      </c>
      <c r="C8173" t="s">
        <v>2316</v>
      </c>
      <c r="D8173" t="s">
        <v>3534</v>
      </c>
      <c r="E8173" t="s">
        <v>48</v>
      </c>
      <c r="F8173" t="s">
        <v>39739</v>
      </c>
      <c r="G8173" t="s">
        <v>39740</v>
      </c>
      <c r="H8173" t="s">
        <v>904</v>
      </c>
      <c r="I8173" s="1">
        <v>26853</v>
      </c>
      <c r="J8173" t="s">
        <v>39741</v>
      </c>
      <c r="K8173" t="s">
        <v>15479</v>
      </c>
      <c r="L8173">
        <v>88833</v>
      </c>
      <c r="M8173" t="s">
        <v>904</v>
      </c>
      <c r="N8173" s="1">
        <v>45169</v>
      </c>
      <c r="O8173" s="1">
        <v>45174</v>
      </c>
      <c r="P8173">
        <v>57</v>
      </c>
      <c r="Q8173">
        <v>3</v>
      </c>
      <c r="R8173" t="s">
        <v>40</v>
      </c>
      <c r="S8173">
        <v>4</v>
      </c>
      <c r="T8173">
        <v>0</v>
      </c>
      <c r="U8173">
        <v>5</v>
      </c>
      <c r="V8173">
        <v>1040</v>
      </c>
      <c r="W8173" t="s">
        <v>54</v>
      </c>
      <c r="X8173" t="s">
        <v>39742</v>
      </c>
      <c r="Y8173" t="s">
        <v>81</v>
      </c>
      <c r="Z8173" s="1">
        <v>45141</v>
      </c>
      <c r="AA8173" s="2">
        <v>0.82416666666666671</v>
      </c>
      <c r="AB8173" s="2">
        <v>0.95876157407407403</v>
      </c>
      <c r="AC8173" t="s">
        <v>44</v>
      </c>
      <c r="AD8173" t="s">
        <v>44</v>
      </c>
      <c r="AE8173" t="s">
        <v>45</v>
      </c>
      <c r="AF8173">
        <v>208</v>
      </c>
    </row>
    <row r="8174" spans="1:32">
      <c r="A8174">
        <v>33413</v>
      </c>
      <c r="B8174">
        <v>32513</v>
      </c>
      <c r="C8174" t="s">
        <v>371</v>
      </c>
      <c r="D8174" t="s">
        <v>768</v>
      </c>
      <c r="E8174" t="s">
        <v>34</v>
      </c>
      <c r="F8174" t="s">
        <v>39743</v>
      </c>
      <c r="G8174">
        <v>3043533896</v>
      </c>
      <c r="H8174" t="s">
        <v>217</v>
      </c>
      <c r="I8174" s="1">
        <v>38479</v>
      </c>
      <c r="J8174" t="s">
        <v>39744</v>
      </c>
      <c r="K8174" t="s">
        <v>36767</v>
      </c>
      <c r="L8174">
        <v>27865</v>
      </c>
      <c r="M8174" t="s">
        <v>217</v>
      </c>
      <c r="N8174" s="1">
        <v>45144</v>
      </c>
      <c r="O8174" s="1">
        <v>45145</v>
      </c>
      <c r="P8174">
        <v>73</v>
      </c>
      <c r="Q8174">
        <v>3</v>
      </c>
      <c r="R8174" t="s">
        <v>53</v>
      </c>
      <c r="S8174">
        <v>3</v>
      </c>
      <c r="T8174">
        <v>0</v>
      </c>
      <c r="U8174">
        <v>1</v>
      </c>
      <c r="V8174">
        <v>124</v>
      </c>
      <c r="W8174" t="s">
        <v>54</v>
      </c>
      <c r="X8174" t="s">
        <v>39745</v>
      </c>
      <c r="Y8174" t="s">
        <v>43</v>
      </c>
      <c r="Z8174" s="1">
        <v>45105</v>
      </c>
      <c r="AA8174" s="2">
        <v>0.47449074074074077</v>
      </c>
      <c r="AB8174" s="2">
        <v>0.41188657407407409</v>
      </c>
      <c r="AC8174" t="s">
        <v>44</v>
      </c>
      <c r="AD8174" t="s">
        <v>45</v>
      </c>
      <c r="AE8174" t="s">
        <v>45</v>
      </c>
      <c r="AF8174">
        <v>124</v>
      </c>
    </row>
    <row r="8175" spans="1:32">
      <c r="A8175">
        <v>33415</v>
      </c>
      <c r="B8175">
        <v>32515</v>
      </c>
      <c r="C8175" t="s">
        <v>229</v>
      </c>
      <c r="D8175" t="s">
        <v>3541</v>
      </c>
      <c r="E8175" t="s">
        <v>34</v>
      </c>
      <c r="F8175" t="s">
        <v>39746</v>
      </c>
      <c r="G8175" t="s">
        <v>39747</v>
      </c>
      <c r="H8175" t="s">
        <v>295</v>
      </c>
      <c r="I8175" s="1">
        <v>37815</v>
      </c>
      <c r="J8175" t="s">
        <v>39748</v>
      </c>
      <c r="K8175" t="s">
        <v>9042</v>
      </c>
      <c r="L8175">
        <v>25332</v>
      </c>
      <c r="M8175" t="s">
        <v>295</v>
      </c>
      <c r="N8175" s="1">
        <v>45223</v>
      </c>
      <c r="O8175" s="1">
        <v>45224</v>
      </c>
      <c r="P8175">
        <v>67</v>
      </c>
      <c r="Q8175">
        <v>3</v>
      </c>
      <c r="R8175" t="s">
        <v>53</v>
      </c>
      <c r="S8175">
        <v>4</v>
      </c>
      <c r="T8175">
        <v>0</v>
      </c>
      <c r="U8175">
        <v>1</v>
      </c>
      <c r="V8175">
        <v>121</v>
      </c>
      <c r="W8175" t="s">
        <v>41</v>
      </c>
      <c r="X8175" t="s">
        <v>39749</v>
      </c>
      <c r="Y8175" t="s">
        <v>81</v>
      </c>
      <c r="Z8175" s="1">
        <v>45189</v>
      </c>
      <c r="AA8175" s="2">
        <v>0.81366898148148159</v>
      </c>
      <c r="AB8175" s="2">
        <v>0.47418981481481487</v>
      </c>
      <c r="AC8175" t="s">
        <v>45</v>
      </c>
      <c r="AD8175" t="s">
        <v>44</v>
      </c>
      <c r="AE8175" t="s">
        <v>44</v>
      </c>
      <c r="AF8175">
        <v>121</v>
      </c>
    </row>
    <row r="8176" spans="1:32">
      <c r="A8176">
        <v>33418</v>
      </c>
      <c r="B8176">
        <v>32518</v>
      </c>
      <c r="C8176" t="s">
        <v>3205</v>
      </c>
      <c r="D8176" t="s">
        <v>214</v>
      </c>
      <c r="E8176" t="s">
        <v>34</v>
      </c>
      <c r="F8176" t="s">
        <v>39750</v>
      </c>
      <c r="G8176" t="s">
        <v>39751</v>
      </c>
      <c r="H8176" t="s">
        <v>725</v>
      </c>
      <c r="I8176" s="1">
        <v>29022</v>
      </c>
      <c r="J8176" t="s">
        <v>39752</v>
      </c>
      <c r="K8176" t="s">
        <v>7157</v>
      </c>
      <c r="L8176">
        <v>69716</v>
      </c>
      <c r="M8176" t="s">
        <v>725</v>
      </c>
      <c r="N8176" s="1">
        <v>45145</v>
      </c>
      <c r="O8176" s="1">
        <v>45150</v>
      </c>
      <c r="P8176">
        <v>93</v>
      </c>
      <c r="Q8176">
        <v>4</v>
      </c>
      <c r="R8176" t="s">
        <v>40</v>
      </c>
      <c r="S8176">
        <v>1</v>
      </c>
      <c r="T8176">
        <v>1</v>
      </c>
      <c r="U8176">
        <v>5</v>
      </c>
      <c r="V8176">
        <v>1095</v>
      </c>
      <c r="W8176" t="s">
        <v>54</v>
      </c>
      <c r="X8176" t="s">
        <v>39753</v>
      </c>
      <c r="Y8176" t="s">
        <v>65</v>
      </c>
      <c r="Z8176" s="1">
        <v>45130</v>
      </c>
      <c r="AA8176" s="2">
        <v>0.78626157407407404</v>
      </c>
      <c r="AB8176" s="2">
        <v>0.4255902777777778</v>
      </c>
      <c r="AC8176" t="s">
        <v>45</v>
      </c>
      <c r="AD8176" t="s">
        <v>44</v>
      </c>
      <c r="AE8176" t="s">
        <v>45</v>
      </c>
      <c r="AF8176">
        <v>219</v>
      </c>
    </row>
    <row r="8177" spans="1:32">
      <c r="A8177">
        <v>33420</v>
      </c>
      <c r="B8177">
        <v>32520</v>
      </c>
      <c r="C8177" t="s">
        <v>2616</v>
      </c>
      <c r="D8177" t="s">
        <v>8338</v>
      </c>
      <c r="E8177" t="s">
        <v>48</v>
      </c>
      <c r="F8177" t="s">
        <v>39754</v>
      </c>
      <c r="G8177" t="s">
        <v>39755</v>
      </c>
      <c r="H8177" t="s">
        <v>179</v>
      </c>
      <c r="I8177" s="1">
        <v>24395</v>
      </c>
      <c r="J8177" t="s">
        <v>39756</v>
      </c>
      <c r="K8177" t="s">
        <v>20077</v>
      </c>
      <c r="L8177">
        <v>15368</v>
      </c>
      <c r="M8177" t="s">
        <v>179</v>
      </c>
      <c r="N8177" s="1">
        <v>45017</v>
      </c>
      <c r="O8177" s="1">
        <v>45021</v>
      </c>
      <c r="P8177">
        <v>38</v>
      </c>
      <c r="Q8177">
        <v>2</v>
      </c>
      <c r="R8177" t="s">
        <v>63</v>
      </c>
      <c r="S8177">
        <v>4</v>
      </c>
      <c r="T8177">
        <v>2</v>
      </c>
      <c r="U8177">
        <v>4</v>
      </c>
      <c r="V8177">
        <v>272</v>
      </c>
      <c r="W8177" t="s">
        <v>41</v>
      </c>
      <c r="X8177" t="s">
        <v>39757</v>
      </c>
      <c r="Y8177" t="s">
        <v>81</v>
      </c>
      <c r="Z8177" s="1">
        <v>44984</v>
      </c>
      <c r="AA8177" s="2">
        <v>0.89938657407407396</v>
      </c>
      <c r="AB8177" s="2">
        <v>0.58770833333333339</v>
      </c>
      <c r="AC8177" t="s">
        <v>45</v>
      </c>
      <c r="AD8177" t="s">
        <v>45</v>
      </c>
      <c r="AE8177" t="s">
        <v>45</v>
      </c>
      <c r="AF8177">
        <v>68</v>
      </c>
    </row>
    <row r="8178" spans="1:32">
      <c r="A8178">
        <v>33421</v>
      </c>
      <c r="B8178">
        <v>32521</v>
      </c>
      <c r="C8178" t="s">
        <v>1275</v>
      </c>
      <c r="D8178" t="s">
        <v>2220</v>
      </c>
      <c r="E8178" t="s">
        <v>34</v>
      </c>
      <c r="F8178" t="s">
        <v>39758</v>
      </c>
      <c r="G8178">
        <v>3748592031</v>
      </c>
      <c r="H8178" t="s">
        <v>457</v>
      </c>
      <c r="I8178" s="1">
        <v>37562</v>
      </c>
      <c r="J8178" t="s">
        <v>39759</v>
      </c>
      <c r="K8178" t="s">
        <v>3209</v>
      </c>
      <c r="L8178">
        <v>3639</v>
      </c>
      <c r="M8178" t="s">
        <v>457</v>
      </c>
      <c r="N8178" s="1">
        <v>45201</v>
      </c>
      <c r="O8178" s="1">
        <v>45204</v>
      </c>
      <c r="P8178">
        <v>46</v>
      </c>
      <c r="Q8178">
        <v>2</v>
      </c>
      <c r="R8178" t="s">
        <v>53</v>
      </c>
      <c r="S8178">
        <v>3</v>
      </c>
      <c r="T8178">
        <v>0</v>
      </c>
      <c r="U8178">
        <v>3</v>
      </c>
      <c r="V8178">
        <v>417</v>
      </c>
      <c r="W8178" t="s">
        <v>54</v>
      </c>
      <c r="X8178" t="s">
        <v>39760</v>
      </c>
      <c r="Y8178" t="s">
        <v>81</v>
      </c>
      <c r="Z8178" s="1">
        <v>45163</v>
      </c>
      <c r="AA8178" s="2">
        <v>0.43584490740740739</v>
      </c>
      <c r="AB8178" s="2">
        <v>0.16082175925925926</v>
      </c>
      <c r="AC8178" t="s">
        <v>45</v>
      </c>
      <c r="AD8178" t="s">
        <v>45</v>
      </c>
      <c r="AE8178" t="s">
        <v>44</v>
      </c>
      <c r="AF8178">
        <v>139</v>
      </c>
    </row>
    <row r="8179" spans="1:32">
      <c r="A8179">
        <v>33422</v>
      </c>
      <c r="B8179">
        <v>32522</v>
      </c>
      <c r="C8179" t="s">
        <v>154</v>
      </c>
      <c r="D8179" t="s">
        <v>230</v>
      </c>
      <c r="E8179" t="s">
        <v>34</v>
      </c>
      <c r="F8179" t="s">
        <v>39761</v>
      </c>
      <c r="G8179" t="s">
        <v>39762</v>
      </c>
      <c r="H8179" t="s">
        <v>904</v>
      </c>
      <c r="I8179" s="1">
        <v>33497</v>
      </c>
      <c r="J8179" t="s">
        <v>39763</v>
      </c>
      <c r="K8179" t="s">
        <v>14128</v>
      </c>
      <c r="L8179">
        <v>71892</v>
      </c>
      <c r="M8179" t="s">
        <v>904</v>
      </c>
      <c r="N8179" s="1">
        <v>45068</v>
      </c>
      <c r="O8179" s="1">
        <v>45073</v>
      </c>
      <c r="P8179">
        <v>15</v>
      </c>
      <c r="Q8179">
        <v>1</v>
      </c>
      <c r="R8179" t="s">
        <v>40</v>
      </c>
      <c r="S8179">
        <v>4</v>
      </c>
      <c r="T8179">
        <v>0</v>
      </c>
      <c r="U8179">
        <v>5</v>
      </c>
      <c r="V8179">
        <v>1165</v>
      </c>
      <c r="W8179" t="s">
        <v>41</v>
      </c>
      <c r="X8179" t="s">
        <v>39764</v>
      </c>
      <c r="Y8179" t="s">
        <v>81</v>
      </c>
      <c r="Z8179" s="1">
        <v>45053</v>
      </c>
      <c r="AA8179" s="2">
        <v>0.66164351851851855</v>
      </c>
      <c r="AB8179" s="2">
        <v>0.84804398148148152</v>
      </c>
      <c r="AC8179" t="s">
        <v>45</v>
      </c>
      <c r="AD8179" t="s">
        <v>45</v>
      </c>
      <c r="AE8179" t="s">
        <v>44</v>
      </c>
      <c r="AF8179">
        <v>233</v>
      </c>
    </row>
    <row r="8180" spans="1:32">
      <c r="A8180">
        <v>33424</v>
      </c>
      <c r="B8180">
        <v>32524</v>
      </c>
      <c r="C8180" t="s">
        <v>5029</v>
      </c>
      <c r="D8180" t="s">
        <v>428</v>
      </c>
      <c r="E8180" t="s">
        <v>48</v>
      </c>
      <c r="F8180" t="s">
        <v>39765</v>
      </c>
      <c r="G8180" t="s">
        <v>39766</v>
      </c>
      <c r="H8180" t="s">
        <v>164</v>
      </c>
      <c r="I8180" s="1">
        <v>29491</v>
      </c>
      <c r="J8180" t="s">
        <v>39767</v>
      </c>
      <c r="K8180" t="s">
        <v>39768</v>
      </c>
      <c r="L8180">
        <v>34940</v>
      </c>
      <c r="M8180" t="s">
        <v>164</v>
      </c>
      <c r="N8180" s="1">
        <v>45085</v>
      </c>
      <c r="O8180" s="1">
        <v>45086</v>
      </c>
      <c r="P8180">
        <v>93</v>
      </c>
      <c r="Q8180">
        <v>4</v>
      </c>
      <c r="R8180" t="s">
        <v>40</v>
      </c>
      <c r="S8180">
        <v>3</v>
      </c>
      <c r="T8180">
        <v>0</v>
      </c>
      <c r="U8180">
        <v>1</v>
      </c>
      <c r="V8180">
        <v>210</v>
      </c>
      <c r="W8180" t="s">
        <v>54</v>
      </c>
      <c r="X8180" t="s">
        <v>39769</v>
      </c>
      <c r="Y8180" t="s">
        <v>65</v>
      </c>
      <c r="Z8180" s="1">
        <v>45047</v>
      </c>
      <c r="AA8180" s="2">
        <v>0.13931712962962964</v>
      </c>
      <c r="AB8180" s="2">
        <v>0.18137731481481481</v>
      </c>
      <c r="AC8180" t="s">
        <v>44</v>
      </c>
      <c r="AD8180" t="s">
        <v>44</v>
      </c>
      <c r="AE8180" t="s">
        <v>45</v>
      </c>
      <c r="AF8180">
        <v>210</v>
      </c>
    </row>
    <row r="8181" spans="1:32">
      <c r="A8181">
        <v>33425</v>
      </c>
      <c r="B8181">
        <v>32525</v>
      </c>
      <c r="C8181" t="s">
        <v>175</v>
      </c>
      <c r="D8181" t="s">
        <v>2289</v>
      </c>
      <c r="E8181" t="s">
        <v>34</v>
      </c>
      <c r="F8181" t="s">
        <v>39770</v>
      </c>
      <c r="G8181" t="s">
        <v>39771</v>
      </c>
      <c r="H8181" t="s">
        <v>171</v>
      </c>
      <c r="I8181" s="1">
        <v>27860</v>
      </c>
      <c r="J8181" t="s">
        <v>39772</v>
      </c>
      <c r="K8181" t="s">
        <v>39773</v>
      </c>
      <c r="L8181">
        <v>91231</v>
      </c>
      <c r="M8181" t="s">
        <v>171</v>
      </c>
      <c r="N8181" s="1">
        <v>45302</v>
      </c>
      <c r="O8181" s="1">
        <v>45303</v>
      </c>
      <c r="P8181">
        <v>55</v>
      </c>
      <c r="Q8181">
        <v>3</v>
      </c>
      <c r="R8181" t="s">
        <v>53</v>
      </c>
      <c r="S8181">
        <v>3</v>
      </c>
      <c r="T8181">
        <v>2</v>
      </c>
      <c r="U8181">
        <v>1</v>
      </c>
      <c r="V8181">
        <v>130</v>
      </c>
      <c r="W8181" t="s">
        <v>41</v>
      </c>
      <c r="X8181" t="s">
        <v>39774</v>
      </c>
      <c r="Y8181" t="s">
        <v>6</v>
      </c>
      <c r="Z8181" s="1">
        <v>45271</v>
      </c>
      <c r="AA8181" s="2">
        <v>3.7638888888888895E-2</v>
      </c>
      <c r="AB8181" s="2">
        <v>0.38605324074074071</v>
      </c>
      <c r="AC8181" t="s">
        <v>44</v>
      </c>
      <c r="AD8181" t="s">
        <v>45</v>
      </c>
      <c r="AE8181" t="s">
        <v>45</v>
      </c>
      <c r="AF8181">
        <v>130</v>
      </c>
    </row>
    <row r="8182" spans="1:32">
      <c r="A8182">
        <v>33426</v>
      </c>
      <c r="B8182">
        <v>32526</v>
      </c>
      <c r="C8182" t="s">
        <v>3707</v>
      </c>
      <c r="D8182" t="s">
        <v>609</v>
      </c>
      <c r="E8182" t="s">
        <v>48</v>
      </c>
      <c r="F8182" t="s">
        <v>39775</v>
      </c>
      <c r="G8182" t="s">
        <v>39776</v>
      </c>
      <c r="H8182" t="s">
        <v>101</v>
      </c>
      <c r="I8182" s="1">
        <v>32138</v>
      </c>
      <c r="J8182" t="s">
        <v>39777</v>
      </c>
      <c r="K8182" t="s">
        <v>39778</v>
      </c>
      <c r="L8182">
        <v>59946</v>
      </c>
      <c r="M8182" t="s">
        <v>101</v>
      </c>
      <c r="N8182" s="1">
        <v>45059</v>
      </c>
      <c r="O8182" s="1">
        <v>45061</v>
      </c>
      <c r="P8182">
        <v>95</v>
      </c>
      <c r="Q8182">
        <v>4</v>
      </c>
      <c r="R8182" t="s">
        <v>63</v>
      </c>
      <c r="S8182">
        <v>4</v>
      </c>
      <c r="T8182">
        <v>2</v>
      </c>
      <c r="U8182">
        <v>2</v>
      </c>
      <c r="V8182">
        <v>128</v>
      </c>
      <c r="W8182" t="s">
        <v>54</v>
      </c>
      <c r="X8182" t="s">
        <v>39779</v>
      </c>
      <c r="Y8182" t="s">
        <v>81</v>
      </c>
      <c r="Z8182" s="1">
        <v>45040</v>
      </c>
      <c r="AA8182" s="2">
        <v>0.15166666666666667</v>
      </c>
      <c r="AB8182" s="2">
        <v>0.3420023148148148</v>
      </c>
      <c r="AC8182" t="s">
        <v>44</v>
      </c>
      <c r="AD8182" t="s">
        <v>45</v>
      </c>
      <c r="AE8182" t="s">
        <v>44</v>
      </c>
      <c r="AF8182">
        <v>64</v>
      </c>
    </row>
    <row r="8183" spans="1:32">
      <c r="A8183">
        <v>33427</v>
      </c>
      <c r="B8183">
        <v>32527</v>
      </c>
      <c r="C8183" t="s">
        <v>1907</v>
      </c>
      <c r="D8183" t="s">
        <v>8794</v>
      </c>
      <c r="E8183" t="s">
        <v>48</v>
      </c>
      <c r="F8183" t="s">
        <v>39780</v>
      </c>
      <c r="G8183" t="s">
        <v>39781</v>
      </c>
      <c r="H8183" t="s">
        <v>50</v>
      </c>
      <c r="I8183" s="1">
        <v>17152</v>
      </c>
      <c r="J8183" t="s">
        <v>39782</v>
      </c>
      <c r="K8183" t="s">
        <v>39783</v>
      </c>
      <c r="L8183">
        <v>43141</v>
      </c>
      <c r="M8183" t="s">
        <v>50</v>
      </c>
      <c r="N8183" s="1">
        <v>45087</v>
      </c>
      <c r="O8183" s="1">
        <v>45089</v>
      </c>
      <c r="P8183">
        <v>3</v>
      </c>
      <c r="Q8183">
        <v>1</v>
      </c>
      <c r="R8183" t="s">
        <v>40</v>
      </c>
      <c r="S8183">
        <v>4</v>
      </c>
      <c r="T8183">
        <v>1</v>
      </c>
      <c r="U8183">
        <v>2</v>
      </c>
      <c r="V8183">
        <v>442</v>
      </c>
      <c r="W8183" t="s">
        <v>54</v>
      </c>
      <c r="X8183" t="s">
        <v>39784</v>
      </c>
      <c r="Y8183" t="s">
        <v>6</v>
      </c>
      <c r="Z8183" s="1">
        <v>45067</v>
      </c>
      <c r="AA8183" s="2">
        <v>0.53646990740740741</v>
      </c>
      <c r="AB8183" s="2">
        <v>0.24611111111111109</v>
      </c>
      <c r="AC8183" t="s">
        <v>45</v>
      </c>
      <c r="AD8183" t="s">
        <v>44</v>
      </c>
      <c r="AE8183" t="s">
        <v>44</v>
      </c>
      <c r="AF8183">
        <v>221</v>
      </c>
    </row>
    <row r="8184" spans="1:32">
      <c r="A8184">
        <v>33431</v>
      </c>
      <c r="B8184">
        <v>32531</v>
      </c>
      <c r="C8184" t="s">
        <v>564</v>
      </c>
      <c r="D8184" t="s">
        <v>1322</v>
      </c>
      <c r="E8184" t="s">
        <v>34</v>
      </c>
      <c r="F8184" t="s">
        <v>39785</v>
      </c>
      <c r="G8184" t="s">
        <v>39786</v>
      </c>
      <c r="H8184" t="s">
        <v>171</v>
      </c>
      <c r="I8184" s="1">
        <v>24030</v>
      </c>
      <c r="J8184" t="s">
        <v>39787</v>
      </c>
      <c r="K8184" t="s">
        <v>17203</v>
      </c>
      <c r="L8184">
        <v>48938</v>
      </c>
      <c r="M8184" t="s">
        <v>171</v>
      </c>
      <c r="N8184" s="1">
        <v>45258</v>
      </c>
      <c r="O8184" s="1">
        <v>45260</v>
      </c>
      <c r="P8184">
        <v>28</v>
      </c>
      <c r="Q8184">
        <v>2</v>
      </c>
      <c r="R8184" t="s">
        <v>53</v>
      </c>
      <c r="S8184">
        <v>4</v>
      </c>
      <c r="T8184">
        <v>1</v>
      </c>
      <c r="U8184">
        <v>2</v>
      </c>
      <c r="V8184">
        <v>264</v>
      </c>
      <c r="W8184" t="s">
        <v>54</v>
      </c>
      <c r="X8184" t="s">
        <v>39788</v>
      </c>
      <c r="Y8184" t="s">
        <v>43</v>
      </c>
      <c r="Z8184" s="1">
        <v>45230</v>
      </c>
      <c r="AA8184" s="2">
        <v>0.79469907407407403</v>
      </c>
      <c r="AB8184" s="2">
        <v>0.83954861111111112</v>
      </c>
      <c r="AC8184" t="s">
        <v>45</v>
      </c>
      <c r="AD8184" t="s">
        <v>45</v>
      </c>
      <c r="AE8184" t="s">
        <v>44</v>
      </c>
      <c r="AF8184">
        <v>132</v>
      </c>
    </row>
    <row r="8185" spans="1:32">
      <c r="A8185">
        <v>33432</v>
      </c>
      <c r="B8185">
        <v>32532</v>
      </c>
      <c r="C8185" t="s">
        <v>722</v>
      </c>
      <c r="D8185" t="s">
        <v>7488</v>
      </c>
      <c r="E8185" t="s">
        <v>48</v>
      </c>
      <c r="F8185" t="s">
        <v>39789</v>
      </c>
      <c r="G8185">
        <f>1-514-597-3211</f>
        <v>-4321</v>
      </c>
      <c r="H8185" t="s">
        <v>295</v>
      </c>
      <c r="I8185" s="1">
        <v>26087</v>
      </c>
      <c r="J8185" t="s">
        <v>39790</v>
      </c>
      <c r="K8185" t="s">
        <v>10797</v>
      </c>
      <c r="L8185">
        <v>54011</v>
      </c>
      <c r="M8185" t="s">
        <v>295</v>
      </c>
      <c r="N8185" s="1">
        <v>45118</v>
      </c>
      <c r="O8185" s="1">
        <v>45120</v>
      </c>
      <c r="P8185">
        <v>3</v>
      </c>
      <c r="Q8185">
        <v>1</v>
      </c>
      <c r="R8185" t="s">
        <v>40</v>
      </c>
      <c r="S8185">
        <v>3</v>
      </c>
      <c r="T8185">
        <v>0</v>
      </c>
      <c r="U8185">
        <v>2</v>
      </c>
      <c r="V8185">
        <v>468</v>
      </c>
      <c r="W8185" t="s">
        <v>54</v>
      </c>
      <c r="X8185" t="s">
        <v>39791</v>
      </c>
      <c r="Y8185" t="s">
        <v>6</v>
      </c>
      <c r="Z8185" s="1">
        <v>45104</v>
      </c>
      <c r="AA8185" s="2">
        <v>0.32980324074074074</v>
      </c>
      <c r="AB8185" s="2">
        <v>0.46165509259259258</v>
      </c>
      <c r="AC8185" t="s">
        <v>45</v>
      </c>
      <c r="AD8185" t="s">
        <v>44</v>
      </c>
      <c r="AE8185" t="s">
        <v>45</v>
      </c>
      <c r="AF8185">
        <v>234</v>
      </c>
    </row>
    <row r="8186" spans="1:32">
      <c r="A8186">
        <v>33433</v>
      </c>
      <c r="B8186">
        <v>32533</v>
      </c>
      <c r="C8186" t="s">
        <v>27641</v>
      </c>
      <c r="D8186" t="s">
        <v>147</v>
      </c>
      <c r="E8186" t="s">
        <v>48</v>
      </c>
      <c r="F8186" t="s">
        <v>39792</v>
      </c>
      <c r="G8186" t="s">
        <v>39793</v>
      </c>
      <c r="H8186" t="s">
        <v>272</v>
      </c>
      <c r="I8186" s="1">
        <v>23519</v>
      </c>
      <c r="J8186" t="s">
        <v>39794</v>
      </c>
      <c r="K8186" t="s">
        <v>39795</v>
      </c>
      <c r="L8186">
        <v>72480</v>
      </c>
      <c r="M8186" t="s">
        <v>272</v>
      </c>
      <c r="N8186" s="1">
        <v>45240</v>
      </c>
      <c r="O8186" s="1">
        <v>45243</v>
      </c>
      <c r="P8186">
        <v>87</v>
      </c>
      <c r="Q8186">
        <v>4</v>
      </c>
      <c r="R8186" t="s">
        <v>40</v>
      </c>
      <c r="S8186">
        <v>4</v>
      </c>
      <c r="T8186">
        <v>1</v>
      </c>
      <c r="U8186">
        <v>3</v>
      </c>
      <c r="V8186">
        <v>729</v>
      </c>
      <c r="W8186" t="s">
        <v>54</v>
      </c>
      <c r="X8186" t="s">
        <v>39796</v>
      </c>
      <c r="Y8186" t="s">
        <v>6</v>
      </c>
      <c r="Z8186" s="1">
        <v>45204</v>
      </c>
      <c r="AA8186" s="2">
        <v>0.85381944444444446</v>
      </c>
      <c r="AB8186" s="2">
        <v>0.85418981481481471</v>
      </c>
      <c r="AC8186" t="s">
        <v>45</v>
      </c>
      <c r="AD8186" t="s">
        <v>45</v>
      </c>
      <c r="AE8186" t="s">
        <v>44</v>
      </c>
      <c r="AF8186">
        <v>243</v>
      </c>
    </row>
    <row r="8187" spans="1:32">
      <c r="A8187">
        <v>33434</v>
      </c>
      <c r="B8187">
        <v>32534</v>
      </c>
      <c r="C8187" t="s">
        <v>2886</v>
      </c>
      <c r="D8187" t="s">
        <v>83</v>
      </c>
      <c r="E8187" t="s">
        <v>48</v>
      </c>
      <c r="F8187" t="s">
        <v>39797</v>
      </c>
      <c r="G8187" t="s">
        <v>39798</v>
      </c>
      <c r="H8187" t="s">
        <v>272</v>
      </c>
      <c r="I8187" s="1">
        <v>27194</v>
      </c>
      <c r="J8187" t="s">
        <v>39799</v>
      </c>
      <c r="K8187" t="s">
        <v>20156</v>
      </c>
      <c r="L8187">
        <v>67348</v>
      </c>
      <c r="M8187" t="s">
        <v>272</v>
      </c>
      <c r="N8187" s="1">
        <v>45304</v>
      </c>
      <c r="O8187" s="1">
        <v>45305</v>
      </c>
      <c r="P8187">
        <v>45</v>
      </c>
      <c r="Q8187">
        <v>2</v>
      </c>
      <c r="R8187" t="s">
        <v>40</v>
      </c>
      <c r="S8187">
        <v>1</v>
      </c>
      <c r="T8187">
        <v>0</v>
      </c>
      <c r="U8187">
        <v>1</v>
      </c>
      <c r="V8187">
        <v>230</v>
      </c>
      <c r="W8187" t="s">
        <v>41</v>
      </c>
      <c r="X8187" t="s">
        <v>39800</v>
      </c>
      <c r="Y8187" t="s">
        <v>65</v>
      </c>
      <c r="Z8187" s="1">
        <v>45286</v>
      </c>
      <c r="AA8187" s="2">
        <v>0.15699074074074074</v>
      </c>
      <c r="AB8187" s="2">
        <v>0.2545486111111111</v>
      </c>
      <c r="AC8187" t="s">
        <v>45</v>
      </c>
      <c r="AD8187" t="s">
        <v>44</v>
      </c>
      <c r="AE8187" t="s">
        <v>45</v>
      </c>
      <c r="AF8187">
        <v>230</v>
      </c>
    </row>
    <row r="8188" spans="1:32">
      <c r="A8188">
        <v>33435</v>
      </c>
      <c r="B8188">
        <v>32535</v>
      </c>
      <c r="C8188" t="s">
        <v>1240</v>
      </c>
      <c r="D8188" t="s">
        <v>1167</v>
      </c>
      <c r="E8188" t="s">
        <v>34</v>
      </c>
      <c r="F8188" t="s">
        <v>39801</v>
      </c>
      <c r="G8188" t="s">
        <v>39802</v>
      </c>
      <c r="H8188" t="s">
        <v>171</v>
      </c>
      <c r="I8188" s="1">
        <v>17601</v>
      </c>
      <c r="J8188" t="s">
        <v>39803</v>
      </c>
      <c r="K8188" t="s">
        <v>7887</v>
      </c>
      <c r="L8188">
        <v>20232</v>
      </c>
      <c r="M8188" t="s">
        <v>171</v>
      </c>
      <c r="N8188" s="1">
        <v>45175</v>
      </c>
      <c r="O8188" s="1">
        <v>45179</v>
      </c>
      <c r="P8188">
        <v>9</v>
      </c>
      <c r="Q8188">
        <v>1</v>
      </c>
      <c r="R8188" t="s">
        <v>40</v>
      </c>
      <c r="S8188">
        <v>2</v>
      </c>
      <c r="T8188">
        <v>0</v>
      </c>
      <c r="U8188">
        <v>4</v>
      </c>
      <c r="V8188">
        <v>996</v>
      </c>
      <c r="W8188" t="s">
        <v>54</v>
      </c>
      <c r="X8188" t="s">
        <v>39804</v>
      </c>
      <c r="Y8188" t="s">
        <v>65</v>
      </c>
      <c r="Z8188" s="1">
        <v>45151</v>
      </c>
      <c r="AA8188" s="2">
        <v>0.92898148148148152</v>
      </c>
      <c r="AB8188" s="2">
        <v>0.66839120370370375</v>
      </c>
      <c r="AC8188" t="s">
        <v>45</v>
      </c>
      <c r="AD8188" t="s">
        <v>44</v>
      </c>
      <c r="AE8188" t="s">
        <v>44</v>
      </c>
      <c r="AF8188">
        <v>249</v>
      </c>
    </row>
    <row r="8189" spans="1:32">
      <c r="A8189">
        <v>33436</v>
      </c>
      <c r="B8189">
        <v>32536</v>
      </c>
      <c r="C8189" t="s">
        <v>702</v>
      </c>
      <c r="D8189" t="s">
        <v>4979</v>
      </c>
      <c r="E8189" t="s">
        <v>34</v>
      </c>
      <c r="F8189" t="s">
        <v>39805</v>
      </c>
      <c r="G8189" t="s">
        <v>39806</v>
      </c>
      <c r="H8189" t="s">
        <v>1442</v>
      </c>
      <c r="I8189" s="1">
        <v>31798</v>
      </c>
      <c r="J8189" t="s">
        <v>39807</v>
      </c>
      <c r="K8189" t="s">
        <v>39808</v>
      </c>
      <c r="L8189">
        <v>23761</v>
      </c>
      <c r="M8189" t="s">
        <v>1442</v>
      </c>
      <c r="N8189" s="1">
        <v>44960</v>
      </c>
      <c r="O8189" s="1">
        <v>44963</v>
      </c>
      <c r="P8189">
        <v>17</v>
      </c>
      <c r="Q8189">
        <v>1</v>
      </c>
      <c r="R8189" t="s">
        <v>63</v>
      </c>
      <c r="S8189">
        <v>4</v>
      </c>
      <c r="T8189">
        <v>2</v>
      </c>
      <c r="U8189">
        <v>3</v>
      </c>
      <c r="V8189">
        <v>213</v>
      </c>
      <c r="W8189" t="s">
        <v>41</v>
      </c>
      <c r="X8189" t="s">
        <v>39809</v>
      </c>
      <c r="Y8189" t="s">
        <v>6</v>
      </c>
      <c r="Z8189" s="1">
        <v>44935</v>
      </c>
      <c r="AA8189" s="2">
        <v>0.7029050925925926</v>
      </c>
      <c r="AB8189" s="2">
        <v>0.37874999999999998</v>
      </c>
      <c r="AC8189" t="s">
        <v>44</v>
      </c>
      <c r="AD8189" t="s">
        <v>45</v>
      </c>
      <c r="AE8189" t="s">
        <v>45</v>
      </c>
      <c r="AF8189">
        <v>71</v>
      </c>
    </row>
    <row r="8190" spans="1:32">
      <c r="A8190">
        <v>33438</v>
      </c>
      <c r="B8190">
        <v>32538</v>
      </c>
      <c r="C8190" t="s">
        <v>5036</v>
      </c>
      <c r="D8190" t="s">
        <v>24330</v>
      </c>
      <c r="E8190" t="s">
        <v>34</v>
      </c>
      <c r="F8190" t="s">
        <v>39810</v>
      </c>
      <c r="G8190" t="s">
        <v>39811</v>
      </c>
      <c r="H8190" t="s">
        <v>115</v>
      </c>
      <c r="I8190" s="1">
        <v>34541</v>
      </c>
      <c r="J8190" t="s">
        <v>39812</v>
      </c>
      <c r="K8190" t="s">
        <v>39813</v>
      </c>
      <c r="L8190">
        <v>36729</v>
      </c>
      <c r="M8190" t="s">
        <v>115</v>
      </c>
      <c r="N8190" s="1">
        <v>45175</v>
      </c>
      <c r="O8190" s="1">
        <v>45177</v>
      </c>
      <c r="P8190">
        <v>35</v>
      </c>
      <c r="Q8190">
        <v>2</v>
      </c>
      <c r="R8190" t="s">
        <v>63</v>
      </c>
      <c r="S8190">
        <v>1</v>
      </c>
      <c r="T8190">
        <v>2</v>
      </c>
      <c r="U8190">
        <v>2</v>
      </c>
      <c r="V8190">
        <v>136</v>
      </c>
      <c r="W8190" t="s">
        <v>41</v>
      </c>
      <c r="X8190" t="s">
        <v>39814</v>
      </c>
      <c r="Y8190" t="s">
        <v>6</v>
      </c>
      <c r="Z8190" s="1">
        <v>45164</v>
      </c>
      <c r="AA8190" s="2">
        <v>0.39728009259259256</v>
      </c>
      <c r="AB8190" s="2">
        <v>0.33709490740740744</v>
      </c>
      <c r="AC8190" t="s">
        <v>45</v>
      </c>
      <c r="AD8190" t="s">
        <v>44</v>
      </c>
      <c r="AE8190" t="s">
        <v>44</v>
      </c>
      <c r="AF8190">
        <v>68</v>
      </c>
    </row>
    <row r="8191" spans="1:32">
      <c r="A8191">
        <v>33440</v>
      </c>
      <c r="B8191">
        <v>32540</v>
      </c>
      <c r="C8191" t="s">
        <v>1255</v>
      </c>
      <c r="D8191" t="s">
        <v>12204</v>
      </c>
      <c r="E8191" t="s">
        <v>34</v>
      </c>
      <c r="F8191" t="s">
        <v>39815</v>
      </c>
      <c r="G8191" t="s">
        <v>39816</v>
      </c>
      <c r="H8191" t="s">
        <v>725</v>
      </c>
      <c r="I8191" s="1">
        <v>31985</v>
      </c>
      <c r="J8191" t="s">
        <v>39817</v>
      </c>
      <c r="K8191" t="s">
        <v>34016</v>
      </c>
      <c r="L8191">
        <v>89317</v>
      </c>
      <c r="M8191" t="s">
        <v>725</v>
      </c>
      <c r="N8191" s="1">
        <v>45231</v>
      </c>
      <c r="O8191" s="1">
        <v>45232</v>
      </c>
      <c r="P8191">
        <v>48</v>
      </c>
      <c r="Q8191">
        <v>2</v>
      </c>
      <c r="R8191" t="s">
        <v>40</v>
      </c>
      <c r="S8191">
        <v>2</v>
      </c>
      <c r="T8191">
        <v>2</v>
      </c>
      <c r="U8191">
        <v>1</v>
      </c>
      <c r="V8191">
        <v>240</v>
      </c>
      <c r="W8191" t="s">
        <v>41</v>
      </c>
      <c r="X8191" t="s">
        <v>39818</v>
      </c>
      <c r="Y8191" t="s">
        <v>65</v>
      </c>
      <c r="Z8191" s="1">
        <v>45208</v>
      </c>
      <c r="AA8191" s="2">
        <v>6.0069444444444441E-3</v>
      </c>
      <c r="AB8191" s="2">
        <v>0.34718749999999998</v>
      </c>
      <c r="AC8191" t="s">
        <v>44</v>
      </c>
      <c r="AD8191" t="s">
        <v>45</v>
      </c>
      <c r="AE8191" t="s">
        <v>45</v>
      </c>
      <c r="AF8191">
        <v>240</v>
      </c>
    </row>
    <row r="8192" spans="1:32">
      <c r="A8192">
        <v>33442</v>
      </c>
      <c r="B8192">
        <v>32542</v>
      </c>
      <c r="C8192" t="s">
        <v>908</v>
      </c>
      <c r="D8192" t="s">
        <v>140</v>
      </c>
      <c r="E8192" t="s">
        <v>48</v>
      </c>
      <c r="F8192" t="s">
        <v>39819</v>
      </c>
      <c r="G8192">
        <f>1-307-834-3978</f>
        <v>-5118</v>
      </c>
      <c r="H8192" t="s">
        <v>129</v>
      </c>
      <c r="I8192" s="1">
        <v>24720</v>
      </c>
      <c r="J8192" t="s">
        <v>39820</v>
      </c>
      <c r="K8192" t="s">
        <v>39821</v>
      </c>
      <c r="L8192">
        <v>27241</v>
      </c>
      <c r="M8192" t="s">
        <v>129</v>
      </c>
      <c r="N8192" s="1">
        <v>44996</v>
      </c>
      <c r="O8192" s="1">
        <v>45001</v>
      </c>
      <c r="P8192">
        <v>81</v>
      </c>
      <c r="Q8192">
        <v>4</v>
      </c>
      <c r="R8192" t="s">
        <v>40</v>
      </c>
      <c r="S8192">
        <v>2</v>
      </c>
      <c r="T8192">
        <v>1</v>
      </c>
      <c r="U8192">
        <v>5</v>
      </c>
      <c r="V8192">
        <v>1135</v>
      </c>
      <c r="W8192" t="s">
        <v>41</v>
      </c>
      <c r="X8192" t="s">
        <v>39822</v>
      </c>
      <c r="Y8192" t="s">
        <v>81</v>
      </c>
      <c r="Z8192" s="1">
        <v>44969</v>
      </c>
      <c r="AA8192" s="2">
        <v>0.90803240740740743</v>
      </c>
      <c r="AB8192" s="2">
        <v>0.18627314814814813</v>
      </c>
      <c r="AC8192" t="s">
        <v>44</v>
      </c>
      <c r="AD8192" t="s">
        <v>45</v>
      </c>
      <c r="AE8192" t="s">
        <v>45</v>
      </c>
      <c r="AF8192">
        <v>227</v>
      </c>
    </row>
    <row r="8193" spans="1:32">
      <c r="A8193">
        <v>33445</v>
      </c>
      <c r="B8193">
        <v>32545</v>
      </c>
      <c r="C8193" t="s">
        <v>2219</v>
      </c>
      <c r="D8193" t="s">
        <v>8988</v>
      </c>
      <c r="E8193" t="s">
        <v>34</v>
      </c>
      <c r="F8193" t="s">
        <v>39823</v>
      </c>
      <c r="G8193" t="s">
        <v>39824</v>
      </c>
      <c r="H8193" t="s">
        <v>77</v>
      </c>
      <c r="I8193" s="1">
        <v>16559</v>
      </c>
      <c r="J8193" t="s">
        <v>39825</v>
      </c>
      <c r="K8193" t="s">
        <v>12744</v>
      </c>
      <c r="L8193">
        <v>26279</v>
      </c>
      <c r="M8193" t="s">
        <v>77</v>
      </c>
      <c r="N8193" s="1">
        <v>45090</v>
      </c>
      <c r="O8193" s="1">
        <v>45092</v>
      </c>
      <c r="P8193">
        <v>19</v>
      </c>
      <c r="Q8193">
        <v>1</v>
      </c>
      <c r="R8193" t="s">
        <v>53</v>
      </c>
      <c r="S8193">
        <v>4</v>
      </c>
      <c r="T8193">
        <v>2</v>
      </c>
      <c r="U8193">
        <v>2</v>
      </c>
      <c r="V8193">
        <v>276</v>
      </c>
      <c r="W8193" t="s">
        <v>54</v>
      </c>
      <c r="X8193" t="s">
        <v>39826</v>
      </c>
      <c r="Y8193" t="s">
        <v>81</v>
      </c>
      <c r="Z8193" s="1">
        <v>45079</v>
      </c>
      <c r="AA8193" s="2">
        <v>0.66454861111111108</v>
      </c>
      <c r="AB8193" s="2">
        <v>0.14864583333333334</v>
      </c>
      <c r="AC8193" t="s">
        <v>44</v>
      </c>
      <c r="AD8193" t="s">
        <v>44</v>
      </c>
      <c r="AE8193" t="s">
        <v>44</v>
      </c>
      <c r="AF8193">
        <v>138</v>
      </c>
    </row>
    <row r="8194" spans="1:32">
      <c r="A8194">
        <v>33448</v>
      </c>
      <c r="B8194">
        <v>32548</v>
      </c>
      <c r="C8194" t="s">
        <v>112</v>
      </c>
      <c r="D8194" t="s">
        <v>816</v>
      </c>
      <c r="E8194" t="s">
        <v>34</v>
      </c>
      <c r="F8194" t="s">
        <v>39827</v>
      </c>
      <c r="G8194" t="s">
        <v>39828</v>
      </c>
      <c r="H8194" t="s">
        <v>201</v>
      </c>
      <c r="I8194" s="1">
        <v>31729</v>
      </c>
      <c r="J8194" t="s">
        <v>39829</v>
      </c>
      <c r="K8194" t="s">
        <v>25785</v>
      </c>
      <c r="L8194">
        <v>12942</v>
      </c>
      <c r="M8194" t="s">
        <v>201</v>
      </c>
      <c r="N8194" s="1">
        <v>45169</v>
      </c>
      <c r="O8194" s="1">
        <v>45170</v>
      </c>
      <c r="P8194">
        <v>40</v>
      </c>
      <c r="Q8194">
        <v>2</v>
      </c>
      <c r="R8194" t="s">
        <v>53</v>
      </c>
      <c r="S8194">
        <v>3</v>
      </c>
      <c r="T8194">
        <v>2</v>
      </c>
      <c r="U8194">
        <v>1</v>
      </c>
      <c r="V8194">
        <v>124</v>
      </c>
      <c r="W8194" t="s">
        <v>41</v>
      </c>
      <c r="X8194" t="s">
        <v>39830</v>
      </c>
      <c r="Y8194" t="s">
        <v>65</v>
      </c>
      <c r="Z8194" s="1">
        <v>45145</v>
      </c>
      <c r="AA8194" s="2">
        <v>0.34853009259259254</v>
      </c>
      <c r="AB8194" s="2">
        <v>8.3206018518518512E-2</v>
      </c>
      <c r="AC8194" t="s">
        <v>45</v>
      </c>
      <c r="AD8194" t="s">
        <v>45</v>
      </c>
      <c r="AE8194" t="s">
        <v>44</v>
      </c>
      <c r="AF8194">
        <v>124</v>
      </c>
    </row>
    <row r="8195" spans="1:32">
      <c r="A8195">
        <v>33449</v>
      </c>
      <c r="B8195">
        <v>32549</v>
      </c>
      <c r="C8195" t="s">
        <v>1725</v>
      </c>
      <c r="D8195" t="s">
        <v>546</v>
      </c>
      <c r="E8195" t="s">
        <v>48</v>
      </c>
      <c r="F8195" t="s">
        <v>37001</v>
      </c>
      <c r="G8195" t="s">
        <v>39831</v>
      </c>
      <c r="H8195" t="s">
        <v>60</v>
      </c>
      <c r="I8195" s="1">
        <v>36341</v>
      </c>
      <c r="J8195" t="s">
        <v>39832</v>
      </c>
      <c r="K8195" t="s">
        <v>17115</v>
      </c>
      <c r="L8195">
        <v>62170</v>
      </c>
      <c r="M8195" t="s">
        <v>60</v>
      </c>
      <c r="N8195" s="1">
        <v>45256</v>
      </c>
      <c r="O8195" s="1">
        <v>45261</v>
      </c>
      <c r="P8195">
        <v>60</v>
      </c>
      <c r="Q8195">
        <v>3</v>
      </c>
      <c r="R8195" t="s">
        <v>40</v>
      </c>
      <c r="S8195">
        <v>3</v>
      </c>
      <c r="T8195">
        <v>0</v>
      </c>
      <c r="U8195">
        <v>5</v>
      </c>
      <c r="V8195">
        <v>1080</v>
      </c>
      <c r="W8195" t="s">
        <v>54</v>
      </c>
      <c r="X8195" t="s">
        <v>39833</v>
      </c>
      <c r="Y8195" t="s">
        <v>6</v>
      </c>
      <c r="Z8195" s="1">
        <v>45239</v>
      </c>
      <c r="AA8195" s="2">
        <v>0.33402777777777781</v>
      </c>
      <c r="AB8195" s="2">
        <v>0.55666666666666664</v>
      </c>
      <c r="AC8195" t="s">
        <v>44</v>
      </c>
      <c r="AD8195" t="s">
        <v>44</v>
      </c>
      <c r="AE8195" t="s">
        <v>44</v>
      </c>
      <c r="AF8195">
        <v>216</v>
      </c>
    </row>
    <row r="8196" spans="1:32">
      <c r="A8196">
        <v>33451</v>
      </c>
      <c r="B8196">
        <v>32551</v>
      </c>
      <c r="C8196" t="s">
        <v>552</v>
      </c>
      <c r="D8196" t="s">
        <v>681</v>
      </c>
      <c r="E8196" t="s">
        <v>34</v>
      </c>
      <c r="F8196" t="s">
        <v>39834</v>
      </c>
      <c r="G8196" t="s">
        <v>39835</v>
      </c>
      <c r="H8196" t="s">
        <v>179</v>
      </c>
      <c r="I8196" s="1">
        <v>25679</v>
      </c>
      <c r="J8196" t="s">
        <v>39836</v>
      </c>
      <c r="K8196" t="s">
        <v>400</v>
      </c>
      <c r="L8196">
        <v>65522</v>
      </c>
      <c r="M8196" t="s">
        <v>179</v>
      </c>
      <c r="N8196" s="1">
        <v>45193</v>
      </c>
      <c r="O8196" s="1">
        <v>45198</v>
      </c>
      <c r="P8196">
        <v>11</v>
      </c>
      <c r="Q8196">
        <v>1</v>
      </c>
      <c r="R8196" t="s">
        <v>63</v>
      </c>
      <c r="S8196">
        <v>3</v>
      </c>
      <c r="T8196">
        <v>2</v>
      </c>
      <c r="U8196">
        <v>5</v>
      </c>
      <c r="V8196">
        <v>445</v>
      </c>
      <c r="W8196" t="s">
        <v>41</v>
      </c>
      <c r="X8196" t="s">
        <v>39837</v>
      </c>
      <c r="Y8196" t="s">
        <v>81</v>
      </c>
      <c r="Z8196" s="1">
        <v>45163</v>
      </c>
      <c r="AA8196" s="2">
        <v>0.93584490740740733</v>
      </c>
      <c r="AB8196" s="2">
        <v>0.16537037037037036</v>
      </c>
      <c r="AC8196" t="s">
        <v>45</v>
      </c>
      <c r="AD8196" t="s">
        <v>45</v>
      </c>
      <c r="AE8196" t="s">
        <v>45</v>
      </c>
      <c r="AF8196">
        <v>89</v>
      </c>
    </row>
    <row r="8197" spans="1:32">
      <c r="A8197">
        <v>33452</v>
      </c>
      <c r="B8197">
        <v>32552</v>
      </c>
      <c r="C8197" t="s">
        <v>321</v>
      </c>
      <c r="D8197" t="s">
        <v>57</v>
      </c>
      <c r="E8197" t="s">
        <v>34</v>
      </c>
      <c r="F8197" t="s">
        <v>39838</v>
      </c>
      <c r="G8197" t="s">
        <v>39839</v>
      </c>
      <c r="H8197" t="s">
        <v>725</v>
      </c>
      <c r="I8197" s="1">
        <v>34948</v>
      </c>
      <c r="J8197" t="s">
        <v>39840</v>
      </c>
      <c r="K8197" t="s">
        <v>39841</v>
      </c>
      <c r="L8197">
        <v>95126</v>
      </c>
      <c r="M8197" t="s">
        <v>725</v>
      </c>
      <c r="N8197" s="1">
        <v>45076</v>
      </c>
      <c r="O8197" s="1">
        <v>45081</v>
      </c>
      <c r="P8197">
        <v>54</v>
      </c>
      <c r="Q8197">
        <v>3</v>
      </c>
      <c r="R8197" t="s">
        <v>40</v>
      </c>
      <c r="S8197">
        <v>4</v>
      </c>
      <c r="T8197">
        <v>0</v>
      </c>
      <c r="U8197">
        <v>5</v>
      </c>
      <c r="V8197">
        <v>1040</v>
      </c>
      <c r="W8197" t="s">
        <v>54</v>
      </c>
      <c r="X8197" t="s">
        <v>39842</v>
      </c>
      <c r="Y8197" t="s">
        <v>65</v>
      </c>
      <c r="Z8197" s="1">
        <v>45069</v>
      </c>
      <c r="AA8197" s="2">
        <v>0.24689814814814814</v>
      </c>
      <c r="AB8197" s="2">
        <v>0.50755787037037037</v>
      </c>
      <c r="AC8197" t="s">
        <v>44</v>
      </c>
      <c r="AD8197" t="s">
        <v>44</v>
      </c>
      <c r="AE8197" t="s">
        <v>44</v>
      </c>
      <c r="AF8197">
        <v>208</v>
      </c>
    </row>
    <row r="8198" spans="1:32">
      <c r="A8198">
        <v>33454</v>
      </c>
      <c r="B8198">
        <v>32554</v>
      </c>
      <c r="C8198" t="s">
        <v>6052</v>
      </c>
      <c r="D8198" t="s">
        <v>3515</v>
      </c>
      <c r="E8198" t="s">
        <v>34</v>
      </c>
      <c r="F8198" t="s">
        <v>39843</v>
      </c>
      <c r="G8198" t="s">
        <v>39844</v>
      </c>
      <c r="H8198" t="s">
        <v>418</v>
      </c>
      <c r="I8198" s="1">
        <v>26976</v>
      </c>
      <c r="J8198" t="s">
        <v>39845</v>
      </c>
      <c r="K8198" t="s">
        <v>4625</v>
      </c>
      <c r="L8198">
        <v>78369</v>
      </c>
      <c r="M8198" t="s">
        <v>418</v>
      </c>
      <c r="N8198" s="1">
        <v>44955</v>
      </c>
      <c r="O8198" s="1">
        <v>44957</v>
      </c>
      <c r="P8198">
        <v>37</v>
      </c>
      <c r="Q8198">
        <v>2</v>
      </c>
      <c r="R8198" t="s">
        <v>53</v>
      </c>
      <c r="S8198">
        <v>4</v>
      </c>
      <c r="T8198">
        <v>0</v>
      </c>
      <c r="U8198">
        <v>2</v>
      </c>
      <c r="V8198">
        <v>290</v>
      </c>
      <c r="W8198" t="s">
        <v>54</v>
      </c>
      <c r="X8198" t="s">
        <v>39846</v>
      </c>
      <c r="Y8198" t="s">
        <v>6</v>
      </c>
      <c r="Z8198" s="1">
        <v>44944</v>
      </c>
      <c r="AA8198" s="2">
        <v>2.4594907407407409E-2</v>
      </c>
      <c r="AB8198" s="2">
        <v>0.98079861111111111</v>
      </c>
      <c r="AC8198" t="s">
        <v>44</v>
      </c>
      <c r="AD8198" t="s">
        <v>45</v>
      </c>
      <c r="AE8198" t="s">
        <v>45</v>
      </c>
      <c r="AF8198">
        <v>145</v>
      </c>
    </row>
    <row r="8199" spans="1:32">
      <c r="A8199">
        <v>33457</v>
      </c>
      <c r="B8199">
        <v>32557</v>
      </c>
      <c r="C8199" t="s">
        <v>3540</v>
      </c>
      <c r="D8199" t="s">
        <v>8554</v>
      </c>
      <c r="E8199" t="s">
        <v>34</v>
      </c>
      <c r="F8199" t="s">
        <v>39847</v>
      </c>
      <c r="G8199" t="s">
        <v>39848</v>
      </c>
      <c r="H8199" t="s">
        <v>129</v>
      </c>
      <c r="I8199" s="1">
        <v>18871</v>
      </c>
      <c r="J8199" t="s">
        <v>39849</v>
      </c>
      <c r="K8199" t="s">
        <v>39850</v>
      </c>
      <c r="L8199">
        <v>48062</v>
      </c>
      <c r="M8199" t="s">
        <v>129</v>
      </c>
      <c r="N8199" s="1">
        <v>45272</v>
      </c>
      <c r="O8199" s="1">
        <v>45277</v>
      </c>
      <c r="P8199">
        <v>57</v>
      </c>
      <c r="Q8199">
        <v>3</v>
      </c>
      <c r="R8199" t="s">
        <v>40</v>
      </c>
      <c r="S8199">
        <v>1</v>
      </c>
      <c r="T8199">
        <v>2</v>
      </c>
      <c r="U8199">
        <v>5</v>
      </c>
      <c r="V8199">
        <v>1220</v>
      </c>
      <c r="W8199" t="s">
        <v>54</v>
      </c>
      <c r="X8199" t="s">
        <v>39851</v>
      </c>
      <c r="Y8199" t="s">
        <v>65</v>
      </c>
      <c r="Z8199" s="1">
        <v>45240</v>
      </c>
      <c r="AA8199" s="2">
        <v>0.23145833333333332</v>
      </c>
      <c r="AB8199" s="2">
        <v>0.33217592592592593</v>
      </c>
      <c r="AC8199" t="s">
        <v>45</v>
      </c>
      <c r="AD8199" t="s">
        <v>44</v>
      </c>
      <c r="AE8199" t="s">
        <v>45</v>
      </c>
      <c r="AF8199">
        <v>244</v>
      </c>
    </row>
    <row r="8200" spans="1:32">
      <c r="A8200">
        <v>33458</v>
      </c>
      <c r="B8200">
        <v>32558</v>
      </c>
      <c r="C8200" t="s">
        <v>364</v>
      </c>
      <c r="D8200" t="s">
        <v>113</v>
      </c>
      <c r="E8200" t="s">
        <v>48</v>
      </c>
      <c r="F8200" t="s">
        <v>39852</v>
      </c>
      <c r="G8200" t="s">
        <v>39853</v>
      </c>
      <c r="H8200" t="s">
        <v>60</v>
      </c>
      <c r="I8200" s="1">
        <v>18421</v>
      </c>
      <c r="J8200" t="s">
        <v>39854</v>
      </c>
      <c r="K8200" t="s">
        <v>39855</v>
      </c>
      <c r="L8200">
        <v>75181</v>
      </c>
      <c r="M8200" t="s">
        <v>60</v>
      </c>
      <c r="N8200" s="1">
        <v>44967</v>
      </c>
      <c r="O8200" s="1">
        <v>44971</v>
      </c>
      <c r="P8200">
        <v>63</v>
      </c>
      <c r="Q8200">
        <v>3</v>
      </c>
      <c r="R8200" t="s">
        <v>40</v>
      </c>
      <c r="S8200">
        <v>2</v>
      </c>
      <c r="T8200">
        <v>2</v>
      </c>
      <c r="U8200">
        <v>4</v>
      </c>
      <c r="V8200">
        <v>980</v>
      </c>
      <c r="W8200" t="s">
        <v>41</v>
      </c>
      <c r="X8200" t="s">
        <v>39856</v>
      </c>
      <c r="Y8200" t="s">
        <v>43</v>
      </c>
      <c r="Z8200" s="1">
        <v>44957</v>
      </c>
      <c r="AA8200" s="2">
        <v>0.79886574074074079</v>
      </c>
      <c r="AB8200" s="2">
        <v>0.86332175925925936</v>
      </c>
      <c r="AC8200" t="s">
        <v>44</v>
      </c>
      <c r="AD8200" t="s">
        <v>45</v>
      </c>
      <c r="AE8200" t="s">
        <v>44</v>
      </c>
      <c r="AF8200">
        <v>245</v>
      </c>
    </row>
    <row r="8201" spans="1:32">
      <c r="A8201">
        <v>33460</v>
      </c>
      <c r="B8201">
        <v>32560</v>
      </c>
      <c r="C8201" t="s">
        <v>3145</v>
      </c>
      <c r="D8201" t="s">
        <v>3563</v>
      </c>
      <c r="E8201" t="s">
        <v>34</v>
      </c>
      <c r="F8201" t="s">
        <v>39857</v>
      </c>
      <c r="G8201" t="s">
        <v>39858</v>
      </c>
      <c r="H8201" t="s">
        <v>725</v>
      </c>
      <c r="I8201" s="1">
        <v>32777</v>
      </c>
      <c r="J8201" t="s">
        <v>39859</v>
      </c>
      <c r="K8201" t="s">
        <v>39860</v>
      </c>
      <c r="L8201">
        <v>39030</v>
      </c>
      <c r="M8201" t="s">
        <v>725</v>
      </c>
      <c r="N8201" s="1">
        <v>45314</v>
      </c>
      <c r="O8201" s="1">
        <v>45317</v>
      </c>
      <c r="P8201">
        <v>56</v>
      </c>
      <c r="Q8201">
        <v>3</v>
      </c>
      <c r="R8201" t="s">
        <v>63</v>
      </c>
      <c r="S8201">
        <v>4</v>
      </c>
      <c r="T8201">
        <v>1</v>
      </c>
      <c r="U8201">
        <v>3</v>
      </c>
      <c r="V8201">
        <v>255</v>
      </c>
      <c r="W8201" t="s">
        <v>41</v>
      </c>
      <c r="X8201" t="s">
        <v>39861</v>
      </c>
      <c r="Y8201" t="s">
        <v>81</v>
      </c>
      <c r="Z8201" s="1">
        <v>45289</v>
      </c>
      <c r="AA8201" s="2">
        <v>8.6087962962962963E-2</v>
      </c>
      <c r="AB8201" s="2">
        <v>0.39086805555555554</v>
      </c>
      <c r="AC8201" t="s">
        <v>45</v>
      </c>
      <c r="AD8201" t="s">
        <v>44</v>
      </c>
      <c r="AE8201" t="s">
        <v>45</v>
      </c>
      <c r="AF8201">
        <v>85</v>
      </c>
    </row>
    <row r="8202" spans="1:32">
      <c r="A8202">
        <v>33462</v>
      </c>
      <c r="B8202">
        <v>32562</v>
      </c>
      <c r="C8202" t="s">
        <v>90</v>
      </c>
      <c r="D8202" t="s">
        <v>299</v>
      </c>
      <c r="E8202" t="s">
        <v>48</v>
      </c>
      <c r="F8202" t="s">
        <v>39862</v>
      </c>
      <c r="G8202" t="s">
        <v>39863</v>
      </c>
      <c r="H8202" t="s">
        <v>1301</v>
      </c>
      <c r="I8202" s="1">
        <v>33567</v>
      </c>
      <c r="J8202" t="s">
        <v>39864</v>
      </c>
      <c r="K8202" t="s">
        <v>39865</v>
      </c>
      <c r="L8202">
        <v>760</v>
      </c>
      <c r="M8202" t="s">
        <v>1301</v>
      </c>
      <c r="N8202" s="1">
        <v>45260</v>
      </c>
      <c r="O8202" s="1">
        <v>45265</v>
      </c>
      <c r="P8202">
        <v>50</v>
      </c>
      <c r="Q8202">
        <v>2</v>
      </c>
      <c r="R8202" t="s">
        <v>63</v>
      </c>
      <c r="S8202">
        <v>1</v>
      </c>
      <c r="T8202">
        <v>2</v>
      </c>
      <c r="U8202">
        <v>5</v>
      </c>
      <c r="V8202">
        <v>335</v>
      </c>
      <c r="W8202" t="s">
        <v>41</v>
      </c>
      <c r="X8202" t="s">
        <v>39866</v>
      </c>
      <c r="Y8202" t="s">
        <v>65</v>
      </c>
      <c r="Z8202" s="1">
        <v>45240</v>
      </c>
      <c r="AA8202" s="2">
        <v>0.73810185185185195</v>
      </c>
      <c r="AB8202" s="2">
        <v>0.68653935185185189</v>
      </c>
      <c r="AC8202" t="s">
        <v>44</v>
      </c>
      <c r="AD8202" t="s">
        <v>44</v>
      </c>
      <c r="AE8202" t="s">
        <v>45</v>
      </c>
      <c r="AF8202">
        <v>67</v>
      </c>
    </row>
    <row r="8203" spans="1:32">
      <c r="A8203">
        <v>33464</v>
      </c>
      <c r="B8203">
        <v>32564</v>
      </c>
      <c r="C8203" t="s">
        <v>175</v>
      </c>
      <c r="D8203" t="s">
        <v>4854</v>
      </c>
      <c r="E8203" t="s">
        <v>34</v>
      </c>
      <c r="F8203" t="s">
        <v>39867</v>
      </c>
      <c r="G8203" t="s">
        <v>39868</v>
      </c>
      <c r="H8203" t="s">
        <v>171</v>
      </c>
      <c r="I8203" s="1">
        <v>20048</v>
      </c>
      <c r="J8203" t="s">
        <v>39869</v>
      </c>
      <c r="K8203" t="s">
        <v>39870</v>
      </c>
      <c r="L8203">
        <v>60459</v>
      </c>
      <c r="M8203" t="s">
        <v>171</v>
      </c>
      <c r="N8203" s="1">
        <v>45007</v>
      </c>
      <c r="O8203" s="1">
        <v>45012</v>
      </c>
      <c r="P8203">
        <v>36</v>
      </c>
      <c r="Q8203">
        <v>2</v>
      </c>
      <c r="R8203" t="s">
        <v>40</v>
      </c>
      <c r="S8203">
        <v>4</v>
      </c>
      <c r="T8203">
        <v>2</v>
      </c>
      <c r="U8203">
        <v>5</v>
      </c>
      <c r="V8203">
        <v>1000</v>
      </c>
      <c r="W8203" t="s">
        <v>41</v>
      </c>
      <c r="X8203" t="s">
        <v>39871</v>
      </c>
      <c r="Y8203" t="s">
        <v>43</v>
      </c>
      <c r="Z8203" s="1">
        <v>44972</v>
      </c>
      <c r="AA8203" s="2">
        <v>0.17903935185185185</v>
      </c>
      <c r="AB8203" s="2">
        <v>0.47486111111111112</v>
      </c>
      <c r="AC8203" t="s">
        <v>45</v>
      </c>
      <c r="AD8203" t="s">
        <v>44</v>
      </c>
      <c r="AE8203" t="s">
        <v>44</v>
      </c>
      <c r="AF8203">
        <v>200</v>
      </c>
    </row>
    <row r="8204" spans="1:32">
      <c r="A8204">
        <v>33465</v>
      </c>
      <c r="B8204">
        <v>32565</v>
      </c>
      <c r="C8204" t="s">
        <v>881</v>
      </c>
      <c r="D8204" t="s">
        <v>1128</v>
      </c>
      <c r="E8204" t="s">
        <v>34</v>
      </c>
      <c r="F8204" t="s">
        <v>39872</v>
      </c>
      <c r="G8204" t="s">
        <v>39873</v>
      </c>
      <c r="H8204" t="s">
        <v>171</v>
      </c>
      <c r="I8204" s="1">
        <v>18179</v>
      </c>
      <c r="J8204" t="s">
        <v>39874</v>
      </c>
      <c r="K8204" t="s">
        <v>27557</v>
      </c>
      <c r="L8204">
        <v>13361</v>
      </c>
      <c r="M8204" t="s">
        <v>171</v>
      </c>
      <c r="N8204" s="1">
        <v>45057</v>
      </c>
      <c r="O8204" s="1">
        <v>45059</v>
      </c>
      <c r="P8204">
        <v>60</v>
      </c>
      <c r="Q8204">
        <v>3</v>
      </c>
      <c r="R8204" t="s">
        <v>40</v>
      </c>
      <c r="S8204">
        <v>2</v>
      </c>
      <c r="T8204">
        <v>2</v>
      </c>
      <c r="U8204">
        <v>2</v>
      </c>
      <c r="V8204">
        <v>486</v>
      </c>
      <c r="W8204" t="s">
        <v>41</v>
      </c>
      <c r="X8204" t="s">
        <v>39875</v>
      </c>
      <c r="Y8204" t="s">
        <v>43</v>
      </c>
      <c r="Z8204" s="1">
        <v>45038</v>
      </c>
      <c r="AA8204" s="2">
        <v>0.40813657407407411</v>
      </c>
      <c r="AB8204" s="2">
        <v>0.92539351851851848</v>
      </c>
      <c r="AC8204" t="s">
        <v>45</v>
      </c>
      <c r="AD8204" t="s">
        <v>44</v>
      </c>
      <c r="AE8204" t="s">
        <v>45</v>
      </c>
      <c r="AF8204">
        <v>243</v>
      </c>
    </row>
    <row r="8205" spans="1:32">
      <c r="A8205">
        <v>33466</v>
      </c>
      <c r="B8205">
        <v>32566</v>
      </c>
      <c r="C8205" t="s">
        <v>1789</v>
      </c>
      <c r="D8205" t="s">
        <v>4017</v>
      </c>
      <c r="E8205" t="s">
        <v>48</v>
      </c>
      <c r="F8205" t="s">
        <v>39876</v>
      </c>
      <c r="G8205">
        <f>1-920-392-2571</f>
        <v>-3882</v>
      </c>
      <c r="H8205" t="s">
        <v>457</v>
      </c>
      <c r="I8205" s="1">
        <v>23459</v>
      </c>
      <c r="J8205" t="s">
        <v>39877</v>
      </c>
      <c r="K8205" t="s">
        <v>39878</v>
      </c>
      <c r="L8205">
        <v>68062</v>
      </c>
      <c r="M8205" t="s">
        <v>457</v>
      </c>
      <c r="N8205" s="1">
        <v>45285</v>
      </c>
      <c r="O8205" s="1">
        <v>45286</v>
      </c>
      <c r="P8205">
        <v>74</v>
      </c>
      <c r="Q8205">
        <v>3</v>
      </c>
      <c r="R8205" t="s">
        <v>63</v>
      </c>
      <c r="S8205">
        <v>1</v>
      </c>
      <c r="T8205">
        <v>2</v>
      </c>
      <c r="U8205">
        <v>1</v>
      </c>
      <c r="V8205">
        <v>86</v>
      </c>
      <c r="W8205" t="s">
        <v>41</v>
      </c>
      <c r="X8205" t="s">
        <v>39879</v>
      </c>
      <c r="Y8205" t="s">
        <v>81</v>
      </c>
      <c r="Z8205" s="1">
        <v>45266</v>
      </c>
      <c r="AA8205" s="2">
        <v>0.76880787037037035</v>
      </c>
      <c r="AB8205" s="2">
        <v>0.76163194444444438</v>
      </c>
      <c r="AC8205" t="s">
        <v>44</v>
      </c>
      <c r="AD8205" t="s">
        <v>45</v>
      </c>
      <c r="AE8205" t="s">
        <v>44</v>
      </c>
      <c r="AF8205">
        <v>86</v>
      </c>
    </row>
    <row r="8206" spans="1:32">
      <c r="A8206">
        <v>33467</v>
      </c>
      <c r="B8206">
        <v>32567</v>
      </c>
      <c r="C8206" t="s">
        <v>2111</v>
      </c>
      <c r="D8206" t="s">
        <v>1322</v>
      </c>
      <c r="E8206" t="s">
        <v>34</v>
      </c>
      <c r="F8206" t="s">
        <v>39880</v>
      </c>
      <c r="G8206" t="s">
        <v>39881</v>
      </c>
      <c r="H8206" t="s">
        <v>209</v>
      </c>
      <c r="I8206" s="1">
        <v>21200</v>
      </c>
      <c r="J8206" t="s">
        <v>39882</v>
      </c>
      <c r="K8206" t="s">
        <v>16847</v>
      </c>
      <c r="L8206">
        <v>912</v>
      </c>
      <c r="M8206" t="s">
        <v>209</v>
      </c>
      <c r="N8206" s="1">
        <v>45090</v>
      </c>
      <c r="O8206" s="1">
        <v>45093</v>
      </c>
      <c r="P8206">
        <v>76</v>
      </c>
      <c r="Q8206">
        <v>4</v>
      </c>
      <c r="R8206" t="s">
        <v>53</v>
      </c>
      <c r="S8206">
        <v>4</v>
      </c>
      <c r="T8206">
        <v>1</v>
      </c>
      <c r="U8206">
        <v>3</v>
      </c>
      <c r="V8206">
        <v>375</v>
      </c>
      <c r="W8206" t="s">
        <v>41</v>
      </c>
      <c r="X8206" t="s">
        <v>39883</v>
      </c>
      <c r="Y8206" t="s">
        <v>65</v>
      </c>
      <c r="Z8206" s="1">
        <v>45076</v>
      </c>
      <c r="AA8206" s="2">
        <v>0.46284722222222219</v>
      </c>
      <c r="AB8206" s="2">
        <v>0.11225694444444445</v>
      </c>
      <c r="AC8206" t="s">
        <v>45</v>
      </c>
      <c r="AD8206" t="s">
        <v>44</v>
      </c>
      <c r="AE8206" t="s">
        <v>44</v>
      </c>
      <c r="AF8206">
        <v>125</v>
      </c>
    </row>
    <row r="8207" spans="1:32">
      <c r="A8207">
        <v>33468</v>
      </c>
      <c r="B8207">
        <v>32568</v>
      </c>
      <c r="C8207" t="s">
        <v>371</v>
      </c>
      <c r="D8207" t="s">
        <v>75</v>
      </c>
      <c r="E8207" t="s">
        <v>48</v>
      </c>
      <c r="F8207" t="s">
        <v>39884</v>
      </c>
      <c r="G8207" t="s">
        <v>39885</v>
      </c>
      <c r="H8207" t="s">
        <v>330</v>
      </c>
      <c r="I8207" s="1">
        <v>36381</v>
      </c>
      <c r="J8207" t="s">
        <v>39886</v>
      </c>
      <c r="K8207" t="s">
        <v>39887</v>
      </c>
      <c r="L8207">
        <v>28158</v>
      </c>
      <c r="M8207" t="s">
        <v>330</v>
      </c>
      <c r="N8207" s="1">
        <v>45268</v>
      </c>
      <c r="O8207" s="1">
        <v>45272</v>
      </c>
      <c r="P8207">
        <v>74</v>
      </c>
      <c r="Q8207">
        <v>3</v>
      </c>
      <c r="R8207" t="s">
        <v>63</v>
      </c>
      <c r="S8207">
        <v>3</v>
      </c>
      <c r="T8207">
        <v>2</v>
      </c>
      <c r="U8207">
        <v>4</v>
      </c>
      <c r="V8207">
        <v>272</v>
      </c>
      <c r="W8207" t="s">
        <v>54</v>
      </c>
      <c r="X8207" t="s">
        <v>39888</v>
      </c>
      <c r="Y8207" t="s">
        <v>6</v>
      </c>
      <c r="Z8207" s="1">
        <v>45239</v>
      </c>
      <c r="AA8207" s="2">
        <v>0.50493055555555555</v>
      </c>
      <c r="AB8207" s="2">
        <v>0.39392361111111113</v>
      </c>
      <c r="AC8207" t="s">
        <v>45</v>
      </c>
      <c r="AD8207" t="s">
        <v>45</v>
      </c>
      <c r="AE8207" t="s">
        <v>45</v>
      </c>
      <c r="AF8207">
        <v>68</v>
      </c>
    </row>
    <row r="8208" spans="1:32">
      <c r="A8208">
        <v>33469</v>
      </c>
      <c r="B8208">
        <v>32569</v>
      </c>
      <c r="C8208" t="s">
        <v>213</v>
      </c>
      <c r="D8208" t="s">
        <v>3784</v>
      </c>
      <c r="E8208" t="s">
        <v>48</v>
      </c>
      <c r="F8208" t="s">
        <v>39889</v>
      </c>
      <c r="G8208" t="s">
        <v>39890</v>
      </c>
      <c r="H8208" t="s">
        <v>179</v>
      </c>
      <c r="I8208" s="1">
        <v>37316</v>
      </c>
      <c r="J8208" t="s">
        <v>39891</v>
      </c>
      <c r="K8208" t="s">
        <v>39892</v>
      </c>
      <c r="L8208">
        <v>69569</v>
      </c>
      <c r="M8208" t="s">
        <v>179</v>
      </c>
      <c r="N8208" s="1">
        <v>45274</v>
      </c>
      <c r="O8208" s="1">
        <v>45275</v>
      </c>
      <c r="P8208">
        <v>69</v>
      </c>
      <c r="Q8208">
        <v>3</v>
      </c>
      <c r="R8208" t="s">
        <v>40</v>
      </c>
      <c r="S8208">
        <v>1</v>
      </c>
      <c r="T8208">
        <v>2</v>
      </c>
      <c r="U8208">
        <v>1</v>
      </c>
      <c r="V8208">
        <v>239</v>
      </c>
      <c r="W8208" t="s">
        <v>54</v>
      </c>
      <c r="X8208" t="s">
        <v>39893</v>
      </c>
      <c r="Y8208" t="s">
        <v>65</v>
      </c>
      <c r="Z8208" s="1">
        <v>45248</v>
      </c>
      <c r="AA8208" s="2">
        <v>0.68109953703703707</v>
      </c>
      <c r="AB8208" s="2">
        <v>0.47812499999999997</v>
      </c>
      <c r="AC8208" t="s">
        <v>44</v>
      </c>
      <c r="AD8208" t="s">
        <v>44</v>
      </c>
      <c r="AE8208" t="s">
        <v>45</v>
      </c>
      <c r="AF8208">
        <v>239</v>
      </c>
    </row>
    <row r="8209" spans="1:32">
      <c r="A8209">
        <v>33471</v>
      </c>
      <c r="B8209">
        <v>32571</v>
      </c>
      <c r="C8209" t="s">
        <v>469</v>
      </c>
      <c r="D8209" t="s">
        <v>6072</v>
      </c>
      <c r="E8209" t="s">
        <v>48</v>
      </c>
      <c r="F8209" t="s">
        <v>39894</v>
      </c>
      <c r="G8209" t="s">
        <v>39895</v>
      </c>
      <c r="H8209" t="s">
        <v>171</v>
      </c>
      <c r="I8209" s="1">
        <v>34355</v>
      </c>
      <c r="J8209" t="s">
        <v>39896</v>
      </c>
      <c r="K8209" t="s">
        <v>5252</v>
      </c>
      <c r="L8209">
        <v>74344</v>
      </c>
      <c r="M8209" t="s">
        <v>171</v>
      </c>
      <c r="N8209" s="1">
        <v>45303</v>
      </c>
      <c r="O8209" s="1">
        <v>45304</v>
      </c>
      <c r="P8209">
        <v>1</v>
      </c>
      <c r="Q8209">
        <v>1</v>
      </c>
      <c r="R8209" t="s">
        <v>53</v>
      </c>
      <c r="S8209">
        <v>1</v>
      </c>
      <c r="T8209">
        <v>2</v>
      </c>
      <c r="U8209">
        <v>1</v>
      </c>
      <c r="V8209">
        <v>147</v>
      </c>
      <c r="W8209" t="s">
        <v>41</v>
      </c>
      <c r="X8209" t="s">
        <v>39897</v>
      </c>
      <c r="Y8209" t="s">
        <v>43</v>
      </c>
      <c r="Z8209" s="1">
        <v>45285</v>
      </c>
      <c r="AA8209" s="2">
        <v>0.90076388888888881</v>
      </c>
      <c r="AB8209" s="2">
        <v>0.70197916666666671</v>
      </c>
      <c r="AC8209" t="s">
        <v>45</v>
      </c>
      <c r="AD8209" t="s">
        <v>44</v>
      </c>
      <c r="AE8209" t="s">
        <v>44</v>
      </c>
      <c r="AF8209">
        <v>147</v>
      </c>
    </row>
    <row r="8210" spans="1:32">
      <c r="A8210">
        <v>33474</v>
      </c>
      <c r="B8210">
        <v>32574</v>
      </c>
      <c r="C8210" t="s">
        <v>112</v>
      </c>
      <c r="D8210" t="s">
        <v>8072</v>
      </c>
      <c r="E8210" t="s">
        <v>34</v>
      </c>
      <c r="F8210" t="s">
        <v>39898</v>
      </c>
      <c r="G8210">
        <f>1-718-836-7719</f>
        <v>-9272</v>
      </c>
      <c r="H8210" t="s">
        <v>457</v>
      </c>
      <c r="I8210" s="1">
        <v>21361</v>
      </c>
      <c r="J8210" t="s">
        <v>39899</v>
      </c>
      <c r="K8210" t="s">
        <v>39900</v>
      </c>
      <c r="L8210">
        <v>92499</v>
      </c>
      <c r="M8210" t="s">
        <v>457</v>
      </c>
      <c r="N8210" s="1">
        <v>45252</v>
      </c>
      <c r="O8210" s="1">
        <v>45253</v>
      </c>
      <c r="P8210">
        <v>15</v>
      </c>
      <c r="Q8210">
        <v>1</v>
      </c>
      <c r="R8210" t="s">
        <v>40</v>
      </c>
      <c r="S8210">
        <v>1</v>
      </c>
      <c r="T8210">
        <v>2</v>
      </c>
      <c r="U8210">
        <v>1</v>
      </c>
      <c r="V8210">
        <v>241</v>
      </c>
      <c r="W8210" t="s">
        <v>54</v>
      </c>
      <c r="X8210" t="s">
        <v>39901</v>
      </c>
      <c r="Y8210" t="s">
        <v>6</v>
      </c>
      <c r="Z8210" s="1">
        <v>45226</v>
      </c>
      <c r="AA8210" s="2">
        <v>0.83196759259259256</v>
      </c>
      <c r="AB8210" s="2">
        <v>0.97636574074074067</v>
      </c>
      <c r="AC8210" t="s">
        <v>45</v>
      </c>
      <c r="AD8210" t="s">
        <v>44</v>
      </c>
      <c r="AE8210" t="s">
        <v>44</v>
      </c>
      <c r="AF8210">
        <v>241</v>
      </c>
    </row>
    <row r="8211" spans="1:32">
      <c r="A8211">
        <v>33475</v>
      </c>
      <c r="B8211">
        <v>32575</v>
      </c>
      <c r="C8211" t="s">
        <v>1139</v>
      </c>
      <c r="D8211" t="s">
        <v>11370</v>
      </c>
      <c r="E8211" t="s">
        <v>48</v>
      </c>
      <c r="F8211" t="s">
        <v>39902</v>
      </c>
      <c r="G8211" t="s">
        <v>39903</v>
      </c>
      <c r="H8211" t="s">
        <v>37</v>
      </c>
      <c r="I8211" s="1">
        <v>24378</v>
      </c>
      <c r="J8211" t="s">
        <v>39904</v>
      </c>
      <c r="K8211" t="s">
        <v>39905</v>
      </c>
      <c r="L8211">
        <v>13513</v>
      </c>
      <c r="M8211" t="s">
        <v>37</v>
      </c>
      <c r="N8211" s="1">
        <v>45298</v>
      </c>
      <c r="O8211" s="1">
        <v>45303</v>
      </c>
      <c r="P8211">
        <v>51</v>
      </c>
      <c r="Q8211">
        <v>3</v>
      </c>
      <c r="R8211" t="s">
        <v>40</v>
      </c>
      <c r="S8211">
        <v>1</v>
      </c>
      <c r="T8211">
        <v>1</v>
      </c>
      <c r="U8211">
        <v>5</v>
      </c>
      <c r="V8211">
        <v>1040</v>
      </c>
      <c r="W8211" t="s">
        <v>41</v>
      </c>
      <c r="X8211" t="s">
        <v>39906</v>
      </c>
      <c r="Y8211" t="s">
        <v>65</v>
      </c>
      <c r="Z8211" s="1">
        <v>45274</v>
      </c>
      <c r="AA8211" s="2">
        <v>0.20886574074074074</v>
      </c>
      <c r="AB8211" s="2">
        <v>0.50322916666666673</v>
      </c>
      <c r="AC8211" t="s">
        <v>44</v>
      </c>
      <c r="AD8211" t="s">
        <v>45</v>
      </c>
      <c r="AE8211" t="s">
        <v>45</v>
      </c>
      <c r="AF8211">
        <v>208</v>
      </c>
    </row>
    <row r="8212" spans="1:32">
      <c r="A8212">
        <v>33476</v>
      </c>
      <c r="B8212">
        <v>32576</v>
      </c>
      <c r="C8212" t="s">
        <v>1771</v>
      </c>
      <c r="D8212" t="s">
        <v>9220</v>
      </c>
      <c r="E8212" t="s">
        <v>48</v>
      </c>
      <c r="F8212" t="s">
        <v>39907</v>
      </c>
      <c r="G8212" t="s">
        <v>39908</v>
      </c>
      <c r="H8212" t="s">
        <v>692</v>
      </c>
      <c r="I8212" s="1">
        <v>35523</v>
      </c>
      <c r="J8212" t="s">
        <v>39909</v>
      </c>
      <c r="K8212" t="s">
        <v>39910</v>
      </c>
      <c r="L8212">
        <v>19551</v>
      </c>
      <c r="M8212" t="s">
        <v>692</v>
      </c>
      <c r="N8212" s="1">
        <v>45191</v>
      </c>
      <c r="O8212" s="1">
        <v>45194</v>
      </c>
      <c r="P8212">
        <v>14</v>
      </c>
      <c r="Q8212">
        <v>1</v>
      </c>
      <c r="R8212" t="s">
        <v>63</v>
      </c>
      <c r="S8212">
        <v>2</v>
      </c>
      <c r="T8212">
        <v>2</v>
      </c>
      <c r="U8212">
        <v>3</v>
      </c>
      <c r="V8212">
        <v>249</v>
      </c>
      <c r="W8212" t="s">
        <v>41</v>
      </c>
      <c r="X8212" t="s">
        <v>39911</v>
      </c>
      <c r="Y8212" t="s">
        <v>65</v>
      </c>
      <c r="Z8212" s="1">
        <v>45164</v>
      </c>
      <c r="AA8212" s="2">
        <v>0.42472222222222222</v>
      </c>
      <c r="AB8212" s="2">
        <v>0.33381944444444445</v>
      </c>
      <c r="AC8212" t="s">
        <v>45</v>
      </c>
      <c r="AD8212" t="s">
        <v>45</v>
      </c>
      <c r="AE8212" t="s">
        <v>44</v>
      </c>
      <c r="AF8212">
        <v>83</v>
      </c>
    </row>
    <row r="8213" spans="1:32">
      <c r="A8213">
        <v>33477</v>
      </c>
      <c r="B8213">
        <v>32577</v>
      </c>
      <c r="C8213" t="s">
        <v>5703</v>
      </c>
      <c r="D8213" t="s">
        <v>722</v>
      </c>
      <c r="E8213" t="s">
        <v>34</v>
      </c>
      <c r="F8213" t="s">
        <v>39912</v>
      </c>
      <c r="G8213" t="s">
        <v>39913</v>
      </c>
      <c r="H8213" t="s">
        <v>418</v>
      </c>
      <c r="I8213" s="1">
        <v>34122</v>
      </c>
      <c r="J8213" t="s">
        <v>39914</v>
      </c>
      <c r="K8213" t="s">
        <v>39915</v>
      </c>
      <c r="L8213">
        <v>9494</v>
      </c>
      <c r="M8213" t="s">
        <v>418</v>
      </c>
      <c r="N8213" s="1">
        <v>45021</v>
      </c>
      <c r="O8213" s="1">
        <v>45022</v>
      </c>
      <c r="P8213">
        <v>84</v>
      </c>
      <c r="Q8213">
        <v>4</v>
      </c>
      <c r="R8213" t="s">
        <v>40</v>
      </c>
      <c r="S8213">
        <v>1</v>
      </c>
      <c r="T8213">
        <v>0</v>
      </c>
      <c r="U8213">
        <v>1</v>
      </c>
      <c r="V8213">
        <v>220</v>
      </c>
      <c r="W8213" t="s">
        <v>54</v>
      </c>
      <c r="X8213" t="s">
        <v>39916</v>
      </c>
      <c r="Y8213" t="s">
        <v>6</v>
      </c>
      <c r="Z8213" s="1">
        <v>45016</v>
      </c>
      <c r="AA8213" s="2">
        <v>0.86436342592592597</v>
      </c>
      <c r="AB8213" s="2">
        <v>0.69770833333333337</v>
      </c>
      <c r="AC8213" t="s">
        <v>45</v>
      </c>
      <c r="AD8213" t="s">
        <v>45</v>
      </c>
      <c r="AE8213" t="s">
        <v>44</v>
      </c>
      <c r="AF8213">
        <v>220</v>
      </c>
    </row>
    <row r="8214" spans="1:32">
      <c r="A8214">
        <v>33478</v>
      </c>
      <c r="B8214">
        <v>32578</v>
      </c>
      <c r="C8214" t="s">
        <v>139</v>
      </c>
      <c r="D8214" t="s">
        <v>140</v>
      </c>
      <c r="E8214" t="s">
        <v>48</v>
      </c>
      <c r="F8214" t="s">
        <v>39917</v>
      </c>
      <c r="G8214">
        <v>9862249801</v>
      </c>
      <c r="H8214" t="s">
        <v>418</v>
      </c>
      <c r="I8214" s="1">
        <v>27800</v>
      </c>
      <c r="J8214" t="s">
        <v>39918</v>
      </c>
      <c r="K8214" t="s">
        <v>39919</v>
      </c>
      <c r="L8214">
        <v>940</v>
      </c>
      <c r="M8214" t="s">
        <v>418</v>
      </c>
      <c r="N8214" s="1">
        <v>45068</v>
      </c>
      <c r="O8214" s="1">
        <v>45070</v>
      </c>
      <c r="P8214">
        <v>70</v>
      </c>
      <c r="Q8214">
        <v>3</v>
      </c>
      <c r="R8214" t="s">
        <v>53</v>
      </c>
      <c r="S8214">
        <v>1</v>
      </c>
      <c r="T8214">
        <v>1</v>
      </c>
      <c r="U8214">
        <v>2</v>
      </c>
      <c r="V8214">
        <v>270</v>
      </c>
      <c r="W8214" t="s">
        <v>54</v>
      </c>
      <c r="X8214" t="s">
        <v>39920</v>
      </c>
      <c r="Y8214" t="s">
        <v>43</v>
      </c>
      <c r="Z8214" s="1">
        <v>45053</v>
      </c>
      <c r="AA8214" s="2">
        <v>0.8606597222222222</v>
      </c>
      <c r="AB8214" s="2">
        <v>4.7673611111111104E-2</v>
      </c>
      <c r="AC8214" t="s">
        <v>44</v>
      </c>
      <c r="AD8214" t="s">
        <v>44</v>
      </c>
      <c r="AE8214" t="s">
        <v>45</v>
      </c>
      <c r="AF8214">
        <v>135</v>
      </c>
    </row>
    <row r="8215" spans="1:32">
      <c r="A8215">
        <v>33480</v>
      </c>
      <c r="B8215">
        <v>32580</v>
      </c>
      <c r="C8215" t="s">
        <v>384</v>
      </c>
      <c r="D8215" t="s">
        <v>3541</v>
      </c>
      <c r="E8215" t="s">
        <v>34</v>
      </c>
      <c r="F8215" t="s">
        <v>39921</v>
      </c>
      <c r="G8215" t="s">
        <v>39922</v>
      </c>
      <c r="H8215" t="s">
        <v>1442</v>
      </c>
      <c r="I8215" s="1">
        <v>29337</v>
      </c>
      <c r="J8215" t="s">
        <v>39923</v>
      </c>
      <c r="K8215" t="s">
        <v>39924</v>
      </c>
      <c r="L8215">
        <v>43779</v>
      </c>
      <c r="M8215" t="s">
        <v>1442</v>
      </c>
      <c r="N8215" s="1">
        <v>45024</v>
      </c>
      <c r="O8215" s="1">
        <v>45025</v>
      </c>
      <c r="P8215">
        <v>8</v>
      </c>
      <c r="Q8215">
        <v>1</v>
      </c>
      <c r="R8215" t="s">
        <v>63</v>
      </c>
      <c r="S8215">
        <v>3</v>
      </c>
      <c r="T8215">
        <v>0</v>
      </c>
      <c r="U8215">
        <v>1</v>
      </c>
      <c r="V8215">
        <v>80</v>
      </c>
      <c r="W8215" t="s">
        <v>41</v>
      </c>
      <c r="X8215" t="s">
        <v>39925</v>
      </c>
      <c r="Y8215" t="s">
        <v>81</v>
      </c>
      <c r="Z8215" s="1">
        <v>44986</v>
      </c>
      <c r="AA8215" s="2">
        <v>0.49817129629629631</v>
      </c>
      <c r="AB8215" s="2">
        <v>0.18869212962962964</v>
      </c>
      <c r="AC8215" t="s">
        <v>44</v>
      </c>
      <c r="AD8215" t="s">
        <v>45</v>
      </c>
      <c r="AE8215" t="s">
        <v>44</v>
      </c>
      <c r="AF8215">
        <v>80</v>
      </c>
    </row>
    <row r="8216" spans="1:32">
      <c r="A8216">
        <v>33481</v>
      </c>
      <c r="B8216">
        <v>32581</v>
      </c>
      <c r="C8216" t="s">
        <v>1527</v>
      </c>
      <c r="D8216" t="s">
        <v>2593</v>
      </c>
      <c r="E8216" t="s">
        <v>34</v>
      </c>
      <c r="F8216" t="s">
        <v>39926</v>
      </c>
      <c r="G8216" t="s">
        <v>39927</v>
      </c>
      <c r="H8216" t="s">
        <v>217</v>
      </c>
      <c r="I8216" s="1">
        <v>16463</v>
      </c>
      <c r="J8216" t="s">
        <v>39928</v>
      </c>
      <c r="K8216" t="s">
        <v>39929</v>
      </c>
      <c r="L8216">
        <v>52429</v>
      </c>
      <c r="M8216" t="s">
        <v>217</v>
      </c>
      <c r="N8216" s="1">
        <v>45213</v>
      </c>
      <c r="O8216" s="1">
        <v>45217</v>
      </c>
      <c r="P8216">
        <v>43</v>
      </c>
      <c r="Q8216">
        <v>2</v>
      </c>
      <c r="R8216" t="s">
        <v>53</v>
      </c>
      <c r="S8216">
        <v>1</v>
      </c>
      <c r="T8216">
        <v>2</v>
      </c>
      <c r="U8216">
        <v>4</v>
      </c>
      <c r="V8216">
        <v>484</v>
      </c>
      <c r="W8216" t="s">
        <v>54</v>
      </c>
      <c r="X8216" t="s">
        <v>39930</v>
      </c>
      <c r="Y8216" t="s">
        <v>81</v>
      </c>
      <c r="Z8216" s="1">
        <v>45194</v>
      </c>
      <c r="AA8216" s="2">
        <v>0.29530092592592594</v>
      </c>
      <c r="AB8216" s="2">
        <v>0.2258449074074074</v>
      </c>
      <c r="AC8216" t="s">
        <v>44</v>
      </c>
      <c r="AD8216" t="s">
        <v>45</v>
      </c>
      <c r="AE8216" t="s">
        <v>45</v>
      </c>
      <c r="AF8216">
        <v>121</v>
      </c>
    </row>
    <row r="8217" spans="1:32">
      <c r="A8217">
        <v>33483</v>
      </c>
      <c r="B8217">
        <v>32583</v>
      </c>
      <c r="C8217" t="s">
        <v>6248</v>
      </c>
      <c r="D8217" t="s">
        <v>6222</v>
      </c>
      <c r="E8217" t="s">
        <v>48</v>
      </c>
      <c r="F8217" t="s">
        <v>39931</v>
      </c>
      <c r="G8217" t="s">
        <v>39932</v>
      </c>
      <c r="H8217" t="s">
        <v>179</v>
      </c>
      <c r="I8217" s="1">
        <v>25542</v>
      </c>
      <c r="J8217" t="s">
        <v>39933</v>
      </c>
      <c r="K8217" t="s">
        <v>39934</v>
      </c>
      <c r="L8217">
        <v>28677</v>
      </c>
      <c r="M8217" t="s">
        <v>179</v>
      </c>
      <c r="N8217" s="1">
        <v>45307</v>
      </c>
      <c r="O8217" s="1">
        <v>45310</v>
      </c>
      <c r="P8217">
        <v>52</v>
      </c>
      <c r="Q8217">
        <v>3</v>
      </c>
      <c r="R8217" t="s">
        <v>53</v>
      </c>
      <c r="S8217">
        <v>1</v>
      </c>
      <c r="T8217">
        <v>1</v>
      </c>
      <c r="U8217">
        <v>3</v>
      </c>
      <c r="V8217">
        <v>426</v>
      </c>
      <c r="W8217" t="s">
        <v>41</v>
      </c>
      <c r="X8217" t="s">
        <v>39935</v>
      </c>
      <c r="Y8217" t="s">
        <v>6</v>
      </c>
      <c r="Z8217" s="1">
        <v>45286</v>
      </c>
      <c r="AA8217" s="2">
        <v>0.67199074074074072</v>
      </c>
      <c r="AB8217" s="2">
        <v>0.20118055555555556</v>
      </c>
      <c r="AC8217" t="s">
        <v>44</v>
      </c>
      <c r="AD8217" t="s">
        <v>44</v>
      </c>
      <c r="AE8217" t="s">
        <v>45</v>
      </c>
      <c r="AF8217">
        <v>142</v>
      </c>
    </row>
    <row r="8218" spans="1:32">
      <c r="A8218">
        <v>33484</v>
      </c>
      <c r="B8218">
        <v>32584</v>
      </c>
      <c r="C8218" t="s">
        <v>205</v>
      </c>
      <c r="D8218" t="s">
        <v>9265</v>
      </c>
      <c r="E8218" t="s">
        <v>34</v>
      </c>
      <c r="F8218" t="s">
        <v>39936</v>
      </c>
      <c r="G8218" t="s">
        <v>39937</v>
      </c>
      <c r="H8218" t="s">
        <v>418</v>
      </c>
      <c r="I8218" s="1">
        <v>32643</v>
      </c>
      <c r="J8218" t="s">
        <v>39938</v>
      </c>
      <c r="K8218" t="s">
        <v>5792</v>
      </c>
      <c r="L8218">
        <v>86198</v>
      </c>
      <c r="M8218" t="s">
        <v>418</v>
      </c>
      <c r="N8218" s="1">
        <v>44983</v>
      </c>
      <c r="O8218" s="1">
        <v>44985</v>
      </c>
      <c r="P8218">
        <v>52</v>
      </c>
      <c r="Q8218">
        <v>3</v>
      </c>
      <c r="R8218" t="s">
        <v>53</v>
      </c>
      <c r="S8218">
        <v>3</v>
      </c>
      <c r="T8218">
        <v>1</v>
      </c>
      <c r="U8218">
        <v>2</v>
      </c>
      <c r="V8218">
        <v>240</v>
      </c>
      <c r="W8218" t="s">
        <v>54</v>
      </c>
      <c r="X8218" t="s">
        <v>39939</v>
      </c>
      <c r="Y8218" t="s">
        <v>65</v>
      </c>
      <c r="Z8218" s="1">
        <v>44946</v>
      </c>
      <c r="AA8218" s="2">
        <v>0.46491898148148153</v>
      </c>
      <c r="AB8218" s="2">
        <v>0.30728009259259259</v>
      </c>
      <c r="AC8218" t="s">
        <v>44</v>
      </c>
      <c r="AD8218" t="s">
        <v>44</v>
      </c>
      <c r="AE8218" t="s">
        <v>44</v>
      </c>
      <c r="AF8218">
        <v>120</v>
      </c>
    </row>
    <row r="8219" spans="1:32">
      <c r="A8219">
        <v>33485</v>
      </c>
      <c r="B8219">
        <v>32585</v>
      </c>
      <c r="C8219" t="s">
        <v>9834</v>
      </c>
      <c r="D8219" t="s">
        <v>703</v>
      </c>
      <c r="E8219" t="s">
        <v>34</v>
      </c>
      <c r="F8219" t="s">
        <v>39940</v>
      </c>
      <c r="G8219" t="s">
        <v>39941</v>
      </c>
      <c r="H8219" t="s">
        <v>904</v>
      </c>
      <c r="I8219" s="1">
        <v>34941</v>
      </c>
      <c r="J8219" t="s">
        <v>39942</v>
      </c>
      <c r="K8219" t="s">
        <v>39943</v>
      </c>
      <c r="L8219">
        <v>71528</v>
      </c>
      <c r="M8219" t="s">
        <v>904</v>
      </c>
      <c r="N8219" s="1">
        <v>45241</v>
      </c>
      <c r="O8219" s="1">
        <v>45244</v>
      </c>
      <c r="P8219">
        <v>19</v>
      </c>
      <c r="Q8219">
        <v>1</v>
      </c>
      <c r="R8219" t="s">
        <v>53</v>
      </c>
      <c r="S8219">
        <v>4</v>
      </c>
      <c r="T8219">
        <v>1</v>
      </c>
      <c r="U8219">
        <v>3</v>
      </c>
      <c r="V8219">
        <v>420</v>
      </c>
      <c r="W8219" t="s">
        <v>41</v>
      </c>
      <c r="X8219" t="s">
        <v>39944</v>
      </c>
      <c r="Y8219" t="s">
        <v>6</v>
      </c>
      <c r="Z8219" s="1">
        <v>45219</v>
      </c>
      <c r="AA8219" s="2">
        <v>0.40046296296296297</v>
      </c>
      <c r="AB8219" s="2">
        <v>0.65949074074074077</v>
      </c>
      <c r="AC8219" t="s">
        <v>45</v>
      </c>
      <c r="AD8219" t="s">
        <v>45</v>
      </c>
      <c r="AE8219" t="s">
        <v>45</v>
      </c>
      <c r="AF8219">
        <v>140</v>
      </c>
    </row>
    <row r="8220" spans="1:32">
      <c r="A8220">
        <v>33487</v>
      </c>
      <c r="B8220">
        <v>32587</v>
      </c>
      <c r="C8220" t="s">
        <v>4649</v>
      </c>
      <c r="D8220" t="s">
        <v>8292</v>
      </c>
      <c r="E8220" t="s">
        <v>34</v>
      </c>
      <c r="F8220" t="s">
        <v>39945</v>
      </c>
      <c r="G8220" t="s">
        <v>39946</v>
      </c>
      <c r="H8220" t="s">
        <v>122</v>
      </c>
      <c r="I8220" s="1">
        <v>16282</v>
      </c>
      <c r="J8220" t="s">
        <v>39947</v>
      </c>
      <c r="K8220" t="s">
        <v>39948</v>
      </c>
      <c r="L8220">
        <v>97406</v>
      </c>
      <c r="M8220" t="s">
        <v>122</v>
      </c>
      <c r="N8220" s="1">
        <v>45166</v>
      </c>
      <c r="O8220" s="1">
        <v>45168</v>
      </c>
      <c r="P8220">
        <v>13</v>
      </c>
      <c r="Q8220">
        <v>1</v>
      </c>
      <c r="R8220" t="s">
        <v>53</v>
      </c>
      <c r="S8220">
        <v>2</v>
      </c>
      <c r="T8220">
        <v>2</v>
      </c>
      <c r="U8220">
        <v>2</v>
      </c>
      <c r="V8220">
        <v>280</v>
      </c>
      <c r="W8220" t="s">
        <v>41</v>
      </c>
      <c r="X8220" t="s">
        <v>39949</v>
      </c>
      <c r="Y8220" t="s">
        <v>81</v>
      </c>
      <c r="Z8220" s="1">
        <v>45137</v>
      </c>
      <c r="AA8220" s="2">
        <v>0.15253472222222222</v>
      </c>
      <c r="AB8220" s="2">
        <v>0.37390046296296298</v>
      </c>
      <c r="AC8220" t="s">
        <v>44</v>
      </c>
      <c r="AD8220" t="s">
        <v>44</v>
      </c>
      <c r="AE8220" t="s">
        <v>45</v>
      </c>
      <c r="AF8220">
        <v>140</v>
      </c>
    </row>
    <row r="8221" spans="1:32">
      <c r="A8221">
        <v>33488</v>
      </c>
      <c r="B8221">
        <v>32588</v>
      </c>
      <c r="C8221" t="s">
        <v>1759</v>
      </c>
      <c r="D8221" t="s">
        <v>18759</v>
      </c>
      <c r="E8221" t="s">
        <v>48</v>
      </c>
      <c r="F8221" t="s">
        <v>39950</v>
      </c>
      <c r="G8221" t="s">
        <v>39951</v>
      </c>
      <c r="H8221" t="s">
        <v>295</v>
      </c>
      <c r="I8221" s="1">
        <v>18732</v>
      </c>
      <c r="J8221" t="s">
        <v>39952</v>
      </c>
      <c r="K8221" t="s">
        <v>39953</v>
      </c>
      <c r="L8221">
        <v>36391</v>
      </c>
      <c r="M8221" t="s">
        <v>295</v>
      </c>
      <c r="N8221" s="1">
        <v>45095</v>
      </c>
      <c r="O8221" s="1">
        <v>45096</v>
      </c>
      <c r="P8221">
        <v>60</v>
      </c>
      <c r="Q8221">
        <v>3</v>
      </c>
      <c r="R8221" t="s">
        <v>40</v>
      </c>
      <c r="S8221">
        <v>2</v>
      </c>
      <c r="T8221">
        <v>0</v>
      </c>
      <c r="U8221">
        <v>1</v>
      </c>
      <c r="V8221">
        <v>245</v>
      </c>
      <c r="W8221" t="s">
        <v>54</v>
      </c>
      <c r="X8221" t="s">
        <v>39954</v>
      </c>
      <c r="Y8221" t="s">
        <v>6</v>
      </c>
      <c r="Z8221" s="1">
        <v>45063</v>
      </c>
      <c r="AA8221" s="2">
        <v>0.67730324074074078</v>
      </c>
      <c r="AB8221" s="2">
        <v>0.7462847222222222</v>
      </c>
      <c r="AC8221" t="s">
        <v>44</v>
      </c>
      <c r="AD8221" t="s">
        <v>45</v>
      </c>
      <c r="AE8221" t="s">
        <v>44</v>
      </c>
      <c r="AF8221">
        <v>245</v>
      </c>
    </row>
    <row r="8222" spans="1:32">
      <c r="A8222">
        <v>33489</v>
      </c>
      <c r="B8222">
        <v>32589</v>
      </c>
      <c r="C8222" t="s">
        <v>932</v>
      </c>
      <c r="D8222" t="s">
        <v>3662</v>
      </c>
      <c r="E8222" t="s">
        <v>48</v>
      </c>
      <c r="F8222" t="s">
        <v>39955</v>
      </c>
      <c r="G8222" t="s">
        <v>39956</v>
      </c>
      <c r="H8222" t="s">
        <v>330</v>
      </c>
      <c r="I8222" s="1">
        <v>26506</v>
      </c>
      <c r="J8222" t="s">
        <v>39957</v>
      </c>
      <c r="K8222" t="s">
        <v>39958</v>
      </c>
      <c r="L8222">
        <v>11865</v>
      </c>
      <c r="M8222" t="s">
        <v>330</v>
      </c>
      <c r="N8222" s="1">
        <v>45087</v>
      </c>
      <c r="O8222" s="1">
        <v>45089</v>
      </c>
      <c r="P8222">
        <v>44</v>
      </c>
      <c r="Q8222">
        <v>2</v>
      </c>
      <c r="R8222" t="s">
        <v>63</v>
      </c>
      <c r="S8222">
        <v>4</v>
      </c>
      <c r="T8222">
        <v>0</v>
      </c>
      <c r="U8222">
        <v>2</v>
      </c>
      <c r="V8222">
        <v>122</v>
      </c>
      <c r="W8222" t="s">
        <v>41</v>
      </c>
      <c r="X8222" t="s">
        <v>39959</v>
      </c>
      <c r="Y8222" t="s">
        <v>6</v>
      </c>
      <c r="Z8222" s="1">
        <v>45071</v>
      </c>
      <c r="AA8222" s="2">
        <v>0.74684027777777784</v>
      </c>
      <c r="AB8222" s="2">
        <v>0.45876157407407409</v>
      </c>
      <c r="AC8222" t="s">
        <v>44</v>
      </c>
      <c r="AD8222" t="s">
        <v>44</v>
      </c>
      <c r="AE8222" t="s">
        <v>44</v>
      </c>
      <c r="AF8222">
        <v>61</v>
      </c>
    </row>
    <row r="8223" spans="1:32">
      <c r="A8223">
        <v>33490</v>
      </c>
      <c r="B8223">
        <v>32590</v>
      </c>
      <c r="C8223" t="s">
        <v>6740</v>
      </c>
      <c r="D8223" t="s">
        <v>553</v>
      </c>
      <c r="E8223" t="s">
        <v>34</v>
      </c>
      <c r="F8223" t="s">
        <v>39960</v>
      </c>
      <c r="G8223" t="s">
        <v>39961</v>
      </c>
      <c r="H8223" t="s">
        <v>405</v>
      </c>
      <c r="I8223" s="1">
        <v>21119</v>
      </c>
      <c r="J8223" t="s">
        <v>39962</v>
      </c>
      <c r="K8223" t="s">
        <v>18226</v>
      </c>
      <c r="L8223">
        <v>38781</v>
      </c>
      <c r="M8223" t="s">
        <v>405</v>
      </c>
      <c r="N8223" s="1">
        <v>45232</v>
      </c>
      <c r="O8223" s="1">
        <v>45233</v>
      </c>
      <c r="P8223">
        <v>12</v>
      </c>
      <c r="Q8223">
        <v>1</v>
      </c>
      <c r="R8223" t="s">
        <v>40</v>
      </c>
      <c r="S8223">
        <v>3</v>
      </c>
      <c r="T8223">
        <v>2</v>
      </c>
      <c r="U8223">
        <v>1</v>
      </c>
      <c r="V8223">
        <v>250</v>
      </c>
      <c r="W8223" t="s">
        <v>41</v>
      </c>
      <c r="X8223" t="s">
        <v>39963</v>
      </c>
      <c r="Y8223" t="s">
        <v>81</v>
      </c>
      <c r="Z8223" s="1">
        <v>45224</v>
      </c>
      <c r="AA8223" s="2">
        <v>0.56247685185185181</v>
      </c>
      <c r="AB8223" s="2">
        <v>0.50003472222222223</v>
      </c>
      <c r="AC8223" t="s">
        <v>44</v>
      </c>
      <c r="AD8223" t="s">
        <v>44</v>
      </c>
      <c r="AE8223" t="s">
        <v>45</v>
      </c>
      <c r="AF8223">
        <v>250</v>
      </c>
    </row>
    <row r="8224" spans="1:32">
      <c r="A8224">
        <v>33492</v>
      </c>
      <c r="B8224">
        <v>32592</v>
      </c>
      <c r="C8224" t="s">
        <v>371</v>
      </c>
      <c r="D8224" t="s">
        <v>11859</v>
      </c>
      <c r="E8224" t="s">
        <v>34</v>
      </c>
      <c r="F8224" t="s">
        <v>39964</v>
      </c>
      <c r="G8224" t="s">
        <v>39965</v>
      </c>
      <c r="H8224" t="s">
        <v>418</v>
      </c>
      <c r="I8224" s="1">
        <v>34239</v>
      </c>
      <c r="J8224" t="s">
        <v>39966</v>
      </c>
      <c r="K8224" t="s">
        <v>39967</v>
      </c>
      <c r="L8224">
        <v>9892</v>
      </c>
      <c r="M8224" t="s">
        <v>418</v>
      </c>
      <c r="N8224" s="1">
        <v>45120</v>
      </c>
      <c r="O8224" s="1">
        <v>45121</v>
      </c>
      <c r="P8224">
        <v>74</v>
      </c>
      <c r="Q8224">
        <v>3</v>
      </c>
      <c r="R8224" t="s">
        <v>63</v>
      </c>
      <c r="S8224">
        <v>2</v>
      </c>
      <c r="T8224">
        <v>1</v>
      </c>
      <c r="U8224">
        <v>1</v>
      </c>
      <c r="V8224">
        <v>89</v>
      </c>
      <c r="W8224" t="s">
        <v>41</v>
      </c>
      <c r="X8224" t="s">
        <v>39968</v>
      </c>
      <c r="Y8224" t="s">
        <v>81</v>
      </c>
      <c r="Z8224" s="1">
        <v>45099</v>
      </c>
      <c r="AA8224" s="2">
        <v>0.66105324074074068</v>
      </c>
      <c r="AB8224" s="2">
        <v>0.75153935185185183</v>
      </c>
      <c r="AC8224" t="s">
        <v>44</v>
      </c>
      <c r="AD8224" t="s">
        <v>45</v>
      </c>
      <c r="AE8224" t="s">
        <v>45</v>
      </c>
      <c r="AF8224">
        <v>89</v>
      </c>
    </row>
    <row r="8225" spans="1:32">
      <c r="A8225">
        <v>33494</v>
      </c>
      <c r="B8225">
        <v>32594</v>
      </c>
      <c r="C8225" t="s">
        <v>24706</v>
      </c>
      <c r="D8225" t="s">
        <v>2599</v>
      </c>
      <c r="E8225" t="s">
        <v>34</v>
      </c>
      <c r="F8225" t="s">
        <v>39969</v>
      </c>
      <c r="G8225" t="s">
        <v>39970</v>
      </c>
      <c r="H8225" t="s">
        <v>317</v>
      </c>
      <c r="I8225" s="1">
        <v>35401</v>
      </c>
      <c r="J8225" t="s">
        <v>39971</v>
      </c>
      <c r="K8225" t="s">
        <v>39972</v>
      </c>
      <c r="L8225">
        <v>57856</v>
      </c>
      <c r="M8225" t="s">
        <v>317</v>
      </c>
      <c r="N8225" s="1">
        <v>45298</v>
      </c>
      <c r="O8225" s="1">
        <v>45302</v>
      </c>
      <c r="P8225">
        <v>72</v>
      </c>
      <c r="Q8225">
        <v>3</v>
      </c>
      <c r="R8225" t="s">
        <v>40</v>
      </c>
      <c r="S8225">
        <v>4</v>
      </c>
      <c r="T8225">
        <v>2</v>
      </c>
      <c r="U8225">
        <v>4</v>
      </c>
      <c r="V8225">
        <v>896</v>
      </c>
      <c r="W8225" t="s">
        <v>41</v>
      </c>
      <c r="X8225" t="s">
        <v>39973</v>
      </c>
      <c r="Y8225" t="s">
        <v>6</v>
      </c>
      <c r="Z8225" s="1">
        <v>45276</v>
      </c>
      <c r="AA8225" s="2">
        <v>0.4191319444444444</v>
      </c>
      <c r="AB8225" s="2">
        <v>0.50893518518518521</v>
      </c>
      <c r="AC8225" t="s">
        <v>44</v>
      </c>
      <c r="AD8225" t="s">
        <v>45</v>
      </c>
      <c r="AE8225" t="s">
        <v>45</v>
      </c>
      <c r="AF8225">
        <v>224</v>
      </c>
    </row>
    <row r="8226" spans="1:32">
      <c r="A8226">
        <v>33495</v>
      </c>
      <c r="B8226">
        <v>32595</v>
      </c>
      <c r="C8226" t="s">
        <v>6390</v>
      </c>
      <c r="D8226" t="s">
        <v>4628</v>
      </c>
      <c r="E8226" t="s">
        <v>48</v>
      </c>
      <c r="F8226" t="s">
        <v>39974</v>
      </c>
      <c r="G8226" t="s">
        <v>39975</v>
      </c>
      <c r="H8226" t="s">
        <v>156</v>
      </c>
      <c r="I8226" s="1">
        <v>24601</v>
      </c>
      <c r="J8226" t="s">
        <v>39976</v>
      </c>
      <c r="K8226" t="s">
        <v>27319</v>
      </c>
      <c r="L8226">
        <v>33163</v>
      </c>
      <c r="M8226" t="s">
        <v>156</v>
      </c>
      <c r="N8226" s="1">
        <v>44933</v>
      </c>
      <c r="O8226" s="1">
        <v>44937</v>
      </c>
      <c r="P8226">
        <v>2</v>
      </c>
      <c r="Q8226">
        <v>1</v>
      </c>
      <c r="R8226" t="s">
        <v>63</v>
      </c>
      <c r="S8226">
        <v>1</v>
      </c>
      <c r="T8226">
        <v>1</v>
      </c>
      <c r="U8226">
        <v>4</v>
      </c>
      <c r="V8226">
        <v>296</v>
      </c>
      <c r="W8226" t="s">
        <v>41</v>
      </c>
      <c r="X8226" t="s">
        <v>39977</v>
      </c>
      <c r="Y8226" t="s">
        <v>6</v>
      </c>
      <c r="Z8226" s="1">
        <v>44927</v>
      </c>
      <c r="AA8226" s="2">
        <v>0.82326388888888891</v>
      </c>
      <c r="AB8226" s="2">
        <v>0.7171643518518519</v>
      </c>
      <c r="AC8226" t="s">
        <v>44</v>
      </c>
      <c r="AD8226" t="s">
        <v>44</v>
      </c>
      <c r="AE8226" t="s">
        <v>45</v>
      </c>
      <c r="AF8226">
        <v>74</v>
      </c>
    </row>
    <row r="8227" spans="1:32">
      <c r="A8227">
        <v>33497</v>
      </c>
      <c r="B8227">
        <v>32597</v>
      </c>
      <c r="C8227" t="s">
        <v>391</v>
      </c>
      <c r="D8227" t="s">
        <v>1322</v>
      </c>
      <c r="E8227" t="s">
        <v>48</v>
      </c>
      <c r="F8227" t="s">
        <v>39978</v>
      </c>
      <c r="G8227" t="s">
        <v>39979</v>
      </c>
      <c r="H8227" t="s">
        <v>423</v>
      </c>
      <c r="I8227" s="1">
        <v>22516</v>
      </c>
      <c r="J8227" t="s">
        <v>39980</v>
      </c>
      <c r="K8227" t="s">
        <v>39981</v>
      </c>
      <c r="L8227">
        <v>8521</v>
      </c>
      <c r="M8227" t="s">
        <v>423</v>
      </c>
      <c r="N8227" s="1">
        <v>45024</v>
      </c>
      <c r="O8227" s="1">
        <v>45026</v>
      </c>
      <c r="P8227">
        <v>64</v>
      </c>
      <c r="Q8227">
        <v>3</v>
      </c>
      <c r="R8227" t="s">
        <v>53</v>
      </c>
      <c r="S8227">
        <v>1</v>
      </c>
      <c r="T8227">
        <v>2</v>
      </c>
      <c r="U8227">
        <v>2</v>
      </c>
      <c r="V8227">
        <v>250</v>
      </c>
      <c r="W8227" t="s">
        <v>54</v>
      </c>
      <c r="X8227" t="s">
        <v>39982</v>
      </c>
      <c r="Y8227" t="s">
        <v>6</v>
      </c>
      <c r="Z8227" s="1">
        <v>45019</v>
      </c>
      <c r="AA8227" s="2">
        <v>0.4070833333333333</v>
      </c>
      <c r="AB8227" s="2">
        <v>0.95884259259259252</v>
      </c>
      <c r="AC8227" t="s">
        <v>44</v>
      </c>
      <c r="AD8227" t="s">
        <v>44</v>
      </c>
      <c r="AE8227" t="s">
        <v>45</v>
      </c>
      <c r="AF8227">
        <v>125</v>
      </c>
    </row>
    <row r="8228" spans="1:32">
      <c r="A8228">
        <v>33498</v>
      </c>
      <c r="B8228">
        <v>32598</v>
      </c>
      <c r="C8228" t="s">
        <v>2415</v>
      </c>
      <c r="D8228" t="s">
        <v>8083</v>
      </c>
      <c r="E8228" t="s">
        <v>34</v>
      </c>
      <c r="F8228" t="s">
        <v>39983</v>
      </c>
      <c r="G8228" t="s">
        <v>39984</v>
      </c>
      <c r="H8228" t="s">
        <v>692</v>
      </c>
      <c r="I8228" s="1">
        <v>20600</v>
      </c>
      <c r="J8228" t="s">
        <v>39985</v>
      </c>
      <c r="K8228" t="s">
        <v>39986</v>
      </c>
      <c r="L8228">
        <v>70140</v>
      </c>
      <c r="M8228" t="s">
        <v>692</v>
      </c>
      <c r="N8228" s="1">
        <v>45272</v>
      </c>
      <c r="O8228" s="1">
        <v>45277</v>
      </c>
      <c r="P8228">
        <v>83</v>
      </c>
      <c r="Q8228">
        <v>4</v>
      </c>
      <c r="R8228" t="s">
        <v>63</v>
      </c>
      <c r="S8228">
        <v>4</v>
      </c>
      <c r="T8228">
        <v>0</v>
      </c>
      <c r="U8228">
        <v>5</v>
      </c>
      <c r="V8228">
        <v>365</v>
      </c>
      <c r="W8228" t="s">
        <v>41</v>
      </c>
      <c r="X8228" t="s">
        <v>39987</v>
      </c>
      <c r="Y8228" t="s">
        <v>81</v>
      </c>
      <c r="Z8228" s="1">
        <v>45245</v>
      </c>
      <c r="AA8228" s="2">
        <v>0.85711805555555554</v>
      </c>
      <c r="AB8228" s="2">
        <v>0.72987268518518522</v>
      </c>
      <c r="AC8228" t="s">
        <v>45</v>
      </c>
      <c r="AD8228" t="s">
        <v>44</v>
      </c>
      <c r="AE8228" t="s">
        <v>44</v>
      </c>
      <c r="AF8228">
        <v>73</v>
      </c>
    </row>
    <row r="8229" spans="1:32">
      <c r="A8229">
        <v>33499</v>
      </c>
      <c r="B8229">
        <v>32599</v>
      </c>
      <c r="C8229" t="s">
        <v>6989</v>
      </c>
      <c r="D8229" t="s">
        <v>1404</v>
      </c>
      <c r="E8229" t="s">
        <v>34</v>
      </c>
      <c r="F8229" t="s">
        <v>39988</v>
      </c>
      <c r="G8229" t="s">
        <v>39989</v>
      </c>
      <c r="H8229" t="s">
        <v>171</v>
      </c>
      <c r="I8229" s="1">
        <v>36427</v>
      </c>
      <c r="J8229" t="s">
        <v>39990</v>
      </c>
      <c r="K8229" t="s">
        <v>6961</v>
      </c>
      <c r="L8229">
        <v>88183</v>
      </c>
      <c r="M8229" t="s">
        <v>171</v>
      </c>
      <c r="N8229" s="1">
        <v>45192</v>
      </c>
      <c r="O8229" s="1">
        <v>45195</v>
      </c>
      <c r="P8229">
        <v>48</v>
      </c>
      <c r="Q8229">
        <v>2</v>
      </c>
      <c r="R8229" t="s">
        <v>40</v>
      </c>
      <c r="S8229">
        <v>3</v>
      </c>
      <c r="T8229">
        <v>0</v>
      </c>
      <c r="U8229">
        <v>3</v>
      </c>
      <c r="V8229">
        <v>708</v>
      </c>
      <c r="W8229" t="s">
        <v>54</v>
      </c>
      <c r="X8229" t="s">
        <v>39991</v>
      </c>
      <c r="Y8229" t="s">
        <v>81</v>
      </c>
      <c r="Z8229" s="1">
        <v>45155</v>
      </c>
      <c r="AA8229" s="2">
        <v>0.35458333333333331</v>
      </c>
      <c r="AB8229" s="2">
        <v>0.12952546296296297</v>
      </c>
      <c r="AC8229" t="s">
        <v>45</v>
      </c>
      <c r="AD8229" t="s">
        <v>44</v>
      </c>
      <c r="AE8229" t="s">
        <v>45</v>
      </c>
      <c r="AF8229">
        <v>236</v>
      </c>
    </row>
    <row r="8230" spans="1:32">
      <c r="A8230">
        <v>33500</v>
      </c>
      <c r="B8230">
        <v>32600</v>
      </c>
      <c r="C8230" t="s">
        <v>963</v>
      </c>
      <c r="D8230" t="s">
        <v>4639</v>
      </c>
      <c r="E8230" t="s">
        <v>48</v>
      </c>
      <c r="F8230" t="s">
        <v>39992</v>
      </c>
      <c r="G8230" t="s">
        <v>39993</v>
      </c>
      <c r="H8230" t="s">
        <v>171</v>
      </c>
      <c r="I8230" s="1">
        <v>24798</v>
      </c>
      <c r="J8230" t="s">
        <v>39994</v>
      </c>
      <c r="K8230" t="s">
        <v>39995</v>
      </c>
      <c r="L8230">
        <v>56746</v>
      </c>
      <c r="M8230" t="s">
        <v>171</v>
      </c>
      <c r="N8230" s="1">
        <v>45167</v>
      </c>
      <c r="O8230" s="1">
        <v>45171</v>
      </c>
      <c r="P8230">
        <v>53</v>
      </c>
      <c r="Q8230">
        <v>3</v>
      </c>
      <c r="R8230" t="s">
        <v>63</v>
      </c>
      <c r="S8230">
        <v>4</v>
      </c>
      <c r="T8230">
        <v>0</v>
      </c>
      <c r="U8230">
        <v>4</v>
      </c>
      <c r="V8230">
        <v>244</v>
      </c>
      <c r="W8230" t="s">
        <v>41</v>
      </c>
      <c r="X8230" t="s">
        <v>39996</v>
      </c>
      <c r="Y8230" t="s">
        <v>81</v>
      </c>
      <c r="Z8230" s="1">
        <v>45130</v>
      </c>
      <c r="AA8230" s="2">
        <v>0.85332175925925924</v>
      </c>
      <c r="AB8230" s="2">
        <v>0.5166898148148148</v>
      </c>
      <c r="AC8230" t="s">
        <v>45</v>
      </c>
      <c r="AD8230" t="s">
        <v>44</v>
      </c>
      <c r="AE8230" t="s">
        <v>44</v>
      </c>
      <c r="AF8230">
        <v>61</v>
      </c>
    </row>
    <row r="8231" spans="1:32">
      <c r="A8231">
        <v>33501</v>
      </c>
      <c r="B8231">
        <v>32601</v>
      </c>
      <c r="C8231" t="s">
        <v>213</v>
      </c>
      <c r="D8231" t="s">
        <v>4372</v>
      </c>
      <c r="E8231" t="s">
        <v>48</v>
      </c>
      <c r="F8231" t="s">
        <v>39997</v>
      </c>
      <c r="G8231" t="s">
        <v>39998</v>
      </c>
      <c r="H8231" t="s">
        <v>86</v>
      </c>
      <c r="I8231" s="1">
        <v>20550</v>
      </c>
      <c r="J8231" t="s">
        <v>39999</v>
      </c>
      <c r="K8231" t="s">
        <v>40000</v>
      </c>
      <c r="L8231">
        <v>38787</v>
      </c>
      <c r="M8231" t="s">
        <v>86</v>
      </c>
      <c r="N8231" s="1">
        <v>45036</v>
      </c>
      <c r="O8231" s="1">
        <v>45041</v>
      </c>
      <c r="P8231">
        <v>23</v>
      </c>
      <c r="Q8231">
        <v>1</v>
      </c>
      <c r="R8231" t="s">
        <v>63</v>
      </c>
      <c r="S8231">
        <v>1</v>
      </c>
      <c r="T8231">
        <v>0</v>
      </c>
      <c r="U8231">
        <v>5</v>
      </c>
      <c r="V8231">
        <v>310</v>
      </c>
      <c r="W8231" t="s">
        <v>41</v>
      </c>
      <c r="X8231" t="s">
        <v>40001</v>
      </c>
      <c r="Y8231" t="s">
        <v>81</v>
      </c>
      <c r="Z8231" s="1">
        <v>44999</v>
      </c>
      <c r="AA8231" s="2">
        <v>0.98762731481481481</v>
      </c>
      <c r="AB8231" s="2">
        <v>0.8297106481481481</v>
      </c>
      <c r="AC8231" t="s">
        <v>45</v>
      </c>
      <c r="AD8231" t="s">
        <v>44</v>
      </c>
      <c r="AE8231" t="s">
        <v>44</v>
      </c>
      <c r="AF8231">
        <v>62</v>
      </c>
    </row>
    <row r="8232" spans="1:32">
      <c r="A8232">
        <v>33503</v>
      </c>
      <c r="B8232">
        <v>32603</v>
      </c>
      <c r="C8232" t="s">
        <v>90</v>
      </c>
      <c r="D8232" t="s">
        <v>8182</v>
      </c>
      <c r="E8232" t="s">
        <v>34</v>
      </c>
      <c r="F8232" t="s">
        <v>40002</v>
      </c>
      <c r="G8232" t="s">
        <v>40003</v>
      </c>
      <c r="H8232" t="s">
        <v>129</v>
      </c>
      <c r="I8232" s="1">
        <v>33769</v>
      </c>
      <c r="J8232" t="s">
        <v>40004</v>
      </c>
      <c r="K8232" t="s">
        <v>40005</v>
      </c>
      <c r="L8232">
        <v>33332</v>
      </c>
      <c r="M8232" t="s">
        <v>129</v>
      </c>
      <c r="N8232" s="1">
        <v>45019</v>
      </c>
      <c r="O8232" s="1">
        <v>45024</v>
      </c>
      <c r="P8232">
        <v>48</v>
      </c>
      <c r="Q8232">
        <v>2</v>
      </c>
      <c r="R8232" t="s">
        <v>40</v>
      </c>
      <c r="S8232">
        <v>1</v>
      </c>
      <c r="T8232">
        <v>1</v>
      </c>
      <c r="U8232">
        <v>5</v>
      </c>
      <c r="V8232">
        <v>1135</v>
      </c>
      <c r="W8232" t="s">
        <v>54</v>
      </c>
      <c r="X8232" t="s">
        <v>40006</v>
      </c>
      <c r="Y8232" t="s">
        <v>81</v>
      </c>
      <c r="Z8232" s="1">
        <v>44986</v>
      </c>
      <c r="AA8232" s="2">
        <v>0.43489583333333331</v>
      </c>
      <c r="AB8232" s="2">
        <v>0.31795138888888891</v>
      </c>
      <c r="AC8232" t="s">
        <v>45</v>
      </c>
      <c r="AD8232" t="s">
        <v>45</v>
      </c>
      <c r="AE8232" t="s">
        <v>45</v>
      </c>
      <c r="AF8232">
        <v>227</v>
      </c>
    </row>
    <row r="8233" spans="1:32">
      <c r="A8233">
        <v>33504</v>
      </c>
      <c r="B8233">
        <v>32604</v>
      </c>
      <c r="C8233" t="s">
        <v>22840</v>
      </c>
      <c r="D8233" t="s">
        <v>2593</v>
      </c>
      <c r="E8233" t="s">
        <v>34</v>
      </c>
      <c r="F8233" t="s">
        <v>40007</v>
      </c>
      <c r="G8233" t="s">
        <v>40008</v>
      </c>
      <c r="H8233" t="s">
        <v>217</v>
      </c>
      <c r="I8233" s="1">
        <v>20417</v>
      </c>
      <c r="J8233" t="s">
        <v>40009</v>
      </c>
      <c r="K8233" t="s">
        <v>40010</v>
      </c>
      <c r="L8233">
        <v>59587</v>
      </c>
      <c r="M8233" t="s">
        <v>217</v>
      </c>
      <c r="N8233" s="1">
        <v>45116</v>
      </c>
      <c r="O8233" s="1">
        <v>45121</v>
      </c>
      <c r="P8233">
        <v>42</v>
      </c>
      <c r="Q8233">
        <v>2</v>
      </c>
      <c r="R8233" t="s">
        <v>40</v>
      </c>
      <c r="S8233">
        <v>1</v>
      </c>
      <c r="T8233">
        <v>0</v>
      </c>
      <c r="U8233">
        <v>5</v>
      </c>
      <c r="V8233">
        <v>1035</v>
      </c>
      <c r="W8233" t="s">
        <v>54</v>
      </c>
      <c r="X8233" t="s">
        <v>40011</v>
      </c>
      <c r="Y8233" t="s">
        <v>65</v>
      </c>
      <c r="Z8233" s="1">
        <v>45087</v>
      </c>
      <c r="AA8233" s="2">
        <v>0.16494212962962962</v>
      </c>
      <c r="AB8233" s="2">
        <v>0.31491898148148151</v>
      </c>
      <c r="AC8233" t="s">
        <v>45</v>
      </c>
      <c r="AD8233" t="s">
        <v>44</v>
      </c>
      <c r="AE8233" t="s">
        <v>45</v>
      </c>
      <c r="AF8233">
        <v>207</v>
      </c>
    </row>
    <row r="8234" spans="1:32">
      <c r="A8234">
        <v>33507</v>
      </c>
      <c r="B8234">
        <v>32607</v>
      </c>
      <c r="C8234" t="s">
        <v>27793</v>
      </c>
      <c r="D8234" t="s">
        <v>8134</v>
      </c>
      <c r="E8234" t="s">
        <v>34</v>
      </c>
      <c r="F8234" t="s">
        <v>40012</v>
      </c>
      <c r="G8234" t="s">
        <v>40013</v>
      </c>
      <c r="H8234" t="s">
        <v>129</v>
      </c>
      <c r="I8234" s="1">
        <v>35680</v>
      </c>
      <c r="J8234" t="s">
        <v>40014</v>
      </c>
      <c r="K8234" t="s">
        <v>40015</v>
      </c>
      <c r="L8234">
        <v>52629</v>
      </c>
      <c r="M8234" t="s">
        <v>129</v>
      </c>
      <c r="N8234" s="1">
        <v>45174</v>
      </c>
      <c r="O8234" s="1">
        <v>45178</v>
      </c>
      <c r="P8234">
        <v>28</v>
      </c>
      <c r="Q8234">
        <v>2</v>
      </c>
      <c r="R8234" t="s">
        <v>53</v>
      </c>
      <c r="S8234">
        <v>4</v>
      </c>
      <c r="T8234">
        <v>1</v>
      </c>
      <c r="U8234">
        <v>4</v>
      </c>
      <c r="V8234">
        <v>536</v>
      </c>
      <c r="W8234" t="s">
        <v>41</v>
      </c>
      <c r="X8234" t="s">
        <v>40016</v>
      </c>
      <c r="Y8234" t="s">
        <v>43</v>
      </c>
      <c r="Z8234" s="1">
        <v>45166</v>
      </c>
      <c r="AA8234" s="2">
        <v>0.1610648148148148</v>
      </c>
      <c r="AB8234" s="2">
        <v>0.44567129629629632</v>
      </c>
      <c r="AC8234" t="s">
        <v>44</v>
      </c>
      <c r="AD8234" t="s">
        <v>45</v>
      </c>
      <c r="AE8234" t="s">
        <v>45</v>
      </c>
      <c r="AF8234">
        <v>134</v>
      </c>
    </row>
    <row r="8235" spans="1:32">
      <c r="A8235">
        <v>33508</v>
      </c>
      <c r="B8235">
        <v>32608</v>
      </c>
      <c r="C8235" t="s">
        <v>2219</v>
      </c>
      <c r="D8235" t="s">
        <v>1858</v>
      </c>
      <c r="E8235" t="s">
        <v>34</v>
      </c>
      <c r="F8235" t="s">
        <v>40017</v>
      </c>
      <c r="G8235" t="s">
        <v>40018</v>
      </c>
      <c r="H8235" t="s">
        <v>309</v>
      </c>
      <c r="I8235" s="1">
        <v>29880</v>
      </c>
      <c r="J8235" t="s">
        <v>40019</v>
      </c>
      <c r="K8235" t="s">
        <v>34712</v>
      </c>
      <c r="L8235">
        <v>93695</v>
      </c>
      <c r="M8235" t="s">
        <v>309</v>
      </c>
      <c r="N8235" s="1">
        <v>45145</v>
      </c>
      <c r="O8235" s="1">
        <v>45148</v>
      </c>
      <c r="P8235">
        <v>42</v>
      </c>
      <c r="Q8235">
        <v>2</v>
      </c>
      <c r="R8235" t="s">
        <v>40</v>
      </c>
      <c r="S8235">
        <v>3</v>
      </c>
      <c r="T8235">
        <v>2</v>
      </c>
      <c r="U8235">
        <v>3</v>
      </c>
      <c r="V8235">
        <v>672</v>
      </c>
      <c r="W8235" t="s">
        <v>41</v>
      </c>
      <c r="X8235" t="s">
        <v>40020</v>
      </c>
      <c r="Y8235" t="s">
        <v>43</v>
      </c>
      <c r="Z8235" s="1">
        <v>45124</v>
      </c>
      <c r="AA8235" s="2">
        <v>0.62313657407407408</v>
      </c>
      <c r="AB8235" s="2">
        <v>0.56372685185185178</v>
      </c>
      <c r="AC8235" t="s">
        <v>44</v>
      </c>
      <c r="AD8235" t="s">
        <v>44</v>
      </c>
      <c r="AE8235" t="s">
        <v>45</v>
      </c>
      <c r="AF8235">
        <v>224</v>
      </c>
    </row>
    <row r="8236" spans="1:32">
      <c r="A8236">
        <v>33509</v>
      </c>
      <c r="B8236">
        <v>32609</v>
      </c>
      <c r="C8236" t="s">
        <v>1015</v>
      </c>
      <c r="D8236" t="s">
        <v>1341</v>
      </c>
      <c r="E8236" t="s">
        <v>48</v>
      </c>
      <c r="F8236" t="s">
        <v>40021</v>
      </c>
      <c r="G8236" t="s">
        <v>40022</v>
      </c>
      <c r="H8236" t="s">
        <v>50</v>
      </c>
      <c r="I8236" s="1">
        <v>29671</v>
      </c>
      <c r="J8236" t="s">
        <v>40023</v>
      </c>
      <c r="K8236" t="s">
        <v>3254</v>
      </c>
      <c r="L8236">
        <v>14814</v>
      </c>
      <c r="M8236" t="s">
        <v>50</v>
      </c>
      <c r="N8236" s="1">
        <v>44991</v>
      </c>
      <c r="O8236" s="1">
        <v>44995</v>
      </c>
      <c r="P8236">
        <v>74</v>
      </c>
      <c r="Q8236">
        <v>3</v>
      </c>
      <c r="R8236" t="s">
        <v>63</v>
      </c>
      <c r="S8236">
        <v>1</v>
      </c>
      <c r="T8236">
        <v>1</v>
      </c>
      <c r="U8236">
        <v>4</v>
      </c>
      <c r="V8236">
        <v>360</v>
      </c>
      <c r="W8236" t="s">
        <v>54</v>
      </c>
      <c r="X8236" t="s">
        <v>40024</v>
      </c>
      <c r="Y8236" t="s">
        <v>81</v>
      </c>
      <c r="Z8236" s="1">
        <v>44973</v>
      </c>
      <c r="AA8236" s="2">
        <v>0.54924768518518519</v>
      </c>
      <c r="AB8236" s="2">
        <v>0.54195601851851849</v>
      </c>
      <c r="AC8236" t="s">
        <v>44</v>
      </c>
      <c r="AD8236" t="s">
        <v>45</v>
      </c>
      <c r="AE8236" t="s">
        <v>45</v>
      </c>
      <c r="AF8236">
        <v>90</v>
      </c>
    </row>
    <row r="8237" spans="1:32">
      <c r="A8237">
        <v>33510</v>
      </c>
      <c r="B8237">
        <v>32610</v>
      </c>
      <c r="C8237" t="s">
        <v>1857</v>
      </c>
      <c r="D8237" t="s">
        <v>435</v>
      </c>
      <c r="E8237" t="s">
        <v>34</v>
      </c>
      <c r="F8237" t="s">
        <v>40025</v>
      </c>
      <c r="G8237" t="s">
        <v>40026</v>
      </c>
      <c r="H8237" t="s">
        <v>179</v>
      </c>
      <c r="I8237" s="1">
        <v>30973</v>
      </c>
      <c r="J8237" t="s">
        <v>40027</v>
      </c>
      <c r="K8237" t="s">
        <v>9789</v>
      </c>
      <c r="L8237">
        <v>55250</v>
      </c>
      <c r="M8237" t="s">
        <v>179</v>
      </c>
      <c r="N8237" s="1">
        <v>44997</v>
      </c>
      <c r="O8237" s="1">
        <v>45000</v>
      </c>
      <c r="P8237">
        <v>54</v>
      </c>
      <c r="Q8237">
        <v>3</v>
      </c>
      <c r="R8237" t="s">
        <v>40</v>
      </c>
      <c r="S8237">
        <v>2</v>
      </c>
      <c r="T8237">
        <v>0</v>
      </c>
      <c r="U8237">
        <v>3</v>
      </c>
      <c r="V8237">
        <v>630</v>
      </c>
      <c r="W8237" t="s">
        <v>54</v>
      </c>
      <c r="X8237" t="s">
        <v>40028</v>
      </c>
      <c r="Y8237" t="s">
        <v>65</v>
      </c>
      <c r="Z8237" s="1">
        <v>44959</v>
      </c>
      <c r="AA8237" s="2">
        <v>0.75111111111111117</v>
      </c>
      <c r="AB8237" s="2">
        <v>0.27357638888888891</v>
      </c>
      <c r="AC8237" t="s">
        <v>44</v>
      </c>
      <c r="AD8237" t="s">
        <v>44</v>
      </c>
      <c r="AE8237" t="s">
        <v>44</v>
      </c>
      <c r="AF8237">
        <v>210</v>
      </c>
    </row>
    <row r="8238" spans="1:32">
      <c r="A8238">
        <v>33512</v>
      </c>
      <c r="B8238">
        <v>32612</v>
      </c>
      <c r="C8238" t="s">
        <v>33771</v>
      </c>
      <c r="D8238" t="s">
        <v>5138</v>
      </c>
      <c r="E8238" t="s">
        <v>34</v>
      </c>
      <c r="F8238" t="s">
        <v>40029</v>
      </c>
      <c r="G8238" t="s">
        <v>40030</v>
      </c>
      <c r="H8238" t="s">
        <v>201</v>
      </c>
      <c r="I8238" s="1">
        <v>21233</v>
      </c>
      <c r="J8238" t="s">
        <v>40031</v>
      </c>
      <c r="K8238" t="s">
        <v>19754</v>
      </c>
      <c r="L8238">
        <v>92514</v>
      </c>
      <c r="M8238" t="s">
        <v>201</v>
      </c>
      <c r="N8238" s="1">
        <v>45264</v>
      </c>
      <c r="O8238" s="1">
        <v>45266</v>
      </c>
      <c r="P8238">
        <v>43</v>
      </c>
      <c r="Q8238">
        <v>2</v>
      </c>
      <c r="R8238" t="s">
        <v>53</v>
      </c>
      <c r="S8238">
        <v>3</v>
      </c>
      <c r="T8238">
        <v>1</v>
      </c>
      <c r="U8238">
        <v>2</v>
      </c>
      <c r="V8238">
        <v>256</v>
      </c>
      <c r="W8238" t="s">
        <v>41</v>
      </c>
      <c r="X8238" t="s">
        <v>40032</v>
      </c>
      <c r="Y8238" t="s">
        <v>81</v>
      </c>
      <c r="Z8238" s="1">
        <v>45239</v>
      </c>
      <c r="AA8238" s="2">
        <v>0.21146990740740743</v>
      </c>
      <c r="AB8238" s="2">
        <v>0.26525462962962965</v>
      </c>
      <c r="AC8238" t="s">
        <v>44</v>
      </c>
      <c r="AD8238" t="s">
        <v>44</v>
      </c>
      <c r="AE8238" t="s">
        <v>45</v>
      </c>
      <c r="AF8238">
        <v>128</v>
      </c>
    </row>
    <row r="8239" spans="1:32">
      <c r="A8239">
        <v>33513</v>
      </c>
      <c r="B8239">
        <v>32613</v>
      </c>
      <c r="C8239" t="s">
        <v>2316</v>
      </c>
      <c r="D8239" t="s">
        <v>8740</v>
      </c>
      <c r="E8239" t="s">
        <v>48</v>
      </c>
      <c r="F8239" t="s">
        <v>40033</v>
      </c>
      <c r="G8239" t="s">
        <v>40034</v>
      </c>
      <c r="H8239" t="s">
        <v>904</v>
      </c>
      <c r="I8239" s="1">
        <v>15752</v>
      </c>
      <c r="J8239" t="s">
        <v>40035</v>
      </c>
      <c r="K8239" t="s">
        <v>40036</v>
      </c>
      <c r="L8239">
        <v>30868</v>
      </c>
      <c r="M8239" t="s">
        <v>904</v>
      </c>
      <c r="N8239" s="1">
        <v>45004</v>
      </c>
      <c r="O8239" s="1">
        <v>45008</v>
      </c>
      <c r="P8239">
        <v>67</v>
      </c>
      <c r="Q8239">
        <v>3</v>
      </c>
      <c r="R8239" t="s">
        <v>53</v>
      </c>
      <c r="S8239">
        <v>4</v>
      </c>
      <c r="T8239">
        <v>2</v>
      </c>
      <c r="U8239">
        <v>4</v>
      </c>
      <c r="V8239">
        <v>564</v>
      </c>
      <c r="W8239" t="s">
        <v>41</v>
      </c>
      <c r="X8239" t="s">
        <v>40037</v>
      </c>
      <c r="Y8239" t="s">
        <v>6</v>
      </c>
      <c r="Z8239" s="1">
        <v>44994</v>
      </c>
      <c r="AA8239" s="2">
        <v>0.79341435185185183</v>
      </c>
      <c r="AB8239" s="2">
        <v>0.6511689814814815</v>
      </c>
      <c r="AC8239" t="s">
        <v>45</v>
      </c>
      <c r="AD8239" t="s">
        <v>44</v>
      </c>
      <c r="AE8239" t="s">
        <v>45</v>
      </c>
      <c r="AF8239">
        <v>141</v>
      </c>
    </row>
    <row r="8240" spans="1:32">
      <c r="A8240">
        <v>33516</v>
      </c>
      <c r="B8240">
        <v>32616</v>
      </c>
      <c r="C8240" t="s">
        <v>66</v>
      </c>
      <c r="D8240" t="s">
        <v>4286</v>
      </c>
      <c r="E8240" t="s">
        <v>34</v>
      </c>
      <c r="F8240" t="s">
        <v>40038</v>
      </c>
      <c r="G8240" t="s">
        <v>40039</v>
      </c>
      <c r="H8240" t="s">
        <v>70</v>
      </c>
      <c r="I8240" s="1">
        <v>22338</v>
      </c>
      <c r="J8240" t="s">
        <v>40040</v>
      </c>
      <c r="K8240" t="s">
        <v>20896</v>
      </c>
      <c r="L8240">
        <v>76286</v>
      </c>
      <c r="M8240" t="s">
        <v>70</v>
      </c>
      <c r="N8240" s="1">
        <v>45269</v>
      </c>
      <c r="O8240" s="1">
        <v>45270</v>
      </c>
      <c r="P8240">
        <v>15</v>
      </c>
      <c r="Q8240">
        <v>1</v>
      </c>
      <c r="R8240" t="s">
        <v>40</v>
      </c>
      <c r="S8240">
        <v>2</v>
      </c>
      <c r="T8240">
        <v>2</v>
      </c>
      <c r="U8240">
        <v>1</v>
      </c>
      <c r="V8240">
        <v>215</v>
      </c>
      <c r="W8240" t="s">
        <v>54</v>
      </c>
      <c r="X8240" t="s">
        <v>40041</v>
      </c>
      <c r="Y8240" t="s">
        <v>6</v>
      </c>
      <c r="Z8240" s="1">
        <v>45249</v>
      </c>
      <c r="AA8240" s="2">
        <v>0.16710648148148147</v>
      </c>
      <c r="AB8240" s="2">
        <v>0.19424768518518518</v>
      </c>
      <c r="AC8240" t="s">
        <v>44</v>
      </c>
      <c r="AD8240" t="s">
        <v>44</v>
      </c>
      <c r="AE8240" t="s">
        <v>44</v>
      </c>
      <c r="AF8240">
        <v>215</v>
      </c>
    </row>
    <row r="8241" spans="1:32">
      <c r="A8241">
        <v>33517</v>
      </c>
      <c r="B8241">
        <v>32617</v>
      </c>
      <c r="C8241" t="s">
        <v>197</v>
      </c>
      <c r="D8241" t="s">
        <v>1311</v>
      </c>
      <c r="E8241" t="s">
        <v>48</v>
      </c>
      <c r="F8241" t="s">
        <v>40042</v>
      </c>
      <c r="G8241">
        <f>1-665-806-7691</f>
        <v>-9161</v>
      </c>
      <c r="H8241" t="s">
        <v>50</v>
      </c>
      <c r="I8241" s="1">
        <v>32166</v>
      </c>
      <c r="J8241" t="s">
        <v>40043</v>
      </c>
      <c r="K8241" t="s">
        <v>40044</v>
      </c>
      <c r="L8241">
        <v>47023</v>
      </c>
      <c r="M8241" t="s">
        <v>50</v>
      </c>
      <c r="N8241" s="1">
        <v>45196</v>
      </c>
      <c r="O8241" s="1">
        <v>45198</v>
      </c>
      <c r="P8241">
        <v>50</v>
      </c>
      <c r="Q8241">
        <v>2</v>
      </c>
      <c r="R8241" t="s">
        <v>63</v>
      </c>
      <c r="S8241">
        <v>2</v>
      </c>
      <c r="T8241">
        <v>0</v>
      </c>
      <c r="U8241">
        <v>2</v>
      </c>
      <c r="V8241">
        <v>120</v>
      </c>
      <c r="W8241" t="s">
        <v>41</v>
      </c>
      <c r="X8241" t="s">
        <v>40045</v>
      </c>
      <c r="Y8241" t="s">
        <v>43</v>
      </c>
      <c r="Z8241" s="1">
        <v>45180</v>
      </c>
      <c r="AA8241" s="2">
        <v>0.424837962962963</v>
      </c>
      <c r="AB8241" s="2">
        <v>0.96310185185185182</v>
      </c>
      <c r="AC8241" t="s">
        <v>45</v>
      </c>
      <c r="AD8241" t="s">
        <v>45</v>
      </c>
      <c r="AE8241" t="s">
        <v>44</v>
      </c>
      <c r="AF8241">
        <v>60</v>
      </c>
    </row>
    <row r="8242" spans="1:32">
      <c r="A8242">
        <v>33518</v>
      </c>
      <c r="B8242">
        <v>32618</v>
      </c>
      <c r="C8242" t="s">
        <v>371</v>
      </c>
      <c r="D8242" t="s">
        <v>1167</v>
      </c>
      <c r="E8242" t="s">
        <v>34</v>
      </c>
      <c r="F8242" t="s">
        <v>40046</v>
      </c>
      <c r="G8242" t="s">
        <v>40047</v>
      </c>
      <c r="H8242" t="s">
        <v>295</v>
      </c>
      <c r="I8242" s="1">
        <v>16021</v>
      </c>
      <c r="J8242" t="s">
        <v>40048</v>
      </c>
      <c r="K8242" t="s">
        <v>40049</v>
      </c>
      <c r="L8242">
        <v>73778</v>
      </c>
      <c r="M8242" t="s">
        <v>295</v>
      </c>
      <c r="N8242" s="1">
        <v>45053</v>
      </c>
      <c r="O8242" s="1">
        <v>45058</v>
      </c>
      <c r="P8242">
        <v>61</v>
      </c>
      <c r="Q8242">
        <v>3</v>
      </c>
      <c r="R8242" t="s">
        <v>53</v>
      </c>
      <c r="S8242">
        <v>3</v>
      </c>
      <c r="T8242">
        <v>1</v>
      </c>
      <c r="U8242">
        <v>5</v>
      </c>
      <c r="V8242">
        <v>665</v>
      </c>
      <c r="W8242" t="s">
        <v>41</v>
      </c>
      <c r="X8242" t="s">
        <v>40050</v>
      </c>
      <c r="Y8242" t="s">
        <v>43</v>
      </c>
      <c r="Z8242" s="1">
        <v>45014</v>
      </c>
      <c r="AA8242" s="2">
        <v>0.69879629629629625</v>
      </c>
      <c r="AB8242" s="2">
        <v>0.15608796296296296</v>
      </c>
      <c r="AC8242" t="s">
        <v>45</v>
      </c>
      <c r="AD8242" t="s">
        <v>45</v>
      </c>
      <c r="AE8242" t="s">
        <v>45</v>
      </c>
      <c r="AF8242">
        <v>133</v>
      </c>
    </row>
    <row r="8243" spans="1:32">
      <c r="A8243">
        <v>33520</v>
      </c>
      <c r="B8243">
        <v>32620</v>
      </c>
      <c r="C8243" t="s">
        <v>1310</v>
      </c>
      <c r="D8243" t="s">
        <v>475</v>
      </c>
      <c r="E8243" t="s">
        <v>34</v>
      </c>
      <c r="F8243" t="s">
        <v>40051</v>
      </c>
      <c r="G8243" t="s">
        <v>40052</v>
      </c>
      <c r="H8243" t="s">
        <v>537</v>
      </c>
      <c r="I8243" s="1">
        <v>17775</v>
      </c>
      <c r="J8243" t="s">
        <v>40053</v>
      </c>
      <c r="K8243" t="s">
        <v>2114</v>
      </c>
      <c r="L8243">
        <v>91273</v>
      </c>
      <c r="M8243" t="s">
        <v>537</v>
      </c>
      <c r="N8243" s="1">
        <v>45021</v>
      </c>
      <c r="O8243" s="1">
        <v>45022</v>
      </c>
      <c r="P8243">
        <v>30</v>
      </c>
      <c r="Q8243">
        <v>2</v>
      </c>
      <c r="R8243" t="s">
        <v>40</v>
      </c>
      <c r="S8243">
        <v>1</v>
      </c>
      <c r="T8243">
        <v>1</v>
      </c>
      <c r="U8243">
        <v>1</v>
      </c>
      <c r="V8243">
        <v>203</v>
      </c>
      <c r="W8243" t="s">
        <v>54</v>
      </c>
      <c r="X8243" t="s">
        <v>40054</v>
      </c>
      <c r="Y8243" t="s">
        <v>6</v>
      </c>
      <c r="Z8243" s="1">
        <v>45015</v>
      </c>
      <c r="AA8243" s="2">
        <v>0.54869212962962965</v>
      </c>
      <c r="AB8243" s="2">
        <v>3.6898148148148145E-2</v>
      </c>
      <c r="AC8243" t="s">
        <v>45</v>
      </c>
      <c r="AD8243" t="s">
        <v>44</v>
      </c>
      <c r="AE8243" t="s">
        <v>45</v>
      </c>
      <c r="AF8243">
        <v>203</v>
      </c>
    </row>
    <row r="8244" spans="1:32">
      <c r="A8244">
        <v>33522</v>
      </c>
      <c r="B8244">
        <v>32622</v>
      </c>
      <c r="C8244" t="s">
        <v>28578</v>
      </c>
      <c r="D8244" t="s">
        <v>622</v>
      </c>
      <c r="E8244" t="s">
        <v>34</v>
      </c>
      <c r="F8244" t="s">
        <v>40055</v>
      </c>
      <c r="G8244" t="s">
        <v>40056</v>
      </c>
      <c r="H8244" t="s">
        <v>941</v>
      </c>
      <c r="I8244" s="1">
        <v>36052</v>
      </c>
      <c r="J8244" t="s">
        <v>40057</v>
      </c>
      <c r="K8244" t="s">
        <v>40058</v>
      </c>
      <c r="L8244">
        <v>90478</v>
      </c>
      <c r="M8244" t="s">
        <v>941</v>
      </c>
      <c r="N8244" s="1">
        <v>45168</v>
      </c>
      <c r="O8244" s="1">
        <v>45173</v>
      </c>
      <c r="P8244">
        <v>87</v>
      </c>
      <c r="Q8244">
        <v>4</v>
      </c>
      <c r="R8244" t="s">
        <v>40</v>
      </c>
      <c r="S8244">
        <v>1</v>
      </c>
      <c r="T8244">
        <v>0</v>
      </c>
      <c r="U8244">
        <v>5</v>
      </c>
      <c r="V8244">
        <v>1145</v>
      </c>
      <c r="W8244" t="s">
        <v>54</v>
      </c>
      <c r="X8244" t="s">
        <v>40059</v>
      </c>
      <c r="Y8244" t="s">
        <v>65</v>
      </c>
      <c r="Z8244" s="1">
        <v>45159</v>
      </c>
      <c r="AA8244" s="2">
        <v>0.82745370370370364</v>
      </c>
      <c r="AB8244" s="2">
        <v>0.6106597222222222</v>
      </c>
      <c r="AC8244" t="s">
        <v>44</v>
      </c>
      <c r="AD8244" t="s">
        <v>45</v>
      </c>
      <c r="AE8244" t="s">
        <v>45</v>
      </c>
      <c r="AF8244">
        <v>229</v>
      </c>
    </row>
    <row r="8245" spans="1:32">
      <c r="A8245">
        <v>33524</v>
      </c>
      <c r="B8245">
        <v>32624</v>
      </c>
      <c r="C8245" t="s">
        <v>1360</v>
      </c>
      <c r="D8245" t="s">
        <v>894</v>
      </c>
      <c r="E8245" t="s">
        <v>34</v>
      </c>
      <c r="F8245" t="s">
        <v>14277</v>
      </c>
      <c r="G8245" t="s">
        <v>40060</v>
      </c>
      <c r="H8245" t="s">
        <v>171</v>
      </c>
      <c r="I8245" s="1">
        <v>35209</v>
      </c>
      <c r="J8245" t="s">
        <v>40061</v>
      </c>
      <c r="K8245" t="s">
        <v>17198</v>
      </c>
      <c r="L8245">
        <v>2710</v>
      </c>
      <c r="M8245" t="s">
        <v>171</v>
      </c>
      <c r="N8245" s="1">
        <v>45112</v>
      </c>
      <c r="O8245" s="1">
        <v>45114</v>
      </c>
      <c r="P8245">
        <v>19</v>
      </c>
      <c r="Q8245">
        <v>1</v>
      </c>
      <c r="R8245" t="s">
        <v>53</v>
      </c>
      <c r="S8245">
        <v>2</v>
      </c>
      <c r="T8245">
        <v>0</v>
      </c>
      <c r="U8245">
        <v>2</v>
      </c>
      <c r="V8245">
        <v>254</v>
      </c>
      <c r="W8245" t="s">
        <v>54</v>
      </c>
      <c r="X8245" t="s">
        <v>40062</v>
      </c>
      <c r="Y8245" t="s">
        <v>43</v>
      </c>
      <c r="Z8245" s="1">
        <v>45079</v>
      </c>
      <c r="AA8245" s="2">
        <v>0.47263888888888889</v>
      </c>
      <c r="AB8245" s="2">
        <v>0.6537384259259259</v>
      </c>
      <c r="AC8245" t="s">
        <v>44</v>
      </c>
      <c r="AD8245" t="s">
        <v>45</v>
      </c>
      <c r="AE8245" t="s">
        <v>45</v>
      </c>
      <c r="AF8245">
        <v>127</v>
      </c>
    </row>
    <row r="8246" spans="1:32">
      <c r="A8246">
        <v>33525</v>
      </c>
      <c r="B8246">
        <v>32625</v>
      </c>
      <c r="C8246" t="s">
        <v>583</v>
      </c>
      <c r="D8246" t="s">
        <v>1433</v>
      </c>
      <c r="E8246" t="s">
        <v>34</v>
      </c>
      <c r="F8246" t="s">
        <v>40063</v>
      </c>
      <c r="G8246" t="s">
        <v>40064</v>
      </c>
      <c r="H8246" t="s">
        <v>164</v>
      </c>
      <c r="I8246" s="1">
        <v>34881</v>
      </c>
      <c r="J8246" t="s">
        <v>40065</v>
      </c>
      <c r="K8246" t="s">
        <v>40066</v>
      </c>
      <c r="L8246">
        <v>16511</v>
      </c>
      <c r="M8246" t="s">
        <v>164</v>
      </c>
      <c r="N8246" s="1">
        <v>45164</v>
      </c>
      <c r="O8246" s="1">
        <v>45168</v>
      </c>
      <c r="P8246">
        <v>26</v>
      </c>
      <c r="Q8246">
        <v>2</v>
      </c>
      <c r="R8246" t="s">
        <v>63</v>
      </c>
      <c r="S8246">
        <v>2</v>
      </c>
      <c r="T8246">
        <v>2</v>
      </c>
      <c r="U8246">
        <v>4</v>
      </c>
      <c r="V8246">
        <v>260</v>
      </c>
      <c r="W8246" t="s">
        <v>54</v>
      </c>
      <c r="X8246" t="s">
        <v>40067</v>
      </c>
      <c r="Y8246" t="s">
        <v>81</v>
      </c>
      <c r="Z8246" s="1">
        <v>45144</v>
      </c>
      <c r="AA8246" s="2">
        <v>5.5347222222222221E-2</v>
      </c>
      <c r="AB8246" s="2">
        <v>0.52997685185185184</v>
      </c>
      <c r="AC8246" t="s">
        <v>45</v>
      </c>
      <c r="AD8246" t="s">
        <v>45</v>
      </c>
      <c r="AE8246" t="s">
        <v>44</v>
      </c>
      <c r="AF8246">
        <v>65</v>
      </c>
    </row>
    <row r="8247" spans="1:32">
      <c r="A8247">
        <v>33526</v>
      </c>
      <c r="B8247">
        <v>32626</v>
      </c>
      <c r="C8247" t="s">
        <v>391</v>
      </c>
      <c r="D8247" t="s">
        <v>3066</v>
      </c>
      <c r="E8247" t="s">
        <v>34</v>
      </c>
      <c r="F8247" t="s">
        <v>40068</v>
      </c>
      <c r="G8247" t="s">
        <v>40069</v>
      </c>
      <c r="H8247" t="s">
        <v>122</v>
      </c>
      <c r="I8247" s="1">
        <v>15781</v>
      </c>
      <c r="J8247" t="s">
        <v>40070</v>
      </c>
      <c r="K8247" t="s">
        <v>40071</v>
      </c>
      <c r="L8247">
        <v>42562</v>
      </c>
      <c r="M8247" t="s">
        <v>122</v>
      </c>
      <c r="N8247" s="1">
        <v>45246</v>
      </c>
      <c r="O8247" s="1">
        <v>45249</v>
      </c>
      <c r="P8247">
        <v>31</v>
      </c>
      <c r="Q8247">
        <v>2</v>
      </c>
      <c r="R8247" t="s">
        <v>53</v>
      </c>
      <c r="S8247">
        <v>1</v>
      </c>
      <c r="T8247">
        <v>1</v>
      </c>
      <c r="U8247">
        <v>3</v>
      </c>
      <c r="V8247">
        <v>381</v>
      </c>
      <c r="W8247" t="s">
        <v>54</v>
      </c>
      <c r="X8247" t="s">
        <v>40072</v>
      </c>
      <c r="Y8247" t="s">
        <v>81</v>
      </c>
      <c r="Z8247" s="1">
        <v>45210</v>
      </c>
      <c r="AA8247" s="2">
        <v>0.21600694444444446</v>
      </c>
      <c r="AB8247" s="2">
        <v>0.63929398148148142</v>
      </c>
      <c r="AC8247" t="s">
        <v>44</v>
      </c>
      <c r="AD8247" t="s">
        <v>44</v>
      </c>
      <c r="AE8247" t="s">
        <v>45</v>
      </c>
      <c r="AF8247">
        <v>127</v>
      </c>
    </row>
    <row r="8248" spans="1:32">
      <c r="A8248">
        <v>33530</v>
      </c>
      <c r="B8248">
        <v>32630</v>
      </c>
      <c r="C8248" t="s">
        <v>662</v>
      </c>
      <c r="D8248" t="s">
        <v>2762</v>
      </c>
      <c r="E8248" t="s">
        <v>34</v>
      </c>
      <c r="F8248" t="s">
        <v>40073</v>
      </c>
      <c r="G8248" t="s">
        <v>40074</v>
      </c>
      <c r="H8248" t="s">
        <v>692</v>
      </c>
      <c r="I8248" s="1">
        <v>36095</v>
      </c>
      <c r="J8248" t="s">
        <v>40075</v>
      </c>
      <c r="K8248" t="s">
        <v>40076</v>
      </c>
      <c r="L8248">
        <v>84607</v>
      </c>
      <c r="M8248" t="s">
        <v>692</v>
      </c>
      <c r="N8248" s="1">
        <v>45268</v>
      </c>
      <c r="O8248" s="1">
        <v>45272</v>
      </c>
      <c r="P8248">
        <v>88</v>
      </c>
      <c r="Q8248">
        <v>4</v>
      </c>
      <c r="R8248" t="s">
        <v>53</v>
      </c>
      <c r="S8248">
        <v>3</v>
      </c>
      <c r="T8248">
        <v>1</v>
      </c>
      <c r="U8248">
        <v>4</v>
      </c>
      <c r="V8248">
        <v>488</v>
      </c>
      <c r="W8248" t="s">
        <v>54</v>
      </c>
      <c r="X8248" t="s">
        <v>40077</v>
      </c>
      <c r="Y8248" t="s">
        <v>6</v>
      </c>
      <c r="Z8248" s="1">
        <v>45230</v>
      </c>
      <c r="AA8248" s="2">
        <v>0.36479166666666668</v>
      </c>
      <c r="AB8248" s="2">
        <v>0.22351851851851853</v>
      </c>
      <c r="AC8248" t="s">
        <v>45</v>
      </c>
      <c r="AD8248" t="s">
        <v>44</v>
      </c>
      <c r="AE8248" t="s">
        <v>45</v>
      </c>
      <c r="AF8248">
        <v>122</v>
      </c>
    </row>
    <row r="8249" spans="1:32">
      <c r="A8249">
        <v>33531</v>
      </c>
      <c r="B8249">
        <v>32631</v>
      </c>
      <c r="C8249" t="s">
        <v>340</v>
      </c>
      <c r="D8249" t="s">
        <v>2076</v>
      </c>
      <c r="E8249" t="s">
        <v>34</v>
      </c>
      <c r="F8249" t="s">
        <v>40078</v>
      </c>
      <c r="G8249" t="s">
        <v>40079</v>
      </c>
      <c r="H8249" t="s">
        <v>725</v>
      </c>
      <c r="I8249" s="1">
        <v>20322</v>
      </c>
      <c r="J8249" t="s">
        <v>40080</v>
      </c>
      <c r="K8249" t="s">
        <v>40081</v>
      </c>
      <c r="L8249">
        <v>50735</v>
      </c>
      <c r="M8249" t="s">
        <v>725</v>
      </c>
      <c r="N8249" s="1">
        <v>45246</v>
      </c>
      <c r="O8249" s="1">
        <v>45250</v>
      </c>
      <c r="P8249">
        <v>30</v>
      </c>
      <c r="Q8249">
        <v>2</v>
      </c>
      <c r="R8249" t="s">
        <v>40</v>
      </c>
      <c r="S8249">
        <v>2</v>
      </c>
      <c r="T8249">
        <v>2</v>
      </c>
      <c r="U8249">
        <v>4</v>
      </c>
      <c r="V8249">
        <v>892</v>
      </c>
      <c r="W8249" t="s">
        <v>54</v>
      </c>
      <c r="X8249" t="s">
        <v>40082</v>
      </c>
      <c r="Y8249" t="s">
        <v>43</v>
      </c>
      <c r="Z8249" s="1">
        <v>45239</v>
      </c>
      <c r="AA8249" s="2">
        <v>7.6481481481481484E-2</v>
      </c>
      <c r="AB8249" s="2">
        <v>0.83027777777777778</v>
      </c>
      <c r="AC8249" t="s">
        <v>45</v>
      </c>
      <c r="AD8249" t="s">
        <v>44</v>
      </c>
      <c r="AE8249" t="s">
        <v>45</v>
      </c>
      <c r="AF8249">
        <v>223</v>
      </c>
    </row>
    <row r="8250" spans="1:32">
      <c r="A8250">
        <v>33532</v>
      </c>
      <c r="B8250">
        <v>32632</v>
      </c>
      <c r="C8250" t="s">
        <v>40083</v>
      </c>
      <c r="D8250" t="s">
        <v>16000</v>
      </c>
      <c r="E8250" t="s">
        <v>48</v>
      </c>
      <c r="F8250" t="s">
        <v>40084</v>
      </c>
      <c r="G8250">
        <f>1-999-430-4362</f>
        <v>-5790</v>
      </c>
      <c r="H8250" t="s">
        <v>418</v>
      </c>
      <c r="I8250" s="1">
        <v>34345</v>
      </c>
      <c r="J8250" t="s">
        <v>40085</v>
      </c>
      <c r="K8250" t="s">
        <v>40086</v>
      </c>
      <c r="L8250">
        <v>45987</v>
      </c>
      <c r="M8250" t="s">
        <v>418</v>
      </c>
      <c r="N8250" s="1">
        <v>45119</v>
      </c>
      <c r="O8250" s="1">
        <v>45121</v>
      </c>
      <c r="P8250">
        <v>82</v>
      </c>
      <c r="Q8250">
        <v>4</v>
      </c>
      <c r="R8250" t="s">
        <v>53</v>
      </c>
      <c r="S8250">
        <v>1</v>
      </c>
      <c r="T8250">
        <v>0</v>
      </c>
      <c r="U8250">
        <v>2</v>
      </c>
      <c r="V8250">
        <v>244</v>
      </c>
      <c r="W8250" t="s">
        <v>41</v>
      </c>
      <c r="X8250" t="s">
        <v>40087</v>
      </c>
      <c r="Y8250" t="s">
        <v>43</v>
      </c>
      <c r="Z8250" s="1">
        <v>45086</v>
      </c>
      <c r="AA8250" s="2">
        <v>0.15943287037037038</v>
      </c>
      <c r="AB8250" s="2">
        <v>0.52854166666666669</v>
      </c>
      <c r="AC8250" t="s">
        <v>44</v>
      </c>
      <c r="AD8250" t="s">
        <v>44</v>
      </c>
      <c r="AE8250" t="s">
        <v>45</v>
      </c>
      <c r="AF8250">
        <v>122</v>
      </c>
    </row>
    <row r="8251" spans="1:32">
      <c r="A8251">
        <v>33533</v>
      </c>
      <c r="B8251">
        <v>32633</v>
      </c>
      <c r="C8251" t="s">
        <v>1022</v>
      </c>
      <c r="D8251" t="s">
        <v>4286</v>
      </c>
      <c r="E8251" t="s">
        <v>34</v>
      </c>
      <c r="F8251" t="s">
        <v>40088</v>
      </c>
      <c r="G8251">
        <v>7753950520</v>
      </c>
      <c r="H8251" t="s">
        <v>1301</v>
      </c>
      <c r="I8251" s="1">
        <v>18968</v>
      </c>
      <c r="J8251" t="s">
        <v>40089</v>
      </c>
      <c r="K8251" t="s">
        <v>40090</v>
      </c>
      <c r="L8251">
        <v>23999</v>
      </c>
      <c r="M8251" t="s">
        <v>1301</v>
      </c>
      <c r="N8251" s="1">
        <v>45182</v>
      </c>
      <c r="O8251" s="1">
        <v>45186</v>
      </c>
      <c r="P8251">
        <v>63</v>
      </c>
      <c r="Q8251">
        <v>3</v>
      </c>
      <c r="R8251" t="s">
        <v>40</v>
      </c>
      <c r="S8251">
        <v>3</v>
      </c>
      <c r="T8251">
        <v>2</v>
      </c>
      <c r="U8251">
        <v>4</v>
      </c>
      <c r="V8251">
        <v>948</v>
      </c>
      <c r="W8251" t="s">
        <v>41</v>
      </c>
      <c r="X8251" t="s">
        <v>40091</v>
      </c>
      <c r="Y8251" t="s">
        <v>81</v>
      </c>
      <c r="Z8251" s="1">
        <v>45152</v>
      </c>
      <c r="AA8251" s="2">
        <v>0.30866898148148147</v>
      </c>
      <c r="AB8251" s="2">
        <v>0.43369212962962966</v>
      </c>
      <c r="AC8251" t="s">
        <v>45</v>
      </c>
      <c r="AD8251" t="s">
        <v>45</v>
      </c>
      <c r="AE8251" t="s">
        <v>45</v>
      </c>
      <c r="AF8251">
        <v>237</v>
      </c>
    </row>
    <row r="8252" spans="1:32">
      <c r="A8252">
        <v>33534</v>
      </c>
      <c r="B8252">
        <v>32634</v>
      </c>
      <c r="C8252" t="s">
        <v>602</v>
      </c>
      <c r="D8252" t="s">
        <v>341</v>
      </c>
      <c r="E8252" t="s">
        <v>48</v>
      </c>
      <c r="F8252" t="s">
        <v>40092</v>
      </c>
      <c r="G8252" t="s">
        <v>40093</v>
      </c>
      <c r="H8252" t="s">
        <v>109</v>
      </c>
      <c r="I8252" s="1">
        <v>21486</v>
      </c>
      <c r="J8252" t="s">
        <v>40094</v>
      </c>
      <c r="K8252" t="s">
        <v>40095</v>
      </c>
      <c r="L8252">
        <v>47349</v>
      </c>
      <c r="M8252" t="s">
        <v>109</v>
      </c>
      <c r="N8252" s="1">
        <v>45305</v>
      </c>
      <c r="O8252" s="1">
        <v>45307</v>
      </c>
      <c r="P8252">
        <v>96</v>
      </c>
      <c r="Q8252">
        <v>4</v>
      </c>
      <c r="R8252" t="s">
        <v>40</v>
      </c>
      <c r="S8252">
        <v>4</v>
      </c>
      <c r="T8252">
        <v>1</v>
      </c>
      <c r="U8252">
        <v>2</v>
      </c>
      <c r="V8252">
        <v>490</v>
      </c>
      <c r="W8252" t="s">
        <v>54</v>
      </c>
      <c r="X8252" t="s">
        <v>40096</v>
      </c>
      <c r="Y8252" t="s">
        <v>43</v>
      </c>
      <c r="Z8252" s="1">
        <v>45284</v>
      </c>
      <c r="AA8252" s="2">
        <v>0.19660879629629627</v>
      </c>
      <c r="AB8252" s="2">
        <v>0.91989583333333336</v>
      </c>
      <c r="AC8252" t="s">
        <v>44</v>
      </c>
      <c r="AD8252" t="s">
        <v>45</v>
      </c>
      <c r="AE8252" t="s">
        <v>44</v>
      </c>
      <c r="AF8252">
        <v>245</v>
      </c>
    </row>
    <row r="8253" spans="1:32">
      <c r="A8253">
        <v>33536</v>
      </c>
      <c r="B8253">
        <v>32636</v>
      </c>
      <c r="C8253" t="s">
        <v>391</v>
      </c>
      <c r="D8253" t="s">
        <v>1322</v>
      </c>
      <c r="E8253" t="s">
        <v>48</v>
      </c>
      <c r="F8253" t="s">
        <v>40097</v>
      </c>
      <c r="G8253" t="s">
        <v>40098</v>
      </c>
      <c r="H8253" t="s">
        <v>37</v>
      </c>
      <c r="I8253" s="1">
        <v>33169</v>
      </c>
      <c r="J8253" t="s">
        <v>40099</v>
      </c>
      <c r="K8253" t="s">
        <v>26590</v>
      </c>
      <c r="L8253">
        <v>18577</v>
      </c>
      <c r="M8253" t="s">
        <v>37</v>
      </c>
      <c r="N8253" s="1">
        <v>45196</v>
      </c>
      <c r="O8253" s="1">
        <v>45198</v>
      </c>
      <c r="P8253">
        <v>42</v>
      </c>
      <c r="Q8253">
        <v>2</v>
      </c>
      <c r="R8253" t="s">
        <v>40</v>
      </c>
      <c r="S8253">
        <v>4</v>
      </c>
      <c r="T8253">
        <v>0</v>
      </c>
      <c r="U8253">
        <v>2</v>
      </c>
      <c r="V8253">
        <v>450</v>
      </c>
      <c r="W8253" t="s">
        <v>54</v>
      </c>
      <c r="X8253" t="s">
        <v>40100</v>
      </c>
      <c r="Y8253" t="s">
        <v>65</v>
      </c>
      <c r="Z8253" s="1">
        <v>45175</v>
      </c>
      <c r="AA8253" s="2">
        <v>1.53125E-2</v>
      </c>
      <c r="AB8253" s="2">
        <v>0.48097222222222219</v>
      </c>
      <c r="AC8253" t="s">
        <v>44</v>
      </c>
      <c r="AD8253" t="s">
        <v>44</v>
      </c>
      <c r="AE8253" t="s">
        <v>44</v>
      </c>
      <c r="AF8253">
        <v>225</v>
      </c>
    </row>
    <row r="8254" spans="1:32">
      <c r="A8254">
        <v>33538</v>
      </c>
      <c r="B8254">
        <v>32638</v>
      </c>
      <c r="C8254" t="s">
        <v>4490</v>
      </c>
      <c r="D8254" t="s">
        <v>13931</v>
      </c>
      <c r="E8254" t="s">
        <v>34</v>
      </c>
      <c r="F8254" t="s">
        <v>40101</v>
      </c>
      <c r="G8254" t="s">
        <v>40102</v>
      </c>
      <c r="H8254" t="s">
        <v>60</v>
      </c>
      <c r="I8254" s="1">
        <v>31539</v>
      </c>
      <c r="J8254" t="s">
        <v>40103</v>
      </c>
      <c r="K8254" t="s">
        <v>40104</v>
      </c>
      <c r="L8254">
        <v>27949</v>
      </c>
      <c r="M8254" t="s">
        <v>60</v>
      </c>
      <c r="N8254" s="1">
        <v>44959</v>
      </c>
      <c r="O8254" s="1">
        <v>44964</v>
      </c>
      <c r="P8254">
        <v>92</v>
      </c>
      <c r="Q8254">
        <v>4</v>
      </c>
      <c r="R8254" t="s">
        <v>63</v>
      </c>
      <c r="S8254">
        <v>2</v>
      </c>
      <c r="T8254">
        <v>2</v>
      </c>
      <c r="U8254">
        <v>5</v>
      </c>
      <c r="V8254">
        <v>370</v>
      </c>
      <c r="W8254" t="s">
        <v>41</v>
      </c>
      <c r="X8254" t="s">
        <v>40105</v>
      </c>
      <c r="Y8254" t="s">
        <v>65</v>
      </c>
      <c r="Z8254" s="1">
        <v>44927</v>
      </c>
      <c r="AA8254" s="2">
        <v>0.22197916666666664</v>
      </c>
      <c r="AB8254" s="2">
        <v>0.56731481481481483</v>
      </c>
      <c r="AC8254" t="s">
        <v>44</v>
      </c>
      <c r="AD8254" t="s">
        <v>45</v>
      </c>
      <c r="AE8254" t="s">
        <v>44</v>
      </c>
      <c r="AF8254">
        <v>74</v>
      </c>
    </row>
    <row r="8255" spans="1:32">
      <c r="A8255">
        <v>33539</v>
      </c>
      <c r="B8255">
        <v>32639</v>
      </c>
      <c r="C8255" t="s">
        <v>112</v>
      </c>
      <c r="D8255" t="s">
        <v>37000</v>
      </c>
      <c r="E8255" t="s">
        <v>48</v>
      </c>
      <c r="F8255" t="s">
        <v>40106</v>
      </c>
      <c r="G8255" t="s">
        <v>40107</v>
      </c>
      <c r="H8255" t="s">
        <v>129</v>
      </c>
      <c r="I8255" s="1">
        <v>21565</v>
      </c>
      <c r="J8255" t="s">
        <v>40108</v>
      </c>
      <c r="K8255" t="s">
        <v>40109</v>
      </c>
      <c r="L8255">
        <v>4277</v>
      </c>
      <c r="M8255" t="s">
        <v>129</v>
      </c>
      <c r="N8255" s="1">
        <v>45178</v>
      </c>
      <c r="O8255" s="1">
        <v>45183</v>
      </c>
      <c r="P8255">
        <v>12</v>
      </c>
      <c r="Q8255">
        <v>1</v>
      </c>
      <c r="R8255" t="s">
        <v>40</v>
      </c>
      <c r="S8255">
        <v>4</v>
      </c>
      <c r="T8255">
        <v>0</v>
      </c>
      <c r="U8255">
        <v>5</v>
      </c>
      <c r="V8255">
        <v>1240</v>
      </c>
      <c r="W8255" t="s">
        <v>41</v>
      </c>
      <c r="X8255" t="s">
        <v>40110</v>
      </c>
      <c r="Y8255" t="s">
        <v>43</v>
      </c>
      <c r="Z8255" s="1">
        <v>45146</v>
      </c>
      <c r="AA8255" s="2">
        <v>0.62468749999999995</v>
      </c>
      <c r="AB8255" s="2">
        <v>8.1249999999999985E-3</v>
      </c>
      <c r="AC8255" t="s">
        <v>45</v>
      </c>
      <c r="AD8255" t="s">
        <v>45</v>
      </c>
      <c r="AE8255" t="s">
        <v>45</v>
      </c>
      <c r="AF8255">
        <v>248</v>
      </c>
    </row>
    <row r="8256" spans="1:32">
      <c r="A8256">
        <v>33541</v>
      </c>
      <c r="B8256">
        <v>32641</v>
      </c>
      <c r="C8256" t="s">
        <v>2437</v>
      </c>
      <c r="D8256" t="s">
        <v>7840</v>
      </c>
      <c r="E8256" t="s">
        <v>48</v>
      </c>
      <c r="F8256" t="s">
        <v>40111</v>
      </c>
      <c r="G8256" t="s">
        <v>40112</v>
      </c>
      <c r="H8256" t="s">
        <v>537</v>
      </c>
      <c r="I8256" s="1">
        <v>21506</v>
      </c>
      <c r="J8256" t="s">
        <v>40113</v>
      </c>
      <c r="K8256" t="s">
        <v>30432</v>
      </c>
      <c r="L8256">
        <v>74390</v>
      </c>
      <c r="M8256" t="s">
        <v>537</v>
      </c>
      <c r="N8256" s="1">
        <v>44948</v>
      </c>
      <c r="O8256" s="1">
        <v>44949</v>
      </c>
      <c r="P8256">
        <v>66</v>
      </c>
      <c r="Q8256">
        <v>3</v>
      </c>
      <c r="R8256" t="s">
        <v>40</v>
      </c>
      <c r="S8256">
        <v>4</v>
      </c>
      <c r="T8256">
        <v>2</v>
      </c>
      <c r="U8256">
        <v>1</v>
      </c>
      <c r="V8256">
        <v>220</v>
      </c>
      <c r="W8256" t="s">
        <v>54</v>
      </c>
      <c r="X8256" t="s">
        <v>40114</v>
      </c>
      <c r="Y8256" t="s">
        <v>81</v>
      </c>
      <c r="Z8256" s="1">
        <v>44940</v>
      </c>
      <c r="AA8256" s="2">
        <v>0.17538194444444444</v>
      </c>
      <c r="AB8256" s="2">
        <v>0.98038194444444438</v>
      </c>
      <c r="AC8256" t="s">
        <v>44</v>
      </c>
      <c r="AD8256" t="s">
        <v>45</v>
      </c>
      <c r="AE8256" t="s">
        <v>44</v>
      </c>
      <c r="AF8256">
        <v>220</v>
      </c>
    </row>
    <row r="8257" spans="1:32">
      <c r="A8257">
        <v>33542</v>
      </c>
      <c r="B8257">
        <v>32642</v>
      </c>
      <c r="C8257" t="s">
        <v>1732</v>
      </c>
      <c r="D8257" t="s">
        <v>12038</v>
      </c>
      <c r="E8257" t="s">
        <v>48</v>
      </c>
      <c r="F8257" t="s">
        <v>40115</v>
      </c>
      <c r="G8257" t="s">
        <v>40116</v>
      </c>
      <c r="H8257" t="s">
        <v>171</v>
      </c>
      <c r="I8257" s="1">
        <v>33848</v>
      </c>
      <c r="J8257" t="s">
        <v>40117</v>
      </c>
      <c r="K8257" t="s">
        <v>40118</v>
      </c>
      <c r="L8257">
        <v>39344</v>
      </c>
      <c r="M8257" t="s">
        <v>171</v>
      </c>
      <c r="N8257" s="1">
        <v>45287</v>
      </c>
      <c r="O8257" s="1">
        <v>45291</v>
      </c>
      <c r="P8257">
        <v>18</v>
      </c>
      <c r="Q8257">
        <v>1</v>
      </c>
      <c r="R8257" t="s">
        <v>40</v>
      </c>
      <c r="S8257">
        <v>4</v>
      </c>
      <c r="T8257">
        <v>2</v>
      </c>
      <c r="U8257">
        <v>4</v>
      </c>
      <c r="V8257">
        <v>824</v>
      </c>
      <c r="W8257" t="s">
        <v>54</v>
      </c>
      <c r="X8257" t="s">
        <v>40119</v>
      </c>
      <c r="Y8257" t="s">
        <v>81</v>
      </c>
      <c r="Z8257" s="1">
        <v>45252</v>
      </c>
      <c r="AA8257" s="2">
        <v>0.26277777777777778</v>
      </c>
      <c r="AB8257" s="2">
        <v>0.2873148148148148</v>
      </c>
      <c r="AC8257" t="s">
        <v>44</v>
      </c>
      <c r="AD8257" t="s">
        <v>44</v>
      </c>
      <c r="AE8257" t="s">
        <v>45</v>
      </c>
      <c r="AF8257">
        <v>206</v>
      </c>
    </row>
    <row r="8258" spans="1:32">
      <c r="A8258">
        <v>33543</v>
      </c>
      <c r="B8258">
        <v>32643</v>
      </c>
      <c r="C8258" t="s">
        <v>5892</v>
      </c>
      <c r="D8258" t="s">
        <v>4979</v>
      </c>
      <c r="E8258" t="s">
        <v>34</v>
      </c>
      <c r="F8258" t="s">
        <v>40120</v>
      </c>
      <c r="G8258" t="s">
        <v>40121</v>
      </c>
      <c r="H8258" t="s">
        <v>225</v>
      </c>
      <c r="I8258" s="1">
        <v>20980</v>
      </c>
      <c r="J8258" t="s">
        <v>40122</v>
      </c>
      <c r="K8258" t="s">
        <v>40123</v>
      </c>
      <c r="L8258">
        <v>37525</v>
      </c>
      <c r="M8258" t="s">
        <v>225</v>
      </c>
      <c r="N8258" s="1">
        <v>44958</v>
      </c>
      <c r="O8258" s="1">
        <v>44959</v>
      </c>
      <c r="P8258">
        <v>84</v>
      </c>
      <c r="Q8258">
        <v>4</v>
      </c>
      <c r="R8258" t="s">
        <v>40</v>
      </c>
      <c r="S8258">
        <v>1</v>
      </c>
      <c r="T8258">
        <v>1</v>
      </c>
      <c r="U8258">
        <v>1</v>
      </c>
      <c r="V8258">
        <v>231</v>
      </c>
      <c r="W8258" t="s">
        <v>54</v>
      </c>
      <c r="X8258" t="s">
        <v>40124</v>
      </c>
      <c r="Y8258" t="s">
        <v>81</v>
      </c>
      <c r="Z8258" s="1">
        <v>44950</v>
      </c>
      <c r="AA8258" s="2">
        <v>5.9270833333333335E-2</v>
      </c>
      <c r="AB8258" s="2">
        <v>0.62346064814814817</v>
      </c>
      <c r="AC8258" t="s">
        <v>45</v>
      </c>
      <c r="AD8258" t="s">
        <v>45</v>
      </c>
      <c r="AE8258" t="s">
        <v>44</v>
      </c>
      <c r="AF8258">
        <v>231</v>
      </c>
    </row>
    <row r="8259" spans="1:32">
      <c r="A8259">
        <v>33546</v>
      </c>
      <c r="B8259">
        <v>32646</v>
      </c>
      <c r="C8259" t="s">
        <v>21072</v>
      </c>
      <c r="D8259" t="s">
        <v>32626</v>
      </c>
      <c r="E8259" t="s">
        <v>48</v>
      </c>
      <c r="F8259" t="s">
        <v>40125</v>
      </c>
      <c r="G8259" t="s">
        <v>40126</v>
      </c>
      <c r="H8259" t="s">
        <v>179</v>
      </c>
      <c r="I8259" s="1">
        <v>33527</v>
      </c>
      <c r="J8259" t="s">
        <v>40127</v>
      </c>
      <c r="K8259" t="s">
        <v>40128</v>
      </c>
      <c r="L8259">
        <v>12077</v>
      </c>
      <c r="M8259" t="s">
        <v>179</v>
      </c>
      <c r="N8259" s="1">
        <v>45248</v>
      </c>
      <c r="O8259" s="1">
        <v>45249</v>
      </c>
      <c r="P8259">
        <v>19</v>
      </c>
      <c r="Q8259">
        <v>1</v>
      </c>
      <c r="R8259" t="s">
        <v>53</v>
      </c>
      <c r="S8259">
        <v>4</v>
      </c>
      <c r="T8259">
        <v>0</v>
      </c>
      <c r="U8259">
        <v>1</v>
      </c>
      <c r="V8259">
        <v>134</v>
      </c>
      <c r="W8259" t="s">
        <v>41</v>
      </c>
      <c r="X8259" t="s">
        <v>40129</v>
      </c>
      <c r="Y8259" t="s">
        <v>6</v>
      </c>
      <c r="Z8259" s="1">
        <v>45227</v>
      </c>
      <c r="AA8259" s="2">
        <v>0.71770833333333339</v>
      </c>
      <c r="AB8259" s="2">
        <v>0.5860995370370371</v>
      </c>
      <c r="AC8259" t="s">
        <v>45</v>
      </c>
      <c r="AD8259" t="s">
        <v>45</v>
      </c>
      <c r="AE8259" t="s">
        <v>44</v>
      </c>
      <c r="AF8259">
        <v>134</v>
      </c>
    </row>
    <row r="8260" spans="1:32">
      <c r="A8260">
        <v>33547</v>
      </c>
      <c r="B8260">
        <v>32647</v>
      </c>
      <c r="C8260" t="s">
        <v>40130</v>
      </c>
      <c r="D8260" t="s">
        <v>8603</v>
      </c>
      <c r="E8260" t="s">
        <v>48</v>
      </c>
      <c r="F8260" t="s">
        <v>40131</v>
      </c>
      <c r="G8260" t="s">
        <v>40132</v>
      </c>
      <c r="H8260" t="s">
        <v>1301</v>
      </c>
      <c r="I8260" s="1">
        <v>26368</v>
      </c>
      <c r="J8260" t="s">
        <v>40133</v>
      </c>
      <c r="K8260" t="s">
        <v>9656</v>
      </c>
      <c r="L8260">
        <v>58748</v>
      </c>
      <c r="M8260" t="s">
        <v>1301</v>
      </c>
      <c r="N8260" s="1">
        <v>45274</v>
      </c>
      <c r="O8260" s="1">
        <v>45275</v>
      </c>
      <c r="P8260">
        <v>31</v>
      </c>
      <c r="Q8260">
        <v>2</v>
      </c>
      <c r="R8260" t="s">
        <v>53</v>
      </c>
      <c r="S8260">
        <v>4</v>
      </c>
      <c r="T8260">
        <v>1</v>
      </c>
      <c r="U8260">
        <v>1</v>
      </c>
      <c r="V8260">
        <v>135</v>
      </c>
      <c r="W8260" t="s">
        <v>54</v>
      </c>
      <c r="X8260" t="s">
        <v>40134</v>
      </c>
      <c r="Y8260" t="s">
        <v>43</v>
      </c>
      <c r="Z8260" s="1">
        <v>45254</v>
      </c>
      <c r="AA8260" s="2">
        <v>0.30350694444444443</v>
      </c>
      <c r="AB8260" s="2">
        <v>0.27607638888888891</v>
      </c>
      <c r="AC8260" t="s">
        <v>45</v>
      </c>
      <c r="AD8260" t="s">
        <v>44</v>
      </c>
      <c r="AE8260" t="s">
        <v>45</v>
      </c>
      <c r="AF8260">
        <v>135</v>
      </c>
    </row>
    <row r="8261" spans="1:32">
      <c r="A8261">
        <v>33549</v>
      </c>
      <c r="B8261">
        <v>32649</v>
      </c>
      <c r="C8261" t="s">
        <v>9064</v>
      </c>
      <c r="D8261" t="s">
        <v>191</v>
      </c>
      <c r="E8261" t="s">
        <v>34</v>
      </c>
      <c r="F8261" t="s">
        <v>40135</v>
      </c>
      <c r="G8261" t="s">
        <v>40136</v>
      </c>
      <c r="H8261" t="s">
        <v>156</v>
      </c>
      <c r="I8261" s="1">
        <v>25674</v>
      </c>
      <c r="J8261" t="s">
        <v>40137</v>
      </c>
      <c r="K8261" t="s">
        <v>40138</v>
      </c>
      <c r="L8261">
        <v>6620</v>
      </c>
      <c r="M8261" t="s">
        <v>156</v>
      </c>
      <c r="N8261" s="1">
        <v>45147</v>
      </c>
      <c r="O8261" s="1">
        <v>45151</v>
      </c>
      <c r="P8261">
        <v>40</v>
      </c>
      <c r="Q8261">
        <v>2</v>
      </c>
      <c r="R8261" t="s">
        <v>53</v>
      </c>
      <c r="S8261">
        <v>4</v>
      </c>
      <c r="T8261">
        <v>1</v>
      </c>
      <c r="U8261">
        <v>4</v>
      </c>
      <c r="V8261">
        <v>504</v>
      </c>
      <c r="W8261" t="s">
        <v>41</v>
      </c>
      <c r="X8261" t="s">
        <v>40139</v>
      </c>
      <c r="Y8261" t="s">
        <v>43</v>
      </c>
      <c r="Z8261" s="1">
        <v>45142</v>
      </c>
      <c r="AA8261" s="2">
        <v>0.67010416666666661</v>
      </c>
      <c r="AB8261" s="2">
        <v>6.0590277777777778E-2</v>
      </c>
      <c r="AC8261" t="s">
        <v>44</v>
      </c>
      <c r="AD8261" t="s">
        <v>44</v>
      </c>
      <c r="AE8261" t="s">
        <v>44</v>
      </c>
      <c r="AF8261">
        <v>126</v>
      </c>
    </row>
    <row r="8262" spans="1:32">
      <c r="A8262">
        <v>33550</v>
      </c>
      <c r="B8262">
        <v>32650</v>
      </c>
      <c r="C8262" t="s">
        <v>1759</v>
      </c>
      <c r="D8262" t="s">
        <v>2352</v>
      </c>
      <c r="E8262" t="s">
        <v>34</v>
      </c>
      <c r="F8262" t="s">
        <v>40140</v>
      </c>
      <c r="G8262">
        <v>2958884109</v>
      </c>
      <c r="H8262" t="s">
        <v>692</v>
      </c>
      <c r="I8262" s="1">
        <v>16535</v>
      </c>
      <c r="J8262" t="s">
        <v>40141</v>
      </c>
      <c r="K8262" t="s">
        <v>40142</v>
      </c>
      <c r="L8262">
        <v>34786</v>
      </c>
      <c r="M8262" t="s">
        <v>692</v>
      </c>
      <c r="N8262" s="1">
        <v>45028</v>
      </c>
      <c r="O8262" s="1">
        <v>45031</v>
      </c>
      <c r="P8262">
        <v>13</v>
      </c>
      <c r="Q8262">
        <v>1</v>
      </c>
      <c r="R8262" t="s">
        <v>53</v>
      </c>
      <c r="S8262">
        <v>4</v>
      </c>
      <c r="T8262">
        <v>0</v>
      </c>
      <c r="U8262">
        <v>3</v>
      </c>
      <c r="V8262">
        <v>420</v>
      </c>
      <c r="W8262" t="s">
        <v>41</v>
      </c>
      <c r="X8262" t="s">
        <v>40143</v>
      </c>
      <c r="Y8262" t="s">
        <v>6</v>
      </c>
      <c r="Z8262" s="1">
        <v>45020</v>
      </c>
      <c r="AA8262" s="2">
        <v>0.68598379629629624</v>
      </c>
      <c r="AB8262" s="2">
        <v>0.96997685185185178</v>
      </c>
      <c r="AC8262" t="s">
        <v>44</v>
      </c>
      <c r="AD8262" t="s">
        <v>44</v>
      </c>
      <c r="AE8262" t="s">
        <v>44</v>
      </c>
      <c r="AF8262">
        <v>140</v>
      </c>
    </row>
    <row r="8263" spans="1:32">
      <c r="A8263">
        <v>33551</v>
      </c>
      <c r="B8263">
        <v>32651</v>
      </c>
      <c r="C8263" t="s">
        <v>1527</v>
      </c>
      <c r="D8263" t="s">
        <v>3860</v>
      </c>
      <c r="E8263" t="s">
        <v>34</v>
      </c>
      <c r="F8263" t="s">
        <v>40144</v>
      </c>
      <c r="G8263" t="s">
        <v>40145</v>
      </c>
      <c r="H8263" t="s">
        <v>272</v>
      </c>
      <c r="I8263" s="1">
        <v>25691</v>
      </c>
      <c r="J8263" t="s">
        <v>40146</v>
      </c>
      <c r="K8263" t="s">
        <v>40147</v>
      </c>
      <c r="L8263">
        <v>83052</v>
      </c>
      <c r="M8263" t="s">
        <v>272</v>
      </c>
      <c r="N8263" s="1">
        <v>45315</v>
      </c>
      <c r="O8263" s="1">
        <v>45318</v>
      </c>
      <c r="P8263">
        <v>60</v>
      </c>
      <c r="Q8263">
        <v>3</v>
      </c>
      <c r="R8263" t="s">
        <v>40</v>
      </c>
      <c r="S8263">
        <v>4</v>
      </c>
      <c r="T8263">
        <v>1</v>
      </c>
      <c r="U8263">
        <v>3</v>
      </c>
      <c r="V8263">
        <v>735</v>
      </c>
      <c r="W8263" t="s">
        <v>41</v>
      </c>
      <c r="X8263" t="s">
        <v>40148</v>
      </c>
      <c r="Y8263" t="s">
        <v>81</v>
      </c>
      <c r="Z8263" s="1">
        <v>45280</v>
      </c>
      <c r="AA8263" s="2">
        <v>0.7308796296296296</v>
      </c>
      <c r="AB8263" s="2">
        <v>0.24932870370370372</v>
      </c>
      <c r="AC8263" t="s">
        <v>45</v>
      </c>
      <c r="AD8263" t="s">
        <v>45</v>
      </c>
      <c r="AE8263" t="s">
        <v>45</v>
      </c>
      <c r="AF8263">
        <v>245</v>
      </c>
    </row>
    <row r="8264" spans="1:32">
      <c r="A8264">
        <v>33553</v>
      </c>
      <c r="B8264">
        <v>32653</v>
      </c>
      <c r="C8264" t="s">
        <v>2189</v>
      </c>
      <c r="D8264" t="s">
        <v>7311</v>
      </c>
      <c r="E8264" t="s">
        <v>34</v>
      </c>
      <c r="F8264" t="s">
        <v>40149</v>
      </c>
      <c r="G8264" t="s">
        <v>40150</v>
      </c>
      <c r="H8264" t="s">
        <v>904</v>
      </c>
      <c r="I8264" s="1">
        <v>15859</v>
      </c>
      <c r="J8264" t="s">
        <v>40151</v>
      </c>
      <c r="K8264" t="s">
        <v>40152</v>
      </c>
      <c r="L8264">
        <v>84283</v>
      </c>
      <c r="M8264" t="s">
        <v>904</v>
      </c>
      <c r="N8264" s="1">
        <v>45273</v>
      </c>
      <c r="O8264" s="1">
        <v>45275</v>
      </c>
      <c r="P8264">
        <v>68</v>
      </c>
      <c r="Q8264">
        <v>3</v>
      </c>
      <c r="R8264" t="s">
        <v>63</v>
      </c>
      <c r="S8264">
        <v>3</v>
      </c>
      <c r="T8264">
        <v>1</v>
      </c>
      <c r="U8264">
        <v>2</v>
      </c>
      <c r="V8264">
        <v>180</v>
      </c>
      <c r="W8264" t="s">
        <v>54</v>
      </c>
      <c r="X8264" t="s">
        <v>40153</v>
      </c>
      <c r="Y8264" t="s">
        <v>6</v>
      </c>
      <c r="Z8264" s="1">
        <v>45242</v>
      </c>
      <c r="AA8264" s="2">
        <v>0.84504629629629635</v>
      </c>
      <c r="AB8264" s="2">
        <v>4.2858796296296298E-2</v>
      </c>
      <c r="AC8264" t="s">
        <v>45</v>
      </c>
      <c r="AD8264" t="s">
        <v>45</v>
      </c>
      <c r="AE8264" t="s">
        <v>44</v>
      </c>
      <c r="AF8264">
        <v>90</v>
      </c>
    </row>
    <row r="8265" spans="1:32">
      <c r="A8265">
        <v>33555</v>
      </c>
      <c r="B8265">
        <v>32655</v>
      </c>
      <c r="C8265" t="s">
        <v>1870</v>
      </c>
      <c r="D8265" t="s">
        <v>75</v>
      </c>
      <c r="E8265" t="s">
        <v>48</v>
      </c>
      <c r="F8265" t="s">
        <v>40154</v>
      </c>
      <c r="G8265" t="s">
        <v>40155</v>
      </c>
      <c r="H8265" t="s">
        <v>457</v>
      </c>
      <c r="I8265" s="1">
        <v>15937</v>
      </c>
      <c r="J8265" t="s">
        <v>40156</v>
      </c>
      <c r="K8265" t="s">
        <v>18900</v>
      </c>
      <c r="L8265">
        <v>42743</v>
      </c>
      <c r="M8265" t="s">
        <v>457</v>
      </c>
      <c r="N8265" s="1">
        <v>45138</v>
      </c>
      <c r="O8265" s="1">
        <v>45139</v>
      </c>
      <c r="P8265">
        <v>98</v>
      </c>
      <c r="Q8265">
        <v>4</v>
      </c>
      <c r="R8265" t="s">
        <v>63</v>
      </c>
      <c r="S8265">
        <v>4</v>
      </c>
      <c r="T8265">
        <v>1</v>
      </c>
      <c r="U8265">
        <v>1</v>
      </c>
      <c r="V8265">
        <v>88</v>
      </c>
      <c r="W8265" t="s">
        <v>41</v>
      </c>
      <c r="X8265" t="s">
        <v>40157</v>
      </c>
      <c r="Y8265" t="s">
        <v>43</v>
      </c>
      <c r="Z8265" s="1">
        <v>45099</v>
      </c>
      <c r="AA8265" s="2">
        <v>0.53883101851851845</v>
      </c>
      <c r="AB8265" s="2">
        <v>0.89907407407407414</v>
      </c>
      <c r="AC8265" t="s">
        <v>45</v>
      </c>
      <c r="AD8265" t="s">
        <v>45</v>
      </c>
      <c r="AE8265" t="s">
        <v>45</v>
      </c>
      <c r="AF8265">
        <v>88</v>
      </c>
    </row>
    <row r="8266" spans="1:32">
      <c r="A8266">
        <v>33557</v>
      </c>
      <c r="B8266">
        <v>32657</v>
      </c>
      <c r="C8266" t="s">
        <v>197</v>
      </c>
      <c r="D8266" t="s">
        <v>847</v>
      </c>
      <c r="E8266" t="s">
        <v>48</v>
      </c>
      <c r="F8266" t="s">
        <v>40158</v>
      </c>
      <c r="G8266" t="s">
        <v>40159</v>
      </c>
      <c r="H8266" t="s">
        <v>37</v>
      </c>
      <c r="I8266" s="1">
        <v>32716</v>
      </c>
      <c r="J8266" t="s">
        <v>40160</v>
      </c>
      <c r="K8266" t="s">
        <v>40161</v>
      </c>
      <c r="L8266">
        <v>46006</v>
      </c>
      <c r="M8266" t="s">
        <v>37</v>
      </c>
      <c r="N8266" s="1">
        <v>44983</v>
      </c>
      <c r="O8266" s="1">
        <v>44985</v>
      </c>
      <c r="P8266">
        <v>30</v>
      </c>
      <c r="Q8266">
        <v>2</v>
      </c>
      <c r="R8266" t="s">
        <v>40</v>
      </c>
      <c r="S8266">
        <v>2</v>
      </c>
      <c r="T8266">
        <v>0</v>
      </c>
      <c r="U8266">
        <v>2</v>
      </c>
      <c r="V8266">
        <v>490</v>
      </c>
      <c r="W8266" t="s">
        <v>41</v>
      </c>
      <c r="X8266" t="s">
        <v>40162</v>
      </c>
      <c r="Y8266" t="s">
        <v>81</v>
      </c>
      <c r="Z8266" s="1">
        <v>44958</v>
      </c>
      <c r="AA8266" s="2">
        <v>0.98532407407407396</v>
      </c>
      <c r="AB8266" s="2">
        <v>0.6724768518518518</v>
      </c>
      <c r="AC8266" t="s">
        <v>45</v>
      </c>
      <c r="AD8266" t="s">
        <v>45</v>
      </c>
      <c r="AE8266" t="s">
        <v>44</v>
      </c>
      <c r="AF8266">
        <v>245</v>
      </c>
    </row>
    <row r="8267" spans="1:32">
      <c r="A8267">
        <v>33558</v>
      </c>
      <c r="B8267">
        <v>32658</v>
      </c>
      <c r="C8267" t="s">
        <v>1681</v>
      </c>
      <c r="D8267" t="s">
        <v>527</v>
      </c>
      <c r="E8267" t="s">
        <v>48</v>
      </c>
      <c r="F8267" t="s">
        <v>40163</v>
      </c>
      <c r="G8267" t="s">
        <v>40164</v>
      </c>
      <c r="H8267" t="s">
        <v>457</v>
      </c>
      <c r="I8267" s="1">
        <v>19802</v>
      </c>
      <c r="J8267" t="s">
        <v>40165</v>
      </c>
      <c r="K8267" t="s">
        <v>40166</v>
      </c>
      <c r="L8267">
        <v>79333</v>
      </c>
      <c r="M8267" t="s">
        <v>457</v>
      </c>
      <c r="N8267" s="1">
        <v>45070</v>
      </c>
      <c r="O8267" s="1">
        <v>45075</v>
      </c>
      <c r="P8267">
        <v>66</v>
      </c>
      <c r="Q8267">
        <v>3</v>
      </c>
      <c r="R8267" t="s">
        <v>40</v>
      </c>
      <c r="S8267">
        <v>3</v>
      </c>
      <c r="T8267">
        <v>0</v>
      </c>
      <c r="U8267">
        <v>5</v>
      </c>
      <c r="V8267">
        <v>1205</v>
      </c>
      <c r="W8267" t="s">
        <v>41</v>
      </c>
      <c r="X8267" t="s">
        <v>40167</v>
      </c>
      <c r="Y8267" t="s">
        <v>6</v>
      </c>
      <c r="Z8267" s="1">
        <v>45031</v>
      </c>
      <c r="AA8267" s="2">
        <v>0.33567129629629627</v>
      </c>
      <c r="AB8267" s="2">
        <v>0.70421296296296287</v>
      </c>
      <c r="AC8267" t="s">
        <v>45</v>
      </c>
      <c r="AD8267" t="s">
        <v>44</v>
      </c>
      <c r="AE8267" t="s">
        <v>44</v>
      </c>
      <c r="AF8267">
        <v>241</v>
      </c>
    </row>
    <row r="8268" spans="1:32">
      <c r="A8268">
        <v>33561</v>
      </c>
      <c r="B8268">
        <v>32661</v>
      </c>
      <c r="C8268" t="s">
        <v>256</v>
      </c>
      <c r="D8268" t="s">
        <v>1393</v>
      </c>
      <c r="E8268" t="s">
        <v>34</v>
      </c>
      <c r="F8268" t="s">
        <v>40168</v>
      </c>
      <c r="G8268" t="s">
        <v>40169</v>
      </c>
      <c r="H8268" t="s">
        <v>171</v>
      </c>
      <c r="I8268" s="1">
        <v>27307</v>
      </c>
      <c r="J8268" t="s">
        <v>40170</v>
      </c>
      <c r="K8268" t="s">
        <v>40171</v>
      </c>
      <c r="L8268">
        <v>97788</v>
      </c>
      <c r="M8268" t="s">
        <v>171</v>
      </c>
      <c r="N8268" s="1">
        <v>45063</v>
      </c>
      <c r="O8268" s="1">
        <v>45066</v>
      </c>
      <c r="P8268">
        <v>15</v>
      </c>
      <c r="Q8268">
        <v>1</v>
      </c>
      <c r="R8268" t="s">
        <v>40</v>
      </c>
      <c r="S8268">
        <v>1</v>
      </c>
      <c r="T8268">
        <v>1</v>
      </c>
      <c r="U8268">
        <v>3</v>
      </c>
      <c r="V8268">
        <v>684</v>
      </c>
      <c r="W8268" t="s">
        <v>41</v>
      </c>
      <c r="X8268" t="s">
        <v>40172</v>
      </c>
      <c r="Y8268" t="s">
        <v>43</v>
      </c>
      <c r="Z8268" s="1">
        <v>45042</v>
      </c>
      <c r="AA8268" s="2">
        <v>0.2137037037037037</v>
      </c>
      <c r="AB8268" s="2">
        <v>0.41484953703703703</v>
      </c>
      <c r="AC8268" t="s">
        <v>44</v>
      </c>
      <c r="AD8268" t="s">
        <v>45</v>
      </c>
      <c r="AE8268" t="s">
        <v>44</v>
      </c>
      <c r="AF8268">
        <v>228</v>
      </c>
    </row>
    <row r="8269" spans="1:32">
      <c r="A8269">
        <v>33562</v>
      </c>
      <c r="B8269">
        <v>32662</v>
      </c>
      <c r="C8269" t="s">
        <v>364</v>
      </c>
      <c r="D8269" t="s">
        <v>1348</v>
      </c>
      <c r="E8269" t="s">
        <v>48</v>
      </c>
      <c r="F8269" t="s">
        <v>40173</v>
      </c>
      <c r="G8269" t="s">
        <v>40174</v>
      </c>
      <c r="H8269" t="s">
        <v>86</v>
      </c>
      <c r="I8269" s="1">
        <v>20661</v>
      </c>
      <c r="J8269" t="s">
        <v>40175</v>
      </c>
      <c r="K8269" t="s">
        <v>10611</v>
      </c>
      <c r="L8269">
        <v>52858</v>
      </c>
      <c r="M8269" t="s">
        <v>86</v>
      </c>
      <c r="N8269" s="1">
        <v>45280</v>
      </c>
      <c r="O8269" s="1">
        <v>45281</v>
      </c>
      <c r="P8269">
        <v>9</v>
      </c>
      <c r="Q8269">
        <v>1</v>
      </c>
      <c r="R8269" t="s">
        <v>40</v>
      </c>
      <c r="S8269">
        <v>3</v>
      </c>
      <c r="T8269">
        <v>1</v>
      </c>
      <c r="U8269">
        <v>1</v>
      </c>
      <c r="V8269">
        <v>210</v>
      </c>
      <c r="W8269" t="s">
        <v>54</v>
      </c>
      <c r="X8269" t="s">
        <v>40176</v>
      </c>
      <c r="Y8269" t="s">
        <v>65</v>
      </c>
      <c r="Z8269" s="1">
        <v>45242</v>
      </c>
      <c r="AA8269" s="2">
        <v>0.49616898148148153</v>
      </c>
      <c r="AB8269" s="2">
        <v>3.3229166666666664E-2</v>
      </c>
      <c r="AC8269" t="s">
        <v>44</v>
      </c>
      <c r="AD8269" t="s">
        <v>44</v>
      </c>
      <c r="AE8269" t="s">
        <v>45</v>
      </c>
      <c r="AF8269">
        <v>210</v>
      </c>
    </row>
    <row r="8270" spans="1:32">
      <c r="A8270">
        <v>33563</v>
      </c>
      <c r="B8270">
        <v>32663</v>
      </c>
      <c r="C8270" t="s">
        <v>139</v>
      </c>
      <c r="D8270" t="s">
        <v>1209</v>
      </c>
      <c r="E8270" t="s">
        <v>34</v>
      </c>
      <c r="F8270" t="s">
        <v>40177</v>
      </c>
      <c r="G8270" t="s">
        <v>40178</v>
      </c>
      <c r="H8270" t="s">
        <v>295</v>
      </c>
      <c r="I8270" s="1">
        <v>36740</v>
      </c>
      <c r="J8270" t="s">
        <v>40179</v>
      </c>
      <c r="K8270" t="s">
        <v>40180</v>
      </c>
      <c r="L8270">
        <v>88216</v>
      </c>
      <c r="M8270" t="s">
        <v>295</v>
      </c>
      <c r="N8270" s="1">
        <v>45028</v>
      </c>
      <c r="O8270" s="1">
        <v>45030</v>
      </c>
      <c r="P8270">
        <v>7</v>
      </c>
      <c r="Q8270">
        <v>1</v>
      </c>
      <c r="R8270" t="s">
        <v>53</v>
      </c>
      <c r="S8270">
        <v>4</v>
      </c>
      <c r="T8270">
        <v>1</v>
      </c>
      <c r="U8270">
        <v>2</v>
      </c>
      <c r="V8270">
        <v>284</v>
      </c>
      <c r="W8270" t="s">
        <v>41</v>
      </c>
      <c r="X8270" t="s">
        <v>40181</v>
      </c>
      <c r="Y8270" t="s">
        <v>6</v>
      </c>
      <c r="Z8270" s="1">
        <v>44992</v>
      </c>
      <c r="AA8270" s="2">
        <v>0.40990740740740739</v>
      </c>
      <c r="AB8270" s="2">
        <v>0.34090277777777778</v>
      </c>
      <c r="AC8270" t="s">
        <v>44</v>
      </c>
      <c r="AD8270" t="s">
        <v>45</v>
      </c>
      <c r="AE8270" t="s">
        <v>44</v>
      </c>
      <c r="AF8270">
        <v>142</v>
      </c>
    </row>
    <row r="8271" spans="1:32">
      <c r="A8271">
        <v>33565</v>
      </c>
      <c r="B8271">
        <v>32665</v>
      </c>
      <c r="C8271" t="s">
        <v>722</v>
      </c>
      <c r="D8271" t="s">
        <v>8692</v>
      </c>
      <c r="E8271" t="s">
        <v>34</v>
      </c>
      <c r="F8271" t="s">
        <v>40182</v>
      </c>
      <c r="G8271" t="s">
        <v>40183</v>
      </c>
      <c r="H8271" t="s">
        <v>217</v>
      </c>
      <c r="I8271" s="1">
        <v>25508</v>
      </c>
      <c r="J8271" t="s">
        <v>40184</v>
      </c>
      <c r="K8271" t="s">
        <v>40185</v>
      </c>
      <c r="L8271">
        <v>41790</v>
      </c>
      <c r="M8271" t="s">
        <v>217</v>
      </c>
      <c r="N8271" s="1">
        <v>45246</v>
      </c>
      <c r="O8271" s="1">
        <v>45250</v>
      </c>
      <c r="P8271">
        <v>49</v>
      </c>
      <c r="Q8271">
        <v>2</v>
      </c>
      <c r="R8271" t="s">
        <v>53</v>
      </c>
      <c r="S8271">
        <v>4</v>
      </c>
      <c r="T8271">
        <v>1</v>
      </c>
      <c r="U8271">
        <v>4</v>
      </c>
      <c r="V8271">
        <v>544</v>
      </c>
      <c r="W8271" t="s">
        <v>54</v>
      </c>
      <c r="X8271" t="s">
        <v>40186</v>
      </c>
      <c r="Y8271" t="s">
        <v>65</v>
      </c>
      <c r="Z8271" s="1">
        <v>45219</v>
      </c>
      <c r="AA8271" s="2">
        <v>0.31265046296296295</v>
      </c>
      <c r="AB8271" s="2">
        <v>0.92083333333333339</v>
      </c>
      <c r="AC8271" t="s">
        <v>45</v>
      </c>
      <c r="AD8271" t="s">
        <v>44</v>
      </c>
      <c r="AE8271" t="s">
        <v>44</v>
      </c>
      <c r="AF8271">
        <v>136</v>
      </c>
    </row>
    <row r="8272" spans="1:32">
      <c r="A8272">
        <v>33567</v>
      </c>
      <c r="B8272">
        <v>32667</v>
      </c>
      <c r="C8272" t="s">
        <v>3409</v>
      </c>
      <c r="D8272" t="s">
        <v>1322</v>
      </c>
      <c r="E8272" t="s">
        <v>48</v>
      </c>
      <c r="F8272" t="s">
        <v>40187</v>
      </c>
      <c r="G8272" t="s">
        <v>40188</v>
      </c>
      <c r="H8272" t="s">
        <v>171</v>
      </c>
      <c r="I8272" s="1">
        <v>22716</v>
      </c>
      <c r="J8272" t="s">
        <v>40189</v>
      </c>
      <c r="K8272" t="s">
        <v>40190</v>
      </c>
      <c r="L8272">
        <v>32288</v>
      </c>
      <c r="M8272" t="s">
        <v>171</v>
      </c>
      <c r="N8272" s="1">
        <v>45133</v>
      </c>
      <c r="O8272" s="1">
        <v>45136</v>
      </c>
      <c r="P8272">
        <v>88</v>
      </c>
      <c r="Q8272">
        <v>4</v>
      </c>
      <c r="R8272" t="s">
        <v>53</v>
      </c>
      <c r="S8272">
        <v>2</v>
      </c>
      <c r="T8272">
        <v>1</v>
      </c>
      <c r="U8272">
        <v>3</v>
      </c>
      <c r="V8272">
        <v>432</v>
      </c>
      <c r="W8272" t="s">
        <v>54</v>
      </c>
      <c r="X8272" t="s">
        <v>40191</v>
      </c>
      <c r="Y8272" t="s">
        <v>43</v>
      </c>
      <c r="Z8272" s="1">
        <v>45116</v>
      </c>
      <c r="AA8272" s="2">
        <v>0.81263888888888891</v>
      </c>
      <c r="AB8272" s="2">
        <v>0.24715277777777778</v>
      </c>
      <c r="AC8272" t="s">
        <v>44</v>
      </c>
      <c r="AD8272" t="s">
        <v>45</v>
      </c>
      <c r="AE8272" t="s">
        <v>45</v>
      </c>
      <c r="AF8272">
        <v>144</v>
      </c>
    </row>
    <row r="8273" spans="1:32">
      <c r="A8273">
        <v>33568</v>
      </c>
      <c r="B8273">
        <v>32668</v>
      </c>
      <c r="C8273" t="s">
        <v>1127</v>
      </c>
      <c r="D8273" t="s">
        <v>4616</v>
      </c>
      <c r="E8273" t="s">
        <v>34</v>
      </c>
      <c r="F8273" t="s">
        <v>40192</v>
      </c>
      <c r="G8273" t="s">
        <v>40193</v>
      </c>
      <c r="H8273" t="s">
        <v>77</v>
      </c>
      <c r="I8273" s="1">
        <v>36897</v>
      </c>
      <c r="J8273" t="s">
        <v>40194</v>
      </c>
      <c r="K8273" t="s">
        <v>38609</v>
      </c>
      <c r="L8273">
        <v>12675</v>
      </c>
      <c r="M8273" t="s">
        <v>77</v>
      </c>
      <c r="N8273" s="1">
        <v>45143</v>
      </c>
      <c r="O8273" s="1">
        <v>45145</v>
      </c>
      <c r="P8273">
        <v>71</v>
      </c>
      <c r="Q8273">
        <v>3</v>
      </c>
      <c r="R8273" t="s">
        <v>63</v>
      </c>
      <c r="S8273">
        <v>2</v>
      </c>
      <c r="T8273">
        <v>0</v>
      </c>
      <c r="U8273">
        <v>2</v>
      </c>
      <c r="V8273">
        <v>142</v>
      </c>
      <c r="W8273" t="s">
        <v>41</v>
      </c>
      <c r="X8273" t="s">
        <v>40195</v>
      </c>
      <c r="Y8273" t="s">
        <v>6</v>
      </c>
      <c r="Z8273" s="1">
        <v>45126</v>
      </c>
      <c r="AA8273" s="2">
        <v>0.6772800925925927</v>
      </c>
      <c r="AB8273" s="2">
        <v>0.64354166666666668</v>
      </c>
      <c r="AC8273" t="s">
        <v>44</v>
      </c>
      <c r="AD8273" t="s">
        <v>45</v>
      </c>
      <c r="AE8273" t="s">
        <v>44</v>
      </c>
      <c r="AF8273">
        <v>71</v>
      </c>
    </row>
    <row r="8274" spans="1:32">
      <c r="A8274">
        <v>33571</v>
      </c>
      <c r="B8274">
        <v>32671</v>
      </c>
      <c r="C8274" t="s">
        <v>945</v>
      </c>
      <c r="D8274" t="s">
        <v>10876</v>
      </c>
      <c r="E8274" t="s">
        <v>34</v>
      </c>
      <c r="F8274" t="s">
        <v>40196</v>
      </c>
      <c r="G8274" t="s">
        <v>40197</v>
      </c>
      <c r="H8274" t="s">
        <v>317</v>
      </c>
      <c r="I8274" s="1">
        <v>28238</v>
      </c>
      <c r="J8274" t="s">
        <v>40198</v>
      </c>
      <c r="K8274" t="s">
        <v>14006</v>
      </c>
      <c r="L8274">
        <v>23828</v>
      </c>
      <c r="M8274" t="s">
        <v>317</v>
      </c>
      <c r="N8274" s="1">
        <v>45217</v>
      </c>
      <c r="O8274" s="1">
        <v>45218</v>
      </c>
      <c r="P8274">
        <v>38</v>
      </c>
      <c r="Q8274">
        <v>2</v>
      </c>
      <c r="R8274" t="s">
        <v>63</v>
      </c>
      <c r="S8274">
        <v>1</v>
      </c>
      <c r="T8274">
        <v>2</v>
      </c>
      <c r="U8274">
        <v>1</v>
      </c>
      <c r="V8274">
        <v>62</v>
      </c>
      <c r="W8274" t="s">
        <v>54</v>
      </c>
      <c r="X8274" t="s">
        <v>40199</v>
      </c>
      <c r="Y8274" t="s">
        <v>43</v>
      </c>
      <c r="Z8274" s="1">
        <v>45196</v>
      </c>
      <c r="AA8274" s="2">
        <v>0.59733796296296293</v>
      </c>
      <c r="AB8274" s="2">
        <v>0.96370370370370362</v>
      </c>
      <c r="AC8274" t="s">
        <v>44</v>
      </c>
      <c r="AD8274" t="s">
        <v>45</v>
      </c>
      <c r="AE8274" t="s">
        <v>44</v>
      </c>
      <c r="AF8274">
        <v>62</v>
      </c>
    </row>
    <row r="8275" spans="1:32">
      <c r="A8275">
        <v>33572</v>
      </c>
      <c r="B8275">
        <v>32672</v>
      </c>
      <c r="C8275" t="s">
        <v>3527</v>
      </c>
      <c r="D8275" t="s">
        <v>3901</v>
      </c>
      <c r="E8275" t="s">
        <v>48</v>
      </c>
      <c r="F8275" t="s">
        <v>40200</v>
      </c>
      <c r="G8275" t="s">
        <v>40201</v>
      </c>
      <c r="H8275" t="s">
        <v>418</v>
      </c>
      <c r="I8275" s="1">
        <v>16900</v>
      </c>
      <c r="J8275" t="s">
        <v>40202</v>
      </c>
      <c r="K8275" t="s">
        <v>17006</v>
      </c>
      <c r="L8275">
        <v>91762</v>
      </c>
      <c r="M8275" t="s">
        <v>418</v>
      </c>
      <c r="N8275" s="1">
        <v>45091</v>
      </c>
      <c r="O8275" s="1">
        <v>45093</v>
      </c>
      <c r="P8275">
        <v>84</v>
      </c>
      <c r="Q8275">
        <v>4</v>
      </c>
      <c r="R8275" t="s">
        <v>40</v>
      </c>
      <c r="S8275">
        <v>1</v>
      </c>
      <c r="T8275">
        <v>1</v>
      </c>
      <c r="U8275">
        <v>2</v>
      </c>
      <c r="V8275">
        <v>414</v>
      </c>
      <c r="W8275" t="s">
        <v>41</v>
      </c>
      <c r="X8275" t="s">
        <v>40203</v>
      </c>
      <c r="Y8275" t="s">
        <v>6</v>
      </c>
      <c r="Z8275" s="1">
        <v>45064</v>
      </c>
      <c r="AA8275" s="2">
        <v>0.2786689814814815</v>
      </c>
      <c r="AB8275" s="2">
        <v>0.88885416666666661</v>
      </c>
      <c r="AC8275" t="s">
        <v>45</v>
      </c>
      <c r="AD8275" t="s">
        <v>45</v>
      </c>
      <c r="AE8275" t="s">
        <v>44</v>
      </c>
      <c r="AF8275">
        <v>207</v>
      </c>
    </row>
    <row r="8276" spans="1:32">
      <c r="A8276">
        <v>33577</v>
      </c>
      <c r="B8276">
        <v>32677</v>
      </c>
      <c r="C8276" t="s">
        <v>391</v>
      </c>
      <c r="D8276" t="s">
        <v>4333</v>
      </c>
      <c r="E8276" t="s">
        <v>34</v>
      </c>
      <c r="F8276" t="s">
        <v>40204</v>
      </c>
      <c r="G8276" t="s">
        <v>40205</v>
      </c>
      <c r="H8276" t="s">
        <v>330</v>
      </c>
      <c r="I8276" s="1">
        <v>29816</v>
      </c>
      <c r="J8276" t="s">
        <v>40206</v>
      </c>
      <c r="K8276" t="s">
        <v>40207</v>
      </c>
      <c r="L8276">
        <v>59479</v>
      </c>
      <c r="M8276" t="s">
        <v>330</v>
      </c>
      <c r="N8276" s="1">
        <v>45097</v>
      </c>
      <c r="O8276" s="1">
        <v>45098</v>
      </c>
      <c r="P8276">
        <v>36</v>
      </c>
      <c r="Q8276">
        <v>2</v>
      </c>
      <c r="R8276" t="s">
        <v>40</v>
      </c>
      <c r="S8276">
        <v>3</v>
      </c>
      <c r="T8276">
        <v>2</v>
      </c>
      <c r="U8276">
        <v>1</v>
      </c>
      <c r="V8276">
        <v>234</v>
      </c>
      <c r="W8276" t="s">
        <v>41</v>
      </c>
      <c r="X8276" t="s">
        <v>40208</v>
      </c>
      <c r="Y8276" t="s">
        <v>6</v>
      </c>
      <c r="Z8276" s="1">
        <v>45065</v>
      </c>
      <c r="AA8276" s="2">
        <v>8.2638888888888887E-2</v>
      </c>
      <c r="AB8276" s="2">
        <v>0.41673611111111114</v>
      </c>
      <c r="AC8276" t="s">
        <v>45</v>
      </c>
      <c r="AD8276" t="s">
        <v>45</v>
      </c>
      <c r="AE8276" t="s">
        <v>44</v>
      </c>
      <c r="AF8276">
        <v>234</v>
      </c>
    </row>
    <row r="8277" spans="1:32">
      <c r="A8277">
        <v>33580</v>
      </c>
      <c r="B8277">
        <v>32680</v>
      </c>
      <c r="C8277" t="s">
        <v>3145</v>
      </c>
      <c r="D8277" t="s">
        <v>3343</v>
      </c>
      <c r="E8277" t="s">
        <v>34</v>
      </c>
      <c r="F8277" t="s">
        <v>40209</v>
      </c>
      <c r="G8277" t="s">
        <v>40210</v>
      </c>
      <c r="H8277" t="s">
        <v>209</v>
      </c>
      <c r="I8277" s="1">
        <v>27447</v>
      </c>
      <c r="J8277" t="s">
        <v>40211</v>
      </c>
      <c r="K8277" t="s">
        <v>40212</v>
      </c>
      <c r="L8277">
        <v>47745</v>
      </c>
      <c r="M8277" t="s">
        <v>209</v>
      </c>
      <c r="N8277" s="1">
        <v>45050</v>
      </c>
      <c r="O8277" s="1">
        <v>45053</v>
      </c>
      <c r="P8277">
        <v>30</v>
      </c>
      <c r="Q8277">
        <v>2</v>
      </c>
      <c r="R8277" t="s">
        <v>40</v>
      </c>
      <c r="S8277">
        <v>1</v>
      </c>
      <c r="T8277">
        <v>1</v>
      </c>
      <c r="U8277">
        <v>3</v>
      </c>
      <c r="V8277">
        <v>696</v>
      </c>
      <c r="W8277" t="s">
        <v>54</v>
      </c>
      <c r="X8277" t="s">
        <v>40213</v>
      </c>
      <c r="Y8277" t="s">
        <v>81</v>
      </c>
      <c r="Z8277" s="1">
        <v>45035</v>
      </c>
      <c r="AA8277" s="2">
        <v>8.6527777777777773E-2</v>
      </c>
      <c r="AB8277" s="2">
        <v>0.52221064814814822</v>
      </c>
      <c r="AC8277" t="s">
        <v>44</v>
      </c>
      <c r="AD8277" t="s">
        <v>45</v>
      </c>
      <c r="AE8277" t="s">
        <v>45</v>
      </c>
      <c r="AF8277">
        <v>232</v>
      </c>
    </row>
    <row r="8278" spans="1:32">
      <c r="A8278">
        <v>33581</v>
      </c>
      <c r="B8278">
        <v>32681</v>
      </c>
      <c r="C8278" t="s">
        <v>6248</v>
      </c>
      <c r="D8278" t="s">
        <v>16010</v>
      </c>
      <c r="E8278" t="s">
        <v>48</v>
      </c>
      <c r="F8278" t="s">
        <v>40214</v>
      </c>
      <c r="G8278" t="s">
        <v>40215</v>
      </c>
      <c r="H8278" t="s">
        <v>156</v>
      </c>
      <c r="I8278" s="1">
        <v>24996</v>
      </c>
      <c r="J8278" t="s">
        <v>40216</v>
      </c>
      <c r="K8278" t="s">
        <v>30761</v>
      </c>
      <c r="L8278">
        <v>79206</v>
      </c>
      <c r="M8278" t="s">
        <v>156</v>
      </c>
      <c r="N8278" s="1">
        <v>45023</v>
      </c>
      <c r="O8278" s="1">
        <v>45026</v>
      </c>
      <c r="P8278">
        <v>92</v>
      </c>
      <c r="Q8278">
        <v>4</v>
      </c>
      <c r="R8278" t="s">
        <v>63</v>
      </c>
      <c r="S8278">
        <v>2</v>
      </c>
      <c r="T8278">
        <v>1</v>
      </c>
      <c r="U8278">
        <v>3</v>
      </c>
      <c r="V8278">
        <v>189</v>
      </c>
      <c r="W8278" t="s">
        <v>54</v>
      </c>
      <c r="X8278" t="s">
        <v>40217</v>
      </c>
      <c r="Y8278" t="s">
        <v>6</v>
      </c>
      <c r="Z8278" s="1">
        <v>44991</v>
      </c>
      <c r="AA8278" s="2">
        <v>0.10304398148148149</v>
      </c>
      <c r="AB8278" s="2">
        <v>0.96855324074074067</v>
      </c>
      <c r="AC8278" t="s">
        <v>44</v>
      </c>
      <c r="AD8278" t="s">
        <v>44</v>
      </c>
      <c r="AE8278" t="s">
        <v>44</v>
      </c>
      <c r="AF8278">
        <v>63</v>
      </c>
    </row>
    <row r="8279" spans="1:32">
      <c r="A8279">
        <v>33582</v>
      </c>
      <c r="B8279">
        <v>32682</v>
      </c>
      <c r="C8279" t="s">
        <v>1907</v>
      </c>
      <c r="D8279" t="s">
        <v>603</v>
      </c>
      <c r="E8279" t="s">
        <v>34</v>
      </c>
      <c r="F8279" t="s">
        <v>40218</v>
      </c>
      <c r="G8279" t="s">
        <v>40219</v>
      </c>
      <c r="H8279" t="s">
        <v>309</v>
      </c>
      <c r="I8279" s="1">
        <v>19746</v>
      </c>
      <c r="J8279" t="s">
        <v>40220</v>
      </c>
      <c r="K8279" t="s">
        <v>40221</v>
      </c>
      <c r="L8279">
        <v>44828</v>
      </c>
      <c r="M8279" t="s">
        <v>309</v>
      </c>
      <c r="N8279" s="1">
        <v>45180</v>
      </c>
      <c r="O8279" s="1">
        <v>45183</v>
      </c>
      <c r="P8279">
        <v>32</v>
      </c>
      <c r="Q8279">
        <v>2</v>
      </c>
      <c r="R8279" t="s">
        <v>63</v>
      </c>
      <c r="S8279">
        <v>1</v>
      </c>
      <c r="T8279">
        <v>2</v>
      </c>
      <c r="U8279">
        <v>3</v>
      </c>
      <c r="V8279">
        <v>219</v>
      </c>
      <c r="W8279" t="s">
        <v>41</v>
      </c>
      <c r="X8279" t="s">
        <v>40222</v>
      </c>
      <c r="Y8279" t="s">
        <v>81</v>
      </c>
      <c r="Z8279" s="1">
        <v>45166</v>
      </c>
      <c r="AA8279" s="2">
        <v>0.31282407407407409</v>
      </c>
      <c r="AB8279" s="2">
        <v>7.9120370370370369E-2</v>
      </c>
      <c r="AC8279" t="s">
        <v>45</v>
      </c>
      <c r="AD8279" t="s">
        <v>45</v>
      </c>
      <c r="AE8279" t="s">
        <v>45</v>
      </c>
      <c r="AF8279">
        <v>73</v>
      </c>
    </row>
    <row r="8280" spans="1:32">
      <c r="A8280">
        <v>33584</v>
      </c>
      <c r="B8280">
        <v>32684</v>
      </c>
      <c r="C8280" t="s">
        <v>12573</v>
      </c>
      <c r="D8280" t="s">
        <v>83</v>
      </c>
      <c r="E8280" t="s">
        <v>48</v>
      </c>
      <c r="F8280" t="s">
        <v>40223</v>
      </c>
      <c r="G8280" t="s">
        <v>40224</v>
      </c>
      <c r="H8280" t="s">
        <v>295</v>
      </c>
      <c r="I8280" s="1">
        <v>24656</v>
      </c>
      <c r="J8280" t="s">
        <v>40225</v>
      </c>
      <c r="K8280" t="s">
        <v>32143</v>
      </c>
      <c r="L8280">
        <v>87179</v>
      </c>
      <c r="M8280" t="s">
        <v>295</v>
      </c>
      <c r="N8280" s="1">
        <v>45251</v>
      </c>
      <c r="O8280" s="1">
        <v>45252</v>
      </c>
      <c r="P8280">
        <v>80</v>
      </c>
      <c r="Q8280">
        <v>4</v>
      </c>
      <c r="R8280" t="s">
        <v>63</v>
      </c>
      <c r="S8280">
        <v>4</v>
      </c>
      <c r="T8280">
        <v>0</v>
      </c>
      <c r="U8280">
        <v>1</v>
      </c>
      <c r="V8280">
        <v>78</v>
      </c>
      <c r="W8280" t="s">
        <v>41</v>
      </c>
      <c r="X8280" t="s">
        <v>40226</v>
      </c>
      <c r="Y8280" t="s">
        <v>81</v>
      </c>
      <c r="Z8280" s="1">
        <v>45217</v>
      </c>
      <c r="AA8280" s="2">
        <v>0.96560185185185177</v>
      </c>
      <c r="AB8280" s="2">
        <v>0.76598379629629632</v>
      </c>
      <c r="AC8280" t="s">
        <v>45</v>
      </c>
      <c r="AD8280" t="s">
        <v>45</v>
      </c>
      <c r="AE8280" t="s">
        <v>44</v>
      </c>
      <c r="AF8280">
        <v>78</v>
      </c>
    </row>
    <row r="8281" spans="1:32">
      <c r="A8281">
        <v>33585</v>
      </c>
      <c r="B8281">
        <v>32685</v>
      </c>
      <c r="C8281" t="s">
        <v>590</v>
      </c>
      <c r="D8281" t="s">
        <v>359</v>
      </c>
      <c r="E8281" t="s">
        <v>48</v>
      </c>
      <c r="F8281" t="s">
        <v>40227</v>
      </c>
      <c r="G8281" t="s">
        <v>40228</v>
      </c>
      <c r="H8281" t="s">
        <v>530</v>
      </c>
      <c r="I8281" s="1">
        <v>31621</v>
      </c>
      <c r="J8281" t="s">
        <v>40229</v>
      </c>
      <c r="K8281" t="s">
        <v>40230</v>
      </c>
      <c r="L8281">
        <v>6728</v>
      </c>
      <c r="M8281" t="s">
        <v>530</v>
      </c>
      <c r="N8281" s="1">
        <v>45163</v>
      </c>
      <c r="O8281" s="1">
        <v>45164</v>
      </c>
      <c r="P8281">
        <v>17</v>
      </c>
      <c r="Q8281">
        <v>1</v>
      </c>
      <c r="R8281" t="s">
        <v>63</v>
      </c>
      <c r="S8281">
        <v>3</v>
      </c>
      <c r="T8281">
        <v>1</v>
      </c>
      <c r="U8281">
        <v>1</v>
      </c>
      <c r="V8281">
        <v>86</v>
      </c>
      <c r="W8281" t="s">
        <v>41</v>
      </c>
      <c r="X8281" t="s">
        <v>40231</v>
      </c>
      <c r="Y8281" t="s">
        <v>43</v>
      </c>
      <c r="Z8281" s="1">
        <v>45149</v>
      </c>
      <c r="AA8281" s="2">
        <v>0.72244212962962961</v>
      </c>
      <c r="AB8281" s="2">
        <v>0.48950231481481482</v>
      </c>
      <c r="AC8281" t="s">
        <v>45</v>
      </c>
      <c r="AD8281" t="s">
        <v>45</v>
      </c>
      <c r="AE8281" t="s">
        <v>44</v>
      </c>
      <c r="AF8281">
        <v>86</v>
      </c>
    </row>
    <row r="8282" spans="1:32">
      <c r="A8282">
        <v>33587</v>
      </c>
      <c r="B8282">
        <v>32687</v>
      </c>
      <c r="C8282" t="s">
        <v>1104</v>
      </c>
      <c r="D8282" t="s">
        <v>11310</v>
      </c>
      <c r="E8282" t="s">
        <v>34</v>
      </c>
      <c r="F8282" t="s">
        <v>40232</v>
      </c>
      <c r="G8282" t="s">
        <v>40233</v>
      </c>
      <c r="H8282" t="s">
        <v>179</v>
      </c>
      <c r="I8282" s="1">
        <v>33346</v>
      </c>
      <c r="J8282" t="s">
        <v>40234</v>
      </c>
      <c r="K8282" t="s">
        <v>40235</v>
      </c>
      <c r="L8282">
        <v>5758</v>
      </c>
      <c r="M8282" t="s">
        <v>179</v>
      </c>
      <c r="N8282" s="1">
        <v>45076</v>
      </c>
      <c r="O8282" s="1">
        <v>45077</v>
      </c>
      <c r="P8282">
        <v>48</v>
      </c>
      <c r="Q8282">
        <v>2</v>
      </c>
      <c r="R8282" t="s">
        <v>40</v>
      </c>
      <c r="S8282">
        <v>2</v>
      </c>
      <c r="T8282">
        <v>0</v>
      </c>
      <c r="U8282">
        <v>1</v>
      </c>
      <c r="V8282">
        <v>249</v>
      </c>
      <c r="W8282" t="s">
        <v>41</v>
      </c>
      <c r="X8282" t="s">
        <v>40236</v>
      </c>
      <c r="Y8282" t="s">
        <v>81</v>
      </c>
      <c r="Z8282" s="1">
        <v>45050</v>
      </c>
      <c r="AA8282" s="2">
        <v>0.76902777777777775</v>
      </c>
      <c r="AB8282" s="2">
        <v>0.91206018518518517</v>
      </c>
      <c r="AC8282" t="s">
        <v>45</v>
      </c>
      <c r="AD8282" t="s">
        <v>44</v>
      </c>
      <c r="AE8282" t="s">
        <v>45</v>
      </c>
      <c r="AF8282">
        <v>249</v>
      </c>
    </row>
    <row r="8283" spans="1:32">
      <c r="A8283">
        <v>33588</v>
      </c>
      <c r="B8283">
        <v>32688</v>
      </c>
      <c r="C8283" t="s">
        <v>571</v>
      </c>
      <c r="D8283" t="s">
        <v>191</v>
      </c>
      <c r="E8283" t="s">
        <v>34</v>
      </c>
      <c r="F8283" t="s">
        <v>40237</v>
      </c>
      <c r="G8283" t="s">
        <v>40238</v>
      </c>
      <c r="H8283" t="s">
        <v>135</v>
      </c>
      <c r="I8283" s="1">
        <v>36907</v>
      </c>
      <c r="J8283" t="s">
        <v>40239</v>
      </c>
      <c r="K8283" t="s">
        <v>40240</v>
      </c>
      <c r="L8283">
        <v>77035</v>
      </c>
      <c r="M8283" t="s">
        <v>135</v>
      </c>
      <c r="N8283" s="1">
        <v>45265</v>
      </c>
      <c r="O8283" s="1">
        <v>45266</v>
      </c>
      <c r="P8283">
        <v>14</v>
      </c>
      <c r="Q8283">
        <v>1</v>
      </c>
      <c r="R8283" t="s">
        <v>63</v>
      </c>
      <c r="S8283">
        <v>1</v>
      </c>
      <c r="T8283">
        <v>1</v>
      </c>
      <c r="U8283">
        <v>1</v>
      </c>
      <c r="V8283">
        <v>80</v>
      </c>
      <c r="W8283" t="s">
        <v>54</v>
      </c>
      <c r="X8283" t="s">
        <v>40241</v>
      </c>
      <c r="Y8283" t="s">
        <v>81</v>
      </c>
      <c r="Z8283" s="1">
        <v>45242</v>
      </c>
      <c r="AA8283" s="2">
        <v>0.87247685185185186</v>
      </c>
      <c r="AB8283" s="2">
        <v>0.61489583333333331</v>
      </c>
      <c r="AC8283" t="s">
        <v>44</v>
      </c>
      <c r="AD8283" t="s">
        <v>44</v>
      </c>
      <c r="AE8283" t="s">
        <v>44</v>
      </c>
      <c r="AF8283">
        <v>80</v>
      </c>
    </row>
    <row r="8284" spans="1:32">
      <c r="A8284">
        <v>33589</v>
      </c>
      <c r="B8284">
        <v>32689</v>
      </c>
      <c r="C8284" t="s">
        <v>489</v>
      </c>
      <c r="D8284" t="s">
        <v>10987</v>
      </c>
      <c r="E8284" t="s">
        <v>34</v>
      </c>
      <c r="F8284" t="s">
        <v>40242</v>
      </c>
      <c r="G8284" t="s">
        <v>40243</v>
      </c>
      <c r="H8284" t="s">
        <v>457</v>
      </c>
      <c r="I8284" s="1">
        <v>17910</v>
      </c>
      <c r="J8284" t="s">
        <v>40244</v>
      </c>
      <c r="K8284" t="s">
        <v>38826</v>
      </c>
      <c r="L8284">
        <v>81674</v>
      </c>
      <c r="M8284" t="s">
        <v>457</v>
      </c>
      <c r="N8284" s="1">
        <v>45227</v>
      </c>
      <c r="O8284" s="1">
        <v>45230</v>
      </c>
      <c r="P8284">
        <v>40</v>
      </c>
      <c r="Q8284">
        <v>2</v>
      </c>
      <c r="R8284" t="s">
        <v>53</v>
      </c>
      <c r="S8284">
        <v>2</v>
      </c>
      <c r="T8284">
        <v>2</v>
      </c>
      <c r="U8284">
        <v>3</v>
      </c>
      <c r="V8284">
        <v>393</v>
      </c>
      <c r="W8284" t="s">
        <v>54</v>
      </c>
      <c r="X8284" t="s">
        <v>40245</v>
      </c>
      <c r="Y8284" t="s">
        <v>81</v>
      </c>
      <c r="Z8284" s="1">
        <v>45204</v>
      </c>
      <c r="AA8284" s="2">
        <v>0.26825231481481482</v>
      </c>
      <c r="AB8284" s="2">
        <v>0.13087962962962962</v>
      </c>
      <c r="AC8284" t="s">
        <v>44</v>
      </c>
      <c r="AD8284" t="s">
        <v>45</v>
      </c>
      <c r="AE8284" t="s">
        <v>44</v>
      </c>
      <c r="AF8284">
        <v>131</v>
      </c>
    </row>
    <row r="8285" spans="1:32">
      <c r="A8285">
        <v>33591</v>
      </c>
      <c r="B8285">
        <v>32691</v>
      </c>
      <c r="C8285" t="s">
        <v>1268</v>
      </c>
      <c r="D8285" t="s">
        <v>1322</v>
      </c>
      <c r="E8285" t="s">
        <v>48</v>
      </c>
      <c r="F8285" t="s">
        <v>40246</v>
      </c>
      <c r="G8285" t="s">
        <v>40247</v>
      </c>
      <c r="H8285" t="s">
        <v>1251</v>
      </c>
      <c r="I8285" s="1">
        <v>33266</v>
      </c>
      <c r="J8285" t="s">
        <v>40248</v>
      </c>
      <c r="K8285" t="s">
        <v>13009</v>
      </c>
      <c r="L8285">
        <v>93693</v>
      </c>
      <c r="M8285" t="s">
        <v>1251</v>
      </c>
      <c r="N8285" s="1">
        <v>45160</v>
      </c>
      <c r="O8285" s="1">
        <v>45165</v>
      </c>
      <c r="P8285">
        <v>34</v>
      </c>
      <c r="Q8285">
        <v>2</v>
      </c>
      <c r="R8285" t="s">
        <v>53</v>
      </c>
      <c r="S8285">
        <v>3</v>
      </c>
      <c r="T8285">
        <v>2</v>
      </c>
      <c r="U8285">
        <v>5</v>
      </c>
      <c r="V8285">
        <v>730</v>
      </c>
      <c r="W8285" t="s">
        <v>54</v>
      </c>
      <c r="X8285" t="s">
        <v>40249</v>
      </c>
      <c r="Y8285" t="s">
        <v>65</v>
      </c>
      <c r="Z8285" s="1">
        <v>45128</v>
      </c>
      <c r="AA8285" s="2">
        <v>0.27423611111111112</v>
      </c>
      <c r="AB8285" s="2">
        <v>0.10401620370370369</v>
      </c>
      <c r="AC8285" t="s">
        <v>45</v>
      </c>
      <c r="AD8285" t="s">
        <v>45</v>
      </c>
      <c r="AE8285" t="s">
        <v>45</v>
      </c>
      <c r="AF8285">
        <v>146</v>
      </c>
    </row>
    <row r="8286" spans="1:32">
      <c r="A8286">
        <v>33592</v>
      </c>
      <c r="B8286">
        <v>32692</v>
      </c>
      <c r="C8286" t="s">
        <v>2481</v>
      </c>
      <c r="D8286" t="s">
        <v>441</v>
      </c>
      <c r="E8286" t="s">
        <v>48</v>
      </c>
      <c r="F8286" t="s">
        <v>40250</v>
      </c>
      <c r="G8286" t="s">
        <v>40251</v>
      </c>
      <c r="H8286" t="s">
        <v>179</v>
      </c>
      <c r="I8286" s="1">
        <v>35732</v>
      </c>
      <c r="J8286" t="s">
        <v>40252</v>
      </c>
      <c r="K8286" t="s">
        <v>20329</v>
      </c>
      <c r="L8286">
        <v>69858</v>
      </c>
      <c r="M8286" t="s">
        <v>179</v>
      </c>
      <c r="N8286" s="1">
        <v>45214</v>
      </c>
      <c r="O8286" s="1">
        <v>45218</v>
      </c>
      <c r="P8286">
        <v>33</v>
      </c>
      <c r="Q8286">
        <v>2</v>
      </c>
      <c r="R8286" t="s">
        <v>40</v>
      </c>
      <c r="S8286">
        <v>2</v>
      </c>
      <c r="T8286">
        <v>1</v>
      </c>
      <c r="U8286">
        <v>4</v>
      </c>
      <c r="V8286">
        <v>876</v>
      </c>
      <c r="W8286" t="s">
        <v>41</v>
      </c>
      <c r="X8286" t="s">
        <v>40253</v>
      </c>
      <c r="Y8286" t="s">
        <v>43</v>
      </c>
      <c r="Z8286" s="1">
        <v>45209</v>
      </c>
      <c r="AA8286" s="2">
        <v>0.4774768518518519</v>
      </c>
      <c r="AB8286" s="2">
        <v>0.8238078703703704</v>
      </c>
      <c r="AC8286" t="s">
        <v>44</v>
      </c>
      <c r="AD8286" t="s">
        <v>44</v>
      </c>
      <c r="AE8286" t="s">
        <v>44</v>
      </c>
      <c r="AF8286">
        <v>219</v>
      </c>
    </row>
    <row r="8287" spans="1:32">
      <c r="A8287">
        <v>33593</v>
      </c>
      <c r="B8287">
        <v>32693</v>
      </c>
      <c r="C8287" t="s">
        <v>105</v>
      </c>
      <c r="D8287" t="s">
        <v>3425</v>
      </c>
      <c r="E8287" t="s">
        <v>48</v>
      </c>
      <c r="F8287" t="s">
        <v>40254</v>
      </c>
      <c r="G8287" t="s">
        <v>40255</v>
      </c>
      <c r="H8287" t="s">
        <v>423</v>
      </c>
      <c r="I8287" s="1">
        <v>35960</v>
      </c>
      <c r="J8287" t="s">
        <v>40256</v>
      </c>
      <c r="K8287" t="s">
        <v>40257</v>
      </c>
      <c r="L8287">
        <v>66817</v>
      </c>
      <c r="M8287" t="s">
        <v>423</v>
      </c>
      <c r="N8287" s="1">
        <v>44967</v>
      </c>
      <c r="O8287" s="1">
        <v>44969</v>
      </c>
      <c r="P8287">
        <v>11</v>
      </c>
      <c r="Q8287">
        <v>1</v>
      </c>
      <c r="R8287" t="s">
        <v>63</v>
      </c>
      <c r="S8287">
        <v>2</v>
      </c>
      <c r="T8287">
        <v>1</v>
      </c>
      <c r="U8287">
        <v>2</v>
      </c>
      <c r="V8287">
        <v>152</v>
      </c>
      <c r="W8287" t="s">
        <v>54</v>
      </c>
      <c r="X8287" t="s">
        <v>40258</v>
      </c>
      <c r="Y8287" t="s">
        <v>81</v>
      </c>
      <c r="Z8287" s="1">
        <v>44959</v>
      </c>
      <c r="AA8287" s="2">
        <v>0.15690972222222221</v>
      </c>
      <c r="AB8287" s="2">
        <v>0.32596064814814812</v>
      </c>
      <c r="AC8287" t="s">
        <v>44</v>
      </c>
      <c r="AD8287" t="s">
        <v>45</v>
      </c>
      <c r="AE8287" t="s">
        <v>44</v>
      </c>
      <c r="AF8287">
        <v>76</v>
      </c>
    </row>
    <row r="8288" spans="1:32">
      <c r="A8288">
        <v>33595</v>
      </c>
      <c r="B8288">
        <v>32695</v>
      </c>
      <c r="C8288" t="s">
        <v>1255</v>
      </c>
      <c r="D8288" t="s">
        <v>1759</v>
      </c>
      <c r="E8288" t="s">
        <v>34</v>
      </c>
      <c r="F8288" t="s">
        <v>40259</v>
      </c>
      <c r="G8288" t="s">
        <v>40260</v>
      </c>
      <c r="H8288" t="s">
        <v>135</v>
      </c>
      <c r="I8288" s="1">
        <v>28363</v>
      </c>
      <c r="J8288" t="s">
        <v>40261</v>
      </c>
      <c r="K8288" t="s">
        <v>40262</v>
      </c>
      <c r="L8288">
        <v>61483</v>
      </c>
      <c r="M8288" t="s">
        <v>135</v>
      </c>
      <c r="N8288" s="1">
        <v>45098</v>
      </c>
      <c r="O8288" s="1">
        <v>45099</v>
      </c>
      <c r="P8288">
        <v>93</v>
      </c>
      <c r="Q8288">
        <v>4</v>
      </c>
      <c r="R8288" t="s">
        <v>40</v>
      </c>
      <c r="S8288">
        <v>1</v>
      </c>
      <c r="T8288">
        <v>0</v>
      </c>
      <c r="U8288">
        <v>1</v>
      </c>
      <c r="V8288">
        <v>248</v>
      </c>
      <c r="W8288" t="s">
        <v>41</v>
      </c>
      <c r="X8288" t="s">
        <v>40263</v>
      </c>
      <c r="Y8288" t="s">
        <v>43</v>
      </c>
      <c r="Z8288" s="1">
        <v>45067</v>
      </c>
      <c r="AA8288" s="2">
        <v>0.26050925925925927</v>
      </c>
      <c r="AB8288" s="2">
        <v>0.27053240740740742</v>
      </c>
      <c r="AC8288" t="s">
        <v>45</v>
      </c>
      <c r="AD8288" t="s">
        <v>45</v>
      </c>
      <c r="AE8288" t="s">
        <v>45</v>
      </c>
      <c r="AF8288">
        <v>248</v>
      </c>
    </row>
    <row r="8289" spans="1:32">
      <c r="A8289">
        <v>33597</v>
      </c>
      <c r="B8289">
        <v>32697</v>
      </c>
      <c r="C8289" t="s">
        <v>945</v>
      </c>
      <c r="D8289" t="s">
        <v>2076</v>
      </c>
      <c r="E8289" t="s">
        <v>34</v>
      </c>
      <c r="F8289" t="s">
        <v>40264</v>
      </c>
      <c r="G8289" t="s">
        <v>40265</v>
      </c>
      <c r="H8289" t="s">
        <v>280</v>
      </c>
      <c r="I8289" s="1">
        <v>27988</v>
      </c>
      <c r="J8289" t="s">
        <v>40266</v>
      </c>
      <c r="K8289" t="s">
        <v>40267</v>
      </c>
      <c r="L8289">
        <v>33187</v>
      </c>
      <c r="M8289" t="s">
        <v>280</v>
      </c>
      <c r="N8289" s="1">
        <v>45286</v>
      </c>
      <c r="O8289" s="1">
        <v>45290</v>
      </c>
      <c r="P8289">
        <v>3</v>
      </c>
      <c r="Q8289">
        <v>1</v>
      </c>
      <c r="R8289" t="s">
        <v>40</v>
      </c>
      <c r="S8289">
        <v>2</v>
      </c>
      <c r="T8289">
        <v>2</v>
      </c>
      <c r="U8289">
        <v>4</v>
      </c>
      <c r="V8289">
        <v>820</v>
      </c>
      <c r="W8289" t="s">
        <v>54</v>
      </c>
      <c r="X8289" t="s">
        <v>40268</v>
      </c>
      <c r="Y8289" t="s">
        <v>6</v>
      </c>
      <c r="Z8289" s="1">
        <v>45261</v>
      </c>
      <c r="AA8289" s="2">
        <v>0.27377314814814818</v>
      </c>
      <c r="AB8289" s="2">
        <v>3.3518518518518517E-2</v>
      </c>
      <c r="AC8289" t="s">
        <v>44</v>
      </c>
      <c r="AD8289" t="s">
        <v>45</v>
      </c>
      <c r="AE8289" t="s">
        <v>44</v>
      </c>
      <c r="AF8289">
        <v>205</v>
      </c>
    </row>
    <row r="8290" spans="1:32">
      <c r="A8290">
        <v>33600</v>
      </c>
      <c r="B8290">
        <v>32700</v>
      </c>
      <c r="C8290" t="s">
        <v>945</v>
      </c>
      <c r="D8290" t="s">
        <v>4496</v>
      </c>
      <c r="E8290" t="s">
        <v>34</v>
      </c>
      <c r="F8290" t="s">
        <v>40269</v>
      </c>
      <c r="G8290">
        <v>4407589089</v>
      </c>
      <c r="H8290" t="s">
        <v>115</v>
      </c>
      <c r="I8290" s="1">
        <v>23844</v>
      </c>
      <c r="J8290" t="s">
        <v>40270</v>
      </c>
      <c r="K8290" t="s">
        <v>40271</v>
      </c>
      <c r="L8290">
        <v>88542</v>
      </c>
      <c r="M8290" t="s">
        <v>115</v>
      </c>
      <c r="N8290" s="1">
        <v>45007</v>
      </c>
      <c r="O8290" s="1">
        <v>45010</v>
      </c>
      <c r="P8290">
        <v>64</v>
      </c>
      <c r="Q8290">
        <v>3</v>
      </c>
      <c r="R8290" t="s">
        <v>53</v>
      </c>
      <c r="S8290">
        <v>3</v>
      </c>
      <c r="T8290">
        <v>0</v>
      </c>
      <c r="U8290">
        <v>3</v>
      </c>
      <c r="V8290">
        <v>417</v>
      </c>
      <c r="W8290" t="s">
        <v>54</v>
      </c>
      <c r="X8290" t="s">
        <v>40272</v>
      </c>
      <c r="Y8290" t="s">
        <v>81</v>
      </c>
      <c r="Z8290" s="1">
        <v>44985</v>
      </c>
      <c r="AA8290" s="2">
        <v>1.4444444444444446E-2</v>
      </c>
      <c r="AB8290" s="2">
        <v>0.32038194444444446</v>
      </c>
      <c r="AC8290" t="s">
        <v>44</v>
      </c>
      <c r="AD8290" t="s">
        <v>44</v>
      </c>
      <c r="AE8290" t="s">
        <v>44</v>
      </c>
      <c r="AF8290">
        <v>139</v>
      </c>
    </row>
    <row r="8291" spans="1:32">
      <c r="A8291">
        <v>33605</v>
      </c>
      <c r="B8291">
        <v>32705</v>
      </c>
      <c r="C8291" t="s">
        <v>1732</v>
      </c>
      <c r="D8291" t="s">
        <v>428</v>
      </c>
      <c r="E8291" t="s">
        <v>48</v>
      </c>
      <c r="F8291" t="s">
        <v>40273</v>
      </c>
      <c r="G8291" t="s">
        <v>40274</v>
      </c>
      <c r="H8291" t="s">
        <v>423</v>
      </c>
      <c r="I8291" s="1">
        <v>17259</v>
      </c>
      <c r="J8291" t="s">
        <v>40275</v>
      </c>
      <c r="K8291" t="s">
        <v>8010</v>
      </c>
      <c r="L8291">
        <v>25435</v>
      </c>
      <c r="M8291" t="s">
        <v>423</v>
      </c>
      <c r="N8291" s="1">
        <v>45290</v>
      </c>
      <c r="O8291" s="1">
        <v>45293</v>
      </c>
      <c r="P8291">
        <v>98</v>
      </c>
      <c r="Q8291">
        <v>4</v>
      </c>
      <c r="R8291" t="s">
        <v>63</v>
      </c>
      <c r="S8291">
        <v>1</v>
      </c>
      <c r="T8291">
        <v>0</v>
      </c>
      <c r="U8291">
        <v>3</v>
      </c>
      <c r="V8291">
        <v>246</v>
      </c>
      <c r="W8291" t="s">
        <v>41</v>
      </c>
      <c r="X8291" t="s">
        <v>40276</v>
      </c>
      <c r="Y8291" t="s">
        <v>43</v>
      </c>
      <c r="Z8291" s="1">
        <v>45266</v>
      </c>
      <c r="AA8291" s="2">
        <v>0.53861111111111104</v>
      </c>
      <c r="AB8291" s="2">
        <v>0.14295138888888889</v>
      </c>
      <c r="AC8291" t="s">
        <v>45</v>
      </c>
      <c r="AD8291" t="s">
        <v>45</v>
      </c>
      <c r="AE8291" t="s">
        <v>44</v>
      </c>
      <c r="AF8291">
        <v>82</v>
      </c>
    </row>
    <row r="8292" spans="1:32">
      <c r="A8292">
        <v>33606</v>
      </c>
      <c r="B8292">
        <v>32706</v>
      </c>
      <c r="C8292" t="s">
        <v>75</v>
      </c>
      <c r="D8292" t="s">
        <v>3440</v>
      </c>
      <c r="E8292" t="s">
        <v>48</v>
      </c>
      <c r="F8292" t="s">
        <v>40277</v>
      </c>
      <c r="G8292" t="s">
        <v>40278</v>
      </c>
      <c r="H8292" t="s">
        <v>692</v>
      </c>
      <c r="I8292" s="1">
        <v>19719</v>
      </c>
      <c r="J8292" t="s">
        <v>40279</v>
      </c>
      <c r="K8292" t="s">
        <v>40280</v>
      </c>
      <c r="L8292">
        <v>50125</v>
      </c>
      <c r="M8292" t="s">
        <v>692</v>
      </c>
      <c r="N8292" s="1">
        <v>45074</v>
      </c>
      <c r="O8292" s="1">
        <v>45077</v>
      </c>
      <c r="P8292">
        <v>14</v>
      </c>
      <c r="Q8292">
        <v>1</v>
      </c>
      <c r="R8292" t="s">
        <v>63</v>
      </c>
      <c r="S8292">
        <v>3</v>
      </c>
      <c r="T8292">
        <v>2</v>
      </c>
      <c r="U8292">
        <v>3</v>
      </c>
      <c r="V8292">
        <v>258</v>
      </c>
      <c r="W8292" t="s">
        <v>54</v>
      </c>
      <c r="X8292" t="s">
        <v>40281</v>
      </c>
      <c r="Y8292" t="s">
        <v>43</v>
      </c>
      <c r="Z8292" s="1">
        <v>45058</v>
      </c>
      <c r="AA8292" s="2">
        <v>0.32619212962962962</v>
      </c>
      <c r="AB8292" s="2">
        <v>0.20052083333333334</v>
      </c>
      <c r="AC8292" t="s">
        <v>45</v>
      </c>
      <c r="AD8292" t="s">
        <v>45</v>
      </c>
      <c r="AE8292" t="s">
        <v>44</v>
      </c>
      <c r="AF8292">
        <v>86</v>
      </c>
    </row>
    <row r="8293" spans="1:32">
      <c r="A8293">
        <v>33610</v>
      </c>
      <c r="B8293">
        <v>32710</v>
      </c>
      <c r="C8293" t="s">
        <v>13213</v>
      </c>
      <c r="D8293" t="s">
        <v>1640</v>
      </c>
      <c r="E8293" t="s">
        <v>48</v>
      </c>
      <c r="F8293" t="s">
        <v>40282</v>
      </c>
      <c r="G8293" t="s">
        <v>40283</v>
      </c>
      <c r="H8293" t="s">
        <v>725</v>
      </c>
      <c r="I8293" s="1">
        <v>36790</v>
      </c>
      <c r="J8293" t="s">
        <v>40284</v>
      </c>
      <c r="K8293" t="s">
        <v>40285</v>
      </c>
      <c r="L8293">
        <v>83696</v>
      </c>
      <c r="M8293" t="s">
        <v>725</v>
      </c>
      <c r="N8293" s="1">
        <v>45102</v>
      </c>
      <c r="O8293" s="1">
        <v>45105</v>
      </c>
      <c r="P8293">
        <v>96</v>
      </c>
      <c r="Q8293">
        <v>4</v>
      </c>
      <c r="R8293" t="s">
        <v>40</v>
      </c>
      <c r="S8293">
        <v>3</v>
      </c>
      <c r="T8293">
        <v>1</v>
      </c>
      <c r="U8293">
        <v>3</v>
      </c>
      <c r="V8293">
        <v>732</v>
      </c>
      <c r="W8293" t="s">
        <v>54</v>
      </c>
      <c r="X8293" t="s">
        <v>40286</v>
      </c>
      <c r="Y8293" t="s">
        <v>65</v>
      </c>
      <c r="Z8293" s="1">
        <v>45070</v>
      </c>
      <c r="AA8293" s="2">
        <v>0.38030092592592596</v>
      </c>
      <c r="AB8293" s="2">
        <v>0.98552083333333329</v>
      </c>
      <c r="AC8293" t="s">
        <v>45</v>
      </c>
      <c r="AD8293" t="s">
        <v>44</v>
      </c>
      <c r="AE8293" t="s">
        <v>44</v>
      </c>
      <c r="AF8293">
        <v>244</v>
      </c>
    </row>
    <row r="8294" spans="1:32">
      <c r="A8294">
        <v>33611</v>
      </c>
      <c r="B8294">
        <v>32711</v>
      </c>
      <c r="C8294" t="s">
        <v>410</v>
      </c>
      <c r="D8294" t="s">
        <v>4275</v>
      </c>
      <c r="E8294" t="s">
        <v>48</v>
      </c>
      <c r="F8294" t="s">
        <v>40287</v>
      </c>
      <c r="G8294" t="s">
        <v>40288</v>
      </c>
      <c r="H8294" t="s">
        <v>122</v>
      </c>
      <c r="I8294" s="1">
        <v>34338</v>
      </c>
      <c r="J8294" t="s">
        <v>40289</v>
      </c>
      <c r="K8294" t="s">
        <v>40290</v>
      </c>
      <c r="L8294">
        <v>60360</v>
      </c>
      <c r="M8294" t="s">
        <v>122</v>
      </c>
      <c r="N8294" s="1">
        <v>44972</v>
      </c>
      <c r="O8294" s="1">
        <v>44975</v>
      </c>
      <c r="P8294">
        <v>84</v>
      </c>
      <c r="Q8294">
        <v>4</v>
      </c>
      <c r="R8294" t="s">
        <v>40</v>
      </c>
      <c r="S8294">
        <v>2</v>
      </c>
      <c r="T8294">
        <v>2</v>
      </c>
      <c r="U8294">
        <v>3</v>
      </c>
      <c r="V8294">
        <v>720</v>
      </c>
      <c r="W8294" t="s">
        <v>41</v>
      </c>
      <c r="X8294" t="s">
        <v>40291</v>
      </c>
      <c r="Y8294" t="s">
        <v>43</v>
      </c>
      <c r="Z8294" s="1">
        <v>44948</v>
      </c>
      <c r="AA8294" s="2">
        <v>0.15115740740740741</v>
      </c>
      <c r="AB8294" s="2">
        <v>0.96526620370370375</v>
      </c>
      <c r="AC8294" t="s">
        <v>45</v>
      </c>
      <c r="AD8294" t="s">
        <v>44</v>
      </c>
      <c r="AE8294" t="s">
        <v>44</v>
      </c>
      <c r="AF8294">
        <v>240</v>
      </c>
    </row>
    <row r="8295" spans="1:32">
      <c r="A8295">
        <v>33612</v>
      </c>
      <c r="B8295">
        <v>32712</v>
      </c>
      <c r="C8295" t="s">
        <v>1870</v>
      </c>
      <c r="D8295" t="s">
        <v>3488</v>
      </c>
      <c r="E8295" t="s">
        <v>34</v>
      </c>
      <c r="F8295" t="s">
        <v>40292</v>
      </c>
      <c r="G8295" t="s">
        <v>40293</v>
      </c>
      <c r="H8295" t="s">
        <v>179</v>
      </c>
      <c r="I8295" s="1">
        <v>15790</v>
      </c>
      <c r="J8295" t="s">
        <v>40294</v>
      </c>
      <c r="K8295" t="s">
        <v>30703</v>
      </c>
      <c r="L8295">
        <v>84515</v>
      </c>
      <c r="M8295" t="s">
        <v>179</v>
      </c>
      <c r="N8295" s="1">
        <v>45278</v>
      </c>
      <c r="O8295" s="1">
        <v>45279</v>
      </c>
      <c r="P8295">
        <v>71</v>
      </c>
      <c r="Q8295">
        <v>3</v>
      </c>
      <c r="R8295" t="s">
        <v>63</v>
      </c>
      <c r="S8295">
        <v>2</v>
      </c>
      <c r="T8295">
        <v>1</v>
      </c>
      <c r="U8295">
        <v>1</v>
      </c>
      <c r="V8295">
        <v>90</v>
      </c>
      <c r="W8295" t="s">
        <v>54</v>
      </c>
      <c r="X8295" t="s">
        <v>40295</v>
      </c>
      <c r="Y8295" t="s">
        <v>65</v>
      </c>
      <c r="Z8295" s="1">
        <v>45258</v>
      </c>
      <c r="AA8295" s="2">
        <v>0.67314814814814816</v>
      </c>
      <c r="AB8295" s="2">
        <v>0.1996064814814815</v>
      </c>
      <c r="AC8295" t="s">
        <v>44</v>
      </c>
      <c r="AD8295" t="s">
        <v>44</v>
      </c>
      <c r="AE8295" t="s">
        <v>45</v>
      </c>
      <c r="AF8295">
        <v>90</v>
      </c>
    </row>
    <row r="8296" spans="1:32">
      <c r="A8296">
        <v>33614</v>
      </c>
      <c r="B8296">
        <v>32714</v>
      </c>
      <c r="C8296" t="s">
        <v>24918</v>
      </c>
      <c r="D8296" t="s">
        <v>2828</v>
      </c>
      <c r="E8296" t="s">
        <v>34</v>
      </c>
      <c r="F8296" t="s">
        <v>40296</v>
      </c>
      <c r="G8296" t="s">
        <v>40297</v>
      </c>
      <c r="H8296" t="s">
        <v>60</v>
      </c>
      <c r="I8296" s="1">
        <v>26713</v>
      </c>
      <c r="J8296" t="s">
        <v>40298</v>
      </c>
      <c r="K8296" t="s">
        <v>40299</v>
      </c>
      <c r="L8296">
        <v>24327</v>
      </c>
      <c r="M8296" t="s">
        <v>60</v>
      </c>
      <c r="N8296" s="1">
        <v>45290</v>
      </c>
      <c r="O8296" s="1">
        <v>45291</v>
      </c>
      <c r="P8296">
        <v>13</v>
      </c>
      <c r="Q8296">
        <v>1</v>
      </c>
      <c r="R8296" t="s">
        <v>53</v>
      </c>
      <c r="S8296">
        <v>3</v>
      </c>
      <c r="T8296">
        <v>0</v>
      </c>
      <c r="U8296">
        <v>1</v>
      </c>
      <c r="V8296">
        <v>148</v>
      </c>
      <c r="W8296" t="s">
        <v>41</v>
      </c>
      <c r="X8296" t="s">
        <v>40300</v>
      </c>
      <c r="Y8296" t="s">
        <v>6</v>
      </c>
      <c r="Z8296" s="1">
        <v>45267</v>
      </c>
      <c r="AA8296" s="2">
        <v>0.67422453703703711</v>
      </c>
      <c r="AB8296" s="2">
        <v>0.94665509259259262</v>
      </c>
      <c r="AC8296" t="s">
        <v>44</v>
      </c>
      <c r="AD8296" t="s">
        <v>45</v>
      </c>
      <c r="AE8296" t="s">
        <v>45</v>
      </c>
      <c r="AF8296">
        <v>148</v>
      </c>
    </row>
    <row r="8297" spans="1:32">
      <c r="A8297">
        <v>33615</v>
      </c>
      <c r="B8297">
        <v>32715</v>
      </c>
      <c r="C8297" t="s">
        <v>2481</v>
      </c>
      <c r="D8297" t="s">
        <v>2438</v>
      </c>
      <c r="E8297" t="s">
        <v>34</v>
      </c>
      <c r="F8297" t="s">
        <v>40301</v>
      </c>
      <c r="G8297" t="s">
        <v>40302</v>
      </c>
      <c r="H8297" t="s">
        <v>86</v>
      </c>
      <c r="I8297" s="1">
        <v>35107</v>
      </c>
      <c r="J8297" t="s">
        <v>40303</v>
      </c>
      <c r="K8297" t="s">
        <v>12366</v>
      </c>
      <c r="L8297">
        <v>9613</v>
      </c>
      <c r="M8297" t="s">
        <v>86</v>
      </c>
      <c r="N8297" s="1">
        <v>45313</v>
      </c>
      <c r="O8297" s="1">
        <v>45315</v>
      </c>
      <c r="P8297">
        <v>93</v>
      </c>
      <c r="Q8297">
        <v>4</v>
      </c>
      <c r="R8297" t="s">
        <v>40</v>
      </c>
      <c r="S8297">
        <v>3</v>
      </c>
      <c r="T8297">
        <v>0</v>
      </c>
      <c r="U8297">
        <v>2</v>
      </c>
      <c r="V8297">
        <v>410</v>
      </c>
      <c r="W8297" t="s">
        <v>54</v>
      </c>
      <c r="X8297" t="s">
        <v>40304</v>
      </c>
      <c r="Y8297" t="s">
        <v>81</v>
      </c>
      <c r="Z8297" s="1">
        <v>45274</v>
      </c>
      <c r="AA8297" s="2">
        <v>0.6457060185185185</v>
      </c>
      <c r="AB8297" s="2">
        <v>0.80807870370370372</v>
      </c>
      <c r="AC8297" t="s">
        <v>44</v>
      </c>
      <c r="AD8297" t="s">
        <v>44</v>
      </c>
      <c r="AE8297" t="s">
        <v>44</v>
      </c>
      <c r="AF8297">
        <v>205</v>
      </c>
    </row>
    <row r="8298" spans="1:32">
      <c r="A8298">
        <v>33616</v>
      </c>
      <c r="B8298">
        <v>32716</v>
      </c>
      <c r="C8298" t="s">
        <v>881</v>
      </c>
      <c r="D8298" t="s">
        <v>1896</v>
      </c>
      <c r="E8298" t="s">
        <v>34</v>
      </c>
      <c r="F8298" t="s">
        <v>40305</v>
      </c>
      <c r="G8298">
        <f>1-776-901-7325</f>
        <v>-9001</v>
      </c>
      <c r="H8298" t="s">
        <v>60</v>
      </c>
      <c r="I8298" s="1">
        <v>22455</v>
      </c>
      <c r="J8298" t="s">
        <v>40306</v>
      </c>
      <c r="K8298" t="s">
        <v>40307</v>
      </c>
      <c r="L8298">
        <v>95829</v>
      </c>
      <c r="M8298" t="s">
        <v>60</v>
      </c>
      <c r="N8298" s="1">
        <v>45180</v>
      </c>
      <c r="O8298" s="1">
        <v>45183</v>
      </c>
      <c r="P8298">
        <v>64</v>
      </c>
      <c r="Q8298">
        <v>3</v>
      </c>
      <c r="R8298" t="s">
        <v>53</v>
      </c>
      <c r="S8298">
        <v>3</v>
      </c>
      <c r="T8298">
        <v>2</v>
      </c>
      <c r="U8298">
        <v>3</v>
      </c>
      <c r="V8298">
        <v>360</v>
      </c>
      <c r="W8298" t="s">
        <v>41</v>
      </c>
      <c r="X8298" t="s">
        <v>40308</v>
      </c>
      <c r="Y8298" t="s">
        <v>81</v>
      </c>
      <c r="Z8298" s="1">
        <v>45170</v>
      </c>
      <c r="AA8298" s="2">
        <v>9.5856481481481473E-2</v>
      </c>
      <c r="AB8298" s="2">
        <v>0.13855324074074074</v>
      </c>
      <c r="AC8298" t="s">
        <v>45</v>
      </c>
      <c r="AD8298" t="s">
        <v>44</v>
      </c>
      <c r="AE8298" t="s">
        <v>44</v>
      </c>
      <c r="AF8298">
        <v>120</v>
      </c>
    </row>
    <row r="8299" spans="1:32">
      <c r="A8299">
        <v>33617</v>
      </c>
      <c r="B8299">
        <v>32717</v>
      </c>
      <c r="C8299" t="s">
        <v>552</v>
      </c>
      <c r="D8299" t="s">
        <v>13931</v>
      </c>
      <c r="E8299" t="s">
        <v>34</v>
      </c>
      <c r="F8299" t="s">
        <v>40309</v>
      </c>
      <c r="G8299" t="s">
        <v>40310</v>
      </c>
      <c r="H8299" t="s">
        <v>309</v>
      </c>
      <c r="I8299" s="1">
        <v>29963</v>
      </c>
      <c r="J8299" t="s">
        <v>40311</v>
      </c>
      <c r="K8299" t="s">
        <v>40312</v>
      </c>
      <c r="L8299">
        <v>10387</v>
      </c>
      <c r="M8299" t="s">
        <v>309</v>
      </c>
      <c r="N8299" s="1">
        <v>45305</v>
      </c>
      <c r="O8299" s="1">
        <v>45308</v>
      </c>
      <c r="P8299">
        <v>24</v>
      </c>
      <c r="Q8299">
        <v>1</v>
      </c>
      <c r="R8299" t="s">
        <v>40</v>
      </c>
      <c r="S8299">
        <v>4</v>
      </c>
      <c r="T8299">
        <v>1</v>
      </c>
      <c r="U8299">
        <v>3</v>
      </c>
      <c r="V8299">
        <v>714</v>
      </c>
      <c r="W8299" t="s">
        <v>41</v>
      </c>
      <c r="X8299" t="s">
        <v>40313</v>
      </c>
      <c r="Y8299" t="s">
        <v>65</v>
      </c>
      <c r="Z8299" s="1">
        <v>45267</v>
      </c>
      <c r="AA8299" s="2">
        <v>0.62165509259259266</v>
      </c>
      <c r="AB8299" s="2">
        <v>0.32268518518518519</v>
      </c>
      <c r="AC8299" t="s">
        <v>44</v>
      </c>
      <c r="AD8299" t="s">
        <v>45</v>
      </c>
      <c r="AE8299" t="s">
        <v>45</v>
      </c>
      <c r="AF8299">
        <v>238</v>
      </c>
    </row>
    <row r="8300" spans="1:32">
      <c r="A8300">
        <v>33618</v>
      </c>
      <c r="B8300">
        <v>32718</v>
      </c>
      <c r="C8300" t="s">
        <v>90</v>
      </c>
      <c r="D8300" t="s">
        <v>75</v>
      </c>
      <c r="E8300" t="s">
        <v>34</v>
      </c>
      <c r="F8300" t="s">
        <v>40314</v>
      </c>
      <c r="G8300" t="s">
        <v>40315</v>
      </c>
      <c r="H8300" t="s">
        <v>179</v>
      </c>
      <c r="I8300" s="1">
        <v>22529</v>
      </c>
      <c r="J8300" t="s">
        <v>40316</v>
      </c>
      <c r="K8300" t="s">
        <v>40317</v>
      </c>
      <c r="L8300">
        <v>96294</v>
      </c>
      <c r="M8300" t="s">
        <v>179</v>
      </c>
      <c r="N8300" s="1">
        <v>45236</v>
      </c>
      <c r="O8300" s="1">
        <v>45237</v>
      </c>
      <c r="P8300">
        <v>68</v>
      </c>
      <c r="Q8300">
        <v>3</v>
      </c>
      <c r="R8300" t="s">
        <v>63</v>
      </c>
      <c r="S8300">
        <v>2</v>
      </c>
      <c r="T8300">
        <v>0</v>
      </c>
      <c r="U8300">
        <v>1</v>
      </c>
      <c r="V8300">
        <v>78</v>
      </c>
      <c r="W8300" t="s">
        <v>54</v>
      </c>
      <c r="X8300" t="s">
        <v>40318</v>
      </c>
      <c r="Y8300" t="s">
        <v>81</v>
      </c>
      <c r="Z8300" s="1">
        <v>45226</v>
      </c>
      <c r="AA8300" s="2">
        <v>0.31318287037037035</v>
      </c>
      <c r="AB8300" s="2">
        <v>0.23810185185185184</v>
      </c>
      <c r="AC8300" t="s">
        <v>44</v>
      </c>
      <c r="AD8300" t="s">
        <v>44</v>
      </c>
      <c r="AE8300" t="s">
        <v>44</v>
      </c>
      <c r="AF8300">
        <v>78</v>
      </c>
    </row>
    <row r="8301" spans="1:32">
      <c r="A8301">
        <v>33619</v>
      </c>
      <c r="B8301">
        <v>32719</v>
      </c>
      <c r="C8301" t="s">
        <v>1913</v>
      </c>
      <c r="D8301" t="s">
        <v>19137</v>
      </c>
      <c r="E8301" t="s">
        <v>48</v>
      </c>
      <c r="F8301" t="s">
        <v>40319</v>
      </c>
      <c r="G8301" t="s">
        <v>40320</v>
      </c>
      <c r="H8301" t="s">
        <v>309</v>
      </c>
      <c r="I8301" s="1">
        <v>21278</v>
      </c>
      <c r="J8301" t="s">
        <v>40321</v>
      </c>
      <c r="K8301" t="s">
        <v>17746</v>
      </c>
      <c r="L8301">
        <v>21057</v>
      </c>
      <c r="M8301" t="s">
        <v>309</v>
      </c>
      <c r="N8301" s="1">
        <v>45077</v>
      </c>
      <c r="O8301" s="1">
        <v>45081</v>
      </c>
      <c r="P8301">
        <v>34</v>
      </c>
      <c r="Q8301">
        <v>2</v>
      </c>
      <c r="R8301" t="s">
        <v>53</v>
      </c>
      <c r="S8301">
        <v>2</v>
      </c>
      <c r="T8301">
        <v>0</v>
      </c>
      <c r="U8301">
        <v>4</v>
      </c>
      <c r="V8301">
        <v>516</v>
      </c>
      <c r="W8301" t="s">
        <v>41</v>
      </c>
      <c r="X8301" t="s">
        <v>40322</v>
      </c>
      <c r="Y8301" t="s">
        <v>6</v>
      </c>
      <c r="Z8301" s="1">
        <v>45060</v>
      </c>
      <c r="AA8301" s="2">
        <v>0.96821759259259255</v>
      </c>
      <c r="AB8301" s="2">
        <v>0.1315162037037037</v>
      </c>
      <c r="AC8301" t="s">
        <v>45</v>
      </c>
      <c r="AD8301" t="s">
        <v>45</v>
      </c>
      <c r="AE8301" t="s">
        <v>44</v>
      </c>
      <c r="AF8301">
        <v>129</v>
      </c>
    </row>
    <row r="8302" spans="1:32">
      <c r="A8302">
        <v>33621</v>
      </c>
      <c r="B8302">
        <v>32721</v>
      </c>
      <c r="C8302" t="s">
        <v>501</v>
      </c>
      <c r="D8302" t="s">
        <v>4207</v>
      </c>
      <c r="E8302" t="s">
        <v>48</v>
      </c>
      <c r="F8302" t="s">
        <v>40323</v>
      </c>
      <c r="G8302" t="s">
        <v>40324</v>
      </c>
      <c r="H8302" t="s">
        <v>109</v>
      </c>
      <c r="I8302" s="1">
        <v>18927</v>
      </c>
      <c r="J8302" t="s">
        <v>40325</v>
      </c>
      <c r="K8302" t="s">
        <v>40326</v>
      </c>
      <c r="L8302">
        <v>50423</v>
      </c>
      <c r="M8302" t="s">
        <v>109</v>
      </c>
      <c r="N8302" s="1">
        <v>45272</v>
      </c>
      <c r="O8302" s="1">
        <v>45276</v>
      </c>
      <c r="P8302">
        <v>32</v>
      </c>
      <c r="Q8302">
        <v>2</v>
      </c>
      <c r="R8302" t="s">
        <v>63</v>
      </c>
      <c r="S8302">
        <v>2</v>
      </c>
      <c r="T8302">
        <v>1</v>
      </c>
      <c r="U8302">
        <v>4</v>
      </c>
      <c r="V8302">
        <v>348</v>
      </c>
      <c r="W8302" t="s">
        <v>54</v>
      </c>
      <c r="X8302" t="s">
        <v>40327</v>
      </c>
      <c r="Y8302" t="s">
        <v>6</v>
      </c>
      <c r="Z8302" s="1">
        <v>45258</v>
      </c>
      <c r="AA8302" s="2">
        <v>0.87028935185185186</v>
      </c>
      <c r="AB8302" s="2">
        <v>0.15699074074074074</v>
      </c>
      <c r="AC8302" t="s">
        <v>45</v>
      </c>
      <c r="AD8302" t="s">
        <v>44</v>
      </c>
      <c r="AE8302" t="s">
        <v>44</v>
      </c>
      <c r="AF8302">
        <v>87</v>
      </c>
    </row>
    <row r="8303" spans="1:32">
      <c r="A8303">
        <v>33622</v>
      </c>
      <c r="B8303">
        <v>32722</v>
      </c>
      <c r="C8303" t="s">
        <v>1044</v>
      </c>
      <c r="D8303" t="s">
        <v>696</v>
      </c>
      <c r="E8303" t="s">
        <v>48</v>
      </c>
      <c r="F8303" t="s">
        <v>40328</v>
      </c>
      <c r="G8303" t="s">
        <v>40329</v>
      </c>
      <c r="H8303" t="s">
        <v>179</v>
      </c>
      <c r="I8303" s="1">
        <v>36945</v>
      </c>
      <c r="J8303" t="s">
        <v>40330</v>
      </c>
      <c r="K8303" t="s">
        <v>19032</v>
      </c>
      <c r="L8303">
        <v>44783</v>
      </c>
      <c r="M8303" t="s">
        <v>179</v>
      </c>
      <c r="N8303" s="1">
        <v>45108</v>
      </c>
      <c r="O8303" s="1">
        <v>45111</v>
      </c>
      <c r="P8303">
        <v>81</v>
      </c>
      <c r="Q8303">
        <v>4</v>
      </c>
      <c r="R8303" t="s">
        <v>40</v>
      </c>
      <c r="S8303">
        <v>4</v>
      </c>
      <c r="T8303">
        <v>1</v>
      </c>
      <c r="U8303">
        <v>3</v>
      </c>
      <c r="V8303">
        <v>666</v>
      </c>
      <c r="W8303" t="s">
        <v>41</v>
      </c>
      <c r="X8303" t="s">
        <v>40331</v>
      </c>
      <c r="Y8303" t="s">
        <v>65</v>
      </c>
      <c r="Z8303" s="1">
        <v>45071</v>
      </c>
      <c r="AA8303" s="2">
        <v>0.97581018518518514</v>
      </c>
      <c r="AB8303" s="2">
        <v>0.28111111111111109</v>
      </c>
      <c r="AC8303" t="s">
        <v>44</v>
      </c>
      <c r="AD8303" t="s">
        <v>45</v>
      </c>
      <c r="AE8303" t="s">
        <v>44</v>
      </c>
      <c r="AF8303">
        <v>222</v>
      </c>
    </row>
    <row r="8304" spans="1:32">
      <c r="A8304">
        <v>33624</v>
      </c>
      <c r="B8304">
        <v>32724</v>
      </c>
      <c r="C8304" t="s">
        <v>197</v>
      </c>
      <c r="D8304" t="s">
        <v>5083</v>
      </c>
      <c r="E8304" t="s">
        <v>48</v>
      </c>
      <c r="F8304" t="s">
        <v>40332</v>
      </c>
      <c r="G8304" t="s">
        <v>40333</v>
      </c>
      <c r="H8304" t="s">
        <v>423</v>
      </c>
      <c r="I8304" s="1">
        <v>25258</v>
      </c>
      <c r="J8304" t="s">
        <v>40334</v>
      </c>
      <c r="K8304" t="s">
        <v>40335</v>
      </c>
      <c r="L8304">
        <v>81157</v>
      </c>
      <c r="M8304" t="s">
        <v>423</v>
      </c>
      <c r="N8304" s="1">
        <v>45297</v>
      </c>
      <c r="O8304" s="1">
        <v>45301</v>
      </c>
      <c r="P8304">
        <v>13</v>
      </c>
      <c r="Q8304">
        <v>1</v>
      </c>
      <c r="R8304" t="s">
        <v>53</v>
      </c>
      <c r="S8304">
        <v>3</v>
      </c>
      <c r="T8304">
        <v>0</v>
      </c>
      <c r="U8304">
        <v>4</v>
      </c>
      <c r="V8304">
        <v>572</v>
      </c>
      <c r="W8304" t="s">
        <v>54</v>
      </c>
      <c r="X8304" t="s">
        <v>40336</v>
      </c>
      <c r="Y8304" t="s">
        <v>65</v>
      </c>
      <c r="Z8304" s="1">
        <v>45279</v>
      </c>
      <c r="AA8304" s="2">
        <v>0.16297453703703704</v>
      </c>
      <c r="AB8304" s="2">
        <v>5.3067129629629638E-2</v>
      </c>
      <c r="AC8304" t="s">
        <v>45</v>
      </c>
      <c r="AD8304" t="s">
        <v>45</v>
      </c>
      <c r="AE8304" t="s">
        <v>44</v>
      </c>
      <c r="AF8304">
        <v>143</v>
      </c>
    </row>
    <row r="8305" spans="1:32">
      <c r="A8305">
        <v>33625</v>
      </c>
      <c r="B8305">
        <v>32725</v>
      </c>
      <c r="C8305" t="s">
        <v>6880</v>
      </c>
      <c r="D8305" t="s">
        <v>184</v>
      </c>
      <c r="E8305" t="s">
        <v>34</v>
      </c>
      <c r="F8305" t="s">
        <v>40337</v>
      </c>
      <c r="G8305" t="s">
        <v>40338</v>
      </c>
      <c r="H8305" t="s">
        <v>86</v>
      </c>
      <c r="I8305" s="1">
        <v>26808</v>
      </c>
      <c r="J8305" t="s">
        <v>40339</v>
      </c>
      <c r="K8305" t="s">
        <v>40340</v>
      </c>
      <c r="L8305">
        <v>21286</v>
      </c>
      <c r="M8305" t="s">
        <v>86</v>
      </c>
      <c r="N8305" s="1">
        <v>45225</v>
      </c>
      <c r="O8305" s="1">
        <v>45226</v>
      </c>
      <c r="P8305">
        <v>5</v>
      </c>
      <c r="Q8305">
        <v>1</v>
      </c>
      <c r="R8305" t="s">
        <v>63</v>
      </c>
      <c r="S8305">
        <v>4</v>
      </c>
      <c r="T8305">
        <v>1</v>
      </c>
      <c r="U8305">
        <v>1</v>
      </c>
      <c r="V8305">
        <v>79</v>
      </c>
      <c r="W8305" t="s">
        <v>54</v>
      </c>
      <c r="X8305" t="s">
        <v>40341</v>
      </c>
      <c r="Y8305" t="s">
        <v>6</v>
      </c>
      <c r="Z8305" s="1">
        <v>45191</v>
      </c>
      <c r="AA8305" s="2">
        <v>0.93707175925925934</v>
      </c>
      <c r="AB8305" s="2">
        <v>0.98464120370370367</v>
      </c>
      <c r="AC8305" t="s">
        <v>44</v>
      </c>
      <c r="AD8305" t="s">
        <v>45</v>
      </c>
      <c r="AE8305" t="s">
        <v>44</v>
      </c>
      <c r="AF8305">
        <v>79</v>
      </c>
    </row>
    <row r="8306" spans="1:32">
      <c r="A8306">
        <v>33626</v>
      </c>
      <c r="B8306">
        <v>32726</v>
      </c>
      <c r="C8306" t="s">
        <v>18667</v>
      </c>
      <c r="D8306" t="s">
        <v>11233</v>
      </c>
      <c r="E8306" t="s">
        <v>34</v>
      </c>
      <c r="F8306" t="s">
        <v>40342</v>
      </c>
      <c r="G8306" t="s">
        <v>40343</v>
      </c>
      <c r="H8306" t="s">
        <v>405</v>
      </c>
      <c r="I8306" s="1">
        <v>16134</v>
      </c>
      <c r="J8306" t="s">
        <v>40344</v>
      </c>
      <c r="K8306" t="s">
        <v>40345</v>
      </c>
      <c r="L8306">
        <v>1568</v>
      </c>
      <c r="M8306" t="s">
        <v>405</v>
      </c>
      <c r="N8306" s="1">
        <v>45265</v>
      </c>
      <c r="O8306" s="1">
        <v>45268</v>
      </c>
      <c r="P8306">
        <v>76</v>
      </c>
      <c r="Q8306">
        <v>4</v>
      </c>
      <c r="R8306" t="s">
        <v>53</v>
      </c>
      <c r="S8306">
        <v>2</v>
      </c>
      <c r="T8306">
        <v>2</v>
      </c>
      <c r="U8306">
        <v>3</v>
      </c>
      <c r="V8306">
        <v>423</v>
      </c>
      <c r="W8306" t="s">
        <v>54</v>
      </c>
      <c r="X8306" t="s">
        <v>40346</v>
      </c>
      <c r="Y8306" t="s">
        <v>65</v>
      </c>
      <c r="Z8306" s="1">
        <v>45245</v>
      </c>
      <c r="AA8306" s="2">
        <v>6.0914351851851851E-2</v>
      </c>
      <c r="AB8306" s="2">
        <v>0.97694444444444439</v>
      </c>
      <c r="AC8306" t="s">
        <v>45</v>
      </c>
      <c r="AD8306" t="s">
        <v>45</v>
      </c>
      <c r="AE8306" t="s">
        <v>44</v>
      </c>
      <c r="AF8306">
        <v>141</v>
      </c>
    </row>
    <row r="8307" spans="1:32">
      <c r="A8307">
        <v>33630</v>
      </c>
      <c r="B8307">
        <v>32730</v>
      </c>
      <c r="C8307" t="s">
        <v>1360</v>
      </c>
      <c r="D8307" t="s">
        <v>3912</v>
      </c>
      <c r="E8307" t="s">
        <v>34</v>
      </c>
      <c r="F8307" t="s">
        <v>40347</v>
      </c>
      <c r="G8307" t="s">
        <v>40348</v>
      </c>
      <c r="H8307" t="s">
        <v>295</v>
      </c>
      <c r="I8307" s="1">
        <v>29300</v>
      </c>
      <c r="J8307" t="s">
        <v>40349</v>
      </c>
      <c r="K8307" t="s">
        <v>20088</v>
      </c>
      <c r="L8307">
        <v>78924</v>
      </c>
      <c r="M8307" t="s">
        <v>295</v>
      </c>
      <c r="N8307" s="1">
        <v>45203</v>
      </c>
      <c r="O8307" s="1">
        <v>45207</v>
      </c>
      <c r="P8307">
        <v>30</v>
      </c>
      <c r="Q8307">
        <v>2</v>
      </c>
      <c r="R8307" t="s">
        <v>40</v>
      </c>
      <c r="S8307">
        <v>4</v>
      </c>
      <c r="T8307">
        <v>2</v>
      </c>
      <c r="U8307">
        <v>4</v>
      </c>
      <c r="V8307">
        <v>880</v>
      </c>
      <c r="W8307" t="s">
        <v>54</v>
      </c>
      <c r="X8307" t="s">
        <v>40350</v>
      </c>
      <c r="Y8307" t="s">
        <v>81</v>
      </c>
      <c r="Z8307" s="1">
        <v>45168</v>
      </c>
      <c r="AA8307" s="2">
        <v>0.40385416666666668</v>
      </c>
      <c r="AB8307" s="2">
        <v>0.7306597222222222</v>
      </c>
      <c r="AC8307" t="s">
        <v>44</v>
      </c>
      <c r="AD8307" t="s">
        <v>44</v>
      </c>
      <c r="AE8307" t="s">
        <v>44</v>
      </c>
      <c r="AF8307">
        <v>220</v>
      </c>
    </row>
    <row r="8308" spans="1:32">
      <c r="A8308">
        <v>33631</v>
      </c>
      <c r="B8308">
        <v>32731</v>
      </c>
      <c r="C8308" t="s">
        <v>1247</v>
      </c>
      <c r="D8308" t="s">
        <v>8877</v>
      </c>
      <c r="E8308" t="s">
        <v>34</v>
      </c>
      <c r="F8308" t="s">
        <v>40351</v>
      </c>
      <c r="G8308" t="s">
        <v>40352</v>
      </c>
      <c r="H8308" t="s">
        <v>50</v>
      </c>
      <c r="I8308" s="1">
        <v>18787</v>
      </c>
      <c r="J8308" t="s">
        <v>40353</v>
      </c>
      <c r="K8308" t="s">
        <v>40354</v>
      </c>
      <c r="L8308">
        <v>88414</v>
      </c>
      <c r="M8308" t="s">
        <v>50</v>
      </c>
      <c r="N8308" s="1">
        <v>45042</v>
      </c>
      <c r="O8308" s="1">
        <v>45043</v>
      </c>
      <c r="P8308">
        <v>15</v>
      </c>
      <c r="Q8308">
        <v>1</v>
      </c>
      <c r="R8308" t="s">
        <v>40</v>
      </c>
      <c r="S8308">
        <v>4</v>
      </c>
      <c r="T8308">
        <v>2</v>
      </c>
      <c r="U8308">
        <v>1</v>
      </c>
      <c r="V8308">
        <v>245</v>
      </c>
      <c r="W8308" t="s">
        <v>41</v>
      </c>
      <c r="X8308" t="s">
        <v>40355</v>
      </c>
      <c r="Y8308" t="s">
        <v>81</v>
      </c>
      <c r="Z8308" s="1">
        <v>45017</v>
      </c>
      <c r="AA8308" s="2">
        <v>0.71384259259259253</v>
      </c>
      <c r="AB8308" s="2">
        <v>0.6520717592592592</v>
      </c>
      <c r="AC8308" t="s">
        <v>44</v>
      </c>
      <c r="AD8308" t="s">
        <v>44</v>
      </c>
      <c r="AE8308" t="s">
        <v>44</v>
      </c>
      <c r="AF8308">
        <v>245</v>
      </c>
    </row>
    <row r="8309" spans="1:32">
      <c r="A8309">
        <v>33632</v>
      </c>
      <c r="B8309">
        <v>32732</v>
      </c>
      <c r="C8309" t="s">
        <v>2481</v>
      </c>
      <c r="D8309" t="s">
        <v>140</v>
      </c>
      <c r="E8309" t="s">
        <v>34</v>
      </c>
      <c r="F8309" t="s">
        <v>40356</v>
      </c>
      <c r="G8309" t="s">
        <v>40357</v>
      </c>
      <c r="H8309" t="s">
        <v>272</v>
      </c>
      <c r="I8309" s="1">
        <v>34973</v>
      </c>
      <c r="J8309" t="s">
        <v>40358</v>
      </c>
      <c r="K8309" t="s">
        <v>40359</v>
      </c>
      <c r="L8309">
        <v>40999</v>
      </c>
      <c r="M8309" t="s">
        <v>272</v>
      </c>
      <c r="N8309" s="1">
        <v>45262</v>
      </c>
      <c r="O8309" s="1">
        <v>45263</v>
      </c>
      <c r="P8309">
        <v>98</v>
      </c>
      <c r="Q8309">
        <v>4</v>
      </c>
      <c r="R8309" t="s">
        <v>63</v>
      </c>
      <c r="S8309">
        <v>2</v>
      </c>
      <c r="T8309">
        <v>2</v>
      </c>
      <c r="U8309">
        <v>1</v>
      </c>
      <c r="V8309">
        <v>63</v>
      </c>
      <c r="W8309" t="s">
        <v>54</v>
      </c>
      <c r="X8309" t="s">
        <v>40360</v>
      </c>
      <c r="Y8309" t="s">
        <v>65</v>
      </c>
      <c r="Z8309" s="1">
        <v>45230</v>
      </c>
      <c r="AA8309" s="2">
        <v>5.0520833333333327E-2</v>
      </c>
      <c r="AB8309" s="2">
        <v>0.66814814814814805</v>
      </c>
      <c r="AC8309" t="s">
        <v>45</v>
      </c>
      <c r="AD8309" t="s">
        <v>45</v>
      </c>
      <c r="AE8309" t="s">
        <v>45</v>
      </c>
      <c r="AF8309">
        <v>63</v>
      </c>
    </row>
    <row r="8310" spans="1:32">
      <c r="A8310">
        <v>33635</v>
      </c>
      <c r="B8310">
        <v>32735</v>
      </c>
      <c r="C8310" t="s">
        <v>1001</v>
      </c>
      <c r="D8310" t="s">
        <v>83</v>
      </c>
      <c r="E8310" t="s">
        <v>48</v>
      </c>
      <c r="F8310" t="s">
        <v>40361</v>
      </c>
      <c r="G8310" t="s">
        <v>40362</v>
      </c>
      <c r="H8310" t="s">
        <v>135</v>
      </c>
      <c r="I8310" s="1">
        <v>20786</v>
      </c>
      <c r="J8310" t="s">
        <v>40363</v>
      </c>
      <c r="K8310" t="s">
        <v>40364</v>
      </c>
      <c r="L8310">
        <v>94977</v>
      </c>
      <c r="M8310" t="s">
        <v>135</v>
      </c>
      <c r="N8310" s="1">
        <v>45086</v>
      </c>
      <c r="O8310" s="1">
        <v>45088</v>
      </c>
      <c r="P8310">
        <v>47</v>
      </c>
      <c r="Q8310">
        <v>2</v>
      </c>
      <c r="R8310" t="s">
        <v>63</v>
      </c>
      <c r="S8310">
        <v>3</v>
      </c>
      <c r="T8310">
        <v>1</v>
      </c>
      <c r="U8310">
        <v>2</v>
      </c>
      <c r="V8310">
        <v>164</v>
      </c>
      <c r="W8310" t="s">
        <v>54</v>
      </c>
      <c r="X8310" t="s">
        <v>40365</v>
      </c>
      <c r="Y8310" t="s">
        <v>43</v>
      </c>
      <c r="Z8310" s="1">
        <v>45048</v>
      </c>
      <c r="AA8310" s="2">
        <v>0.7459027777777778</v>
      </c>
      <c r="AB8310" s="2">
        <v>0.44346064814814817</v>
      </c>
      <c r="AC8310" t="s">
        <v>44</v>
      </c>
      <c r="AD8310" t="s">
        <v>45</v>
      </c>
      <c r="AE8310" t="s">
        <v>44</v>
      </c>
      <c r="AF8310">
        <v>82</v>
      </c>
    </row>
    <row r="8311" spans="1:32">
      <c r="A8311">
        <v>33636</v>
      </c>
      <c r="B8311">
        <v>32736</v>
      </c>
      <c r="C8311" t="s">
        <v>4472</v>
      </c>
      <c r="D8311" t="s">
        <v>5798</v>
      </c>
      <c r="E8311" t="s">
        <v>34</v>
      </c>
      <c r="F8311" t="s">
        <v>40366</v>
      </c>
      <c r="G8311" t="s">
        <v>40367</v>
      </c>
      <c r="H8311" t="s">
        <v>60</v>
      </c>
      <c r="I8311" s="1">
        <v>35021</v>
      </c>
      <c r="J8311" t="s">
        <v>40368</v>
      </c>
      <c r="K8311" t="s">
        <v>13533</v>
      </c>
      <c r="L8311">
        <v>73003</v>
      </c>
      <c r="M8311" t="s">
        <v>60</v>
      </c>
      <c r="N8311" s="1">
        <v>45236</v>
      </c>
      <c r="O8311" s="1">
        <v>45239</v>
      </c>
      <c r="P8311">
        <v>20</v>
      </c>
      <c r="Q8311">
        <v>1</v>
      </c>
      <c r="R8311" t="s">
        <v>63</v>
      </c>
      <c r="S8311">
        <v>2</v>
      </c>
      <c r="T8311">
        <v>0</v>
      </c>
      <c r="U8311">
        <v>3</v>
      </c>
      <c r="V8311">
        <v>246</v>
      </c>
      <c r="W8311" t="s">
        <v>54</v>
      </c>
      <c r="X8311" t="s">
        <v>40369</v>
      </c>
      <c r="Y8311" t="s">
        <v>43</v>
      </c>
      <c r="Z8311" s="1">
        <v>45223</v>
      </c>
      <c r="AA8311" s="2">
        <v>0.22199074074074074</v>
      </c>
      <c r="AB8311" s="2">
        <v>0.96848379629629633</v>
      </c>
      <c r="AC8311" t="s">
        <v>44</v>
      </c>
      <c r="AD8311" t="s">
        <v>45</v>
      </c>
      <c r="AE8311" t="s">
        <v>45</v>
      </c>
      <c r="AF8311">
        <v>82</v>
      </c>
    </row>
    <row r="8312" spans="1:32">
      <c r="A8312">
        <v>33637</v>
      </c>
      <c r="B8312">
        <v>32737</v>
      </c>
      <c r="C8312" t="s">
        <v>12176</v>
      </c>
      <c r="D8312" t="s">
        <v>6298</v>
      </c>
      <c r="E8312" t="s">
        <v>34</v>
      </c>
      <c r="F8312" t="s">
        <v>40370</v>
      </c>
      <c r="G8312" t="s">
        <v>40371</v>
      </c>
      <c r="H8312" t="s">
        <v>37</v>
      </c>
      <c r="I8312" s="1">
        <v>24723</v>
      </c>
      <c r="J8312" t="s">
        <v>40372</v>
      </c>
      <c r="K8312" t="s">
        <v>40373</v>
      </c>
      <c r="L8312">
        <v>88494</v>
      </c>
      <c r="M8312" t="s">
        <v>37</v>
      </c>
      <c r="N8312" s="1">
        <v>45069</v>
      </c>
      <c r="O8312" s="1">
        <v>45071</v>
      </c>
      <c r="P8312">
        <v>25</v>
      </c>
      <c r="Q8312">
        <v>1</v>
      </c>
      <c r="R8312" t="s">
        <v>53</v>
      </c>
      <c r="S8312">
        <v>2</v>
      </c>
      <c r="T8312">
        <v>0</v>
      </c>
      <c r="U8312">
        <v>2</v>
      </c>
      <c r="V8312">
        <v>288</v>
      </c>
      <c r="W8312" t="s">
        <v>54</v>
      </c>
      <c r="X8312" t="s">
        <v>40374</v>
      </c>
      <c r="Y8312" t="s">
        <v>43</v>
      </c>
      <c r="Z8312" s="1">
        <v>45040</v>
      </c>
      <c r="AA8312" s="2">
        <v>0.91315972222222219</v>
      </c>
      <c r="AB8312" s="2">
        <v>0.82517361111111109</v>
      </c>
      <c r="AC8312" t="s">
        <v>45</v>
      </c>
      <c r="AD8312" t="s">
        <v>44</v>
      </c>
      <c r="AE8312" t="s">
        <v>45</v>
      </c>
      <c r="AF8312">
        <v>144</v>
      </c>
    </row>
    <row r="8313" spans="1:32">
      <c r="A8313">
        <v>33638</v>
      </c>
      <c r="B8313">
        <v>32738</v>
      </c>
      <c r="C8313" t="s">
        <v>229</v>
      </c>
      <c r="D8313" t="s">
        <v>4189</v>
      </c>
      <c r="E8313" t="s">
        <v>34</v>
      </c>
      <c r="F8313" t="s">
        <v>40375</v>
      </c>
      <c r="G8313" t="s">
        <v>40376</v>
      </c>
      <c r="H8313" t="s">
        <v>164</v>
      </c>
      <c r="I8313" s="1">
        <v>21980</v>
      </c>
      <c r="J8313" t="s">
        <v>40377</v>
      </c>
      <c r="K8313" t="s">
        <v>11704</v>
      </c>
      <c r="L8313">
        <v>34335</v>
      </c>
      <c r="M8313" t="s">
        <v>164</v>
      </c>
      <c r="N8313" s="1">
        <v>45023</v>
      </c>
      <c r="O8313" s="1">
        <v>45027</v>
      </c>
      <c r="P8313">
        <v>65</v>
      </c>
      <c r="Q8313">
        <v>3</v>
      </c>
      <c r="R8313" t="s">
        <v>63</v>
      </c>
      <c r="S8313">
        <v>3</v>
      </c>
      <c r="T8313">
        <v>0</v>
      </c>
      <c r="U8313">
        <v>4</v>
      </c>
      <c r="V8313">
        <v>304</v>
      </c>
      <c r="W8313" t="s">
        <v>41</v>
      </c>
      <c r="X8313" t="s">
        <v>40378</v>
      </c>
      <c r="Y8313" t="s">
        <v>65</v>
      </c>
      <c r="Z8313" s="1">
        <v>44994</v>
      </c>
      <c r="AA8313" s="2">
        <v>0.48090277777777773</v>
      </c>
      <c r="AB8313" s="2">
        <v>0.19831018518518517</v>
      </c>
      <c r="AC8313" t="s">
        <v>44</v>
      </c>
      <c r="AD8313" t="s">
        <v>44</v>
      </c>
      <c r="AE8313" t="s">
        <v>44</v>
      </c>
      <c r="AF8313">
        <v>76</v>
      </c>
    </row>
    <row r="8314" spans="1:32">
      <c r="A8314">
        <v>33639</v>
      </c>
      <c r="B8314">
        <v>32739</v>
      </c>
      <c r="C8314" t="s">
        <v>881</v>
      </c>
      <c r="D8314" t="s">
        <v>12316</v>
      </c>
      <c r="E8314" t="s">
        <v>34</v>
      </c>
      <c r="F8314" t="s">
        <v>40379</v>
      </c>
      <c r="G8314" t="s">
        <v>40380</v>
      </c>
      <c r="H8314" t="s">
        <v>457</v>
      </c>
      <c r="I8314" s="1">
        <v>32696</v>
      </c>
      <c r="J8314" t="s">
        <v>40381</v>
      </c>
      <c r="K8314" t="s">
        <v>88</v>
      </c>
      <c r="L8314">
        <v>75273</v>
      </c>
      <c r="M8314" t="s">
        <v>457</v>
      </c>
      <c r="N8314" s="1">
        <v>45049</v>
      </c>
      <c r="O8314" s="1">
        <v>45052</v>
      </c>
      <c r="P8314">
        <v>31</v>
      </c>
      <c r="Q8314">
        <v>2</v>
      </c>
      <c r="R8314" t="s">
        <v>53</v>
      </c>
      <c r="S8314">
        <v>1</v>
      </c>
      <c r="T8314">
        <v>0</v>
      </c>
      <c r="U8314">
        <v>3</v>
      </c>
      <c r="V8314">
        <v>363</v>
      </c>
      <c r="W8314" t="s">
        <v>41</v>
      </c>
      <c r="X8314" t="s">
        <v>40382</v>
      </c>
      <c r="Y8314" t="s">
        <v>43</v>
      </c>
      <c r="Z8314" s="1">
        <v>45011</v>
      </c>
      <c r="AA8314" s="2">
        <v>0.29555555555555557</v>
      </c>
      <c r="AB8314" s="2">
        <v>0.67708333333333337</v>
      </c>
      <c r="AC8314" t="s">
        <v>45</v>
      </c>
      <c r="AD8314" t="s">
        <v>44</v>
      </c>
      <c r="AE8314" t="s">
        <v>44</v>
      </c>
      <c r="AF8314">
        <v>121</v>
      </c>
    </row>
    <row r="8315" spans="1:32">
      <c r="A8315">
        <v>33640</v>
      </c>
      <c r="B8315">
        <v>32740</v>
      </c>
      <c r="C8315" t="s">
        <v>321</v>
      </c>
      <c r="D8315" t="s">
        <v>4737</v>
      </c>
      <c r="E8315" t="s">
        <v>34</v>
      </c>
      <c r="F8315" t="s">
        <v>40383</v>
      </c>
      <c r="G8315" t="s">
        <v>40384</v>
      </c>
      <c r="H8315" t="s">
        <v>77</v>
      </c>
      <c r="I8315" s="1">
        <v>33427</v>
      </c>
      <c r="J8315" t="s">
        <v>40385</v>
      </c>
      <c r="K8315" t="s">
        <v>40386</v>
      </c>
      <c r="L8315">
        <v>58271</v>
      </c>
      <c r="M8315" t="s">
        <v>77</v>
      </c>
      <c r="N8315" s="1">
        <v>45071</v>
      </c>
      <c r="O8315" s="1">
        <v>45075</v>
      </c>
      <c r="P8315">
        <v>67</v>
      </c>
      <c r="Q8315">
        <v>3</v>
      </c>
      <c r="R8315" t="s">
        <v>53</v>
      </c>
      <c r="S8315">
        <v>1</v>
      </c>
      <c r="T8315">
        <v>2</v>
      </c>
      <c r="U8315">
        <v>4</v>
      </c>
      <c r="V8315">
        <v>588</v>
      </c>
      <c r="W8315" t="s">
        <v>54</v>
      </c>
      <c r="X8315" t="s">
        <v>40387</v>
      </c>
      <c r="Y8315" t="s">
        <v>43</v>
      </c>
      <c r="Z8315" s="1">
        <v>45035</v>
      </c>
      <c r="AA8315" s="2">
        <v>0.5562731481481481</v>
      </c>
      <c r="AB8315" s="2">
        <v>0.40106481481481482</v>
      </c>
      <c r="AC8315" t="s">
        <v>44</v>
      </c>
      <c r="AD8315" t="s">
        <v>45</v>
      </c>
      <c r="AE8315" t="s">
        <v>45</v>
      </c>
      <c r="AF8315">
        <v>147</v>
      </c>
    </row>
    <row r="8316" spans="1:32">
      <c r="A8316">
        <v>33642</v>
      </c>
      <c r="B8316">
        <v>32742</v>
      </c>
      <c r="C8316" t="s">
        <v>3256</v>
      </c>
      <c r="D8316" t="s">
        <v>47</v>
      </c>
      <c r="E8316" t="s">
        <v>34</v>
      </c>
      <c r="F8316" t="s">
        <v>40388</v>
      </c>
      <c r="G8316" t="s">
        <v>40389</v>
      </c>
      <c r="H8316" t="s">
        <v>317</v>
      </c>
      <c r="I8316" s="1">
        <v>19686</v>
      </c>
      <c r="J8316" t="s">
        <v>40390</v>
      </c>
      <c r="K8316" t="s">
        <v>40391</v>
      </c>
      <c r="L8316">
        <v>76951</v>
      </c>
      <c r="M8316" t="s">
        <v>317</v>
      </c>
      <c r="N8316" s="1">
        <v>45029</v>
      </c>
      <c r="O8316" s="1">
        <v>45030</v>
      </c>
      <c r="P8316">
        <v>76</v>
      </c>
      <c r="Q8316">
        <v>4</v>
      </c>
      <c r="R8316" t="s">
        <v>53</v>
      </c>
      <c r="S8316">
        <v>3</v>
      </c>
      <c r="T8316">
        <v>2</v>
      </c>
      <c r="U8316">
        <v>1</v>
      </c>
      <c r="V8316">
        <v>133</v>
      </c>
      <c r="W8316" t="s">
        <v>41</v>
      </c>
      <c r="X8316" t="s">
        <v>40392</v>
      </c>
      <c r="Y8316" t="s">
        <v>65</v>
      </c>
      <c r="Z8316" s="1">
        <v>44990</v>
      </c>
      <c r="AA8316" s="2">
        <v>0.16039351851851852</v>
      </c>
      <c r="AB8316" s="2">
        <v>0.21759259259259259</v>
      </c>
      <c r="AC8316" t="s">
        <v>45</v>
      </c>
      <c r="AD8316" t="s">
        <v>44</v>
      </c>
      <c r="AE8316" t="s">
        <v>44</v>
      </c>
      <c r="AF8316">
        <v>133</v>
      </c>
    </row>
    <row r="8317" spans="1:32">
      <c r="A8317">
        <v>33644</v>
      </c>
      <c r="B8317">
        <v>32744</v>
      </c>
      <c r="C8317" t="s">
        <v>409</v>
      </c>
      <c r="D8317" t="s">
        <v>6774</v>
      </c>
      <c r="E8317" t="s">
        <v>48</v>
      </c>
      <c r="F8317" t="s">
        <v>40393</v>
      </c>
      <c r="G8317" t="s">
        <v>40394</v>
      </c>
      <c r="H8317" t="s">
        <v>418</v>
      </c>
      <c r="I8317" s="1">
        <v>21138</v>
      </c>
      <c r="J8317" t="s">
        <v>40395</v>
      </c>
      <c r="K8317" t="s">
        <v>40396</v>
      </c>
      <c r="L8317">
        <v>70758</v>
      </c>
      <c r="M8317" t="s">
        <v>418</v>
      </c>
      <c r="N8317" s="1">
        <v>45186</v>
      </c>
      <c r="O8317" s="1">
        <v>45189</v>
      </c>
      <c r="P8317">
        <v>14</v>
      </c>
      <c r="Q8317">
        <v>1</v>
      </c>
      <c r="R8317" t="s">
        <v>63</v>
      </c>
      <c r="S8317">
        <v>2</v>
      </c>
      <c r="T8317">
        <v>0</v>
      </c>
      <c r="U8317">
        <v>3</v>
      </c>
      <c r="V8317">
        <v>252</v>
      </c>
      <c r="W8317" t="s">
        <v>54</v>
      </c>
      <c r="X8317" t="s">
        <v>40397</v>
      </c>
      <c r="Y8317" t="s">
        <v>43</v>
      </c>
      <c r="Z8317" s="1">
        <v>45156</v>
      </c>
      <c r="AA8317" s="2">
        <v>0.20965277777777777</v>
      </c>
      <c r="AB8317" s="2">
        <v>0.69050925925925932</v>
      </c>
      <c r="AC8317" t="s">
        <v>44</v>
      </c>
      <c r="AD8317" t="s">
        <v>44</v>
      </c>
      <c r="AE8317" t="s">
        <v>45</v>
      </c>
      <c r="AF8317">
        <v>84</v>
      </c>
    </row>
    <row r="8318" spans="1:32">
      <c r="A8318">
        <v>33645</v>
      </c>
      <c r="B8318">
        <v>32745</v>
      </c>
      <c r="C8318" t="s">
        <v>12037</v>
      </c>
      <c r="D8318" t="s">
        <v>584</v>
      </c>
      <c r="E8318" t="s">
        <v>34</v>
      </c>
      <c r="F8318" t="s">
        <v>40398</v>
      </c>
      <c r="G8318" t="s">
        <v>40399</v>
      </c>
      <c r="H8318" t="s">
        <v>77</v>
      </c>
      <c r="I8318" s="1">
        <v>36950</v>
      </c>
      <c r="J8318" t="s">
        <v>40400</v>
      </c>
      <c r="K8318" t="s">
        <v>40401</v>
      </c>
      <c r="L8318">
        <v>39963</v>
      </c>
      <c r="M8318" t="s">
        <v>77</v>
      </c>
      <c r="N8318" s="1">
        <v>45101</v>
      </c>
      <c r="O8318" s="1">
        <v>45102</v>
      </c>
      <c r="P8318">
        <v>66</v>
      </c>
      <c r="Q8318">
        <v>3</v>
      </c>
      <c r="R8318" t="s">
        <v>40</v>
      </c>
      <c r="S8318">
        <v>2</v>
      </c>
      <c r="T8318">
        <v>2</v>
      </c>
      <c r="U8318">
        <v>1</v>
      </c>
      <c r="V8318">
        <v>224</v>
      </c>
      <c r="W8318" t="s">
        <v>54</v>
      </c>
      <c r="X8318" t="s">
        <v>40402</v>
      </c>
      <c r="Y8318" t="s">
        <v>6</v>
      </c>
      <c r="Z8318" s="1">
        <v>45064</v>
      </c>
      <c r="AA8318" s="2">
        <v>0.77585648148148145</v>
      </c>
      <c r="AB8318" s="2">
        <v>0.97050925925925924</v>
      </c>
      <c r="AC8318" t="s">
        <v>45</v>
      </c>
      <c r="AD8318" t="s">
        <v>44</v>
      </c>
      <c r="AE8318" t="s">
        <v>44</v>
      </c>
      <c r="AF8318">
        <v>224</v>
      </c>
    </row>
    <row r="8319" spans="1:32">
      <c r="A8319">
        <v>33652</v>
      </c>
      <c r="B8319">
        <v>32752</v>
      </c>
      <c r="C8319" t="s">
        <v>881</v>
      </c>
      <c r="D8319" t="s">
        <v>3662</v>
      </c>
      <c r="E8319" t="s">
        <v>34</v>
      </c>
      <c r="F8319" t="s">
        <v>40403</v>
      </c>
      <c r="G8319">
        <v>7057173980</v>
      </c>
      <c r="H8319" t="s">
        <v>60</v>
      </c>
      <c r="I8319" s="1">
        <v>24270</v>
      </c>
      <c r="J8319" t="s">
        <v>40404</v>
      </c>
      <c r="K8319" t="s">
        <v>40405</v>
      </c>
      <c r="L8319">
        <v>20385</v>
      </c>
      <c r="M8319" t="s">
        <v>60</v>
      </c>
      <c r="N8319" s="1">
        <v>44947</v>
      </c>
      <c r="O8319" s="1">
        <v>44949</v>
      </c>
      <c r="P8319">
        <v>3</v>
      </c>
      <c r="Q8319">
        <v>1</v>
      </c>
      <c r="R8319" t="s">
        <v>40</v>
      </c>
      <c r="S8319">
        <v>3</v>
      </c>
      <c r="T8319">
        <v>1</v>
      </c>
      <c r="U8319">
        <v>2</v>
      </c>
      <c r="V8319">
        <v>458</v>
      </c>
      <c r="W8319" t="s">
        <v>41</v>
      </c>
      <c r="X8319" t="s">
        <v>40406</v>
      </c>
      <c r="Y8319" t="s">
        <v>43</v>
      </c>
      <c r="Z8319" s="1">
        <v>44938</v>
      </c>
      <c r="AA8319" s="2">
        <v>3.4722222222222224E-2</v>
      </c>
      <c r="AB8319" s="2">
        <v>0.10113425925925927</v>
      </c>
      <c r="AC8319" t="s">
        <v>44</v>
      </c>
      <c r="AD8319" t="s">
        <v>45</v>
      </c>
      <c r="AE8319" t="s">
        <v>44</v>
      </c>
      <c r="AF8319">
        <v>229</v>
      </c>
    </row>
    <row r="8320" spans="1:32">
      <c r="A8320">
        <v>33656</v>
      </c>
      <c r="B8320">
        <v>32756</v>
      </c>
      <c r="C8320" t="s">
        <v>3656</v>
      </c>
      <c r="D8320" t="s">
        <v>1167</v>
      </c>
      <c r="E8320" t="s">
        <v>48</v>
      </c>
      <c r="F8320" t="s">
        <v>40407</v>
      </c>
      <c r="G8320" t="s">
        <v>40408</v>
      </c>
      <c r="H8320" t="s">
        <v>115</v>
      </c>
      <c r="I8320" s="1">
        <v>32797</v>
      </c>
      <c r="J8320" t="s">
        <v>40409</v>
      </c>
      <c r="K8320" t="s">
        <v>40410</v>
      </c>
      <c r="L8320">
        <v>59470</v>
      </c>
      <c r="M8320" t="s">
        <v>115</v>
      </c>
      <c r="N8320" s="1">
        <v>44957</v>
      </c>
      <c r="O8320" s="1">
        <v>44958</v>
      </c>
      <c r="P8320">
        <v>70</v>
      </c>
      <c r="Q8320">
        <v>3</v>
      </c>
      <c r="R8320" t="s">
        <v>53</v>
      </c>
      <c r="S8320">
        <v>4</v>
      </c>
      <c r="T8320">
        <v>2</v>
      </c>
      <c r="U8320">
        <v>1</v>
      </c>
      <c r="V8320">
        <v>133</v>
      </c>
      <c r="W8320" t="s">
        <v>54</v>
      </c>
      <c r="X8320" t="s">
        <v>40411</v>
      </c>
      <c r="Y8320" t="s">
        <v>6</v>
      </c>
      <c r="Z8320" s="1">
        <v>44935</v>
      </c>
      <c r="AA8320" s="2">
        <v>0.76127314814814817</v>
      </c>
      <c r="AB8320" s="2">
        <v>0.32763888888888887</v>
      </c>
      <c r="AC8320" t="s">
        <v>45</v>
      </c>
      <c r="AD8320" t="s">
        <v>45</v>
      </c>
      <c r="AE8320" t="s">
        <v>45</v>
      </c>
      <c r="AF8320">
        <v>133</v>
      </c>
    </row>
    <row r="8321" spans="1:32">
      <c r="A8321">
        <v>33658</v>
      </c>
      <c r="B8321">
        <v>32758</v>
      </c>
      <c r="C8321" t="s">
        <v>881</v>
      </c>
      <c r="D8321" t="s">
        <v>21373</v>
      </c>
      <c r="E8321" t="s">
        <v>48</v>
      </c>
      <c r="F8321" t="s">
        <v>40412</v>
      </c>
      <c r="G8321" t="s">
        <v>40413</v>
      </c>
      <c r="H8321" t="s">
        <v>209</v>
      </c>
      <c r="I8321" s="1">
        <v>22547</v>
      </c>
      <c r="J8321" t="s">
        <v>40414</v>
      </c>
      <c r="K8321" t="s">
        <v>40415</v>
      </c>
      <c r="L8321">
        <v>26012</v>
      </c>
      <c r="M8321" t="s">
        <v>209</v>
      </c>
      <c r="N8321" s="1">
        <v>44959</v>
      </c>
      <c r="O8321" s="1">
        <v>44961</v>
      </c>
      <c r="P8321">
        <v>37</v>
      </c>
      <c r="Q8321">
        <v>2</v>
      </c>
      <c r="R8321" t="s">
        <v>53</v>
      </c>
      <c r="S8321">
        <v>2</v>
      </c>
      <c r="T8321">
        <v>0</v>
      </c>
      <c r="U8321">
        <v>2</v>
      </c>
      <c r="V8321">
        <v>294</v>
      </c>
      <c r="W8321" t="s">
        <v>54</v>
      </c>
      <c r="X8321" t="s">
        <v>40416</v>
      </c>
      <c r="Y8321" t="s">
        <v>6</v>
      </c>
      <c r="Z8321" s="1">
        <v>44951</v>
      </c>
      <c r="AA8321" s="2">
        <v>6.2662037037037044E-2</v>
      </c>
      <c r="AB8321" s="2">
        <v>0.81777777777777771</v>
      </c>
      <c r="AC8321" t="s">
        <v>44</v>
      </c>
      <c r="AD8321" t="s">
        <v>44</v>
      </c>
      <c r="AE8321" t="s">
        <v>44</v>
      </c>
      <c r="AF8321">
        <v>147</v>
      </c>
    </row>
    <row r="8322" spans="1:32">
      <c r="A8322">
        <v>33661</v>
      </c>
      <c r="B8322">
        <v>32761</v>
      </c>
      <c r="C8322" t="s">
        <v>4774</v>
      </c>
      <c r="D8322" t="s">
        <v>113</v>
      </c>
      <c r="E8322" t="s">
        <v>48</v>
      </c>
      <c r="F8322" t="s">
        <v>40417</v>
      </c>
      <c r="G8322">
        <v>3559829491</v>
      </c>
      <c r="H8322" t="s">
        <v>217</v>
      </c>
      <c r="I8322" s="1">
        <v>36400</v>
      </c>
      <c r="J8322" t="s">
        <v>40418</v>
      </c>
      <c r="K8322" t="s">
        <v>11072</v>
      </c>
      <c r="L8322">
        <v>77242</v>
      </c>
      <c r="M8322" t="s">
        <v>217</v>
      </c>
      <c r="N8322" s="1">
        <v>44990</v>
      </c>
      <c r="O8322" s="1">
        <v>44992</v>
      </c>
      <c r="P8322">
        <v>77</v>
      </c>
      <c r="Q8322">
        <v>4</v>
      </c>
      <c r="R8322" t="s">
        <v>63</v>
      </c>
      <c r="S8322">
        <v>3</v>
      </c>
      <c r="T8322">
        <v>2</v>
      </c>
      <c r="U8322">
        <v>2</v>
      </c>
      <c r="V8322">
        <v>148</v>
      </c>
      <c r="W8322" t="s">
        <v>41</v>
      </c>
      <c r="X8322" t="s">
        <v>40419</v>
      </c>
      <c r="Y8322" t="s">
        <v>65</v>
      </c>
      <c r="Z8322" s="1">
        <v>44963</v>
      </c>
      <c r="AA8322" s="2">
        <v>7.8819444444444432E-3</v>
      </c>
      <c r="AB8322" s="2">
        <v>0.92962962962962958</v>
      </c>
      <c r="AC8322" t="s">
        <v>45</v>
      </c>
      <c r="AD8322" t="s">
        <v>44</v>
      </c>
      <c r="AE8322" t="s">
        <v>44</v>
      </c>
      <c r="AF8322">
        <v>74</v>
      </c>
    </row>
    <row r="8323" spans="1:32">
      <c r="A8323">
        <v>33664</v>
      </c>
      <c r="B8323">
        <v>32764</v>
      </c>
      <c r="C8323" t="s">
        <v>1240</v>
      </c>
      <c r="D8323" t="s">
        <v>2213</v>
      </c>
      <c r="E8323" t="s">
        <v>48</v>
      </c>
      <c r="F8323" t="s">
        <v>40420</v>
      </c>
      <c r="G8323">
        <f>1-359-838-4587</f>
        <v>-5783</v>
      </c>
      <c r="H8323" t="s">
        <v>692</v>
      </c>
      <c r="I8323" s="1">
        <v>38137</v>
      </c>
      <c r="J8323" t="s">
        <v>40421</v>
      </c>
      <c r="K8323" t="s">
        <v>16558</v>
      </c>
      <c r="L8323">
        <v>86251</v>
      </c>
      <c r="M8323" t="s">
        <v>692</v>
      </c>
      <c r="N8323" s="1">
        <v>45036</v>
      </c>
      <c r="O8323" s="1">
        <v>45040</v>
      </c>
      <c r="P8323">
        <v>77</v>
      </c>
      <c r="Q8323">
        <v>4</v>
      </c>
      <c r="R8323" t="s">
        <v>63</v>
      </c>
      <c r="S8323">
        <v>3</v>
      </c>
      <c r="T8323">
        <v>2</v>
      </c>
      <c r="U8323">
        <v>4</v>
      </c>
      <c r="V8323">
        <v>332</v>
      </c>
      <c r="W8323" t="s">
        <v>41</v>
      </c>
      <c r="X8323" t="s">
        <v>40422</v>
      </c>
      <c r="Y8323" t="s">
        <v>6</v>
      </c>
      <c r="Z8323" s="1">
        <v>45010</v>
      </c>
      <c r="AA8323" s="2">
        <v>0.49001157407407409</v>
      </c>
      <c r="AB8323" s="2">
        <v>0.8497337962962962</v>
      </c>
      <c r="AC8323" t="s">
        <v>44</v>
      </c>
      <c r="AD8323" t="s">
        <v>44</v>
      </c>
      <c r="AE8323" t="s">
        <v>45</v>
      </c>
      <c r="AF8323">
        <v>83</v>
      </c>
    </row>
    <row r="8324" spans="1:32">
      <c r="A8324">
        <v>33665</v>
      </c>
      <c r="B8324">
        <v>32765</v>
      </c>
      <c r="C8324" t="s">
        <v>364</v>
      </c>
      <c r="D8324" t="s">
        <v>11420</v>
      </c>
      <c r="E8324" t="s">
        <v>48</v>
      </c>
      <c r="F8324" t="s">
        <v>40423</v>
      </c>
      <c r="G8324">
        <f>1-447-773-5146</f>
        <v>-6365</v>
      </c>
      <c r="H8324" t="s">
        <v>280</v>
      </c>
      <c r="I8324" s="1">
        <v>32330</v>
      </c>
      <c r="J8324" t="s">
        <v>40424</v>
      </c>
      <c r="K8324" t="s">
        <v>40425</v>
      </c>
      <c r="L8324">
        <v>37785</v>
      </c>
      <c r="M8324" t="s">
        <v>280</v>
      </c>
      <c r="N8324" s="1">
        <v>45313</v>
      </c>
      <c r="O8324" s="1">
        <v>45314</v>
      </c>
      <c r="P8324">
        <v>67</v>
      </c>
      <c r="Q8324">
        <v>3</v>
      </c>
      <c r="R8324" t="s">
        <v>53</v>
      </c>
      <c r="S8324">
        <v>3</v>
      </c>
      <c r="T8324">
        <v>0</v>
      </c>
      <c r="U8324">
        <v>1</v>
      </c>
      <c r="V8324">
        <v>147</v>
      </c>
      <c r="W8324" t="s">
        <v>54</v>
      </c>
      <c r="X8324" t="s">
        <v>40426</v>
      </c>
      <c r="Y8324" t="s">
        <v>43</v>
      </c>
      <c r="Z8324" s="1">
        <v>45277</v>
      </c>
      <c r="AA8324" s="2">
        <v>0.64067129629629627</v>
      </c>
      <c r="AB8324" s="2">
        <v>0.71766203703703713</v>
      </c>
      <c r="AC8324" t="s">
        <v>44</v>
      </c>
      <c r="AD8324" t="s">
        <v>45</v>
      </c>
      <c r="AE8324" t="s">
        <v>44</v>
      </c>
      <c r="AF8324">
        <v>147</v>
      </c>
    </row>
    <row r="8325" spans="1:32">
      <c r="A8325">
        <v>33666</v>
      </c>
      <c r="B8325">
        <v>32766</v>
      </c>
      <c r="C8325" t="s">
        <v>90</v>
      </c>
      <c r="D8325" t="s">
        <v>1167</v>
      </c>
      <c r="E8325" t="s">
        <v>34</v>
      </c>
      <c r="F8325" t="s">
        <v>40427</v>
      </c>
      <c r="G8325" t="s">
        <v>40428</v>
      </c>
      <c r="H8325" t="s">
        <v>725</v>
      </c>
      <c r="I8325" s="1">
        <v>16987</v>
      </c>
      <c r="J8325" t="s">
        <v>40429</v>
      </c>
      <c r="K8325" t="s">
        <v>24590</v>
      </c>
      <c r="L8325">
        <v>93648</v>
      </c>
      <c r="M8325" t="s">
        <v>725</v>
      </c>
      <c r="N8325" s="1">
        <v>44980</v>
      </c>
      <c r="O8325" s="1">
        <v>44985</v>
      </c>
      <c r="P8325">
        <v>72</v>
      </c>
      <c r="Q8325">
        <v>3</v>
      </c>
      <c r="R8325" t="s">
        <v>40</v>
      </c>
      <c r="S8325">
        <v>1</v>
      </c>
      <c r="T8325">
        <v>2</v>
      </c>
      <c r="U8325">
        <v>5</v>
      </c>
      <c r="V8325">
        <v>1015</v>
      </c>
      <c r="W8325" t="s">
        <v>41</v>
      </c>
      <c r="X8325" t="s">
        <v>40430</v>
      </c>
      <c r="Y8325" t="s">
        <v>81</v>
      </c>
      <c r="Z8325" s="1">
        <v>44957</v>
      </c>
      <c r="AA8325" s="2">
        <v>0.89359953703703709</v>
      </c>
      <c r="AB8325" s="2">
        <v>0.19018518518518521</v>
      </c>
      <c r="AC8325" t="s">
        <v>45</v>
      </c>
      <c r="AD8325" t="s">
        <v>44</v>
      </c>
      <c r="AE8325" t="s">
        <v>45</v>
      </c>
      <c r="AF8325">
        <v>203</v>
      </c>
    </row>
    <row r="8326" spans="1:32">
      <c r="A8326">
        <v>33668</v>
      </c>
      <c r="B8326">
        <v>32768</v>
      </c>
      <c r="C8326" t="s">
        <v>2013</v>
      </c>
      <c r="D8326" t="s">
        <v>584</v>
      </c>
      <c r="E8326" t="s">
        <v>34</v>
      </c>
      <c r="F8326" t="s">
        <v>40431</v>
      </c>
      <c r="G8326" t="s">
        <v>40432</v>
      </c>
      <c r="H8326" t="s">
        <v>317</v>
      </c>
      <c r="I8326" s="1">
        <v>36225</v>
      </c>
      <c r="J8326" t="s">
        <v>40433</v>
      </c>
      <c r="K8326" t="s">
        <v>10914</v>
      </c>
      <c r="L8326">
        <v>52551</v>
      </c>
      <c r="M8326" t="s">
        <v>317</v>
      </c>
      <c r="N8326" s="1">
        <v>45264</v>
      </c>
      <c r="O8326" s="1">
        <v>45268</v>
      </c>
      <c r="P8326">
        <v>35</v>
      </c>
      <c r="Q8326">
        <v>2</v>
      </c>
      <c r="R8326" t="s">
        <v>63</v>
      </c>
      <c r="S8326">
        <v>3</v>
      </c>
      <c r="T8326">
        <v>1</v>
      </c>
      <c r="U8326">
        <v>4</v>
      </c>
      <c r="V8326">
        <v>244</v>
      </c>
      <c r="W8326" t="s">
        <v>54</v>
      </c>
      <c r="X8326" t="s">
        <v>40434</v>
      </c>
      <c r="Y8326" t="s">
        <v>65</v>
      </c>
      <c r="Z8326" s="1">
        <v>45226</v>
      </c>
      <c r="AA8326" s="2">
        <v>0.78333333333333333</v>
      </c>
      <c r="AB8326" s="2">
        <v>0.3584606481481481</v>
      </c>
      <c r="AC8326" t="s">
        <v>44</v>
      </c>
      <c r="AD8326" t="s">
        <v>44</v>
      </c>
      <c r="AE8326" t="s">
        <v>45</v>
      </c>
      <c r="AF8326">
        <v>61</v>
      </c>
    </row>
    <row r="8327" spans="1:32">
      <c r="A8327">
        <v>33669</v>
      </c>
      <c r="B8327">
        <v>32769</v>
      </c>
      <c r="C8327" t="s">
        <v>722</v>
      </c>
      <c r="D8327" t="s">
        <v>7588</v>
      </c>
      <c r="E8327" t="s">
        <v>34</v>
      </c>
      <c r="F8327" t="s">
        <v>40435</v>
      </c>
      <c r="G8327" t="s">
        <v>40436</v>
      </c>
      <c r="H8327" t="s">
        <v>60</v>
      </c>
      <c r="I8327" s="1">
        <v>35345</v>
      </c>
      <c r="J8327" t="s">
        <v>40437</v>
      </c>
      <c r="K8327" t="s">
        <v>9237</v>
      </c>
      <c r="L8327">
        <v>71618</v>
      </c>
      <c r="M8327" t="s">
        <v>60</v>
      </c>
      <c r="N8327" s="1">
        <v>44969</v>
      </c>
      <c r="O8327" s="1">
        <v>44970</v>
      </c>
      <c r="P8327">
        <v>95</v>
      </c>
      <c r="Q8327">
        <v>4</v>
      </c>
      <c r="R8327" t="s">
        <v>63</v>
      </c>
      <c r="S8327">
        <v>3</v>
      </c>
      <c r="T8327">
        <v>0</v>
      </c>
      <c r="U8327">
        <v>1</v>
      </c>
      <c r="V8327">
        <v>75</v>
      </c>
      <c r="W8327" t="s">
        <v>41</v>
      </c>
      <c r="X8327" t="s">
        <v>40438</v>
      </c>
      <c r="Y8327" t="s">
        <v>65</v>
      </c>
      <c r="Z8327" s="1">
        <v>44950</v>
      </c>
      <c r="AA8327" s="2">
        <v>0.62961805555555561</v>
      </c>
      <c r="AB8327" s="2">
        <v>0.36760416666666668</v>
      </c>
      <c r="AC8327" t="s">
        <v>45</v>
      </c>
      <c r="AD8327" t="s">
        <v>45</v>
      </c>
      <c r="AE8327" t="s">
        <v>45</v>
      </c>
      <c r="AF8327">
        <v>75</v>
      </c>
    </row>
    <row r="8328" spans="1:32">
      <c r="A8328">
        <v>33670</v>
      </c>
      <c r="B8328">
        <v>32770</v>
      </c>
      <c r="C8328" t="s">
        <v>828</v>
      </c>
      <c r="D8328" t="s">
        <v>5095</v>
      </c>
      <c r="E8328" t="s">
        <v>48</v>
      </c>
      <c r="F8328" t="s">
        <v>40439</v>
      </c>
      <c r="G8328" t="s">
        <v>40440</v>
      </c>
      <c r="H8328" t="s">
        <v>171</v>
      </c>
      <c r="I8328" s="1">
        <v>31099</v>
      </c>
      <c r="J8328" t="s">
        <v>40441</v>
      </c>
      <c r="K8328" t="s">
        <v>5166</v>
      </c>
      <c r="L8328">
        <v>97761</v>
      </c>
      <c r="M8328" t="s">
        <v>171</v>
      </c>
      <c r="N8328" s="1">
        <v>45000</v>
      </c>
      <c r="O8328" s="1">
        <v>45002</v>
      </c>
      <c r="P8328">
        <v>100</v>
      </c>
      <c r="Q8328">
        <v>4</v>
      </c>
      <c r="R8328" t="s">
        <v>53</v>
      </c>
      <c r="S8328">
        <v>1</v>
      </c>
      <c r="T8328">
        <v>1</v>
      </c>
      <c r="U8328">
        <v>2</v>
      </c>
      <c r="V8328">
        <v>272</v>
      </c>
      <c r="W8328" t="s">
        <v>41</v>
      </c>
      <c r="X8328" t="s">
        <v>40442</v>
      </c>
      <c r="Y8328" t="s">
        <v>65</v>
      </c>
      <c r="Z8328" s="1">
        <v>44967</v>
      </c>
      <c r="AA8328" s="2">
        <v>0.83628472222222217</v>
      </c>
      <c r="AB8328" s="2">
        <v>3.5879629629629635E-4</v>
      </c>
      <c r="AC8328" t="s">
        <v>45</v>
      </c>
      <c r="AD8328" t="s">
        <v>44</v>
      </c>
      <c r="AE8328" t="s">
        <v>44</v>
      </c>
      <c r="AF8328">
        <v>136</v>
      </c>
    </row>
    <row r="8329" spans="1:32">
      <c r="A8329">
        <v>33671</v>
      </c>
      <c r="B8329">
        <v>32771</v>
      </c>
      <c r="C8329" t="s">
        <v>371</v>
      </c>
      <c r="D8329" t="s">
        <v>83</v>
      </c>
      <c r="E8329" t="s">
        <v>34</v>
      </c>
      <c r="F8329" t="s">
        <v>40443</v>
      </c>
      <c r="G8329" t="s">
        <v>40444</v>
      </c>
      <c r="H8329" t="s">
        <v>295</v>
      </c>
      <c r="I8329" s="1">
        <v>28832</v>
      </c>
      <c r="J8329" t="s">
        <v>40445</v>
      </c>
      <c r="K8329" t="s">
        <v>40446</v>
      </c>
      <c r="L8329">
        <v>67877</v>
      </c>
      <c r="M8329" t="s">
        <v>295</v>
      </c>
      <c r="N8329" s="1">
        <v>45252</v>
      </c>
      <c r="O8329" s="1">
        <v>45257</v>
      </c>
      <c r="P8329">
        <v>92</v>
      </c>
      <c r="Q8329">
        <v>4</v>
      </c>
      <c r="R8329" t="s">
        <v>63</v>
      </c>
      <c r="S8329">
        <v>3</v>
      </c>
      <c r="T8329">
        <v>2</v>
      </c>
      <c r="U8329">
        <v>5</v>
      </c>
      <c r="V8329">
        <v>330</v>
      </c>
      <c r="W8329" t="s">
        <v>54</v>
      </c>
      <c r="X8329" t="s">
        <v>40447</v>
      </c>
      <c r="Y8329" t="s">
        <v>65</v>
      </c>
      <c r="Z8329" s="1">
        <v>45232</v>
      </c>
      <c r="AA8329" s="2">
        <v>0.82756944444444447</v>
      </c>
      <c r="AB8329" s="2">
        <v>0.2882986111111111</v>
      </c>
      <c r="AC8329" t="s">
        <v>44</v>
      </c>
      <c r="AD8329" t="s">
        <v>45</v>
      </c>
      <c r="AE8329" t="s">
        <v>45</v>
      </c>
      <c r="AF8329">
        <v>66</v>
      </c>
    </row>
    <row r="8330" spans="1:32">
      <c r="A8330">
        <v>33672</v>
      </c>
      <c r="B8330">
        <v>32772</v>
      </c>
      <c r="C8330" t="s">
        <v>1532</v>
      </c>
      <c r="D8330" t="s">
        <v>591</v>
      </c>
      <c r="E8330" t="s">
        <v>48</v>
      </c>
      <c r="F8330" t="s">
        <v>32483</v>
      </c>
      <c r="G8330" t="s">
        <v>40448</v>
      </c>
      <c r="H8330" t="s">
        <v>60</v>
      </c>
      <c r="I8330" s="1">
        <v>34466</v>
      </c>
      <c r="J8330" t="s">
        <v>40449</v>
      </c>
      <c r="K8330" t="s">
        <v>40450</v>
      </c>
      <c r="L8330">
        <v>5437</v>
      </c>
      <c r="M8330" t="s">
        <v>60</v>
      </c>
      <c r="N8330" s="1">
        <v>45289</v>
      </c>
      <c r="O8330" s="1">
        <v>45294</v>
      </c>
      <c r="P8330">
        <v>66</v>
      </c>
      <c r="Q8330">
        <v>3</v>
      </c>
      <c r="R8330" t="s">
        <v>40</v>
      </c>
      <c r="S8330">
        <v>1</v>
      </c>
      <c r="T8330">
        <v>0</v>
      </c>
      <c r="U8330">
        <v>5</v>
      </c>
      <c r="V8330">
        <v>1060</v>
      </c>
      <c r="W8330" t="s">
        <v>41</v>
      </c>
      <c r="X8330" t="s">
        <v>40451</v>
      </c>
      <c r="Y8330" t="s">
        <v>6</v>
      </c>
      <c r="Z8330" s="1">
        <v>45256</v>
      </c>
      <c r="AA8330" s="2">
        <v>0.80004629629629631</v>
      </c>
      <c r="AB8330" s="2">
        <v>5.185185185185185E-3</v>
      </c>
      <c r="AC8330" t="s">
        <v>45</v>
      </c>
      <c r="AD8330" t="s">
        <v>45</v>
      </c>
      <c r="AE8330" t="s">
        <v>44</v>
      </c>
      <c r="AF8330">
        <v>212</v>
      </c>
    </row>
    <row r="8331" spans="1:32">
      <c r="A8331">
        <v>33673</v>
      </c>
      <c r="B8331">
        <v>32773</v>
      </c>
      <c r="C8331" t="s">
        <v>236</v>
      </c>
      <c r="D8331" t="s">
        <v>7928</v>
      </c>
      <c r="E8331" t="s">
        <v>48</v>
      </c>
      <c r="F8331" t="s">
        <v>40452</v>
      </c>
      <c r="G8331" t="s">
        <v>40453</v>
      </c>
      <c r="H8331" t="s">
        <v>135</v>
      </c>
      <c r="I8331" s="1">
        <v>38468</v>
      </c>
      <c r="J8331" t="s">
        <v>40454</v>
      </c>
      <c r="K8331" t="s">
        <v>40455</v>
      </c>
      <c r="L8331">
        <v>13996</v>
      </c>
      <c r="M8331" t="s">
        <v>135</v>
      </c>
      <c r="N8331" s="1">
        <v>45190</v>
      </c>
      <c r="O8331" s="1">
        <v>45193</v>
      </c>
      <c r="P8331">
        <v>40</v>
      </c>
      <c r="Q8331">
        <v>2</v>
      </c>
      <c r="R8331" t="s">
        <v>53</v>
      </c>
      <c r="S8331">
        <v>3</v>
      </c>
      <c r="T8331">
        <v>0</v>
      </c>
      <c r="U8331">
        <v>3</v>
      </c>
      <c r="V8331">
        <v>423</v>
      </c>
      <c r="W8331" t="s">
        <v>41</v>
      </c>
      <c r="X8331" t="s">
        <v>40456</v>
      </c>
      <c r="Y8331" t="s">
        <v>43</v>
      </c>
      <c r="Z8331" s="1">
        <v>45173</v>
      </c>
      <c r="AA8331" s="2">
        <v>8.8819444444444451E-2</v>
      </c>
      <c r="AB8331" s="2">
        <v>0.63140046296296293</v>
      </c>
      <c r="AC8331" t="s">
        <v>45</v>
      </c>
      <c r="AD8331" t="s">
        <v>44</v>
      </c>
      <c r="AE8331" t="s">
        <v>44</v>
      </c>
      <c r="AF8331">
        <v>141</v>
      </c>
    </row>
    <row r="8332" spans="1:32">
      <c r="A8332">
        <v>33674</v>
      </c>
      <c r="B8332">
        <v>32774</v>
      </c>
      <c r="C8332" t="s">
        <v>391</v>
      </c>
      <c r="D8332" t="s">
        <v>4338</v>
      </c>
      <c r="E8332" t="s">
        <v>34</v>
      </c>
      <c r="F8332" t="s">
        <v>40457</v>
      </c>
      <c r="G8332" t="s">
        <v>40458</v>
      </c>
      <c r="H8332" t="s">
        <v>171</v>
      </c>
      <c r="I8332" s="1">
        <v>27177</v>
      </c>
      <c r="J8332" t="s">
        <v>40459</v>
      </c>
      <c r="K8332" t="s">
        <v>40460</v>
      </c>
      <c r="L8332">
        <v>32269</v>
      </c>
      <c r="M8332" t="s">
        <v>171</v>
      </c>
      <c r="N8332" s="1">
        <v>45223</v>
      </c>
      <c r="O8332" s="1">
        <v>45224</v>
      </c>
      <c r="P8332">
        <v>82</v>
      </c>
      <c r="Q8332">
        <v>4</v>
      </c>
      <c r="R8332" t="s">
        <v>53</v>
      </c>
      <c r="S8332">
        <v>2</v>
      </c>
      <c r="T8332">
        <v>2</v>
      </c>
      <c r="U8332">
        <v>1</v>
      </c>
      <c r="V8332">
        <v>127</v>
      </c>
      <c r="W8332" t="s">
        <v>41</v>
      </c>
      <c r="X8332" t="s">
        <v>40461</v>
      </c>
      <c r="Y8332" t="s">
        <v>6</v>
      </c>
      <c r="Z8332" s="1">
        <v>45192</v>
      </c>
      <c r="AA8332" s="2">
        <v>0.54394675925925928</v>
      </c>
      <c r="AB8332" s="2">
        <v>0.53607638888888887</v>
      </c>
      <c r="AC8332" t="s">
        <v>45</v>
      </c>
      <c r="AD8332" t="s">
        <v>44</v>
      </c>
      <c r="AE8332" t="s">
        <v>44</v>
      </c>
      <c r="AF8332">
        <v>127</v>
      </c>
    </row>
    <row r="8333" spans="1:32">
      <c r="A8333">
        <v>33677</v>
      </c>
      <c r="B8333">
        <v>32777</v>
      </c>
      <c r="C8333" t="s">
        <v>881</v>
      </c>
      <c r="D8333" t="s">
        <v>441</v>
      </c>
      <c r="E8333" t="s">
        <v>34</v>
      </c>
      <c r="F8333" t="s">
        <v>40462</v>
      </c>
      <c r="G8333" t="s">
        <v>40463</v>
      </c>
      <c r="H8333" t="s">
        <v>171</v>
      </c>
      <c r="I8333" s="1">
        <v>31025</v>
      </c>
      <c r="J8333" t="s">
        <v>40464</v>
      </c>
      <c r="K8333" t="s">
        <v>40465</v>
      </c>
      <c r="L8333">
        <v>74453</v>
      </c>
      <c r="M8333" t="s">
        <v>171</v>
      </c>
      <c r="N8333" s="1">
        <v>45273</v>
      </c>
      <c r="O8333" s="1">
        <v>45275</v>
      </c>
      <c r="P8333">
        <v>27</v>
      </c>
      <c r="Q8333">
        <v>2</v>
      </c>
      <c r="R8333" t="s">
        <v>40</v>
      </c>
      <c r="S8333">
        <v>4</v>
      </c>
      <c r="T8333">
        <v>1</v>
      </c>
      <c r="U8333">
        <v>2</v>
      </c>
      <c r="V8333">
        <v>496</v>
      </c>
      <c r="W8333" t="s">
        <v>54</v>
      </c>
      <c r="X8333" t="s">
        <v>40466</v>
      </c>
      <c r="Y8333" t="s">
        <v>43</v>
      </c>
      <c r="Z8333" s="1">
        <v>45249</v>
      </c>
      <c r="AA8333" s="2">
        <v>0.37752314814814819</v>
      </c>
      <c r="AB8333" s="2">
        <v>0.30952546296296296</v>
      </c>
      <c r="AC8333" t="s">
        <v>45</v>
      </c>
      <c r="AD8333" t="s">
        <v>45</v>
      </c>
      <c r="AE8333" t="s">
        <v>45</v>
      </c>
      <c r="AF8333">
        <v>248</v>
      </c>
    </row>
    <row r="8334" spans="1:32">
      <c r="A8334">
        <v>33680</v>
      </c>
      <c r="B8334">
        <v>32780</v>
      </c>
      <c r="C8334" t="s">
        <v>82</v>
      </c>
      <c r="D8334" t="s">
        <v>2416</v>
      </c>
      <c r="E8334" t="s">
        <v>34</v>
      </c>
      <c r="F8334" t="s">
        <v>40467</v>
      </c>
      <c r="G8334" t="s">
        <v>40468</v>
      </c>
      <c r="H8334" t="s">
        <v>330</v>
      </c>
      <c r="I8334" s="1">
        <v>33502</v>
      </c>
      <c r="J8334" t="s">
        <v>40469</v>
      </c>
      <c r="K8334" t="s">
        <v>9936</v>
      </c>
      <c r="L8334">
        <v>98672</v>
      </c>
      <c r="M8334" t="s">
        <v>330</v>
      </c>
      <c r="N8334" s="1">
        <v>45101</v>
      </c>
      <c r="O8334" s="1">
        <v>45102</v>
      </c>
      <c r="P8334">
        <v>75</v>
      </c>
      <c r="Q8334">
        <v>3</v>
      </c>
      <c r="R8334" t="s">
        <v>40</v>
      </c>
      <c r="S8334">
        <v>1</v>
      </c>
      <c r="T8334">
        <v>2</v>
      </c>
      <c r="U8334">
        <v>1</v>
      </c>
      <c r="V8334">
        <v>231</v>
      </c>
      <c r="W8334" t="s">
        <v>41</v>
      </c>
      <c r="X8334" t="s">
        <v>40470</v>
      </c>
      <c r="Y8334" t="s">
        <v>65</v>
      </c>
      <c r="Z8334" s="1">
        <v>45092</v>
      </c>
      <c r="AA8334" s="2">
        <v>0.22093750000000001</v>
      </c>
      <c r="AB8334" s="2">
        <v>0.8115162037037037</v>
      </c>
      <c r="AC8334" t="s">
        <v>44</v>
      </c>
      <c r="AD8334" t="s">
        <v>45</v>
      </c>
      <c r="AE8334" t="s">
        <v>44</v>
      </c>
      <c r="AF8334">
        <v>231</v>
      </c>
    </row>
    <row r="8335" spans="1:32">
      <c r="A8335">
        <v>33681</v>
      </c>
      <c r="B8335">
        <v>32781</v>
      </c>
      <c r="C8335" t="s">
        <v>7413</v>
      </c>
      <c r="D8335" t="s">
        <v>2019</v>
      </c>
      <c r="E8335" t="s">
        <v>34</v>
      </c>
      <c r="F8335" t="s">
        <v>19250</v>
      </c>
      <c r="G8335" t="s">
        <v>40471</v>
      </c>
      <c r="H8335" t="s">
        <v>94</v>
      </c>
      <c r="I8335" s="1">
        <v>21601</v>
      </c>
      <c r="J8335" t="s">
        <v>40472</v>
      </c>
      <c r="K8335" t="s">
        <v>40473</v>
      </c>
      <c r="L8335">
        <v>99171</v>
      </c>
      <c r="M8335" t="s">
        <v>94</v>
      </c>
      <c r="N8335" s="1">
        <v>44966</v>
      </c>
      <c r="O8335" s="1">
        <v>44968</v>
      </c>
      <c r="P8335">
        <v>92</v>
      </c>
      <c r="Q8335">
        <v>4</v>
      </c>
      <c r="R8335" t="s">
        <v>63</v>
      </c>
      <c r="S8335">
        <v>2</v>
      </c>
      <c r="T8335">
        <v>2</v>
      </c>
      <c r="U8335">
        <v>2</v>
      </c>
      <c r="V8335">
        <v>166</v>
      </c>
      <c r="W8335" t="s">
        <v>41</v>
      </c>
      <c r="X8335" t="s">
        <v>40474</v>
      </c>
      <c r="Y8335" t="s">
        <v>81</v>
      </c>
      <c r="Z8335" s="1">
        <v>44941</v>
      </c>
      <c r="AA8335" s="2">
        <v>0.53508101851851853</v>
      </c>
      <c r="AB8335" s="2">
        <v>0.70357638888888896</v>
      </c>
      <c r="AC8335" t="s">
        <v>45</v>
      </c>
      <c r="AD8335" t="s">
        <v>45</v>
      </c>
      <c r="AE8335" t="s">
        <v>44</v>
      </c>
      <c r="AF8335">
        <v>83</v>
      </c>
    </row>
    <row r="8336" spans="1:32">
      <c r="A8336">
        <v>33682</v>
      </c>
      <c r="B8336">
        <v>32782</v>
      </c>
      <c r="C8336" t="s">
        <v>1913</v>
      </c>
      <c r="D8336" t="s">
        <v>7716</v>
      </c>
      <c r="E8336" t="s">
        <v>48</v>
      </c>
      <c r="F8336" t="s">
        <v>40475</v>
      </c>
      <c r="G8336" t="s">
        <v>40476</v>
      </c>
      <c r="H8336" t="s">
        <v>692</v>
      </c>
      <c r="I8336" s="1">
        <v>22098</v>
      </c>
      <c r="J8336" t="s">
        <v>40477</v>
      </c>
      <c r="K8336" t="s">
        <v>40478</v>
      </c>
      <c r="L8336">
        <v>90967</v>
      </c>
      <c r="M8336" t="s">
        <v>692</v>
      </c>
      <c r="N8336" s="1">
        <v>44995</v>
      </c>
      <c r="O8336" s="1">
        <v>44998</v>
      </c>
      <c r="P8336">
        <v>16</v>
      </c>
      <c r="Q8336">
        <v>1</v>
      </c>
      <c r="R8336" t="s">
        <v>53</v>
      </c>
      <c r="S8336">
        <v>2</v>
      </c>
      <c r="T8336">
        <v>2</v>
      </c>
      <c r="U8336">
        <v>3</v>
      </c>
      <c r="V8336">
        <v>381</v>
      </c>
      <c r="W8336" t="s">
        <v>54</v>
      </c>
      <c r="X8336" t="s">
        <v>40479</v>
      </c>
      <c r="Y8336" t="s">
        <v>65</v>
      </c>
      <c r="Z8336" s="1">
        <v>44975</v>
      </c>
      <c r="AA8336" s="2">
        <v>0.23640046296296294</v>
      </c>
      <c r="AB8336" s="2">
        <v>0.34016203703703707</v>
      </c>
      <c r="AC8336" t="s">
        <v>45</v>
      </c>
      <c r="AD8336" t="s">
        <v>45</v>
      </c>
      <c r="AE8336" t="s">
        <v>45</v>
      </c>
      <c r="AF8336">
        <v>127</v>
      </c>
    </row>
    <row r="8337" spans="1:32">
      <c r="A8337">
        <v>33684</v>
      </c>
      <c r="B8337">
        <v>32784</v>
      </c>
      <c r="C8337" t="s">
        <v>681</v>
      </c>
      <c r="D8337" t="s">
        <v>2268</v>
      </c>
      <c r="E8337" t="s">
        <v>48</v>
      </c>
      <c r="F8337" t="s">
        <v>40480</v>
      </c>
      <c r="G8337" t="s">
        <v>40481</v>
      </c>
      <c r="H8337" t="s">
        <v>692</v>
      </c>
      <c r="I8337" s="1">
        <v>16523</v>
      </c>
      <c r="J8337" t="s">
        <v>40482</v>
      </c>
      <c r="K8337" t="s">
        <v>40483</v>
      </c>
      <c r="L8337">
        <v>34893</v>
      </c>
      <c r="M8337" t="s">
        <v>692</v>
      </c>
      <c r="N8337" s="1">
        <v>45015</v>
      </c>
      <c r="O8337" s="1">
        <v>45020</v>
      </c>
      <c r="P8337">
        <v>17</v>
      </c>
      <c r="Q8337">
        <v>1</v>
      </c>
      <c r="R8337" t="s">
        <v>63</v>
      </c>
      <c r="S8337">
        <v>3</v>
      </c>
      <c r="T8337">
        <v>2</v>
      </c>
      <c r="U8337">
        <v>5</v>
      </c>
      <c r="V8337">
        <v>380</v>
      </c>
      <c r="W8337" t="s">
        <v>54</v>
      </c>
      <c r="X8337" t="s">
        <v>40484</v>
      </c>
      <c r="Y8337" t="s">
        <v>81</v>
      </c>
      <c r="Z8337" s="1">
        <v>45010</v>
      </c>
      <c r="AA8337" s="2">
        <v>0.26549768518518518</v>
      </c>
      <c r="AB8337" s="2">
        <v>0.27989583333333334</v>
      </c>
      <c r="AC8337" t="s">
        <v>44</v>
      </c>
      <c r="AD8337" t="s">
        <v>44</v>
      </c>
      <c r="AE8337" t="s">
        <v>44</v>
      </c>
      <c r="AF8337">
        <v>76</v>
      </c>
    </row>
    <row r="8338" spans="1:32">
      <c r="A8338">
        <v>33687</v>
      </c>
      <c r="B8338">
        <v>32787</v>
      </c>
      <c r="C8338" t="s">
        <v>988</v>
      </c>
      <c r="D8338" t="s">
        <v>1543</v>
      </c>
      <c r="E8338" t="s">
        <v>48</v>
      </c>
      <c r="F8338" t="s">
        <v>40485</v>
      </c>
      <c r="G8338">
        <f>1-392-950-5627</f>
        <v>-6968</v>
      </c>
      <c r="H8338" t="s">
        <v>1301</v>
      </c>
      <c r="I8338" s="1">
        <v>29093</v>
      </c>
      <c r="J8338" t="s">
        <v>40486</v>
      </c>
      <c r="K8338" t="s">
        <v>40487</v>
      </c>
      <c r="L8338">
        <v>15116</v>
      </c>
      <c r="M8338" t="s">
        <v>1301</v>
      </c>
      <c r="N8338" s="1">
        <v>45240</v>
      </c>
      <c r="O8338" s="1">
        <v>45245</v>
      </c>
      <c r="P8338">
        <v>72</v>
      </c>
      <c r="Q8338">
        <v>3</v>
      </c>
      <c r="R8338" t="s">
        <v>40</v>
      </c>
      <c r="S8338">
        <v>3</v>
      </c>
      <c r="T8338">
        <v>2</v>
      </c>
      <c r="U8338">
        <v>5</v>
      </c>
      <c r="V8338">
        <v>1125</v>
      </c>
      <c r="W8338" t="s">
        <v>54</v>
      </c>
      <c r="X8338" t="s">
        <v>40488</v>
      </c>
      <c r="Y8338" t="s">
        <v>81</v>
      </c>
      <c r="Z8338" s="1">
        <v>45216</v>
      </c>
      <c r="AA8338" s="2">
        <v>0.58934027777777775</v>
      </c>
      <c r="AB8338" s="2">
        <v>0.68793981481481481</v>
      </c>
      <c r="AC8338" t="s">
        <v>45</v>
      </c>
      <c r="AD8338" t="s">
        <v>44</v>
      </c>
      <c r="AE8338" t="s">
        <v>45</v>
      </c>
      <c r="AF8338">
        <v>225</v>
      </c>
    </row>
    <row r="8339" spans="1:32">
      <c r="A8339">
        <v>33688</v>
      </c>
      <c r="B8339">
        <v>32788</v>
      </c>
      <c r="C8339" t="s">
        <v>2144</v>
      </c>
      <c r="D8339" t="s">
        <v>359</v>
      </c>
      <c r="E8339" t="s">
        <v>48</v>
      </c>
      <c r="F8339" t="s">
        <v>40489</v>
      </c>
      <c r="G8339" t="s">
        <v>40490</v>
      </c>
      <c r="H8339" t="s">
        <v>86</v>
      </c>
      <c r="I8339" s="1">
        <v>19063</v>
      </c>
      <c r="J8339" t="s">
        <v>40491</v>
      </c>
      <c r="K8339" t="s">
        <v>40492</v>
      </c>
      <c r="L8339">
        <v>90378</v>
      </c>
      <c r="M8339" t="s">
        <v>86</v>
      </c>
      <c r="N8339" s="1">
        <v>45328</v>
      </c>
      <c r="O8339" s="1">
        <v>45331</v>
      </c>
      <c r="P8339">
        <v>56</v>
      </c>
      <c r="Q8339">
        <v>3</v>
      </c>
      <c r="R8339" t="s">
        <v>63</v>
      </c>
      <c r="S8339">
        <v>2</v>
      </c>
      <c r="T8339">
        <v>2</v>
      </c>
      <c r="U8339">
        <v>3</v>
      </c>
      <c r="V8339">
        <v>243</v>
      </c>
      <c r="W8339" t="s">
        <v>54</v>
      </c>
      <c r="X8339" t="s">
        <v>40493</v>
      </c>
      <c r="Y8339" t="s">
        <v>65</v>
      </c>
      <c r="Z8339" s="1">
        <v>45289</v>
      </c>
      <c r="AA8339" s="2">
        <v>1.2430555555555554E-2</v>
      </c>
      <c r="AB8339" s="2">
        <v>0.6663310185185185</v>
      </c>
      <c r="AC8339" t="s">
        <v>44</v>
      </c>
      <c r="AD8339" t="s">
        <v>44</v>
      </c>
      <c r="AE8339" t="s">
        <v>45</v>
      </c>
      <c r="AF8339">
        <v>81</v>
      </c>
    </row>
    <row r="8340" spans="1:32">
      <c r="A8340">
        <v>33689</v>
      </c>
      <c r="B8340">
        <v>32789</v>
      </c>
      <c r="C8340" t="s">
        <v>1452</v>
      </c>
      <c r="D8340" t="s">
        <v>3088</v>
      </c>
      <c r="E8340" t="s">
        <v>34</v>
      </c>
      <c r="F8340" t="s">
        <v>40494</v>
      </c>
      <c r="G8340" t="s">
        <v>40495</v>
      </c>
      <c r="H8340" t="s">
        <v>37</v>
      </c>
      <c r="I8340" s="1">
        <v>38324</v>
      </c>
      <c r="J8340" t="s">
        <v>40496</v>
      </c>
      <c r="K8340" t="s">
        <v>40497</v>
      </c>
      <c r="L8340">
        <v>45733</v>
      </c>
      <c r="M8340" t="s">
        <v>37</v>
      </c>
      <c r="N8340" s="1">
        <v>45073</v>
      </c>
      <c r="O8340" s="1">
        <v>45077</v>
      </c>
      <c r="P8340">
        <v>23</v>
      </c>
      <c r="Q8340">
        <v>1</v>
      </c>
      <c r="R8340" t="s">
        <v>63</v>
      </c>
      <c r="S8340">
        <v>1</v>
      </c>
      <c r="T8340">
        <v>2</v>
      </c>
      <c r="U8340">
        <v>4</v>
      </c>
      <c r="V8340">
        <v>260</v>
      </c>
      <c r="W8340" t="s">
        <v>41</v>
      </c>
      <c r="X8340" t="s">
        <v>40498</v>
      </c>
      <c r="Y8340" t="s">
        <v>65</v>
      </c>
      <c r="Z8340" s="1">
        <v>45060</v>
      </c>
      <c r="AA8340" s="2">
        <v>0.35098379629629628</v>
      </c>
      <c r="AB8340" s="2">
        <v>0.22395833333333334</v>
      </c>
      <c r="AC8340" t="s">
        <v>44</v>
      </c>
      <c r="AD8340" t="s">
        <v>45</v>
      </c>
      <c r="AE8340" t="s">
        <v>44</v>
      </c>
      <c r="AF8340">
        <v>65</v>
      </c>
    </row>
    <row r="8341" spans="1:32">
      <c r="A8341">
        <v>33693</v>
      </c>
      <c r="B8341">
        <v>32793</v>
      </c>
      <c r="C8341" t="s">
        <v>133</v>
      </c>
      <c r="D8341" t="s">
        <v>2475</v>
      </c>
      <c r="E8341" t="s">
        <v>48</v>
      </c>
      <c r="F8341" t="s">
        <v>40499</v>
      </c>
      <c r="G8341" t="s">
        <v>40500</v>
      </c>
      <c r="H8341" t="s">
        <v>129</v>
      </c>
      <c r="I8341" s="1">
        <v>19528</v>
      </c>
      <c r="J8341" t="s">
        <v>40501</v>
      </c>
      <c r="K8341" t="s">
        <v>16672</v>
      </c>
      <c r="L8341">
        <v>48400</v>
      </c>
      <c r="M8341" t="s">
        <v>129</v>
      </c>
      <c r="N8341" s="1">
        <v>45124</v>
      </c>
      <c r="O8341" s="1">
        <v>45126</v>
      </c>
      <c r="P8341">
        <v>53</v>
      </c>
      <c r="Q8341">
        <v>3</v>
      </c>
      <c r="R8341" t="s">
        <v>63</v>
      </c>
      <c r="S8341">
        <v>2</v>
      </c>
      <c r="T8341">
        <v>0</v>
      </c>
      <c r="U8341">
        <v>2</v>
      </c>
      <c r="V8341">
        <v>152</v>
      </c>
      <c r="W8341" t="s">
        <v>41</v>
      </c>
      <c r="X8341" t="s">
        <v>40502</v>
      </c>
      <c r="Y8341" t="s">
        <v>43</v>
      </c>
      <c r="Z8341" s="1">
        <v>45092</v>
      </c>
      <c r="AA8341" s="2">
        <v>0.37339120370370371</v>
      </c>
      <c r="AB8341" s="2">
        <v>0.23401620370370368</v>
      </c>
      <c r="AC8341" t="s">
        <v>44</v>
      </c>
      <c r="AD8341" t="s">
        <v>44</v>
      </c>
      <c r="AE8341" t="s">
        <v>44</v>
      </c>
      <c r="AF8341">
        <v>76</v>
      </c>
    </row>
    <row r="8342" spans="1:32">
      <c r="A8342">
        <v>33697</v>
      </c>
      <c r="B8342">
        <v>32797</v>
      </c>
      <c r="C8342" t="s">
        <v>139</v>
      </c>
      <c r="D8342" t="s">
        <v>3918</v>
      </c>
      <c r="E8342" t="s">
        <v>48</v>
      </c>
      <c r="F8342" t="s">
        <v>40503</v>
      </c>
      <c r="G8342" t="s">
        <v>40504</v>
      </c>
      <c r="H8342" t="s">
        <v>1301</v>
      </c>
      <c r="I8342" s="1">
        <v>26019</v>
      </c>
      <c r="J8342" t="s">
        <v>40505</v>
      </c>
      <c r="K8342" t="s">
        <v>11256</v>
      </c>
      <c r="L8342">
        <v>35682</v>
      </c>
      <c r="M8342" t="s">
        <v>1301</v>
      </c>
      <c r="N8342" s="1">
        <v>45286</v>
      </c>
      <c r="O8342" s="1">
        <v>45290</v>
      </c>
      <c r="P8342">
        <v>20</v>
      </c>
      <c r="Q8342">
        <v>1</v>
      </c>
      <c r="R8342" t="s">
        <v>63</v>
      </c>
      <c r="S8342">
        <v>2</v>
      </c>
      <c r="T8342">
        <v>0</v>
      </c>
      <c r="U8342">
        <v>4</v>
      </c>
      <c r="V8342">
        <v>352</v>
      </c>
      <c r="W8342" t="s">
        <v>41</v>
      </c>
      <c r="X8342" t="s">
        <v>40506</v>
      </c>
      <c r="Y8342" t="s">
        <v>65</v>
      </c>
      <c r="Z8342" s="1">
        <v>45276</v>
      </c>
      <c r="AA8342" s="2">
        <v>0.3986689814814815</v>
      </c>
      <c r="AB8342" s="2">
        <v>0.77489583333333334</v>
      </c>
      <c r="AC8342" t="s">
        <v>44</v>
      </c>
      <c r="AD8342" t="s">
        <v>44</v>
      </c>
      <c r="AE8342" t="s">
        <v>45</v>
      </c>
      <c r="AF8342">
        <v>88</v>
      </c>
    </row>
    <row r="8343" spans="1:32">
      <c r="A8343">
        <v>33698</v>
      </c>
      <c r="B8343">
        <v>32798</v>
      </c>
      <c r="C8343" t="s">
        <v>3983</v>
      </c>
      <c r="D8343" t="s">
        <v>3477</v>
      </c>
      <c r="E8343" t="s">
        <v>34</v>
      </c>
      <c r="F8343" t="s">
        <v>40507</v>
      </c>
      <c r="G8343" t="s">
        <v>40508</v>
      </c>
      <c r="H8343" t="s">
        <v>135</v>
      </c>
      <c r="I8343" s="1">
        <v>21595</v>
      </c>
      <c r="J8343" t="s">
        <v>40509</v>
      </c>
      <c r="K8343" t="s">
        <v>40510</v>
      </c>
      <c r="L8343">
        <v>84790</v>
      </c>
      <c r="M8343" t="s">
        <v>135</v>
      </c>
      <c r="N8343" s="1">
        <v>45015</v>
      </c>
      <c r="O8343" s="1">
        <v>45017</v>
      </c>
      <c r="P8343">
        <v>72</v>
      </c>
      <c r="Q8343">
        <v>3</v>
      </c>
      <c r="R8343" t="s">
        <v>40</v>
      </c>
      <c r="S8343">
        <v>2</v>
      </c>
      <c r="T8343">
        <v>2</v>
      </c>
      <c r="U8343">
        <v>2</v>
      </c>
      <c r="V8343">
        <v>436</v>
      </c>
      <c r="W8343" t="s">
        <v>41</v>
      </c>
      <c r="X8343" t="s">
        <v>40511</v>
      </c>
      <c r="Y8343" t="s">
        <v>43</v>
      </c>
      <c r="Z8343" s="1">
        <v>44978</v>
      </c>
      <c r="AA8343" s="2">
        <v>3.7256944444444447E-2</v>
      </c>
      <c r="AB8343" s="2">
        <v>0.92510416666666673</v>
      </c>
      <c r="AC8343" t="s">
        <v>45</v>
      </c>
      <c r="AD8343" t="s">
        <v>45</v>
      </c>
      <c r="AE8343" t="s">
        <v>44</v>
      </c>
      <c r="AF8343">
        <v>218</v>
      </c>
    </row>
    <row r="8344" spans="1:32">
      <c r="A8344">
        <v>33703</v>
      </c>
      <c r="B8344">
        <v>32803</v>
      </c>
      <c r="C8344" t="s">
        <v>9179</v>
      </c>
      <c r="D8344" t="s">
        <v>2019</v>
      </c>
      <c r="E8344" t="s">
        <v>48</v>
      </c>
      <c r="F8344" t="s">
        <v>40512</v>
      </c>
      <c r="G8344" t="s">
        <v>40513</v>
      </c>
      <c r="H8344" t="s">
        <v>692</v>
      </c>
      <c r="I8344" s="1">
        <v>27554</v>
      </c>
      <c r="J8344" t="s">
        <v>40514</v>
      </c>
      <c r="K8344" t="s">
        <v>40515</v>
      </c>
      <c r="L8344">
        <v>55263</v>
      </c>
      <c r="M8344" t="s">
        <v>692</v>
      </c>
      <c r="N8344" s="1">
        <v>45291</v>
      </c>
      <c r="O8344" s="1">
        <v>45296</v>
      </c>
      <c r="P8344">
        <v>68</v>
      </c>
      <c r="Q8344">
        <v>3</v>
      </c>
      <c r="R8344" t="s">
        <v>63</v>
      </c>
      <c r="S8344">
        <v>2</v>
      </c>
      <c r="T8344">
        <v>2</v>
      </c>
      <c r="U8344">
        <v>5</v>
      </c>
      <c r="V8344">
        <v>315</v>
      </c>
      <c r="W8344" t="s">
        <v>41</v>
      </c>
      <c r="X8344" t="s">
        <v>40516</v>
      </c>
      <c r="Y8344" t="s">
        <v>6</v>
      </c>
      <c r="Z8344" s="1">
        <v>45253</v>
      </c>
      <c r="AA8344" s="2">
        <v>0.37379629629629635</v>
      </c>
      <c r="AB8344" s="2">
        <v>0.73689814814814814</v>
      </c>
      <c r="AC8344" t="s">
        <v>44</v>
      </c>
      <c r="AD8344" t="s">
        <v>45</v>
      </c>
      <c r="AE8344" t="s">
        <v>44</v>
      </c>
      <c r="AF8344">
        <v>63</v>
      </c>
    </row>
    <row r="8345" spans="1:32">
      <c r="A8345">
        <v>33704</v>
      </c>
      <c r="B8345">
        <v>32804</v>
      </c>
      <c r="C8345" t="s">
        <v>1725</v>
      </c>
      <c r="D8345" t="s">
        <v>4245</v>
      </c>
      <c r="E8345" t="s">
        <v>48</v>
      </c>
      <c r="F8345" t="s">
        <v>40517</v>
      </c>
      <c r="G8345" t="s">
        <v>40518</v>
      </c>
      <c r="H8345" t="s">
        <v>280</v>
      </c>
      <c r="I8345" s="1">
        <v>21758</v>
      </c>
      <c r="J8345" t="s">
        <v>40519</v>
      </c>
      <c r="K8345" t="s">
        <v>40520</v>
      </c>
      <c r="L8345">
        <v>59461</v>
      </c>
      <c r="M8345" t="s">
        <v>280</v>
      </c>
      <c r="N8345" s="1">
        <v>45009</v>
      </c>
      <c r="O8345" s="1">
        <v>45011</v>
      </c>
      <c r="P8345">
        <v>97</v>
      </c>
      <c r="Q8345">
        <v>4</v>
      </c>
      <c r="R8345" t="s">
        <v>53</v>
      </c>
      <c r="S8345">
        <v>2</v>
      </c>
      <c r="T8345">
        <v>0</v>
      </c>
      <c r="U8345">
        <v>2</v>
      </c>
      <c r="V8345">
        <v>288</v>
      </c>
      <c r="W8345" t="s">
        <v>41</v>
      </c>
      <c r="X8345" t="s">
        <v>40521</v>
      </c>
      <c r="Y8345" t="s">
        <v>65</v>
      </c>
      <c r="Z8345" s="1">
        <v>44985</v>
      </c>
      <c r="AA8345" s="2">
        <v>0.96293981481481483</v>
      </c>
      <c r="AB8345" s="2">
        <v>0.18524305555555556</v>
      </c>
      <c r="AC8345" t="s">
        <v>44</v>
      </c>
      <c r="AD8345" t="s">
        <v>44</v>
      </c>
      <c r="AE8345" t="s">
        <v>44</v>
      </c>
      <c r="AF8345">
        <v>144</v>
      </c>
    </row>
    <row r="8346" spans="1:32">
      <c r="A8346">
        <v>33705</v>
      </c>
      <c r="B8346">
        <v>32805</v>
      </c>
      <c r="C8346" t="s">
        <v>3145</v>
      </c>
      <c r="D8346" t="s">
        <v>3805</v>
      </c>
      <c r="E8346" t="s">
        <v>34</v>
      </c>
      <c r="F8346" t="s">
        <v>40522</v>
      </c>
      <c r="G8346" t="s">
        <v>40523</v>
      </c>
      <c r="H8346" t="s">
        <v>209</v>
      </c>
      <c r="I8346" s="1">
        <v>21362</v>
      </c>
      <c r="J8346" t="s">
        <v>40524</v>
      </c>
      <c r="K8346" t="s">
        <v>40525</v>
      </c>
      <c r="L8346">
        <v>58508</v>
      </c>
      <c r="M8346" t="s">
        <v>209</v>
      </c>
      <c r="N8346" s="1">
        <v>45016</v>
      </c>
      <c r="O8346" s="1">
        <v>45019</v>
      </c>
      <c r="P8346">
        <v>100</v>
      </c>
      <c r="Q8346">
        <v>4</v>
      </c>
      <c r="R8346" t="s">
        <v>53</v>
      </c>
      <c r="S8346">
        <v>2</v>
      </c>
      <c r="T8346">
        <v>1</v>
      </c>
      <c r="U8346">
        <v>3</v>
      </c>
      <c r="V8346">
        <v>441</v>
      </c>
      <c r="W8346" t="s">
        <v>41</v>
      </c>
      <c r="X8346" t="s">
        <v>40526</v>
      </c>
      <c r="Y8346" t="s">
        <v>81</v>
      </c>
      <c r="Z8346" s="1">
        <v>44986</v>
      </c>
      <c r="AA8346" s="2">
        <v>0.35809027777777774</v>
      </c>
      <c r="AB8346" s="2">
        <v>0.32504629629629628</v>
      </c>
      <c r="AC8346" t="s">
        <v>45</v>
      </c>
      <c r="AD8346" t="s">
        <v>45</v>
      </c>
      <c r="AE8346" t="s">
        <v>45</v>
      </c>
      <c r="AF8346">
        <v>147</v>
      </c>
    </row>
    <row r="8347" spans="1:32">
      <c r="A8347">
        <v>33706</v>
      </c>
      <c r="B8347">
        <v>32806</v>
      </c>
      <c r="C8347" t="s">
        <v>1555</v>
      </c>
      <c r="D8347" t="s">
        <v>957</v>
      </c>
      <c r="E8347" t="s">
        <v>34</v>
      </c>
      <c r="F8347" t="s">
        <v>40527</v>
      </c>
      <c r="G8347" t="s">
        <v>40528</v>
      </c>
      <c r="H8347" t="s">
        <v>171</v>
      </c>
      <c r="I8347" s="1">
        <v>23521</v>
      </c>
      <c r="J8347" t="s">
        <v>40529</v>
      </c>
      <c r="K8347" t="s">
        <v>40530</v>
      </c>
      <c r="L8347">
        <v>593</v>
      </c>
      <c r="M8347" t="s">
        <v>171</v>
      </c>
      <c r="N8347" s="1">
        <v>45105</v>
      </c>
      <c r="O8347" s="1">
        <v>45108</v>
      </c>
      <c r="P8347">
        <v>98</v>
      </c>
      <c r="Q8347">
        <v>4</v>
      </c>
      <c r="R8347" t="s">
        <v>63</v>
      </c>
      <c r="S8347">
        <v>3</v>
      </c>
      <c r="T8347">
        <v>0</v>
      </c>
      <c r="U8347">
        <v>3</v>
      </c>
      <c r="V8347">
        <v>258</v>
      </c>
      <c r="W8347" t="s">
        <v>41</v>
      </c>
      <c r="X8347" t="s">
        <v>40531</v>
      </c>
      <c r="Y8347" t="s">
        <v>81</v>
      </c>
      <c r="Z8347" s="1">
        <v>45084</v>
      </c>
      <c r="AA8347" s="2">
        <v>0.95701388888888894</v>
      </c>
      <c r="AB8347" s="2">
        <v>0.86131944444444442</v>
      </c>
      <c r="AC8347" t="s">
        <v>45</v>
      </c>
      <c r="AD8347" t="s">
        <v>44</v>
      </c>
      <c r="AE8347" t="s">
        <v>45</v>
      </c>
      <c r="AF8347">
        <v>86</v>
      </c>
    </row>
    <row r="8348" spans="1:32">
      <c r="A8348">
        <v>33707</v>
      </c>
      <c r="B8348">
        <v>32807</v>
      </c>
      <c r="C8348" t="s">
        <v>501</v>
      </c>
      <c r="D8348" t="s">
        <v>10045</v>
      </c>
      <c r="E8348" t="s">
        <v>48</v>
      </c>
      <c r="F8348" t="s">
        <v>40532</v>
      </c>
      <c r="G8348" t="s">
        <v>40533</v>
      </c>
      <c r="H8348" t="s">
        <v>457</v>
      </c>
      <c r="I8348" s="1">
        <v>17642</v>
      </c>
      <c r="J8348" t="s">
        <v>40534</v>
      </c>
      <c r="K8348" t="s">
        <v>40535</v>
      </c>
      <c r="L8348">
        <v>58426</v>
      </c>
      <c r="M8348" t="s">
        <v>457</v>
      </c>
      <c r="N8348" s="1">
        <v>45178</v>
      </c>
      <c r="O8348" s="1">
        <v>45182</v>
      </c>
      <c r="P8348">
        <v>11</v>
      </c>
      <c r="Q8348">
        <v>1</v>
      </c>
      <c r="R8348" t="s">
        <v>63</v>
      </c>
      <c r="S8348">
        <v>1</v>
      </c>
      <c r="T8348">
        <v>1</v>
      </c>
      <c r="U8348">
        <v>4</v>
      </c>
      <c r="V8348">
        <v>328</v>
      </c>
      <c r="W8348" t="s">
        <v>41</v>
      </c>
      <c r="X8348" t="s">
        <v>40536</v>
      </c>
      <c r="Y8348" t="s">
        <v>81</v>
      </c>
      <c r="Z8348" s="1">
        <v>45158</v>
      </c>
      <c r="AA8348" s="2">
        <v>0.70646990740740734</v>
      </c>
      <c r="AB8348" s="2">
        <v>0.33151620370370372</v>
      </c>
      <c r="AC8348" t="s">
        <v>45</v>
      </c>
      <c r="AD8348" t="s">
        <v>44</v>
      </c>
      <c r="AE8348" t="s">
        <v>45</v>
      </c>
      <c r="AF8348">
        <v>82</v>
      </c>
    </row>
    <row r="8349" spans="1:32">
      <c r="A8349">
        <v>33708</v>
      </c>
      <c r="B8349">
        <v>32808</v>
      </c>
      <c r="C8349" t="s">
        <v>571</v>
      </c>
      <c r="D8349" t="s">
        <v>3461</v>
      </c>
      <c r="E8349" t="s">
        <v>34</v>
      </c>
      <c r="F8349" t="s">
        <v>40537</v>
      </c>
      <c r="G8349">
        <v>4477326455</v>
      </c>
      <c r="H8349" t="s">
        <v>94</v>
      </c>
      <c r="I8349" s="1">
        <v>33753</v>
      </c>
      <c r="J8349" t="s">
        <v>40538</v>
      </c>
      <c r="K8349" t="s">
        <v>40539</v>
      </c>
      <c r="L8349">
        <v>55884</v>
      </c>
      <c r="M8349" t="s">
        <v>94</v>
      </c>
      <c r="N8349" s="1">
        <v>45117</v>
      </c>
      <c r="O8349" s="1">
        <v>45120</v>
      </c>
      <c r="P8349">
        <v>5</v>
      </c>
      <c r="Q8349">
        <v>1</v>
      </c>
      <c r="R8349" t="s">
        <v>63</v>
      </c>
      <c r="S8349">
        <v>2</v>
      </c>
      <c r="T8349">
        <v>1</v>
      </c>
      <c r="U8349">
        <v>3</v>
      </c>
      <c r="V8349">
        <v>246</v>
      </c>
      <c r="W8349" t="s">
        <v>41</v>
      </c>
      <c r="X8349" t="s">
        <v>40540</v>
      </c>
      <c r="Y8349" t="s">
        <v>6</v>
      </c>
      <c r="Z8349" s="1">
        <v>45098</v>
      </c>
      <c r="AA8349" s="2">
        <v>0.61391203703703701</v>
      </c>
      <c r="AB8349" s="2">
        <v>4.5324074074074072E-2</v>
      </c>
      <c r="AC8349" t="s">
        <v>44</v>
      </c>
      <c r="AD8349" t="s">
        <v>44</v>
      </c>
      <c r="AE8349" t="s">
        <v>45</v>
      </c>
      <c r="AF8349">
        <v>82</v>
      </c>
    </row>
    <row r="8350" spans="1:32">
      <c r="A8350">
        <v>33709</v>
      </c>
      <c r="B8350">
        <v>32809</v>
      </c>
      <c r="C8350" t="s">
        <v>571</v>
      </c>
      <c r="D8350" t="s">
        <v>2828</v>
      </c>
      <c r="E8350" t="s">
        <v>34</v>
      </c>
      <c r="F8350" t="s">
        <v>40541</v>
      </c>
      <c r="G8350" t="s">
        <v>40542</v>
      </c>
      <c r="H8350" t="s">
        <v>70</v>
      </c>
      <c r="I8350" s="1">
        <v>35478</v>
      </c>
      <c r="J8350" t="s">
        <v>40543</v>
      </c>
      <c r="K8350" t="s">
        <v>40544</v>
      </c>
      <c r="L8350">
        <v>72354</v>
      </c>
      <c r="M8350" t="s">
        <v>70</v>
      </c>
      <c r="N8350" s="1">
        <v>45126</v>
      </c>
      <c r="O8350" s="1">
        <v>45131</v>
      </c>
      <c r="P8350">
        <v>92</v>
      </c>
      <c r="Q8350">
        <v>4</v>
      </c>
      <c r="R8350" t="s">
        <v>63</v>
      </c>
      <c r="S8350">
        <v>4</v>
      </c>
      <c r="T8350">
        <v>1</v>
      </c>
      <c r="U8350">
        <v>5</v>
      </c>
      <c r="V8350">
        <v>340</v>
      </c>
      <c r="W8350" t="s">
        <v>54</v>
      </c>
      <c r="X8350" t="s">
        <v>40545</v>
      </c>
      <c r="Y8350" t="s">
        <v>43</v>
      </c>
      <c r="Z8350" s="1">
        <v>45108</v>
      </c>
      <c r="AA8350" s="2">
        <v>0.52181712962962956</v>
      </c>
      <c r="AB8350" s="2">
        <v>0.57814814814814819</v>
      </c>
      <c r="AC8350" t="s">
        <v>45</v>
      </c>
      <c r="AD8350" t="s">
        <v>45</v>
      </c>
      <c r="AE8350" t="s">
        <v>44</v>
      </c>
      <c r="AF8350">
        <v>68</v>
      </c>
    </row>
    <row r="8351" spans="1:32">
      <c r="A8351">
        <v>33710</v>
      </c>
      <c r="B8351">
        <v>32810</v>
      </c>
      <c r="C8351" t="s">
        <v>915</v>
      </c>
      <c r="D8351" t="s">
        <v>32872</v>
      </c>
      <c r="E8351" t="s">
        <v>34</v>
      </c>
      <c r="F8351" t="s">
        <v>40546</v>
      </c>
      <c r="G8351" t="s">
        <v>40547</v>
      </c>
      <c r="H8351" t="s">
        <v>171</v>
      </c>
      <c r="I8351" s="1">
        <v>32062</v>
      </c>
      <c r="J8351" t="s">
        <v>40548</v>
      </c>
      <c r="K8351" t="s">
        <v>40549</v>
      </c>
      <c r="L8351">
        <v>78122</v>
      </c>
      <c r="M8351" t="s">
        <v>171</v>
      </c>
      <c r="N8351" s="1">
        <v>44980</v>
      </c>
      <c r="O8351" s="1">
        <v>44985</v>
      </c>
      <c r="P8351">
        <v>29</v>
      </c>
      <c r="Q8351">
        <v>2</v>
      </c>
      <c r="R8351" t="s">
        <v>63</v>
      </c>
      <c r="S8351">
        <v>3</v>
      </c>
      <c r="T8351">
        <v>1</v>
      </c>
      <c r="U8351">
        <v>5</v>
      </c>
      <c r="V8351">
        <v>430</v>
      </c>
      <c r="W8351" t="s">
        <v>54</v>
      </c>
      <c r="X8351" t="s">
        <v>40550</v>
      </c>
      <c r="Y8351" t="s">
        <v>81</v>
      </c>
      <c r="Z8351" s="1">
        <v>44964</v>
      </c>
      <c r="AA8351" s="2">
        <v>0.11760416666666666</v>
      </c>
      <c r="AB8351" s="2">
        <v>0.84326388888888892</v>
      </c>
      <c r="AC8351" t="s">
        <v>44</v>
      </c>
      <c r="AD8351" t="s">
        <v>44</v>
      </c>
      <c r="AE8351" t="s">
        <v>45</v>
      </c>
      <c r="AF8351">
        <v>86</v>
      </c>
    </row>
    <row r="8352" spans="1:32">
      <c r="A8352">
        <v>33714</v>
      </c>
      <c r="B8352">
        <v>32814</v>
      </c>
      <c r="C8352" t="s">
        <v>112</v>
      </c>
      <c r="D8352" t="s">
        <v>1509</v>
      </c>
      <c r="E8352" t="s">
        <v>34</v>
      </c>
      <c r="F8352" t="s">
        <v>40551</v>
      </c>
      <c r="G8352" t="s">
        <v>40552</v>
      </c>
      <c r="H8352" t="s">
        <v>225</v>
      </c>
      <c r="I8352" s="1">
        <v>28992</v>
      </c>
      <c r="J8352" t="s">
        <v>40553</v>
      </c>
      <c r="K8352" t="s">
        <v>40554</v>
      </c>
      <c r="L8352">
        <v>61648</v>
      </c>
      <c r="M8352" t="s">
        <v>225</v>
      </c>
      <c r="N8352" s="1">
        <v>45043</v>
      </c>
      <c r="O8352" s="1">
        <v>45044</v>
      </c>
      <c r="P8352">
        <v>80</v>
      </c>
      <c r="Q8352">
        <v>4</v>
      </c>
      <c r="R8352" t="s">
        <v>63</v>
      </c>
      <c r="S8352">
        <v>3</v>
      </c>
      <c r="T8352">
        <v>2</v>
      </c>
      <c r="U8352">
        <v>1</v>
      </c>
      <c r="V8352">
        <v>77</v>
      </c>
      <c r="W8352" t="s">
        <v>54</v>
      </c>
      <c r="X8352" t="s">
        <v>40555</v>
      </c>
      <c r="Y8352" t="s">
        <v>65</v>
      </c>
      <c r="Z8352" s="1">
        <v>45005</v>
      </c>
      <c r="AA8352" s="2">
        <v>0.32938657407407407</v>
      </c>
      <c r="AB8352" s="2">
        <v>0.35778935185185184</v>
      </c>
      <c r="AC8352" t="s">
        <v>44</v>
      </c>
      <c r="AD8352" t="s">
        <v>44</v>
      </c>
      <c r="AE8352" t="s">
        <v>45</v>
      </c>
      <c r="AF8352">
        <v>77</v>
      </c>
    </row>
    <row r="8353" spans="1:32">
      <c r="A8353">
        <v>33715</v>
      </c>
      <c r="B8353">
        <v>32815</v>
      </c>
      <c r="C8353" t="s">
        <v>1392</v>
      </c>
      <c r="D8353" t="s">
        <v>3105</v>
      </c>
      <c r="E8353" t="s">
        <v>48</v>
      </c>
      <c r="F8353" t="s">
        <v>40556</v>
      </c>
      <c r="G8353">
        <f>1-484-639-550</f>
        <v>-1672</v>
      </c>
      <c r="H8353" t="s">
        <v>295</v>
      </c>
      <c r="I8353" s="1">
        <v>25550</v>
      </c>
      <c r="J8353" t="s">
        <v>40557</v>
      </c>
      <c r="K8353" t="s">
        <v>40558</v>
      </c>
      <c r="L8353">
        <v>87953</v>
      </c>
      <c r="M8353" t="s">
        <v>295</v>
      </c>
      <c r="N8353" s="1">
        <v>45165</v>
      </c>
      <c r="O8353" s="1">
        <v>45169</v>
      </c>
      <c r="P8353">
        <v>57</v>
      </c>
      <c r="Q8353">
        <v>3</v>
      </c>
      <c r="R8353" t="s">
        <v>40</v>
      </c>
      <c r="S8353">
        <v>2</v>
      </c>
      <c r="T8353">
        <v>2</v>
      </c>
      <c r="U8353">
        <v>4</v>
      </c>
      <c r="V8353">
        <v>852</v>
      </c>
      <c r="W8353" t="s">
        <v>54</v>
      </c>
      <c r="X8353" t="s">
        <v>40559</v>
      </c>
      <c r="Y8353" t="s">
        <v>43</v>
      </c>
      <c r="Z8353" s="1">
        <v>45130</v>
      </c>
      <c r="AA8353" s="2">
        <v>0.60930555555555554</v>
      </c>
      <c r="AB8353" s="2">
        <v>0.2633564814814815</v>
      </c>
      <c r="AC8353" t="s">
        <v>45</v>
      </c>
      <c r="AD8353" t="s">
        <v>45</v>
      </c>
      <c r="AE8353" t="s">
        <v>44</v>
      </c>
      <c r="AF8353">
        <v>213</v>
      </c>
    </row>
    <row r="8354" spans="1:32">
      <c r="A8354">
        <v>33716</v>
      </c>
      <c r="B8354">
        <v>32816</v>
      </c>
      <c r="C8354" t="s">
        <v>4627</v>
      </c>
      <c r="D8354" t="s">
        <v>847</v>
      </c>
      <c r="E8354" t="s">
        <v>34</v>
      </c>
      <c r="F8354" t="s">
        <v>40560</v>
      </c>
      <c r="G8354" t="s">
        <v>40561</v>
      </c>
      <c r="H8354" t="s">
        <v>530</v>
      </c>
      <c r="I8354" s="1">
        <v>34872</v>
      </c>
      <c r="J8354" t="s">
        <v>40562</v>
      </c>
      <c r="K8354" t="s">
        <v>40563</v>
      </c>
      <c r="L8354">
        <v>42850</v>
      </c>
      <c r="M8354" t="s">
        <v>530</v>
      </c>
      <c r="N8354" s="1">
        <v>45321</v>
      </c>
      <c r="O8354" s="1">
        <v>45326</v>
      </c>
      <c r="P8354">
        <v>39</v>
      </c>
      <c r="Q8354">
        <v>2</v>
      </c>
      <c r="R8354" t="s">
        <v>40</v>
      </c>
      <c r="S8354">
        <v>2</v>
      </c>
      <c r="T8354">
        <v>0</v>
      </c>
      <c r="U8354">
        <v>5</v>
      </c>
      <c r="V8354">
        <v>1045</v>
      </c>
      <c r="W8354" t="s">
        <v>54</v>
      </c>
      <c r="X8354" t="s">
        <v>40564</v>
      </c>
      <c r="Y8354" t="s">
        <v>81</v>
      </c>
      <c r="Z8354" s="1">
        <v>45290</v>
      </c>
      <c r="AA8354" s="2">
        <v>0.66173611111111108</v>
      </c>
      <c r="AB8354" s="2">
        <v>0.16510416666666666</v>
      </c>
      <c r="AC8354" t="s">
        <v>45</v>
      </c>
      <c r="AD8354" t="s">
        <v>45</v>
      </c>
      <c r="AE8354" t="s">
        <v>44</v>
      </c>
      <c r="AF8354">
        <v>209</v>
      </c>
    </row>
    <row r="8355" spans="1:32">
      <c r="A8355">
        <v>33718</v>
      </c>
      <c r="B8355">
        <v>32818</v>
      </c>
      <c r="C8355" t="s">
        <v>828</v>
      </c>
      <c r="D8355" t="s">
        <v>5089</v>
      </c>
      <c r="E8355" t="s">
        <v>34</v>
      </c>
      <c r="F8355" t="s">
        <v>40565</v>
      </c>
      <c r="G8355" t="s">
        <v>40566</v>
      </c>
      <c r="H8355" t="s">
        <v>217</v>
      </c>
      <c r="I8355" s="1">
        <v>29876</v>
      </c>
      <c r="J8355" t="s">
        <v>40567</v>
      </c>
      <c r="K8355" t="s">
        <v>40568</v>
      </c>
      <c r="L8355">
        <v>17659</v>
      </c>
      <c r="M8355" t="s">
        <v>217</v>
      </c>
      <c r="N8355" s="1">
        <v>45102</v>
      </c>
      <c r="O8355" s="1">
        <v>45104</v>
      </c>
      <c r="P8355">
        <v>91</v>
      </c>
      <c r="Q8355">
        <v>4</v>
      </c>
      <c r="R8355" t="s">
        <v>53</v>
      </c>
      <c r="S8355">
        <v>2</v>
      </c>
      <c r="T8355">
        <v>2</v>
      </c>
      <c r="U8355">
        <v>2</v>
      </c>
      <c r="V8355">
        <v>288</v>
      </c>
      <c r="W8355" t="s">
        <v>41</v>
      </c>
      <c r="X8355" t="s">
        <v>40569</v>
      </c>
      <c r="Y8355" t="s">
        <v>65</v>
      </c>
      <c r="Z8355" s="1">
        <v>45068</v>
      </c>
      <c r="AA8355" s="2">
        <v>0.11063657407407408</v>
      </c>
      <c r="AB8355" s="2">
        <v>0.64577546296296295</v>
      </c>
      <c r="AC8355" t="s">
        <v>45</v>
      </c>
      <c r="AD8355" t="s">
        <v>45</v>
      </c>
      <c r="AE8355" t="s">
        <v>45</v>
      </c>
      <c r="AF8355">
        <v>144</v>
      </c>
    </row>
    <row r="8356" spans="1:32">
      <c r="A8356">
        <v>33720</v>
      </c>
      <c r="B8356">
        <v>32820</v>
      </c>
      <c r="C8356" t="s">
        <v>1367</v>
      </c>
      <c r="D8356" t="s">
        <v>6396</v>
      </c>
      <c r="E8356" t="s">
        <v>34</v>
      </c>
      <c r="F8356" t="s">
        <v>40570</v>
      </c>
      <c r="G8356" t="s">
        <v>40571</v>
      </c>
      <c r="H8356" t="s">
        <v>179</v>
      </c>
      <c r="I8356" s="1">
        <v>19318</v>
      </c>
      <c r="J8356" t="s">
        <v>40572</v>
      </c>
      <c r="K8356" t="s">
        <v>40573</v>
      </c>
      <c r="L8356">
        <v>99782</v>
      </c>
      <c r="M8356" t="s">
        <v>179</v>
      </c>
      <c r="N8356" s="1">
        <v>45156</v>
      </c>
      <c r="O8356" s="1">
        <v>45157</v>
      </c>
      <c r="P8356">
        <v>26</v>
      </c>
      <c r="Q8356">
        <v>2</v>
      </c>
      <c r="R8356" t="s">
        <v>63</v>
      </c>
      <c r="S8356">
        <v>1</v>
      </c>
      <c r="T8356">
        <v>0</v>
      </c>
      <c r="U8356">
        <v>1</v>
      </c>
      <c r="V8356">
        <v>82</v>
      </c>
      <c r="W8356" t="s">
        <v>41</v>
      </c>
      <c r="X8356" t="s">
        <v>40574</v>
      </c>
      <c r="Y8356" t="s">
        <v>6</v>
      </c>
      <c r="Z8356" s="1">
        <v>45144</v>
      </c>
      <c r="AA8356" s="2">
        <v>0.1181712962962963</v>
      </c>
      <c r="AB8356" s="2">
        <v>0.92158564814814825</v>
      </c>
      <c r="AC8356" t="s">
        <v>45</v>
      </c>
      <c r="AD8356" t="s">
        <v>44</v>
      </c>
      <c r="AE8356" t="s">
        <v>45</v>
      </c>
      <c r="AF8356">
        <v>82</v>
      </c>
    </row>
    <row r="8357" spans="1:32">
      <c r="A8357">
        <v>33721</v>
      </c>
      <c r="B8357">
        <v>32821</v>
      </c>
      <c r="C8357" t="s">
        <v>828</v>
      </c>
      <c r="D8357" t="s">
        <v>476</v>
      </c>
      <c r="E8357" t="s">
        <v>48</v>
      </c>
      <c r="F8357" t="s">
        <v>40575</v>
      </c>
      <c r="G8357">
        <v>8436379686</v>
      </c>
      <c r="H8357" t="s">
        <v>50</v>
      </c>
      <c r="I8357" s="1">
        <v>17470</v>
      </c>
      <c r="J8357" t="s">
        <v>40576</v>
      </c>
      <c r="K8357" t="s">
        <v>40577</v>
      </c>
      <c r="L8357">
        <v>33635</v>
      </c>
      <c r="M8357" t="s">
        <v>50</v>
      </c>
      <c r="N8357" s="1">
        <v>45124</v>
      </c>
      <c r="O8357" s="1">
        <v>45125</v>
      </c>
      <c r="P8357">
        <v>96</v>
      </c>
      <c r="Q8357">
        <v>4</v>
      </c>
      <c r="R8357" t="s">
        <v>40</v>
      </c>
      <c r="S8357">
        <v>4</v>
      </c>
      <c r="T8357">
        <v>2</v>
      </c>
      <c r="U8357">
        <v>1</v>
      </c>
      <c r="V8357">
        <v>238</v>
      </c>
      <c r="W8357" t="s">
        <v>41</v>
      </c>
      <c r="X8357" t="s">
        <v>40578</v>
      </c>
      <c r="Y8357" t="s">
        <v>65</v>
      </c>
      <c r="Z8357" s="1">
        <v>45091</v>
      </c>
      <c r="AA8357" s="2">
        <v>0.19341435185185185</v>
      </c>
      <c r="AB8357" s="2">
        <v>0.64156250000000004</v>
      </c>
      <c r="AC8357" t="s">
        <v>45</v>
      </c>
      <c r="AD8357" t="s">
        <v>45</v>
      </c>
      <c r="AE8357" t="s">
        <v>45</v>
      </c>
      <c r="AF8357">
        <v>238</v>
      </c>
    </row>
    <row r="8358" spans="1:32">
      <c r="A8358">
        <v>33722</v>
      </c>
      <c r="B8358">
        <v>32822</v>
      </c>
      <c r="C8358" t="s">
        <v>1573</v>
      </c>
      <c r="D8358" t="s">
        <v>12521</v>
      </c>
      <c r="E8358" t="s">
        <v>48</v>
      </c>
      <c r="F8358" t="s">
        <v>40579</v>
      </c>
      <c r="G8358" t="s">
        <v>40580</v>
      </c>
      <c r="H8358" t="s">
        <v>77</v>
      </c>
      <c r="I8358" s="1">
        <v>20060</v>
      </c>
      <c r="J8358" t="s">
        <v>40581</v>
      </c>
      <c r="K8358" t="s">
        <v>40582</v>
      </c>
      <c r="L8358">
        <v>60275</v>
      </c>
      <c r="M8358" t="s">
        <v>77</v>
      </c>
      <c r="N8358" s="1">
        <v>45168</v>
      </c>
      <c r="O8358" s="1">
        <v>45171</v>
      </c>
      <c r="P8358">
        <v>45</v>
      </c>
      <c r="Q8358">
        <v>2</v>
      </c>
      <c r="R8358" t="s">
        <v>40</v>
      </c>
      <c r="S8358">
        <v>3</v>
      </c>
      <c r="T8358">
        <v>0</v>
      </c>
      <c r="U8358">
        <v>3</v>
      </c>
      <c r="V8358">
        <v>720</v>
      </c>
      <c r="W8358" t="s">
        <v>54</v>
      </c>
      <c r="X8358" t="s">
        <v>40583</v>
      </c>
      <c r="Y8358" t="s">
        <v>43</v>
      </c>
      <c r="Z8358" s="1">
        <v>45131</v>
      </c>
      <c r="AA8358" s="2">
        <v>0.12297453703703703</v>
      </c>
      <c r="AB8358" s="2">
        <v>0.30280092592592595</v>
      </c>
      <c r="AC8358" t="s">
        <v>44</v>
      </c>
      <c r="AD8358" t="s">
        <v>45</v>
      </c>
      <c r="AE8358" t="s">
        <v>45</v>
      </c>
      <c r="AF8358">
        <v>240</v>
      </c>
    </row>
    <row r="8359" spans="1:32">
      <c r="A8359">
        <v>33726</v>
      </c>
      <c r="B8359">
        <v>32826</v>
      </c>
      <c r="C8359" t="s">
        <v>36652</v>
      </c>
      <c r="D8359" t="s">
        <v>6569</v>
      </c>
      <c r="E8359" t="s">
        <v>34</v>
      </c>
      <c r="F8359" t="s">
        <v>40584</v>
      </c>
      <c r="G8359" t="s">
        <v>40585</v>
      </c>
      <c r="H8359" t="s">
        <v>109</v>
      </c>
      <c r="I8359" s="1">
        <v>27859</v>
      </c>
      <c r="J8359" t="s">
        <v>40586</v>
      </c>
      <c r="K8359" t="s">
        <v>13524</v>
      </c>
      <c r="L8359">
        <v>35522</v>
      </c>
      <c r="M8359" t="s">
        <v>109</v>
      </c>
      <c r="N8359" s="1">
        <v>45319</v>
      </c>
      <c r="O8359" s="1">
        <v>45324</v>
      </c>
      <c r="P8359">
        <v>54</v>
      </c>
      <c r="Q8359">
        <v>3</v>
      </c>
      <c r="R8359" t="s">
        <v>40</v>
      </c>
      <c r="S8359">
        <v>4</v>
      </c>
      <c r="T8359">
        <v>1</v>
      </c>
      <c r="U8359">
        <v>5</v>
      </c>
      <c r="V8359">
        <v>1210</v>
      </c>
      <c r="W8359" t="s">
        <v>54</v>
      </c>
      <c r="X8359" t="s">
        <v>40587</v>
      </c>
      <c r="Y8359" t="s">
        <v>65</v>
      </c>
      <c r="Z8359" s="1">
        <v>45286</v>
      </c>
      <c r="AA8359" s="2">
        <v>0.71015046296296302</v>
      </c>
      <c r="AB8359" s="2">
        <v>0.2387384259259259</v>
      </c>
      <c r="AC8359" t="s">
        <v>44</v>
      </c>
      <c r="AD8359" t="s">
        <v>45</v>
      </c>
      <c r="AE8359" t="s">
        <v>45</v>
      </c>
      <c r="AF8359">
        <v>242</v>
      </c>
    </row>
    <row r="8360" spans="1:32">
      <c r="A8360">
        <v>33728</v>
      </c>
      <c r="B8360">
        <v>32828</v>
      </c>
      <c r="C8360" t="s">
        <v>11553</v>
      </c>
      <c r="D8360" t="s">
        <v>3994</v>
      </c>
      <c r="E8360" t="s">
        <v>48</v>
      </c>
      <c r="F8360" t="s">
        <v>40588</v>
      </c>
      <c r="G8360" t="s">
        <v>40589</v>
      </c>
      <c r="H8360" t="s">
        <v>156</v>
      </c>
      <c r="I8360" s="1">
        <v>29635</v>
      </c>
      <c r="J8360" t="s">
        <v>40590</v>
      </c>
      <c r="K8360" t="s">
        <v>8138</v>
      </c>
      <c r="L8360">
        <v>30885</v>
      </c>
      <c r="M8360" t="s">
        <v>156</v>
      </c>
      <c r="N8360" s="1">
        <v>45105</v>
      </c>
      <c r="O8360" s="1">
        <v>45109</v>
      </c>
      <c r="P8360">
        <v>32</v>
      </c>
      <c r="Q8360">
        <v>2</v>
      </c>
      <c r="R8360" t="s">
        <v>63</v>
      </c>
      <c r="S8360">
        <v>4</v>
      </c>
      <c r="T8360">
        <v>1</v>
      </c>
      <c r="U8360">
        <v>4</v>
      </c>
      <c r="V8360">
        <v>248</v>
      </c>
      <c r="W8360" t="s">
        <v>41</v>
      </c>
      <c r="X8360" t="s">
        <v>40591</v>
      </c>
      <c r="Y8360" t="s">
        <v>81</v>
      </c>
      <c r="Z8360" s="1">
        <v>45085</v>
      </c>
      <c r="AA8360" s="2">
        <v>0.40496527777777774</v>
      </c>
      <c r="AB8360" s="2">
        <v>0.15680555555555556</v>
      </c>
      <c r="AC8360" t="s">
        <v>44</v>
      </c>
      <c r="AD8360" t="s">
        <v>45</v>
      </c>
      <c r="AE8360" t="s">
        <v>44</v>
      </c>
      <c r="AF8360">
        <v>62</v>
      </c>
    </row>
    <row r="8361" spans="1:32">
      <c r="A8361">
        <v>33729</v>
      </c>
      <c r="B8361">
        <v>32829</v>
      </c>
      <c r="C8361" t="s">
        <v>1771</v>
      </c>
      <c r="D8361" t="s">
        <v>11706</v>
      </c>
      <c r="E8361" t="s">
        <v>48</v>
      </c>
      <c r="F8361" t="s">
        <v>40592</v>
      </c>
      <c r="G8361" t="s">
        <v>40593</v>
      </c>
      <c r="H8361" t="s">
        <v>164</v>
      </c>
      <c r="I8361" s="1">
        <v>19311</v>
      </c>
      <c r="J8361" t="s">
        <v>40594</v>
      </c>
      <c r="K8361" t="s">
        <v>40595</v>
      </c>
      <c r="L8361">
        <v>7490</v>
      </c>
      <c r="M8361" t="s">
        <v>164</v>
      </c>
      <c r="N8361" s="1">
        <v>45144</v>
      </c>
      <c r="O8361" s="1">
        <v>45146</v>
      </c>
      <c r="P8361">
        <v>22</v>
      </c>
      <c r="Q8361">
        <v>1</v>
      </c>
      <c r="R8361" t="s">
        <v>53</v>
      </c>
      <c r="S8361">
        <v>3</v>
      </c>
      <c r="T8361">
        <v>1</v>
      </c>
      <c r="U8361">
        <v>2</v>
      </c>
      <c r="V8361">
        <v>296</v>
      </c>
      <c r="W8361" t="s">
        <v>54</v>
      </c>
      <c r="X8361" t="s">
        <v>40596</v>
      </c>
      <c r="Y8361" t="s">
        <v>65</v>
      </c>
      <c r="Z8361" s="1">
        <v>45109</v>
      </c>
      <c r="AA8361" s="2">
        <v>0.32179398148148147</v>
      </c>
      <c r="AB8361" s="2">
        <v>0.99489583333333342</v>
      </c>
      <c r="AC8361" t="s">
        <v>44</v>
      </c>
      <c r="AD8361" t="s">
        <v>44</v>
      </c>
      <c r="AE8361" t="s">
        <v>45</v>
      </c>
      <c r="AF8361">
        <v>148</v>
      </c>
    </row>
    <row r="8362" spans="1:32">
      <c r="A8362">
        <v>33732</v>
      </c>
      <c r="B8362">
        <v>32832</v>
      </c>
      <c r="C8362" t="s">
        <v>139</v>
      </c>
      <c r="D8362" t="s">
        <v>184</v>
      </c>
      <c r="E8362" t="s">
        <v>34</v>
      </c>
      <c r="F8362" t="s">
        <v>40597</v>
      </c>
      <c r="G8362" t="s">
        <v>40598</v>
      </c>
      <c r="H8362" t="s">
        <v>115</v>
      </c>
      <c r="I8362" s="1">
        <v>23887</v>
      </c>
      <c r="J8362" t="s">
        <v>40599</v>
      </c>
      <c r="K8362" t="s">
        <v>40600</v>
      </c>
      <c r="L8362">
        <v>56130</v>
      </c>
      <c r="M8362" t="s">
        <v>115</v>
      </c>
      <c r="N8362" s="1">
        <v>45185</v>
      </c>
      <c r="O8362" s="1">
        <v>45189</v>
      </c>
      <c r="P8362">
        <v>79</v>
      </c>
      <c r="Q8362">
        <v>4</v>
      </c>
      <c r="R8362" t="s">
        <v>53</v>
      </c>
      <c r="S8362">
        <v>4</v>
      </c>
      <c r="T8362">
        <v>1</v>
      </c>
      <c r="U8362">
        <v>4</v>
      </c>
      <c r="V8362">
        <v>496</v>
      </c>
      <c r="W8362" t="s">
        <v>54</v>
      </c>
      <c r="X8362" t="s">
        <v>40601</v>
      </c>
      <c r="Y8362" t="s">
        <v>81</v>
      </c>
      <c r="Z8362" s="1">
        <v>45171</v>
      </c>
      <c r="AA8362" s="2">
        <v>0.66546296296296303</v>
      </c>
      <c r="AB8362" s="2">
        <v>0.11383101851851851</v>
      </c>
      <c r="AC8362" t="s">
        <v>44</v>
      </c>
      <c r="AD8362" t="s">
        <v>45</v>
      </c>
      <c r="AE8362" t="s">
        <v>44</v>
      </c>
      <c r="AF8362">
        <v>124</v>
      </c>
    </row>
    <row r="8363" spans="1:32">
      <c r="A8363">
        <v>33735</v>
      </c>
      <c r="B8363">
        <v>32835</v>
      </c>
      <c r="C8363" t="s">
        <v>3569</v>
      </c>
      <c r="D8363" t="s">
        <v>768</v>
      </c>
      <c r="E8363" t="s">
        <v>48</v>
      </c>
      <c r="F8363" t="s">
        <v>40602</v>
      </c>
      <c r="G8363" t="s">
        <v>40603</v>
      </c>
      <c r="H8363" t="s">
        <v>115</v>
      </c>
      <c r="I8363" s="1">
        <v>34761</v>
      </c>
      <c r="J8363" t="s">
        <v>40604</v>
      </c>
      <c r="K8363" t="s">
        <v>6744</v>
      </c>
      <c r="L8363">
        <v>64505</v>
      </c>
      <c r="M8363" t="s">
        <v>115</v>
      </c>
      <c r="N8363" s="1">
        <v>45145</v>
      </c>
      <c r="O8363" s="1">
        <v>45148</v>
      </c>
      <c r="P8363">
        <v>2</v>
      </c>
      <c r="Q8363">
        <v>1</v>
      </c>
      <c r="R8363" t="s">
        <v>63</v>
      </c>
      <c r="S8363">
        <v>2</v>
      </c>
      <c r="T8363">
        <v>0</v>
      </c>
      <c r="U8363">
        <v>3</v>
      </c>
      <c r="V8363">
        <v>240</v>
      </c>
      <c r="W8363" t="s">
        <v>41</v>
      </c>
      <c r="X8363" t="s">
        <v>40605</v>
      </c>
      <c r="Y8363" t="s">
        <v>6</v>
      </c>
      <c r="Z8363" s="1">
        <v>45109</v>
      </c>
      <c r="AA8363" s="2">
        <v>3.155092592592592E-2</v>
      </c>
      <c r="AB8363" s="2">
        <v>0.40152777777777776</v>
      </c>
      <c r="AC8363" t="s">
        <v>45</v>
      </c>
      <c r="AD8363" t="s">
        <v>45</v>
      </c>
      <c r="AE8363" t="s">
        <v>44</v>
      </c>
      <c r="AF8363">
        <v>80</v>
      </c>
    </row>
    <row r="8364" spans="1:32">
      <c r="A8364">
        <v>33736</v>
      </c>
      <c r="B8364">
        <v>32836</v>
      </c>
      <c r="C8364" t="s">
        <v>197</v>
      </c>
      <c r="D8364" t="s">
        <v>7878</v>
      </c>
      <c r="E8364" t="s">
        <v>34</v>
      </c>
      <c r="F8364" t="s">
        <v>40606</v>
      </c>
      <c r="G8364" t="s">
        <v>40607</v>
      </c>
      <c r="H8364" t="s">
        <v>330</v>
      </c>
      <c r="I8364" s="1">
        <v>35444</v>
      </c>
      <c r="J8364" t="s">
        <v>40608</v>
      </c>
      <c r="K8364" t="s">
        <v>40609</v>
      </c>
      <c r="L8364">
        <v>27402</v>
      </c>
      <c r="M8364" t="s">
        <v>330</v>
      </c>
      <c r="N8364" s="1">
        <v>45083</v>
      </c>
      <c r="O8364" s="1">
        <v>45085</v>
      </c>
      <c r="P8364">
        <v>82</v>
      </c>
      <c r="Q8364">
        <v>4</v>
      </c>
      <c r="R8364" t="s">
        <v>53</v>
      </c>
      <c r="S8364">
        <v>4</v>
      </c>
      <c r="T8364">
        <v>2</v>
      </c>
      <c r="U8364">
        <v>2</v>
      </c>
      <c r="V8364">
        <v>258</v>
      </c>
      <c r="W8364" t="s">
        <v>54</v>
      </c>
      <c r="X8364" t="s">
        <v>40610</v>
      </c>
      <c r="Y8364" t="s">
        <v>6</v>
      </c>
      <c r="Z8364" s="1">
        <v>45077</v>
      </c>
      <c r="AA8364" s="2">
        <v>0.12318287037037036</v>
      </c>
      <c r="AB8364" s="2">
        <v>0.43008101851851849</v>
      </c>
      <c r="AC8364" t="s">
        <v>45</v>
      </c>
      <c r="AD8364" t="s">
        <v>45</v>
      </c>
      <c r="AE8364" t="s">
        <v>45</v>
      </c>
      <c r="AF8364">
        <v>129</v>
      </c>
    </row>
    <row r="8365" spans="1:32">
      <c r="A8365">
        <v>33738</v>
      </c>
      <c r="B8365">
        <v>32838</v>
      </c>
      <c r="C8365" t="s">
        <v>16622</v>
      </c>
      <c r="D8365" t="s">
        <v>6046</v>
      </c>
      <c r="E8365" t="s">
        <v>48</v>
      </c>
      <c r="F8365" t="s">
        <v>40611</v>
      </c>
      <c r="G8365" t="s">
        <v>40612</v>
      </c>
      <c r="H8365" t="s">
        <v>457</v>
      </c>
      <c r="I8365" s="1">
        <v>30617</v>
      </c>
      <c r="J8365" t="s">
        <v>40613</v>
      </c>
      <c r="K8365" t="s">
        <v>40614</v>
      </c>
      <c r="L8365">
        <v>46420</v>
      </c>
      <c r="M8365" t="s">
        <v>457</v>
      </c>
      <c r="N8365" s="1">
        <v>45197</v>
      </c>
      <c r="O8365" s="1">
        <v>45199</v>
      </c>
      <c r="P8365">
        <v>71</v>
      </c>
      <c r="Q8365">
        <v>3</v>
      </c>
      <c r="R8365" t="s">
        <v>63</v>
      </c>
      <c r="S8365">
        <v>4</v>
      </c>
      <c r="T8365">
        <v>0</v>
      </c>
      <c r="U8365">
        <v>2</v>
      </c>
      <c r="V8365">
        <v>124</v>
      </c>
      <c r="W8365" t="s">
        <v>41</v>
      </c>
      <c r="X8365" t="s">
        <v>40615</v>
      </c>
      <c r="Y8365" t="s">
        <v>65</v>
      </c>
      <c r="Z8365" s="1">
        <v>45172</v>
      </c>
      <c r="AA8365" s="2">
        <v>0.42167824074074073</v>
      </c>
      <c r="AB8365" s="2">
        <v>0.48268518518518522</v>
      </c>
      <c r="AC8365" t="s">
        <v>44</v>
      </c>
      <c r="AD8365" t="s">
        <v>45</v>
      </c>
      <c r="AE8365" t="s">
        <v>45</v>
      </c>
      <c r="AF8365">
        <v>62</v>
      </c>
    </row>
    <row r="8366" spans="1:32">
      <c r="A8366">
        <v>33739</v>
      </c>
      <c r="B8366">
        <v>32839</v>
      </c>
      <c r="C8366" t="s">
        <v>3540</v>
      </c>
      <c r="D8366" t="s">
        <v>14378</v>
      </c>
      <c r="E8366" t="s">
        <v>48</v>
      </c>
      <c r="F8366" t="s">
        <v>40616</v>
      </c>
      <c r="G8366" t="s">
        <v>40617</v>
      </c>
      <c r="H8366" t="s">
        <v>77</v>
      </c>
      <c r="I8366" s="1">
        <v>35594</v>
      </c>
      <c r="J8366" t="s">
        <v>40618</v>
      </c>
      <c r="K8366" t="s">
        <v>40619</v>
      </c>
      <c r="L8366">
        <v>57564</v>
      </c>
      <c r="M8366" t="s">
        <v>77</v>
      </c>
      <c r="N8366" s="1">
        <v>45060</v>
      </c>
      <c r="O8366" s="1">
        <v>45063</v>
      </c>
      <c r="P8366">
        <v>84</v>
      </c>
      <c r="Q8366">
        <v>4</v>
      </c>
      <c r="R8366" t="s">
        <v>40</v>
      </c>
      <c r="S8366">
        <v>3</v>
      </c>
      <c r="T8366">
        <v>2</v>
      </c>
      <c r="U8366">
        <v>3</v>
      </c>
      <c r="V8366">
        <v>618</v>
      </c>
      <c r="W8366" t="s">
        <v>41</v>
      </c>
      <c r="X8366" t="s">
        <v>40620</v>
      </c>
      <c r="Y8366" t="s">
        <v>65</v>
      </c>
      <c r="Z8366" s="1">
        <v>45045</v>
      </c>
      <c r="AA8366" s="2">
        <v>0.46483796296296293</v>
      </c>
      <c r="AB8366" s="2">
        <v>0.20952546296296296</v>
      </c>
      <c r="AC8366" t="s">
        <v>45</v>
      </c>
      <c r="AD8366" t="s">
        <v>44</v>
      </c>
      <c r="AE8366" t="s">
        <v>45</v>
      </c>
      <c r="AF8366">
        <v>206</v>
      </c>
    </row>
    <row r="8367" spans="1:32">
      <c r="A8367">
        <v>33740</v>
      </c>
      <c r="B8367">
        <v>32840</v>
      </c>
      <c r="C8367" t="s">
        <v>2886</v>
      </c>
      <c r="D8367" t="s">
        <v>19956</v>
      </c>
      <c r="E8367" t="s">
        <v>34</v>
      </c>
      <c r="F8367" t="s">
        <v>40621</v>
      </c>
      <c r="G8367" t="s">
        <v>40622</v>
      </c>
      <c r="H8367" t="s">
        <v>1442</v>
      </c>
      <c r="I8367" s="1">
        <v>32789</v>
      </c>
      <c r="J8367" t="s">
        <v>40623</v>
      </c>
      <c r="K8367" t="s">
        <v>40624</v>
      </c>
      <c r="L8367">
        <v>61773</v>
      </c>
      <c r="M8367" t="s">
        <v>1442</v>
      </c>
      <c r="N8367" s="1">
        <v>45104</v>
      </c>
      <c r="O8367" s="1">
        <v>45108</v>
      </c>
      <c r="P8367">
        <v>19</v>
      </c>
      <c r="Q8367">
        <v>1</v>
      </c>
      <c r="R8367" t="s">
        <v>53</v>
      </c>
      <c r="S8367">
        <v>4</v>
      </c>
      <c r="T8367">
        <v>1</v>
      </c>
      <c r="U8367">
        <v>4</v>
      </c>
      <c r="V8367">
        <v>484</v>
      </c>
      <c r="W8367" t="s">
        <v>41</v>
      </c>
      <c r="X8367" t="s">
        <v>40625</v>
      </c>
      <c r="Y8367" t="s">
        <v>81</v>
      </c>
      <c r="Z8367" s="1">
        <v>45090</v>
      </c>
      <c r="AA8367" s="2">
        <v>0.9714814814814815</v>
      </c>
      <c r="AB8367" s="2">
        <v>0.80322916666666666</v>
      </c>
      <c r="AC8367" t="s">
        <v>45</v>
      </c>
      <c r="AD8367" t="s">
        <v>44</v>
      </c>
      <c r="AE8367" t="s">
        <v>44</v>
      </c>
      <c r="AF8367">
        <v>121</v>
      </c>
    </row>
    <row r="8368" spans="1:32">
      <c r="A8368">
        <v>33742</v>
      </c>
      <c r="B8368">
        <v>32842</v>
      </c>
      <c r="C8368" t="s">
        <v>410</v>
      </c>
      <c r="D8368" t="s">
        <v>584</v>
      </c>
      <c r="E8368" t="s">
        <v>34</v>
      </c>
      <c r="F8368" t="s">
        <v>40626</v>
      </c>
      <c r="G8368" t="s">
        <v>40627</v>
      </c>
      <c r="H8368" t="s">
        <v>135</v>
      </c>
      <c r="I8368" s="1">
        <v>34736</v>
      </c>
      <c r="J8368" t="s">
        <v>40628</v>
      </c>
      <c r="K8368" t="s">
        <v>40629</v>
      </c>
      <c r="L8368">
        <v>73388</v>
      </c>
      <c r="M8368" t="s">
        <v>135</v>
      </c>
      <c r="N8368" s="1">
        <v>45183</v>
      </c>
      <c r="O8368" s="1">
        <v>45184</v>
      </c>
      <c r="P8368">
        <v>88</v>
      </c>
      <c r="Q8368">
        <v>4</v>
      </c>
      <c r="R8368" t="s">
        <v>53</v>
      </c>
      <c r="S8368">
        <v>1</v>
      </c>
      <c r="T8368">
        <v>0</v>
      </c>
      <c r="U8368">
        <v>1</v>
      </c>
      <c r="V8368">
        <v>147</v>
      </c>
      <c r="W8368" t="s">
        <v>54</v>
      </c>
      <c r="X8368" t="s">
        <v>40630</v>
      </c>
      <c r="Y8368" t="s">
        <v>65</v>
      </c>
      <c r="Z8368" s="1">
        <v>45147</v>
      </c>
      <c r="AA8368" s="2">
        <v>0.31783564814814813</v>
      </c>
      <c r="AB8368" s="2">
        <v>0.89626157407407403</v>
      </c>
      <c r="AC8368" t="s">
        <v>44</v>
      </c>
      <c r="AD8368" t="s">
        <v>45</v>
      </c>
      <c r="AE8368" t="s">
        <v>45</v>
      </c>
      <c r="AF8368">
        <v>147</v>
      </c>
    </row>
    <row r="8369" spans="1:32">
      <c r="A8369">
        <v>33745</v>
      </c>
      <c r="B8369">
        <v>32845</v>
      </c>
      <c r="C8369" t="s">
        <v>6860</v>
      </c>
      <c r="D8369" t="s">
        <v>285</v>
      </c>
      <c r="E8369" t="s">
        <v>48</v>
      </c>
      <c r="F8369" t="s">
        <v>40631</v>
      </c>
      <c r="G8369" t="s">
        <v>40632</v>
      </c>
      <c r="H8369" t="s">
        <v>37</v>
      </c>
      <c r="I8369" s="1">
        <v>28621</v>
      </c>
      <c r="J8369" t="s">
        <v>40633</v>
      </c>
      <c r="K8369" t="s">
        <v>40634</v>
      </c>
      <c r="L8369">
        <v>3246</v>
      </c>
      <c r="M8369" t="s">
        <v>37</v>
      </c>
      <c r="N8369" s="1">
        <v>45176</v>
      </c>
      <c r="O8369" s="1">
        <v>45178</v>
      </c>
      <c r="P8369">
        <v>53</v>
      </c>
      <c r="Q8369">
        <v>3</v>
      </c>
      <c r="R8369" t="s">
        <v>63</v>
      </c>
      <c r="S8369">
        <v>2</v>
      </c>
      <c r="T8369">
        <v>2</v>
      </c>
      <c r="U8369">
        <v>2</v>
      </c>
      <c r="V8369">
        <v>136</v>
      </c>
      <c r="W8369" t="s">
        <v>41</v>
      </c>
      <c r="X8369" t="s">
        <v>40635</v>
      </c>
      <c r="Y8369" t="s">
        <v>65</v>
      </c>
      <c r="Z8369" s="1">
        <v>45145</v>
      </c>
      <c r="AA8369" s="2">
        <v>0.3440509259259259</v>
      </c>
      <c r="AB8369" s="2">
        <v>0.50209490740740736</v>
      </c>
      <c r="AC8369" t="s">
        <v>44</v>
      </c>
      <c r="AD8369" t="s">
        <v>44</v>
      </c>
      <c r="AE8369" t="s">
        <v>44</v>
      </c>
      <c r="AF8369">
        <v>68</v>
      </c>
    </row>
    <row r="8370" spans="1:32">
      <c r="A8370">
        <v>33746</v>
      </c>
      <c r="B8370">
        <v>32846</v>
      </c>
      <c r="C8370" t="s">
        <v>416</v>
      </c>
      <c r="D8370" t="s">
        <v>609</v>
      </c>
      <c r="E8370" t="s">
        <v>34</v>
      </c>
      <c r="F8370" t="s">
        <v>40636</v>
      </c>
      <c r="G8370" t="s">
        <v>40637</v>
      </c>
      <c r="H8370" t="s">
        <v>156</v>
      </c>
      <c r="I8370" s="1">
        <v>17232</v>
      </c>
      <c r="J8370" t="s">
        <v>40638</v>
      </c>
      <c r="K8370" t="s">
        <v>72</v>
      </c>
      <c r="L8370">
        <v>2621</v>
      </c>
      <c r="M8370" t="s">
        <v>156</v>
      </c>
      <c r="N8370" s="1">
        <v>45196</v>
      </c>
      <c r="O8370" s="1">
        <v>45199</v>
      </c>
      <c r="P8370">
        <v>43</v>
      </c>
      <c r="Q8370">
        <v>2</v>
      </c>
      <c r="R8370" t="s">
        <v>53</v>
      </c>
      <c r="S8370">
        <v>3</v>
      </c>
      <c r="T8370">
        <v>1</v>
      </c>
      <c r="U8370">
        <v>3</v>
      </c>
      <c r="V8370">
        <v>432</v>
      </c>
      <c r="W8370" t="s">
        <v>54</v>
      </c>
      <c r="X8370" t="s">
        <v>40639</v>
      </c>
      <c r="Y8370" t="s">
        <v>6</v>
      </c>
      <c r="Z8370" s="1">
        <v>45163</v>
      </c>
      <c r="AA8370" s="2">
        <v>0.46270833333333333</v>
      </c>
      <c r="AB8370" s="2">
        <v>0.86203703703703705</v>
      </c>
      <c r="AC8370" t="s">
        <v>44</v>
      </c>
      <c r="AD8370" t="s">
        <v>45</v>
      </c>
      <c r="AE8370" t="s">
        <v>44</v>
      </c>
      <c r="AF8370">
        <v>144</v>
      </c>
    </row>
    <row r="8371" spans="1:32">
      <c r="A8371">
        <v>33748</v>
      </c>
      <c r="B8371">
        <v>32848</v>
      </c>
      <c r="C8371" t="s">
        <v>1681</v>
      </c>
      <c r="D8371" t="s">
        <v>1023</v>
      </c>
      <c r="E8371" t="s">
        <v>34</v>
      </c>
      <c r="F8371" t="s">
        <v>40640</v>
      </c>
      <c r="G8371">
        <v>9173402509</v>
      </c>
      <c r="H8371" t="s">
        <v>692</v>
      </c>
      <c r="I8371" s="1">
        <v>25638</v>
      </c>
      <c r="J8371" t="s">
        <v>40641</v>
      </c>
      <c r="K8371" t="s">
        <v>36889</v>
      </c>
      <c r="L8371">
        <v>2320</v>
      </c>
      <c r="M8371" t="s">
        <v>692</v>
      </c>
      <c r="N8371" s="1">
        <v>45261</v>
      </c>
      <c r="O8371" s="1">
        <v>45263</v>
      </c>
      <c r="P8371">
        <v>25</v>
      </c>
      <c r="Q8371">
        <v>1</v>
      </c>
      <c r="R8371" t="s">
        <v>53</v>
      </c>
      <c r="S8371">
        <v>2</v>
      </c>
      <c r="T8371">
        <v>2</v>
      </c>
      <c r="U8371">
        <v>2</v>
      </c>
      <c r="V8371">
        <v>264</v>
      </c>
      <c r="W8371" t="s">
        <v>41</v>
      </c>
      <c r="X8371" t="s">
        <v>40642</v>
      </c>
      <c r="Y8371" t="s">
        <v>43</v>
      </c>
      <c r="Z8371" s="1">
        <v>45248</v>
      </c>
      <c r="AA8371" s="2">
        <v>0.73237268518518517</v>
      </c>
      <c r="AB8371" s="2">
        <v>0.67449074074074078</v>
      </c>
      <c r="AC8371" t="s">
        <v>45</v>
      </c>
      <c r="AD8371" t="s">
        <v>45</v>
      </c>
      <c r="AE8371" t="s">
        <v>44</v>
      </c>
      <c r="AF8371">
        <v>132</v>
      </c>
    </row>
    <row r="8372" spans="1:32">
      <c r="A8372">
        <v>33749</v>
      </c>
      <c r="B8372">
        <v>32849</v>
      </c>
      <c r="C8372" t="s">
        <v>263</v>
      </c>
      <c r="D8372" t="s">
        <v>3912</v>
      </c>
      <c r="E8372" t="s">
        <v>48</v>
      </c>
      <c r="F8372" t="s">
        <v>40643</v>
      </c>
      <c r="G8372" t="s">
        <v>40644</v>
      </c>
      <c r="H8372" t="s">
        <v>164</v>
      </c>
      <c r="I8372" s="1">
        <v>37665</v>
      </c>
      <c r="J8372" t="s">
        <v>40645</v>
      </c>
      <c r="K8372" t="s">
        <v>31330</v>
      </c>
      <c r="L8372">
        <v>6717</v>
      </c>
      <c r="M8372" t="s">
        <v>164</v>
      </c>
      <c r="N8372" s="1">
        <v>44980</v>
      </c>
      <c r="O8372" s="1">
        <v>44985</v>
      </c>
      <c r="P8372">
        <v>42</v>
      </c>
      <c r="Q8372">
        <v>2</v>
      </c>
      <c r="R8372" t="s">
        <v>40</v>
      </c>
      <c r="S8372">
        <v>3</v>
      </c>
      <c r="T8372">
        <v>1</v>
      </c>
      <c r="U8372">
        <v>5</v>
      </c>
      <c r="V8372">
        <v>1180</v>
      </c>
      <c r="W8372" t="s">
        <v>41</v>
      </c>
      <c r="X8372" t="s">
        <v>40646</v>
      </c>
      <c r="Y8372" t="s">
        <v>81</v>
      </c>
      <c r="Z8372" s="1">
        <v>44950</v>
      </c>
      <c r="AA8372" s="2">
        <v>0.50936342592592598</v>
      </c>
      <c r="AB8372" s="2">
        <v>0.80945601851851856</v>
      </c>
      <c r="AC8372" t="s">
        <v>45</v>
      </c>
      <c r="AD8372" t="s">
        <v>44</v>
      </c>
      <c r="AE8372" t="s">
        <v>45</v>
      </c>
      <c r="AF8372">
        <v>236</v>
      </c>
    </row>
    <row r="8373" spans="1:32">
      <c r="A8373">
        <v>33750</v>
      </c>
      <c r="B8373">
        <v>32850</v>
      </c>
      <c r="C8373" t="s">
        <v>10713</v>
      </c>
      <c r="D8373" t="s">
        <v>1248</v>
      </c>
      <c r="E8373" t="s">
        <v>34</v>
      </c>
      <c r="F8373" t="s">
        <v>40647</v>
      </c>
      <c r="G8373" t="s">
        <v>40648</v>
      </c>
      <c r="H8373" t="s">
        <v>60</v>
      </c>
      <c r="I8373" s="1">
        <v>38194</v>
      </c>
      <c r="J8373" t="s">
        <v>40649</v>
      </c>
      <c r="K8373" t="s">
        <v>30535</v>
      </c>
      <c r="L8373">
        <v>96980</v>
      </c>
      <c r="M8373" t="s">
        <v>60</v>
      </c>
      <c r="N8373" s="1">
        <v>45256</v>
      </c>
      <c r="O8373" s="1">
        <v>45257</v>
      </c>
      <c r="P8373">
        <v>58</v>
      </c>
      <c r="Q8373">
        <v>3</v>
      </c>
      <c r="R8373" t="s">
        <v>53</v>
      </c>
      <c r="S8373">
        <v>4</v>
      </c>
      <c r="T8373">
        <v>2</v>
      </c>
      <c r="U8373">
        <v>1</v>
      </c>
      <c r="V8373">
        <v>131</v>
      </c>
      <c r="W8373" t="s">
        <v>54</v>
      </c>
      <c r="X8373" t="s">
        <v>40650</v>
      </c>
      <c r="Y8373" t="s">
        <v>81</v>
      </c>
      <c r="Z8373" s="1">
        <v>45225</v>
      </c>
      <c r="AA8373" s="2">
        <v>7.3217592592592584E-2</v>
      </c>
      <c r="AB8373" s="2">
        <v>0.40966435185185185</v>
      </c>
      <c r="AC8373" t="s">
        <v>44</v>
      </c>
      <c r="AD8373" t="s">
        <v>45</v>
      </c>
      <c r="AE8373" t="s">
        <v>45</v>
      </c>
      <c r="AF8373">
        <v>131</v>
      </c>
    </row>
    <row r="8374" spans="1:32">
      <c r="A8374">
        <v>33751</v>
      </c>
      <c r="B8374">
        <v>32851</v>
      </c>
      <c r="C8374" t="s">
        <v>229</v>
      </c>
      <c r="D8374" t="s">
        <v>6046</v>
      </c>
      <c r="E8374" t="s">
        <v>34</v>
      </c>
      <c r="F8374" t="s">
        <v>40651</v>
      </c>
      <c r="G8374">
        <f>1-551-433-3862</f>
        <v>-4845</v>
      </c>
      <c r="H8374" t="s">
        <v>537</v>
      </c>
      <c r="I8374" s="1">
        <v>16924</v>
      </c>
      <c r="J8374" t="s">
        <v>40652</v>
      </c>
      <c r="K8374" t="s">
        <v>40653</v>
      </c>
      <c r="L8374">
        <v>1382</v>
      </c>
      <c r="M8374" t="s">
        <v>537</v>
      </c>
      <c r="N8374" s="1">
        <v>45125</v>
      </c>
      <c r="O8374" s="1">
        <v>45126</v>
      </c>
      <c r="P8374">
        <v>4</v>
      </c>
      <c r="Q8374">
        <v>1</v>
      </c>
      <c r="R8374" t="s">
        <v>53</v>
      </c>
      <c r="S8374">
        <v>2</v>
      </c>
      <c r="T8374">
        <v>0</v>
      </c>
      <c r="U8374">
        <v>1</v>
      </c>
      <c r="V8374">
        <v>148</v>
      </c>
      <c r="W8374" t="s">
        <v>41</v>
      </c>
      <c r="X8374" t="s">
        <v>40654</v>
      </c>
      <c r="Y8374" t="s">
        <v>65</v>
      </c>
      <c r="Z8374" s="1">
        <v>45092</v>
      </c>
      <c r="AA8374" s="2">
        <v>0.27277777777777779</v>
      </c>
      <c r="AB8374" s="2">
        <v>0.4824074074074074</v>
      </c>
      <c r="AC8374" t="s">
        <v>45</v>
      </c>
      <c r="AD8374" t="s">
        <v>44</v>
      </c>
      <c r="AE8374" t="s">
        <v>44</v>
      </c>
      <c r="AF8374">
        <v>148</v>
      </c>
    </row>
    <row r="8375" spans="1:32">
      <c r="A8375">
        <v>33752</v>
      </c>
      <c r="B8375">
        <v>32852</v>
      </c>
      <c r="C8375" t="s">
        <v>583</v>
      </c>
      <c r="D8375" t="s">
        <v>3584</v>
      </c>
      <c r="E8375" t="s">
        <v>48</v>
      </c>
      <c r="F8375" t="s">
        <v>40655</v>
      </c>
      <c r="G8375" t="s">
        <v>40656</v>
      </c>
      <c r="H8375" t="s">
        <v>209</v>
      </c>
      <c r="I8375" s="1">
        <v>24659</v>
      </c>
      <c r="J8375" t="s">
        <v>40657</v>
      </c>
      <c r="K8375" t="s">
        <v>18012</v>
      </c>
      <c r="L8375">
        <v>35292</v>
      </c>
      <c r="M8375" t="s">
        <v>209</v>
      </c>
      <c r="N8375" s="1">
        <v>45179</v>
      </c>
      <c r="O8375" s="1">
        <v>45182</v>
      </c>
      <c r="P8375">
        <v>50</v>
      </c>
      <c r="Q8375">
        <v>2</v>
      </c>
      <c r="R8375" t="s">
        <v>63</v>
      </c>
      <c r="S8375">
        <v>3</v>
      </c>
      <c r="T8375">
        <v>0</v>
      </c>
      <c r="U8375">
        <v>3</v>
      </c>
      <c r="V8375">
        <v>195</v>
      </c>
      <c r="W8375" t="s">
        <v>41</v>
      </c>
      <c r="X8375" t="s">
        <v>40658</v>
      </c>
      <c r="Y8375" t="s">
        <v>6</v>
      </c>
      <c r="Z8375" s="1">
        <v>45153</v>
      </c>
      <c r="AA8375" s="2">
        <v>0.64930555555555558</v>
      </c>
      <c r="AB8375" s="2">
        <v>0.61496527777777776</v>
      </c>
      <c r="AC8375" t="s">
        <v>45</v>
      </c>
      <c r="AD8375" t="s">
        <v>44</v>
      </c>
      <c r="AE8375" t="s">
        <v>44</v>
      </c>
      <c r="AF8375">
        <v>65</v>
      </c>
    </row>
    <row r="8376" spans="1:32">
      <c r="A8376">
        <v>33754</v>
      </c>
      <c r="B8376">
        <v>32854</v>
      </c>
      <c r="C8376" t="s">
        <v>5703</v>
      </c>
      <c r="D8376" t="s">
        <v>257</v>
      </c>
      <c r="E8376" t="s">
        <v>48</v>
      </c>
      <c r="F8376" t="s">
        <v>40659</v>
      </c>
      <c r="G8376" t="s">
        <v>40660</v>
      </c>
      <c r="H8376" t="s">
        <v>904</v>
      </c>
      <c r="I8376" s="1">
        <v>21965</v>
      </c>
      <c r="J8376" t="s">
        <v>40661</v>
      </c>
      <c r="K8376" t="s">
        <v>35774</v>
      </c>
      <c r="L8376">
        <v>78690</v>
      </c>
      <c r="M8376" t="s">
        <v>904</v>
      </c>
      <c r="N8376" s="1">
        <v>45233</v>
      </c>
      <c r="O8376" s="1">
        <v>45238</v>
      </c>
      <c r="P8376">
        <v>34</v>
      </c>
      <c r="Q8376">
        <v>2</v>
      </c>
      <c r="R8376" t="s">
        <v>53</v>
      </c>
      <c r="S8376">
        <v>2</v>
      </c>
      <c r="T8376">
        <v>1</v>
      </c>
      <c r="U8376">
        <v>5</v>
      </c>
      <c r="V8376">
        <v>650</v>
      </c>
      <c r="W8376" t="s">
        <v>54</v>
      </c>
      <c r="X8376" t="s">
        <v>40662</v>
      </c>
      <c r="Y8376" t="s">
        <v>65</v>
      </c>
      <c r="Z8376" s="1">
        <v>45224</v>
      </c>
      <c r="AA8376" s="2">
        <v>0.67002314814814812</v>
      </c>
      <c r="AB8376" s="2">
        <v>5.5347222222222221E-2</v>
      </c>
      <c r="AC8376" t="s">
        <v>45</v>
      </c>
      <c r="AD8376" t="s">
        <v>44</v>
      </c>
      <c r="AE8376" t="s">
        <v>44</v>
      </c>
      <c r="AF8376">
        <v>130</v>
      </c>
    </row>
    <row r="8377" spans="1:32">
      <c r="A8377">
        <v>33756</v>
      </c>
      <c r="B8377">
        <v>32856</v>
      </c>
      <c r="C8377" t="s">
        <v>4490</v>
      </c>
      <c r="D8377" t="s">
        <v>584</v>
      </c>
      <c r="E8377" t="s">
        <v>34</v>
      </c>
      <c r="F8377" t="s">
        <v>40663</v>
      </c>
      <c r="G8377" t="s">
        <v>40664</v>
      </c>
      <c r="H8377" t="s">
        <v>129</v>
      </c>
      <c r="I8377" s="1">
        <v>16652</v>
      </c>
      <c r="J8377" t="s">
        <v>40665</v>
      </c>
      <c r="K8377" t="s">
        <v>40666</v>
      </c>
      <c r="L8377">
        <v>10024</v>
      </c>
      <c r="M8377" t="s">
        <v>129</v>
      </c>
      <c r="N8377" s="1">
        <v>45094</v>
      </c>
      <c r="O8377" s="1">
        <v>45095</v>
      </c>
      <c r="P8377">
        <v>33</v>
      </c>
      <c r="Q8377">
        <v>2</v>
      </c>
      <c r="R8377" t="s">
        <v>40</v>
      </c>
      <c r="S8377">
        <v>2</v>
      </c>
      <c r="T8377">
        <v>2</v>
      </c>
      <c r="U8377">
        <v>1</v>
      </c>
      <c r="V8377">
        <v>210</v>
      </c>
      <c r="W8377" t="s">
        <v>54</v>
      </c>
      <c r="X8377" t="s">
        <v>40667</v>
      </c>
      <c r="Y8377" t="s">
        <v>65</v>
      </c>
      <c r="Z8377" s="1">
        <v>45070</v>
      </c>
      <c r="AA8377" s="2">
        <v>0.3661342592592593</v>
      </c>
      <c r="AB8377" s="2">
        <v>0.86966435185185187</v>
      </c>
      <c r="AC8377" t="s">
        <v>44</v>
      </c>
      <c r="AD8377" t="s">
        <v>44</v>
      </c>
      <c r="AE8377" t="s">
        <v>45</v>
      </c>
      <c r="AF8377">
        <v>210</v>
      </c>
    </row>
    <row r="8378" spans="1:32">
      <c r="A8378">
        <v>33757</v>
      </c>
      <c r="B8378">
        <v>32857</v>
      </c>
      <c r="C8378" t="s">
        <v>1594</v>
      </c>
      <c r="D8378" t="s">
        <v>454</v>
      </c>
      <c r="E8378" t="s">
        <v>48</v>
      </c>
      <c r="F8378" t="s">
        <v>40668</v>
      </c>
      <c r="G8378" t="s">
        <v>40669</v>
      </c>
      <c r="H8378" t="s">
        <v>692</v>
      </c>
      <c r="I8378" s="1">
        <v>28412</v>
      </c>
      <c r="J8378" t="s">
        <v>40670</v>
      </c>
      <c r="K8378" t="s">
        <v>38897</v>
      </c>
      <c r="L8378">
        <v>52484</v>
      </c>
      <c r="M8378" t="s">
        <v>692</v>
      </c>
      <c r="N8378" s="1">
        <v>45282</v>
      </c>
      <c r="O8378" s="1">
        <v>45287</v>
      </c>
      <c r="P8378">
        <v>58</v>
      </c>
      <c r="Q8378">
        <v>3</v>
      </c>
      <c r="R8378" t="s">
        <v>53</v>
      </c>
      <c r="S8378">
        <v>1</v>
      </c>
      <c r="T8378">
        <v>1</v>
      </c>
      <c r="U8378">
        <v>5</v>
      </c>
      <c r="V8378">
        <v>730</v>
      </c>
      <c r="W8378" t="s">
        <v>54</v>
      </c>
      <c r="X8378" t="s">
        <v>40671</v>
      </c>
      <c r="Y8378" t="s">
        <v>65</v>
      </c>
      <c r="Z8378" s="1">
        <v>45267</v>
      </c>
      <c r="AA8378" s="2">
        <v>0.20746527777777779</v>
      </c>
      <c r="AB8378" s="2">
        <v>0.82090277777777787</v>
      </c>
      <c r="AC8378" t="s">
        <v>45</v>
      </c>
      <c r="AD8378" t="s">
        <v>45</v>
      </c>
      <c r="AE8378" t="s">
        <v>44</v>
      </c>
      <c r="AF8378">
        <v>146</v>
      </c>
    </row>
    <row r="8379" spans="1:32">
      <c r="A8379">
        <v>33765</v>
      </c>
      <c r="B8379">
        <v>32865</v>
      </c>
      <c r="C8379" t="s">
        <v>6563</v>
      </c>
      <c r="D8379" t="s">
        <v>5755</v>
      </c>
      <c r="E8379" t="s">
        <v>48</v>
      </c>
      <c r="F8379" t="s">
        <v>40672</v>
      </c>
      <c r="G8379" t="s">
        <v>40673</v>
      </c>
      <c r="H8379" t="s">
        <v>135</v>
      </c>
      <c r="I8379" s="1">
        <v>20982</v>
      </c>
      <c r="J8379" t="s">
        <v>40674</v>
      </c>
      <c r="K8379" t="s">
        <v>40675</v>
      </c>
      <c r="L8379">
        <v>35438</v>
      </c>
      <c r="M8379" t="s">
        <v>135</v>
      </c>
      <c r="N8379" s="1">
        <v>45086</v>
      </c>
      <c r="O8379" s="1">
        <v>45089</v>
      </c>
      <c r="P8379">
        <v>24</v>
      </c>
      <c r="Q8379">
        <v>1</v>
      </c>
      <c r="R8379" t="s">
        <v>40</v>
      </c>
      <c r="S8379">
        <v>4</v>
      </c>
      <c r="T8379">
        <v>0</v>
      </c>
      <c r="U8379">
        <v>3</v>
      </c>
      <c r="V8379">
        <v>735</v>
      </c>
      <c r="W8379" t="s">
        <v>41</v>
      </c>
      <c r="X8379" t="s">
        <v>40676</v>
      </c>
      <c r="Y8379" t="s">
        <v>81</v>
      </c>
      <c r="Z8379" s="1">
        <v>45072</v>
      </c>
      <c r="AA8379" s="2">
        <v>0.69791666666666663</v>
      </c>
      <c r="AB8379" s="2">
        <v>0.3991898148148148</v>
      </c>
      <c r="AC8379" t="s">
        <v>44</v>
      </c>
      <c r="AD8379" t="s">
        <v>45</v>
      </c>
      <c r="AE8379" t="s">
        <v>45</v>
      </c>
      <c r="AF8379">
        <v>245</v>
      </c>
    </row>
    <row r="8380" spans="1:32">
      <c r="A8380">
        <v>33768</v>
      </c>
      <c r="B8380">
        <v>32868</v>
      </c>
      <c r="C8380" t="s">
        <v>1732</v>
      </c>
      <c r="D8380" t="s">
        <v>9099</v>
      </c>
      <c r="E8380" t="s">
        <v>48</v>
      </c>
      <c r="F8380" t="s">
        <v>40677</v>
      </c>
      <c r="G8380" t="s">
        <v>40678</v>
      </c>
      <c r="H8380" t="s">
        <v>135</v>
      </c>
      <c r="I8380" s="1">
        <v>18770</v>
      </c>
      <c r="J8380" t="s">
        <v>40679</v>
      </c>
      <c r="K8380" t="s">
        <v>3086</v>
      </c>
      <c r="L8380">
        <v>24817</v>
      </c>
      <c r="M8380" t="s">
        <v>135</v>
      </c>
      <c r="N8380" s="1">
        <v>45207</v>
      </c>
      <c r="O8380" s="1">
        <v>45208</v>
      </c>
      <c r="P8380">
        <v>20</v>
      </c>
      <c r="Q8380">
        <v>1</v>
      </c>
      <c r="R8380" t="s">
        <v>63</v>
      </c>
      <c r="S8380">
        <v>4</v>
      </c>
      <c r="T8380">
        <v>2</v>
      </c>
      <c r="U8380">
        <v>1</v>
      </c>
      <c r="V8380">
        <v>86</v>
      </c>
      <c r="W8380" t="s">
        <v>41</v>
      </c>
      <c r="X8380" t="s">
        <v>40680</v>
      </c>
      <c r="Y8380" t="s">
        <v>43</v>
      </c>
      <c r="Z8380" s="1">
        <v>45172</v>
      </c>
      <c r="AA8380" s="2">
        <v>0.98597222222222225</v>
      </c>
      <c r="AB8380" s="2">
        <v>0.10190972222222222</v>
      </c>
      <c r="AC8380" t="s">
        <v>44</v>
      </c>
      <c r="AD8380" t="s">
        <v>44</v>
      </c>
      <c r="AE8380" t="s">
        <v>44</v>
      </c>
      <c r="AF8380">
        <v>86</v>
      </c>
    </row>
    <row r="8381" spans="1:32">
      <c r="A8381">
        <v>33770</v>
      </c>
      <c r="B8381">
        <v>32870</v>
      </c>
      <c r="C8381" t="s">
        <v>469</v>
      </c>
      <c r="D8381" t="s">
        <v>841</v>
      </c>
      <c r="E8381" t="s">
        <v>48</v>
      </c>
      <c r="F8381" t="s">
        <v>40681</v>
      </c>
      <c r="G8381" t="s">
        <v>40682</v>
      </c>
      <c r="H8381" t="s">
        <v>725</v>
      </c>
      <c r="I8381" s="1">
        <v>36413</v>
      </c>
      <c r="J8381" t="s">
        <v>40683</v>
      </c>
      <c r="K8381" t="s">
        <v>13689</v>
      </c>
      <c r="L8381">
        <v>87469</v>
      </c>
      <c r="M8381" t="s">
        <v>725</v>
      </c>
      <c r="N8381" s="1">
        <v>45011</v>
      </c>
      <c r="O8381" s="1">
        <v>45016</v>
      </c>
      <c r="P8381">
        <v>89</v>
      </c>
      <c r="Q8381">
        <v>4</v>
      </c>
      <c r="R8381" t="s">
        <v>63</v>
      </c>
      <c r="S8381">
        <v>3</v>
      </c>
      <c r="T8381">
        <v>0</v>
      </c>
      <c r="U8381">
        <v>5</v>
      </c>
      <c r="V8381">
        <v>370</v>
      </c>
      <c r="W8381" t="s">
        <v>41</v>
      </c>
      <c r="X8381" t="s">
        <v>40684</v>
      </c>
      <c r="Y8381" t="s">
        <v>43</v>
      </c>
      <c r="Z8381" s="1">
        <v>45005</v>
      </c>
      <c r="AA8381" s="2">
        <v>0.73597222222222225</v>
      </c>
      <c r="AB8381" s="2">
        <v>0.33459490740740744</v>
      </c>
      <c r="AC8381" t="s">
        <v>45</v>
      </c>
      <c r="AD8381" t="s">
        <v>44</v>
      </c>
      <c r="AE8381" t="s">
        <v>44</v>
      </c>
      <c r="AF8381">
        <v>74</v>
      </c>
    </row>
    <row r="8382" spans="1:32">
      <c r="A8382">
        <v>33771</v>
      </c>
      <c r="B8382">
        <v>32871</v>
      </c>
      <c r="C8382" t="s">
        <v>945</v>
      </c>
      <c r="D8382" t="s">
        <v>10218</v>
      </c>
      <c r="E8382" t="s">
        <v>48</v>
      </c>
      <c r="F8382" t="s">
        <v>40685</v>
      </c>
      <c r="G8382" t="s">
        <v>40686</v>
      </c>
      <c r="H8382" t="s">
        <v>201</v>
      </c>
      <c r="I8382" s="1">
        <v>29690</v>
      </c>
      <c r="J8382" t="s">
        <v>40687</v>
      </c>
      <c r="K8382" t="s">
        <v>40688</v>
      </c>
      <c r="L8382">
        <v>36936</v>
      </c>
      <c r="M8382" t="s">
        <v>201</v>
      </c>
      <c r="N8382" s="1">
        <v>45006</v>
      </c>
      <c r="O8382" s="1">
        <v>45009</v>
      </c>
      <c r="P8382">
        <v>87</v>
      </c>
      <c r="Q8382">
        <v>4</v>
      </c>
      <c r="R8382" t="s">
        <v>40</v>
      </c>
      <c r="S8382">
        <v>2</v>
      </c>
      <c r="T8382">
        <v>0</v>
      </c>
      <c r="U8382">
        <v>3</v>
      </c>
      <c r="V8382">
        <v>699</v>
      </c>
      <c r="W8382" t="s">
        <v>41</v>
      </c>
      <c r="X8382" t="s">
        <v>40689</v>
      </c>
      <c r="Y8382" t="s">
        <v>6</v>
      </c>
      <c r="Z8382" s="1">
        <v>44999</v>
      </c>
      <c r="AA8382" s="2">
        <v>0.18645833333333331</v>
      </c>
      <c r="AB8382" s="2">
        <v>8.217592592592594E-3</v>
      </c>
      <c r="AC8382" t="s">
        <v>45</v>
      </c>
      <c r="AD8382" t="s">
        <v>44</v>
      </c>
      <c r="AE8382" t="s">
        <v>45</v>
      </c>
      <c r="AF8382">
        <v>233</v>
      </c>
    </row>
    <row r="8383" spans="1:32">
      <c r="A8383">
        <v>33772</v>
      </c>
      <c r="B8383">
        <v>32872</v>
      </c>
      <c r="C8383" t="s">
        <v>5703</v>
      </c>
      <c r="D8383" t="s">
        <v>1889</v>
      </c>
      <c r="E8383" t="s">
        <v>34</v>
      </c>
      <c r="F8383" t="s">
        <v>40690</v>
      </c>
      <c r="G8383" t="s">
        <v>40691</v>
      </c>
      <c r="H8383" t="s">
        <v>530</v>
      </c>
      <c r="I8383" s="1">
        <v>15900</v>
      </c>
      <c r="J8383" t="s">
        <v>40692</v>
      </c>
      <c r="K8383" t="s">
        <v>40693</v>
      </c>
      <c r="L8383">
        <v>14902</v>
      </c>
      <c r="M8383" t="s">
        <v>530</v>
      </c>
      <c r="N8383" s="1">
        <v>44996</v>
      </c>
      <c r="O8383" s="1">
        <v>44999</v>
      </c>
      <c r="P8383">
        <v>5</v>
      </c>
      <c r="Q8383">
        <v>1</v>
      </c>
      <c r="R8383" t="s">
        <v>63</v>
      </c>
      <c r="S8383">
        <v>4</v>
      </c>
      <c r="T8383">
        <v>0</v>
      </c>
      <c r="U8383">
        <v>3</v>
      </c>
      <c r="V8383">
        <v>249</v>
      </c>
      <c r="W8383" t="s">
        <v>54</v>
      </c>
      <c r="X8383" t="s">
        <v>40694</v>
      </c>
      <c r="Y8383" t="s">
        <v>81</v>
      </c>
      <c r="Z8383" s="1">
        <v>44986</v>
      </c>
      <c r="AA8383" s="2">
        <v>0.8887152777777777</v>
      </c>
      <c r="AB8383" s="2">
        <v>0.80737268518518512</v>
      </c>
      <c r="AC8383" t="s">
        <v>45</v>
      </c>
      <c r="AD8383" t="s">
        <v>44</v>
      </c>
      <c r="AE8383" t="s">
        <v>45</v>
      </c>
      <c r="AF8383">
        <v>83</v>
      </c>
    </row>
    <row r="8384" spans="1:32">
      <c r="A8384">
        <v>33775</v>
      </c>
      <c r="B8384">
        <v>32875</v>
      </c>
      <c r="C8384" t="s">
        <v>1966</v>
      </c>
      <c r="D8384" t="s">
        <v>11014</v>
      </c>
      <c r="E8384" t="s">
        <v>48</v>
      </c>
      <c r="F8384" t="s">
        <v>40695</v>
      </c>
      <c r="G8384" t="s">
        <v>40696</v>
      </c>
      <c r="H8384" t="s">
        <v>1442</v>
      </c>
      <c r="I8384" s="1">
        <v>22260</v>
      </c>
      <c r="J8384" t="s">
        <v>40697</v>
      </c>
      <c r="K8384" t="s">
        <v>40698</v>
      </c>
      <c r="L8384">
        <v>51290</v>
      </c>
      <c r="M8384" t="s">
        <v>1442</v>
      </c>
      <c r="N8384" s="1">
        <v>44988</v>
      </c>
      <c r="O8384" s="1">
        <v>44992</v>
      </c>
      <c r="P8384">
        <v>80</v>
      </c>
      <c r="Q8384">
        <v>4</v>
      </c>
      <c r="R8384" t="s">
        <v>63</v>
      </c>
      <c r="S8384">
        <v>2</v>
      </c>
      <c r="T8384">
        <v>1</v>
      </c>
      <c r="U8384">
        <v>4</v>
      </c>
      <c r="V8384">
        <v>304</v>
      </c>
      <c r="W8384" t="s">
        <v>54</v>
      </c>
      <c r="X8384" t="s">
        <v>40699</v>
      </c>
      <c r="Y8384" t="s">
        <v>43</v>
      </c>
      <c r="Z8384" s="1">
        <v>44954</v>
      </c>
      <c r="AA8384" s="2">
        <v>0.7648032407407408</v>
      </c>
      <c r="AB8384" s="2">
        <v>0.3994328703703704</v>
      </c>
      <c r="AC8384" t="s">
        <v>45</v>
      </c>
      <c r="AD8384" t="s">
        <v>45</v>
      </c>
      <c r="AE8384" t="s">
        <v>45</v>
      </c>
      <c r="AF8384">
        <v>76</v>
      </c>
    </row>
    <row r="8385" spans="1:32">
      <c r="A8385">
        <v>33778</v>
      </c>
      <c r="B8385">
        <v>32878</v>
      </c>
      <c r="C8385" t="s">
        <v>602</v>
      </c>
      <c r="D8385" t="s">
        <v>57</v>
      </c>
      <c r="E8385" t="s">
        <v>34</v>
      </c>
      <c r="F8385" t="s">
        <v>40700</v>
      </c>
      <c r="G8385">
        <f>1-432-645-6751</f>
        <v>-7827</v>
      </c>
      <c r="H8385" t="s">
        <v>164</v>
      </c>
      <c r="I8385" s="1">
        <v>24391</v>
      </c>
      <c r="J8385" t="s">
        <v>40701</v>
      </c>
      <c r="K8385" t="s">
        <v>40702</v>
      </c>
      <c r="L8385">
        <v>94631</v>
      </c>
      <c r="M8385" t="s">
        <v>164</v>
      </c>
      <c r="N8385" s="1">
        <v>45246</v>
      </c>
      <c r="O8385" s="1">
        <v>45248</v>
      </c>
      <c r="P8385">
        <v>48</v>
      </c>
      <c r="Q8385">
        <v>2</v>
      </c>
      <c r="R8385" t="s">
        <v>40</v>
      </c>
      <c r="S8385">
        <v>3</v>
      </c>
      <c r="T8385">
        <v>0</v>
      </c>
      <c r="U8385">
        <v>2</v>
      </c>
      <c r="V8385">
        <v>500</v>
      </c>
      <c r="W8385" t="s">
        <v>41</v>
      </c>
      <c r="X8385" t="s">
        <v>40703</v>
      </c>
      <c r="Y8385" t="s">
        <v>6</v>
      </c>
      <c r="Z8385" s="1">
        <v>45226</v>
      </c>
      <c r="AA8385" s="2">
        <v>0.33258101851851851</v>
      </c>
      <c r="AB8385" s="2">
        <v>8.5972222222222228E-2</v>
      </c>
      <c r="AC8385" t="s">
        <v>44</v>
      </c>
      <c r="AD8385" t="s">
        <v>45</v>
      </c>
      <c r="AE8385" t="s">
        <v>45</v>
      </c>
      <c r="AF8385">
        <v>250</v>
      </c>
    </row>
    <row r="8386" spans="1:32">
      <c r="A8386">
        <v>33779</v>
      </c>
      <c r="B8386">
        <v>32879</v>
      </c>
      <c r="C8386" t="s">
        <v>602</v>
      </c>
      <c r="D8386" t="s">
        <v>1368</v>
      </c>
      <c r="E8386" t="s">
        <v>48</v>
      </c>
      <c r="F8386" t="s">
        <v>40704</v>
      </c>
      <c r="G8386" t="s">
        <v>40705</v>
      </c>
      <c r="H8386" t="s">
        <v>225</v>
      </c>
      <c r="I8386" s="1">
        <v>37887</v>
      </c>
      <c r="J8386" t="s">
        <v>40706</v>
      </c>
      <c r="K8386" t="s">
        <v>40707</v>
      </c>
      <c r="L8386">
        <v>7749</v>
      </c>
      <c r="M8386" t="s">
        <v>225</v>
      </c>
      <c r="N8386" s="1">
        <v>44949</v>
      </c>
      <c r="O8386" s="1">
        <v>44950</v>
      </c>
      <c r="P8386">
        <v>69</v>
      </c>
      <c r="Q8386">
        <v>3</v>
      </c>
      <c r="R8386" t="s">
        <v>40</v>
      </c>
      <c r="S8386">
        <v>2</v>
      </c>
      <c r="T8386">
        <v>2</v>
      </c>
      <c r="U8386">
        <v>1</v>
      </c>
      <c r="V8386">
        <v>219</v>
      </c>
      <c r="W8386" t="s">
        <v>54</v>
      </c>
      <c r="X8386" t="s">
        <v>40708</v>
      </c>
      <c r="Y8386" t="s">
        <v>65</v>
      </c>
      <c r="Z8386" s="1">
        <v>44929</v>
      </c>
      <c r="AA8386" s="2">
        <v>0.56407407407407406</v>
      </c>
      <c r="AB8386" s="2">
        <v>0.78381944444444451</v>
      </c>
      <c r="AC8386" t="s">
        <v>45</v>
      </c>
      <c r="AD8386" t="s">
        <v>45</v>
      </c>
      <c r="AE8386" t="s">
        <v>45</v>
      </c>
      <c r="AF8386">
        <v>219</v>
      </c>
    </row>
    <row r="8387" spans="1:32">
      <c r="A8387">
        <v>33780</v>
      </c>
      <c r="B8387">
        <v>32880</v>
      </c>
      <c r="C8387" t="s">
        <v>1966</v>
      </c>
      <c r="D8387" t="s">
        <v>584</v>
      </c>
      <c r="E8387" t="s">
        <v>48</v>
      </c>
      <c r="F8387" t="s">
        <v>40709</v>
      </c>
      <c r="G8387" t="s">
        <v>40710</v>
      </c>
      <c r="H8387" t="s">
        <v>295</v>
      </c>
      <c r="I8387" s="1">
        <v>17086</v>
      </c>
      <c r="J8387" t="s">
        <v>40711</v>
      </c>
      <c r="K8387" t="s">
        <v>21366</v>
      </c>
      <c r="L8387">
        <v>37382</v>
      </c>
      <c r="M8387" t="s">
        <v>295</v>
      </c>
      <c r="N8387" s="1">
        <v>45266</v>
      </c>
      <c r="O8387" s="1">
        <v>45267</v>
      </c>
      <c r="P8387">
        <v>30</v>
      </c>
      <c r="Q8387">
        <v>2</v>
      </c>
      <c r="R8387" t="s">
        <v>40</v>
      </c>
      <c r="S8387">
        <v>3</v>
      </c>
      <c r="T8387">
        <v>1</v>
      </c>
      <c r="U8387">
        <v>1</v>
      </c>
      <c r="V8387">
        <v>234</v>
      </c>
      <c r="W8387" t="s">
        <v>54</v>
      </c>
      <c r="X8387" t="s">
        <v>40712</v>
      </c>
      <c r="Y8387" t="s">
        <v>81</v>
      </c>
      <c r="Z8387" s="1">
        <v>45255</v>
      </c>
      <c r="AA8387" s="2">
        <v>0.21128472222222225</v>
      </c>
      <c r="AB8387" s="2">
        <v>0.21936342592592592</v>
      </c>
      <c r="AC8387" t="s">
        <v>44</v>
      </c>
      <c r="AD8387" t="s">
        <v>44</v>
      </c>
      <c r="AE8387" t="s">
        <v>45</v>
      </c>
      <c r="AF8387">
        <v>234</v>
      </c>
    </row>
    <row r="8388" spans="1:32">
      <c r="A8388">
        <v>33782</v>
      </c>
      <c r="B8388">
        <v>32882</v>
      </c>
      <c r="C8388" t="s">
        <v>15420</v>
      </c>
      <c r="D8388" t="s">
        <v>1801</v>
      </c>
      <c r="E8388" t="s">
        <v>48</v>
      </c>
      <c r="F8388" t="s">
        <v>40713</v>
      </c>
      <c r="G8388" t="s">
        <v>40714</v>
      </c>
      <c r="H8388" t="s">
        <v>330</v>
      </c>
      <c r="I8388" s="1">
        <v>32827</v>
      </c>
      <c r="J8388" t="s">
        <v>40715</v>
      </c>
      <c r="K8388" t="s">
        <v>40716</v>
      </c>
      <c r="L8388">
        <v>33275</v>
      </c>
      <c r="M8388" t="s">
        <v>330</v>
      </c>
      <c r="N8388" s="1">
        <v>45204</v>
      </c>
      <c r="O8388" s="1">
        <v>45208</v>
      </c>
      <c r="P8388">
        <v>47</v>
      </c>
      <c r="Q8388">
        <v>2</v>
      </c>
      <c r="R8388" t="s">
        <v>63</v>
      </c>
      <c r="S8388">
        <v>1</v>
      </c>
      <c r="T8388">
        <v>0</v>
      </c>
      <c r="U8388">
        <v>4</v>
      </c>
      <c r="V8388">
        <v>320</v>
      </c>
      <c r="W8388" t="s">
        <v>54</v>
      </c>
      <c r="X8388" t="s">
        <v>40717</v>
      </c>
      <c r="Y8388" t="s">
        <v>6</v>
      </c>
      <c r="Z8388" s="1">
        <v>45189</v>
      </c>
      <c r="AA8388" s="2">
        <v>0.40937499999999999</v>
      </c>
      <c r="AB8388" s="2">
        <v>0.55925925925925923</v>
      </c>
      <c r="AC8388" t="s">
        <v>45</v>
      </c>
      <c r="AD8388" t="s">
        <v>45</v>
      </c>
      <c r="AE8388" t="s">
        <v>45</v>
      </c>
      <c r="AF8388">
        <v>80</v>
      </c>
    </row>
    <row r="8389" spans="1:32">
      <c r="A8389">
        <v>33783</v>
      </c>
      <c r="B8389">
        <v>32883</v>
      </c>
      <c r="C8389" t="s">
        <v>1155</v>
      </c>
      <c r="D8389" t="s">
        <v>889</v>
      </c>
      <c r="E8389" t="s">
        <v>34</v>
      </c>
      <c r="F8389" t="s">
        <v>40718</v>
      </c>
      <c r="G8389" t="s">
        <v>40719</v>
      </c>
      <c r="H8389" t="s">
        <v>171</v>
      </c>
      <c r="I8389" s="1">
        <v>25425</v>
      </c>
      <c r="J8389" t="s">
        <v>40720</v>
      </c>
      <c r="K8389" t="s">
        <v>33176</v>
      </c>
      <c r="L8389">
        <v>78637</v>
      </c>
      <c r="M8389" t="s">
        <v>171</v>
      </c>
      <c r="N8389" s="1">
        <v>45079</v>
      </c>
      <c r="O8389" s="1">
        <v>45083</v>
      </c>
      <c r="P8389">
        <v>52</v>
      </c>
      <c r="Q8389">
        <v>3</v>
      </c>
      <c r="R8389" t="s">
        <v>53</v>
      </c>
      <c r="S8389">
        <v>1</v>
      </c>
      <c r="T8389">
        <v>1</v>
      </c>
      <c r="U8389">
        <v>4</v>
      </c>
      <c r="V8389">
        <v>564</v>
      </c>
      <c r="W8389" t="s">
        <v>54</v>
      </c>
      <c r="X8389" t="s">
        <v>40721</v>
      </c>
      <c r="Y8389" t="s">
        <v>65</v>
      </c>
      <c r="Z8389" s="1">
        <v>45041</v>
      </c>
      <c r="AA8389" s="2">
        <v>0.49199074074074073</v>
      </c>
      <c r="AB8389" s="2">
        <v>0.72133101851851855</v>
      </c>
      <c r="AC8389" t="s">
        <v>45</v>
      </c>
      <c r="AD8389" t="s">
        <v>44</v>
      </c>
      <c r="AE8389" t="s">
        <v>45</v>
      </c>
      <c r="AF8389">
        <v>141</v>
      </c>
    </row>
    <row r="8390" spans="1:32">
      <c r="A8390">
        <v>33784</v>
      </c>
      <c r="B8390">
        <v>32884</v>
      </c>
      <c r="C8390" t="s">
        <v>3993</v>
      </c>
      <c r="D8390" t="s">
        <v>341</v>
      </c>
      <c r="E8390" t="s">
        <v>48</v>
      </c>
      <c r="F8390" t="s">
        <v>40722</v>
      </c>
      <c r="G8390" t="s">
        <v>40723</v>
      </c>
      <c r="H8390" t="s">
        <v>530</v>
      </c>
      <c r="I8390" s="1">
        <v>26366</v>
      </c>
      <c r="J8390" t="s">
        <v>40724</v>
      </c>
      <c r="K8390" t="s">
        <v>40725</v>
      </c>
      <c r="L8390">
        <v>62573</v>
      </c>
      <c r="M8390" t="s">
        <v>530</v>
      </c>
      <c r="N8390" s="1">
        <v>45123</v>
      </c>
      <c r="O8390" s="1">
        <v>45125</v>
      </c>
      <c r="P8390">
        <v>61</v>
      </c>
      <c r="Q8390">
        <v>3</v>
      </c>
      <c r="R8390" t="s">
        <v>53</v>
      </c>
      <c r="S8390">
        <v>2</v>
      </c>
      <c r="T8390">
        <v>2</v>
      </c>
      <c r="U8390">
        <v>2</v>
      </c>
      <c r="V8390">
        <v>276</v>
      </c>
      <c r="W8390" t="s">
        <v>41</v>
      </c>
      <c r="X8390" t="s">
        <v>40726</v>
      </c>
      <c r="Y8390" t="s">
        <v>65</v>
      </c>
      <c r="Z8390" s="1">
        <v>45096</v>
      </c>
      <c r="AA8390" s="2">
        <v>7.1793981481481486E-2</v>
      </c>
      <c r="AB8390" s="2">
        <v>0.50461805555555561</v>
      </c>
      <c r="AC8390" t="s">
        <v>44</v>
      </c>
      <c r="AD8390" t="s">
        <v>45</v>
      </c>
      <c r="AE8390" t="s">
        <v>44</v>
      </c>
      <c r="AF8390">
        <v>138</v>
      </c>
    </row>
    <row r="8391" spans="1:32">
      <c r="A8391">
        <v>33785</v>
      </c>
      <c r="B8391">
        <v>32885</v>
      </c>
      <c r="C8391" t="s">
        <v>40727</v>
      </c>
      <c r="D8391" t="s">
        <v>7420</v>
      </c>
      <c r="E8391" t="s">
        <v>34</v>
      </c>
      <c r="F8391" t="s">
        <v>40728</v>
      </c>
      <c r="G8391" t="s">
        <v>40729</v>
      </c>
      <c r="H8391" t="s">
        <v>725</v>
      </c>
      <c r="I8391" s="1">
        <v>30218</v>
      </c>
      <c r="J8391" t="s">
        <v>40730</v>
      </c>
      <c r="K8391" t="s">
        <v>12613</v>
      </c>
      <c r="L8391">
        <v>40725</v>
      </c>
      <c r="M8391" t="s">
        <v>725</v>
      </c>
      <c r="N8391" s="1">
        <v>45085</v>
      </c>
      <c r="O8391" s="1">
        <v>45089</v>
      </c>
      <c r="P8391">
        <v>92</v>
      </c>
      <c r="Q8391">
        <v>4</v>
      </c>
      <c r="R8391" t="s">
        <v>63</v>
      </c>
      <c r="S8391">
        <v>2</v>
      </c>
      <c r="T8391">
        <v>1</v>
      </c>
      <c r="U8391">
        <v>4</v>
      </c>
      <c r="V8391">
        <v>248</v>
      </c>
      <c r="W8391" t="s">
        <v>41</v>
      </c>
      <c r="X8391" t="s">
        <v>40731</v>
      </c>
      <c r="Y8391" t="s">
        <v>43</v>
      </c>
      <c r="Z8391" s="1">
        <v>45072</v>
      </c>
      <c r="AA8391" s="2">
        <v>0.20646990740740742</v>
      </c>
      <c r="AB8391" s="2">
        <v>0.22422453703703704</v>
      </c>
      <c r="AC8391" t="s">
        <v>45</v>
      </c>
      <c r="AD8391" t="s">
        <v>44</v>
      </c>
      <c r="AE8391" t="s">
        <v>44</v>
      </c>
      <c r="AF8391">
        <v>62</v>
      </c>
    </row>
    <row r="8392" spans="1:32">
      <c r="A8392">
        <v>33786</v>
      </c>
      <c r="B8392">
        <v>32886</v>
      </c>
      <c r="C8392" t="s">
        <v>1208</v>
      </c>
      <c r="D8392" t="s">
        <v>22672</v>
      </c>
      <c r="E8392" t="s">
        <v>48</v>
      </c>
      <c r="F8392" t="s">
        <v>40732</v>
      </c>
      <c r="G8392">
        <v>5022477853</v>
      </c>
      <c r="H8392" t="s">
        <v>171</v>
      </c>
      <c r="I8392" s="1">
        <v>21515</v>
      </c>
      <c r="J8392" t="s">
        <v>40733</v>
      </c>
      <c r="K8392" t="s">
        <v>40734</v>
      </c>
      <c r="L8392">
        <v>27017</v>
      </c>
      <c r="M8392" t="s">
        <v>171</v>
      </c>
      <c r="N8392" s="1">
        <v>45286</v>
      </c>
      <c r="O8392" s="1">
        <v>45289</v>
      </c>
      <c r="P8392">
        <v>39</v>
      </c>
      <c r="Q8392">
        <v>2</v>
      </c>
      <c r="R8392" t="s">
        <v>40</v>
      </c>
      <c r="S8392">
        <v>1</v>
      </c>
      <c r="T8392">
        <v>2</v>
      </c>
      <c r="U8392">
        <v>3</v>
      </c>
      <c r="V8392">
        <v>624</v>
      </c>
      <c r="W8392" t="s">
        <v>54</v>
      </c>
      <c r="X8392" t="s">
        <v>40735</v>
      </c>
      <c r="Y8392" t="s">
        <v>65</v>
      </c>
      <c r="Z8392" s="1">
        <v>45266</v>
      </c>
      <c r="AA8392" s="2">
        <v>0.46179398148148149</v>
      </c>
      <c r="AB8392" s="2">
        <v>0.82406250000000003</v>
      </c>
      <c r="AC8392" t="s">
        <v>45</v>
      </c>
      <c r="AD8392" t="s">
        <v>44</v>
      </c>
      <c r="AE8392" t="s">
        <v>45</v>
      </c>
      <c r="AF8392">
        <v>208</v>
      </c>
    </row>
    <row r="8393" spans="1:32">
      <c r="A8393">
        <v>33787</v>
      </c>
      <c r="B8393">
        <v>32887</v>
      </c>
      <c r="C8393" t="s">
        <v>501</v>
      </c>
      <c r="D8393" t="s">
        <v>6590</v>
      </c>
      <c r="E8393" t="s">
        <v>34</v>
      </c>
      <c r="F8393" t="s">
        <v>40736</v>
      </c>
      <c r="G8393">
        <f>1-891-665-542</f>
        <v>-2097</v>
      </c>
      <c r="H8393" t="s">
        <v>201</v>
      </c>
      <c r="I8393" s="1">
        <v>30455</v>
      </c>
      <c r="J8393" t="s">
        <v>40737</v>
      </c>
      <c r="K8393" t="s">
        <v>40738</v>
      </c>
      <c r="L8393">
        <v>80717</v>
      </c>
      <c r="M8393" t="s">
        <v>201</v>
      </c>
      <c r="N8393" s="1">
        <v>45108</v>
      </c>
      <c r="O8393" s="1">
        <v>45109</v>
      </c>
      <c r="P8393">
        <v>38</v>
      </c>
      <c r="Q8393">
        <v>2</v>
      </c>
      <c r="R8393" t="s">
        <v>63</v>
      </c>
      <c r="S8393">
        <v>2</v>
      </c>
      <c r="T8393">
        <v>0</v>
      </c>
      <c r="U8393">
        <v>1</v>
      </c>
      <c r="V8393">
        <v>80</v>
      </c>
      <c r="W8393" t="s">
        <v>41</v>
      </c>
      <c r="X8393" t="s">
        <v>40739</v>
      </c>
      <c r="Y8393" t="s">
        <v>81</v>
      </c>
      <c r="Z8393" s="1">
        <v>45083</v>
      </c>
      <c r="AA8393" s="2">
        <v>0.74190972222222218</v>
      </c>
      <c r="AB8393" s="2">
        <v>0.91782407407407407</v>
      </c>
      <c r="AC8393" t="s">
        <v>44</v>
      </c>
      <c r="AD8393" t="s">
        <v>44</v>
      </c>
      <c r="AE8393" t="s">
        <v>45</v>
      </c>
      <c r="AF8393">
        <v>80</v>
      </c>
    </row>
    <row r="8394" spans="1:32">
      <c r="A8394">
        <v>33789</v>
      </c>
      <c r="B8394">
        <v>32889</v>
      </c>
      <c r="C8394" t="s">
        <v>571</v>
      </c>
      <c r="D8394" t="s">
        <v>6590</v>
      </c>
      <c r="E8394" t="s">
        <v>34</v>
      </c>
      <c r="F8394" t="s">
        <v>40740</v>
      </c>
      <c r="G8394" t="s">
        <v>40741</v>
      </c>
      <c r="H8394" t="s">
        <v>295</v>
      </c>
      <c r="I8394" s="1">
        <v>28646</v>
      </c>
      <c r="J8394" t="s">
        <v>40742</v>
      </c>
      <c r="K8394" t="s">
        <v>24517</v>
      </c>
      <c r="L8394">
        <v>73605</v>
      </c>
      <c r="M8394" t="s">
        <v>295</v>
      </c>
      <c r="N8394" s="1">
        <v>45204</v>
      </c>
      <c r="O8394" s="1">
        <v>45207</v>
      </c>
      <c r="P8394">
        <v>11</v>
      </c>
      <c r="Q8394">
        <v>1</v>
      </c>
      <c r="R8394" t="s">
        <v>63</v>
      </c>
      <c r="S8394">
        <v>2</v>
      </c>
      <c r="T8394">
        <v>2</v>
      </c>
      <c r="U8394">
        <v>3</v>
      </c>
      <c r="V8394">
        <v>246</v>
      </c>
      <c r="W8394" t="s">
        <v>41</v>
      </c>
      <c r="X8394" t="s">
        <v>40743</v>
      </c>
      <c r="Y8394" t="s">
        <v>65</v>
      </c>
      <c r="Z8394" s="1">
        <v>45192</v>
      </c>
      <c r="AA8394" s="2">
        <v>0.91706018518518517</v>
      </c>
      <c r="AB8394" s="2">
        <v>0.19379629629629633</v>
      </c>
      <c r="AC8394" t="s">
        <v>44</v>
      </c>
      <c r="AD8394" t="s">
        <v>44</v>
      </c>
      <c r="AE8394" t="s">
        <v>45</v>
      </c>
      <c r="AF8394">
        <v>82</v>
      </c>
    </row>
    <row r="8395" spans="1:32">
      <c r="A8395">
        <v>33790</v>
      </c>
      <c r="B8395">
        <v>32890</v>
      </c>
      <c r="C8395" t="s">
        <v>66</v>
      </c>
      <c r="D8395" t="s">
        <v>8313</v>
      </c>
      <c r="E8395" t="s">
        <v>48</v>
      </c>
      <c r="F8395" t="s">
        <v>40744</v>
      </c>
      <c r="G8395">
        <v>6645000409</v>
      </c>
      <c r="H8395" t="s">
        <v>135</v>
      </c>
      <c r="I8395" s="1">
        <v>22386</v>
      </c>
      <c r="J8395" t="s">
        <v>40745</v>
      </c>
      <c r="K8395" t="s">
        <v>40746</v>
      </c>
      <c r="L8395">
        <v>24340</v>
      </c>
      <c r="M8395" t="s">
        <v>135</v>
      </c>
      <c r="N8395" s="1">
        <v>45205</v>
      </c>
      <c r="O8395" s="1">
        <v>45207</v>
      </c>
      <c r="P8395">
        <v>71</v>
      </c>
      <c r="Q8395">
        <v>3</v>
      </c>
      <c r="R8395" t="s">
        <v>63</v>
      </c>
      <c r="S8395">
        <v>2</v>
      </c>
      <c r="T8395">
        <v>0</v>
      </c>
      <c r="U8395">
        <v>2</v>
      </c>
      <c r="V8395">
        <v>178</v>
      </c>
      <c r="W8395" t="s">
        <v>41</v>
      </c>
      <c r="X8395" t="s">
        <v>40747</v>
      </c>
      <c r="Y8395" t="s">
        <v>6</v>
      </c>
      <c r="Z8395" s="1">
        <v>45188</v>
      </c>
      <c r="AA8395" s="2">
        <v>2.3587962962962963E-2</v>
      </c>
      <c r="AB8395" s="2">
        <v>0.4586689814814815</v>
      </c>
      <c r="AC8395" t="s">
        <v>45</v>
      </c>
      <c r="AD8395" t="s">
        <v>44</v>
      </c>
      <c r="AE8395" t="s">
        <v>45</v>
      </c>
      <c r="AF8395">
        <v>89</v>
      </c>
    </row>
    <row r="8396" spans="1:32">
      <c r="A8396">
        <v>33791</v>
      </c>
      <c r="B8396">
        <v>32891</v>
      </c>
      <c r="C8396" t="s">
        <v>5892</v>
      </c>
      <c r="D8396" t="s">
        <v>696</v>
      </c>
      <c r="E8396" t="s">
        <v>34</v>
      </c>
      <c r="F8396" t="s">
        <v>40748</v>
      </c>
      <c r="G8396" t="s">
        <v>40749</v>
      </c>
      <c r="H8396" t="s">
        <v>86</v>
      </c>
      <c r="I8396" s="1">
        <v>29009</v>
      </c>
      <c r="J8396" t="s">
        <v>40750</v>
      </c>
      <c r="K8396" t="s">
        <v>15752</v>
      </c>
      <c r="L8396">
        <v>59463</v>
      </c>
      <c r="M8396" t="s">
        <v>86</v>
      </c>
      <c r="N8396" s="1">
        <v>45065</v>
      </c>
      <c r="O8396" s="1">
        <v>45069</v>
      </c>
      <c r="P8396">
        <v>75</v>
      </c>
      <c r="Q8396">
        <v>3</v>
      </c>
      <c r="R8396" t="s">
        <v>40</v>
      </c>
      <c r="S8396">
        <v>4</v>
      </c>
      <c r="T8396">
        <v>2</v>
      </c>
      <c r="U8396">
        <v>4</v>
      </c>
      <c r="V8396">
        <v>828</v>
      </c>
      <c r="W8396" t="s">
        <v>41</v>
      </c>
      <c r="X8396" t="s">
        <v>40751</v>
      </c>
      <c r="Y8396" t="s">
        <v>81</v>
      </c>
      <c r="Z8396" s="1">
        <v>45042</v>
      </c>
      <c r="AA8396" s="2">
        <v>0.14025462962962962</v>
      </c>
      <c r="AB8396" s="2">
        <v>0.24138888888888888</v>
      </c>
      <c r="AC8396" t="s">
        <v>44</v>
      </c>
      <c r="AD8396" t="s">
        <v>44</v>
      </c>
      <c r="AE8396" t="s">
        <v>45</v>
      </c>
      <c r="AF8396">
        <v>207</v>
      </c>
    </row>
    <row r="8397" spans="1:32">
      <c r="A8397">
        <v>33794</v>
      </c>
      <c r="B8397">
        <v>32894</v>
      </c>
      <c r="C8397" t="s">
        <v>1316</v>
      </c>
      <c r="D8397" t="s">
        <v>57</v>
      </c>
      <c r="E8397" t="s">
        <v>48</v>
      </c>
      <c r="F8397" t="s">
        <v>40752</v>
      </c>
      <c r="G8397">
        <v>8805827487</v>
      </c>
      <c r="H8397" t="s">
        <v>317</v>
      </c>
      <c r="I8397" s="1">
        <v>16810</v>
      </c>
      <c r="J8397" t="s">
        <v>40753</v>
      </c>
      <c r="K8397" t="s">
        <v>4211</v>
      </c>
      <c r="L8397">
        <v>71779</v>
      </c>
      <c r="M8397" t="s">
        <v>317</v>
      </c>
      <c r="N8397" s="1">
        <v>45113</v>
      </c>
      <c r="O8397" s="1">
        <v>45116</v>
      </c>
      <c r="P8397">
        <v>42</v>
      </c>
      <c r="Q8397">
        <v>2</v>
      </c>
      <c r="R8397" t="s">
        <v>40</v>
      </c>
      <c r="S8397">
        <v>4</v>
      </c>
      <c r="T8397">
        <v>1</v>
      </c>
      <c r="U8397">
        <v>3</v>
      </c>
      <c r="V8397">
        <v>738</v>
      </c>
      <c r="W8397" t="s">
        <v>54</v>
      </c>
      <c r="X8397" t="s">
        <v>40754</v>
      </c>
      <c r="Y8397" t="s">
        <v>43</v>
      </c>
      <c r="Z8397" s="1">
        <v>45075</v>
      </c>
      <c r="AA8397" s="2">
        <v>0.29708333333333331</v>
      </c>
      <c r="AB8397" s="2">
        <v>0.19385416666666666</v>
      </c>
      <c r="AC8397" t="s">
        <v>44</v>
      </c>
      <c r="AD8397" t="s">
        <v>44</v>
      </c>
      <c r="AE8397" t="s">
        <v>44</v>
      </c>
      <c r="AF8397">
        <v>246</v>
      </c>
    </row>
    <row r="8398" spans="1:32">
      <c r="A8398">
        <v>33797</v>
      </c>
      <c r="B8398">
        <v>32897</v>
      </c>
      <c r="C8398" t="s">
        <v>1555</v>
      </c>
      <c r="D8398" t="s">
        <v>3066</v>
      </c>
      <c r="E8398" t="s">
        <v>48</v>
      </c>
      <c r="F8398" t="s">
        <v>40755</v>
      </c>
      <c r="G8398" t="s">
        <v>40756</v>
      </c>
      <c r="H8398" t="s">
        <v>37</v>
      </c>
      <c r="I8398" s="1">
        <v>37066</v>
      </c>
      <c r="J8398" t="s">
        <v>40757</v>
      </c>
      <c r="K8398" t="s">
        <v>40758</v>
      </c>
      <c r="L8398">
        <v>20057</v>
      </c>
      <c r="M8398" t="s">
        <v>37</v>
      </c>
      <c r="N8398" s="1">
        <v>45144</v>
      </c>
      <c r="O8398" s="1">
        <v>45146</v>
      </c>
      <c r="P8398">
        <v>81</v>
      </c>
      <c r="Q8398">
        <v>4</v>
      </c>
      <c r="R8398" t="s">
        <v>40</v>
      </c>
      <c r="S8398">
        <v>4</v>
      </c>
      <c r="T8398">
        <v>0</v>
      </c>
      <c r="U8398">
        <v>2</v>
      </c>
      <c r="V8398">
        <v>400</v>
      </c>
      <c r="W8398" t="s">
        <v>41</v>
      </c>
      <c r="X8398" t="s">
        <v>40759</v>
      </c>
      <c r="Y8398" t="s">
        <v>81</v>
      </c>
      <c r="Z8398" s="1">
        <v>45129</v>
      </c>
      <c r="AA8398" s="2">
        <v>0.36256944444444444</v>
      </c>
      <c r="AB8398" s="2">
        <v>0.69895833333333324</v>
      </c>
      <c r="AC8398" t="s">
        <v>44</v>
      </c>
      <c r="AD8398" t="s">
        <v>45</v>
      </c>
      <c r="AE8398" t="s">
        <v>44</v>
      </c>
      <c r="AF8398">
        <v>200</v>
      </c>
    </row>
    <row r="8399" spans="1:32">
      <c r="A8399">
        <v>33798</v>
      </c>
      <c r="B8399">
        <v>32898</v>
      </c>
      <c r="C8399" t="s">
        <v>23286</v>
      </c>
      <c r="D8399" t="s">
        <v>83</v>
      </c>
      <c r="E8399" t="s">
        <v>48</v>
      </c>
      <c r="F8399" t="s">
        <v>40760</v>
      </c>
      <c r="G8399" t="s">
        <v>40761</v>
      </c>
      <c r="H8399" t="s">
        <v>941</v>
      </c>
      <c r="I8399" s="1">
        <v>17506</v>
      </c>
      <c r="J8399" t="s">
        <v>40762</v>
      </c>
      <c r="K8399" t="s">
        <v>13533</v>
      </c>
      <c r="L8399">
        <v>72219</v>
      </c>
      <c r="M8399" t="s">
        <v>941</v>
      </c>
      <c r="N8399" s="1">
        <v>45281</v>
      </c>
      <c r="O8399" s="1">
        <v>45283</v>
      </c>
      <c r="P8399">
        <v>98</v>
      </c>
      <c r="Q8399">
        <v>4</v>
      </c>
      <c r="R8399" t="s">
        <v>63</v>
      </c>
      <c r="S8399">
        <v>4</v>
      </c>
      <c r="T8399">
        <v>1</v>
      </c>
      <c r="U8399">
        <v>2</v>
      </c>
      <c r="V8399">
        <v>152</v>
      </c>
      <c r="W8399" t="s">
        <v>54</v>
      </c>
      <c r="X8399" t="s">
        <v>40763</v>
      </c>
      <c r="Y8399" t="s">
        <v>43</v>
      </c>
      <c r="Z8399" s="1">
        <v>45249</v>
      </c>
      <c r="AA8399" s="2">
        <v>0.5849537037037037</v>
      </c>
      <c r="AB8399" s="2">
        <v>3.5462962962962967E-2</v>
      </c>
      <c r="AC8399" t="s">
        <v>45</v>
      </c>
      <c r="AD8399" t="s">
        <v>45</v>
      </c>
      <c r="AE8399" t="s">
        <v>44</v>
      </c>
      <c r="AF8399">
        <v>76</v>
      </c>
    </row>
    <row r="8400" spans="1:32">
      <c r="A8400">
        <v>33799</v>
      </c>
      <c r="B8400">
        <v>32899</v>
      </c>
      <c r="C8400" t="s">
        <v>1360</v>
      </c>
      <c r="D8400" t="s">
        <v>1914</v>
      </c>
      <c r="E8400" t="s">
        <v>34</v>
      </c>
      <c r="F8400" t="s">
        <v>40764</v>
      </c>
      <c r="G8400" t="s">
        <v>40765</v>
      </c>
      <c r="H8400" t="s">
        <v>77</v>
      </c>
      <c r="I8400" s="1">
        <v>17543</v>
      </c>
      <c r="J8400" t="s">
        <v>40766</v>
      </c>
      <c r="K8400" t="s">
        <v>20606</v>
      </c>
      <c r="L8400">
        <v>50254</v>
      </c>
      <c r="M8400" t="s">
        <v>77</v>
      </c>
      <c r="N8400" s="1">
        <v>45302</v>
      </c>
      <c r="O8400" s="1">
        <v>45303</v>
      </c>
      <c r="P8400">
        <v>32</v>
      </c>
      <c r="Q8400">
        <v>2</v>
      </c>
      <c r="R8400" t="s">
        <v>63</v>
      </c>
      <c r="S8400">
        <v>2</v>
      </c>
      <c r="T8400">
        <v>1</v>
      </c>
      <c r="U8400">
        <v>1</v>
      </c>
      <c r="V8400">
        <v>79</v>
      </c>
      <c r="W8400" t="s">
        <v>41</v>
      </c>
      <c r="X8400" t="s">
        <v>40767</v>
      </c>
      <c r="Y8400" t="s">
        <v>81</v>
      </c>
      <c r="Z8400" s="1">
        <v>45271</v>
      </c>
      <c r="AA8400" s="2">
        <v>0.51418981481481485</v>
      </c>
      <c r="AB8400" s="2">
        <v>0.20519675925925926</v>
      </c>
      <c r="AC8400" t="s">
        <v>44</v>
      </c>
      <c r="AD8400" t="s">
        <v>45</v>
      </c>
      <c r="AE8400" t="s">
        <v>45</v>
      </c>
      <c r="AF8400">
        <v>79</v>
      </c>
    </row>
    <row r="8401" spans="1:32">
      <c r="A8401">
        <v>33800</v>
      </c>
      <c r="B8401">
        <v>32900</v>
      </c>
      <c r="C8401" t="s">
        <v>175</v>
      </c>
      <c r="D8401" t="s">
        <v>20734</v>
      </c>
      <c r="E8401" t="s">
        <v>34</v>
      </c>
      <c r="F8401" t="s">
        <v>40768</v>
      </c>
      <c r="G8401" t="s">
        <v>40769</v>
      </c>
      <c r="H8401" t="s">
        <v>171</v>
      </c>
      <c r="I8401" s="1">
        <v>36665</v>
      </c>
      <c r="J8401" t="s">
        <v>40770</v>
      </c>
      <c r="K8401" t="s">
        <v>562</v>
      </c>
      <c r="L8401">
        <v>36507</v>
      </c>
      <c r="M8401" t="s">
        <v>171</v>
      </c>
      <c r="N8401" s="1">
        <v>45168</v>
      </c>
      <c r="O8401" s="1">
        <v>45170</v>
      </c>
      <c r="P8401">
        <v>85</v>
      </c>
      <c r="Q8401">
        <v>4</v>
      </c>
      <c r="R8401" t="s">
        <v>53</v>
      </c>
      <c r="S8401">
        <v>3</v>
      </c>
      <c r="T8401">
        <v>0</v>
      </c>
      <c r="U8401">
        <v>2</v>
      </c>
      <c r="V8401">
        <v>242</v>
      </c>
      <c r="W8401" t="s">
        <v>54</v>
      </c>
      <c r="X8401" t="s">
        <v>40771</v>
      </c>
      <c r="Y8401" t="s">
        <v>65</v>
      </c>
      <c r="Z8401" s="1">
        <v>45129</v>
      </c>
      <c r="AA8401" s="2">
        <v>0.30453703703703705</v>
      </c>
      <c r="AB8401" s="2">
        <v>0.4645023148148148</v>
      </c>
      <c r="AC8401" t="s">
        <v>45</v>
      </c>
      <c r="AD8401" t="s">
        <v>44</v>
      </c>
      <c r="AE8401" t="s">
        <v>45</v>
      </c>
      <c r="AF8401">
        <v>121</v>
      </c>
    </row>
    <row r="8402" spans="1:32">
      <c r="A8402">
        <v>33801</v>
      </c>
      <c r="B8402">
        <v>32901</v>
      </c>
      <c r="C8402" t="s">
        <v>2105</v>
      </c>
      <c r="D8402" t="s">
        <v>1368</v>
      </c>
      <c r="E8402" t="s">
        <v>48</v>
      </c>
      <c r="F8402" t="s">
        <v>40772</v>
      </c>
      <c r="G8402" t="s">
        <v>40773</v>
      </c>
      <c r="H8402" t="s">
        <v>225</v>
      </c>
      <c r="I8402" s="1">
        <v>37415</v>
      </c>
      <c r="J8402" t="s">
        <v>40774</v>
      </c>
      <c r="K8402" t="s">
        <v>35769</v>
      </c>
      <c r="L8402">
        <v>19497</v>
      </c>
      <c r="M8402" t="s">
        <v>225</v>
      </c>
      <c r="N8402" s="1">
        <v>45292</v>
      </c>
      <c r="O8402" s="1">
        <v>45294</v>
      </c>
      <c r="P8402">
        <v>5</v>
      </c>
      <c r="Q8402">
        <v>1</v>
      </c>
      <c r="R8402" t="s">
        <v>63</v>
      </c>
      <c r="S8402">
        <v>1</v>
      </c>
      <c r="T8402">
        <v>2</v>
      </c>
      <c r="U8402">
        <v>2</v>
      </c>
      <c r="V8402">
        <v>178</v>
      </c>
      <c r="W8402" t="s">
        <v>54</v>
      </c>
      <c r="X8402" t="s">
        <v>40775</v>
      </c>
      <c r="Y8402" t="s">
        <v>6</v>
      </c>
      <c r="Z8402" s="1">
        <v>45268</v>
      </c>
      <c r="AA8402" s="2">
        <v>0.76967592592592593</v>
      </c>
      <c r="AB8402" s="2">
        <v>0.28012731481481484</v>
      </c>
      <c r="AC8402" t="s">
        <v>45</v>
      </c>
      <c r="AD8402" t="s">
        <v>44</v>
      </c>
      <c r="AE8402" t="s">
        <v>44</v>
      </c>
      <c r="AF8402">
        <v>89</v>
      </c>
    </row>
    <row r="8403" spans="1:32">
      <c r="A8403">
        <v>33803</v>
      </c>
      <c r="B8403">
        <v>32903</v>
      </c>
      <c r="C8403" t="s">
        <v>1759</v>
      </c>
      <c r="D8403" t="s">
        <v>3397</v>
      </c>
      <c r="E8403" t="s">
        <v>48</v>
      </c>
      <c r="F8403" t="s">
        <v>40776</v>
      </c>
      <c r="G8403" t="s">
        <v>40777</v>
      </c>
      <c r="H8403" t="s">
        <v>50</v>
      </c>
      <c r="I8403" s="1">
        <v>32739</v>
      </c>
      <c r="J8403" t="s">
        <v>40778</v>
      </c>
      <c r="K8403" t="s">
        <v>40779</v>
      </c>
      <c r="L8403">
        <v>6756</v>
      </c>
      <c r="M8403" t="s">
        <v>50</v>
      </c>
      <c r="N8403" s="1">
        <v>45009</v>
      </c>
      <c r="O8403" s="1">
        <v>45010</v>
      </c>
      <c r="P8403">
        <v>55</v>
      </c>
      <c r="Q8403">
        <v>3</v>
      </c>
      <c r="R8403" t="s">
        <v>53</v>
      </c>
      <c r="S8403">
        <v>1</v>
      </c>
      <c r="T8403">
        <v>0</v>
      </c>
      <c r="U8403">
        <v>1</v>
      </c>
      <c r="V8403">
        <v>123</v>
      </c>
      <c r="W8403" t="s">
        <v>41</v>
      </c>
      <c r="X8403" t="s">
        <v>40780</v>
      </c>
      <c r="Y8403" t="s">
        <v>6</v>
      </c>
      <c r="Z8403" s="1">
        <v>44991</v>
      </c>
      <c r="AA8403" s="2">
        <v>0.87848379629629625</v>
      </c>
      <c r="AB8403" s="2">
        <v>4.731481481481481E-2</v>
      </c>
      <c r="AC8403" t="s">
        <v>44</v>
      </c>
      <c r="AD8403" t="s">
        <v>45</v>
      </c>
      <c r="AE8403" t="s">
        <v>45</v>
      </c>
      <c r="AF8403">
        <v>123</v>
      </c>
    </row>
    <row r="8404" spans="1:32">
      <c r="A8404">
        <v>33804</v>
      </c>
      <c r="B8404">
        <v>32904</v>
      </c>
      <c r="C8404" t="s">
        <v>8504</v>
      </c>
      <c r="D8404" t="s">
        <v>264</v>
      </c>
      <c r="E8404" t="s">
        <v>34</v>
      </c>
      <c r="F8404" t="s">
        <v>40781</v>
      </c>
      <c r="G8404" t="s">
        <v>40782</v>
      </c>
      <c r="H8404" t="s">
        <v>156</v>
      </c>
      <c r="I8404" s="1">
        <v>19373</v>
      </c>
      <c r="J8404" t="s">
        <v>40783</v>
      </c>
      <c r="K8404" t="s">
        <v>18742</v>
      </c>
      <c r="L8404">
        <v>73257</v>
      </c>
      <c r="M8404" t="s">
        <v>156</v>
      </c>
      <c r="N8404" s="1">
        <v>45217</v>
      </c>
      <c r="O8404" s="1">
        <v>45221</v>
      </c>
      <c r="P8404">
        <v>68</v>
      </c>
      <c r="Q8404">
        <v>3</v>
      </c>
      <c r="R8404" t="s">
        <v>63</v>
      </c>
      <c r="S8404">
        <v>2</v>
      </c>
      <c r="T8404">
        <v>1</v>
      </c>
      <c r="U8404">
        <v>4</v>
      </c>
      <c r="V8404">
        <v>296</v>
      </c>
      <c r="W8404" t="s">
        <v>41</v>
      </c>
      <c r="X8404" t="s">
        <v>40784</v>
      </c>
      <c r="Y8404" t="s">
        <v>43</v>
      </c>
      <c r="Z8404" s="1">
        <v>45198</v>
      </c>
      <c r="AA8404" s="2">
        <v>1.741898148148148E-2</v>
      </c>
      <c r="AB8404" s="2">
        <v>0.61372685185185183</v>
      </c>
      <c r="AC8404" t="s">
        <v>45</v>
      </c>
      <c r="AD8404" t="s">
        <v>45</v>
      </c>
      <c r="AE8404" t="s">
        <v>44</v>
      </c>
      <c r="AF8404">
        <v>74</v>
      </c>
    </row>
    <row r="8405" spans="1:32">
      <c r="A8405">
        <v>33805</v>
      </c>
      <c r="B8405">
        <v>32905</v>
      </c>
      <c r="C8405" t="s">
        <v>1139</v>
      </c>
      <c r="D8405" t="s">
        <v>1322</v>
      </c>
      <c r="E8405" t="s">
        <v>48</v>
      </c>
      <c r="F8405" t="s">
        <v>40785</v>
      </c>
      <c r="G8405">
        <v>5486791006</v>
      </c>
      <c r="H8405" t="s">
        <v>179</v>
      </c>
      <c r="I8405" s="1">
        <v>28413</v>
      </c>
      <c r="J8405" t="s">
        <v>40786</v>
      </c>
      <c r="K8405" t="s">
        <v>7720</v>
      </c>
      <c r="L8405">
        <v>28263</v>
      </c>
      <c r="M8405" t="s">
        <v>179</v>
      </c>
      <c r="N8405" s="1">
        <v>45302</v>
      </c>
      <c r="O8405" s="1">
        <v>45303</v>
      </c>
      <c r="P8405">
        <v>11</v>
      </c>
      <c r="Q8405">
        <v>1</v>
      </c>
      <c r="R8405" t="s">
        <v>63</v>
      </c>
      <c r="S8405">
        <v>2</v>
      </c>
      <c r="T8405">
        <v>2</v>
      </c>
      <c r="U8405">
        <v>1</v>
      </c>
      <c r="V8405">
        <v>68</v>
      </c>
      <c r="W8405" t="s">
        <v>54</v>
      </c>
      <c r="X8405" t="s">
        <v>40787</v>
      </c>
      <c r="Y8405" t="s">
        <v>65</v>
      </c>
      <c r="Z8405" s="1">
        <v>45282</v>
      </c>
      <c r="AA8405" s="2">
        <v>0.57773148148148146</v>
      </c>
      <c r="AB8405" s="2">
        <v>0.84393518518518518</v>
      </c>
      <c r="AC8405" t="s">
        <v>44</v>
      </c>
      <c r="AD8405" t="s">
        <v>45</v>
      </c>
      <c r="AE8405" t="s">
        <v>44</v>
      </c>
      <c r="AF8405">
        <v>68</v>
      </c>
    </row>
    <row r="8406" spans="1:32">
      <c r="A8406">
        <v>33806</v>
      </c>
      <c r="B8406">
        <v>32906</v>
      </c>
      <c r="C8406" t="s">
        <v>662</v>
      </c>
      <c r="D8406" t="s">
        <v>1790</v>
      </c>
      <c r="E8406" t="s">
        <v>34</v>
      </c>
      <c r="F8406" t="s">
        <v>40788</v>
      </c>
      <c r="G8406" t="s">
        <v>40789</v>
      </c>
      <c r="H8406" t="s">
        <v>60</v>
      </c>
      <c r="I8406" s="1">
        <v>20215</v>
      </c>
      <c r="J8406" t="s">
        <v>40790</v>
      </c>
      <c r="K8406" t="s">
        <v>40791</v>
      </c>
      <c r="L8406">
        <v>12370</v>
      </c>
      <c r="M8406" t="s">
        <v>60</v>
      </c>
      <c r="N8406" s="1">
        <v>45046</v>
      </c>
      <c r="O8406" s="1">
        <v>45050</v>
      </c>
      <c r="P8406">
        <v>40</v>
      </c>
      <c r="Q8406">
        <v>2</v>
      </c>
      <c r="R8406" t="s">
        <v>53</v>
      </c>
      <c r="S8406">
        <v>2</v>
      </c>
      <c r="T8406">
        <v>2</v>
      </c>
      <c r="U8406">
        <v>4</v>
      </c>
      <c r="V8406">
        <v>572</v>
      </c>
      <c r="W8406" t="s">
        <v>54</v>
      </c>
      <c r="X8406" t="s">
        <v>40792</v>
      </c>
      <c r="Y8406" t="s">
        <v>6</v>
      </c>
      <c r="Z8406" s="1">
        <v>45035</v>
      </c>
      <c r="AA8406" s="2">
        <v>0.4886921296296296</v>
      </c>
      <c r="AB8406" s="2">
        <v>0.22324074074074074</v>
      </c>
      <c r="AC8406" t="s">
        <v>44</v>
      </c>
      <c r="AD8406" t="s">
        <v>45</v>
      </c>
      <c r="AE8406" t="s">
        <v>44</v>
      </c>
      <c r="AF8406">
        <v>143</v>
      </c>
    </row>
    <row r="8407" spans="1:32">
      <c r="A8407">
        <v>33808</v>
      </c>
      <c r="B8407">
        <v>32908</v>
      </c>
      <c r="C8407" t="s">
        <v>501</v>
      </c>
      <c r="D8407" t="s">
        <v>448</v>
      </c>
      <c r="E8407" t="s">
        <v>48</v>
      </c>
      <c r="F8407" t="s">
        <v>40793</v>
      </c>
      <c r="G8407" t="s">
        <v>40794</v>
      </c>
      <c r="H8407" t="s">
        <v>135</v>
      </c>
      <c r="I8407" s="1">
        <v>31465</v>
      </c>
      <c r="J8407" t="s">
        <v>40795</v>
      </c>
      <c r="K8407" t="s">
        <v>40796</v>
      </c>
      <c r="L8407">
        <v>28133</v>
      </c>
      <c r="M8407" t="s">
        <v>135</v>
      </c>
      <c r="N8407" s="1">
        <v>45034</v>
      </c>
      <c r="O8407" s="1">
        <v>45039</v>
      </c>
      <c r="P8407">
        <v>30</v>
      </c>
      <c r="Q8407">
        <v>2</v>
      </c>
      <c r="R8407" t="s">
        <v>40</v>
      </c>
      <c r="S8407">
        <v>2</v>
      </c>
      <c r="T8407">
        <v>1</v>
      </c>
      <c r="U8407">
        <v>5</v>
      </c>
      <c r="V8407">
        <v>1100</v>
      </c>
      <c r="W8407" t="s">
        <v>41</v>
      </c>
      <c r="X8407" t="s">
        <v>40797</v>
      </c>
      <c r="Y8407" t="s">
        <v>6</v>
      </c>
      <c r="Z8407" s="1">
        <v>44998</v>
      </c>
      <c r="AA8407" s="2">
        <v>0.30797453703703703</v>
      </c>
      <c r="AB8407" s="2">
        <v>0.59293981481481484</v>
      </c>
      <c r="AC8407" t="s">
        <v>45</v>
      </c>
      <c r="AD8407" t="s">
        <v>45</v>
      </c>
      <c r="AE8407" t="s">
        <v>44</v>
      </c>
      <c r="AF8407">
        <v>220</v>
      </c>
    </row>
    <row r="8408" spans="1:32">
      <c r="A8408">
        <v>33809</v>
      </c>
      <c r="B8408">
        <v>32909</v>
      </c>
      <c r="C8408" t="s">
        <v>119</v>
      </c>
      <c r="D8408" t="s">
        <v>768</v>
      </c>
      <c r="E8408" t="s">
        <v>48</v>
      </c>
      <c r="F8408" t="s">
        <v>40798</v>
      </c>
      <c r="G8408" t="s">
        <v>40799</v>
      </c>
      <c r="H8408" t="s">
        <v>217</v>
      </c>
      <c r="I8408" s="1">
        <v>17531</v>
      </c>
      <c r="J8408" t="s">
        <v>40800</v>
      </c>
      <c r="K8408" t="s">
        <v>40801</v>
      </c>
      <c r="L8408">
        <v>46384</v>
      </c>
      <c r="M8408" t="s">
        <v>217</v>
      </c>
      <c r="N8408" s="1">
        <v>45250</v>
      </c>
      <c r="O8408" s="1">
        <v>45251</v>
      </c>
      <c r="P8408">
        <v>35</v>
      </c>
      <c r="Q8408">
        <v>2</v>
      </c>
      <c r="R8408" t="s">
        <v>63</v>
      </c>
      <c r="S8408">
        <v>3</v>
      </c>
      <c r="T8408">
        <v>2</v>
      </c>
      <c r="U8408">
        <v>1</v>
      </c>
      <c r="V8408">
        <v>85</v>
      </c>
      <c r="W8408" t="s">
        <v>41</v>
      </c>
      <c r="X8408" t="s">
        <v>40802</v>
      </c>
      <c r="Y8408" t="s">
        <v>65</v>
      </c>
      <c r="Z8408" s="1">
        <v>45213</v>
      </c>
      <c r="AA8408" s="2">
        <v>0.29440972222222223</v>
      </c>
      <c r="AB8408" s="2">
        <v>0.12979166666666667</v>
      </c>
      <c r="AC8408" t="s">
        <v>44</v>
      </c>
      <c r="AD8408" t="s">
        <v>44</v>
      </c>
      <c r="AE8408" t="s">
        <v>45</v>
      </c>
      <c r="AF8408">
        <v>85</v>
      </c>
    </row>
    <row r="8409" spans="1:32">
      <c r="A8409">
        <v>33810</v>
      </c>
      <c r="B8409">
        <v>32910</v>
      </c>
      <c r="C8409" t="s">
        <v>722</v>
      </c>
      <c r="D8409" t="s">
        <v>4028</v>
      </c>
      <c r="E8409" t="s">
        <v>48</v>
      </c>
      <c r="F8409" t="s">
        <v>40803</v>
      </c>
      <c r="G8409">
        <v>2884992078</v>
      </c>
      <c r="H8409" t="s">
        <v>86</v>
      </c>
      <c r="I8409" s="1">
        <v>31781</v>
      </c>
      <c r="J8409" t="s">
        <v>40804</v>
      </c>
      <c r="K8409" t="s">
        <v>40805</v>
      </c>
      <c r="L8409">
        <v>37878</v>
      </c>
      <c r="M8409" t="s">
        <v>86</v>
      </c>
      <c r="N8409" s="1">
        <v>45155</v>
      </c>
      <c r="O8409" s="1">
        <v>45157</v>
      </c>
      <c r="P8409">
        <v>94</v>
      </c>
      <c r="Q8409">
        <v>4</v>
      </c>
      <c r="R8409" t="s">
        <v>53</v>
      </c>
      <c r="S8409">
        <v>1</v>
      </c>
      <c r="T8409">
        <v>0</v>
      </c>
      <c r="U8409">
        <v>2</v>
      </c>
      <c r="V8409">
        <v>296</v>
      </c>
      <c r="W8409" t="s">
        <v>41</v>
      </c>
      <c r="X8409" t="s">
        <v>40806</v>
      </c>
      <c r="Y8409" t="s">
        <v>81</v>
      </c>
      <c r="Z8409" s="1">
        <v>45118</v>
      </c>
      <c r="AA8409" s="2">
        <v>0.40184027777777781</v>
      </c>
      <c r="AB8409" s="2">
        <v>0.39903935185185185</v>
      </c>
      <c r="AC8409" t="s">
        <v>45</v>
      </c>
      <c r="AD8409" t="s">
        <v>44</v>
      </c>
      <c r="AE8409" t="s">
        <v>45</v>
      </c>
      <c r="AF8409">
        <v>148</v>
      </c>
    </row>
    <row r="8410" spans="1:32">
      <c r="A8410">
        <v>33811</v>
      </c>
      <c r="B8410">
        <v>32911</v>
      </c>
      <c r="C8410" t="s">
        <v>183</v>
      </c>
      <c r="D8410" t="s">
        <v>3918</v>
      </c>
      <c r="E8410" t="s">
        <v>34</v>
      </c>
      <c r="F8410" t="s">
        <v>40807</v>
      </c>
      <c r="G8410" t="s">
        <v>40808</v>
      </c>
      <c r="H8410" t="s">
        <v>115</v>
      </c>
      <c r="I8410" s="1">
        <v>21513</v>
      </c>
      <c r="J8410" t="s">
        <v>40809</v>
      </c>
      <c r="K8410" t="s">
        <v>40810</v>
      </c>
      <c r="L8410">
        <v>12393</v>
      </c>
      <c r="M8410" t="s">
        <v>115</v>
      </c>
      <c r="N8410" s="1">
        <v>45016</v>
      </c>
      <c r="O8410" s="1">
        <v>45018</v>
      </c>
      <c r="P8410">
        <v>8</v>
      </c>
      <c r="Q8410">
        <v>1</v>
      </c>
      <c r="R8410" t="s">
        <v>63</v>
      </c>
      <c r="S8410">
        <v>4</v>
      </c>
      <c r="T8410">
        <v>1</v>
      </c>
      <c r="U8410">
        <v>2</v>
      </c>
      <c r="V8410">
        <v>120</v>
      </c>
      <c r="W8410" t="s">
        <v>54</v>
      </c>
      <c r="X8410" t="s">
        <v>40811</v>
      </c>
      <c r="Y8410" t="s">
        <v>81</v>
      </c>
      <c r="Z8410" s="1">
        <v>45002</v>
      </c>
      <c r="AA8410" s="2">
        <v>0.60843749999999996</v>
      </c>
      <c r="AB8410" s="2">
        <v>0.79989583333333336</v>
      </c>
      <c r="AC8410" t="s">
        <v>45</v>
      </c>
      <c r="AD8410" t="s">
        <v>45</v>
      </c>
      <c r="AE8410" t="s">
        <v>44</v>
      </c>
      <c r="AF8410">
        <v>60</v>
      </c>
    </row>
    <row r="8411" spans="1:32">
      <c r="A8411">
        <v>33812</v>
      </c>
      <c r="B8411">
        <v>32912</v>
      </c>
      <c r="C8411" t="s">
        <v>469</v>
      </c>
      <c r="D8411" t="s">
        <v>4251</v>
      </c>
      <c r="E8411" t="s">
        <v>34</v>
      </c>
      <c r="F8411" t="s">
        <v>40812</v>
      </c>
      <c r="G8411" t="s">
        <v>40813</v>
      </c>
      <c r="H8411" t="s">
        <v>115</v>
      </c>
      <c r="I8411" s="1">
        <v>22434</v>
      </c>
      <c r="J8411" t="s">
        <v>40814</v>
      </c>
      <c r="K8411" t="s">
        <v>40815</v>
      </c>
      <c r="L8411">
        <v>98330</v>
      </c>
      <c r="M8411" t="s">
        <v>115</v>
      </c>
      <c r="N8411" s="1">
        <v>45014</v>
      </c>
      <c r="O8411" s="1">
        <v>45015</v>
      </c>
      <c r="P8411">
        <v>90</v>
      </c>
      <c r="Q8411">
        <v>4</v>
      </c>
      <c r="R8411" t="s">
        <v>40</v>
      </c>
      <c r="S8411">
        <v>3</v>
      </c>
      <c r="T8411">
        <v>0</v>
      </c>
      <c r="U8411">
        <v>1</v>
      </c>
      <c r="V8411">
        <v>241</v>
      </c>
      <c r="W8411" t="s">
        <v>54</v>
      </c>
      <c r="X8411" t="s">
        <v>40816</v>
      </c>
      <c r="Y8411" t="s">
        <v>81</v>
      </c>
      <c r="Z8411" s="1">
        <v>44991</v>
      </c>
      <c r="AA8411" s="2">
        <v>0.72344907407407411</v>
      </c>
      <c r="AB8411" s="2">
        <v>0.70758101851851851</v>
      </c>
      <c r="AC8411" t="s">
        <v>45</v>
      </c>
      <c r="AD8411" t="s">
        <v>45</v>
      </c>
      <c r="AE8411" t="s">
        <v>44</v>
      </c>
      <c r="AF8411">
        <v>241</v>
      </c>
    </row>
    <row r="8412" spans="1:32">
      <c r="A8412">
        <v>33815</v>
      </c>
      <c r="B8412">
        <v>32915</v>
      </c>
      <c r="C8412" t="s">
        <v>3639</v>
      </c>
      <c r="D8412" t="s">
        <v>2316</v>
      </c>
      <c r="E8412" t="s">
        <v>34</v>
      </c>
      <c r="F8412" t="s">
        <v>40817</v>
      </c>
      <c r="G8412" t="s">
        <v>40818</v>
      </c>
      <c r="H8412" t="s">
        <v>1442</v>
      </c>
      <c r="I8412" s="1">
        <v>31071</v>
      </c>
      <c r="J8412" t="s">
        <v>40819</v>
      </c>
      <c r="K8412" t="s">
        <v>40820</v>
      </c>
      <c r="L8412">
        <v>11742</v>
      </c>
      <c r="M8412" t="s">
        <v>1442</v>
      </c>
      <c r="N8412" s="1">
        <v>45088</v>
      </c>
      <c r="O8412" s="1">
        <v>45090</v>
      </c>
      <c r="P8412">
        <v>18</v>
      </c>
      <c r="Q8412">
        <v>1</v>
      </c>
      <c r="R8412" t="s">
        <v>40</v>
      </c>
      <c r="S8412">
        <v>1</v>
      </c>
      <c r="T8412">
        <v>0</v>
      </c>
      <c r="U8412">
        <v>2</v>
      </c>
      <c r="V8412">
        <v>460</v>
      </c>
      <c r="W8412" t="s">
        <v>41</v>
      </c>
      <c r="X8412" t="s">
        <v>40821</v>
      </c>
      <c r="Y8412" t="s">
        <v>6</v>
      </c>
      <c r="Z8412" s="1">
        <v>45071</v>
      </c>
      <c r="AA8412" s="2">
        <v>5.7291666666666671E-3</v>
      </c>
      <c r="AB8412" s="2">
        <v>0.93521990740740746</v>
      </c>
      <c r="AC8412" t="s">
        <v>45</v>
      </c>
      <c r="AD8412" t="s">
        <v>44</v>
      </c>
      <c r="AE8412" t="s">
        <v>45</v>
      </c>
      <c r="AF8412">
        <v>230</v>
      </c>
    </row>
    <row r="8413" spans="1:32">
      <c r="A8413">
        <v>33817</v>
      </c>
      <c r="B8413">
        <v>32917</v>
      </c>
      <c r="C8413" t="s">
        <v>822</v>
      </c>
      <c r="D8413" t="s">
        <v>514</v>
      </c>
      <c r="E8413" t="s">
        <v>48</v>
      </c>
      <c r="F8413" t="s">
        <v>40822</v>
      </c>
      <c r="G8413" t="s">
        <v>40823</v>
      </c>
      <c r="H8413" t="s">
        <v>101</v>
      </c>
      <c r="I8413" s="1">
        <v>20671</v>
      </c>
      <c r="J8413" t="s">
        <v>40824</v>
      </c>
      <c r="K8413" t="s">
        <v>660</v>
      </c>
      <c r="L8413">
        <v>14871</v>
      </c>
      <c r="M8413" t="s">
        <v>101</v>
      </c>
      <c r="N8413" s="1">
        <v>44965</v>
      </c>
      <c r="O8413" s="1">
        <v>44966</v>
      </c>
      <c r="P8413">
        <v>75</v>
      </c>
      <c r="Q8413">
        <v>3</v>
      </c>
      <c r="R8413" t="s">
        <v>40</v>
      </c>
      <c r="S8413">
        <v>1</v>
      </c>
      <c r="T8413">
        <v>0</v>
      </c>
      <c r="U8413">
        <v>1</v>
      </c>
      <c r="V8413">
        <v>245</v>
      </c>
      <c r="W8413" t="s">
        <v>41</v>
      </c>
      <c r="X8413" t="s">
        <v>40825</v>
      </c>
      <c r="Y8413" t="s">
        <v>81</v>
      </c>
      <c r="Z8413" s="1">
        <v>44950</v>
      </c>
      <c r="AA8413" s="2">
        <v>0.80203703703703699</v>
      </c>
      <c r="AB8413" s="2">
        <v>0.76716435185185183</v>
      </c>
      <c r="AC8413" t="s">
        <v>44</v>
      </c>
      <c r="AD8413" t="s">
        <v>45</v>
      </c>
      <c r="AE8413" t="s">
        <v>44</v>
      </c>
      <c r="AF8413">
        <v>245</v>
      </c>
    </row>
    <row r="8414" spans="1:32">
      <c r="A8414">
        <v>33818</v>
      </c>
      <c r="B8414">
        <v>32918</v>
      </c>
      <c r="C8414" t="s">
        <v>90</v>
      </c>
      <c r="D8414" t="s">
        <v>768</v>
      </c>
      <c r="E8414" t="s">
        <v>34</v>
      </c>
      <c r="F8414" t="s">
        <v>40826</v>
      </c>
      <c r="G8414" t="s">
        <v>40827</v>
      </c>
      <c r="H8414" t="s">
        <v>50</v>
      </c>
      <c r="I8414" s="1">
        <v>17925</v>
      </c>
      <c r="J8414" t="s">
        <v>40828</v>
      </c>
      <c r="K8414" t="s">
        <v>40829</v>
      </c>
      <c r="L8414">
        <v>72321</v>
      </c>
      <c r="M8414" t="s">
        <v>50</v>
      </c>
      <c r="N8414" s="1">
        <v>45261</v>
      </c>
      <c r="O8414" s="1">
        <v>45266</v>
      </c>
      <c r="P8414">
        <v>3</v>
      </c>
      <c r="Q8414">
        <v>1</v>
      </c>
      <c r="R8414" t="s">
        <v>40</v>
      </c>
      <c r="S8414">
        <v>3</v>
      </c>
      <c r="T8414">
        <v>0</v>
      </c>
      <c r="U8414">
        <v>5</v>
      </c>
      <c r="V8414">
        <v>1090</v>
      </c>
      <c r="W8414" t="s">
        <v>54</v>
      </c>
      <c r="X8414" t="s">
        <v>40830</v>
      </c>
      <c r="Y8414" t="s">
        <v>43</v>
      </c>
      <c r="Z8414" s="1">
        <v>45229</v>
      </c>
      <c r="AA8414" s="2">
        <v>0.62752314814814814</v>
      </c>
      <c r="AB8414" s="2">
        <v>0.91923611111111114</v>
      </c>
      <c r="AC8414" t="s">
        <v>45</v>
      </c>
      <c r="AD8414" t="s">
        <v>44</v>
      </c>
      <c r="AE8414" t="s">
        <v>44</v>
      </c>
      <c r="AF8414">
        <v>218</v>
      </c>
    </row>
    <row r="8415" spans="1:32">
      <c r="A8415">
        <v>33819</v>
      </c>
      <c r="B8415">
        <v>32919</v>
      </c>
      <c r="C8415" t="s">
        <v>3217</v>
      </c>
      <c r="D8415" t="s">
        <v>5030</v>
      </c>
      <c r="E8415" t="s">
        <v>48</v>
      </c>
      <c r="F8415" t="s">
        <v>40831</v>
      </c>
      <c r="G8415" t="s">
        <v>40832</v>
      </c>
      <c r="H8415" t="s">
        <v>86</v>
      </c>
      <c r="I8415" s="1">
        <v>18244</v>
      </c>
      <c r="J8415" t="s">
        <v>40833</v>
      </c>
      <c r="K8415" t="s">
        <v>1813</v>
      </c>
      <c r="L8415">
        <v>29733</v>
      </c>
      <c r="M8415" t="s">
        <v>86</v>
      </c>
      <c r="N8415" s="1">
        <v>45175</v>
      </c>
      <c r="O8415" s="1">
        <v>45178</v>
      </c>
      <c r="P8415">
        <v>50</v>
      </c>
      <c r="Q8415">
        <v>2</v>
      </c>
      <c r="R8415" t="s">
        <v>63</v>
      </c>
      <c r="S8415">
        <v>4</v>
      </c>
      <c r="T8415">
        <v>1</v>
      </c>
      <c r="U8415">
        <v>3</v>
      </c>
      <c r="V8415">
        <v>180</v>
      </c>
      <c r="W8415" t="s">
        <v>41</v>
      </c>
      <c r="X8415" t="s">
        <v>40834</v>
      </c>
      <c r="Y8415" t="s">
        <v>81</v>
      </c>
      <c r="Z8415" s="1">
        <v>45157</v>
      </c>
      <c r="AA8415" s="2">
        <v>0.58221064814814816</v>
      </c>
      <c r="AB8415" s="2">
        <v>0.74146990740740737</v>
      </c>
      <c r="AC8415" t="s">
        <v>44</v>
      </c>
      <c r="AD8415" t="s">
        <v>44</v>
      </c>
      <c r="AE8415" t="s">
        <v>44</v>
      </c>
      <c r="AF8415">
        <v>60</v>
      </c>
    </row>
    <row r="8416" spans="1:32">
      <c r="A8416">
        <v>33824</v>
      </c>
      <c r="B8416">
        <v>32924</v>
      </c>
      <c r="C8416" t="s">
        <v>489</v>
      </c>
      <c r="D8416" t="s">
        <v>3088</v>
      </c>
      <c r="E8416" t="s">
        <v>34</v>
      </c>
      <c r="F8416" t="s">
        <v>40835</v>
      </c>
      <c r="G8416" t="s">
        <v>40836</v>
      </c>
      <c r="H8416" t="s">
        <v>941</v>
      </c>
      <c r="I8416" s="1">
        <v>15785</v>
      </c>
      <c r="J8416" t="s">
        <v>40837</v>
      </c>
      <c r="K8416" t="s">
        <v>40838</v>
      </c>
      <c r="L8416">
        <v>97588</v>
      </c>
      <c r="M8416" t="s">
        <v>941</v>
      </c>
      <c r="N8416" s="1">
        <v>45287</v>
      </c>
      <c r="O8416" s="1">
        <v>45290</v>
      </c>
      <c r="P8416">
        <v>69</v>
      </c>
      <c r="Q8416">
        <v>3</v>
      </c>
      <c r="R8416" t="s">
        <v>40</v>
      </c>
      <c r="S8416">
        <v>1</v>
      </c>
      <c r="T8416">
        <v>2</v>
      </c>
      <c r="U8416">
        <v>3</v>
      </c>
      <c r="V8416">
        <v>624</v>
      </c>
      <c r="W8416" t="s">
        <v>54</v>
      </c>
      <c r="X8416" t="s">
        <v>40839</v>
      </c>
      <c r="Y8416" t="s">
        <v>6</v>
      </c>
      <c r="Z8416" s="1">
        <v>45258</v>
      </c>
      <c r="AA8416" s="2">
        <v>0.38863425925925926</v>
      </c>
      <c r="AB8416" s="2">
        <v>0.10284722222222221</v>
      </c>
      <c r="AC8416" t="s">
        <v>45</v>
      </c>
      <c r="AD8416" t="s">
        <v>44</v>
      </c>
      <c r="AE8416" t="s">
        <v>44</v>
      </c>
      <c r="AF8416">
        <v>208</v>
      </c>
    </row>
    <row r="8417" spans="1:32">
      <c r="A8417">
        <v>33825</v>
      </c>
      <c r="B8417">
        <v>32925</v>
      </c>
      <c r="C8417" t="s">
        <v>5703</v>
      </c>
      <c r="D8417" t="s">
        <v>1298</v>
      </c>
      <c r="E8417" t="s">
        <v>34</v>
      </c>
      <c r="F8417" t="s">
        <v>40840</v>
      </c>
      <c r="G8417" t="s">
        <v>40841</v>
      </c>
      <c r="H8417" t="s">
        <v>86</v>
      </c>
      <c r="I8417" s="1">
        <v>21082</v>
      </c>
      <c r="J8417" t="s">
        <v>40842</v>
      </c>
      <c r="K8417" t="s">
        <v>40843</v>
      </c>
      <c r="L8417">
        <v>21501</v>
      </c>
      <c r="M8417" t="s">
        <v>86</v>
      </c>
      <c r="N8417" s="1">
        <v>45083</v>
      </c>
      <c r="O8417" s="1">
        <v>45086</v>
      </c>
      <c r="P8417">
        <v>86</v>
      </c>
      <c r="Q8417">
        <v>4</v>
      </c>
      <c r="R8417" t="s">
        <v>63</v>
      </c>
      <c r="S8417">
        <v>1</v>
      </c>
      <c r="T8417">
        <v>1</v>
      </c>
      <c r="U8417">
        <v>3</v>
      </c>
      <c r="V8417">
        <v>219</v>
      </c>
      <c r="W8417" t="s">
        <v>54</v>
      </c>
      <c r="X8417" t="s">
        <v>40844</v>
      </c>
      <c r="Y8417" t="s">
        <v>81</v>
      </c>
      <c r="Z8417" s="1">
        <v>45072</v>
      </c>
      <c r="AA8417" s="2">
        <v>0.24270833333333333</v>
      </c>
      <c r="AB8417" s="2">
        <v>7.4490740740740746E-2</v>
      </c>
      <c r="AC8417" t="s">
        <v>44</v>
      </c>
      <c r="AD8417" t="s">
        <v>44</v>
      </c>
      <c r="AE8417" t="s">
        <v>44</v>
      </c>
      <c r="AF8417">
        <v>73</v>
      </c>
    </row>
    <row r="8418" spans="1:32">
      <c r="A8418">
        <v>33829</v>
      </c>
      <c r="B8418">
        <v>32929</v>
      </c>
      <c r="C8418" t="s">
        <v>1240</v>
      </c>
      <c r="D8418" t="s">
        <v>3515</v>
      </c>
      <c r="E8418" t="s">
        <v>34</v>
      </c>
      <c r="F8418" t="s">
        <v>40845</v>
      </c>
      <c r="G8418" t="s">
        <v>40846</v>
      </c>
      <c r="H8418" t="s">
        <v>418</v>
      </c>
      <c r="I8418" s="1">
        <v>29249</v>
      </c>
      <c r="J8418" t="s">
        <v>40847</v>
      </c>
      <c r="K8418" t="s">
        <v>40848</v>
      </c>
      <c r="L8418">
        <v>39204</v>
      </c>
      <c r="M8418" t="s">
        <v>418</v>
      </c>
      <c r="N8418" s="1">
        <v>45171</v>
      </c>
      <c r="O8418" s="1">
        <v>45174</v>
      </c>
      <c r="P8418">
        <v>97</v>
      </c>
      <c r="Q8418">
        <v>4</v>
      </c>
      <c r="R8418" t="s">
        <v>53</v>
      </c>
      <c r="S8418">
        <v>1</v>
      </c>
      <c r="T8418">
        <v>2</v>
      </c>
      <c r="U8418">
        <v>3</v>
      </c>
      <c r="V8418">
        <v>411</v>
      </c>
      <c r="W8418" t="s">
        <v>41</v>
      </c>
      <c r="X8418" t="s">
        <v>40849</v>
      </c>
      <c r="Y8418" t="s">
        <v>65</v>
      </c>
      <c r="Z8418" s="1">
        <v>45144</v>
      </c>
      <c r="AA8418" s="2">
        <v>0.30927083333333333</v>
      </c>
      <c r="AB8418" s="2">
        <v>0.60517361111111112</v>
      </c>
      <c r="AC8418" t="s">
        <v>45</v>
      </c>
      <c r="AD8418" t="s">
        <v>45</v>
      </c>
      <c r="AE8418" t="s">
        <v>44</v>
      </c>
      <c r="AF8418">
        <v>137</v>
      </c>
    </row>
    <row r="8419" spans="1:32">
      <c r="A8419">
        <v>33830</v>
      </c>
      <c r="B8419">
        <v>32930</v>
      </c>
      <c r="C8419" t="s">
        <v>1310</v>
      </c>
      <c r="D8419" t="s">
        <v>847</v>
      </c>
      <c r="E8419" t="s">
        <v>34</v>
      </c>
      <c r="F8419" t="s">
        <v>40850</v>
      </c>
      <c r="G8419">
        <v>9224121268</v>
      </c>
      <c r="H8419" t="s">
        <v>201</v>
      </c>
      <c r="I8419" s="1">
        <v>18217</v>
      </c>
      <c r="J8419" t="s">
        <v>40851</v>
      </c>
      <c r="K8419" t="s">
        <v>6690</v>
      </c>
      <c r="L8419">
        <v>75719</v>
      </c>
      <c r="M8419" t="s">
        <v>201</v>
      </c>
      <c r="N8419" s="1">
        <v>45199</v>
      </c>
      <c r="O8419" s="1">
        <v>45201</v>
      </c>
      <c r="P8419">
        <v>63</v>
      </c>
      <c r="Q8419">
        <v>3</v>
      </c>
      <c r="R8419" t="s">
        <v>40</v>
      </c>
      <c r="S8419">
        <v>1</v>
      </c>
      <c r="T8419">
        <v>2</v>
      </c>
      <c r="U8419">
        <v>2</v>
      </c>
      <c r="V8419">
        <v>446</v>
      </c>
      <c r="W8419" t="s">
        <v>54</v>
      </c>
      <c r="X8419" t="s">
        <v>40852</v>
      </c>
      <c r="Y8419" t="s">
        <v>65</v>
      </c>
      <c r="Z8419" s="1">
        <v>45177</v>
      </c>
      <c r="AA8419" s="2">
        <v>0.33031250000000001</v>
      </c>
      <c r="AB8419" s="2">
        <v>0.34706018518518517</v>
      </c>
      <c r="AC8419" t="s">
        <v>44</v>
      </c>
      <c r="AD8419" t="s">
        <v>45</v>
      </c>
      <c r="AE8419" t="s">
        <v>45</v>
      </c>
      <c r="AF8419">
        <v>223</v>
      </c>
    </row>
    <row r="8420" spans="1:32">
      <c r="A8420">
        <v>33834</v>
      </c>
      <c r="B8420">
        <v>32934</v>
      </c>
      <c r="C8420" t="s">
        <v>469</v>
      </c>
      <c r="D8420" t="s">
        <v>3924</v>
      </c>
      <c r="E8420" t="s">
        <v>34</v>
      </c>
      <c r="F8420" t="s">
        <v>40853</v>
      </c>
      <c r="G8420" t="s">
        <v>40854</v>
      </c>
      <c r="H8420" t="s">
        <v>725</v>
      </c>
      <c r="I8420" s="1">
        <v>19565</v>
      </c>
      <c r="J8420" t="s">
        <v>40855</v>
      </c>
      <c r="K8420" t="s">
        <v>40856</v>
      </c>
      <c r="L8420">
        <v>63031</v>
      </c>
      <c r="M8420" t="s">
        <v>725</v>
      </c>
      <c r="N8420" s="1">
        <v>44976</v>
      </c>
      <c r="O8420" s="1">
        <v>44981</v>
      </c>
      <c r="P8420">
        <v>69</v>
      </c>
      <c r="Q8420">
        <v>3</v>
      </c>
      <c r="R8420" t="s">
        <v>40</v>
      </c>
      <c r="S8420">
        <v>2</v>
      </c>
      <c r="T8420">
        <v>1</v>
      </c>
      <c r="U8420">
        <v>5</v>
      </c>
      <c r="V8420">
        <v>1025</v>
      </c>
      <c r="W8420" t="s">
        <v>54</v>
      </c>
      <c r="X8420" t="s">
        <v>40857</v>
      </c>
      <c r="Y8420" t="s">
        <v>43</v>
      </c>
      <c r="Z8420" s="1">
        <v>44952</v>
      </c>
      <c r="AA8420" s="2">
        <v>0.81739583333333332</v>
      </c>
      <c r="AB8420" s="2">
        <v>0.72810185185185183</v>
      </c>
      <c r="AC8420" t="s">
        <v>45</v>
      </c>
      <c r="AD8420" t="s">
        <v>44</v>
      </c>
      <c r="AE8420" t="s">
        <v>44</v>
      </c>
      <c r="AF8420">
        <v>205</v>
      </c>
    </row>
    <row r="8421" spans="1:32">
      <c r="A8421">
        <v>33837</v>
      </c>
      <c r="B8421">
        <v>32937</v>
      </c>
      <c r="C8421" t="s">
        <v>2144</v>
      </c>
      <c r="D8421" t="s">
        <v>7949</v>
      </c>
      <c r="E8421" t="s">
        <v>48</v>
      </c>
      <c r="F8421" t="s">
        <v>40858</v>
      </c>
      <c r="G8421" t="s">
        <v>40859</v>
      </c>
      <c r="H8421" t="s">
        <v>295</v>
      </c>
      <c r="I8421" s="1">
        <v>18104</v>
      </c>
      <c r="J8421" t="s">
        <v>40860</v>
      </c>
      <c r="K8421" t="s">
        <v>40861</v>
      </c>
      <c r="L8421">
        <v>8964</v>
      </c>
      <c r="M8421" t="s">
        <v>295</v>
      </c>
      <c r="N8421" s="1">
        <v>44964</v>
      </c>
      <c r="O8421" s="1">
        <v>44965</v>
      </c>
      <c r="P8421">
        <v>21</v>
      </c>
      <c r="Q8421">
        <v>1</v>
      </c>
      <c r="R8421" t="s">
        <v>40</v>
      </c>
      <c r="S8421">
        <v>3</v>
      </c>
      <c r="T8421">
        <v>1</v>
      </c>
      <c r="U8421">
        <v>1</v>
      </c>
      <c r="V8421">
        <v>250</v>
      </c>
      <c r="W8421" t="s">
        <v>41</v>
      </c>
      <c r="X8421" t="s">
        <v>40862</v>
      </c>
      <c r="Y8421" t="s">
        <v>6</v>
      </c>
      <c r="Z8421" s="1">
        <v>44951</v>
      </c>
      <c r="AA8421" s="2">
        <v>0.97515046296296293</v>
      </c>
      <c r="AB8421" s="2">
        <v>0.43464120370370374</v>
      </c>
      <c r="AC8421" t="s">
        <v>44</v>
      </c>
      <c r="AD8421" t="s">
        <v>45</v>
      </c>
      <c r="AE8421" t="s">
        <v>45</v>
      </c>
      <c r="AF8421">
        <v>250</v>
      </c>
    </row>
    <row r="8422" spans="1:32">
      <c r="A8422">
        <v>33838</v>
      </c>
      <c r="B8422">
        <v>32938</v>
      </c>
      <c r="C8422" t="s">
        <v>1392</v>
      </c>
      <c r="D8422" t="s">
        <v>847</v>
      </c>
      <c r="E8422" t="s">
        <v>34</v>
      </c>
      <c r="F8422" t="s">
        <v>40863</v>
      </c>
      <c r="G8422" t="s">
        <v>40864</v>
      </c>
      <c r="H8422" t="s">
        <v>77</v>
      </c>
      <c r="I8422" s="1">
        <v>31305</v>
      </c>
      <c r="J8422" t="s">
        <v>40865</v>
      </c>
      <c r="K8422" t="s">
        <v>40866</v>
      </c>
      <c r="L8422">
        <v>17133</v>
      </c>
      <c r="M8422" t="s">
        <v>77</v>
      </c>
      <c r="N8422" s="1">
        <v>45014</v>
      </c>
      <c r="O8422" s="1">
        <v>45017</v>
      </c>
      <c r="P8422">
        <v>10</v>
      </c>
      <c r="Q8422">
        <v>1</v>
      </c>
      <c r="R8422" t="s">
        <v>53</v>
      </c>
      <c r="S8422">
        <v>3</v>
      </c>
      <c r="T8422">
        <v>1</v>
      </c>
      <c r="U8422">
        <v>3</v>
      </c>
      <c r="V8422">
        <v>414</v>
      </c>
      <c r="W8422" t="s">
        <v>41</v>
      </c>
      <c r="X8422" t="s">
        <v>40867</v>
      </c>
      <c r="Y8422" t="s">
        <v>43</v>
      </c>
      <c r="Z8422" s="1">
        <v>44984</v>
      </c>
      <c r="AA8422" s="2">
        <v>0.84395833333333325</v>
      </c>
      <c r="AB8422" s="2">
        <v>0.36826388888888889</v>
      </c>
      <c r="AC8422" t="s">
        <v>45</v>
      </c>
      <c r="AD8422" t="s">
        <v>44</v>
      </c>
      <c r="AE8422" t="s">
        <v>44</v>
      </c>
      <c r="AF8422">
        <v>138</v>
      </c>
    </row>
    <row r="8423" spans="1:32">
      <c r="A8423">
        <v>33839</v>
      </c>
      <c r="B8423">
        <v>32939</v>
      </c>
      <c r="C8423" t="s">
        <v>628</v>
      </c>
      <c r="D8423" t="s">
        <v>2352</v>
      </c>
      <c r="E8423" t="s">
        <v>48</v>
      </c>
      <c r="F8423" t="s">
        <v>40868</v>
      </c>
      <c r="G8423" t="s">
        <v>40869</v>
      </c>
      <c r="H8423" t="s">
        <v>295</v>
      </c>
      <c r="I8423" s="1">
        <v>30794</v>
      </c>
      <c r="J8423" t="s">
        <v>40870</v>
      </c>
      <c r="K8423" t="s">
        <v>40871</v>
      </c>
      <c r="L8423">
        <v>50208</v>
      </c>
      <c r="M8423" t="s">
        <v>295</v>
      </c>
      <c r="N8423" s="1">
        <v>45146</v>
      </c>
      <c r="O8423" s="1">
        <v>45147</v>
      </c>
      <c r="P8423">
        <v>64</v>
      </c>
      <c r="Q8423">
        <v>3</v>
      </c>
      <c r="R8423" t="s">
        <v>53</v>
      </c>
      <c r="S8423">
        <v>2</v>
      </c>
      <c r="T8423">
        <v>2</v>
      </c>
      <c r="U8423">
        <v>1</v>
      </c>
      <c r="V8423">
        <v>145</v>
      </c>
      <c r="W8423" t="s">
        <v>54</v>
      </c>
      <c r="X8423" t="s">
        <v>40872</v>
      </c>
      <c r="Y8423" t="s">
        <v>6</v>
      </c>
      <c r="Z8423" s="1">
        <v>45133</v>
      </c>
      <c r="AA8423" s="2">
        <v>0.18347222222222223</v>
      </c>
      <c r="AB8423" s="2">
        <v>0.44846064814814812</v>
      </c>
      <c r="AC8423" t="s">
        <v>44</v>
      </c>
      <c r="AD8423" t="s">
        <v>44</v>
      </c>
      <c r="AE8423" t="s">
        <v>45</v>
      </c>
      <c r="AF8423">
        <v>145</v>
      </c>
    </row>
    <row r="8424" spans="1:32">
      <c r="A8424">
        <v>33843</v>
      </c>
      <c r="B8424">
        <v>32943</v>
      </c>
      <c r="C8424" t="s">
        <v>236</v>
      </c>
      <c r="D8424" t="s">
        <v>12866</v>
      </c>
      <c r="E8424" t="s">
        <v>34</v>
      </c>
      <c r="F8424" t="s">
        <v>40873</v>
      </c>
      <c r="G8424" t="s">
        <v>40874</v>
      </c>
      <c r="H8424" t="s">
        <v>179</v>
      </c>
      <c r="I8424" s="1">
        <v>17672</v>
      </c>
      <c r="J8424" t="s">
        <v>40875</v>
      </c>
      <c r="K8424" t="s">
        <v>38084</v>
      </c>
      <c r="L8424">
        <v>20983</v>
      </c>
      <c r="M8424" t="s">
        <v>179</v>
      </c>
      <c r="N8424" s="1">
        <v>45126</v>
      </c>
      <c r="O8424" s="1">
        <v>45129</v>
      </c>
      <c r="P8424">
        <v>56</v>
      </c>
      <c r="Q8424">
        <v>3</v>
      </c>
      <c r="R8424" t="s">
        <v>63</v>
      </c>
      <c r="S8424">
        <v>2</v>
      </c>
      <c r="T8424">
        <v>2</v>
      </c>
      <c r="U8424">
        <v>3</v>
      </c>
      <c r="V8424">
        <v>222</v>
      </c>
      <c r="W8424" t="s">
        <v>41</v>
      </c>
      <c r="X8424" t="s">
        <v>40876</v>
      </c>
      <c r="Y8424" t="s">
        <v>6</v>
      </c>
      <c r="Z8424" s="1">
        <v>45109</v>
      </c>
      <c r="AA8424" s="2">
        <v>0.26623842592592589</v>
      </c>
      <c r="AB8424" s="2">
        <v>9.1863425925925932E-2</v>
      </c>
      <c r="AC8424" t="s">
        <v>44</v>
      </c>
      <c r="AD8424" t="s">
        <v>45</v>
      </c>
      <c r="AE8424" t="s">
        <v>44</v>
      </c>
      <c r="AF8424">
        <v>74</v>
      </c>
    </row>
    <row r="8425" spans="1:32">
      <c r="A8425">
        <v>33845</v>
      </c>
      <c r="B8425">
        <v>32945</v>
      </c>
      <c r="C8425" t="s">
        <v>20229</v>
      </c>
      <c r="D8425" t="s">
        <v>703</v>
      </c>
      <c r="E8425" t="s">
        <v>48</v>
      </c>
      <c r="F8425" t="s">
        <v>40877</v>
      </c>
      <c r="G8425" t="s">
        <v>40878</v>
      </c>
      <c r="H8425" t="s">
        <v>37</v>
      </c>
      <c r="I8425" s="1">
        <v>19441</v>
      </c>
      <c r="J8425" t="s">
        <v>40879</v>
      </c>
      <c r="K8425" t="s">
        <v>40880</v>
      </c>
      <c r="L8425">
        <v>24975</v>
      </c>
      <c r="M8425" t="s">
        <v>37</v>
      </c>
      <c r="N8425" s="1">
        <v>44950</v>
      </c>
      <c r="O8425" s="1">
        <v>44951</v>
      </c>
      <c r="P8425">
        <v>49</v>
      </c>
      <c r="Q8425">
        <v>2</v>
      </c>
      <c r="R8425" t="s">
        <v>53</v>
      </c>
      <c r="S8425">
        <v>4</v>
      </c>
      <c r="T8425">
        <v>1</v>
      </c>
      <c r="U8425">
        <v>1</v>
      </c>
      <c r="V8425">
        <v>128</v>
      </c>
      <c r="W8425" t="s">
        <v>54</v>
      </c>
      <c r="X8425" t="s">
        <v>40881</v>
      </c>
      <c r="Y8425" t="s">
        <v>65</v>
      </c>
      <c r="Z8425" s="1">
        <v>44928</v>
      </c>
      <c r="AA8425" s="2">
        <v>0.53429398148148144</v>
      </c>
      <c r="AB8425" s="2">
        <v>0.89300925925925922</v>
      </c>
      <c r="AC8425" t="s">
        <v>44</v>
      </c>
      <c r="AD8425" t="s">
        <v>45</v>
      </c>
      <c r="AE8425" t="s">
        <v>45</v>
      </c>
      <c r="AF8425">
        <v>128</v>
      </c>
    </row>
    <row r="8426" spans="1:32">
      <c r="A8426">
        <v>33846</v>
      </c>
      <c r="B8426">
        <v>32946</v>
      </c>
      <c r="C8426" t="s">
        <v>3972</v>
      </c>
      <c r="D8426" t="s">
        <v>2438</v>
      </c>
      <c r="E8426" t="s">
        <v>34</v>
      </c>
      <c r="F8426" t="s">
        <v>40882</v>
      </c>
      <c r="G8426" t="s">
        <v>40883</v>
      </c>
      <c r="H8426" t="s">
        <v>179</v>
      </c>
      <c r="I8426" s="1">
        <v>23652</v>
      </c>
      <c r="J8426" t="s">
        <v>40884</v>
      </c>
      <c r="K8426" t="s">
        <v>40885</v>
      </c>
      <c r="L8426">
        <v>83549</v>
      </c>
      <c r="M8426" t="s">
        <v>179</v>
      </c>
      <c r="N8426" s="1">
        <v>45296</v>
      </c>
      <c r="O8426" s="1">
        <v>45297</v>
      </c>
      <c r="P8426">
        <v>65</v>
      </c>
      <c r="Q8426">
        <v>3</v>
      </c>
      <c r="R8426" t="s">
        <v>63</v>
      </c>
      <c r="S8426">
        <v>2</v>
      </c>
      <c r="T8426">
        <v>2</v>
      </c>
      <c r="U8426">
        <v>1</v>
      </c>
      <c r="V8426">
        <v>77</v>
      </c>
      <c r="W8426" t="s">
        <v>41</v>
      </c>
      <c r="X8426" t="s">
        <v>40886</v>
      </c>
      <c r="Y8426" t="s">
        <v>65</v>
      </c>
      <c r="Z8426" s="1">
        <v>45276</v>
      </c>
      <c r="AA8426" s="2">
        <v>0.53121527777777777</v>
      </c>
      <c r="AB8426" s="2">
        <v>0.78060185185185194</v>
      </c>
      <c r="AC8426" t="s">
        <v>44</v>
      </c>
      <c r="AD8426" t="s">
        <v>45</v>
      </c>
      <c r="AE8426" t="s">
        <v>44</v>
      </c>
      <c r="AF8426">
        <v>77</v>
      </c>
    </row>
    <row r="8427" spans="1:32">
      <c r="A8427">
        <v>33847</v>
      </c>
      <c r="B8427">
        <v>32947</v>
      </c>
      <c r="C8427" t="s">
        <v>1039</v>
      </c>
      <c r="D8427" t="s">
        <v>83</v>
      </c>
      <c r="E8427" t="s">
        <v>48</v>
      </c>
      <c r="F8427" t="s">
        <v>40887</v>
      </c>
      <c r="G8427">
        <v>4807345042</v>
      </c>
      <c r="H8427" t="s">
        <v>115</v>
      </c>
      <c r="I8427" s="1">
        <v>26923</v>
      </c>
      <c r="J8427" t="s">
        <v>40888</v>
      </c>
      <c r="K8427" t="s">
        <v>39186</v>
      </c>
      <c r="L8427">
        <v>54248</v>
      </c>
      <c r="M8427" t="s">
        <v>115</v>
      </c>
      <c r="N8427" s="1">
        <v>44989</v>
      </c>
      <c r="O8427" s="1">
        <v>44993</v>
      </c>
      <c r="P8427">
        <v>6</v>
      </c>
      <c r="Q8427">
        <v>1</v>
      </c>
      <c r="R8427" t="s">
        <v>40</v>
      </c>
      <c r="S8427">
        <v>1</v>
      </c>
      <c r="T8427">
        <v>0</v>
      </c>
      <c r="U8427">
        <v>4</v>
      </c>
      <c r="V8427">
        <v>840</v>
      </c>
      <c r="W8427" t="s">
        <v>41</v>
      </c>
      <c r="X8427" t="s">
        <v>40889</v>
      </c>
      <c r="Y8427" t="s">
        <v>81</v>
      </c>
      <c r="Z8427" s="1">
        <v>44977</v>
      </c>
      <c r="AA8427" s="2">
        <v>0.17905092592592595</v>
      </c>
      <c r="AB8427" s="2">
        <v>0.47841435185185183</v>
      </c>
      <c r="AC8427" t="s">
        <v>45</v>
      </c>
      <c r="AD8427" t="s">
        <v>44</v>
      </c>
      <c r="AE8427" t="s">
        <v>45</v>
      </c>
      <c r="AF8427">
        <v>210</v>
      </c>
    </row>
    <row r="8428" spans="1:32">
      <c r="A8428">
        <v>33849</v>
      </c>
      <c r="B8428">
        <v>32949</v>
      </c>
      <c r="C8428" t="s">
        <v>139</v>
      </c>
      <c r="D8428" t="s">
        <v>10045</v>
      </c>
      <c r="E8428" t="s">
        <v>48</v>
      </c>
      <c r="F8428" t="s">
        <v>40890</v>
      </c>
      <c r="G8428" t="s">
        <v>40891</v>
      </c>
      <c r="H8428" t="s">
        <v>201</v>
      </c>
      <c r="I8428" s="1">
        <v>38335</v>
      </c>
      <c r="J8428" t="s">
        <v>40892</v>
      </c>
      <c r="K8428" t="s">
        <v>40893</v>
      </c>
      <c r="L8428">
        <v>52501</v>
      </c>
      <c r="M8428" t="s">
        <v>201</v>
      </c>
      <c r="N8428" s="1">
        <v>44959</v>
      </c>
      <c r="O8428" s="1">
        <v>44960</v>
      </c>
      <c r="P8428">
        <v>27</v>
      </c>
      <c r="Q8428">
        <v>2</v>
      </c>
      <c r="R8428" t="s">
        <v>40</v>
      </c>
      <c r="S8428">
        <v>2</v>
      </c>
      <c r="T8428">
        <v>0</v>
      </c>
      <c r="U8428">
        <v>1</v>
      </c>
      <c r="V8428">
        <v>244</v>
      </c>
      <c r="W8428" t="s">
        <v>54</v>
      </c>
      <c r="X8428" t="s">
        <v>40894</v>
      </c>
      <c r="Y8428" t="s">
        <v>43</v>
      </c>
      <c r="Z8428" s="1">
        <v>44950</v>
      </c>
      <c r="AA8428" s="2">
        <v>9.331018518518519E-2</v>
      </c>
      <c r="AB8428" s="2">
        <v>0.17907407407407408</v>
      </c>
      <c r="AC8428" t="s">
        <v>45</v>
      </c>
      <c r="AD8428" t="s">
        <v>45</v>
      </c>
      <c r="AE8428" t="s">
        <v>44</v>
      </c>
      <c r="AF8428">
        <v>244</v>
      </c>
    </row>
    <row r="8429" spans="1:32">
      <c r="A8429">
        <v>33850</v>
      </c>
      <c r="B8429">
        <v>32950</v>
      </c>
      <c r="C8429" t="s">
        <v>1247</v>
      </c>
      <c r="D8429" t="s">
        <v>5237</v>
      </c>
      <c r="E8429" t="s">
        <v>48</v>
      </c>
      <c r="F8429" t="s">
        <v>40895</v>
      </c>
      <c r="G8429" t="s">
        <v>40896</v>
      </c>
      <c r="H8429" t="s">
        <v>122</v>
      </c>
      <c r="I8429" s="1">
        <v>15916</v>
      </c>
      <c r="J8429" t="s">
        <v>40897</v>
      </c>
      <c r="K8429" t="s">
        <v>23566</v>
      </c>
      <c r="L8429">
        <v>65827</v>
      </c>
      <c r="M8429" t="s">
        <v>122</v>
      </c>
      <c r="N8429" s="1">
        <v>45092</v>
      </c>
      <c r="O8429" s="1">
        <v>45094</v>
      </c>
      <c r="P8429">
        <v>37</v>
      </c>
      <c r="Q8429">
        <v>2</v>
      </c>
      <c r="R8429" t="s">
        <v>53</v>
      </c>
      <c r="S8429">
        <v>2</v>
      </c>
      <c r="T8429">
        <v>1</v>
      </c>
      <c r="U8429">
        <v>2</v>
      </c>
      <c r="V8429">
        <v>292</v>
      </c>
      <c r="W8429" t="s">
        <v>41</v>
      </c>
      <c r="X8429" t="s">
        <v>40898</v>
      </c>
      <c r="Y8429" t="s">
        <v>43</v>
      </c>
      <c r="Z8429" s="1">
        <v>45061</v>
      </c>
      <c r="AA8429" s="2">
        <v>0.16765046296296296</v>
      </c>
      <c r="AB8429" s="2">
        <v>0.42547453703703703</v>
      </c>
      <c r="AC8429" t="s">
        <v>44</v>
      </c>
      <c r="AD8429" t="s">
        <v>44</v>
      </c>
      <c r="AE8429" t="s">
        <v>45</v>
      </c>
      <c r="AF8429">
        <v>146</v>
      </c>
    </row>
    <row r="8430" spans="1:32">
      <c r="A8430">
        <v>33851</v>
      </c>
      <c r="B8430">
        <v>32951</v>
      </c>
      <c r="C8430" t="s">
        <v>1360</v>
      </c>
      <c r="D8430" t="s">
        <v>10189</v>
      </c>
      <c r="E8430" t="s">
        <v>48</v>
      </c>
      <c r="F8430" t="s">
        <v>40899</v>
      </c>
      <c r="G8430" t="s">
        <v>40900</v>
      </c>
      <c r="H8430" t="s">
        <v>272</v>
      </c>
      <c r="I8430" s="1">
        <v>24382</v>
      </c>
      <c r="J8430" t="s">
        <v>40901</v>
      </c>
      <c r="K8430" t="s">
        <v>40902</v>
      </c>
      <c r="L8430">
        <v>73464</v>
      </c>
      <c r="M8430" t="s">
        <v>272</v>
      </c>
      <c r="N8430" s="1">
        <v>45158</v>
      </c>
      <c r="O8430" s="1">
        <v>45159</v>
      </c>
      <c r="P8430">
        <v>2</v>
      </c>
      <c r="Q8430">
        <v>1</v>
      </c>
      <c r="R8430" t="s">
        <v>63</v>
      </c>
      <c r="S8430">
        <v>2</v>
      </c>
      <c r="T8430">
        <v>0</v>
      </c>
      <c r="U8430">
        <v>1</v>
      </c>
      <c r="V8430">
        <v>87</v>
      </c>
      <c r="W8430" t="s">
        <v>41</v>
      </c>
      <c r="X8430" t="s">
        <v>40903</v>
      </c>
      <c r="Y8430" t="s">
        <v>65</v>
      </c>
      <c r="Z8430" s="1">
        <v>45144</v>
      </c>
      <c r="AA8430" s="2">
        <v>0.15814814814814815</v>
      </c>
      <c r="AB8430" s="2">
        <v>0.8275231481481482</v>
      </c>
      <c r="AC8430" t="s">
        <v>45</v>
      </c>
      <c r="AD8430" t="s">
        <v>45</v>
      </c>
      <c r="AE8430" t="s">
        <v>45</v>
      </c>
      <c r="AF8430">
        <v>87</v>
      </c>
    </row>
    <row r="8431" spans="1:32">
      <c r="A8431">
        <v>33854</v>
      </c>
      <c r="B8431">
        <v>32954</v>
      </c>
      <c r="C8431" t="s">
        <v>5137</v>
      </c>
      <c r="D8431" t="s">
        <v>2856</v>
      </c>
      <c r="E8431" t="s">
        <v>48</v>
      </c>
      <c r="F8431" t="s">
        <v>40904</v>
      </c>
      <c r="G8431" t="s">
        <v>40905</v>
      </c>
      <c r="H8431" t="s">
        <v>941</v>
      </c>
      <c r="I8431" s="1">
        <v>20555</v>
      </c>
      <c r="J8431" t="s">
        <v>40906</v>
      </c>
      <c r="K8431" t="s">
        <v>40907</v>
      </c>
      <c r="L8431">
        <v>24251</v>
      </c>
      <c r="M8431" t="s">
        <v>941</v>
      </c>
      <c r="N8431" s="1">
        <v>45233</v>
      </c>
      <c r="O8431" s="1">
        <v>45237</v>
      </c>
      <c r="P8431">
        <v>21</v>
      </c>
      <c r="Q8431">
        <v>1</v>
      </c>
      <c r="R8431" t="s">
        <v>40</v>
      </c>
      <c r="S8431">
        <v>1</v>
      </c>
      <c r="T8431">
        <v>0</v>
      </c>
      <c r="U8431">
        <v>4</v>
      </c>
      <c r="V8431">
        <v>908</v>
      </c>
      <c r="W8431" t="s">
        <v>41</v>
      </c>
      <c r="X8431" t="s">
        <v>40908</v>
      </c>
      <c r="Y8431" t="s">
        <v>81</v>
      </c>
      <c r="Z8431" s="1">
        <v>45220</v>
      </c>
      <c r="AA8431" s="2">
        <v>0.64679398148148148</v>
      </c>
      <c r="AB8431" s="2">
        <v>0.93231481481481471</v>
      </c>
      <c r="AC8431" t="s">
        <v>44</v>
      </c>
      <c r="AD8431" t="s">
        <v>45</v>
      </c>
      <c r="AE8431" t="s">
        <v>44</v>
      </c>
      <c r="AF8431">
        <v>227</v>
      </c>
    </row>
    <row r="8432" spans="1:32">
      <c r="A8432">
        <v>33855</v>
      </c>
      <c r="B8432">
        <v>32955</v>
      </c>
      <c r="C8432" t="s">
        <v>391</v>
      </c>
      <c r="D8432" t="s">
        <v>10055</v>
      </c>
      <c r="E8432" t="s">
        <v>48</v>
      </c>
      <c r="F8432" t="s">
        <v>40909</v>
      </c>
      <c r="G8432" t="s">
        <v>40910</v>
      </c>
      <c r="H8432" t="s">
        <v>37</v>
      </c>
      <c r="I8432" s="1">
        <v>17135</v>
      </c>
      <c r="J8432" t="s">
        <v>40911</v>
      </c>
      <c r="K8432" t="s">
        <v>31705</v>
      </c>
      <c r="L8432">
        <v>74769</v>
      </c>
      <c r="M8432" t="s">
        <v>37</v>
      </c>
      <c r="N8432" s="1">
        <v>45058</v>
      </c>
      <c r="O8432" s="1">
        <v>45059</v>
      </c>
      <c r="P8432">
        <v>76</v>
      </c>
      <c r="Q8432">
        <v>4</v>
      </c>
      <c r="R8432" t="s">
        <v>53</v>
      </c>
      <c r="S8432">
        <v>2</v>
      </c>
      <c r="T8432">
        <v>0</v>
      </c>
      <c r="U8432">
        <v>1</v>
      </c>
      <c r="V8432">
        <v>132</v>
      </c>
      <c r="W8432" t="s">
        <v>41</v>
      </c>
      <c r="X8432" t="s">
        <v>40912</v>
      </c>
      <c r="Y8432" t="s">
        <v>6</v>
      </c>
      <c r="Z8432" s="1">
        <v>45037</v>
      </c>
      <c r="AA8432" s="2">
        <v>0.79048611111111111</v>
      </c>
      <c r="AB8432" s="2">
        <v>0.6812731481481481</v>
      </c>
      <c r="AC8432" t="s">
        <v>45</v>
      </c>
      <c r="AD8432" t="s">
        <v>45</v>
      </c>
      <c r="AE8432" t="s">
        <v>45</v>
      </c>
      <c r="AF8432">
        <v>132</v>
      </c>
    </row>
    <row r="8433" spans="1:32">
      <c r="A8433">
        <v>33856</v>
      </c>
      <c r="B8433">
        <v>32956</v>
      </c>
      <c r="C8433" t="s">
        <v>7363</v>
      </c>
      <c r="D8433" t="s">
        <v>4451</v>
      </c>
      <c r="E8433" t="s">
        <v>34</v>
      </c>
      <c r="F8433" t="s">
        <v>40913</v>
      </c>
      <c r="G8433" t="s">
        <v>40914</v>
      </c>
      <c r="H8433" t="s">
        <v>109</v>
      </c>
      <c r="I8433" s="1">
        <v>17151</v>
      </c>
      <c r="J8433" t="s">
        <v>40915</v>
      </c>
      <c r="K8433" t="s">
        <v>40916</v>
      </c>
      <c r="L8433">
        <v>33816</v>
      </c>
      <c r="M8433" t="s">
        <v>109</v>
      </c>
      <c r="N8433" s="1">
        <v>45113</v>
      </c>
      <c r="O8433" s="1">
        <v>45117</v>
      </c>
      <c r="P8433">
        <v>95</v>
      </c>
      <c r="Q8433">
        <v>4</v>
      </c>
      <c r="R8433" t="s">
        <v>63</v>
      </c>
      <c r="S8433">
        <v>4</v>
      </c>
      <c r="T8433">
        <v>0</v>
      </c>
      <c r="U8433">
        <v>4</v>
      </c>
      <c r="V8433">
        <v>288</v>
      </c>
      <c r="W8433" t="s">
        <v>54</v>
      </c>
      <c r="X8433" t="s">
        <v>40917</v>
      </c>
      <c r="Y8433" t="s">
        <v>43</v>
      </c>
      <c r="Z8433" s="1">
        <v>45085</v>
      </c>
      <c r="AA8433" s="2">
        <v>0.1284837962962963</v>
      </c>
      <c r="AB8433" s="2">
        <v>0.47393518518518518</v>
      </c>
      <c r="AC8433" t="s">
        <v>44</v>
      </c>
      <c r="AD8433" t="s">
        <v>44</v>
      </c>
      <c r="AE8433" t="s">
        <v>44</v>
      </c>
      <c r="AF8433">
        <v>72</v>
      </c>
    </row>
    <row r="8434" spans="1:32">
      <c r="A8434">
        <v>33857</v>
      </c>
      <c r="B8434">
        <v>32957</v>
      </c>
      <c r="C8434" t="s">
        <v>1233</v>
      </c>
      <c r="D8434" t="s">
        <v>126</v>
      </c>
      <c r="E8434" t="s">
        <v>34</v>
      </c>
      <c r="F8434" t="s">
        <v>40918</v>
      </c>
      <c r="G8434" t="s">
        <v>40919</v>
      </c>
      <c r="H8434" t="s">
        <v>135</v>
      </c>
      <c r="I8434" s="1">
        <v>17961</v>
      </c>
      <c r="J8434" t="s">
        <v>40920</v>
      </c>
      <c r="K8434" t="s">
        <v>2165</v>
      </c>
      <c r="L8434">
        <v>21698</v>
      </c>
      <c r="M8434" t="s">
        <v>135</v>
      </c>
      <c r="N8434" s="1">
        <v>45146</v>
      </c>
      <c r="O8434" s="1">
        <v>45150</v>
      </c>
      <c r="P8434">
        <v>48</v>
      </c>
      <c r="Q8434">
        <v>2</v>
      </c>
      <c r="R8434" t="s">
        <v>40</v>
      </c>
      <c r="S8434">
        <v>3</v>
      </c>
      <c r="T8434">
        <v>0</v>
      </c>
      <c r="U8434">
        <v>4</v>
      </c>
      <c r="V8434">
        <v>884</v>
      </c>
      <c r="W8434" t="s">
        <v>41</v>
      </c>
      <c r="X8434" t="s">
        <v>40921</v>
      </c>
      <c r="Y8434" t="s">
        <v>65</v>
      </c>
      <c r="Z8434" s="1">
        <v>45109</v>
      </c>
      <c r="AA8434" s="2">
        <v>0.59222222222222221</v>
      </c>
      <c r="AB8434" s="2">
        <v>0.38773148148148145</v>
      </c>
      <c r="AC8434" t="s">
        <v>45</v>
      </c>
      <c r="AD8434" t="s">
        <v>44</v>
      </c>
      <c r="AE8434" t="s">
        <v>45</v>
      </c>
      <c r="AF8434">
        <v>221</v>
      </c>
    </row>
    <row r="8435" spans="1:32">
      <c r="A8435">
        <v>33858</v>
      </c>
      <c r="B8435">
        <v>32958</v>
      </c>
      <c r="C8435" t="s">
        <v>205</v>
      </c>
      <c r="D8435" t="s">
        <v>57</v>
      </c>
      <c r="E8435" t="s">
        <v>48</v>
      </c>
      <c r="F8435" t="s">
        <v>40922</v>
      </c>
      <c r="G8435" t="s">
        <v>40923</v>
      </c>
      <c r="H8435" t="s">
        <v>225</v>
      </c>
      <c r="I8435" s="1">
        <v>37971</v>
      </c>
      <c r="J8435" t="s">
        <v>40924</v>
      </c>
      <c r="K8435" t="s">
        <v>15465</v>
      </c>
      <c r="L8435">
        <v>55748</v>
      </c>
      <c r="M8435" t="s">
        <v>225</v>
      </c>
      <c r="N8435" s="1">
        <v>45089</v>
      </c>
      <c r="O8435" s="1">
        <v>45092</v>
      </c>
      <c r="P8435">
        <v>3</v>
      </c>
      <c r="Q8435">
        <v>1</v>
      </c>
      <c r="R8435" t="s">
        <v>40</v>
      </c>
      <c r="S8435">
        <v>3</v>
      </c>
      <c r="T8435">
        <v>1</v>
      </c>
      <c r="U8435">
        <v>3</v>
      </c>
      <c r="V8435">
        <v>681</v>
      </c>
      <c r="W8435" t="s">
        <v>41</v>
      </c>
      <c r="X8435" t="s">
        <v>40925</v>
      </c>
      <c r="Y8435" t="s">
        <v>43</v>
      </c>
      <c r="Z8435" s="1">
        <v>45059</v>
      </c>
      <c r="AA8435" s="2">
        <v>0.77189814814814817</v>
      </c>
      <c r="AB8435" s="2">
        <v>0.79831018518518515</v>
      </c>
      <c r="AC8435" t="s">
        <v>45</v>
      </c>
      <c r="AD8435" t="s">
        <v>45</v>
      </c>
      <c r="AE8435" t="s">
        <v>44</v>
      </c>
      <c r="AF8435">
        <v>227</v>
      </c>
    </row>
    <row r="8436" spans="1:32">
      <c r="A8436">
        <v>33859</v>
      </c>
      <c r="B8436">
        <v>32959</v>
      </c>
      <c r="C8436" t="s">
        <v>229</v>
      </c>
      <c r="D8436" t="s">
        <v>7445</v>
      </c>
      <c r="E8436" t="s">
        <v>48</v>
      </c>
      <c r="F8436" t="s">
        <v>40926</v>
      </c>
      <c r="G8436" t="s">
        <v>40927</v>
      </c>
      <c r="H8436" t="s">
        <v>171</v>
      </c>
      <c r="I8436" s="1">
        <v>31346</v>
      </c>
      <c r="J8436" t="s">
        <v>40928</v>
      </c>
      <c r="K8436" t="s">
        <v>40929</v>
      </c>
      <c r="L8436">
        <v>62004</v>
      </c>
      <c r="M8436" t="s">
        <v>171</v>
      </c>
      <c r="N8436" s="1">
        <v>44991</v>
      </c>
      <c r="O8436" s="1">
        <v>44994</v>
      </c>
      <c r="P8436">
        <v>91</v>
      </c>
      <c r="Q8436">
        <v>4</v>
      </c>
      <c r="R8436" t="s">
        <v>53</v>
      </c>
      <c r="S8436">
        <v>2</v>
      </c>
      <c r="T8436">
        <v>0</v>
      </c>
      <c r="U8436">
        <v>3</v>
      </c>
      <c r="V8436">
        <v>405</v>
      </c>
      <c r="W8436" t="s">
        <v>54</v>
      </c>
      <c r="X8436" t="s">
        <v>40930</v>
      </c>
      <c r="Y8436" t="s">
        <v>6</v>
      </c>
      <c r="Z8436" s="1">
        <v>44971</v>
      </c>
      <c r="AA8436" s="2">
        <v>0.77687499999999998</v>
      </c>
      <c r="AB8436" s="2">
        <v>0.1272337962962963</v>
      </c>
      <c r="AC8436" t="s">
        <v>44</v>
      </c>
      <c r="AD8436" t="s">
        <v>45</v>
      </c>
      <c r="AE8436" t="s">
        <v>45</v>
      </c>
      <c r="AF8436">
        <v>135</v>
      </c>
    </row>
    <row r="8437" spans="1:32">
      <c r="A8437">
        <v>33860</v>
      </c>
      <c r="B8437">
        <v>32960</v>
      </c>
      <c r="C8437" t="s">
        <v>628</v>
      </c>
      <c r="D8437" t="s">
        <v>2828</v>
      </c>
      <c r="E8437" t="s">
        <v>48</v>
      </c>
      <c r="F8437" t="s">
        <v>40931</v>
      </c>
      <c r="G8437" t="s">
        <v>40932</v>
      </c>
      <c r="H8437" t="s">
        <v>309</v>
      </c>
      <c r="I8437" s="1">
        <v>35946</v>
      </c>
      <c r="J8437" t="s">
        <v>40933</v>
      </c>
      <c r="K8437" t="s">
        <v>40934</v>
      </c>
      <c r="L8437">
        <v>53503</v>
      </c>
      <c r="M8437" t="s">
        <v>309</v>
      </c>
      <c r="N8437" s="1">
        <v>45219</v>
      </c>
      <c r="O8437" s="1">
        <v>45221</v>
      </c>
      <c r="P8437">
        <v>76</v>
      </c>
      <c r="Q8437">
        <v>4</v>
      </c>
      <c r="R8437" t="s">
        <v>53</v>
      </c>
      <c r="S8437">
        <v>1</v>
      </c>
      <c r="T8437">
        <v>2</v>
      </c>
      <c r="U8437">
        <v>2</v>
      </c>
      <c r="V8437">
        <v>260</v>
      </c>
      <c r="W8437" t="s">
        <v>54</v>
      </c>
      <c r="X8437" t="s">
        <v>40935</v>
      </c>
      <c r="Y8437" t="s">
        <v>65</v>
      </c>
      <c r="Z8437" s="1">
        <v>45187</v>
      </c>
      <c r="AA8437" s="2">
        <v>0.4975</v>
      </c>
      <c r="AB8437" s="2">
        <v>0.22671296296296295</v>
      </c>
      <c r="AC8437" t="s">
        <v>45</v>
      </c>
      <c r="AD8437" t="s">
        <v>45</v>
      </c>
      <c r="AE8437" t="s">
        <v>45</v>
      </c>
      <c r="AF8437">
        <v>130</v>
      </c>
    </row>
    <row r="8438" spans="1:32">
      <c r="A8438">
        <v>33861</v>
      </c>
      <c r="B8438">
        <v>32961</v>
      </c>
      <c r="C8438" t="s">
        <v>1039</v>
      </c>
      <c r="D8438" t="s">
        <v>4523</v>
      </c>
      <c r="E8438" t="s">
        <v>48</v>
      </c>
      <c r="F8438" t="s">
        <v>40936</v>
      </c>
      <c r="G8438">
        <f>1-210-779-6488</f>
        <v>-7476</v>
      </c>
      <c r="H8438" t="s">
        <v>295</v>
      </c>
      <c r="I8438" s="1">
        <v>26276</v>
      </c>
      <c r="J8438" t="s">
        <v>40937</v>
      </c>
      <c r="K8438" t="s">
        <v>40938</v>
      </c>
      <c r="L8438">
        <v>80752</v>
      </c>
      <c r="M8438" t="s">
        <v>295</v>
      </c>
      <c r="N8438" s="1">
        <v>45071</v>
      </c>
      <c r="O8438" s="1">
        <v>45072</v>
      </c>
      <c r="P8438">
        <v>77</v>
      </c>
      <c r="Q8438">
        <v>4</v>
      </c>
      <c r="R8438" t="s">
        <v>63</v>
      </c>
      <c r="S8438">
        <v>2</v>
      </c>
      <c r="T8438">
        <v>1</v>
      </c>
      <c r="U8438">
        <v>1</v>
      </c>
      <c r="V8438">
        <v>61</v>
      </c>
      <c r="W8438" t="s">
        <v>54</v>
      </c>
      <c r="X8438" t="s">
        <v>40939</v>
      </c>
      <c r="Y8438" t="s">
        <v>65</v>
      </c>
      <c r="Z8438" s="1">
        <v>45065</v>
      </c>
      <c r="AA8438" s="2">
        <v>0.26666666666666666</v>
      </c>
      <c r="AB8438" s="2">
        <v>0.6055787037037037</v>
      </c>
      <c r="AC8438" t="s">
        <v>44</v>
      </c>
      <c r="AD8438" t="s">
        <v>44</v>
      </c>
      <c r="AE8438" t="s">
        <v>44</v>
      </c>
      <c r="AF8438">
        <v>61</v>
      </c>
    </row>
    <row r="8439" spans="1:32">
      <c r="A8439">
        <v>33862</v>
      </c>
      <c r="B8439">
        <v>32962</v>
      </c>
      <c r="C8439" t="s">
        <v>35236</v>
      </c>
      <c r="D8439" t="s">
        <v>1914</v>
      </c>
      <c r="E8439" t="s">
        <v>48</v>
      </c>
      <c r="F8439" t="s">
        <v>40940</v>
      </c>
      <c r="G8439" t="s">
        <v>40941</v>
      </c>
      <c r="H8439" t="s">
        <v>86</v>
      </c>
      <c r="I8439" s="1">
        <v>35185</v>
      </c>
      <c r="J8439" t="s">
        <v>40942</v>
      </c>
      <c r="K8439" t="s">
        <v>40943</v>
      </c>
      <c r="L8439">
        <v>49647</v>
      </c>
      <c r="M8439" t="s">
        <v>86</v>
      </c>
      <c r="N8439" s="1">
        <v>45297</v>
      </c>
      <c r="O8439" s="1">
        <v>45302</v>
      </c>
      <c r="P8439">
        <v>14</v>
      </c>
      <c r="Q8439">
        <v>1</v>
      </c>
      <c r="R8439" t="s">
        <v>63</v>
      </c>
      <c r="S8439">
        <v>2</v>
      </c>
      <c r="T8439">
        <v>0</v>
      </c>
      <c r="U8439">
        <v>5</v>
      </c>
      <c r="V8439">
        <v>360</v>
      </c>
      <c r="W8439" t="s">
        <v>54</v>
      </c>
      <c r="X8439" t="s">
        <v>40944</v>
      </c>
      <c r="Y8439" t="s">
        <v>6</v>
      </c>
      <c r="Z8439" s="1">
        <v>45280</v>
      </c>
      <c r="AA8439" s="2">
        <v>0.45369212962962963</v>
      </c>
      <c r="AB8439" s="2">
        <v>0.65113425925925927</v>
      </c>
      <c r="AC8439" t="s">
        <v>45</v>
      </c>
      <c r="AD8439" t="s">
        <v>45</v>
      </c>
      <c r="AE8439" t="s">
        <v>45</v>
      </c>
      <c r="AF8439">
        <v>72</v>
      </c>
    </row>
    <row r="8440" spans="1:32">
      <c r="A8440">
        <v>33866</v>
      </c>
      <c r="B8440">
        <v>32966</v>
      </c>
      <c r="C8440" t="s">
        <v>461</v>
      </c>
      <c r="D8440" t="s">
        <v>6396</v>
      </c>
      <c r="E8440" t="s">
        <v>48</v>
      </c>
      <c r="F8440" t="s">
        <v>40945</v>
      </c>
      <c r="G8440" t="s">
        <v>40946</v>
      </c>
      <c r="H8440" t="s">
        <v>37</v>
      </c>
      <c r="I8440" s="1">
        <v>20610</v>
      </c>
      <c r="J8440" t="s">
        <v>40947</v>
      </c>
      <c r="K8440" t="s">
        <v>40948</v>
      </c>
      <c r="L8440">
        <v>49152</v>
      </c>
      <c r="M8440" t="s">
        <v>37</v>
      </c>
      <c r="N8440" s="1">
        <v>45207</v>
      </c>
      <c r="O8440" s="1">
        <v>45212</v>
      </c>
      <c r="P8440">
        <v>92</v>
      </c>
      <c r="Q8440">
        <v>4</v>
      </c>
      <c r="R8440" t="s">
        <v>63</v>
      </c>
      <c r="S8440">
        <v>2</v>
      </c>
      <c r="T8440">
        <v>2</v>
      </c>
      <c r="U8440">
        <v>5</v>
      </c>
      <c r="V8440">
        <v>345</v>
      </c>
      <c r="W8440" t="s">
        <v>41</v>
      </c>
      <c r="X8440" t="s">
        <v>40949</v>
      </c>
      <c r="Y8440" t="s">
        <v>81</v>
      </c>
      <c r="Z8440" s="1">
        <v>45189</v>
      </c>
      <c r="AA8440" s="2">
        <v>0.7335532407407408</v>
      </c>
      <c r="AB8440" s="2">
        <v>7.918981481481481E-2</v>
      </c>
      <c r="AC8440" t="s">
        <v>45</v>
      </c>
      <c r="AD8440" t="s">
        <v>45</v>
      </c>
      <c r="AE8440" t="s">
        <v>44</v>
      </c>
      <c r="AF8440">
        <v>69</v>
      </c>
    </row>
    <row r="8441" spans="1:32">
      <c r="A8441">
        <v>33869</v>
      </c>
      <c r="B8441">
        <v>32969</v>
      </c>
      <c r="C8441" t="s">
        <v>908</v>
      </c>
      <c r="D8441" t="s">
        <v>13814</v>
      </c>
      <c r="E8441" t="s">
        <v>48</v>
      </c>
      <c r="F8441" t="s">
        <v>40950</v>
      </c>
      <c r="G8441" t="s">
        <v>40951</v>
      </c>
      <c r="H8441" t="s">
        <v>156</v>
      </c>
      <c r="I8441" s="1">
        <v>29141</v>
      </c>
      <c r="J8441" t="s">
        <v>40952</v>
      </c>
      <c r="K8441" t="s">
        <v>898</v>
      </c>
      <c r="L8441">
        <v>81209</v>
      </c>
      <c r="M8441" t="s">
        <v>156</v>
      </c>
      <c r="N8441" s="1">
        <v>45291</v>
      </c>
      <c r="O8441" s="1">
        <v>45292</v>
      </c>
      <c r="P8441">
        <v>52</v>
      </c>
      <c r="Q8441">
        <v>3</v>
      </c>
      <c r="R8441" t="s">
        <v>53</v>
      </c>
      <c r="S8441">
        <v>4</v>
      </c>
      <c r="T8441">
        <v>1</v>
      </c>
      <c r="U8441">
        <v>1</v>
      </c>
      <c r="V8441">
        <v>140</v>
      </c>
      <c r="W8441" t="s">
        <v>41</v>
      </c>
      <c r="X8441" t="s">
        <v>40953</v>
      </c>
      <c r="Y8441" t="s">
        <v>43</v>
      </c>
      <c r="Z8441" s="1">
        <v>45258</v>
      </c>
      <c r="AA8441" s="2">
        <v>0.25526620370370373</v>
      </c>
      <c r="AB8441" s="2">
        <v>0.98775462962962957</v>
      </c>
      <c r="AC8441" t="s">
        <v>45</v>
      </c>
      <c r="AD8441" t="s">
        <v>45</v>
      </c>
      <c r="AE8441" t="s">
        <v>45</v>
      </c>
      <c r="AF8441">
        <v>140</v>
      </c>
    </row>
    <row r="8442" spans="1:32">
      <c r="A8442">
        <v>33871</v>
      </c>
      <c r="B8442">
        <v>32971</v>
      </c>
      <c r="C8442" t="s">
        <v>14043</v>
      </c>
      <c r="D8442" t="s">
        <v>596</v>
      </c>
      <c r="E8442" t="s">
        <v>34</v>
      </c>
      <c r="F8442" t="s">
        <v>40954</v>
      </c>
      <c r="G8442" t="s">
        <v>40955</v>
      </c>
      <c r="H8442" t="s">
        <v>122</v>
      </c>
      <c r="I8442" s="1">
        <v>27561</v>
      </c>
      <c r="J8442" t="s">
        <v>40956</v>
      </c>
      <c r="K8442" t="s">
        <v>6629</v>
      </c>
      <c r="L8442">
        <v>42221</v>
      </c>
      <c r="M8442" t="s">
        <v>122</v>
      </c>
      <c r="N8442" s="1">
        <v>45128</v>
      </c>
      <c r="O8442" s="1">
        <v>45129</v>
      </c>
      <c r="P8442">
        <v>24</v>
      </c>
      <c r="Q8442">
        <v>1</v>
      </c>
      <c r="R8442" t="s">
        <v>40</v>
      </c>
      <c r="S8442">
        <v>2</v>
      </c>
      <c r="T8442">
        <v>1</v>
      </c>
      <c r="U8442">
        <v>1</v>
      </c>
      <c r="V8442">
        <v>214</v>
      </c>
      <c r="W8442" t="s">
        <v>41</v>
      </c>
      <c r="X8442" t="s">
        <v>40957</v>
      </c>
      <c r="Y8442" t="s">
        <v>43</v>
      </c>
      <c r="Z8442" s="1">
        <v>45092</v>
      </c>
      <c r="AA8442" s="2">
        <v>0.98893518518518519</v>
      </c>
      <c r="AB8442" s="2">
        <v>0.2255324074074074</v>
      </c>
      <c r="AC8442" t="s">
        <v>44</v>
      </c>
      <c r="AD8442" t="s">
        <v>44</v>
      </c>
      <c r="AE8442" t="s">
        <v>45</v>
      </c>
      <c r="AF8442">
        <v>214</v>
      </c>
    </row>
    <row r="8443" spans="1:32">
      <c r="A8443">
        <v>33874</v>
      </c>
      <c r="B8443">
        <v>32974</v>
      </c>
      <c r="C8443" t="s">
        <v>13253</v>
      </c>
      <c r="D8443" t="s">
        <v>1877</v>
      </c>
      <c r="E8443" t="s">
        <v>34</v>
      </c>
      <c r="F8443" t="s">
        <v>40958</v>
      </c>
      <c r="G8443" t="s">
        <v>40959</v>
      </c>
      <c r="H8443" t="s">
        <v>171</v>
      </c>
      <c r="I8443" s="1">
        <v>29715</v>
      </c>
      <c r="J8443" t="s">
        <v>40960</v>
      </c>
      <c r="K8443" t="s">
        <v>40961</v>
      </c>
      <c r="L8443">
        <v>51437</v>
      </c>
      <c r="M8443" t="s">
        <v>171</v>
      </c>
      <c r="N8443" s="1">
        <v>45055</v>
      </c>
      <c r="O8443" s="1">
        <v>45058</v>
      </c>
      <c r="P8443">
        <v>18</v>
      </c>
      <c r="Q8443">
        <v>1</v>
      </c>
      <c r="R8443" t="s">
        <v>40</v>
      </c>
      <c r="S8443">
        <v>3</v>
      </c>
      <c r="T8443">
        <v>0</v>
      </c>
      <c r="U8443">
        <v>3</v>
      </c>
      <c r="V8443">
        <v>744</v>
      </c>
      <c r="W8443" t="s">
        <v>41</v>
      </c>
      <c r="X8443" t="s">
        <v>40962</v>
      </c>
      <c r="Y8443" t="s">
        <v>43</v>
      </c>
      <c r="Z8443" s="1">
        <v>45046</v>
      </c>
      <c r="AA8443" s="2">
        <v>0.16091435185185185</v>
      </c>
      <c r="AB8443" s="2">
        <v>0.94887731481481474</v>
      </c>
      <c r="AC8443" t="s">
        <v>45</v>
      </c>
      <c r="AD8443" t="s">
        <v>45</v>
      </c>
      <c r="AE8443" t="s">
        <v>45</v>
      </c>
      <c r="AF8443">
        <v>248</v>
      </c>
    </row>
    <row r="8444" spans="1:32">
      <c r="A8444">
        <v>33877</v>
      </c>
      <c r="B8444">
        <v>32977</v>
      </c>
      <c r="C8444" t="s">
        <v>40963</v>
      </c>
      <c r="D8444" t="s">
        <v>3584</v>
      </c>
      <c r="E8444" t="s">
        <v>48</v>
      </c>
      <c r="F8444" t="s">
        <v>40964</v>
      </c>
      <c r="G8444" t="s">
        <v>40965</v>
      </c>
      <c r="H8444" t="s">
        <v>77</v>
      </c>
      <c r="I8444" s="1">
        <v>23247</v>
      </c>
      <c r="J8444" t="s">
        <v>40966</v>
      </c>
      <c r="K8444" t="s">
        <v>10490</v>
      </c>
      <c r="L8444">
        <v>21363</v>
      </c>
      <c r="M8444" t="s">
        <v>77</v>
      </c>
      <c r="N8444" s="1">
        <v>44943</v>
      </c>
      <c r="O8444" s="1">
        <v>44947</v>
      </c>
      <c r="P8444">
        <v>75</v>
      </c>
      <c r="Q8444">
        <v>3</v>
      </c>
      <c r="R8444" t="s">
        <v>40</v>
      </c>
      <c r="S8444">
        <v>4</v>
      </c>
      <c r="T8444">
        <v>1</v>
      </c>
      <c r="U8444">
        <v>4</v>
      </c>
      <c r="V8444">
        <v>920</v>
      </c>
      <c r="W8444" t="s">
        <v>41</v>
      </c>
      <c r="X8444" t="s">
        <v>40967</v>
      </c>
      <c r="Y8444" t="s">
        <v>43</v>
      </c>
      <c r="Z8444" s="1">
        <v>44927</v>
      </c>
      <c r="AA8444" s="2">
        <v>0.30613425925925924</v>
      </c>
      <c r="AB8444" s="2">
        <v>0.27190972222222221</v>
      </c>
      <c r="AC8444" t="s">
        <v>44</v>
      </c>
      <c r="AD8444" t="s">
        <v>45</v>
      </c>
      <c r="AE8444" t="s">
        <v>44</v>
      </c>
      <c r="AF8444">
        <v>230</v>
      </c>
    </row>
    <row r="8445" spans="1:32">
      <c r="A8445">
        <v>33878</v>
      </c>
      <c r="B8445">
        <v>32978</v>
      </c>
      <c r="C8445" t="s">
        <v>133</v>
      </c>
      <c r="D8445" t="s">
        <v>3907</v>
      </c>
      <c r="E8445" t="s">
        <v>34</v>
      </c>
      <c r="F8445" t="s">
        <v>40968</v>
      </c>
      <c r="G8445">
        <v>7776254112</v>
      </c>
      <c r="H8445" t="s">
        <v>164</v>
      </c>
      <c r="I8445" s="1">
        <v>29884</v>
      </c>
      <c r="J8445" t="s">
        <v>40969</v>
      </c>
      <c r="K8445" t="s">
        <v>40970</v>
      </c>
      <c r="L8445">
        <v>71312</v>
      </c>
      <c r="M8445" t="s">
        <v>164</v>
      </c>
      <c r="N8445" s="1">
        <v>44969</v>
      </c>
      <c r="O8445" s="1">
        <v>44971</v>
      </c>
      <c r="P8445">
        <v>86</v>
      </c>
      <c r="Q8445">
        <v>4</v>
      </c>
      <c r="R8445" t="s">
        <v>63</v>
      </c>
      <c r="S8445">
        <v>4</v>
      </c>
      <c r="T8445">
        <v>2</v>
      </c>
      <c r="U8445">
        <v>2</v>
      </c>
      <c r="V8445">
        <v>124</v>
      </c>
      <c r="W8445" t="s">
        <v>41</v>
      </c>
      <c r="X8445" t="s">
        <v>40971</v>
      </c>
      <c r="Y8445" t="s">
        <v>65</v>
      </c>
      <c r="Z8445" s="1">
        <v>44956</v>
      </c>
      <c r="AA8445" s="2">
        <v>8.2870370370370372E-3</v>
      </c>
      <c r="AB8445" s="2">
        <v>0.31568287037037041</v>
      </c>
      <c r="AC8445" t="s">
        <v>44</v>
      </c>
      <c r="AD8445" t="s">
        <v>45</v>
      </c>
      <c r="AE8445" t="s">
        <v>45</v>
      </c>
      <c r="AF8445">
        <v>62</v>
      </c>
    </row>
    <row r="8446" spans="1:32">
      <c r="A8446">
        <v>33880</v>
      </c>
      <c r="B8446">
        <v>32980</v>
      </c>
      <c r="C8446" t="s">
        <v>305</v>
      </c>
      <c r="D8446" t="s">
        <v>1753</v>
      </c>
      <c r="E8446" t="s">
        <v>48</v>
      </c>
      <c r="F8446" t="s">
        <v>40972</v>
      </c>
      <c r="G8446" t="s">
        <v>40973</v>
      </c>
      <c r="H8446" t="s">
        <v>77</v>
      </c>
      <c r="I8446" s="1">
        <v>32931</v>
      </c>
      <c r="J8446" t="s">
        <v>40974</v>
      </c>
      <c r="K8446" t="s">
        <v>40975</v>
      </c>
      <c r="L8446">
        <v>43923</v>
      </c>
      <c r="M8446" t="s">
        <v>77</v>
      </c>
      <c r="N8446" s="1">
        <v>45253</v>
      </c>
      <c r="O8446" s="1">
        <v>45256</v>
      </c>
      <c r="P8446">
        <v>15</v>
      </c>
      <c r="Q8446">
        <v>1</v>
      </c>
      <c r="R8446" t="s">
        <v>40</v>
      </c>
      <c r="S8446">
        <v>1</v>
      </c>
      <c r="T8446">
        <v>2</v>
      </c>
      <c r="U8446">
        <v>3</v>
      </c>
      <c r="V8446">
        <v>708</v>
      </c>
      <c r="W8446" t="s">
        <v>41</v>
      </c>
      <c r="X8446" t="s">
        <v>40976</v>
      </c>
      <c r="Y8446" t="s">
        <v>81</v>
      </c>
      <c r="Z8446" s="1">
        <v>45244</v>
      </c>
      <c r="AA8446" s="2">
        <v>0.31725694444444447</v>
      </c>
      <c r="AB8446" s="2">
        <v>0.54865740740740743</v>
      </c>
      <c r="AC8446" t="s">
        <v>45</v>
      </c>
      <c r="AD8446" t="s">
        <v>44</v>
      </c>
      <c r="AE8446" t="s">
        <v>44</v>
      </c>
      <c r="AF8446">
        <v>236</v>
      </c>
    </row>
    <row r="8447" spans="1:32">
      <c r="A8447">
        <v>33881</v>
      </c>
      <c r="B8447">
        <v>32981</v>
      </c>
      <c r="C8447" t="s">
        <v>881</v>
      </c>
      <c r="D8447" t="s">
        <v>10328</v>
      </c>
      <c r="E8447" t="s">
        <v>34</v>
      </c>
      <c r="F8447" t="s">
        <v>40977</v>
      </c>
      <c r="G8447">
        <v>6827292866</v>
      </c>
      <c r="H8447" t="s">
        <v>225</v>
      </c>
      <c r="I8447" s="1">
        <v>29135</v>
      </c>
      <c r="J8447" t="s">
        <v>40978</v>
      </c>
      <c r="K8447" t="s">
        <v>40979</v>
      </c>
      <c r="L8447">
        <v>92753</v>
      </c>
      <c r="M8447" t="s">
        <v>225</v>
      </c>
      <c r="N8447" s="1">
        <v>45159</v>
      </c>
      <c r="O8447" s="1">
        <v>45164</v>
      </c>
      <c r="P8447">
        <v>14</v>
      </c>
      <c r="Q8447">
        <v>1</v>
      </c>
      <c r="R8447" t="s">
        <v>63</v>
      </c>
      <c r="S8447">
        <v>3</v>
      </c>
      <c r="T8447">
        <v>0</v>
      </c>
      <c r="U8447">
        <v>5</v>
      </c>
      <c r="V8447">
        <v>440</v>
      </c>
      <c r="W8447" t="s">
        <v>54</v>
      </c>
      <c r="X8447" t="s">
        <v>40980</v>
      </c>
      <c r="Y8447" t="s">
        <v>43</v>
      </c>
      <c r="Z8447" s="1">
        <v>45125</v>
      </c>
      <c r="AA8447" s="2">
        <v>0.47234953703703703</v>
      </c>
      <c r="AB8447" s="2">
        <v>0.81398148148148142</v>
      </c>
      <c r="AC8447" t="s">
        <v>45</v>
      </c>
      <c r="AD8447" t="s">
        <v>45</v>
      </c>
      <c r="AE8447" t="s">
        <v>45</v>
      </c>
      <c r="AF8447">
        <v>88</v>
      </c>
    </row>
    <row r="8448" spans="1:32">
      <c r="A8448">
        <v>33885</v>
      </c>
      <c r="B8448">
        <v>32985</v>
      </c>
      <c r="C8448" t="s">
        <v>915</v>
      </c>
      <c r="D8448" t="s">
        <v>1354</v>
      </c>
      <c r="E8448" t="s">
        <v>48</v>
      </c>
      <c r="F8448" t="s">
        <v>40981</v>
      </c>
      <c r="G8448" t="s">
        <v>40982</v>
      </c>
      <c r="H8448" t="s">
        <v>692</v>
      </c>
      <c r="I8448" s="1">
        <v>20670</v>
      </c>
      <c r="J8448" t="s">
        <v>40983</v>
      </c>
      <c r="K8448" t="s">
        <v>40984</v>
      </c>
      <c r="L8448">
        <v>63296</v>
      </c>
      <c r="M8448" t="s">
        <v>692</v>
      </c>
      <c r="N8448" s="1">
        <v>45100</v>
      </c>
      <c r="O8448" s="1">
        <v>45101</v>
      </c>
      <c r="P8448">
        <v>35</v>
      </c>
      <c r="Q8448">
        <v>2</v>
      </c>
      <c r="R8448" t="s">
        <v>63</v>
      </c>
      <c r="S8448">
        <v>3</v>
      </c>
      <c r="T8448">
        <v>2</v>
      </c>
      <c r="U8448">
        <v>1</v>
      </c>
      <c r="V8448">
        <v>73</v>
      </c>
      <c r="W8448" t="s">
        <v>54</v>
      </c>
      <c r="X8448" t="s">
        <v>40985</v>
      </c>
      <c r="Y8448" t="s">
        <v>81</v>
      </c>
      <c r="Z8448" s="1">
        <v>45092</v>
      </c>
      <c r="AA8448" s="2">
        <v>0.24935185185185185</v>
      </c>
      <c r="AB8448" s="2">
        <v>0.5685648148148148</v>
      </c>
      <c r="AC8448" t="s">
        <v>45</v>
      </c>
      <c r="AD8448" t="s">
        <v>45</v>
      </c>
      <c r="AE8448" t="s">
        <v>44</v>
      </c>
      <c r="AF8448">
        <v>73</v>
      </c>
    </row>
    <row r="8449" spans="1:32">
      <c r="A8449">
        <v>33887</v>
      </c>
      <c r="B8449">
        <v>32987</v>
      </c>
      <c r="C8449" t="s">
        <v>3134</v>
      </c>
      <c r="D8449" t="s">
        <v>1222</v>
      </c>
      <c r="E8449" t="s">
        <v>34</v>
      </c>
      <c r="F8449" t="s">
        <v>40986</v>
      </c>
      <c r="G8449" t="s">
        <v>40987</v>
      </c>
      <c r="H8449" t="s">
        <v>725</v>
      </c>
      <c r="I8449" s="1">
        <v>22709</v>
      </c>
      <c r="J8449" t="s">
        <v>40988</v>
      </c>
      <c r="K8449" t="s">
        <v>40989</v>
      </c>
      <c r="L8449">
        <v>54032</v>
      </c>
      <c r="M8449" t="s">
        <v>725</v>
      </c>
      <c r="N8449" s="1">
        <v>45111</v>
      </c>
      <c r="O8449" s="1">
        <v>45116</v>
      </c>
      <c r="P8449">
        <v>36</v>
      </c>
      <c r="Q8449">
        <v>2</v>
      </c>
      <c r="R8449" t="s">
        <v>40</v>
      </c>
      <c r="S8449">
        <v>3</v>
      </c>
      <c r="T8449">
        <v>0</v>
      </c>
      <c r="U8449">
        <v>5</v>
      </c>
      <c r="V8449">
        <v>1015</v>
      </c>
      <c r="W8449" t="s">
        <v>41</v>
      </c>
      <c r="X8449" t="s">
        <v>40990</v>
      </c>
      <c r="Y8449" t="s">
        <v>65</v>
      </c>
      <c r="Z8449" s="1">
        <v>45072</v>
      </c>
      <c r="AA8449" s="2">
        <v>0.72755787037037034</v>
      </c>
      <c r="AB8449" s="2">
        <v>0.56940972222222219</v>
      </c>
      <c r="AC8449" t="s">
        <v>45</v>
      </c>
      <c r="AD8449" t="s">
        <v>44</v>
      </c>
      <c r="AE8449" t="s">
        <v>45</v>
      </c>
      <c r="AF8449">
        <v>203</v>
      </c>
    </row>
    <row r="8450" spans="1:32">
      <c r="A8450">
        <v>33889</v>
      </c>
      <c r="B8450">
        <v>32989</v>
      </c>
      <c r="C8450" t="s">
        <v>139</v>
      </c>
      <c r="D8450" t="s">
        <v>57</v>
      </c>
      <c r="E8450" t="s">
        <v>34</v>
      </c>
      <c r="F8450" t="s">
        <v>40991</v>
      </c>
      <c r="G8450" t="s">
        <v>40992</v>
      </c>
      <c r="H8450" t="s">
        <v>418</v>
      </c>
      <c r="I8450" s="1">
        <v>24111</v>
      </c>
      <c r="J8450" t="s">
        <v>40993</v>
      </c>
      <c r="K8450" t="s">
        <v>13376</v>
      </c>
      <c r="L8450">
        <v>84161</v>
      </c>
      <c r="M8450" t="s">
        <v>418</v>
      </c>
      <c r="N8450" s="1">
        <v>44984</v>
      </c>
      <c r="O8450" s="1">
        <v>44987</v>
      </c>
      <c r="P8450">
        <v>45</v>
      </c>
      <c r="Q8450">
        <v>2</v>
      </c>
      <c r="R8450" t="s">
        <v>40</v>
      </c>
      <c r="S8450">
        <v>3</v>
      </c>
      <c r="T8450">
        <v>1</v>
      </c>
      <c r="U8450">
        <v>3</v>
      </c>
      <c r="V8450">
        <v>720</v>
      </c>
      <c r="W8450" t="s">
        <v>54</v>
      </c>
      <c r="X8450" t="s">
        <v>40994</v>
      </c>
      <c r="Y8450" t="s">
        <v>81</v>
      </c>
      <c r="Z8450" s="1">
        <v>44948</v>
      </c>
      <c r="AA8450" s="2">
        <v>0.98549768518518521</v>
      </c>
      <c r="AB8450" s="2">
        <v>0.50003472222222223</v>
      </c>
      <c r="AC8450" t="s">
        <v>44</v>
      </c>
      <c r="AD8450" t="s">
        <v>44</v>
      </c>
      <c r="AE8450" t="s">
        <v>44</v>
      </c>
      <c r="AF8450">
        <v>240</v>
      </c>
    </row>
    <row r="8451" spans="1:32">
      <c r="A8451">
        <v>33891</v>
      </c>
      <c r="B8451">
        <v>32991</v>
      </c>
      <c r="C8451" t="s">
        <v>38216</v>
      </c>
      <c r="D8451" t="s">
        <v>306</v>
      </c>
      <c r="E8451" t="s">
        <v>34</v>
      </c>
      <c r="F8451" t="s">
        <v>40995</v>
      </c>
      <c r="G8451" t="s">
        <v>40996</v>
      </c>
      <c r="H8451" t="s">
        <v>101</v>
      </c>
      <c r="I8451" s="1">
        <v>21465</v>
      </c>
      <c r="J8451" t="s">
        <v>40997</v>
      </c>
      <c r="K8451" t="s">
        <v>40998</v>
      </c>
      <c r="L8451">
        <v>95047</v>
      </c>
      <c r="M8451" t="s">
        <v>101</v>
      </c>
      <c r="N8451" s="1">
        <v>45031</v>
      </c>
      <c r="O8451" s="1">
        <v>45032</v>
      </c>
      <c r="P8451">
        <v>54</v>
      </c>
      <c r="Q8451">
        <v>3</v>
      </c>
      <c r="R8451" t="s">
        <v>40</v>
      </c>
      <c r="S8451">
        <v>1</v>
      </c>
      <c r="T8451">
        <v>1</v>
      </c>
      <c r="U8451">
        <v>1</v>
      </c>
      <c r="V8451">
        <v>243</v>
      </c>
      <c r="W8451" t="s">
        <v>54</v>
      </c>
      <c r="X8451" t="s">
        <v>40999</v>
      </c>
      <c r="Y8451" t="s">
        <v>6</v>
      </c>
      <c r="Z8451" s="1">
        <v>45017</v>
      </c>
      <c r="AA8451" s="2">
        <v>0.36105324074074074</v>
      </c>
      <c r="AB8451" s="2">
        <v>0.65387731481481481</v>
      </c>
      <c r="AC8451" t="s">
        <v>45</v>
      </c>
      <c r="AD8451" t="s">
        <v>44</v>
      </c>
      <c r="AE8451" t="s">
        <v>45</v>
      </c>
      <c r="AF8451">
        <v>243</v>
      </c>
    </row>
    <row r="8452" spans="1:32">
      <c r="A8452">
        <v>33892</v>
      </c>
      <c r="B8452">
        <v>32992</v>
      </c>
      <c r="C8452" t="s">
        <v>2144</v>
      </c>
      <c r="D8452" t="s">
        <v>9333</v>
      </c>
      <c r="E8452" t="s">
        <v>34</v>
      </c>
      <c r="F8452" t="s">
        <v>41000</v>
      </c>
      <c r="G8452" t="s">
        <v>41001</v>
      </c>
      <c r="H8452" t="s">
        <v>122</v>
      </c>
      <c r="I8452" s="1">
        <v>30063</v>
      </c>
      <c r="J8452" t="s">
        <v>41002</v>
      </c>
      <c r="K8452" t="s">
        <v>41003</v>
      </c>
      <c r="L8452">
        <v>89352</v>
      </c>
      <c r="M8452" t="s">
        <v>122</v>
      </c>
      <c r="N8452" s="1">
        <v>45006</v>
      </c>
      <c r="O8452" s="1">
        <v>45011</v>
      </c>
      <c r="P8452">
        <v>72</v>
      </c>
      <c r="Q8452">
        <v>3</v>
      </c>
      <c r="R8452" t="s">
        <v>40</v>
      </c>
      <c r="S8452">
        <v>1</v>
      </c>
      <c r="T8452">
        <v>0</v>
      </c>
      <c r="U8452">
        <v>5</v>
      </c>
      <c r="V8452">
        <v>1025</v>
      </c>
      <c r="W8452" t="s">
        <v>41</v>
      </c>
      <c r="X8452" t="s">
        <v>41004</v>
      </c>
      <c r="Y8452" t="s">
        <v>81</v>
      </c>
      <c r="Z8452" s="1">
        <v>44974</v>
      </c>
      <c r="AA8452" s="2">
        <v>0.34818287037037038</v>
      </c>
      <c r="AB8452" s="2">
        <v>0.6994097222222222</v>
      </c>
      <c r="AC8452" t="s">
        <v>45</v>
      </c>
      <c r="AD8452" t="s">
        <v>45</v>
      </c>
      <c r="AE8452" t="s">
        <v>45</v>
      </c>
      <c r="AF8452">
        <v>205</v>
      </c>
    </row>
    <row r="8453" spans="1:32">
      <c r="A8453">
        <v>33894</v>
      </c>
      <c r="B8453">
        <v>32994</v>
      </c>
      <c r="C8453" t="s">
        <v>453</v>
      </c>
      <c r="D8453" t="s">
        <v>6681</v>
      </c>
      <c r="E8453" t="s">
        <v>48</v>
      </c>
      <c r="F8453" t="s">
        <v>41005</v>
      </c>
      <c r="G8453">
        <v>5602490031</v>
      </c>
      <c r="H8453" t="s">
        <v>904</v>
      </c>
      <c r="I8453" s="1">
        <v>17704</v>
      </c>
      <c r="J8453" t="s">
        <v>41006</v>
      </c>
      <c r="K8453" t="s">
        <v>41007</v>
      </c>
      <c r="L8453">
        <v>33417</v>
      </c>
      <c r="M8453" t="s">
        <v>904</v>
      </c>
      <c r="N8453" s="1">
        <v>44982</v>
      </c>
      <c r="O8453" s="1">
        <v>44984</v>
      </c>
      <c r="P8453">
        <v>10</v>
      </c>
      <c r="Q8453">
        <v>1</v>
      </c>
      <c r="R8453" t="s">
        <v>53</v>
      </c>
      <c r="S8453">
        <v>1</v>
      </c>
      <c r="T8453">
        <v>1</v>
      </c>
      <c r="U8453">
        <v>2</v>
      </c>
      <c r="V8453">
        <v>290</v>
      </c>
      <c r="W8453" t="s">
        <v>41</v>
      </c>
      <c r="X8453" t="s">
        <v>41008</v>
      </c>
      <c r="Y8453" t="s">
        <v>6</v>
      </c>
      <c r="Z8453" s="1">
        <v>44945</v>
      </c>
      <c r="AA8453" s="2">
        <v>0.36256944444444444</v>
      </c>
      <c r="AB8453" s="2">
        <v>0.70900462962962962</v>
      </c>
      <c r="AC8453" t="s">
        <v>44</v>
      </c>
      <c r="AD8453" t="s">
        <v>45</v>
      </c>
      <c r="AE8453" t="s">
        <v>44</v>
      </c>
      <c r="AF8453">
        <v>145</v>
      </c>
    </row>
    <row r="8454" spans="1:32">
      <c r="A8454">
        <v>33895</v>
      </c>
      <c r="B8454">
        <v>32995</v>
      </c>
      <c r="C8454" t="s">
        <v>19329</v>
      </c>
      <c r="D8454" t="s">
        <v>1098</v>
      </c>
      <c r="E8454" t="s">
        <v>34</v>
      </c>
      <c r="F8454" t="s">
        <v>41009</v>
      </c>
      <c r="G8454" t="s">
        <v>41010</v>
      </c>
      <c r="H8454" t="s">
        <v>171</v>
      </c>
      <c r="I8454" s="1">
        <v>18353</v>
      </c>
      <c r="J8454" t="s">
        <v>41011</v>
      </c>
      <c r="K8454" t="s">
        <v>41012</v>
      </c>
      <c r="L8454">
        <v>90234</v>
      </c>
      <c r="M8454" t="s">
        <v>171</v>
      </c>
      <c r="N8454" s="1">
        <v>45226</v>
      </c>
      <c r="O8454" s="1">
        <v>45227</v>
      </c>
      <c r="P8454">
        <v>51</v>
      </c>
      <c r="Q8454">
        <v>3</v>
      </c>
      <c r="R8454" t="s">
        <v>40</v>
      </c>
      <c r="S8454">
        <v>1</v>
      </c>
      <c r="T8454">
        <v>1</v>
      </c>
      <c r="U8454">
        <v>1</v>
      </c>
      <c r="V8454">
        <v>222</v>
      </c>
      <c r="W8454" t="s">
        <v>54</v>
      </c>
      <c r="X8454" t="s">
        <v>41013</v>
      </c>
      <c r="Y8454" t="s">
        <v>6</v>
      </c>
      <c r="Z8454" s="1">
        <v>45200</v>
      </c>
      <c r="AA8454" s="2">
        <v>0.68648148148148147</v>
      </c>
      <c r="AB8454" s="2">
        <v>0.35810185185185189</v>
      </c>
      <c r="AC8454" t="s">
        <v>44</v>
      </c>
      <c r="AD8454" t="s">
        <v>45</v>
      </c>
      <c r="AE8454" t="s">
        <v>45</v>
      </c>
      <c r="AF8454">
        <v>222</v>
      </c>
    </row>
    <row r="8455" spans="1:32">
      <c r="A8455">
        <v>33899</v>
      </c>
      <c r="B8455">
        <v>32999</v>
      </c>
      <c r="C8455" t="s">
        <v>3342</v>
      </c>
      <c r="D8455" t="s">
        <v>2076</v>
      </c>
      <c r="E8455" t="s">
        <v>48</v>
      </c>
      <c r="F8455" t="s">
        <v>41014</v>
      </c>
      <c r="G8455" t="s">
        <v>41015</v>
      </c>
      <c r="H8455" t="s">
        <v>530</v>
      </c>
      <c r="I8455" s="1">
        <v>28166</v>
      </c>
      <c r="J8455" t="s">
        <v>41016</v>
      </c>
      <c r="K8455" t="s">
        <v>41017</v>
      </c>
      <c r="L8455">
        <v>58331</v>
      </c>
      <c r="M8455" t="s">
        <v>530</v>
      </c>
      <c r="N8455" s="1">
        <v>44952</v>
      </c>
      <c r="O8455" s="1">
        <v>44954</v>
      </c>
      <c r="P8455">
        <v>49</v>
      </c>
      <c r="Q8455">
        <v>2</v>
      </c>
      <c r="R8455" t="s">
        <v>53</v>
      </c>
      <c r="S8455">
        <v>4</v>
      </c>
      <c r="T8455">
        <v>1</v>
      </c>
      <c r="U8455">
        <v>2</v>
      </c>
      <c r="V8455">
        <v>254</v>
      </c>
      <c r="W8455" t="s">
        <v>41</v>
      </c>
      <c r="X8455" t="s">
        <v>41018</v>
      </c>
      <c r="Y8455" t="s">
        <v>43</v>
      </c>
      <c r="Z8455" s="1">
        <v>44930</v>
      </c>
      <c r="AA8455" s="2">
        <v>0.29618055555555556</v>
      </c>
      <c r="AB8455" s="2">
        <v>0.65090277777777772</v>
      </c>
      <c r="AC8455" t="s">
        <v>44</v>
      </c>
      <c r="AD8455" t="s">
        <v>45</v>
      </c>
      <c r="AE8455" t="s">
        <v>44</v>
      </c>
      <c r="AF8455">
        <v>127</v>
      </c>
    </row>
    <row r="8456" spans="1:32">
      <c r="A8456">
        <v>33900</v>
      </c>
      <c r="B8456">
        <v>33000</v>
      </c>
      <c r="C8456" t="s">
        <v>615</v>
      </c>
      <c r="D8456" t="s">
        <v>2757</v>
      </c>
      <c r="E8456" t="s">
        <v>34</v>
      </c>
      <c r="F8456" t="s">
        <v>41019</v>
      </c>
      <c r="G8456" t="s">
        <v>41020</v>
      </c>
      <c r="H8456" t="s">
        <v>201</v>
      </c>
      <c r="I8456" s="1">
        <v>36582</v>
      </c>
      <c r="J8456" t="s">
        <v>41021</v>
      </c>
      <c r="K8456" t="s">
        <v>41022</v>
      </c>
      <c r="L8456">
        <v>88275</v>
      </c>
      <c r="M8456" t="s">
        <v>201</v>
      </c>
      <c r="N8456" s="1">
        <v>45165</v>
      </c>
      <c r="O8456" s="1">
        <v>45166</v>
      </c>
      <c r="P8456">
        <v>79</v>
      </c>
      <c r="Q8456">
        <v>4</v>
      </c>
      <c r="R8456" t="s">
        <v>53</v>
      </c>
      <c r="S8456">
        <v>3</v>
      </c>
      <c r="T8456">
        <v>1</v>
      </c>
      <c r="U8456">
        <v>1</v>
      </c>
      <c r="V8456">
        <v>121</v>
      </c>
      <c r="W8456" t="s">
        <v>54</v>
      </c>
      <c r="X8456" t="s">
        <v>41023</v>
      </c>
      <c r="Y8456" t="s">
        <v>43</v>
      </c>
      <c r="Z8456" s="1">
        <v>45148</v>
      </c>
      <c r="AA8456" s="2">
        <v>0.80297453703703703</v>
      </c>
      <c r="AB8456" s="2">
        <v>0.51075231481481487</v>
      </c>
      <c r="AC8456" t="s">
        <v>45</v>
      </c>
      <c r="AD8456" t="s">
        <v>45</v>
      </c>
      <c r="AE8456" t="s">
        <v>44</v>
      </c>
      <c r="AF8456">
        <v>121</v>
      </c>
    </row>
    <row r="8457" spans="1:32">
      <c r="A8457">
        <v>33901</v>
      </c>
      <c r="B8457">
        <v>33001</v>
      </c>
      <c r="C8457" t="s">
        <v>5892</v>
      </c>
      <c r="D8457" t="s">
        <v>83</v>
      </c>
      <c r="E8457" t="s">
        <v>34</v>
      </c>
      <c r="F8457" t="s">
        <v>41024</v>
      </c>
      <c r="G8457" t="s">
        <v>41025</v>
      </c>
      <c r="H8457" t="s">
        <v>77</v>
      </c>
      <c r="I8457" s="1">
        <v>29809</v>
      </c>
      <c r="J8457" t="s">
        <v>41026</v>
      </c>
      <c r="K8457" t="s">
        <v>72</v>
      </c>
      <c r="L8457">
        <v>96428</v>
      </c>
      <c r="M8457" t="s">
        <v>77</v>
      </c>
      <c r="N8457" s="1">
        <v>45197</v>
      </c>
      <c r="O8457" s="1">
        <v>45199</v>
      </c>
      <c r="P8457">
        <v>66</v>
      </c>
      <c r="Q8457">
        <v>3</v>
      </c>
      <c r="R8457" t="s">
        <v>40</v>
      </c>
      <c r="S8457">
        <v>1</v>
      </c>
      <c r="T8457">
        <v>0</v>
      </c>
      <c r="U8457">
        <v>2</v>
      </c>
      <c r="V8457">
        <v>402</v>
      </c>
      <c r="W8457" t="s">
        <v>54</v>
      </c>
      <c r="X8457" t="s">
        <v>41027</v>
      </c>
      <c r="Y8457" t="s">
        <v>43</v>
      </c>
      <c r="Z8457" s="1">
        <v>45187</v>
      </c>
      <c r="AA8457" s="2">
        <v>0.16861111111111113</v>
      </c>
      <c r="AB8457" s="2">
        <v>0.69568287037037047</v>
      </c>
      <c r="AC8457" t="s">
        <v>45</v>
      </c>
      <c r="AD8457" t="s">
        <v>45</v>
      </c>
      <c r="AE8457" t="s">
        <v>45</v>
      </c>
      <c r="AF8457">
        <v>201</v>
      </c>
    </row>
    <row r="8458" spans="1:32">
      <c r="A8458">
        <v>33902</v>
      </c>
      <c r="B8458">
        <v>33002</v>
      </c>
      <c r="C8458" t="s">
        <v>4609</v>
      </c>
      <c r="D8458" t="s">
        <v>696</v>
      </c>
      <c r="E8458" t="s">
        <v>48</v>
      </c>
      <c r="F8458" t="s">
        <v>41028</v>
      </c>
      <c r="G8458">
        <v>2014377114</v>
      </c>
      <c r="H8458" t="s">
        <v>179</v>
      </c>
      <c r="I8458" s="1">
        <v>25939</v>
      </c>
      <c r="J8458" t="s">
        <v>41029</v>
      </c>
      <c r="K8458" t="s">
        <v>3048</v>
      </c>
      <c r="L8458">
        <v>83472</v>
      </c>
      <c r="M8458" t="s">
        <v>179</v>
      </c>
      <c r="N8458" s="1">
        <v>45148</v>
      </c>
      <c r="O8458" s="1">
        <v>45151</v>
      </c>
      <c r="P8458">
        <v>69</v>
      </c>
      <c r="Q8458">
        <v>3</v>
      </c>
      <c r="R8458" t="s">
        <v>40</v>
      </c>
      <c r="S8458">
        <v>4</v>
      </c>
      <c r="T8458">
        <v>1</v>
      </c>
      <c r="U8458">
        <v>3</v>
      </c>
      <c r="V8458">
        <v>750</v>
      </c>
      <c r="W8458" t="s">
        <v>54</v>
      </c>
      <c r="X8458" t="s">
        <v>41030</v>
      </c>
      <c r="Y8458" t="s">
        <v>81</v>
      </c>
      <c r="Z8458" s="1">
        <v>45114</v>
      </c>
      <c r="AA8458" s="2">
        <v>1.4247685185185184E-2</v>
      </c>
      <c r="AB8458" s="2">
        <v>0.32137731481481485</v>
      </c>
      <c r="AC8458" t="s">
        <v>44</v>
      </c>
      <c r="AD8458" t="s">
        <v>45</v>
      </c>
      <c r="AE8458" t="s">
        <v>45</v>
      </c>
      <c r="AF8458">
        <v>250</v>
      </c>
    </row>
    <row r="8459" spans="1:32">
      <c r="A8459">
        <v>33904</v>
      </c>
      <c r="B8459">
        <v>33004</v>
      </c>
      <c r="C8459" t="s">
        <v>66</v>
      </c>
      <c r="D8459" t="s">
        <v>1404</v>
      </c>
      <c r="E8459" t="s">
        <v>48</v>
      </c>
      <c r="F8459" t="s">
        <v>41031</v>
      </c>
      <c r="G8459" t="s">
        <v>41032</v>
      </c>
      <c r="H8459" t="s">
        <v>37</v>
      </c>
      <c r="I8459" s="1">
        <v>28574</v>
      </c>
      <c r="J8459" t="s">
        <v>41033</v>
      </c>
      <c r="K8459" t="s">
        <v>19633</v>
      </c>
      <c r="L8459">
        <v>70767</v>
      </c>
      <c r="M8459" t="s">
        <v>37</v>
      </c>
      <c r="N8459" s="1">
        <v>45049</v>
      </c>
      <c r="O8459" s="1">
        <v>45050</v>
      </c>
      <c r="P8459">
        <v>78</v>
      </c>
      <c r="Q8459">
        <v>4</v>
      </c>
      <c r="R8459" t="s">
        <v>40</v>
      </c>
      <c r="S8459">
        <v>4</v>
      </c>
      <c r="T8459">
        <v>0</v>
      </c>
      <c r="U8459">
        <v>1</v>
      </c>
      <c r="V8459">
        <v>222</v>
      </c>
      <c r="W8459" t="s">
        <v>41</v>
      </c>
      <c r="X8459" t="s">
        <v>41034</v>
      </c>
      <c r="Y8459" t="s">
        <v>65</v>
      </c>
      <c r="Z8459" s="1">
        <v>45037</v>
      </c>
      <c r="AA8459" s="2">
        <v>0.94184027777777779</v>
      </c>
      <c r="AB8459" s="2">
        <v>0.3479976851851852</v>
      </c>
      <c r="AC8459" t="s">
        <v>44</v>
      </c>
      <c r="AD8459" t="s">
        <v>45</v>
      </c>
      <c r="AE8459" t="s">
        <v>45</v>
      </c>
      <c r="AF8459">
        <v>222</v>
      </c>
    </row>
    <row r="8460" spans="1:32">
      <c r="A8460">
        <v>33905</v>
      </c>
      <c r="B8460">
        <v>33005</v>
      </c>
      <c r="C8460" t="s">
        <v>90</v>
      </c>
      <c r="D8460" t="s">
        <v>977</v>
      </c>
      <c r="E8460" t="s">
        <v>34</v>
      </c>
      <c r="F8460" t="s">
        <v>41035</v>
      </c>
      <c r="G8460" t="s">
        <v>41036</v>
      </c>
      <c r="H8460" t="s">
        <v>135</v>
      </c>
      <c r="I8460" s="1">
        <v>20384</v>
      </c>
      <c r="J8460" t="s">
        <v>41037</v>
      </c>
      <c r="K8460" t="s">
        <v>25421</v>
      </c>
      <c r="L8460">
        <v>80653</v>
      </c>
      <c r="M8460" t="s">
        <v>135</v>
      </c>
      <c r="N8460" s="1">
        <v>45044</v>
      </c>
      <c r="O8460" s="1">
        <v>45049</v>
      </c>
      <c r="P8460">
        <v>28</v>
      </c>
      <c r="Q8460">
        <v>2</v>
      </c>
      <c r="R8460" t="s">
        <v>53</v>
      </c>
      <c r="S8460">
        <v>2</v>
      </c>
      <c r="T8460">
        <v>0</v>
      </c>
      <c r="U8460">
        <v>5</v>
      </c>
      <c r="V8460">
        <v>685</v>
      </c>
      <c r="W8460" t="s">
        <v>54</v>
      </c>
      <c r="X8460" t="s">
        <v>41038</v>
      </c>
      <c r="Y8460" t="s">
        <v>6</v>
      </c>
      <c r="Z8460" s="1">
        <v>45006</v>
      </c>
      <c r="AA8460" s="2">
        <v>0.19930555555555554</v>
      </c>
      <c r="AB8460" s="2">
        <v>0.22310185185185186</v>
      </c>
      <c r="AC8460" t="s">
        <v>45</v>
      </c>
      <c r="AD8460" t="s">
        <v>45</v>
      </c>
      <c r="AE8460" t="s">
        <v>44</v>
      </c>
      <c r="AF8460">
        <v>137</v>
      </c>
    </row>
    <row r="8461" spans="1:32">
      <c r="A8461">
        <v>33909</v>
      </c>
      <c r="B8461">
        <v>33009</v>
      </c>
      <c r="C8461" t="s">
        <v>6248</v>
      </c>
      <c r="D8461" t="s">
        <v>768</v>
      </c>
      <c r="E8461" t="s">
        <v>48</v>
      </c>
      <c r="F8461" t="s">
        <v>41039</v>
      </c>
      <c r="G8461" t="s">
        <v>41040</v>
      </c>
      <c r="H8461" t="s">
        <v>171</v>
      </c>
      <c r="I8461" s="1">
        <v>26913</v>
      </c>
      <c r="J8461" t="s">
        <v>41041</v>
      </c>
      <c r="K8461" t="s">
        <v>41042</v>
      </c>
      <c r="L8461">
        <v>24567</v>
      </c>
      <c r="M8461" t="s">
        <v>171</v>
      </c>
      <c r="N8461" s="1">
        <v>45285</v>
      </c>
      <c r="O8461" s="1">
        <v>45286</v>
      </c>
      <c r="P8461">
        <v>42</v>
      </c>
      <c r="Q8461">
        <v>2</v>
      </c>
      <c r="R8461" t="s">
        <v>40</v>
      </c>
      <c r="S8461">
        <v>1</v>
      </c>
      <c r="T8461">
        <v>1</v>
      </c>
      <c r="U8461">
        <v>1</v>
      </c>
      <c r="V8461">
        <v>219</v>
      </c>
      <c r="W8461" t="s">
        <v>41</v>
      </c>
      <c r="X8461" t="s">
        <v>41043</v>
      </c>
      <c r="Y8461" t="s">
        <v>6</v>
      </c>
      <c r="Z8461" s="1">
        <v>45278</v>
      </c>
      <c r="AA8461" s="2">
        <v>0.60833333333333328</v>
      </c>
      <c r="AB8461" s="2">
        <v>0.29981481481481481</v>
      </c>
      <c r="AC8461" t="s">
        <v>45</v>
      </c>
      <c r="AD8461" t="s">
        <v>44</v>
      </c>
      <c r="AE8461" t="s">
        <v>44</v>
      </c>
      <c r="AF8461">
        <v>219</v>
      </c>
    </row>
    <row r="8462" spans="1:32">
      <c r="A8462">
        <v>33910</v>
      </c>
      <c r="B8462">
        <v>33010</v>
      </c>
      <c r="C8462" t="s">
        <v>284</v>
      </c>
      <c r="D8462" t="s">
        <v>14075</v>
      </c>
      <c r="E8462" t="s">
        <v>48</v>
      </c>
      <c r="F8462" t="s">
        <v>32594</v>
      </c>
      <c r="G8462" t="s">
        <v>41044</v>
      </c>
      <c r="H8462" t="s">
        <v>530</v>
      </c>
      <c r="I8462" s="1">
        <v>28384</v>
      </c>
      <c r="J8462" t="s">
        <v>41045</v>
      </c>
      <c r="K8462" t="s">
        <v>41046</v>
      </c>
      <c r="L8462">
        <v>75578</v>
      </c>
      <c r="M8462" t="s">
        <v>530</v>
      </c>
      <c r="N8462" s="1">
        <v>45065</v>
      </c>
      <c r="O8462" s="1">
        <v>45068</v>
      </c>
      <c r="P8462">
        <v>69</v>
      </c>
      <c r="Q8462">
        <v>3</v>
      </c>
      <c r="R8462" t="s">
        <v>40</v>
      </c>
      <c r="S8462">
        <v>2</v>
      </c>
      <c r="T8462">
        <v>0</v>
      </c>
      <c r="U8462">
        <v>3</v>
      </c>
      <c r="V8462">
        <v>621</v>
      </c>
      <c r="W8462" t="s">
        <v>54</v>
      </c>
      <c r="X8462" t="s">
        <v>41047</v>
      </c>
      <c r="Y8462" t="s">
        <v>6</v>
      </c>
      <c r="Z8462" s="1">
        <v>45048</v>
      </c>
      <c r="AA8462" s="2">
        <v>0.20461805555555557</v>
      </c>
      <c r="AB8462" s="2">
        <v>0.69606481481481486</v>
      </c>
      <c r="AC8462" t="s">
        <v>45</v>
      </c>
      <c r="AD8462" t="s">
        <v>44</v>
      </c>
      <c r="AE8462" t="s">
        <v>45</v>
      </c>
      <c r="AF8462">
        <v>207</v>
      </c>
    </row>
    <row r="8463" spans="1:32">
      <c r="A8463">
        <v>33911</v>
      </c>
      <c r="B8463">
        <v>33011</v>
      </c>
      <c r="C8463" t="s">
        <v>66</v>
      </c>
      <c r="D8463" t="s">
        <v>1298</v>
      </c>
      <c r="E8463" t="s">
        <v>48</v>
      </c>
      <c r="F8463" t="s">
        <v>41048</v>
      </c>
      <c r="G8463" t="s">
        <v>41049</v>
      </c>
      <c r="H8463" t="s">
        <v>115</v>
      </c>
      <c r="I8463" s="1">
        <v>25976</v>
      </c>
      <c r="J8463" t="s">
        <v>41050</v>
      </c>
      <c r="K8463" t="s">
        <v>41051</v>
      </c>
      <c r="L8463">
        <v>51605</v>
      </c>
      <c r="M8463" t="s">
        <v>115</v>
      </c>
      <c r="N8463" s="1">
        <v>45231</v>
      </c>
      <c r="O8463" s="1">
        <v>45234</v>
      </c>
      <c r="P8463">
        <v>59</v>
      </c>
      <c r="Q8463">
        <v>3</v>
      </c>
      <c r="R8463" t="s">
        <v>63</v>
      </c>
      <c r="S8463">
        <v>2</v>
      </c>
      <c r="T8463">
        <v>2</v>
      </c>
      <c r="U8463">
        <v>3</v>
      </c>
      <c r="V8463">
        <v>231</v>
      </c>
      <c r="W8463" t="s">
        <v>54</v>
      </c>
      <c r="X8463" t="s">
        <v>41052</v>
      </c>
      <c r="Y8463" t="s">
        <v>43</v>
      </c>
      <c r="Z8463" s="1">
        <v>45220</v>
      </c>
      <c r="AA8463" s="2">
        <v>0.23708333333333331</v>
      </c>
      <c r="AB8463" s="2">
        <v>0.33692129629629625</v>
      </c>
      <c r="AC8463" t="s">
        <v>45</v>
      </c>
      <c r="AD8463" t="s">
        <v>45</v>
      </c>
      <c r="AE8463" t="s">
        <v>44</v>
      </c>
      <c r="AF8463">
        <v>77</v>
      </c>
    </row>
    <row r="8464" spans="1:32">
      <c r="A8464">
        <v>33914</v>
      </c>
      <c r="B8464">
        <v>33014</v>
      </c>
      <c r="C8464" t="s">
        <v>2816</v>
      </c>
      <c r="D8464" t="s">
        <v>12456</v>
      </c>
      <c r="E8464" t="s">
        <v>48</v>
      </c>
      <c r="F8464" t="s">
        <v>6228</v>
      </c>
      <c r="G8464" t="s">
        <v>41053</v>
      </c>
      <c r="H8464" t="s">
        <v>418</v>
      </c>
      <c r="I8464" s="1">
        <v>30103</v>
      </c>
      <c r="J8464" t="s">
        <v>41054</v>
      </c>
      <c r="K8464" t="s">
        <v>41055</v>
      </c>
      <c r="L8464">
        <v>87987</v>
      </c>
      <c r="M8464" t="s">
        <v>418</v>
      </c>
      <c r="N8464" s="1">
        <v>45283</v>
      </c>
      <c r="O8464" s="1">
        <v>45288</v>
      </c>
      <c r="P8464">
        <v>97</v>
      </c>
      <c r="Q8464">
        <v>4</v>
      </c>
      <c r="R8464" t="s">
        <v>53</v>
      </c>
      <c r="S8464">
        <v>3</v>
      </c>
      <c r="T8464">
        <v>2</v>
      </c>
      <c r="U8464">
        <v>5</v>
      </c>
      <c r="V8464">
        <v>735</v>
      </c>
      <c r="W8464" t="s">
        <v>41</v>
      </c>
      <c r="X8464" t="s">
        <v>41056</v>
      </c>
      <c r="Y8464" t="s">
        <v>43</v>
      </c>
      <c r="Z8464" s="1">
        <v>45267</v>
      </c>
      <c r="AA8464" s="2">
        <v>0.68517361111111119</v>
      </c>
      <c r="AB8464" s="2">
        <v>0.3964699074074074</v>
      </c>
      <c r="AC8464" t="s">
        <v>44</v>
      </c>
      <c r="AD8464" t="s">
        <v>45</v>
      </c>
      <c r="AE8464" t="s">
        <v>45</v>
      </c>
      <c r="AF8464">
        <v>147</v>
      </c>
    </row>
    <row r="8465" spans="1:32">
      <c r="A8465">
        <v>33917</v>
      </c>
      <c r="B8465">
        <v>33017</v>
      </c>
      <c r="C8465" t="s">
        <v>602</v>
      </c>
      <c r="D8465" t="s">
        <v>2183</v>
      </c>
      <c r="E8465" t="s">
        <v>48</v>
      </c>
      <c r="F8465" t="s">
        <v>41057</v>
      </c>
      <c r="G8465" t="s">
        <v>41058</v>
      </c>
      <c r="H8465" t="s">
        <v>330</v>
      </c>
      <c r="I8465" s="1">
        <v>38330</v>
      </c>
      <c r="J8465" t="s">
        <v>41059</v>
      </c>
      <c r="K8465" t="s">
        <v>41060</v>
      </c>
      <c r="L8465">
        <v>24626</v>
      </c>
      <c r="M8465" t="s">
        <v>330</v>
      </c>
      <c r="N8465" s="1">
        <v>45276</v>
      </c>
      <c r="O8465" s="1">
        <v>45279</v>
      </c>
      <c r="P8465">
        <v>88</v>
      </c>
      <c r="Q8465">
        <v>4</v>
      </c>
      <c r="R8465" t="s">
        <v>53</v>
      </c>
      <c r="S8465">
        <v>3</v>
      </c>
      <c r="T8465">
        <v>0</v>
      </c>
      <c r="U8465">
        <v>3</v>
      </c>
      <c r="V8465">
        <v>429</v>
      </c>
      <c r="W8465" t="s">
        <v>41</v>
      </c>
      <c r="X8465" t="s">
        <v>41061</v>
      </c>
      <c r="Y8465" t="s">
        <v>65</v>
      </c>
      <c r="Z8465" s="1">
        <v>45238</v>
      </c>
      <c r="AA8465" s="2">
        <v>0.43444444444444441</v>
      </c>
      <c r="AB8465" s="2">
        <v>0.46559027777777778</v>
      </c>
      <c r="AC8465" t="s">
        <v>45</v>
      </c>
      <c r="AD8465" t="s">
        <v>44</v>
      </c>
      <c r="AE8465" t="s">
        <v>45</v>
      </c>
      <c r="AF8465">
        <v>143</v>
      </c>
    </row>
    <row r="8466" spans="1:32">
      <c r="A8466">
        <v>33919</v>
      </c>
      <c r="B8466">
        <v>33019</v>
      </c>
      <c r="C8466" t="s">
        <v>90</v>
      </c>
      <c r="D8466" t="s">
        <v>83</v>
      </c>
      <c r="E8466" t="s">
        <v>34</v>
      </c>
      <c r="F8466" t="s">
        <v>41062</v>
      </c>
      <c r="G8466" t="s">
        <v>41063</v>
      </c>
      <c r="H8466" t="s">
        <v>904</v>
      </c>
      <c r="I8466" s="1">
        <v>17170</v>
      </c>
      <c r="J8466" t="s">
        <v>41064</v>
      </c>
      <c r="K8466" t="s">
        <v>41065</v>
      </c>
      <c r="L8466">
        <v>85822</v>
      </c>
      <c r="M8466" t="s">
        <v>904</v>
      </c>
      <c r="N8466" s="1">
        <v>45266</v>
      </c>
      <c r="O8466" s="1">
        <v>45268</v>
      </c>
      <c r="P8466">
        <v>7</v>
      </c>
      <c r="Q8466">
        <v>1</v>
      </c>
      <c r="R8466" t="s">
        <v>53</v>
      </c>
      <c r="S8466">
        <v>3</v>
      </c>
      <c r="T8466">
        <v>0</v>
      </c>
      <c r="U8466">
        <v>2</v>
      </c>
      <c r="V8466">
        <v>254</v>
      </c>
      <c r="W8466" t="s">
        <v>54</v>
      </c>
      <c r="X8466" t="s">
        <v>41066</v>
      </c>
      <c r="Y8466" t="s">
        <v>6</v>
      </c>
      <c r="Z8466" s="1">
        <v>45229</v>
      </c>
      <c r="AA8466" s="2">
        <v>0.37564814814814818</v>
      </c>
      <c r="AB8466" s="2">
        <v>0.20325231481481479</v>
      </c>
      <c r="AC8466" t="s">
        <v>44</v>
      </c>
      <c r="AD8466" t="s">
        <v>44</v>
      </c>
      <c r="AE8466" t="s">
        <v>45</v>
      </c>
      <c r="AF8466">
        <v>127</v>
      </c>
    </row>
    <row r="8467" spans="1:32">
      <c r="A8467">
        <v>33920</v>
      </c>
      <c r="B8467">
        <v>33020</v>
      </c>
      <c r="C8467" t="s">
        <v>1155</v>
      </c>
      <c r="D8467" t="s">
        <v>3183</v>
      </c>
      <c r="E8467" t="s">
        <v>48</v>
      </c>
      <c r="F8467" t="s">
        <v>41067</v>
      </c>
      <c r="G8467">
        <v>9987049871</v>
      </c>
      <c r="H8467" t="s">
        <v>295</v>
      </c>
      <c r="I8467" s="1">
        <v>20596</v>
      </c>
      <c r="J8467" t="s">
        <v>41068</v>
      </c>
      <c r="K8467" t="s">
        <v>23324</v>
      </c>
      <c r="L8467">
        <v>63898</v>
      </c>
      <c r="M8467" t="s">
        <v>295</v>
      </c>
      <c r="N8467" s="1">
        <v>45101</v>
      </c>
      <c r="O8467" s="1">
        <v>45102</v>
      </c>
      <c r="P8467">
        <v>81</v>
      </c>
      <c r="Q8467">
        <v>4</v>
      </c>
      <c r="R8467" t="s">
        <v>40</v>
      </c>
      <c r="S8467">
        <v>3</v>
      </c>
      <c r="T8467">
        <v>1</v>
      </c>
      <c r="U8467">
        <v>1</v>
      </c>
      <c r="V8467">
        <v>225</v>
      </c>
      <c r="W8467" t="s">
        <v>54</v>
      </c>
      <c r="X8467" t="s">
        <v>41069</v>
      </c>
      <c r="Y8467" t="s">
        <v>81</v>
      </c>
      <c r="Z8467" s="1">
        <v>45081</v>
      </c>
      <c r="AA8467" s="2">
        <v>0.57445601851851846</v>
      </c>
      <c r="AB8467" s="2">
        <v>0.95901620370370377</v>
      </c>
      <c r="AC8467" t="s">
        <v>45</v>
      </c>
      <c r="AD8467" t="s">
        <v>44</v>
      </c>
      <c r="AE8467" t="s">
        <v>44</v>
      </c>
      <c r="AF8467">
        <v>225</v>
      </c>
    </row>
    <row r="8468" spans="1:32">
      <c r="A8468">
        <v>33924</v>
      </c>
      <c r="B8468">
        <v>33024</v>
      </c>
      <c r="C8468" t="s">
        <v>881</v>
      </c>
      <c r="D8468" t="s">
        <v>853</v>
      </c>
      <c r="E8468" t="s">
        <v>34</v>
      </c>
      <c r="F8468" t="s">
        <v>41070</v>
      </c>
      <c r="G8468" t="s">
        <v>41071</v>
      </c>
      <c r="H8468" t="s">
        <v>418</v>
      </c>
      <c r="I8468" s="1">
        <v>35431</v>
      </c>
      <c r="J8468" t="s">
        <v>41072</v>
      </c>
      <c r="K8468" t="s">
        <v>41073</v>
      </c>
      <c r="L8468">
        <v>16078</v>
      </c>
      <c r="M8468" t="s">
        <v>418</v>
      </c>
      <c r="N8468" s="1">
        <v>45262</v>
      </c>
      <c r="O8468" s="1">
        <v>45263</v>
      </c>
      <c r="P8468">
        <v>24</v>
      </c>
      <c r="Q8468">
        <v>1</v>
      </c>
      <c r="R8468" t="s">
        <v>40</v>
      </c>
      <c r="S8468">
        <v>1</v>
      </c>
      <c r="T8468">
        <v>1</v>
      </c>
      <c r="U8468">
        <v>1</v>
      </c>
      <c r="V8468">
        <v>231</v>
      </c>
      <c r="W8468" t="s">
        <v>41</v>
      </c>
      <c r="X8468" t="s">
        <v>41074</v>
      </c>
      <c r="Y8468" t="s">
        <v>43</v>
      </c>
      <c r="Z8468" s="1">
        <v>45234</v>
      </c>
      <c r="AA8468" s="2">
        <v>0.12702546296296297</v>
      </c>
      <c r="AB8468" s="2">
        <v>4.9907407407407407E-2</v>
      </c>
      <c r="AC8468" t="s">
        <v>44</v>
      </c>
      <c r="AD8468" t="s">
        <v>44</v>
      </c>
      <c r="AE8468" t="s">
        <v>45</v>
      </c>
      <c r="AF8468">
        <v>231</v>
      </c>
    </row>
    <row r="8469" spans="1:32">
      <c r="A8469">
        <v>33927</v>
      </c>
      <c r="B8469">
        <v>33027</v>
      </c>
      <c r="C8469" t="s">
        <v>3639</v>
      </c>
      <c r="D8469" t="s">
        <v>1815</v>
      </c>
      <c r="E8469" t="s">
        <v>34</v>
      </c>
      <c r="F8469" t="s">
        <v>41075</v>
      </c>
      <c r="G8469" t="s">
        <v>41076</v>
      </c>
      <c r="H8469" t="s">
        <v>725</v>
      </c>
      <c r="I8469" s="1">
        <v>36460</v>
      </c>
      <c r="J8469" t="s">
        <v>41077</v>
      </c>
      <c r="K8469" t="s">
        <v>41078</v>
      </c>
      <c r="L8469">
        <v>20225</v>
      </c>
      <c r="M8469" t="s">
        <v>725</v>
      </c>
      <c r="N8469" s="1">
        <v>45060</v>
      </c>
      <c r="O8469" s="1">
        <v>45064</v>
      </c>
      <c r="P8469">
        <v>82</v>
      </c>
      <c r="Q8469">
        <v>4</v>
      </c>
      <c r="R8469" t="s">
        <v>53</v>
      </c>
      <c r="S8469">
        <v>4</v>
      </c>
      <c r="T8469">
        <v>1</v>
      </c>
      <c r="U8469">
        <v>4</v>
      </c>
      <c r="V8469">
        <v>588</v>
      </c>
      <c r="W8469" t="s">
        <v>54</v>
      </c>
      <c r="X8469" t="s">
        <v>41079</v>
      </c>
      <c r="Y8469" t="s">
        <v>81</v>
      </c>
      <c r="Z8469" s="1">
        <v>45023</v>
      </c>
      <c r="AA8469" s="2">
        <v>0.471712962962963</v>
      </c>
      <c r="AB8469" s="2">
        <v>0.6853935185185186</v>
      </c>
      <c r="AC8469" t="s">
        <v>44</v>
      </c>
      <c r="AD8469" t="s">
        <v>45</v>
      </c>
      <c r="AE8469" t="s">
        <v>44</v>
      </c>
      <c r="AF8469">
        <v>147</v>
      </c>
    </row>
    <row r="8470" spans="1:32">
      <c r="A8470">
        <v>33928</v>
      </c>
      <c r="B8470">
        <v>33028</v>
      </c>
      <c r="C8470" t="s">
        <v>571</v>
      </c>
      <c r="D8470" t="s">
        <v>6396</v>
      </c>
      <c r="E8470" t="s">
        <v>34</v>
      </c>
      <c r="F8470" t="s">
        <v>41080</v>
      </c>
      <c r="G8470" t="s">
        <v>41081</v>
      </c>
      <c r="H8470" t="s">
        <v>1301</v>
      </c>
      <c r="I8470" s="1">
        <v>35089</v>
      </c>
      <c r="J8470" t="s">
        <v>41082</v>
      </c>
      <c r="K8470" t="s">
        <v>41083</v>
      </c>
      <c r="L8470">
        <v>34979</v>
      </c>
      <c r="M8470" t="s">
        <v>1301</v>
      </c>
      <c r="N8470" s="1">
        <v>45054</v>
      </c>
      <c r="O8470" s="1">
        <v>45058</v>
      </c>
      <c r="P8470">
        <v>23</v>
      </c>
      <c r="Q8470">
        <v>1</v>
      </c>
      <c r="R8470" t="s">
        <v>63</v>
      </c>
      <c r="S8470">
        <v>4</v>
      </c>
      <c r="T8470">
        <v>1</v>
      </c>
      <c r="U8470">
        <v>4</v>
      </c>
      <c r="V8470">
        <v>280</v>
      </c>
      <c r="W8470" t="s">
        <v>54</v>
      </c>
      <c r="X8470" t="s">
        <v>41084</v>
      </c>
      <c r="Y8470" t="s">
        <v>81</v>
      </c>
      <c r="Z8470" s="1">
        <v>45045</v>
      </c>
      <c r="AA8470" s="2">
        <v>0.79230324074074077</v>
      </c>
      <c r="AB8470" s="2">
        <v>0.75327546296296299</v>
      </c>
      <c r="AC8470" t="s">
        <v>44</v>
      </c>
      <c r="AD8470" t="s">
        <v>45</v>
      </c>
      <c r="AE8470" t="s">
        <v>45</v>
      </c>
      <c r="AF8470">
        <v>70</v>
      </c>
    </row>
    <row r="8471" spans="1:32">
      <c r="A8471">
        <v>33933</v>
      </c>
      <c r="B8471">
        <v>33033</v>
      </c>
      <c r="C8471" t="s">
        <v>1966</v>
      </c>
      <c r="D8471" t="s">
        <v>1809</v>
      </c>
      <c r="E8471" t="s">
        <v>34</v>
      </c>
      <c r="F8471" t="s">
        <v>41085</v>
      </c>
      <c r="G8471" t="s">
        <v>41086</v>
      </c>
      <c r="H8471" t="s">
        <v>537</v>
      </c>
      <c r="I8471" s="1">
        <v>25155</v>
      </c>
      <c r="J8471" t="s">
        <v>41087</v>
      </c>
      <c r="K8471" t="s">
        <v>12613</v>
      </c>
      <c r="L8471">
        <v>12950</v>
      </c>
      <c r="M8471" t="s">
        <v>537</v>
      </c>
      <c r="N8471" s="1">
        <v>45073</v>
      </c>
      <c r="O8471" s="1">
        <v>45074</v>
      </c>
      <c r="P8471">
        <v>42</v>
      </c>
      <c r="Q8471">
        <v>2</v>
      </c>
      <c r="R8471" t="s">
        <v>40</v>
      </c>
      <c r="S8471">
        <v>2</v>
      </c>
      <c r="T8471">
        <v>1</v>
      </c>
      <c r="U8471">
        <v>1</v>
      </c>
      <c r="V8471">
        <v>218</v>
      </c>
      <c r="W8471" t="s">
        <v>54</v>
      </c>
      <c r="X8471" t="s">
        <v>41088</v>
      </c>
      <c r="Y8471" t="s">
        <v>6</v>
      </c>
      <c r="Z8471" s="1">
        <v>45035</v>
      </c>
      <c r="AA8471" s="2">
        <v>0.74204861111111109</v>
      </c>
      <c r="AB8471" s="2">
        <v>0.31082175925925926</v>
      </c>
      <c r="AC8471" t="s">
        <v>45</v>
      </c>
      <c r="AD8471" t="s">
        <v>44</v>
      </c>
      <c r="AE8471" t="s">
        <v>44</v>
      </c>
      <c r="AF8471">
        <v>218</v>
      </c>
    </row>
    <row r="8472" spans="1:32">
      <c r="A8472">
        <v>33934</v>
      </c>
      <c r="B8472">
        <v>33034</v>
      </c>
      <c r="C8472" t="s">
        <v>602</v>
      </c>
      <c r="D8472" t="s">
        <v>4167</v>
      </c>
      <c r="E8472" t="s">
        <v>48</v>
      </c>
      <c r="F8472" t="s">
        <v>41089</v>
      </c>
      <c r="G8472" t="s">
        <v>41090</v>
      </c>
      <c r="H8472" t="s">
        <v>537</v>
      </c>
      <c r="I8472" s="1">
        <v>16526</v>
      </c>
      <c r="J8472" t="s">
        <v>41091</v>
      </c>
      <c r="K8472" t="s">
        <v>41092</v>
      </c>
      <c r="L8472">
        <v>96224</v>
      </c>
      <c r="M8472" t="s">
        <v>537</v>
      </c>
      <c r="N8472" s="1">
        <v>45053</v>
      </c>
      <c r="O8472" s="1">
        <v>45054</v>
      </c>
      <c r="P8472">
        <v>48</v>
      </c>
      <c r="Q8472">
        <v>2</v>
      </c>
      <c r="R8472" t="s">
        <v>40</v>
      </c>
      <c r="S8472">
        <v>1</v>
      </c>
      <c r="T8472">
        <v>2</v>
      </c>
      <c r="U8472">
        <v>1</v>
      </c>
      <c r="V8472">
        <v>226</v>
      </c>
      <c r="W8472" t="s">
        <v>41</v>
      </c>
      <c r="X8472" t="s">
        <v>41093</v>
      </c>
      <c r="Y8472" t="s">
        <v>43</v>
      </c>
      <c r="Z8472" s="1">
        <v>45037</v>
      </c>
      <c r="AA8472" s="2">
        <v>0.18688657407407408</v>
      </c>
      <c r="AB8472" s="2">
        <v>0.86663194444444447</v>
      </c>
      <c r="AC8472" t="s">
        <v>44</v>
      </c>
      <c r="AD8472" t="s">
        <v>44</v>
      </c>
      <c r="AE8472" t="s">
        <v>44</v>
      </c>
      <c r="AF8472">
        <v>226</v>
      </c>
    </row>
    <row r="8473" spans="1:32">
      <c r="A8473">
        <v>33935</v>
      </c>
      <c r="B8473">
        <v>33035</v>
      </c>
      <c r="C8473" t="s">
        <v>9350</v>
      </c>
      <c r="D8473" t="s">
        <v>11217</v>
      </c>
      <c r="E8473" t="s">
        <v>48</v>
      </c>
      <c r="F8473" t="s">
        <v>41094</v>
      </c>
      <c r="G8473">
        <v>8317495650</v>
      </c>
      <c r="H8473" t="s">
        <v>171</v>
      </c>
      <c r="I8473" s="1">
        <v>18593</v>
      </c>
      <c r="J8473" t="s">
        <v>41095</v>
      </c>
      <c r="K8473" t="s">
        <v>29462</v>
      </c>
      <c r="L8473">
        <v>23183</v>
      </c>
      <c r="M8473" t="s">
        <v>171</v>
      </c>
      <c r="N8473" s="1">
        <v>45308</v>
      </c>
      <c r="O8473" s="1">
        <v>45309</v>
      </c>
      <c r="P8473">
        <v>56</v>
      </c>
      <c r="Q8473">
        <v>3</v>
      </c>
      <c r="R8473" t="s">
        <v>63</v>
      </c>
      <c r="S8473">
        <v>4</v>
      </c>
      <c r="T8473">
        <v>1</v>
      </c>
      <c r="U8473">
        <v>1</v>
      </c>
      <c r="V8473">
        <v>71</v>
      </c>
      <c r="W8473" t="s">
        <v>54</v>
      </c>
      <c r="X8473" t="s">
        <v>41096</v>
      </c>
      <c r="Y8473" t="s">
        <v>81</v>
      </c>
      <c r="Z8473" s="1">
        <v>45281</v>
      </c>
      <c r="AA8473" s="2">
        <v>0.47297453703703707</v>
      </c>
      <c r="AB8473" s="2">
        <v>0.9337847222222222</v>
      </c>
      <c r="AC8473" t="s">
        <v>45</v>
      </c>
      <c r="AD8473" t="s">
        <v>44</v>
      </c>
      <c r="AE8473" t="s">
        <v>44</v>
      </c>
      <c r="AF8473">
        <v>71</v>
      </c>
    </row>
    <row r="8474" spans="1:32">
      <c r="A8474">
        <v>33938</v>
      </c>
      <c r="B8474">
        <v>33038</v>
      </c>
      <c r="C8474" t="s">
        <v>105</v>
      </c>
      <c r="D8474" t="s">
        <v>14075</v>
      </c>
      <c r="E8474" t="s">
        <v>34</v>
      </c>
      <c r="F8474" t="s">
        <v>41097</v>
      </c>
      <c r="G8474" t="s">
        <v>41098</v>
      </c>
      <c r="H8474" t="s">
        <v>201</v>
      </c>
      <c r="I8474" s="1">
        <v>23369</v>
      </c>
      <c r="J8474" t="s">
        <v>41099</v>
      </c>
      <c r="K8474" t="s">
        <v>41100</v>
      </c>
      <c r="L8474">
        <v>52154</v>
      </c>
      <c r="M8474" t="s">
        <v>201</v>
      </c>
      <c r="N8474" s="1">
        <v>45253</v>
      </c>
      <c r="O8474" s="1">
        <v>45256</v>
      </c>
      <c r="P8474">
        <v>19</v>
      </c>
      <c r="Q8474">
        <v>1</v>
      </c>
      <c r="R8474" t="s">
        <v>53</v>
      </c>
      <c r="S8474">
        <v>4</v>
      </c>
      <c r="T8474">
        <v>2</v>
      </c>
      <c r="U8474">
        <v>3</v>
      </c>
      <c r="V8474">
        <v>402</v>
      </c>
      <c r="W8474" t="s">
        <v>41</v>
      </c>
      <c r="X8474" t="s">
        <v>41101</v>
      </c>
      <c r="Y8474" t="s">
        <v>6</v>
      </c>
      <c r="Z8474" s="1">
        <v>45242</v>
      </c>
      <c r="AA8474" s="2">
        <v>0.83665509259259263</v>
      </c>
      <c r="AB8474" s="2">
        <v>2.3854166666666666E-2</v>
      </c>
      <c r="AC8474" t="s">
        <v>45</v>
      </c>
      <c r="AD8474" t="s">
        <v>45</v>
      </c>
      <c r="AE8474" t="s">
        <v>45</v>
      </c>
      <c r="AF8474">
        <v>134</v>
      </c>
    </row>
    <row r="8475" spans="1:32">
      <c r="A8475">
        <v>33939</v>
      </c>
      <c r="B8475">
        <v>33039</v>
      </c>
      <c r="C8475" t="s">
        <v>2415</v>
      </c>
      <c r="D8475" t="s">
        <v>263</v>
      </c>
      <c r="E8475" t="s">
        <v>48</v>
      </c>
      <c r="F8475" t="s">
        <v>41102</v>
      </c>
      <c r="G8475" t="s">
        <v>41103</v>
      </c>
      <c r="H8475" t="s">
        <v>423</v>
      </c>
      <c r="I8475" s="1">
        <v>16219</v>
      </c>
      <c r="J8475" t="s">
        <v>41104</v>
      </c>
      <c r="K8475" t="s">
        <v>41105</v>
      </c>
      <c r="L8475">
        <v>29246</v>
      </c>
      <c r="M8475" t="s">
        <v>423</v>
      </c>
      <c r="N8475" s="1">
        <v>45270</v>
      </c>
      <c r="O8475" s="1">
        <v>45271</v>
      </c>
      <c r="P8475">
        <v>35</v>
      </c>
      <c r="Q8475">
        <v>2</v>
      </c>
      <c r="R8475" t="s">
        <v>63</v>
      </c>
      <c r="S8475">
        <v>2</v>
      </c>
      <c r="T8475">
        <v>2</v>
      </c>
      <c r="U8475">
        <v>1</v>
      </c>
      <c r="V8475">
        <v>71</v>
      </c>
      <c r="W8475" t="s">
        <v>41</v>
      </c>
      <c r="X8475" t="s">
        <v>41106</v>
      </c>
      <c r="Y8475" t="s">
        <v>6</v>
      </c>
      <c r="Z8475" s="1">
        <v>45253</v>
      </c>
      <c r="AA8475" s="2">
        <v>0.37886574074074075</v>
      </c>
      <c r="AB8475" s="2">
        <v>0.17233796296296297</v>
      </c>
      <c r="AC8475" t="s">
        <v>45</v>
      </c>
      <c r="AD8475" t="s">
        <v>45</v>
      </c>
      <c r="AE8475" t="s">
        <v>45</v>
      </c>
      <c r="AF8475">
        <v>71</v>
      </c>
    </row>
    <row r="8476" spans="1:32">
      <c r="A8476">
        <v>33941</v>
      </c>
      <c r="B8476">
        <v>33041</v>
      </c>
      <c r="C8476" t="s">
        <v>5481</v>
      </c>
      <c r="D8476" t="s">
        <v>977</v>
      </c>
      <c r="E8476" t="s">
        <v>48</v>
      </c>
      <c r="F8476" t="s">
        <v>41107</v>
      </c>
      <c r="G8476" t="s">
        <v>41108</v>
      </c>
      <c r="H8476" t="s">
        <v>725</v>
      </c>
      <c r="I8476" s="1">
        <v>31697</v>
      </c>
      <c r="J8476" t="s">
        <v>41109</v>
      </c>
      <c r="K8476" t="s">
        <v>6716</v>
      </c>
      <c r="L8476">
        <v>34420</v>
      </c>
      <c r="M8476" t="s">
        <v>725</v>
      </c>
      <c r="N8476" s="1">
        <v>44960</v>
      </c>
      <c r="O8476" s="1">
        <v>44963</v>
      </c>
      <c r="P8476">
        <v>24</v>
      </c>
      <c r="Q8476">
        <v>1</v>
      </c>
      <c r="R8476" t="s">
        <v>40</v>
      </c>
      <c r="S8476">
        <v>3</v>
      </c>
      <c r="T8476">
        <v>0</v>
      </c>
      <c r="U8476">
        <v>3</v>
      </c>
      <c r="V8476">
        <v>750</v>
      </c>
      <c r="W8476" t="s">
        <v>54</v>
      </c>
      <c r="X8476" t="s">
        <v>41110</v>
      </c>
      <c r="Y8476" t="s">
        <v>6</v>
      </c>
      <c r="Z8476" s="1">
        <v>44951</v>
      </c>
      <c r="AA8476" s="2">
        <v>0.67996527777777782</v>
      </c>
      <c r="AB8476" s="2">
        <v>0.88768518518518524</v>
      </c>
      <c r="AC8476" t="s">
        <v>44</v>
      </c>
      <c r="AD8476" t="s">
        <v>44</v>
      </c>
      <c r="AE8476" t="s">
        <v>44</v>
      </c>
      <c r="AF8476">
        <v>250</v>
      </c>
    </row>
    <row r="8477" spans="1:32">
      <c r="A8477">
        <v>33942</v>
      </c>
      <c r="B8477">
        <v>33042</v>
      </c>
      <c r="C8477" t="s">
        <v>1367</v>
      </c>
      <c r="D8477" t="s">
        <v>1833</v>
      </c>
      <c r="E8477" t="s">
        <v>48</v>
      </c>
      <c r="F8477" t="s">
        <v>41111</v>
      </c>
      <c r="G8477" t="s">
        <v>41112</v>
      </c>
      <c r="H8477" t="s">
        <v>179</v>
      </c>
      <c r="I8477" s="1">
        <v>28462</v>
      </c>
      <c r="J8477" t="s">
        <v>41113</v>
      </c>
      <c r="K8477" t="s">
        <v>15408</v>
      </c>
      <c r="L8477">
        <v>61343</v>
      </c>
      <c r="M8477" t="s">
        <v>179</v>
      </c>
      <c r="N8477" s="1">
        <v>44935</v>
      </c>
      <c r="O8477" s="1">
        <v>44938</v>
      </c>
      <c r="P8477">
        <v>71</v>
      </c>
      <c r="Q8477">
        <v>3</v>
      </c>
      <c r="R8477" t="s">
        <v>63</v>
      </c>
      <c r="S8477">
        <v>2</v>
      </c>
      <c r="T8477">
        <v>2</v>
      </c>
      <c r="U8477">
        <v>3</v>
      </c>
      <c r="V8477">
        <v>189</v>
      </c>
      <c r="W8477" t="s">
        <v>41</v>
      </c>
      <c r="X8477" t="s">
        <v>41114</v>
      </c>
      <c r="Y8477" t="s">
        <v>65</v>
      </c>
      <c r="Z8477" s="1">
        <v>44929</v>
      </c>
      <c r="AA8477" s="2">
        <v>0.52807870370370369</v>
      </c>
      <c r="AB8477" s="2">
        <v>0.6381134259259259</v>
      </c>
      <c r="AC8477" t="s">
        <v>44</v>
      </c>
      <c r="AD8477" t="s">
        <v>45</v>
      </c>
      <c r="AE8477" t="s">
        <v>45</v>
      </c>
      <c r="AF8477">
        <v>63</v>
      </c>
    </row>
    <row r="8478" spans="1:32">
      <c r="A8478">
        <v>33943</v>
      </c>
      <c r="B8478">
        <v>33043</v>
      </c>
      <c r="C8478" t="s">
        <v>5029</v>
      </c>
      <c r="D8478" t="s">
        <v>609</v>
      </c>
      <c r="E8478" t="s">
        <v>48</v>
      </c>
      <c r="F8478" t="s">
        <v>41115</v>
      </c>
      <c r="G8478" t="s">
        <v>41116</v>
      </c>
      <c r="H8478" t="s">
        <v>171</v>
      </c>
      <c r="I8478" s="1">
        <v>18226</v>
      </c>
      <c r="J8478" t="s">
        <v>41117</v>
      </c>
      <c r="K8478" t="s">
        <v>41118</v>
      </c>
      <c r="L8478">
        <v>19464</v>
      </c>
      <c r="M8478" t="s">
        <v>171</v>
      </c>
      <c r="N8478" s="1">
        <v>45102</v>
      </c>
      <c r="O8478" s="1">
        <v>45107</v>
      </c>
      <c r="P8478">
        <v>26</v>
      </c>
      <c r="Q8478">
        <v>2</v>
      </c>
      <c r="R8478" t="s">
        <v>63</v>
      </c>
      <c r="S8478">
        <v>2</v>
      </c>
      <c r="T8478">
        <v>1</v>
      </c>
      <c r="U8478">
        <v>5</v>
      </c>
      <c r="V8478">
        <v>345</v>
      </c>
      <c r="W8478" t="s">
        <v>41</v>
      </c>
      <c r="X8478" t="s">
        <v>41119</v>
      </c>
      <c r="Y8478" t="s">
        <v>43</v>
      </c>
      <c r="Z8478" s="1">
        <v>45072</v>
      </c>
      <c r="AA8478" s="2">
        <v>0.92351851851851852</v>
      </c>
      <c r="AB8478" s="2">
        <v>4.7569444444444447E-3</v>
      </c>
      <c r="AC8478" t="s">
        <v>45</v>
      </c>
      <c r="AD8478" t="s">
        <v>44</v>
      </c>
      <c r="AE8478" t="s">
        <v>45</v>
      </c>
      <c r="AF8478">
        <v>69</v>
      </c>
    </row>
    <row r="8479" spans="1:32">
      <c r="A8479">
        <v>33944</v>
      </c>
      <c r="B8479">
        <v>33044</v>
      </c>
      <c r="C8479" t="s">
        <v>2161</v>
      </c>
      <c r="D8479" t="s">
        <v>57</v>
      </c>
      <c r="E8479" t="s">
        <v>34</v>
      </c>
      <c r="F8479" t="s">
        <v>41120</v>
      </c>
      <c r="G8479" t="s">
        <v>41121</v>
      </c>
      <c r="H8479" t="s">
        <v>37</v>
      </c>
      <c r="I8479" s="1">
        <v>21498</v>
      </c>
      <c r="J8479" t="s">
        <v>41122</v>
      </c>
      <c r="K8479" t="s">
        <v>2272</v>
      </c>
      <c r="L8479">
        <v>44624</v>
      </c>
      <c r="M8479" t="s">
        <v>37</v>
      </c>
      <c r="N8479" s="1">
        <v>45041</v>
      </c>
      <c r="O8479" s="1">
        <v>45045</v>
      </c>
      <c r="P8479">
        <v>71</v>
      </c>
      <c r="Q8479">
        <v>3</v>
      </c>
      <c r="R8479" t="s">
        <v>63</v>
      </c>
      <c r="S8479">
        <v>2</v>
      </c>
      <c r="T8479">
        <v>1</v>
      </c>
      <c r="U8479">
        <v>4</v>
      </c>
      <c r="V8479">
        <v>300</v>
      </c>
      <c r="W8479" t="s">
        <v>41</v>
      </c>
      <c r="X8479" t="s">
        <v>41123</v>
      </c>
      <c r="Y8479" t="s">
        <v>81</v>
      </c>
      <c r="Z8479" s="1">
        <v>45031</v>
      </c>
      <c r="AA8479" s="2">
        <v>0.23589120370370367</v>
      </c>
      <c r="AB8479" s="2">
        <v>0.38870370370370372</v>
      </c>
      <c r="AC8479" t="s">
        <v>44</v>
      </c>
      <c r="AD8479" t="s">
        <v>44</v>
      </c>
      <c r="AE8479" t="s">
        <v>44</v>
      </c>
      <c r="AF8479">
        <v>75</v>
      </c>
    </row>
    <row r="8480" spans="1:32">
      <c r="A8480">
        <v>33945</v>
      </c>
      <c r="B8480">
        <v>33045</v>
      </c>
      <c r="C8480" t="s">
        <v>4490</v>
      </c>
      <c r="D8480" t="s">
        <v>5128</v>
      </c>
      <c r="E8480" t="s">
        <v>34</v>
      </c>
      <c r="F8480" t="s">
        <v>41124</v>
      </c>
      <c r="G8480" t="s">
        <v>41125</v>
      </c>
      <c r="H8480" t="s">
        <v>209</v>
      </c>
      <c r="I8480" s="1">
        <v>29462</v>
      </c>
      <c r="J8480" t="s">
        <v>41126</v>
      </c>
      <c r="K8480" t="s">
        <v>9233</v>
      </c>
      <c r="L8480">
        <v>4819</v>
      </c>
      <c r="M8480" t="s">
        <v>209</v>
      </c>
      <c r="N8480" s="1">
        <v>45227</v>
      </c>
      <c r="O8480" s="1">
        <v>45230</v>
      </c>
      <c r="P8480">
        <v>58</v>
      </c>
      <c r="Q8480">
        <v>3</v>
      </c>
      <c r="R8480" t="s">
        <v>53</v>
      </c>
      <c r="S8480">
        <v>4</v>
      </c>
      <c r="T8480">
        <v>0</v>
      </c>
      <c r="U8480">
        <v>3</v>
      </c>
      <c r="V8480">
        <v>408</v>
      </c>
      <c r="W8480" t="s">
        <v>41</v>
      </c>
      <c r="X8480" t="s">
        <v>41127</v>
      </c>
      <c r="Y8480" t="s">
        <v>65</v>
      </c>
      <c r="Z8480" s="1">
        <v>45197</v>
      </c>
      <c r="AA8480" s="2">
        <v>5.2071759259259255E-2</v>
      </c>
      <c r="AB8480" s="2">
        <v>0.58929398148148149</v>
      </c>
      <c r="AC8480" t="s">
        <v>45</v>
      </c>
      <c r="AD8480" t="s">
        <v>44</v>
      </c>
      <c r="AE8480" t="s">
        <v>45</v>
      </c>
      <c r="AF8480">
        <v>136</v>
      </c>
    </row>
    <row r="8481" spans="1:32">
      <c r="A8481">
        <v>33946</v>
      </c>
      <c r="B8481">
        <v>33046</v>
      </c>
      <c r="C8481" t="s">
        <v>1681</v>
      </c>
      <c r="D8481" t="s">
        <v>41128</v>
      </c>
      <c r="E8481" t="s">
        <v>48</v>
      </c>
      <c r="F8481" t="s">
        <v>41129</v>
      </c>
      <c r="G8481" t="s">
        <v>41130</v>
      </c>
      <c r="H8481" t="s">
        <v>70</v>
      </c>
      <c r="I8481" s="1">
        <v>16084</v>
      </c>
      <c r="J8481" t="s">
        <v>41131</v>
      </c>
      <c r="K8481" t="s">
        <v>41132</v>
      </c>
      <c r="L8481">
        <v>38261</v>
      </c>
      <c r="M8481" t="s">
        <v>70</v>
      </c>
      <c r="N8481" s="1">
        <v>45031</v>
      </c>
      <c r="O8481" s="1">
        <v>45036</v>
      </c>
      <c r="P8481">
        <v>47</v>
      </c>
      <c r="Q8481">
        <v>2</v>
      </c>
      <c r="R8481" t="s">
        <v>63</v>
      </c>
      <c r="S8481">
        <v>3</v>
      </c>
      <c r="T8481">
        <v>2</v>
      </c>
      <c r="U8481">
        <v>5</v>
      </c>
      <c r="V8481">
        <v>400</v>
      </c>
      <c r="W8481" t="s">
        <v>54</v>
      </c>
      <c r="X8481" t="s">
        <v>41133</v>
      </c>
      <c r="Y8481" t="s">
        <v>81</v>
      </c>
      <c r="Z8481" s="1">
        <v>44997</v>
      </c>
      <c r="AA8481" s="2">
        <v>0.29510416666666667</v>
      </c>
      <c r="AB8481" s="2">
        <v>0.68196759259259254</v>
      </c>
      <c r="AC8481" t="s">
        <v>45</v>
      </c>
      <c r="AD8481" t="s">
        <v>44</v>
      </c>
      <c r="AE8481" t="s">
        <v>44</v>
      </c>
      <c r="AF8481">
        <v>80</v>
      </c>
    </row>
    <row r="8482" spans="1:32">
      <c r="A8482">
        <v>33949</v>
      </c>
      <c r="B8482">
        <v>33049</v>
      </c>
      <c r="C8482" t="s">
        <v>2202</v>
      </c>
      <c r="D8482" t="s">
        <v>3515</v>
      </c>
      <c r="E8482" t="s">
        <v>34</v>
      </c>
      <c r="F8482" t="s">
        <v>41134</v>
      </c>
      <c r="G8482" t="s">
        <v>41135</v>
      </c>
      <c r="H8482" t="s">
        <v>295</v>
      </c>
      <c r="I8482" s="1">
        <v>31549</v>
      </c>
      <c r="J8482" t="s">
        <v>41136</v>
      </c>
      <c r="K8482" t="s">
        <v>41137</v>
      </c>
      <c r="L8482">
        <v>8032</v>
      </c>
      <c r="M8482" t="s">
        <v>295</v>
      </c>
      <c r="N8482" s="1">
        <v>45115</v>
      </c>
      <c r="O8482" s="1">
        <v>45120</v>
      </c>
      <c r="P8482">
        <v>73</v>
      </c>
      <c r="Q8482">
        <v>3</v>
      </c>
      <c r="R8482" t="s">
        <v>53</v>
      </c>
      <c r="S8482">
        <v>2</v>
      </c>
      <c r="T8482">
        <v>0</v>
      </c>
      <c r="U8482">
        <v>5</v>
      </c>
      <c r="V8482">
        <v>740</v>
      </c>
      <c r="W8482" t="s">
        <v>41</v>
      </c>
      <c r="X8482" t="s">
        <v>41138</v>
      </c>
      <c r="Y8482" t="s">
        <v>65</v>
      </c>
      <c r="Z8482" s="1">
        <v>45097</v>
      </c>
      <c r="AA8482" s="2">
        <v>0.64966435185185178</v>
      </c>
      <c r="AB8482" s="2">
        <v>0.86495370370370372</v>
      </c>
      <c r="AC8482" t="s">
        <v>44</v>
      </c>
      <c r="AD8482" t="s">
        <v>45</v>
      </c>
      <c r="AE8482" t="s">
        <v>45</v>
      </c>
      <c r="AF8482">
        <v>148</v>
      </c>
    </row>
    <row r="8483" spans="1:32">
      <c r="A8483">
        <v>33950</v>
      </c>
      <c r="B8483">
        <v>33050</v>
      </c>
      <c r="C8483" t="s">
        <v>18667</v>
      </c>
      <c r="D8483" t="s">
        <v>3611</v>
      </c>
      <c r="E8483" t="s">
        <v>48</v>
      </c>
      <c r="F8483" t="s">
        <v>41139</v>
      </c>
      <c r="G8483" t="s">
        <v>41140</v>
      </c>
      <c r="H8483" t="s">
        <v>164</v>
      </c>
      <c r="I8483" s="1">
        <v>36973</v>
      </c>
      <c r="J8483" t="s">
        <v>41141</v>
      </c>
      <c r="K8483" t="s">
        <v>41142</v>
      </c>
      <c r="L8483">
        <v>5359</v>
      </c>
      <c r="M8483" t="s">
        <v>164</v>
      </c>
      <c r="N8483" s="1">
        <v>45176</v>
      </c>
      <c r="O8483" s="1">
        <v>45181</v>
      </c>
      <c r="P8483">
        <v>21</v>
      </c>
      <c r="Q8483">
        <v>1</v>
      </c>
      <c r="R8483" t="s">
        <v>40</v>
      </c>
      <c r="S8483">
        <v>4</v>
      </c>
      <c r="T8483">
        <v>0</v>
      </c>
      <c r="U8483">
        <v>5</v>
      </c>
      <c r="V8483">
        <v>1090</v>
      </c>
      <c r="W8483" t="s">
        <v>41</v>
      </c>
      <c r="X8483" t="s">
        <v>41143</v>
      </c>
      <c r="Y8483" t="s">
        <v>43</v>
      </c>
      <c r="Z8483" s="1">
        <v>45159</v>
      </c>
      <c r="AA8483" s="2">
        <v>0.6827199074074074</v>
      </c>
      <c r="AB8483" s="2">
        <v>0.88427083333333334</v>
      </c>
      <c r="AC8483" t="s">
        <v>44</v>
      </c>
      <c r="AD8483" t="s">
        <v>44</v>
      </c>
      <c r="AE8483" t="s">
        <v>45</v>
      </c>
      <c r="AF8483">
        <v>218</v>
      </c>
    </row>
    <row r="8484" spans="1:32">
      <c r="A8484">
        <v>33952</v>
      </c>
      <c r="B8484">
        <v>33052</v>
      </c>
      <c r="C8484" t="s">
        <v>14926</v>
      </c>
      <c r="D8484" t="s">
        <v>12771</v>
      </c>
      <c r="E8484" t="s">
        <v>34</v>
      </c>
      <c r="F8484" t="s">
        <v>41144</v>
      </c>
      <c r="G8484" t="s">
        <v>41145</v>
      </c>
      <c r="H8484" t="s">
        <v>115</v>
      </c>
      <c r="I8484" s="1">
        <v>24003</v>
      </c>
      <c r="J8484" t="s">
        <v>41146</v>
      </c>
      <c r="K8484" t="s">
        <v>41147</v>
      </c>
      <c r="L8484">
        <v>82872</v>
      </c>
      <c r="M8484" t="s">
        <v>115</v>
      </c>
      <c r="N8484" s="1">
        <v>45240</v>
      </c>
      <c r="O8484" s="1">
        <v>45243</v>
      </c>
      <c r="P8484">
        <v>7</v>
      </c>
      <c r="Q8484">
        <v>1</v>
      </c>
      <c r="R8484" t="s">
        <v>53</v>
      </c>
      <c r="S8484">
        <v>4</v>
      </c>
      <c r="T8484">
        <v>2</v>
      </c>
      <c r="U8484">
        <v>3</v>
      </c>
      <c r="V8484">
        <v>435</v>
      </c>
      <c r="W8484" t="s">
        <v>54</v>
      </c>
      <c r="X8484" t="s">
        <v>41148</v>
      </c>
      <c r="Y8484" t="s">
        <v>43</v>
      </c>
      <c r="Z8484" s="1">
        <v>45224</v>
      </c>
      <c r="AA8484" s="2">
        <v>0.82628472222222227</v>
      </c>
      <c r="AB8484" s="2">
        <v>0.85572916666666676</v>
      </c>
      <c r="AC8484" t="s">
        <v>44</v>
      </c>
      <c r="AD8484" t="s">
        <v>44</v>
      </c>
      <c r="AE8484" t="s">
        <v>44</v>
      </c>
      <c r="AF8484">
        <v>145</v>
      </c>
    </row>
    <row r="8485" spans="1:32">
      <c r="A8485">
        <v>33955</v>
      </c>
      <c r="B8485">
        <v>33055</v>
      </c>
      <c r="C8485" t="s">
        <v>1503</v>
      </c>
      <c r="D8485" t="s">
        <v>1023</v>
      </c>
      <c r="E8485" t="s">
        <v>48</v>
      </c>
      <c r="F8485" t="s">
        <v>41149</v>
      </c>
      <c r="G8485" t="s">
        <v>41150</v>
      </c>
      <c r="H8485" t="s">
        <v>171</v>
      </c>
      <c r="I8485" s="1">
        <v>21155</v>
      </c>
      <c r="J8485" t="s">
        <v>41151</v>
      </c>
      <c r="K8485" t="s">
        <v>41152</v>
      </c>
      <c r="L8485">
        <v>39065</v>
      </c>
      <c r="M8485" t="s">
        <v>171</v>
      </c>
      <c r="N8485" s="1">
        <v>45314</v>
      </c>
      <c r="O8485" s="1">
        <v>45318</v>
      </c>
      <c r="P8485">
        <v>32</v>
      </c>
      <c r="Q8485">
        <v>2</v>
      </c>
      <c r="R8485" t="s">
        <v>63</v>
      </c>
      <c r="S8485">
        <v>4</v>
      </c>
      <c r="T8485">
        <v>1</v>
      </c>
      <c r="U8485">
        <v>4</v>
      </c>
      <c r="V8485">
        <v>288</v>
      </c>
      <c r="W8485" t="s">
        <v>54</v>
      </c>
      <c r="X8485" t="s">
        <v>41153</v>
      </c>
      <c r="Y8485" t="s">
        <v>43</v>
      </c>
      <c r="Z8485" s="1">
        <v>45281</v>
      </c>
      <c r="AA8485" s="2">
        <v>0.17930555555555558</v>
      </c>
      <c r="AB8485" s="2">
        <v>0.48260416666666667</v>
      </c>
      <c r="AC8485" t="s">
        <v>44</v>
      </c>
      <c r="AD8485" t="s">
        <v>44</v>
      </c>
      <c r="AE8485" t="s">
        <v>44</v>
      </c>
      <c r="AF8485">
        <v>72</v>
      </c>
    </row>
    <row r="8486" spans="1:32">
      <c r="A8486">
        <v>33957</v>
      </c>
      <c r="B8486">
        <v>33057</v>
      </c>
      <c r="C8486" t="s">
        <v>32</v>
      </c>
      <c r="D8486" t="s">
        <v>41154</v>
      </c>
      <c r="E8486" t="s">
        <v>34</v>
      </c>
      <c r="F8486" t="s">
        <v>41155</v>
      </c>
      <c r="G8486" t="s">
        <v>41156</v>
      </c>
      <c r="H8486" t="s">
        <v>405</v>
      </c>
      <c r="I8486" s="1">
        <v>28074</v>
      </c>
      <c r="J8486" t="s">
        <v>41157</v>
      </c>
      <c r="K8486" t="s">
        <v>41158</v>
      </c>
      <c r="L8486">
        <v>90474</v>
      </c>
      <c r="M8486" t="s">
        <v>405</v>
      </c>
      <c r="N8486" s="1">
        <v>45261</v>
      </c>
      <c r="O8486" s="1">
        <v>45264</v>
      </c>
      <c r="P8486">
        <v>39</v>
      </c>
      <c r="Q8486">
        <v>2</v>
      </c>
      <c r="R8486" t="s">
        <v>40</v>
      </c>
      <c r="S8486">
        <v>4</v>
      </c>
      <c r="T8486">
        <v>1</v>
      </c>
      <c r="U8486">
        <v>3</v>
      </c>
      <c r="V8486">
        <v>720</v>
      </c>
      <c r="W8486" t="s">
        <v>54</v>
      </c>
      <c r="X8486" t="s">
        <v>41159</v>
      </c>
      <c r="Y8486" t="s">
        <v>81</v>
      </c>
      <c r="Z8486" s="1">
        <v>45234</v>
      </c>
      <c r="AA8486" s="2">
        <v>0.29868055555555556</v>
      </c>
      <c r="AB8486" s="2">
        <v>0.51552083333333332</v>
      </c>
      <c r="AC8486" t="s">
        <v>45</v>
      </c>
      <c r="AD8486" t="s">
        <v>45</v>
      </c>
      <c r="AE8486" t="s">
        <v>44</v>
      </c>
      <c r="AF8486">
        <v>240</v>
      </c>
    </row>
    <row r="8487" spans="1:32">
      <c r="A8487">
        <v>33962</v>
      </c>
      <c r="B8487">
        <v>33062</v>
      </c>
      <c r="C8487" t="s">
        <v>66</v>
      </c>
      <c r="D8487" t="s">
        <v>14727</v>
      </c>
      <c r="E8487" t="s">
        <v>48</v>
      </c>
      <c r="F8487" t="s">
        <v>41160</v>
      </c>
      <c r="G8487" t="s">
        <v>41161</v>
      </c>
      <c r="H8487" t="s">
        <v>1301</v>
      </c>
      <c r="I8487" s="1">
        <v>31461</v>
      </c>
      <c r="J8487" t="s">
        <v>41162</v>
      </c>
      <c r="K8487" t="s">
        <v>7188</v>
      </c>
      <c r="L8487">
        <v>94624</v>
      </c>
      <c r="M8487" t="s">
        <v>1301</v>
      </c>
      <c r="N8487" s="1">
        <v>45100</v>
      </c>
      <c r="O8487" s="1">
        <v>45103</v>
      </c>
      <c r="P8487">
        <v>8</v>
      </c>
      <c r="Q8487">
        <v>1</v>
      </c>
      <c r="R8487" t="s">
        <v>63</v>
      </c>
      <c r="S8487">
        <v>4</v>
      </c>
      <c r="T8487">
        <v>0</v>
      </c>
      <c r="U8487">
        <v>3</v>
      </c>
      <c r="V8487">
        <v>183</v>
      </c>
      <c r="W8487" t="s">
        <v>54</v>
      </c>
      <c r="X8487" t="s">
        <v>41163</v>
      </c>
      <c r="Y8487" t="s">
        <v>43</v>
      </c>
      <c r="Z8487" s="1">
        <v>45065</v>
      </c>
      <c r="AA8487" s="2">
        <v>2.7708333333333331E-2</v>
      </c>
      <c r="AB8487" s="2">
        <v>0.80194444444444446</v>
      </c>
      <c r="AC8487" t="s">
        <v>44</v>
      </c>
      <c r="AD8487" t="s">
        <v>44</v>
      </c>
      <c r="AE8487" t="s">
        <v>44</v>
      </c>
      <c r="AF8487">
        <v>61</v>
      </c>
    </row>
    <row r="8488" spans="1:32">
      <c r="A8488">
        <v>33963</v>
      </c>
      <c r="B8488">
        <v>33063</v>
      </c>
      <c r="C8488" t="s">
        <v>371</v>
      </c>
      <c r="D8488" t="s">
        <v>29817</v>
      </c>
      <c r="E8488" t="s">
        <v>34</v>
      </c>
      <c r="F8488" t="s">
        <v>41164</v>
      </c>
      <c r="G8488">
        <v>6314738293</v>
      </c>
      <c r="H8488" t="s">
        <v>77</v>
      </c>
      <c r="I8488" s="1">
        <v>26144</v>
      </c>
      <c r="J8488" t="s">
        <v>41165</v>
      </c>
      <c r="K8488" t="s">
        <v>41166</v>
      </c>
      <c r="L8488">
        <v>67776</v>
      </c>
      <c r="M8488" t="s">
        <v>77</v>
      </c>
      <c r="N8488" s="1">
        <v>45088</v>
      </c>
      <c r="O8488" s="1">
        <v>45089</v>
      </c>
      <c r="P8488">
        <v>81</v>
      </c>
      <c r="Q8488">
        <v>4</v>
      </c>
      <c r="R8488" t="s">
        <v>40</v>
      </c>
      <c r="S8488">
        <v>4</v>
      </c>
      <c r="T8488">
        <v>2</v>
      </c>
      <c r="U8488">
        <v>1</v>
      </c>
      <c r="V8488">
        <v>231</v>
      </c>
      <c r="W8488" t="s">
        <v>54</v>
      </c>
      <c r="X8488" t="s">
        <v>41167</v>
      </c>
      <c r="Y8488" t="s">
        <v>43</v>
      </c>
      <c r="Z8488" s="1">
        <v>45053</v>
      </c>
      <c r="AA8488" s="2">
        <v>0.93357638888888894</v>
      </c>
      <c r="AB8488" s="2">
        <v>0.30320601851851853</v>
      </c>
      <c r="AC8488" t="s">
        <v>45</v>
      </c>
      <c r="AD8488" t="s">
        <v>45</v>
      </c>
      <c r="AE8488" t="s">
        <v>45</v>
      </c>
      <c r="AF8488">
        <v>231</v>
      </c>
    </row>
    <row r="8489" spans="1:32">
      <c r="A8489">
        <v>33965</v>
      </c>
      <c r="B8489">
        <v>33065</v>
      </c>
      <c r="C8489" t="s">
        <v>1015</v>
      </c>
      <c r="D8489" t="s">
        <v>191</v>
      </c>
      <c r="E8489" t="s">
        <v>48</v>
      </c>
      <c r="F8489" t="s">
        <v>41168</v>
      </c>
      <c r="G8489" t="s">
        <v>41169</v>
      </c>
      <c r="H8489" t="s">
        <v>725</v>
      </c>
      <c r="I8489" s="1">
        <v>27670</v>
      </c>
      <c r="J8489" t="s">
        <v>41170</v>
      </c>
      <c r="K8489" t="s">
        <v>20570</v>
      </c>
      <c r="L8489">
        <v>80168</v>
      </c>
      <c r="M8489" t="s">
        <v>725</v>
      </c>
      <c r="N8489" s="1">
        <v>45133</v>
      </c>
      <c r="O8489" s="1">
        <v>45134</v>
      </c>
      <c r="P8489">
        <v>37</v>
      </c>
      <c r="Q8489">
        <v>2</v>
      </c>
      <c r="R8489" t="s">
        <v>53</v>
      </c>
      <c r="S8489">
        <v>3</v>
      </c>
      <c r="T8489">
        <v>2</v>
      </c>
      <c r="U8489">
        <v>1</v>
      </c>
      <c r="V8489">
        <v>120</v>
      </c>
      <c r="W8489" t="s">
        <v>41</v>
      </c>
      <c r="X8489" t="s">
        <v>41171</v>
      </c>
      <c r="Y8489" t="s">
        <v>6</v>
      </c>
      <c r="Z8489" s="1">
        <v>45121</v>
      </c>
      <c r="AA8489" s="2">
        <v>0.23331018518518518</v>
      </c>
      <c r="AB8489" s="2">
        <v>0.20012731481481483</v>
      </c>
      <c r="AC8489" t="s">
        <v>45</v>
      </c>
      <c r="AD8489" t="s">
        <v>45</v>
      </c>
      <c r="AE8489" t="s">
        <v>45</v>
      </c>
      <c r="AF8489">
        <v>120</v>
      </c>
    </row>
    <row r="8490" spans="1:32">
      <c r="A8490">
        <v>33966</v>
      </c>
      <c r="B8490">
        <v>33066</v>
      </c>
      <c r="C8490" t="s">
        <v>347</v>
      </c>
      <c r="D8490" t="s">
        <v>2352</v>
      </c>
      <c r="E8490" t="s">
        <v>34</v>
      </c>
      <c r="F8490" t="s">
        <v>41172</v>
      </c>
      <c r="G8490" t="s">
        <v>41173</v>
      </c>
      <c r="H8490" t="s">
        <v>209</v>
      </c>
      <c r="I8490" s="1">
        <v>31450</v>
      </c>
      <c r="J8490" t="s">
        <v>41174</v>
      </c>
      <c r="K8490" t="s">
        <v>41175</v>
      </c>
      <c r="L8490">
        <v>6873</v>
      </c>
      <c r="M8490" t="s">
        <v>209</v>
      </c>
      <c r="N8490" s="1">
        <v>44953</v>
      </c>
      <c r="O8490" s="1">
        <v>44956</v>
      </c>
      <c r="P8490">
        <v>59</v>
      </c>
      <c r="Q8490">
        <v>3</v>
      </c>
      <c r="R8490" t="s">
        <v>63</v>
      </c>
      <c r="S8490">
        <v>2</v>
      </c>
      <c r="T8490">
        <v>1</v>
      </c>
      <c r="U8490">
        <v>3</v>
      </c>
      <c r="V8490">
        <v>231</v>
      </c>
      <c r="W8490" t="s">
        <v>41</v>
      </c>
      <c r="X8490" t="s">
        <v>41176</v>
      </c>
      <c r="Y8490" t="s">
        <v>43</v>
      </c>
      <c r="Z8490" s="1">
        <v>44932</v>
      </c>
      <c r="AA8490" s="2">
        <v>0.9153472222222222</v>
      </c>
      <c r="AB8490" s="2">
        <v>0.48518518518518516</v>
      </c>
      <c r="AC8490" t="s">
        <v>44</v>
      </c>
      <c r="AD8490" t="s">
        <v>44</v>
      </c>
      <c r="AE8490" t="s">
        <v>44</v>
      </c>
      <c r="AF8490">
        <v>77</v>
      </c>
    </row>
    <row r="8491" spans="1:32">
      <c r="A8491">
        <v>33967</v>
      </c>
      <c r="B8491">
        <v>33067</v>
      </c>
      <c r="C8491" t="s">
        <v>945</v>
      </c>
      <c r="D8491" t="s">
        <v>90</v>
      </c>
      <c r="E8491" t="s">
        <v>48</v>
      </c>
      <c r="F8491" t="s">
        <v>41177</v>
      </c>
      <c r="G8491" t="s">
        <v>41178</v>
      </c>
      <c r="H8491" t="s">
        <v>60</v>
      </c>
      <c r="I8491" s="1">
        <v>23164</v>
      </c>
      <c r="J8491" t="s">
        <v>41179</v>
      </c>
      <c r="K8491" t="s">
        <v>41180</v>
      </c>
      <c r="L8491">
        <v>74949</v>
      </c>
      <c r="M8491" t="s">
        <v>60</v>
      </c>
      <c r="N8491" s="1">
        <v>44981</v>
      </c>
      <c r="O8491" s="1">
        <v>44986</v>
      </c>
      <c r="P8491">
        <v>36</v>
      </c>
      <c r="Q8491">
        <v>2</v>
      </c>
      <c r="R8491" t="s">
        <v>40</v>
      </c>
      <c r="S8491">
        <v>1</v>
      </c>
      <c r="T8491">
        <v>0</v>
      </c>
      <c r="U8491">
        <v>5</v>
      </c>
      <c r="V8491">
        <v>1085</v>
      </c>
      <c r="W8491" t="s">
        <v>41</v>
      </c>
      <c r="X8491" t="s">
        <v>41181</v>
      </c>
      <c r="Y8491" t="s">
        <v>43</v>
      </c>
      <c r="Z8491" s="1">
        <v>44945</v>
      </c>
      <c r="AA8491" s="2">
        <v>0.31467592592592591</v>
      </c>
      <c r="AB8491" s="2">
        <v>0.39462962962962966</v>
      </c>
      <c r="AC8491" t="s">
        <v>44</v>
      </c>
      <c r="AD8491" t="s">
        <v>44</v>
      </c>
      <c r="AE8491" t="s">
        <v>45</v>
      </c>
      <c r="AF8491">
        <v>217</v>
      </c>
    </row>
    <row r="8492" spans="1:32">
      <c r="A8492">
        <v>33969</v>
      </c>
      <c r="B8492">
        <v>33069</v>
      </c>
      <c r="C8492" t="s">
        <v>2616</v>
      </c>
      <c r="D8492" t="s">
        <v>1016</v>
      </c>
      <c r="E8492" t="s">
        <v>34</v>
      </c>
      <c r="F8492" t="s">
        <v>41182</v>
      </c>
      <c r="G8492" t="s">
        <v>41183</v>
      </c>
      <c r="H8492" t="s">
        <v>209</v>
      </c>
      <c r="I8492" s="1">
        <v>34677</v>
      </c>
      <c r="J8492" t="s">
        <v>41184</v>
      </c>
      <c r="K8492" t="s">
        <v>26617</v>
      </c>
      <c r="L8492">
        <v>92804</v>
      </c>
      <c r="M8492" t="s">
        <v>209</v>
      </c>
      <c r="N8492" s="1">
        <v>45284</v>
      </c>
      <c r="O8492" s="1">
        <v>45286</v>
      </c>
      <c r="P8492">
        <v>92</v>
      </c>
      <c r="Q8492">
        <v>4</v>
      </c>
      <c r="R8492" t="s">
        <v>63</v>
      </c>
      <c r="S8492">
        <v>1</v>
      </c>
      <c r="T8492">
        <v>0</v>
      </c>
      <c r="U8492">
        <v>2</v>
      </c>
      <c r="V8492">
        <v>166</v>
      </c>
      <c r="W8492" t="s">
        <v>54</v>
      </c>
      <c r="X8492" t="s">
        <v>41185</v>
      </c>
      <c r="Y8492" t="s">
        <v>43</v>
      </c>
      <c r="Z8492" s="1">
        <v>45275</v>
      </c>
      <c r="AA8492" s="2">
        <v>0.47271990740740738</v>
      </c>
      <c r="AB8492" s="2">
        <v>0.66167824074074078</v>
      </c>
      <c r="AC8492" t="s">
        <v>44</v>
      </c>
      <c r="AD8492" t="s">
        <v>45</v>
      </c>
      <c r="AE8492" t="s">
        <v>44</v>
      </c>
      <c r="AF8492">
        <v>83</v>
      </c>
    </row>
    <row r="8493" spans="1:32">
      <c r="A8493">
        <v>33970</v>
      </c>
      <c r="B8493">
        <v>33070</v>
      </c>
      <c r="C8493" t="s">
        <v>16683</v>
      </c>
      <c r="D8493" t="s">
        <v>2492</v>
      </c>
      <c r="E8493" t="s">
        <v>34</v>
      </c>
      <c r="F8493" t="s">
        <v>41186</v>
      </c>
      <c r="G8493">
        <v>7836975311</v>
      </c>
      <c r="H8493" t="s">
        <v>171</v>
      </c>
      <c r="I8493" s="1">
        <v>38471</v>
      </c>
      <c r="J8493" t="s">
        <v>41187</v>
      </c>
      <c r="K8493" t="s">
        <v>41188</v>
      </c>
      <c r="L8493">
        <v>18421</v>
      </c>
      <c r="M8493" t="s">
        <v>171</v>
      </c>
      <c r="N8493" s="1">
        <v>45100</v>
      </c>
      <c r="O8493" s="1">
        <v>45105</v>
      </c>
      <c r="P8493">
        <v>99</v>
      </c>
      <c r="Q8493">
        <v>4</v>
      </c>
      <c r="R8493" t="s">
        <v>40</v>
      </c>
      <c r="S8493">
        <v>1</v>
      </c>
      <c r="T8493">
        <v>2</v>
      </c>
      <c r="U8493">
        <v>5</v>
      </c>
      <c r="V8493">
        <v>1195</v>
      </c>
      <c r="W8493" t="s">
        <v>41</v>
      </c>
      <c r="X8493" t="s">
        <v>41189</v>
      </c>
      <c r="Y8493" t="s">
        <v>65</v>
      </c>
      <c r="Z8493" s="1">
        <v>45061</v>
      </c>
      <c r="AA8493" s="2">
        <v>0.27347222222222223</v>
      </c>
      <c r="AB8493" s="2">
        <v>0.36534722222222221</v>
      </c>
      <c r="AC8493" t="s">
        <v>45</v>
      </c>
      <c r="AD8493" t="s">
        <v>44</v>
      </c>
      <c r="AE8493" t="s">
        <v>45</v>
      </c>
      <c r="AF8493">
        <v>239</v>
      </c>
    </row>
    <row r="8494" spans="1:32">
      <c r="A8494">
        <v>33971</v>
      </c>
      <c r="B8494">
        <v>33071</v>
      </c>
      <c r="C8494" t="s">
        <v>662</v>
      </c>
      <c r="D8494" t="s">
        <v>3729</v>
      </c>
      <c r="E8494" t="s">
        <v>48</v>
      </c>
      <c r="F8494" t="s">
        <v>41190</v>
      </c>
      <c r="G8494" t="s">
        <v>41191</v>
      </c>
      <c r="H8494" t="s">
        <v>37</v>
      </c>
      <c r="I8494" s="1">
        <v>22065</v>
      </c>
      <c r="J8494" t="s">
        <v>41192</v>
      </c>
      <c r="K8494" t="s">
        <v>31568</v>
      </c>
      <c r="L8494">
        <v>47745</v>
      </c>
      <c r="M8494" t="s">
        <v>37</v>
      </c>
      <c r="N8494" s="1">
        <v>45131</v>
      </c>
      <c r="O8494" s="1">
        <v>45132</v>
      </c>
      <c r="P8494">
        <v>96</v>
      </c>
      <c r="Q8494">
        <v>4</v>
      </c>
      <c r="R8494" t="s">
        <v>40</v>
      </c>
      <c r="S8494">
        <v>3</v>
      </c>
      <c r="T8494">
        <v>0</v>
      </c>
      <c r="U8494">
        <v>1</v>
      </c>
      <c r="V8494">
        <v>248</v>
      </c>
      <c r="W8494" t="s">
        <v>54</v>
      </c>
      <c r="X8494" t="s">
        <v>41193</v>
      </c>
      <c r="Y8494" t="s">
        <v>81</v>
      </c>
      <c r="Z8494" s="1">
        <v>45105</v>
      </c>
      <c r="AA8494" s="2">
        <v>0.37584490740740745</v>
      </c>
      <c r="AB8494" s="2">
        <v>0.75482638888888898</v>
      </c>
      <c r="AC8494" t="s">
        <v>44</v>
      </c>
      <c r="AD8494" t="s">
        <v>44</v>
      </c>
      <c r="AE8494" t="s">
        <v>45</v>
      </c>
      <c r="AF8494">
        <v>248</v>
      </c>
    </row>
    <row r="8495" spans="1:32">
      <c r="A8495">
        <v>33972</v>
      </c>
      <c r="B8495">
        <v>33072</v>
      </c>
      <c r="C8495" t="s">
        <v>9382</v>
      </c>
      <c r="D8495" t="s">
        <v>6195</v>
      </c>
      <c r="E8495" t="s">
        <v>48</v>
      </c>
      <c r="F8495" t="s">
        <v>41194</v>
      </c>
      <c r="G8495" t="s">
        <v>41195</v>
      </c>
      <c r="H8495" t="s">
        <v>295</v>
      </c>
      <c r="I8495" s="1">
        <v>36745</v>
      </c>
      <c r="J8495" t="s">
        <v>41196</v>
      </c>
      <c r="K8495" t="s">
        <v>41197</v>
      </c>
      <c r="L8495">
        <v>9235</v>
      </c>
      <c r="M8495" t="s">
        <v>295</v>
      </c>
      <c r="N8495" s="1">
        <v>45134</v>
      </c>
      <c r="O8495" s="1">
        <v>45135</v>
      </c>
      <c r="P8495">
        <v>44</v>
      </c>
      <c r="Q8495">
        <v>2</v>
      </c>
      <c r="R8495" t="s">
        <v>63</v>
      </c>
      <c r="S8495">
        <v>2</v>
      </c>
      <c r="T8495">
        <v>1</v>
      </c>
      <c r="U8495">
        <v>1</v>
      </c>
      <c r="V8495">
        <v>81</v>
      </c>
      <c r="W8495" t="s">
        <v>54</v>
      </c>
      <c r="X8495" t="s">
        <v>41198</v>
      </c>
      <c r="Y8495" t="s">
        <v>81</v>
      </c>
      <c r="Z8495" s="1">
        <v>45096</v>
      </c>
      <c r="AA8495" s="2">
        <v>0.23769675925925926</v>
      </c>
      <c r="AB8495" s="2">
        <v>0.42979166666666663</v>
      </c>
      <c r="AC8495" t="s">
        <v>45</v>
      </c>
      <c r="AD8495" t="s">
        <v>44</v>
      </c>
      <c r="AE8495" t="s">
        <v>44</v>
      </c>
      <c r="AF8495">
        <v>81</v>
      </c>
    </row>
    <row r="8496" spans="1:32">
      <c r="A8496">
        <v>33975</v>
      </c>
      <c r="B8496">
        <v>33075</v>
      </c>
      <c r="C8496" t="s">
        <v>139</v>
      </c>
      <c r="D8496" t="s">
        <v>483</v>
      </c>
      <c r="E8496" t="s">
        <v>48</v>
      </c>
      <c r="F8496" t="s">
        <v>41199</v>
      </c>
      <c r="G8496" t="s">
        <v>41200</v>
      </c>
      <c r="H8496" t="s">
        <v>225</v>
      </c>
      <c r="I8496" s="1">
        <v>30540</v>
      </c>
      <c r="J8496" t="s">
        <v>41201</v>
      </c>
      <c r="K8496" t="s">
        <v>41202</v>
      </c>
      <c r="L8496">
        <v>82178</v>
      </c>
      <c r="M8496" t="s">
        <v>225</v>
      </c>
      <c r="N8496" s="1">
        <v>45228</v>
      </c>
      <c r="O8496" s="1">
        <v>45233</v>
      </c>
      <c r="P8496">
        <v>98</v>
      </c>
      <c r="Q8496">
        <v>4</v>
      </c>
      <c r="R8496" t="s">
        <v>63</v>
      </c>
      <c r="S8496">
        <v>2</v>
      </c>
      <c r="T8496">
        <v>1</v>
      </c>
      <c r="U8496">
        <v>5</v>
      </c>
      <c r="V8496">
        <v>305</v>
      </c>
      <c r="W8496" t="s">
        <v>54</v>
      </c>
      <c r="X8496" t="s">
        <v>41203</v>
      </c>
      <c r="Y8496" t="s">
        <v>43</v>
      </c>
      <c r="Z8496" s="1">
        <v>45194</v>
      </c>
      <c r="AA8496" s="2">
        <v>0.57832175925925922</v>
      </c>
      <c r="AB8496" s="2">
        <v>0.16909722222222223</v>
      </c>
      <c r="AC8496" t="s">
        <v>44</v>
      </c>
      <c r="AD8496" t="s">
        <v>44</v>
      </c>
      <c r="AE8496" t="s">
        <v>44</v>
      </c>
      <c r="AF8496">
        <v>61</v>
      </c>
    </row>
    <row r="8497" spans="1:32">
      <c r="A8497">
        <v>33976</v>
      </c>
      <c r="B8497">
        <v>33076</v>
      </c>
      <c r="C8497" t="s">
        <v>6248</v>
      </c>
      <c r="D8497" t="s">
        <v>6569</v>
      </c>
      <c r="E8497" t="s">
        <v>48</v>
      </c>
      <c r="F8497" t="s">
        <v>41204</v>
      </c>
      <c r="G8497">
        <f>1-763-229-3801</f>
        <v>-4792</v>
      </c>
      <c r="H8497" t="s">
        <v>692</v>
      </c>
      <c r="I8497" s="1">
        <v>17825</v>
      </c>
      <c r="J8497" t="s">
        <v>41205</v>
      </c>
      <c r="K8497" t="s">
        <v>7057</v>
      </c>
      <c r="L8497">
        <v>74349</v>
      </c>
      <c r="M8497" t="s">
        <v>692</v>
      </c>
      <c r="N8497" s="1">
        <v>45247</v>
      </c>
      <c r="O8497" s="1">
        <v>45249</v>
      </c>
      <c r="P8497">
        <v>66</v>
      </c>
      <c r="Q8497">
        <v>3</v>
      </c>
      <c r="R8497" t="s">
        <v>40</v>
      </c>
      <c r="S8497">
        <v>3</v>
      </c>
      <c r="T8497">
        <v>1</v>
      </c>
      <c r="U8497">
        <v>2</v>
      </c>
      <c r="V8497">
        <v>458</v>
      </c>
      <c r="W8497" t="s">
        <v>54</v>
      </c>
      <c r="X8497" t="s">
        <v>41206</v>
      </c>
      <c r="Y8497" t="s">
        <v>65</v>
      </c>
      <c r="Z8497" s="1">
        <v>45215</v>
      </c>
      <c r="AA8497" s="2">
        <v>0.56385416666666666</v>
      </c>
      <c r="AB8497" s="2">
        <v>0.76370370370370377</v>
      </c>
      <c r="AC8497" t="s">
        <v>44</v>
      </c>
      <c r="AD8497" t="s">
        <v>44</v>
      </c>
      <c r="AE8497" t="s">
        <v>44</v>
      </c>
      <c r="AF8497">
        <v>229</v>
      </c>
    </row>
    <row r="8498" spans="1:32">
      <c r="A8498">
        <v>33977</v>
      </c>
      <c r="B8498">
        <v>33077</v>
      </c>
      <c r="C8498" t="s">
        <v>4218</v>
      </c>
      <c r="D8498" t="s">
        <v>292</v>
      </c>
      <c r="E8498" t="s">
        <v>34</v>
      </c>
      <c r="F8498" t="s">
        <v>41207</v>
      </c>
      <c r="G8498" t="s">
        <v>41208</v>
      </c>
      <c r="H8498" t="s">
        <v>171</v>
      </c>
      <c r="I8498" s="1">
        <v>20354</v>
      </c>
      <c r="J8498" t="s">
        <v>41209</v>
      </c>
      <c r="K8498" t="s">
        <v>801</v>
      </c>
      <c r="L8498">
        <v>94549</v>
      </c>
      <c r="M8498" t="s">
        <v>171</v>
      </c>
      <c r="N8498" s="1">
        <v>45140</v>
      </c>
      <c r="O8498" s="1">
        <v>45141</v>
      </c>
      <c r="P8498">
        <v>37</v>
      </c>
      <c r="Q8498">
        <v>2</v>
      </c>
      <c r="R8498" t="s">
        <v>53</v>
      </c>
      <c r="S8498">
        <v>1</v>
      </c>
      <c r="T8498">
        <v>2</v>
      </c>
      <c r="U8498">
        <v>1</v>
      </c>
      <c r="V8498">
        <v>144</v>
      </c>
      <c r="W8498" t="s">
        <v>54</v>
      </c>
      <c r="X8498" t="s">
        <v>41210</v>
      </c>
      <c r="Y8498" t="s">
        <v>81</v>
      </c>
      <c r="Z8498" s="1">
        <v>45127</v>
      </c>
      <c r="AA8498" s="2">
        <v>0.54107638888888887</v>
      </c>
      <c r="AB8498" s="2">
        <v>0.63810185185185186</v>
      </c>
      <c r="AC8498" t="s">
        <v>45</v>
      </c>
      <c r="AD8498" t="s">
        <v>45</v>
      </c>
      <c r="AE8498" t="s">
        <v>44</v>
      </c>
      <c r="AF8498">
        <v>144</v>
      </c>
    </row>
    <row r="8499" spans="1:32">
      <c r="A8499">
        <v>33979</v>
      </c>
      <c r="B8499">
        <v>33079</v>
      </c>
      <c r="C8499" t="s">
        <v>7603</v>
      </c>
      <c r="D8499" t="s">
        <v>34303</v>
      </c>
      <c r="E8499" t="s">
        <v>34</v>
      </c>
      <c r="F8499" t="s">
        <v>41211</v>
      </c>
      <c r="G8499" t="s">
        <v>41212</v>
      </c>
      <c r="H8499" t="s">
        <v>530</v>
      </c>
      <c r="I8499" s="1">
        <v>22120</v>
      </c>
      <c r="J8499" t="s">
        <v>41213</v>
      </c>
      <c r="K8499" t="s">
        <v>5989</v>
      </c>
      <c r="L8499">
        <v>30962</v>
      </c>
      <c r="M8499" t="s">
        <v>530</v>
      </c>
      <c r="N8499" s="1">
        <v>45060</v>
      </c>
      <c r="O8499" s="1">
        <v>45065</v>
      </c>
      <c r="P8499">
        <v>31</v>
      </c>
      <c r="Q8499">
        <v>2</v>
      </c>
      <c r="R8499" t="s">
        <v>53</v>
      </c>
      <c r="S8499">
        <v>4</v>
      </c>
      <c r="T8499">
        <v>0</v>
      </c>
      <c r="U8499">
        <v>5</v>
      </c>
      <c r="V8499">
        <v>665</v>
      </c>
      <c r="W8499" t="s">
        <v>54</v>
      </c>
      <c r="X8499" t="s">
        <v>41214</v>
      </c>
      <c r="Y8499" t="s">
        <v>65</v>
      </c>
      <c r="Z8499" s="1">
        <v>45041</v>
      </c>
      <c r="AA8499" s="2">
        <v>0.90504629629629629</v>
      </c>
      <c r="AB8499" s="2">
        <v>0.26874999999999999</v>
      </c>
      <c r="AC8499" t="s">
        <v>45</v>
      </c>
      <c r="AD8499" t="s">
        <v>44</v>
      </c>
      <c r="AE8499" t="s">
        <v>45</v>
      </c>
      <c r="AF8499">
        <v>133</v>
      </c>
    </row>
    <row r="8500" spans="1:32">
      <c r="A8500">
        <v>33981</v>
      </c>
      <c r="B8500">
        <v>33081</v>
      </c>
      <c r="C8500" t="s">
        <v>213</v>
      </c>
      <c r="D8500" t="s">
        <v>894</v>
      </c>
      <c r="E8500" t="s">
        <v>48</v>
      </c>
      <c r="F8500" t="s">
        <v>41215</v>
      </c>
      <c r="G8500">
        <v>2828691553</v>
      </c>
      <c r="H8500" t="s">
        <v>37</v>
      </c>
      <c r="I8500" s="1">
        <v>36804</v>
      </c>
      <c r="J8500" t="s">
        <v>41216</v>
      </c>
      <c r="K8500" t="s">
        <v>41217</v>
      </c>
      <c r="L8500">
        <v>41426</v>
      </c>
      <c r="M8500" t="s">
        <v>37</v>
      </c>
      <c r="N8500" s="1">
        <v>45116</v>
      </c>
      <c r="O8500" s="1">
        <v>45120</v>
      </c>
      <c r="P8500">
        <v>89</v>
      </c>
      <c r="Q8500">
        <v>4</v>
      </c>
      <c r="R8500" t="s">
        <v>63</v>
      </c>
      <c r="S8500">
        <v>4</v>
      </c>
      <c r="T8500">
        <v>2</v>
      </c>
      <c r="U8500">
        <v>4</v>
      </c>
      <c r="V8500">
        <v>280</v>
      </c>
      <c r="W8500" t="s">
        <v>41</v>
      </c>
      <c r="X8500" t="s">
        <v>41218</v>
      </c>
      <c r="Y8500" t="s">
        <v>81</v>
      </c>
      <c r="Z8500" s="1">
        <v>45086</v>
      </c>
      <c r="AA8500" s="2">
        <v>0.54405092592592597</v>
      </c>
      <c r="AB8500" s="2">
        <v>0.50650462962962961</v>
      </c>
      <c r="AC8500" t="s">
        <v>44</v>
      </c>
      <c r="AD8500" t="s">
        <v>45</v>
      </c>
      <c r="AE8500" t="s">
        <v>44</v>
      </c>
      <c r="AF8500">
        <v>70</v>
      </c>
    </row>
    <row r="8501" spans="1:32">
      <c r="A8501">
        <v>33982</v>
      </c>
      <c r="B8501">
        <v>33082</v>
      </c>
      <c r="C8501" t="s">
        <v>963</v>
      </c>
      <c r="D8501" t="s">
        <v>359</v>
      </c>
      <c r="E8501" t="s">
        <v>48</v>
      </c>
      <c r="F8501" t="s">
        <v>41219</v>
      </c>
      <c r="G8501" t="s">
        <v>41220</v>
      </c>
      <c r="H8501" t="s">
        <v>135</v>
      </c>
      <c r="I8501" s="1">
        <v>21210</v>
      </c>
      <c r="J8501" t="s">
        <v>41221</v>
      </c>
      <c r="K8501" t="s">
        <v>41222</v>
      </c>
      <c r="L8501">
        <v>65833</v>
      </c>
      <c r="M8501" t="s">
        <v>135</v>
      </c>
      <c r="N8501" s="1">
        <v>45285</v>
      </c>
      <c r="O8501" s="1">
        <v>45286</v>
      </c>
      <c r="P8501">
        <v>83</v>
      </c>
      <c r="Q8501">
        <v>4</v>
      </c>
      <c r="R8501" t="s">
        <v>63</v>
      </c>
      <c r="S8501">
        <v>4</v>
      </c>
      <c r="T8501">
        <v>2</v>
      </c>
      <c r="U8501">
        <v>1</v>
      </c>
      <c r="V8501">
        <v>86</v>
      </c>
      <c r="W8501" t="s">
        <v>41</v>
      </c>
      <c r="X8501" t="s">
        <v>41223</v>
      </c>
      <c r="Y8501" t="s">
        <v>6</v>
      </c>
      <c r="Z8501" s="1">
        <v>45261</v>
      </c>
      <c r="AA8501" s="2">
        <v>0.20920138888888887</v>
      </c>
      <c r="AB8501" s="2">
        <v>0.7440162037037038</v>
      </c>
      <c r="AC8501" t="s">
        <v>44</v>
      </c>
      <c r="AD8501" t="s">
        <v>44</v>
      </c>
      <c r="AE8501" t="s">
        <v>45</v>
      </c>
      <c r="AF8501">
        <v>86</v>
      </c>
    </row>
    <row r="8502" spans="1:32">
      <c r="A8502">
        <v>33983</v>
      </c>
      <c r="B8502">
        <v>33083</v>
      </c>
      <c r="C8502" t="s">
        <v>945</v>
      </c>
      <c r="D8502" t="s">
        <v>2327</v>
      </c>
      <c r="E8502" t="s">
        <v>48</v>
      </c>
      <c r="F8502" t="s">
        <v>41224</v>
      </c>
      <c r="G8502" t="s">
        <v>41225</v>
      </c>
      <c r="H8502" t="s">
        <v>50</v>
      </c>
      <c r="I8502" s="1">
        <v>32822</v>
      </c>
      <c r="J8502" t="s">
        <v>41226</v>
      </c>
      <c r="K8502" t="s">
        <v>41227</v>
      </c>
      <c r="L8502">
        <v>33343</v>
      </c>
      <c r="M8502" t="s">
        <v>50</v>
      </c>
      <c r="N8502" s="1">
        <v>45257</v>
      </c>
      <c r="O8502" s="1">
        <v>45260</v>
      </c>
      <c r="P8502">
        <v>7</v>
      </c>
      <c r="Q8502">
        <v>1</v>
      </c>
      <c r="R8502" t="s">
        <v>53</v>
      </c>
      <c r="S8502">
        <v>3</v>
      </c>
      <c r="T8502">
        <v>1</v>
      </c>
      <c r="U8502">
        <v>3</v>
      </c>
      <c r="V8502">
        <v>405</v>
      </c>
      <c r="W8502" t="s">
        <v>54</v>
      </c>
      <c r="X8502" t="s">
        <v>41228</v>
      </c>
      <c r="Y8502" t="s">
        <v>6</v>
      </c>
      <c r="Z8502" s="1">
        <v>45245</v>
      </c>
      <c r="AA8502" s="2">
        <v>0.43186342592592591</v>
      </c>
      <c r="AB8502" s="2">
        <v>0.10299768518518519</v>
      </c>
      <c r="AC8502" t="s">
        <v>45</v>
      </c>
      <c r="AD8502" t="s">
        <v>44</v>
      </c>
      <c r="AE8502" t="s">
        <v>45</v>
      </c>
      <c r="AF8502">
        <v>135</v>
      </c>
    </row>
    <row r="8503" spans="1:32">
      <c r="A8503">
        <v>33985</v>
      </c>
      <c r="B8503">
        <v>33085</v>
      </c>
      <c r="C8503" t="s">
        <v>66</v>
      </c>
      <c r="D8503" t="s">
        <v>1421</v>
      </c>
      <c r="E8503" t="s">
        <v>48</v>
      </c>
      <c r="F8503" t="s">
        <v>41229</v>
      </c>
      <c r="G8503" t="s">
        <v>41230</v>
      </c>
      <c r="H8503" t="s">
        <v>77</v>
      </c>
      <c r="I8503" s="1">
        <v>24655</v>
      </c>
      <c r="J8503" t="s">
        <v>41231</v>
      </c>
      <c r="K8503" t="s">
        <v>19341</v>
      </c>
      <c r="L8503">
        <v>17582</v>
      </c>
      <c r="M8503" t="s">
        <v>77</v>
      </c>
      <c r="N8503" s="1">
        <v>45243</v>
      </c>
      <c r="O8503" s="1">
        <v>45245</v>
      </c>
      <c r="P8503">
        <v>64</v>
      </c>
      <c r="Q8503">
        <v>3</v>
      </c>
      <c r="R8503" t="s">
        <v>53</v>
      </c>
      <c r="S8503">
        <v>3</v>
      </c>
      <c r="T8503">
        <v>1</v>
      </c>
      <c r="U8503">
        <v>2</v>
      </c>
      <c r="V8503">
        <v>296</v>
      </c>
      <c r="W8503" t="s">
        <v>41</v>
      </c>
      <c r="X8503" t="s">
        <v>41232</v>
      </c>
      <c r="Y8503" t="s">
        <v>65</v>
      </c>
      <c r="Z8503" s="1">
        <v>45224</v>
      </c>
      <c r="AA8503" s="2">
        <v>0.3868402777777778</v>
      </c>
      <c r="AB8503" s="2">
        <v>0.65178240740740734</v>
      </c>
      <c r="AC8503" t="s">
        <v>44</v>
      </c>
      <c r="AD8503" t="s">
        <v>44</v>
      </c>
      <c r="AE8503" t="s">
        <v>45</v>
      </c>
      <c r="AF8503">
        <v>148</v>
      </c>
    </row>
    <row r="8504" spans="1:32">
      <c r="A8504">
        <v>33987</v>
      </c>
      <c r="B8504">
        <v>33087</v>
      </c>
      <c r="C8504" t="s">
        <v>2762</v>
      </c>
      <c r="D8504" t="s">
        <v>2345</v>
      </c>
      <c r="E8504" t="s">
        <v>34</v>
      </c>
      <c r="F8504" t="s">
        <v>41233</v>
      </c>
      <c r="G8504" t="s">
        <v>41234</v>
      </c>
      <c r="H8504" t="s">
        <v>272</v>
      </c>
      <c r="I8504" s="1">
        <v>20925</v>
      </c>
      <c r="J8504" t="s">
        <v>41235</v>
      </c>
      <c r="K8504" t="s">
        <v>41236</v>
      </c>
      <c r="L8504">
        <v>56146</v>
      </c>
      <c r="M8504" t="s">
        <v>272</v>
      </c>
      <c r="N8504" s="1">
        <v>45048</v>
      </c>
      <c r="O8504" s="1">
        <v>45051</v>
      </c>
      <c r="P8504">
        <v>4</v>
      </c>
      <c r="Q8504">
        <v>1</v>
      </c>
      <c r="R8504" t="s">
        <v>53</v>
      </c>
      <c r="S8504">
        <v>1</v>
      </c>
      <c r="T8504">
        <v>2</v>
      </c>
      <c r="U8504">
        <v>3</v>
      </c>
      <c r="V8504">
        <v>387</v>
      </c>
      <c r="W8504" t="s">
        <v>41</v>
      </c>
      <c r="X8504" t="s">
        <v>41237</v>
      </c>
      <c r="Y8504" t="s">
        <v>65</v>
      </c>
      <c r="Z8504" s="1">
        <v>45033</v>
      </c>
      <c r="AA8504" s="2">
        <v>3.0543981481481481E-2</v>
      </c>
      <c r="AB8504" s="2">
        <v>0.33288194444444447</v>
      </c>
      <c r="AC8504" t="s">
        <v>45</v>
      </c>
      <c r="AD8504" t="s">
        <v>45</v>
      </c>
      <c r="AE8504" t="s">
        <v>45</v>
      </c>
      <c r="AF8504">
        <v>129</v>
      </c>
    </row>
    <row r="8505" spans="1:32">
      <c r="A8505">
        <v>33988</v>
      </c>
      <c r="B8505">
        <v>33088</v>
      </c>
      <c r="C8505" t="s">
        <v>475</v>
      </c>
      <c r="D8505" t="s">
        <v>2203</v>
      </c>
      <c r="E8505" t="s">
        <v>48</v>
      </c>
      <c r="F8505" t="s">
        <v>41238</v>
      </c>
      <c r="G8505" t="s">
        <v>41239</v>
      </c>
      <c r="H8505" t="s">
        <v>1301</v>
      </c>
      <c r="I8505" s="1">
        <v>24718</v>
      </c>
      <c r="J8505" t="s">
        <v>41240</v>
      </c>
      <c r="K8505" t="s">
        <v>41241</v>
      </c>
      <c r="L8505">
        <v>77649</v>
      </c>
      <c r="M8505" t="s">
        <v>1301</v>
      </c>
      <c r="N8505" s="1">
        <v>45274</v>
      </c>
      <c r="O8505" s="1">
        <v>45277</v>
      </c>
      <c r="P8505">
        <v>2</v>
      </c>
      <c r="Q8505">
        <v>1</v>
      </c>
      <c r="R8505" t="s">
        <v>63</v>
      </c>
      <c r="S8505">
        <v>3</v>
      </c>
      <c r="T8505">
        <v>2</v>
      </c>
      <c r="U8505">
        <v>3</v>
      </c>
      <c r="V8505">
        <v>225</v>
      </c>
      <c r="W8505" t="s">
        <v>41</v>
      </c>
      <c r="X8505" t="s">
        <v>41242</v>
      </c>
      <c r="Y8505" t="s">
        <v>6</v>
      </c>
      <c r="Z8505" s="1">
        <v>45243</v>
      </c>
      <c r="AA8505" s="2">
        <v>2.5208333333333333E-2</v>
      </c>
      <c r="AB8505" s="2">
        <v>0.80328703703703708</v>
      </c>
      <c r="AC8505" t="s">
        <v>44</v>
      </c>
      <c r="AD8505" t="s">
        <v>45</v>
      </c>
      <c r="AE8505" t="s">
        <v>44</v>
      </c>
      <c r="AF8505">
        <v>75</v>
      </c>
    </row>
    <row r="8506" spans="1:32">
      <c r="A8506">
        <v>33989</v>
      </c>
      <c r="B8506">
        <v>33089</v>
      </c>
      <c r="C8506" t="s">
        <v>1555</v>
      </c>
      <c r="D8506" t="s">
        <v>1209</v>
      </c>
      <c r="E8506" t="s">
        <v>34</v>
      </c>
      <c r="F8506" t="s">
        <v>41243</v>
      </c>
      <c r="G8506" t="s">
        <v>41244</v>
      </c>
      <c r="H8506" t="s">
        <v>86</v>
      </c>
      <c r="I8506" s="1">
        <v>25105</v>
      </c>
      <c r="J8506" t="s">
        <v>41245</v>
      </c>
      <c r="K8506" t="s">
        <v>41246</v>
      </c>
      <c r="L8506">
        <v>51011</v>
      </c>
      <c r="M8506" t="s">
        <v>86</v>
      </c>
      <c r="N8506" s="1">
        <v>44988</v>
      </c>
      <c r="O8506" s="1">
        <v>44991</v>
      </c>
      <c r="P8506">
        <v>28</v>
      </c>
      <c r="Q8506">
        <v>2</v>
      </c>
      <c r="R8506" t="s">
        <v>53</v>
      </c>
      <c r="S8506">
        <v>4</v>
      </c>
      <c r="T8506">
        <v>0</v>
      </c>
      <c r="U8506">
        <v>3</v>
      </c>
      <c r="V8506">
        <v>438</v>
      </c>
      <c r="W8506" t="s">
        <v>41</v>
      </c>
      <c r="X8506" t="s">
        <v>41247</v>
      </c>
      <c r="Y8506" t="s">
        <v>43</v>
      </c>
      <c r="Z8506" s="1">
        <v>44979</v>
      </c>
      <c r="AA8506" s="2">
        <v>0.47269675925925925</v>
      </c>
      <c r="AB8506" s="2">
        <v>0.89287037037037031</v>
      </c>
      <c r="AC8506" t="s">
        <v>45</v>
      </c>
      <c r="AD8506" t="s">
        <v>44</v>
      </c>
      <c r="AE8506" t="s">
        <v>44</v>
      </c>
      <c r="AF8506">
        <v>146</v>
      </c>
    </row>
    <row r="8507" spans="1:32">
      <c r="A8507">
        <v>33991</v>
      </c>
      <c r="B8507">
        <v>33091</v>
      </c>
      <c r="C8507" t="s">
        <v>221</v>
      </c>
      <c r="D8507" t="s">
        <v>57</v>
      </c>
      <c r="E8507" t="s">
        <v>48</v>
      </c>
      <c r="F8507" t="s">
        <v>41248</v>
      </c>
      <c r="G8507" t="s">
        <v>41249</v>
      </c>
      <c r="H8507" t="s">
        <v>295</v>
      </c>
      <c r="I8507" s="1">
        <v>16963</v>
      </c>
      <c r="J8507" t="s">
        <v>41250</v>
      </c>
      <c r="K8507" t="s">
        <v>41251</v>
      </c>
      <c r="L8507">
        <v>64448</v>
      </c>
      <c r="M8507" t="s">
        <v>295</v>
      </c>
      <c r="N8507" s="1">
        <v>45265</v>
      </c>
      <c r="O8507" s="1">
        <v>45269</v>
      </c>
      <c r="P8507">
        <v>97</v>
      </c>
      <c r="Q8507">
        <v>4</v>
      </c>
      <c r="R8507" t="s">
        <v>53</v>
      </c>
      <c r="S8507">
        <v>1</v>
      </c>
      <c r="T8507">
        <v>2</v>
      </c>
      <c r="U8507">
        <v>4</v>
      </c>
      <c r="V8507">
        <v>536</v>
      </c>
      <c r="W8507" t="s">
        <v>41</v>
      </c>
      <c r="X8507" t="s">
        <v>41252</v>
      </c>
      <c r="Y8507" t="s">
        <v>6</v>
      </c>
      <c r="Z8507" s="1">
        <v>45244</v>
      </c>
      <c r="AA8507" s="2">
        <v>0.79662037037037037</v>
      </c>
      <c r="AB8507" s="2">
        <v>0.28706018518518522</v>
      </c>
      <c r="AC8507" t="s">
        <v>44</v>
      </c>
      <c r="AD8507" t="s">
        <v>45</v>
      </c>
      <c r="AE8507" t="s">
        <v>45</v>
      </c>
      <c r="AF8507">
        <v>134</v>
      </c>
    </row>
    <row r="8508" spans="1:32">
      <c r="A8508">
        <v>33992</v>
      </c>
      <c r="B8508">
        <v>33092</v>
      </c>
      <c r="C8508" t="s">
        <v>1913</v>
      </c>
      <c r="D8508" t="s">
        <v>696</v>
      </c>
      <c r="E8508" t="s">
        <v>34</v>
      </c>
      <c r="F8508" t="s">
        <v>41253</v>
      </c>
      <c r="G8508" t="s">
        <v>41254</v>
      </c>
      <c r="H8508" t="s">
        <v>135</v>
      </c>
      <c r="I8508" s="1">
        <v>26141</v>
      </c>
      <c r="J8508" t="s">
        <v>41255</v>
      </c>
      <c r="K8508" t="s">
        <v>5220</v>
      </c>
      <c r="L8508">
        <v>48871</v>
      </c>
      <c r="M8508" t="s">
        <v>135</v>
      </c>
      <c r="N8508" s="1">
        <v>45262</v>
      </c>
      <c r="O8508" s="1">
        <v>45267</v>
      </c>
      <c r="P8508">
        <v>2</v>
      </c>
      <c r="Q8508">
        <v>1</v>
      </c>
      <c r="R8508" t="s">
        <v>63</v>
      </c>
      <c r="S8508">
        <v>1</v>
      </c>
      <c r="T8508">
        <v>0</v>
      </c>
      <c r="U8508">
        <v>5</v>
      </c>
      <c r="V8508">
        <v>365</v>
      </c>
      <c r="W8508" t="s">
        <v>54</v>
      </c>
      <c r="X8508" t="s">
        <v>41256</v>
      </c>
      <c r="Y8508" t="s">
        <v>6</v>
      </c>
      <c r="Z8508" s="1">
        <v>45230</v>
      </c>
      <c r="AA8508" s="2">
        <v>0.56370370370370371</v>
      </c>
      <c r="AB8508" s="2">
        <v>0.89256944444444442</v>
      </c>
      <c r="AC8508" t="s">
        <v>45</v>
      </c>
      <c r="AD8508" t="s">
        <v>44</v>
      </c>
      <c r="AE8508" t="s">
        <v>44</v>
      </c>
      <c r="AF8508">
        <v>73</v>
      </c>
    </row>
    <row r="8509" spans="1:32">
      <c r="A8509">
        <v>33994</v>
      </c>
      <c r="B8509">
        <v>33094</v>
      </c>
      <c r="C8509" t="s">
        <v>602</v>
      </c>
      <c r="D8509" t="s">
        <v>4802</v>
      </c>
      <c r="E8509" t="s">
        <v>48</v>
      </c>
      <c r="F8509" t="s">
        <v>41257</v>
      </c>
      <c r="G8509" t="s">
        <v>41258</v>
      </c>
      <c r="H8509" t="s">
        <v>941</v>
      </c>
      <c r="I8509" s="1">
        <v>28986</v>
      </c>
      <c r="J8509" t="s">
        <v>41259</v>
      </c>
      <c r="K8509" t="s">
        <v>12080</v>
      </c>
      <c r="L8509">
        <v>36131</v>
      </c>
      <c r="M8509" t="s">
        <v>941</v>
      </c>
      <c r="N8509" s="1">
        <v>45169</v>
      </c>
      <c r="O8509" s="1">
        <v>45172</v>
      </c>
      <c r="P8509">
        <v>75</v>
      </c>
      <c r="Q8509">
        <v>3</v>
      </c>
      <c r="R8509" t="s">
        <v>40</v>
      </c>
      <c r="S8509">
        <v>3</v>
      </c>
      <c r="T8509">
        <v>1</v>
      </c>
      <c r="U8509">
        <v>3</v>
      </c>
      <c r="V8509">
        <v>699</v>
      </c>
      <c r="W8509" t="s">
        <v>54</v>
      </c>
      <c r="X8509" t="s">
        <v>41260</v>
      </c>
      <c r="Y8509" t="s">
        <v>65</v>
      </c>
      <c r="Z8509" s="1">
        <v>45163</v>
      </c>
      <c r="AA8509" s="2">
        <v>0.38777777777777778</v>
      </c>
      <c r="AB8509" s="2">
        <v>2.6585648148148146E-2</v>
      </c>
      <c r="AC8509" t="s">
        <v>45</v>
      </c>
      <c r="AD8509" t="s">
        <v>44</v>
      </c>
      <c r="AE8509" t="s">
        <v>45</v>
      </c>
      <c r="AF8509">
        <v>233</v>
      </c>
    </row>
    <row r="8510" spans="1:32">
      <c r="A8510">
        <v>33997</v>
      </c>
      <c r="B8510">
        <v>33097</v>
      </c>
      <c r="C8510" t="s">
        <v>489</v>
      </c>
      <c r="D8510" t="s">
        <v>410</v>
      </c>
      <c r="E8510" t="s">
        <v>34</v>
      </c>
      <c r="F8510" t="s">
        <v>41261</v>
      </c>
      <c r="G8510" t="s">
        <v>41262</v>
      </c>
      <c r="H8510" t="s">
        <v>101</v>
      </c>
      <c r="I8510" s="1">
        <v>34468</v>
      </c>
      <c r="J8510" t="s">
        <v>41263</v>
      </c>
      <c r="K8510" t="s">
        <v>24776</v>
      </c>
      <c r="L8510">
        <v>92892</v>
      </c>
      <c r="M8510" t="s">
        <v>101</v>
      </c>
      <c r="N8510" s="1">
        <v>45297</v>
      </c>
      <c r="O8510" s="1">
        <v>45300</v>
      </c>
      <c r="P8510">
        <v>59</v>
      </c>
      <c r="Q8510">
        <v>3</v>
      </c>
      <c r="R8510" t="s">
        <v>63</v>
      </c>
      <c r="S8510">
        <v>3</v>
      </c>
      <c r="T8510">
        <v>1</v>
      </c>
      <c r="U8510">
        <v>3</v>
      </c>
      <c r="V8510">
        <v>222</v>
      </c>
      <c r="W8510" t="s">
        <v>41</v>
      </c>
      <c r="X8510" t="s">
        <v>41264</v>
      </c>
      <c r="Y8510" t="s">
        <v>81</v>
      </c>
      <c r="Z8510" s="1">
        <v>45260</v>
      </c>
      <c r="AA8510" s="2">
        <v>0.43748842592592596</v>
      </c>
      <c r="AB8510" s="2">
        <v>0.40684027777777776</v>
      </c>
      <c r="AC8510" t="s">
        <v>45</v>
      </c>
      <c r="AD8510" t="s">
        <v>45</v>
      </c>
      <c r="AE8510" t="s">
        <v>45</v>
      </c>
      <c r="AF8510">
        <v>74</v>
      </c>
    </row>
    <row r="8511" spans="1:32">
      <c r="A8511">
        <v>33999</v>
      </c>
      <c r="B8511">
        <v>33099</v>
      </c>
      <c r="C8511" t="s">
        <v>90</v>
      </c>
      <c r="D8511" t="s">
        <v>1783</v>
      </c>
      <c r="E8511" t="s">
        <v>48</v>
      </c>
      <c r="F8511" t="s">
        <v>41265</v>
      </c>
      <c r="G8511" t="s">
        <v>41266</v>
      </c>
      <c r="H8511" t="s">
        <v>225</v>
      </c>
      <c r="I8511" s="1">
        <v>38639</v>
      </c>
      <c r="J8511" t="s">
        <v>41267</v>
      </c>
      <c r="K8511" t="s">
        <v>29684</v>
      </c>
      <c r="L8511">
        <v>47410</v>
      </c>
      <c r="M8511" t="s">
        <v>225</v>
      </c>
      <c r="N8511" s="1">
        <v>45159</v>
      </c>
      <c r="O8511" s="1">
        <v>45160</v>
      </c>
      <c r="P8511">
        <v>69</v>
      </c>
      <c r="Q8511">
        <v>3</v>
      </c>
      <c r="R8511" t="s">
        <v>40</v>
      </c>
      <c r="S8511">
        <v>1</v>
      </c>
      <c r="T8511">
        <v>1</v>
      </c>
      <c r="U8511">
        <v>1</v>
      </c>
      <c r="V8511">
        <v>247</v>
      </c>
      <c r="W8511" t="s">
        <v>41</v>
      </c>
      <c r="X8511" t="s">
        <v>41268</v>
      </c>
      <c r="Y8511" t="s">
        <v>65</v>
      </c>
      <c r="Z8511" s="1">
        <v>45145</v>
      </c>
      <c r="AA8511" s="2">
        <v>0.96578703703703705</v>
      </c>
      <c r="AB8511" s="2">
        <v>0.74033564814814812</v>
      </c>
      <c r="AC8511" t="s">
        <v>44</v>
      </c>
      <c r="AD8511" t="s">
        <v>45</v>
      </c>
      <c r="AE8511" t="s">
        <v>45</v>
      </c>
      <c r="AF8511">
        <v>247</v>
      </c>
    </row>
    <row r="8512" spans="1:32">
      <c r="A8512">
        <v>34000</v>
      </c>
      <c r="B8512">
        <v>33100</v>
      </c>
      <c r="C8512" t="s">
        <v>1392</v>
      </c>
      <c r="D8512" t="s">
        <v>2640</v>
      </c>
      <c r="E8512" t="s">
        <v>48</v>
      </c>
      <c r="F8512" t="s">
        <v>41269</v>
      </c>
      <c r="G8512" t="s">
        <v>41270</v>
      </c>
      <c r="H8512" t="s">
        <v>60</v>
      </c>
      <c r="I8512" s="1">
        <v>23912</v>
      </c>
      <c r="J8512" t="s">
        <v>41271</v>
      </c>
      <c r="K8512" t="s">
        <v>1553</v>
      </c>
      <c r="L8512">
        <v>60053</v>
      </c>
      <c r="M8512" t="s">
        <v>60</v>
      </c>
      <c r="N8512" s="1">
        <v>45130</v>
      </c>
      <c r="O8512" s="1">
        <v>45131</v>
      </c>
      <c r="P8512">
        <v>23</v>
      </c>
      <c r="Q8512">
        <v>1</v>
      </c>
      <c r="R8512" t="s">
        <v>63</v>
      </c>
      <c r="S8512">
        <v>4</v>
      </c>
      <c r="T8512">
        <v>1</v>
      </c>
      <c r="U8512">
        <v>1</v>
      </c>
      <c r="V8512">
        <v>69</v>
      </c>
      <c r="W8512" t="s">
        <v>41</v>
      </c>
      <c r="X8512" t="s">
        <v>41272</v>
      </c>
      <c r="Y8512" t="s">
        <v>65</v>
      </c>
      <c r="Z8512" s="1">
        <v>45097</v>
      </c>
      <c r="AA8512" s="2">
        <v>0.66002314814814811</v>
      </c>
      <c r="AB8512" s="2">
        <v>0.32231481481481478</v>
      </c>
      <c r="AC8512" t="s">
        <v>44</v>
      </c>
      <c r="AD8512" t="s">
        <v>44</v>
      </c>
      <c r="AE8512" t="s">
        <v>44</v>
      </c>
      <c r="AF8512">
        <v>69</v>
      </c>
    </row>
    <row r="8513" spans="1:32">
      <c r="A8513">
        <v>34002</v>
      </c>
      <c r="B8513">
        <v>33102</v>
      </c>
      <c r="C8513" t="s">
        <v>15183</v>
      </c>
      <c r="D8513" t="s">
        <v>7420</v>
      </c>
      <c r="E8513" t="s">
        <v>34</v>
      </c>
      <c r="F8513" t="s">
        <v>41273</v>
      </c>
      <c r="G8513" t="s">
        <v>41274</v>
      </c>
      <c r="H8513" t="s">
        <v>164</v>
      </c>
      <c r="I8513" s="1">
        <v>31850</v>
      </c>
      <c r="J8513" t="s">
        <v>41275</v>
      </c>
      <c r="K8513" t="s">
        <v>41276</v>
      </c>
      <c r="L8513">
        <v>49155</v>
      </c>
      <c r="M8513" t="s">
        <v>164</v>
      </c>
      <c r="N8513" s="1">
        <v>45036</v>
      </c>
      <c r="O8513" s="1">
        <v>45040</v>
      </c>
      <c r="P8513">
        <v>1</v>
      </c>
      <c r="Q8513">
        <v>1</v>
      </c>
      <c r="R8513" t="s">
        <v>53</v>
      </c>
      <c r="S8513">
        <v>1</v>
      </c>
      <c r="T8513">
        <v>0</v>
      </c>
      <c r="U8513">
        <v>4</v>
      </c>
      <c r="V8513">
        <v>592</v>
      </c>
      <c r="W8513" t="s">
        <v>41</v>
      </c>
      <c r="X8513" t="s">
        <v>41277</v>
      </c>
      <c r="Y8513" t="s">
        <v>43</v>
      </c>
      <c r="Z8513" s="1">
        <v>45021</v>
      </c>
      <c r="AA8513" s="2">
        <v>0.90730324074074076</v>
      </c>
      <c r="AB8513" s="2">
        <v>0.82149305555555552</v>
      </c>
      <c r="AC8513" t="s">
        <v>44</v>
      </c>
      <c r="AD8513" t="s">
        <v>45</v>
      </c>
      <c r="AE8513" t="s">
        <v>45</v>
      </c>
      <c r="AF8513">
        <v>148</v>
      </c>
    </row>
    <row r="8514" spans="1:32">
      <c r="A8514">
        <v>34004</v>
      </c>
      <c r="B8514">
        <v>33104</v>
      </c>
      <c r="C8514" t="s">
        <v>2961</v>
      </c>
      <c r="D8514" t="s">
        <v>99</v>
      </c>
      <c r="E8514" t="s">
        <v>34</v>
      </c>
      <c r="F8514" t="s">
        <v>41278</v>
      </c>
      <c r="G8514">
        <f>1-219-452-9774</f>
        <v>-10444</v>
      </c>
      <c r="H8514" t="s">
        <v>904</v>
      </c>
      <c r="I8514" s="1">
        <v>27560</v>
      </c>
      <c r="J8514" t="s">
        <v>41279</v>
      </c>
      <c r="K8514" t="s">
        <v>41280</v>
      </c>
      <c r="L8514">
        <v>22511</v>
      </c>
      <c r="M8514" t="s">
        <v>904</v>
      </c>
      <c r="N8514" s="1">
        <v>45300</v>
      </c>
      <c r="O8514" s="1">
        <v>45302</v>
      </c>
      <c r="P8514">
        <v>81</v>
      </c>
      <c r="Q8514">
        <v>4</v>
      </c>
      <c r="R8514" t="s">
        <v>40</v>
      </c>
      <c r="S8514">
        <v>3</v>
      </c>
      <c r="T8514">
        <v>0</v>
      </c>
      <c r="U8514">
        <v>2</v>
      </c>
      <c r="V8514">
        <v>474</v>
      </c>
      <c r="W8514" t="s">
        <v>41</v>
      </c>
      <c r="X8514" t="s">
        <v>41281</v>
      </c>
      <c r="Y8514" t="s">
        <v>81</v>
      </c>
      <c r="Z8514" s="1">
        <v>45274</v>
      </c>
      <c r="AA8514" s="2">
        <v>0.34532407407407412</v>
      </c>
      <c r="AB8514" s="2">
        <v>0.20997685185185186</v>
      </c>
      <c r="AC8514" t="s">
        <v>44</v>
      </c>
      <c r="AD8514" t="s">
        <v>45</v>
      </c>
      <c r="AE8514" t="s">
        <v>44</v>
      </c>
      <c r="AF8514">
        <v>237</v>
      </c>
    </row>
    <row r="8515" spans="1:32">
      <c r="A8515">
        <v>34005</v>
      </c>
      <c r="B8515">
        <v>33105</v>
      </c>
      <c r="C8515" t="s">
        <v>391</v>
      </c>
      <c r="D8515" t="s">
        <v>681</v>
      </c>
      <c r="E8515" t="s">
        <v>48</v>
      </c>
      <c r="F8515" t="s">
        <v>41282</v>
      </c>
      <c r="G8515">
        <f>1-351-428-1780</f>
        <v>-2558</v>
      </c>
      <c r="H8515" t="s">
        <v>941</v>
      </c>
      <c r="I8515" s="1">
        <v>36692</v>
      </c>
      <c r="J8515" t="s">
        <v>41283</v>
      </c>
      <c r="K8515" t="s">
        <v>41284</v>
      </c>
      <c r="L8515">
        <v>58571</v>
      </c>
      <c r="M8515" t="s">
        <v>941</v>
      </c>
      <c r="N8515" s="1">
        <v>45230</v>
      </c>
      <c r="O8515" s="1">
        <v>45233</v>
      </c>
      <c r="P8515">
        <v>86</v>
      </c>
      <c r="Q8515">
        <v>4</v>
      </c>
      <c r="R8515" t="s">
        <v>63</v>
      </c>
      <c r="S8515">
        <v>2</v>
      </c>
      <c r="T8515">
        <v>2</v>
      </c>
      <c r="U8515">
        <v>3</v>
      </c>
      <c r="V8515">
        <v>237</v>
      </c>
      <c r="W8515" t="s">
        <v>41</v>
      </c>
      <c r="X8515" t="s">
        <v>41285</v>
      </c>
      <c r="Y8515" t="s">
        <v>81</v>
      </c>
      <c r="Z8515" s="1">
        <v>45195</v>
      </c>
      <c r="AA8515" s="2">
        <v>0.79296296296296298</v>
      </c>
      <c r="AB8515" s="2">
        <v>0.85182870370370367</v>
      </c>
      <c r="AC8515" t="s">
        <v>45</v>
      </c>
      <c r="AD8515" t="s">
        <v>44</v>
      </c>
      <c r="AE8515" t="s">
        <v>44</v>
      </c>
      <c r="AF8515">
        <v>79</v>
      </c>
    </row>
    <row r="8516" spans="1:32">
      <c r="A8516">
        <v>34008</v>
      </c>
      <c r="B8516">
        <v>33108</v>
      </c>
      <c r="C8516" t="s">
        <v>662</v>
      </c>
      <c r="D8516" t="s">
        <v>768</v>
      </c>
      <c r="E8516" t="s">
        <v>34</v>
      </c>
      <c r="F8516" t="s">
        <v>41286</v>
      </c>
      <c r="G8516" t="s">
        <v>41287</v>
      </c>
      <c r="H8516" t="s">
        <v>86</v>
      </c>
      <c r="I8516" s="1">
        <v>35067</v>
      </c>
      <c r="J8516" t="s">
        <v>41288</v>
      </c>
      <c r="K8516" t="s">
        <v>30715</v>
      </c>
      <c r="L8516">
        <v>34391</v>
      </c>
      <c r="M8516" t="s">
        <v>86</v>
      </c>
      <c r="N8516" s="1">
        <v>44964</v>
      </c>
      <c r="O8516" s="1">
        <v>44965</v>
      </c>
      <c r="P8516">
        <v>51</v>
      </c>
      <c r="Q8516">
        <v>3</v>
      </c>
      <c r="R8516" t="s">
        <v>40</v>
      </c>
      <c r="S8516">
        <v>3</v>
      </c>
      <c r="T8516">
        <v>2</v>
      </c>
      <c r="U8516">
        <v>1</v>
      </c>
      <c r="V8516">
        <v>205</v>
      </c>
      <c r="W8516" t="s">
        <v>54</v>
      </c>
      <c r="X8516" t="s">
        <v>41289</v>
      </c>
      <c r="Y8516" t="s">
        <v>65</v>
      </c>
      <c r="Z8516" s="1">
        <v>44956</v>
      </c>
      <c r="AA8516" s="2">
        <v>5.6122685185185185E-2</v>
      </c>
      <c r="AB8516" s="2">
        <v>0.17256944444444444</v>
      </c>
      <c r="AC8516" t="s">
        <v>44</v>
      </c>
      <c r="AD8516" t="s">
        <v>45</v>
      </c>
      <c r="AE8516" t="s">
        <v>44</v>
      </c>
      <c r="AF8516">
        <v>205</v>
      </c>
    </row>
    <row r="8517" spans="1:32">
      <c r="A8517">
        <v>34009</v>
      </c>
      <c r="B8517">
        <v>33109</v>
      </c>
      <c r="C8517" t="s">
        <v>11553</v>
      </c>
      <c r="D8517" t="s">
        <v>2363</v>
      </c>
      <c r="E8517" t="s">
        <v>48</v>
      </c>
      <c r="F8517" t="s">
        <v>41290</v>
      </c>
      <c r="G8517">
        <f>1-409-320-4704</f>
        <v>-5432</v>
      </c>
      <c r="H8517" t="s">
        <v>86</v>
      </c>
      <c r="I8517" s="1">
        <v>22489</v>
      </c>
      <c r="J8517" t="s">
        <v>41291</v>
      </c>
      <c r="K8517" t="s">
        <v>41292</v>
      </c>
      <c r="L8517">
        <v>60544</v>
      </c>
      <c r="M8517" t="s">
        <v>86</v>
      </c>
      <c r="N8517" s="1">
        <v>45120</v>
      </c>
      <c r="O8517" s="1">
        <v>45121</v>
      </c>
      <c r="P8517">
        <v>40</v>
      </c>
      <c r="Q8517">
        <v>2</v>
      </c>
      <c r="R8517" t="s">
        <v>53</v>
      </c>
      <c r="S8517">
        <v>4</v>
      </c>
      <c r="T8517">
        <v>1</v>
      </c>
      <c r="U8517">
        <v>1</v>
      </c>
      <c r="V8517">
        <v>133</v>
      </c>
      <c r="W8517" t="s">
        <v>54</v>
      </c>
      <c r="X8517" t="s">
        <v>41293</v>
      </c>
      <c r="Y8517" t="s">
        <v>6</v>
      </c>
      <c r="Z8517" s="1">
        <v>45099</v>
      </c>
      <c r="AA8517" s="2">
        <v>0.4992476851851852</v>
      </c>
      <c r="AB8517" s="2">
        <v>0.14820601851851853</v>
      </c>
      <c r="AC8517" t="s">
        <v>44</v>
      </c>
      <c r="AD8517" t="s">
        <v>45</v>
      </c>
      <c r="AE8517" t="s">
        <v>45</v>
      </c>
      <c r="AF8517">
        <v>133</v>
      </c>
    </row>
    <row r="8518" spans="1:32">
      <c r="A8518">
        <v>34011</v>
      </c>
      <c r="B8518">
        <v>33111</v>
      </c>
      <c r="C8518" t="s">
        <v>1913</v>
      </c>
      <c r="D8518" t="s">
        <v>16000</v>
      </c>
      <c r="E8518" t="s">
        <v>34</v>
      </c>
      <c r="F8518" t="s">
        <v>41294</v>
      </c>
      <c r="G8518" t="s">
        <v>41295</v>
      </c>
      <c r="H8518" t="s">
        <v>86</v>
      </c>
      <c r="I8518" s="1">
        <v>34274</v>
      </c>
      <c r="J8518" t="s">
        <v>41296</v>
      </c>
      <c r="K8518" t="s">
        <v>41297</v>
      </c>
      <c r="L8518">
        <v>61998</v>
      </c>
      <c r="M8518" t="s">
        <v>86</v>
      </c>
      <c r="N8518" s="1">
        <v>45258</v>
      </c>
      <c r="O8518" s="1">
        <v>45261</v>
      </c>
      <c r="P8518">
        <v>1</v>
      </c>
      <c r="Q8518">
        <v>1</v>
      </c>
      <c r="R8518" t="s">
        <v>53</v>
      </c>
      <c r="S8518">
        <v>4</v>
      </c>
      <c r="T8518">
        <v>1</v>
      </c>
      <c r="U8518">
        <v>3</v>
      </c>
      <c r="V8518">
        <v>378</v>
      </c>
      <c r="W8518" t="s">
        <v>41</v>
      </c>
      <c r="X8518" t="s">
        <v>41298</v>
      </c>
      <c r="Y8518" t="s">
        <v>81</v>
      </c>
      <c r="Z8518" s="1">
        <v>45241</v>
      </c>
      <c r="AA8518" s="2">
        <v>0.57929398148148148</v>
      </c>
      <c r="AB8518" s="2">
        <v>4.1990740740740745E-2</v>
      </c>
      <c r="AC8518" t="s">
        <v>44</v>
      </c>
      <c r="AD8518" t="s">
        <v>44</v>
      </c>
      <c r="AE8518" t="s">
        <v>45</v>
      </c>
      <c r="AF8518">
        <v>126</v>
      </c>
    </row>
    <row r="8519" spans="1:32">
      <c r="A8519">
        <v>34012</v>
      </c>
      <c r="B8519">
        <v>33112</v>
      </c>
      <c r="C8519" t="s">
        <v>10507</v>
      </c>
      <c r="D8519" t="s">
        <v>1509</v>
      </c>
      <c r="E8519" t="s">
        <v>34</v>
      </c>
      <c r="F8519" t="s">
        <v>41299</v>
      </c>
      <c r="G8519" t="s">
        <v>41300</v>
      </c>
      <c r="H8519" t="s">
        <v>272</v>
      </c>
      <c r="I8519" s="1">
        <v>28902</v>
      </c>
      <c r="J8519" t="s">
        <v>41301</v>
      </c>
      <c r="K8519" t="s">
        <v>33091</v>
      </c>
      <c r="L8519">
        <v>1601</v>
      </c>
      <c r="M8519" t="s">
        <v>272</v>
      </c>
      <c r="N8519" s="1">
        <v>45199</v>
      </c>
      <c r="O8519" s="1">
        <v>45200</v>
      </c>
      <c r="P8519">
        <v>20</v>
      </c>
      <c r="Q8519">
        <v>1</v>
      </c>
      <c r="R8519" t="s">
        <v>63</v>
      </c>
      <c r="S8519">
        <v>3</v>
      </c>
      <c r="T8519">
        <v>0</v>
      </c>
      <c r="U8519">
        <v>1</v>
      </c>
      <c r="V8519">
        <v>86</v>
      </c>
      <c r="W8519" t="s">
        <v>54</v>
      </c>
      <c r="X8519" t="s">
        <v>41302</v>
      </c>
      <c r="Y8519" t="s">
        <v>6</v>
      </c>
      <c r="Z8519" s="1">
        <v>45185</v>
      </c>
      <c r="AA8519" s="2">
        <v>0.77143518518518517</v>
      </c>
      <c r="AB8519" s="2">
        <v>0.24945601851851851</v>
      </c>
      <c r="AC8519" t="s">
        <v>44</v>
      </c>
      <c r="AD8519" t="s">
        <v>44</v>
      </c>
      <c r="AE8519" t="s">
        <v>45</v>
      </c>
      <c r="AF8519">
        <v>86</v>
      </c>
    </row>
    <row r="8520" spans="1:32">
      <c r="A8520">
        <v>34013</v>
      </c>
      <c r="B8520">
        <v>33113</v>
      </c>
      <c r="C8520" t="s">
        <v>3403</v>
      </c>
      <c r="D8520" t="s">
        <v>8093</v>
      </c>
      <c r="E8520" t="s">
        <v>48</v>
      </c>
      <c r="F8520" t="s">
        <v>41303</v>
      </c>
      <c r="G8520" t="s">
        <v>41304</v>
      </c>
      <c r="H8520" t="s">
        <v>115</v>
      </c>
      <c r="I8520" s="1">
        <v>31977</v>
      </c>
      <c r="J8520" t="s">
        <v>41305</v>
      </c>
      <c r="K8520" t="s">
        <v>41306</v>
      </c>
      <c r="L8520">
        <v>43627</v>
      </c>
      <c r="M8520" t="s">
        <v>115</v>
      </c>
      <c r="N8520" s="1">
        <v>45134</v>
      </c>
      <c r="O8520" s="1">
        <v>45136</v>
      </c>
      <c r="P8520">
        <v>97</v>
      </c>
      <c r="Q8520">
        <v>4</v>
      </c>
      <c r="R8520" t="s">
        <v>53</v>
      </c>
      <c r="S8520">
        <v>3</v>
      </c>
      <c r="T8520">
        <v>1</v>
      </c>
      <c r="U8520">
        <v>2</v>
      </c>
      <c r="V8520">
        <v>292</v>
      </c>
      <c r="W8520" t="s">
        <v>54</v>
      </c>
      <c r="X8520" t="s">
        <v>41307</v>
      </c>
      <c r="Y8520" t="s">
        <v>65</v>
      </c>
      <c r="Z8520" s="1">
        <v>45125</v>
      </c>
      <c r="AA8520" s="2">
        <v>4.0983796296296296E-2</v>
      </c>
      <c r="AB8520" s="2">
        <v>0.19872685185185182</v>
      </c>
      <c r="AC8520" t="s">
        <v>44</v>
      </c>
      <c r="AD8520" t="s">
        <v>45</v>
      </c>
      <c r="AE8520" t="s">
        <v>44</v>
      </c>
      <c r="AF8520">
        <v>146</v>
      </c>
    </row>
    <row r="8521" spans="1:32">
      <c r="A8521">
        <v>34014</v>
      </c>
      <c r="B8521">
        <v>33114</v>
      </c>
      <c r="C8521" t="s">
        <v>822</v>
      </c>
      <c r="D8521" t="s">
        <v>1228</v>
      </c>
      <c r="E8521" t="s">
        <v>48</v>
      </c>
      <c r="F8521" t="s">
        <v>41308</v>
      </c>
      <c r="G8521" t="s">
        <v>41309</v>
      </c>
      <c r="H8521" t="s">
        <v>122</v>
      </c>
      <c r="I8521" s="1">
        <v>27491</v>
      </c>
      <c r="J8521" t="s">
        <v>41310</v>
      </c>
      <c r="K8521" t="s">
        <v>30311</v>
      </c>
      <c r="L8521">
        <v>83911</v>
      </c>
      <c r="M8521" t="s">
        <v>122</v>
      </c>
      <c r="N8521" s="1">
        <v>45205</v>
      </c>
      <c r="O8521" s="1">
        <v>45208</v>
      </c>
      <c r="P8521">
        <v>69</v>
      </c>
      <c r="Q8521">
        <v>3</v>
      </c>
      <c r="R8521" t="s">
        <v>40</v>
      </c>
      <c r="S8521">
        <v>3</v>
      </c>
      <c r="T8521">
        <v>1</v>
      </c>
      <c r="U8521">
        <v>3</v>
      </c>
      <c r="V8521">
        <v>636</v>
      </c>
      <c r="W8521" t="s">
        <v>41</v>
      </c>
      <c r="X8521" t="s">
        <v>41311</v>
      </c>
      <c r="Y8521" t="s">
        <v>43</v>
      </c>
      <c r="Z8521" s="1">
        <v>45191</v>
      </c>
      <c r="AA8521" s="2">
        <v>0.13474537037037038</v>
      </c>
      <c r="AB8521" s="2">
        <v>0.98815972222222215</v>
      </c>
      <c r="AC8521" t="s">
        <v>45</v>
      </c>
      <c r="AD8521" t="s">
        <v>44</v>
      </c>
      <c r="AE8521" t="s">
        <v>44</v>
      </c>
      <c r="AF8521">
        <v>212</v>
      </c>
    </row>
    <row r="8522" spans="1:32">
      <c r="A8522">
        <v>34016</v>
      </c>
      <c r="B8522">
        <v>33116</v>
      </c>
      <c r="C8522" t="s">
        <v>621</v>
      </c>
      <c r="D8522" t="s">
        <v>28862</v>
      </c>
      <c r="E8522" t="s">
        <v>48</v>
      </c>
      <c r="F8522" t="s">
        <v>8969</v>
      </c>
      <c r="G8522" t="s">
        <v>41312</v>
      </c>
      <c r="H8522" t="s">
        <v>171</v>
      </c>
      <c r="I8522" s="1">
        <v>17519</v>
      </c>
      <c r="J8522" t="s">
        <v>41313</v>
      </c>
      <c r="K8522" t="s">
        <v>1979</v>
      </c>
      <c r="L8522">
        <v>19874</v>
      </c>
      <c r="M8522" t="s">
        <v>171</v>
      </c>
      <c r="N8522" s="1">
        <v>44987</v>
      </c>
      <c r="O8522" s="1">
        <v>44989</v>
      </c>
      <c r="P8522">
        <v>29</v>
      </c>
      <c r="Q8522">
        <v>2</v>
      </c>
      <c r="R8522" t="s">
        <v>63</v>
      </c>
      <c r="S8522">
        <v>2</v>
      </c>
      <c r="T8522">
        <v>0</v>
      </c>
      <c r="U8522">
        <v>2</v>
      </c>
      <c r="V8522">
        <v>130</v>
      </c>
      <c r="W8522" t="s">
        <v>41</v>
      </c>
      <c r="X8522" t="s">
        <v>41314</v>
      </c>
      <c r="Y8522" t="s">
        <v>81</v>
      </c>
      <c r="Z8522" s="1">
        <v>44961</v>
      </c>
      <c r="AA8522" s="2">
        <v>0.23295138888888889</v>
      </c>
      <c r="AB8522" s="2">
        <v>0.80961805555555555</v>
      </c>
      <c r="AC8522" t="s">
        <v>45</v>
      </c>
      <c r="AD8522" t="s">
        <v>45</v>
      </c>
      <c r="AE8522" t="s">
        <v>45</v>
      </c>
      <c r="AF8522">
        <v>65</v>
      </c>
    </row>
    <row r="8523" spans="1:32">
      <c r="A8523">
        <v>34018</v>
      </c>
      <c r="B8523">
        <v>33118</v>
      </c>
      <c r="C8523" t="s">
        <v>1503</v>
      </c>
      <c r="D8523" t="s">
        <v>1263</v>
      </c>
      <c r="E8523" t="s">
        <v>34</v>
      </c>
      <c r="F8523" t="s">
        <v>41315</v>
      </c>
      <c r="G8523" t="s">
        <v>41316</v>
      </c>
      <c r="H8523" t="s">
        <v>122</v>
      </c>
      <c r="I8523" s="1">
        <v>25363</v>
      </c>
      <c r="J8523" t="s">
        <v>41317</v>
      </c>
      <c r="K8523" t="s">
        <v>41318</v>
      </c>
      <c r="L8523">
        <v>45125</v>
      </c>
      <c r="M8523" t="s">
        <v>122</v>
      </c>
      <c r="N8523" s="1">
        <v>45235</v>
      </c>
      <c r="O8523" s="1">
        <v>45237</v>
      </c>
      <c r="P8523">
        <v>59</v>
      </c>
      <c r="Q8523">
        <v>3</v>
      </c>
      <c r="R8523" t="s">
        <v>63</v>
      </c>
      <c r="S8523">
        <v>1</v>
      </c>
      <c r="T8523">
        <v>0</v>
      </c>
      <c r="U8523">
        <v>2</v>
      </c>
      <c r="V8523">
        <v>120</v>
      </c>
      <c r="W8523" t="s">
        <v>41</v>
      </c>
      <c r="X8523" t="s">
        <v>41319</v>
      </c>
      <c r="Y8523" t="s">
        <v>43</v>
      </c>
      <c r="Z8523" s="1">
        <v>45229</v>
      </c>
      <c r="AA8523" s="2">
        <v>0.42479166666666668</v>
      </c>
      <c r="AB8523" s="2">
        <v>0.34489583333333335</v>
      </c>
      <c r="AC8523" t="s">
        <v>44</v>
      </c>
      <c r="AD8523" t="s">
        <v>44</v>
      </c>
      <c r="AE8523" t="s">
        <v>45</v>
      </c>
      <c r="AF8523">
        <v>60</v>
      </c>
    </row>
    <row r="8524" spans="1:32">
      <c r="A8524">
        <v>34021</v>
      </c>
      <c r="B8524">
        <v>33121</v>
      </c>
      <c r="C8524" t="s">
        <v>1335</v>
      </c>
      <c r="D8524" t="s">
        <v>99</v>
      </c>
      <c r="E8524" t="s">
        <v>48</v>
      </c>
      <c r="F8524" t="s">
        <v>41320</v>
      </c>
      <c r="G8524" t="s">
        <v>41321</v>
      </c>
      <c r="H8524" t="s">
        <v>171</v>
      </c>
      <c r="I8524" s="1">
        <v>37760</v>
      </c>
      <c r="J8524" t="s">
        <v>41322</v>
      </c>
      <c r="K8524" t="s">
        <v>4988</v>
      </c>
      <c r="L8524">
        <v>60268</v>
      </c>
      <c r="M8524" t="s">
        <v>171</v>
      </c>
      <c r="N8524" s="1">
        <v>45093</v>
      </c>
      <c r="O8524" s="1">
        <v>45098</v>
      </c>
      <c r="P8524">
        <v>51</v>
      </c>
      <c r="Q8524">
        <v>3</v>
      </c>
      <c r="R8524" t="s">
        <v>40</v>
      </c>
      <c r="S8524">
        <v>4</v>
      </c>
      <c r="T8524">
        <v>2</v>
      </c>
      <c r="U8524">
        <v>5</v>
      </c>
      <c r="V8524">
        <v>1220</v>
      </c>
      <c r="W8524" t="s">
        <v>41</v>
      </c>
      <c r="X8524" t="s">
        <v>41323</v>
      </c>
      <c r="Y8524" t="s">
        <v>43</v>
      </c>
      <c r="Z8524" s="1">
        <v>45066</v>
      </c>
      <c r="AA8524" s="2">
        <v>0.53302083333333339</v>
      </c>
      <c r="AB8524" s="2">
        <v>0.24662037037037035</v>
      </c>
      <c r="AC8524" t="s">
        <v>44</v>
      </c>
      <c r="AD8524" t="s">
        <v>44</v>
      </c>
      <c r="AE8524" t="s">
        <v>44</v>
      </c>
      <c r="AF8524">
        <v>244</v>
      </c>
    </row>
    <row r="8525" spans="1:32">
      <c r="A8525">
        <v>34026</v>
      </c>
      <c r="B8525">
        <v>33126</v>
      </c>
      <c r="C8525" t="s">
        <v>1771</v>
      </c>
      <c r="D8525" t="s">
        <v>435</v>
      </c>
      <c r="E8525" t="s">
        <v>48</v>
      </c>
      <c r="F8525" t="s">
        <v>41324</v>
      </c>
      <c r="G8525" t="s">
        <v>41325</v>
      </c>
      <c r="H8525" t="s">
        <v>317</v>
      </c>
      <c r="I8525" s="1">
        <v>22568</v>
      </c>
      <c r="J8525" t="s">
        <v>41326</v>
      </c>
      <c r="K8525" t="s">
        <v>9476</v>
      </c>
      <c r="L8525">
        <v>40962</v>
      </c>
      <c r="M8525" t="s">
        <v>317</v>
      </c>
      <c r="N8525" s="1">
        <v>45156</v>
      </c>
      <c r="O8525" s="1">
        <v>45157</v>
      </c>
      <c r="P8525">
        <v>47</v>
      </c>
      <c r="Q8525">
        <v>2</v>
      </c>
      <c r="R8525" t="s">
        <v>63</v>
      </c>
      <c r="S8525">
        <v>4</v>
      </c>
      <c r="T8525">
        <v>2</v>
      </c>
      <c r="U8525">
        <v>1</v>
      </c>
      <c r="V8525">
        <v>80</v>
      </c>
      <c r="W8525" t="s">
        <v>41</v>
      </c>
      <c r="X8525" t="s">
        <v>41327</v>
      </c>
      <c r="Y8525" t="s">
        <v>65</v>
      </c>
      <c r="Z8525" s="1">
        <v>45140</v>
      </c>
      <c r="AA8525" s="2">
        <v>0.10289351851851852</v>
      </c>
      <c r="AB8525" s="2">
        <v>0.4299074074074074</v>
      </c>
      <c r="AC8525" t="s">
        <v>44</v>
      </c>
      <c r="AD8525" t="s">
        <v>45</v>
      </c>
      <c r="AE8525" t="s">
        <v>45</v>
      </c>
      <c r="AF8525">
        <v>80</v>
      </c>
    </row>
    <row r="8526" spans="1:32">
      <c r="A8526">
        <v>34029</v>
      </c>
      <c r="B8526">
        <v>33129</v>
      </c>
      <c r="C8526" t="s">
        <v>2144</v>
      </c>
      <c r="D8526" t="s">
        <v>17795</v>
      </c>
      <c r="E8526" t="s">
        <v>48</v>
      </c>
      <c r="F8526" t="s">
        <v>41328</v>
      </c>
      <c r="G8526" t="s">
        <v>41329</v>
      </c>
      <c r="H8526" t="s">
        <v>86</v>
      </c>
      <c r="I8526" s="1">
        <v>17310</v>
      </c>
      <c r="J8526" t="s">
        <v>41330</v>
      </c>
      <c r="K8526" t="s">
        <v>41331</v>
      </c>
      <c r="L8526">
        <v>50169</v>
      </c>
      <c r="M8526" t="s">
        <v>86</v>
      </c>
      <c r="N8526" s="1">
        <v>45275</v>
      </c>
      <c r="O8526" s="1">
        <v>45279</v>
      </c>
      <c r="P8526">
        <v>96</v>
      </c>
      <c r="Q8526">
        <v>4</v>
      </c>
      <c r="R8526" t="s">
        <v>40</v>
      </c>
      <c r="S8526">
        <v>4</v>
      </c>
      <c r="T8526">
        <v>1</v>
      </c>
      <c r="U8526">
        <v>4</v>
      </c>
      <c r="V8526">
        <v>932</v>
      </c>
      <c r="W8526" t="s">
        <v>54</v>
      </c>
      <c r="X8526" t="s">
        <v>41332</v>
      </c>
      <c r="Y8526" t="s">
        <v>81</v>
      </c>
      <c r="Z8526" s="1">
        <v>45263</v>
      </c>
      <c r="AA8526" s="2">
        <v>0.32721064814814815</v>
      </c>
      <c r="AB8526" s="2">
        <v>0.56859953703703703</v>
      </c>
      <c r="AC8526" t="s">
        <v>45</v>
      </c>
      <c r="AD8526" t="s">
        <v>44</v>
      </c>
      <c r="AE8526" t="s">
        <v>44</v>
      </c>
      <c r="AF8526">
        <v>233</v>
      </c>
    </row>
    <row r="8527" spans="1:32">
      <c r="A8527">
        <v>34030</v>
      </c>
      <c r="B8527">
        <v>33130</v>
      </c>
      <c r="C8527" t="s">
        <v>988</v>
      </c>
      <c r="D8527" t="s">
        <v>4715</v>
      </c>
      <c r="E8527" t="s">
        <v>48</v>
      </c>
      <c r="F8527" t="s">
        <v>41333</v>
      </c>
      <c r="G8527" t="s">
        <v>41334</v>
      </c>
      <c r="H8527" t="s">
        <v>1301</v>
      </c>
      <c r="I8527" s="1">
        <v>22894</v>
      </c>
      <c r="J8527" t="s">
        <v>41335</v>
      </c>
      <c r="K8527" t="s">
        <v>14770</v>
      </c>
      <c r="L8527">
        <v>93550</v>
      </c>
      <c r="M8527" t="s">
        <v>1301</v>
      </c>
      <c r="N8527" s="1">
        <v>45300</v>
      </c>
      <c r="O8527" s="1">
        <v>45303</v>
      </c>
      <c r="P8527">
        <v>17</v>
      </c>
      <c r="Q8527">
        <v>1</v>
      </c>
      <c r="R8527" t="s">
        <v>63</v>
      </c>
      <c r="S8527">
        <v>4</v>
      </c>
      <c r="T8527">
        <v>0</v>
      </c>
      <c r="U8527">
        <v>3</v>
      </c>
      <c r="V8527">
        <v>198</v>
      </c>
      <c r="W8527" t="s">
        <v>41</v>
      </c>
      <c r="X8527" t="s">
        <v>41336</v>
      </c>
      <c r="Y8527" t="s">
        <v>43</v>
      </c>
      <c r="Z8527" s="1">
        <v>45277</v>
      </c>
      <c r="AA8527" s="2">
        <v>0.31916666666666665</v>
      </c>
      <c r="AB8527" s="2">
        <v>0.33872685185185186</v>
      </c>
      <c r="AC8527" t="s">
        <v>45</v>
      </c>
      <c r="AD8527" t="s">
        <v>44</v>
      </c>
      <c r="AE8527" t="s">
        <v>44</v>
      </c>
      <c r="AF8527">
        <v>66</v>
      </c>
    </row>
    <row r="8528" spans="1:32">
      <c r="A8528">
        <v>34031</v>
      </c>
      <c r="B8528">
        <v>33131</v>
      </c>
      <c r="C8528" t="s">
        <v>6006</v>
      </c>
      <c r="D8528" t="s">
        <v>7676</v>
      </c>
      <c r="E8528" t="s">
        <v>34</v>
      </c>
      <c r="F8528" t="s">
        <v>41337</v>
      </c>
      <c r="G8528" t="s">
        <v>41338</v>
      </c>
      <c r="H8528" t="s">
        <v>179</v>
      </c>
      <c r="I8528" s="1">
        <v>24058</v>
      </c>
      <c r="J8528" t="s">
        <v>41339</v>
      </c>
      <c r="K8528" t="s">
        <v>41340</v>
      </c>
      <c r="L8528">
        <v>44579</v>
      </c>
      <c r="M8528" t="s">
        <v>179</v>
      </c>
      <c r="N8528" s="1">
        <v>44968</v>
      </c>
      <c r="O8528" s="1">
        <v>44970</v>
      </c>
      <c r="P8528">
        <v>55</v>
      </c>
      <c r="Q8528">
        <v>3</v>
      </c>
      <c r="R8528" t="s">
        <v>53</v>
      </c>
      <c r="S8528">
        <v>3</v>
      </c>
      <c r="T8528">
        <v>1</v>
      </c>
      <c r="U8528">
        <v>2</v>
      </c>
      <c r="V8528">
        <v>262</v>
      </c>
      <c r="W8528" t="s">
        <v>54</v>
      </c>
      <c r="X8528" t="s">
        <v>41341</v>
      </c>
      <c r="Y8528" t="s">
        <v>6</v>
      </c>
      <c r="Z8528" s="1">
        <v>44936</v>
      </c>
      <c r="AA8528" s="2">
        <v>0.76863425925925932</v>
      </c>
      <c r="AB8528" s="2">
        <v>0.89565972222222223</v>
      </c>
      <c r="AC8528" t="s">
        <v>45</v>
      </c>
      <c r="AD8528" t="s">
        <v>45</v>
      </c>
      <c r="AE8528" t="s">
        <v>44</v>
      </c>
      <c r="AF8528">
        <v>131</v>
      </c>
    </row>
    <row r="8529" spans="1:32">
      <c r="A8529">
        <v>34032</v>
      </c>
      <c r="B8529">
        <v>33132</v>
      </c>
      <c r="C8529" t="s">
        <v>98</v>
      </c>
      <c r="D8529" t="s">
        <v>1222</v>
      </c>
      <c r="E8529" t="s">
        <v>48</v>
      </c>
      <c r="F8529" t="s">
        <v>41342</v>
      </c>
      <c r="G8529" t="s">
        <v>41343</v>
      </c>
      <c r="H8529" t="s">
        <v>330</v>
      </c>
      <c r="I8529" s="1">
        <v>25722</v>
      </c>
      <c r="J8529" t="s">
        <v>41344</v>
      </c>
      <c r="K8529" t="s">
        <v>41345</v>
      </c>
      <c r="L8529">
        <v>63883</v>
      </c>
      <c r="M8529" t="s">
        <v>330</v>
      </c>
      <c r="N8529" s="1">
        <v>45249</v>
      </c>
      <c r="O8529" s="1">
        <v>45250</v>
      </c>
      <c r="P8529">
        <v>20</v>
      </c>
      <c r="Q8529">
        <v>1</v>
      </c>
      <c r="R8529" t="s">
        <v>63</v>
      </c>
      <c r="S8529">
        <v>4</v>
      </c>
      <c r="T8529">
        <v>0</v>
      </c>
      <c r="U8529">
        <v>1</v>
      </c>
      <c r="V8529">
        <v>86</v>
      </c>
      <c r="W8529" t="s">
        <v>54</v>
      </c>
      <c r="X8529" t="s">
        <v>41346</v>
      </c>
      <c r="Y8529" t="s">
        <v>81</v>
      </c>
      <c r="Z8529" s="1">
        <v>45236</v>
      </c>
      <c r="AA8529" s="2">
        <v>0.74648148148148152</v>
      </c>
      <c r="AB8529" s="2">
        <v>0.76428240740740738</v>
      </c>
      <c r="AC8529" t="s">
        <v>45</v>
      </c>
      <c r="AD8529" t="s">
        <v>44</v>
      </c>
      <c r="AE8529" t="s">
        <v>45</v>
      </c>
      <c r="AF8529">
        <v>86</v>
      </c>
    </row>
    <row r="8530" spans="1:32">
      <c r="A8530">
        <v>34033</v>
      </c>
      <c r="B8530">
        <v>33133</v>
      </c>
      <c r="C8530" t="s">
        <v>119</v>
      </c>
      <c r="D8530" t="s">
        <v>768</v>
      </c>
      <c r="E8530" t="s">
        <v>48</v>
      </c>
      <c r="F8530" t="s">
        <v>41347</v>
      </c>
      <c r="G8530" t="s">
        <v>41348</v>
      </c>
      <c r="H8530" t="s">
        <v>179</v>
      </c>
      <c r="I8530" s="1">
        <v>28638</v>
      </c>
      <c r="J8530" t="s">
        <v>41349</v>
      </c>
      <c r="K8530" t="s">
        <v>41350</v>
      </c>
      <c r="L8530">
        <v>58937</v>
      </c>
      <c r="M8530" t="s">
        <v>179</v>
      </c>
      <c r="N8530" s="1">
        <v>44994</v>
      </c>
      <c r="O8530" s="1">
        <v>44996</v>
      </c>
      <c r="P8530">
        <v>26</v>
      </c>
      <c r="Q8530">
        <v>2</v>
      </c>
      <c r="R8530" t="s">
        <v>63</v>
      </c>
      <c r="S8530">
        <v>3</v>
      </c>
      <c r="T8530">
        <v>0</v>
      </c>
      <c r="U8530">
        <v>2</v>
      </c>
      <c r="V8530">
        <v>124</v>
      </c>
      <c r="W8530" t="s">
        <v>54</v>
      </c>
      <c r="X8530" t="s">
        <v>41351</v>
      </c>
      <c r="Y8530" t="s">
        <v>65</v>
      </c>
      <c r="Z8530" s="1">
        <v>44979</v>
      </c>
      <c r="AA8530" s="2">
        <v>0.49732638888888886</v>
      </c>
      <c r="AB8530" s="2">
        <v>0.27438657407407407</v>
      </c>
      <c r="AC8530" t="s">
        <v>45</v>
      </c>
      <c r="AD8530" t="s">
        <v>45</v>
      </c>
      <c r="AE8530" t="s">
        <v>45</v>
      </c>
      <c r="AF8530">
        <v>62</v>
      </c>
    </row>
    <row r="8531" spans="1:32">
      <c r="A8531">
        <v>34034</v>
      </c>
      <c r="B8531">
        <v>33134</v>
      </c>
      <c r="C8531" t="s">
        <v>229</v>
      </c>
      <c r="D8531" t="s">
        <v>277</v>
      </c>
      <c r="E8531" t="s">
        <v>48</v>
      </c>
      <c r="F8531" t="s">
        <v>41352</v>
      </c>
      <c r="G8531" t="s">
        <v>41353</v>
      </c>
      <c r="H8531" t="s">
        <v>60</v>
      </c>
      <c r="I8531" s="1">
        <v>26237</v>
      </c>
      <c r="J8531" t="s">
        <v>41354</v>
      </c>
      <c r="K8531" t="s">
        <v>41355</v>
      </c>
      <c r="L8531">
        <v>1318</v>
      </c>
      <c r="M8531" t="s">
        <v>60</v>
      </c>
      <c r="N8531" s="1">
        <v>45292</v>
      </c>
      <c r="O8531" s="1">
        <v>45296</v>
      </c>
      <c r="P8531">
        <v>96</v>
      </c>
      <c r="Q8531">
        <v>4</v>
      </c>
      <c r="R8531" t="s">
        <v>40</v>
      </c>
      <c r="S8531">
        <v>1</v>
      </c>
      <c r="T8531">
        <v>0</v>
      </c>
      <c r="U8531">
        <v>4</v>
      </c>
      <c r="V8531">
        <v>836</v>
      </c>
      <c r="W8531" t="s">
        <v>41</v>
      </c>
      <c r="X8531" t="s">
        <v>41356</v>
      </c>
      <c r="Y8531" t="s">
        <v>6</v>
      </c>
      <c r="Z8531" s="1">
        <v>45273</v>
      </c>
      <c r="AA8531" s="2">
        <v>0.14314814814814816</v>
      </c>
      <c r="AB8531" s="2">
        <v>0.58219907407407401</v>
      </c>
      <c r="AC8531" t="s">
        <v>44</v>
      </c>
      <c r="AD8531" t="s">
        <v>45</v>
      </c>
      <c r="AE8531" t="s">
        <v>45</v>
      </c>
      <c r="AF8531">
        <v>209</v>
      </c>
    </row>
    <row r="8532" spans="1:32">
      <c r="A8532">
        <v>34036</v>
      </c>
      <c r="B8532">
        <v>33136</v>
      </c>
      <c r="C8532" t="s">
        <v>3189</v>
      </c>
      <c r="D8532" t="s">
        <v>427</v>
      </c>
      <c r="E8532" t="s">
        <v>34</v>
      </c>
      <c r="F8532" t="s">
        <v>41357</v>
      </c>
      <c r="G8532" t="s">
        <v>41358</v>
      </c>
      <c r="H8532" t="s">
        <v>692</v>
      </c>
      <c r="I8532" s="1">
        <v>21790</v>
      </c>
      <c r="J8532" t="s">
        <v>41359</v>
      </c>
      <c r="K8532" t="s">
        <v>41360</v>
      </c>
      <c r="L8532">
        <v>49521</v>
      </c>
      <c r="M8532" t="s">
        <v>692</v>
      </c>
      <c r="N8532" s="1">
        <v>44972</v>
      </c>
      <c r="O8532" s="1">
        <v>44974</v>
      </c>
      <c r="P8532">
        <v>48</v>
      </c>
      <c r="Q8532">
        <v>2</v>
      </c>
      <c r="R8532" t="s">
        <v>40</v>
      </c>
      <c r="S8532">
        <v>3</v>
      </c>
      <c r="T8532">
        <v>2</v>
      </c>
      <c r="U8532">
        <v>2</v>
      </c>
      <c r="V8532">
        <v>416</v>
      </c>
      <c r="W8532" t="s">
        <v>41</v>
      </c>
      <c r="X8532" t="s">
        <v>41361</v>
      </c>
      <c r="Y8532" t="s">
        <v>43</v>
      </c>
      <c r="Z8532" s="1">
        <v>44946</v>
      </c>
      <c r="AA8532" s="2">
        <v>0.80929398148148157</v>
      </c>
      <c r="AB8532" s="2">
        <v>0.75438657407407417</v>
      </c>
      <c r="AC8532" t="s">
        <v>44</v>
      </c>
      <c r="AD8532" t="s">
        <v>45</v>
      </c>
      <c r="AE8532" t="s">
        <v>45</v>
      </c>
      <c r="AF8532">
        <v>208</v>
      </c>
    </row>
    <row r="8533" spans="1:32">
      <c r="A8533">
        <v>34037</v>
      </c>
      <c r="B8533">
        <v>33137</v>
      </c>
      <c r="C8533" t="s">
        <v>3552</v>
      </c>
      <c r="D8533" t="s">
        <v>348</v>
      </c>
      <c r="E8533" t="s">
        <v>48</v>
      </c>
      <c r="F8533" t="s">
        <v>41362</v>
      </c>
      <c r="G8533" t="s">
        <v>41363</v>
      </c>
      <c r="H8533" t="s">
        <v>50</v>
      </c>
      <c r="I8533" s="1">
        <v>21641</v>
      </c>
      <c r="J8533" t="s">
        <v>41364</v>
      </c>
      <c r="K8533" t="s">
        <v>15856</v>
      </c>
      <c r="L8533">
        <v>69295</v>
      </c>
      <c r="M8533" t="s">
        <v>50</v>
      </c>
      <c r="N8533" s="1">
        <v>45232</v>
      </c>
      <c r="O8533" s="1">
        <v>45236</v>
      </c>
      <c r="P8533">
        <v>55</v>
      </c>
      <c r="Q8533">
        <v>3</v>
      </c>
      <c r="R8533" t="s">
        <v>53</v>
      </c>
      <c r="S8533">
        <v>3</v>
      </c>
      <c r="T8533">
        <v>2</v>
      </c>
      <c r="U8533">
        <v>4</v>
      </c>
      <c r="V8533">
        <v>572</v>
      </c>
      <c r="W8533" t="s">
        <v>41</v>
      </c>
      <c r="X8533" t="s">
        <v>41365</v>
      </c>
      <c r="Y8533" t="s">
        <v>43</v>
      </c>
      <c r="Z8533" s="1">
        <v>45206</v>
      </c>
      <c r="AA8533" s="2">
        <v>0.15440972222222224</v>
      </c>
      <c r="AB8533" s="2">
        <v>9.6250000000000002E-2</v>
      </c>
      <c r="AC8533" t="s">
        <v>45</v>
      </c>
      <c r="AD8533" t="s">
        <v>44</v>
      </c>
      <c r="AE8533" t="s">
        <v>44</v>
      </c>
      <c r="AF8533">
        <v>143</v>
      </c>
    </row>
    <row r="8534" spans="1:32">
      <c r="A8534">
        <v>34039</v>
      </c>
      <c r="B8534">
        <v>33139</v>
      </c>
      <c r="C8534" t="s">
        <v>133</v>
      </c>
      <c r="D8534" t="s">
        <v>1368</v>
      </c>
      <c r="E8534" t="s">
        <v>34</v>
      </c>
      <c r="F8534" t="s">
        <v>41366</v>
      </c>
      <c r="G8534" t="s">
        <v>41367</v>
      </c>
      <c r="H8534" t="s">
        <v>418</v>
      </c>
      <c r="I8534" s="1">
        <v>17032</v>
      </c>
      <c r="J8534" t="s">
        <v>41368</v>
      </c>
      <c r="K8534" t="s">
        <v>30223</v>
      </c>
      <c r="L8534">
        <v>58635</v>
      </c>
      <c r="M8534" t="s">
        <v>418</v>
      </c>
      <c r="N8534" s="1">
        <v>44976</v>
      </c>
      <c r="O8534" s="1">
        <v>44979</v>
      </c>
      <c r="P8534">
        <v>2</v>
      </c>
      <c r="Q8534">
        <v>1</v>
      </c>
      <c r="R8534" t="s">
        <v>63</v>
      </c>
      <c r="S8534">
        <v>2</v>
      </c>
      <c r="T8534">
        <v>2</v>
      </c>
      <c r="U8534">
        <v>3</v>
      </c>
      <c r="V8534">
        <v>249</v>
      </c>
      <c r="W8534" t="s">
        <v>54</v>
      </c>
      <c r="X8534" t="s">
        <v>41369</v>
      </c>
      <c r="Y8534" t="s">
        <v>43</v>
      </c>
      <c r="Z8534" s="1">
        <v>44948</v>
      </c>
      <c r="AA8534" s="2">
        <v>0.83004629629629623</v>
      </c>
      <c r="AB8534" s="2">
        <v>0.77459490740740744</v>
      </c>
      <c r="AC8534" t="s">
        <v>45</v>
      </c>
      <c r="AD8534" t="s">
        <v>44</v>
      </c>
      <c r="AE8534" t="s">
        <v>45</v>
      </c>
      <c r="AF8534">
        <v>83</v>
      </c>
    </row>
    <row r="8535" spans="1:32">
      <c r="A8535">
        <v>34040</v>
      </c>
      <c r="B8535">
        <v>33140</v>
      </c>
      <c r="C8535" t="s">
        <v>1392</v>
      </c>
      <c r="D8535" t="s">
        <v>5588</v>
      </c>
      <c r="E8535" t="s">
        <v>34</v>
      </c>
      <c r="F8535" t="s">
        <v>41370</v>
      </c>
      <c r="G8535">
        <v>8052201135</v>
      </c>
      <c r="H8535" t="s">
        <v>171</v>
      </c>
      <c r="I8535" s="1">
        <v>20796</v>
      </c>
      <c r="J8535" t="s">
        <v>41371</v>
      </c>
      <c r="K8535" t="s">
        <v>41372</v>
      </c>
      <c r="L8535">
        <v>53769</v>
      </c>
      <c r="M8535" t="s">
        <v>171</v>
      </c>
      <c r="N8535" s="1">
        <v>45020</v>
      </c>
      <c r="O8535" s="1">
        <v>45022</v>
      </c>
      <c r="P8535">
        <v>40</v>
      </c>
      <c r="Q8535">
        <v>2</v>
      </c>
      <c r="R8535" t="s">
        <v>53</v>
      </c>
      <c r="S8535">
        <v>4</v>
      </c>
      <c r="T8535">
        <v>0</v>
      </c>
      <c r="U8535">
        <v>2</v>
      </c>
      <c r="V8535">
        <v>276</v>
      </c>
      <c r="W8535" t="s">
        <v>54</v>
      </c>
      <c r="X8535" t="s">
        <v>41373</v>
      </c>
      <c r="Y8535" t="s">
        <v>65</v>
      </c>
      <c r="Z8535" s="1">
        <v>45005</v>
      </c>
      <c r="AA8535" s="2">
        <v>0.24410879629629631</v>
      </c>
      <c r="AB8535" s="2">
        <v>0.10255787037037038</v>
      </c>
      <c r="AC8535" t="s">
        <v>44</v>
      </c>
      <c r="AD8535" t="s">
        <v>45</v>
      </c>
      <c r="AE8535" t="s">
        <v>44</v>
      </c>
      <c r="AF8535">
        <v>138</v>
      </c>
    </row>
    <row r="8536" spans="1:32">
      <c r="A8536">
        <v>34041</v>
      </c>
      <c r="B8536">
        <v>33141</v>
      </c>
      <c r="C8536" t="s">
        <v>205</v>
      </c>
      <c r="D8536" t="s">
        <v>5168</v>
      </c>
      <c r="E8536" t="s">
        <v>48</v>
      </c>
      <c r="F8536" t="s">
        <v>41374</v>
      </c>
      <c r="G8536" t="s">
        <v>41375</v>
      </c>
      <c r="H8536" t="s">
        <v>295</v>
      </c>
      <c r="I8536" s="1">
        <v>38727</v>
      </c>
      <c r="J8536" t="s">
        <v>41376</v>
      </c>
      <c r="K8536" t="s">
        <v>41377</v>
      </c>
      <c r="L8536">
        <v>94292</v>
      </c>
      <c r="M8536" t="s">
        <v>295</v>
      </c>
      <c r="N8536" s="1">
        <v>45006</v>
      </c>
      <c r="O8536" s="1">
        <v>45007</v>
      </c>
      <c r="P8536">
        <v>61</v>
      </c>
      <c r="Q8536">
        <v>3</v>
      </c>
      <c r="R8536" t="s">
        <v>53</v>
      </c>
      <c r="S8536">
        <v>2</v>
      </c>
      <c r="T8536">
        <v>1</v>
      </c>
      <c r="U8536">
        <v>1</v>
      </c>
      <c r="V8536">
        <v>142</v>
      </c>
      <c r="W8536" t="s">
        <v>54</v>
      </c>
      <c r="X8536" t="s">
        <v>41378</v>
      </c>
      <c r="Y8536" t="s">
        <v>43</v>
      </c>
      <c r="Z8536" s="1">
        <v>45001</v>
      </c>
      <c r="AA8536" s="2">
        <v>0.85012731481481485</v>
      </c>
      <c r="AB8536" s="2">
        <v>0.89211805555555557</v>
      </c>
      <c r="AC8536" t="s">
        <v>45</v>
      </c>
      <c r="AD8536" t="s">
        <v>45</v>
      </c>
      <c r="AE8536" t="s">
        <v>45</v>
      </c>
      <c r="AF8536">
        <v>142</v>
      </c>
    </row>
    <row r="8537" spans="1:32">
      <c r="A8537">
        <v>34042</v>
      </c>
      <c r="B8537">
        <v>33142</v>
      </c>
      <c r="C8537" t="s">
        <v>2622</v>
      </c>
      <c r="D8537" t="s">
        <v>2295</v>
      </c>
      <c r="E8537" t="s">
        <v>34</v>
      </c>
      <c r="F8537" t="s">
        <v>36653</v>
      </c>
      <c r="G8537" t="s">
        <v>41379</v>
      </c>
      <c r="H8537" t="s">
        <v>457</v>
      </c>
      <c r="I8537" s="1">
        <v>31331</v>
      </c>
      <c r="J8537" t="s">
        <v>41380</v>
      </c>
      <c r="K8537" t="s">
        <v>41381</v>
      </c>
      <c r="L8537">
        <v>32936</v>
      </c>
      <c r="M8537" t="s">
        <v>457</v>
      </c>
      <c r="N8537" s="1">
        <v>45215</v>
      </c>
      <c r="O8537" s="1">
        <v>45218</v>
      </c>
      <c r="P8537">
        <v>4</v>
      </c>
      <c r="Q8537">
        <v>1</v>
      </c>
      <c r="R8537" t="s">
        <v>53</v>
      </c>
      <c r="S8537">
        <v>1</v>
      </c>
      <c r="T8537">
        <v>2</v>
      </c>
      <c r="U8537">
        <v>3</v>
      </c>
      <c r="V8537">
        <v>417</v>
      </c>
      <c r="W8537" t="s">
        <v>41</v>
      </c>
      <c r="X8537" t="s">
        <v>41382</v>
      </c>
      <c r="Y8537" t="s">
        <v>65</v>
      </c>
      <c r="Z8537" s="1">
        <v>45198</v>
      </c>
      <c r="AA8537" s="2">
        <v>0.38844907407407409</v>
      </c>
      <c r="AB8537" s="2">
        <v>0.86663194444444447</v>
      </c>
      <c r="AC8537" t="s">
        <v>44</v>
      </c>
      <c r="AD8537" t="s">
        <v>45</v>
      </c>
      <c r="AE8537" t="s">
        <v>45</v>
      </c>
      <c r="AF8537">
        <v>139</v>
      </c>
    </row>
    <row r="8538" spans="1:32">
      <c r="A8538">
        <v>34043</v>
      </c>
      <c r="B8538">
        <v>33143</v>
      </c>
      <c r="C8538" t="s">
        <v>119</v>
      </c>
      <c r="D8538" t="s">
        <v>4275</v>
      </c>
      <c r="E8538" t="s">
        <v>48</v>
      </c>
      <c r="F8538" t="s">
        <v>41383</v>
      </c>
      <c r="G8538">
        <f>1-610-412-9276</f>
        <v>-10297</v>
      </c>
      <c r="H8538" t="s">
        <v>330</v>
      </c>
      <c r="I8538" s="1">
        <v>30677</v>
      </c>
      <c r="J8538" t="s">
        <v>41384</v>
      </c>
      <c r="K8538" t="s">
        <v>41385</v>
      </c>
      <c r="L8538">
        <v>76487</v>
      </c>
      <c r="M8538" t="s">
        <v>330</v>
      </c>
      <c r="N8538" s="1">
        <v>45099</v>
      </c>
      <c r="O8538" s="1">
        <v>45100</v>
      </c>
      <c r="P8538">
        <v>37</v>
      </c>
      <c r="Q8538">
        <v>2</v>
      </c>
      <c r="R8538" t="s">
        <v>53</v>
      </c>
      <c r="S8538">
        <v>1</v>
      </c>
      <c r="T8538">
        <v>0</v>
      </c>
      <c r="U8538">
        <v>1</v>
      </c>
      <c r="V8538">
        <v>149</v>
      </c>
      <c r="W8538" t="s">
        <v>41</v>
      </c>
      <c r="X8538" t="s">
        <v>41386</v>
      </c>
      <c r="Y8538" t="s">
        <v>81</v>
      </c>
      <c r="Z8538" s="1">
        <v>45078</v>
      </c>
      <c r="AA8538" s="2">
        <v>0.80193287037037031</v>
      </c>
      <c r="AB8538" s="2">
        <v>0.61031250000000004</v>
      </c>
      <c r="AC8538" t="s">
        <v>44</v>
      </c>
      <c r="AD8538" t="s">
        <v>45</v>
      </c>
      <c r="AE8538" t="s">
        <v>45</v>
      </c>
      <c r="AF8538">
        <v>149</v>
      </c>
    </row>
    <row r="8539" spans="1:32">
      <c r="A8539">
        <v>34044</v>
      </c>
      <c r="B8539">
        <v>33144</v>
      </c>
      <c r="C8539" t="s">
        <v>602</v>
      </c>
      <c r="D8539" t="s">
        <v>483</v>
      </c>
      <c r="E8539" t="s">
        <v>34</v>
      </c>
      <c r="F8539" t="s">
        <v>1652</v>
      </c>
      <c r="G8539">
        <v>6457046051</v>
      </c>
      <c r="H8539" t="s">
        <v>692</v>
      </c>
      <c r="I8539" s="1">
        <v>36169</v>
      </c>
      <c r="J8539" t="s">
        <v>41387</v>
      </c>
      <c r="K8539" t="s">
        <v>35068</v>
      </c>
      <c r="L8539">
        <v>2026</v>
      </c>
      <c r="M8539" t="s">
        <v>692</v>
      </c>
      <c r="N8539" s="1">
        <v>44968</v>
      </c>
      <c r="O8539" s="1">
        <v>44971</v>
      </c>
      <c r="P8539">
        <v>30</v>
      </c>
      <c r="Q8539">
        <v>2</v>
      </c>
      <c r="R8539" t="s">
        <v>40</v>
      </c>
      <c r="S8539">
        <v>1</v>
      </c>
      <c r="T8539">
        <v>0</v>
      </c>
      <c r="U8539">
        <v>3</v>
      </c>
      <c r="V8539">
        <v>603</v>
      </c>
      <c r="W8539" t="s">
        <v>54</v>
      </c>
      <c r="X8539" t="s">
        <v>41388</v>
      </c>
      <c r="Y8539" t="s">
        <v>43</v>
      </c>
      <c r="Z8539" s="1">
        <v>44951</v>
      </c>
      <c r="AA8539" s="2">
        <v>0.56571759259259258</v>
      </c>
      <c r="AB8539" s="2">
        <v>0.42798611111111112</v>
      </c>
      <c r="AC8539" t="s">
        <v>45</v>
      </c>
      <c r="AD8539" t="s">
        <v>44</v>
      </c>
      <c r="AE8539" t="s">
        <v>44</v>
      </c>
      <c r="AF8539">
        <v>201</v>
      </c>
    </row>
    <row r="8540" spans="1:32">
      <c r="A8540">
        <v>34045</v>
      </c>
      <c r="B8540">
        <v>33145</v>
      </c>
      <c r="C8540" t="s">
        <v>1870</v>
      </c>
      <c r="D8540" t="s">
        <v>6046</v>
      </c>
      <c r="E8540" t="s">
        <v>48</v>
      </c>
      <c r="F8540" t="s">
        <v>41389</v>
      </c>
      <c r="G8540" t="s">
        <v>41390</v>
      </c>
      <c r="H8540" t="s">
        <v>77</v>
      </c>
      <c r="I8540" s="1">
        <v>23197</v>
      </c>
      <c r="J8540" t="s">
        <v>41391</v>
      </c>
      <c r="K8540" t="s">
        <v>41392</v>
      </c>
      <c r="L8540">
        <v>65345</v>
      </c>
      <c r="M8540" t="s">
        <v>77</v>
      </c>
      <c r="N8540" s="1">
        <v>45216</v>
      </c>
      <c r="O8540" s="1">
        <v>45220</v>
      </c>
      <c r="P8540">
        <v>31</v>
      </c>
      <c r="Q8540">
        <v>2</v>
      </c>
      <c r="R8540" t="s">
        <v>53</v>
      </c>
      <c r="S8540">
        <v>4</v>
      </c>
      <c r="T8540">
        <v>2</v>
      </c>
      <c r="U8540">
        <v>4</v>
      </c>
      <c r="V8540">
        <v>508</v>
      </c>
      <c r="W8540" t="s">
        <v>41</v>
      </c>
      <c r="X8540" t="s">
        <v>41393</v>
      </c>
      <c r="Y8540" t="s">
        <v>6</v>
      </c>
      <c r="Z8540" s="1">
        <v>45179</v>
      </c>
      <c r="AA8540" s="2">
        <v>0.36552083333333335</v>
      </c>
      <c r="AB8540" s="2">
        <v>0.78608796296296291</v>
      </c>
      <c r="AC8540" t="s">
        <v>44</v>
      </c>
      <c r="AD8540" t="s">
        <v>45</v>
      </c>
      <c r="AE8540" t="s">
        <v>44</v>
      </c>
      <c r="AF8540">
        <v>127</v>
      </c>
    </row>
    <row r="8541" spans="1:32">
      <c r="A8541">
        <v>34047</v>
      </c>
      <c r="B8541">
        <v>33147</v>
      </c>
      <c r="C8541" t="s">
        <v>2993</v>
      </c>
      <c r="D8541" t="s">
        <v>106</v>
      </c>
      <c r="E8541" t="s">
        <v>48</v>
      </c>
      <c r="F8541" t="s">
        <v>41394</v>
      </c>
      <c r="G8541" t="s">
        <v>41395</v>
      </c>
      <c r="H8541" t="s">
        <v>692</v>
      </c>
      <c r="I8541" s="1">
        <v>24995</v>
      </c>
      <c r="J8541" t="s">
        <v>41396</v>
      </c>
      <c r="K8541" t="s">
        <v>41397</v>
      </c>
      <c r="L8541">
        <v>30359</v>
      </c>
      <c r="M8541" t="s">
        <v>692</v>
      </c>
      <c r="N8541" s="1">
        <v>45061</v>
      </c>
      <c r="O8541" s="1">
        <v>45064</v>
      </c>
      <c r="P8541">
        <v>79</v>
      </c>
      <c r="Q8541">
        <v>4</v>
      </c>
      <c r="R8541" t="s">
        <v>53</v>
      </c>
      <c r="S8541">
        <v>3</v>
      </c>
      <c r="T8541">
        <v>0</v>
      </c>
      <c r="U8541">
        <v>3</v>
      </c>
      <c r="V8541">
        <v>381</v>
      </c>
      <c r="W8541" t="s">
        <v>54</v>
      </c>
      <c r="X8541" t="s">
        <v>41398</v>
      </c>
      <c r="Y8541" t="s">
        <v>81</v>
      </c>
      <c r="Z8541" s="1">
        <v>45032</v>
      </c>
      <c r="AA8541" s="2">
        <v>0.7386921296296296</v>
      </c>
      <c r="AB8541" s="2">
        <v>0.34472222222222221</v>
      </c>
      <c r="AC8541" t="s">
        <v>45</v>
      </c>
      <c r="AD8541" t="s">
        <v>44</v>
      </c>
      <c r="AE8541" t="s">
        <v>45</v>
      </c>
      <c r="AF8541">
        <v>127</v>
      </c>
    </row>
    <row r="8542" spans="1:32">
      <c r="A8542">
        <v>34048</v>
      </c>
      <c r="B8542">
        <v>33148</v>
      </c>
      <c r="C8542" t="s">
        <v>461</v>
      </c>
      <c r="D8542" t="s">
        <v>8338</v>
      </c>
      <c r="E8542" t="s">
        <v>48</v>
      </c>
      <c r="F8542" t="s">
        <v>41399</v>
      </c>
      <c r="G8542" t="s">
        <v>41400</v>
      </c>
      <c r="H8542" t="s">
        <v>60</v>
      </c>
      <c r="I8542" s="1">
        <v>36618</v>
      </c>
      <c r="J8542" t="s">
        <v>41401</v>
      </c>
      <c r="K8542" t="s">
        <v>41402</v>
      </c>
      <c r="L8542">
        <v>52187</v>
      </c>
      <c r="M8542" t="s">
        <v>60</v>
      </c>
      <c r="N8542" s="1">
        <v>45073</v>
      </c>
      <c r="O8542" s="1">
        <v>45077</v>
      </c>
      <c r="P8542">
        <v>95</v>
      </c>
      <c r="Q8542">
        <v>4</v>
      </c>
      <c r="R8542" t="s">
        <v>63</v>
      </c>
      <c r="S8542">
        <v>3</v>
      </c>
      <c r="T8542">
        <v>2</v>
      </c>
      <c r="U8542">
        <v>4</v>
      </c>
      <c r="V8542">
        <v>316</v>
      </c>
      <c r="W8542" t="s">
        <v>41</v>
      </c>
      <c r="X8542" t="s">
        <v>41403</v>
      </c>
      <c r="Y8542" t="s">
        <v>6</v>
      </c>
      <c r="Z8542" s="1">
        <v>45039</v>
      </c>
      <c r="AA8542" s="2">
        <v>0.93428240740740742</v>
      </c>
      <c r="AB8542" s="2">
        <v>0.27758101851851852</v>
      </c>
      <c r="AC8542" t="s">
        <v>44</v>
      </c>
      <c r="AD8542" t="s">
        <v>44</v>
      </c>
      <c r="AE8542" t="s">
        <v>45</v>
      </c>
      <c r="AF8542">
        <v>79</v>
      </c>
    </row>
    <row r="8543" spans="1:32">
      <c r="A8543">
        <v>34049</v>
      </c>
      <c r="B8543">
        <v>33149</v>
      </c>
      <c r="C8543" t="s">
        <v>1268</v>
      </c>
      <c r="D8543" t="s">
        <v>2679</v>
      </c>
      <c r="E8543" t="s">
        <v>48</v>
      </c>
      <c r="F8543" t="s">
        <v>41404</v>
      </c>
      <c r="G8543" t="s">
        <v>41405</v>
      </c>
      <c r="H8543" t="s">
        <v>941</v>
      </c>
      <c r="I8543" s="1">
        <v>30401</v>
      </c>
      <c r="J8543" t="s">
        <v>41406</v>
      </c>
      <c r="K8543" t="s">
        <v>5061</v>
      </c>
      <c r="L8543">
        <v>57813</v>
      </c>
      <c r="M8543" t="s">
        <v>941</v>
      </c>
      <c r="N8543" s="1">
        <v>45040</v>
      </c>
      <c r="O8543" s="1">
        <v>45044</v>
      </c>
      <c r="P8543">
        <v>5</v>
      </c>
      <c r="Q8543">
        <v>1</v>
      </c>
      <c r="R8543" t="s">
        <v>63</v>
      </c>
      <c r="S8543">
        <v>4</v>
      </c>
      <c r="T8543">
        <v>1</v>
      </c>
      <c r="U8543">
        <v>4</v>
      </c>
      <c r="V8543">
        <v>352</v>
      </c>
      <c r="W8543" t="s">
        <v>54</v>
      </c>
      <c r="X8543" t="s">
        <v>41407</v>
      </c>
      <c r="Y8543" t="s">
        <v>81</v>
      </c>
      <c r="Z8543" s="1">
        <v>45015</v>
      </c>
      <c r="AA8543" s="2">
        <v>0.12908564814814813</v>
      </c>
      <c r="AB8543" s="2">
        <v>0.88061342592592595</v>
      </c>
      <c r="AC8543" t="s">
        <v>44</v>
      </c>
      <c r="AD8543" t="s">
        <v>45</v>
      </c>
      <c r="AE8543" t="s">
        <v>45</v>
      </c>
      <c r="AF8543">
        <v>88</v>
      </c>
    </row>
    <row r="8544" spans="1:32">
      <c r="A8544">
        <v>34050</v>
      </c>
      <c r="B8544">
        <v>33150</v>
      </c>
      <c r="C8544" t="s">
        <v>1233</v>
      </c>
      <c r="D8544" t="s">
        <v>3128</v>
      </c>
      <c r="E8544" t="s">
        <v>48</v>
      </c>
      <c r="F8544" t="s">
        <v>41408</v>
      </c>
      <c r="G8544" t="s">
        <v>41409</v>
      </c>
      <c r="H8544" t="s">
        <v>201</v>
      </c>
      <c r="I8544" s="1">
        <v>22956</v>
      </c>
      <c r="J8544" t="s">
        <v>41410</v>
      </c>
      <c r="K8544" t="s">
        <v>14611</v>
      </c>
      <c r="L8544">
        <v>27191</v>
      </c>
      <c r="M8544" t="s">
        <v>201</v>
      </c>
      <c r="N8544" s="1">
        <v>45218</v>
      </c>
      <c r="O8544" s="1">
        <v>45219</v>
      </c>
      <c r="P8544">
        <v>40</v>
      </c>
      <c r="Q8544">
        <v>2</v>
      </c>
      <c r="R8544" t="s">
        <v>53</v>
      </c>
      <c r="S8544">
        <v>1</v>
      </c>
      <c r="T8544">
        <v>2</v>
      </c>
      <c r="U8544">
        <v>1</v>
      </c>
      <c r="V8544">
        <v>123</v>
      </c>
      <c r="W8544" t="s">
        <v>54</v>
      </c>
      <c r="X8544" t="s">
        <v>41411</v>
      </c>
      <c r="Y8544" t="s">
        <v>6</v>
      </c>
      <c r="Z8544" s="1">
        <v>45183</v>
      </c>
      <c r="AA8544" s="2">
        <v>0.49369212962962966</v>
      </c>
      <c r="AB8544" s="2">
        <v>0.85290509259259262</v>
      </c>
      <c r="AC8544" t="s">
        <v>45</v>
      </c>
      <c r="AD8544" t="s">
        <v>45</v>
      </c>
      <c r="AE8544" t="s">
        <v>45</v>
      </c>
      <c r="AF8544">
        <v>123</v>
      </c>
    </row>
    <row r="8545" spans="1:32">
      <c r="A8545">
        <v>34052</v>
      </c>
      <c r="B8545">
        <v>33152</v>
      </c>
      <c r="C8545" t="s">
        <v>1155</v>
      </c>
      <c r="D8545" t="s">
        <v>3912</v>
      </c>
      <c r="E8545" t="s">
        <v>34</v>
      </c>
      <c r="F8545" t="s">
        <v>41412</v>
      </c>
      <c r="G8545" t="s">
        <v>41413</v>
      </c>
      <c r="H8545" t="s">
        <v>457</v>
      </c>
      <c r="I8545" s="1">
        <v>28916</v>
      </c>
      <c r="J8545" t="s">
        <v>41414</v>
      </c>
      <c r="K8545" t="s">
        <v>41415</v>
      </c>
      <c r="L8545">
        <v>47037</v>
      </c>
      <c r="M8545" t="s">
        <v>457</v>
      </c>
      <c r="N8545" s="1">
        <v>44982</v>
      </c>
      <c r="O8545" s="1">
        <v>44984</v>
      </c>
      <c r="P8545">
        <v>19</v>
      </c>
      <c r="Q8545">
        <v>1</v>
      </c>
      <c r="R8545" t="s">
        <v>53</v>
      </c>
      <c r="S8545">
        <v>2</v>
      </c>
      <c r="T8545">
        <v>0</v>
      </c>
      <c r="U8545">
        <v>2</v>
      </c>
      <c r="V8545">
        <v>258</v>
      </c>
      <c r="W8545" t="s">
        <v>54</v>
      </c>
      <c r="X8545" t="s">
        <v>41416</v>
      </c>
      <c r="Y8545" t="s">
        <v>81</v>
      </c>
      <c r="Z8545" s="1">
        <v>44960</v>
      </c>
      <c r="AA8545" s="2">
        <v>0.44049768518518517</v>
      </c>
      <c r="AB8545" s="2">
        <v>0.39118055555555559</v>
      </c>
      <c r="AC8545" t="s">
        <v>45</v>
      </c>
      <c r="AD8545" t="s">
        <v>45</v>
      </c>
      <c r="AE8545" t="s">
        <v>44</v>
      </c>
      <c r="AF8545">
        <v>129</v>
      </c>
    </row>
    <row r="8546" spans="1:32">
      <c r="A8546">
        <v>34055</v>
      </c>
      <c r="B8546">
        <v>33155</v>
      </c>
      <c r="C8546" t="s">
        <v>3766</v>
      </c>
      <c r="D8546" t="s">
        <v>83</v>
      </c>
      <c r="E8546" t="s">
        <v>48</v>
      </c>
      <c r="F8546" t="s">
        <v>41417</v>
      </c>
      <c r="G8546" t="s">
        <v>41418</v>
      </c>
      <c r="H8546" t="s">
        <v>692</v>
      </c>
      <c r="I8546" s="1">
        <v>25974</v>
      </c>
      <c r="J8546" t="s">
        <v>41419</v>
      </c>
      <c r="K8546" t="s">
        <v>41420</v>
      </c>
      <c r="L8546">
        <v>73732</v>
      </c>
      <c r="M8546" t="s">
        <v>692</v>
      </c>
      <c r="N8546" s="1">
        <v>45313</v>
      </c>
      <c r="O8546" s="1">
        <v>45315</v>
      </c>
      <c r="P8546">
        <v>20</v>
      </c>
      <c r="Q8546">
        <v>1</v>
      </c>
      <c r="R8546" t="s">
        <v>63</v>
      </c>
      <c r="S8546">
        <v>2</v>
      </c>
      <c r="T8546">
        <v>0</v>
      </c>
      <c r="U8546">
        <v>2</v>
      </c>
      <c r="V8546">
        <v>154</v>
      </c>
      <c r="W8546" t="s">
        <v>54</v>
      </c>
      <c r="X8546" t="s">
        <v>41421</v>
      </c>
      <c r="Y8546" t="s">
        <v>6</v>
      </c>
      <c r="Z8546" s="1">
        <v>45286</v>
      </c>
      <c r="AA8546" s="2">
        <v>0.6786226851851852</v>
      </c>
      <c r="AB8546" s="2">
        <v>0.17511574074074074</v>
      </c>
      <c r="AC8546" t="s">
        <v>44</v>
      </c>
      <c r="AD8546" t="s">
        <v>44</v>
      </c>
      <c r="AE8546" t="s">
        <v>44</v>
      </c>
      <c r="AF8546">
        <v>77</v>
      </c>
    </row>
    <row r="8547" spans="1:32">
      <c r="A8547">
        <v>34056</v>
      </c>
      <c r="B8547">
        <v>33156</v>
      </c>
      <c r="C8547" t="s">
        <v>3111</v>
      </c>
      <c r="D8547" t="s">
        <v>2213</v>
      </c>
      <c r="E8547" t="s">
        <v>34</v>
      </c>
      <c r="F8547" t="s">
        <v>41422</v>
      </c>
      <c r="G8547" t="s">
        <v>41423</v>
      </c>
      <c r="H8547" t="s">
        <v>904</v>
      </c>
      <c r="I8547" s="1">
        <v>35746</v>
      </c>
      <c r="J8547" t="s">
        <v>41424</v>
      </c>
      <c r="K8547" t="s">
        <v>41425</v>
      </c>
      <c r="L8547">
        <v>99185</v>
      </c>
      <c r="M8547" t="s">
        <v>904</v>
      </c>
      <c r="N8547" s="1">
        <v>45322</v>
      </c>
      <c r="O8547" s="1">
        <v>45323</v>
      </c>
      <c r="P8547">
        <v>8</v>
      </c>
      <c r="Q8547">
        <v>1</v>
      </c>
      <c r="R8547" t="s">
        <v>63</v>
      </c>
      <c r="S8547">
        <v>3</v>
      </c>
      <c r="T8547">
        <v>2</v>
      </c>
      <c r="U8547">
        <v>1</v>
      </c>
      <c r="V8547">
        <v>61</v>
      </c>
      <c r="W8547" t="s">
        <v>41</v>
      </c>
      <c r="X8547" t="s">
        <v>41426</v>
      </c>
      <c r="Y8547" t="s">
        <v>65</v>
      </c>
      <c r="Z8547" s="1">
        <v>45285</v>
      </c>
      <c r="AA8547" s="2">
        <v>0.90747685185185178</v>
      </c>
      <c r="AB8547" s="2">
        <v>0.51719907407407406</v>
      </c>
      <c r="AC8547" t="s">
        <v>44</v>
      </c>
      <c r="AD8547" t="s">
        <v>44</v>
      </c>
      <c r="AE8547" t="s">
        <v>44</v>
      </c>
      <c r="AF8547">
        <v>61</v>
      </c>
    </row>
    <row r="8548" spans="1:32">
      <c r="A8548">
        <v>34057</v>
      </c>
      <c r="B8548">
        <v>33157</v>
      </c>
      <c r="C8548" t="s">
        <v>175</v>
      </c>
      <c r="D8548" t="s">
        <v>90</v>
      </c>
      <c r="E8548" t="s">
        <v>48</v>
      </c>
      <c r="F8548" t="s">
        <v>41427</v>
      </c>
      <c r="G8548" t="s">
        <v>41428</v>
      </c>
      <c r="H8548" t="s">
        <v>309</v>
      </c>
      <c r="I8548" s="1">
        <v>29327</v>
      </c>
      <c r="J8548" t="s">
        <v>41429</v>
      </c>
      <c r="K8548" t="s">
        <v>41430</v>
      </c>
      <c r="L8548">
        <v>28111</v>
      </c>
      <c r="M8548" t="s">
        <v>309</v>
      </c>
      <c r="N8548" s="1">
        <v>45260</v>
      </c>
      <c r="O8548" s="1">
        <v>45263</v>
      </c>
      <c r="P8548">
        <v>85</v>
      </c>
      <c r="Q8548">
        <v>4</v>
      </c>
      <c r="R8548" t="s">
        <v>53</v>
      </c>
      <c r="S8548">
        <v>3</v>
      </c>
      <c r="T8548">
        <v>0</v>
      </c>
      <c r="U8548">
        <v>3</v>
      </c>
      <c r="V8548">
        <v>399</v>
      </c>
      <c r="W8548" t="s">
        <v>54</v>
      </c>
      <c r="X8548" t="s">
        <v>41431</v>
      </c>
      <c r="Y8548" t="s">
        <v>43</v>
      </c>
      <c r="Z8548" s="1">
        <v>45242</v>
      </c>
      <c r="AA8548" s="2">
        <v>0.69920138888888894</v>
      </c>
      <c r="AB8548" s="2">
        <v>3.9074074074074074E-2</v>
      </c>
      <c r="AC8548" t="s">
        <v>44</v>
      </c>
      <c r="AD8548" t="s">
        <v>45</v>
      </c>
      <c r="AE8548" t="s">
        <v>45</v>
      </c>
      <c r="AF8548">
        <v>133</v>
      </c>
    </row>
    <row r="8549" spans="1:32">
      <c r="A8549">
        <v>34058</v>
      </c>
      <c r="B8549">
        <v>33158</v>
      </c>
      <c r="C8549" t="s">
        <v>1287</v>
      </c>
      <c r="D8549" t="s">
        <v>2283</v>
      </c>
      <c r="E8549" t="s">
        <v>34</v>
      </c>
      <c r="F8549" t="s">
        <v>41432</v>
      </c>
      <c r="G8549" t="s">
        <v>41433</v>
      </c>
      <c r="H8549" t="s">
        <v>405</v>
      </c>
      <c r="I8549" s="1">
        <v>17721</v>
      </c>
      <c r="J8549" t="s">
        <v>41434</v>
      </c>
      <c r="K8549" t="s">
        <v>41435</v>
      </c>
      <c r="L8549">
        <v>69868</v>
      </c>
      <c r="M8549" t="s">
        <v>405</v>
      </c>
      <c r="N8549" s="1">
        <v>45166</v>
      </c>
      <c r="O8549" s="1">
        <v>45167</v>
      </c>
      <c r="P8549">
        <v>25</v>
      </c>
      <c r="Q8549">
        <v>1</v>
      </c>
      <c r="R8549" t="s">
        <v>53</v>
      </c>
      <c r="S8549">
        <v>4</v>
      </c>
      <c r="T8549">
        <v>1</v>
      </c>
      <c r="U8549">
        <v>1</v>
      </c>
      <c r="V8549">
        <v>128</v>
      </c>
      <c r="W8549" t="s">
        <v>41</v>
      </c>
      <c r="X8549" t="s">
        <v>41436</v>
      </c>
      <c r="Y8549" t="s">
        <v>43</v>
      </c>
      <c r="Z8549" s="1">
        <v>45129</v>
      </c>
      <c r="AA8549" s="2">
        <v>0.45146990740740739</v>
      </c>
      <c r="AB8549" s="2">
        <v>0.13199074074074074</v>
      </c>
      <c r="AC8549" t="s">
        <v>44</v>
      </c>
      <c r="AD8549" t="s">
        <v>45</v>
      </c>
      <c r="AE8549" t="s">
        <v>45</v>
      </c>
      <c r="AF8549">
        <v>128</v>
      </c>
    </row>
    <row r="8550" spans="1:32">
      <c r="A8550">
        <v>34059</v>
      </c>
      <c r="B8550">
        <v>33159</v>
      </c>
      <c r="C8550" t="s">
        <v>702</v>
      </c>
      <c r="D8550" t="s">
        <v>6270</v>
      </c>
      <c r="E8550" t="s">
        <v>48</v>
      </c>
      <c r="F8550" t="s">
        <v>41437</v>
      </c>
      <c r="G8550" t="s">
        <v>41438</v>
      </c>
      <c r="H8550" t="s">
        <v>60</v>
      </c>
      <c r="I8550" s="1">
        <v>26401</v>
      </c>
      <c r="J8550" t="s">
        <v>41439</v>
      </c>
      <c r="K8550" t="s">
        <v>39477</v>
      </c>
      <c r="L8550">
        <v>94327</v>
      </c>
      <c r="M8550" t="s">
        <v>60</v>
      </c>
      <c r="N8550" s="1">
        <v>45294</v>
      </c>
      <c r="O8550" s="1">
        <v>45295</v>
      </c>
      <c r="P8550">
        <v>7</v>
      </c>
      <c r="Q8550">
        <v>1</v>
      </c>
      <c r="R8550" t="s">
        <v>53</v>
      </c>
      <c r="S8550">
        <v>1</v>
      </c>
      <c r="T8550">
        <v>2</v>
      </c>
      <c r="U8550">
        <v>1</v>
      </c>
      <c r="V8550">
        <v>136</v>
      </c>
      <c r="W8550" t="s">
        <v>54</v>
      </c>
      <c r="X8550" t="s">
        <v>41440</v>
      </c>
      <c r="Y8550" t="s">
        <v>65</v>
      </c>
      <c r="Z8550" s="1">
        <v>45273</v>
      </c>
      <c r="AA8550" s="2">
        <v>3.5879629629629635E-4</v>
      </c>
      <c r="AB8550" s="2">
        <v>0.52489583333333334</v>
      </c>
      <c r="AC8550" t="s">
        <v>44</v>
      </c>
      <c r="AD8550" t="s">
        <v>45</v>
      </c>
      <c r="AE8550" t="s">
        <v>45</v>
      </c>
      <c r="AF8550">
        <v>136</v>
      </c>
    </row>
    <row r="8551" spans="1:32">
      <c r="A8551">
        <v>34061</v>
      </c>
      <c r="B8551">
        <v>33161</v>
      </c>
      <c r="C8551" t="s">
        <v>12037</v>
      </c>
      <c r="D8551" t="s">
        <v>9775</v>
      </c>
      <c r="E8551" t="s">
        <v>34</v>
      </c>
      <c r="F8551" t="s">
        <v>41441</v>
      </c>
      <c r="G8551">
        <v>2426873466</v>
      </c>
      <c r="H8551" t="s">
        <v>179</v>
      </c>
      <c r="I8551" s="1">
        <v>24501</v>
      </c>
      <c r="J8551" t="s">
        <v>41442</v>
      </c>
      <c r="K8551" t="s">
        <v>11955</v>
      </c>
      <c r="L8551">
        <v>84371</v>
      </c>
      <c r="M8551" t="s">
        <v>179</v>
      </c>
      <c r="N8551" s="1">
        <v>45282</v>
      </c>
      <c r="O8551" s="1">
        <v>45287</v>
      </c>
      <c r="P8551">
        <v>31</v>
      </c>
      <c r="Q8551">
        <v>2</v>
      </c>
      <c r="R8551" t="s">
        <v>53</v>
      </c>
      <c r="S8551">
        <v>1</v>
      </c>
      <c r="T8551">
        <v>1</v>
      </c>
      <c r="U8551">
        <v>5</v>
      </c>
      <c r="V8551">
        <v>705</v>
      </c>
      <c r="W8551" t="s">
        <v>54</v>
      </c>
      <c r="X8551" t="s">
        <v>41443</v>
      </c>
      <c r="Y8551" t="s">
        <v>6</v>
      </c>
      <c r="Z8551" s="1">
        <v>45277</v>
      </c>
      <c r="AA8551" s="2">
        <v>0.38871527777777781</v>
      </c>
      <c r="AB8551" s="2">
        <v>0.1995949074074074</v>
      </c>
      <c r="AC8551" t="s">
        <v>45</v>
      </c>
      <c r="AD8551" t="s">
        <v>45</v>
      </c>
      <c r="AE8551" t="s">
        <v>45</v>
      </c>
      <c r="AF8551">
        <v>141</v>
      </c>
    </row>
    <row r="8552" spans="1:32">
      <c r="A8552">
        <v>34063</v>
      </c>
      <c r="B8552">
        <v>33163</v>
      </c>
      <c r="C8552" t="s">
        <v>2316</v>
      </c>
      <c r="D8552" t="s">
        <v>2295</v>
      </c>
      <c r="E8552" t="s">
        <v>48</v>
      </c>
      <c r="F8552" t="s">
        <v>41444</v>
      </c>
      <c r="G8552" t="s">
        <v>41445</v>
      </c>
      <c r="H8552" t="s">
        <v>209</v>
      </c>
      <c r="I8552" s="1">
        <v>25804</v>
      </c>
      <c r="J8552" t="s">
        <v>41446</v>
      </c>
      <c r="K8552" t="s">
        <v>41447</v>
      </c>
      <c r="L8552">
        <v>49324</v>
      </c>
      <c r="M8552" t="s">
        <v>209</v>
      </c>
      <c r="N8552" s="1">
        <v>45286</v>
      </c>
      <c r="O8552" s="1">
        <v>45288</v>
      </c>
      <c r="P8552">
        <v>84</v>
      </c>
      <c r="Q8552">
        <v>4</v>
      </c>
      <c r="R8552" t="s">
        <v>40</v>
      </c>
      <c r="S8552">
        <v>4</v>
      </c>
      <c r="T8552">
        <v>0</v>
      </c>
      <c r="U8552">
        <v>2</v>
      </c>
      <c r="V8552">
        <v>484</v>
      </c>
      <c r="W8552" t="s">
        <v>41</v>
      </c>
      <c r="X8552" t="s">
        <v>41448</v>
      </c>
      <c r="Y8552" t="s">
        <v>6</v>
      </c>
      <c r="Z8552" s="1">
        <v>45280</v>
      </c>
      <c r="AA8552" s="2">
        <v>0.50153935185185183</v>
      </c>
      <c r="AB8552" s="2">
        <v>0.59333333333333338</v>
      </c>
      <c r="AC8552" t="s">
        <v>44</v>
      </c>
      <c r="AD8552" t="s">
        <v>44</v>
      </c>
      <c r="AE8552" t="s">
        <v>44</v>
      </c>
      <c r="AF8552">
        <v>242</v>
      </c>
    </row>
    <row r="8553" spans="1:32">
      <c r="A8553">
        <v>34064</v>
      </c>
      <c r="B8553">
        <v>33164</v>
      </c>
      <c r="C8553" t="s">
        <v>2202</v>
      </c>
      <c r="D8553" t="s">
        <v>83</v>
      </c>
      <c r="E8553" t="s">
        <v>34</v>
      </c>
      <c r="F8553" t="s">
        <v>41449</v>
      </c>
      <c r="G8553" t="s">
        <v>41450</v>
      </c>
      <c r="H8553" t="s">
        <v>1442</v>
      </c>
      <c r="I8553" s="1">
        <v>20554</v>
      </c>
      <c r="J8553" t="s">
        <v>41451</v>
      </c>
      <c r="K8553" t="s">
        <v>41452</v>
      </c>
      <c r="L8553">
        <v>87221</v>
      </c>
      <c r="M8553" t="s">
        <v>1442</v>
      </c>
      <c r="N8553" s="1">
        <v>45119</v>
      </c>
      <c r="O8553" s="1">
        <v>45122</v>
      </c>
      <c r="P8553">
        <v>34</v>
      </c>
      <c r="Q8553">
        <v>2</v>
      </c>
      <c r="R8553" t="s">
        <v>53</v>
      </c>
      <c r="S8553">
        <v>2</v>
      </c>
      <c r="T8553">
        <v>2</v>
      </c>
      <c r="U8553">
        <v>3</v>
      </c>
      <c r="V8553">
        <v>396</v>
      </c>
      <c r="W8553" t="s">
        <v>54</v>
      </c>
      <c r="X8553" t="s">
        <v>41453</v>
      </c>
      <c r="Y8553" t="s">
        <v>6</v>
      </c>
      <c r="Z8553" s="1">
        <v>45091</v>
      </c>
      <c r="AA8553" s="2">
        <v>0.65035879629629634</v>
      </c>
      <c r="AB8553" s="2">
        <v>0.6597453703703704</v>
      </c>
      <c r="AC8553" t="s">
        <v>45</v>
      </c>
      <c r="AD8553" t="s">
        <v>45</v>
      </c>
      <c r="AE8553" t="s">
        <v>45</v>
      </c>
      <c r="AF8553">
        <v>132</v>
      </c>
    </row>
    <row r="8554" spans="1:32">
      <c r="A8554">
        <v>34065</v>
      </c>
      <c r="B8554">
        <v>33165</v>
      </c>
      <c r="C8554" t="s">
        <v>2816</v>
      </c>
      <c r="D8554" t="s">
        <v>1914</v>
      </c>
      <c r="E8554" t="s">
        <v>48</v>
      </c>
      <c r="F8554" t="s">
        <v>41454</v>
      </c>
      <c r="G8554" t="s">
        <v>41455</v>
      </c>
      <c r="H8554" t="s">
        <v>725</v>
      </c>
      <c r="I8554" s="1">
        <v>21996</v>
      </c>
      <c r="J8554" t="s">
        <v>41456</v>
      </c>
      <c r="K8554" t="s">
        <v>41457</v>
      </c>
      <c r="L8554">
        <v>95845</v>
      </c>
      <c r="M8554" t="s">
        <v>725</v>
      </c>
      <c r="N8554" s="1">
        <v>45130</v>
      </c>
      <c r="O8554" s="1">
        <v>45134</v>
      </c>
      <c r="P8554">
        <v>38</v>
      </c>
      <c r="Q8554">
        <v>2</v>
      </c>
      <c r="R8554" t="s">
        <v>63</v>
      </c>
      <c r="S8554">
        <v>1</v>
      </c>
      <c r="T8554">
        <v>1</v>
      </c>
      <c r="U8554">
        <v>4</v>
      </c>
      <c r="V8554">
        <v>288</v>
      </c>
      <c r="W8554" t="s">
        <v>41</v>
      </c>
      <c r="X8554" t="s">
        <v>41458</v>
      </c>
      <c r="Y8554" t="s">
        <v>65</v>
      </c>
      <c r="Z8554" s="1">
        <v>45114</v>
      </c>
      <c r="AA8554" s="2">
        <v>0.88822916666666663</v>
      </c>
      <c r="AB8554" s="2">
        <v>0.35579861111111111</v>
      </c>
      <c r="AC8554" t="s">
        <v>45</v>
      </c>
      <c r="AD8554" t="s">
        <v>45</v>
      </c>
      <c r="AE8554" t="s">
        <v>44</v>
      </c>
      <c r="AF8554">
        <v>72</v>
      </c>
    </row>
    <row r="8555" spans="1:32">
      <c r="A8555">
        <v>34066</v>
      </c>
      <c r="B8555">
        <v>33166</v>
      </c>
      <c r="C8555" t="s">
        <v>391</v>
      </c>
      <c r="D8555" t="s">
        <v>1936</v>
      </c>
      <c r="E8555" t="s">
        <v>48</v>
      </c>
      <c r="F8555" t="s">
        <v>41459</v>
      </c>
      <c r="G8555" t="s">
        <v>41460</v>
      </c>
      <c r="H8555" t="s">
        <v>295</v>
      </c>
      <c r="I8555" s="1">
        <v>31803</v>
      </c>
      <c r="J8555" t="s">
        <v>41461</v>
      </c>
      <c r="K8555" t="s">
        <v>41462</v>
      </c>
      <c r="L8555">
        <v>93429</v>
      </c>
      <c r="M8555" t="s">
        <v>295</v>
      </c>
      <c r="N8555" s="1">
        <v>45036</v>
      </c>
      <c r="O8555" s="1">
        <v>45038</v>
      </c>
      <c r="P8555">
        <v>49</v>
      </c>
      <c r="Q8555">
        <v>2</v>
      </c>
      <c r="R8555" t="s">
        <v>53</v>
      </c>
      <c r="S8555">
        <v>3</v>
      </c>
      <c r="T8555">
        <v>1</v>
      </c>
      <c r="U8555">
        <v>2</v>
      </c>
      <c r="V8555">
        <v>278</v>
      </c>
      <c r="W8555" t="s">
        <v>54</v>
      </c>
      <c r="X8555" t="s">
        <v>41463</v>
      </c>
      <c r="Y8555" t="s">
        <v>43</v>
      </c>
      <c r="Z8555" s="1">
        <v>45028</v>
      </c>
      <c r="AA8555" s="2">
        <v>0.98715277777777777</v>
      </c>
      <c r="AB8555" s="2">
        <v>0.59144675925925927</v>
      </c>
      <c r="AC8555" t="s">
        <v>44</v>
      </c>
      <c r="AD8555" t="s">
        <v>45</v>
      </c>
      <c r="AE8555" t="s">
        <v>45</v>
      </c>
      <c r="AF8555">
        <v>139</v>
      </c>
    </row>
    <row r="8556" spans="1:32">
      <c r="A8556">
        <v>34067</v>
      </c>
      <c r="B8556">
        <v>33167</v>
      </c>
      <c r="C8556" t="s">
        <v>364</v>
      </c>
      <c r="D8556" t="s">
        <v>11142</v>
      </c>
      <c r="E8556" t="s">
        <v>34</v>
      </c>
      <c r="F8556" t="s">
        <v>41464</v>
      </c>
      <c r="G8556" t="s">
        <v>41465</v>
      </c>
      <c r="H8556" t="s">
        <v>725</v>
      </c>
      <c r="I8556" s="1">
        <v>23071</v>
      </c>
      <c r="J8556" t="s">
        <v>41466</v>
      </c>
      <c r="K8556" t="s">
        <v>41467</v>
      </c>
      <c r="L8556">
        <v>45860</v>
      </c>
      <c r="M8556" t="s">
        <v>725</v>
      </c>
      <c r="N8556" s="1">
        <v>45127</v>
      </c>
      <c r="O8556" s="1">
        <v>45132</v>
      </c>
      <c r="P8556">
        <v>79</v>
      </c>
      <c r="Q8556">
        <v>4</v>
      </c>
      <c r="R8556" t="s">
        <v>53</v>
      </c>
      <c r="S8556">
        <v>2</v>
      </c>
      <c r="T8556">
        <v>0</v>
      </c>
      <c r="U8556">
        <v>5</v>
      </c>
      <c r="V8556">
        <v>740</v>
      </c>
      <c r="W8556" t="s">
        <v>54</v>
      </c>
      <c r="X8556" t="s">
        <v>41468</v>
      </c>
      <c r="Y8556" t="s">
        <v>43</v>
      </c>
      <c r="Z8556" s="1">
        <v>45106</v>
      </c>
      <c r="AA8556" s="2">
        <v>0.39008101851851856</v>
      </c>
      <c r="AB8556" s="2">
        <v>0.40802083333333333</v>
      </c>
      <c r="AC8556" t="s">
        <v>45</v>
      </c>
      <c r="AD8556" t="s">
        <v>45</v>
      </c>
      <c r="AE8556" t="s">
        <v>45</v>
      </c>
      <c r="AF8556">
        <v>148</v>
      </c>
    </row>
    <row r="8557" spans="1:32">
      <c r="A8557">
        <v>34068</v>
      </c>
      <c r="B8557">
        <v>33168</v>
      </c>
      <c r="C8557" t="s">
        <v>1335</v>
      </c>
      <c r="D8557" t="s">
        <v>1368</v>
      </c>
      <c r="E8557" t="s">
        <v>34</v>
      </c>
      <c r="F8557" t="s">
        <v>41469</v>
      </c>
      <c r="G8557" t="s">
        <v>41470</v>
      </c>
      <c r="H8557" t="s">
        <v>904</v>
      </c>
      <c r="I8557" s="1">
        <v>23062</v>
      </c>
      <c r="J8557" t="s">
        <v>41471</v>
      </c>
      <c r="K8557" t="s">
        <v>41472</v>
      </c>
      <c r="L8557">
        <v>24339</v>
      </c>
      <c r="M8557" t="s">
        <v>904</v>
      </c>
      <c r="N8557" s="1">
        <v>45166</v>
      </c>
      <c r="O8557" s="1">
        <v>45167</v>
      </c>
      <c r="P8557">
        <v>67</v>
      </c>
      <c r="Q8557">
        <v>3</v>
      </c>
      <c r="R8557" t="s">
        <v>53</v>
      </c>
      <c r="S8557">
        <v>4</v>
      </c>
      <c r="T8557">
        <v>2</v>
      </c>
      <c r="U8557">
        <v>1</v>
      </c>
      <c r="V8557">
        <v>146</v>
      </c>
      <c r="W8557" t="s">
        <v>41</v>
      </c>
      <c r="X8557" t="s">
        <v>41473</v>
      </c>
      <c r="Y8557" t="s">
        <v>6</v>
      </c>
      <c r="Z8557" s="1">
        <v>45131</v>
      </c>
      <c r="AA8557" s="2">
        <v>6.2210648148148147E-2</v>
      </c>
      <c r="AB8557" s="2">
        <v>0.70465277777777768</v>
      </c>
      <c r="AC8557" t="s">
        <v>44</v>
      </c>
      <c r="AD8557" t="s">
        <v>44</v>
      </c>
      <c r="AE8557" t="s">
        <v>44</v>
      </c>
      <c r="AF8557">
        <v>146</v>
      </c>
    </row>
    <row r="8558" spans="1:32">
      <c r="A8558">
        <v>34070</v>
      </c>
      <c r="B8558">
        <v>33170</v>
      </c>
      <c r="C8558" t="s">
        <v>2961</v>
      </c>
      <c r="D8558" t="s">
        <v>15816</v>
      </c>
      <c r="E8558" t="s">
        <v>48</v>
      </c>
      <c r="F8558" t="s">
        <v>41474</v>
      </c>
      <c r="G8558" t="s">
        <v>41475</v>
      </c>
      <c r="H8558" t="s">
        <v>280</v>
      </c>
      <c r="I8558" s="1">
        <v>33107</v>
      </c>
      <c r="J8558" t="s">
        <v>41476</v>
      </c>
      <c r="K8558" t="s">
        <v>41477</v>
      </c>
      <c r="L8558">
        <v>19004</v>
      </c>
      <c r="M8558" t="s">
        <v>280</v>
      </c>
      <c r="N8558" s="1">
        <v>45263</v>
      </c>
      <c r="O8558" s="1">
        <v>45267</v>
      </c>
      <c r="P8558">
        <v>59</v>
      </c>
      <c r="Q8558">
        <v>3</v>
      </c>
      <c r="R8558" t="s">
        <v>63</v>
      </c>
      <c r="S8558">
        <v>4</v>
      </c>
      <c r="T8558">
        <v>0</v>
      </c>
      <c r="U8558">
        <v>4</v>
      </c>
      <c r="V8558">
        <v>352</v>
      </c>
      <c r="W8558" t="s">
        <v>54</v>
      </c>
      <c r="X8558" t="s">
        <v>41478</v>
      </c>
      <c r="Y8558" t="s">
        <v>65</v>
      </c>
      <c r="Z8558" s="1">
        <v>45245</v>
      </c>
      <c r="AA8558" s="2">
        <v>0.88582175925925932</v>
      </c>
      <c r="AB8558" s="2">
        <v>0.90733796296296287</v>
      </c>
      <c r="AC8558" t="s">
        <v>45</v>
      </c>
      <c r="AD8558" t="s">
        <v>45</v>
      </c>
      <c r="AE8558" t="s">
        <v>45</v>
      </c>
      <c r="AF8558">
        <v>88</v>
      </c>
    </row>
    <row r="8559" spans="1:32">
      <c r="A8559">
        <v>34071</v>
      </c>
      <c r="B8559">
        <v>33171</v>
      </c>
      <c r="C8559" t="s">
        <v>583</v>
      </c>
      <c r="D8559" t="s">
        <v>57</v>
      </c>
      <c r="E8559" t="s">
        <v>34</v>
      </c>
      <c r="F8559" t="s">
        <v>41479</v>
      </c>
      <c r="G8559" t="s">
        <v>41480</v>
      </c>
      <c r="H8559" t="s">
        <v>418</v>
      </c>
      <c r="I8559" s="1">
        <v>19112</v>
      </c>
      <c r="J8559" t="s">
        <v>41481</v>
      </c>
      <c r="K8559" t="s">
        <v>41482</v>
      </c>
      <c r="L8559">
        <v>31303</v>
      </c>
      <c r="M8559" t="s">
        <v>418</v>
      </c>
      <c r="N8559" s="1">
        <v>45018</v>
      </c>
      <c r="O8559" s="1">
        <v>45019</v>
      </c>
      <c r="P8559">
        <v>5</v>
      </c>
      <c r="Q8559">
        <v>1</v>
      </c>
      <c r="R8559" t="s">
        <v>63</v>
      </c>
      <c r="S8559">
        <v>1</v>
      </c>
      <c r="T8559">
        <v>1</v>
      </c>
      <c r="U8559">
        <v>1</v>
      </c>
      <c r="V8559">
        <v>63</v>
      </c>
      <c r="W8559" t="s">
        <v>54</v>
      </c>
      <c r="X8559" t="s">
        <v>41483</v>
      </c>
      <c r="Y8559" t="s">
        <v>6</v>
      </c>
      <c r="Z8559" s="1">
        <v>44988</v>
      </c>
      <c r="AA8559" s="2">
        <v>0.59651620370370373</v>
      </c>
      <c r="AB8559" s="2">
        <v>0.43814814814814818</v>
      </c>
      <c r="AC8559" t="s">
        <v>45</v>
      </c>
      <c r="AD8559" t="s">
        <v>45</v>
      </c>
      <c r="AE8559" t="s">
        <v>44</v>
      </c>
      <c r="AF8559">
        <v>63</v>
      </c>
    </row>
    <row r="8560" spans="1:32">
      <c r="A8560">
        <v>34072</v>
      </c>
      <c r="B8560">
        <v>33172</v>
      </c>
      <c r="C8560" t="s">
        <v>9271</v>
      </c>
      <c r="D8560" t="s">
        <v>4507</v>
      </c>
      <c r="E8560" t="s">
        <v>48</v>
      </c>
      <c r="F8560" t="s">
        <v>41484</v>
      </c>
      <c r="G8560" t="s">
        <v>41485</v>
      </c>
      <c r="H8560" t="s">
        <v>101</v>
      </c>
      <c r="I8560" s="1">
        <v>36771</v>
      </c>
      <c r="J8560" t="s">
        <v>41486</v>
      </c>
      <c r="K8560" t="s">
        <v>41487</v>
      </c>
      <c r="L8560">
        <v>83538</v>
      </c>
      <c r="M8560" t="s">
        <v>101</v>
      </c>
      <c r="N8560" s="1">
        <v>45183</v>
      </c>
      <c r="O8560" s="1">
        <v>45185</v>
      </c>
      <c r="P8560">
        <v>37</v>
      </c>
      <c r="Q8560">
        <v>2</v>
      </c>
      <c r="R8560" t="s">
        <v>53</v>
      </c>
      <c r="S8560">
        <v>4</v>
      </c>
      <c r="T8560">
        <v>1</v>
      </c>
      <c r="U8560">
        <v>2</v>
      </c>
      <c r="V8560">
        <v>254</v>
      </c>
      <c r="W8560" t="s">
        <v>41</v>
      </c>
      <c r="X8560" t="s">
        <v>41488</v>
      </c>
      <c r="Y8560" t="s">
        <v>43</v>
      </c>
      <c r="Z8560" s="1">
        <v>45168</v>
      </c>
      <c r="AA8560" s="2">
        <v>0.46875</v>
      </c>
      <c r="AB8560" s="2">
        <v>0.81420138888888882</v>
      </c>
      <c r="AC8560" t="s">
        <v>45</v>
      </c>
      <c r="AD8560" t="s">
        <v>45</v>
      </c>
      <c r="AE8560" t="s">
        <v>44</v>
      </c>
      <c r="AF8560">
        <v>127</v>
      </c>
    </row>
    <row r="8561" spans="1:32">
      <c r="A8561">
        <v>34073</v>
      </c>
      <c r="B8561">
        <v>33173</v>
      </c>
      <c r="C8561" t="s">
        <v>105</v>
      </c>
      <c r="D8561" t="s">
        <v>3918</v>
      </c>
      <c r="E8561" t="s">
        <v>34</v>
      </c>
      <c r="F8561" t="s">
        <v>41489</v>
      </c>
      <c r="G8561" t="s">
        <v>41490</v>
      </c>
      <c r="H8561" t="s">
        <v>457</v>
      </c>
      <c r="I8561" s="1">
        <v>22681</v>
      </c>
      <c r="J8561" t="s">
        <v>41491</v>
      </c>
      <c r="K8561" t="s">
        <v>41492</v>
      </c>
      <c r="L8561">
        <v>47435</v>
      </c>
      <c r="M8561" t="s">
        <v>457</v>
      </c>
      <c r="N8561" s="1">
        <v>45237</v>
      </c>
      <c r="O8561" s="1">
        <v>45238</v>
      </c>
      <c r="P8561">
        <v>19</v>
      </c>
      <c r="Q8561">
        <v>1</v>
      </c>
      <c r="R8561" t="s">
        <v>53</v>
      </c>
      <c r="S8561">
        <v>2</v>
      </c>
      <c r="T8561">
        <v>2</v>
      </c>
      <c r="U8561">
        <v>1</v>
      </c>
      <c r="V8561">
        <v>122</v>
      </c>
      <c r="W8561" t="s">
        <v>41</v>
      </c>
      <c r="X8561" t="s">
        <v>41493</v>
      </c>
      <c r="Y8561" t="s">
        <v>6</v>
      </c>
      <c r="Z8561" s="1">
        <v>45207</v>
      </c>
      <c r="AA8561" s="2">
        <v>0.27564814814814814</v>
      </c>
      <c r="AB8561" s="2">
        <v>0.28459490740740739</v>
      </c>
      <c r="AC8561" t="s">
        <v>45</v>
      </c>
      <c r="AD8561" t="s">
        <v>45</v>
      </c>
      <c r="AE8561" t="s">
        <v>45</v>
      </c>
      <c r="AF8561">
        <v>122</v>
      </c>
    </row>
    <row r="8562" spans="1:32">
      <c r="A8562">
        <v>34074</v>
      </c>
      <c r="B8562">
        <v>33174</v>
      </c>
      <c r="C8562" t="s">
        <v>1022</v>
      </c>
      <c r="D8562" t="s">
        <v>4263</v>
      </c>
      <c r="E8562" t="s">
        <v>34</v>
      </c>
      <c r="F8562" t="s">
        <v>41494</v>
      </c>
      <c r="G8562" t="s">
        <v>41495</v>
      </c>
      <c r="H8562" t="s">
        <v>225</v>
      </c>
      <c r="I8562" s="1">
        <v>26694</v>
      </c>
      <c r="J8562" t="s">
        <v>41496</v>
      </c>
      <c r="K8562" t="s">
        <v>41497</v>
      </c>
      <c r="L8562">
        <v>13660</v>
      </c>
      <c r="M8562" t="s">
        <v>225</v>
      </c>
      <c r="N8562" s="1">
        <v>45201</v>
      </c>
      <c r="O8562" s="1">
        <v>45206</v>
      </c>
      <c r="P8562">
        <v>68</v>
      </c>
      <c r="Q8562">
        <v>3</v>
      </c>
      <c r="R8562" t="s">
        <v>63</v>
      </c>
      <c r="S8562">
        <v>4</v>
      </c>
      <c r="T8562">
        <v>2</v>
      </c>
      <c r="U8562">
        <v>5</v>
      </c>
      <c r="V8562">
        <v>385</v>
      </c>
      <c r="W8562" t="s">
        <v>41</v>
      </c>
      <c r="X8562" t="s">
        <v>41498</v>
      </c>
      <c r="Y8562" t="s">
        <v>6</v>
      </c>
      <c r="Z8562" s="1">
        <v>45193</v>
      </c>
      <c r="AA8562" s="2">
        <v>0.94489583333333327</v>
      </c>
      <c r="AB8562" s="2">
        <v>0.72843750000000007</v>
      </c>
      <c r="AC8562" t="s">
        <v>45</v>
      </c>
      <c r="AD8562" t="s">
        <v>45</v>
      </c>
      <c r="AE8562" t="s">
        <v>45</v>
      </c>
      <c r="AF8562">
        <v>77</v>
      </c>
    </row>
    <row r="8563" spans="1:32">
      <c r="A8563">
        <v>34075</v>
      </c>
      <c r="B8563">
        <v>33175</v>
      </c>
      <c r="C8563" t="s">
        <v>2374</v>
      </c>
      <c r="D8563" t="s">
        <v>2295</v>
      </c>
      <c r="E8563" t="s">
        <v>48</v>
      </c>
      <c r="F8563" t="s">
        <v>41499</v>
      </c>
      <c r="G8563">
        <v>3526206328</v>
      </c>
      <c r="H8563" t="s">
        <v>156</v>
      </c>
      <c r="I8563" s="1">
        <v>20369</v>
      </c>
      <c r="J8563" t="s">
        <v>41500</v>
      </c>
      <c r="K8563" t="s">
        <v>27166</v>
      </c>
      <c r="L8563">
        <v>18971</v>
      </c>
      <c r="M8563" t="s">
        <v>156</v>
      </c>
      <c r="N8563" s="1">
        <v>45179</v>
      </c>
      <c r="O8563" s="1">
        <v>45181</v>
      </c>
      <c r="P8563">
        <v>41</v>
      </c>
      <c r="Q8563">
        <v>2</v>
      </c>
      <c r="R8563" t="s">
        <v>63</v>
      </c>
      <c r="S8563">
        <v>3</v>
      </c>
      <c r="T8563">
        <v>0</v>
      </c>
      <c r="U8563">
        <v>2</v>
      </c>
      <c r="V8563">
        <v>126</v>
      </c>
      <c r="W8563" t="s">
        <v>54</v>
      </c>
      <c r="X8563" t="s">
        <v>41501</v>
      </c>
      <c r="Y8563" t="s">
        <v>65</v>
      </c>
      <c r="Z8563" s="1">
        <v>45156</v>
      </c>
      <c r="AA8563" s="2">
        <v>0.15957175925925926</v>
      </c>
      <c r="AB8563" s="2">
        <v>0.57200231481481478</v>
      </c>
      <c r="AC8563" t="s">
        <v>44</v>
      </c>
      <c r="AD8563" t="s">
        <v>45</v>
      </c>
      <c r="AE8563" t="s">
        <v>45</v>
      </c>
      <c r="AF8563">
        <v>63</v>
      </c>
    </row>
    <row r="8564" spans="1:32">
      <c r="A8564">
        <v>34076</v>
      </c>
      <c r="B8564">
        <v>33176</v>
      </c>
      <c r="C8564" t="s">
        <v>602</v>
      </c>
      <c r="D8564" t="s">
        <v>1092</v>
      </c>
      <c r="E8564" t="s">
        <v>34</v>
      </c>
      <c r="F8564" t="s">
        <v>41502</v>
      </c>
      <c r="G8564" t="s">
        <v>41503</v>
      </c>
      <c r="H8564" t="s">
        <v>171</v>
      </c>
      <c r="I8564" s="1">
        <v>27700</v>
      </c>
      <c r="J8564" t="s">
        <v>41504</v>
      </c>
      <c r="K8564" t="s">
        <v>41505</v>
      </c>
      <c r="L8564">
        <v>38995</v>
      </c>
      <c r="M8564" t="s">
        <v>171</v>
      </c>
      <c r="N8564" s="1">
        <v>45065</v>
      </c>
      <c r="O8564" s="1">
        <v>45069</v>
      </c>
      <c r="P8564">
        <v>53</v>
      </c>
      <c r="Q8564">
        <v>3</v>
      </c>
      <c r="R8564" t="s">
        <v>63</v>
      </c>
      <c r="S8564">
        <v>4</v>
      </c>
      <c r="T8564">
        <v>0</v>
      </c>
      <c r="U8564">
        <v>4</v>
      </c>
      <c r="V8564">
        <v>316</v>
      </c>
      <c r="W8564" t="s">
        <v>41</v>
      </c>
      <c r="X8564" t="s">
        <v>41506</v>
      </c>
      <c r="Y8564" t="s">
        <v>81</v>
      </c>
      <c r="Z8564" s="1">
        <v>45035</v>
      </c>
      <c r="AA8564" s="2">
        <v>0.56407407407407406</v>
      </c>
      <c r="AB8564" s="2">
        <v>0.35583333333333328</v>
      </c>
      <c r="AC8564" t="s">
        <v>44</v>
      </c>
      <c r="AD8564" t="s">
        <v>45</v>
      </c>
      <c r="AE8564" t="s">
        <v>45</v>
      </c>
      <c r="AF8564">
        <v>79</v>
      </c>
    </row>
    <row r="8565" spans="1:32">
      <c r="A8565">
        <v>34078</v>
      </c>
      <c r="B8565">
        <v>33178</v>
      </c>
      <c r="C8565" t="s">
        <v>90</v>
      </c>
      <c r="D8565" t="s">
        <v>6476</v>
      </c>
      <c r="E8565" t="s">
        <v>48</v>
      </c>
      <c r="F8565" t="s">
        <v>41507</v>
      </c>
      <c r="G8565" t="s">
        <v>41508</v>
      </c>
      <c r="H8565" t="s">
        <v>164</v>
      </c>
      <c r="I8565" s="1">
        <v>36419</v>
      </c>
      <c r="J8565" t="s">
        <v>41509</v>
      </c>
      <c r="K8565" t="s">
        <v>17775</v>
      </c>
      <c r="L8565">
        <v>20476</v>
      </c>
      <c r="M8565" t="s">
        <v>164</v>
      </c>
      <c r="N8565" s="1">
        <v>45013</v>
      </c>
      <c r="O8565" s="1">
        <v>45014</v>
      </c>
      <c r="P8565">
        <v>13</v>
      </c>
      <c r="Q8565">
        <v>1</v>
      </c>
      <c r="R8565" t="s">
        <v>53</v>
      </c>
      <c r="S8565">
        <v>3</v>
      </c>
      <c r="T8565">
        <v>1</v>
      </c>
      <c r="U8565">
        <v>1</v>
      </c>
      <c r="V8565">
        <v>138</v>
      </c>
      <c r="W8565" t="s">
        <v>41</v>
      </c>
      <c r="X8565" t="s">
        <v>41510</v>
      </c>
      <c r="Y8565" t="s">
        <v>81</v>
      </c>
      <c r="Z8565" s="1">
        <v>44982</v>
      </c>
      <c r="AA8565" s="2">
        <v>0.66711805555555559</v>
      </c>
      <c r="AB8565" s="2">
        <v>0.28046296296296297</v>
      </c>
      <c r="AC8565" t="s">
        <v>45</v>
      </c>
      <c r="AD8565" t="s">
        <v>44</v>
      </c>
      <c r="AE8565" t="s">
        <v>44</v>
      </c>
      <c r="AF8565">
        <v>138</v>
      </c>
    </row>
    <row r="8566" spans="1:32">
      <c r="A8566">
        <v>34079</v>
      </c>
      <c r="B8566">
        <v>33179</v>
      </c>
      <c r="C8566" t="s">
        <v>1155</v>
      </c>
      <c r="D8566" t="s">
        <v>5539</v>
      </c>
      <c r="E8566" t="s">
        <v>34</v>
      </c>
      <c r="F8566" t="s">
        <v>41511</v>
      </c>
      <c r="G8566" t="s">
        <v>41512</v>
      </c>
      <c r="H8566" t="s">
        <v>129</v>
      </c>
      <c r="I8566" s="1">
        <v>17913</v>
      </c>
      <c r="J8566" t="s">
        <v>41513</v>
      </c>
      <c r="K8566" t="s">
        <v>41514</v>
      </c>
      <c r="L8566">
        <v>9815</v>
      </c>
      <c r="M8566" t="s">
        <v>129</v>
      </c>
      <c r="N8566" s="1">
        <v>45102</v>
      </c>
      <c r="O8566" s="1">
        <v>45105</v>
      </c>
      <c r="P8566">
        <v>24</v>
      </c>
      <c r="Q8566">
        <v>1</v>
      </c>
      <c r="R8566" t="s">
        <v>40</v>
      </c>
      <c r="S8566">
        <v>3</v>
      </c>
      <c r="T8566">
        <v>2</v>
      </c>
      <c r="U8566">
        <v>3</v>
      </c>
      <c r="V8566">
        <v>747</v>
      </c>
      <c r="W8566" t="s">
        <v>41</v>
      </c>
      <c r="X8566" t="s">
        <v>41515</v>
      </c>
      <c r="Y8566" t="s">
        <v>65</v>
      </c>
      <c r="Z8566" s="1">
        <v>45085</v>
      </c>
      <c r="AA8566" s="2">
        <v>0.689386574074074</v>
      </c>
      <c r="AB8566" s="2">
        <v>0.9758796296296296</v>
      </c>
      <c r="AC8566" t="s">
        <v>45</v>
      </c>
      <c r="AD8566" t="s">
        <v>44</v>
      </c>
      <c r="AE8566" t="s">
        <v>45</v>
      </c>
      <c r="AF8566">
        <v>249</v>
      </c>
    </row>
    <row r="8567" spans="1:32">
      <c r="A8567">
        <v>34080</v>
      </c>
      <c r="B8567">
        <v>33180</v>
      </c>
      <c r="C8567" t="s">
        <v>327</v>
      </c>
      <c r="D8567" t="s">
        <v>716</v>
      </c>
      <c r="E8567" t="s">
        <v>48</v>
      </c>
      <c r="F8567" t="s">
        <v>41516</v>
      </c>
      <c r="G8567" t="s">
        <v>41517</v>
      </c>
      <c r="H8567" t="s">
        <v>1301</v>
      </c>
      <c r="I8567" s="1">
        <v>19329</v>
      </c>
      <c r="J8567" t="s">
        <v>41518</v>
      </c>
      <c r="K8567" t="s">
        <v>30715</v>
      </c>
      <c r="L8567">
        <v>86434</v>
      </c>
      <c r="M8567" t="s">
        <v>1301</v>
      </c>
      <c r="N8567" s="1">
        <v>45073</v>
      </c>
      <c r="O8567" s="1">
        <v>45075</v>
      </c>
      <c r="P8567">
        <v>48</v>
      </c>
      <c r="Q8567">
        <v>2</v>
      </c>
      <c r="R8567" t="s">
        <v>40</v>
      </c>
      <c r="S8567">
        <v>3</v>
      </c>
      <c r="T8567">
        <v>0</v>
      </c>
      <c r="U8567">
        <v>2</v>
      </c>
      <c r="V8567">
        <v>492</v>
      </c>
      <c r="W8567" t="s">
        <v>54</v>
      </c>
      <c r="X8567" t="s">
        <v>41519</v>
      </c>
      <c r="Y8567" t="s">
        <v>6</v>
      </c>
      <c r="Z8567" s="1">
        <v>45044</v>
      </c>
      <c r="AA8567" s="2">
        <v>0.53600694444444441</v>
      </c>
      <c r="AB8567" s="2">
        <v>0.22993055555555555</v>
      </c>
      <c r="AC8567" t="s">
        <v>45</v>
      </c>
      <c r="AD8567" t="s">
        <v>45</v>
      </c>
      <c r="AE8567" t="s">
        <v>44</v>
      </c>
      <c r="AF8567">
        <v>246</v>
      </c>
    </row>
    <row r="8568" spans="1:32">
      <c r="A8568">
        <v>34082</v>
      </c>
      <c r="B8568">
        <v>33182</v>
      </c>
      <c r="C8568" t="s">
        <v>3189</v>
      </c>
      <c r="D8568" t="s">
        <v>140</v>
      </c>
      <c r="E8568" t="s">
        <v>48</v>
      </c>
      <c r="F8568" t="s">
        <v>41520</v>
      </c>
      <c r="G8568" t="s">
        <v>41521</v>
      </c>
      <c r="H8568" t="s">
        <v>122</v>
      </c>
      <c r="I8568" s="1">
        <v>27481</v>
      </c>
      <c r="J8568" t="s">
        <v>41522</v>
      </c>
      <c r="K8568" t="s">
        <v>41523</v>
      </c>
      <c r="L8568">
        <v>70621</v>
      </c>
      <c r="M8568" t="s">
        <v>122</v>
      </c>
      <c r="N8568" s="1">
        <v>45167</v>
      </c>
      <c r="O8568" s="1">
        <v>45168</v>
      </c>
      <c r="P8568">
        <v>63</v>
      </c>
      <c r="Q8568">
        <v>3</v>
      </c>
      <c r="R8568" t="s">
        <v>40</v>
      </c>
      <c r="S8568">
        <v>4</v>
      </c>
      <c r="T8568">
        <v>2</v>
      </c>
      <c r="U8568">
        <v>1</v>
      </c>
      <c r="V8568">
        <v>233</v>
      </c>
      <c r="W8568" t="s">
        <v>54</v>
      </c>
      <c r="X8568" t="s">
        <v>41524</v>
      </c>
      <c r="Y8568" t="s">
        <v>6</v>
      </c>
      <c r="Z8568" s="1">
        <v>45143</v>
      </c>
      <c r="AA8568" s="2">
        <v>0.49237268518518523</v>
      </c>
      <c r="AB8568" s="2">
        <v>0.49409722222222219</v>
      </c>
      <c r="AC8568" t="s">
        <v>44</v>
      </c>
      <c r="AD8568" t="s">
        <v>45</v>
      </c>
      <c r="AE8568" t="s">
        <v>45</v>
      </c>
      <c r="AF8568">
        <v>233</v>
      </c>
    </row>
    <row r="8569" spans="1:32">
      <c r="A8569">
        <v>34083</v>
      </c>
      <c r="B8569">
        <v>33183</v>
      </c>
      <c r="C8569" t="s">
        <v>1202</v>
      </c>
      <c r="D8569" t="s">
        <v>184</v>
      </c>
      <c r="E8569" t="s">
        <v>48</v>
      </c>
      <c r="F8569" t="s">
        <v>41525</v>
      </c>
      <c r="G8569" t="s">
        <v>41526</v>
      </c>
      <c r="H8569" t="s">
        <v>60</v>
      </c>
      <c r="I8569" s="1">
        <v>22617</v>
      </c>
      <c r="J8569" t="s">
        <v>41527</v>
      </c>
      <c r="K8569" t="s">
        <v>41528</v>
      </c>
      <c r="L8569">
        <v>80311</v>
      </c>
      <c r="M8569" t="s">
        <v>60</v>
      </c>
      <c r="N8569" s="1">
        <v>45133</v>
      </c>
      <c r="O8569" s="1">
        <v>45135</v>
      </c>
      <c r="P8569">
        <v>35</v>
      </c>
      <c r="Q8569">
        <v>2</v>
      </c>
      <c r="R8569" t="s">
        <v>63</v>
      </c>
      <c r="S8569">
        <v>2</v>
      </c>
      <c r="T8569">
        <v>0</v>
      </c>
      <c r="U8569">
        <v>2</v>
      </c>
      <c r="V8569">
        <v>172</v>
      </c>
      <c r="W8569" t="s">
        <v>54</v>
      </c>
      <c r="X8569" t="s">
        <v>41529</v>
      </c>
      <c r="Y8569" t="s">
        <v>81</v>
      </c>
      <c r="Z8569" s="1">
        <v>45112</v>
      </c>
      <c r="AA8569" s="2">
        <v>0.83737268518518515</v>
      </c>
      <c r="AB8569" s="2">
        <v>0.72321759259259266</v>
      </c>
      <c r="AC8569" t="s">
        <v>44</v>
      </c>
      <c r="AD8569" t="s">
        <v>45</v>
      </c>
      <c r="AE8569" t="s">
        <v>45</v>
      </c>
      <c r="AF8569">
        <v>86</v>
      </c>
    </row>
    <row r="8570" spans="1:32">
      <c r="A8570">
        <v>34084</v>
      </c>
      <c r="B8570">
        <v>33184</v>
      </c>
      <c r="C8570" t="s">
        <v>988</v>
      </c>
      <c r="D8570" t="s">
        <v>696</v>
      </c>
      <c r="E8570" t="s">
        <v>48</v>
      </c>
      <c r="F8570" t="s">
        <v>41530</v>
      </c>
      <c r="G8570" t="s">
        <v>41531</v>
      </c>
      <c r="H8570" t="s">
        <v>209</v>
      </c>
      <c r="I8570" s="1">
        <v>17608</v>
      </c>
      <c r="J8570" t="s">
        <v>41532</v>
      </c>
      <c r="K8570" t="s">
        <v>36147</v>
      </c>
      <c r="L8570">
        <v>64834</v>
      </c>
      <c r="M8570" t="s">
        <v>209</v>
      </c>
      <c r="N8570" s="1">
        <v>44984</v>
      </c>
      <c r="O8570" s="1">
        <v>44986</v>
      </c>
      <c r="P8570">
        <v>44</v>
      </c>
      <c r="Q8570">
        <v>2</v>
      </c>
      <c r="R8570" t="s">
        <v>63</v>
      </c>
      <c r="S8570">
        <v>4</v>
      </c>
      <c r="T8570">
        <v>0</v>
      </c>
      <c r="U8570">
        <v>2</v>
      </c>
      <c r="V8570">
        <v>152</v>
      </c>
      <c r="W8570" t="s">
        <v>41</v>
      </c>
      <c r="X8570" t="s">
        <v>41533</v>
      </c>
      <c r="Y8570" t="s">
        <v>6</v>
      </c>
      <c r="Z8570" s="1">
        <v>44945</v>
      </c>
      <c r="AA8570" s="2">
        <v>0.65359953703703699</v>
      </c>
      <c r="AB8570" s="2">
        <v>0.90927083333333336</v>
      </c>
      <c r="AC8570" t="s">
        <v>45</v>
      </c>
      <c r="AD8570" t="s">
        <v>44</v>
      </c>
      <c r="AE8570" t="s">
        <v>45</v>
      </c>
      <c r="AF8570">
        <v>76</v>
      </c>
    </row>
    <row r="8571" spans="1:32">
      <c r="A8571">
        <v>34085</v>
      </c>
      <c r="B8571">
        <v>33185</v>
      </c>
      <c r="C8571" t="s">
        <v>197</v>
      </c>
      <c r="D8571" t="s">
        <v>5974</v>
      </c>
      <c r="E8571" t="s">
        <v>34</v>
      </c>
      <c r="F8571" t="s">
        <v>41534</v>
      </c>
      <c r="G8571" t="s">
        <v>41535</v>
      </c>
      <c r="H8571" t="s">
        <v>457</v>
      </c>
      <c r="I8571" s="1">
        <v>35306</v>
      </c>
      <c r="J8571" t="s">
        <v>41536</v>
      </c>
      <c r="K8571" t="s">
        <v>41537</v>
      </c>
      <c r="L8571">
        <v>17443</v>
      </c>
      <c r="M8571" t="s">
        <v>457</v>
      </c>
      <c r="N8571" s="1">
        <v>45039</v>
      </c>
      <c r="O8571" s="1">
        <v>45040</v>
      </c>
      <c r="P8571">
        <v>98</v>
      </c>
      <c r="Q8571">
        <v>4</v>
      </c>
      <c r="R8571" t="s">
        <v>63</v>
      </c>
      <c r="S8571">
        <v>1</v>
      </c>
      <c r="T8571">
        <v>0</v>
      </c>
      <c r="U8571">
        <v>1</v>
      </c>
      <c r="V8571">
        <v>86</v>
      </c>
      <c r="W8571" t="s">
        <v>41</v>
      </c>
      <c r="X8571" t="s">
        <v>41538</v>
      </c>
      <c r="Y8571" t="s">
        <v>65</v>
      </c>
      <c r="Z8571" s="1">
        <v>45007</v>
      </c>
      <c r="AA8571" s="2">
        <v>0.18944444444444444</v>
      </c>
      <c r="AB8571" s="2">
        <v>0.10146990740740741</v>
      </c>
      <c r="AC8571" t="s">
        <v>45</v>
      </c>
      <c r="AD8571" t="s">
        <v>44</v>
      </c>
      <c r="AE8571" t="s">
        <v>44</v>
      </c>
      <c r="AF8571">
        <v>86</v>
      </c>
    </row>
    <row r="8572" spans="1:32">
      <c r="A8572">
        <v>34089</v>
      </c>
      <c r="B8572">
        <v>33189</v>
      </c>
      <c r="C8572" t="s">
        <v>7814</v>
      </c>
      <c r="D8572" t="s">
        <v>46</v>
      </c>
      <c r="E8572" t="s">
        <v>34</v>
      </c>
      <c r="F8572" t="s">
        <v>41539</v>
      </c>
      <c r="G8572" t="s">
        <v>41540</v>
      </c>
      <c r="H8572" t="s">
        <v>101</v>
      </c>
      <c r="I8572" s="1">
        <v>26125</v>
      </c>
      <c r="J8572" t="s">
        <v>41541</v>
      </c>
      <c r="K8572" t="s">
        <v>41542</v>
      </c>
      <c r="L8572">
        <v>84628</v>
      </c>
      <c r="M8572" t="s">
        <v>101</v>
      </c>
      <c r="N8572" s="1">
        <v>45057</v>
      </c>
      <c r="O8572" s="1">
        <v>45060</v>
      </c>
      <c r="P8572">
        <v>73</v>
      </c>
      <c r="Q8572">
        <v>3</v>
      </c>
      <c r="R8572" t="s">
        <v>53</v>
      </c>
      <c r="S8572">
        <v>4</v>
      </c>
      <c r="T8572">
        <v>0</v>
      </c>
      <c r="U8572">
        <v>3</v>
      </c>
      <c r="V8572">
        <v>417</v>
      </c>
      <c r="W8572" t="s">
        <v>54</v>
      </c>
      <c r="X8572" t="s">
        <v>41543</v>
      </c>
      <c r="Y8572" t="s">
        <v>81</v>
      </c>
      <c r="Z8572" s="1">
        <v>45041</v>
      </c>
      <c r="AA8572" s="2">
        <v>0.14217592592592593</v>
      </c>
      <c r="AB8572" s="2">
        <v>0.82011574074074067</v>
      </c>
      <c r="AC8572" t="s">
        <v>45</v>
      </c>
      <c r="AD8572" t="s">
        <v>45</v>
      </c>
      <c r="AE8572" t="s">
        <v>45</v>
      </c>
      <c r="AF8572">
        <v>139</v>
      </c>
    </row>
    <row r="8573" spans="1:32">
      <c r="A8573">
        <v>34092</v>
      </c>
      <c r="B8573">
        <v>33192</v>
      </c>
      <c r="C8573" t="s">
        <v>6248</v>
      </c>
      <c r="D8573" t="s">
        <v>1487</v>
      </c>
      <c r="E8573" t="s">
        <v>34</v>
      </c>
      <c r="F8573" t="s">
        <v>41544</v>
      </c>
      <c r="G8573" t="s">
        <v>41545</v>
      </c>
      <c r="H8573" t="s">
        <v>405</v>
      </c>
      <c r="I8573" s="1">
        <v>17693</v>
      </c>
      <c r="J8573" t="s">
        <v>41546</v>
      </c>
      <c r="K8573" t="s">
        <v>18267</v>
      </c>
      <c r="L8573">
        <v>90327</v>
      </c>
      <c r="M8573" t="s">
        <v>405</v>
      </c>
      <c r="N8573" s="1">
        <v>45104</v>
      </c>
      <c r="O8573" s="1">
        <v>45105</v>
      </c>
      <c r="P8573">
        <v>63</v>
      </c>
      <c r="Q8573">
        <v>3</v>
      </c>
      <c r="R8573" t="s">
        <v>40</v>
      </c>
      <c r="S8573">
        <v>1</v>
      </c>
      <c r="T8573">
        <v>1</v>
      </c>
      <c r="U8573">
        <v>1</v>
      </c>
      <c r="V8573">
        <v>206</v>
      </c>
      <c r="W8573" t="s">
        <v>54</v>
      </c>
      <c r="X8573" t="s">
        <v>41547</v>
      </c>
      <c r="Y8573" t="s">
        <v>6</v>
      </c>
      <c r="Z8573" s="1">
        <v>45091</v>
      </c>
      <c r="AA8573" s="2">
        <v>0.8501967592592593</v>
      </c>
      <c r="AB8573" s="2">
        <v>0.23123842592592592</v>
      </c>
      <c r="AC8573" t="s">
        <v>44</v>
      </c>
      <c r="AD8573" t="s">
        <v>45</v>
      </c>
      <c r="AE8573" t="s">
        <v>45</v>
      </c>
      <c r="AF8573">
        <v>206</v>
      </c>
    </row>
    <row r="8574" spans="1:32">
      <c r="A8574">
        <v>34093</v>
      </c>
      <c r="B8574">
        <v>33193</v>
      </c>
      <c r="C8574" t="s">
        <v>602</v>
      </c>
      <c r="D8574" t="s">
        <v>17879</v>
      </c>
      <c r="E8574" t="s">
        <v>34</v>
      </c>
      <c r="F8574" t="s">
        <v>41548</v>
      </c>
      <c r="G8574" t="s">
        <v>41549</v>
      </c>
      <c r="H8574" t="s">
        <v>295</v>
      </c>
      <c r="I8574" s="1">
        <v>33509</v>
      </c>
      <c r="J8574" t="s">
        <v>41550</v>
      </c>
      <c r="K8574" t="s">
        <v>41551</v>
      </c>
      <c r="L8574">
        <v>90617</v>
      </c>
      <c r="M8574" t="s">
        <v>295</v>
      </c>
      <c r="N8574" s="1">
        <v>45164</v>
      </c>
      <c r="O8574" s="1">
        <v>45167</v>
      </c>
      <c r="P8574">
        <v>92</v>
      </c>
      <c r="Q8574">
        <v>4</v>
      </c>
      <c r="R8574" t="s">
        <v>63</v>
      </c>
      <c r="S8574">
        <v>2</v>
      </c>
      <c r="T8574">
        <v>0</v>
      </c>
      <c r="U8574">
        <v>3</v>
      </c>
      <c r="V8574">
        <v>204</v>
      </c>
      <c r="W8574" t="s">
        <v>41</v>
      </c>
      <c r="X8574" t="s">
        <v>41552</v>
      </c>
      <c r="Y8574" t="s">
        <v>81</v>
      </c>
      <c r="Z8574" s="1">
        <v>45139</v>
      </c>
      <c r="AA8574" s="2">
        <v>0.58247685185185183</v>
      </c>
      <c r="AB8574" s="2">
        <v>0.99383101851851852</v>
      </c>
      <c r="AC8574" t="s">
        <v>44</v>
      </c>
      <c r="AD8574" t="s">
        <v>45</v>
      </c>
      <c r="AE8574" t="s">
        <v>45</v>
      </c>
      <c r="AF8574">
        <v>68</v>
      </c>
    </row>
    <row r="8575" spans="1:32">
      <c r="A8575">
        <v>34094</v>
      </c>
      <c r="B8575">
        <v>33194</v>
      </c>
      <c r="C8575" t="s">
        <v>3189</v>
      </c>
      <c r="D8575" t="s">
        <v>1167</v>
      </c>
      <c r="E8575" t="s">
        <v>48</v>
      </c>
      <c r="F8575" t="s">
        <v>41553</v>
      </c>
      <c r="G8575" t="s">
        <v>41554</v>
      </c>
      <c r="H8575" t="s">
        <v>129</v>
      </c>
      <c r="I8575" s="1">
        <v>36630</v>
      </c>
      <c r="J8575" t="s">
        <v>41555</v>
      </c>
      <c r="K8575" t="s">
        <v>16029</v>
      </c>
      <c r="L8575">
        <v>89063</v>
      </c>
      <c r="M8575" t="s">
        <v>129</v>
      </c>
      <c r="N8575" s="1">
        <v>45140</v>
      </c>
      <c r="O8575" s="1">
        <v>45145</v>
      </c>
      <c r="P8575">
        <v>36</v>
      </c>
      <c r="Q8575">
        <v>2</v>
      </c>
      <c r="R8575" t="s">
        <v>40</v>
      </c>
      <c r="S8575">
        <v>4</v>
      </c>
      <c r="T8575">
        <v>1</v>
      </c>
      <c r="U8575">
        <v>5</v>
      </c>
      <c r="V8575">
        <v>1190</v>
      </c>
      <c r="W8575" t="s">
        <v>54</v>
      </c>
      <c r="X8575" t="s">
        <v>41556</v>
      </c>
      <c r="Y8575" t="s">
        <v>43</v>
      </c>
      <c r="Z8575" s="1">
        <v>45129</v>
      </c>
      <c r="AA8575" s="2">
        <v>0.90313657407407411</v>
      </c>
      <c r="AB8575" s="2">
        <v>0.48659722222222218</v>
      </c>
      <c r="AC8575" t="s">
        <v>45</v>
      </c>
      <c r="AD8575" t="s">
        <v>44</v>
      </c>
      <c r="AE8575" t="s">
        <v>45</v>
      </c>
      <c r="AF8575">
        <v>238</v>
      </c>
    </row>
    <row r="8576" spans="1:32">
      <c r="A8576">
        <v>34095</v>
      </c>
      <c r="B8576">
        <v>33195</v>
      </c>
      <c r="C8576" t="s">
        <v>305</v>
      </c>
      <c r="D8576" t="s">
        <v>427</v>
      </c>
      <c r="E8576" t="s">
        <v>48</v>
      </c>
      <c r="F8576" t="s">
        <v>41557</v>
      </c>
      <c r="G8576" t="s">
        <v>41558</v>
      </c>
      <c r="H8576" t="s">
        <v>272</v>
      </c>
      <c r="I8576" s="1">
        <v>37148</v>
      </c>
      <c r="J8576" t="s">
        <v>41559</v>
      </c>
      <c r="K8576" t="s">
        <v>41560</v>
      </c>
      <c r="L8576">
        <v>58628</v>
      </c>
      <c r="M8576" t="s">
        <v>272</v>
      </c>
      <c r="N8576" s="1">
        <v>45067</v>
      </c>
      <c r="O8576" s="1">
        <v>45069</v>
      </c>
      <c r="P8576">
        <v>94</v>
      </c>
      <c r="Q8576">
        <v>4</v>
      </c>
      <c r="R8576" t="s">
        <v>53</v>
      </c>
      <c r="S8576">
        <v>2</v>
      </c>
      <c r="T8576">
        <v>1</v>
      </c>
      <c r="U8576">
        <v>2</v>
      </c>
      <c r="V8576">
        <v>284</v>
      </c>
      <c r="W8576" t="s">
        <v>54</v>
      </c>
      <c r="X8576" t="s">
        <v>41561</v>
      </c>
      <c r="Y8576" t="s">
        <v>81</v>
      </c>
      <c r="Z8576" s="1">
        <v>45041</v>
      </c>
      <c r="AA8576" s="2">
        <v>0.46452546296296293</v>
      </c>
      <c r="AB8576" s="2">
        <v>0.75950231481481489</v>
      </c>
      <c r="AC8576" t="s">
        <v>44</v>
      </c>
      <c r="AD8576" t="s">
        <v>45</v>
      </c>
      <c r="AE8576" t="s">
        <v>45</v>
      </c>
      <c r="AF8576">
        <v>142</v>
      </c>
    </row>
    <row r="8577" spans="1:32">
      <c r="A8577">
        <v>34096</v>
      </c>
      <c r="B8577">
        <v>33196</v>
      </c>
      <c r="C8577" t="s">
        <v>2316</v>
      </c>
      <c r="D8577" t="s">
        <v>1421</v>
      </c>
      <c r="E8577" t="s">
        <v>48</v>
      </c>
      <c r="F8577" t="s">
        <v>41562</v>
      </c>
      <c r="G8577" t="s">
        <v>41563</v>
      </c>
      <c r="H8577" t="s">
        <v>209</v>
      </c>
      <c r="I8577" s="1">
        <v>33123</v>
      </c>
      <c r="J8577" t="s">
        <v>41564</v>
      </c>
      <c r="K8577" t="s">
        <v>30913</v>
      </c>
      <c r="L8577">
        <v>88372</v>
      </c>
      <c r="M8577" t="s">
        <v>209</v>
      </c>
      <c r="N8577" s="1">
        <v>45202</v>
      </c>
      <c r="O8577" s="1">
        <v>45205</v>
      </c>
      <c r="P8577">
        <v>61</v>
      </c>
      <c r="Q8577">
        <v>3</v>
      </c>
      <c r="R8577" t="s">
        <v>53</v>
      </c>
      <c r="S8577">
        <v>3</v>
      </c>
      <c r="T8577">
        <v>2</v>
      </c>
      <c r="U8577">
        <v>3</v>
      </c>
      <c r="V8577">
        <v>363</v>
      </c>
      <c r="W8577" t="s">
        <v>41</v>
      </c>
      <c r="X8577" t="s">
        <v>41565</v>
      </c>
      <c r="Y8577" t="s">
        <v>81</v>
      </c>
      <c r="Z8577" s="1">
        <v>45185</v>
      </c>
      <c r="AA8577" s="2">
        <v>8.1793981481481481E-2</v>
      </c>
      <c r="AB8577" s="2">
        <v>0.29053240740740743</v>
      </c>
      <c r="AC8577" t="s">
        <v>44</v>
      </c>
      <c r="AD8577" t="s">
        <v>44</v>
      </c>
      <c r="AE8577" t="s">
        <v>44</v>
      </c>
      <c r="AF8577">
        <v>121</v>
      </c>
    </row>
    <row r="8578" spans="1:32">
      <c r="A8578">
        <v>34098</v>
      </c>
      <c r="B8578">
        <v>33198</v>
      </c>
      <c r="C8578" t="s">
        <v>112</v>
      </c>
      <c r="D8578" t="s">
        <v>716</v>
      </c>
      <c r="E8578" t="s">
        <v>48</v>
      </c>
      <c r="F8578" t="s">
        <v>41566</v>
      </c>
      <c r="G8578" t="s">
        <v>41567</v>
      </c>
      <c r="H8578" t="s">
        <v>725</v>
      </c>
      <c r="I8578" s="1">
        <v>35403</v>
      </c>
      <c r="J8578" t="s">
        <v>41568</v>
      </c>
      <c r="K8578" t="s">
        <v>41569</v>
      </c>
      <c r="L8578">
        <v>23497</v>
      </c>
      <c r="M8578" t="s">
        <v>725</v>
      </c>
      <c r="N8578" s="1">
        <v>45111</v>
      </c>
      <c r="O8578" s="1">
        <v>45112</v>
      </c>
      <c r="P8578">
        <v>26</v>
      </c>
      <c r="Q8578">
        <v>2</v>
      </c>
      <c r="R8578" t="s">
        <v>63</v>
      </c>
      <c r="S8578">
        <v>2</v>
      </c>
      <c r="T8578">
        <v>1</v>
      </c>
      <c r="U8578">
        <v>1</v>
      </c>
      <c r="V8578">
        <v>89</v>
      </c>
      <c r="W8578" t="s">
        <v>54</v>
      </c>
      <c r="X8578" t="s">
        <v>41570</v>
      </c>
      <c r="Y8578" t="s">
        <v>65</v>
      </c>
      <c r="Z8578" s="1">
        <v>45096</v>
      </c>
      <c r="AA8578" s="2">
        <v>0.58434027777777775</v>
      </c>
      <c r="AB8578" s="2">
        <v>0.97990740740740734</v>
      </c>
      <c r="AC8578" t="s">
        <v>45</v>
      </c>
      <c r="AD8578" t="s">
        <v>44</v>
      </c>
      <c r="AE8578" t="s">
        <v>45</v>
      </c>
      <c r="AF8578">
        <v>89</v>
      </c>
    </row>
    <row r="8579" spans="1:32">
      <c r="A8579">
        <v>34101</v>
      </c>
      <c r="B8579">
        <v>33201</v>
      </c>
      <c r="C8579" t="s">
        <v>583</v>
      </c>
      <c r="D8579" t="s">
        <v>4451</v>
      </c>
      <c r="E8579" t="s">
        <v>48</v>
      </c>
      <c r="F8579" t="s">
        <v>41571</v>
      </c>
      <c r="G8579">
        <f>1-799-834-1832</f>
        <v>-3464</v>
      </c>
      <c r="H8579" t="s">
        <v>129</v>
      </c>
      <c r="I8579" s="1">
        <v>38153</v>
      </c>
      <c r="J8579" t="s">
        <v>41572</v>
      </c>
      <c r="K8579" t="s">
        <v>41573</v>
      </c>
      <c r="L8579">
        <v>70433</v>
      </c>
      <c r="M8579" t="s">
        <v>129</v>
      </c>
      <c r="N8579" s="1">
        <v>45271</v>
      </c>
      <c r="O8579" s="1">
        <v>45276</v>
      </c>
      <c r="P8579">
        <v>13</v>
      </c>
      <c r="Q8579">
        <v>1</v>
      </c>
      <c r="R8579" t="s">
        <v>53</v>
      </c>
      <c r="S8579">
        <v>2</v>
      </c>
      <c r="T8579">
        <v>0</v>
      </c>
      <c r="U8579">
        <v>5</v>
      </c>
      <c r="V8579">
        <v>665</v>
      </c>
      <c r="W8579" t="s">
        <v>41</v>
      </c>
      <c r="X8579" t="s">
        <v>41574</v>
      </c>
      <c r="Y8579" t="s">
        <v>65</v>
      </c>
      <c r="Z8579" s="1">
        <v>45264</v>
      </c>
      <c r="AA8579" s="2">
        <v>2.9444444444444443E-2</v>
      </c>
      <c r="AB8579" s="2">
        <v>0.24056712962962964</v>
      </c>
      <c r="AC8579" t="s">
        <v>45</v>
      </c>
      <c r="AD8579" t="s">
        <v>44</v>
      </c>
      <c r="AE8579" t="s">
        <v>44</v>
      </c>
      <c r="AF8579">
        <v>133</v>
      </c>
    </row>
    <row r="8580" spans="1:32">
      <c r="A8580">
        <v>34102</v>
      </c>
      <c r="B8580">
        <v>33202</v>
      </c>
      <c r="C8580" t="s">
        <v>371</v>
      </c>
      <c r="D8580" t="s">
        <v>91</v>
      </c>
      <c r="E8580" t="s">
        <v>34</v>
      </c>
      <c r="F8580" t="s">
        <v>41575</v>
      </c>
      <c r="G8580" t="s">
        <v>41576</v>
      </c>
      <c r="H8580" t="s">
        <v>201</v>
      </c>
      <c r="I8580" s="1">
        <v>18582</v>
      </c>
      <c r="J8580" t="s">
        <v>41577</v>
      </c>
      <c r="K8580" t="s">
        <v>41578</v>
      </c>
      <c r="L8580">
        <v>38034</v>
      </c>
      <c r="M8580" t="s">
        <v>201</v>
      </c>
      <c r="N8580" s="1">
        <v>45102</v>
      </c>
      <c r="O8580" s="1">
        <v>45105</v>
      </c>
      <c r="P8580">
        <v>62</v>
      </c>
      <c r="Q8580">
        <v>3</v>
      </c>
      <c r="R8580" t="s">
        <v>63</v>
      </c>
      <c r="S8580">
        <v>3</v>
      </c>
      <c r="T8580">
        <v>1</v>
      </c>
      <c r="U8580">
        <v>3</v>
      </c>
      <c r="V8580">
        <v>192</v>
      </c>
      <c r="W8580" t="s">
        <v>41</v>
      </c>
      <c r="X8580" t="s">
        <v>41579</v>
      </c>
      <c r="Y8580" t="s">
        <v>65</v>
      </c>
      <c r="Z8580" s="1">
        <v>45076</v>
      </c>
      <c r="AA8580" s="2">
        <v>0.39425925925925925</v>
      </c>
      <c r="AB8580" s="2">
        <v>0.80363425925925924</v>
      </c>
      <c r="AC8580" t="s">
        <v>44</v>
      </c>
      <c r="AD8580" t="s">
        <v>44</v>
      </c>
      <c r="AE8580" t="s">
        <v>45</v>
      </c>
      <c r="AF8580">
        <v>64</v>
      </c>
    </row>
    <row r="8581" spans="1:32">
      <c r="A8581">
        <v>34104</v>
      </c>
      <c r="B8581">
        <v>33204</v>
      </c>
      <c r="C8581" t="s">
        <v>1202</v>
      </c>
      <c r="D8581" t="s">
        <v>11864</v>
      </c>
      <c r="E8581" t="s">
        <v>48</v>
      </c>
      <c r="F8581" t="s">
        <v>41580</v>
      </c>
      <c r="G8581" t="s">
        <v>41581</v>
      </c>
      <c r="H8581" t="s">
        <v>179</v>
      </c>
      <c r="I8581" s="1">
        <v>26819</v>
      </c>
      <c r="J8581" t="s">
        <v>41582</v>
      </c>
      <c r="K8581" t="s">
        <v>41583</v>
      </c>
      <c r="L8581">
        <v>22031</v>
      </c>
      <c r="M8581" t="s">
        <v>179</v>
      </c>
      <c r="N8581" s="1">
        <v>45034</v>
      </c>
      <c r="O8581" s="1">
        <v>45035</v>
      </c>
      <c r="P8581">
        <v>71</v>
      </c>
      <c r="Q8581">
        <v>3</v>
      </c>
      <c r="R8581" t="s">
        <v>63</v>
      </c>
      <c r="S8581">
        <v>3</v>
      </c>
      <c r="T8581">
        <v>0</v>
      </c>
      <c r="U8581">
        <v>1</v>
      </c>
      <c r="V8581">
        <v>89</v>
      </c>
      <c r="W8581" t="s">
        <v>54</v>
      </c>
      <c r="X8581" t="s">
        <v>41584</v>
      </c>
      <c r="Y8581" t="s">
        <v>43</v>
      </c>
      <c r="Z8581" s="1">
        <v>45029</v>
      </c>
      <c r="AA8581" s="2">
        <v>0.66792824074074064</v>
      </c>
      <c r="AB8581" s="2">
        <v>0.14031250000000001</v>
      </c>
      <c r="AC8581" t="s">
        <v>44</v>
      </c>
      <c r="AD8581" t="s">
        <v>44</v>
      </c>
      <c r="AE8581" t="s">
        <v>45</v>
      </c>
      <c r="AF8581">
        <v>89</v>
      </c>
    </row>
    <row r="8582" spans="1:32">
      <c r="A8582">
        <v>34105</v>
      </c>
      <c r="B8582">
        <v>33205</v>
      </c>
      <c r="C8582" t="s">
        <v>2231</v>
      </c>
      <c r="D8582" t="s">
        <v>448</v>
      </c>
      <c r="E8582" t="s">
        <v>34</v>
      </c>
      <c r="F8582" t="s">
        <v>41585</v>
      </c>
      <c r="G8582" t="s">
        <v>41586</v>
      </c>
      <c r="H8582" t="s">
        <v>725</v>
      </c>
      <c r="I8582" s="1">
        <v>24781</v>
      </c>
      <c r="J8582" t="s">
        <v>41587</v>
      </c>
      <c r="K8582" t="s">
        <v>41588</v>
      </c>
      <c r="L8582">
        <v>29309</v>
      </c>
      <c r="M8582" t="s">
        <v>725</v>
      </c>
      <c r="N8582" s="1">
        <v>45059</v>
      </c>
      <c r="O8582" s="1">
        <v>45061</v>
      </c>
      <c r="P8582">
        <v>37</v>
      </c>
      <c r="Q8582">
        <v>2</v>
      </c>
      <c r="R8582" t="s">
        <v>53</v>
      </c>
      <c r="S8582">
        <v>4</v>
      </c>
      <c r="T8582">
        <v>2</v>
      </c>
      <c r="U8582">
        <v>2</v>
      </c>
      <c r="V8582">
        <v>262</v>
      </c>
      <c r="W8582" t="s">
        <v>54</v>
      </c>
      <c r="X8582" t="s">
        <v>41589</v>
      </c>
      <c r="Y8582" t="s">
        <v>81</v>
      </c>
      <c r="Z8582" s="1">
        <v>45034</v>
      </c>
      <c r="AA8582" s="2">
        <v>0.18325231481481483</v>
      </c>
      <c r="AB8582" s="2">
        <v>0.23221064814814815</v>
      </c>
      <c r="AC8582" t="s">
        <v>45</v>
      </c>
      <c r="AD8582" t="s">
        <v>44</v>
      </c>
      <c r="AE8582" t="s">
        <v>44</v>
      </c>
      <c r="AF8582">
        <v>131</v>
      </c>
    </row>
    <row r="8583" spans="1:32">
      <c r="A8583">
        <v>34106</v>
      </c>
      <c r="B8583">
        <v>33206</v>
      </c>
      <c r="C8583" t="s">
        <v>1771</v>
      </c>
      <c r="D8583" t="s">
        <v>10529</v>
      </c>
      <c r="E8583" t="s">
        <v>34</v>
      </c>
      <c r="F8583" t="s">
        <v>41590</v>
      </c>
      <c r="G8583" t="s">
        <v>41591</v>
      </c>
      <c r="H8583" t="s">
        <v>135</v>
      </c>
      <c r="I8583" s="1">
        <v>38406</v>
      </c>
      <c r="J8583" t="s">
        <v>41592</v>
      </c>
      <c r="K8583" t="s">
        <v>4988</v>
      </c>
      <c r="L8583">
        <v>17485</v>
      </c>
      <c r="M8583" t="s">
        <v>135</v>
      </c>
      <c r="N8583" s="1">
        <v>45207</v>
      </c>
      <c r="O8583" s="1">
        <v>45211</v>
      </c>
      <c r="P8583">
        <v>36</v>
      </c>
      <c r="Q8583">
        <v>2</v>
      </c>
      <c r="R8583" t="s">
        <v>40</v>
      </c>
      <c r="S8583">
        <v>2</v>
      </c>
      <c r="T8583">
        <v>2</v>
      </c>
      <c r="U8583">
        <v>4</v>
      </c>
      <c r="V8583">
        <v>812</v>
      </c>
      <c r="W8583" t="s">
        <v>54</v>
      </c>
      <c r="X8583" t="s">
        <v>41593</v>
      </c>
      <c r="Y8583" t="s">
        <v>65</v>
      </c>
      <c r="Z8583" s="1">
        <v>45183</v>
      </c>
      <c r="AA8583" s="2">
        <v>0.62081018518518516</v>
      </c>
      <c r="AB8583" s="2">
        <v>0.74488425925925927</v>
      </c>
      <c r="AC8583" t="s">
        <v>45</v>
      </c>
      <c r="AD8583" t="s">
        <v>44</v>
      </c>
      <c r="AE8583" t="s">
        <v>45</v>
      </c>
      <c r="AF8583">
        <v>203</v>
      </c>
    </row>
    <row r="8584" spans="1:32">
      <c r="A8584">
        <v>34107</v>
      </c>
      <c r="B8584">
        <v>33207</v>
      </c>
      <c r="C8584" t="s">
        <v>1328</v>
      </c>
      <c r="D8584" t="s">
        <v>1802</v>
      </c>
      <c r="E8584" t="s">
        <v>48</v>
      </c>
      <c r="F8584" t="s">
        <v>41594</v>
      </c>
      <c r="G8584" t="s">
        <v>41595</v>
      </c>
      <c r="H8584" t="s">
        <v>101</v>
      </c>
      <c r="I8584" s="1">
        <v>34336</v>
      </c>
      <c r="J8584" t="s">
        <v>41596</v>
      </c>
      <c r="K8584" t="s">
        <v>41597</v>
      </c>
      <c r="L8584">
        <v>32503</v>
      </c>
      <c r="M8584" t="s">
        <v>101</v>
      </c>
      <c r="N8584" s="1">
        <v>45071</v>
      </c>
      <c r="O8584" s="1">
        <v>45076</v>
      </c>
      <c r="P8584">
        <v>20</v>
      </c>
      <c r="Q8584">
        <v>1</v>
      </c>
      <c r="R8584" t="s">
        <v>63</v>
      </c>
      <c r="S8584">
        <v>2</v>
      </c>
      <c r="T8584">
        <v>2</v>
      </c>
      <c r="U8584">
        <v>5</v>
      </c>
      <c r="V8584">
        <v>355</v>
      </c>
      <c r="W8584" t="s">
        <v>54</v>
      </c>
      <c r="X8584" t="s">
        <v>41598</v>
      </c>
      <c r="Y8584" t="s">
        <v>81</v>
      </c>
      <c r="Z8584" s="1">
        <v>45060</v>
      </c>
      <c r="AA8584" s="2">
        <v>0.71859953703703694</v>
      </c>
      <c r="AB8584" s="2">
        <v>0.5076504629629629</v>
      </c>
      <c r="AC8584" t="s">
        <v>44</v>
      </c>
      <c r="AD8584" t="s">
        <v>44</v>
      </c>
      <c r="AE8584" t="s">
        <v>44</v>
      </c>
      <c r="AF8584">
        <v>71</v>
      </c>
    </row>
    <row r="8585" spans="1:32">
      <c r="A8585">
        <v>34108</v>
      </c>
      <c r="B8585">
        <v>33208</v>
      </c>
      <c r="C8585" t="s">
        <v>7363</v>
      </c>
      <c r="D8585" t="s">
        <v>1783</v>
      </c>
      <c r="E8585" t="s">
        <v>48</v>
      </c>
      <c r="F8585" t="s">
        <v>41599</v>
      </c>
      <c r="G8585" t="s">
        <v>41600</v>
      </c>
      <c r="H8585" t="s">
        <v>109</v>
      </c>
      <c r="I8585" s="1">
        <v>24511</v>
      </c>
      <c r="J8585" t="s">
        <v>41601</v>
      </c>
      <c r="K8585" t="s">
        <v>41602</v>
      </c>
      <c r="L8585">
        <v>73640</v>
      </c>
      <c r="M8585" t="s">
        <v>109</v>
      </c>
      <c r="N8585" s="1">
        <v>44979</v>
      </c>
      <c r="O8585" s="1">
        <v>44982</v>
      </c>
      <c r="P8585">
        <v>46</v>
      </c>
      <c r="Q8585">
        <v>2</v>
      </c>
      <c r="R8585" t="s">
        <v>53</v>
      </c>
      <c r="S8585">
        <v>3</v>
      </c>
      <c r="T8585">
        <v>1</v>
      </c>
      <c r="U8585">
        <v>3</v>
      </c>
      <c r="V8585">
        <v>405</v>
      </c>
      <c r="W8585" t="s">
        <v>41</v>
      </c>
      <c r="X8585" t="s">
        <v>41603</v>
      </c>
      <c r="Y8585" t="s">
        <v>81</v>
      </c>
      <c r="Z8585" s="1">
        <v>44968</v>
      </c>
      <c r="AA8585" s="2">
        <v>0.72356481481481483</v>
      </c>
      <c r="AB8585" s="2">
        <v>0.11861111111111111</v>
      </c>
      <c r="AC8585" t="s">
        <v>44</v>
      </c>
      <c r="AD8585" t="s">
        <v>44</v>
      </c>
      <c r="AE8585" t="s">
        <v>45</v>
      </c>
      <c r="AF8585">
        <v>135</v>
      </c>
    </row>
    <row r="8586" spans="1:32">
      <c r="A8586">
        <v>34111</v>
      </c>
      <c r="B8586">
        <v>33211</v>
      </c>
      <c r="C8586" t="s">
        <v>2219</v>
      </c>
      <c r="D8586" t="s">
        <v>1167</v>
      </c>
      <c r="E8586" t="s">
        <v>48</v>
      </c>
      <c r="F8586" t="s">
        <v>41604</v>
      </c>
      <c r="G8586" t="s">
        <v>41605</v>
      </c>
      <c r="H8586" t="s">
        <v>94</v>
      </c>
      <c r="I8586" s="1">
        <v>32429</v>
      </c>
      <c r="J8586" t="s">
        <v>41606</v>
      </c>
      <c r="K8586" t="s">
        <v>3097</v>
      </c>
      <c r="L8586">
        <v>96430</v>
      </c>
      <c r="M8586" t="s">
        <v>94</v>
      </c>
      <c r="N8586" s="1">
        <v>45052</v>
      </c>
      <c r="O8586" s="1">
        <v>45056</v>
      </c>
      <c r="P8586">
        <v>73</v>
      </c>
      <c r="Q8586">
        <v>3</v>
      </c>
      <c r="R8586" t="s">
        <v>53</v>
      </c>
      <c r="S8586">
        <v>4</v>
      </c>
      <c r="T8586">
        <v>2</v>
      </c>
      <c r="U8586">
        <v>4</v>
      </c>
      <c r="V8586">
        <v>552</v>
      </c>
      <c r="W8586" t="s">
        <v>41</v>
      </c>
      <c r="X8586" t="s">
        <v>41607</v>
      </c>
      <c r="Y8586" t="s">
        <v>81</v>
      </c>
      <c r="Z8586" s="1">
        <v>45046</v>
      </c>
      <c r="AA8586" s="2">
        <v>0.88197916666666665</v>
      </c>
      <c r="AB8586" s="2">
        <v>0.34555555555555556</v>
      </c>
      <c r="AC8586" t="s">
        <v>45</v>
      </c>
      <c r="AD8586" t="s">
        <v>45</v>
      </c>
      <c r="AE8586" t="s">
        <v>44</v>
      </c>
      <c r="AF8586">
        <v>138</v>
      </c>
    </row>
    <row r="8587" spans="1:32">
      <c r="A8587">
        <v>34112</v>
      </c>
      <c r="B8587">
        <v>33212</v>
      </c>
      <c r="C8587" t="s">
        <v>822</v>
      </c>
      <c r="D8587" t="s">
        <v>11962</v>
      </c>
      <c r="E8587" t="s">
        <v>34</v>
      </c>
      <c r="F8587" t="s">
        <v>41608</v>
      </c>
      <c r="G8587" t="s">
        <v>41609</v>
      </c>
      <c r="H8587" t="s">
        <v>60</v>
      </c>
      <c r="I8587" s="1">
        <v>21304</v>
      </c>
      <c r="J8587" t="s">
        <v>41610</v>
      </c>
      <c r="K8587" t="s">
        <v>41611</v>
      </c>
      <c r="L8587">
        <v>17141</v>
      </c>
      <c r="M8587" t="s">
        <v>60</v>
      </c>
      <c r="N8587" s="1">
        <v>45009</v>
      </c>
      <c r="O8587" s="1">
        <v>45014</v>
      </c>
      <c r="P8587">
        <v>63</v>
      </c>
      <c r="Q8587">
        <v>3</v>
      </c>
      <c r="R8587" t="s">
        <v>40</v>
      </c>
      <c r="S8587">
        <v>2</v>
      </c>
      <c r="T8587">
        <v>2</v>
      </c>
      <c r="U8587">
        <v>5</v>
      </c>
      <c r="V8587">
        <v>1075</v>
      </c>
      <c r="W8587" t="s">
        <v>41</v>
      </c>
      <c r="X8587" t="s">
        <v>41612</v>
      </c>
      <c r="Y8587" t="s">
        <v>81</v>
      </c>
      <c r="Z8587" s="1">
        <v>45003</v>
      </c>
      <c r="AA8587" s="2">
        <v>8.9791666666666659E-2</v>
      </c>
      <c r="AB8587" s="2">
        <v>9.3761574074074081E-2</v>
      </c>
      <c r="AC8587" t="s">
        <v>44</v>
      </c>
      <c r="AD8587" t="s">
        <v>44</v>
      </c>
      <c r="AE8587" t="s">
        <v>44</v>
      </c>
      <c r="AF8587">
        <v>215</v>
      </c>
    </row>
    <row r="8588" spans="1:32">
      <c r="A8588">
        <v>34113</v>
      </c>
      <c r="B8588">
        <v>33213</v>
      </c>
      <c r="C8588" t="s">
        <v>1316</v>
      </c>
      <c r="D8588" t="s">
        <v>6022</v>
      </c>
      <c r="E8588" t="s">
        <v>48</v>
      </c>
      <c r="F8588" t="s">
        <v>41613</v>
      </c>
      <c r="G8588" t="s">
        <v>41614</v>
      </c>
      <c r="H8588" t="s">
        <v>295</v>
      </c>
      <c r="I8588" s="1">
        <v>24896</v>
      </c>
      <c r="J8588" t="s">
        <v>41615</v>
      </c>
      <c r="K8588" t="s">
        <v>22848</v>
      </c>
      <c r="L8588">
        <v>37558</v>
      </c>
      <c r="M8588" t="s">
        <v>295</v>
      </c>
      <c r="N8588" s="1">
        <v>45179</v>
      </c>
      <c r="O8588" s="1">
        <v>45184</v>
      </c>
      <c r="P8588">
        <v>85</v>
      </c>
      <c r="Q8588">
        <v>4</v>
      </c>
      <c r="R8588" t="s">
        <v>53</v>
      </c>
      <c r="S8588">
        <v>1</v>
      </c>
      <c r="T8588">
        <v>1</v>
      </c>
      <c r="U8588">
        <v>5</v>
      </c>
      <c r="V8588">
        <v>610</v>
      </c>
      <c r="W8588" t="s">
        <v>41</v>
      </c>
      <c r="X8588" t="s">
        <v>41616</v>
      </c>
      <c r="Y8588" t="s">
        <v>65</v>
      </c>
      <c r="Z8588" s="1">
        <v>45169</v>
      </c>
      <c r="AA8588" s="2">
        <v>0.10872685185185187</v>
      </c>
      <c r="AB8588" s="2">
        <v>0.93822916666666656</v>
      </c>
      <c r="AC8588" t="s">
        <v>44</v>
      </c>
      <c r="AD8588" t="s">
        <v>44</v>
      </c>
      <c r="AE8588" t="s">
        <v>44</v>
      </c>
      <c r="AF8588">
        <v>122</v>
      </c>
    </row>
    <row r="8589" spans="1:32">
      <c r="A8589">
        <v>34115</v>
      </c>
      <c r="B8589">
        <v>33215</v>
      </c>
      <c r="C8589" t="s">
        <v>602</v>
      </c>
      <c r="D8589" t="s">
        <v>649</v>
      </c>
      <c r="E8589" t="s">
        <v>48</v>
      </c>
      <c r="F8589" t="s">
        <v>41617</v>
      </c>
      <c r="G8589" t="s">
        <v>41618</v>
      </c>
      <c r="H8589" t="s">
        <v>94</v>
      </c>
      <c r="I8589" s="1">
        <v>37162</v>
      </c>
      <c r="J8589" t="s">
        <v>41619</v>
      </c>
      <c r="K8589" t="s">
        <v>41620</v>
      </c>
      <c r="L8589">
        <v>95246</v>
      </c>
      <c r="M8589" t="s">
        <v>94</v>
      </c>
      <c r="N8589" s="1">
        <v>45320</v>
      </c>
      <c r="O8589" s="1">
        <v>45323</v>
      </c>
      <c r="P8589">
        <v>64</v>
      </c>
      <c r="Q8589">
        <v>3</v>
      </c>
      <c r="R8589" t="s">
        <v>53</v>
      </c>
      <c r="S8589">
        <v>4</v>
      </c>
      <c r="T8589">
        <v>2</v>
      </c>
      <c r="U8589">
        <v>3</v>
      </c>
      <c r="V8589">
        <v>393</v>
      </c>
      <c r="W8589" t="s">
        <v>54</v>
      </c>
      <c r="X8589" t="s">
        <v>41621</v>
      </c>
      <c r="Y8589" t="s">
        <v>65</v>
      </c>
      <c r="Z8589" s="1">
        <v>45289</v>
      </c>
      <c r="AA8589" s="2">
        <v>0.89336805555555554</v>
      </c>
      <c r="AB8589" s="2">
        <v>0.6790046296296296</v>
      </c>
      <c r="AC8589" t="s">
        <v>45</v>
      </c>
      <c r="AD8589" t="s">
        <v>45</v>
      </c>
      <c r="AE8589" t="s">
        <v>44</v>
      </c>
      <c r="AF8589">
        <v>131</v>
      </c>
    </row>
    <row r="8590" spans="1:32">
      <c r="A8590">
        <v>34116</v>
      </c>
      <c r="B8590">
        <v>33216</v>
      </c>
      <c r="C8590" t="s">
        <v>963</v>
      </c>
      <c r="D8590" t="s">
        <v>7949</v>
      </c>
      <c r="E8590" t="s">
        <v>48</v>
      </c>
      <c r="F8590" t="s">
        <v>41622</v>
      </c>
      <c r="G8590" t="s">
        <v>41623</v>
      </c>
      <c r="H8590" t="s">
        <v>1301</v>
      </c>
      <c r="I8590" s="1">
        <v>17686</v>
      </c>
      <c r="J8590" t="s">
        <v>41624</v>
      </c>
      <c r="K8590" t="s">
        <v>41625</v>
      </c>
      <c r="L8590">
        <v>91046</v>
      </c>
      <c r="M8590" t="s">
        <v>1301</v>
      </c>
      <c r="N8590" s="1">
        <v>45106</v>
      </c>
      <c r="O8590" s="1">
        <v>45109</v>
      </c>
      <c r="P8590">
        <v>24</v>
      </c>
      <c r="Q8590">
        <v>1</v>
      </c>
      <c r="R8590" t="s">
        <v>40</v>
      </c>
      <c r="S8590">
        <v>2</v>
      </c>
      <c r="T8590">
        <v>0</v>
      </c>
      <c r="U8590">
        <v>3</v>
      </c>
      <c r="V8590">
        <v>687</v>
      </c>
      <c r="W8590" t="s">
        <v>54</v>
      </c>
      <c r="X8590" t="s">
        <v>41626</v>
      </c>
      <c r="Y8590" t="s">
        <v>81</v>
      </c>
      <c r="Z8590" s="1">
        <v>45077</v>
      </c>
      <c r="AA8590" s="2">
        <v>0.56937499999999996</v>
      </c>
      <c r="AB8590" s="2">
        <v>0.64401620370370372</v>
      </c>
      <c r="AC8590" t="s">
        <v>45</v>
      </c>
      <c r="AD8590" t="s">
        <v>44</v>
      </c>
      <c r="AE8590" t="s">
        <v>44</v>
      </c>
      <c r="AF8590">
        <v>229</v>
      </c>
    </row>
    <row r="8591" spans="1:32">
      <c r="A8591">
        <v>34117</v>
      </c>
      <c r="B8591">
        <v>33217</v>
      </c>
      <c r="C8591" t="s">
        <v>197</v>
      </c>
      <c r="D8591" t="s">
        <v>140</v>
      </c>
      <c r="E8591" t="s">
        <v>48</v>
      </c>
      <c r="F8591" t="s">
        <v>41627</v>
      </c>
      <c r="G8591" t="s">
        <v>41628</v>
      </c>
      <c r="H8591" t="s">
        <v>225</v>
      </c>
      <c r="I8591" s="1">
        <v>29400</v>
      </c>
      <c r="J8591" t="s">
        <v>41629</v>
      </c>
      <c r="K8591" t="s">
        <v>14621</v>
      </c>
      <c r="L8591">
        <v>48648</v>
      </c>
      <c r="M8591" t="s">
        <v>225</v>
      </c>
      <c r="N8591" s="1">
        <v>45297</v>
      </c>
      <c r="O8591" s="1">
        <v>45299</v>
      </c>
      <c r="P8591">
        <v>75</v>
      </c>
      <c r="Q8591">
        <v>3</v>
      </c>
      <c r="R8591" t="s">
        <v>40</v>
      </c>
      <c r="S8591">
        <v>1</v>
      </c>
      <c r="T8591">
        <v>2</v>
      </c>
      <c r="U8591">
        <v>2</v>
      </c>
      <c r="V8591">
        <v>474</v>
      </c>
      <c r="W8591" t="s">
        <v>41</v>
      </c>
      <c r="X8591" t="s">
        <v>41630</v>
      </c>
      <c r="Y8591" t="s">
        <v>65</v>
      </c>
      <c r="Z8591" s="1">
        <v>45277</v>
      </c>
      <c r="AA8591" s="2">
        <v>0.58077546296296301</v>
      </c>
      <c r="AB8591" s="2">
        <v>0.20842592592592593</v>
      </c>
      <c r="AC8591" t="s">
        <v>44</v>
      </c>
      <c r="AD8591" t="s">
        <v>45</v>
      </c>
      <c r="AE8591" t="s">
        <v>45</v>
      </c>
      <c r="AF8591">
        <v>237</v>
      </c>
    </row>
    <row r="8592" spans="1:32">
      <c r="A8592">
        <v>34118</v>
      </c>
      <c r="B8592">
        <v>33218</v>
      </c>
      <c r="C8592" t="s">
        <v>1155</v>
      </c>
      <c r="D8592" t="s">
        <v>5138</v>
      </c>
      <c r="E8592" t="s">
        <v>34</v>
      </c>
      <c r="F8592" t="s">
        <v>41631</v>
      </c>
      <c r="G8592" t="s">
        <v>41632</v>
      </c>
      <c r="H8592" t="s">
        <v>209</v>
      </c>
      <c r="I8592" s="1">
        <v>16369</v>
      </c>
      <c r="J8592" t="s">
        <v>41633</v>
      </c>
      <c r="K8592" t="s">
        <v>41634</v>
      </c>
      <c r="L8592">
        <v>40134</v>
      </c>
      <c r="M8592" t="s">
        <v>209</v>
      </c>
      <c r="N8592" s="1">
        <v>45241</v>
      </c>
      <c r="O8592" s="1">
        <v>45242</v>
      </c>
      <c r="P8592">
        <v>9</v>
      </c>
      <c r="Q8592">
        <v>1</v>
      </c>
      <c r="R8592" t="s">
        <v>40</v>
      </c>
      <c r="S8592">
        <v>4</v>
      </c>
      <c r="T8592">
        <v>2</v>
      </c>
      <c r="U8592">
        <v>1</v>
      </c>
      <c r="V8592">
        <v>221</v>
      </c>
      <c r="W8592" t="s">
        <v>41</v>
      </c>
      <c r="X8592" t="s">
        <v>41635</v>
      </c>
      <c r="Y8592" t="s">
        <v>81</v>
      </c>
      <c r="Z8592" s="1">
        <v>45230</v>
      </c>
      <c r="AA8592" s="2">
        <v>0.66681712962962969</v>
      </c>
      <c r="AB8592" s="2">
        <v>0.75476851851851856</v>
      </c>
      <c r="AC8592" t="s">
        <v>45</v>
      </c>
      <c r="AD8592" t="s">
        <v>45</v>
      </c>
      <c r="AE8592" t="s">
        <v>45</v>
      </c>
      <c r="AF8592">
        <v>221</v>
      </c>
    </row>
    <row r="8593" spans="1:32">
      <c r="A8593">
        <v>34121</v>
      </c>
      <c r="B8593">
        <v>33221</v>
      </c>
      <c r="C8593" t="s">
        <v>3111</v>
      </c>
      <c r="D8593" t="s">
        <v>2616</v>
      </c>
      <c r="E8593" t="s">
        <v>48</v>
      </c>
      <c r="F8593" t="s">
        <v>41636</v>
      </c>
      <c r="G8593" t="s">
        <v>41637</v>
      </c>
      <c r="H8593" t="s">
        <v>725</v>
      </c>
      <c r="I8593" s="1">
        <v>25180</v>
      </c>
      <c r="J8593" t="s">
        <v>41638</v>
      </c>
      <c r="K8593" t="s">
        <v>19135</v>
      </c>
      <c r="L8593">
        <v>23390</v>
      </c>
      <c r="M8593" t="s">
        <v>725</v>
      </c>
      <c r="N8593" s="1">
        <v>45016</v>
      </c>
      <c r="O8593" s="1">
        <v>45018</v>
      </c>
      <c r="P8593">
        <v>25</v>
      </c>
      <c r="Q8593">
        <v>1</v>
      </c>
      <c r="R8593" t="s">
        <v>53</v>
      </c>
      <c r="S8593">
        <v>4</v>
      </c>
      <c r="T8593">
        <v>0</v>
      </c>
      <c r="U8593">
        <v>2</v>
      </c>
      <c r="V8593">
        <v>300</v>
      </c>
      <c r="W8593" t="s">
        <v>41</v>
      </c>
      <c r="X8593" t="s">
        <v>41639</v>
      </c>
      <c r="Y8593" t="s">
        <v>81</v>
      </c>
      <c r="Z8593" s="1">
        <v>44996</v>
      </c>
      <c r="AA8593" s="2">
        <v>0.15938657407407408</v>
      </c>
      <c r="AB8593" s="2">
        <v>0.34233796296296298</v>
      </c>
      <c r="AC8593" t="s">
        <v>44</v>
      </c>
      <c r="AD8593" t="s">
        <v>44</v>
      </c>
      <c r="AE8593" t="s">
        <v>45</v>
      </c>
      <c r="AF8593">
        <v>150</v>
      </c>
    </row>
    <row r="8594" spans="1:32">
      <c r="A8594">
        <v>34122</v>
      </c>
      <c r="B8594">
        <v>33222</v>
      </c>
      <c r="C8594" t="s">
        <v>12176</v>
      </c>
      <c r="D8594" t="s">
        <v>359</v>
      </c>
      <c r="E8594" t="s">
        <v>48</v>
      </c>
      <c r="F8594" t="s">
        <v>41640</v>
      </c>
      <c r="G8594" t="s">
        <v>41641</v>
      </c>
      <c r="H8594" t="s">
        <v>77</v>
      </c>
      <c r="I8594" s="1">
        <v>29529</v>
      </c>
      <c r="J8594" t="s">
        <v>41642</v>
      </c>
      <c r="K8594" t="s">
        <v>10699</v>
      </c>
      <c r="L8594">
        <v>58561</v>
      </c>
      <c r="M8594" t="s">
        <v>77</v>
      </c>
      <c r="N8594" s="1">
        <v>45080</v>
      </c>
      <c r="O8594" s="1">
        <v>45083</v>
      </c>
      <c r="P8594">
        <v>47</v>
      </c>
      <c r="Q8594">
        <v>2</v>
      </c>
      <c r="R8594" t="s">
        <v>63</v>
      </c>
      <c r="S8594">
        <v>1</v>
      </c>
      <c r="T8594">
        <v>2</v>
      </c>
      <c r="U8594">
        <v>3</v>
      </c>
      <c r="V8594">
        <v>270</v>
      </c>
      <c r="W8594" t="s">
        <v>41</v>
      </c>
      <c r="X8594" t="s">
        <v>41643</v>
      </c>
      <c r="Y8594" t="s">
        <v>6</v>
      </c>
      <c r="Z8594" s="1">
        <v>45042</v>
      </c>
      <c r="AA8594" s="2">
        <v>0.13880787037037037</v>
      </c>
      <c r="AB8594" s="2">
        <v>0.15700231481481483</v>
      </c>
      <c r="AC8594" t="s">
        <v>45</v>
      </c>
      <c r="AD8594" t="s">
        <v>44</v>
      </c>
      <c r="AE8594" t="s">
        <v>44</v>
      </c>
      <c r="AF8594">
        <v>90</v>
      </c>
    </row>
    <row r="8595" spans="1:32">
      <c r="A8595">
        <v>34123</v>
      </c>
      <c r="B8595">
        <v>33223</v>
      </c>
      <c r="C8595" t="s">
        <v>229</v>
      </c>
      <c r="D8595" t="s">
        <v>7299</v>
      </c>
      <c r="E8595" t="s">
        <v>48</v>
      </c>
      <c r="F8595" t="s">
        <v>41644</v>
      </c>
      <c r="G8595" t="s">
        <v>41645</v>
      </c>
      <c r="H8595" t="s">
        <v>209</v>
      </c>
      <c r="I8595" s="1">
        <v>19748</v>
      </c>
      <c r="J8595" t="s">
        <v>41646</v>
      </c>
      <c r="K8595" t="s">
        <v>16496</v>
      </c>
      <c r="L8595">
        <v>6105</v>
      </c>
      <c r="M8595" t="s">
        <v>209</v>
      </c>
      <c r="N8595" s="1">
        <v>45089</v>
      </c>
      <c r="O8595" s="1">
        <v>45093</v>
      </c>
      <c r="P8595">
        <v>47</v>
      </c>
      <c r="Q8595">
        <v>2</v>
      </c>
      <c r="R8595" t="s">
        <v>63</v>
      </c>
      <c r="S8595">
        <v>3</v>
      </c>
      <c r="T8595">
        <v>1</v>
      </c>
      <c r="U8595">
        <v>4</v>
      </c>
      <c r="V8595">
        <v>280</v>
      </c>
      <c r="W8595" t="s">
        <v>41</v>
      </c>
      <c r="X8595" t="s">
        <v>41647</v>
      </c>
      <c r="Y8595" t="s">
        <v>65</v>
      </c>
      <c r="Z8595" s="1">
        <v>45070</v>
      </c>
      <c r="AA8595" s="2">
        <v>0.94306712962962969</v>
      </c>
      <c r="AB8595" s="2">
        <v>0.37655092592592593</v>
      </c>
      <c r="AC8595" t="s">
        <v>45</v>
      </c>
      <c r="AD8595" t="s">
        <v>44</v>
      </c>
      <c r="AE8595" t="s">
        <v>45</v>
      </c>
      <c r="AF8595">
        <v>70</v>
      </c>
    </row>
    <row r="8596" spans="1:32">
      <c r="A8596">
        <v>34126</v>
      </c>
      <c r="B8596">
        <v>33226</v>
      </c>
      <c r="C8596" t="s">
        <v>197</v>
      </c>
      <c r="D8596" t="s">
        <v>889</v>
      </c>
      <c r="E8596" t="s">
        <v>48</v>
      </c>
      <c r="F8596" t="s">
        <v>41648</v>
      </c>
      <c r="G8596" t="s">
        <v>41649</v>
      </c>
      <c r="H8596" t="s">
        <v>37</v>
      </c>
      <c r="I8596" s="1">
        <v>35449</v>
      </c>
      <c r="J8596" t="s">
        <v>41650</v>
      </c>
      <c r="K8596" t="s">
        <v>41651</v>
      </c>
      <c r="L8596">
        <v>40909</v>
      </c>
      <c r="M8596" t="s">
        <v>37</v>
      </c>
      <c r="N8596" s="1">
        <v>45033</v>
      </c>
      <c r="O8596" s="1">
        <v>45035</v>
      </c>
      <c r="P8596">
        <v>65</v>
      </c>
      <c r="Q8596">
        <v>3</v>
      </c>
      <c r="R8596" t="s">
        <v>63</v>
      </c>
      <c r="S8596">
        <v>2</v>
      </c>
      <c r="T8596">
        <v>1</v>
      </c>
      <c r="U8596">
        <v>2</v>
      </c>
      <c r="V8596">
        <v>168</v>
      </c>
      <c r="W8596" t="s">
        <v>41</v>
      </c>
      <c r="X8596" t="s">
        <v>41652</v>
      </c>
      <c r="Y8596" t="s">
        <v>43</v>
      </c>
      <c r="Z8596" s="1">
        <v>45028</v>
      </c>
      <c r="AA8596" s="2">
        <v>0.96688657407407408</v>
      </c>
      <c r="AB8596" s="2">
        <v>1.9675925925925926E-4</v>
      </c>
      <c r="AC8596" t="s">
        <v>44</v>
      </c>
      <c r="AD8596" t="s">
        <v>45</v>
      </c>
      <c r="AE8596" t="s">
        <v>45</v>
      </c>
      <c r="AF8596">
        <v>84</v>
      </c>
    </row>
    <row r="8597" spans="1:32">
      <c r="A8597">
        <v>34128</v>
      </c>
      <c r="B8597">
        <v>33228</v>
      </c>
      <c r="C8597" t="s">
        <v>489</v>
      </c>
      <c r="D8597" t="s">
        <v>1128</v>
      </c>
      <c r="E8597" t="s">
        <v>48</v>
      </c>
      <c r="F8597" t="s">
        <v>41653</v>
      </c>
      <c r="G8597" t="s">
        <v>41654</v>
      </c>
      <c r="H8597" t="s">
        <v>225</v>
      </c>
      <c r="I8597" s="1">
        <v>23199</v>
      </c>
      <c r="J8597" t="s">
        <v>41655</v>
      </c>
      <c r="K8597" t="s">
        <v>41656</v>
      </c>
      <c r="L8597">
        <v>44577</v>
      </c>
      <c r="M8597" t="s">
        <v>225</v>
      </c>
      <c r="N8597" s="1">
        <v>45005</v>
      </c>
      <c r="O8597" s="1">
        <v>45007</v>
      </c>
      <c r="P8597">
        <v>15</v>
      </c>
      <c r="Q8597">
        <v>1</v>
      </c>
      <c r="R8597" t="s">
        <v>40</v>
      </c>
      <c r="S8597">
        <v>3</v>
      </c>
      <c r="T8597">
        <v>2</v>
      </c>
      <c r="U8597">
        <v>2</v>
      </c>
      <c r="V8597">
        <v>412</v>
      </c>
      <c r="W8597" t="s">
        <v>54</v>
      </c>
      <c r="X8597" t="s">
        <v>41657</v>
      </c>
      <c r="Y8597" t="s">
        <v>81</v>
      </c>
      <c r="Z8597" s="1">
        <v>44982</v>
      </c>
      <c r="AA8597" s="2">
        <v>0.18452546296296299</v>
      </c>
      <c r="AB8597" s="2">
        <v>0.50063657407407403</v>
      </c>
      <c r="AC8597" t="s">
        <v>45</v>
      </c>
      <c r="AD8597" t="s">
        <v>45</v>
      </c>
      <c r="AE8597" t="s">
        <v>44</v>
      </c>
      <c r="AF8597">
        <v>206</v>
      </c>
    </row>
    <row r="8598" spans="1:32">
      <c r="A8598">
        <v>34129</v>
      </c>
      <c r="B8598">
        <v>33229</v>
      </c>
      <c r="C8598" t="s">
        <v>7413</v>
      </c>
      <c r="D8598" t="s">
        <v>10987</v>
      </c>
      <c r="E8598" t="s">
        <v>34</v>
      </c>
      <c r="F8598" t="s">
        <v>41658</v>
      </c>
      <c r="G8598" t="s">
        <v>41659</v>
      </c>
      <c r="H8598" t="s">
        <v>156</v>
      </c>
      <c r="I8598" s="1">
        <v>18083</v>
      </c>
      <c r="J8598" t="s">
        <v>41660</v>
      </c>
      <c r="K8598" t="s">
        <v>41661</v>
      </c>
      <c r="L8598">
        <v>56618</v>
      </c>
      <c r="M8598" t="s">
        <v>156</v>
      </c>
      <c r="N8598" s="1">
        <v>45051</v>
      </c>
      <c r="O8598" s="1">
        <v>45055</v>
      </c>
      <c r="P8598">
        <v>21</v>
      </c>
      <c r="Q8598">
        <v>1</v>
      </c>
      <c r="R8598" t="s">
        <v>40</v>
      </c>
      <c r="S8598">
        <v>2</v>
      </c>
      <c r="T8598">
        <v>1</v>
      </c>
      <c r="U8598">
        <v>4</v>
      </c>
      <c r="V8598">
        <v>968</v>
      </c>
      <c r="W8598" t="s">
        <v>41</v>
      </c>
      <c r="X8598" t="s">
        <v>41662</v>
      </c>
      <c r="Y8598" t="s">
        <v>6</v>
      </c>
      <c r="Z8598" s="1">
        <v>45042</v>
      </c>
      <c r="AA8598" s="2">
        <v>7.1423611111111118E-2</v>
      </c>
      <c r="AB8598" s="2">
        <v>0.6178703703703704</v>
      </c>
      <c r="AC8598" t="s">
        <v>45</v>
      </c>
      <c r="AD8598" t="s">
        <v>44</v>
      </c>
      <c r="AE8598" t="s">
        <v>45</v>
      </c>
      <c r="AF8598">
        <v>242</v>
      </c>
    </row>
    <row r="8599" spans="1:32">
      <c r="A8599">
        <v>34130</v>
      </c>
      <c r="B8599">
        <v>33230</v>
      </c>
      <c r="C8599" t="s">
        <v>354</v>
      </c>
      <c r="D8599" t="s">
        <v>57</v>
      </c>
      <c r="E8599" t="s">
        <v>34</v>
      </c>
      <c r="F8599" t="s">
        <v>41663</v>
      </c>
      <c r="G8599" t="s">
        <v>41664</v>
      </c>
      <c r="H8599" t="s">
        <v>280</v>
      </c>
      <c r="I8599" s="1">
        <v>26404</v>
      </c>
      <c r="J8599" t="s">
        <v>41665</v>
      </c>
      <c r="K8599" t="s">
        <v>41666</v>
      </c>
      <c r="L8599">
        <v>85985</v>
      </c>
      <c r="M8599" t="s">
        <v>280</v>
      </c>
      <c r="N8599" s="1">
        <v>45027</v>
      </c>
      <c r="O8599" s="1">
        <v>45029</v>
      </c>
      <c r="P8599">
        <v>58</v>
      </c>
      <c r="Q8599">
        <v>3</v>
      </c>
      <c r="R8599" t="s">
        <v>53</v>
      </c>
      <c r="S8599">
        <v>1</v>
      </c>
      <c r="T8599">
        <v>0</v>
      </c>
      <c r="U8599">
        <v>2</v>
      </c>
      <c r="V8599">
        <v>292</v>
      </c>
      <c r="W8599" t="s">
        <v>54</v>
      </c>
      <c r="X8599" t="s">
        <v>41667</v>
      </c>
      <c r="Y8599" t="s">
        <v>65</v>
      </c>
      <c r="Z8599" s="1">
        <v>45018</v>
      </c>
      <c r="AA8599" s="2">
        <v>4.1076388888888891E-2</v>
      </c>
      <c r="AB8599" s="2">
        <v>0.90173611111111107</v>
      </c>
      <c r="AC8599" t="s">
        <v>44</v>
      </c>
      <c r="AD8599" t="s">
        <v>44</v>
      </c>
      <c r="AE8599" t="s">
        <v>45</v>
      </c>
      <c r="AF8599">
        <v>146</v>
      </c>
    </row>
    <row r="8600" spans="1:32">
      <c r="A8600">
        <v>34132</v>
      </c>
      <c r="B8600">
        <v>33232</v>
      </c>
      <c r="C8600" t="s">
        <v>988</v>
      </c>
      <c r="D8600" t="s">
        <v>3461</v>
      </c>
      <c r="E8600" t="s">
        <v>34</v>
      </c>
      <c r="F8600" t="s">
        <v>41668</v>
      </c>
      <c r="G8600" t="s">
        <v>41669</v>
      </c>
      <c r="H8600" t="s">
        <v>171</v>
      </c>
      <c r="I8600" s="1">
        <v>29438</v>
      </c>
      <c r="J8600" t="s">
        <v>41670</v>
      </c>
      <c r="K8600" t="s">
        <v>24997</v>
      </c>
      <c r="L8600">
        <v>62366</v>
      </c>
      <c r="M8600" t="s">
        <v>171</v>
      </c>
      <c r="N8600" s="1">
        <v>45324</v>
      </c>
      <c r="O8600" s="1">
        <v>45328</v>
      </c>
      <c r="P8600">
        <v>66</v>
      </c>
      <c r="Q8600">
        <v>3</v>
      </c>
      <c r="R8600" t="s">
        <v>40</v>
      </c>
      <c r="S8600">
        <v>2</v>
      </c>
      <c r="T8600">
        <v>2</v>
      </c>
      <c r="U8600">
        <v>4</v>
      </c>
      <c r="V8600">
        <v>968</v>
      </c>
      <c r="W8600" t="s">
        <v>41</v>
      </c>
      <c r="X8600" t="s">
        <v>41671</v>
      </c>
      <c r="Y8600" t="s">
        <v>81</v>
      </c>
      <c r="Z8600" s="1">
        <v>45290</v>
      </c>
      <c r="AA8600" s="2">
        <v>7.2708333333333333E-2</v>
      </c>
      <c r="AB8600" s="2">
        <v>0.94975694444444436</v>
      </c>
      <c r="AC8600" t="s">
        <v>44</v>
      </c>
      <c r="AD8600" t="s">
        <v>45</v>
      </c>
      <c r="AE8600" t="s">
        <v>45</v>
      </c>
      <c r="AF8600">
        <v>242</v>
      </c>
    </row>
    <row r="8601" spans="1:32">
      <c r="A8601">
        <v>34134</v>
      </c>
      <c r="B8601">
        <v>33234</v>
      </c>
      <c r="C8601" t="s">
        <v>2144</v>
      </c>
      <c r="D8601" t="s">
        <v>462</v>
      </c>
      <c r="E8601" t="s">
        <v>34</v>
      </c>
      <c r="F8601" t="s">
        <v>41672</v>
      </c>
      <c r="G8601" t="s">
        <v>41673</v>
      </c>
      <c r="H8601" t="s">
        <v>171</v>
      </c>
      <c r="I8601" s="1">
        <v>20798</v>
      </c>
      <c r="J8601" t="s">
        <v>41674</v>
      </c>
      <c r="K8601" t="s">
        <v>41675</v>
      </c>
      <c r="L8601">
        <v>21391</v>
      </c>
      <c r="M8601" t="s">
        <v>171</v>
      </c>
      <c r="N8601" s="1">
        <v>45238</v>
      </c>
      <c r="O8601" s="1">
        <v>45243</v>
      </c>
      <c r="P8601">
        <v>1</v>
      </c>
      <c r="Q8601">
        <v>1</v>
      </c>
      <c r="R8601" t="s">
        <v>53</v>
      </c>
      <c r="S8601">
        <v>1</v>
      </c>
      <c r="T8601">
        <v>2</v>
      </c>
      <c r="U8601">
        <v>5</v>
      </c>
      <c r="V8601">
        <v>685</v>
      </c>
      <c r="W8601" t="s">
        <v>41</v>
      </c>
      <c r="X8601" t="s">
        <v>41676</v>
      </c>
      <c r="Y8601" t="s">
        <v>65</v>
      </c>
      <c r="Z8601" s="1">
        <v>45199</v>
      </c>
      <c r="AA8601" s="2">
        <v>0.62337962962962956</v>
      </c>
      <c r="AB8601" s="2">
        <v>0.69307870370370372</v>
      </c>
      <c r="AC8601" t="s">
        <v>44</v>
      </c>
      <c r="AD8601" t="s">
        <v>45</v>
      </c>
      <c r="AE8601" t="s">
        <v>44</v>
      </c>
      <c r="AF8601">
        <v>137</v>
      </c>
    </row>
    <row r="8602" spans="1:32">
      <c r="A8602">
        <v>34135</v>
      </c>
      <c r="B8602">
        <v>33235</v>
      </c>
      <c r="C8602" t="s">
        <v>662</v>
      </c>
      <c r="D8602" t="s">
        <v>4513</v>
      </c>
      <c r="E8602" t="s">
        <v>48</v>
      </c>
      <c r="F8602" t="s">
        <v>41677</v>
      </c>
      <c r="G8602" t="s">
        <v>41678</v>
      </c>
      <c r="H8602" t="s">
        <v>530</v>
      </c>
      <c r="I8602" s="1">
        <v>26221</v>
      </c>
      <c r="J8602" t="s">
        <v>41679</v>
      </c>
      <c r="K8602" t="s">
        <v>41680</v>
      </c>
      <c r="L8602">
        <v>7910</v>
      </c>
      <c r="M8602" t="s">
        <v>530</v>
      </c>
      <c r="N8602" s="1">
        <v>44957</v>
      </c>
      <c r="O8602" s="1">
        <v>44958</v>
      </c>
      <c r="P8602">
        <v>69</v>
      </c>
      <c r="Q8602">
        <v>3</v>
      </c>
      <c r="R8602" t="s">
        <v>40</v>
      </c>
      <c r="S8602">
        <v>4</v>
      </c>
      <c r="T8602">
        <v>0</v>
      </c>
      <c r="U8602">
        <v>1</v>
      </c>
      <c r="V8602">
        <v>227</v>
      </c>
      <c r="W8602" t="s">
        <v>41</v>
      </c>
      <c r="X8602" t="s">
        <v>41681</v>
      </c>
      <c r="Y8602" t="s">
        <v>43</v>
      </c>
      <c r="Z8602" s="1">
        <v>44951</v>
      </c>
      <c r="AA8602" s="2">
        <v>0.89340277777777777</v>
      </c>
      <c r="AB8602" s="2">
        <v>0.49268518518518517</v>
      </c>
      <c r="AC8602" t="s">
        <v>44</v>
      </c>
      <c r="AD8602" t="s">
        <v>45</v>
      </c>
      <c r="AE8602" t="s">
        <v>45</v>
      </c>
      <c r="AF8602">
        <v>227</v>
      </c>
    </row>
    <row r="8603" spans="1:32">
      <c r="A8603">
        <v>34137</v>
      </c>
      <c r="B8603">
        <v>33237</v>
      </c>
      <c r="C8603" t="s">
        <v>105</v>
      </c>
      <c r="D8603" t="s">
        <v>230</v>
      </c>
      <c r="E8603" t="s">
        <v>34</v>
      </c>
      <c r="F8603" t="s">
        <v>41682</v>
      </c>
      <c r="G8603" t="s">
        <v>41683</v>
      </c>
      <c r="H8603" t="s">
        <v>115</v>
      </c>
      <c r="I8603" s="1">
        <v>35390</v>
      </c>
      <c r="J8603" t="s">
        <v>41684</v>
      </c>
      <c r="K8603" t="s">
        <v>41685</v>
      </c>
      <c r="L8603">
        <v>59814</v>
      </c>
      <c r="M8603" t="s">
        <v>115</v>
      </c>
      <c r="N8603" s="1">
        <v>45166</v>
      </c>
      <c r="O8603" s="1">
        <v>45169</v>
      </c>
      <c r="P8603">
        <v>12</v>
      </c>
      <c r="Q8603">
        <v>1</v>
      </c>
      <c r="R8603" t="s">
        <v>40</v>
      </c>
      <c r="S8603">
        <v>1</v>
      </c>
      <c r="T8603">
        <v>1</v>
      </c>
      <c r="U8603">
        <v>3</v>
      </c>
      <c r="V8603">
        <v>660</v>
      </c>
      <c r="W8603" t="s">
        <v>41</v>
      </c>
      <c r="X8603" t="s">
        <v>41686</v>
      </c>
      <c r="Y8603" t="s">
        <v>43</v>
      </c>
      <c r="Z8603" s="1">
        <v>45157</v>
      </c>
      <c r="AA8603" s="2">
        <v>0.1965740740740741</v>
      </c>
      <c r="AB8603" s="2">
        <v>0.35979166666666668</v>
      </c>
      <c r="AC8603" t="s">
        <v>44</v>
      </c>
      <c r="AD8603" t="s">
        <v>44</v>
      </c>
      <c r="AE8603" t="s">
        <v>44</v>
      </c>
      <c r="AF8603">
        <v>220</v>
      </c>
    </row>
    <row r="8604" spans="1:32">
      <c r="A8604">
        <v>34138</v>
      </c>
      <c r="B8604">
        <v>33238</v>
      </c>
      <c r="C8604" t="s">
        <v>5955</v>
      </c>
      <c r="D8604" t="s">
        <v>2289</v>
      </c>
      <c r="E8604" t="s">
        <v>48</v>
      </c>
      <c r="F8604" t="s">
        <v>41687</v>
      </c>
      <c r="G8604" t="s">
        <v>41688</v>
      </c>
      <c r="H8604" t="s">
        <v>280</v>
      </c>
      <c r="I8604" s="1">
        <v>34040</v>
      </c>
      <c r="J8604" t="s">
        <v>41689</v>
      </c>
      <c r="K8604" t="s">
        <v>41690</v>
      </c>
      <c r="L8604">
        <v>55793</v>
      </c>
      <c r="M8604" t="s">
        <v>280</v>
      </c>
      <c r="N8604" s="1">
        <v>45176</v>
      </c>
      <c r="O8604" s="1">
        <v>45179</v>
      </c>
      <c r="P8604">
        <v>40</v>
      </c>
      <c r="Q8604">
        <v>2</v>
      </c>
      <c r="R8604" t="s">
        <v>53</v>
      </c>
      <c r="S8604">
        <v>3</v>
      </c>
      <c r="T8604">
        <v>0</v>
      </c>
      <c r="U8604">
        <v>3</v>
      </c>
      <c r="V8604">
        <v>414</v>
      </c>
      <c r="W8604" t="s">
        <v>54</v>
      </c>
      <c r="X8604" t="s">
        <v>41691</v>
      </c>
      <c r="Y8604" t="s">
        <v>81</v>
      </c>
      <c r="Z8604" s="1">
        <v>45137</v>
      </c>
      <c r="AA8604" s="2">
        <v>0.80209490740740741</v>
      </c>
      <c r="AB8604" s="2">
        <v>0.797337962962963</v>
      </c>
      <c r="AC8604" t="s">
        <v>45</v>
      </c>
      <c r="AD8604" t="s">
        <v>44</v>
      </c>
      <c r="AE8604" t="s">
        <v>44</v>
      </c>
      <c r="AF8604">
        <v>138</v>
      </c>
    </row>
    <row r="8605" spans="1:32">
      <c r="A8605">
        <v>34139</v>
      </c>
      <c r="B8605">
        <v>33239</v>
      </c>
      <c r="C8605" t="s">
        <v>119</v>
      </c>
      <c r="D8605" t="s">
        <v>140</v>
      </c>
      <c r="E8605" t="s">
        <v>34</v>
      </c>
      <c r="F8605" t="s">
        <v>41692</v>
      </c>
      <c r="G8605" t="s">
        <v>41693</v>
      </c>
      <c r="H8605" t="s">
        <v>418</v>
      </c>
      <c r="I8605" s="1">
        <v>38467</v>
      </c>
      <c r="J8605" t="s">
        <v>41694</v>
      </c>
      <c r="K8605" t="s">
        <v>41695</v>
      </c>
      <c r="L8605">
        <v>80324</v>
      </c>
      <c r="M8605" t="s">
        <v>418</v>
      </c>
      <c r="N8605" s="1">
        <v>45023</v>
      </c>
      <c r="O8605" s="1">
        <v>45025</v>
      </c>
      <c r="P8605">
        <v>52</v>
      </c>
      <c r="Q8605">
        <v>3</v>
      </c>
      <c r="R8605" t="s">
        <v>53</v>
      </c>
      <c r="S8605">
        <v>1</v>
      </c>
      <c r="T8605">
        <v>1</v>
      </c>
      <c r="U8605">
        <v>2</v>
      </c>
      <c r="V8605">
        <v>244</v>
      </c>
      <c r="W8605" t="s">
        <v>41</v>
      </c>
      <c r="X8605" t="s">
        <v>41696</v>
      </c>
      <c r="Y8605" t="s">
        <v>65</v>
      </c>
      <c r="Z8605" s="1">
        <v>44987</v>
      </c>
      <c r="AA8605" s="2">
        <v>0.62302083333333336</v>
      </c>
      <c r="AB8605" s="2">
        <v>0.80947916666666664</v>
      </c>
      <c r="AC8605" t="s">
        <v>45</v>
      </c>
      <c r="AD8605" t="s">
        <v>45</v>
      </c>
      <c r="AE8605" t="s">
        <v>44</v>
      </c>
      <c r="AF8605">
        <v>122</v>
      </c>
    </row>
    <row r="8606" spans="1:32">
      <c r="A8606">
        <v>34141</v>
      </c>
      <c r="B8606">
        <v>33241</v>
      </c>
      <c r="C8606" t="s">
        <v>197</v>
      </c>
      <c r="D8606" t="s">
        <v>99</v>
      </c>
      <c r="E8606" t="s">
        <v>48</v>
      </c>
      <c r="F8606" t="s">
        <v>41697</v>
      </c>
      <c r="G8606" t="s">
        <v>41698</v>
      </c>
      <c r="H8606" t="s">
        <v>217</v>
      </c>
      <c r="I8606" s="1">
        <v>34210</v>
      </c>
      <c r="J8606" t="s">
        <v>41699</v>
      </c>
      <c r="K8606" t="s">
        <v>41700</v>
      </c>
      <c r="L8606">
        <v>81011</v>
      </c>
      <c r="M8606" t="s">
        <v>217</v>
      </c>
      <c r="N8606" s="1">
        <v>45165</v>
      </c>
      <c r="O8606" s="1">
        <v>45169</v>
      </c>
      <c r="P8606">
        <v>42</v>
      </c>
      <c r="Q8606">
        <v>2</v>
      </c>
      <c r="R8606" t="s">
        <v>40</v>
      </c>
      <c r="S8606">
        <v>1</v>
      </c>
      <c r="T8606">
        <v>0</v>
      </c>
      <c r="U8606">
        <v>4</v>
      </c>
      <c r="V8606">
        <v>820</v>
      </c>
      <c r="W8606" t="s">
        <v>54</v>
      </c>
      <c r="X8606" t="s">
        <v>41701</v>
      </c>
      <c r="Y8606" t="s">
        <v>81</v>
      </c>
      <c r="Z8606" s="1">
        <v>45157</v>
      </c>
      <c r="AA8606" s="2">
        <v>0.32681712962962961</v>
      </c>
      <c r="AB8606" s="2">
        <v>0.87314814814814812</v>
      </c>
      <c r="AC8606" t="s">
        <v>45</v>
      </c>
      <c r="AD8606" t="s">
        <v>45</v>
      </c>
      <c r="AE8606" t="s">
        <v>44</v>
      </c>
      <c r="AF8606">
        <v>205</v>
      </c>
    </row>
    <row r="8607" spans="1:32">
      <c r="A8607">
        <v>34143</v>
      </c>
      <c r="B8607">
        <v>33243</v>
      </c>
      <c r="C8607" t="s">
        <v>354</v>
      </c>
      <c r="D8607" t="s">
        <v>2712</v>
      </c>
      <c r="E8607" t="s">
        <v>48</v>
      </c>
      <c r="F8607" t="s">
        <v>41702</v>
      </c>
      <c r="G8607" t="s">
        <v>41703</v>
      </c>
      <c r="H8607" t="s">
        <v>423</v>
      </c>
      <c r="I8607" s="1">
        <v>36144</v>
      </c>
      <c r="J8607" t="s">
        <v>41704</v>
      </c>
      <c r="K8607" t="s">
        <v>6738</v>
      </c>
      <c r="L8607">
        <v>56622</v>
      </c>
      <c r="M8607" t="s">
        <v>423</v>
      </c>
      <c r="N8607" s="1">
        <v>45119</v>
      </c>
      <c r="O8607" s="1">
        <v>45123</v>
      </c>
      <c r="P8607">
        <v>2</v>
      </c>
      <c r="Q8607">
        <v>1</v>
      </c>
      <c r="R8607" t="s">
        <v>63</v>
      </c>
      <c r="S8607">
        <v>3</v>
      </c>
      <c r="T8607">
        <v>1</v>
      </c>
      <c r="U8607">
        <v>4</v>
      </c>
      <c r="V8607">
        <v>356</v>
      </c>
      <c r="W8607" t="s">
        <v>54</v>
      </c>
      <c r="X8607" t="s">
        <v>41705</v>
      </c>
      <c r="Y8607" t="s">
        <v>43</v>
      </c>
      <c r="Z8607" s="1">
        <v>45089</v>
      </c>
      <c r="AA8607" s="2">
        <v>0.50277777777777777</v>
      </c>
      <c r="AB8607" s="2">
        <v>0.11350694444444444</v>
      </c>
      <c r="AC8607" t="s">
        <v>45</v>
      </c>
      <c r="AD8607" t="s">
        <v>44</v>
      </c>
      <c r="AE8607" t="s">
        <v>44</v>
      </c>
      <c r="AF8607">
        <v>89</v>
      </c>
    </row>
    <row r="8608" spans="1:32">
      <c r="A8608">
        <v>34144</v>
      </c>
      <c r="B8608">
        <v>33244</v>
      </c>
      <c r="C8608" t="s">
        <v>90</v>
      </c>
      <c r="D8608" t="s">
        <v>15126</v>
      </c>
      <c r="E8608" t="s">
        <v>34</v>
      </c>
      <c r="F8608" t="s">
        <v>41706</v>
      </c>
      <c r="G8608" t="s">
        <v>41707</v>
      </c>
      <c r="H8608" t="s">
        <v>280</v>
      </c>
      <c r="I8608" s="1">
        <v>36594</v>
      </c>
      <c r="J8608" t="s">
        <v>41708</v>
      </c>
      <c r="K8608" t="s">
        <v>41709</v>
      </c>
      <c r="L8608">
        <v>56556</v>
      </c>
      <c r="M8608" t="s">
        <v>280</v>
      </c>
      <c r="N8608" s="1">
        <v>45040</v>
      </c>
      <c r="O8608" s="1">
        <v>45041</v>
      </c>
      <c r="P8608">
        <v>48</v>
      </c>
      <c r="Q8608">
        <v>2</v>
      </c>
      <c r="R8608" t="s">
        <v>40</v>
      </c>
      <c r="S8608">
        <v>4</v>
      </c>
      <c r="T8608">
        <v>1</v>
      </c>
      <c r="U8608">
        <v>1</v>
      </c>
      <c r="V8608">
        <v>235</v>
      </c>
      <c r="W8608" t="s">
        <v>54</v>
      </c>
      <c r="X8608" t="s">
        <v>41710</v>
      </c>
      <c r="Y8608" t="s">
        <v>43</v>
      </c>
      <c r="Z8608" s="1">
        <v>45016</v>
      </c>
      <c r="AA8608" s="2">
        <v>0.1275462962962963</v>
      </c>
      <c r="AB8608" s="2">
        <v>0.6931018518518518</v>
      </c>
      <c r="AC8608" t="s">
        <v>44</v>
      </c>
      <c r="AD8608" t="s">
        <v>44</v>
      </c>
      <c r="AE8608" t="s">
        <v>44</v>
      </c>
      <c r="AF8608">
        <v>235</v>
      </c>
    </row>
    <row r="8609" spans="1:32">
      <c r="A8609">
        <v>34145</v>
      </c>
      <c r="B8609">
        <v>33245</v>
      </c>
      <c r="C8609" t="s">
        <v>3569</v>
      </c>
      <c r="D8609" t="s">
        <v>469</v>
      </c>
      <c r="E8609" t="s">
        <v>48</v>
      </c>
      <c r="F8609" t="s">
        <v>41711</v>
      </c>
      <c r="G8609">
        <v>2819717359</v>
      </c>
      <c r="H8609" t="s">
        <v>725</v>
      </c>
      <c r="I8609" s="1">
        <v>19219</v>
      </c>
      <c r="J8609" t="s">
        <v>41712</v>
      </c>
      <c r="K8609" t="s">
        <v>14713</v>
      </c>
      <c r="L8609">
        <v>6289</v>
      </c>
      <c r="M8609" t="s">
        <v>725</v>
      </c>
      <c r="N8609" s="1">
        <v>45134</v>
      </c>
      <c r="O8609" s="1">
        <v>45139</v>
      </c>
      <c r="P8609">
        <v>24</v>
      </c>
      <c r="Q8609">
        <v>1</v>
      </c>
      <c r="R8609" t="s">
        <v>40</v>
      </c>
      <c r="S8609">
        <v>4</v>
      </c>
      <c r="T8609">
        <v>2</v>
      </c>
      <c r="U8609">
        <v>5</v>
      </c>
      <c r="V8609">
        <v>1065</v>
      </c>
      <c r="W8609" t="s">
        <v>41</v>
      </c>
      <c r="X8609" t="s">
        <v>41713</v>
      </c>
      <c r="Y8609" t="s">
        <v>6</v>
      </c>
      <c r="Z8609" s="1">
        <v>45129</v>
      </c>
      <c r="AA8609" s="2">
        <v>0.94528935185185192</v>
      </c>
      <c r="AB8609" s="2">
        <v>0.74329861111111117</v>
      </c>
      <c r="AC8609" t="s">
        <v>44</v>
      </c>
      <c r="AD8609" t="s">
        <v>44</v>
      </c>
      <c r="AE8609" t="s">
        <v>44</v>
      </c>
      <c r="AF8609">
        <v>213</v>
      </c>
    </row>
    <row r="8610" spans="1:32">
      <c r="A8610">
        <v>34147</v>
      </c>
      <c r="B8610">
        <v>33247</v>
      </c>
      <c r="C8610" t="s">
        <v>391</v>
      </c>
      <c r="D8610" t="s">
        <v>191</v>
      </c>
      <c r="E8610" t="s">
        <v>34</v>
      </c>
      <c r="F8610" t="s">
        <v>41714</v>
      </c>
      <c r="G8610" t="s">
        <v>41715</v>
      </c>
      <c r="H8610" t="s">
        <v>171</v>
      </c>
      <c r="I8610" s="1">
        <v>31588</v>
      </c>
      <c r="J8610" t="s">
        <v>41716</v>
      </c>
      <c r="K8610" t="s">
        <v>41717</v>
      </c>
      <c r="L8610">
        <v>47348</v>
      </c>
      <c r="M8610" t="s">
        <v>171</v>
      </c>
      <c r="N8610" s="1">
        <v>45193</v>
      </c>
      <c r="O8610" s="1">
        <v>45198</v>
      </c>
      <c r="P8610">
        <v>85</v>
      </c>
      <c r="Q8610">
        <v>4</v>
      </c>
      <c r="R8610" t="s">
        <v>53</v>
      </c>
      <c r="S8610">
        <v>1</v>
      </c>
      <c r="T8610">
        <v>1</v>
      </c>
      <c r="U8610">
        <v>5</v>
      </c>
      <c r="V8610">
        <v>735</v>
      </c>
      <c r="W8610" t="s">
        <v>54</v>
      </c>
      <c r="X8610" t="s">
        <v>41718</v>
      </c>
      <c r="Y8610" t="s">
        <v>81</v>
      </c>
      <c r="Z8610" s="1">
        <v>45170</v>
      </c>
      <c r="AA8610" s="2">
        <v>0.81871527777777775</v>
      </c>
      <c r="AB8610" s="2">
        <v>0.95898148148148143</v>
      </c>
      <c r="AC8610" t="s">
        <v>44</v>
      </c>
      <c r="AD8610" t="s">
        <v>44</v>
      </c>
      <c r="AE8610" t="s">
        <v>45</v>
      </c>
      <c r="AF8610">
        <v>147</v>
      </c>
    </row>
    <row r="8611" spans="1:32">
      <c r="A8611">
        <v>34149</v>
      </c>
      <c r="B8611">
        <v>33249</v>
      </c>
      <c r="C8611" t="s">
        <v>722</v>
      </c>
      <c r="D8611" t="s">
        <v>25734</v>
      </c>
      <c r="E8611" t="s">
        <v>48</v>
      </c>
      <c r="F8611" t="s">
        <v>41719</v>
      </c>
      <c r="G8611">
        <f>1-459-688-4079</f>
        <v>-5225</v>
      </c>
      <c r="H8611" t="s">
        <v>280</v>
      </c>
      <c r="I8611" s="1">
        <v>22407</v>
      </c>
      <c r="J8611" t="s">
        <v>41720</v>
      </c>
      <c r="K8611" t="s">
        <v>10287</v>
      </c>
      <c r="L8611">
        <v>14597</v>
      </c>
      <c r="M8611" t="s">
        <v>280</v>
      </c>
      <c r="N8611" s="1">
        <v>45159</v>
      </c>
      <c r="O8611" s="1">
        <v>45163</v>
      </c>
      <c r="P8611">
        <v>22</v>
      </c>
      <c r="Q8611">
        <v>1</v>
      </c>
      <c r="R8611" t="s">
        <v>53</v>
      </c>
      <c r="S8611">
        <v>3</v>
      </c>
      <c r="T8611">
        <v>0</v>
      </c>
      <c r="U8611">
        <v>4</v>
      </c>
      <c r="V8611">
        <v>548</v>
      </c>
      <c r="W8611" t="s">
        <v>54</v>
      </c>
      <c r="X8611" t="s">
        <v>41721</v>
      </c>
      <c r="Y8611" t="s">
        <v>43</v>
      </c>
      <c r="Z8611" s="1">
        <v>45125</v>
      </c>
      <c r="AA8611" s="2">
        <v>3.8842592592592588E-2</v>
      </c>
      <c r="AB8611" s="2">
        <v>0.29188657407407409</v>
      </c>
      <c r="AC8611" t="s">
        <v>45</v>
      </c>
      <c r="AD8611" t="s">
        <v>44</v>
      </c>
      <c r="AE8611" t="s">
        <v>45</v>
      </c>
      <c r="AF8611">
        <v>137</v>
      </c>
    </row>
    <row r="8612" spans="1:32">
      <c r="A8612">
        <v>34153</v>
      </c>
      <c r="B8612">
        <v>33253</v>
      </c>
      <c r="C8612" t="s">
        <v>988</v>
      </c>
      <c r="D8612" t="s">
        <v>11090</v>
      </c>
      <c r="E8612" t="s">
        <v>34</v>
      </c>
      <c r="F8612" t="s">
        <v>41722</v>
      </c>
      <c r="G8612">
        <v>8576280710</v>
      </c>
      <c r="H8612" t="s">
        <v>37</v>
      </c>
      <c r="I8612" s="1">
        <v>34074</v>
      </c>
      <c r="J8612" t="s">
        <v>41723</v>
      </c>
      <c r="K8612" t="s">
        <v>41724</v>
      </c>
      <c r="L8612">
        <v>82841</v>
      </c>
      <c r="M8612" t="s">
        <v>37</v>
      </c>
      <c r="N8612" s="1">
        <v>45078</v>
      </c>
      <c r="O8612" s="1">
        <v>45079</v>
      </c>
      <c r="P8612">
        <v>62</v>
      </c>
      <c r="Q8612">
        <v>3</v>
      </c>
      <c r="R8612" t="s">
        <v>63</v>
      </c>
      <c r="S8612">
        <v>2</v>
      </c>
      <c r="T8612">
        <v>0</v>
      </c>
      <c r="U8612">
        <v>1</v>
      </c>
      <c r="V8612">
        <v>74</v>
      </c>
      <c r="W8612" t="s">
        <v>54</v>
      </c>
      <c r="X8612" t="s">
        <v>41725</v>
      </c>
      <c r="Y8612" t="s">
        <v>43</v>
      </c>
      <c r="Z8612" s="1">
        <v>45068</v>
      </c>
      <c r="AA8612" s="2">
        <v>0.61157407407407405</v>
      </c>
      <c r="AB8612" s="2">
        <v>5.6585648148148149E-2</v>
      </c>
      <c r="AC8612" t="s">
        <v>44</v>
      </c>
      <c r="AD8612" t="s">
        <v>44</v>
      </c>
      <c r="AE8612" t="s">
        <v>44</v>
      </c>
      <c r="AF8612">
        <v>74</v>
      </c>
    </row>
    <row r="8613" spans="1:32">
      <c r="A8613">
        <v>34158</v>
      </c>
      <c r="B8613">
        <v>33258</v>
      </c>
      <c r="C8613" t="s">
        <v>3189</v>
      </c>
      <c r="D8613" t="s">
        <v>1322</v>
      </c>
      <c r="E8613" t="s">
        <v>34</v>
      </c>
      <c r="F8613" t="s">
        <v>41726</v>
      </c>
      <c r="G8613" t="s">
        <v>41727</v>
      </c>
      <c r="H8613" t="s">
        <v>1442</v>
      </c>
      <c r="I8613" s="1">
        <v>27933</v>
      </c>
      <c r="J8613" t="s">
        <v>41728</v>
      </c>
      <c r="K8613" t="s">
        <v>41729</v>
      </c>
      <c r="L8613">
        <v>67500</v>
      </c>
      <c r="M8613" t="s">
        <v>1442</v>
      </c>
      <c r="N8613" s="1">
        <v>45096</v>
      </c>
      <c r="O8613" s="1">
        <v>45100</v>
      </c>
      <c r="P8613">
        <v>76</v>
      </c>
      <c r="Q8613">
        <v>4</v>
      </c>
      <c r="R8613" t="s">
        <v>53</v>
      </c>
      <c r="S8613">
        <v>2</v>
      </c>
      <c r="T8613">
        <v>0</v>
      </c>
      <c r="U8613">
        <v>4</v>
      </c>
      <c r="V8613">
        <v>496</v>
      </c>
      <c r="W8613" t="s">
        <v>54</v>
      </c>
      <c r="X8613" t="s">
        <v>41730</v>
      </c>
      <c r="Y8613" t="s">
        <v>65</v>
      </c>
      <c r="Z8613" s="1">
        <v>45076</v>
      </c>
      <c r="AA8613" s="2">
        <v>0.1839814814814815</v>
      </c>
      <c r="AB8613" s="2">
        <v>0.7880787037037037</v>
      </c>
      <c r="AC8613" t="s">
        <v>45</v>
      </c>
      <c r="AD8613" t="s">
        <v>45</v>
      </c>
      <c r="AE8613" t="s">
        <v>45</v>
      </c>
      <c r="AF8613">
        <v>124</v>
      </c>
    </row>
    <row r="8614" spans="1:32">
      <c r="A8614">
        <v>34160</v>
      </c>
      <c r="B8614">
        <v>33260</v>
      </c>
      <c r="C8614" t="s">
        <v>7814</v>
      </c>
      <c r="D8614" t="s">
        <v>3628</v>
      </c>
      <c r="E8614" t="s">
        <v>34</v>
      </c>
      <c r="F8614" t="s">
        <v>41731</v>
      </c>
      <c r="G8614" t="s">
        <v>41732</v>
      </c>
      <c r="H8614" t="s">
        <v>405</v>
      </c>
      <c r="I8614" s="1">
        <v>24320</v>
      </c>
      <c r="J8614" t="s">
        <v>41733</v>
      </c>
      <c r="K8614" t="s">
        <v>41734</v>
      </c>
      <c r="L8614">
        <v>89905</v>
      </c>
      <c r="M8614" t="s">
        <v>405</v>
      </c>
      <c r="N8614" s="1">
        <v>45270</v>
      </c>
      <c r="O8614" s="1">
        <v>45271</v>
      </c>
      <c r="P8614">
        <v>32</v>
      </c>
      <c r="Q8614">
        <v>2</v>
      </c>
      <c r="R8614" t="s">
        <v>63</v>
      </c>
      <c r="S8614">
        <v>2</v>
      </c>
      <c r="T8614">
        <v>0</v>
      </c>
      <c r="U8614">
        <v>1</v>
      </c>
      <c r="V8614">
        <v>62</v>
      </c>
      <c r="W8614" t="s">
        <v>54</v>
      </c>
      <c r="X8614" t="s">
        <v>41735</v>
      </c>
      <c r="Y8614" t="s">
        <v>6</v>
      </c>
      <c r="Z8614" s="1">
        <v>45243</v>
      </c>
      <c r="AA8614" s="2">
        <v>6.3553240740740743E-2</v>
      </c>
      <c r="AB8614" s="2">
        <v>0.64013888888888892</v>
      </c>
      <c r="AC8614" t="s">
        <v>44</v>
      </c>
      <c r="AD8614" t="s">
        <v>45</v>
      </c>
      <c r="AE8614" t="s">
        <v>44</v>
      </c>
      <c r="AF8614">
        <v>62</v>
      </c>
    </row>
    <row r="8615" spans="1:32">
      <c r="A8615">
        <v>34161</v>
      </c>
      <c r="B8615">
        <v>33261</v>
      </c>
      <c r="C8615" t="s">
        <v>945</v>
      </c>
      <c r="D8615" t="s">
        <v>3088</v>
      </c>
      <c r="E8615" t="s">
        <v>34</v>
      </c>
      <c r="F8615" t="s">
        <v>41736</v>
      </c>
      <c r="G8615" t="s">
        <v>41737</v>
      </c>
      <c r="H8615" t="s">
        <v>209</v>
      </c>
      <c r="I8615" s="1">
        <v>24874</v>
      </c>
      <c r="J8615" t="s">
        <v>41738</v>
      </c>
      <c r="K8615" t="s">
        <v>41739</v>
      </c>
      <c r="L8615">
        <v>92076</v>
      </c>
      <c r="M8615" t="s">
        <v>209</v>
      </c>
      <c r="N8615" s="1">
        <v>45083</v>
      </c>
      <c r="O8615" s="1">
        <v>45085</v>
      </c>
      <c r="P8615">
        <v>64</v>
      </c>
      <c r="Q8615">
        <v>3</v>
      </c>
      <c r="R8615" t="s">
        <v>53</v>
      </c>
      <c r="S8615">
        <v>4</v>
      </c>
      <c r="T8615">
        <v>1</v>
      </c>
      <c r="U8615">
        <v>2</v>
      </c>
      <c r="V8615">
        <v>248</v>
      </c>
      <c r="W8615" t="s">
        <v>54</v>
      </c>
      <c r="X8615" t="s">
        <v>41740</v>
      </c>
      <c r="Y8615" t="s">
        <v>65</v>
      </c>
      <c r="Z8615" s="1">
        <v>45046</v>
      </c>
      <c r="AA8615" s="2">
        <v>0.27371527777777777</v>
      </c>
      <c r="AB8615" s="2">
        <v>0.21054398148148148</v>
      </c>
      <c r="AC8615" t="s">
        <v>44</v>
      </c>
      <c r="AD8615" t="s">
        <v>45</v>
      </c>
      <c r="AE8615" t="s">
        <v>45</v>
      </c>
      <c r="AF8615">
        <v>124</v>
      </c>
    </row>
    <row r="8616" spans="1:32">
      <c r="A8616">
        <v>34162</v>
      </c>
      <c r="B8616">
        <v>33262</v>
      </c>
      <c r="C8616" t="s">
        <v>602</v>
      </c>
      <c r="D8616" t="s">
        <v>83</v>
      </c>
      <c r="E8616" t="s">
        <v>48</v>
      </c>
      <c r="F8616" t="s">
        <v>41741</v>
      </c>
      <c r="G8616" t="s">
        <v>41742</v>
      </c>
      <c r="H8616" t="s">
        <v>122</v>
      </c>
      <c r="I8616" s="1">
        <v>23090</v>
      </c>
      <c r="J8616" t="s">
        <v>41743</v>
      </c>
      <c r="K8616" t="s">
        <v>41744</v>
      </c>
      <c r="L8616">
        <v>32362</v>
      </c>
      <c r="M8616" t="s">
        <v>122</v>
      </c>
      <c r="N8616" s="1">
        <v>45141</v>
      </c>
      <c r="O8616" s="1">
        <v>45142</v>
      </c>
      <c r="P8616">
        <v>100</v>
      </c>
      <c r="Q8616">
        <v>4</v>
      </c>
      <c r="R8616" t="s">
        <v>53</v>
      </c>
      <c r="S8616">
        <v>1</v>
      </c>
      <c r="T8616">
        <v>0</v>
      </c>
      <c r="U8616">
        <v>1</v>
      </c>
      <c r="V8616">
        <v>135</v>
      </c>
      <c r="W8616" t="s">
        <v>41</v>
      </c>
      <c r="X8616" t="s">
        <v>41745</v>
      </c>
      <c r="Y8616" t="s">
        <v>43</v>
      </c>
      <c r="Z8616" s="1">
        <v>45130</v>
      </c>
      <c r="AA8616" s="2">
        <v>0.56828703703703709</v>
      </c>
      <c r="AB8616" s="2">
        <v>0.1084837962962963</v>
      </c>
      <c r="AC8616" t="s">
        <v>45</v>
      </c>
      <c r="AD8616" t="s">
        <v>44</v>
      </c>
      <c r="AE8616" t="s">
        <v>44</v>
      </c>
      <c r="AF8616">
        <v>135</v>
      </c>
    </row>
    <row r="8617" spans="1:32">
      <c r="A8617">
        <v>34163</v>
      </c>
      <c r="B8617">
        <v>33263</v>
      </c>
      <c r="C8617" t="s">
        <v>5128</v>
      </c>
      <c r="D8617" t="s">
        <v>716</v>
      </c>
      <c r="E8617" t="s">
        <v>34</v>
      </c>
      <c r="F8617" t="s">
        <v>41746</v>
      </c>
      <c r="G8617" t="s">
        <v>41747</v>
      </c>
      <c r="H8617" t="s">
        <v>418</v>
      </c>
      <c r="I8617" s="1">
        <v>27496</v>
      </c>
      <c r="J8617" t="s">
        <v>41748</v>
      </c>
      <c r="K8617" t="s">
        <v>137</v>
      </c>
      <c r="L8617">
        <v>77826</v>
      </c>
      <c r="M8617" t="s">
        <v>418</v>
      </c>
      <c r="N8617" s="1">
        <v>45182</v>
      </c>
      <c r="O8617" s="1">
        <v>45184</v>
      </c>
      <c r="P8617">
        <v>11</v>
      </c>
      <c r="Q8617">
        <v>1</v>
      </c>
      <c r="R8617" t="s">
        <v>63</v>
      </c>
      <c r="S8617">
        <v>1</v>
      </c>
      <c r="T8617">
        <v>0</v>
      </c>
      <c r="U8617">
        <v>2</v>
      </c>
      <c r="V8617">
        <v>138</v>
      </c>
      <c r="W8617" t="s">
        <v>41</v>
      </c>
      <c r="X8617" t="s">
        <v>41749</v>
      </c>
      <c r="Y8617" t="s">
        <v>43</v>
      </c>
      <c r="Z8617" s="1">
        <v>45143</v>
      </c>
      <c r="AA8617" s="2">
        <v>0.83972222222222215</v>
      </c>
      <c r="AB8617" s="2">
        <v>0.21069444444444443</v>
      </c>
      <c r="AC8617" t="s">
        <v>45</v>
      </c>
      <c r="AD8617" t="s">
        <v>44</v>
      </c>
      <c r="AE8617" t="s">
        <v>45</v>
      </c>
      <c r="AF8617">
        <v>69</v>
      </c>
    </row>
    <row r="8618" spans="1:32">
      <c r="A8618">
        <v>34164</v>
      </c>
      <c r="B8618">
        <v>33264</v>
      </c>
      <c r="C8618" t="s">
        <v>11258</v>
      </c>
      <c r="D8618" t="s">
        <v>83</v>
      </c>
      <c r="E8618" t="s">
        <v>48</v>
      </c>
      <c r="F8618" t="s">
        <v>41750</v>
      </c>
      <c r="G8618" t="s">
        <v>41751</v>
      </c>
      <c r="H8618" t="s">
        <v>179</v>
      </c>
      <c r="I8618" s="1">
        <v>34549</v>
      </c>
      <c r="J8618" t="s">
        <v>41752</v>
      </c>
      <c r="K8618" t="s">
        <v>41753</v>
      </c>
      <c r="L8618">
        <v>33681</v>
      </c>
      <c r="M8618" t="s">
        <v>179</v>
      </c>
      <c r="N8618" s="1">
        <v>44989</v>
      </c>
      <c r="O8618" s="1">
        <v>44994</v>
      </c>
      <c r="P8618">
        <v>26</v>
      </c>
      <c r="Q8618">
        <v>2</v>
      </c>
      <c r="R8618" t="s">
        <v>63</v>
      </c>
      <c r="S8618">
        <v>2</v>
      </c>
      <c r="T8618">
        <v>1</v>
      </c>
      <c r="U8618">
        <v>5</v>
      </c>
      <c r="V8618">
        <v>370</v>
      </c>
      <c r="W8618" t="s">
        <v>54</v>
      </c>
      <c r="X8618" t="s">
        <v>41754</v>
      </c>
      <c r="Y8618" t="s">
        <v>43</v>
      </c>
      <c r="Z8618" s="1">
        <v>44971</v>
      </c>
      <c r="AA8618" s="2">
        <v>0.54061342592592598</v>
      </c>
      <c r="AB8618" s="2">
        <v>0.82773148148148146</v>
      </c>
      <c r="AC8618" t="s">
        <v>45</v>
      </c>
      <c r="AD8618" t="s">
        <v>44</v>
      </c>
      <c r="AE8618" t="s">
        <v>45</v>
      </c>
      <c r="AF8618">
        <v>74</v>
      </c>
    </row>
    <row r="8619" spans="1:32">
      <c r="A8619">
        <v>34167</v>
      </c>
      <c r="B8619">
        <v>33267</v>
      </c>
      <c r="C8619" t="s">
        <v>1201</v>
      </c>
      <c r="D8619" t="s">
        <v>2587</v>
      </c>
      <c r="E8619" t="s">
        <v>48</v>
      </c>
      <c r="F8619" t="s">
        <v>41755</v>
      </c>
      <c r="G8619" t="s">
        <v>41756</v>
      </c>
      <c r="H8619" t="s">
        <v>330</v>
      </c>
      <c r="I8619" s="1">
        <v>24703</v>
      </c>
      <c r="J8619" t="s">
        <v>41757</v>
      </c>
      <c r="K8619" t="s">
        <v>10099</v>
      </c>
      <c r="L8619">
        <v>32181</v>
      </c>
      <c r="M8619" t="s">
        <v>330</v>
      </c>
      <c r="N8619" s="1">
        <v>45040</v>
      </c>
      <c r="O8619" s="1">
        <v>45043</v>
      </c>
      <c r="P8619">
        <v>21</v>
      </c>
      <c r="Q8619">
        <v>1</v>
      </c>
      <c r="R8619" t="s">
        <v>40</v>
      </c>
      <c r="S8619">
        <v>4</v>
      </c>
      <c r="T8619">
        <v>2</v>
      </c>
      <c r="U8619">
        <v>3</v>
      </c>
      <c r="V8619">
        <v>675</v>
      </c>
      <c r="W8619" t="s">
        <v>54</v>
      </c>
      <c r="X8619" t="s">
        <v>41758</v>
      </c>
      <c r="Y8619" t="s">
        <v>65</v>
      </c>
      <c r="Z8619" s="1">
        <v>45023</v>
      </c>
      <c r="AA8619" s="2">
        <v>0.75960648148148147</v>
      </c>
      <c r="AB8619" s="2">
        <v>0.66356481481481489</v>
      </c>
      <c r="AC8619" t="s">
        <v>44</v>
      </c>
      <c r="AD8619" t="s">
        <v>45</v>
      </c>
      <c r="AE8619" t="s">
        <v>44</v>
      </c>
      <c r="AF8619">
        <v>225</v>
      </c>
    </row>
    <row r="8620" spans="1:32">
      <c r="A8620">
        <v>34168</v>
      </c>
      <c r="B8620">
        <v>33268</v>
      </c>
      <c r="C8620" t="s">
        <v>1471</v>
      </c>
      <c r="D8620" t="s">
        <v>2327</v>
      </c>
      <c r="E8620" t="s">
        <v>34</v>
      </c>
      <c r="F8620" t="s">
        <v>33921</v>
      </c>
      <c r="G8620" t="s">
        <v>41759</v>
      </c>
      <c r="H8620" t="s">
        <v>86</v>
      </c>
      <c r="I8620" s="1">
        <v>19969</v>
      </c>
      <c r="J8620" t="s">
        <v>41760</v>
      </c>
      <c r="K8620" t="s">
        <v>41761</v>
      </c>
      <c r="L8620">
        <v>92142</v>
      </c>
      <c r="M8620" t="s">
        <v>86</v>
      </c>
      <c r="N8620" s="1">
        <v>45036</v>
      </c>
      <c r="O8620" s="1">
        <v>45037</v>
      </c>
      <c r="P8620">
        <v>17</v>
      </c>
      <c r="Q8620">
        <v>1</v>
      </c>
      <c r="R8620" t="s">
        <v>63</v>
      </c>
      <c r="S8620">
        <v>1</v>
      </c>
      <c r="T8620">
        <v>2</v>
      </c>
      <c r="U8620">
        <v>1</v>
      </c>
      <c r="V8620">
        <v>89</v>
      </c>
      <c r="W8620" t="s">
        <v>54</v>
      </c>
      <c r="X8620" t="s">
        <v>41762</v>
      </c>
      <c r="Y8620" t="s">
        <v>65</v>
      </c>
      <c r="Z8620" s="1">
        <v>45016</v>
      </c>
      <c r="AA8620" s="2">
        <v>0.49670138888888887</v>
      </c>
      <c r="AB8620" s="2">
        <v>1.996527777777778E-2</v>
      </c>
      <c r="AC8620" t="s">
        <v>44</v>
      </c>
      <c r="AD8620" t="s">
        <v>44</v>
      </c>
      <c r="AE8620" t="s">
        <v>45</v>
      </c>
      <c r="AF8620">
        <v>89</v>
      </c>
    </row>
    <row r="8621" spans="1:32">
      <c r="A8621">
        <v>34171</v>
      </c>
      <c r="B8621">
        <v>33271</v>
      </c>
      <c r="C8621" t="s">
        <v>3972</v>
      </c>
      <c r="D8621" t="s">
        <v>7047</v>
      </c>
      <c r="E8621" t="s">
        <v>48</v>
      </c>
      <c r="F8621" t="s">
        <v>41763</v>
      </c>
      <c r="G8621">
        <v>2088406928</v>
      </c>
      <c r="H8621" t="s">
        <v>77</v>
      </c>
      <c r="I8621" s="1">
        <v>23574</v>
      </c>
      <c r="J8621" t="s">
        <v>41764</v>
      </c>
      <c r="K8621" t="s">
        <v>667</v>
      </c>
      <c r="L8621">
        <v>33725</v>
      </c>
      <c r="M8621" t="s">
        <v>77</v>
      </c>
      <c r="N8621" s="1">
        <v>45136</v>
      </c>
      <c r="O8621" s="1">
        <v>45141</v>
      </c>
      <c r="P8621">
        <v>19</v>
      </c>
      <c r="Q8621">
        <v>1</v>
      </c>
      <c r="R8621" t="s">
        <v>53</v>
      </c>
      <c r="S8621">
        <v>1</v>
      </c>
      <c r="T8621">
        <v>0</v>
      </c>
      <c r="U8621">
        <v>5</v>
      </c>
      <c r="V8621">
        <v>740</v>
      </c>
      <c r="W8621" t="s">
        <v>54</v>
      </c>
      <c r="X8621" t="s">
        <v>41765</v>
      </c>
      <c r="Y8621" t="s">
        <v>6</v>
      </c>
      <c r="Z8621" s="1">
        <v>45107</v>
      </c>
      <c r="AA8621" s="2">
        <v>0.50057870370370372</v>
      </c>
      <c r="AB8621" s="2">
        <v>0.11025462962962962</v>
      </c>
      <c r="AC8621" t="s">
        <v>44</v>
      </c>
      <c r="AD8621" t="s">
        <v>44</v>
      </c>
      <c r="AE8621" t="s">
        <v>44</v>
      </c>
      <c r="AF8621">
        <v>148</v>
      </c>
    </row>
    <row r="8622" spans="1:32">
      <c r="A8622">
        <v>34172</v>
      </c>
      <c r="B8622">
        <v>33272</v>
      </c>
      <c r="C8622" t="s">
        <v>4512</v>
      </c>
      <c r="D8622" t="s">
        <v>20730</v>
      </c>
      <c r="E8622" t="s">
        <v>34</v>
      </c>
      <c r="F8622" t="s">
        <v>41766</v>
      </c>
      <c r="G8622" t="s">
        <v>41767</v>
      </c>
      <c r="H8622" t="s">
        <v>941</v>
      </c>
      <c r="I8622" s="1">
        <v>31132</v>
      </c>
      <c r="J8622" t="s">
        <v>41768</v>
      </c>
      <c r="K8622" t="s">
        <v>41769</v>
      </c>
      <c r="L8622">
        <v>97958</v>
      </c>
      <c r="M8622" t="s">
        <v>941</v>
      </c>
      <c r="N8622" s="1">
        <v>44946</v>
      </c>
      <c r="O8622" s="1">
        <v>44947</v>
      </c>
      <c r="P8622">
        <v>89</v>
      </c>
      <c r="Q8622">
        <v>4</v>
      </c>
      <c r="R8622" t="s">
        <v>63</v>
      </c>
      <c r="S8622">
        <v>3</v>
      </c>
      <c r="T8622">
        <v>2</v>
      </c>
      <c r="U8622">
        <v>1</v>
      </c>
      <c r="V8622">
        <v>86</v>
      </c>
      <c r="W8622" t="s">
        <v>54</v>
      </c>
      <c r="X8622" t="s">
        <v>41770</v>
      </c>
      <c r="Y8622" t="s">
        <v>43</v>
      </c>
      <c r="Z8622" s="1">
        <v>44938</v>
      </c>
      <c r="AA8622" s="2">
        <v>0.38365740740740745</v>
      </c>
      <c r="AB8622" s="2">
        <v>0.14734953703703704</v>
      </c>
      <c r="AC8622" t="s">
        <v>45</v>
      </c>
      <c r="AD8622" t="s">
        <v>45</v>
      </c>
      <c r="AE8622" t="s">
        <v>44</v>
      </c>
      <c r="AF8622">
        <v>86</v>
      </c>
    </row>
    <row r="8623" spans="1:32">
      <c r="A8623">
        <v>34173</v>
      </c>
      <c r="B8623">
        <v>33273</v>
      </c>
      <c r="C8623" t="s">
        <v>90</v>
      </c>
      <c r="D8623" t="s">
        <v>4167</v>
      </c>
      <c r="E8623" t="s">
        <v>48</v>
      </c>
      <c r="F8623" t="s">
        <v>41771</v>
      </c>
      <c r="G8623">
        <v>4197033115</v>
      </c>
      <c r="H8623" t="s">
        <v>135</v>
      </c>
      <c r="I8623" s="1">
        <v>25194</v>
      </c>
      <c r="J8623" t="s">
        <v>41772</v>
      </c>
      <c r="K8623" t="s">
        <v>41773</v>
      </c>
      <c r="L8623">
        <v>80931</v>
      </c>
      <c r="M8623" t="s">
        <v>135</v>
      </c>
      <c r="N8623" s="1">
        <v>45208</v>
      </c>
      <c r="O8623" s="1">
        <v>45213</v>
      </c>
      <c r="P8623">
        <v>28</v>
      </c>
      <c r="Q8623">
        <v>2</v>
      </c>
      <c r="R8623" t="s">
        <v>53</v>
      </c>
      <c r="S8623">
        <v>4</v>
      </c>
      <c r="T8623">
        <v>1</v>
      </c>
      <c r="U8623">
        <v>5</v>
      </c>
      <c r="V8623">
        <v>630</v>
      </c>
      <c r="W8623" t="s">
        <v>41</v>
      </c>
      <c r="X8623" t="s">
        <v>41774</v>
      </c>
      <c r="Y8623" t="s">
        <v>81</v>
      </c>
      <c r="Z8623" s="1">
        <v>45184</v>
      </c>
      <c r="AA8623" s="2">
        <v>0.41060185185185188</v>
      </c>
      <c r="AB8623" s="2">
        <v>0.22017361111111111</v>
      </c>
      <c r="AC8623" t="s">
        <v>45</v>
      </c>
      <c r="AD8623" t="s">
        <v>45</v>
      </c>
      <c r="AE8623" t="s">
        <v>44</v>
      </c>
      <c r="AF8623">
        <v>126</v>
      </c>
    </row>
    <row r="8624" spans="1:32">
      <c r="A8624">
        <v>34174</v>
      </c>
      <c r="B8624">
        <v>33274</v>
      </c>
      <c r="C8624" t="s">
        <v>602</v>
      </c>
      <c r="D8624" t="s">
        <v>9501</v>
      </c>
      <c r="E8624" t="s">
        <v>34</v>
      </c>
      <c r="F8624" t="s">
        <v>41775</v>
      </c>
      <c r="G8624" t="s">
        <v>41776</v>
      </c>
      <c r="H8624" t="s">
        <v>692</v>
      </c>
      <c r="I8624" s="1">
        <v>23506</v>
      </c>
      <c r="J8624" t="s">
        <v>41777</v>
      </c>
      <c r="K8624" t="s">
        <v>41778</v>
      </c>
      <c r="L8624">
        <v>5586</v>
      </c>
      <c r="M8624" t="s">
        <v>692</v>
      </c>
      <c r="N8624" s="1">
        <v>45076</v>
      </c>
      <c r="O8624" s="1">
        <v>45079</v>
      </c>
      <c r="P8624">
        <v>51</v>
      </c>
      <c r="Q8624">
        <v>3</v>
      </c>
      <c r="R8624" t="s">
        <v>40</v>
      </c>
      <c r="S8624">
        <v>1</v>
      </c>
      <c r="T8624">
        <v>0</v>
      </c>
      <c r="U8624">
        <v>3</v>
      </c>
      <c r="V8624">
        <v>681</v>
      </c>
      <c r="W8624" t="s">
        <v>54</v>
      </c>
      <c r="X8624" t="s">
        <v>41779</v>
      </c>
      <c r="Y8624" t="s">
        <v>43</v>
      </c>
      <c r="Z8624" s="1">
        <v>45059</v>
      </c>
      <c r="AA8624" s="2">
        <v>0.14141203703703703</v>
      </c>
      <c r="AB8624" s="2">
        <v>0.86967592592592602</v>
      </c>
      <c r="AC8624" t="s">
        <v>44</v>
      </c>
      <c r="AD8624" t="s">
        <v>45</v>
      </c>
      <c r="AE8624" t="s">
        <v>45</v>
      </c>
      <c r="AF8624">
        <v>227</v>
      </c>
    </row>
    <row r="8625" spans="1:32">
      <c r="A8625">
        <v>34175</v>
      </c>
      <c r="B8625">
        <v>33275</v>
      </c>
      <c r="C8625" t="s">
        <v>1139</v>
      </c>
      <c r="D8625" t="s">
        <v>768</v>
      </c>
      <c r="E8625" t="s">
        <v>34</v>
      </c>
      <c r="F8625" t="s">
        <v>41780</v>
      </c>
      <c r="G8625" t="s">
        <v>41781</v>
      </c>
      <c r="H8625" t="s">
        <v>295</v>
      </c>
      <c r="I8625" s="1">
        <v>31688</v>
      </c>
      <c r="J8625" t="s">
        <v>41782</v>
      </c>
      <c r="K8625" t="s">
        <v>8369</v>
      </c>
      <c r="L8625">
        <v>1708</v>
      </c>
      <c r="M8625" t="s">
        <v>295</v>
      </c>
      <c r="N8625" s="1">
        <v>45148</v>
      </c>
      <c r="O8625" s="1">
        <v>45149</v>
      </c>
      <c r="P8625">
        <v>64</v>
      </c>
      <c r="Q8625">
        <v>3</v>
      </c>
      <c r="R8625" t="s">
        <v>53</v>
      </c>
      <c r="S8625">
        <v>2</v>
      </c>
      <c r="T8625">
        <v>0</v>
      </c>
      <c r="U8625">
        <v>1</v>
      </c>
      <c r="V8625">
        <v>129</v>
      </c>
      <c r="W8625" t="s">
        <v>54</v>
      </c>
      <c r="X8625" t="s">
        <v>41783</v>
      </c>
      <c r="Y8625" t="s">
        <v>81</v>
      </c>
      <c r="Z8625" s="1">
        <v>45109</v>
      </c>
      <c r="AA8625" s="2">
        <v>0.9165740740740741</v>
      </c>
      <c r="AB8625" s="2">
        <v>0.51384259259259257</v>
      </c>
      <c r="AC8625" t="s">
        <v>44</v>
      </c>
      <c r="AD8625" t="s">
        <v>44</v>
      </c>
      <c r="AE8625" t="s">
        <v>45</v>
      </c>
      <c r="AF8625">
        <v>129</v>
      </c>
    </row>
    <row r="8626" spans="1:32">
      <c r="A8626">
        <v>34178</v>
      </c>
      <c r="B8626">
        <v>33278</v>
      </c>
      <c r="C8626" t="s">
        <v>662</v>
      </c>
      <c r="D8626" t="s">
        <v>10523</v>
      </c>
      <c r="E8626" t="s">
        <v>48</v>
      </c>
      <c r="F8626" t="s">
        <v>41784</v>
      </c>
      <c r="G8626" t="s">
        <v>41785</v>
      </c>
      <c r="H8626" t="s">
        <v>94</v>
      </c>
      <c r="I8626" s="1">
        <v>20069</v>
      </c>
      <c r="J8626" t="s">
        <v>41786</v>
      </c>
      <c r="K8626" t="s">
        <v>21105</v>
      </c>
      <c r="L8626">
        <v>64870</v>
      </c>
      <c r="M8626" t="s">
        <v>94</v>
      </c>
      <c r="N8626" s="1">
        <v>45128</v>
      </c>
      <c r="O8626" s="1">
        <v>45129</v>
      </c>
      <c r="P8626">
        <v>60</v>
      </c>
      <c r="Q8626">
        <v>3</v>
      </c>
      <c r="R8626" t="s">
        <v>40</v>
      </c>
      <c r="S8626">
        <v>4</v>
      </c>
      <c r="T8626">
        <v>1</v>
      </c>
      <c r="U8626">
        <v>1</v>
      </c>
      <c r="V8626">
        <v>216</v>
      </c>
      <c r="W8626" t="s">
        <v>54</v>
      </c>
      <c r="X8626" t="s">
        <v>41787</v>
      </c>
      <c r="Y8626" t="s">
        <v>81</v>
      </c>
      <c r="Z8626" s="1">
        <v>45122</v>
      </c>
      <c r="AA8626" s="2">
        <v>9.3668981481481492E-2</v>
      </c>
      <c r="AB8626" s="2">
        <v>0.68741898148148151</v>
      </c>
      <c r="AC8626" t="s">
        <v>44</v>
      </c>
      <c r="AD8626" t="s">
        <v>45</v>
      </c>
      <c r="AE8626" t="s">
        <v>44</v>
      </c>
      <c r="AF8626">
        <v>216</v>
      </c>
    </row>
    <row r="8627" spans="1:32">
      <c r="A8627">
        <v>34180</v>
      </c>
      <c r="B8627">
        <v>33280</v>
      </c>
      <c r="C8627" t="s">
        <v>6248</v>
      </c>
      <c r="D8627" t="s">
        <v>3066</v>
      </c>
      <c r="E8627" t="s">
        <v>48</v>
      </c>
      <c r="F8627" t="s">
        <v>41788</v>
      </c>
      <c r="G8627" t="s">
        <v>41789</v>
      </c>
      <c r="H8627" t="s">
        <v>1301</v>
      </c>
      <c r="I8627" s="1">
        <v>28092</v>
      </c>
      <c r="J8627" t="s">
        <v>41790</v>
      </c>
      <c r="K8627" t="s">
        <v>41791</v>
      </c>
      <c r="L8627">
        <v>90907</v>
      </c>
      <c r="M8627" t="s">
        <v>1301</v>
      </c>
      <c r="N8627" s="1">
        <v>45247</v>
      </c>
      <c r="O8627" s="1">
        <v>45249</v>
      </c>
      <c r="P8627">
        <v>90</v>
      </c>
      <c r="Q8627">
        <v>4</v>
      </c>
      <c r="R8627" t="s">
        <v>40</v>
      </c>
      <c r="S8627">
        <v>1</v>
      </c>
      <c r="T8627">
        <v>2</v>
      </c>
      <c r="U8627">
        <v>2</v>
      </c>
      <c r="V8627">
        <v>458</v>
      </c>
      <c r="W8627" t="s">
        <v>41</v>
      </c>
      <c r="X8627" t="s">
        <v>41792</v>
      </c>
      <c r="Y8627" t="s">
        <v>6</v>
      </c>
      <c r="Z8627" s="1">
        <v>45219</v>
      </c>
      <c r="AA8627" s="2">
        <v>0.65656250000000005</v>
      </c>
      <c r="AB8627" s="2">
        <v>0.33989583333333334</v>
      </c>
      <c r="AC8627" t="s">
        <v>44</v>
      </c>
      <c r="AD8627" t="s">
        <v>45</v>
      </c>
      <c r="AE8627" t="s">
        <v>44</v>
      </c>
      <c r="AF8627">
        <v>229</v>
      </c>
    </row>
    <row r="8628" spans="1:32">
      <c r="A8628">
        <v>34183</v>
      </c>
      <c r="B8628">
        <v>33283</v>
      </c>
      <c r="C8628" t="s">
        <v>1386</v>
      </c>
      <c r="D8628" t="s">
        <v>2679</v>
      </c>
      <c r="E8628" t="s">
        <v>48</v>
      </c>
      <c r="F8628" t="s">
        <v>41793</v>
      </c>
      <c r="G8628" t="s">
        <v>41794</v>
      </c>
      <c r="H8628" t="s">
        <v>122</v>
      </c>
      <c r="I8628" s="1">
        <v>20307</v>
      </c>
      <c r="J8628" t="s">
        <v>41795</v>
      </c>
      <c r="K8628" t="s">
        <v>14611</v>
      </c>
      <c r="L8628">
        <v>59231</v>
      </c>
      <c r="M8628" t="s">
        <v>122</v>
      </c>
      <c r="N8628" s="1">
        <v>45105</v>
      </c>
      <c r="O8628" s="1">
        <v>45106</v>
      </c>
      <c r="P8628">
        <v>14</v>
      </c>
      <c r="Q8628">
        <v>1</v>
      </c>
      <c r="R8628" t="s">
        <v>63</v>
      </c>
      <c r="S8628">
        <v>3</v>
      </c>
      <c r="T8628">
        <v>2</v>
      </c>
      <c r="U8628">
        <v>1</v>
      </c>
      <c r="V8628">
        <v>83</v>
      </c>
      <c r="W8628" t="s">
        <v>54</v>
      </c>
      <c r="X8628" t="s">
        <v>41796</v>
      </c>
      <c r="Y8628" t="s">
        <v>43</v>
      </c>
      <c r="Z8628" s="1">
        <v>45097</v>
      </c>
      <c r="AA8628" s="2">
        <v>0.41425925925925927</v>
      </c>
      <c r="AB8628" s="2">
        <v>0.57825231481481476</v>
      </c>
      <c r="AC8628" t="s">
        <v>44</v>
      </c>
      <c r="AD8628" t="s">
        <v>44</v>
      </c>
      <c r="AE8628" t="s">
        <v>45</v>
      </c>
      <c r="AF8628">
        <v>83</v>
      </c>
    </row>
    <row r="8629" spans="1:32">
      <c r="A8629">
        <v>34187</v>
      </c>
      <c r="B8629">
        <v>33287</v>
      </c>
      <c r="C8629" t="s">
        <v>2202</v>
      </c>
      <c r="D8629" t="s">
        <v>2616</v>
      </c>
      <c r="E8629" t="s">
        <v>34</v>
      </c>
      <c r="F8629" t="s">
        <v>41797</v>
      </c>
      <c r="G8629" t="s">
        <v>41798</v>
      </c>
      <c r="H8629" t="s">
        <v>272</v>
      </c>
      <c r="I8629" s="1">
        <v>26201</v>
      </c>
      <c r="J8629" t="s">
        <v>41799</v>
      </c>
      <c r="K8629" t="s">
        <v>41800</v>
      </c>
      <c r="L8629">
        <v>20514</v>
      </c>
      <c r="M8629" t="s">
        <v>272</v>
      </c>
      <c r="N8629" s="1">
        <v>45172</v>
      </c>
      <c r="O8629" s="1">
        <v>45174</v>
      </c>
      <c r="P8629">
        <v>66</v>
      </c>
      <c r="Q8629">
        <v>3</v>
      </c>
      <c r="R8629" t="s">
        <v>40</v>
      </c>
      <c r="S8629">
        <v>4</v>
      </c>
      <c r="T8629">
        <v>1</v>
      </c>
      <c r="U8629">
        <v>2</v>
      </c>
      <c r="V8629">
        <v>444</v>
      </c>
      <c r="W8629" t="s">
        <v>41</v>
      </c>
      <c r="X8629" t="s">
        <v>41801</v>
      </c>
      <c r="Y8629" t="s">
        <v>6</v>
      </c>
      <c r="Z8629" s="1">
        <v>45145</v>
      </c>
      <c r="AA8629" s="2">
        <v>0.487337962962963</v>
      </c>
      <c r="AB8629" s="2">
        <v>0.50526620370370368</v>
      </c>
      <c r="AC8629" t="s">
        <v>44</v>
      </c>
      <c r="AD8629" t="s">
        <v>44</v>
      </c>
      <c r="AE8629" t="s">
        <v>45</v>
      </c>
      <c r="AF8629">
        <v>222</v>
      </c>
    </row>
    <row r="8630" spans="1:32">
      <c r="A8630">
        <v>34190</v>
      </c>
      <c r="B8630">
        <v>33290</v>
      </c>
      <c r="C8630" t="s">
        <v>8547</v>
      </c>
      <c r="D8630" t="s">
        <v>8603</v>
      </c>
      <c r="E8630" t="s">
        <v>48</v>
      </c>
      <c r="F8630" t="s">
        <v>18812</v>
      </c>
      <c r="G8630">
        <v>5306589369</v>
      </c>
      <c r="H8630" t="s">
        <v>309</v>
      </c>
      <c r="I8630" s="1">
        <v>23965</v>
      </c>
      <c r="J8630" t="s">
        <v>41802</v>
      </c>
      <c r="K8630" t="s">
        <v>41803</v>
      </c>
      <c r="L8630">
        <v>33462</v>
      </c>
      <c r="M8630" t="s">
        <v>309</v>
      </c>
      <c r="N8630" s="1">
        <v>45168</v>
      </c>
      <c r="O8630" s="1">
        <v>45173</v>
      </c>
      <c r="P8630">
        <v>3</v>
      </c>
      <c r="Q8630">
        <v>1</v>
      </c>
      <c r="R8630" t="s">
        <v>40</v>
      </c>
      <c r="S8630">
        <v>3</v>
      </c>
      <c r="T8630">
        <v>1</v>
      </c>
      <c r="U8630">
        <v>5</v>
      </c>
      <c r="V8630">
        <v>1155</v>
      </c>
      <c r="W8630" t="s">
        <v>41</v>
      </c>
      <c r="X8630" t="s">
        <v>41804</v>
      </c>
      <c r="Y8630" t="s">
        <v>6</v>
      </c>
      <c r="Z8630" s="1">
        <v>45158</v>
      </c>
      <c r="AA8630" s="2">
        <v>0.41827546296296297</v>
      </c>
      <c r="AB8630" s="2">
        <v>0.6175694444444445</v>
      </c>
      <c r="AC8630" t="s">
        <v>45</v>
      </c>
      <c r="AD8630" t="s">
        <v>44</v>
      </c>
      <c r="AE8630" t="s">
        <v>45</v>
      </c>
      <c r="AF8630">
        <v>231</v>
      </c>
    </row>
    <row r="8631" spans="1:32">
      <c r="A8631">
        <v>34191</v>
      </c>
      <c r="B8631">
        <v>33291</v>
      </c>
      <c r="C8631" t="s">
        <v>501</v>
      </c>
      <c r="D8631" t="s">
        <v>7321</v>
      </c>
      <c r="E8631" t="s">
        <v>48</v>
      </c>
      <c r="F8631" t="s">
        <v>41805</v>
      </c>
      <c r="G8631" t="s">
        <v>41806</v>
      </c>
      <c r="H8631" t="s">
        <v>405</v>
      </c>
      <c r="I8631" s="1">
        <v>24325</v>
      </c>
      <c r="J8631" t="s">
        <v>41807</v>
      </c>
      <c r="K8631" t="s">
        <v>41808</v>
      </c>
      <c r="L8631">
        <v>25203</v>
      </c>
      <c r="M8631" t="s">
        <v>405</v>
      </c>
      <c r="N8631" s="1">
        <v>45144</v>
      </c>
      <c r="O8631" s="1">
        <v>45146</v>
      </c>
      <c r="P8631">
        <v>43</v>
      </c>
      <c r="Q8631">
        <v>2</v>
      </c>
      <c r="R8631" t="s">
        <v>53</v>
      </c>
      <c r="S8631">
        <v>3</v>
      </c>
      <c r="T8631">
        <v>1</v>
      </c>
      <c r="U8631">
        <v>2</v>
      </c>
      <c r="V8631">
        <v>286</v>
      </c>
      <c r="W8631" t="s">
        <v>54</v>
      </c>
      <c r="X8631" t="s">
        <v>41809</v>
      </c>
      <c r="Y8631" t="s">
        <v>81</v>
      </c>
      <c r="Z8631" s="1">
        <v>45137</v>
      </c>
      <c r="AA8631" s="2">
        <v>0.74304398148148154</v>
      </c>
      <c r="AB8631" s="2">
        <v>0.17601851851851849</v>
      </c>
      <c r="AC8631" t="s">
        <v>44</v>
      </c>
      <c r="AD8631" t="s">
        <v>44</v>
      </c>
      <c r="AE8631" t="s">
        <v>45</v>
      </c>
      <c r="AF8631">
        <v>143</v>
      </c>
    </row>
    <row r="8632" spans="1:32">
      <c r="A8632">
        <v>34192</v>
      </c>
      <c r="B8632">
        <v>33292</v>
      </c>
      <c r="C8632" t="s">
        <v>1573</v>
      </c>
      <c r="D8632" t="s">
        <v>41810</v>
      </c>
      <c r="E8632" t="s">
        <v>48</v>
      </c>
      <c r="F8632" t="s">
        <v>41811</v>
      </c>
      <c r="G8632" t="s">
        <v>41812</v>
      </c>
      <c r="H8632" t="s">
        <v>179</v>
      </c>
      <c r="I8632" s="1">
        <v>21636</v>
      </c>
      <c r="J8632" t="s">
        <v>41813</v>
      </c>
      <c r="K8632" t="s">
        <v>41814</v>
      </c>
      <c r="L8632">
        <v>29160</v>
      </c>
      <c r="M8632" t="s">
        <v>179</v>
      </c>
      <c r="N8632" s="1">
        <v>45153</v>
      </c>
      <c r="O8632" s="1">
        <v>45157</v>
      </c>
      <c r="P8632">
        <v>43</v>
      </c>
      <c r="Q8632">
        <v>2</v>
      </c>
      <c r="R8632" t="s">
        <v>53</v>
      </c>
      <c r="S8632">
        <v>2</v>
      </c>
      <c r="T8632">
        <v>0</v>
      </c>
      <c r="U8632">
        <v>4</v>
      </c>
      <c r="V8632">
        <v>600</v>
      </c>
      <c r="W8632" t="s">
        <v>54</v>
      </c>
      <c r="X8632" t="s">
        <v>41815</v>
      </c>
      <c r="Y8632" t="s">
        <v>65</v>
      </c>
      <c r="Z8632" s="1">
        <v>45140</v>
      </c>
      <c r="AA8632" s="2">
        <v>0.55541666666666667</v>
      </c>
      <c r="AB8632" s="2">
        <v>4.6898148148148154E-2</v>
      </c>
      <c r="AC8632" t="s">
        <v>44</v>
      </c>
      <c r="AD8632" t="s">
        <v>44</v>
      </c>
      <c r="AE8632" t="s">
        <v>45</v>
      </c>
      <c r="AF8632">
        <v>150</v>
      </c>
    </row>
    <row r="8633" spans="1:32">
      <c r="A8633">
        <v>34194</v>
      </c>
      <c r="B8633">
        <v>33294</v>
      </c>
      <c r="C8633" t="s">
        <v>1179</v>
      </c>
      <c r="D8633" t="s">
        <v>83</v>
      </c>
      <c r="E8633" t="s">
        <v>34</v>
      </c>
      <c r="F8633" t="s">
        <v>41816</v>
      </c>
      <c r="G8633" t="s">
        <v>41817</v>
      </c>
      <c r="H8633" t="s">
        <v>457</v>
      </c>
      <c r="I8633" s="1">
        <v>17640</v>
      </c>
      <c r="J8633" t="s">
        <v>41818</v>
      </c>
      <c r="K8633" t="s">
        <v>41819</v>
      </c>
      <c r="L8633">
        <v>47169</v>
      </c>
      <c r="M8633" t="s">
        <v>457</v>
      </c>
      <c r="N8633" s="1">
        <v>44999</v>
      </c>
      <c r="O8633" s="1">
        <v>45002</v>
      </c>
      <c r="P8633">
        <v>43</v>
      </c>
      <c r="Q8633">
        <v>2</v>
      </c>
      <c r="R8633" t="s">
        <v>53</v>
      </c>
      <c r="S8633">
        <v>1</v>
      </c>
      <c r="T8633">
        <v>1</v>
      </c>
      <c r="U8633">
        <v>3</v>
      </c>
      <c r="V8633">
        <v>408</v>
      </c>
      <c r="W8633" t="s">
        <v>54</v>
      </c>
      <c r="X8633" t="s">
        <v>41820</v>
      </c>
      <c r="Y8633" t="s">
        <v>6</v>
      </c>
      <c r="Z8633" s="1">
        <v>44985</v>
      </c>
      <c r="AA8633" s="2">
        <v>0.40060185185185188</v>
      </c>
      <c r="AB8633" s="2">
        <v>0.97695601851851854</v>
      </c>
      <c r="AC8633" t="s">
        <v>44</v>
      </c>
      <c r="AD8633" t="s">
        <v>44</v>
      </c>
      <c r="AE8633" t="s">
        <v>45</v>
      </c>
      <c r="AF8633">
        <v>136</v>
      </c>
    </row>
    <row r="8634" spans="1:32">
      <c r="A8634">
        <v>34195</v>
      </c>
      <c r="B8634">
        <v>33295</v>
      </c>
      <c r="C8634" t="s">
        <v>822</v>
      </c>
      <c r="D8634" t="s">
        <v>3729</v>
      </c>
      <c r="E8634" t="s">
        <v>48</v>
      </c>
      <c r="F8634" t="s">
        <v>41821</v>
      </c>
      <c r="G8634" t="s">
        <v>41822</v>
      </c>
      <c r="H8634" t="s">
        <v>537</v>
      </c>
      <c r="I8634" s="1">
        <v>16528</v>
      </c>
      <c r="J8634" t="s">
        <v>41823</v>
      </c>
      <c r="K8634" t="s">
        <v>3637</v>
      </c>
      <c r="L8634">
        <v>47747</v>
      </c>
      <c r="M8634" t="s">
        <v>537</v>
      </c>
      <c r="N8634" s="1">
        <v>44987</v>
      </c>
      <c r="O8634" s="1">
        <v>44988</v>
      </c>
      <c r="P8634">
        <v>34</v>
      </c>
      <c r="Q8634">
        <v>2</v>
      </c>
      <c r="R8634" t="s">
        <v>53</v>
      </c>
      <c r="S8634">
        <v>4</v>
      </c>
      <c r="T8634">
        <v>1</v>
      </c>
      <c r="U8634">
        <v>1</v>
      </c>
      <c r="V8634">
        <v>150</v>
      </c>
      <c r="W8634" t="s">
        <v>54</v>
      </c>
      <c r="X8634" t="s">
        <v>41824</v>
      </c>
      <c r="Y8634" t="s">
        <v>43</v>
      </c>
      <c r="Z8634" s="1">
        <v>44977</v>
      </c>
      <c r="AA8634" s="2">
        <v>0.73446759259259264</v>
      </c>
      <c r="AB8634" s="2">
        <v>0.38196759259259255</v>
      </c>
      <c r="AC8634" t="s">
        <v>44</v>
      </c>
      <c r="AD8634" t="s">
        <v>45</v>
      </c>
      <c r="AE8634" t="s">
        <v>45</v>
      </c>
      <c r="AF8634">
        <v>150</v>
      </c>
    </row>
    <row r="8635" spans="1:32">
      <c r="A8635">
        <v>34196</v>
      </c>
      <c r="B8635">
        <v>33296</v>
      </c>
      <c r="C8635" t="s">
        <v>5984</v>
      </c>
      <c r="D8635" t="s">
        <v>15161</v>
      </c>
      <c r="E8635" t="s">
        <v>34</v>
      </c>
      <c r="F8635" t="s">
        <v>41825</v>
      </c>
      <c r="G8635" t="s">
        <v>41826</v>
      </c>
      <c r="H8635" t="s">
        <v>171</v>
      </c>
      <c r="I8635" s="1">
        <v>37620</v>
      </c>
      <c r="J8635" t="s">
        <v>41827</v>
      </c>
      <c r="K8635" t="s">
        <v>30472</v>
      </c>
      <c r="L8635">
        <v>76544</v>
      </c>
      <c r="M8635" t="s">
        <v>171</v>
      </c>
      <c r="N8635" s="1">
        <v>45152</v>
      </c>
      <c r="O8635" s="1">
        <v>45153</v>
      </c>
      <c r="P8635">
        <v>64</v>
      </c>
      <c r="Q8635">
        <v>3</v>
      </c>
      <c r="R8635" t="s">
        <v>53</v>
      </c>
      <c r="S8635">
        <v>1</v>
      </c>
      <c r="T8635">
        <v>1</v>
      </c>
      <c r="U8635">
        <v>1</v>
      </c>
      <c r="V8635">
        <v>132</v>
      </c>
      <c r="W8635" t="s">
        <v>41</v>
      </c>
      <c r="X8635" t="s">
        <v>41828</v>
      </c>
      <c r="Y8635" t="s">
        <v>81</v>
      </c>
      <c r="Z8635" s="1">
        <v>45117</v>
      </c>
      <c r="AA8635" s="2">
        <v>0.47302083333333328</v>
      </c>
      <c r="AB8635" s="2">
        <v>0.10266203703703704</v>
      </c>
      <c r="AC8635" t="s">
        <v>45</v>
      </c>
      <c r="AD8635" t="s">
        <v>44</v>
      </c>
      <c r="AE8635" t="s">
        <v>44</v>
      </c>
      <c r="AF8635">
        <v>132</v>
      </c>
    </row>
    <row r="8636" spans="1:32">
      <c r="A8636">
        <v>34199</v>
      </c>
      <c r="B8636">
        <v>33299</v>
      </c>
      <c r="C8636" t="s">
        <v>662</v>
      </c>
      <c r="D8636" t="s">
        <v>191</v>
      </c>
      <c r="E8636" t="s">
        <v>34</v>
      </c>
      <c r="F8636" t="s">
        <v>41829</v>
      </c>
      <c r="G8636" t="s">
        <v>41830</v>
      </c>
      <c r="H8636" t="s">
        <v>904</v>
      </c>
      <c r="I8636" s="1">
        <v>32973</v>
      </c>
      <c r="J8636" t="s">
        <v>41831</v>
      </c>
      <c r="K8636" t="s">
        <v>41832</v>
      </c>
      <c r="L8636">
        <v>70147</v>
      </c>
      <c r="M8636" t="s">
        <v>904</v>
      </c>
      <c r="N8636" s="1">
        <v>45036</v>
      </c>
      <c r="O8636" s="1">
        <v>45041</v>
      </c>
      <c r="P8636">
        <v>32</v>
      </c>
      <c r="Q8636">
        <v>2</v>
      </c>
      <c r="R8636" t="s">
        <v>63</v>
      </c>
      <c r="S8636">
        <v>2</v>
      </c>
      <c r="T8636">
        <v>2</v>
      </c>
      <c r="U8636">
        <v>5</v>
      </c>
      <c r="V8636">
        <v>370</v>
      </c>
      <c r="W8636" t="s">
        <v>54</v>
      </c>
      <c r="X8636" t="s">
        <v>41833</v>
      </c>
      <c r="Y8636" t="s">
        <v>43</v>
      </c>
      <c r="Z8636" s="1">
        <v>45018</v>
      </c>
      <c r="AA8636" s="2">
        <v>0.37320601851851848</v>
      </c>
      <c r="AB8636" s="2">
        <v>0.39019675925925923</v>
      </c>
      <c r="AC8636" t="s">
        <v>45</v>
      </c>
      <c r="AD8636" t="s">
        <v>45</v>
      </c>
      <c r="AE8636" t="s">
        <v>45</v>
      </c>
      <c r="AF8636">
        <v>74</v>
      </c>
    </row>
    <row r="8637" spans="1:32">
      <c r="A8637">
        <v>34200</v>
      </c>
      <c r="B8637">
        <v>33300</v>
      </c>
      <c r="C8637" t="s">
        <v>945</v>
      </c>
      <c r="D8637" t="s">
        <v>3994</v>
      </c>
      <c r="E8637" t="s">
        <v>48</v>
      </c>
      <c r="F8637" t="s">
        <v>41834</v>
      </c>
      <c r="G8637" t="s">
        <v>41835</v>
      </c>
      <c r="H8637" t="s">
        <v>171</v>
      </c>
      <c r="I8637" s="1">
        <v>21682</v>
      </c>
      <c r="J8637" t="s">
        <v>41836</v>
      </c>
      <c r="K8637" t="s">
        <v>41837</v>
      </c>
      <c r="L8637">
        <v>88183</v>
      </c>
      <c r="M8637" t="s">
        <v>171</v>
      </c>
      <c r="N8637" s="1">
        <v>45059</v>
      </c>
      <c r="O8637" s="1">
        <v>45064</v>
      </c>
      <c r="P8637">
        <v>10</v>
      </c>
      <c r="Q8637">
        <v>1</v>
      </c>
      <c r="R8637" t="s">
        <v>53</v>
      </c>
      <c r="S8637">
        <v>1</v>
      </c>
      <c r="T8637">
        <v>1</v>
      </c>
      <c r="U8637">
        <v>5</v>
      </c>
      <c r="V8637">
        <v>665</v>
      </c>
      <c r="W8637" t="s">
        <v>41</v>
      </c>
      <c r="X8637" t="s">
        <v>41838</v>
      </c>
      <c r="Y8637" t="s">
        <v>6</v>
      </c>
      <c r="Z8637" s="1">
        <v>45031</v>
      </c>
      <c r="AA8637" s="2">
        <v>0.81030092592592595</v>
      </c>
      <c r="AB8637" s="2">
        <v>0.42606481481481479</v>
      </c>
      <c r="AC8637" t="s">
        <v>45</v>
      </c>
      <c r="AD8637" t="s">
        <v>45</v>
      </c>
      <c r="AE8637" t="s">
        <v>45</v>
      </c>
      <c r="AF8637">
        <v>133</v>
      </c>
    </row>
    <row r="8638" spans="1:32">
      <c r="A8638">
        <v>34201</v>
      </c>
      <c r="B8638">
        <v>33301</v>
      </c>
      <c r="C8638" t="s">
        <v>662</v>
      </c>
      <c r="D8638" t="s">
        <v>57</v>
      </c>
      <c r="E8638" t="s">
        <v>34</v>
      </c>
      <c r="F8638" t="s">
        <v>41839</v>
      </c>
      <c r="G8638">
        <v>9709292525</v>
      </c>
      <c r="H8638" t="s">
        <v>530</v>
      </c>
      <c r="I8638" s="1">
        <v>31293</v>
      </c>
      <c r="J8638" t="s">
        <v>41840</v>
      </c>
      <c r="K8638" t="s">
        <v>6821</v>
      </c>
      <c r="L8638">
        <v>45756</v>
      </c>
      <c r="M8638" t="s">
        <v>530</v>
      </c>
      <c r="N8638" s="1">
        <v>45073</v>
      </c>
      <c r="O8638" s="1">
        <v>45077</v>
      </c>
      <c r="P8638">
        <v>39</v>
      </c>
      <c r="Q8638">
        <v>2</v>
      </c>
      <c r="R8638" t="s">
        <v>40</v>
      </c>
      <c r="S8638">
        <v>4</v>
      </c>
      <c r="T8638">
        <v>2</v>
      </c>
      <c r="U8638">
        <v>4</v>
      </c>
      <c r="V8638">
        <v>892</v>
      </c>
      <c r="W8638" t="s">
        <v>41</v>
      </c>
      <c r="X8638" t="s">
        <v>41841</v>
      </c>
      <c r="Y8638" t="s">
        <v>81</v>
      </c>
      <c r="Z8638" s="1">
        <v>45052</v>
      </c>
      <c r="AA8638" s="2">
        <v>0.11090277777777778</v>
      </c>
      <c r="AB8638" s="2">
        <v>0.5154050925925926</v>
      </c>
      <c r="AC8638" t="s">
        <v>44</v>
      </c>
      <c r="AD8638" t="s">
        <v>44</v>
      </c>
      <c r="AE8638" t="s">
        <v>44</v>
      </c>
      <c r="AF8638">
        <v>223</v>
      </c>
    </row>
    <row r="8639" spans="1:32">
      <c r="A8639">
        <v>34203</v>
      </c>
      <c r="B8639">
        <v>33303</v>
      </c>
      <c r="C8639" t="s">
        <v>1056</v>
      </c>
      <c r="D8639" t="s">
        <v>416</v>
      </c>
      <c r="E8639" t="s">
        <v>48</v>
      </c>
      <c r="F8639" t="s">
        <v>41842</v>
      </c>
      <c r="G8639" t="s">
        <v>41843</v>
      </c>
      <c r="H8639" t="s">
        <v>530</v>
      </c>
      <c r="I8639" s="1">
        <v>21502</v>
      </c>
      <c r="J8639" t="s">
        <v>41844</v>
      </c>
      <c r="K8639" t="s">
        <v>41845</v>
      </c>
      <c r="L8639">
        <v>71332</v>
      </c>
      <c r="M8639" t="s">
        <v>530</v>
      </c>
      <c r="N8639" s="1">
        <v>45288</v>
      </c>
      <c r="O8639" s="1">
        <v>45290</v>
      </c>
      <c r="P8639">
        <v>65</v>
      </c>
      <c r="Q8639">
        <v>3</v>
      </c>
      <c r="R8639" t="s">
        <v>63</v>
      </c>
      <c r="S8639">
        <v>2</v>
      </c>
      <c r="T8639">
        <v>1</v>
      </c>
      <c r="U8639">
        <v>2</v>
      </c>
      <c r="V8639">
        <v>164</v>
      </c>
      <c r="W8639" t="s">
        <v>41</v>
      </c>
      <c r="X8639" t="s">
        <v>41846</v>
      </c>
      <c r="Y8639" t="s">
        <v>43</v>
      </c>
      <c r="Z8639" s="1">
        <v>45256</v>
      </c>
      <c r="AA8639" s="2">
        <v>0.7122222222222222</v>
      </c>
      <c r="AB8639" s="2">
        <v>1.4537037037037038E-2</v>
      </c>
      <c r="AC8639" t="s">
        <v>45</v>
      </c>
      <c r="AD8639" t="s">
        <v>45</v>
      </c>
      <c r="AE8639" t="s">
        <v>44</v>
      </c>
      <c r="AF8639">
        <v>82</v>
      </c>
    </row>
    <row r="8640" spans="1:32">
      <c r="A8640">
        <v>34204</v>
      </c>
      <c r="B8640">
        <v>33304</v>
      </c>
      <c r="C8640" t="s">
        <v>2202</v>
      </c>
      <c r="D8640" t="s">
        <v>1433</v>
      </c>
      <c r="E8640" t="s">
        <v>34</v>
      </c>
      <c r="F8640" t="s">
        <v>15132</v>
      </c>
      <c r="G8640" t="s">
        <v>41847</v>
      </c>
      <c r="H8640" t="s">
        <v>330</v>
      </c>
      <c r="I8640" s="1">
        <v>22028</v>
      </c>
      <c r="J8640" t="s">
        <v>41848</v>
      </c>
      <c r="K8640" t="s">
        <v>41849</v>
      </c>
      <c r="L8640">
        <v>94901</v>
      </c>
      <c r="M8640" t="s">
        <v>330</v>
      </c>
      <c r="N8640" s="1">
        <v>45303</v>
      </c>
      <c r="O8640" s="1">
        <v>45308</v>
      </c>
      <c r="P8640">
        <v>20</v>
      </c>
      <c r="Q8640">
        <v>1</v>
      </c>
      <c r="R8640" t="s">
        <v>63</v>
      </c>
      <c r="S8640">
        <v>2</v>
      </c>
      <c r="T8640">
        <v>2</v>
      </c>
      <c r="U8640">
        <v>5</v>
      </c>
      <c r="V8640">
        <v>405</v>
      </c>
      <c r="W8640" t="s">
        <v>54</v>
      </c>
      <c r="X8640" t="s">
        <v>41850</v>
      </c>
      <c r="Y8640" t="s">
        <v>6</v>
      </c>
      <c r="Z8640" s="1">
        <v>45269</v>
      </c>
      <c r="AA8640" s="2">
        <v>0.66357638888888892</v>
      </c>
      <c r="AB8640" s="2">
        <v>0.96677083333333336</v>
      </c>
      <c r="AC8640" t="s">
        <v>45</v>
      </c>
      <c r="AD8640" t="s">
        <v>45</v>
      </c>
      <c r="AE8640" t="s">
        <v>44</v>
      </c>
      <c r="AF8640">
        <v>81</v>
      </c>
    </row>
    <row r="8641" spans="1:32">
      <c r="A8641">
        <v>34205</v>
      </c>
      <c r="B8641">
        <v>33305</v>
      </c>
      <c r="C8641" t="s">
        <v>139</v>
      </c>
      <c r="D8641" t="s">
        <v>1493</v>
      </c>
      <c r="E8641" t="s">
        <v>48</v>
      </c>
      <c r="F8641" t="s">
        <v>41851</v>
      </c>
      <c r="G8641" t="s">
        <v>41852</v>
      </c>
      <c r="H8641" t="s">
        <v>1442</v>
      </c>
      <c r="I8641" s="1">
        <v>22223</v>
      </c>
      <c r="J8641" t="s">
        <v>41853</v>
      </c>
      <c r="K8641" t="s">
        <v>41854</v>
      </c>
      <c r="L8641">
        <v>87606</v>
      </c>
      <c r="M8641" t="s">
        <v>1442</v>
      </c>
      <c r="N8641" s="1">
        <v>45158</v>
      </c>
      <c r="O8641" s="1">
        <v>45160</v>
      </c>
      <c r="P8641">
        <v>17</v>
      </c>
      <c r="Q8641">
        <v>1</v>
      </c>
      <c r="R8641" t="s">
        <v>63</v>
      </c>
      <c r="S8641">
        <v>1</v>
      </c>
      <c r="T8641">
        <v>0</v>
      </c>
      <c r="U8641">
        <v>2</v>
      </c>
      <c r="V8641">
        <v>132</v>
      </c>
      <c r="W8641" t="s">
        <v>54</v>
      </c>
      <c r="X8641" t="s">
        <v>41855</v>
      </c>
      <c r="Y8641" t="s">
        <v>6</v>
      </c>
      <c r="Z8641" s="1">
        <v>45122</v>
      </c>
      <c r="AA8641" s="2">
        <v>0.97638888888888886</v>
      </c>
      <c r="AB8641" s="2">
        <v>0.95362268518518523</v>
      </c>
      <c r="AC8641" t="s">
        <v>45</v>
      </c>
      <c r="AD8641" t="s">
        <v>44</v>
      </c>
      <c r="AE8641" t="s">
        <v>44</v>
      </c>
      <c r="AF8641">
        <v>66</v>
      </c>
    </row>
    <row r="8642" spans="1:32">
      <c r="A8642">
        <v>34207</v>
      </c>
      <c r="B8642">
        <v>33307</v>
      </c>
      <c r="C8642" t="s">
        <v>305</v>
      </c>
      <c r="D8642" t="s">
        <v>4530</v>
      </c>
      <c r="E8642" t="s">
        <v>34</v>
      </c>
      <c r="F8642" t="s">
        <v>41856</v>
      </c>
      <c r="G8642" t="s">
        <v>41857</v>
      </c>
      <c r="H8642" t="s">
        <v>50</v>
      </c>
      <c r="I8642" s="1">
        <v>25455</v>
      </c>
      <c r="J8642" t="s">
        <v>41858</v>
      </c>
      <c r="K8642" t="s">
        <v>35449</v>
      </c>
      <c r="L8642">
        <v>23256</v>
      </c>
      <c r="M8642" t="s">
        <v>50</v>
      </c>
      <c r="N8642" s="1">
        <v>45043</v>
      </c>
      <c r="O8642" s="1">
        <v>45048</v>
      </c>
      <c r="P8642">
        <v>30</v>
      </c>
      <c r="Q8642">
        <v>2</v>
      </c>
      <c r="R8642" t="s">
        <v>40</v>
      </c>
      <c r="S8642">
        <v>3</v>
      </c>
      <c r="T8642">
        <v>1</v>
      </c>
      <c r="U8642">
        <v>5</v>
      </c>
      <c r="V8642">
        <v>1090</v>
      </c>
      <c r="W8642" t="s">
        <v>54</v>
      </c>
      <c r="X8642" t="s">
        <v>41859</v>
      </c>
      <c r="Y8642" t="s">
        <v>81</v>
      </c>
      <c r="Z8642" s="1">
        <v>45038</v>
      </c>
      <c r="AA8642" s="2">
        <v>5.0509259259259254E-2</v>
      </c>
      <c r="AB8642" s="2">
        <v>0.13565972222222222</v>
      </c>
      <c r="AC8642" t="s">
        <v>45</v>
      </c>
      <c r="AD8642" t="s">
        <v>44</v>
      </c>
      <c r="AE8642" t="s">
        <v>44</v>
      </c>
      <c r="AF8642">
        <v>218</v>
      </c>
    </row>
    <row r="8643" spans="1:32">
      <c r="A8643">
        <v>34208</v>
      </c>
      <c r="B8643">
        <v>33308</v>
      </c>
      <c r="C8643" t="s">
        <v>229</v>
      </c>
      <c r="D8643" t="s">
        <v>26955</v>
      </c>
      <c r="E8643" t="s">
        <v>34</v>
      </c>
      <c r="F8643" t="s">
        <v>20655</v>
      </c>
      <c r="G8643" t="s">
        <v>41860</v>
      </c>
      <c r="H8643" t="s">
        <v>295</v>
      </c>
      <c r="I8643" s="1">
        <v>26709</v>
      </c>
      <c r="J8643" t="s">
        <v>41861</v>
      </c>
      <c r="K8643" t="s">
        <v>10681</v>
      </c>
      <c r="L8643">
        <v>22000</v>
      </c>
      <c r="M8643" t="s">
        <v>295</v>
      </c>
      <c r="N8643" s="1">
        <v>45155</v>
      </c>
      <c r="O8643" s="1">
        <v>45160</v>
      </c>
      <c r="P8643">
        <v>27</v>
      </c>
      <c r="Q8643">
        <v>2</v>
      </c>
      <c r="R8643" t="s">
        <v>40</v>
      </c>
      <c r="S8643">
        <v>3</v>
      </c>
      <c r="T8643">
        <v>2</v>
      </c>
      <c r="U8643">
        <v>5</v>
      </c>
      <c r="V8643">
        <v>1245</v>
      </c>
      <c r="W8643" t="s">
        <v>41</v>
      </c>
      <c r="X8643" t="s">
        <v>41862</v>
      </c>
      <c r="Y8643" t="s">
        <v>6</v>
      </c>
      <c r="Z8643" s="1">
        <v>45133</v>
      </c>
      <c r="AA8643" s="2">
        <v>0.99722222222222223</v>
      </c>
      <c r="AB8643" s="2">
        <v>0.77356481481481476</v>
      </c>
      <c r="AC8643" t="s">
        <v>45</v>
      </c>
      <c r="AD8643" t="s">
        <v>45</v>
      </c>
      <c r="AE8643" t="s">
        <v>45</v>
      </c>
      <c r="AF8643">
        <v>249</v>
      </c>
    </row>
    <row r="8644" spans="1:32">
      <c r="A8644">
        <v>34214</v>
      </c>
      <c r="B8644">
        <v>33314</v>
      </c>
      <c r="C8644" t="s">
        <v>688</v>
      </c>
      <c r="D8644" t="s">
        <v>681</v>
      </c>
      <c r="E8644" t="s">
        <v>48</v>
      </c>
      <c r="F8644" t="s">
        <v>41863</v>
      </c>
      <c r="G8644" t="s">
        <v>41864</v>
      </c>
      <c r="H8644" t="s">
        <v>86</v>
      </c>
      <c r="I8644" s="1">
        <v>32193</v>
      </c>
      <c r="J8644" t="s">
        <v>41865</v>
      </c>
      <c r="K8644" t="s">
        <v>14031</v>
      </c>
      <c r="L8644">
        <v>55008</v>
      </c>
      <c r="M8644" t="s">
        <v>86</v>
      </c>
      <c r="N8644" s="1">
        <v>45316</v>
      </c>
      <c r="O8644" s="1">
        <v>45320</v>
      </c>
      <c r="P8644">
        <v>90</v>
      </c>
      <c r="Q8644">
        <v>4</v>
      </c>
      <c r="R8644" t="s">
        <v>40</v>
      </c>
      <c r="S8644">
        <v>3</v>
      </c>
      <c r="T8644">
        <v>2</v>
      </c>
      <c r="U8644">
        <v>4</v>
      </c>
      <c r="V8644">
        <v>872</v>
      </c>
      <c r="W8644" t="s">
        <v>54</v>
      </c>
      <c r="X8644" t="s">
        <v>41866</v>
      </c>
      <c r="Y8644" t="s">
        <v>43</v>
      </c>
      <c r="Z8644" s="1">
        <v>45281</v>
      </c>
      <c r="AA8644" s="2">
        <v>0.19533564814814816</v>
      </c>
      <c r="AB8644" s="2">
        <v>0.58886574074074072</v>
      </c>
      <c r="AC8644" t="s">
        <v>45</v>
      </c>
      <c r="AD8644" t="s">
        <v>44</v>
      </c>
      <c r="AE8644" t="s">
        <v>44</v>
      </c>
      <c r="AF8644">
        <v>218</v>
      </c>
    </row>
    <row r="8645" spans="1:32">
      <c r="A8645">
        <v>34215</v>
      </c>
      <c r="B8645">
        <v>33315</v>
      </c>
      <c r="C8645" t="s">
        <v>12037</v>
      </c>
      <c r="D8645" t="s">
        <v>24272</v>
      </c>
      <c r="E8645" t="s">
        <v>34</v>
      </c>
      <c r="F8645" t="s">
        <v>41867</v>
      </c>
      <c r="G8645" t="s">
        <v>41868</v>
      </c>
      <c r="H8645" t="s">
        <v>122</v>
      </c>
      <c r="I8645" s="1">
        <v>32741</v>
      </c>
      <c r="J8645" t="s">
        <v>41869</v>
      </c>
      <c r="K8645" t="s">
        <v>41870</v>
      </c>
      <c r="L8645">
        <v>64505</v>
      </c>
      <c r="M8645" t="s">
        <v>122</v>
      </c>
      <c r="N8645" s="1">
        <v>45260</v>
      </c>
      <c r="O8645" s="1">
        <v>45262</v>
      </c>
      <c r="P8645">
        <v>6</v>
      </c>
      <c r="Q8645">
        <v>1</v>
      </c>
      <c r="R8645" t="s">
        <v>40</v>
      </c>
      <c r="S8645">
        <v>4</v>
      </c>
      <c r="T8645">
        <v>2</v>
      </c>
      <c r="U8645">
        <v>2</v>
      </c>
      <c r="V8645">
        <v>466</v>
      </c>
      <c r="W8645" t="s">
        <v>41</v>
      </c>
      <c r="X8645" t="s">
        <v>41871</v>
      </c>
      <c r="Y8645" t="s">
        <v>6</v>
      </c>
      <c r="Z8645" s="1">
        <v>45239</v>
      </c>
      <c r="AA8645" s="2">
        <v>0.14887731481481481</v>
      </c>
      <c r="AB8645" s="2">
        <v>0.70468750000000002</v>
      </c>
      <c r="AC8645" t="s">
        <v>45</v>
      </c>
      <c r="AD8645" t="s">
        <v>44</v>
      </c>
      <c r="AE8645" t="s">
        <v>44</v>
      </c>
      <c r="AF8645">
        <v>233</v>
      </c>
    </row>
    <row r="8646" spans="1:32">
      <c r="A8646">
        <v>34216</v>
      </c>
      <c r="B8646">
        <v>33316</v>
      </c>
      <c r="C8646" t="s">
        <v>2504</v>
      </c>
      <c r="D8646" t="s">
        <v>2828</v>
      </c>
      <c r="E8646" t="s">
        <v>34</v>
      </c>
      <c r="F8646" t="s">
        <v>41872</v>
      </c>
      <c r="G8646">
        <v>7248619496</v>
      </c>
      <c r="H8646" t="s">
        <v>530</v>
      </c>
      <c r="I8646" s="1">
        <v>23110</v>
      </c>
      <c r="J8646" t="s">
        <v>41873</v>
      </c>
      <c r="K8646" t="s">
        <v>25674</v>
      </c>
      <c r="L8646">
        <v>80637</v>
      </c>
      <c r="M8646" t="s">
        <v>530</v>
      </c>
      <c r="N8646" s="1">
        <v>45242</v>
      </c>
      <c r="O8646" s="1">
        <v>45247</v>
      </c>
      <c r="P8646">
        <v>69</v>
      </c>
      <c r="Q8646">
        <v>3</v>
      </c>
      <c r="R8646" t="s">
        <v>40</v>
      </c>
      <c r="S8646">
        <v>4</v>
      </c>
      <c r="T8646">
        <v>1</v>
      </c>
      <c r="U8646">
        <v>5</v>
      </c>
      <c r="V8646">
        <v>1090</v>
      </c>
      <c r="W8646" t="s">
        <v>41</v>
      </c>
      <c r="X8646" t="s">
        <v>41874</v>
      </c>
      <c r="Y8646" t="s">
        <v>43</v>
      </c>
      <c r="Z8646" s="1">
        <v>45208</v>
      </c>
      <c r="AA8646" s="2">
        <v>0.57712962962962966</v>
      </c>
      <c r="AB8646" s="2">
        <v>0.72195601851851843</v>
      </c>
      <c r="AC8646" t="s">
        <v>44</v>
      </c>
      <c r="AD8646" t="s">
        <v>44</v>
      </c>
      <c r="AE8646" t="s">
        <v>45</v>
      </c>
      <c r="AF8646">
        <v>218</v>
      </c>
    </row>
    <row r="8647" spans="1:32">
      <c r="A8647">
        <v>34219</v>
      </c>
      <c r="B8647">
        <v>33319</v>
      </c>
      <c r="C8647" t="s">
        <v>13253</v>
      </c>
      <c r="D8647" t="s">
        <v>140</v>
      </c>
      <c r="E8647" t="s">
        <v>34</v>
      </c>
      <c r="F8647" t="s">
        <v>41875</v>
      </c>
      <c r="G8647" t="s">
        <v>41876</v>
      </c>
      <c r="H8647" t="s">
        <v>423</v>
      </c>
      <c r="I8647" s="1">
        <v>22219</v>
      </c>
      <c r="J8647" t="s">
        <v>41877</v>
      </c>
      <c r="K8647" t="s">
        <v>41878</v>
      </c>
      <c r="L8647">
        <v>97013</v>
      </c>
      <c r="M8647" t="s">
        <v>423</v>
      </c>
      <c r="N8647" s="1">
        <v>45139</v>
      </c>
      <c r="O8647" s="1">
        <v>45142</v>
      </c>
      <c r="P8647">
        <v>73</v>
      </c>
      <c r="Q8647">
        <v>3</v>
      </c>
      <c r="R8647" t="s">
        <v>53</v>
      </c>
      <c r="S8647">
        <v>3</v>
      </c>
      <c r="T8647">
        <v>0</v>
      </c>
      <c r="U8647">
        <v>3</v>
      </c>
      <c r="V8647">
        <v>426</v>
      </c>
      <c r="W8647" t="s">
        <v>54</v>
      </c>
      <c r="X8647" t="s">
        <v>41879</v>
      </c>
      <c r="Y8647" t="s">
        <v>81</v>
      </c>
      <c r="Z8647" s="1">
        <v>45130</v>
      </c>
      <c r="AA8647" s="2">
        <v>0.39605324074074072</v>
      </c>
      <c r="AB8647" s="2">
        <v>0.19377314814814817</v>
      </c>
      <c r="AC8647" t="s">
        <v>44</v>
      </c>
      <c r="AD8647" t="s">
        <v>44</v>
      </c>
      <c r="AE8647" t="s">
        <v>44</v>
      </c>
      <c r="AF8647">
        <v>142</v>
      </c>
    </row>
    <row r="8648" spans="1:32">
      <c r="A8648">
        <v>34222</v>
      </c>
      <c r="B8648">
        <v>33322</v>
      </c>
      <c r="C8648" t="s">
        <v>82</v>
      </c>
      <c r="D8648" t="s">
        <v>91</v>
      </c>
      <c r="E8648" t="s">
        <v>48</v>
      </c>
      <c r="F8648" t="s">
        <v>41880</v>
      </c>
      <c r="G8648" t="s">
        <v>41881</v>
      </c>
      <c r="H8648" t="s">
        <v>129</v>
      </c>
      <c r="I8648" s="1">
        <v>19453</v>
      </c>
      <c r="J8648" t="s">
        <v>41882</v>
      </c>
      <c r="K8648" t="s">
        <v>22479</v>
      </c>
      <c r="L8648">
        <v>66081</v>
      </c>
      <c r="M8648" t="s">
        <v>129</v>
      </c>
      <c r="N8648" s="1">
        <v>45209</v>
      </c>
      <c r="O8648" s="1">
        <v>45212</v>
      </c>
      <c r="P8648">
        <v>27</v>
      </c>
      <c r="Q8648">
        <v>2</v>
      </c>
      <c r="R8648" t="s">
        <v>40</v>
      </c>
      <c r="S8648">
        <v>3</v>
      </c>
      <c r="T8648">
        <v>0</v>
      </c>
      <c r="U8648">
        <v>3</v>
      </c>
      <c r="V8648">
        <v>708</v>
      </c>
      <c r="W8648" t="s">
        <v>41</v>
      </c>
      <c r="X8648" t="s">
        <v>41883</v>
      </c>
      <c r="Y8648" t="s">
        <v>81</v>
      </c>
      <c r="Z8648" s="1">
        <v>45185</v>
      </c>
      <c r="AA8648" s="2">
        <v>0.60108796296296296</v>
      </c>
      <c r="AB8648" s="2">
        <v>0.58649305555555553</v>
      </c>
      <c r="AC8648" t="s">
        <v>44</v>
      </c>
      <c r="AD8648" t="s">
        <v>44</v>
      </c>
      <c r="AE8648" t="s">
        <v>44</v>
      </c>
      <c r="AF8648">
        <v>236</v>
      </c>
    </row>
    <row r="8649" spans="1:32">
      <c r="A8649">
        <v>34223</v>
      </c>
      <c r="B8649">
        <v>33323</v>
      </c>
      <c r="C8649" t="s">
        <v>347</v>
      </c>
      <c r="D8649" t="s">
        <v>1914</v>
      </c>
      <c r="E8649" t="s">
        <v>34</v>
      </c>
      <c r="F8649" t="s">
        <v>41884</v>
      </c>
      <c r="G8649" t="s">
        <v>41885</v>
      </c>
      <c r="H8649" t="s">
        <v>457</v>
      </c>
      <c r="I8649" s="1">
        <v>29052</v>
      </c>
      <c r="J8649" t="s">
        <v>41886</v>
      </c>
      <c r="K8649" t="s">
        <v>41887</v>
      </c>
      <c r="L8649">
        <v>62417</v>
      </c>
      <c r="M8649" t="s">
        <v>457</v>
      </c>
      <c r="N8649" s="1">
        <v>44988</v>
      </c>
      <c r="O8649" s="1">
        <v>44989</v>
      </c>
      <c r="P8649">
        <v>50</v>
      </c>
      <c r="Q8649">
        <v>2</v>
      </c>
      <c r="R8649" t="s">
        <v>63</v>
      </c>
      <c r="S8649">
        <v>4</v>
      </c>
      <c r="T8649">
        <v>2</v>
      </c>
      <c r="U8649">
        <v>1</v>
      </c>
      <c r="V8649">
        <v>69</v>
      </c>
      <c r="W8649" t="s">
        <v>41</v>
      </c>
      <c r="X8649" t="s">
        <v>41888</v>
      </c>
      <c r="Y8649" t="s">
        <v>43</v>
      </c>
      <c r="Z8649" s="1">
        <v>44971</v>
      </c>
      <c r="AA8649" s="2">
        <v>0.81739583333333332</v>
      </c>
      <c r="AB8649" s="2">
        <v>7.1921296296296303E-2</v>
      </c>
      <c r="AC8649" t="s">
        <v>45</v>
      </c>
      <c r="AD8649" t="s">
        <v>45</v>
      </c>
      <c r="AE8649" t="s">
        <v>45</v>
      </c>
      <c r="AF8649">
        <v>69</v>
      </c>
    </row>
    <row r="8650" spans="1:32">
      <c r="A8650">
        <v>34224</v>
      </c>
      <c r="B8650">
        <v>33324</v>
      </c>
      <c r="C8650" t="s">
        <v>2511</v>
      </c>
      <c r="D8650" t="s">
        <v>3066</v>
      </c>
      <c r="E8650" t="s">
        <v>48</v>
      </c>
      <c r="F8650" t="s">
        <v>41889</v>
      </c>
      <c r="G8650" t="s">
        <v>41890</v>
      </c>
      <c r="H8650" t="s">
        <v>272</v>
      </c>
      <c r="I8650" s="1">
        <v>37744</v>
      </c>
      <c r="J8650" t="s">
        <v>41891</v>
      </c>
      <c r="K8650" t="s">
        <v>41892</v>
      </c>
      <c r="L8650">
        <v>59285</v>
      </c>
      <c r="M8650" t="s">
        <v>272</v>
      </c>
      <c r="N8650" s="1">
        <v>45202</v>
      </c>
      <c r="O8650" s="1">
        <v>45204</v>
      </c>
      <c r="P8650">
        <v>85</v>
      </c>
      <c r="Q8650">
        <v>4</v>
      </c>
      <c r="R8650" t="s">
        <v>53</v>
      </c>
      <c r="S8650">
        <v>3</v>
      </c>
      <c r="T8650">
        <v>0</v>
      </c>
      <c r="U8650">
        <v>2</v>
      </c>
      <c r="V8650">
        <v>286</v>
      </c>
      <c r="W8650" t="s">
        <v>41</v>
      </c>
      <c r="X8650" t="s">
        <v>41893</v>
      </c>
      <c r="Y8650" t="s">
        <v>65</v>
      </c>
      <c r="Z8650" s="1">
        <v>45166</v>
      </c>
      <c r="AA8650" s="2">
        <v>0.43615740740740744</v>
      </c>
      <c r="AB8650" s="2">
        <v>0.23944444444444443</v>
      </c>
      <c r="AC8650" t="s">
        <v>44</v>
      </c>
      <c r="AD8650" t="s">
        <v>45</v>
      </c>
      <c r="AE8650" t="s">
        <v>45</v>
      </c>
      <c r="AF8650">
        <v>143</v>
      </c>
    </row>
    <row r="8651" spans="1:32">
      <c r="A8651">
        <v>34227</v>
      </c>
      <c r="B8651">
        <v>33327</v>
      </c>
      <c r="C8651" t="s">
        <v>2828</v>
      </c>
      <c r="D8651" t="s">
        <v>435</v>
      </c>
      <c r="E8651" t="s">
        <v>48</v>
      </c>
      <c r="F8651" t="s">
        <v>41894</v>
      </c>
      <c r="G8651" t="s">
        <v>41895</v>
      </c>
      <c r="H8651" t="s">
        <v>70</v>
      </c>
      <c r="I8651" s="1">
        <v>26270</v>
      </c>
      <c r="J8651" t="s">
        <v>41896</v>
      </c>
      <c r="K8651" t="s">
        <v>41897</v>
      </c>
      <c r="L8651">
        <v>86829</v>
      </c>
      <c r="M8651" t="s">
        <v>70</v>
      </c>
      <c r="N8651" s="1">
        <v>45280</v>
      </c>
      <c r="O8651" s="1">
        <v>45284</v>
      </c>
      <c r="P8651">
        <v>17</v>
      </c>
      <c r="Q8651">
        <v>1</v>
      </c>
      <c r="R8651" t="s">
        <v>63</v>
      </c>
      <c r="S8651">
        <v>3</v>
      </c>
      <c r="T8651">
        <v>1</v>
      </c>
      <c r="U8651">
        <v>4</v>
      </c>
      <c r="V8651">
        <v>352</v>
      </c>
      <c r="W8651" t="s">
        <v>54</v>
      </c>
      <c r="X8651" t="s">
        <v>41898</v>
      </c>
      <c r="Y8651" t="s">
        <v>43</v>
      </c>
      <c r="Z8651" s="1">
        <v>45241</v>
      </c>
      <c r="AA8651" s="2">
        <v>0.30693287037037037</v>
      </c>
      <c r="AB8651" s="2">
        <v>0.47282407407407406</v>
      </c>
      <c r="AC8651" t="s">
        <v>44</v>
      </c>
      <c r="AD8651" t="s">
        <v>44</v>
      </c>
      <c r="AE8651" t="s">
        <v>45</v>
      </c>
      <c r="AF8651">
        <v>88</v>
      </c>
    </row>
    <row r="8652" spans="1:32">
      <c r="A8652">
        <v>34228</v>
      </c>
      <c r="B8652">
        <v>33328</v>
      </c>
      <c r="C8652" t="s">
        <v>828</v>
      </c>
      <c r="D8652" t="s">
        <v>1240</v>
      </c>
      <c r="E8652" t="s">
        <v>48</v>
      </c>
      <c r="F8652" t="s">
        <v>41899</v>
      </c>
      <c r="G8652" t="s">
        <v>41900</v>
      </c>
      <c r="H8652" t="s">
        <v>77</v>
      </c>
      <c r="I8652" s="1">
        <v>23238</v>
      </c>
      <c r="J8652" t="s">
        <v>41901</v>
      </c>
      <c r="K8652" t="s">
        <v>6130</v>
      </c>
      <c r="L8652">
        <v>47597</v>
      </c>
      <c r="M8652" t="s">
        <v>77</v>
      </c>
      <c r="N8652" s="1">
        <v>45030</v>
      </c>
      <c r="O8652" s="1">
        <v>45033</v>
      </c>
      <c r="P8652">
        <v>87</v>
      </c>
      <c r="Q8652">
        <v>4</v>
      </c>
      <c r="R8652" t="s">
        <v>40</v>
      </c>
      <c r="S8652">
        <v>3</v>
      </c>
      <c r="T8652">
        <v>2</v>
      </c>
      <c r="U8652">
        <v>3</v>
      </c>
      <c r="V8652">
        <v>696</v>
      </c>
      <c r="W8652" t="s">
        <v>41</v>
      </c>
      <c r="X8652" t="s">
        <v>41902</v>
      </c>
      <c r="Y8652" t="s">
        <v>65</v>
      </c>
      <c r="Z8652" s="1">
        <v>45020</v>
      </c>
      <c r="AA8652" s="2">
        <v>8.487268518518519E-2</v>
      </c>
      <c r="AB8652" s="2">
        <v>0.58071759259259259</v>
      </c>
      <c r="AC8652" t="s">
        <v>45</v>
      </c>
      <c r="AD8652" t="s">
        <v>44</v>
      </c>
      <c r="AE8652" t="s">
        <v>45</v>
      </c>
      <c r="AF8652">
        <v>232</v>
      </c>
    </row>
    <row r="8653" spans="1:32">
      <c r="A8653">
        <v>34230</v>
      </c>
      <c r="B8653">
        <v>33330</v>
      </c>
      <c r="C8653" t="s">
        <v>564</v>
      </c>
      <c r="D8653" t="s">
        <v>3425</v>
      </c>
      <c r="E8653" t="s">
        <v>48</v>
      </c>
      <c r="F8653" t="s">
        <v>41903</v>
      </c>
      <c r="G8653" t="s">
        <v>41904</v>
      </c>
      <c r="H8653" t="s">
        <v>209</v>
      </c>
      <c r="I8653" s="1">
        <v>19352</v>
      </c>
      <c r="J8653" t="s">
        <v>41905</v>
      </c>
      <c r="K8653" t="s">
        <v>36378</v>
      </c>
      <c r="L8653">
        <v>48380</v>
      </c>
      <c r="M8653" t="s">
        <v>209</v>
      </c>
      <c r="N8653" s="1">
        <v>45281</v>
      </c>
      <c r="O8653" s="1">
        <v>45284</v>
      </c>
      <c r="P8653">
        <v>2</v>
      </c>
      <c r="Q8653">
        <v>1</v>
      </c>
      <c r="R8653" t="s">
        <v>63</v>
      </c>
      <c r="S8653">
        <v>3</v>
      </c>
      <c r="T8653">
        <v>2</v>
      </c>
      <c r="U8653">
        <v>3</v>
      </c>
      <c r="V8653">
        <v>243</v>
      </c>
      <c r="W8653" t="s">
        <v>54</v>
      </c>
      <c r="X8653" t="s">
        <v>41906</v>
      </c>
      <c r="Y8653" t="s">
        <v>81</v>
      </c>
      <c r="Z8653" s="1">
        <v>45266</v>
      </c>
      <c r="AA8653" s="2">
        <v>0.94649305555555552</v>
      </c>
      <c r="AB8653" s="2">
        <v>0.33793981481481478</v>
      </c>
      <c r="AC8653" t="s">
        <v>45</v>
      </c>
      <c r="AD8653" t="s">
        <v>44</v>
      </c>
      <c r="AE8653" t="s">
        <v>44</v>
      </c>
      <c r="AF8653">
        <v>81</v>
      </c>
    </row>
    <row r="8654" spans="1:32">
      <c r="A8654">
        <v>34231</v>
      </c>
      <c r="B8654">
        <v>33331</v>
      </c>
      <c r="C8654" t="s">
        <v>1360</v>
      </c>
      <c r="D8654" t="s">
        <v>7878</v>
      </c>
      <c r="E8654" t="s">
        <v>34</v>
      </c>
      <c r="F8654" t="s">
        <v>41907</v>
      </c>
      <c r="G8654" t="s">
        <v>41908</v>
      </c>
      <c r="H8654" t="s">
        <v>60</v>
      </c>
      <c r="I8654" s="1">
        <v>23160</v>
      </c>
      <c r="J8654" t="s">
        <v>41909</v>
      </c>
      <c r="K8654" t="s">
        <v>41910</v>
      </c>
      <c r="L8654">
        <v>41815</v>
      </c>
      <c r="M8654" t="s">
        <v>60</v>
      </c>
      <c r="N8654" s="1">
        <v>45304</v>
      </c>
      <c r="O8654" s="1">
        <v>45308</v>
      </c>
      <c r="P8654">
        <v>13</v>
      </c>
      <c r="Q8654">
        <v>1</v>
      </c>
      <c r="R8654" t="s">
        <v>53</v>
      </c>
      <c r="S8654">
        <v>3</v>
      </c>
      <c r="T8654">
        <v>2</v>
      </c>
      <c r="U8654">
        <v>4</v>
      </c>
      <c r="V8654">
        <v>520</v>
      </c>
      <c r="W8654" t="s">
        <v>54</v>
      </c>
      <c r="X8654" t="s">
        <v>41911</v>
      </c>
      <c r="Y8654" t="s">
        <v>65</v>
      </c>
      <c r="Z8654" s="1">
        <v>45268</v>
      </c>
      <c r="AA8654" s="2">
        <v>0.37107638888888889</v>
      </c>
      <c r="AB8654" s="2">
        <v>0.99846064814814817</v>
      </c>
      <c r="AC8654" t="s">
        <v>45</v>
      </c>
      <c r="AD8654" t="s">
        <v>45</v>
      </c>
      <c r="AE8654" t="s">
        <v>44</v>
      </c>
      <c r="AF8654">
        <v>130</v>
      </c>
    </row>
    <row r="8655" spans="1:32">
      <c r="A8655">
        <v>34232</v>
      </c>
      <c r="B8655">
        <v>33332</v>
      </c>
      <c r="C8655" t="s">
        <v>1555</v>
      </c>
      <c r="D8655" t="s">
        <v>3541</v>
      </c>
      <c r="E8655" t="s">
        <v>34</v>
      </c>
      <c r="F8655" t="s">
        <v>41912</v>
      </c>
      <c r="G8655" t="s">
        <v>41913</v>
      </c>
      <c r="H8655" t="s">
        <v>330</v>
      </c>
      <c r="I8655" s="1">
        <v>16590</v>
      </c>
      <c r="J8655" t="s">
        <v>41914</v>
      </c>
      <c r="K8655" t="s">
        <v>41915</v>
      </c>
      <c r="L8655">
        <v>924</v>
      </c>
      <c r="M8655" t="s">
        <v>330</v>
      </c>
      <c r="N8655" s="1">
        <v>44948</v>
      </c>
      <c r="O8655" s="1">
        <v>44949</v>
      </c>
      <c r="P8655">
        <v>16</v>
      </c>
      <c r="Q8655">
        <v>1</v>
      </c>
      <c r="R8655" t="s">
        <v>53</v>
      </c>
      <c r="S8655">
        <v>4</v>
      </c>
      <c r="T8655">
        <v>1</v>
      </c>
      <c r="U8655">
        <v>1</v>
      </c>
      <c r="V8655">
        <v>130</v>
      </c>
      <c r="W8655" t="s">
        <v>54</v>
      </c>
      <c r="X8655" t="s">
        <v>41916</v>
      </c>
      <c r="Y8655" t="s">
        <v>6</v>
      </c>
      <c r="Z8655" s="1">
        <v>44941</v>
      </c>
      <c r="AA8655" s="2">
        <v>0.62084490740740739</v>
      </c>
      <c r="AB8655" s="2">
        <v>0.55055555555555558</v>
      </c>
      <c r="AC8655" t="s">
        <v>45</v>
      </c>
      <c r="AD8655" t="s">
        <v>44</v>
      </c>
      <c r="AE8655" t="s">
        <v>44</v>
      </c>
      <c r="AF8655">
        <v>130</v>
      </c>
    </row>
    <row r="8656" spans="1:32">
      <c r="A8656">
        <v>34233</v>
      </c>
      <c r="B8656">
        <v>33333</v>
      </c>
      <c r="C8656" t="s">
        <v>1139</v>
      </c>
      <c r="D8656" t="s">
        <v>2398</v>
      </c>
      <c r="E8656" t="s">
        <v>34</v>
      </c>
      <c r="F8656" t="s">
        <v>41917</v>
      </c>
      <c r="G8656" t="s">
        <v>41918</v>
      </c>
      <c r="H8656" t="s">
        <v>179</v>
      </c>
      <c r="I8656" s="1">
        <v>18219</v>
      </c>
      <c r="J8656" t="s">
        <v>41919</v>
      </c>
      <c r="K8656" t="s">
        <v>41920</v>
      </c>
      <c r="L8656">
        <v>90850</v>
      </c>
      <c r="M8656" t="s">
        <v>179</v>
      </c>
      <c r="N8656" s="1">
        <v>45300</v>
      </c>
      <c r="O8656" s="1">
        <v>45301</v>
      </c>
      <c r="P8656">
        <v>75</v>
      </c>
      <c r="Q8656">
        <v>3</v>
      </c>
      <c r="R8656" t="s">
        <v>40</v>
      </c>
      <c r="S8656">
        <v>4</v>
      </c>
      <c r="T8656">
        <v>2</v>
      </c>
      <c r="U8656">
        <v>1</v>
      </c>
      <c r="V8656">
        <v>232</v>
      </c>
      <c r="W8656" t="s">
        <v>41</v>
      </c>
      <c r="X8656" t="s">
        <v>41921</v>
      </c>
      <c r="Y8656" t="s">
        <v>81</v>
      </c>
      <c r="Z8656" s="1">
        <v>45284</v>
      </c>
      <c r="AA8656" s="2">
        <v>0.34702546296296299</v>
      </c>
      <c r="AB8656" s="2">
        <v>0.23157407407407407</v>
      </c>
      <c r="AC8656" t="s">
        <v>45</v>
      </c>
      <c r="AD8656" t="s">
        <v>45</v>
      </c>
      <c r="AE8656" t="s">
        <v>45</v>
      </c>
      <c r="AF8656">
        <v>232</v>
      </c>
    </row>
    <row r="8657" spans="1:32">
      <c r="A8657">
        <v>34236</v>
      </c>
      <c r="B8657">
        <v>33336</v>
      </c>
      <c r="C8657" t="s">
        <v>1573</v>
      </c>
      <c r="D8657" t="s">
        <v>1380</v>
      </c>
      <c r="E8657" t="s">
        <v>48</v>
      </c>
      <c r="F8657" t="s">
        <v>41922</v>
      </c>
      <c r="G8657" t="s">
        <v>41923</v>
      </c>
      <c r="H8657" t="s">
        <v>171</v>
      </c>
      <c r="I8657" s="1">
        <v>16614</v>
      </c>
      <c r="J8657" t="s">
        <v>41924</v>
      </c>
      <c r="K8657" t="s">
        <v>41925</v>
      </c>
      <c r="L8657">
        <v>78606</v>
      </c>
      <c r="M8657" t="s">
        <v>171</v>
      </c>
      <c r="N8657" s="1">
        <v>45127</v>
      </c>
      <c r="O8657" s="1">
        <v>45131</v>
      </c>
      <c r="P8657">
        <v>59</v>
      </c>
      <c r="Q8657">
        <v>3</v>
      </c>
      <c r="R8657" t="s">
        <v>63</v>
      </c>
      <c r="S8657">
        <v>1</v>
      </c>
      <c r="T8657">
        <v>0</v>
      </c>
      <c r="U8657">
        <v>4</v>
      </c>
      <c r="V8657">
        <v>328</v>
      </c>
      <c r="W8657" t="s">
        <v>54</v>
      </c>
      <c r="X8657" t="s">
        <v>41926</v>
      </c>
      <c r="Y8657" t="s">
        <v>6</v>
      </c>
      <c r="Z8657" s="1">
        <v>45097</v>
      </c>
      <c r="AA8657" s="2">
        <v>0.7136689814814815</v>
      </c>
      <c r="AB8657" s="2">
        <v>0.12138888888888888</v>
      </c>
      <c r="AC8657" t="s">
        <v>45</v>
      </c>
      <c r="AD8657" t="s">
        <v>44</v>
      </c>
      <c r="AE8657" t="s">
        <v>45</v>
      </c>
      <c r="AF8657">
        <v>82</v>
      </c>
    </row>
    <row r="8658" spans="1:32">
      <c r="A8658">
        <v>34237</v>
      </c>
      <c r="B8658">
        <v>33337</v>
      </c>
      <c r="C8658" t="s">
        <v>1789</v>
      </c>
      <c r="D8658" t="s">
        <v>2352</v>
      </c>
      <c r="E8658" t="s">
        <v>34</v>
      </c>
      <c r="F8658" t="s">
        <v>41927</v>
      </c>
      <c r="G8658" t="s">
        <v>41928</v>
      </c>
      <c r="H8658" t="s">
        <v>405</v>
      </c>
      <c r="I8658" s="1">
        <v>32430</v>
      </c>
      <c r="J8658" t="s">
        <v>41929</v>
      </c>
      <c r="K8658" t="s">
        <v>41930</v>
      </c>
      <c r="L8658">
        <v>12708</v>
      </c>
      <c r="M8658" t="s">
        <v>405</v>
      </c>
      <c r="N8658" s="1">
        <v>45226</v>
      </c>
      <c r="O8658" s="1">
        <v>45230</v>
      </c>
      <c r="P8658">
        <v>42</v>
      </c>
      <c r="Q8658">
        <v>2</v>
      </c>
      <c r="R8658" t="s">
        <v>40</v>
      </c>
      <c r="S8658">
        <v>4</v>
      </c>
      <c r="T8658">
        <v>1</v>
      </c>
      <c r="U8658">
        <v>4</v>
      </c>
      <c r="V8658">
        <v>868</v>
      </c>
      <c r="W8658" t="s">
        <v>54</v>
      </c>
      <c r="X8658" t="s">
        <v>41931</v>
      </c>
      <c r="Y8658" t="s">
        <v>43</v>
      </c>
      <c r="Z8658" s="1">
        <v>45188</v>
      </c>
      <c r="AA8658" s="2">
        <v>0.92914351851851851</v>
      </c>
      <c r="AB8658" s="2">
        <v>0.56135416666666671</v>
      </c>
      <c r="AC8658" t="s">
        <v>44</v>
      </c>
      <c r="AD8658" t="s">
        <v>44</v>
      </c>
      <c r="AE8658" t="s">
        <v>45</v>
      </c>
      <c r="AF8658">
        <v>217</v>
      </c>
    </row>
    <row r="8659" spans="1:32">
      <c r="A8659">
        <v>34238</v>
      </c>
      <c r="B8659">
        <v>33338</v>
      </c>
      <c r="C8659" t="s">
        <v>1155</v>
      </c>
      <c r="D8659" t="s">
        <v>1509</v>
      </c>
      <c r="E8659" t="s">
        <v>34</v>
      </c>
      <c r="F8659" t="s">
        <v>41932</v>
      </c>
      <c r="G8659" t="s">
        <v>41933</v>
      </c>
      <c r="H8659" t="s">
        <v>457</v>
      </c>
      <c r="I8659" s="1">
        <v>33173</v>
      </c>
      <c r="J8659" t="s">
        <v>41934</v>
      </c>
      <c r="K8659" t="s">
        <v>41935</v>
      </c>
      <c r="L8659">
        <v>33152</v>
      </c>
      <c r="M8659" t="s">
        <v>457</v>
      </c>
      <c r="N8659" s="1">
        <v>45147</v>
      </c>
      <c r="O8659" s="1">
        <v>45148</v>
      </c>
      <c r="P8659">
        <v>32</v>
      </c>
      <c r="Q8659">
        <v>2</v>
      </c>
      <c r="R8659" t="s">
        <v>63</v>
      </c>
      <c r="S8659">
        <v>1</v>
      </c>
      <c r="T8659">
        <v>1</v>
      </c>
      <c r="U8659">
        <v>1</v>
      </c>
      <c r="V8659">
        <v>69</v>
      </c>
      <c r="W8659" t="s">
        <v>54</v>
      </c>
      <c r="X8659" t="s">
        <v>41936</v>
      </c>
      <c r="Y8659" t="s">
        <v>81</v>
      </c>
      <c r="Z8659" s="1">
        <v>45132</v>
      </c>
      <c r="AA8659" s="2">
        <v>0.67910879629629628</v>
      </c>
      <c r="AB8659" s="2">
        <v>7.694444444444444E-2</v>
      </c>
      <c r="AC8659" t="s">
        <v>44</v>
      </c>
      <c r="AD8659" t="s">
        <v>45</v>
      </c>
      <c r="AE8659" t="s">
        <v>44</v>
      </c>
      <c r="AF8659">
        <v>69</v>
      </c>
    </row>
    <row r="8660" spans="1:32">
      <c r="A8660">
        <v>34240</v>
      </c>
      <c r="B8660">
        <v>33340</v>
      </c>
      <c r="C8660" t="s">
        <v>1022</v>
      </c>
      <c r="D8660" t="s">
        <v>41937</v>
      </c>
      <c r="E8660" t="s">
        <v>34</v>
      </c>
      <c r="F8660" t="s">
        <v>41938</v>
      </c>
      <c r="G8660" t="s">
        <v>41939</v>
      </c>
      <c r="H8660" t="s">
        <v>50</v>
      </c>
      <c r="I8660" s="1">
        <v>20226</v>
      </c>
      <c r="J8660" t="s">
        <v>41940</v>
      </c>
      <c r="K8660" t="s">
        <v>41941</v>
      </c>
      <c r="L8660">
        <v>67607</v>
      </c>
      <c r="M8660" t="s">
        <v>50</v>
      </c>
      <c r="N8660" s="1">
        <v>45158</v>
      </c>
      <c r="O8660" s="1">
        <v>45159</v>
      </c>
      <c r="P8660">
        <v>78</v>
      </c>
      <c r="Q8660">
        <v>4</v>
      </c>
      <c r="R8660" t="s">
        <v>40</v>
      </c>
      <c r="S8660">
        <v>2</v>
      </c>
      <c r="T8660">
        <v>1</v>
      </c>
      <c r="U8660">
        <v>1</v>
      </c>
      <c r="V8660">
        <v>213</v>
      </c>
      <c r="W8660" t="s">
        <v>41</v>
      </c>
      <c r="X8660" t="s">
        <v>41942</v>
      </c>
      <c r="Y8660" t="s">
        <v>65</v>
      </c>
      <c r="Z8660" s="1">
        <v>45122</v>
      </c>
      <c r="AA8660" s="2">
        <v>0.34123842592592596</v>
      </c>
      <c r="AB8660" s="2">
        <v>0.16513888888888889</v>
      </c>
      <c r="AC8660" t="s">
        <v>45</v>
      </c>
      <c r="AD8660" t="s">
        <v>44</v>
      </c>
      <c r="AE8660" t="s">
        <v>44</v>
      </c>
      <c r="AF8660">
        <v>213</v>
      </c>
    </row>
    <row r="8661" spans="1:32">
      <c r="A8661">
        <v>34241</v>
      </c>
      <c r="B8661">
        <v>33341</v>
      </c>
      <c r="C8661" t="s">
        <v>327</v>
      </c>
      <c r="D8661" t="s">
        <v>6668</v>
      </c>
      <c r="E8661" t="s">
        <v>48</v>
      </c>
      <c r="F8661" t="s">
        <v>41943</v>
      </c>
      <c r="G8661" t="s">
        <v>41944</v>
      </c>
      <c r="H8661" t="s">
        <v>1442</v>
      </c>
      <c r="I8661" s="1">
        <v>21151</v>
      </c>
      <c r="J8661" t="s">
        <v>41945</v>
      </c>
      <c r="K8661" t="s">
        <v>3434</v>
      </c>
      <c r="L8661">
        <v>20383</v>
      </c>
      <c r="M8661" t="s">
        <v>1442</v>
      </c>
      <c r="N8661" s="1">
        <v>45103</v>
      </c>
      <c r="O8661" s="1">
        <v>45105</v>
      </c>
      <c r="P8661">
        <v>43</v>
      </c>
      <c r="Q8661">
        <v>2</v>
      </c>
      <c r="R8661" t="s">
        <v>53</v>
      </c>
      <c r="S8661">
        <v>3</v>
      </c>
      <c r="T8661">
        <v>1</v>
      </c>
      <c r="U8661">
        <v>2</v>
      </c>
      <c r="V8661">
        <v>244</v>
      </c>
      <c r="W8661" t="s">
        <v>41</v>
      </c>
      <c r="X8661" t="s">
        <v>41946</v>
      </c>
      <c r="Y8661" t="s">
        <v>81</v>
      </c>
      <c r="Z8661" s="1">
        <v>45090</v>
      </c>
      <c r="AA8661" s="2">
        <v>0.73315972222222225</v>
      </c>
      <c r="AB8661" s="2">
        <v>0.26549768518518518</v>
      </c>
      <c r="AC8661" t="s">
        <v>45</v>
      </c>
      <c r="AD8661" t="s">
        <v>45</v>
      </c>
      <c r="AE8661" t="s">
        <v>44</v>
      </c>
      <c r="AF8661">
        <v>122</v>
      </c>
    </row>
    <row r="8662" spans="1:32">
      <c r="A8662">
        <v>34242</v>
      </c>
      <c r="B8662">
        <v>33342</v>
      </c>
      <c r="C8662" t="s">
        <v>1907</v>
      </c>
      <c r="D8662" t="s">
        <v>5683</v>
      </c>
      <c r="E8662" t="s">
        <v>34</v>
      </c>
      <c r="F8662" t="s">
        <v>41947</v>
      </c>
      <c r="G8662" t="s">
        <v>41948</v>
      </c>
      <c r="H8662" t="s">
        <v>171</v>
      </c>
      <c r="I8662" s="1">
        <v>16753</v>
      </c>
      <c r="J8662" t="s">
        <v>41949</v>
      </c>
      <c r="K8662" t="s">
        <v>4438</v>
      </c>
      <c r="L8662">
        <v>42437</v>
      </c>
      <c r="M8662" t="s">
        <v>171</v>
      </c>
      <c r="N8662" s="1">
        <v>45101</v>
      </c>
      <c r="O8662" s="1">
        <v>45105</v>
      </c>
      <c r="P8662">
        <v>100</v>
      </c>
      <c r="Q8662">
        <v>4</v>
      </c>
      <c r="R8662" t="s">
        <v>53</v>
      </c>
      <c r="S8662">
        <v>1</v>
      </c>
      <c r="T8662">
        <v>0</v>
      </c>
      <c r="U8662">
        <v>4</v>
      </c>
      <c r="V8662">
        <v>600</v>
      </c>
      <c r="W8662" t="s">
        <v>41</v>
      </c>
      <c r="X8662" t="s">
        <v>41950</v>
      </c>
      <c r="Y8662" t="s">
        <v>43</v>
      </c>
      <c r="Z8662" s="1">
        <v>45063</v>
      </c>
      <c r="AA8662" s="2">
        <v>1.741898148148148E-2</v>
      </c>
      <c r="AB8662" s="2">
        <v>0.51799768518518519</v>
      </c>
      <c r="AC8662" t="s">
        <v>44</v>
      </c>
      <c r="AD8662" t="s">
        <v>44</v>
      </c>
      <c r="AE8662" t="s">
        <v>45</v>
      </c>
      <c r="AF8662">
        <v>150</v>
      </c>
    </row>
    <row r="8663" spans="1:32">
      <c r="A8663">
        <v>34244</v>
      </c>
      <c r="B8663">
        <v>33344</v>
      </c>
      <c r="C8663" t="s">
        <v>662</v>
      </c>
      <c r="D8663" t="s">
        <v>4656</v>
      </c>
      <c r="E8663" t="s">
        <v>34</v>
      </c>
      <c r="F8663" t="s">
        <v>41951</v>
      </c>
      <c r="G8663" t="s">
        <v>41952</v>
      </c>
      <c r="H8663" t="s">
        <v>309</v>
      </c>
      <c r="I8663" s="1">
        <v>19455</v>
      </c>
      <c r="J8663" t="s">
        <v>41953</v>
      </c>
      <c r="K8663" t="s">
        <v>21610</v>
      </c>
      <c r="L8663">
        <v>32942</v>
      </c>
      <c r="M8663" t="s">
        <v>309</v>
      </c>
      <c r="N8663" s="1">
        <v>45077</v>
      </c>
      <c r="O8663" s="1">
        <v>45079</v>
      </c>
      <c r="P8663">
        <v>47</v>
      </c>
      <c r="Q8663">
        <v>2</v>
      </c>
      <c r="R8663" t="s">
        <v>63</v>
      </c>
      <c r="S8663">
        <v>2</v>
      </c>
      <c r="T8663">
        <v>1</v>
      </c>
      <c r="U8663">
        <v>2</v>
      </c>
      <c r="V8663">
        <v>170</v>
      </c>
      <c r="W8663" t="s">
        <v>54</v>
      </c>
      <c r="X8663" t="s">
        <v>41954</v>
      </c>
      <c r="Y8663" t="s">
        <v>81</v>
      </c>
      <c r="Z8663" s="1">
        <v>45071</v>
      </c>
      <c r="AA8663" s="2">
        <v>0.99223379629629627</v>
      </c>
      <c r="AB8663" s="2">
        <v>0.47089120370370369</v>
      </c>
      <c r="AC8663" t="s">
        <v>44</v>
      </c>
      <c r="AD8663" t="s">
        <v>45</v>
      </c>
      <c r="AE8663" t="s">
        <v>44</v>
      </c>
      <c r="AF8663">
        <v>85</v>
      </c>
    </row>
    <row r="8664" spans="1:32">
      <c r="A8664">
        <v>34245</v>
      </c>
      <c r="B8664">
        <v>33345</v>
      </c>
      <c r="C8664" t="s">
        <v>22749</v>
      </c>
      <c r="D8664" t="s">
        <v>2616</v>
      </c>
      <c r="E8664" t="s">
        <v>34</v>
      </c>
      <c r="F8664" t="s">
        <v>41955</v>
      </c>
      <c r="G8664" t="s">
        <v>41956</v>
      </c>
      <c r="H8664" t="s">
        <v>77</v>
      </c>
      <c r="I8664" s="1">
        <v>31491</v>
      </c>
      <c r="J8664" t="s">
        <v>41957</v>
      </c>
      <c r="K8664" t="s">
        <v>41958</v>
      </c>
      <c r="L8664">
        <v>8842</v>
      </c>
      <c r="M8664" t="s">
        <v>77</v>
      </c>
      <c r="N8664" s="1">
        <v>45015</v>
      </c>
      <c r="O8664" s="1">
        <v>45019</v>
      </c>
      <c r="P8664">
        <v>59</v>
      </c>
      <c r="Q8664">
        <v>3</v>
      </c>
      <c r="R8664" t="s">
        <v>63</v>
      </c>
      <c r="S8664">
        <v>3</v>
      </c>
      <c r="T8664">
        <v>0</v>
      </c>
      <c r="U8664">
        <v>4</v>
      </c>
      <c r="V8664">
        <v>316</v>
      </c>
      <c r="W8664" t="s">
        <v>41</v>
      </c>
      <c r="X8664" t="s">
        <v>41959</v>
      </c>
      <c r="Y8664" t="s">
        <v>81</v>
      </c>
      <c r="Z8664" s="1">
        <v>44982</v>
      </c>
      <c r="AA8664" s="2">
        <v>0.20982638888888891</v>
      </c>
      <c r="AB8664" s="2">
        <v>0.5516550925925926</v>
      </c>
      <c r="AC8664" t="s">
        <v>45</v>
      </c>
      <c r="AD8664" t="s">
        <v>44</v>
      </c>
      <c r="AE8664" t="s">
        <v>44</v>
      </c>
      <c r="AF8664">
        <v>79</v>
      </c>
    </row>
    <row r="8665" spans="1:32">
      <c r="A8665">
        <v>34246</v>
      </c>
      <c r="B8665">
        <v>33346</v>
      </c>
      <c r="C8665" t="s">
        <v>3590</v>
      </c>
      <c r="D8665" t="s">
        <v>6569</v>
      </c>
      <c r="E8665" t="s">
        <v>34</v>
      </c>
      <c r="F8665" t="s">
        <v>41960</v>
      </c>
      <c r="G8665">
        <v>7813755225</v>
      </c>
      <c r="H8665" t="s">
        <v>725</v>
      </c>
      <c r="I8665" s="1">
        <v>22504</v>
      </c>
      <c r="J8665" t="s">
        <v>41961</v>
      </c>
      <c r="K8665" t="s">
        <v>41962</v>
      </c>
      <c r="L8665">
        <v>11331</v>
      </c>
      <c r="M8665" t="s">
        <v>725</v>
      </c>
      <c r="N8665" s="1">
        <v>45251</v>
      </c>
      <c r="O8665" s="1">
        <v>45253</v>
      </c>
      <c r="P8665">
        <v>34</v>
      </c>
      <c r="Q8665">
        <v>2</v>
      </c>
      <c r="R8665" t="s">
        <v>53</v>
      </c>
      <c r="S8665">
        <v>2</v>
      </c>
      <c r="T8665">
        <v>0</v>
      </c>
      <c r="U8665">
        <v>2</v>
      </c>
      <c r="V8665">
        <v>240</v>
      </c>
      <c r="W8665" t="s">
        <v>54</v>
      </c>
      <c r="X8665" t="s">
        <v>41963</v>
      </c>
      <c r="Y8665" t="s">
        <v>65</v>
      </c>
      <c r="Z8665" s="1">
        <v>45246</v>
      </c>
      <c r="AA8665" s="2">
        <v>0.86152777777777778</v>
      </c>
      <c r="AB8665" s="2">
        <v>0.43431712962962959</v>
      </c>
      <c r="AC8665" t="s">
        <v>44</v>
      </c>
      <c r="AD8665" t="s">
        <v>45</v>
      </c>
      <c r="AE8665" t="s">
        <v>44</v>
      </c>
      <c r="AF8665">
        <v>120</v>
      </c>
    </row>
    <row r="8666" spans="1:32">
      <c r="A8666">
        <v>34250</v>
      </c>
      <c r="B8666">
        <v>33350</v>
      </c>
      <c r="C8666" t="s">
        <v>1104</v>
      </c>
      <c r="D8666" t="s">
        <v>1028</v>
      </c>
      <c r="E8666" t="s">
        <v>48</v>
      </c>
      <c r="F8666" t="s">
        <v>41964</v>
      </c>
      <c r="G8666" t="s">
        <v>41965</v>
      </c>
      <c r="H8666" t="s">
        <v>122</v>
      </c>
      <c r="I8666" s="1">
        <v>28144</v>
      </c>
      <c r="J8666" t="s">
        <v>41966</v>
      </c>
      <c r="K8666" t="s">
        <v>41967</v>
      </c>
      <c r="L8666">
        <v>67071</v>
      </c>
      <c r="M8666" t="s">
        <v>122</v>
      </c>
      <c r="N8666" s="1">
        <v>45286</v>
      </c>
      <c r="O8666" s="1">
        <v>45287</v>
      </c>
      <c r="P8666">
        <v>85</v>
      </c>
      <c r="Q8666">
        <v>4</v>
      </c>
      <c r="R8666" t="s">
        <v>53</v>
      </c>
      <c r="S8666">
        <v>2</v>
      </c>
      <c r="T8666">
        <v>1</v>
      </c>
      <c r="U8666">
        <v>1</v>
      </c>
      <c r="V8666">
        <v>136</v>
      </c>
      <c r="W8666" t="s">
        <v>54</v>
      </c>
      <c r="X8666" t="s">
        <v>41968</v>
      </c>
      <c r="Y8666" t="s">
        <v>6</v>
      </c>
      <c r="Z8666" s="1">
        <v>45247</v>
      </c>
      <c r="AA8666" s="2">
        <v>0.69696759259259267</v>
      </c>
      <c r="AB8666" s="2">
        <v>0.76252314814814814</v>
      </c>
      <c r="AC8666" t="s">
        <v>45</v>
      </c>
      <c r="AD8666" t="s">
        <v>44</v>
      </c>
      <c r="AE8666" t="s">
        <v>44</v>
      </c>
      <c r="AF8666">
        <v>136</v>
      </c>
    </row>
    <row r="8667" spans="1:32">
      <c r="A8667">
        <v>34252</v>
      </c>
      <c r="B8667">
        <v>33352</v>
      </c>
      <c r="C8667" t="s">
        <v>41969</v>
      </c>
      <c r="D8667" t="s">
        <v>31432</v>
      </c>
      <c r="E8667" t="s">
        <v>48</v>
      </c>
      <c r="F8667" t="s">
        <v>41970</v>
      </c>
      <c r="G8667" t="s">
        <v>41971</v>
      </c>
      <c r="H8667" t="s">
        <v>70</v>
      </c>
      <c r="I8667" s="1">
        <v>31589</v>
      </c>
      <c r="J8667" t="s">
        <v>41972</v>
      </c>
      <c r="K8667" t="s">
        <v>41973</v>
      </c>
      <c r="L8667">
        <v>30023</v>
      </c>
      <c r="M8667" t="s">
        <v>70</v>
      </c>
      <c r="N8667" s="1">
        <v>44997</v>
      </c>
      <c r="O8667" s="1">
        <v>44999</v>
      </c>
      <c r="P8667">
        <v>37</v>
      </c>
      <c r="Q8667">
        <v>2</v>
      </c>
      <c r="R8667" t="s">
        <v>53</v>
      </c>
      <c r="S8667">
        <v>2</v>
      </c>
      <c r="T8667">
        <v>0</v>
      </c>
      <c r="U8667">
        <v>2</v>
      </c>
      <c r="V8667">
        <v>244</v>
      </c>
      <c r="W8667" t="s">
        <v>41</v>
      </c>
      <c r="X8667" t="s">
        <v>41974</v>
      </c>
      <c r="Y8667" t="s">
        <v>65</v>
      </c>
      <c r="Z8667" s="1">
        <v>44974</v>
      </c>
      <c r="AA8667" s="2">
        <v>0.23833333333333331</v>
      </c>
      <c r="AB8667" s="2">
        <v>0.86329861111111106</v>
      </c>
      <c r="AC8667" t="s">
        <v>44</v>
      </c>
      <c r="AD8667" t="s">
        <v>45</v>
      </c>
      <c r="AE8667" t="s">
        <v>45</v>
      </c>
      <c r="AF8667">
        <v>122</v>
      </c>
    </row>
    <row r="8668" spans="1:32">
      <c r="A8668">
        <v>34253</v>
      </c>
      <c r="B8668">
        <v>33353</v>
      </c>
      <c r="C8668" t="s">
        <v>1104</v>
      </c>
      <c r="D8668" t="s">
        <v>889</v>
      </c>
      <c r="E8668" t="s">
        <v>48</v>
      </c>
      <c r="F8668" t="s">
        <v>41975</v>
      </c>
      <c r="G8668" t="s">
        <v>41976</v>
      </c>
      <c r="H8668" t="s">
        <v>330</v>
      </c>
      <c r="I8668" s="1">
        <v>21372</v>
      </c>
      <c r="J8668" t="s">
        <v>41977</v>
      </c>
      <c r="K8668" t="s">
        <v>41978</v>
      </c>
      <c r="L8668">
        <v>22044</v>
      </c>
      <c r="M8668" t="s">
        <v>330</v>
      </c>
      <c r="N8668" s="1">
        <v>45301</v>
      </c>
      <c r="O8668" s="1">
        <v>45304</v>
      </c>
      <c r="P8668">
        <v>96</v>
      </c>
      <c r="Q8668">
        <v>4</v>
      </c>
      <c r="R8668" t="s">
        <v>40</v>
      </c>
      <c r="S8668">
        <v>1</v>
      </c>
      <c r="T8668">
        <v>2</v>
      </c>
      <c r="U8668">
        <v>3</v>
      </c>
      <c r="V8668">
        <v>669</v>
      </c>
      <c r="W8668" t="s">
        <v>41</v>
      </c>
      <c r="X8668" t="s">
        <v>41979</v>
      </c>
      <c r="Y8668" t="s">
        <v>81</v>
      </c>
      <c r="Z8668" s="1">
        <v>45276</v>
      </c>
      <c r="AA8668" s="2">
        <v>0.47336805555555556</v>
      </c>
      <c r="AB8668" s="2">
        <v>0.52846064814814808</v>
      </c>
      <c r="AC8668" t="s">
        <v>44</v>
      </c>
      <c r="AD8668" t="s">
        <v>45</v>
      </c>
      <c r="AE8668" t="s">
        <v>45</v>
      </c>
      <c r="AF8668">
        <v>223</v>
      </c>
    </row>
    <row r="8669" spans="1:32">
      <c r="A8669">
        <v>34255</v>
      </c>
      <c r="B8669">
        <v>33355</v>
      </c>
      <c r="C8669" t="s">
        <v>1015</v>
      </c>
      <c r="D8669" t="s">
        <v>977</v>
      </c>
      <c r="E8669" t="s">
        <v>48</v>
      </c>
      <c r="F8669" t="s">
        <v>41980</v>
      </c>
      <c r="G8669">
        <v>5095944938</v>
      </c>
      <c r="H8669" t="s">
        <v>122</v>
      </c>
      <c r="I8669" s="1">
        <v>34038</v>
      </c>
      <c r="J8669" t="s">
        <v>41981</v>
      </c>
      <c r="K8669" t="s">
        <v>39117</v>
      </c>
      <c r="L8669">
        <v>90587</v>
      </c>
      <c r="M8669" t="s">
        <v>122</v>
      </c>
      <c r="N8669" s="1">
        <v>45059</v>
      </c>
      <c r="O8669" s="1">
        <v>45062</v>
      </c>
      <c r="P8669">
        <v>64</v>
      </c>
      <c r="Q8669">
        <v>3</v>
      </c>
      <c r="R8669" t="s">
        <v>53</v>
      </c>
      <c r="S8669">
        <v>4</v>
      </c>
      <c r="T8669">
        <v>2</v>
      </c>
      <c r="U8669">
        <v>3</v>
      </c>
      <c r="V8669">
        <v>441</v>
      </c>
      <c r="W8669" t="s">
        <v>54</v>
      </c>
      <c r="X8669" t="s">
        <v>41982</v>
      </c>
      <c r="Y8669" t="s">
        <v>43</v>
      </c>
      <c r="Z8669" s="1">
        <v>45034</v>
      </c>
      <c r="AA8669" s="2">
        <v>0.77166666666666661</v>
      </c>
      <c r="AB8669" s="2">
        <v>0.13649305555555555</v>
      </c>
      <c r="AC8669" t="s">
        <v>45</v>
      </c>
      <c r="AD8669" t="s">
        <v>45</v>
      </c>
      <c r="AE8669" t="s">
        <v>44</v>
      </c>
      <c r="AF8669">
        <v>147</v>
      </c>
    </row>
    <row r="8670" spans="1:32">
      <c r="A8670">
        <v>34256</v>
      </c>
      <c r="B8670">
        <v>33356</v>
      </c>
      <c r="C8670" t="s">
        <v>305</v>
      </c>
      <c r="D8670" t="s">
        <v>1487</v>
      </c>
      <c r="E8670" t="s">
        <v>34</v>
      </c>
      <c r="F8670" t="s">
        <v>41983</v>
      </c>
      <c r="G8670">
        <v>7718269338</v>
      </c>
      <c r="H8670" t="s">
        <v>692</v>
      </c>
      <c r="I8670" s="1">
        <v>17585</v>
      </c>
      <c r="J8670" t="s">
        <v>41984</v>
      </c>
      <c r="K8670" t="s">
        <v>41985</v>
      </c>
      <c r="L8670">
        <v>40644</v>
      </c>
      <c r="M8670" t="s">
        <v>692</v>
      </c>
      <c r="N8670" s="1">
        <v>45236</v>
      </c>
      <c r="O8670" s="1">
        <v>45240</v>
      </c>
      <c r="P8670">
        <v>65</v>
      </c>
      <c r="Q8670">
        <v>3</v>
      </c>
      <c r="R8670" t="s">
        <v>63</v>
      </c>
      <c r="S8670">
        <v>4</v>
      </c>
      <c r="T8670">
        <v>2</v>
      </c>
      <c r="U8670">
        <v>4</v>
      </c>
      <c r="V8670">
        <v>256</v>
      </c>
      <c r="W8670" t="s">
        <v>41</v>
      </c>
      <c r="X8670" t="s">
        <v>41986</v>
      </c>
      <c r="Y8670" t="s">
        <v>65</v>
      </c>
      <c r="Z8670" s="1">
        <v>45214</v>
      </c>
      <c r="AA8670" s="2">
        <v>0.59060185185185188</v>
      </c>
      <c r="AB8670" s="2">
        <v>0.84210648148148148</v>
      </c>
      <c r="AC8670" t="s">
        <v>45</v>
      </c>
      <c r="AD8670" t="s">
        <v>45</v>
      </c>
      <c r="AE8670" t="s">
        <v>45</v>
      </c>
      <c r="AF8670">
        <v>64</v>
      </c>
    </row>
    <row r="8671" spans="1:32">
      <c r="A8671">
        <v>34257</v>
      </c>
      <c r="B8671">
        <v>33357</v>
      </c>
      <c r="C8671" t="s">
        <v>313</v>
      </c>
      <c r="D8671" t="s">
        <v>847</v>
      </c>
      <c r="E8671" t="s">
        <v>48</v>
      </c>
      <c r="F8671" t="s">
        <v>41987</v>
      </c>
      <c r="G8671" t="s">
        <v>41988</v>
      </c>
      <c r="H8671" t="s">
        <v>135</v>
      </c>
      <c r="I8671" s="1">
        <v>29558</v>
      </c>
      <c r="J8671" t="s">
        <v>41989</v>
      </c>
      <c r="K8671" t="s">
        <v>25100</v>
      </c>
      <c r="L8671">
        <v>78660</v>
      </c>
      <c r="M8671" t="s">
        <v>135</v>
      </c>
      <c r="N8671" s="1">
        <v>45051</v>
      </c>
      <c r="O8671" s="1">
        <v>45054</v>
      </c>
      <c r="P8671">
        <v>82</v>
      </c>
      <c r="Q8671">
        <v>4</v>
      </c>
      <c r="R8671" t="s">
        <v>53</v>
      </c>
      <c r="S8671">
        <v>3</v>
      </c>
      <c r="T8671">
        <v>1</v>
      </c>
      <c r="U8671">
        <v>3</v>
      </c>
      <c r="V8671">
        <v>378</v>
      </c>
      <c r="W8671" t="s">
        <v>54</v>
      </c>
      <c r="X8671" t="s">
        <v>41990</v>
      </c>
      <c r="Y8671" t="s">
        <v>65</v>
      </c>
      <c r="Z8671" s="1">
        <v>45046</v>
      </c>
      <c r="AA8671" s="2">
        <v>0.21549768518518519</v>
      </c>
      <c r="AB8671" s="2">
        <v>0.88725694444444436</v>
      </c>
      <c r="AC8671" t="s">
        <v>45</v>
      </c>
      <c r="AD8671" t="s">
        <v>44</v>
      </c>
      <c r="AE8671" t="s">
        <v>44</v>
      </c>
      <c r="AF8671">
        <v>126</v>
      </c>
    </row>
    <row r="8672" spans="1:32">
      <c r="A8672">
        <v>34258</v>
      </c>
      <c r="B8672">
        <v>33358</v>
      </c>
      <c r="C8672" t="s">
        <v>236</v>
      </c>
      <c r="D8672" t="s">
        <v>15848</v>
      </c>
      <c r="E8672" t="s">
        <v>48</v>
      </c>
      <c r="F8672" t="s">
        <v>41991</v>
      </c>
      <c r="G8672" t="s">
        <v>41992</v>
      </c>
      <c r="H8672" t="s">
        <v>217</v>
      </c>
      <c r="I8672" s="1">
        <v>35772</v>
      </c>
      <c r="J8672" t="s">
        <v>41993</v>
      </c>
      <c r="K8672" t="s">
        <v>41994</v>
      </c>
      <c r="L8672">
        <v>23512</v>
      </c>
      <c r="M8672" t="s">
        <v>217</v>
      </c>
      <c r="N8672" s="1">
        <v>45055</v>
      </c>
      <c r="O8672" s="1">
        <v>45056</v>
      </c>
      <c r="P8672">
        <v>45</v>
      </c>
      <c r="Q8672">
        <v>2</v>
      </c>
      <c r="R8672" t="s">
        <v>40</v>
      </c>
      <c r="S8672">
        <v>4</v>
      </c>
      <c r="T8672">
        <v>2</v>
      </c>
      <c r="U8672">
        <v>1</v>
      </c>
      <c r="V8672">
        <v>234</v>
      </c>
      <c r="W8672" t="s">
        <v>54</v>
      </c>
      <c r="X8672" t="s">
        <v>41995</v>
      </c>
      <c r="Y8672" t="s">
        <v>81</v>
      </c>
      <c r="Z8672" s="1">
        <v>45017</v>
      </c>
      <c r="AA8672" s="2">
        <v>0.51056712962962958</v>
      </c>
      <c r="AB8672" s="2">
        <v>0.8474652777777778</v>
      </c>
      <c r="AC8672" t="s">
        <v>45</v>
      </c>
      <c r="AD8672" t="s">
        <v>44</v>
      </c>
      <c r="AE8672" t="s">
        <v>44</v>
      </c>
      <c r="AF8672">
        <v>234</v>
      </c>
    </row>
    <row r="8673" spans="1:32">
      <c r="A8673">
        <v>34259</v>
      </c>
      <c r="B8673">
        <v>33359</v>
      </c>
      <c r="C8673" t="s">
        <v>1857</v>
      </c>
      <c r="D8673" t="s">
        <v>2587</v>
      </c>
      <c r="E8673" t="s">
        <v>48</v>
      </c>
      <c r="F8673" t="s">
        <v>41996</v>
      </c>
      <c r="G8673" t="s">
        <v>41997</v>
      </c>
      <c r="H8673" t="s">
        <v>1442</v>
      </c>
      <c r="I8673" s="1">
        <v>31938</v>
      </c>
      <c r="J8673" t="s">
        <v>41998</v>
      </c>
      <c r="K8673" t="s">
        <v>7833</v>
      </c>
      <c r="L8673">
        <v>45319</v>
      </c>
      <c r="M8673" t="s">
        <v>1442</v>
      </c>
      <c r="N8673" s="1">
        <v>45220</v>
      </c>
      <c r="O8673" s="1">
        <v>45222</v>
      </c>
      <c r="P8673">
        <v>79</v>
      </c>
      <c r="Q8673">
        <v>4</v>
      </c>
      <c r="R8673" t="s">
        <v>53</v>
      </c>
      <c r="S8673">
        <v>1</v>
      </c>
      <c r="T8673">
        <v>1</v>
      </c>
      <c r="U8673">
        <v>2</v>
      </c>
      <c r="V8673">
        <v>276</v>
      </c>
      <c r="W8673" t="s">
        <v>41</v>
      </c>
      <c r="X8673" t="s">
        <v>41999</v>
      </c>
      <c r="Y8673" t="s">
        <v>65</v>
      </c>
      <c r="Z8673" s="1">
        <v>45207</v>
      </c>
      <c r="AA8673" s="2">
        <v>0.84254629629629629</v>
      </c>
      <c r="AB8673" s="2">
        <v>0.76892361111111107</v>
      </c>
      <c r="AC8673" t="s">
        <v>45</v>
      </c>
      <c r="AD8673" t="s">
        <v>45</v>
      </c>
      <c r="AE8673" t="s">
        <v>45</v>
      </c>
      <c r="AF8673">
        <v>138</v>
      </c>
    </row>
    <row r="8674" spans="1:32">
      <c r="A8674">
        <v>34261</v>
      </c>
      <c r="B8674">
        <v>33361</v>
      </c>
      <c r="C8674" t="s">
        <v>3223</v>
      </c>
      <c r="D8674" t="s">
        <v>2190</v>
      </c>
      <c r="E8674" t="s">
        <v>48</v>
      </c>
      <c r="F8674" t="s">
        <v>42000</v>
      </c>
      <c r="G8674" t="s">
        <v>42001</v>
      </c>
      <c r="H8674" t="s">
        <v>418</v>
      </c>
      <c r="I8674" s="1">
        <v>19950</v>
      </c>
      <c r="J8674" t="s">
        <v>42002</v>
      </c>
      <c r="K8674" t="s">
        <v>42003</v>
      </c>
      <c r="L8674">
        <v>90963</v>
      </c>
      <c r="M8674" t="s">
        <v>418</v>
      </c>
      <c r="N8674" s="1">
        <v>44988</v>
      </c>
      <c r="O8674" s="1">
        <v>44991</v>
      </c>
      <c r="P8674">
        <v>42</v>
      </c>
      <c r="Q8674">
        <v>2</v>
      </c>
      <c r="R8674" t="s">
        <v>40</v>
      </c>
      <c r="S8674">
        <v>3</v>
      </c>
      <c r="T8674">
        <v>2</v>
      </c>
      <c r="U8674">
        <v>3</v>
      </c>
      <c r="V8674">
        <v>738</v>
      </c>
      <c r="W8674" t="s">
        <v>54</v>
      </c>
      <c r="X8674" t="s">
        <v>42004</v>
      </c>
      <c r="Y8674" t="s">
        <v>43</v>
      </c>
      <c r="Z8674" s="1">
        <v>44966</v>
      </c>
      <c r="AA8674" s="2">
        <v>0.23428240740740738</v>
      </c>
      <c r="AB8674" s="2">
        <v>0.43917824074074074</v>
      </c>
      <c r="AC8674" t="s">
        <v>44</v>
      </c>
      <c r="AD8674" t="s">
        <v>45</v>
      </c>
      <c r="AE8674" t="s">
        <v>44</v>
      </c>
      <c r="AF8674">
        <v>246</v>
      </c>
    </row>
    <row r="8675" spans="1:32">
      <c r="A8675">
        <v>34265</v>
      </c>
      <c r="B8675">
        <v>33365</v>
      </c>
      <c r="C8675" t="s">
        <v>2219</v>
      </c>
      <c r="D8675" t="s">
        <v>6476</v>
      </c>
      <c r="E8675" t="s">
        <v>34</v>
      </c>
      <c r="F8675" t="s">
        <v>42005</v>
      </c>
      <c r="G8675" t="s">
        <v>42006</v>
      </c>
      <c r="H8675" t="s">
        <v>1251</v>
      </c>
      <c r="I8675" s="1">
        <v>22747</v>
      </c>
      <c r="J8675" t="s">
        <v>42007</v>
      </c>
      <c r="K8675" t="s">
        <v>42008</v>
      </c>
      <c r="L8675">
        <v>10476</v>
      </c>
      <c r="M8675" t="s">
        <v>1251</v>
      </c>
      <c r="N8675" s="1">
        <v>45042</v>
      </c>
      <c r="O8675" s="1">
        <v>45047</v>
      </c>
      <c r="P8675">
        <v>38</v>
      </c>
      <c r="Q8675">
        <v>2</v>
      </c>
      <c r="R8675" t="s">
        <v>63</v>
      </c>
      <c r="S8675">
        <v>4</v>
      </c>
      <c r="T8675">
        <v>1</v>
      </c>
      <c r="U8675">
        <v>5</v>
      </c>
      <c r="V8675">
        <v>415</v>
      </c>
      <c r="W8675" t="s">
        <v>41</v>
      </c>
      <c r="X8675" t="s">
        <v>42009</v>
      </c>
      <c r="Y8675" t="s">
        <v>43</v>
      </c>
      <c r="Z8675" s="1">
        <v>45035</v>
      </c>
      <c r="AA8675" s="2">
        <v>0.3986689814814815</v>
      </c>
      <c r="AB8675" s="2">
        <v>0.36644675925925929</v>
      </c>
      <c r="AC8675" t="s">
        <v>45</v>
      </c>
      <c r="AD8675" t="s">
        <v>45</v>
      </c>
      <c r="AE8675" t="s">
        <v>45</v>
      </c>
      <c r="AF8675">
        <v>83</v>
      </c>
    </row>
    <row r="8676" spans="1:32">
      <c r="A8676">
        <v>34268</v>
      </c>
      <c r="B8676">
        <v>33368</v>
      </c>
      <c r="C8676" t="s">
        <v>384</v>
      </c>
      <c r="D8676" t="s">
        <v>2190</v>
      </c>
      <c r="E8676" t="s">
        <v>48</v>
      </c>
      <c r="F8676" t="s">
        <v>42010</v>
      </c>
      <c r="G8676">
        <f>1-936-722-3763</f>
        <v>-5420</v>
      </c>
      <c r="H8676" t="s">
        <v>457</v>
      </c>
      <c r="I8676" s="1">
        <v>29729</v>
      </c>
      <c r="J8676" t="s">
        <v>42011</v>
      </c>
      <c r="K8676" t="s">
        <v>2771</v>
      </c>
      <c r="L8676">
        <v>34498</v>
      </c>
      <c r="M8676" t="s">
        <v>457</v>
      </c>
      <c r="N8676" s="1">
        <v>45296</v>
      </c>
      <c r="O8676" s="1">
        <v>45297</v>
      </c>
      <c r="P8676">
        <v>96</v>
      </c>
      <c r="Q8676">
        <v>4</v>
      </c>
      <c r="R8676" t="s">
        <v>40</v>
      </c>
      <c r="S8676">
        <v>3</v>
      </c>
      <c r="T8676">
        <v>0</v>
      </c>
      <c r="U8676">
        <v>1</v>
      </c>
      <c r="V8676">
        <v>212</v>
      </c>
      <c r="W8676" t="s">
        <v>54</v>
      </c>
      <c r="X8676" t="s">
        <v>42012</v>
      </c>
      <c r="Y8676" t="s">
        <v>65</v>
      </c>
      <c r="Z8676" s="1">
        <v>45280</v>
      </c>
      <c r="AA8676" s="2">
        <v>0.73589120370370376</v>
      </c>
      <c r="AB8676" s="2">
        <v>0.14655092592592592</v>
      </c>
      <c r="AC8676" t="s">
        <v>45</v>
      </c>
      <c r="AD8676" t="s">
        <v>44</v>
      </c>
      <c r="AE8676" t="s">
        <v>44</v>
      </c>
      <c r="AF8676">
        <v>212</v>
      </c>
    </row>
    <row r="8677" spans="1:32">
      <c r="A8677">
        <v>34270</v>
      </c>
      <c r="B8677">
        <v>33370</v>
      </c>
      <c r="C8677" t="s">
        <v>41969</v>
      </c>
      <c r="D8677" t="s">
        <v>90</v>
      </c>
      <c r="E8677" t="s">
        <v>34</v>
      </c>
      <c r="F8677" t="s">
        <v>42013</v>
      </c>
      <c r="G8677" t="s">
        <v>42014</v>
      </c>
      <c r="H8677" t="s">
        <v>156</v>
      </c>
      <c r="I8677" s="1">
        <v>20303</v>
      </c>
      <c r="J8677" t="s">
        <v>42015</v>
      </c>
      <c r="K8677" t="s">
        <v>42016</v>
      </c>
      <c r="L8677">
        <v>92034</v>
      </c>
      <c r="M8677" t="s">
        <v>156</v>
      </c>
      <c r="N8677" s="1">
        <v>45216</v>
      </c>
      <c r="O8677" s="1">
        <v>45221</v>
      </c>
      <c r="P8677">
        <v>53</v>
      </c>
      <c r="Q8677">
        <v>3</v>
      </c>
      <c r="R8677" t="s">
        <v>63</v>
      </c>
      <c r="S8677">
        <v>1</v>
      </c>
      <c r="T8677">
        <v>2</v>
      </c>
      <c r="U8677">
        <v>5</v>
      </c>
      <c r="V8677">
        <v>375</v>
      </c>
      <c r="W8677" t="s">
        <v>41</v>
      </c>
      <c r="X8677" t="s">
        <v>42017</v>
      </c>
      <c r="Y8677" t="s">
        <v>43</v>
      </c>
      <c r="Z8677" s="1">
        <v>45206</v>
      </c>
      <c r="AA8677" s="2">
        <v>2.5185185185185185E-2</v>
      </c>
      <c r="AB8677" s="2">
        <v>2.7106481481481481E-2</v>
      </c>
      <c r="AC8677" t="s">
        <v>45</v>
      </c>
      <c r="AD8677" t="s">
        <v>44</v>
      </c>
      <c r="AE8677" t="s">
        <v>45</v>
      </c>
      <c r="AF8677">
        <v>75</v>
      </c>
    </row>
    <row r="8678" spans="1:32">
      <c r="A8678">
        <v>34271</v>
      </c>
      <c r="B8678">
        <v>33371</v>
      </c>
      <c r="C8678" t="s">
        <v>674</v>
      </c>
      <c r="D8678" t="s">
        <v>7949</v>
      </c>
      <c r="E8678" t="s">
        <v>48</v>
      </c>
      <c r="F8678" t="s">
        <v>42018</v>
      </c>
      <c r="G8678" t="s">
        <v>42019</v>
      </c>
      <c r="H8678" t="s">
        <v>330</v>
      </c>
      <c r="I8678" s="1">
        <v>26689</v>
      </c>
      <c r="J8678" t="s">
        <v>42020</v>
      </c>
      <c r="K8678" t="s">
        <v>27849</v>
      </c>
      <c r="L8678">
        <v>4223</v>
      </c>
      <c r="M8678" t="s">
        <v>330</v>
      </c>
      <c r="N8678" s="1">
        <v>45254</v>
      </c>
      <c r="O8678" s="1">
        <v>45258</v>
      </c>
      <c r="P8678">
        <v>10</v>
      </c>
      <c r="Q8678">
        <v>1</v>
      </c>
      <c r="R8678" t="s">
        <v>53</v>
      </c>
      <c r="S8678">
        <v>3</v>
      </c>
      <c r="T8678">
        <v>0</v>
      </c>
      <c r="U8678">
        <v>4</v>
      </c>
      <c r="V8678">
        <v>528</v>
      </c>
      <c r="W8678" t="s">
        <v>41</v>
      </c>
      <c r="X8678" t="s">
        <v>42021</v>
      </c>
      <c r="Y8678" t="s">
        <v>6</v>
      </c>
      <c r="Z8678" s="1">
        <v>45248</v>
      </c>
      <c r="AA8678" s="2">
        <v>6.6157407407407401E-2</v>
      </c>
      <c r="AB8678" s="2">
        <v>0.78880787037037037</v>
      </c>
      <c r="AC8678" t="s">
        <v>44</v>
      </c>
      <c r="AD8678" t="s">
        <v>44</v>
      </c>
      <c r="AE8678" t="s">
        <v>45</v>
      </c>
      <c r="AF8678">
        <v>132</v>
      </c>
    </row>
    <row r="8679" spans="1:32">
      <c r="A8679">
        <v>34272</v>
      </c>
      <c r="B8679">
        <v>33372</v>
      </c>
      <c r="C8679" t="s">
        <v>236</v>
      </c>
      <c r="D8679" t="s">
        <v>12797</v>
      </c>
      <c r="E8679" t="s">
        <v>48</v>
      </c>
      <c r="F8679" t="s">
        <v>42022</v>
      </c>
      <c r="G8679" t="s">
        <v>42023</v>
      </c>
      <c r="H8679" t="s">
        <v>171</v>
      </c>
      <c r="I8679" s="1">
        <v>22767</v>
      </c>
      <c r="J8679" t="s">
        <v>42024</v>
      </c>
      <c r="K8679" t="s">
        <v>33897</v>
      </c>
      <c r="L8679">
        <v>83605</v>
      </c>
      <c r="M8679" t="s">
        <v>171</v>
      </c>
      <c r="N8679" s="1">
        <v>45176</v>
      </c>
      <c r="O8679" s="1">
        <v>45178</v>
      </c>
      <c r="P8679">
        <v>29</v>
      </c>
      <c r="Q8679">
        <v>2</v>
      </c>
      <c r="R8679" t="s">
        <v>63</v>
      </c>
      <c r="S8679">
        <v>1</v>
      </c>
      <c r="T8679">
        <v>0</v>
      </c>
      <c r="U8679">
        <v>2</v>
      </c>
      <c r="V8679">
        <v>168</v>
      </c>
      <c r="W8679" t="s">
        <v>54</v>
      </c>
      <c r="X8679" t="s">
        <v>42025</v>
      </c>
      <c r="Y8679" t="s">
        <v>81</v>
      </c>
      <c r="Z8679" s="1">
        <v>45137</v>
      </c>
      <c r="AA8679" s="2">
        <v>0.83668981481481486</v>
      </c>
      <c r="AB8679" s="2">
        <v>0.7570486111111111</v>
      </c>
      <c r="AC8679" t="s">
        <v>44</v>
      </c>
      <c r="AD8679" t="s">
        <v>45</v>
      </c>
      <c r="AE8679" t="s">
        <v>45</v>
      </c>
      <c r="AF8679">
        <v>84</v>
      </c>
    </row>
    <row r="8680" spans="1:32">
      <c r="A8680">
        <v>34274</v>
      </c>
      <c r="B8680">
        <v>33374</v>
      </c>
      <c r="C8680" t="s">
        <v>571</v>
      </c>
      <c r="D8680" t="s">
        <v>496</v>
      </c>
      <c r="E8680" t="s">
        <v>48</v>
      </c>
      <c r="F8680" t="s">
        <v>42026</v>
      </c>
      <c r="G8680" t="s">
        <v>42027</v>
      </c>
      <c r="H8680" t="s">
        <v>405</v>
      </c>
      <c r="I8680" s="1">
        <v>18357</v>
      </c>
      <c r="J8680" t="s">
        <v>42028</v>
      </c>
      <c r="K8680" t="s">
        <v>42029</v>
      </c>
      <c r="L8680">
        <v>62066</v>
      </c>
      <c r="M8680" t="s">
        <v>405</v>
      </c>
      <c r="N8680" s="1">
        <v>45150</v>
      </c>
      <c r="O8680" s="1">
        <v>45155</v>
      </c>
      <c r="P8680">
        <v>31</v>
      </c>
      <c r="Q8680">
        <v>2</v>
      </c>
      <c r="R8680" t="s">
        <v>53</v>
      </c>
      <c r="S8680">
        <v>4</v>
      </c>
      <c r="T8680">
        <v>1</v>
      </c>
      <c r="U8680">
        <v>5</v>
      </c>
      <c r="V8680">
        <v>615</v>
      </c>
      <c r="W8680" t="s">
        <v>54</v>
      </c>
      <c r="X8680" t="s">
        <v>42030</v>
      </c>
      <c r="Y8680" t="s">
        <v>65</v>
      </c>
      <c r="Z8680" s="1">
        <v>45115</v>
      </c>
      <c r="AA8680" s="2">
        <v>0.83143518518518522</v>
      </c>
      <c r="AB8680" s="2">
        <v>0.99980324074074067</v>
      </c>
      <c r="AC8680" t="s">
        <v>45</v>
      </c>
      <c r="AD8680" t="s">
        <v>44</v>
      </c>
      <c r="AE8680" t="s">
        <v>45</v>
      </c>
      <c r="AF8680">
        <v>123</v>
      </c>
    </row>
    <row r="8681" spans="1:32">
      <c r="A8681">
        <v>34276</v>
      </c>
      <c r="B8681">
        <v>33376</v>
      </c>
      <c r="C8681" t="s">
        <v>881</v>
      </c>
      <c r="D8681" t="s">
        <v>364</v>
      </c>
      <c r="E8681" t="s">
        <v>48</v>
      </c>
      <c r="F8681" t="s">
        <v>42031</v>
      </c>
      <c r="G8681" t="s">
        <v>42032</v>
      </c>
      <c r="H8681" t="s">
        <v>171</v>
      </c>
      <c r="I8681" s="1">
        <v>30668</v>
      </c>
      <c r="J8681" t="s">
        <v>42033</v>
      </c>
      <c r="K8681" t="s">
        <v>42034</v>
      </c>
      <c r="L8681">
        <v>12429</v>
      </c>
      <c r="M8681" t="s">
        <v>171</v>
      </c>
      <c r="N8681" s="1">
        <v>45101</v>
      </c>
      <c r="O8681" s="1">
        <v>45104</v>
      </c>
      <c r="P8681">
        <v>10</v>
      </c>
      <c r="Q8681">
        <v>1</v>
      </c>
      <c r="R8681" t="s">
        <v>53</v>
      </c>
      <c r="S8681">
        <v>3</v>
      </c>
      <c r="T8681">
        <v>0</v>
      </c>
      <c r="U8681">
        <v>3</v>
      </c>
      <c r="V8681">
        <v>423</v>
      </c>
      <c r="W8681" t="s">
        <v>41</v>
      </c>
      <c r="X8681" t="s">
        <v>42035</v>
      </c>
      <c r="Y8681" t="s">
        <v>65</v>
      </c>
      <c r="Z8681" s="1">
        <v>45081</v>
      </c>
      <c r="AA8681" s="2">
        <v>0.88328703703703704</v>
      </c>
      <c r="AB8681" s="2">
        <v>0.5892708333333333</v>
      </c>
      <c r="AC8681" t="s">
        <v>45</v>
      </c>
      <c r="AD8681" t="s">
        <v>44</v>
      </c>
      <c r="AE8681" t="s">
        <v>44</v>
      </c>
      <c r="AF8681">
        <v>141</v>
      </c>
    </row>
    <row r="8682" spans="1:32">
      <c r="A8682">
        <v>34277</v>
      </c>
      <c r="B8682">
        <v>33377</v>
      </c>
      <c r="C8682" t="s">
        <v>3217</v>
      </c>
      <c r="D8682" t="s">
        <v>99</v>
      </c>
      <c r="E8682" t="s">
        <v>48</v>
      </c>
      <c r="F8682" t="s">
        <v>42036</v>
      </c>
      <c r="G8682">
        <f>1-508-439-2518</f>
        <v>-3464</v>
      </c>
      <c r="H8682" t="s">
        <v>50</v>
      </c>
      <c r="I8682" s="1">
        <v>27664</v>
      </c>
      <c r="J8682" t="s">
        <v>42037</v>
      </c>
      <c r="K8682" t="s">
        <v>42038</v>
      </c>
      <c r="L8682">
        <v>98621</v>
      </c>
      <c r="M8682" t="s">
        <v>50</v>
      </c>
      <c r="N8682" s="1">
        <v>45287</v>
      </c>
      <c r="O8682" s="1">
        <v>45289</v>
      </c>
      <c r="P8682">
        <v>60</v>
      </c>
      <c r="Q8682">
        <v>3</v>
      </c>
      <c r="R8682" t="s">
        <v>40</v>
      </c>
      <c r="S8682">
        <v>2</v>
      </c>
      <c r="T8682">
        <v>0</v>
      </c>
      <c r="U8682">
        <v>2</v>
      </c>
      <c r="V8682">
        <v>436</v>
      </c>
      <c r="W8682" t="s">
        <v>54</v>
      </c>
      <c r="X8682" t="s">
        <v>42039</v>
      </c>
      <c r="Y8682" t="s">
        <v>6</v>
      </c>
      <c r="Z8682" s="1">
        <v>45249</v>
      </c>
      <c r="AA8682" s="2">
        <v>0.5556712962962963</v>
      </c>
      <c r="AB8682" s="2">
        <v>0.76982638888888888</v>
      </c>
      <c r="AC8682" t="s">
        <v>44</v>
      </c>
      <c r="AD8682" t="s">
        <v>44</v>
      </c>
      <c r="AE8682" t="s">
        <v>44</v>
      </c>
      <c r="AF8682">
        <v>218</v>
      </c>
    </row>
    <row r="8683" spans="1:32">
      <c r="A8683">
        <v>34278</v>
      </c>
      <c r="B8683">
        <v>33378</v>
      </c>
      <c r="C8683" t="s">
        <v>1771</v>
      </c>
      <c r="D8683" t="s">
        <v>5755</v>
      </c>
      <c r="E8683" t="s">
        <v>48</v>
      </c>
      <c r="F8683" t="s">
        <v>42040</v>
      </c>
      <c r="G8683" t="s">
        <v>42041</v>
      </c>
      <c r="H8683" t="s">
        <v>115</v>
      </c>
      <c r="I8683" s="1">
        <v>31562</v>
      </c>
      <c r="J8683" t="s">
        <v>42042</v>
      </c>
      <c r="K8683" t="s">
        <v>42043</v>
      </c>
      <c r="L8683">
        <v>54567</v>
      </c>
      <c r="M8683" t="s">
        <v>115</v>
      </c>
      <c r="N8683" s="1">
        <v>45201</v>
      </c>
      <c r="O8683" s="1">
        <v>45205</v>
      </c>
      <c r="P8683">
        <v>60</v>
      </c>
      <c r="Q8683">
        <v>3</v>
      </c>
      <c r="R8683" t="s">
        <v>40</v>
      </c>
      <c r="S8683">
        <v>2</v>
      </c>
      <c r="T8683">
        <v>0</v>
      </c>
      <c r="U8683">
        <v>4</v>
      </c>
      <c r="V8683">
        <v>928</v>
      </c>
      <c r="W8683" t="s">
        <v>54</v>
      </c>
      <c r="X8683" t="s">
        <v>42044</v>
      </c>
      <c r="Y8683" t="s">
        <v>43</v>
      </c>
      <c r="Z8683" s="1">
        <v>45179</v>
      </c>
      <c r="AA8683" s="2">
        <v>0.91781250000000003</v>
      </c>
      <c r="AB8683" s="2">
        <v>0.24942129629629628</v>
      </c>
      <c r="AC8683" t="s">
        <v>44</v>
      </c>
      <c r="AD8683" t="s">
        <v>45</v>
      </c>
      <c r="AE8683" t="s">
        <v>45</v>
      </c>
      <c r="AF8683">
        <v>232</v>
      </c>
    </row>
    <row r="8684" spans="1:32">
      <c r="A8684">
        <v>34280</v>
      </c>
      <c r="B8684">
        <v>33380</v>
      </c>
      <c r="C8684" t="s">
        <v>501</v>
      </c>
      <c r="D8684" t="s">
        <v>385</v>
      </c>
      <c r="E8684" t="s">
        <v>34</v>
      </c>
      <c r="F8684" t="s">
        <v>42045</v>
      </c>
      <c r="G8684" t="s">
        <v>42046</v>
      </c>
      <c r="H8684" t="s">
        <v>537</v>
      </c>
      <c r="I8684" s="1">
        <v>33892</v>
      </c>
      <c r="J8684" t="s">
        <v>42047</v>
      </c>
      <c r="K8684" t="s">
        <v>19291</v>
      </c>
      <c r="L8684">
        <v>3284</v>
      </c>
      <c r="M8684" t="s">
        <v>537</v>
      </c>
      <c r="N8684" s="1">
        <v>45190</v>
      </c>
      <c r="O8684" s="1">
        <v>45191</v>
      </c>
      <c r="P8684">
        <v>59</v>
      </c>
      <c r="Q8684">
        <v>3</v>
      </c>
      <c r="R8684" t="s">
        <v>63</v>
      </c>
      <c r="S8684">
        <v>2</v>
      </c>
      <c r="T8684">
        <v>1</v>
      </c>
      <c r="U8684">
        <v>1</v>
      </c>
      <c r="V8684">
        <v>65</v>
      </c>
      <c r="W8684" t="s">
        <v>54</v>
      </c>
      <c r="X8684" t="s">
        <v>42048</v>
      </c>
      <c r="Y8684" t="s">
        <v>6</v>
      </c>
      <c r="Z8684" s="1">
        <v>45170</v>
      </c>
      <c r="AA8684" s="2">
        <v>0.49587962962962967</v>
      </c>
      <c r="AB8684" s="2">
        <v>0.97075231481481483</v>
      </c>
      <c r="AC8684" t="s">
        <v>45</v>
      </c>
      <c r="AD8684" t="s">
        <v>44</v>
      </c>
      <c r="AE8684" t="s">
        <v>44</v>
      </c>
      <c r="AF8684">
        <v>65</v>
      </c>
    </row>
    <row r="8685" spans="1:32">
      <c r="A8685">
        <v>34283</v>
      </c>
      <c r="B8685">
        <v>33383</v>
      </c>
      <c r="C8685" t="s">
        <v>229</v>
      </c>
      <c r="D8685" t="s">
        <v>768</v>
      </c>
      <c r="E8685" t="s">
        <v>34</v>
      </c>
      <c r="F8685" t="s">
        <v>42049</v>
      </c>
      <c r="G8685" t="s">
        <v>42050</v>
      </c>
      <c r="H8685" t="s">
        <v>423</v>
      </c>
      <c r="I8685" s="1">
        <v>22791</v>
      </c>
      <c r="J8685" t="s">
        <v>42051</v>
      </c>
      <c r="K8685" t="s">
        <v>42052</v>
      </c>
      <c r="L8685">
        <v>81487</v>
      </c>
      <c r="M8685" t="s">
        <v>423</v>
      </c>
      <c r="N8685" s="1">
        <v>45115</v>
      </c>
      <c r="O8685" s="1">
        <v>45119</v>
      </c>
      <c r="P8685">
        <v>55</v>
      </c>
      <c r="Q8685">
        <v>3</v>
      </c>
      <c r="R8685" t="s">
        <v>53</v>
      </c>
      <c r="S8685">
        <v>1</v>
      </c>
      <c r="T8685">
        <v>1</v>
      </c>
      <c r="U8685">
        <v>4</v>
      </c>
      <c r="V8685">
        <v>512</v>
      </c>
      <c r="W8685" t="s">
        <v>41</v>
      </c>
      <c r="X8685" t="s">
        <v>42053</v>
      </c>
      <c r="Y8685" t="s">
        <v>81</v>
      </c>
      <c r="Z8685" s="1">
        <v>45079</v>
      </c>
      <c r="AA8685" s="2">
        <v>0.91548611111111111</v>
      </c>
      <c r="AB8685" s="2">
        <v>0.16628472222222221</v>
      </c>
      <c r="AC8685" t="s">
        <v>45</v>
      </c>
      <c r="AD8685" t="s">
        <v>45</v>
      </c>
      <c r="AE8685" t="s">
        <v>45</v>
      </c>
      <c r="AF8685">
        <v>128</v>
      </c>
    </row>
    <row r="8686" spans="1:32">
      <c r="A8686">
        <v>34289</v>
      </c>
      <c r="B8686">
        <v>33389</v>
      </c>
      <c r="C8686" t="s">
        <v>615</v>
      </c>
      <c r="D8686" t="s">
        <v>2268</v>
      </c>
      <c r="E8686" t="s">
        <v>48</v>
      </c>
      <c r="F8686" t="s">
        <v>42054</v>
      </c>
      <c r="G8686" t="s">
        <v>42055</v>
      </c>
      <c r="H8686" t="s">
        <v>418</v>
      </c>
      <c r="I8686" s="1">
        <v>29850</v>
      </c>
      <c r="J8686" t="s">
        <v>42056</v>
      </c>
      <c r="K8686" t="s">
        <v>42057</v>
      </c>
      <c r="L8686">
        <v>79323</v>
      </c>
      <c r="M8686" t="s">
        <v>418</v>
      </c>
      <c r="N8686" s="1">
        <v>45073</v>
      </c>
      <c r="O8686" s="1">
        <v>45076</v>
      </c>
      <c r="P8686">
        <v>89</v>
      </c>
      <c r="Q8686">
        <v>4</v>
      </c>
      <c r="R8686" t="s">
        <v>63</v>
      </c>
      <c r="S8686">
        <v>2</v>
      </c>
      <c r="T8686">
        <v>1</v>
      </c>
      <c r="U8686">
        <v>3</v>
      </c>
      <c r="V8686">
        <v>219</v>
      </c>
      <c r="W8686" t="s">
        <v>54</v>
      </c>
      <c r="X8686" t="s">
        <v>42058</v>
      </c>
      <c r="Y8686" t="s">
        <v>6</v>
      </c>
      <c r="Z8686" s="1">
        <v>45066</v>
      </c>
      <c r="AA8686" s="2">
        <v>0.83853009259259259</v>
      </c>
      <c r="AB8686" s="2">
        <v>0.39247685185185183</v>
      </c>
      <c r="AC8686" t="s">
        <v>44</v>
      </c>
      <c r="AD8686" t="s">
        <v>44</v>
      </c>
      <c r="AE8686" t="s">
        <v>45</v>
      </c>
      <c r="AF8686">
        <v>73</v>
      </c>
    </row>
    <row r="8687" spans="1:32">
      <c r="A8687">
        <v>34291</v>
      </c>
      <c r="B8687">
        <v>33391</v>
      </c>
      <c r="C8687" t="s">
        <v>1789</v>
      </c>
      <c r="D8687" t="s">
        <v>703</v>
      </c>
      <c r="E8687" t="s">
        <v>48</v>
      </c>
      <c r="F8687" t="s">
        <v>42059</v>
      </c>
      <c r="G8687" t="s">
        <v>42060</v>
      </c>
      <c r="H8687" t="s">
        <v>330</v>
      </c>
      <c r="I8687" s="1">
        <v>36577</v>
      </c>
      <c r="J8687" t="s">
        <v>42061</v>
      </c>
      <c r="K8687" t="s">
        <v>42062</v>
      </c>
      <c r="L8687">
        <v>53127</v>
      </c>
      <c r="M8687" t="s">
        <v>330</v>
      </c>
      <c r="N8687" s="1">
        <v>45198</v>
      </c>
      <c r="O8687" s="1">
        <v>45201</v>
      </c>
      <c r="P8687">
        <v>100</v>
      </c>
      <c r="Q8687">
        <v>4</v>
      </c>
      <c r="R8687" t="s">
        <v>53</v>
      </c>
      <c r="S8687">
        <v>1</v>
      </c>
      <c r="T8687">
        <v>0</v>
      </c>
      <c r="U8687">
        <v>3</v>
      </c>
      <c r="V8687">
        <v>372</v>
      </c>
      <c r="W8687" t="s">
        <v>54</v>
      </c>
      <c r="X8687" t="s">
        <v>42063</v>
      </c>
      <c r="Y8687" t="s">
        <v>43</v>
      </c>
      <c r="Z8687" s="1">
        <v>45167</v>
      </c>
      <c r="AA8687" s="2">
        <v>0.89004629629629628</v>
      </c>
      <c r="AB8687" s="2">
        <v>0.10369212962962963</v>
      </c>
      <c r="AC8687" t="s">
        <v>45</v>
      </c>
      <c r="AD8687" t="s">
        <v>45</v>
      </c>
      <c r="AE8687" t="s">
        <v>45</v>
      </c>
      <c r="AF8687">
        <v>124</v>
      </c>
    </row>
    <row r="8688" spans="1:32">
      <c r="A8688">
        <v>34292</v>
      </c>
      <c r="B8688">
        <v>33392</v>
      </c>
      <c r="C8688" t="s">
        <v>2679</v>
      </c>
      <c r="D8688" t="s">
        <v>140</v>
      </c>
      <c r="E8688" t="s">
        <v>34</v>
      </c>
      <c r="F8688" t="s">
        <v>42064</v>
      </c>
      <c r="G8688">
        <v>3508132807</v>
      </c>
      <c r="H8688" t="s">
        <v>537</v>
      </c>
      <c r="I8688" s="1">
        <v>18480</v>
      </c>
      <c r="J8688" t="s">
        <v>42065</v>
      </c>
      <c r="K8688" t="s">
        <v>13476</v>
      </c>
      <c r="L8688">
        <v>16317</v>
      </c>
      <c r="M8688" t="s">
        <v>537</v>
      </c>
      <c r="N8688" s="1">
        <v>45030</v>
      </c>
      <c r="O8688" s="1">
        <v>45031</v>
      </c>
      <c r="P8688">
        <v>94</v>
      </c>
      <c r="Q8688">
        <v>4</v>
      </c>
      <c r="R8688" t="s">
        <v>53</v>
      </c>
      <c r="S8688">
        <v>2</v>
      </c>
      <c r="T8688">
        <v>0</v>
      </c>
      <c r="U8688">
        <v>1</v>
      </c>
      <c r="V8688">
        <v>129</v>
      </c>
      <c r="W8688" t="s">
        <v>41</v>
      </c>
      <c r="X8688" t="s">
        <v>42066</v>
      </c>
      <c r="Y8688" t="s">
        <v>81</v>
      </c>
      <c r="Z8688" s="1">
        <v>45023</v>
      </c>
      <c r="AA8688" s="2">
        <v>0.95844907407407398</v>
      </c>
      <c r="AB8688" s="2">
        <v>0.94656250000000008</v>
      </c>
      <c r="AC8688" t="s">
        <v>45</v>
      </c>
      <c r="AD8688" t="s">
        <v>44</v>
      </c>
      <c r="AE8688" t="s">
        <v>44</v>
      </c>
      <c r="AF8688">
        <v>129</v>
      </c>
    </row>
    <row r="8689" spans="1:32">
      <c r="A8689">
        <v>34295</v>
      </c>
      <c r="B8689">
        <v>33395</v>
      </c>
      <c r="C8689" t="s">
        <v>263</v>
      </c>
      <c r="D8689" t="s">
        <v>3729</v>
      </c>
      <c r="E8689" t="s">
        <v>48</v>
      </c>
      <c r="F8689" t="s">
        <v>42067</v>
      </c>
      <c r="G8689" t="s">
        <v>42068</v>
      </c>
      <c r="H8689" t="s">
        <v>272</v>
      </c>
      <c r="I8689" s="1">
        <v>18538</v>
      </c>
      <c r="J8689" t="s">
        <v>42069</v>
      </c>
      <c r="K8689" t="s">
        <v>42070</v>
      </c>
      <c r="L8689">
        <v>40498</v>
      </c>
      <c r="M8689" t="s">
        <v>272</v>
      </c>
      <c r="N8689" s="1">
        <v>45071</v>
      </c>
      <c r="O8689" s="1">
        <v>45072</v>
      </c>
      <c r="P8689">
        <v>39</v>
      </c>
      <c r="Q8689">
        <v>2</v>
      </c>
      <c r="R8689" t="s">
        <v>40</v>
      </c>
      <c r="S8689">
        <v>1</v>
      </c>
      <c r="T8689">
        <v>1</v>
      </c>
      <c r="U8689">
        <v>1</v>
      </c>
      <c r="V8689">
        <v>236</v>
      </c>
      <c r="W8689" t="s">
        <v>41</v>
      </c>
      <c r="X8689" t="s">
        <v>42071</v>
      </c>
      <c r="Y8689" t="s">
        <v>43</v>
      </c>
      <c r="Z8689" s="1">
        <v>45062</v>
      </c>
      <c r="AA8689" s="2">
        <v>0.71422453703703714</v>
      </c>
      <c r="AB8689" s="2">
        <v>0.55321759259259262</v>
      </c>
      <c r="AC8689" t="s">
        <v>45</v>
      </c>
      <c r="AD8689" t="s">
        <v>44</v>
      </c>
      <c r="AE8689" t="s">
        <v>44</v>
      </c>
      <c r="AF8689">
        <v>236</v>
      </c>
    </row>
    <row r="8690" spans="1:32">
      <c r="A8690">
        <v>34298</v>
      </c>
      <c r="B8690">
        <v>33398</v>
      </c>
      <c r="C8690" t="s">
        <v>1104</v>
      </c>
      <c r="D8690" t="s">
        <v>8220</v>
      </c>
      <c r="E8690" t="s">
        <v>34</v>
      </c>
      <c r="F8690" t="s">
        <v>42072</v>
      </c>
      <c r="G8690" t="s">
        <v>42073</v>
      </c>
      <c r="H8690" t="s">
        <v>171</v>
      </c>
      <c r="I8690" s="1">
        <v>33817</v>
      </c>
      <c r="J8690" t="s">
        <v>42074</v>
      </c>
      <c r="K8690" t="s">
        <v>42075</v>
      </c>
      <c r="L8690">
        <v>16488</v>
      </c>
      <c r="M8690" t="s">
        <v>171</v>
      </c>
      <c r="N8690" s="1">
        <v>45098</v>
      </c>
      <c r="O8690" s="1">
        <v>45101</v>
      </c>
      <c r="P8690">
        <v>41</v>
      </c>
      <c r="Q8690">
        <v>2</v>
      </c>
      <c r="R8690" t="s">
        <v>63</v>
      </c>
      <c r="S8690">
        <v>1</v>
      </c>
      <c r="T8690">
        <v>1</v>
      </c>
      <c r="U8690">
        <v>3</v>
      </c>
      <c r="V8690">
        <v>255</v>
      </c>
      <c r="W8690" t="s">
        <v>41</v>
      </c>
      <c r="X8690" t="s">
        <v>42076</v>
      </c>
      <c r="Y8690" t="s">
        <v>81</v>
      </c>
      <c r="Z8690" s="1">
        <v>45071</v>
      </c>
      <c r="AA8690" s="2">
        <v>0.99703703703703705</v>
      </c>
      <c r="AB8690" s="2">
        <v>1.1296296296296296E-2</v>
      </c>
      <c r="AC8690" t="s">
        <v>45</v>
      </c>
      <c r="AD8690" t="s">
        <v>45</v>
      </c>
      <c r="AE8690" t="s">
        <v>45</v>
      </c>
      <c r="AF8690">
        <v>85</v>
      </c>
    </row>
    <row r="8691" spans="1:32">
      <c r="A8691">
        <v>34301</v>
      </c>
      <c r="B8691">
        <v>33401</v>
      </c>
      <c r="C8691" t="s">
        <v>9179</v>
      </c>
      <c r="D8691" t="s">
        <v>5513</v>
      </c>
      <c r="E8691" t="s">
        <v>48</v>
      </c>
      <c r="F8691" t="s">
        <v>42077</v>
      </c>
      <c r="G8691" t="s">
        <v>42078</v>
      </c>
      <c r="H8691" t="s">
        <v>457</v>
      </c>
      <c r="I8691" s="1">
        <v>27199</v>
      </c>
      <c r="J8691" t="s">
        <v>42079</v>
      </c>
      <c r="K8691" t="s">
        <v>10110</v>
      </c>
      <c r="L8691">
        <v>25937</v>
      </c>
      <c r="M8691" t="s">
        <v>457</v>
      </c>
      <c r="N8691" s="1">
        <v>44979</v>
      </c>
      <c r="O8691" s="1">
        <v>44982</v>
      </c>
      <c r="P8691">
        <v>49</v>
      </c>
      <c r="Q8691">
        <v>2</v>
      </c>
      <c r="R8691" t="s">
        <v>53</v>
      </c>
      <c r="S8691">
        <v>3</v>
      </c>
      <c r="T8691">
        <v>1</v>
      </c>
      <c r="U8691">
        <v>3</v>
      </c>
      <c r="V8691">
        <v>411</v>
      </c>
      <c r="W8691" t="s">
        <v>54</v>
      </c>
      <c r="X8691" t="s">
        <v>42080</v>
      </c>
      <c r="Y8691" t="s">
        <v>6</v>
      </c>
      <c r="Z8691" s="1">
        <v>44966</v>
      </c>
      <c r="AA8691" s="2">
        <v>0.49512731481481481</v>
      </c>
      <c r="AB8691" s="2">
        <v>0.66039351851851846</v>
      </c>
      <c r="AC8691" t="s">
        <v>44</v>
      </c>
      <c r="AD8691" t="s">
        <v>45</v>
      </c>
      <c r="AE8691" t="s">
        <v>44</v>
      </c>
      <c r="AF8691">
        <v>137</v>
      </c>
    </row>
    <row r="8692" spans="1:32">
      <c r="A8692">
        <v>34302</v>
      </c>
      <c r="B8692">
        <v>33402</v>
      </c>
      <c r="C8692" t="s">
        <v>602</v>
      </c>
      <c r="D8692" t="s">
        <v>385</v>
      </c>
      <c r="E8692" t="s">
        <v>34</v>
      </c>
      <c r="F8692" t="s">
        <v>42081</v>
      </c>
      <c r="G8692" t="s">
        <v>42082</v>
      </c>
      <c r="H8692" t="s">
        <v>725</v>
      </c>
      <c r="I8692" s="1">
        <v>16605</v>
      </c>
      <c r="J8692" t="s">
        <v>42083</v>
      </c>
      <c r="K8692" t="s">
        <v>42084</v>
      </c>
      <c r="L8692">
        <v>51159</v>
      </c>
      <c r="M8692" t="s">
        <v>725</v>
      </c>
      <c r="N8692" s="1">
        <v>45027</v>
      </c>
      <c r="O8692" s="1">
        <v>45031</v>
      </c>
      <c r="P8692">
        <v>72</v>
      </c>
      <c r="Q8692">
        <v>3</v>
      </c>
      <c r="R8692" t="s">
        <v>40</v>
      </c>
      <c r="S8692">
        <v>3</v>
      </c>
      <c r="T8692">
        <v>1</v>
      </c>
      <c r="U8692">
        <v>4</v>
      </c>
      <c r="V8692">
        <v>912</v>
      </c>
      <c r="W8692" t="s">
        <v>54</v>
      </c>
      <c r="X8692" t="s">
        <v>42085</v>
      </c>
      <c r="Y8692" t="s">
        <v>81</v>
      </c>
      <c r="Z8692" s="1">
        <v>45004</v>
      </c>
      <c r="AA8692" s="2">
        <v>0.81400462962962961</v>
      </c>
      <c r="AB8692" s="2">
        <v>0.53204861111111112</v>
      </c>
      <c r="AC8692" t="s">
        <v>44</v>
      </c>
      <c r="AD8692" t="s">
        <v>45</v>
      </c>
      <c r="AE8692" t="s">
        <v>45</v>
      </c>
      <c r="AF8692">
        <v>228</v>
      </c>
    </row>
    <row r="8693" spans="1:32">
      <c r="A8693">
        <v>34303</v>
      </c>
      <c r="B8693">
        <v>33403</v>
      </c>
      <c r="C8693" t="s">
        <v>371</v>
      </c>
      <c r="D8693" t="s">
        <v>5237</v>
      </c>
      <c r="E8693" t="s">
        <v>48</v>
      </c>
      <c r="F8693" t="s">
        <v>42086</v>
      </c>
      <c r="G8693" t="s">
        <v>42087</v>
      </c>
      <c r="H8693" t="s">
        <v>272</v>
      </c>
      <c r="I8693" s="1">
        <v>20843</v>
      </c>
      <c r="J8693" t="s">
        <v>42088</v>
      </c>
      <c r="K8693" t="s">
        <v>42089</v>
      </c>
      <c r="L8693">
        <v>67845</v>
      </c>
      <c r="M8693" t="s">
        <v>272</v>
      </c>
      <c r="N8693" s="1">
        <v>45277</v>
      </c>
      <c r="O8693" s="1">
        <v>45280</v>
      </c>
      <c r="P8693">
        <v>64</v>
      </c>
      <c r="Q8693">
        <v>3</v>
      </c>
      <c r="R8693" t="s">
        <v>53</v>
      </c>
      <c r="S8693">
        <v>2</v>
      </c>
      <c r="T8693">
        <v>1</v>
      </c>
      <c r="U8693">
        <v>3</v>
      </c>
      <c r="V8693">
        <v>426</v>
      </c>
      <c r="W8693" t="s">
        <v>41</v>
      </c>
      <c r="X8693" t="s">
        <v>42090</v>
      </c>
      <c r="Y8693" t="s">
        <v>81</v>
      </c>
      <c r="Z8693" s="1">
        <v>45240</v>
      </c>
      <c r="AA8693" s="2">
        <v>0.88835648148148139</v>
      </c>
      <c r="AB8693" s="2">
        <v>0.24658564814814818</v>
      </c>
      <c r="AC8693" t="s">
        <v>44</v>
      </c>
      <c r="AD8693" t="s">
        <v>44</v>
      </c>
      <c r="AE8693" t="s">
        <v>44</v>
      </c>
      <c r="AF8693">
        <v>142</v>
      </c>
    </row>
    <row r="8694" spans="1:32">
      <c r="A8694">
        <v>34304</v>
      </c>
      <c r="B8694">
        <v>33404</v>
      </c>
      <c r="C8694" t="s">
        <v>722</v>
      </c>
      <c r="D8694" t="s">
        <v>1122</v>
      </c>
      <c r="E8694" t="s">
        <v>34</v>
      </c>
      <c r="F8694" t="s">
        <v>42091</v>
      </c>
      <c r="G8694" t="s">
        <v>42092</v>
      </c>
      <c r="H8694" t="s">
        <v>1301</v>
      </c>
      <c r="I8694" s="1">
        <v>23242</v>
      </c>
      <c r="J8694" t="s">
        <v>42093</v>
      </c>
      <c r="K8694" t="s">
        <v>42094</v>
      </c>
      <c r="L8694">
        <v>79599</v>
      </c>
      <c r="M8694" t="s">
        <v>1301</v>
      </c>
      <c r="N8694" s="1">
        <v>45019</v>
      </c>
      <c r="O8694" s="1">
        <v>45024</v>
      </c>
      <c r="P8694">
        <v>99</v>
      </c>
      <c r="Q8694">
        <v>4</v>
      </c>
      <c r="R8694" t="s">
        <v>40</v>
      </c>
      <c r="S8694">
        <v>3</v>
      </c>
      <c r="T8694">
        <v>2</v>
      </c>
      <c r="U8694">
        <v>5</v>
      </c>
      <c r="V8694">
        <v>1160</v>
      </c>
      <c r="W8694" t="s">
        <v>41</v>
      </c>
      <c r="X8694" t="s">
        <v>42095</v>
      </c>
      <c r="Y8694" t="s">
        <v>65</v>
      </c>
      <c r="Z8694" s="1">
        <v>44992</v>
      </c>
      <c r="AA8694" s="2">
        <v>0.15281249999999999</v>
      </c>
      <c r="AB8694" s="2">
        <v>0.2760185185185185</v>
      </c>
      <c r="AC8694" t="s">
        <v>44</v>
      </c>
      <c r="AD8694" t="s">
        <v>44</v>
      </c>
      <c r="AE8694" t="s">
        <v>45</v>
      </c>
      <c r="AF8694">
        <v>232</v>
      </c>
    </row>
    <row r="8695" spans="1:32">
      <c r="A8695">
        <v>34308</v>
      </c>
      <c r="B8695">
        <v>33408</v>
      </c>
      <c r="C8695" t="s">
        <v>590</v>
      </c>
      <c r="D8695" t="s">
        <v>1404</v>
      </c>
      <c r="E8695" t="s">
        <v>34</v>
      </c>
      <c r="F8695" t="s">
        <v>42096</v>
      </c>
      <c r="G8695" t="s">
        <v>42097</v>
      </c>
      <c r="H8695" t="s">
        <v>225</v>
      </c>
      <c r="I8695" s="1">
        <v>33971</v>
      </c>
      <c r="J8695" t="s">
        <v>42098</v>
      </c>
      <c r="K8695" t="s">
        <v>26517</v>
      </c>
      <c r="L8695">
        <v>49401</v>
      </c>
      <c r="M8695" t="s">
        <v>225</v>
      </c>
      <c r="N8695" s="1">
        <v>45195</v>
      </c>
      <c r="O8695" s="1">
        <v>45200</v>
      </c>
      <c r="P8695">
        <v>35</v>
      </c>
      <c r="Q8695">
        <v>2</v>
      </c>
      <c r="R8695" t="s">
        <v>63</v>
      </c>
      <c r="S8695">
        <v>2</v>
      </c>
      <c r="T8695">
        <v>0</v>
      </c>
      <c r="U8695">
        <v>5</v>
      </c>
      <c r="V8695">
        <v>435</v>
      </c>
      <c r="W8695" t="s">
        <v>41</v>
      </c>
      <c r="X8695" t="s">
        <v>42099</v>
      </c>
      <c r="Y8695" t="s">
        <v>6</v>
      </c>
      <c r="Z8695" s="1">
        <v>45179</v>
      </c>
      <c r="AA8695" s="2">
        <v>0.2867824074074074</v>
      </c>
      <c r="AB8695" s="2">
        <v>0.10340277777777777</v>
      </c>
      <c r="AC8695" t="s">
        <v>44</v>
      </c>
      <c r="AD8695" t="s">
        <v>44</v>
      </c>
      <c r="AE8695" t="s">
        <v>45</v>
      </c>
      <c r="AF8695">
        <v>87</v>
      </c>
    </row>
    <row r="8696" spans="1:32">
      <c r="A8696">
        <v>34309</v>
      </c>
      <c r="B8696">
        <v>33409</v>
      </c>
      <c r="C8696" t="s">
        <v>5587</v>
      </c>
      <c r="D8696" t="s">
        <v>689</v>
      </c>
      <c r="E8696" t="s">
        <v>34</v>
      </c>
      <c r="F8696" t="s">
        <v>42100</v>
      </c>
      <c r="G8696" t="s">
        <v>42101</v>
      </c>
      <c r="H8696" t="s">
        <v>280</v>
      </c>
      <c r="I8696" s="1">
        <v>33374</v>
      </c>
      <c r="J8696" t="s">
        <v>42102</v>
      </c>
      <c r="K8696" t="s">
        <v>17628</v>
      </c>
      <c r="L8696">
        <v>89875</v>
      </c>
      <c r="M8696" t="s">
        <v>280</v>
      </c>
      <c r="N8696" s="1">
        <v>45238</v>
      </c>
      <c r="O8696" s="1">
        <v>45240</v>
      </c>
      <c r="P8696">
        <v>95</v>
      </c>
      <c r="Q8696">
        <v>4</v>
      </c>
      <c r="R8696" t="s">
        <v>63</v>
      </c>
      <c r="S8696">
        <v>2</v>
      </c>
      <c r="T8696">
        <v>0</v>
      </c>
      <c r="U8696">
        <v>2</v>
      </c>
      <c r="V8696">
        <v>146</v>
      </c>
      <c r="W8696" t="s">
        <v>54</v>
      </c>
      <c r="X8696" t="s">
        <v>42103</v>
      </c>
      <c r="Y8696" t="s">
        <v>65</v>
      </c>
      <c r="Z8696" s="1">
        <v>45206</v>
      </c>
      <c r="AA8696" s="2">
        <v>0.80160879629629633</v>
      </c>
      <c r="AB8696" s="2">
        <v>0.83103009259259253</v>
      </c>
      <c r="AC8696" t="s">
        <v>44</v>
      </c>
      <c r="AD8696" t="s">
        <v>44</v>
      </c>
      <c r="AE8696" t="s">
        <v>45</v>
      </c>
      <c r="AF8696">
        <v>73</v>
      </c>
    </row>
    <row r="8697" spans="1:32">
      <c r="A8697">
        <v>34315</v>
      </c>
      <c r="B8697">
        <v>33415</v>
      </c>
      <c r="C8697" t="s">
        <v>221</v>
      </c>
      <c r="D8697" t="s">
        <v>4737</v>
      </c>
      <c r="E8697" t="s">
        <v>48</v>
      </c>
      <c r="F8697" t="s">
        <v>42104</v>
      </c>
      <c r="G8697" t="s">
        <v>42105</v>
      </c>
      <c r="H8697" t="s">
        <v>115</v>
      </c>
      <c r="I8697" s="1">
        <v>35714</v>
      </c>
      <c r="J8697" t="s">
        <v>42106</v>
      </c>
      <c r="K8697" t="s">
        <v>6542</v>
      </c>
      <c r="L8697">
        <v>49693</v>
      </c>
      <c r="M8697" t="s">
        <v>115</v>
      </c>
      <c r="N8697" s="1">
        <v>45082</v>
      </c>
      <c r="O8697" s="1">
        <v>45084</v>
      </c>
      <c r="P8697">
        <v>85</v>
      </c>
      <c r="Q8697">
        <v>4</v>
      </c>
      <c r="R8697" t="s">
        <v>53</v>
      </c>
      <c r="S8697">
        <v>1</v>
      </c>
      <c r="T8697">
        <v>2</v>
      </c>
      <c r="U8697">
        <v>2</v>
      </c>
      <c r="V8697">
        <v>292</v>
      </c>
      <c r="W8697" t="s">
        <v>41</v>
      </c>
      <c r="X8697" t="s">
        <v>42107</v>
      </c>
      <c r="Y8697" t="s">
        <v>81</v>
      </c>
      <c r="Z8697" s="1">
        <v>45050</v>
      </c>
      <c r="AA8697" s="2">
        <v>0.88109953703703703</v>
      </c>
      <c r="AB8697" s="2">
        <v>0.22124999999999997</v>
      </c>
      <c r="AC8697" t="s">
        <v>45</v>
      </c>
      <c r="AD8697" t="s">
        <v>45</v>
      </c>
      <c r="AE8697" t="s">
        <v>44</v>
      </c>
      <c r="AF8697">
        <v>146</v>
      </c>
    </row>
    <row r="8698" spans="1:32">
      <c r="A8698">
        <v>34316</v>
      </c>
      <c r="B8698">
        <v>33416</v>
      </c>
      <c r="C8698" t="s">
        <v>2219</v>
      </c>
      <c r="D8698" t="s">
        <v>2828</v>
      </c>
      <c r="E8698" t="s">
        <v>34</v>
      </c>
      <c r="F8698" t="s">
        <v>42108</v>
      </c>
      <c r="G8698" t="s">
        <v>42109</v>
      </c>
      <c r="H8698" t="s">
        <v>692</v>
      </c>
      <c r="I8698" s="1">
        <v>35224</v>
      </c>
      <c r="J8698" t="s">
        <v>42110</v>
      </c>
      <c r="K8698" t="s">
        <v>42111</v>
      </c>
      <c r="L8698">
        <v>70440</v>
      </c>
      <c r="M8698" t="s">
        <v>692</v>
      </c>
      <c r="N8698" s="1">
        <v>45265</v>
      </c>
      <c r="O8698" s="1">
        <v>45267</v>
      </c>
      <c r="P8698">
        <v>90</v>
      </c>
      <c r="Q8698">
        <v>4</v>
      </c>
      <c r="R8698" t="s">
        <v>40</v>
      </c>
      <c r="S8698">
        <v>2</v>
      </c>
      <c r="T8698">
        <v>1</v>
      </c>
      <c r="U8698">
        <v>2</v>
      </c>
      <c r="V8698">
        <v>474</v>
      </c>
      <c r="W8698" t="s">
        <v>54</v>
      </c>
      <c r="X8698" t="s">
        <v>42112</v>
      </c>
      <c r="Y8698" t="s">
        <v>65</v>
      </c>
      <c r="Z8698" s="1">
        <v>45236</v>
      </c>
      <c r="AA8698" s="2">
        <v>0.13136574074074073</v>
      </c>
      <c r="AB8698" s="2">
        <v>0.49707175925925928</v>
      </c>
      <c r="AC8698" t="s">
        <v>45</v>
      </c>
      <c r="AD8698" t="s">
        <v>44</v>
      </c>
      <c r="AE8698" t="s">
        <v>44</v>
      </c>
      <c r="AF8698">
        <v>237</v>
      </c>
    </row>
    <row r="8699" spans="1:32">
      <c r="A8699">
        <v>34318</v>
      </c>
      <c r="B8699">
        <v>33418</v>
      </c>
      <c r="C8699" t="s">
        <v>1379</v>
      </c>
      <c r="D8699" t="s">
        <v>26129</v>
      </c>
      <c r="E8699" t="s">
        <v>34</v>
      </c>
      <c r="F8699" t="s">
        <v>42113</v>
      </c>
      <c r="G8699" t="s">
        <v>42114</v>
      </c>
      <c r="H8699" t="s">
        <v>280</v>
      </c>
      <c r="I8699" s="1">
        <v>18721</v>
      </c>
      <c r="J8699" t="s">
        <v>42115</v>
      </c>
      <c r="K8699" t="s">
        <v>1911</v>
      </c>
      <c r="L8699">
        <v>9975</v>
      </c>
      <c r="M8699" t="s">
        <v>280</v>
      </c>
      <c r="N8699" s="1">
        <v>45115</v>
      </c>
      <c r="O8699" s="1">
        <v>45119</v>
      </c>
      <c r="P8699">
        <v>34</v>
      </c>
      <c r="Q8699">
        <v>2</v>
      </c>
      <c r="R8699" t="s">
        <v>53</v>
      </c>
      <c r="S8699">
        <v>4</v>
      </c>
      <c r="T8699">
        <v>1</v>
      </c>
      <c r="U8699">
        <v>4</v>
      </c>
      <c r="V8699">
        <v>524</v>
      </c>
      <c r="W8699" t="s">
        <v>54</v>
      </c>
      <c r="X8699" t="s">
        <v>42116</v>
      </c>
      <c r="Y8699" t="s">
        <v>43</v>
      </c>
      <c r="Z8699" s="1">
        <v>45080</v>
      </c>
      <c r="AA8699" s="2">
        <v>0.95136574074074076</v>
      </c>
      <c r="AB8699" s="2">
        <v>0.13335648148148146</v>
      </c>
      <c r="AC8699" t="s">
        <v>44</v>
      </c>
      <c r="AD8699" t="s">
        <v>44</v>
      </c>
      <c r="AE8699" t="s">
        <v>45</v>
      </c>
      <c r="AF8699">
        <v>131</v>
      </c>
    </row>
    <row r="8700" spans="1:32">
      <c r="A8700">
        <v>34319</v>
      </c>
      <c r="B8700">
        <v>33419</v>
      </c>
      <c r="C8700" t="s">
        <v>139</v>
      </c>
      <c r="D8700" t="s">
        <v>4338</v>
      </c>
      <c r="E8700" t="s">
        <v>48</v>
      </c>
      <c r="F8700" t="s">
        <v>42117</v>
      </c>
      <c r="G8700" t="s">
        <v>42118</v>
      </c>
      <c r="H8700" t="s">
        <v>171</v>
      </c>
      <c r="I8700" s="1">
        <v>33089</v>
      </c>
      <c r="J8700" t="s">
        <v>42119</v>
      </c>
      <c r="K8700" t="s">
        <v>42120</v>
      </c>
      <c r="L8700">
        <v>19749</v>
      </c>
      <c r="M8700" t="s">
        <v>171</v>
      </c>
      <c r="N8700" s="1">
        <v>45084</v>
      </c>
      <c r="O8700" s="1">
        <v>45085</v>
      </c>
      <c r="P8700">
        <v>52</v>
      </c>
      <c r="Q8700">
        <v>3</v>
      </c>
      <c r="R8700" t="s">
        <v>53</v>
      </c>
      <c r="S8700">
        <v>3</v>
      </c>
      <c r="T8700">
        <v>2</v>
      </c>
      <c r="U8700">
        <v>1</v>
      </c>
      <c r="V8700">
        <v>150</v>
      </c>
      <c r="W8700" t="s">
        <v>41</v>
      </c>
      <c r="X8700" t="s">
        <v>42121</v>
      </c>
      <c r="Y8700" t="s">
        <v>65</v>
      </c>
      <c r="Z8700" s="1">
        <v>45050</v>
      </c>
      <c r="AA8700" s="2">
        <v>0.88768518518518524</v>
      </c>
      <c r="AB8700" s="2">
        <v>0.30098379629629629</v>
      </c>
      <c r="AC8700" t="s">
        <v>45</v>
      </c>
      <c r="AD8700" t="s">
        <v>44</v>
      </c>
      <c r="AE8700" t="s">
        <v>45</v>
      </c>
      <c r="AF8700">
        <v>150</v>
      </c>
    </row>
    <row r="8701" spans="1:32">
      <c r="A8701">
        <v>34320</v>
      </c>
      <c r="B8701">
        <v>33420</v>
      </c>
      <c r="C8701" t="s">
        <v>5492</v>
      </c>
      <c r="D8701" t="s">
        <v>10487</v>
      </c>
      <c r="E8701" t="s">
        <v>34</v>
      </c>
      <c r="F8701" t="s">
        <v>42122</v>
      </c>
      <c r="G8701" t="s">
        <v>42123</v>
      </c>
      <c r="H8701" t="s">
        <v>423</v>
      </c>
      <c r="I8701" s="1">
        <v>24765</v>
      </c>
      <c r="J8701" t="s">
        <v>42124</v>
      </c>
      <c r="K8701" t="s">
        <v>4576</v>
      </c>
      <c r="L8701">
        <v>68185</v>
      </c>
      <c r="M8701" t="s">
        <v>423</v>
      </c>
      <c r="N8701" s="1">
        <v>45028</v>
      </c>
      <c r="O8701" s="1">
        <v>45030</v>
      </c>
      <c r="P8701">
        <v>73</v>
      </c>
      <c r="Q8701">
        <v>3</v>
      </c>
      <c r="R8701" t="s">
        <v>53</v>
      </c>
      <c r="S8701">
        <v>2</v>
      </c>
      <c r="T8701">
        <v>1</v>
      </c>
      <c r="U8701">
        <v>2</v>
      </c>
      <c r="V8701">
        <v>256</v>
      </c>
      <c r="W8701" t="s">
        <v>41</v>
      </c>
      <c r="X8701" t="s">
        <v>42125</v>
      </c>
      <c r="Y8701" t="s">
        <v>43</v>
      </c>
      <c r="Z8701" s="1">
        <v>44995</v>
      </c>
      <c r="AA8701" s="2">
        <v>0.53466435185185179</v>
      </c>
      <c r="AB8701" s="2">
        <v>0.97833333333333339</v>
      </c>
      <c r="AC8701" t="s">
        <v>44</v>
      </c>
      <c r="AD8701" t="s">
        <v>44</v>
      </c>
      <c r="AE8701" t="s">
        <v>44</v>
      </c>
      <c r="AF8701">
        <v>128</v>
      </c>
    </row>
    <row r="8702" spans="1:32">
      <c r="A8702">
        <v>34322</v>
      </c>
      <c r="B8702">
        <v>33422</v>
      </c>
      <c r="C8702" t="s">
        <v>133</v>
      </c>
      <c r="D8702" t="s">
        <v>847</v>
      </c>
      <c r="E8702" t="s">
        <v>34</v>
      </c>
      <c r="F8702" t="s">
        <v>42126</v>
      </c>
      <c r="G8702">
        <v>2689492160</v>
      </c>
      <c r="H8702" t="s">
        <v>725</v>
      </c>
      <c r="I8702" s="1">
        <v>33375</v>
      </c>
      <c r="J8702" t="s">
        <v>42127</v>
      </c>
      <c r="K8702" t="s">
        <v>12613</v>
      </c>
      <c r="L8702">
        <v>87735</v>
      </c>
      <c r="M8702" t="s">
        <v>725</v>
      </c>
      <c r="N8702" s="1">
        <v>45055</v>
      </c>
      <c r="O8702" s="1">
        <v>45057</v>
      </c>
      <c r="P8702">
        <v>47</v>
      </c>
      <c r="Q8702">
        <v>2</v>
      </c>
      <c r="R8702" t="s">
        <v>63</v>
      </c>
      <c r="S8702">
        <v>3</v>
      </c>
      <c r="T8702">
        <v>1</v>
      </c>
      <c r="U8702">
        <v>2</v>
      </c>
      <c r="V8702">
        <v>158</v>
      </c>
      <c r="W8702" t="s">
        <v>41</v>
      </c>
      <c r="X8702" t="s">
        <v>42128</v>
      </c>
      <c r="Y8702" t="s">
        <v>6</v>
      </c>
      <c r="Z8702" s="1">
        <v>45027</v>
      </c>
      <c r="AA8702" s="2">
        <v>0.86208333333333342</v>
      </c>
      <c r="AB8702" s="2">
        <v>0.28888888888888892</v>
      </c>
      <c r="AC8702" t="s">
        <v>45</v>
      </c>
      <c r="AD8702" t="s">
        <v>44</v>
      </c>
      <c r="AE8702" t="s">
        <v>44</v>
      </c>
      <c r="AF8702">
        <v>79</v>
      </c>
    </row>
    <row r="8703" spans="1:32">
      <c r="A8703">
        <v>34324</v>
      </c>
      <c r="B8703">
        <v>33424</v>
      </c>
      <c r="C8703" t="s">
        <v>2189</v>
      </c>
      <c r="D8703" t="s">
        <v>1298</v>
      </c>
      <c r="E8703" t="s">
        <v>48</v>
      </c>
      <c r="F8703" t="s">
        <v>42129</v>
      </c>
      <c r="G8703" t="s">
        <v>42130</v>
      </c>
      <c r="H8703" t="s">
        <v>423</v>
      </c>
      <c r="I8703" s="1">
        <v>19200</v>
      </c>
      <c r="J8703" t="s">
        <v>42131</v>
      </c>
      <c r="K8703" t="s">
        <v>42132</v>
      </c>
      <c r="L8703">
        <v>34420</v>
      </c>
      <c r="M8703" t="s">
        <v>423</v>
      </c>
      <c r="N8703" s="1">
        <v>45192</v>
      </c>
      <c r="O8703" s="1">
        <v>45193</v>
      </c>
      <c r="P8703">
        <v>3</v>
      </c>
      <c r="Q8703">
        <v>1</v>
      </c>
      <c r="R8703" t="s">
        <v>40</v>
      </c>
      <c r="S8703">
        <v>2</v>
      </c>
      <c r="T8703">
        <v>2</v>
      </c>
      <c r="U8703">
        <v>1</v>
      </c>
      <c r="V8703">
        <v>239</v>
      </c>
      <c r="W8703" t="s">
        <v>54</v>
      </c>
      <c r="X8703" t="s">
        <v>42133</v>
      </c>
      <c r="Y8703" t="s">
        <v>81</v>
      </c>
      <c r="Z8703" s="1">
        <v>45154</v>
      </c>
      <c r="AA8703" s="2">
        <v>0.40634259259259259</v>
      </c>
      <c r="AB8703" s="2">
        <v>0.58151620370370372</v>
      </c>
      <c r="AC8703" t="s">
        <v>45</v>
      </c>
      <c r="AD8703" t="s">
        <v>45</v>
      </c>
      <c r="AE8703" t="s">
        <v>45</v>
      </c>
      <c r="AF8703">
        <v>239</v>
      </c>
    </row>
    <row r="8704" spans="1:32">
      <c r="A8704">
        <v>34329</v>
      </c>
      <c r="B8704">
        <v>33429</v>
      </c>
      <c r="C8704" t="s">
        <v>5955</v>
      </c>
      <c r="D8704" t="s">
        <v>8730</v>
      </c>
      <c r="E8704" t="s">
        <v>34</v>
      </c>
      <c r="F8704" t="s">
        <v>42134</v>
      </c>
      <c r="G8704" t="s">
        <v>42135</v>
      </c>
      <c r="H8704" t="s">
        <v>692</v>
      </c>
      <c r="I8704" s="1">
        <v>25170</v>
      </c>
      <c r="J8704" t="s">
        <v>42136</v>
      </c>
      <c r="K8704" t="s">
        <v>42137</v>
      </c>
      <c r="L8704">
        <v>24149</v>
      </c>
      <c r="M8704" t="s">
        <v>692</v>
      </c>
      <c r="N8704" s="1">
        <v>45177</v>
      </c>
      <c r="O8704" s="1">
        <v>45178</v>
      </c>
      <c r="P8704">
        <v>72</v>
      </c>
      <c r="Q8704">
        <v>3</v>
      </c>
      <c r="R8704" t="s">
        <v>40</v>
      </c>
      <c r="S8704">
        <v>1</v>
      </c>
      <c r="T8704">
        <v>0</v>
      </c>
      <c r="U8704">
        <v>1</v>
      </c>
      <c r="V8704">
        <v>239</v>
      </c>
      <c r="W8704" t="s">
        <v>54</v>
      </c>
      <c r="X8704" t="s">
        <v>42138</v>
      </c>
      <c r="Y8704" t="s">
        <v>65</v>
      </c>
      <c r="Z8704" s="1">
        <v>45167</v>
      </c>
      <c r="AA8704" s="2">
        <v>0.83682870370370377</v>
      </c>
      <c r="AB8704" s="2">
        <v>0.18791666666666665</v>
      </c>
      <c r="AC8704" t="s">
        <v>45</v>
      </c>
      <c r="AD8704" t="s">
        <v>44</v>
      </c>
      <c r="AE8704" t="s">
        <v>45</v>
      </c>
      <c r="AF8704">
        <v>239</v>
      </c>
    </row>
    <row r="8705" spans="1:32">
      <c r="A8705">
        <v>34331</v>
      </c>
      <c r="B8705">
        <v>33431</v>
      </c>
      <c r="C8705" t="s">
        <v>391</v>
      </c>
      <c r="D8705" t="s">
        <v>1808</v>
      </c>
      <c r="E8705" t="s">
        <v>34</v>
      </c>
      <c r="F8705" t="s">
        <v>42139</v>
      </c>
      <c r="G8705" t="s">
        <v>42140</v>
      </c>
      <c r="H8705" t="s">
        <v>94</v>
      </c>
      <c r="I8705" s="1">
        <v>21312</v>
      </c>
      <c r="J8705" t="s">
        <v>42141</v>
      </c>
      <c r="K8705" t="s">
        <v>42142</v>
      </c>
      <c r="L8705">
        <v>71632</v>
      </c>
      <c r="M8705" t="s">
        <v>94</v>
      </c>
      <c r="N8705" s="1">
        <v>45051</v>
      </c>
      <c r="O8705" s="1">
        <v>45055</v>
      </c>
      <c r="P8705">
        <v>65</v>
      </c>
      <c r="Q8705">
        <v>3</v>
      </c>
      <c r="R8705" t="s">
        <v>63</v>
      </c>
      <c r="S8705">
        <v>3</v>
      </c>
      <c r="T8705">
        <v>0</v>
      </c>
      <c r="U8705">
        <v>4</v>
      </c>
      <c r="V8705">
        <v>256</v>
      </c>
      <c r="W8705" t="s">
        <v>41</v>
      </c>
      <c r="X8705" t="s">
        <v>42143</v>
      </c>
      <c r="Y8705" t="s">
        <v>6</v>
      </c>
      <c r="Z8705" s="1">
        <v>45020</v>
      </c>
      <c r="AA8705" s="2">
        <v>0.85991898148148149</v>
      </c>
      <c r="AB8705" s="2">
        <v>6.4618055555555554E-2</v>
      </c>
      <c r="AC8705" t="s">
        <v>44</v>
      </c>
      <c r="AD8705" t="s">
        <v>44</v>
      </c>
      <c r="AE8705" t="s">
        <v>44</v>
      </c>
      <c r="AF8705">
        <v>64</v>
      </c>
    </row>
    <row r="8706" spans="1:32">
      <c r="A8706">
        <v>34333</v>
      </c>
      <c r="B8706">
        <v>33433</v>
      </c>
      <c r="C8706" t="s">
        <v>8805</v>
      </c>
      <c r="D8706" t="s">
        <v>2891</v>
      </c>
      <c r="E8706" t="s">
        <v>48</v>
      </c>
      <c r="F8706" t="s">
        <v>42144</v>
      </c>
      <c r="G8706" t="s">
        <v>42145</v>
      </c>
      <c r="H8706" t="s">
        <v>122</v>
      </c>
      <c r="I8706" s="1">
        <v>32871</v>
      </c>
      <c r="J8706" t="s">
        <v>42146</v>
      </c>
      <c r="K8706" t="s">
        <v>42147</v>
      </c>
      <c r="L8706">
        <v>31955</v>
      </c>
      <c r="M8706" t="s">
        <v>122</v>
      </c>
      <c r="N8706" s="1">
        <v>44983</v>
      </c>
      <c r="O8706" s="1">
        <v>44985</v>
      </c>
      <c r="P8706">
        <v>3</v>
      </c>
      <c r="Q8706">
        <v>1</v>
      </c>
      <c r="R8706" t="s">
        <v>40</v>
      </c>
      <c r="S8706">
        <v>1</v>
      </c>
      <c r="T8706">
        <v>2</v>
      </c>
      <c r="U8706">
        <v>2</v>
      </c>
      <c r="V8706">
        <v>466</v>
      </c>
      <c r="W8706" t="s">
        <v>41</v>
      </c>
      <c r="X8706" t="s">
        <v>42148</v>
      </c>
      <c r="Y8706" t="s">
        <v>6</v>
      </c>
      <c r="Z8706" s="1">
        <v>44955</v>
      </c>
      <c r="AA8706" s="2">
        <v>0.41258101851851853</v>
      </c>
      <c r="AB8706" s="2">
        <v>0.36031250000000004</v>
      </c>
      <c r="AC8706" t="s">
        <v>45</v>
      </c>
      <c r="AD8706" t="s">
        <v>44</v>
      </c>
      <c r="AE8706" t="s">
        <v>44</v>
      </c>
      <c r="AF8706">
        <v>233</v>
      </c>
    </row>
    <row r="8707" spans="1:32">
      <c r="A8707">
        <v>34334</v>
      </c>
      <c r="B8707">
        <v>33434</v>
      </c>
      <c r="C8707" t="s">
        <v>384</v>
      </c>
      <c r="D8707" t="s">
        <v>3901</v>
      </c>
      <c r="E8707" t="s">
        <v>48</v>
      </c>
      <c r="F8707" t="s">
        <v>42149</v>
      </c>
      <c r="G8707" t="s">
        <v>42150</v>
      </c>
      <c r="H8707" t="s">
        <v>280</v>
      </c>
      <c r="I8707" s="1">
        <v>31893</v>
      </c>
      <c r="J8707" t="s">
        <v>42151</v>
      </c>
      <c r="K8707" t="s">
        <v>23502</v>
      </c>
      <c r="L8707">
        <v>84656</v>
      </c>
      <c r="M8707" t="s">
        <v>280</v>
      </c>
      <c r="N8707" s="1">
        <v>45179</v>
      </c>
      <c r="O8707" s="1">
        <v>45183</v>
      </c>
      <c r="P8707">
        <v>79</v>
      </c>
      <c r="Q8707">
        <v>4</v>
      </c>
      <c r="R8707" t="s">
        <v>53</v>
      </c>
      <c r="S8707">
        <v>4</v>
      </c>
      <c r="T8707">
        <v>0</v>
      </c>
      <c r="U8707">
        <v>4</v>
      </c>
      <c r="V8707">
        <v>508</v>
      </c>
      <c r="W8707" t="s">
        <v>41</v>
      </c>
      <c r="X8707" t="s">
        <v>42152</v>
      </c>
      <c r="Y8707" t="s">
        <v>81</v>
      </c>
      <c r="Z8707" s="1">
        <v>45172</v>
      </c>
      <c r="AA8707" s="2">
        <v>6.3692129629629626E-2</v>
      </c>
      <c r="AB8707" s="2">
        <v>2.7592592592592596E-2</v>
      </c>
      <c r="AC8707" t="s">
        <v>45</v>
      </c>
      <c r="AD8707" t="s">
        <v>45</v>
      </c>
      <c r="AE8707" t="s">
        <v>45</v>
      </c>
      <c r="AF8707">
        <v>127</v>
      </c>
    </row>
    <row r="8708" spans="1:32">
      <c r="A8708">
        <v>34337</v>
      </c>
      <c r="B8708">
        <v>33437</v>
      </c>
      <c r="C8708" t="s">
        <v>7803</v>
      </c>
      <c r="D8708" t="s">
        <v>8338</v>
      </c>
      <c r="E8708" t="s">
        <v>34</v>
      </c>
      <c r="F8708" t="s">
        <v>42153</v>
      </c>
      <c r="G8708" t="s">
        <v>42154</v>
      </c>
      <c r="H8708" t="s">
        <v>418</v>
      </c>
      <c r="I8708" s="1">
        <v>26127</v>
      </c>
      <c r="J8708" t="s">
        <v>42155</v>
      </c>
      <c r="K8708" t="s">
        <v>1787</v>
      </c>
      <c r="L8708">
        <v>92670</v>
      </c>
      <c r="M8708" t="s">
        <v>418</v>
      </c>
      <c r="N8708" s="1">
        <v>45276</v>
      </c>
      <c r="O8708" s="1">
        <v>45278</v>
      </c>
      <c r="P8708">
        <v>60</v>
      </c>
      <c r="Q8708">
        <v>3</v>
      </c>
      <c r="R8708" t="s">
        <v>40</v>
      </c>
      <c r="S8708">
        <v>4</v>
      </c>
      <c r="T8708">
        <v>0</v>
      </c>
      <c r="U8708">
        <v>2</v>
      </c>
      <c r="V8708">
        <v>486</v>
      </c>
      <c r="W8708" t="s">
        <v>54</v>
      </c>
      <c r="X8708" t="s">
        <v>42156</v>
      </c>
      <c r="Y8708" t="s">
        <v>81</v>
      </c>
      <c r="Z8708" s="1">
        <v>45250</v>
      </c>
      <c r="AA8708" s="2">
        <v>0.33114583333333331</v>
      </c>
      <c r="AB8708" s="2">
        <v>0.84512731481481485</v>
      </c>
      <c r="AC8708" t="s">
        <v>44</v>
      </c>
      <c r="AD8708" t="s">
        <v>45</v>
      </c>
      <c r="AE8708" t="s">
        <v>45</v>
      </c>
      <c r="AF8708">
        <v>243</v>
      </c>
    </row>
    <row r="8709" spans="1:32">
      <c r="A8709">
        <v>34339</v>
      </c>
      <c r="B8709">
        <v>33439</v>
      </c>
      <c r="C8709" t="s">
        <v>119</v>
      </c>
      <c r="D8709" t="s">
        <v>12238</v>
      </c>
      <c r="E8709" t="s">
        <v>34</v>
      </c>
      <c r="F8709" t="s">
        <v>42157</v>
      </c>
      <c r="G8709" t="s">
        <v>42158</v>
      </c>
      <c r="H8709" t="s">
        <v>330</v>
      </c>
      <c r="I8709" s="1">
        <v>24597</v>
      </c>
      <c r="J8709" t="s">
        <v>42159</v>
      </c>
      <c r="K8709" t="s">
        <v>42160</v>
      </c>
      <c r="L8709">
        <v>65555</v>
      </c>
      <c r="M8709" t="s">
        <v>330</v>
      </c>
      <c r="N8709" s="1">
        <v>44986</v>
      </c>
      <c r="O8709" s="1">
        <v>44987</v>
      </c>
      <c r="P8709">
        <v>33</v>
      </c>
      <c r="Q8709">
        <v>2</v>
      </c>
      <c r="R8709" t="s">
        <v>40</v>
      </c>
      <c r="S8709">
        <v>1</v>
      </c>
      <c r="T8709">
        <v>0</v>
      </c>
      <c r="U8709">
        <v>1</v>
      </c>
      <c r="V8709">
        <v>238</v>
      </c>
      <c r="W8709" t="s">
        <v>54</v>
      </c>
      <c r="X8709" t="s">
        <v>42161</v>
      </c>
      <c r="Y8709" t="s">
        <v>81</v>
      </c>
      <c r="Z8709" s="1">
        <v>44973</v>
      </c>
      <c r="AA8709" s="2">
        <v>0.83718750000000008</v>
      </c>
      <c r="AB8709" s="2">
        <v>0.46142361111111113</v>
      </c>
      <c r="AC8709" t="s">
        <v>45</v>
      </c>
      <c r="AD8709" t="s">
        <v>45</v>
      </c>
      <c r="AE8709" t="s">
        <v>45</v>
      </c>
      <c r="AF8709">
        <v>238</v>
      </c>
    </row>
    <row r="8710" spans="1:32">
      <c r="A8710">
        <v>34340</v>
      </c>
      <c r="B8710">
        <v>33440</v>
      </c>
      <c r="C8710" t="s">
        <v>1316</v>
      </c>
      <c r="D8710" t="s">
        <v>57</v>
      </c>
      <c r="E8710" t="s">
        <v>48</v>
      </c>
      <c r="F8710" t="s">
        <v>42162</v>
      </c>
      <c r="G8710" t="s">
        <v>42163</v>
      </c>
      <c r="H8710" t="s">
        <v>171</v>
      </c>
      <c r="I8710" s="1">
        <v>16142</v>
      </c>
      <c r="J8710" t="s">
        <v>42164</v>
      </c>
      <c r="K8710" t="s">
        <v>13308</v>
      </c>
      <c r="L8710">
        <v>68182</v>
      </c>
      <c r="M8710" t="s">
        <v>171</v>
      </c>
      <c r="N8710" s="1">
        <v>45199</v>
      </c>
      <c r="O8710" s="1">
        <v>45203</v>
      </c>
      <c r="P8710">
        <v>82</v>
      </c>
      <c r="Q8710">
        <v>4</v>
      </c>
      <c r="R8710" t="s">
        <v>53</v>
      </c>
      <c r="S8710">
        <v>1</v>
      </c>
      <c r="T8710">
        <v>2</v>
      </c>
      <c r="U8710">
        <v>4</v>
      </c>
      <c r="V8710">
        <v>576</v>
      </c>
      <c r="W8710" t="s">
        <v>41</v>
      </c>
      <c r="X8710" t="s">
        <v>42165</v>
      </c>
      <c r="Y8710" t="s">
        <v>65</v>
      </c>
      <c r="Z8710" s="1">
        <v>45185</v>
      </c>
      <c r="AA8710" s="2">
        <v>0.65627314814814819</v>
      </c>
      <c r="AB8710" s="2">
        <v>0.84773148148148147</v>
      </c>
      <c r="AC8710" t="s">
        <v>44</v>
      </c>
      <c r="AD8710" t="s">
        <v>44</v>
      </c>
      <c r="AE8710" t="s">
        <v>45</v>
      </c>
      <c r="AF8710">
        <v>144</v>
      </c>
    </row>
    <row r="8711" spans="1:32">
      <c r="A8711">
        <v>34341</v>
      </c>
      <c r="B8711">
        <v>33441</v>
      </c>
      <c r="C8711" t="s">
        <v>263</v>
      </c>
      <c r="D8711" t="s">
        <v>441</v>
      </c>
      <c r="E8711" t="s">
        <v>48</v>
      </c>
      <c r="F8711" t="s">
        <v>42166</v>
      </c>
      <c r="G8711">
        <v>6335511636</v>
      </c>
      <c r="H8711" t="s">
        <v>904</v>
      </c>
      <c r="I8711" s="1">
        <v>23622</v>
      </c>
      <c r="J8711" t="s">
        <v>42167</v>
      </c>
      <c r="K8711" t="s">
        <v>42168</v>
      </c>
      <c r="L8711">
        <v>14796</v>
      </c>
      <c r="M8711" t="s">
        <v>904</v>
      </c>
      <c r="N8711" s="1">
        <v>45012</v>
      </c>
      <c r="O8711" s="1">
        <v>45016</v>
      </c>
      <c r="P8711">
        <v>23</v>
      </c>
      <c r="Q8711">
        <v>1</v>
      </c>
      <c r="R8711" t="s">
        <v>63</v>
      </c>
      <c r="S8711">
        <v>3</v>
      </c>
      <c r="T8711">
        <v>1</v>
      </c>
      <c r="U8711">
        <v>4</v>
      </c>
      <c r="V8711">
        <v>360</v>
      </c>
      <c r="W8711" t="s">
        <v>54</v>
      </c>
      <c r="X8711" t="s">
        <v>42169</v>
      </c>
      <c r="Y8711" t="s">
        <v>81</v>
      </c>
      <c r="Z8711" s="1">
        <v>44976</v>
      </c>
      <c r="AA8711" s="2">
        <v>0.45121527777777781</v>
      </c>
      <c r="AB8711" s="2">
        <v>0.81685185185185183</v>
      </c>
      <c r="AC8711" t="s">
        <v>45</v>
      </c>
      <c r="AD8711" t="s">
        <v>45</v>
      </c>
      <c r="AE8711" t="s">
        <v>45</v>
      </c>
      <c r="AF8711">
        <v>90</v>
      </c>
    </row>
    <row r="8712" spans="1:32">
      <c r="A8712">
        <v>34343</v>
      </c>
      <c r="B8712">
        <v>33443</v>
      </c>
      <c r="C8712" t="s">
        <v>915</v>
      </c>
      <c r="D8712" t="s">
        <v>475</v>
      </c>
      <c r="E8712" t="s">
        <v>34</v>
      </c>
      <c r="F8712" t="s">
        <v>28269</v>
      </c>
      <c r="G8712" t="s">
        <v>42170</v>
      </c>
      <c r="H8712" t="s">
        <v>537</v>
      </c>
      <c r="I8712" s="1">
        <v>19516</v>
      </c>
      <c r="J8712" t="s">
        <v>42171</v>
      </c>
      <c r="K8712" t="s">
        <v>40725</v>
      </c>
      <c r="L8712">
        <v>26602</v>
      </c>
      <c r="M8712" t="s">
        <v>537</v>
      </c>
      <c r="N8712" s="1">
        <v>45158</v>
      </c>
      <c r="O8712" s="1">
        <v>45159</v>
      </c>
      <c r="P8712">
        <v>46</v>
      </c>
      <c r="Q8712">
        <v>2</v>
      </c>
      <c r="R8712" t="s">
        <v>53</v>
      </c>
      <c r="S8712">
        <v>4</v>
      </c>
      <c r="T8712">
        <v>0</v>
      </c>
      <c r="U8712">
        <v>1</v>
      </c>
      <c r="V8712">
        <v>136</v>
      </c>
      <c r="W8712" t="s">
        <v>54</v>
      </c>
      <c r="X8712" t="s">
        <v>42172</v>
      </c>
      <c r="Y8712" t="s">
        <v>6</v>
      </c>
      <c r="Z8712" s="1">
        <v>45144</v>
      </c>
      <c r="AA8712" s="2">
        <v>0.40787037037037038</v>
      </c>
      <c r="AB8712" s="2">
        <v>0.10546296296296297</v>
      </c>
      <c r="AC8712" t="s">
        <v>44</v>
      </c>
      <c r="AD8712" t="s">
        <v>44</v>
      </c>
      <c r="AE8712" t="s">
        <v>44</v>
      </c>
      <c r="AF8712">
        <v>136</v>
      </c>
    </row>
    <row r="8713" spans="1:32">
      <c r="A8713">
        <v>34347</v>
      </c>
      <c r="B8713">
        <v>33447</v>
      </c>
      <c r="C8713" t="s">
        <v>662</v>
      </c>
      <c r="D8713" t="s">
        <v>11576</v>
      </c>
      <c r="E8713" t="s">
        <v>48</v>
      </c>
      <c r="F8713" t="s">
        <v>42173</v>
      </c>
      <c r="G8713" t="s">
        <v>42174</v>
      </c>
      <c r="H8713" t="s">
        <v>904</v>
      </c>
      <c r="I8713" s="1">
        <v>31740</v>
      </c>
      <c r="J8713" t="s">
        <v>42175</v>
      </c>
      <c r="K8713" t="s">
        <v>17615</v>
      </c>
      <c r="L8713">
        <v>48166</v>
      </c>
      <c r="M8713" t="s">
        <v>904</v>
      </c>
      <c r="N8713" s="1">
        <v>44960</v>
      </c>
      <c r="O8713" s="1">
        <v>44963</v>
      </c>
      <c r="P8713">
        <v>82</v>
      </c>
      <c r="Q8713">
        <v>4</v>
      </c>
      <c r="R8713" t="s">
        <v>53</v>
      </c>
      <c r="S8713">
        <v>4</v>
      </c>
      <c r="T8713">
        <v>2</v>
      </c>
      <c r="U8713">
        <v>3</v>
      </c>
      <c r="V8713">
        <v>417</v>
      </c>
      <c r="W8713" t="s">
        <v>54</v>
      </c>
      <c r="X8713" t="s">
        <v>42176</v>
      </c>
      <c r="Y8713" t="s">
        <v>43</v>
      </c>
      <c r="Z8713" s="1">
        <v>44940</v>
      </c>
      <c r="AA8713" s="2">
        <v>0.39874999999999999</v>
      </c>
      <c r="AB8713" s="2">
        <v>0.16572916666666668</v>
      </c>
      <c r="AC8713" t="s">
        <v>44</v>
      </c>
      <c r="AD8713" t="s">
        <v>45</v>
      </c>
      <c r="AE8713" t="s">
        <v>44</v>
      </c>
      <c r="AF8713">
        <v>139</v>
      </c>
    </row>
    <row r="8714" spans="1:32">
      <c r="A8714">
        <v>34348</v>
      </c>
      <c r="B8714">
        <v>33448</v>
      </c>
      <c r="C8714" t="s">
        <v>371</v>
      </c>
      <c r="D8714" t="s">
        <v>1851</v>
      </c>
      <c r="E8714" t="s">
        <v>48</v>
      </c>
      <c r="F8714" t="s">
        <v>42177</v>
      </c>
      <c r="G8714" t="s">
        <v>42178</v>
      </c>
      <c r="H8714" t="s">
        <v>692</v>
      </c>
      <c r="I8714" s="1">
        <v>25261</v>
      </c>
      <c r="J8714" t="s">
        <v>42179</v>
      </c>
      <c r="K8714" t="s">
        <v>4926</v>
      </c>
      <c r="L8714">
        <v>79812</v>
      </c>
      <c r="M8714" t="s">
        <v>692</v>
      </c>
      <c r="N8714" s="1">
        <v>45030</v>
      </c>
      <c r="O8714" s="1">
        <v>45033</v>
      </c>
      <c r="P8714">
        <v>31</v>
      </c>
      <c r="Q8714">
        <v>2</v>
      </c>
      <c r="R8714" t="s">
        <v>53</v>
      </c>
      <c r="S8714">
        <v>4</v>
      </c>
      <c r="T8714">
        <v>1</v>
      </c>
      <c r="U8714">
        <v>3</v>
      </c>
      <c r="V8714">
        <v>423</v>
      </c>
      <c r="W8714" t="s">
        <v>41</v>
      </c>
      <c r="X8714" t="s">
        <v>42180</v>
      </c>
      <c r="Y8714" t="s">
        <v>43</v>
      </c>
      <c r="Z8714" s="1">
        <v>45014</v>
      </c>
      <c r="AA8714" s="2">
        <v>0.32337962962962963</v>
      </c>
      <c r="AB8714" s="2">
        <v>0.66959490740740746</v>
      </c>
      <c r="AC8714" t="s">
        <v>44</v>
      </c>
      <c r="AD8714" t="s">
        <v>45</v>
      </c>
      <c r="AE8714" t="s">
        <v>44</v>
      </c>
      <c r="AF8714">
        <v>141</v>
      </c>
    </row>
    <row r="8715" spans="1:32">
      <c r="A8715">
        <v>34349</v>
      </c>
      <c r="B8715">
        <v>33449</v>
      </c>
      <c r="C8715" t="s">
        <v>662</v>
      </c>
      <c r="D8715" t="s">
        <v>57</v>
      </c>
      <c r="E8715" t="s">
        <v>34</v>
      </c>
      <c r="F8715" t="s">
        <v>42181</v>
      </c>
      <c r="G8715" t="s">
        <v>42182</v>
      </c>
      <c r="H8715" t="s">
        <v>904</v>
      </c>
      <c r="I8715" s="1">
        <v>33628</v>
      </c>
      <c r="J8715" t="s">
        <v>42183</v>
      </c>
      <c r="K8715" t="s">
        <v>35401</v>
      </c>
      <c r="L8715">
        <v>87750</v>
      </c>
      <c r="M8715" t="s">
        <v>904</v>
      </c>
      <c r="N8715" s="1">
        <v>45228</v>
      </c>
      <c r="O8715" s="1">
        <v>45231</v>
      </c>
      <c r="P8715">
        <v>41</v>
      </c>
      <c r="Q8715">
        <v>2</v>
      </c>
      <c r="R8715" t="s">
        <v>63</v>
      </c>
      <c r="S8715">
        <v>3</v>
      </c>
      <c r="T8715">
        <v>0</v>
      </c>
      <c r="U8715">
        <v>3</v>
      </c>
      <c r="V8715">
        <v>270</v>
      </c>
      <c r="W8715" t="s">
        <v>41</v>
      </c>
      <c r="X8715" t="s">
        <v>42184</v>
      </c>
      <c r="Y8715" t="s">
        <v>6</v>
      </c>
      <c r="Z8715" s="1">
        <v>45218</v>
      </c>
      <c r="AA8715" s="2">
        <v>0.15738425925925925</v>
      </c>
      <c r="AB8715" s="2">
        <v>0.46466435185185184</v>
      </c>
      <c r="AC8715" t="s">
        <v>45</v>
      </c>
      <c r="AD8715" t="s">
        <v>45</v>
      </c>
      <c r="AE8715" t="s">
        <v>45</v>
      </c>
      <c r="AF8715">
        <v>90</v>
      </c>
    </row>
    <row r="8716" spans="1:32">
      <c r="A8716">
        <v>34350</v>
      </c>
      <c r="B8716">
        <v>33450</v>
      </c>
      <c r="C8716" t="s">
        <v>213</v>
      </c>
      <c r="D8716" t="s">
        <v>6538</v>
      </c>
      <c r="E8716" t="s">
        <v>48</v>
      </c>
      <c r="F8716" t="s">
        <v>42185</v>
      </c>
      <c r="G8716" t="s">
        <v>42186</v>
      </c>
      <c r="H8716" t="s">
        <v>295</v>
      </c>
      <c r="I8716" s="1">
        <v>26057</v>
      </c>
      <c r="J8716" t="s">
        <v>42187</v>
      </c>
      <c r="K8716" t="s">
        <v>39850</v>
      </c>
      <c r="L8716">
        <v>5882</v>
      </c>
      <c r="M8716" t="s">
        <v>295</v>
      </c>
      <c r="N8716" s="1">
        <v>45000</v>
      </c>
      <c r="O8716" s="1">
        <v>45002</v>
      </c>
      <c r="P8716">
        <v>82</v>
      </c>
      <c r="Q8716">
        <v>4</v>
      </c>
      <c r="R8716" t="s">
        <v>53</v>
      </c>
      <c r="S8716">
        <v>2</v>
      </c>
      <c r="T8716">
        <v>1</v>
      </c>
      <c r="U8716">
        <v>2</v>
      </c>
      <c r="V8716">
        <v>280</v>
      </c>
      <c r="W8716" t="s">
        <v>54</v>
      </c>
      <c r="X8716" t="s">
        <v>42188</v>
      </c>
      <c r="Y8716" t="s">
        <v>43</v>
      </c>
      <c r="Z8716" s="1">
        <v>44963</v>
      </c>
      <c r="AA8716" s="2">
        <v>0.94346064814814812</v>
      </c>
      <c r="AB8716" s="2">
        <v>4.9756944444444444E-2</v>
      </c>
      <c r="AC8716" t="s">
        <v>44</v>
      </c>
      <c r="AD8716" t="s">
        <v>45</v>
      </c>
      <c r="AE8716" t="s">
        <v>44</v>
      </c>
      <c r="AF8716">
        <v>140</v>
      </c>
    </row>
    <row r="8717" spans="1:32">
      <c r="A8717">
        <v>34352</v>
      </c>
      <c r="B8717">
        <v>33452</v>
      </c>
      <c r="C8717" t="s">
        <v>5660</v>
      </c>
      <c r="D8717" t="s">
        <v>1322</v>
      </c>
      <c r="E8717" t="s">
        <v>48</v>
      </c>
      <c r="F8717" t="s">
        <v>42189</v>
      </c>
      <c r="G8717" t="s">
        <v>42190</v>
      </c>
      <c r="H8717" t="s">
        <v>280</v>
      </c>
      <c r="I8717" s="1">
        <v>20855</v>
      </c>
      <c r="J8717" t="s">
        <v>42191</v>
      </c>
      <c r="K8717" t="s">
        <v>42192</v>
      </c>
      <c r="L8717">
        <v>36428</v>
      </c>
      <c r="M8717" t="s">
        <v>280</v>
      </c>
      <c r="N8717" s="1">
        <v>45320</v>
      </c>
      <c r="O8717" s="1">
        <v>45325</v>
      </c>
      <c r="P8717">
        <v>96</v>
      </c>
      <c r="Q8717">
        <v>4</v>
      </c>
      <c r="R8717" t="s">
        <v>40</v>
      </c>
      <c r="S8717">
        <v>2</v>
      </c>
      <c r="T8717">
        <v>1</v>
      </c>
      <c r="U8717">
        <v>5</v>
      </c>
      <c r="V8717">
        <v>1080</v>
      </c>
      <c r="W8717" t="s">
        <v>54</v>
      </c>
      <c r="X8717" t="s">
        <v>42193</v>
      </c>
      <c r="Y8717" t="s">
        <v>6</v>
      </c>
      <c r="Z8717" s="1">
        <v>45283</v>
      </c>
      <c r="AA8717" s="2">
        <v>0.96606481481481488</v>
      </c>
      <c r="AB8717" s="2">
        <v>0.55519675925925926</v>
      </c>
      <c r="AC8717" t="s">
        <v>45</v>
      </c>
      <c r="AD8717" t="s">
        <v>45</v>
      </c>
      <c r="AE8717" t="s">
        <v>44</v>
      </c>
      <c r="AF8717">
        <v>216</v>
      </c>
    </row>
    <row r="8718" spans="1:32">
      <c r="A8718">
        <v>34353</v>
      </c>
      <c r="B8718">
        <v>33453</v>
      </c>
      <c r="C8718" t="s">
        <v>305</v>
      </c>
      <c r="D8718" t="s">
        <v>22177</v>
      </c>
      <c r="E8718" t="s">
        <v>48</v>
      </c>
      <c r="F8718" t="s">
        <v>13352</v>
      </c>
      <c r="G8718" t="s">
        <v>42194</v>
      </c>
      <c r="H8718" t="s">
        <v>37</v>
      </c>
      <c r="I8718" s="1">
        <v>32278</v>
      </c>
      <c r="J8718" t="s">
        <v>42195</v>
      </c>
      <c r="K8718" t="s">
        <v>42196</v>
      </c>
      <c r="L8718">
        <v>18746</v>
      </c>
      <c r="M8718" t="s">
        <v>37</v>
      </c>
      <c r="N8718" s="1">
        <v>44975</v>
      </c>
      <c r="O8718" s="1">
        <v>44977</v>
      </c>
      <c r="P8718">
        <v>67</v>
      </c>
      <c r="Q8718">
        <v>3</v>
      </c>
      <c r="R8718" t="s">
        <v>53</v>
      </c>
      <c r="S8718">
        <v>2</v>
      </c>
      <c r="T8718">
        <v>0</v>
      </c>
      <c r="U8718">
        <v>2</v>
      </c>
      <c r="V8718">
        <v>268</v>
      </c>
      <c r="W8718" t="s">
        <v>41</v>
      </c>
      <c r="X8718" t="s">
        <v>42197</v>
      </c>
      <c r="Y8718" t="s">
        <v>65</v>
      </c>
      <c r="Z8718" s="1">
        <v>44947</v>
      </c>
      <c r="AA8718" s="2">
        <v>0.68415509259259266</v>
      </c>
      <c r="AB8718" s="2">
        <v>0.97861111111111121</v>
      </c>
      <c r="AC8718" t="s">
        <v>44</v>
      </c>
      <c r="AD8718" t="s">
        <v>44</v>
      </c>
      <c r="AE8718" t="s">
        <v>44</v>
      </c>
      <c r="AF8718">
        <v>134</v>
      </c>
    </row>
    <row r="8719" spans="1:32">
      <c r="A8719">
        <v>34356</v>
      </c>
      <c r="B8719">
        <v>33456</v>
      </c>
      <c r="C8719" t="s">
        <v>2722</v>
      </c>
      <c r="D8719" t="s">
        <v>2587</v>
      </c>
      <c r="E8719" t="s">
        <v>48</v>
      </c>
      <c r="F8719" t="s">
        <v>42198</v>
      </c>
      <c r="G8719" t="s">
        <v>42199</v>
      </c>
      <c r="H8719" t="s">
        <v>37</v>
      </c>
      <c r="I8719" s="1">
        <v>24868</v>
      </c>
      <c r="J8719" t="s">
        <v>42200</v>
      </c>
      <c r="K8719" t="s">
        <v>27592</v>
      </c>
      <c r="L8719">
        <v>40240</v>
      </c>
      <c r="M8719" t="s">
        <v>37</v>
      </c>
      <c r="N8719" s="1">
        <v>45117</v>
      </c>
      <c r="O8719" s="1">
        <v>45121</v>
      </c>
      <c r="P8719">
        <v>64</v>
      </c>
      <c r="Q8719">
        <v>3</v>
      </c>
      <c r="R8719" t="s">
        <v>53</v>
      </c>
      <c r="S8719">
        <v>2</v>
      </c>
      <c r="T8719">
        <v>1</v>
      </c>
      <c r="U8719">
        <v>4</v>
      </c>
      <c r="V8719">
        <v>496</v>
      </c>
      <c r="W8719" t="s">
        <v>54</v>
      </c>
      <c r="X8719" t="s">
        <v>42201</v>
      </c>
      <c r="Y8719" t="s">
        <v>65</v>
      </c>
      <c r="Z8719" s="1">
        <v>45078</v>
      </c>
      <c r="AA8719" s="2">
        <v>0.3042361111111111</v>
      </c>
      <c r="AB8719" s="2">
        <v>0.26571759259259259</v>
      </c>
      <c r="AC8719" t="s">
        <v>44</v>
      </c>
      <c r="AD8719" t="s">
        <v>45</v>
      </c>
      <c r="AE8719" t="s">
        <v>45</v>
      </c>
      <c r="AF8719">
        <v>124</v>
      </c>
    </row>
    <row r="8720" spans="1:32">
      <c r="A8720">
        <v>34357</v>
      </c>
      <c r="B8720">
        <v>33457</v>
      </c>
      <c r="C8720" t="s">
        <v>2706</v>
      </c>
      <c r="D8720" t="s">
        <v>306</v>
      </c>
      <c r="E8720" t="s">
        <v>48</v>
      </c>
      <c r="F8720" t="s">
        <v>42202</v>
      </c>
      <c r="G8720" t="s">
        <v>42203</v>
      </c>
      <c r="H8720" t="s">
        <v>692</v>
      </c>
      <c r="I8720" s="1">
        <v>35003</v>
      </c>
      <c r="J8720" t="s">
        <v>42204</v>
      </c>
      <c r="K8720" t="s">
        <v>42205</v>
      </c>
      <c r="L8720">
        <v>44298</v>
      </c>
      <c r="M8720" t="s">
        <v>692</v>
      </c>
      <c r="N8720" s="1">
        <v>45161</v>
      </c>
      <c r="O8720" s="1">
        <v>45164</v>
      </c>
      <c r="P8720">
        <v>23</v>
      </c>
      <c r="Q8720">
        <v>1</v>
      </c>
      <c r="R8720" t="s">
        <v>63</v>
      </c>
      <c r="S8720">
        <v>1</v>
      </c>
      <c r="T8720">
        <v>0</v>
      </c>
      <c r="U8720">
        <v>3</v>
      </c>
      <c r="V8720">
        <v>189</v>
      </c>
      <c r="W8720" t="s">
        <v>54</v>
      </c>
      <c r="X8720" t="s">
        <v>42206</v>
      </c>
      <c r="Y8720" t="s">
        <v>6</v>
      </c>
      <c r="Z8720" s="1">
        <v>45148</v>
      </c>
      <c r="AA8720" s="2">
        <v>0.45472222222222225</v>
      </c>
      <c r="AB8720" s="2">
        <v>5.8541666666666665E-2</v>
      </c>
      <c r="AC8720" t="s">
        <v>45</v>
      </c>
      <c r="AD8720" t="s">
        <v>45</v>
      </c>
      <c r="AE8720" t="s">
        <v>45</v>
      </c>
      <c r="AF8720">
        <v>63</v>
      </c>
    </row>
    <row r="8721" spans="1:32">
      <c r="A8721">
        <v>34360</v>
      </c>
      <c r="B8721">
        <v>33460</v>
      </c>
      <c r="C8721" t="s">
        <v>501</v>
      </c>
      <c r="D8721" t="s">
        <v>682</v>
      </c>
      <c r="E8721" t="s">
        <v>48</v>
      </c>
      <c r="F8721" t="s">
        <v>42207</v>
      </c>
      <c r="G8721" t="s">
        <v>42208</v>
      </c>
      <c r="H8721" t="s">
        <v>171</v>
      </c>
      <c r="I8721" s="1">
        <v>29745</v>
      </c>
      <c r="J8721" t="s">
        <v>42209</v>
      </c>
      <c r="K8721" t="s">
        <v>42210</v>
      </c>
      <c r="L8721">
        <v>2446</v>
      </c>
      <c r="M8721" t="s">
        <v>171</v>
      </c>
      <c r="N8721" s="1">
        <v>44961</v>
      </c>
      <c r="O8721" s="1">
        <v>44965</v>
      </c>
      <c r="P8721">
        <v>43</v>
      </c>
      <c r="Q8721">
        <v>2</v>
      </c>
      <c r="R8721" t="s">
        <v>53</v>
      </c>
      <c r="S8721">
        <v>3</v>
      </c>
      <c r="T8721">
        <v>1</v>
      </c>
      <c r="U8721">
        <v>4</v>
      </c>
      <c r="V8721">
        <v>588</v>
      </c>
      <c r="W8721" t="s">
        <v>41</v>
      </c>
      <c r="X8721" t="s">
        <v>42211</v>
      </c>
      <c r="Y8721" t="s">
        <v>81</v>
      </c>
      <c r="Z8721" s="1">
        <v>44941</v>
      </c>
      <c r="AA8721" s="2">
        <v>0.10387731481481481</v>
      </c>
      <c r="AB8721" s="2">
        <v>0.61758101851851854</v>
      </c>
      <c r="AC8721" t="s">
        <v>45</v>
      </c>
      <c r="AD8721" t="s">
        <v>45</v>
      </c>
      <c r="AE8721" t="s">
        <v>45</v>
      </c>
      <c r="AF8721">
        <v>147</v>
      </c>
    </row>
    <row r="8722" spans="1:32">
      <c r="A8722">
        <v>34361</v>
      </c>
      <c r="B8722">
        <v>33461</v>
      </c>
      <c r="C8722" t="s">
        <v>105</v>
      </c>
      <c r="D8722" t="s">
        <v>1322</v>
      </c>
      <c r="E8722" t="s">
        <v>48</v>
      </c>
      <c r="F8722" t="s">
        <v>42212</v>
      </c>
      <c r="G8722" t="s">
        <v>42213</v>
      </c>
      <c r="H8722" t="s">
        <v>457</v>
      </c>
      <c r="I8722" s="1">
        <v>24117</v>
      </c>
      <c r="J8722" t="s">
        <v>42214</v>
      </c>
      <c r="K8722" t="s">
        <v>15672</v>
      </c>
      <c r="L8722">
        <v>15688</v>
      </c>
      <c r="M8722" t="s">
        <v>457</v>
      </c>
      <c r="N8722" s="1">
        <v>44966</v>
      </c>
      <c r="O8722" s="1">
        <v>44970</v>
      </c>
      <c r="P8722">
        <v>29</v>
      </c>
      <c r="Q8722">
        <v>2</v>
      </c>
      <c r="R8722" t="s">
        <v>63</v>
      </c>
      <c r="S8722">
        <v>2</v>
      </c>
      <c r="T8722">
        <v>1</v>
      </c>
      <c r="U8722">
        <v>4</v>
      </c>
      <c r="V8722">
        <v>348</v>
      </c>
      <c r="W8722" t="s">
        <v>54</v>
      </c>
      <c r="X8722" t="s">
        <v>42215</v>
      </c>
      <c r="Y8722" t="s">
        <v>65</v>
      </c>
      <c r="Z8722" s="1">
        <v>44942</v>
      </c>
      <c r="AA8722" s="2">
        <v>0.37679398148148152</v>
      </c>
      <c r="AB8722" s="2">
        <v>6.7592592592592593E-2</v>
      </c>
      <c r="AC8722" t="s">
        <v>44</v>
      </c>
      <c r="AD8722" t="s">
        <v>45</v>
      </c>
      <c r="AE8722" t="s">
        <v>45</v>
      </c>
      <c r="AF8722">
        <v>87</v>
      </c>
    </row>
    <row r="8723" spans="1:32">
      <c r="A8723">
        <v>34362</v>
      </c>
      <c r="B8723">
        <v>33462</v>
      </c>
      <c r="C8723" t="s">
        <v>391</v>
      </c>
      <c r="D8723" t="s">
        <v>1815</v>
      </c>
      <c r="E8723" t="s">
        <v>48</v>
      </c>
      <c r="F8723" t="s">
        <v>42216</v>
      </c>
      <c r="G8723" t="s">
        <v>42217</v>
      </c>
      <c r="H8723" t="s">
        <v>225</v>
      </c>
      <c r="I8723" s="1">
        <v>27182</v>
      </c>
      <c r="J8723" t="s">
        <v>42218</v>
      </c>
      <c r="K8723" t="s">
        <v>42219</v>
      </c>
      <c r="L8723">
        <v>97119</v>
      </c>
      <c r="M8723" t="s">
        <v>225</v>
      </c>
      <c r="N8723" s="1">
        <v>45059</v>
      </c>
      <c r="O8723" s="1">
        <v>45061</v>
      </c>
      <c r="P8723">
        <v>13</v>
      </c>
      <c r="Q8723">
        <v>1</v>
      </c>
      <c r="R8723" t="s">
        <v>53</v>
      </c>
      <c r="S8723">
        <v>3</v>
      </c>
      <c r="T8723">
        <v>2</v>
      </c>
      <c r="U8723">
        <v>2</v>
      </c>
      <c r="V8723">
        <v>286</v>
      </c>
      <c r="W8723" t="s">
        <v>54</v>
      </c>
      <c r="X8723" t="s">
        <v>42220</v>
      </c>
      <c r="Y8723" t="s">
        <v>6</v>
      </c>
      <c r="Z8723" s="1">
        <v>45035</v>
      </c>
      <c r="AA8723" s="2">
        <v>0.96285879629629623</v>
      </c>
      <c r="AB8723" s="2">
        <v>0.49813657407407402</v>
      </c>
      <c r="AC8723" t="s">
        <v>45</v>
      </c>
      <c r="AD8723" t="s">
        <v>44</v>
      </c>
      <c r="AE8723" t="s">
        <v>44</v>
      </c>
      <c r="AF8723">
        <v>143</v>
      </c>
    </row>
    <row r="8724" spans="1:32">
      <c r="A8724">
        <v>34363</v>
      </c>
      <c r="B8724">
        <v>33463</v>
      </c>
      <c r="C8724" t="s">
        <v>1022</v>
      </c>
      <c r="D8724" t="s">
        <v>161</v>
      </c>
      <c r="E8724" t="s">
        <v>48</v>
      </c>
      <c r="F8724" t="s">
        <v>42221</v>
      </c>
      <c r="G8724" t="s">
        <v>42222</v>
      </c>
      <c r="H8724" t="s">
        <v>317</v>
      </c>
      <c r="I8724" s="1">
        <v>21321</v>
      </c>
      <c r="J8724" t="s">
        <v>42223</v>
      </c>
      <c r="K8724" t="s">
        <v>42224</v>
      </c>
      <c r="L8724">
        <v>87511</v>
      </c>
      <c r="M8724" t="s">
        <v>317</v>
      </c>
      <c r="N8724" s="1">
        <v>45040</v>
      </c>
      <c r="O8724" s="1">
        <v>45041</v>
      </c>
      <c r="P8724">
        <v>13</v>
      </c>
      <c r="Q8724">
        <v>1</v>
      </c>
      <c r="R8724" t="s">
        <v>53</v>
      </c>
      <c r="S8724">
        <v>3</v>
      </c>
      <c r="T8724">
        <v>1</v>
      </c>
      <c r="U8724">
        <v>1</v>
      </c>
      <c r="V8724">
        <v>137</v>
      </c>
      <c r="W8724" t="s">
        <v>41</v>
      </c>
      <c r="X8724" t="s">
        <v>42225</v>
      </c>
      <c r="Y8724" t="s">
        <v>81</v>
      </c>
      <c r="Z8724" s="1">
        <v>45025</v>
      </c>
      <c r="AA8724" s="2">
        <v>0.96057870370370368</v>
      </c>
      <c r="AB8724" s="2">
        <v>0.75359953703703697</v>
      </c>
      <c r="AC8724" t="s">
        <v>45</v>
      </c>
      <c r="AD8724" t="s">
        <v>44</v>
      </c>
      <c r="AE8724" t="s">
        <v>45</v>
      </c>
      <c r="AF8724">
        <v>137</v>
      </c>
    </row>
    <row r="8725" spans="1:32">
      <c r="A8725">
        <v>34364</v>
      </c>
      <c r="B8725">
        <v>33464</v>
      </c>
      <c r="C8725" t="s">
        <v>628</v>
      </c>
      <c r="D8725" t="s">
        <v>10045</v>
      </c>
      <c r="E8725" t="s">
        <v>48</v>
      </c>
      <c r="F8725" t="s">
        <v>42226</v>
      </c>
      <c r="G8725" t="s">
        <v>42227</v>
      </c>
      <c r="H8725" t="s">
        <v>225</v>
      </c>
      <c r="I8725" s="1">
        <v>27788</v>
      </c>
      <c r="J8725" t="s">
        <v>42228</v>
      </c>
      <c r="K8725" t="s">
        <v>42229</v>
      </c>
      <c r="L8725">
        <v>41488</v>
      </c>
      <c r="M8725" t="s">
        <v>225</v>
      </c>
      <c r="N8725" s="1">
        <v>45124</v>
      </c>
      <c r="O8725" s="1">
        <v>45125</v>
      </c>
      <c r="P8725">
        <v>17</v>
      </c>
      <c r="Q8725">
        <v>1</v>
      </c>
      <c r="R8725" t="s">
        <v>63</v>
      </c>
      <c r="S8725">
        <v>3</v>
      </c>
      <c r="T8725">
        <v>0</v>
      </c>
      <c r="U8725">
        <v>1</v>
      </c>
      <c r="V8725">
        <v>76</v>
      </c>
      <c r="W8725" t="s">
        <v>54</v>
      </c>
      <c r="X8725" t="s">
        <v>42230</v>
      </c>
      <c r="Y8725" t="s">
        <v>65</v>
      </c>
      <c r="Z8725" s="1">
        <v>45099</v>
      </c>
      <c r="AA8725" s="2">
        <v>3.6018518518518519E-2</v>
      </c>
      <c r="AB8725" s="2">
        <v>0.88912037037037039</v>
      </c>
      <c r="AC8725" t="s">
        <v>45</v>
      </c>
      <c r="AD8725" t="s">
        <v>45</v>
      </c>
      <c r="AE8725" t="s">
        <v>45</v>
      </c>
      <c r="AF8725">
        <v>76</v>
      </c>
    </row>
    <row r="8726" spans="1:32">
      <c r="A8726">
        <v>34366</v>
      </c>
      <c r="B8726">
        <v>33466</v>
      </c>
      <c r="C8726" t="s">
        <v>13625</v>
      </c>
      <c r="D8726" t="s">
        <v>3541</v>
      </c>
      <c r="E8726" t="s">
        <v>48</v>
      </c>
      <c r="F8726" t="s">
        <v>42231</v>
      </c>
      <c r="G8726" t="s">
        <v>42232</v>
      </c>
      <c r="H8726" t="s">
        <v>135</v>
      </c>
      <c r="I8726" s="1">
        <v>35553</v>
      </c>
      <c r="J8726" t="s">
        <v>42233</v>
      </c>
      <c r="K8726" t="s">
        <v>42234</v>
      </c>
      <c r="L8726">
        <v>56568</v>
      </c>
      <c r="M8726" t="s">
        <v>135</v>
      </c>
      <c r="N8726" s="1">
        <v>45191</v>
      </c>
      <c r="O8726" s="1">
        <v>45193</v>
      </c>
      <c r="P8726">
        <v>93</v>
      </c>
      <c r="Q8726">
        <v>4</v>
      </c>
      <c r="R8726" t="s">
        <v>40</v>
      </c>
      <c r="S8726">
        <v>3</v>
      </c>
      <c r="T8726">
        <v>1</v>
      </c>
      <c r="U8726">
        <v>2</v>
      </c>
      <c r="V8726">
        <v>458</v>
      </c>
      <c r="W8726" t="s">
        <v>54</v>
      </c>
      <c r="X8726" t="s">
        <v>42235</v>
      </c>
      <c r="Y8726" t="s">
        <v>43</v>
      </c>
      <c r="Z8726" s="1">
        <v>45177</v>
      </c>
      <c r="AA8726" s="2">
        <v>0.49500000000000005</v>
      </c>
      <c r="AB8726" s="2">
        <v>0.82725694444444453</v>
      </c>
      <c r="AC8726" t="s">
        <v>44</v>
      </c>
      <c r="AD8726" t="s">
        <v>45</v>
      </c>
      <c r="AE8726" t="s">
        <v>45</v>
      </c>
      <c r="AF8726">
        <v>229</v>
      </c>
    </row>
    <row r="8727" spans="1:32">
      <c r="A8727">
        <v>34371</v>
      </c>
      <c r="B8727">
        <v>33471</v>
      </c>
      <c r="C8727" t="s">
        <v>1155</v>
      </c>
      <c r="D8727" t="s">
        <v>106</v>
      </c>
      <c r="E8727" t="s">
        <v>48</v>
      </c>
      <c r="F8727" t="s">
        <v>42236</v>
      </c>
      <c r="G8727" t="s">
        <v>42237</v>
      </c>
      <c r="H8727" t="s">
        <v>295</v>
      </c>
      <c r="I8727" s="1">
        <v>36930</v>
      </c>
      <c r="J8727" t="s">
        <v>42238</v>
      </c>
      <c r="K8727" t="s">
        <v>42239</v>
      </c>
      <c r="L8727">
        <v>72419</v>
      </c>
      <c r="M8727" t="s">
        <v>295</v>
      </c>
      <c r="N8727" s="1">
        <v>45028</v>
      </c>
      <c r="O8727" s="1">
        <v>45029</v>
      </c>
      <c r="P8727">
        <v>16</v>
      </c>
      <c r="Q8727">
        <v>1</v>
      </c>
      <c r="R8727" t="s">
        <v>53</v>
      </c>
      <c r="S8727">
        <v>3</v>
      </c>
      <c r="T8727">
        <v>2</v>
      </c>
      <c r="U8727">
        <v>1</v>
      </c>
      <c r="V8727">
        <v>126</v>
      </c>
      <c r="W8727" t="s">
        <v>41</v>
      </c>
      <c r="X8727" t="s">
        <v>42240</v>
      </c>
      <c r="Y8727" t="s">
        <v>65</v>
      </c>
      <c r="Z8727" s="1">
        <v>45017</v>
      </c>
      <c r="AA8727" s="2">
        <v>3.4247685185185187E-2</v>
      </c>
      <c r="AB8727" s="2">
        <v>0.88715277777777779</v>
      </c>
      <c r="AC8727" t="s">
        <v>44</v>
      </c>
      <c r="AD8727" t="s">
        <v>45</v>
      </c>
      <c r="AE8727" t="s">
        <v>45</v>
      </c>
      <c r="AF8727">
        <v>126</v>
      </c>
    </row>
    <row r="8728" spans="1:32">
      <c r="A8728">
        <v>34372</v>
      </c>
      <c r="B8728">
        <v>33472</v>
      </c>
      <c r="C8728" t="s">
        <v>3038</v>
      </c>
      <c r="D8728" t="s">
        <v>2634</v>
      </c>
      <c r="E8728" t="s">
        <v>48</v>
      </c>
      <c r="F8728" t="s">
        <v>42241</v>
      </c>
      <c r="G8728" t="s">
        <v>42242</v>
      </c>
      <c r="H8728" t="s">
        <v>50</v>
      </c>
      <c r="I8728" s="1">
        <v>29453</v>
      </c>
      <c r="J8728" t="s">
        <v>42243</v>
      </c>
      <c r="K8728" t="s">
        <v>42244</v>
      </c>
      <c r="L8728">
        <v>27084</v>
      </c>
      <c r="M8728" t="s">
        <v>50</v>
      </c>
      <c r="N8728" s="1">
        <v>45163</v>
      </c>
      <c r="O8728" s="1">
        <v>45164</v>
      </c>
      <c r="P8728">
        <v>11</v>
      </c>
      <c r="Q8728">
        <v>1</v>
      </c>
      <c r="R8728" t="s">
        <v>63</v>
      </c>
      <c r="S8728">
        <v>2</v>
      </c>
      <c r="T8728">
        <v>1</v>
      </c>
      <c r="U8728">
        <v>1</v>
      </c>
      <c r="V8728">
        <v>81</v>
      </c>
      <c r="W8728" t="s">
        <v>41</v>
      </c>
      <c r="X8728" t="s">
        <v>42245</v>
      </c>
      <c r="Y8728" t="s">
        <v>81</v>
      </c>
      <c r="Z8728" s="1">
        <v>45151</v>
      </c>
      <c r="AA8728" s="2">
        <v>0.83449074074074081</v>
      </c>
      <c r="AB8728" s="2">
        <v>0.171875</v>
      </c>
      <c r="AC8728" t="s">
        <v>44</v>
      </c>
      <c r="AD8728" t="s">
        <v>45</v>
      </c>
      <c r="AE8728" t="s">
        <v>44</v>
      </c>
      <c r="AF8728">
        <v>81</v>
      </c>
    </row>
    <row r="8729" spans="1:32">
      <c r="A8729">
        <v>34374</v>
      </c>
      <c r="B8729">
        <v>33474</v>
      </c>
      <c r="C8729" t="s">
        <v>1789</v>
      </c>
      <c r="D8729" t="s">
        <v>1167</v>
      </c>
      <c r="E8729" t="s">
        <v>48</v>
      </c>
      <c r="F8729" t="s">
        <v>42246</v>
      </c>
      <c r="G8729" t="s">
        <v>42247</v>
      </c>
      <c r="H8729" t="s">
        <v>217</v>
      </c>
      <c r="I8729" s="1">
        <v>31636</v>
      </c>
      <c r="J8729" t="s">
        <v>42248</v>
      </c>
      <c r="K8729" t="s">
        <v>42249</v>
      </c>
      <c r="L8729">
        <v>81764</v>
      </c>
      <c r="M8729" t="s">
        <v>217</v>
      </c>
      <c r="N8729" s="1">
        <v>45251</v>
      </c>
      <c r="O8729" s="1">
        <v>45256</v>
      </c>
      <c r="P8729">
        <v>33</v>
      </c>
      <c r="Q8729">
        <v>2</v>
      </c>
      <c r="R8729" t="s">
        <v>40</v>
      </c>
      <c r="S8729">
        <v>4</v>
      </c>
      <c r="T8729">
        <v>2</v>
      </c>
      <c r="U8729">
        <v>5</v>
      </c>
      <c r="V8729">
        <v>1120</v>
      </c>
      <c r="W8729" t="s">
        <v>41</v>
      </c>
      <c r="X8729" t="s">
        <v>42250</v>
      </c>
      <c r="Y8729" t="s">
        <v>43</v>
      </c>
      <c r="Z8729" s="1">
        <v>45237</v>
      </c>
      <c r="AA8729" s="2">
        <v>0.57972222222222225</v>
      </c>
      <c r="AB8729" s="2">
        <v>0.42148148148148151</v>
      </c>
      <c r="AC8729" t="s">
        <v>45</v>
      </c>
      <c r="AD8729" t="s">
        <v>45</v>
      </c>
      <c r="AE8729" t="s">
        <v>44</v>
      </c>
      <c r="AF8729">
        <v>224</v>
      </c>
    </row>
    <row r="8730" spans="1:32">
      <c r="A8730">
        <v>34376</v>
      </c>
      <c r="B8730">
        <v>33476</v>
      </c>
      <c r="C8730" t="s">
        <v>221</v>
      </c>
      <c r="D8730" t="s">
        <v>2438</v>
      </c>
      <c r="E8730" t="s">
        <v>48</v>
      </c>
      <c r="F8730" t="s">
        <v>42251</v>
      </c>
      <c r="G8730" t="s">
        <v>42252</v>
      </c>
      <c r="H8730" t="s">
        <v>129</v>
      </c>
      <c r="I8730" s="1">
        <v>35456</v>
      </c>
      <c r="J8730" t="s">
        <v>42253</v>
      </c>
      <c r="K8730" t="s">
        <v>42254</v>
      </c>
      <c r="L8730">
        <v>73310</v>
      </c>
      <c r="M8730" t="s">
        <v>129</v>
      </c>
      <c r="N8730" s="1">
        <v>45062</v>
      </c>
      <c r="O8730" s="1">
        <v>45063</v>
      </c>
      <c r="P8730">
        <v>13</v>
      </c>
      <c r="Q8730">
        <v>1</v>
      </c>
      <c r="R8730" t="s">
        <v>53</v>
      </c>
      <c r="S8730">
        <v>1</v>
      </c>
      <c r="T8730">
        <v>2</v>
      </c>
      <c r="U8730">
        <v>1</v>
      </c>
      <c r="V8730">
        <v>136</v>
      </c>
      <c r="W8730" t="s">
        <v>54</v>
      </c>
      <c r="X8730" t="s">
        <v>42255</v>
      </c>
      <c r="Y8730" t="s">
        <v>65</v>
      </c>
      <c r="Z8730" s="1">
        <v>45023</v>
      </c>
      <c r="AA8730" s="2">
        <v>0.88145833333333334</v>
      </c>
      <c r="AB8730" s="2">
        <v>0.34001157407407406</v>
      </c>
      <c r="AC8730" t="s">
        <v>44</v>
      </c>
      <c r="AD8730" t="s">
        <v>45</v>
      </c>
      <c r="AE8730" t="s">
        <v>45</v>
      </c>
      <c r="AF8730">
        <v>136</v>
      </c>
    </row>
    <row r="8731" spans="1:32">
      <c r="A8731">
        <v>34378</v>
      </c>
      <c r="B8731">
        <v>33478</v>
      </c>
      <c r="C8731" t="s">
        <v>3397</v>
      </c>
      <c r="D8731" t="s">
        <v>3541</v>
      </c>
      <c r="E8731" t="s">
        <v>48</v>
      </c>
      <c r="F8731" t="s">
        <v>42256</v>
      </c>
      <c r="G8731" t="s">
        <v>42257</v>
      </c>
      <c r="H8731" t="s">
        <v>272</v>
      </c>
      <c r="I8731" s="1">
        <v>20301</v>
      </c>
      <c r="J8731" t="s">
        <v>42258</v>
      </c>
      <c r="K8731" t="s">
        <v>1787</v>
      </c>
      <c r="L8731">
        <v>45809</v>
      </c>
      <c r="M8731" t="s">
        <v>272</v>
      </c>
      <c r="N8731" s="1">
        <v>45069</v>
      </c>
      <c r="O8731" s="1">
        <v>45073</v>
      </c>
      <c r="P8731">
        <v>71</v>
      </c>
      <c r="Q8731">
        <v>3</v>
      </c>
      <c r="R8731" t="s">
        <v>63</v>
      </c>
      <c r="S8731">
        <v>2</v>
      </c>
      <c r="T8731">
        <v>0</v>
      </c>
      <c r="U8731">
        <v>4</v>
      </c>
      <c r="V8731">
        <v>272</v>
      </c>
      <c r="W8731" t="s">
        <v>41</v>
      </c>
      <c r="X8731" t="s">
        <v>42259</v>
      </c>
      <c r="Y8731" t="s">
        <v>43</v>
      </c>
      <c r="Z8731" s="1">
        <v>45040</v>
      </c>
      <c r="AA8731" s="2">
        <v>0.18428240740740742</v>
      </c>
      <c r="AB8731" s="2">
        <v>0.86971064814814814</v>
      </c>
      <c r="AC8731" t="s">
        <v>44</v>
      </c>
      <c r="AD8731" t="s">
        <v>45</v>
      </c>
      <c r="AE8731" t="s">
        <v>45</v>
      </c>
      <c r="AF8731">
        <v>68</v>
      </c>
    </row>
    <row r="8732" spans="1:32">
      <c r="A8732">
        <v>34379</v>
      </c>
      <c r="B8732">
        <v>33479</v>
      </c>
      <c r="C8732" t="s">
        <v>3972</v>
      </c>
      <c r="D8732" t="s">
        <v>1009</v>
      </c>
      <c r="E8732" t="s">
        <v>48</v>
      </c>
      <c r="F8732" t="s">
        <v>42260</v>
      </c>
      <c r="G8732" t="s">
        <v>42261</v>
      </c>
      <c r="H8732" t="s">
        <v>692</v>
      </c>
      <c r="I8732" s="1">
        <v>23565</v>
      </c>
      <c r="J8732" t="s">
        <v>42262</v>
      </c>
      <c r="K8732" t="s">
        <v>42263</v>
      </c>
      <c r="L8732">
        <v>68737</v>
      </c>
      <c r="M8732" t="s">
        <v>692</v>
      </c>
      <c r="N8732" s="1">
        <v>45059</v>
      </c>
      <c r="O8732" s="1">
        <v>45060</v>
      </c>
      <c r="P8732">
        <v>6</v>
      </c>
      <c r="Q8732">
        <v>1</v>
      </c>
      <c r="R8732" t="s">
        <v>40</v>
      </c>
      <c r="S8732">
        <v>1</v>
      </c>
      <c r="T8732">
        <v>0</v>
      </c>
      <c r="U8732">
        <v>1</v>
      </c>
      <c r="V8732">
        <v>250</v>
      </c>
      <c r="W8732" t="s">
        <v>41</v>
      </c>
      <c r="X8732" t="s">
        <v>42264</v>
      </c>
      <c r="Y8732" t="s">
        <v>6</v>
      </c>
      <c r="Z8732" s="1">
        <v>45048</v>
      </c>
      <c r="AA8732" s="2">
        <v>0.97232638888888889</v>
      </c>
      <c r="AB8732" s="2">
        <v>0.6134722222222222</v>
      </c>
      <c r="AC8732" t="s">
        <v>44</v>
      </c>
      <c r="AD8732" t="s">
        <v>44</v>
      </c>
      <c r="AE8732" t="s">
        <v>44</v>
      </c>
      <c r="AF8732">
        <v>250</v>
      </c>
    </row>
    <row r="8733" spans="1:32">
      <c r="A8733">
        <v>34380</v>
      </c>
      <c r="B8733">
        <v>33480</v>
      </c>
      <c r="C8733" t="s">
        <v>5106</v>
      </c>
      <c r="D8733" t="s">
        <v>3729</v>
      </c>
      <c r="E8733" t="s">
        <v>48</v>
      </c>
      <c r="F8733" t="s">
        <v>42265</v>
      </c>
      <c r="G8733" t="s">
        <v>42266</v>
      </c>
      <c r="H8733" t="s">
        <v>537</v>
      </c>
      <c r="I8733" s="1">
        <v>34868</v>
      </c>
      <c r="J8733" t="s">
        <v>42267</v>
      </c>
      <c r="K8733" t="s">
        <v>42268</v>
      </c>
      <c r="L8733">
        <v>67660</v>
      </c>
      <c r="M8733" t="s">
        <v>537</v>
      </c>
      <c r="N8733" s="1">
        <v>45024</v>
      </c>
      <c r="O8733" s="1">
        <v>45027</v>
      </c>
      <c r="P8733">
        <v>41</v>
      </c>
      <c r="Q8733">
        <v>2</v>
      </c>
      <c r="R8733" t="s">
        <v>63</v>
      </c>
      <c r="S8733">
        <v>1</v>
      </c>
      <c r="T8733">
        <v>2</v>
      </c>
      <c r="U8733">
        <v>3</v>
      </c>
      <c r="V8733">
        <v>261</v>
      </c>
      <c r="W8733" t="s">
        <v>54</v>
      </c>
      <c r="X8733" t="s">
        <v>42269</v>
      </c>
      <c r="Y8733" t="s">
        <v>6</v>
      </c>
      <c r="Z8733" s="1">
        <v>45012</v>
      </c>
      <c r="AA8733" s="2">
        <v>9.1307870370370373E-2</v>
      </c>
      <c r="AB8733" s="2">
        <v>0.51870370370370367</v>
      </c>
      <c r="AC8733" t="s">
        <v>44</v>
      </c>
      <c r="AD8733" t="s">
        <v>45</v>
      </c>
      <c r="AE8733" t="s">
        <v>45</v>
      </c>
      <c r="AF8733">
        <v>87</v>
      </c>
    </row>
    <row r="8734" spans="1:32">
      <c r="A8734">
        <v>34381</v>
      </c>
      <c r="B8734">
        <v>33481</v>
      </c>
      <c r="C8734" t="s">
        <v>583</v>
      </c>
      <c r="D8734" t="s">
        <v>2232</v>
      </c>
      <c r="E8734" t="s">
        <v>48</v>
      </c>
      <c r="F8734" t="s">
        <v>42270</v>
      </c>
      <c r="G8734" t="s">
        <v>42271</v>
      </c>
      <c r="H8734" t="s">
        <v>457</v>
      </c>
      <c r="I8734" s="1">
        <v>33257</v>
      </c>
      <c r="J8734" t="s">
        <v>42272</v>
      </c>
      <c r="K8734" t="s">
        <v>42273</v>
      </c>
      <c r="L8734">
        <v>90371</v>
      </c>
      <c r="M8734" t="s">
        <v>457</v>
      </c>
      <c r="N8734" s="1">
        <v>45179</v>
      </c>
      <c r="O8734" s="1">
        <v>45181</v>
      </c>
      <c r="P8734">
        <v>68</v>
      </c>
      <c r="Q8734">
        <v>3</v>
      </c>
      <c r="R8734" t="s">
        <v>63</v>
      </c>
      <c r="S8734">
        <v>3</v>
      </c>
      <c r="T8734">
        <v>2</v>
      </c>
      <c r="U8734">
        <v>2</v>
      </c>
      <c r="V8734">
        <v>140</v>
      </c>
      <c r="W8734" t="s">
        <v>41</v>
      </c>
      <c r="X8734" t="s">
        <v>42274</v>
      </c>
      <c r="Y8734" t="s">
        <v>6</v>
      </c>
      <c r="Z8734" s="1">
        <v>45141</v>
      </c>
      <c r="AA8734" s="2">
        <v>0.86648148148148152</v>
      </c>
      <c r="AB8734" s="2">
        <v>0.84743055555555558</v>
      </c>
      <c r="AC8734" t="s">
        <v>44</v>
      </c>
      <c r="AD8734" t="s">
        <v>44</v>
      </c>
      <c r="AE8734" t="s">
        <v>44</v>
      </c>
      <c r="AF8734">
        <v>70</v>
      </c>
    </row>
    <row r="8735" spans="1:32">
      <c r="A8735">
        <v>34382</v>
      </c>
      <c r="B8735">
        <v>33482</v>
      </c>
      <c r="C8735" t="s">
        <v>229</v>
      </c>
      <c r="D8735" t="s">
        <v>3907</v>
      </c>
      <c r="E8735" t="s">
        <v>34</v>
      </c>
      <c r="F8735" t="s">
        <v>42275</v>
      </c>
      <c r="G8735" t="s">
        <v>42276</v>
      </c>
      <c r="H8735" t="s">
        <v>50</v>
      </c>
      <c r="I8735" s="1">
        <v>23998</v>
      </c>
      <c r="J8735" t="s">
        <v>42277</v>
      </c>
      <c r="K8735" t="s">
        <v>42278</v>
      </c>
      <c r="L8735">
        <v>31984</v>
      </c>
      <c r="M8735" t="s">
        <v>50</v>
      </c>
      <c r="N8735" s="1">
        <v>45243</v>
      </c>
      <c r="O8735" s="1">
        <v>45244</v>
      </c>
      <c r="P8735">
        <v>65</v>
      </c>
      <c r="Q8735">
        <v>3</v>
      </c>
      <c r="R8735" t="s">
        <v>63</v>
      </c>
      <c r="S8735">
        <v>2</v>
      </c>
      <c r="T8735">
        <v>0</v>
      </c>
      <c r="U8735">
        <v>1</v>
      </c>
      <c r="V8735">
        <v>75</v>
      </c>
      <c r="W8735" t="s">
        <v>41</v>
      </c>
      <c r="X8735" t="s">
        <v>42279</v>
      </c>
      <c r="Y8735" t="s">
        <v>65</v>
      </c>
      <c r="Z8735" s="1">
        <v>45216</v>
      </c>
      <c r="AA8735" s="2">
        <v>0.52611111111111108</v>
      </c>
      <c r="AB8735" s="2">
        <v>0.7924768518518519</v>
      </c>
      <c r="AC8735" t="s">
        <v>44</v>
      </c>
      <c r="AD8735" t="s">
        <v>44</v>
      </c>
      <c r="AE8735" t="s">
        <v>44</v>
      </c>
      <c r="AF8735">
        <v>75</v>
      </c>
    </row>
    <row r="8736" spans="1:32">
      <c r="A8736">
        <v>34383</v>
      </c>
      <c r="B8736">
        <v>33483</v>
      </c>
      <c r="C8736" t="s">
        <v>1759</v>
      </c>
      <c r="D8736" t="s">
        <v>696</v>
      </c>
      <c r="E8736" t="s">
        <v>48</v>
      </c>
      <c r="F8736" t="s">
        <v>42280</v>
      </c>
      <c r="G8736" t="s">
        <v>42281</v>
      </c>
      <c r="H8736" t="s">
        <v>129</v>
      </c>
      <c r="I8736" s="1">
        <v>16576</v>
      </c>
      <c r="J8736" t="s">
        <v>42282</v>
      </c>
      <c r="K8736" t="s">
        <v>23566</v>
      </c>
      <c r="L8736">
        <v>4198</v>
      </c>
      <c r="M8736" t="s">
        <v>129</v>
      </c>
      <c r="N8736" s="1">
        <v>45022</v>
      </c>
      <c r="O8736" s="1">
        <v>45024</v>
      </c>
      <c r="P8736">
        <v>42</v>
      </c>
      <c r="Q8736">
        <v>2</v>
      </c>
      <c r="R8736" t="s">
        <v>40</v>
      </c>
      <c r="S8736">
        <v>1</v>
      </c>
      <c r="T8736">
        <v>0</v>
      </c>
      <c r="U8736">
        <v>2</v>
      </c>
      <c r="V8736">
        <v>442</v>
      </c>
      <c r="W8736" t="s">
        <v>41</v>
      </c>
      <c r="X8736" t="s">
        <v>42283</v>
      </c>
      <c r="Y8736" t="s">
        <v>65</v>
      </c>
      <c r="Z8736" s="1">
        <v>45006</v>
      </c>
      <c r="AA8736" s="2">
        <v>0.33378472222222227</v>
      </c>
      <c r="AB8736" s="2">
        <v>0.83983796296296298</v>
      </c>
      <c r="AC8736" t="s">
        <v>44</v>
      </c>
      <c r="AD8736" t="s">
        <v>44</v>
      </c>
      <c r="AE8736" t="s">
        <v>45</v>
      </c>
      <c r="AF8736">
        <v>221</v>
      </c>
    </row>
    <row r="8737" spans="1:32">
      <c r="A8737">
        <v>34384</v>
      </c>
      <c r="B8737">
        <v>33484</v>
      </c>
      <c r="C8737" t="s">
        <v>2431</v>
      </c>
      <c r="D8737" t="s">
        <v>11454</v>
      </c>
      <c r="E8737" t="s">
        <v>34</v>
      </c>
      <c r="F8737" t="s">
        <v>42284</v>
      </c>
      <c r="G8737" t="s">
        <v>42285</v>
      </c>
      <c r="H8737" t="s">
        <v>50</v>
      </c>
      <c r="I8737" s="1">
        <v>36575</v>
      </c>
      <c r="J8737" t="s">
        <v>42286</v>
      </c>
      <c r="K8737" t="s">
        <v>42287</v>
      </c>
      <c r="L8737">
        <v>58662</v>
      </c>
      <c r="M8737" t="s">
        <v>50</v>
      </c>
      <c r="N8737" s="1">
        <v>45229</v>
      </c>
      <c r="O8737" s="1">
        <v>45234</v>
      </c>
      <c r="P8737">
        <v>91</v>
      </c>
      <c r="Q8737">
        <v>4</v>
      </c>
      <c r="R8737" t="s">
        <v>53</v>
      </c>
      <c r="S8737">
        <v>1</v>
      </c>
      <c r="T8737">
        <v>2</v>
      </c>
      <c r="U8737">
        <v>5</v>
      </c>
      <c r="V8737">
        <v>640</v>
      </c>
      <c r="W8737" t="s">
        <v>41</v>
      </c>
      <c r="X8737" t="s">
        <v>42288</v>
      </c>
      <c r="Y8737" t="s">
        <v>65</v>
      </c>
      <c r="Z8737" s="1">
        <v>45213</v>
      </c>
      <c r="AA8737" s="2">
        <v>4.1736111111111113E-2</v>
      </c>
      <c r="AB8737" s="2">
        <v>0.52642361111111113</v>
      </c>
      <c r="AC8737" t="s">
        <v>45</v>
      </c>
      <c r="AD8737" t="s">
        <v>45</v>
      </c>
      <c r="AE8737" t="s">
        <v>44</v>
      </c>
      <c r="AF8737">
        <v>128</v>
      </c>
    </row>
    <row r="8738" spans="1:32">
      <c r="A8738">
        <v>34385</v>
      </c>
      <c r="B8738">
        <v>33485</v>
      </c>
      <c r="C8738" t="s">
        <v>681</v>
      </c>
      <c r="D8738" t="s">
        <v>5661</v>
      </c>
      <c r="E8738" t="s">
        <v>48</v>
      </c>
      <c r="F8738" t="s">
        <v>42289</v>
      </c>
      <c r="G8738" t="s">
        <v>42290</v>
      </c>
      <c r="H8738" t="s">
        <v>725</v>
      </c>
      <c r="I8738" s="1">
        <v>38738</v>
      </c>
      <c r="J8738" t="s">
        <v>42291</v>
      </c>
      <c r="K8738" t="s">
        <v>42292</v>
      </c>
      <c r="L8738">
        <v>35092</v>
      </c>
      <c r="M8738" t="s">
        <v>725</v>
      </c>
      <c r="N8738" s="1">
        <v>45099</v>
      </c>
      <c r="O8738" s="1">
        <v>45100</v>
      </c>
      <c r="P8738">
        <v>59</v>
      </c>
      <c r="Q8738">
        <v>3</v>
      </c>
      <c r="R8738" t="s">
        <v>63</v>
      </c>
      <c r="S8738">
        <v>1</v>
      </c>
      <c r="T8738">
        <v>0</v>
      </c>
      <c r="U8738">
        <v>1</v>
      </c>
      <c r="V8738">
        <v>60</v>
      </c>
      <c r="W8738" t="s">
        <v>41</v>
      </c>
      <c r="X8738" t="s">
        <v>42293</v>
      </c>
      <c r="Y8738" t="s">
        <v>43</v>
      </c>
      <c r="Z8738" s="1">
        <v>45089</v>
      </c>
      <c r="AA8738" s="2">
        <v>0.32855324074074072</v>
      </c>
      <c r="AB8738" s="2">
        <v>0.5085763888888889</v>
      </c>
      <c r="AC8738" t="s">
        <v>45</v>
      </c>
      <c r="AD8738" t="s">
        <v>44</v>
      </c>
      <c r="AE8738" t="s">
        <v>45</v>
      </c>
      <c r="AF8738">
        <v>60</v>
      </c>
    </row>
    <row r="8739" spans="1:32">
      <c r="A8739">
        <v>34386</v>
      </c>
      <c r="B8739">
        <v>33486</v>
      </c>
      <c r="C8739" t="s">
        <v>82</v>
      </c>
      <c r="D8739" t="s">
        <v>1368</v>
      </c>
      <c r="E8739" t="s">
        <v>48</v>
      </c>
      <c r="F8739" t="s">
        <v>16417</v>
      </c>
      <c r="G8739" t="s">
        <v>42294</v>
      </c>
      <c r="H8739" t="s">
        <v>309</v>
      </c>
      <c r="I8739" s="1">
        <v>38114</v>
      </c>
      <c r="J8739" t="s">
        <v>42295</v>
      </c>
      <c r="K8739" t="s">
        <v>13191</v>
      </c>
      <c r="L8739">
        <v>92524</v>
      </c>
      <c r="M8739" t="s">
        <v>309</v>
      </c>
      <c r="N8739" s="1">
        <v>45198</v>
      </c>
      <c r="O8739" s="1">
        <v>45200</v>
      </c>
      <c r="P8739">
        <v>22</v>
      </c>
      <c r="Q8739">
        <v>1</v>
      </c>
      <c r="R8739" t="s">
        <v>53</v>
      </c>
      <c r="S8739">
        <v>4</v>
      </c>
      <c r="T8739">
        <v>1</v>
      </c>
      <c r="U8739">
        <v>2</v>
      </c>
      <c r="V8739">
        <v>246</v>
      </c>
      <c r="W8739" t="s">
        <v>54</v>
      </c>
      <c r="X8739" t="s">
        <v>42296</v>
      </c>
      <c r="Y8739" t="s">
        <v>65</v>
      </c>
      <c r="Z8739" s="1">
        <v>45181</v>
      </c>
      <c r="AA8739" s="2">
        <v>0.77243055555555562</v>
      </c>
      <c r="AB8739" s="2">
        <v>0.35576388888888894</v>
      </c>
      <c r="AC8739" t="s">
        <v>44</v>
      </c>
      <c r="AD8739" t="s">
        <v>44</v>
      </c>
      <c r="AE8739" t="s">
        <v>45</v>
      </c>
      <c r="AF8739">
        <v>123</v>
      </c>
    </row>
    <row r="8740" spans="1:32">
      <c r="A8740">
        <v>34387</v>
      </c>
      <c r="B8740">
        <v>33487</v>
      </c>
      <c r="C8740" t="s">
        <v>229</v>
      </c>
      <c r="D8740" t="s">
        <v>870</v>
      </c>
      <c r="E8740" t="s">
        <v>48</v>
      </c>
      <c r="F8740" t="s">
        <v>42297</v>
      </c>
      <c r="G8740" t="s">
        <v>42298</v>
      </c>
      <c r="H8740" t="s">
        <v>77</v>
      </c>
      <c r="I8740" s="1">
        <v>19427</v>
      </c>
      <c r="J8740" t="s">
        <v>42299</v>
      </c>
      <c r="K8740" t="s">
        <v>42300</v>
      </c>
      <c r="L8740">
        <v>15242</v>
      </c>
      <c r="M8740" t="s">
        <v>77</v>
      </c>
      <c r="N8740" s="1">
        <v>45127</v>
      </c>
      <c r="O8740" s="1">
        <v>45129</v>
      </c>
      <c r="P8740">
        <v>73</v>
      </c>
      <c r="Q8740">
        <v>3</v>
      </c>
      <c r="R8740" t="s">
        <v>53</v>
      </c>
      <c r="S8740">
        <v>4</v>
      </c>
      <c r="T8740">
        <v>0</v>
      </c>
      <c r="U8740">
        <v>2</v>
      </c>
      <c r="V8740">
        <v>260</v>
      </c>
      <c r="W8740" t="s">
        <v>41</v>
      </c>
      <c r="X8740" t="s">
        <v>42301</v>
      </c>
      <c r="Y8740" t="s">
        <v>6</v>
      </c>
      <c r="Z8740" s="1">
        <v>45095</v>
      </c>
      <c r="AA8740" s="2">
        <v>0.22234953703703705</v>
      </c>
      <c r="AB8740" s="2">
        <v>0.60475694444444439</v>
      </c>
      <c r="AC8740" t="s">
        <v>44</v>
      </c>
      <c r="AD8740" t="s">
        <v>45</v>
      </c>
      <c r="AE8740" t="s">
        <v>44</v>
      </c>
      <c r="AF8740">
        <v>130</v>
      </c>
    </row>
    <row r="8741" spans="1:32">
      <c r="A8741">
        <v>34388</v>
      </c>
      <c r="B8741">
        <v>33488</v>
      </c>
      <c r="C8741" t="s">
        <v>1247</v>
      </c>
      <c r="D8741" t="s">
        <v>977</v>
      </c>
      <c r="E8741" t="s">
        <v>48</v>
      </c>
      <c r="F8741" t="s">
        <v>42302</v>
      </c>
      <c r="G8741" t="s">
        <v>42303</v>
      </c>
      <c r="H8741" t="s">
        <v>457</v>
      </c>
      <c r="I8741" s="1">
        <v>29034</v>
      </c>
      <c r="J8741" t="s">
        <v>42304</v>
      </c>
      <c r="K8741" t="s">
        <v>42305</v>
      </c>
      <c r="L8741">
        <v>89687</v>
      </c>
      <c r="M8741" t="s">
        <v>457</v>
      </c>
      <c r="N8741" s="1">
        <v>45251</v>
      </c>
      <c r="O8741" s="1">
        <v>45252</v>
      </c>
      <c r="P8741">
        <v>56</v>
      </c>
      <c r="Q8741">
        <v>3</v>
      </c>
      <c r="R8741" t="s">
        <v>63</v>
      </c>
      <c r="S8741">
        <v>1</v>
      </c>
      <c r="T8741">
        <v>0</v>
      </c>
      <c r="U8741">
        <v>1</v>
      </c>
      <c r="V8741">
        <v>81</v>
      </c>
      <c r="W8741" t="s">
        <v>41</v>
      </c>
      <c r="X8741" t="s">
        <v>42306</v>
      </c>
      <c r="Y8741" t="s">
        <v>81</v>
      </c>
      <c r="Z8741" s="1">
        <v>45213</v>
      </c>
      <c r="AA8741" s="2">
        <v>0.94401620370370365</v>
      </c>
      <c r="AB8741" s="2">
        <v>0.21186342592592591</v>
      </c>
      <c r="AC8741" t="s">
        <v>44</v>
      </c>
      <c r="AD8741" t="s">
        <v>44</v>
      </c>
      <c r="AE8741" t="s">
        <v>44</v>
      </c>
      <c r="AF8741">
        <v>81</v>
      </c>
    </row>
    <row r="8742" spans="1:32">
      <c r="A8742">
        <v>34389</v>
      </c>
      <c r="B8742">
        <v>33489</v>
      </c>
      <c r="C8742" t="s">
        <v>38216</v>
      </c>
      <c r="D8742" t="s">
        <v>33154</v>
      </c>
      <c r="E8742" t="s">
        <v>34</v>
      </c>
      <c r="F8742" t="s">
        <v>42307</v>
      </c>
      <c r="G8742" t="s">
        <v>42308</v>
      </c>
      <c r="H8742" t="s">
        <v>179</v>
      </c>
      <c r="I8742" s="1">
        <v>15777</v>
      </c>
      <c r="J8742" t="s">
        <v>42309</v>
      </c>
      <c r="K8742" t="s">
        <v>42310</v>
      </c>
      <c r="L8742">
        <v>92627</v>
      </c>
      <c r="M8742" t="s">
        <v>179</v>
      </c>
      <c r="N8742" s="1">
        <v>45003</v>
      </c>
      <c r="O8742" s="1">
        <v>45006</v>
      </c>
      <c r="P8742">
        <v>9</v>
      </c>
      <c r="Q8742">
        <v>1</v>
      </c>
      <c r="R8742" t="s">
        <v>40</v>
      </c>
      <c r="S8742">
        <v>3</v>
      </c>
      <c r="T8742">
        <v>1</v>
      </c>
      <c r="U8742">
        <v>3</v>
      </c>
      <c r="V8742">
        <v>660</v>
      </c>
      <c r="W8742" t="s">
        <v>41</v>
      </c>
      <c r="X8742" t="s">
        <v>42311</v>
      </c>
      <c r="Y8742" t="s">
        <v>81</v>
      </c>
      <c r="Z8742" s="1">
        <v>44976</v>
      </c>
      <c r="AA8742" s="2">
        <v>0.96934027777777787</v>
      </c>
      <c r="AB8742" s="2">
        <v>0.27837962962962964</v>
      </c>
      <c r="AC8742" t="s">
        <v>44</v>
      </c>
      <c r="AD8742" t="s">
        <v>45</v>
      </c>
      <c r="AE8742" t="s">
        <v>45</v>
      </c>
      <c r="AF8742">
        <v>220</v>
      </c>
    </row>
    <row r="8743" spans="1:32">
      <c r="A8743">
        <v>34393</v>
      </c>
      <c r="B8743">
        <v>33493</v>
      </c>
      <c r="C8743" t="s">
        <v>371</v>
      </c>
      <c r="D8743" t="s">
        <v>57</v>
      </c>
      <c r="E8743" t="s">
        <v>48</v>
      </c>
      <c r="F8743" t="s">
        <v>37165</v>
      </c>
      <c r="G8743" t="s">
        <v>42312</v>
      </c>
      <c r="H8743" t="s">
        <v>272</v>
      </c>
      <c r="I8743" s="1">
        <v>37162</v>
      </c>
      <c r="J8743" t="s">
        <v>42313</v>
      </c>
      <c r="K8743" t="s">
        <v>35401</v>
      </c>
      <c r="L8743">
        <v>18163</v>
      </c>
      <c r="M8743" t="s">
        <v>272</v>
      </c>
      <c r="N8743" s="1">
        <v>45098</v>
      </c>
      <c r="O8743" s="1">
        <v>45099</v>
      </c>
      <c r="P8743">
        <v>62</v>
      </c>
      <c r="Q8743">
        <v>3</v>
      </c>
      <c r="R8743" t="s">
        <v>63</v>
      </c>
      <c r="S8743">
        <v>3</v>
      </c>
      <c r="T8743">
        <v>1</v>
      </c>
      <c r="U8743">
        <v>1</v>
      </c>
      <c r="V8743">
        <v>87</v>
      </c>
      <c r="W8743" t="s">
        <v>41</v>
      </c>
      <c r="X8743" t="s">
        <v>42314</v>
      </c>
      <c r="Y8743" t="s">
        <v>6</v>
      </c>
      <c r="Z8743" s="1">
        <v>45079</v>
      </c>
      <c r="AA8743" s="2">
        <v>0.58430555555555552</v>
      </c>
      <c r="AB8743" s="2">
        <v>0.48969907407407409</v>
      </c>
      <c r="AC8743" t="s">
        <v>45</v>
      </c>
      <c r="AD8743" t="s">
        <v>45</v>
      </c>
      <c r="AE8743" t="s">
        <v>44</v>
      </c>
      <c r="AF8743">
        <v>87</v>
      </c>
    </row>
    <row r="8744" spans="1:32">
      <c r="A8744">
        <v>34394</v>
      </c>
      <c r="B8744">
        <v>33494</v>
      </c>
      <c r="C8744" t="s">
        <v>133</v>
      </c>
      <c r="D8744" t="s">
        <v>402</v>
      </c>
      <c r="E8744" t="s">
        <v>34</v>
      </c>
      <c r="F8744" t="s">
        <v>42315</v>
      </c>
      <c r="G8744" t="s">
        <v>42316</v>
      </c>
      <c r="H8744" t="s">
        <v>272</v>
      </c>
      <c r="I8744" s="1">
        <v>38327</v>
      </c>
      <c r="J8744" t="s">
        <v>42317</v>
      </c>
      <c r="K8744" t="s">
        <v>42318</v>
      </c>
      <c r="L8744">
        <v>21163</v>
      </c>
      <c r="M8744" t="s">
        <v>272</v>
      </c>
      <c r="N8744" s="1">
        <v>45115</v>
      </c>
      <c r="O8744" s="1">
        <v>45119</v>
      </c>
      <c r="P8744">
        <v>58</v>
      </c>
      <c r="Q8744">
        <v>3</v>
      </c>
      <c r="R8744" t="s">
        <v>53</v>
      </c>
      <c r="S8744">
        <v>1</v>
      </c>
      <c r="T8744">
        <v>1</v>
      </c>
      <c r="U8744">
        <v>4</v>
      </c>
      <c r="V8744">
        <v>500</v>
      </c>
      <c r="W8744" t="s">
        <v>54</v>
      </c>
      <c r="X8744" t="s">
        <v>42319</v>
      </c>
      <c r="Y8744" t="s">
        <v>65</v>
      </c>
      <c r="Z8744" s="1">
        <v>45081</v>
      </c>
      <c r="AA8744" s="2">
        <v>0.54598379629629623</v>
      </c>
      <c r="AB8744" s="2">
        <v>0.81836805555555558</v>
      </c>
      <c r="AC8744" t="s">
        <v>44</v>
      </c>
      <c r="AD8744" t="s">
        <v>44</v>
      </c>
      <c r="AE8744" t="s">
        <v>44</v>
      </c>
      <c r="AF8744">
        <v>125</v>
      </c>
    </row>
    <row r="8745" spans="1:32">
      <c r="A8745">
        <v>34395</v>
      </c>
      <c r="B8745">
        <v>33495</v>
      </c>
      <c r="C8745" t="s">
        <v>391</v>
      </c>
      <c r="D8745" t="s">
        <v>4507</v>
      </c>
      <c r="E8745" t="s">
        <v>48</v>
      </c>
      <c r="F8745" t="s">
        <v>42320</v>
      </c>
      <c r="G8745" t="s">
        <v>42321</v>
      </c>
      <c r="H8745" t="s">
        <v>309</v>
      </c>
      <c r="I8745" s="1">
        <v>17641</v>
      </c>
      <c r="J8745" t="s">
        <v>42322</v>
      </c>
      <c r="K8745" t="s">
        <v>11404</v>
      </c>
      <c r="L8745">
        <v>75177</v>
      </c>
      <c r="M8745" t="s">
        <v>309</v>
      </c>
      <c r="N8745" s="1">
        <v>45167</v>
      </c>
      <c r="O8745" s="1">
        <v>45169</v>
      </c>
      <c r="P8745">
        <v>59</v>
      </c>
      <c r="Q8745">
        <v>3</v>
      </c>
      <c r="R8745" t="s">
        <v>63</v>
      </c>
      <c r="S8745">
        <v>2</v>
      </c>
      <c r="T8745">
        <v>0</v>
      </c>
      <c r="U8745">
        <v>2</v>
      </c>
      <c r="V8745">
        <v>176</v>
      </c>
      <c r="W8745" t="s">
        <v>41</v>
      </c>
      <c r="X8745" t="s">
        <v>42323</v>
      </c>
      <c r="Y8745" t="s">
        <v>65</v>
      </c>
      <c r="Z8745" s="1">
        <v>45146</v>
      </c>
      <c r="AA8745" s="2">
        <v>0.98078703703703696</v>
      </c>
      <c r="AB8745" s="2">
        <v>0.88078703703703709</v>
      </c>
      <c r="AC8745" t="s">
        <v>45</v>
      </c>
      <c r="AD8745" t="s">
        <v>45</v>
      </c>
      <c r="AE8745" t="s">
        <v>45</v>
      </c>
      <c r="AF8745">
        <v>88</v>
      </c>
    </row>
    <row r="8746" spans="1:32">
      <c r="A8746">
        <v>34397</v>
      </c>
      <c r="B8746">
        <v>33497</v>
      </c>
      <c r="C8746" t="s">
        <v>1347</v>
      </c>
      <c r="D8746" t="s">
        <v>1914</v>
      </c>
      <c r="E8746" t="s">
        <v>48</v>
      </c>
      <c r="F8746" t="s">
        <v>42324</v>
      </c>
      <c r="G8746">
        <v>8898663183</v>
      </c>
      <c r="H8746" t="s">
        <v>109</v>
      </c>
      <c r="I8746" s="1">
        <v>25028</v>
      </c>
      <c r="J8746" t="s">
        <v>42325</v>
      </c>
      <c r="K8746" t="s">
        <v>42326</v>
      </c>
      <c r="L8746">
        <v>41854</v>
      </c>
      <c r="M8746" t="s">
        <v>109</v>
      </c>
      <c r="N8746" s="1">
        <v>45012</v>
      </c>
      <c r="O8746" s="1">
        <v>45015</v>
      </c>
      <c r="P8746">
        <v>16</v>
      </c>
      <c r="Q8746">
        <v>1</v>
      </c>
      <c r="R8746" t="s">
        <v>53</v>
      </c>
      <c r="S8746">
        <v>2</v>
      </c>
      <c r="T8746">
        <v>1</v>
      </c>
      <c r="U8746">
        <v>3</v>
      </c>
      <c r="V8746">
        <v>372</v>
      </c>
      <c r="W8746" t="s">
        <v>54</v>
      </c>
      <c r="X8746" t="s">
        <v>42327</v>
      </c>
      <c r="Y8746" t="s">
        <v>43</v>
      </c>
      <c r="Z8746" s="1">
        <v>44986</v>
      </c>
      <c r="AA8746" s="2">
        <v>0.90513888888888883</v>
      </c>
      <c r="AB8746" s="2">
        <v>0.56854166666666661</v>
      </c>
      <c r="AC8746" t="s">
        <v>45</v>
      </c>
      <c r="AD8746" t="s">
        <v>45</v>
      </c>
      <c r="AE8746" t="s">
        <v>45</v>
      </c>
      <c r="AF8746">
        <v>124</v>
      </c>
    </row>
    <row r="8747" spans="1:32">
      <c r="A8747">
        <v>34399</v>
      </c>
      <c r="B8747">
        <v>33499</v>
      </c>
      <c r="C8747" t="s">
        <v>662</v>
      </c>
      <c r="D8747" t="s">
        <v>1509</v>
      </c>
      <c r="E8747" t="s">
        <v>34</v>
      </c>
      <c r="F8747" t="s">
        <v>42328</v>
      </c>
      <c r="G8747" t="s">
        <v>42329</v>
      </c>
      <c r="H8747" t="s">
        <v>129</v>
      </c>
      <c r="I8747" s="1">
        <v>34980</v>
      </c>
      <c r="J8747" t="s">
        <v>42330</v>
      </c>
      <c r="K8747" t="s">
        <v>29462</v>
      </c>
      <c r="L8747">
        <v>90389</v>
      </c>
      <c r="M8747" t="s">
        <v>129</v>
      </c>
      <c r="N8747" s="1">
        <v>45128</v>
      </c>
      <c r="O8747" s="1">
        <v>45132</v>
      </c>
      <c r="P8747">
        <v>67</v>
      </c>
      <c r="Q8747">
        <v>3</v>
      </c>
      <c r="R8747" t="s">
        <v>53</v>
      </c>
      <c r="S8747">
        <v>3</v>
      </c>
      <c r="T8747">
        <v>2</v>
      </c>
      <c r="U8747">
        <v>4</v>
      </c>
      <c r="V8747">
        <v>552</v>
      </c>
      <c r="W8747" t="s">
        <v>54</v>
      </c>
      <c r="X8747" t="s">
        <v>42331</v>
      </c>
      <c r="Y8747" t="s">
        <v>6</v>
      </c>
      <c r="Z8747" s="1">
        <v>45089</v>
      </c>
      <c r="AA8747" s="2">
        <v>3.1793981481481479E-2</v>
      </c>
      <c r="AB8747" s="2">
        <v>0.60763888888888895</v>
      </c>
      <c r="AC8747" t="s">
        <v>44</v>
      </c>
      <c r="AD8747" t="s">
        <v>44</v>
      </c>
      <c r="AE8747" t="s">
        <v>44</v>
      </c>
      <c r="AF8747">
        <v>138</v>
      </c>
    </row>
    <row r="8748" spans="1:32">
      <c r="A8748">
        <v>34400</v>
      </c>
      <c r="B8748">
        <v>33500</v>
      </c>
      <c r="C8748" t="s">
        <v>9064</v>
      </c>
      <c r="D8748" t="s">
        <v>385</v>
      </c>
      <c r="E8748" t="s">
        <v>48</v>
      </c>
      <c r="F8748" t="s">
        <v>42332</v>
      </c>
      <c r="G8748" t="s">
        <v>42333</v>
      </c>
      <c r="H8748" t="s">
        <v>280</v>
      </c>
      <c r="I8748" s="1">
        <v>28491</v>
      </c>
      <c r="J8748" t="s">
        <v>42334</v>
      </c>
      <c r="K8748" t="s">
        <v>42335</v>
      </c>
      <c r="L8748">
        <v>95567</v>
      </c>
      <c r="M8748" t="s">
        <v>280</v>
      </c>
      <c r="N8748" s="1">
        <v>45197</v>
      </c>
      <c r="O8748" s="1">
        <v>45199</v>
      </c>
      <c r="P8748">
        <v>15</v>
      </c>
      <c r="Q8748">
        <v>1</v>
      </c>
      <c r="R8748" t="s">
        <v>40</v>
      </c>
      <c r="S8748">
        <v>2</v>
      </c>
      <c r="T8748">
        <v>0</v>
      </c>
      <c r="U8748">
        <v>2</v>
      </c>
      <c r="V8748">
        <v>404</v>
      </c>
      <c r="W8748" t="s">
        <v>41</v>
      </c>
      <c r="X8748" t="s">
        <v>42336</v>
      </c>
      <c r="Y8748" t="s">
        <v>65</v>
      </c>
      <c r="Z8748" s="1">
        <v>45167</v>
      </c>
      <c r="AA8748" s="2">
        <v>0.26017361111111109</v>
      </c>
      <c r="AB8748" s="2">
        <v>0.14329861111111111</v>
      </c>
      <c r="AC8748" t="s">
        <v>45</v>
      </c>
      <c r="AD8748" t="s">
        <v>45</v>
      </c>
      <c r="AE8748" t="s">
        <v>44</v>
      </c>
      <c r="AF8748">
        <v>202</v>
      </c>
    </row>
    <row r="8749" spans="1:32">
      <c r="A8749">
        <v>34401</v>
      </c>
      <c r="B8749">
        <v>33501</v>
      </c>
      <c r="C8749" t="s">
        <v>2415</v>
      </c>
      <c r="D8749" t="s">
        <v>16050</v>
      </c>
      <c r="E8749" t="s">
        <v>34</v>
      </c>
      <c r="F8749" t="s">
        <v>42337</v>
      </c>
      <c r="G8749" t="s">
        <v>42338</v>
      </c>
      <c r="H8749" t="s">
        <v>60</v>
      </c>
      <c r="I8749" s="1">
        <v>20832</v>
      </c>
      <c r="J8749" t="s">
        <v>42339</v>
      </c>
      <c r="K8749" t="s">
        <v>42340</v>
      </c>
      <c r="L8749">
        <v>52245</v>
      </c>
      <c r="M8749" t="s">
        <v>60</v>
      </c>
      <c r="N8749" s="1">
        <v>45114</v>
      </c>
      <c r="O8749" s="1">
        <v>45119</v>
      </c>
      <c r="P8749">
        <v>51</v>
      </c>
      <c r="Q8749">
        <v>3</v>
      </c>
      <c r="R8749" t="s">
        <v>40</v>
      </c>
      <c r="S8749">
        <v>4</v>
      </c>
      <c r="T8749">
        <v>1</v>
      </c>
      <c r="U8749">
        <v>5</v>
      </c>
      <c r="V8749">
        <v>1050</v>
      </c>
      <c r="W8749" t="s">
        <v>41</v>
      </c>
      <c r="X8749" t="s">
        <v>42341</v>
      </c>
      <c r="Y8749" t="s">
        <v>65</v>
      </c>
      <c r="Z8749" s="1">
        <v>45095</v>
      </c>
      <c r="AA8749" s="2">
        <v>0.27537037037037038</v>
      </c>
      <c r="AB8749" s="2">
        <v>0.99682870370370369</v>
      </c>
      <c r="AC8749" t="s">
        <v>45</v>
      </c>
      <c r="AD8749" t="s">
        <v>44</v>
      </c>
      <c r="AE8749" t="s">
        <v>44</v>
      </c>
      <c r="AF8749">
        <v>210</v>
      </c>
    </row>
    <row r="8750" spans="1:32">
      <c r="A8750">
        <v>34402</v>
      </c>
      <c r="B8750">
        <v>33502</v>
      </c>
      <c r="C8750" t="s">
        <v>602</v>
      </c>
      <c r="D8750" t="s">
        <v>7539</v>
      </c>
      <c r="E8750" t="s">
        <v>34</v>
      </c>
      <c r="F8750" t="s">
        <v>42342</v>
      </c>
      <c r="G8750" t="s">
        <v>42343</v>
      </c>
      <c r="H8750" t="s">
        <v>1442</v>
      </c>
      <c r="I8750" s="1">
        <v>20779</v>
      </c>
      <c r="J8750" t="s">
        <v>42344</v>
      </c>
      <c r="K8750" t="s">
        <v>16676</v>
      </c>
      <c r="L8750">
        <v>82015</v>
      </c>
      <c r="M8750" t="s">
        <v>1442</v>
      </c>
      <c r="N8750" s="1">
        <v>45296</v>
      </c>
      <c r="O8750" s="1">
        <v>45298</v>
      </c>
      <c r="P8750">
        <v>66</v>
      </c>
      <c r="Q8750">
        <v>3</v>
      </c>
      <c r="R8750" t="s">
        <v>40</v>
      </c>
      <c r="S8750">
        <v>2</v>
      </c>
      <c r="T8750">
        <v>0</v>
      </c>
      <c r="U8750">
        <v>2</v>
      </c>
      <c r="V8750">
        <v>440</v>
      </c>
      <c r="W8750" t="s">
        <v>54</v>
      </c>
      <c r="X8750" t="s">
        <v>42345</v>
      </c>
      <c r="Y8750" t="s">
        <v>81</v>
      </c>
      <c r="Z8750" s="1">
        <v>45267</v>
      </c>
      <c r="AA8750" s="2">
        <v>0.37399305555555556</v>
      </c>
      <c r="AB8750" s="2">
        <v>0.91371527777777783</v>
      </c>
      <c r="AC8750" t="s">
        <v>45</v>
      </c>
      <c r="AD8750" t="s">
        <v>44</v>
      </c>
      <c r="AE8750" t="s">
        <v>45</v>
      </c>
      <c r="AF8750">
        <v>220</v>
      </c>
    </row>
    <row r="8751" spans="1:32">
      <c r="A8751">
        <v>34403</v>
      </c>
      <c r="B8751">
        <v>33503</v>
      </c>
      <c r="C8751" t="s">
        <v>1966</v>
      </c>
      <c r="D8751" t="s">
        <v>8794</v>
      </c>
      <c r="E8751" t="s">
        <v>34</v>
      </c>
      <c r="F8751" t="s">
        <v>42346</v>
      </c>
      <c r="G8751" t="s">
        <v>42347</v>
      </c>
      <c r="H8751" t="s">
        <v>101</v>
      </c>
      <c r="I8751" s="1">
        <v>30778</v>
      </c>
      <c r="J8751" t="s">
        <v>42348</v>
      </c>
      <c r="K8751" t="s">
        <v>42349</v>
      </c>
      <c r="L8751">
        <v>15255</v>
      </c>
      <c r="M8751" t="s">
        <v>101</v>
      </c>
      <c r="N8751" s="1">
        <v>45132</v>
      </c>
      <c r="O8751" s="1">
        <v>45135</v>
      </c>
      <c r="P8751">
        <v>71</v>
      </c>
      <c r="Q8751">
        <v>3</v>
      </c>
      <c r="R8751" t="s">
        <v>63</v>
      </c>
      <c r="S8751">
        <v>1</v>
      </c>
      <c r="T8751">
        <v>1</v>
      </c>
      <c r="U8751">
        <v>3</v>
      </c>
      <c r="V8751">
        <v>237</v>
      </c>
      <c r="W8751" t="s">
        <v>54</v>
      </c>
      <c r="X8751" t="s">
        <v>42350</v>
      </c>
      <c r="Y8751" t="s">
        <v>43</v>
      </c>
      <c r="Z8751" s="1">
        <v>45096</v>
      </c>
      <c r="AA8751" s="2">
        <v>0.54798611111111117</v>
      </c>
      <c r="AB8751" s="2">
        <v>0.31057870370370372</v>
      </c>
      <c r="AC8751" t="s">
        <v>45</v>
      </c>
      <c r="AD8751" t="s">
        <v>45</v>
      </c>
      <c r="AE8751" t="s">
        <v>45</v>
      </c>
      <c r="AF8751">
        <v>79</v>
      </c>
    </row>
    <row r="8752" spans="1:32">
      <c r="A8752">
        <v>34405</v>
      </c>
      <c r="B8752">
        <v>33505</v>
      </c>
      <c r="C8752" t="s">
        <v>662</v>
      </c>
      <c r="D8752" t="s">
        <v>1522</v>
      </c>
      <c r="E8752" t="s">
        <v>34</v>
      </c>
      <c r="F8752" t="s">
        <v>42351</v>
      </c>
      <c r="G8752" t="s">
        <v>42352</v>
      </c>
      <c r="H8752" t="s">
        <v>171</v>
      </c>
      <c r="I8752" s="1">
        <v>30567</v>
      </c>
      <c r="J8752" t="s">
        <v>42353</v>
      </c>
      <c r="K8752" t="s">
        <v>42354</v>
      </c>
      <c r="L8752">
        <v>60644</v>
      </c>
      <c r="M8752" t="s">
        <v>171</v>
      </c>
      <c r="N8752" s="1">
        <v>45277</v>
      </c>
      <c r="O8752" s="1">
        <v>45279</v>
      </c>
      <c r="P8752">
        <v>63</v>
      </c>
      <c r="Q8752">
        <v>3</v>
      </c>
      <c r="R8752" t="s">
        <v>40</v>
      </c>
      <c r="S8752">
        <v>3</v>
      </c>
      <c r="T8752">
        <v>0</v>
      </c>
      <c r="U8752">
        <v>2</v>
      </c>
      <c r="V8752">
        <v>486</v>
      </c>
      <c r="W8752" t="s">
        <v>41</v>
      </c>
      <c r="X8752" t="s">
        <v>42355</v>
      </c>
      <c r="Y8752" t="s">
        <v>43</v>
      </c>
      <c r="Z8752" s="1">
        <v>45241</v>
      </c>
      <c r="AA8752" s="2">
        <v>0.57884259259259252</v>
      </c>
      <c r="AB8752" s="2">
        <v>6.9016203703703705E-2</v>
      </c>
      <c r="AC8752" t="s">
        <v>44</v>
      </c>
      <c r="AD8752" t="s">
        <v>44</v>
      </c>
      <c r="AE8752" t="s">
        <v>45</v>
      </c>
      <c r="AF8752">
        <v>243</v>
      </c>
    </row>
    <row r="8753" spans="1:32">
      <c r="A8753">
        <v>34408</v>
      </c>
      <c r="B8753">
        <v>33508</v>
      </c>
      <c r="C8753" t="s">
        <v>1262</v>
      </c>
      <c r="D8753" t="s">
        <v>527</v>
      </c>
      <c r="E8753" t="s">
        <v>48</v>
      </c>
      <c r="F8753" t="s">
        <v>42356</v>
      </c>
      <c r="G8753" t="s">
        <v>42357</v>
      </c>
      <c r="H8753" t="s">
        <v>201</v>
      </c>
      <c r="I8753" s="1">
        <v>38692</v>
      </c>
      <c r="J8753" t="s">
        <v>42358</v>
      </c>
      <c r="K8753" t="s">
        <v>11927</v>
      </c>
      <c r="L8753">
        <v>696</v>
      </c>
      <c r="M8753" t="s">
        <v>201</v>
      </c>
      <c r="N8753" s="1">
        <v>45232</v>
      </c>
      <c r="O8753" s="1">
        <v>45236</v>
      </c>
      <c r="P8753">
        <v>68</v>
      </c>
      <c r="Q8753">
        <v>3</v>
      </c>
      <c r="R8753" t="s">
        <v>63</v>
      </c>
      <c r="S8753">
        <v>3</v>
      </c>
      <c r="T8753">
        <v>1</v>
      </c>
      <c r="U8753">
        <v>4</v>
      </c>
      <c r="V8753">
        <v>320</v>
      </c>
      <c r="W8753" t="s">
        <v>54</v>
      </c>
      <c r="X8753" t="s">
        <v>42359</v>
      </c>
      <c r="Y8753" t="s">
        <v>43</v>
      </c>
      <c r="Z8753" s="1">
        <v>45202</v>
      </c>
      <c r="AA8753" s="2">
        <v>0.97562499999999996</v>
      </c>
      <c r="AB8753" s="2">
        <v>0.43406250000000002</v>
      </c>
      <c r="AC8753" t="s">
        <v>44</v>
      </c>
      <c r="AD8753" t="s">
        <v>44</v>
      </c>
      <c r="AE8753" t="s">
        <v>45</v>
      </c>
      <c r="AF8753">
        <v>80</v>
      </c>
    </row>
    <row r="8754" spans="1:32">
      <c r="A8754">
        <v>34413</v>
      </c>
      <c r="B8754">
        <v>33513</v>
      </c>
      <c r="C8754" t="s">
        <v>3283</v>
      </c>
      <c r="D8754" t="s">
        <v>768</v>
      </c>
      <c r="E8754" t="s">
        <v>48</v>
      </c>
      <c r="F8754" t="s">
        <v>42360</v>
      </c>
      <c r="G8754" t="s">
        <v>42361</v>
      </c>
      <c r="H8754" t="s">
        <v>171</v>
      </c>
      <c r="I8754" s="1">
        <v>34176</v>
      </c>
      <c r="J8754" t="s">
        <v>42362</v>
      </c>
      <c r="K8754" t="s">
        <v>29616</v>
      </c>
      <c r="L8754">
        <v>43131</v>
      </c>
      <c r="M8754" t="s">
        <v>171</v>
      </c>
      <c r="N8754" s="1">
        <v>45279</v>
      </c>
      <c r="O8754" s="1">
        <v>45282</v>
      </c>
      <c r="P8754">
        <v>58</v>
      </c>
      <c r="Q8754">
        <v>3</v>
      </c>
      <c r="R8754" t="s">
        <v>53</v>
      </c>
      <c r="S8754">
        <v>2</v>
      </c>
      <c r="T8754">
        <v>1</v>
      </c>
      <c r="U8754">
        <v>3</v>
      </c>
      <c r="V8754">
        <v>432</v>
      </c>
      <c r="W8754" t="s">
        <v>54</v>
      </c>
      <c r="X8754" t="s">
        <v>42363</v>
      </c>
      <c r="Y8754" t="s">
        <v>81</v>
      </c>
      <c r="Z8754" s="1">
        <v>45247</v>
      </c>
      <c r="AA8754" s="2">
        <v>0.10894675925925927</v>
      </c>
      <c r="AB8754" s="2">
        <v>0.76430555555555557</v>
      </c>
      <c r="AC8754" t="s">
        <v>44</v>
      </c>
      <c r="AD8754" t="s">
        <v>44</v>
      </c>
      <c r="AE8754" t="s">
        <v>45</v>
      </c>
      <c r="AF8754">
        <v>144</v>
      </c>
    </row>
    <row r="8755" spans="1:32">
      <c r="A8755">
        <v>34414</v>
      </c>
      <c r="B8755">
        <v>33514</v>
      </c>
      <c r="C8755" t="s">
        <v>32</v>
      </c>
      <c r="D8755" t="s">
        <v>7264</v>
      </c>
      <c r="E8755" t="s">
        <v>34</v>
      </c>
      <c r="F8755" t="s">
        <v>42364</v>
      </c>
      <c r="G8755" t="s">
        <v>42365</v>
      </c>
      <c r="H8755" t="s">
        <v>179</v>
      </c>
      <c r="I8755" s="1">
        <v>17548</v>
      </c>
      <c r="J8755" t="s">
        <v>42366</v>
      </c>
      <c r="K8755" t="s">
        <v>42367</v>
      </c>
      <c r="L8755">
        <v>32089</v>
      </c>
      <c r="M8755" t="s">
        <v>179</v>
      </c>
      <c r="N8755" s="1">
        <v>45079</v>
      </c>
      <c r="O8755" s="1">
        <v>45080</v>
      </c>
      <c r="P8755">
        <v>89</v>
      </c>
      <c r="Q8755">
        <v>4</v>
      </c>
      <c r="R8755" t="s">
        <v>63</v>
      </c>
      <c r="S8755">
        <v>3</v>
      </c>
      <c r="T8755">
        <v>1</v>
      </c>
      <c r="U8755">
        <v>1</v>
      </c>
      <c r="V8755">
        <v>76</v>
      </c>
      <c r="W8755" t="s">
        <v>54</v>
      </c>
      <c r="X8755" t="s">
        <v>42368</v>
      </c>
      <c r="Y8755" t="s">
        <v>6</v>
      </c>
      <c r="Z8755" s="1">
        <v>45060</v>
      </c>
      <c r="AA8755" s="2">
        <v>0.54335648148148141</v>
      </c>
      <c r="AB8755" s="2">
        <v>0.95743055555555545</v>
      </c>
      <c r="AC8755" t="s">
        <v>44</v>
      </c>
      <c r="AD8755" t="s">
        <v>44</v>
      </c>
      <c r="AE8755" t="s">
        <v>45</v>
      </c>
      <c r="AF8755">
        <v>76</v>
      </c>
    </row>
    <row r="8756" spans="1:32">
      <c r="A8756">
        <v>34418</v>
      </c>
      <c r="B8756">
        <v>33518</v>
      </c>
      <c r="C8756" t="s">
        <v>1555</v>
      </c>
      <c r="D8756" t="s">
        <v>1347</v>
      </c>
      <c r="E8756" t="s">
        <v>34</v>
      </c>
      <c r="F8756" t="s">
        <v>42369</v>
      </c>
      <c r="G8756" t="s">
        <v>42370</v>
      </c>
      <c r="H8756" t="s">
        <v>37</v>
      </c>
      <c r="I8756" s="1">
        <v>35892</v>
      </c>
      <c r="J8756" t="s">
        <v>42371</v>
      </c>
      <c r="K8756" t="s">
        <v>42372</v>
      </c>
      <c r="L8756">
        <v>50706</v>
      </c>
      <c r="M8756" t="s">
        <v>37</v>
      </c>
      <c r="N8756" s="1">
        <v>45147</v>
      </c>
      <c r="O8756" s="1">
        <v>45150</v>
      </c>
      <c r="P8756">
        <v>96</v>
      </c>
      <c r="Q8756">
        <v>4</v>
      </c>
      <c r="R8756" t="s">
        <v>40</v>
      </c>
      <c r="S8756">
        <v>1</v>
      </c>
      <c r="T8756">
        <v>0</v>
      </c>
      <c r="U8756">
        <v>3</v>
      </c>
      <c r="V8756">
        <v>648</v>
      </c>
      <c r="W8756" t="s">
        <v>41</v>
      </c>
      <c r="X8756" t="s">
        <v>42373</v>
      </c>
      <c r="Y8756" t="s">
        <v>43</v>
      </c>
      <c r="Z8756" s="1">
        <v>45109</v>
      </c>
      <c r="AA8756" s="2">
        <v>0.58353009259259259</v>
      </c>
      <c r="AB8756" s="2">
        <v>0.50667824074074075</v>
      </c>
      <c r="AC8756" t="s">
        <v>44</v>
      </c>
      <c r="AD8756" t="s">
        <v>44</v>
      </c>
      <c r="AE8756" t="s">
        <v>45</v>
      </c>
      <c r="AF8756">
        <v>216</v>
      </c>
    </row>
    <row r="8757" spans="1:32">
      <c r="A8757">
        <v>34419</v>
      </c>
      <c r="B8757">
        <v>33519</v>
      </c>
      <c r="C8757" t="s">
        <v>702</v>
      </c>
      <c r="D8757" t="s">
        <v>745</v>
      </c>
      <c r="E8757" t="s">
        <v>48</v>
      </c>
      <c r="F8757" t="s">
        <v>42374</v>
      </c>
      <c r="G8757" t="s">
        <v>42375</v>
      </c>
      <c r="H8757" t="s">
        <v>129</v>
      </c>
      <c r="I8757" s="1">
        <v>34516</v>
      </c>
      <c r="J8757" t="s">
        <v>42376</v>
      </c>
      <c r="K8757" t="s">
        <v>9097</v>
      </c>
      <c r="L8757">
        <v>37589</v>
      </c>
      <c r="M8757" t="s">
        <v>129</v>
      </c>
      <c r="N8757" s="1">
        <v>45124</v>
      </c>
      <c r="O8757" s="1">
        <v>45129</v>
      </c>
      <c r="P8757">
        <v>71</v>
      </c>
      <c r="Q8757">
        <v>3</v>
      </c>
      <c r="R8757" t="s">
        <v>63</v>
      </c>
      <c r="S8757">
        <v>2</v>
      </c>
      <c r="T8757">
        <v>2</v>
      </c>
      <c r="U8757">
        <v>5</v>
      </c>
      <c r="V8757">
        <v>350</v>
      </c>
      <c r="W8757" t="s">
        <v>54</v>
      </c>
      <c r="X8757" t="s">
        <v>42377</v>
      </c>
      <c r="Y8757" t="s">
        <v>65</v>
      </c>
      <c r="Z8757" s="1">
        <v>45103</v>
      </c>
      <c r="AA8757" s="2">
        <v>0.85540509259259256</v>
      </c>
      <c r="AB8757" s="2">
        <v>0.81592592592592583</v>
      </c>
      <c r="AC8757" t="s">
        <v>45</v>
      </c>
      <c r="AD8757" t="s">
        <v>44</v>
      </c>
      <c r="AE8757" t="s">
        <v>45</v>
      </c>
      <c r="AF8757">
        <v>70</v>
      </c>
    </row>
    <row r="8758" spans="1:32">
      <c r="A8758">
        <v>34420</v>
      </c>
      <c r="B8758">
        <v>33520</v>
      </c>
      <c r="C8758" t="s">
        <v>8746</v>
      </c>
      <c r="D8758" t="s">
        <v>768</v>
      </c>
      <c r="E8758" t="s">
        <v>34</v>
      </c>
      <c r="F8758" t="s">
        <v>42378</v>
      </c>
      <c r="G8758" t="s">
        <v>42379</v>
      </c>
      <c r="H8758" t="s">
        <v>272</v>
      </c>
      <c r="I8758" s="1">
        <v>21395</v>
      </c>
      <c r="J8758" t="s">
        <v>42380</v>
      </c>
      <c r="K8758" t="s">
        <v>4647</v>
      </c>
      <c r="L8758">
        <v>46162</v>
      </c>
      <c r="M8758" t="s">
        <v>272</v>
      </c>
      <c r="N8758" s="1">
        <v>45078</v>
      </c>
      <c r="O8758" s="1">
        <v>45079</v>
      </c>
      <c r="P8758">
        <v>52</v>
      </c>
      <c r="Q8758">
        <v>3</v>
      </c>
      <c r="R8758" t="s">
        <v>53</v>
      </c>
      <c r="S8758">
        <v>3</v>
      </c>
      <c r="T8758">
        <v>0</v>
      </c>
      <c r="U8758">
        <v>1</v>
      </c>
      <c r="V8758">
        <v>122</v>
      </c>
      <c r="W8758" t="s">
        <v>54</v>
      </c>
      <c r="X8758" t="s">
        <v>42381</v>
      </c>
      <c r="Y8758" t="s">
        <v>65</v>
      </c>
      <c r="Z8758" s="1">
        <v>45061</v>
      </c>
      <c r="AA8758" s="2">
        <v>0.59843750000000007</v>
      </c>
      <c r="AB8758" s="2">
        <v>0.19981481481481481</v>
      </c>
      <c r="AC8758" t="s">
        <v>45</v>
      </c>
      <c r="AD8758" t="s">
        <v>45</v>
      </c>
      <c r="AE8758" t="s">
        <v>45</v>
      </c>
      <c r="AF8758">
        <v>122</v>
      </c>
    </row>
    <row r="8759" spans="1:32">
      <c r="A8759">
        <v>34422</v>
      </c>
      <c r="B8759">
        <v>33522</v>
      </c>
      <c r="C8759" t="s">
        <v>1966</v>
      </c>
      <c r="D8759" t="s">
        <v>2019</v>
      </c>
      <c r="E8759" t="s">
        <v>48</v>
      </c>
      <c r="F8759" t="s">
        <v>42382</v>
      </c>
      <c r="G8759" t="s">
        <v>42383</v>
      </c>
      <c r="H8759" t="s">
        <v>129</v>
      </c>
      <c r="I8759" s="1">
        <v>22239</v>
      </c>
      <c r="J8759" t="s">
        <v>42384</v>
      </c>
      <c r="K8759" t="s">
        <v>33148</v>
      </c>
      <c r="L8759">
        <v>25805</v>
      </c>
      <c r="M8759" t="s">
        <v>129</v>
      </c>
      <c r="N8759" s="1">
        <v>45088</v>
      </c>
      <c r="O8759" s="1">
        <v>45089</v>
      </c>
      <c r="P8759">
        <v>83</v>
      </c>
      <c r="Q8759">
        <v>4</v>
      </c>
      <c r="R8759" t="s">
        <v>63</v>
      </c>
      <c r="S8759">
        <v>4</v>
      </c>
      <c r="T8759">
        <v>1</v>
      </c>
      <c r="U8759">
        <v>1</v>
      </c>
      <c r="V8759">
        <v>75</v>
      </c>
      <c r="W8759" t="s">
        <v>41</v>
      </c>
      <c r="X8759" t="s">
        <v>42385</v>
      </c>
      <c r="Y8759" t="s">
        <v>6</v>
      </c>
      <c r="Z8759" s="1">
        <v>45079</v>
      </c>
      <c r="AA8759" s="2">
        <v>0.34071759259259254</v>
      </c>
      <c r="AB8759" s="2">
        <v>5.4733796296296294E-2</v>
      </c>
      <c r="AC8759" t="s">
        <v>45</v>
      </c>
      <c r="AD8759" t="s">
        <v>44</v>
      </c>
      <c r="AE8759" t="s">
        <v>44</v>
      </c>
      <c r="AF8759">
        <v>75</v>
      </c>
    </row>
    <row r="8760" spans="1:32">
      <c r="A8760">
        <v>34423</v>
      </c>
      <c r="B8760">
        <v>33523</v>
      </c>
      <c r="C8760" t="s">
        <v>105</v>
      </c>
      <c r="D8760" t="s">
        <v>15269</v>
      </c>
      <c r="E8760" t="s">
        <v>48</v>
      </c>
      <c r="F8760" t="s">
        <v>42386</v>
      </c>
      <c r="G8760" t="s">
        <v>42387</v>
      </c>
      <c r="H8760" t="s">
        <v>37</v>
      </c>
      <c r="I8760" s="1">
        <v>35800</v>
      </c>
      <c r="J8760" t="s">
        <v>42388</v>
      </c>
      <c r="K8760" t="s">
        <v>42389</v>
      </c>
      <c r="L8760">
        <v>78647</v>
      </c>
      <c r="M8760" t="s">
        <v>37</v>
      </c>
      <c r="N8760" s="1">
        <v>45111</v>
      </c>
      <c r="O8760" s="1">
        <v>45112</v>
      </c>
      <c r="P8760">
        <v>39</v>
      </c>
      <c r="Q8760">
        <v>2</v>
      </c>
      <c r="R8760" t="s">
        <v>40</v>
      </c>
      <c r="S8760">
        <v>3</v>
      </c>
      <c r="T8760">
        <v>1</v>
      </c>
      <c r="U8760">
        <v>1</v>
      </c>
      <c r="V8760">
        <v>223</v>
      </c>
      <c r="W8760" t="s">
        <v>54</v>
      </c>
      <c r="X8760" t="s">
        <v>42390</v>
      </c>
      <c r="Y8760" t="s">
        <v>6</v>
      </c>
      <c r="Z8760" s="1">
        <v>45098</v>
      </c>
      <c r="AA8760" s="2">
        <v>0.40361111111111114</v>
      </c>
      <c r="AB8760" s="2">
        <v>0.59310185185185182</v>
      </c>
      <c r="AC8760" t="s">
        <v>45</v>
      </c>
      <c r="AD8760" t="s">
        <v>44</v>
      </c>
      <c r="AE8760" t="s">
        <v>44</v>
      </c>
      <c r="AF8760">
        <v>223</v>
      </c>
    </row>
    <row r="8761" spans="1:32">
      <c r="A8761">
        <v>34424</v>
      </c>
      <c r="B8761">
        <v>33524</v>
      </c>
      <c r="C8761" t="s">
        <v>19736</v>
      </c>
      <c r="D8761" t="s">
        <v>9775</v>
      </c>
      <c r="E8761" t="s">
        <v>34</v>
      </c>
      <c r="F8761" t="s">
        <v>42391</v>
      </c>
      <c r="G8761" t="s">
        <v>42392</v>
      </c>
      <c r="H8761" t="s">
        <v>171</v>
      </c>
      <c r="I8761" s="1">
        <v>23710</v>
      </c>
      <c r="J8761" t="s">
        <v>42393</v>
      </c>
      <c r="K8761" t="s">
        <v>42394</v>
      </c>
      <c r="L8761">
        <v>85529</v>
      </c>
      <c r="M8761" t="s">
        <v>171</v>
      </c>
      <c r="N8761" s="1">
        <v>45010</v>
      </c>
      <c r="O8761" s="1">
        <v>45013</v>
      </c>
      <c r="P8761">
        <v>82</v>
      </c>
      <c r="Q8761">
        <v>4</v>
      </c>
      <c r="R8761" t="s">
        <v>53</v>
      </c>
      <c r="S8761">
        <v>2</v>
      </c>
      <c r="T8761">
        <v>2</v>
      </c>
      <c r="U8761">
        <v>3</v>
      </c>
      <c r="V8761">
        <v>411</v>
      </c>
      <c r="W8761" t="s">
        <v>41</v>
      </c>
      <c r="X8761" t="s">
        <v>42395</v>
      </c>
      <c r="Y8761" t="s">
        <v>43</v>
      </c>
      <c r="Z8761" s="1">
        <v>44979</v>
      </c>
      <c r="AA8761" s="2">
        <v>0.27687499999999998</v>
      </c>
      <c r="AB8761" s="2">
        <v>0.2509837962962963</v>
      </c>
      <c r="AC8761" t="s">
        <v>45</v>
      </c>
      <c r="AD8761" t="s">
        <v>45</v>
      </c>
      <c r="AE8761" t="s">
        <v>45</v>
      </c>
      <c r="AF8761">
        <v>137</v>
      </c>
    </row>
    <row r="8762" spans="1:32">
      <c r="A8762">
        <v>34426</v>
      </c>
      <c r="B8762">
        <v>33526</v>
      </c>
      <c r="C8762" t="s">
        <v>1044</v>
      </c>
      <c r="D8762" t="s">
        <v>13626</v>
      </c>
      <c r="E8762" t="s">
        <v>48</v>
      </c>
      <c r="F8762" t="s">
        <v>42396</v>
      </c>
      <c r="G8762">
        <v>8202831021</v>
      </c>
      <c r="H8762" t="s">
        <v>179</v>
      </c>
      <c r="I8762" s="1">
        <v>23413</v>
      </c>
      <c r="J8762" t="s">
        <v>42397</v>
      </c>
      <c r="K8762" t="s">
        <v>20560</v>
      </c>
      <c r="L8762">
        <v>63345</v>
      </c>
      <c r="M8762" t="s">
        <v>179</v>
      </c>
      <c r="N8762" s="1">
        <v>45100</v>
      </c>
      <c r="O8762" s="1">
        <v>45103</v>
      </c>
      <c r="P8762">
        <v>80</v>
      </c>
      <c r="Q8762">
        <v>4</v>
      </c>
      <c r="R8762" t="s">
        <v>63</v>
      </c>
      <c r="S8762">
        <v>2</v>
      </c>
      <c r="T8762">
        <v>2</v>
      </c>
      <c r="U8762">
        <v>3</v>
      </c>
      <c r="V8762">
        <v>255</v>
      </c>
      <c r="W8762" t="s">
        <v>54</v>
      </c>
      <c r="X8762" t="s">
        <v>42398</v>
      </c>
      <c r="Y8762" t="s">
        <v>81</v>
      </c>
      <c r="Z8762" s="1">
        <v>45065</v>
      </c>
      <c r="AA8762" s="2">
        <v>0.64504629629629628</v>
      </c>
      <c r="AB8762" s="2">
        <v>5.1736111111111115E-3</v>
      </c>
      <c r="AC8762" t="s">
        <v>44</v>
      </c>
      <c r="AD8762" t="s">
        <v>44</v>
      </c>
      <c r="AE8762" t="s">
        <v>44</v>
      </c>
      <c r="AF8762">
        <v>85</v>
      </c>
    </row>
    <row r="8763" spans="1:32">
      <c r="A8763">
        <v>34427</v>
      </c>
      <c r="B8763">
        <v>33527</v>
      </c>
      <c r="C8763" t="s">
        <v>90</v>
      </c>
      <c r="D8763" t="s">
        <v>527</v>
      </c>
      <c r="E8763" t="s">
        <v>34</v>
      </c>
      <c r="F8763" t="s">
        <v>42399</v>
      </c>
      <c r="G8763" t="s">
        <v>42400</v>
      </c>
      <c r="H8763" t="s">
        <v>86</v>
      </c>
      <c r="I8763" s="1">
        <v>18722</v>
      </c>
      <c r="J8763" t="s">
        <v>42401</v>
      </c>
      <c r="K8763" t="s">
        <v>42402</v>
      </c>
      <c r="L8763">
        <v>48488</v>
      </c>
      <c r="M8763" t="s">
        <v>86</v>
      </c>
      <c r="N8763" s="1">
        <v>45169</v>
      </c>
      <c r="O8763" s="1">
        <v>45171</v>
      </c>
      <c r="P8763">
        <v>88</v>
      </c>
      <c r="Q8763">
        <v>4</v>
      </c>
      <c r="R8763" t="s">
        <v>53</v>
      </c>
      <c r="S8763">
        <v>2</v>
      </c>
      <c r="T8763">
        <v>0</v>
      </c>
      <c r="U8763">
        <v>2</v>
      </c>
      <c r="V8763">
        <v>258</v>
      </c>
      <c r="W8763" t="s">
        <v>54</v>
      </c>
      <c r="X8763" t="s">
        <v>42403</v>
      </c>
      <c r="Y8763" t="s">
        <v>43</v>
      </c>
      <c r="Z8763" s="1">
        <v>45141</v>
      </c>
      <c r="AA8763" s="2">
        <v>0.22187500000000002</v>
      </c>
      <c r="AB8763" s="2">
        <v>0.90888888888888886</v>
      </c>
      <c r="AC8763" t="s">
        <v>45</v>
      </c>
      <c r="AD8763" t="s">
        <v>45</v>
      </c>
      <c r="AE8763" t="s">
        <v>45</v>
      </c>
      <c r="AF8763">
        <v>129</v>
      </c>
    </row>
    <row r="8764" spans="1:32">
      <c r="A8764">
        <v>34428</v>
      </c>
      <c r="B8764">
        <v>33528</v>
      </c>
      <c r="C8764" t="s">
        <v>6816</v>
      </c>
      <c r="D8764" t="s">
        <v>448</v>
      </c>
      <c r="E8764" t="s">
        <v>34</v>
      </c>
      <c r="F8764" t="s">
        <v>42404</v>
      </c>
      <c r="G8764" t="s">
        <v>42405</v>
      </c>
      <c r="H8764" t="s">
        <v>317</v>
      </c>
      <c r="I8764" s="1">
        <v>35908</v>
      </c>
      <c r="J8764" t="s">
        <v>42406</v>
      </c>
      <c r="K8764" t="s">
        <v>42407</v>
      </c>
      <c r="L8764">
        <v>31755</v>
      </c>
      <c r="M8764" t="s">
        <v>317</v>
      </c>
      <c r="N8764" s="1">
        <v>45010</v>
      </c>
      <c r="O8764" s="1">
        <v>45011</v>
      </c>
      <c r="P8764">
        <v>43</v>
      </c>
      <c r="Q8764">
        <v>2</v>
      </c>
      <c r="R8764" t="s">
        <v>53</v>
      </c>
      <c r="S8764">
        <v>2</v>
      </c>
      <c r="T8764">
        <v>0</v>
      </c>
      <c r="U8764">
        <v>1</v>
      </c>
      <c r="V8764">
        <v>126</v>
      </c>
      <c r="W8764" t="s">
        <v>41</v>
      </c>
      <c r="X8764" t="s">
        <v>42408</v>
      </c>
      <c r="Y8764" t="s">
        <v>81</v>
      </c>
      <c r="Z8764" s="1">
        <v>44990</v>
      </c>
      <c r="AA8764" s="2">
        <v>0.13674768518518518</v>
      </c>
      <c r="AB8764" s="2">
        <v>0.44482638888888887</v>
      </c>
      <c r="AC8764" t="s">
        <v>45</v>
      </c>
      <c r="AD8764" t="s">
        <v>45</v>
      </c>
      <c r="AE8764" t="s">
        <v>44</v>
      </c>
      <c r="AF8764">
        <v>126</v>
      </c>
    </row>
    <row r="8765" spans="1:32">
      <c r="A8765">
        <v>34436</v>
      </c>
      <c r="B8765">
        <v>33536</v>
      </c>
      <c r="C8765" t="s">
        <v>221</v>
      </c>
      <c r="D8765" t="s">
        <v>2856</v>
      </c>
      <c r="E8765" t="s">
        <v>34</v>
      </c>
      <c r="F8765" t="s">
        <v>42409</v>
      </c>
      <c r="G8765" t="s">
        <v>42410</v>
      </c>
      <c r="H8765" t="s">
        <v>60</v>
      </c>
      <c r="I8765" s="1">
        <v>33124</v>
      </c>
      <c r="J8765" t="s">
        <v>42411</v>
      </c>
      <c r="K8765" t="s">
        <v>42412</v>
      </c>
      <c r="L8765">
        <v>20688</v>
      </c>
      <c r="M8765" t="s">
        <v>60</v>
      </c>
      <c r="N8765" s="1">
        <v>45232</v>
      </c>
      <c r="O8765" s="1">
        <v>45234</v>
      </c>
      <c r="P8765">
        <v>57</v>
      </c>
      <c r="Q8765">
        <v>3</v>
      </c>
      <c r="R8765" t="s">
        <v>40</v>
      </c>
      <c r="S8765">
        <v>2</v>
      </c>
      <c r="T8765">
        <v>1</v>
      </c>
      <c r="U8765">
        <v>2</v>
      </c>
      <c r="V8765">
        <v>494</v>
      </c>
      <c r="W8765" t="s">
        <v>54</v>
      </c>
      <c r="X8765" t="s">
        <v>42413</v>
      </c>
      <c r="Y8765" t="s">
        <v>6</v>
      </c>
      <c r="Z8765" s="1">
        <v>45219</v>
      </c>
      <c r="AA8765" s="2">
        <v>0.94459490740740737</v>
      </c>
      <c r="AB8765" s="2">
        <v>3.4143518518518517E-2</v>
      </c>
      <c r="AC8765" t="s">
        <v>44</v>
      </c>
      <c r="AD8765" t="s">
        <v>45</v>
      </c>
      <c r="AE8765" t="s">
        <v>45</v>
      </c>
      <c r="AF8765">
        <v>247</v>
      </c>
    </row>
    <row r="8766" spans="1:32">
      <c r="A8766">
        <v>34437</v>
      </c>
      <c r="B8766">
        <v>33537</v>
      </c>
      <c r="C8766" t="s">
        <v>1008</v>
      </c>
      <c r="D8766" t="s">
        <v>11727</v>
      </c>
      <c r="E8766" t="s">
        <v>34</v>
      </c>
      <c r="F8766" t="s">
        <v>42414</v>
      </c>
      <c r="G8766" t="s">
        <v>42415</v>
      </c>
      <c r="H8766" t="s">
        <v>457</v>
      </c>
      <c r="I8766" s="1">
        <v>26779</v>
      </c>
      <c r="J8766" t="s">
        <v>42416</v>
      </c>
      <c r="K8766" t="s">
        <v>5743</v>
      </c>
      <c r="L8766">
        <v>93432</v>
      </c>
      <c r="M8766" t="s">
        <v>457</v>
      </c>
      <c r="N8766" s="1">
        <v>45289</v>
      </c>
      <c r="O8766" s="1">
        <v>45291</v>
      </c>
      <c r="P8766">
        <v>26</v>
      </c>
      <c r="Q8766">
        <v>2</v>
      </c>
      <c r="R8766" t="s">
        <v>63</v>
      </c>
      <c r="S8766">
        <v>1</v>
      </c>
      <c r="T8766">
        <v>2</v>
      </c>
      <c r="U8766">
        <v>2</v>
      </c>
      <c r="V8766">
        <v>156</v>
      </c>
      <c r="W8766" t="s">
        <v>41</v>
      </c>
      <c r="X8766" t="s">
        <v>42417</v>
      </c>
      <c r="Y8766" t="s">
        <v>43</v>
      </c>
      <c r="Z8766" s="1">
        <v>45269</v>
      </c>
      <c r="AA8766" s="2">
        <v>0.67296296296296287</v>
      </c>
      <c r="AB8766" s="2">
        <v>0.21833333333333335</v>
      </c>
      <c r="AC8766" t="s">
        <v>45</v>
      </c>
      <c r="AD8766" t="s">
        <v>45</v>
      </c>
      <c r="AE8766" t="s">
        <v>45</v>
      </c>
      <c r="AF8766">
        <v>78</v>
      </c>
    </row>
    <row r="8767" spans="1:32">
      <c r="A8767">
        <v>34440</v>
      </c>
      <c r="B8767">
        <v>33540</v>
      </c>
      <c r="C8767" t="s">
        <v>1139</v>
      </c>
      <c r="D8767" t="s">
        <v>816</v>
      </c>
      <c r="E8767" t="s">
        <v>34</v>
      </c>
      <c r="F8767" t="s">
        <v>42418</v>
      </c>
      <c r="G8767">
        <v>5327620182</v>
      </c>
      <c r="H8767" t="s">
        <v>295</v>
      </c>
      <c r="I8767" s="1">
        <v>24775</v>
      </c>
      <c r="J8767" t="s">
        <v>42419</v>
      </c>
      <c r="K8767" t="s">
        <v>42420</v>
      </c>
      <c r="L8767">
        <v>32405</v>
      </c>
      <c r="M8767" t="s">
        <v>295</v>
      </c>
      <c r="N8767" s="1">
        <v>45233</v>
      </c>
      <c r="O8767" s="1">
        <v>45234</v>
      </c>
      <c r="P8767">
        <v>77</v>
      </c>
      <c r="Q8767">
        <v>4</v>
      </c>
      <c r="R8767" t="s">
        <v>63</v>
      </c>
      <c r="S8767">
        <v>2</v>
      </c>
      <c r="T8767">
        <v>1</v>
      </c>
      <c r="U8767">
        <v>1</v>
      </c>
      <c r="V8767">
        <v>89</v>
      </c>
      <c r="W8767" t="s">
        <v>54</v>
      </c>
      <c r="X8767" t="s">
        <v>42421</v>
      </c>
      <c r="Y8767" t="s">
        <v>6</v>
      </c>
      <c r="Z8767" s="1">
        <v>45224</v>
      </c>
      <c r="AA8767" s="2">
        <v>0.14844907407407407</v>
      </c>
      <c r="AB8767" s="2">
        <v>0.12300925925925926</v>
      </c>
      <c r="AC8767" t="s">
        <v>45</v>
      </c>
      <c r="AD8767" t="s">
        <v>44</v>
      </c>
      <c r="AE8767" t="s">
        <v>44</v>
      </c>
      <c r="AF8767">
        <v>89</v>
      </c>
    </row>
    <row r="8768" spans="1:32">
      <c r="A8768">
        <v>34441</v>
      </c>
      <c r="B8768">
        <v>33541</v>
      </c>
      <c r="C8768" t="s">
        <v>205</v>
      </c>
      <c r="D8768" t="s">
        <v>8220</v>
      </c>
      <c r="E8768" t="s">
        <v>48</v>
      </c>
      <c r="F8768" t="s">
        <v>42422</v>
      </c>
      <c r="G8768" t="s">
        <v>42423</v>
      </c>
      <c r="H8768" t="s">
        <v>225</v>
      </c>
      <c r="I8768" s="1">
        <v>36234</v>
      </c>
      <c r="J8768" t="s">
        <v>42424</v>
      </c>
      <c r="K8768" t="s">
        <v>42425</v>
      </c>
      <c r="L8768">
        <v>44999</v>
      </c>
      <c r="M8768" t="s">
        <v>225</v>
      </c>
      <c r="N8768" s="1">
        <v>45026</v>
      </c>
      <c r="O8768" s="1">
        <v>45028</v>
      </c>
      <c r="P8768">
        <v>30</v>
      </c>
      <c r="Q8768">
        <v>2</v>
      </c>
      <c r="R8768" t="s">
        <v>40</v>
      </c>
      <c r="S8768">
        <v>1</v>
      </c>
      <c r="T8768">
        <v>1</v>
      </c>
      <c r="U8768">
        <v>2</v>
      </c>
      <c r="V8768">
        <v>410</v>
      </c>
      <c r="W8768" t="s">
        <v>54</v>
      </c>
      <c r="X8768" t="s">
        <v>42426</v>
      </c>
      <c r="Y8768" t="s">
        <v>6</v>
      </c>
      <c r="Z8768" s="1">
        <v>45020</v>
      </c>
      <c r="AA8768" s="2">
        <v>0.40539351851851851</v>
      </c>
      <c r="AB8768" s="2">
        <v>0.52208333333333334</v>
      </c>
      <c r="AC8768" t="s">
        <v>45</v>
      </c>
      <c r="AD8768" t="s">
        <v>44</v>
      </c>
      <c r="AE8768" t="s">
        <v>45</v>
      </c>
      <c r="AF8768">
        <v>205</v>
      </c>
    </row>
    <row r="8769" spans="1:32">
      <c r="A8769">
        <v>34443</v>
      </c>
      <c r="B8769">
        <v>33543</v>
      </c>
      <c r="C8769" t="s">
        <v>27058</v>
      </c>
      <c r="D8769" t="s">
        <v>11420</v>
      </c>
      <c r="E8769" t="s">
        <v>48</v>
      </c>
      <c r="F8769" t="s">
        <v>42427</v>
      </c>
      <c r="G8769" t="s">
        <v>42428</v>
      </c>
      <c r="H8769" t="s">
        <v>129</v>
      </c>
      <c r="I8769" s="1">
        <v>23875</v>
      </c>
      <c r="J8769" t="s">
        <v>42429</v>
      </c>
      <c r="K8769" t="s">
        <v>42430</v>
      </c>
      <c r="L8769">
        <v>13208</v>
      </c>
      <c r="M8769" t="s">
        <v>129</v>
      </c>
      <c r="N8769" s="1">
        <v>45304</v>
      </c>
      <c r="O8769" s="1">
        <v>45307</v>
      </c>
      <c r="P8769">
        <v>17</v>
      </c>
      <c r="Q8769">
        <v>1</v>
      </c>
      <c r="R8769" t="s">
        <v>63</v>
      </c>
      <c r="S8769">
        <v>2</v>
      </c>
      <c r="T8769">
        <v>1</v>
      </c>
      <c r="U8769">
        <v>3</v>
      </c>
      <c r="V8769">
        <v>189</v>
      </c>
      <c r="W8769" t="s">
        <v>54</v>
      </c>
      <c r="X8769" t="s">
        <v>42431</v>
      </c>
      <c r="Y8769" t="s">
        <v>43</v>
      </c>
      <c r="Z8769" s="1">
        <v>45271</v>
      </c>
      <c r="AA8769" s="2">
        <v>5.5057870370370375E-2</v>
      </c>
      <c r="AB8769" s="2">
        <v>0.45883101851851849</v>
      </c>
      <c r="AC8769" t="s">
        <v>45</v>
      </c>
      <c r="AD8769" t="s">
        <v>45</v>
      </c>
      <c r="AE8769" t="s">
        <v>45</v>
      </c>
      <c r="AF8769">
        <v>63</v>
      </c>
    </row>
    <row r="8770" spans="1:32">
      <c r="A8770">
        <v>34447</v>
      </c>
      <c r="B8770">
        <v>33547</v>
      </c>
      <c r="C8770" t="s">
        <v>305</v>
      </c>
      <c r="D8770" t="s">
        <v>18912</v>
      </c>
      <c r="E8770" t="s">
        <v>48</v>
      </c>
      <c r="F8770" t="s">
        <v>42432</v>
      </c>
      <c r="G8770">
        <v>3995472732</v>
      </c>
      <c r="H8770" t="s">
        <v>725</v>
      </c>
      <c r="I8770" s="1">
        <v>31059</v>
      </c>
      <c r="J8770" t="s">
        <v>42433</v>
      </c>
      <c r="K8770" t="s">
        <v>11843</v>
      </c>
      <c r="L8770">
        <v>83088</v>
      </c>
      <c r="M8770" t="s">
        <v>725</v>
      </c>
      <c r="N8770" s="1">
        <v>45191</v>
      </c>
      <c r="O8770" s="1">
        <v>45195</v>
      </c>
      <c r="P8770">
        <v>68</v>
      </c>
      <c r="Q8770">
        <v>3</v>
      </c>
      <c r="R8770" t="s">
        <v>63</v>
      </c>
      <c r="S8770">
        <v>1</v>
      </c>
      <c r="T8770">
        <v>0</v>
      </c>
      <c r="U8770">
        <v>4</v>
      </c>
      <c r="V8770">
        <v>252</v>
      </c>
      <c r="W8770" t="s">
        <v>54</v>
      </c>
      <c r="X8770" t="s">
        <v>42434</v>
      </c>
      <c r="Y8770" t="s">
        <v>65</v>
      </c>
      <c r="Z8770" s="1">
        <v>45157</v>
      </c>
      <c r="AA8770" s="2">
        <v>0.72350694444444441</v>
      </c>
      <c r="AB8770" s="2">
        <v>0.94575231481481481</v>
      </c>
      <c r="AC8770" t="s">
        <v>44</v>
      </c>
      <c r="AD8770" t="s">
        <v>45</v>
      </c>
      <c r="AE8770" t="s">
        <v>45</v>
      </c>
      <c r="AF8770">
        <v>63</v>
      </c>
    </row>
    <row r="8771" spans="1:32">
      <c r="A8771">
        <v>34451</v>
      </c>
      <c r="B8771">
        <v>33551</v>
      </c>
      <c r="C8771" t="s">
        <v>489</v>
      </c>
      <c r="D8771" t="s">
        <v>2381</v>
      </c>
      <c r="E8771" t="s">
        <v>48</v>
      </c>
      <c r="F8771" t="s">
        <v>42435</v>
      </c>
      <c r="G8771" t="s">
        <v>42436</v>
      </c>
      <c r="H8771" t="s">
        <v>109</v>
      </c>
      <c r="I8771" s="1">
        <v>25469</v>
      </c>
      <c r="J8771" t="s">
        <v>42437</v>
      </c>
      <c r="K8771" t="s">
        <v>42438</v>
      </c>
      <c r="L8771">
        <v>50180</v>
      </c>
      <c r="M8771" t="s">
        <v>109</v>
      </c>
      <c r="N8771" s="1">
        <v>44971</v>
      </c>
      <c r="O8771" s="1">
        <v>44974</v>
      </c>
      <c r="P8771">
        <v>49</v>
      </c>
      <c r="Q8771">
        <v>2</v>
      </c>
      <c r="R8771" t="s">
        <v>53</v>
      </c>
      <c r="S8771">
        <v>4</v>
      </c>
      <c r="T8771">
        <v>2</v>
      </c>
      <c r="U8771">
        <v>3</v>
      </c>
      <c r="V8771">
        <v>402</v>
      </c>
      <c r="W8771" t="s">
        <v>54</v>
      </c>
      <c r="X8771" t="s">
        <v>42439</v>
      </c>
      <c r="Y8771" t="s">
        <v>6</v>
      </c>
      <c r="Z8771" s="1">
        <v>44938</v>
      </c>
      <c r="AA8771" s="2">
        <v>0.89097222222222217</v>
      </c>
      <c r="AB8771" s="2">
        <v>0.83218749999999997</v>
      </c>
      <c r="AC8771" t="s">
        <v>44</v>
      </c>
      <c r="AD8771" t="s">
        <v>44</v>
      </c>
      <c r="AE8771" t="s">
        <v>45</v>
      </c>
      <c r="AF8771">
        <v>134</v>
      </c>
    </row>
    <row r="8772" spans="1:32">
      <c r="A8772">
        <v>34455</v>
      </c>
      <c r="B8772">
        <v>33555</v>
      </c>
      <c r="C8772" t="s">
        <v>1732</v>
      </c>
      <c r="D8772" t="s">
        <v>6396</v>
      </c>
      <c r="E8772" t="s">
        <v>34</v>
      </c>
      <c r="F8772" t="s">
        <v>42440</v>
      </c>
      <c r="G8772" t="s">
        <v>42441</v>
      </c>
      <c r="H8772" t="s">
        <v>330</v>
      </c>
      <c r="I8772" s="1">
        <v>38716</v>
      </c>
      <c r="J8772" t="s">
        <v>42442</v>
      </c>
      <c r="K8772" t="s">
        <v>38669</v>
      </c>
      <c r="L8772">
        <v>99649</v>
      </c>
      <c r="M8772" t="s">
        <v>330</v>
      </c>
      <c r="N8772" s="1">
        <v>45315</v>
      </c>
      <c r="O8772" s="1">
        <v>45318</v>
      </c>
      <c r="P8772">
        <v>80</v>
      </c>
      <c r="Q8772">
        <v>4</v>
      </c>
      <c r="R8772" t="s">
        <v>63</v>
      </c>
      <c r="S8772">
        <v>3</v>
      </c>
      <c r="T8772">
        <v>1</v>
      </c>
      <c r="U8772">
        <v>3</v>
      </c>
      <c r="V8772">
        <v>183</v>
      </c>
      <c r="W8772" t="s">
        <v>41</v>
      </c>
      <c r="X8772" t="s">
        <v>42443</v>
      </c>
      <c r="Y8772" t="s">
        <v>65</v>
      </c>
      <c r="Z8772" s="1">
        <v>45285</v>
      </c>
      <c r="AA8772" s="2">
        <v>0.59371527777777777</v>
      </c>
      <c r="AB8772" s="2">
        <v>0.17123842592592595</v>
      </c>
      <c r="AC8772" t="s">
        <v>44</v>
      </c>
      <c r="AD8772" t="s">
        <v>45</v>
      </c>
      <c r="AE8772" t="s">
        <v>45</v>
      </c>
      <c r="AF8772">
        <v>61</v>
      </c>
    </row>
    <row r="8773" spans="1:32">
      <c r="A8773">
        <v>34456</v>
      </c>
      <c r="B8773">
        <v>33556</v>
      </c>
      <c r="C8773" t="s">
        <v>5029</v>
      </c>
      <c r="D8773" t="s">
        <v>6298</v>
      </c>
      <c r="E8773" t="s">
        <v>34</v>
      </c>
      <c r="F8773" t="s">
        <v>42444</v>
      </c>
      <c r="G8773" t="s">
        <v>42445</v>
      </c>
      <c r="H8773" t="s">
        <v>37</v>
      </c>
      <c r="I8773" s="1">
        <v>36136</v>
      </c>
      <c r="J8773" t="s">
        <v>42446</v>
      </c>
      <c r="K8773" t="s">
        <v>33199</v>
      </c>
      <c r="L8773">
        <v>54752</v>
      </c>
      <c r="M8773" t="s">
        <v>37</v>
      </c>
      <c r="N8773" s="1">
        <v>45063</v>
      </c>
      <c r="O8773" s="1">
        <v>45067</v>
      </c>
      <c r="P8773">
        <v>19</v>
      </c>
      <c r="Q8773">
        <v>1</v>
      </c>
      <c r="R8773" t="s">
        <v>53</v>
      </c>
      <c r="S8773">
        <v>3</v>
      </c>
      <c r="T8773">
        <v>0</v>
      </c>
      <c r="U8773">
        <v>4</v>
      </c>
      <c r="V8773">
        <v>504</v>
      </c>
      <c r="W8773" t="s">
        <v>41</v>
      </c>
      <c r="X8773" t="s">
        <v>42447</v>
      </c>
      <c r="Y8773" t="s">
        <v>6</v>
      </c>
      <c r="Z8773" s="1">
        <v>45037</v>
      </c>
      <c r="AA8773" s="2">
        <v>0.47387731481481482</v>
      </c>
      <c r="AB8773" s="2">
        <v>0.44275462962962964</v>
      </c>
      <c r="AC8773" t="s">
        <v>44</v>
      </c>
      <c r="AD8773" t="s">
        <v>45</v>
      </c>
      <c r="AE8773" t="s">
        <v>45</v>
      </c>
      <c r="AF8773">
        <v>126</v>
      </c>
    </row>
    <row r="8774" spans="1:32">
      <c r="A8774">
        <v>34457</v>
      </c>
      <c r="B8774">
        <v>33557</v>
      </c>
      <c r="C8774" t="s">
        <v>175</v>
      </c>
      <c r="D8774" t="s">
        <v>6668</v>
      </c>
      <c r="E8774" t="s">
        <v>34</v>
      </c>
      <c r="F8774" t="s">
        <v>42448</v>
      </c>
      <c r="G8774" t="s">
        <v>42449</v>
      </c>
      <c r="H8774" t="s">
        <v>50</v>
      </c>
      <c r="I8774" s="1">
        <v>15903</v>
      </c>
      <c r="J8774" t="s">
        <v>42450</v>
      </c>
      <c r="K8774" t="s">
        <v>42451</v>
      </c>
      <c r="L8774">
        <v>20978</v>
      </c>
      <c r="M8774" t="s">
        <v>50</v>
      </c>
      <c r="N8774" s="1">
        <v>45288</v>
      </c>
      <c r="O8774" s="1">
        <v>45289</v>
      </c>
      <c r="P8774">
        <v>6</v>
      </c>
      <c r="Q8774">
        <v>1</v>
      </c>
      <c r="R8774" t="s">
        <v>40</v>
      </c>
      <c r="S8774">
        <v>4</v>
      </c>
      <c r="T8774">
        <v>0</v>
      </c>
      <c r="U8774">
        <v>1</v>
      </c>
      <c r="V8774">
        <v>240</v>
      </c>
      <c r="W8774" t="s">
        <v>41</v>
      </c>
      <c r="X8774" t="s">
        <v>42452</v>
      </c>
      <c r="Y8774" t="s">
        <v>65</v>
      </c>
      <c r="Z8774" s="1">
        <v>45269</v>
      </c>
      <c r="AA8774" s="2">
        <v>0.52028935185185188</v>
      </c>
      <c r="AB8774" s="2">
        <v>0.26429398148148148</v>
      </c>
      <c r="AC8774" t="s">
        <v>44</v>
      </c>
      <c r="AD8774" t="s">
        <v>44</v>
      </c>
      <c r="AE8774" t="s">
        <v>45</v>
      </c>
      <c r="AF8774">
        <v>240</v>
      </c>
    </row>
    <row r="8775" spans="1:32">
      <c r="A8775">
        <v>34458</v>
      </c>
      <c r="B8775">
        <v>33558</v>
      </c>
      <c r="C8775" t="s">
        <v>1044</v>
      </c>
      <c r="D8775" t="s">
        <v>10613</v>
      </c>
      <c r="E8775" t="s">
        <v>34</v>
      </c>
      <c r="F8775" t="s">
        <v>42453</v>
      </c>
      <c r="G8775" t="s">
        <v>42454</v>
      </c>
      <c r="H8775" t="s">
        <v>537</v>
      </c>
      <c r="I8775" s="1">
        <v>37135</v>
      </c>
      <c r="J8775" t="s">
        <v>42455</v>
      </c>
      <c r="K8775" t="s">
        <v>42456</v>
      </c>
      <c r="L8775">
        <v>82796</v>
      </c>
      <c r="M8775" t="s">
        <v>537</v>
      </c>
      <c r="N8775" s="1">
        <v>45297</v>
      </c>
      <c r="O8775" s="1">
        <v>45301</v>
      </c>
      <c r="P8775">
        <v>8</v>
      </c>
      <c r="Q8775">
        <v>1</v>
      </c>
      <c r="R8775" t="s">
        <v>63</v>
      </c>
      <c r="S8775">
        <v>4</v>
      </c>
      <c r="T8775">
        <v>0</v>
      </c>
      <c r="U8775">
        <v>4</v>
      </c>
      <c r="V8775">
        <v>240</v>
      </c>
      <c r="W8775" t="s">
        <v>41</v>
      </c>
      <c r="X8775" t="s">
        <v>42457</v>
      </c>
      <c r="Y8775" t="s">
        <v>43</v>
      </c>
      <c r="Z8775" s="1">
        <v>45285</v>
      </c>
      <c r="AA8775" s="2">
        <v>0.76736111111111116</v>
      </c>
      <c r="AB8775" s="2">
        <v>0.27005787037037038</v>
      </c>
      <c r="AC8775" t="s">
        <v>45</v>
      </c>
      <c r="AD8775" t="s">
        <v>45</v>
      </c>
      <c r="AE8775" t="s">
        <v>44</v>
      </c>
      <c r="AF8775">
        <v>60</v>
      </c>
    </row>
    <row r="8776" spans="1:32">
      <c r="A8776">
        <v>34460</v>
      </c>
      <c r="B8776">
        <v>33560</v>
      </c>
      <c r="C8776" t="s">
        <v>4178</v>
      </c>
      <c r="D8776" t="s">
        <v>1453</v>
      </c>
      <c r="E8776" t="s">
        <v>48</v>
      </c>
      <c r="F8776" t="s">
        <v>42458</v>
      </c>
      <c r="G8776" t="s">
        <v>42459</v>
      </c>
      <c r="H8776" t="s">
        <v>309</v>
      </c>
      <c r="I8776" s="1">
        <v>25520</v>
      </c>
      <c r="J8776" t="s">
        <v>42460</v>
      </c>
      <c r="K8776" t="s">
        <v>42461</v>
      </c>
      <c r="L8776">
        <v>55955</v>
      </c>
      <c r="M8776" t="s">
        <v>309</v>
      </c>
      <c r="N8776" s="1">
        <v>45292</v>
      </c>
      <c r="O8776" s="1">
        <v>45296</v>
      </c>
      <c r="P8776">
        <v>2</v>
      </c>
      <c r="Q8776">
        <v>1</v>
      </c>
      <c r="R8776" t="s">
        <v>63</v>
      </c>
      <c r="S8776">
        <v>1</v>
      </c>
      <c r="T8776">
        <v>1</v>
      </c>
      <c r="U8776">
        <v>4</v>
      </c>
      <c r="V8776">
        <v>336</v>
      </c>
      <c r="W8776" t="s">
        <v>41</v>
      </c>
      <c r="X8776" t="s">
        <v>42462</v>
      </c>
      <c r="Y8776" t="s">
        <v>43</v>
      </c>
      <c r="Z8776" s="1">
        <v>45272</v>
      </c>
      <c r="AA8776" s="2">
        <v>0.28053240740740742</v>
      </c>
      <c r="AB8776" s="2">
        <v>0.57346064814814812</v>
      </c>
      <c r="AC8776" t="s">
        <v>44</v>
      </c>
      <c r="AD8776" t="s">
        <v>44</v>
      </c>
      <c r="AE8776" t="s">
        <v>45</v>
      </c>
      <c r="AF8776">
        <v>84</v>
      </c>
    </row>
    <row r="8777" spans="1:32">
      <c r="A8777">
        <v>34462</v>
      </c>
      <c r="B8777">
        <v>33562</v>
      </c>
      <c r="C8777" t="s">
        <v>410</v>
      </c>
      <c r="D8777" t="s">
        <v>829</v>
      </c>
      <c r="E8777" t="s">
        <v>48</v>
      </c>
      <c r="F8777" t="s">
        <v>42463</v>
      </c>
      <c r="G8777" t="s">
        <v>42464</v>
      </c>
      <c r="H8777" t="s">
        <v>418</v>
      </c>
      <c r="I8777" s="1">
        <v>29336</v>
      </c>
      <c r="J8777" t="s">
        <v>42465</v>
      </c>
      <c r="K8777" t="s">
        <v>26843</v>
      </c>
      <c r="L8777">
        <v>47357</v>
      </c>
      <c r="M8777" t="s">
        <v>418</v>
      </c>
      <c r="N8777" s="1">
        <v>45314</v>
      </c>
      <c r="O8777" s="1">
        <v>45319</v>
      </c>
      <c r="P8777">
        <v>87</v>
      </c>
      <c r="Q8777">
        <v>4</v>
      </c>
      <c r="R8777" t="s">
        <v>40</v>
      </c>
      <c r="S8777">
        <v>2</v>
      </c>
      <c r="T8777">
        <v>0</v>
      </c>
      <c r="U8777">
        <v>5</v>
      </c>
      <c r="V8777">
        <v>1130</v>
      </c>
      <c r="W8777" t="s">
        <v>54</v>
      </c>
      <c r="X8777" t="s">
        <v>42466</v>
      </c>
      <c r="Y8777" t="s">
        <v>65</v>
      </c>
      <c r="Z8777" s="1">
        <v>45277</v>
      </c>
      <c r="AA8777" s="2">
        <v>0.39518518518518514</v>
      </c>
      <c r="AB8777" s="2">
        <v>0.18000000000000002</v>
      </c>
      <c r="AC8777" t="s">
        <v>45</v>
      </c>
      <c r="AD8777" t="s">
        <v>44</v>
      </c>
      <c r="AE8777" t="s">
        <v>44</v>
      </c>
      <c r="AF8777">
        <v>226</v>
      </c>
    </row>
    <row r="8778" spans="1:32">
      <c r="A8778">
        <v>34464</v>
      </c>
      <c r="B8778">
        <v>33564</v>
      </c>
      <c r="C8778" t="s">
        <v>602</v>
      </c>
      <c r="D8778" t="s">
        <v>12552</v>
      </c>
      <c r="E8778" t="s">
        <v>48</v>
      </c>
      <c r="F8778" t="s">
        <v>42467</v>
      </c>
      <c r="G8778" t="s">
        <v>42468</v>
      </c>
      <c r="H8778" t="s">
        <v>405</v>
      </c>
      <c r="I8778" s="1">
        <v>38515</v>
      </c>
      <c r="J8778" t="s">
        <v>42469</v>
      </c>
      <c r="K8778" t="s">
        <v>42470</v>
      </c>
      <c r="L8778">
        <v>21779</v>
      </c>
      <c r="M8778" t="s">
        <v>405</v>
      </c>
      <c r="N8778" s="1">
        <v>45152</v>
      </c>
      <c r="O8778" s="1">
        <v>45154</v>
      </c>
      <c r="P8778">
        <v>29</v>
      </c>
      <c r="Q8778">
        <v>2</v>
      </c>
      <c r="R8778" t="s">
        <v>63</v>
      </c>
      <c r="S8778">
        <v>1</v>
      </c>
      <c r="T8778">
        <v>2</v>
      </c>
      <c r="U8778">
        <v>2</v>
      </c>
      <c r="V8778">
        <v>144</v>
      </c>
      <c r="W8778" t="s">
        <v>41</v>
      </c>
      <c r="X8778" t="s">
        <v>42471</v>
      </c>
      <c r="Y8778" t="s">
        <v>65</v>
      </c>
      <c r="Z8778" s="1">
        <v>45135</v>
      </c>
      <c r="AA8778" s="2">
        <v>0.29131944444444446</v>
      </c>
      <c r="AB8778" s="2">
        <v>0.60824074074074075</v>
      </c>
      <c r="AC8778" t="s">
        <v>45</v>
      </c>
      <c r="AD8778" t="s">
        <v>45</v>
      </c>
      <c r="AE8778" t="s">
        <v>45</v>
      </c>
      <c r="AF8778">
        <v>72</v>
      </c>
    </row>
    <row r="8779" spans="1:32">
      <c r="A8779">
        <v>34465</v>
      </c>
      <c r="B8779">
        <v>33565</v>
      </c>
      <c r="C8779" t="s">
        <v>119</v>
      </c>
      <c r="D8779" t="s">
        <v>23275</v>
      </c>
      <c r="E8779" t="s">
        <v>48</v>
      </c>
      <c r="F8779" t="s">
        <v>24707</v>
      </c>
      <c r="G8779" t="s">
        <v>42472</v>
      </c>
      <c r="H8779" t="s">
        <v>179</v>
      </c>
      <c r="I8779" s="1">
        <v>26970</v>
      </c>
      <c r="J8779" t="s">
        <v>42473</v>
      </c>
      <c r="K8779" t="s">
        <v>42474</v>
      </c>
      <c r="L8779">
        <v>73786</v>
      </c>
      <c r="M8779" t="s">
        <v>179</v>
      </c>
      <c r="N8779" s="1">
        <v>45310</v>
      </c>
      <c r="O8779" s="1">
        <v>45313</v>
      </c>
      <c r="P8779">
        <v>22</v>
      </c>
      <c r="Q8779">
        <v>1</v>
      </c>
      <c r="R8779" t="s">
        <v>53</v>
      </c>
      <c r="S8779">
        <v>3</v>
      </c>
      <c r="T8779">
        <v>1</v>
      </c>
      <c r="U8779">
        <v>3</v>
      </c>
      <c r="V8779">
        <v>384</v>
      </c>
      <c r="W8779" t="s">
        <v>54</v>
      </c>
      <c r="X8779" t="s">
        <v>42475</v>
      </c>
      <c r="Y8779" t="s">
        <v>81</v>
      </c>
      <c r="Z8779" s="1">
        <v>45290</v>
      </c>
      <c r="AA8779" s="2">
        <v>0.94405092592592599</v>
      </c>
      <c r="AB8779" s="2">
        <v>0.96975694444444438</v>
      </c>
      <c r="AC8779" t="s">
        <v>45</v>
      </c>
      <c r="AD8779" t="s">
        <v>44</v>
      </c>
      <c r="AE8779" t="s">
        <v>44</v>
      </c>
      <c r="AF8779">
        <v>128</v>
      </c>
    </row>
    <row r="8780" spans="1:32">
      <c r="A8780">
        <v>34466</v>
      </c>
      <c r="B8780">
        <v>33566</v>
      </c>
      <c r="C8780" t="s">
        <v>3189</v>
      </c>
      <c r="D8780" t="s">
        <v>1421</v>
      </c>
      <c r="E8780" t="s">
        <v>48</v>
      </c>
      <c r="F8780" t="s">
        <v>42476</v>
      </c>
      <c r="G8780" t="s">
        <v>42477</v>
      </c>
      <c r="H8780" t="s">
        <v>171</v>
      </c>
      <c r="I8780" s="1">
        <v>16177</v>
      </c>
      <c r="J8780" t="s">
        <v>42478</v>
      </c>
      <c r="K8780" t="s">
        <v>42479</v>
      </c>
      <c r="L8780">
        <v>77664</v>
      </c>
      <c r="M8780" t="s">
        <v>171</v>
      </c>
      <c r="N8780" s="1">
        <v>44997</v>
      </c>
      <c r="O8780" s="1">
        <v>45002</v>
      </c>
      <c r="P8780">
        <v>99</v>
      </c>
      <c r="Q8780">
        <v>4</v>
      </c>
      <c r="R8780" t="s">
        <v>40</v>
      </c>
      <c r="S8780">
        <v>1</v>
      </c>
      <c r="T8780">
        <v>2</v>
      </c>
      <c r="U8780">
        <v>5</v>
      </c>
      <c r="V8780">
        <v>1230</v>
      </c>
      <c r="W8780" t="s">
        <v>54</v>
      </c>
      <c r="X8780" t="s">
        <v>42480</v>
      </c>
      <c r="Y8780" t="s">
        <v>65</v>
      </c>
      <c r="Z8780" s="1">
        <v>44968</v>
      </c>
      <c r="AA8780" s="2">
        <v>0.36527777777777781</v>
      </c>
      <c r="AB8780" s="2">
        <v>0.80733796296296301</v>
      </c>
      <c r="AC8780" t="s">
        <v>45</v>
      </c>
      <c r="AD8780" t="s">
        <v>44</v>
      </c>
      <c r="AE8780" t="s">
        <v>44</v>
      </c>
      <c r="AF8780">
        <v>246</v>
      </c>
    </row>
    <row r="8781" spans="1:32">
      <c r="A8781">
        <v>34467</v>
      </c>
      <c r="B8781">
        <v>33567</v>
      </c>
      <c r="C8781" t="s">
        <v>2868</v>
      </c>
      <c r="D8781" t="s">
        <v>7654</v>
      </c>
      <c r="E8781" t="s">
        <v>34</v>
      </c>
      <c r="F8781" t="s">
        <v>42481</v>
      </c>
      <c r="G8781" t="s">
        <v>42482</v>
      </c>
      <c r="H8781" t="s">
        <v>418</v>
      </c>
      <c r="I8781" s="1">
        <v>26692</v>
      </c>
      <c r="J8781" t="s">
        <v>42483</v>
      </c>
      <c r="K8781" t="s">
        <v>42484</v>
      </c>
      <c r="L8781">
        <v>91513</v>
      </c>
      <c r="M8781" t="s">
        <v>418</v>
      </c>
      <c r="N8781" s="1">
        <v>45075</v>
      </c>
      <c r="O8781" s="1">
        <v>45079</v>
      </c>
      <c r="P8781">
        <v>69</v>
      </c>
      <c r="Q8781">
        <v>3</v>
      </c>
      <c r="R8781" t="s">
        <v>40</v>
      </c>
      <c r="S8781">
        <v>2</v>
      </c>
      <c r="T8781">
        <v>0</v>
      </c>
      <c r="U8781">
        <v>4</v>
      </c>
      <c r="V8781">
        <v>864</v>
      </c>
      <c r="W8781" t="s">
        <v>54</v>
      </c>
      <c r="X8781" t="s">
        <v>42485</v>
      </c>
      <c r="Y8781" t="s">
        <v>81</v>
      </c>
      <c r="Z8781" s="1">
        <v>45045</v>
      </c>
      <c r="AA8781" s="2">
        <v>0.2660763888888889</v>
      </c>
      <c r="AB8781" s="2">
        <v>0.59261574074074075</v>
      </c>
      <c r="AC8781" t="s">
        <v>44</v>
      </c>
      <c r="AD8781" t="s">
        <v>44</v>
      </c>
      <c r="AE8781" t="s">
        <v>45</v>
      </c>
      <c r="AF8781">
        <v>216</v>
      </c>
    </row>
    <row r="8782" spans="1:32">
      <c r="A8782">
        <v>34468</v>
      </c>
      <c r="B8782">
        <v>33568</v>
      </c>
      <c r="C8782" t="s">
        <v>1008</v>
      </c>
      <c r="D8782" t="s">
        <v>8424</v>
      </c>
      <c r="E8782" t="s">
        <v>48</v>
      </c>
      <c r="F8782" t="s">
        <v>9587</v>
      </c>
      <c r="G8782" t="s">
        <v>42486</v>
      </c>
      <c r="H8782" t="s">
        <v>457</v>
      </c>
      <c r="I8782" s="1">
        <v>32338</v>
      </c>
      <c r="J8782" t="s">
        <v>42487</v>
      </c>
      <c r="K8782" t="s">
        <v>42488</v>
      </c>
      <c r="L8782">
        <v>12817</v>
      </c>
      <c r="M8782" t="s">
        <v>457</v>
      </c>
      <c r="N8782" s="1">
        <v>45101</v>
      </c>
      <c r="O8782" s="1">
        <v>45104</v>
      </c>
      <c r="P8782">
        <v>84</v>
      </c>
      <c r="Q8782">
        <v>4</v>
      </c>
      <c r="R8782" t="s">
        <v>40</v>
      </c>
      <c r="S8782">
        <v>4</v>
      </c>
      <c r="T8782">
        <v>2</v>
      </c>
      <c r="U8782">
        <v>3</v>
      </c>
      <c r="V8782">
        <v>723</v>
      </c>
      <c r="W8782" t="s">
        <v>54</v>
      </c>
      <c r="X8782" t="s">
        <v>42489</v>
      </c>
      <c r="Y8782" t="s">
        <v>6</v>
      </c>
      <c r="Z8782" s="1">
        <v>45082</v>
      </c>
      <c r="AA8782" s="2">
        <v>0.74638888888888888</v>
      </c>
      <c r="AB8782" s="2">
        <v>0.28922453703703704</v>
      </c>
      <c r="AC8782" t="s">
        <v>44</v>
      </c>
      <c r="AD8782" t="s">
        <v>45</v>
      </c>
      <c r="AE8782" t="s">
        <v>44</v>
      </c>
      <c r="AF8782">
        <v>241</v>
      </c>
    </row>
    <row r="8783" spans="1:32">
      <c r="A8783">
        <v>34469</v>
      </c>
      <c r="B8783">
        <v>33569</v>
      </c>
      <c r="C8783" t="s">
        <v>9536</v>
      </c>
      <c r="D8783" t="s">
        <v>4207</v>
      </c>
      <c r="E8783" t="s">
        <v>34</v>
      </c>
      <c r="F8783" t="s">
        <v>42490</v>
      </c>
      <c r="G8783" t="s">
        <v>42491</v>
      </c>
      <c r="H8783" t="s">
        <v>272</v>
      </c>
      <c r="I8783" s="1">
        <v>18323</v>
      </c>
      <c r="J8783" t="s">
        <v>42492</v>
      </c>
      <c r="K8783" t="s">
        <v>42493</v>
      </c>
      <c r="L8783">
        <v>79089</v>
      </c>
      <c r="M8783" t="s">
        <v>272</v>
      </c>
      <c r="N8783" s="1">
        <v>45267</v>
      </c>
      <c r="O8783" s="1">
        <v>45269</v>
      </c>
      <c r="P8783">
        <v>49</v>
      </c>
      <c r="Q8783">
        <v>2</v>
      </c>
      <c r="R8783" t="s">
        <v>53</v>
      </c>
      <c r="S8783">
        <v>2</v>
      </c>
      <c r="T8783">
        <v>2</v>
      </c>
      <c r="U8783">
        <v>2</v>
      </c>
      <c r="V8783">
        <v>256</v>
      </c>
      <c r="W8783" t="s">
        <v>54</v>
      </c>
      <c r="X8783" t="s">
        <v>42494</v>
      </c>
      <c r="Y8783" t="s">
        <v>65</v>
      </c>
      <c r="Z8783" s="1">
        <v>45262</v>
      </c>
      <c r="AA8783" s="2">
        <v>0.6834027777777778</v>
      </c>
      <c r="AB8783" s="2">
        <v>0.43715277777777778</v>
      </c>
      <c r="AC8783" t="s">
        <v>45</v>
      </c>
      <c r="AD8783" t="s">
        <v>44</v>
      </c>
      <c r="AE8783" t="s">
        <v>44</v>
      </c>
      <c r="AF8783">
        <v>128</v>
      </c>
    </row>
    <row r="8784" spans="1:32">
      <c r="A8784">
        <v>34471</v>
      </c>
      <c r="B8784">
        <v>33571</v>
      </c>
      <c r="C8784" t="s">
        <v>2622</v>
      </c>
      <c r="D8784" t="s">
        <v>2599</v>
      </c>
      <c r="E8784" t="s">
        <v>48</v>
      </c>
      <c r="F8784" t="s">
        <v>42495</v>
      </c>
      <c r="G8784" t="s">
        <v>42496</v>
      </c>
      <c r="H8784" t="s">
        <v>1301</v>
      </c>
      <c r="I8784" s="1">
        <v>34425</v>
      </c>
      <c r="J8784" t="s">
        <v>42497</v>
      </c>
      <c r="K8784" t="s">
        <v>30112</v>
      </c>
      <c r="L8784">
        <v>46965</v>
      </c>
      <c r="M8784" t="s">
        <v>1301</v>
      </c>
      <c r="N8784" s="1">
        <v>45291</v>
      </c>
      <c r="O8784" s="1">
        <v>45294</v>
      </c>
      <c r="P8784">
        <v>59</v>
      </c>
      <c r="Q8784">
        <v>3</v>
      </c>
      <c r="R8784" t="s">
        <v>63</v>
      </c>
      <c r="S8784">
        <v>3</v>
      </c>
      <c r="T8784">
        <v>1</v>
      </c>
      <c r="U8784">
        <v>3</v>
      </c>
      <c r="V8784">
        <v>252</v>
      </c>
      <c r="W8784" t="s">
        <v>54</v>
      </c>
      <c r="X8784" t="s">
        <v>42498</v>
      </c>
      <c r="Y8784" t="s">
        <v>81</v>
      </c>
      <c r="Z8784" s="1">
        <v>45252</v>
      </c>
      <c r="AA8784" s="2">
        <v>0.22543981481481482</v>
      </c>
      <c r="AB8784" s="2">
        <v>0.87221064814814808</v>
      </c>
      <c r="AC8784" t="s">
        <v>44</v>
      </c>
      <c r="AD8784" t="s">
        <v>45</v>
      </c>
      <c r="AE8784" t="s">
        <v>45</v>
      </c>
      <c r="AF8784">
        <v>84</v>
      </c>
    </row>
    <row r="8785" spans="1:32">
      <c r="A8785">
        <v>34472</v>
      </c>
      <c r="B8785">
        <v>33572</v>
      </c>
      <c r="C8785" t="s">
        <v>229</v>
      </c>
      <c r="D8785" t="s">
        <v>243</v>
      </c>
      <c r="E8785" t="s">
        <v>48</v>
      </c>
      <c r="F8785" t="s">
        <v>42499</v>
      </c>
      <c r="G8785" t="s">
        <v>42500</v>
      </c>
      <c r="H8785" t="s">
        <v>941</v>
      </c>
      <c r="I8785" s="1">
        <v>18710</v>
      </c>
      <c r="J8785" t="s">
        <v>42501</v>
      </c>
      <c r="K8785" t="s">
        <v>4117</v>
      </c>
      <c r="L8785">
        <v>40981</v>
      </c>
      <c r="M8785" t="s">
        <v>941</v>
      </c>
      <c r="N8785" s="1">
        <v>45172</v>
      </c>
      <c r="O8785" s="1">
        <v>45175</v>
      </c>
      <c r="P8785">
        <v>50</v>
      </c>
      <c r="Q8785">
        <v>2</v>
      </c>
      <c r="R8785" t="s">
        <v>63</v>
      </c>
      <c r="S8785">
        <v>3</v>
      </c>
      <c r="T8785">
        <v>1</v>
      </c>
      <c r="U8785">
        <v>3</v>
      </c>
      <c r="V8785">
        <v>219</v>
      </c>
      <c r="W8785" t="s">
        <v>54</v>
      </c>
      <c r="X8785" t="s">
        <v>42502</v>
      </c>
      <c r="Y8785" t="s">
        <v>6</v>
      </c>
      <c r="Z8785" s="1">
        <v>45163</v>
      </c>
      <c r="AA8785" s="2">
        <v>1.2870370370370372E-2</v>
      </c>
      <c r="AB8785" s="2">
        <v>0.84305555555555556</v>
      </c>
      <c r="AC8785" t="s">
        <v>44</v>
      </c>
      <c r="AD8785" t="s">
        <v>44</v>
      </c>
      <c r="AE8785" t="s">
        <v>44</v>
      </c>
      <c r="AF8785">
        <v>73</v>
      </c>
    </row>
    <row r="8786" spans="1:32">
      <c r="A8786">
        <v>34473</v>
      </c>
      <c r="B8786">
        <v>33573</v>
      </c>
      <c r="C8786" t="s">
        <v>139</v>
      </c>
      <c r="D8786" t="s">
        <v>768</v>
      </c>
      <c r="E8786" t="s">
        <v>48</v>
      </c>
      <c r="F8786" t="s">
        <v>42503</v>
      </c>
      <c r="G8786" t="s">
        <v>42504</v>
      </c>
      <c r="H8786" t="s">
        <v>60</v>
      </c>
      <c r="I8786" s="1">
        <v>33115</v>
      </c>
      <c r="J8786" t="s">
        <v>42505</v>
      </c>
      <c r="K8786" t="s">
        <v>7099</v>
      </c>
      <c r="L8786">
        <v>15761</v>
      </c>
      <c r="M8786" t="s">
        <v>60</v>
      </c>
      <c r="N8786" s="1">
        <v>45053</v>
      </c>
      <c r="O8786" s="1">
        <v>45056</v>
      </c>
      <c r="P8786">
        <v>99</v>
      </c>
      <c r="Q8786">
        <v>4</v>
      </c>
      <c r="R8786" t="s">
        <v>40</v>
      </c>
      <c r="S8786">
        <v>2</v>
      </c>
      <c r="T8786">
        <v>2</v>
      </c>
      <c r="U8786">
        <v>3</v>
      </c>
      <c r="V8786">
        <v>738</v>
      </c>
      <c r="W8786" t="s">
        <v>54</v>
      </c>
      <c r="X8786" t="s">
        <v>42506</v>
      </c>
      <c r="Y8786" t="s">
        <v>81</v>
      </c>
      <c r="Z8786" s="1">
        <v>45022</v>
      </c>
      <c r="AA8786" s="2">
        <v>0.42151620370370368</v>
      </c>
      <c r="AB8786" s="2">
        <v>4.0509259259259257E-3</v>
      </c>
      <c r="AC8786" t="s">
        <v>45</v>
      </c>
      <c r="AD8786" t="s">
        <v>44</v>
      </c>
      <c r="AE8786" t="s">
        <v>44</v>
      </c>
      <c r="AF8786">
        <v>246</v>
      </c>
    </row>
    <row r="8787" spans="1:32">
      <c r="A8787">
        <v>34475</v>
      </c>
      <c r="B8787">
        <v>33575</v>
      </c>
      <c r="C8787" t="s">
        <v>2144</v>
      </c>
      <c r="D8787" t="s">
        <v>213</v>
      </c>
      <c r="E8787" t="s">
        <v>48</v>
      </c>
      <c r="F8787" t="s">
        <v>42507</v>
      </c>
      <c r="G8787" t="s">
        <v>42508</v>
      </c>
      <c r="H8787" t="s">
        <v>70</v>
      </c>
      <c r="I8787" s="1">
        <v>22037</v>
      </c>
      <c r="J8787" t="s">
        <v>42509</v>
      </c>
      <c r="K8787" t="s">
        <v>42510</v>
      </c>
      <c r="L8787">
        <v>20942</v>
      </c>
      <c r="M8787" t="s">
        <v>70</v>
      </c>
      <c r="N8787" s="1">
        <v>45039</v>
      </c>
      <c r="O8787" s="1">
        <v>45040</v>
      </c>
      <c r="P8787">
        <v>26</v>
      </c>
      <c r="Q8787">
        <v>2</v>
      </c>
      <c r="R8787" t="s">
        <v>63</v>
      </c>
      <c r="S8787">
        <v>2</v>
      </c>
      <c r="T8787">
        <v>1</v>
      </c>
      <c r="U8787">
        <v>1</v>
      </c>
      <c r="V8787">
        <v>83</v>
      </c>
      <c r="W8787" t="s">
        <v>54</v>
      </c>
      <c r="X8787" t="s">
        <v>42511</v>
      </c>
      <c r="Y8787" t="s">
        <v>81</v>
      </c>
      <c r="Z8787" s="1">
        <v>45033</v>
      </c>
      <c r="AA8787" s="2">
        <v>0.35578703703703707</v>
      </c>
      <c r="AB8787" s="2">
        <v>0.84508101851851858</v>
      </c>
      <c r="AC8787" t="s">
        <v>44</v>
      </c>
      <c r="AD8787" t="s">
        <v>45</v>
      </c>
      <c r="AE8787" t="s">
        <v>44</v>
      </c>
      <c r="AF8787">
        <v>83</v>
      </c>
    </row>
    <row r="8788" spans="1:32">
      <c r="A8788">
        <v>34476</v>
      </c>
      <c r="B8788">
        <v>33576</v>
      </c>
      <c r="C8788" t="s">
        <v>10876</v>
      </c>
      <c r="D8788" t="s">
        <v>1298</v>
      </c>
      <c r="E8788" t="s">
        <v>48</v>
      </c>
      <c r="F8788" t="s">
        <v>42512</v>
      </c>
      <c r="G8788">
        <v>5324876728</v>
      </c>
      <c r="H8788" t="s">
        <v>179</v>
      </c>
      <c r="I8788" s="1">
        <v>21456</v>
      </c>
      <c r="J8788" t="s">
        <v>42513</v>
      </c>
      <c r="K8788" t="s">
        <v>42514</v>
      </c>
      <c r="L8788">
        <v>84316</v>
      </c>
      <c r="M8788" t="s">
        <v>179</v>
      </c>
      <c r="N8788" s="1">
        <v>44998</v>
      </c>
      <c r="O8788" s="1">
        <v>44999</v>
      </c>
      <c r="P8788">
        <v>39</v>
      </c>
      <c r="Q8788">
        <v>2</v>
      </c>
      <c r="R8788" t="s">
        <v>40</v>
      </c>
      <c r="S8788">
        <v>2</v>
      </c>
      <c r="T8788">
        <v>1</v>
      </c>
      <c r="U8788">
        <v>1</v>
      </c>
      <c r="V8788">
        <v>244</v>
      </c>
      <c r="W8788" t="s">
        <v>41</v>
      </c>
      <c r="X8788" t="s">
        <v>42515</v>
      </c>
      <c r="Y8788" t="s">
        <v>6</v>
      </c>
      <c r="Z8788" s="1">
        <v>44983</v>
      </c>
      <c r="AA8788" s="2">
        <v>0.51781250000000001</v>
      </c>
      <c r="AB8788" s="2">
        <v>0.36921296296296297</v>
      </c>
      <c r="AC8788" t="s">
        <v>45</v>
      </c>
      <c r="AD8788" t="s">
        <v>45</v>
      </c>
      <c r="AE8788" t="s">
        <v>44</v>
      </c>
      <c r="AF8788">
        <v>244</v>
      </c>
    </row>
    <row r="8789" spans="1:32">
      <c r="A8789">
        <v>34481</v>
      </c>
      <c r="B8789">
        <v>33581</v>
      </c>
      <c r="C8789" t="s">
        <v>3145</v>
      </c>
      <c r="D8789" t="s">
        <v>8800</v>
      </c>
      <c r="E8789" t="s">
        <v>48</v>
      </c>
      <c r="F8789" t="s">
        <v>42516</v>
      </c>
      <c r="G8789" t="s">
        <v>42517</v>
      </c>
      <c r="H8789" t="s">
        <v>272</v>
      </c>
      <c r="I8789" s="1">
        <v>16511</v>
      </c>
      <c r="J8789" t="s">
        <v>42518</v>
      </c>
      <c r="K8789" t="s">
        <v>17039</v>
      </c>
      <c r="L8789">
        <v>73478</v>
      </c>
      <c r="M8789" t="s">
        <v>272</v>
      </c>
      <c r="N8789" s="1">
        <v>45025</v>
      </c>
      <c r="O8789" s="1">
        <v>45028</v>
      </c>
      <c r="P8789">
        <v>10</v>
      </c>
      <c r="Q8789">
        <v>1</v>
      </c>
      <c r="R8789" t="s">
        <v>53</v>
      </c>
      <c r="S8789">
        <v>3</v>
      </c>
      <c r="T8789">
        <v>2</v>
      </c>
      <c r="U8789">
        <v>3</v>
      </c>
      <c r="V8789">
        <v>369</v>
      </c>
      <c r="W8789" t="s">
        <v>54</v>
      </c>
      <c r="X8789" t="s">
        <v>42519</v>
      </c>
      <c r="Y8789" t="s">
        <v>65</v>
      </c>
      <c r="Z8789" s="1">
        <v>44986</v>
      </c>
      <c r="AA8789" s="2">
        <v>0.89329861111111108</v>
      </c>
      <c r="AB8789" s="2">
        <v>0.9651967592592593</v>
      </c>
      <c r="AC8789" t="s">
        <v>44</v>
      </c>
      <c r="AD8789" t="s">
        <v>45</v>
      </c>
      <c r="AE8789" t="s">
        <v>45</v>
      </c>
      <c r="AF8789">
        <v>123</v>
      </c>
    </row>
    <row r="8790" spans="1:32">
      <c r="A8790">
        <v>34482</v>
      </c>
      <c r="B8790">
        <v>33582</v>
      </c>
      <c r="C8790" t="s">
        <v>15435</v>
      </c>
      <c r="D8790" t="s">
        <v>12408</v>
      </c>
      <c r="E8790" t="s">
        <v>48</v>
      </c>
      <c r="F8790" t="s">
        <v>32276</v>
      </c>
      <c r="G8790" t="s">
        <v>42520</v>
      </c>
      <c r="H8790" t="s">
        <v>1251</v>
      </c>
      <c r="I8790" s="1">
        <v>25423</v>
      </c>
      <c r="J8790" t="s">
        <v>42521</v>
      </c>
      <c r="K8790" t="s">
        <v>42522</v>
      </c>
      <c r="L8790">
        <v>88421</v>
      </c>
      <c r="M8790" t="s">
        <v>1251</v>
      </c>
      <c r="N8790" s="1">
        <v>45300</v>
      </c>
      <c r="O8790" s="1">
        <v>45303</v>
      </c>
      <c r="P8790">
        <v>41</v>
      </c>
      <c r="Q8790">
        <v>2</v>
      </c>
      <c r="R8790" t="s">
        <v>63</v>
      </c>
      <c r="S8790">
        <v>4</v>
      </c>
      <c r="T8790">
        <v>0</v>
      </c>
      <c r="U8790">
        <v>3</v>
      </c>
      <c r="V8790">
        <v>246</v>
      </c>
      <c r="W8790" t="s">
        <v>41</v>
      </c>
      <c r="X8790" t="s">
        <v>42523</v>
      </c>
      <c r="Y8790" t="s">
        <v>43</v>
      </c>
      <c r="Z8790" s="1">
        <v>45264</v>
      </c>
      <c r="AA8790" s="2">
        <v>0.96405092592592589</v>
      </c>
      <c r="AB8790" s="2">
        <v>0.5163078703703704</v>
      </c>
      <c r="AC8790" t="s">
        <v>45</v>
      </c>
      <c r="AD8790" t="s">
        <v>44</v>
      </c>
      <c r="AE8790" t="s">
        <v>44</v>
      </c>
      <c r="AF8790">
        <v>82</v>
      </c>
    </row>
    <row r="8791" spans="1:32">
      <c r="A8791">
        <v>34483</v>
      </c>
      <c r="B8791">
        <v>33583</v>
      </c>
      <c r="C8791" t="s">
        <v>2673</v>
      </c>
      <c r="D8791" t="s">
        <v>427</v>
      </c>
      <c r="E8791" t="s">
        <v>34</v>
      </c>
      <c r="F8791" t="s">
        <v>42524</v>
      </c>
      <c r="G8791" t="s">
        <v>42525</v>
      </c>
      <c r="H8791" t="s">
        <v>1301</v>
      </c>
      <c r="I8791" s="1">
        <v>32160</v>
      </c>
      <c r="J8791" t="s">
        <v>42526</v>
      </c>
      <c r="K8791" t="s">
        <v>42527</v>
      </c>
      <c r="L8791">
        <v>62970</v>
      </c>
      <c r="M8791" t="s">
        <v>1301</v>
      </c>
      <c r="N8791" s="1">
        <v>45157</v>
      </c>
      <c r="O8791" s="1">
        <v>45158</v>
      </c>
      <c r="P8791">
        <v>46</v>
      </c>
      <c r="Q8791">
        <v>2</v>
      </c>
      <c r="R8791" t="s">
        <v>53</v>
      </c>
      <c r="S8791">
        <v>2</v>
      </c>
      <c r="T8791">
        <v>1</v>
      </c>
      <c r="U8791">
        <v>1</v>
      </c>
      <c r="V8791">
        <v>130</v>
      </c>
      <c r="W8791" t="s">
        <v>54</v>
      </c>
      <c r="X8791" t="s">
        <v>42528</v>
      </c>
      <c r="Y8791" t="s">
        <v>6</v>
      </c>
      <c r="Z8791" s="1">
        <v>45140</v>
      </c>
      <c r="AA8791" s="2">
        <v>0.94098379629629625</v>
      </c>
      <c r="AB8791" s="2">
        <v>0.23633101851851854</v>
      </c>
      <c r="AC8791" t="s">
        <v>45</v>
      </c>
      <c r="AD8791" t="s">
        <v>44</v>
      </c>
      <c r="AE8791" t="s">
        <v>44</v>
      </c>
      <c r="AF8791">
        <v>130</v>
      </c>
    </row>
    <row r="8792" spans="1:32">
      <c r="A8792">
        <v>34485</v>
      </c>
      <c r="B8792">
        <v>33585</v>
      </c>
      <c r="C8792" t="s">
        <v>175</v>
      </c>
      <c r="D8792" t="s">
        <v>348</v>
      </c>
      <c r="E8792" t="s">
        <v>48</v>
      </c>
      <c r="F8792" t="s">
        <v>42529</v>
      </c>
      <c r="G8792" t="s">
        <v>42530</v>
      </c>
      <c r="H8792" t="s">
        <v>122</v>
      </c>
      <c r="I8792" s="1">
        <v>18177</v>
      </c>
      <c r="J8792" t="s">
        <v>42531</v>
      </c>
      <c r="K8792" t="s">
        <v>42532</v>
      </c>
      <c r="L8792">
        <v>65284</v>
      </c>
      <c r="M8792" t="s">
        <v>122</v>
      </c>
      <c r="N8792" s="1">
        <v>45230</v>
      </c>
      <c r="O8792" s="1">
        <v>45232</v>
      </c>
      <c r="P8792">
        <v>7</v>
      </c>
      <c r="Q8792">
        <v>1</v>
      </c>
      <c r="R8792" t="s">
        <v>53</v>
      </c>
      <c r="S8792">
        <v>3</v>
      </c>
      <c r="T8792">
        <v>2</v>
      </c>
      <c r="U8792">
        <v>2</v>
      </c>
      <c r="V8792">
        <v>250</v>
      </c>
      <c r="W8792" t="s">
        <v>54</v>
      </c>
      <c r="X8792" t="s">
        <v>42533</v>
      </c>
      <c r="Y8792" t="s">
        <v>43</v>
      </c>
      <c r="Z8792" s="1">
        <v>45218</v>
      </c>
      <c r="AA8792" s="2">
        <v>0.94699074074074074</v>
      </c>
      <c r="AB8792" s="2">
        <v>0.39369212962962963</v>
      </c>
      <c r="AC8792" t="s">
        <v>44</v>
      </c>
      <c r="AD8792" t="s">
        <v>45</v>
      </c>
      <c r="AE8792" t="s">
        <v>45</v>
      </c>
      <c r="AF8792">
        <v>125</v>
      </c>
    </row>
    <row r="8793" spans="1:32">
      <c r="A8793">
        <v>34486</v>
      </c>
      <c r="B8793">
        <v>33586</v>
      </c>
      <c r="C8793" t="s">
        <v>881</v>
      </c>
      <c r="D8793" t="s">
        <v>2605</v>
      </c>
      <c r="E8793" t="s">
        <v>34</v>
      </c>
      <c r="F8793" t="s">
        <v>42534</v>
      </c>
      <c r="G8793" t="s">
        <v>42535</v>
      </c>
      <c r="H8793" t="s">
        <v>156</v>
      </c>
      <c r="I8793" s="1">
        <v>20818</v>
      </c>
      <c r="J8793" t="s">
        <v>42536</v>
      </c>
      <c r="K8793" t="s">
        <v>42537</v>
      </c>
      <c r="L8793">
        <v>14909</v>
      </c>
      <c r="M8793" t="s">
        <v>156</v>
      </c>
      <c r="N8793" s="1">
        <v>45001</v>
      </c>
      <c r="O8793" s="1">
        <v>45004</v>
      </c>
      <c r="P8793">
        <v>65</v>
      </c>
      <c r="Q8793">
        <v>3</v>
      </c>
      <c r="R8793" t="s">
        <v>63</v>
      </c>
      <c r="S8793">
        <v>2</v>
      </c>
      <c r="T8793">
        <v>1</v>
      </c>
      <c r="U8793">
        <v>3</v>
      </c>
      <c r="V8793">
        <v>252</v>
      </c>
      <c r="W8793" t="s">
        <v>41</v>
      </c>
      <c r="X8793" t="s">
        <v>42538</v>
      </c>
      <c r="Y8793" t="s">
        <v>6</v>
      </c>
      <c r="Z8793" s="1">
        <v>44990</v>
      </c>
      <c r="AA8793" s="2">
        <v>0.52946759259259257</v>
      </c>
      <c r="AB8793" s="2">
        <v>0.69726851851851857</v>
      </c>
      <c r="AC8793" t="s">
        <v>44</v>
      </c>
      <c r="AD8793" t="s">
        <v>45</v>
      </c>
      <c r="AE8793" t="s">
        <v>45</v>
      </c>
      <c r="AF8793">
        <v>84</v>
      </c>
    </row>
    <row r="8794" spans="1:32">
      <c r="A8794">
        <v>34490</v>
      </c>
      <c r="B8794">
        <v>33590</v>
      </c>
      <c r="C8794" t="s">
        <v>932</v>
      </c>
      <c r="D8794" t="s">
        <v>57</v>
      </c>
      <c r="E8794" t="s">
        <v>48</v>
      </c>
      <c r="F8794" t="s">
        <v>42539</v>
      </c>
      <c r="G8794" t="s">
        <v>42540</v>
      </c>
      <c r="H8794" t="s">
        <v>77</v>
      </c>
      <c r="I8794" s="1">
        <v>36992</v>
      </c>
      <c r="J8794" t="s">
        <v>42541</v>
      </c>
      <c r="K8794" t="s">
        <v>42542</v>
      </c>
      <c r="L8794">
        <v>30484</v>
      </c>
      <c r="M8794" t="s">
        <v>77</v>
      </c>
      <c r="N8794" s="1">
        <v>45144</v>
      </c>
      <c r="O8794" s="1">
        <v>45146</v>
      </c>
      <c r="P8794">
        <v>23</v>
      </c>
      <c r="Q8794">
        <v>1</v>
      </c>
      <c r="R8794" t="s">
        <v>63</v>
      </c>
      <c r="S8794">
        <v>1</v>
      </c>
      <c r="T8794">
        <v>0</v>
      </c>
      <c r="U8794">
        <v>2</v>
      </c>
      <c r="V8794">
        <v>136</v>
      </c>
      <c r="W8794" t="s">
        <v>54</v>
      </c>
      <c r="X8794" t="s">
        <v>42543</v>
      </c>
      <c r="Y8794" t="s">
        <v>6</v>
      </c>
      <c r="Z8794" s="1">
        <v>45107</v>
      </c>
      <c r="AA8794" s="2">
        <v>0.90206018518518516</v>
      </c>
      <c r="AB8794" s="2">
        <v>0.29605324074074074</v>
      </c>
      <c r="AC8794" t="s">
        <v>44</v>
      </c>
      <c r="AD8794" t="s">
        <v>44</v>
      </c>
      <c r="AE8794" t="s">
        <v>44</v>
      </c>
      <c r="AF8794">
        <v>68</v>
      </c>
    </row>
    <row r="8795" spans="1:32">
      <c r="A8795">
        <v>34491</v>
      </c>
      <c r="B8795">
        <v>33591</v>
      </c>
      <c r="C8795" t="s">
        <v>105</v>
      </c>
      <c r="D8795" t="s">
        <v>7233</v>
      </c>
      <c r="E8795" t="s">
        <v>34</v>
      </c>
      <c r="F8795" t="s">
        <v>42544</v>
      </c>
      <c r="G8795" t="s">
        <v>42545</v>
      </c>
      <c r="H8795" t="s">
        <v>171</v>
      </c>
      <c r="I8795" s="1">
        <v>36128</v>
      </c>
      <c r="J8795" t="s">
        <v>42546</v>
      </c>
      <c r="K8795" t="s">
        <v>16782</v>
      </c>
      <c r="L8795">
        <v>50676</v>
      </c>
      <c r="M8795" t="s">
        <v>171</v>
      </c>
      <c r="N8795" s="1">
        <v>45211</v>
      </c>
      <c r="O8795" s="1">
        <v>45212</v>
      </c>
      <c r="P8795">
        <v>62</v>
      </c>
      <c r="Q8795">
        <v>3</v>
      </c>
      <c r="R8795" t="s">
        <v>63</v>
      </c>
      <c r="S8795">
        <v>3</v>
      </c>
      <c r="T8795">
        <v>0</v>
      </c>
      <c r="U8795">
        <v>1</v>
      </c>
      <c r="V8795">
        <v>64</v>
      </c>
      <c r="W8795" t="s">
        <v>54</v>
      </c>
      <c r="X8795" t="s">
        <v>42547</v>
      </c>
      <c r="Y8795" t="s">
        <v>65</v>
      </c>
      <c r="Z8795" s="1">
        <v>45191</v>
      </c>
      <c r="AA8795" s="2">
        <v>0.20424768518518518</v>
      </c>
      <c r="AB8795" s="2">
        <v>0.38983796296296297</v>
      </c>
      <c r="AC8795" t="s">
        <v>44</v>
      </c>
      <c r="AD8795" t="s">
        <v>45</v>
      </c>
      <c r="AE8795" t="s">
        <v>45</v>
      </c>
      <c r="AF8795">
        <v>64</v>
      </c>
    </row>
    <row r="8796" spans="1:32">
      <c r="A8796">
        <v>34492</v>
      </c>
      <c r="B8796">
        <v>33592</v>
      </c>
      <c r="C8796" t="s">
        <v>42548</v>
      </c>
      <c r="D8796" t="s">
        <v>32802</v>
      </c>
      <c r="E8796" t="s">
        <v>48</v>
      </c>
      <c r="F8796" t="s">
        <v>42549</v>
      </c>
      <c r="G8796" t="s">
        <v>42550</v>
      </c>
      <c r="H8796" t="s">
        <v>309</v>
      </c>
      <c r="I8796" s="1">
        <v>36218</v>
      </c>
      <c r="J8796" t="s">
        <v>42551</v>
      </c>
      <c r="K8796" t="s">
        <v>30333</v>
      </c>
      <c r="L8796">
        <v>70796</v>
      </c>
      <c r="M8796" t="s">
        <v>309</v>
      </c>
      <c r="N8796" s="1">
        <v>45107</v>
      </c>
      <c r="O8796" s="1">
        <v>45109</v>
      </c>
      <c r="P8796">
        <v>78</v>
      </c>
      <c r="Q8796">
        <v>4</v>
      </c>
      <c r="R8796" t="s">
        <v>40</v>
      </c>
      <c r="S8796">
        <v>4</v>
      </c>
      <c r="T8796">
        <v>0</v>
      </c>
      <c r="U8796">
        <v>2</v>
      </c>
      <c r="V8796">
        <v>418</v>
      </c>
      <c r="W8796" t="s">
        <v>54</v>
      </c>
      <c r="X8796" t="s">
        <v>42552</v>
      </c>
      <c r="Y8796" t="s">
        <v>43</v>
      </c>
      <c r="Z8796" s="1">
        <v>45078</v>
      </c>
      <c r="AA8796" s="2">
        <v>0.97439814814814818</v>
      </c>
      <c r="AB8796" s="2">
        <v>0.94354166666666661</v>
      </c>
      <c r="AC8796" t="s">
        <v>45</v>
      </c>
      <c r="AD8796" t="s">
        <v>45</v>
      </c>
      <c r="AE8796" t="s">
        <v>45</v>
      </c>
      <c r="AF8796">
        <v>209</v>
      </c>
    </row>
    <row r="8797" spans="1:32">
      <c r="A8797">
        <v>34498</v>
      </c>
      <c r="B8797">
        <v>33598</v>
      </c>
      <c r="C8797" t="s">
        <v>1566</v>
      </c>
      <c r="D8797" t="s">
        <v>3541</v>
      </c>
      <c r="E8797" t="s">
        <v>34</v>
      </c>
      <c r="F8797" t="s">
        <v>42553</v>
      </c>
      <c r="G8797" t="s">
        <v>42554</v>
      </c>
      <c r="H8797" t="s">
        <v>904</v>
      </c>
      <c r="I8797" s="1">
        <v>35263</v>
      </c>
      <c r="J8797" t="s">
        <v>42555</v>
      </c>
      <c r="K8797" t="s">
        <v>42556</v>
      </c>
      <c r="L8797">
        <v>66587</v>
      </c>
      <c r="M8797" t="s">
        <v>904</v>
      </c>
      <c r="N8797" s="1">
        <v>45189</v>
      </c>
      <c r="O8797" s="1">
        <v>45192</v>
      </c>
      <c r="P8797">
        <v>61</v>
      </c>
      <c r="Q8797">
        <v>3</v>
      </c>
      <c r="R8797" t="s">
        <v>53</v>
      </c>
      <c r="S8797">
        <v>4</v>
      </c>
      <c r="T8797">
        <v>0</v>
      </c>
      <c r="U8797">
        <v>3</v>
      </c>
      <c r="V8797">
        <v>414</v>
      </c>
      <c r="W8797" t="s">
        <v>54</v>
      </c>
      <c r="X8797" t="s">
        <v>42557</v>
      </c>
      <c r="Y8797" t="s">
        <v>6</v>
      </c>
      <c r="Z8797" s="1">
        <v>45169</v>
      </c>
      <c r="AA8797" s="2">
        <v>0.7973958333333333</v>
      </c>
      <c r="AB8797" s="2">
        <v>0.10267361111111112</v>
      </c>
      <c r="AC8797" t="s">
        <v>44</v>
      </c>
      <c r="AD8797" t="s">
        <v>44</v>
      </c>
      <c r="AE8797" t="s">
        <v>45</v>
      </c>
      <c r="AF8797">
        <v>138</v>
      </c>
    </row>
    <row r="8798" spans="1:32">
      <c r="A8798">
        <v>34501</v>
      </c>
      <c r="B8798">
        <v>33601</v>
      </c>
      <c r="C8798" t="s">
        <v>1802</v>
      </c>
      <c r="D8798" t="s">
        <v>10876</v>
      </c>
      <c r="E8798" t="s">
        <v>34</v>
      </c>
      <c r="F8798" t="s">
        <v>42558</v>
      </c>
      <c r="G8798" t="s">
        <v>42559</v>
      </c>
      <c r="H8798" t="s">
        <v>129</v>
      </c>
      <c r="I8798" s="1">
        <v>22533</v>
      </c>
      <c r="J8798" t="s">
        <v>42560</v>
      </c>
      <c r="K8798" t="s">
        <v>27524</v>
      </c>
      <c r="L8798">
        <v>4450</v>
      </c>
      <c r="M8798" t="s">
        <v>129</v>
      </c>
      <c r="N8798" s="1">
        <v>45166</v>
      </c>
      <c r="O8798" s="1">
        <v>45170</v>
      </c>
      <c r="P8798">
        <v>29</v>
      </c>
      <c r="Q8798">
        <v>2</v>
      </c>
      <c r="R8798" t="s">
        <v>63</v>
      </c>
      <c r="S8798">
        <v>3</v>
      </c>
      <c r="T8798">
        <v>0</v>
      </c>
      <c r="U8798">
        <v>4</v>
      </c>
      <c r="V8798">
        <v>292</v>
      </c>
      <c r="W8798" t="s">
        <v>41</v>
      </c>
      <c r="X8798" t="s">
        <v>42561</v>
      </c>
      <c r="Y8798" t="s">
        <v>43</v>
      </c>
      <c r="Z8798" s="1">
        <v>45148</v>
      </c>
      <c r="AA8798" s="2">
        <v>0.15915509259259258</v>
      </c>
      <c r="AB8798" s="2">
        <v>0.72629629629629633</v>
      </c>
      <c r="AC8798" t="s">
        <v>44</v>
      </c>
      <c r="AD8798" t="s">
        <v>44</v>
      </c>
      <c r="AE8798" t="s">
        <v>45</v>
      </c>
      <c r="AF8798">
        <v>73</v>
      </c>
    </row>
    <row r="8799" spans="1:32">
      <c r="A8799">
        <v>34502</v>
      </c>
      <c r="B8799">
        <v>33602</v>
      </c>
      <c r="C8799" t="s">
        <v>2415</v>
      </c>
      <c r="D8799" t="s">
        <v>5437</v>
      </c>
      <c r="E8799" t="s">
        <v>34</v>
      </c>
      <c r="F8799" t="s">
        <v>42562</v>
      </c>
      <c r="G8799" t="s">
        <v>42563</v>
      </c>
      <c r="H8799" t="s">
        <v>272</v>
      </c>
      <c r="I8799" s="1">
        <v>36958</v>
      </c>
      <c r="J8799" t="s">
        <v>42564</v>
      </c>
      <c r="K8799" t="s">
        <v>24590</v>
      </c>
      <c r="L8799">
        <v>90047</v>
      </c>
      <c r="M8799" t="s">
        <v>272</v>
      </c>
      <c r="N8799" s="1">
        <v>45225</v>
      </c>
      <c r="O8799" s="1">
        <v>45226</v>
      </c>
      <c r="P8799">
        <v>53</v>
      </c>
      <c r="Q8799">
        <v>3</v>
      </c>
      <c r="R8799" t="s">
        <v>63</v>
      </c>
      <c r="S8799">
        <v>2</v>
      </c>
      <c r="T8799">
        <v>2</v>
      </c>
      <c r="U8799">
        <v>1</v>
      </c>
      <c r="V8799">
        <v>62</v>
      </c>
      <c r="W8799" t="s">
        <v>54</v>
      </c>
      <c r="X8799" t="s">
        <v>42565</v>
      </c>
      <c r="Y8799" t="s">
        <v>43</v>
      </c>
      <c r="Z8799" s="1">
        <v>45194</v>
      </c>
      <c r="AA8799" s="2">
        <v>0.66567129629629629</v>
      </c>
      <c r="AB8799" s="2">
        <v>0.75276620370370362</v>
      </c>
      <c r="AC8799" t="s">
        <v>45</v>
      </c>
      <c r="AD8799" t="s">
        <v>45</v>
      </c>
      <c r="AE8799" t="s">
        <v>45</v>
      </c>
      <c r="AF8799">
        <v>62</v>
      </c>
    </row>
    <row r="8800" spans="1:32">
      <c r="A8800">
        <v>34503</v>
      </c>
      <c r="B8800">
        <v>33603</v>
      </c>
      <c r="C8800" t="s">
        <v>12176</v>
      </c>
      <c r="D8800" t="s">
        <v>191</v>
      </c>
      <c r="E8800" t="s">
        <v>48</v>
      </c>
      <c r="F8800" t="s">
        <v>42566</v>
      </c>
      <c r="G8800" t="s">
        <v>42567</v>
      </c>
      <c r="H8800" t="s">
        <v>171</v>
      </c>
      <c r="I8800" s="1">
        <v>19743</v>
      </c>
      <c r="J8800" t="s">
        <v>42568</v>
      </c>
      <c r="K8800" t="s">
        <v>15980</v>
      </c>
      <c r="L8800">
        <v>81403</v>
      </c>
      <c r="M8800" t="s">
        <v>171</v>
      </c>
      <c r="N8800" s="1">
        <v>45169</v>
      </c>
      <c r="O8800" s="1">
        <v>45172</v>
      </c>
      <c r="P8800">
        <v>24</v>
      </c>
      <c r="Q8800">
        <v>1</v>
      </c>
      <c r="R8800" t="s">
        <v>40</v>
      </c>
      <c r="S8800">
        <v>2</v>
      </c>
      <c r="T8800">
        <v>2</v>
      </c>
      <c r="U8800">
        <v>3</v>
      </c>
      <c r="V8800">
        <v>693</v>
      </c>
      <c r="W8800" t="s">
        <v>54</v>
      </c>
      <c r="X8800" t="s">
        <v>42569</v>
      </c>
      <c r="Y8800" t="s">
        <v>81</v>
      </c>
      <c r="Z8800" s="1">
        <v>45136</v>
      </c>
      <c r="AA8800" s="2">
        <v>0.65908564814814818</v>
      </c>
      <c r="AB8800" s="2">
        <v>0.13202546296296297</v>
      </c>
      <c r="AC8800" t="s">
        <v>45</v>
      </c>
      <c r="AD8800" t="s">
        <v>45</v>
      </c>
      <c r="AE8800" t="s">
        <v>45</v>
      </c>
      <c r="AF8800">
        <v>231</v>
      </c>
    </row>
    <row r="8801" spans="1:32">
      <c r="A8801">
        <v>34504</v>
      </c>
      <c r="B8801">
        <v>33604</v>
      </c>
      <c r="C8801" t="s">
        <v>881</v>
      </c>
      <c r="D8801" t="s">
        <v>3838</v>
      </c>
      <c r="E8801" t="s">
        <v>48</v>
      </c>
      <c r="F8801" t="s">
        <v>42570</v>
      </c>
      <c r="G8801" t="s">
        <v>42571</v>
      </c>
      <c r="H8801" t="s">
        <v>225</v>
      </c>
      <c r="I8801" s="1">
        <v>20181</v>
      </c>
      <c r="J8801" t="s">
        <v>42572</v>
      </c>
      <c r="K8801" t="s">
        <v>525</v>
      </c>
      <c r="L8801">
        <v>46203</v>
      </c>
      <c r="M8801" t="s">
        <v>225</v>
      </c>
      <c r="N8801" s="1">
        <v>45158</v>
      </c>
      <c r="O8801" s="1">
        <v>45160</v>
      </c>
      <c r="P8801">
        <v>42</v>
      </c>
      <c r="Q8801">
        <v>2</v>
      </c>
      <c r="R8801" t="s">
        <v>40</v>
      </c>
      <c r="S8801">
        <v>2</v>
      </c>
      <c r="T8801">
        <v>1</v>
      </c>
      <c r="U8801">
        <v>2</v>
      </c>
      <c r="V8801">
        <v>494</v>
      </c>
      <c r="W8801" t="s">
        <v>54</v>
      </c>
      <c r="X8801" t="s">
        <v>42573</v>
      </c>
      <c r="Y8801" t="s">
        <v>43</v>
      </c>
      <c r="Z8801" s="1">
        <v>45142</v>
      </c>
      <c r="AA8801" s="2">
        <v>0.4564467592592592</v>
      </c>
      <c r="AB8801" s="2">
        <v>0.48872685185185188</v>
      </c>
      <c r="AC8801" t="s">
        <v>44</v>
      </c>
      <c r="AD8801" t="s">
        <v>45</v>
      </c>
      <c r="AE8801" t="s">
        <v>45</v>
      </c>
      <c r="AF8801">
        <v>247</v>
      </c>
    </row>
    <row r="8802" spans="1:32">
      <c r="A8802">
        <v>34509</v>
      </c>
      <c r="B8802">
        <v>33609</v>
      </c>
      <c r="C8802" t="s">
        <v>1044</v>
      </c>
      <c r="D8802" t="s">
        <v>11631</v>
      </c>
      <c r="E8802" t="s">
        <v>48</v>
      </c>
      <c r="F8802" t="s">
        <v>42574</v>
      </c>
      <c r="G8802" t="s">
        <v>42575</v>
      </c>
      <c r="H8802" t="s">
        <v>171</v>
      </c>
      <c r="I8802" s="1">
        <v>28278</v>
      </c>
      <c r="J8802" t="s">
        <v>42576</v>
      </c>
      <c r="K8802" t="s">
        <v>42577</v>
      </c>
      <c r="L8802">
        <v>93113</v>
      </c>
      <c r="M8802" t="s">
        <v>171</v>
      </c>
      <c r="N8802" s="1">
        <v>45200</v>
      </c>
      <c r="O8802" s="1">
        <v>45201</v>
      </c>
      <c r="P8802">
        <v>73</v>
      </c>
      <c r="Q8802">
        <v>3</v>
      </c>
      <c r="R8802" t="s">
        <v>53</v>
      </c>
      <c r="S8802">
        <v>1</v>
      </c>
      <c r="T8802">
        <v>2</v>
      </c>
      <c r="U8802">
        <v>1</v>
      </c>
      <c r="V8802">
        <v>135</v>
      </c>
      <c r="W8802" t="s">
        <v>41</v>
      </c>
      <c r="X8802" t="s">
        <v>42578</v>
      </c>
      <c r="Y8802" t="s">
        <v>6</v>
      </c>
      <c r="Z8802" s="1">
        <v>45193</v>
      </c>
      <c r="AA8802" s="2">
        <v>0.62684027777777784</v>
      </c>
      <c r="AB8802" s="2">
        <v>0.86796296296296294</v>
      </c>
      <c r="AC8802" t="s">
        <v>45</v>
      </c>
      <c r="AD8802" t="s">
        <v>45</v>
      </c>
      <c r="AE8802" t="s">
        <v>45</v>
      </c>
      <c r="AF8802">
        <v>135</v>
      </c>
    </row>
    <row r="8803" spans="1:32">
      <c r="A8803">
        <v>34511</v>
      </c>
      <c r="B8803">
        <v>33611</v>
      </c>
      <c r="C8803" t="s">
        <v>1759</v>
      </c>
      <c r="D8803" t="s">
        <v>1329</v>
      </c>
      <c r="E8803" t="s">
        <v>48</v>
      </c>
      <c r="F8803" t="s">
        <v>42579</v>
      </c>
      <c r="G8803" t="s">
        <v>42580</v>
      </c>
      <c r="H8803" t="s">
        <v>171</v>
      </c>
      <c r="I8803" s="1">
        <v>35392</v>
      </c>
      <c r="J8803" t="s">
        <v>42581</v>
      </c>
      <c r="K8803" t="s">
        <v>42582</v>
      </c>
      <c r="L8803">
        <v>68652</v>
      </c>
      <c r="M8803" t="s">
        <v>171</v>
      </c>
      <c r="N8803" s="1">
        <v>45160</v>
      </c>
      <c r="O8803" s="1">
        <v>45164</v>
      </c>
      <c r="P8803">
        <v>76</v>
      </c>
      <c r="Q8803">
        <v>4</v>
      </c>
      <c r="R8803" t="s">
        <v>53</v>
      </c>
      <c r="S8803">
        <v>2</v>
      </c>
      <c r="T8803">
        <v>2</v>
      </c>
      <c r="U8803">
        <v>4</v>
      </c>
      <c r="V8803">
        <v>596</v>
      </c>
      <c r="W8803" t="s">
        <v>41</v>
      </c>
      <c r="X8803" t="s">
        <v>42583</v>
      </c>
      <c r="Y8803" t="s">
        <v>65</v>
      </c>
      <c r="Z8803" s="1">
        <v>45139</v>
      </c>
      <c r="AA8803" s="2">
        <v>0.60763888888888895</v>
      </c>
      <c r="AB8803" s="2">
        <v>0.4255902777777778</v>
      </c>
      <c r="AC8803" t="s">
        <v>45</v>
      </c>
      <c r="AD8803" t="s">
        <v>44</v>
      </c>
      <c r="AE8803" t="s">
        <v>45</v>
      </c>
      <c r="AF8803">
        <v>149</v>
      </c>
    </row>
    <row r="8804" spans="1:32">
      <c r="A8804">
        <v>34512</v>
      </c>
      <c r="B8804">
        <v>33612</v>
      </c>
      <c r="C8804" t="s">
        <v>321</v>
      </c>
      <c r="D8804" t="s">
        <v>469</v>
      </c>
      <c r="E8804" t="s">
        <v>34</v>
      </c>
      <c r="F8804" t="s">
        <v>42584</v>
      </c>
      <c r="G8804">
        <v>3592939635</v>
      </c>
      <c r="H8804" t="s">
        <v>725</v>
      </c>
      <c r="I8804" s="1">
        <v>26901</v>
      </c>
      <c r="J8804" t="s">
        <v>42585</v>
      </c>
      <c r="K8804" t="s">
        <v>42586</v>
      </c>
      <c r="L8804">
        <v>5905</v>
      </c>
      <c r="M8804" t="s">
        <v>725</v>
      </c>
      <c r="N8804" s="1">
        <v>45205</v>
      </c>
      <c r="O8804" s="1">
        <v>45206</v>
      </c>
      <c r="P8804">
        <v>26</v>
      </c>
      <c r="Q8804">
        <v>2</v>
      </c>
      <c r="R8804" t="s">
        <v>63</v>
      </c>
      <c r="S8804">
        <v>3</v>
      </c>
      <c r="T8804">
        <v>2</v>
      </c>
      <c r="U8804">
        <v>1</v>
      </c>
      <c r="V8804">
        <v>88</v>
      </c>
      <c r="W8804" t="s">
        <v>54</v>
      </c>
      <c r="X8804" t="s">
        <v>42587</v>
      </c>
      <c r="Y8804" t="s">
        <v>65</v>
      </c>
      <c r="Z8804" s="1">
        <v>45178</v>
      </c>
      <c r="AA8804" s="2">
        <v>0.29981481481481481</v>
      </c>
      <c r="AB8804" s="2">
        <v>0.27550925925925923</v>
      </c>
      <c r="AC8804" t="s">
        <v>45</v>
      </c>
      <c r="AD8804" t="s">
        <v>45</v>
      </c>
      <c r="AE8804" t="s">
        <v>44</v>
      </c>
      <c r="AF8804">
        <v>88</v>
      </c>
    </row>
    <row r="8805" spans="1:32">
      <c r="A8805">
        <v>34513</v>
      </c>
      <c r="B8805">
        <v>33613</v>
      </c>
      <c r="C8805" t="s">
        <v>56</v>
      </c>
      <c r="D8805" t="s">
        <v>21893</v>
      </c>
      <c r="E8805" t="s">
        <v>34</v>
      </c>
      <c r="F8805" t="s">
        <v>42588</v>
      </c>
      <c r="G8805" t="s">
        <v>42589</v>
      </c>
      <c r="H8805" t="s">
        <v>201</v>
      </c>
      <c r="I8805" s="1">
        <v>16847</v>
      </c>
      <c r="J8805" t="s">
        <v>42590</v>
      </c>
      <c r="K8805" t="s">
        <v>42591</v>
      </c>
      <c r="L8805">
        <v>42149</v>
      </c>
      <c r="M8805" t="s">
        <v>201</v>
      </c>
      <c r="N8805" s="1">
        <v>44995</v>
      </c>
      <c r="O8805" s="1">
        <v>44998</v>
      </c>
      <c r="P8805">
        <v>96</v>
      </c>
      <c r="Q8805">
        <v>4</v>
      </c>
      <c r="R8805" t="s">
        <v>40</v>
      </c>
      <c r="S8805">
        <v>3</v>
      </c>
      <c r="T8805">
        <v>0</v>
      </c>
      <c r="U8805">
        <v>3</v>
      </c>
      <c r="V8805">
        <v>744</v>
      </c>
      <c r="W8805" t="s">
        <v>54</v>
      </c>
      <c r="X8805" t="s">
        <v>42592</v>
      </c>
      <c r="Y8805" t="s">
        <v>43</v>
      </c>
      <c r="Z8805" s="1">
        <v>44984</v>
      </c>
      <c r="AA8805" s="2">
        <v>0.84357638888888886</v>
      </c>
      <c r="AB8805" s="2">
        <v>0.79435185185185186</v>
      </c>
      <c r="AC8805" t="s">
        <v>45</v>
      </c>
      <c r="AD8805" t="s">
        <v>45</v>
      </c>
      <c r="AE8805" t="s">
        <v>44</v>
      </c>
      <c r="AF8805">
        <v>248</v>
      </c>
    </row>
    <row r="8806" spans="1:32">
      <c r="A8806">
        <v>34517</v>
      </c>
      <c r="B8806">
        <v>33617</v>
      </c>
      <c r="C8806" t="s">
        <v>82</v>
      </c>
      <c r="D8806" t="s">
        <v>14372</v>
      </c>
      <c r="E8806" t="s">
        <v>34</v>
      </c>
      <c r="F8806" t="s">
        <v>42593</v>
      </c>
      <c r="G8806" t="s">
        <v>42594</v>
      </c>
      <c r="H8806" t="s">
        <v>37</v>
      </c>
      <c r="I8806" s="1">
        <v>29082</v>
      </c>
      <c r="J8806" t="s">
        <v>42595</v>
      </c>
      <c r="K8806" t="s">
        <v>42596</v>
      </c>
      <c r="L8806">
        <v>22449</v>
      </c>
      <c r="M8806" t="s">
        <v>37</v>
      </c>
      <c r="N8806" s="1">
        <v>45224</v>
      </c>
      <c r="O8806" s="1">
        <v>45225</v>
      </c>
      <c r="P8806">
        <v>22</v>
      </c>
      <c r="Q8806">
        <v>1</v>
      </c>
      <c r="R8806" t="s">
        <v>53</v>
      </c>
      <c r="S8806">
        <v>4</v>
      </c>
      <c r="T8806">
        <v>0</v>
      </c>
      <c r="U8806">
        <v>1</v>
      </c>
      <c r="V8806">
        <v>144</v>
      </c>
      <c r="W8806" t="s">
        <v>54</v>
      </c>
      <c r="X8806" t="s">
        <v>42597</v>
      </c>
      <c r="Y8806" t="s">
        <v>81</v>
      </c>
      <c r="Z8806" s="1">
        <v>45189</v>
      </c>
      <c r="AA8806" s="2">
        <v>0.62640046296296303</v>
      </c>
      <c r="AB8806" s="2">
        <v>0.10986111111111112</v>
      </c>
      <c r="AC8806" t="s">
        <v>45</v>
      </c>
      <c r="AD8806" t="s">
        <v>44</v>
      </c>
      <c r="AE8806" t="s">
        <v>45</v>
      </c>
      <c r="AF8806">
        <v>144</v>
      </c>
    </row>
    <row r="8807" spans="1:32">
      <c r="A8807">
        <v>34519</v>
      </c>
      <c r="B8807">
        <v>33619</v>
      </c>
      <c r="C8807" t="s">
        <v>139</v>
      </c>
      <c r="D8807" t="s">
        <v>416</v>
      </c>
      <c r="E8807" t="s">
        <v>48</v>
      </c>
      <c r="F8807" t="s">
        <v>42598</v>
      </c>
      <c r="G8807" t="s">
        <v>42599</v>
      </c>
      <c r="H8807" t="s">
        <v>217</v>
      </c>
      <c r="I8807" s="1">
        <v>21955</v>
      </c>
      <c r="J8807" t="s">
        <v>42600</v>
      </c>
      <c r="K8807" t="s">
        <v>42601</v>
      </c>
      <c r="L8807">
        <v>39210</v>
      </c>
      <c r="M8807" t="s">
        <v>217</v>
      </c>
      <c r="N8807" s="1">
        <v>45146</v>
      </c>
      <c r="O8807" s="1">
        <v>45147</v>
      </c>
      <c r="P8807">
        <v>71</v>
      </c>
      <c r="Q8807">
        <v>3</v>
      </c>
      <c r="R8807" t="s">
        <v>63</v>
      </c>
      <c r="S8807">
        <v>1</v>
      </c>
      <c r="T8807">
        <v>0</v>
      </c>
      <c r="U8807">
        <v>1</v>
      </c>
      <c r="V8807">
        <v>73</v>
      </c>
      <c r="W8807" t="s">
        <v>41</v>
      </c>
      <c r="X8807" t="s">
        <v>42602</v>
      </c>
      <c r="Y8807" t="s">
        <v>6</v>
      </c>
      <c r="Z8807" s="1">
        <v>45114</v>
      </c>
      <c r="AA8807" s="2">
        <v>0.43315972222222227</v>
      </c>
      <c r="AB8807" s="2">
        <v>0.67403935185185182</v>
      </c>
      <c r="AC8807" t="s">
        <v>44</v>
      </c>
      <c r="AD8807" t="s">
        <v>45</v>
      </c>
      <c r="AE8807" t="s">
        <v>45</v>
      </c>
      <c r="AF8807">
        <v>73</v>
      </c>
    </row>
    <row r="8808" spans="1:32">
      <c r="A8808">
        <v>34522</v>
      </c>
      <c r="B8808">
        <v>33622</v>
      </c>
      <c r="C8808" t="s">
        <v>2144</v>
      </c>
      <c r="D8808" t="s">
        <v>1651</v>
      </c>
      <c r="E8808" t="s">
        <v>48</v>
      </c>
      <c r="F8808" t="s">
        <v>42603</v>
      </c>
      <c r="G8808" t="s">
        <v>42604</v>
      </c>
      <c r="H8808" t="s">
        <v>280</v>
      </c>
      <c r="I8808" s="1">
        <v>21841</v>
      </c>
      <c r="J8808" t="s">
        <v>42605</v>
      </c>
      <c r="K8808" t="s">
        <v>42606</v>
      </c>
      <c r="L8808">
        <v>18547</v>
      </c>
      <c r="M8808" t="s">
        <v>280</v>
      </c>
      <c r="N8808" s="1">
        <v>45142</v>
      </c>
      <c r="O8808" s="1">
        <v>45144</v>
      </c>
      <c r="P8808">
        <v>31</v>
      </c>
      <c r="Q8808">
        <v>2</v>
      </c>
      <c r="R8808" t="s">
        <v>53</v>
      </c>
      <c r="S8808">
        <v>2</v>
      </c>
      <c r="T8808">
        <v>2</v>
      </c>
      <c r="U8808">
        <v>2</v>
      </c>
      <c r="V8808">
        <v>248</v>
      </c>
      <c r="W8808" t="s">
        <v>54</v>
      </c>
      <c r="X8808" t="s">
        <v>42607</v>
      </c>
      <c r="Y8808" t="s">
        <v>81</v>
      </c>
      <c r="Z8808" s="1">
        <v>45112</v>
      </c>
      <c r="AA8808" s="2">
        <v>0.14943287037037037</v>
      </c>
      <c r="AB8808" s="2">
        <v>0.72341435185185177</v>
      </c>
      <c r="AC8808" t="s">
        <v>44</v>
      </c>
      <c r="AD8808" t="s">
        <v>45</v>
      </c>
      <c r="AE8808" t="s">
        <v>44</v>
      </c>
      <c r="AF8808">
        <v>124</v>
      </c>
    </row>
    <row r="8809" spans="1:32">
      <c r="A8809">
        <v>34524</v>
      </c>
      <c r="B8809">
        <v>33624</v>
      </c>
      <c r="C8809" t="s">
        <v>1367</v>
      </c>
      <c r="D8809" t="s">
        <v>1062</v>
      </c>
      <c r="E8809" t="s">
        <v>34</v>
      </c>
      <c r="F8809" t="s">
        <v>42608</v>
      </c>
      <c r="G8809">
        <v>2584278989</v>
      </c>
      <c r="H8809" t="s">
        <v>330</v>
      </c>
      <c r="I8809" s="1">
        <v>25915</v>
      </c>
      <c r="J8809" t="s">
        <v>42609</v>
      </c>
      <c r="K8809" t="s">
        <v>42610</v>
      </c>
      <c r="L8809">
        <v>22808</v>
      </c>
      <c r="M8809" t="s">
        <v>330</v>
      </c>
      <c r="N8809" s="1">
        <v>45255</v>
      </c>
      <c r="O8809" s="1">
        <v>45257</v>
      </c>
      <c r="P8809">
        <v>66</v>
      </c>
      <c r="Q8809">
        <v>3</v>
      </c>
      <c r="R8809" t="s">
        <v>40</v>
      </c>
      <c r="S8809">
        <v>2</v>
      </c>
      <c r="T8809">
        <v>1</v>
      </c>
      <c r="U8809">
        <v>2</v>
      </c>
      <c r="V8809">
        <v>448</v>
      </c>
      <c r="W8809" t="s">
        <v>41</v>
      </c>
      <c r="X8809" t="s">
        <v>42611</v>
      </c>
      <c r="Y8809" t="s">
        <v>81</v>
      </c>
      <c r="Z8809" s="1">
        <v>45232</v>
      </c>
      <c r="AA8809" s="2">
        <v>0.53104166666666663</v>
      </c>
      <c r="AB8809" s="2">
        <v>0.9919675925925926</v>
      </c>
      <c r="AC8809" t="s">
        <v>44</v>
      </c>
      <c r="AD8809" t="s">
        <v>44</v>
      </c>
      <c r="AE8809" t="s">
        <v>44</v>
      </c>
      <c r="AF8809">
        <v>224</v>
      </c>
    </row>
    <row r="8810" spans="1:32">
      <c r="A8810">
        <v>34526</v>
      </c>
      <c r="B8810">
        <v>33626</v>
      </c>
      <c r="C8810" t="s">
        <v>489</v>
      </c>
      <c r="D8810" t="s">
        <v>3860</v>
      </c>
      <c r="E8810" t="s">
        <v>48</v>
      </c>
      <c r="F8810" t="s">
        <v>42612</v>
      </c>
      <c r="G8810" t="s">
        <v>42613</v>
      </c>
      <c r="H8810" t="s">
        <v>129</v>
      </c>
      <c r="I8810" s="1">
        <v>19581</v>
      </c>
      <c r="J8810" t="s">
        <v>42614</v>
      </c>
      <c r="K8810" t="s">
        <v>42615</v>
      </c>
      <c r="L8810">
        <v>96234</v>
      </c>
      <c r="M8810" t="s">
        <v>129</v>
      </c>
      <c r="N8810" s="1">
        <v>45323</v>
      </c>
      <c r="O8810" s="1">
        <v>45328</v>
      </c>
      <c r="P8810">
        <v>83</v>
      </c>
      <c r="Q8810">
        <v>4</v>
      </c>
      <c r="R8810" t="s">
        <v>63</v>
      </c>
      <c r="S8810">
        <v>2</v>
      </c>
      <c r="T8810">
        <v>2</v>
      </c>
      <c r="U8810">
        <v>5</v>
      </c>
      <c r="V8810">
        <v>450</v>
      </c>
      <c r="W8810" t="s">
        <v>41</v>
      </c>
      <c r="X8810" t="s">
        <v>42616</v>
      </c>
      <c r="Y8810" t="s">
        <v>65</v>
      </c>
      <c r="Z8810" s="1">
        <v>45290</v>
      </c>
      <c r="AA8810" s="2">
        <v>0.98402777777777783</v>
      </c>
      <c r="AB8810" s="2">
        <v>0.86702546296296301</v>
      </c>
      <c r="AC8810" t="s">
        <v>44</v>
      </c>
      <c r="AD8810" t="s">
        <v>45</v>
      </c>
      <c r="AE8810" t="s">
        <v>45</v>
      </c>
      <c r="AF8810">
        <v>90</v>
      </c>
    </row>
    <row r="8811" spans="1:32">
      <c r="A8811">
        <v>34532</v>
      </c>
      <c r="B8811">
        <v>33632</v>
      </c>
      <c r="C8811" t="s">
        <v>8047</v>
      </c>
      <c r="D8811" t="s">
        <v>13814</v>
      </c>
      <c r="E8811" t="s">
        <v>48</v>
      </c>
      <c r="F8811" t="s">
        <v>42617</v>
      </c>
      <c r="G8811" t="s">
        <v>42618</v>
      </c>
      <c r="H8811" t="s">
        <v>164</v>
      </c>
      <c r="I8811" s="1">
        <v>38412</v>
      </c>
      <c r="J8811" t="s">
        <v>42619</v>
      </c>
      <c r="K8811" t="s">
        <v>23731</v>
      </c>
      <c r="L8811">
        <v>3744</v>
      </c>
      <c r="M8811" t="s">
        <v>164</v>
      </c>
      <c r="N8811" s="1">
        <v>45279</v>
      </c>
      <c r="O8811" s="1">
        <v>45280</v>
      </c>
      <c r="P8811">
        <v>87</v>
      </c>
      <c r="Q8811">
        <v>4</v>
      </c>
      <c r="R8811" t="s">
        <v>40</v>
      </c>
      <c r="S8811">
        <v>2</v>
      </c>
      <c r="T8811">
        <v>2</v>
      </c>
      <c r="U8811">
        <v>1</v>
      </c>
      <c r="V8811">
        <v>224</v>
      </c>
      <c r="W8811" t="s">
        <v>54</v>
      </c>
      <c r="X8811" t="s">
        <v>42620</v>
      </c>
      <c r="Y8811" t="s">
        <v>81</v>
      </c>
      <c r="Z8811" s="1">
        <v>45259</v>
      </c>
      <c r="AA8811" s="2">
        <v>6.761574074074074E-2</v>
      </c>
      <c r="AB8811" s="2">
        <v>0.75666666666666671</v>
      </c>
      <c r="AC8811" t="s">
        <v>45</v>
      </c>
      <c r="AD8811" t="s">
        <v>44</v>
      </c>
      <c r="AE8811" t="s">
        <v>44</v>
      </c>
      <c r="AF8811">
        <v>224</v>
      </c>
    </row>
    <row r="8812" spans="1:32">
      <c r="A8812">
        <v>34533</v>
      </c>
      <c r="B8812">
        <v>33633</v>
      </c>
      <c r="C8812" t="s">
        <v>1966</v>
      </c>
      <c r="D8812" t="s">
        <v>5089</v>
      </c>
      <c r="E8812" t="s">
        <v>48</v>
      </c>
      <c r="F8812" t="s">
        <v>42621</v>
      </c>
      <c r="G8812">
        <v>8739074906</v>
      </c>
      <c r="H8812" t="s">
        <v>423</v>
      </c>
      <c r="I8812" s="1">
        <v>25741</v>
      </c>
      <c r="J8812" t="s">
        <v>42622</v>
      </c>
      <c r="K8812" t="s">
        <v>42623</v>
      </c>
      <c r="L8812">
        <v>73748</v>
      </c>
      <c r="M8812" t="s">
        <v>423</v>
      </c>
      <c r="N8812" s="1">
        <v>45073</v>
      </c>
      <c r="O8812" s="1">
        <v>45077</v>
      </c>
      <c r="P8812">
        <v>55</v>
      </c>
      <c r="Q8812">
        <v>3</v>
      </c>
      <c r="R8812" t="s">
        <v>53</v>
      </c>
      <c r="S8812">
        <v>3</v>
      </c>
      <c r="T8812">
        <v>1</v>
      </c>
      <c r="U8812">
        <v>4</v>
      </c>
      <c r="V8812">
        <v>504</v>
      </c>
      <c r="W8812" t="s">
        <v>54</v>
      </c>
      <c r="X8812" t="s">
        <v>42624</v>
      </c>
      <c r="Y8812" t="s">
        <v>43</v>
      </c>
      <c r="Z8812" s="1">
        <v>45062</v>
      </c>
      <c r="AA8812" s="2">
        <v>0.2933101851851852</v>
      </c>
      <c r="AB8812" s="2">
        <v>0.96391203703703709</v>
      </c>
      <c r="AC8812" t="s">
        <v>45</v>
      </c>
      <c r="AD8812" t="s">
        <v>45</v>
      </c>
      <c r="AE8812" t="s">
        <v>45</v>
      </c>
      <c r="AF8812">
        <v>126</v>
      </c>
    </row>
    <row r="8813" spans="1:32">
      <c r="A8813">
        <v>34536</v>
      </c>
      <c r="B8813">
        <v>33636</v>
      </c>
      <c r="C8813" t="s">
        <v>2167</v>
      </c>
      <c r="D8813" t="s">
        <v>4361</v>
      </c>
      <c r="E8813" t="s">
        <v>48</v>
      </c>
      <c r="F8813" t="s">
        <v>42625</v>
      </c>
      <c r="G8813" t="s">
        <v>42626</v>
      </c>
      <c r="H8813" t="s">
        <v>115</v>
      </c>
      <c r="I8813" s="1">
        <v>17635</v>
      </c>
      <c r="J8813" t="s">
        <v>42627</v>
      </c>
      <c r="K8813" t="s">
        <v>31858</v>
      </c>
      <c r="L8813">
        <v>59574</v>
      </c>
      <c r="M8813" t="s">
        <v>115</v>
      </c>
      <c r="N8813" s="1">
        <v>45115</v>
      </c>
      <c r="O8813" s="1">
        <v>45120</v>
      </c>
      <c r="P8813">
        <v>67</v>
      </c>
      <c r="Q8813">
        <v>3</v>
      </c>
      <c r="R8813" t="s">
        <v>53</v>
      </c>
      <c r="S8813">
        <v>1</v>
      </c>
      <c r="T8813">
        <v>0</v>
      </c>
      <c r="U8813">
        <v>5</v>
      </c>
      <c r="V8813">
        <v>600</v>
      </c>
      <c r="W8813" t="s">
        <v>41</v>
      </c>
      <c r="X8813" t="s">
        <v>42628</v>
      </c>
      <c r="Y8813" t="s">
        <v>81</v>
      </c>
      <c r="Z8813" s="1">
        <v>45107</v>
      </c>
      <c r="AA8813" s="2">
        <v>0.75026620370370367</v>
      </c>
      <c r="AB8813" s="2">
        <v>0.17266203703703706</v>
      </c>
      <c r="AC8813" t="s">
        <v>45</v>
      </c>
      <c r="AD8813" t="s">
        <v>45</v>
      </c>
      <c r="AE8813" t="s">
        <v>45</v>
      </c>
      <c r="AF8813">
        <v>120</v>
      </c>
    </row>
    <row r="8814" spans="1:32">
      <c r="A8814">
        <v>34537</v>
      </c>
      <c r="B8814">
        <v>33637</v>
      </c>
      <c r="C8814" t="s">
        <v>2105</v>
      </c>
      <c r="D8814" t="s">
        <v>1228</v>
      </c>
      <c r="E8814" t="s">
        <v>48</v>
      </c>
      <c r="F8814" t="s">
        <v>42629</v>
      </c>
      <c r="G8814" t="s">
        <v>42630</v>
      </c>
      <c r="H8814" t="s">
        <v>37</v>
      </c>
      <c r="I8814" s="1">
        <v>32424</v>
      </c>
      <c r="J8814" t="s">
        <v>42631</v>
      </c>
      <c r="K8814" t="s">
        <v>21867</v>
      </c>
      <c r="L8814">
        <v>17617</v>
      </c>
      <c r="M8814" t="s">
        <v>37</v>
      </c>
      <c r="N8814" s="1">
        <v>45096</v>
      </c>
      <c r="O8814" s="1">
        <v>45098</v>
      </c>
      <c r="P8814">
        <v>48</v>
      </c>
      <c r="Q8814">
        <v>2</v>
      </c>
      <c r="R8814" t="s">
        <v>40</v>
      </c>
      <c r="S8814">
        <v>2</v>
      </c>
      <c r="T8814">
        <v>1</v>
      </c>
      <c r="U8814">
        <v>2</v>
      </c>
      <c r="V8814">
        <v>448</v>
      </c>
      <c r="W8814" t="s">
        <v>54</v>
      </c>
      <c r="X8814" t="s">
        <v>42632</v>
      </c>
      <c r="Y8814" t="s">
        <v>43</v>
      </c>
      <c r="Z8814" s="1">
        <v>45061</v>
      </c>
      <c r="AA8814" s="2">
        <v>0.82868055555555553</v>
      </c>
      <c r="AB8814" s="2">
        <v>0.13686342592592593</v>
      </c>
      <c r="AC8814" t="s">
        <v>44</v>
      </c>
      <c r="AD8814" t="s">
        <v>45</v>
      </c>
      <c r="AE8814" t="s">
        <v>45</v>
      </c>
      <c r="AF8814">
        <v>224</v>
      </c>
    </row>
    <row r="8815" spans="1:32">
      <c r="A8815">
        <v>34538</v>
      </c>
      <c r="B8815">
        <v>33638</v>
      </c>
      <c r="C8815" t="s">
        <v>221</v>
      </c>
      <c r="D8815" t="s">
        <v>57</v>
      </c>
      <c r="E8815" t="s">
        <v>34</v>
      </c>
      <c r="F8815" t="s">
        <v>42633</v>
      </c>
      <c r="G8815" t="s">
        <v>42634</v>
      </c>
      <c r="H8815" t="s">
        <v>295</v>
      </c>
      <c r="I8815" s="1">
        <v>24894</v>
      </c>
      <c r="J8815" t="s">
        <v>42635</v>
      </c>
      <c r="K8815" t="s">
        <v>42636</v>
      </c>
      <c r="L8815">
        <v>61113</v>
      </c>
      <c r="M8815" t="s">
        <v>295</v>
      </c>
      <c r="N8815" s="1">
        <v>45186</v>
      </c>
      <c r="O8815" s="1">
        <v>45189</v>
      </c>
      <c r="P8815">
        <v>66</v>
      </c>
      <c r="Q8815">
        <v>3</v>
      </c>
      <c r="R8815" t="s">
        <v>40</v>
      </c>
      <c r="S8815">
        <v>2</v>
      </c>
      <c r="T8815">
        <v>0</v>
      </c>
      <c r="U8815">
        <v>3</v>
      </c>
      <c r="V8815">
        <v>618</v>
      </c>
      <c r="W8815" t="s">
        <v>54</v>
      </c>
      <c r="X8815" t="s">
        <v>42637</v>
      </c>
      <c r="Y8815" t="s">
        <v>43</v>
      </c>
      <c r="Z8815" s="1">
        <v>45165</v>
      </c>
      <c r="AA8815" s="2">
        <v>0.73938657407407404</v>
      </c>
      <c r="AB8815" s="2">
        <v>0.93565972222222227</v>
      </c>
      <c r="AC8815" t="s">
        <v>45</v>
      </c>
      <c r="AD8815" t="s">
        <v>44</v>
      </c>
      <c r="AE8815" t="s">
        <v>44</v>
      </c>
      <c r="AF8815">
        <v>206</v>
      </c>
    </row>
    <row r="8816" spans="1:32">
      <c r="A8816">
        <v>34539</v>
      </c>
      <c r="B8816">
        <v>33639</v>
      </c>
      <c r="C8816" t="s">
        <v>8468</v>
      </c>
      <c r="D8816" t="s">
        <v>105</v>
      </c>
      <c r="E8816" t="s">
        <v>34</v>
      </c>
      <c r="F8816" t="s">
        <v>42638</v>
      </c>
      <c r="G8816" t="s">
        <v>42639</v>
      </c>
      <c r="H8816" t="s">
        <v>537</v>
      </c>
      <c r="I8816" s="1">
        <v>33887</v>
      </c>
      <c r="J8816" t="s">
        <v>42640</v>
      </c>
      <c r="K8816" t="s">
        <v>21258</v>
      </c>
      <c r="L8816">
        <v>29363</v>
      </c>
      <c r="M8816" t="s">
        <v>537</v>
      </c>
      <c r="N8816" s="1">
        <v>45073</v>
      </c>
      <c r="O8816" s="1">
        <v>45076</v>
      </c>
      <c r="P8816">
        <v>79</v>
      </c>
      <c r="Q8816">
        <v>4</v>
      </c>
      <c r="R8816" t="s">
        <v>53</v>
      </c>
      <c r="S8816">
        <v>4</v>
      </c>
      <c r="T8816">
        <v>2</v>
      </c>
      <c r="U8816">
        <v>3</v>
      </c>
      <c r="V8816">
        <v>414</v>
      </c>
      <c r="W8816" t="s">
        <v>41</v>
      </c>
      <c r="X8816" t="s">
        <v>42641</v>
      </c>
      <c r="Y8816" t="s">
        <v>6</v>
      </c>
      <c r="Z8816" s="1">
        <v>45047</v>
      </c>
      <c r="AA8816" s="2">
        <v>0.62532407407407409</v>
      </c>
      <c r="AB8816" s="2">
        <v>0.50953703703703701</v>
      </c>
      <c r="AC8816" t="s">
        <v>44</v>
      </c>
      <c r="AD8816" t="s">
        <v>45</v>
      </c>
      <c r="AE8816" t="s">
        <v>44</v>
      </c>
      <c r="AF8816">
        <v>138</v>
      </c>
    </row>
    <row r="8817" spans="1:32">
      <c r="A8817">
        <v>34540</v>
      </c>
      <c r="B8817">
        <v>33640</v>
      </c>
      <c r="C8817" t="s">
        <v>1328</v>
      </c>
      <c r="D8817" t="s">
        <v>3425</v>
      </c>
      <c r="E8817" t="s">
        <v>34</v>
      </c>
      <c r="F8817" t="s">
        <v>42642</v>
      </c>
      <c r="G8817" t="s">
        <v>42643</v>
      </c>
      <c r="H8817" t="s">
        <v>129</v>
      </c>
      <c r="I8817" s="1">
        <v>31863</v>
      </c>
      <c r="J8817" t="s">
        <v>42644</v>
      </c>
      <c r="K8817" t="s">
        <v>3991</v>
      </c>
      <c r="L8817">
        <v>32360</v>
      </c>
      <c r="M8817" t="s">
        <v>129</v>
      </c>
      <c r="N8817" s="1">
        <v>45045</v>
      </c>
      <c r="O8817" s="1">
        <v>45048</v>
      </c>
      <c r="P8817">
        <v>65</v>
      </c>
      <c r="Q8817">
        <v>3</v>
      </c>
      <c r="R8817" t="s">
        <v>63</v>
      </c>
      <c r="S8817">
        <v>4</v>
      </c>
      <c r="T8817">
        <v>1</v>
      </c>
      <c r="U8817">
        <v>3</v>
      </c>
      <c r="V8817">
        <v>249</v>
      </c>
      <c r="W8817" t="s">
        <v>41</v>
      </c>
      <c r="X8817" t="s">
        <v>42645</v>
      </c>
      <c r="Y8817" t="s">
        <v>6</v>
      </c>
      <c r="Z8817" s="1">
        <v>45033</v>
      </c>
      <c r="AA8817" s="2">
        <v>0.17439814814814814</v>
      </c>
      <c r="AB8817" s="2">
        <v>0.46835648148148151</v>
      </c>
      <c r="AC8817" t="s">
        <v>44</v>
      </c>
      <c r="AD8817" t="s">
        <v>44</v>
      </c>
      <c r="AE8817" t="s">
        <v>44</v>
      </c>
      <c r="AF8817">
        <v>83</v>
      </c>
    </row>
    <row r="8818" spans="1:32">
      <c r="A8818">
        <v>34542</v>
      </c>
      <c r="B8818">
        <v>33642</v>
      </c>
      <c r="C8818" t="s">
        <v>828</v>
      </c>
      <c r="D8818" t="s">
        <v>6590</v>
      </c>
      <c r="E8818" t="s">
        <v>48</v>
      </c>
      <c r="F8818" t="s">
        <v>42646</v>
      </c>
      <c r="G8818" t="s">
        <v>42647</v>
      </c>
      <c r="H8818" t="s">
        <v>171</v>
      </c>
      <c r="I8818" s="1">
        <v>21429</v>
      </c>
      <c r="J8818" t="s">
        <v>42648</v>
      </c>
      <c r="K8818" t="s">
        <v>42649</v>
      </c>
      <c r="L8818">
        <v>92205</v>
      </c>
      <c r="M8818" t="s">
        <v>171</v>
      </c>
      <c r="N8818" s="1">
        <v>45207</v>
      </c>
      <c r="O8818" s="1">
        <v>45211</v>
      </c>
      <c r="P8818">
        <v>60</v>
      </c>
      <c r="Q8818">
        <v>3</v>
      </c>
      <c r="R8818" t="s">
        <v>40</v>
      </c>
      <c r="S8818">
        <v>4</v>
      </c>
      <c r="T8818">
        <v>2</v>
      </c>
      <c r="U8818">
        <v>4</v>
      </c>
      <c r="V8818">
        <v>980</v>
      </c>
      <c r="W8818" t="s">
        <v>41</v>
      </c>
      <c r="X8818" t="s">
        <v>42650</v>
      </c>
      <c r="Y8818" t="s">
        <v>43</v>
      </c>
      <c r="Z8818" s="1">
        <v>45175</v>
      </c>
      <c r="AA8818" s="2">
        <v>0.63001157407407404</v>
      </c>
      <c r="AB8818" s="2">
        <v>0.78917824074074072</v>
      </c>
      <c r="AC8818" t="s">
        <v>44</v>
      </c>
      <c r="AD8818" t="s">
        <v>45</v>
      </c>
      <c r="AE8818" t="s">
        <v>44</v>
      </c>
      <c r="AF8818">
        <v>245</v>
      </c>
    </row>
    <row r="8819" spans="1:32">
      <c r="A8819">
        <v>34543</v>
      </c>
      <c r="B8819">
        <v>33643</v>
      </c>
      <c r="C8819" t="s">
        <v>284</v>
      </c>
      <c r="D8819" t="s">
        <v>1228</v>
      </c>
      <c r="E8819" t="s">
        <v>34</v>
      </c>
      <c r="F8819" t="s">
        <v>42651</v>
      </c>
      <c r="G8819" t="s">
        <v>42652</v>
      </c>
      <c r="H8819" t="s">
        <v>171</v>
      </c>
      <c r="I8819" s="1">
        <v>18419</v>
      </c>
      <c r="J8819" t="s">
        <v>42653</v>
      </c>
      <c r="K8819" t="s">
        <v>42654</v>
      </c>
      <c r="L8819">
        <v>51784</v>
      </c>
      <c r="M8819" t="s">
        <v>171</v>
      </c>
      <c r="N8819" s="1">
        <v>45237</v>
      </c>
      <c r="O8819" s="1">
        <v>45239</v>
      </c>
      <c r="P8819">
        <v>32</v>
      </c>
      <c r="Q8819">
        <v>2</v>
      </c>
      <c r="R8819" t="s">
        <v>63</v>
      </c>
      <c r="S8819">
        <v>4</v>
      </c>
      <c r="T8819">
        <v>2</v>
      </c>
      <c r="U8819">
        <v>2</v>
      </c>
      <c r="V8819">
        <v>176</v>
      </c>
      <c r="W8819" t="s">
        <v>54</v>
      </c>
      <c r="X8819" t="s">
        <v>42655</v>
      </c>
      <c r="Y8819" t="s">
        <v>81</v>
      </c>
      <c r="Z8819" s="1">
        <v>45227</v>
      </c>
      <c r="AA8819" s="2">
        <v>0.43444444444444441</v>
      </c>
      <c r="AB8819" s="2">
        <v>0.83613425925925933</v>
      </c>
      <c r="AC8819" t="s">
        <v>44</v>
      </c>
      <c r="AD8819" t="s">
        <v>44</v>
      </c>
      <c r="AE8819" t="s">
        <v>44</v>
      </c>
      <c r="AF8819">
        <v>88</v>
      </c>
    </row>
    <row r="8820" spans="1:32">
      <c r="A8820">
        <v>34545</v>
      </c>
      <c r="B8820">
        <v>33645</v>
      </c>
      <c r="C8820" t="s">
        <v>229</v>
      </c>
      <c r="D8820" t="s">
        <v>7414</v>
      </c>
      <c r="E8820" t="s">
        <v>48</v>
      </c>
      <c r="F8820" t="s">
        <v>42656</v>
      </c>
      <c r="G8820" t="s">
        <v>42657</v>
      </c>
      <c r="H8820" t="s">
        <v>101</v>
      </c>
      <c r="I8820" s="1">
        <v>36536</v>
      </c>
      <c r="J8820" t="s">
        <v>42658</v>
      </c>
      <c r="K8820" t="s">
        <v>42659</v>
      </c>
      <c r="L8820">
        <v>63885</v>
      </c>
      <c r="M8820" t="s">
        <v>101</v>
      </c>
      <c r="N8820" s="1">
        <v>45087</v>
      </c>
      <c r="O8820" s="1">
        <v>45089</v>
      </c>
      <c r="P8820">
        <v>41</v>
      </c>
      <c r="Q8820">
        <v>2</v>
      </c>
      <c r="R8820" t="s">
        <v>63</v>
      </c>
      <c r="S8820">
        <v>4</v>
      </c>
      <c r="T8820">
        <v>0</v>
      </c>
      <c r="U8820">
        <v>2</v>
      </c>
      <c r="V8820">
        <v>142</v>
      </c>
      <c r="W8820" t="s">
        <v>54</v>
      </c>
      <c r="X8820" t="s">
        <v>42660</v>
      </c>
      <c r="Y8820" t="s">
        <v>43</v>
      </c>
      <c r="Z8820" s="1">
        <v>45063</v>
      </c>
      <c r="AA8820" s="2">
        <v>0.95546296296296296</v>
      </c>
      <c r="AB8820" s="2">
        <v>0.77711805555555558</v>
      </c>
      <c r="AC8820" t="s">
        <v>44</v>
      </c>
      <c r="AD8820" t="s">
        <v>45</v>
      </c>
      <c r="AE8820" t="s">
        <v>44</v>
      </c>
      <c r="AF8820">
        <v>71</v>
      </c>
    </row>
    <row r="8821" spans="1:32">
      <c r="A8821">
        <v>34548</v>
      </c>
      <c r="B8821">
        <v>33648</v>
      </c>
      <c r="C8821" t="s">
        <v>1379</v>
      </c>
      <c r="D8821" t="s">
        <v>3701</v>
      </c>
      <c r="E8821" t="s">
        <v>48</v>
      </c>
      <c r="F8821" t="s">
        <v>42661</v>
      </c>
      <c r="G8821" t="s">
        <v>42662</v>
      </c>
      <c r="H8821" t="s">
        <v>904</v>
      </c>
      <c r="I8821" s="1">
        <v>16735</v>
      </c>
      <c r="J8821" t="s">
        <v>42663</v>
      </c>
      <c r="K8821" t="s">
        <v>42664</v>
      </c>
      <c r="L8821">
        <v>56101</v>
      </c>
      <c r="M8821" t="s">
        <v>904</v>
      </c>
      <c r="N8821" s="1">
        <v>45262</v>
      </c>
      <c r="O8821" s="1">
        <v>45264</v>
      </c>
      <c r="P8821">
        <v>90</v>
      </c>
      <c r="Q8821">
        <v>4</v>
      </c>
      <c r="R8821" t="s">
        <v>40</v>
      </c>
      <c r="S8821">
        <v>4</v>
      </c>
      <c r="T8821">
        <v>2</v>
      </c>
      <c r="U8821">
        <v>2</v>
      </c>
      <c r="V8821">
        <v>472</v>
      </c>
      <c r="W8821" t="s">
        <v>54</v>
      </c>
      <c r="X8821" t="s">
        <v>42665</v>
      </c>
      <c r="Y8821" t="s">
        <v>65</v>
      </c>
      <c r="Z8821" s="1">
        <v>45239</v>
      </c>
      <c r="AA8821" s="2">
        <v>0.59788194444444442</v>
      </c>
      <c r="AB8821" s="2">
        <v>5.0972222222222224E-2</v>
      </c>
      <c r="AC8821" t="s">
        <v>44</v>
      </c>
      <c r="AD8821" t="s">
        <v>44</v>
      </c>
      <c r="AE8821" t="s">
        <v>45</v>
      </c>
      <c r="AF8821">
        <v>236</v>
      </c>
    </row>
    <row r="8822" spans="1:32">
      <c r="A8822">
        <v>34549</v>
      </c>
      <c r="B8822">
        <v>33649</v>
      </c>
      <c r="C8822" t="s">
        <v>583</v>
      </c>
      <c r="D8822" t="s">
        <v>31432</v>
      </c>
      <c r="E8822" t="s">
        <v>34</v>
      </c>
      <c r="F8822" t="s">
        <v>42666</v>
      </c>
      <c r="G8822">
        <v>8802997783</v>
      </c>
      <c r="H8822" t="s">
        <v>330</v>
      </c>
      <c r="I8822" s="1">
        <v>19793</v>
      </c>
      <c r="J8822" t="s">
        <v>42667</v>
      </c>
      <c r="K8822" t="s">
        <v>42601</v>
      </c>
      <c r="L8822">
        <v>35075</v>
      </c>
      <c r="M8822" t="s">
        <v>330</v>
      </c>
      <c r="N8822" s="1">
        <v>45038</v>
      </c>
      <c r="O8822" s="1">
        <v>45039</v>
      </c>
      <c r="P8822">
        <v>6</v>
      </c>
      <c r="Q8822">
        <v>1</v>
      </c>
      <c r="R8822" t="s">
        <v>40</v>
      </c>
      <c r="S8822">
        <v>2</v>
      </c>
      <c r="T8822">
        <v>1</v>
      </c>
      <c r="U8822">
        <v>1</v>
      </c>
      <c r="V8822">
        <v>217</v>
      </c>
      <c r="W8822" t="s">
        <v>41</v>
      </c>
      <c r="X8822" t="s">
        <v>42668</v>
      </c>
      <c r="Y8822" t="s">
        <v>65</v>
      </c>
      <c r="Z8822" s="1">
        <v>45018</v>
      </c>
      <c r="AA8822" s="2">
        <v>0.77954861111111118</v>
      </c>
      <c r="AB8822" s="2">
        <v>0.17011574074074073</v>
      </c>
      <c r="AC8822" t="s">
        <v>44</v>
      </c>
      <c r="AD8822" t="s">
        <v>44</v>
      </c>
      <c r="AE8822" t="s">
        <v>44</v>
      </c>
      <c r="AF8822">
        <v>217</v>
      </c>
    </row>
    <row r="8823" spans="1:32">
      <c r="A8823">
        <v>34554</v>
      </c>
      <c r="B8823">
        <v>33654</v>
      </c>
      <c r="C8823" t="s">
        <v>434</v>
      </c>
      <c r="D8823" t="s">
        <v>703</v>
      </c>
      <c r="E8823" t="s">
        <v>48</v>
      </c>
      <c r="F8823" t="s">
        <v>42669</v>
      </c>
      <c r="G8823" t="s">
        <v>42670</v>
      </c>
      <c r="H8823" t="s">
        <v>317</v>
      </c>
      <c r="I8823" s="1">
        <v>35619</v>
      </c>
      <c r="J8823" t="s">
        <v>42671</v>
      </c>
      <c r="K8823" t="s">
        <v>38263</v>
      </c>
      <c r="L8823">
        <v>70461</v>
      </c>
      <c r="M8823" t="s">
        <v>317</v>
      </c>
      <c r="N8823" s="1">
        <v>45137</v>
      </c>
      <c r="O8823" s="1">
        <v>45142</v>
      </c>
      <c r="P8823">
        <v>2</v>
      </c>
      <c r="Q8823">
        <v>1</v>
      </c>
      <c r="R8823" t="s">
        <v>63</v>
      </c>
      <c r="S8823">
        <v>1</v>
      </c>
      <c r="T8823">
        <v>0</v>
      </c>
      <c r="U8823">
        <v>5</v>
      </c>
      <c r="V8823">
        <v>435</v>
      </c>
      <c r="W8823" t="s">
        <v>54</v>
      </c>
      <c r="X8823" t="s">
        <v>42672</v>
      </c>
      <c r="Y8823" t="s">
        <v>65</v>
      </c>
      <c r="Z8823" s="1">
        <v>45111</v>
      </c>
      <c r="AA8823" s="2">
        <v>0.3180439814814815</v>
      </c>
      <c r="AB8823" s="2">
        <v>1.3888888888888888E-2</v>
      </c>
      <c r="AC8823" t="s">
        <v>45</v>
      </c>
      <c r="AD8823" t="s">
        <v>45</v>
      </c>
      <c r="AE8823" t="s">
        <v>44</v>
      </c>
      <c r="AF8823">
        <v>87</v>
      </c>
    </row>
    <row r="8824" spans="1:32">
      <c r="A8824">
        <v>34555</v>
      </c>
      <c r="B8824">
        <v>33655</v>
      </c>
      <c r="C8824" t="s">
        <v>175</v>
      </c>
      <c r="D8824" t="s">
        <v>2203</v>
      </c>
      <c r="E8824" t="s">
        <v>34</v>
      </c>
      <c r="F8824" t="s">
        <v>42673</v>
      </c>
      <c r="G8824" t="s">
        <v>42674</v>
      </c>
      <c r="H8824" t="s">
        <v>317</v>
      </c>
      <c r="I8824" s="1">
        <v>37898</v>
      </c>
      <c r="J8824" t="s">
        <v>42675</v>
      </c>
      <c r="K8824" t="s">
        <v>42676</v>
      </c>
      <c r="L8824">
        <v>96318</v>
      </c>
      <c r="M8824" t="s">
        <v>317</v>
      </c>
      <c r="N8824" s="1">
        <v>45264</v>
      </c>
      <c r="O8824" s="1">
        <v>45269</v>
      </c>
      <c r="P8824">
        <v>58</v>
      </c>
      <c r="Q8824">
        <v>3</v>
      </c>
      <c r="R8824" t="s">
        <v>53</v>
      </c>
      <c r="S8824">
        <v>1</v>
      </c>
      <c r="T8824">
        <v>0</v>
      </c>
      <c r="U8824">
        <v>5</v>
      </c>
      <c r="V8824">
        <v>650</v>
      </c>
      <c r="W8824" t="s">
        <v>41</v>
      </c>
      <c r="X8824" t="s">
        <v>42677</v>
      </c>
      <c r="Y8824" t="s">
        <v>6</v>
      </c>
      <c r="Z8824" s="1">
        <v>45240</v>
      </c>
      <c r="AA8824" s="2">
        <v>7.5983796296296299E-2</v>
      </c>
      <c r="AB8824" s="2">
        <v>0.7543981481481481</v>
      </c>
      <c r="AC8824" t="s">
        <v>45</v>
      </c>
      <c r="AD8824" t="s">
        <v>44</v>
      </c>
      <c r="AE8824" t="s">
        <v>45</v>
      </c>
      <c r="AF8824">
        <v>130</v>
      </c>
    </row>
    <row r="8825" spans="1:32">
      <c r="A8825">
        <v>34560</v>
      </c>
      <c r="B8825">
        <v>33660</v>
      </c>
      <c r="C8825" t="s">
        <v>263</v>
      </c>
      <c r="D8825" t="s">
        <v>4680</v>
      </c>
      <c r="E8825" t="s">
        <v>48</v>
      </c>
      <c r="F8825" t="s">
        <v>42678</v>
      </c>
      <c r="G8825">
        <v>6235389715</v>
      </c>
      <c r="H8825" t="s">
        <v>317</v>
      </c>
      <c r="I8825" s="1">
        <v>23496</v>
      </c>
      <c r="J8825" t="s">
        <v>42679</v>
      </c>
      <c r="K8825" t="s">
        <v>42680</v>
      </c>
      <c r="L8825">
        <v>20173</v>
      </c>
      <c r="M8825" t="s">
        <v>317</v>
      </c>
      <c r="N8825" s="1">
        <v>45206</v>
      </c>
      <c r="O8825" s="1">
        <v>45208</v>
      </c>
      <c r="P8825">
        <v>73</v>
      </c>
      <c r="Q8825">
        <v>3</v>
      </c>
      <c r="R8825" t="s">
        <v>53</v>
      </c>
      <c r="S8825">
        <v>3</v>
      </c>
      <c r="T8825">
        <v>1</v>
      </c>
      <c r="U8825">
        <v>2</v>
      </c>
      <c r="V8825">
        <v>274</v>
      </c>
      <c r="W8825" t="s">
        <v>41</v>
      </c>
      <c r="X8825" t="s">
        <v>42681</v>
      </c>
      <c r="Y8825" t="s">
        <v>65</v>
      </c>
      <c r="Z8825" s="1">
        <v>45196</v>
      </c>
      <c r="AA8825" s="2">
        <v>0.5481597222222222</v>
      </c>
      <c r="AB8825" s="2">
        <v>0.3115162037037037</v>
      </c>
      <c r="AC8825" t="s">
        <v>45</v>
      </c>
      <c r="AD8825" t="s">
        <v>44</v>
      </c>
      <c r="AE8825" t="s">
        <v>44</v>
      </c>
      <c r="AF8825">
        <v>137</v>
      </c>
    </row>
    <row r="8826" spans="1:32">
      <c r="A8826">
        <v>34565</v>
      </c>
      <c r="B8826">
        <v>33665</v>
      </c>
      <c r="C8826" t="s">
        <v>583</v>
      </c>
      <c r="D8826" t="s">
        <v>3611</v>
      </c>
      <c r="E8826" t="s">
        <v>34</v>
      </c>
      <c r="F8826" t="s">
        <v>42682</v>
      </c>
      <c r="G8826" t="s">
        <v>42683</v>
      </c>
      <c r="H8826" t="s">
        <v>272</v>
      </c>
      <c r="I8826" s="1">
        <v>36781</v>
      </c>
      <c r="J8826" t="s">
        <v>42684</v>
      </c>
      <c r="K8826" t="s">
        <v>42685</v>
      </c>
      <c r="L8826">
        <v>67720</v>
      </c>
      <c r="M8826" t="s">
        <v>272</v>
      </c>
      <c r="N8826" s="1">
        <v>44975</v>
      </c>
      <c r="O8826" s="1">
        <v>44977</v>
      </c>
      <c r="P8826">
        <v>49</v>
      </c>
      <c r="Q8826">
        <v>2</v>
      </c>
      <c r="R8826" t="s">
        <v>53</v>
      </c>
      <c r="S8826">
        <v>1</v>
      </c>
      <c r="T8826">
        <v>1</v>
      </c>
      <c r="U8826">
        <v>2</v>
      </c>
      <c r="V8826">
        <v>248</v>
      </c>
      <c r="W8826" t="s">
        <v>41</v>
      </c>
      <c r="X8826" t="s">
        <v>42686</v>
      </c>
      <c r="Y8826" t="s">
        <v>6</v>
      </c>
      <c r="Z8826" s="1">
        <v>44938</v>
      </c>
      <c r="AA8826" s="2">
        <v>0.95346064814814813</v>
      </c>
      <c r="AB8826" s="2">
        <v>0.48726851851851855</v>
      </c>
      <c r="AC8826" t="s">
        <v>44</v>
      </c>
      <c r="AD8826" t="s">
        <v>44</v>
      </c>
      <c r="AE8826" t="s">
        <v>44</v>
      </c>
      <c r="AF8826">
        <v>124</v>
      </c>
    </row>
    <row r="8827" spans="1:32">
      <c r="A8827">
        <v>34566</v>
      </c>
      <c r="B8827">
        <v>33666</v>
      </c>
      <c r="C8827" t="s">
        <v>3283</v>
      </c>
      <c r="D8827" t="s">
        <v>2856</v>
      </c>
      <c r="E8827" t="s">
        <v>48</v>
      </c>
      <c r="F8827" t="s">
        <v>42687</v>
      </c>
      <c r="G8827" t="s">
        <v>42688</v>
      </c>
      <c r="H8827" t="s">
        <v>692</v>
      </c>
      <c r="I8827" s="1">
        <v>26080</v>
      </c>
      <c r="J8827" t="s">
        <v>42689</v>
      </c>
      <c r="K8827" t="s">
        <v>3727</v>
      </c>
      <c r="L8827">
        <v>79865</v>
      </c>
      <c r="M8827" t="s">
        <v>692</v>
      </c>
      <c r="N8827" s="1">
        <v>45295</v>
      </c>
      <c r="O8827" s="1">
        <v>45298</v>
      </c>
      <c r="P8827">
        <v>7</v>
      </c>
      <c r="Q8827">
        <v>1</v>
      </c>
      <c r="R8827" t="s">
        <v>53</v>
      </c>
      <c r="S8827">
        <v>3</v>
      </c>
      <c r="T8827">
        <v>0</v>
      </c>
      <c r="U8827">
        <v>3</v>
      </c>
      <c r="V8827">
        <v>417</v>
      </c>
      <c r="W8827" t="s">
        <v>54</v>
      </c>
      <c r="X8827" t="s">
        <v>42690</v>
      </c>
      <c r="Y8827" t="s">
        <v>43</v>
      </c>
      <c r="Z8827" s="1">
        <v>45277</v>
      </c>
      <c r="AA8827" s="2">
        <v>0.60966435185185186</v>
      </c>
      <c r="AB8827" s="2">
        <v>0.20219907407407409</v>
      </c>
      <c r="AC8827" t="s">
        <v>44</v>
      </c>
      <c r="AD8827" t="s">
        <v>44</v>
      </c>
      <c r="AE8827" t="s">
        <v>45</v>
      </c>
      <c r="AF8827">
        <v>139</v>
      </c>
    </row>
    <row r="8828" spans="1:32">
      <c r="A8828">
        <v>34568</v>
      </c>
      <c r="B8828">
        <v>33668</v>
      </c>
      <c r="C8828" t="s">
        <v>112</v>
      </c>
      <c r="D8828" t="s">
        <v>57</v>
      </c>
      <c r="E8828" t="s">
        <v>34</v>
      </c>
      <c r="F8828" t="s">
        <v>42691</v>
      </c>
      <c r="G8828" t="s">
        <v>42692</v>
      </c>
      <c r="H8828" t="s">
        <v>135</v>
      </c>
      <c r="I8828" s="1">
        <v>28870</v>
      </c>
      <c r="J8828" t="s">
        <v>42693</v>
      </c>
      <c r="K8828" t="s">
        <v>33042</v>
      </c>
      <c r="L8828">
        <v>43136</v>
      </c>
      <c r="M8828" t="s">
        <v>135</v>
      </c>
      <c r="N8828" s="1">
        <v>45016</v>
      </c>
      <c r="O8828" s="1">
        <v>45019</v>
      </c>
      <c r="P8828">
        <v>41</v>
      </c>
      <c r="Q8828">
        <v>2</v>
      </c>
      <c r="R8828" t="s">
        <v>63</v>
      </c>
      <c r="S8828">
        <v>1</v>
      </c>
      <c r="T8828">
        <v>0</v>
      </c>
      <c r="U8828">
        <v>3</v>
      </c>
      <c r="V8828">
        <v>249</v>
      </c>
      <c r="W8828" t="s">
        <v>54</v>
      </c>
      <c r="X8828" t="s">
        <v>42694</v>
      </c>
      <c r="Y8828" t="s">
        <v>6</v>
      </c>
      <c r="Z8828" s="1">
        <v>44990</v>
      </c>
      <c r="AA8828" s="2">
        <v>0.96810185185185194</v>
      </c>
      <c r="AB8828" s="2">
        <v>2.0937499999999998E-2</v>
      </c>
      <c r="AC8828" t="s">
        <v>45</v>
      </c>
      <c r="AD8828" t="s">
        <v>44</v>
      </c>
      <c r="AE8828" t="s">
        <v>45</v>
      </c>
      <c r="AF8828">
        <v>83</v>
      </c>
    </row>
    <row r="8829" spans="1:32">
      <c r="A8829">
        <v>34569</v>
      </c>
      <c r="B8829">
        <v>33669</v>
      </c>
      <c r="C8829" t="s">
        <v>22840</v>
      </c>
      <c r="D8829" t="s">
        <v>8220</v>
      </c>
      <c r="E8829" t="s">
        <v>48</v>
      </c>
      <c r="F8829" t="s">
        <v>42695</v>
      </c>
      <c r="G8829" t="s">
        <v>42696</v>
      </c>
      <c r="H8829" t="s">
        <v>171</v>
      </c>
      <c r="I8829" s="1">
        <v>33075</v>
      </c>
      <c r="J8829" t="s">
        <v>42697</v>
      </c>
      <c r="K8829" t="s">
        <v>35449</v>
      </c>
      <c r="L8829">
        <v>63271</v>
      </c>
      <c r="M8829" t="s">
        <v>171</v>
      </c>
      <c r="N8829" s="1">
        <v>44968</v>
      </c>
      <c r="O8829" s="1">
        <v>44969</v>
      </c>
      <c r="P8829">
        <v>25</v>
      </c>
      <c r="Q8829">
        <v>1</v>
      </c>
      <c r="R8829" t="s">
        <v>53</v>
      </c>
      <c r="S8829">
        <v>3</v>
      </c>
      <c r="T8829">
        <v>0</v>
      </c>
      <c r="U8829">
        <v>1</v>
      </c>
      <c r="V8829">
        <v>132</v>
      </c>
      <c r="W8829" t="s">
        <v>54</v>
      </c>
      <c r="X8829" t="s">
        <v>42698</v>
      </c>
      <c r="Y8829" t="s">
        <v>81</v>
      </c>
      <c r="Z8829" s="1">
        <v>44935</v>
      </c>
      <c r="AA8829" s="2">
        <v>0.23047453703703705</v>
      </c>
      <c r="AB8829" s="2">
        <v>0.95611111111111102</v>
      </c>
      <c r="AC8829" t="s">
        <v>44</v>
      </c>
      <c r="AD8829" t="s">
        <v>45</v>
      </c>
      <c r="AE8829" t="s">
        <v>44</v>
      </c>
      <c r="AF8829">
        <v>132</v>
      </c>
    </row>
    <row r="8830" spans="1:32">
      <c r="A8830">
        <v>34570</v>
      </c>
      <c r="B8830">
        <v>33670</v>
      </c>
      <c r="C8830" t="s">
        <v>385</v>
      </c>
      <c r="D8830" t="s">
        <v>1913</v>
      </c>
      <c r="E8830" t="s">
        <v>34</v>
      </c>
      <c r="F8830" t="s">
        <v>42699</v>
      </c>
      <c r="G8830" t="s">
        <v>42700</v>
      </c>
      <c r="H8830" t="s">
        <v>1301</v>
      </c>
      <c r="I8830" s="1">
        <v>24172</v>
      </c>
      <c r="J8830" t="s">
        <v>42701</v>
      </c>
      <c r="K8830" t="s">
        <v>20171</v>
      </c>
      <c r="L8830">
        <v>87617</v>
      </c>
      <c r="M8830" t="s">
        <v>1301</v>
      </c>
      <c r="N8830" s="1">
        <v>45288</v>
      </c>
      <c r="O8830" s="1">
        <v>45289</v>
      </c>
      <c r="P8830">
        <v>99</v>
      </c>
      <c r="Q8830">
        <v>4</v>
      </c>
      <c r="R8830" t="s">
        <v>40</v>
      </c>
      <c r="S8830">
        <v>3</v>
      </c>
      <c r="T8830">
        <v>0</v>
      </c>
      <c r="U8830">
        <v>1</v>
      </c>
      <c r="V8830">
        <v>237</v>
      </c>
      <c r="W8830" t="s">
        <v>41</v>
      </c>
      <c r="X8830" t="s">
        <v>42702</v>
      </c>
      <c r="Y8830" t="s">
        <v>65</v>
      </c>
      <c r="Z8830" s="1">
        <v>45268</v>
      </c>
      <c r="AA8830" s="2">
        <v>0.86949074074074073</v>
      </c>
      <c r="AB8830" s="2">
        <v>0.17701388888888889</v>
      </c>
      <c r="AC8830" t="s">
        <v>45</v>
      </c>
      <c r="AD8830" t="s">
        <v>45</v>
      </c>
      <c r="AE8830" t="s">
        <v>44</v>
      </c>
      <c r="AF8830">
        <v>237</v>
      </c>
    </row>
    <row r="8831" spans="1:32">
      <c r="A8831">
        <v>34572</v>
      </c>
      <c r="B8831">
        <v>33672</v>
      </c>
      <c r="C8831" t="s">
        <v>1771</v>
      </c>
      <c r="D8831" t="s">
        <v>57</v>
      </c>
      <c r="E8831" t="s">
        <v>34</v>
      </c>
      <c r="F8831" t="s">
        <v>42703</v>
      </c>
      <c r="G8831" t="s">
        <v>42704</v>
      </c>
      <c r="H8831" t="s">
        <v>94</v>
      </c>
      <c r="I8831" s="1">
        <v>22383</v>
      </c>
      <c r="J8831" t="s">
        <v>42705</v>
      </c>
      <c r="K8831" t="s">
        <v>42706</v>
      </c>
      <c r="L8831">
        <v>93813</v>
      </c>
      <c r="M8831" t="s">
        <v>94</v>
      </c>
      <c r="N8831" s="1">
        <v>45178</v>
      </c>
      <c r="O8831" s="1">
        <v>45182</v>
      </c>
      <c r="P8831">
        <v>4</v>
      </c>
      <c r="Q8831">
        <v>1</v>
      </c>
      <c r="R8831" t="s">
        <v>53</v>
      </c>
      <c r="S8831">
        <v>2</v>
      </c>
      <c r="T8831">
        <v>0</v>
      </c>
      <c r="U8831">
        <v>4</v>
      </c>
      <c r="V8831">
        <v>484</v>
      </c>
      <c r="W8831" t="s">
        <v>54</v>
      </c>
      <c r="X8831" t="s">
        <v>42707</v>
      </c>
      <c r="Y8831" t="s">
        <v>65</v>
      </c>
      <c r="Z8831" s="1">
        <v>45139</v>
      </c>
      <c r="AA8831" s="2">
        <v>0.98603009259259267</v>
      </c>
      <c r="AB8831" s="2">
        <v>2.4965277777777781E-2</v>
      </c>
      <c r="AC8831" t="s">
        <v>44</v>
      </c>
      <c r="AD8831" t="s">
        <v>45</v>
      </c>
      <c r="AE8831" t="s">
        <v>44</v>
      </c>
      <c r="AF8831">
        <v>121</v>
      </c>
    </row>
    <row r="8832" spans="1:32">
      <c r="A8832">
        <v>34573</v>
      </c>
      <c r="B8832">
        <v>33673</v>
      </c>
      <c r="C8832" t="s">
        <v>1503</v>
      </c>
      <c r="D8832" t="s">
        <v>57</v>
      </c>
      <c r="E8832" t="s">
        <v>48</v>
      </c>
      <c r="F8832" t="s">
        <v>42708</v>
      </c>
      <c r="G8832" t="s">
        <v>42709</v>
      </c>
      <c r="H8832" t="s">
        <v>330</v>
      </c>
      <c r="I8832" s="1">
        <v>31094</v>
      </c>
      <c r="J8832" t="s">
        <v>42710</v>
      </c>
      <c r="K8832" t="s">
        <v>10611</v>
      </c>
      <c r="L8832">
        <v>93630</v>
      </c>
      <c r="M8832" t="s">
        <v>330</v>
      </c>
      <c r="N8832" s="1">
        <v>44955</v>
      </c>
      <c r="O8832" s="1">
        <v>44956</v>
      </c>
      <c r="P8832">
        <v>86</v>
      </c>
      <c r="Q8832">
        <v>4</v>
      </c>
      <c r="R8832" t="s">
        <v>63</v>
      </c>
      <c r="S8832">
        <v>1</v>
      </c>
      <c r="T8832">
        <v>1</v>
      </c>
      <c r="U8832">
        <v>1</v>
      </c>
      <c r="V8832">
        <v>70</v>
      </c>
      <c r="W8832" t="s">
        <v>54</v>
      </c>
      <c r="X8832" t="s">
        <v>42711</v>
      </c>
      <c r="Y8832" t="s">
        <v>65</v>
      </c>
      <c r="Z8832" s="1">
        <v>44945</v>
      </c>
      <c r="AA8832" s="2">
        <v>0.39037037037037042</v>
      </c>
      <c r="AB8832" s="2">
        <v>0.72894675925925922</v>
      </c>
      <c r="AC8832" t="s">
        <v>45</v>
      </c>
      <c r="AD8832" t="s">
        <v>45</v>
      </c>
      <c r="AE8832" t="s">
        <v>45</v>
      </c>
      <c r="AF8832">
        <v>70</v>
      </c>
    </row>
    <row r="8833" spans="1:32">
      <c r="A8833">
        <v>34574</v>
      </c>
      <c r="B8833">
        <v>33674</v>
      </c>
      <c r="C8833" t="s">
        <v>236</v>
      </c>
      <c r="D8833" t="s">
        <v>359</v>
      </c>
      <c r="E8833" t="s">
        <v>48</v>
      </c>
      <c r="F8833" t="s">
        <v>42712</v>
      </c>
      <c r="G8833" t="s">
        <v>42713</v>
      </c>
      <c r="H8833" t="s">
        <v>530</v>
      </c>
      <c r="I8833" s="1">
        <v>16688</v>
      </c>
      <c r="J8833" t="s">
        <v>42714</v>
      </c>
      <c r="K8833" t="s">
        <v>42715</v>
      </c>
      <c r="L8833">
        <v>16585</v>
      </c>
      <c r="M8833" t="s">
        <v>530</v>
      </c>
      <c r="N8833" s="1">
        <v>45152</v>
      </c>
      <c r="O8833" s="1">
        <v>45153</v>
      </c>
      <c r="P8833">
        <v>57</v>
      </c>
      <c r="Q8833">
        <v>3</v>
      </c>
      <c r="R8833" t="s">
        <v>40</v>
      </c>
      <c r="S8833">
        <v>1</v>
      </c>
      <c r="T8833">
        <v>0</v>
      </c>
      <c r="U8833">
        <v>1</v>
      </c>
      <c r="V8833">
        <v>216</v>
      </c>
      <c r="W8833" t="s">
        <v>41</v>
      </c>
      <c r="X8833" t="s">
        <v>42716</v>
      </c>
      <c r="Y8833" t="s">
        <v>81</v>
      </c>
      <c r="Z8833" s="1">
        <v>45127</v>
      </c>
      <c r="AA8833" s="2">
        <v>1.8715277777777779E-2</v>
      </c>
      <c r="AB8833" s="2">
        <v>0.20902777777777778</v>
      </c>
      <c r="AC8833" t="s">
        <v>45</v>
      </c>
      <c r="AD8833" t="s">
        <v>44</v>
      </c>
      <c r="AE8833" t="s">
        <v>45</v>
      </c>
      <c r="AF8833">
        <v>216</v>
      </c>
    </row>
    <row r="8834" spans="1:32">
      <c r="A8834">
        <v>34575</v>
      </c>
      <c r="B8834">
        <v>33675</v>
      </c>
      <c r="C8834" t="s">
        <v>1240</v>
      </c>
      <c r="D8834" t="s">
        <v>2616</v>
      </c>
      <c r="E8834" t="s">
        <v>34</v>
      </c>
      <c r="F8834" t="s">
        <v>42717</v>
      </c>
      <c r="G8834" t="s">
        <v>42718</v>
      </c>
      <c r="H8834" t="s">
        <v>37</v>
      </c>
      <c r="I8834" s="1">
        <v>20711</v>
      </c>
      <c r="J8834" t="s">
        <v>42719</v>
      </c>
      <c r="K8834" t="s">
        <v>30243</v>
      </c>
      <c r="L8834">
        <v>76249</v>
      </c>
      <c r="M8834" t="s">
        <v>37</v>
      </c>
      <c r="N8834" s="1">
        <v>45019</v>
      </c>
      <c r="O8834" s="1">
        <v>45024</v>
      </c>
      <c r="P8834">
        <v>34</v>
      </c>
      <c r="Q8834">
        <v>2</v>
      </c>
      <c r="R8834" t="s">
        <v>53</v>
      </c>
      <c r="S8834">
        <v>4</v>
      </c>
      <c r="T8834">
        <v>0</v>
      </c>
      <c r="U8834">
        <v>5</v>
      </c>
      <c r="V8834">
        <v>660</v>
      </c>
      <c r="W8834" t="s">
        <v>41</v>
      </c>
      <c r="X8834" t="s">
        <v>42720</v>
      </c>
      <c r="Y8834" t="s">
        <v>6</v>
      </c>
      <c r="Z8834" s="1">
        <v>45002</v>
      </c>
      <c r="AA8834" s="2">
        <v>0.3115162037037037</v>
      </c>
      <c r="AB8834" s="2">
        <v>6.0266203703703704E-2</v>
      </c>
      <c r="AC8834" t="s">
        <v>45</v>
      </c>
      <c r="AD8834" t="s">
        <v>44</v>
      </c>
      <c r="AE8834" t="s">
        <v>44</v>
      </c>
      <c r="AF8834">
        <v>132</v>
      </c>
    </row>
    <row r="8835" spans="1:32">
      <c r="A8835">
        <v>34578</v>
      </c>
      <c r="B8835">
        <v>33678</v>
      </c>
      <c r="C8835" t="s">
        <v>2316</v>
      </c>
      <c r="D8835" t="s">
        <v>7949</v>
      </c>
      <c r="E8835" t="s">
        <v>48</v>
      </c>
      <c r="F8835" t="s">
        <v>42721</v>
      </c>
      <c r="G8835" t="s">
        <v>42722</v>
      </c>
      <c r="H8835" t="s">
        <v>171</v>
      </c>
      <c r="I8835" s="1">
        <v>33313</v>
      </c>
      <c r="J8835" t="s">
        <v>42723</v>
      </c>
      <c r="K8835" t="s">
        <v>42724</v>
      </c>
      <c r="L8835">
        <v>59307</v>
      </c>
      <c r="M8835" t="s">
        <v>171</v>
      </c>
      <c r="N8835" s="1">
        <v>45056</v>
      </c>
      <c r="O8835" s="1">
        <v>45060</v>
      </c>
      <c r="P8835">
        <v>71</v>
      </c>
      <c r="Q8835">
        <v>3</v>
      </c>
      <c r="R8835" t="s">
        <v>63</v>
      </c>
      <c r="S8835">
        <v>1</v>
      </c>
      <c r="T8835">
        <v>0</v>
      </c>
      <c r="U8835">
        <v>4</v>
      </c>
      <c r="V8835">
        <v>288</v>
      </c>
      <c r="W8835" t="s">
        <v>54</v>
      </c>
      <c r="X8835" t="s">
        <v>42725</v>
      </c>
      <c r="Y8835" t="s">
        <v>43</v>
      </c>
      <c r="Z8835" s="1">
        <v>45027</v>
      </c>
      <c r="AA8835" s="2">
        <v>0.87996527777777789</v>
      </c>
      <c r="AB8835" s="2">
        <v>0.89023148148148146</v>
      </c>
      <c r="AC8835" t="s">
        <v>44</v>
      </c>
      <c r="AD8835" t="s">
        <v>44</v>
      </c>
      <c r="AE8835" t="s">
        <v>44</v>
      </c>
      <c r="AF8835">
        <v>72</v>
      </c>
    </row>
    <row r="8836" spans="1:32">
      <c r="A8836">
        <v>34581</v>
      </c>
      <c r="B8836">
        <v>33681</v>
      </c>
      <c r="C8836" t="s">
        <v>908</v>
      </c>
      <c r="D8836" t="s">
        <v>2019</v>
      </c>
      <c r="E8836" t="s">
        <v>34</v>
      </c>
      <c r="F8836" t="s">
        <v>42726</v>
      </c>
      <c r="G8836" t="s">
        <v>42727</v>
      </c>
      <c r="H8836" t="s">
        <v>280</v>
      </c>
      <c r="I8836" s="1">
        <v>21633</v>
      </c>
      <c r="J8836" t="s">
        <v>42728</v>
      </c>
      <c r="K8836" t="s">
        <v>42729</v>
      </c>
      <c r="L8836">
        <v>38226</v>
      </c>
      <c r="M8836" t="s">
        <v>280</v>
      </c>
      <c r="N8836" s="1">
        <v>45128</v>
      </c>
      <c r="O8836" s="1">
        <v>45129</v>
      </c>
      <c r="P8836">
        <v>29</v>
      </c>
      <c r="Q8836">
        <v>2</v>
      </c>
      <c r="R8836" t="s">
        <v>63</v>
      </c>
      <c r="S8836">
        <v>3</v>
      </c>
      <c r="T8836">
        <v>1</v>
      </c>
      <c r="U8836">
        <v>1</v>
      </c>
      <c r="V8836">
        <v>64</v>
      </c>
      <c r="W8836" t="s">
        <v>41</v>
      </c>
      <c r="X8836" t="s">
        <v>42730</v>
      </c>
      <c r="Y8836" t="s">
        <v>65</v>
      </c>
      <c r="Z8836" s="1">
        <v>45116</v>
      </c>
      <c r="AA8836" s="2">
        <v>0.51579861111111114</v>
      </c>
      <c r="AB8836" s="2">
        <v>0.6537384259259259</v>
      </c>
      <c r="AC8836" t="s">
        <v>45</v>
      </c>
      <c r="AD8836" t="s">
        <v>45</v>
      </c>
      <c r="AE8836" t="s">
        <v>45</v>
      </c>
      <c r="AF8836">
        <v>64</v>
      </c>
    </row>
    <row r="8837" spans="1:32">
      <c r="A8837">
        <v>34582</v>
      </c>
      <c r="B8837">
        <v>33682</v>
      </c>
      <c r="C8837" t="s">
        <v>90</v>
      </c>
      <c r="D8837" t="s">
        <v>1902</v>
      </c>
      <c r="E8837" t="s">
        <v>48</v>
      </c>
      <c r="F8837" t="s">
        <v>42731</v>
      </c>
      <c r="G8837" t="s">
        <v>42732</v>
      </c>
      <c r="H8837" t="s">
        <v>115</v>
      </c>
      <c r="I8837" s="1">
        <v>34337</v>
      </c>
      <c r="J8837" t="s">
        <v>42733</v>
      </c>
      <c r="K8837" t="s">
        <v>42734</v>
      </c>
      <c r="L8837">
        <v>36004</v>
      </c>
      <c r="M8837" t="s">
        <v>115</v>
      </c>
      <c r="N8837" s="1">
        <v>45257</v>
      </c>
      <c r="O8837" s="1">
        <v>45260</v>
      </c>
      <c r="P8837">
        <v>89</v>
      </c>
      <c r="Q8837">
        <v>4</v>
      </c>
      <c r="R8837" t="s">
        <v>63</v>
      </c>
      <c r="S8837">
        <v>3</v>
      </c>
      <c r="T8837">
        <v>1</v>
      </c>
      <c r="U8837">
        <v>3</v>
      </c>
      <c r="V8837">
        <v>234</v>
      </c>
      <c r="W8837" t="s">
        <v>54</v>
      </c>
      <c r="X8837" t="s">
        <v>42735</v>
      </c>
      <c r="Y8837" t="s">
        <v>6</v>
      </c>
      <c r="Z8837" s="1">
        <v>45237</v>
      </c>
      <c r="AA8837" s="2">
        <v>1.4166666666666666E-2</v>
      </c>
      <c r="AB8837" s="2">
        <v>0.78886574074074067</v>
      </c>
      <c r="AC8837" t="s">
        <v>44</v>
      </c>
      <c r="AD8837" t="s">
        <v>45</v>
      </c>
      <c r="AE8837" t="s">
        <v>45</v>
      </c>
      <c r="AF8837">
        <v>78</v>
      </c>
    </row>
    <row r="8838" spans="1:32">
      <c r="A8838">
        <v>34584</v>
      </c>
      <c r="B8838">
        <v>33684</v>
      </c>
      <c r="C8838" t="s">
        <v>1771</v>
      </c>
      <c r="D8838" t="s">
        <v>57</v>
      </c>
      <c r="E8838" t="s">
        <v>48</v>
      </c>
      <c r="F8838" t="s">
        <v>42736</v>
      </c>
      <c r="G8838" t="s">
        <v>42737</v>
      </c>
      <c r="H8838" t="s">
        <v>1442</v>
      </c>
      <c r="I8838" s="1">
        <v>32739</v>
      </c>
      <c r="J8838" t="s">
        <v>42738</v>
      </c>
      <c r="K8838" t="s">
        <v>42739</v>
      </c>
      <c r="L8838">
        <v>50282</v>
      </c>
      <c r="M8838" t="s">
        <v>1442</v>
      </c>
      <c r="N8838" s="1">
        <v>45276</v>
      </c>
      <c r="O8838" s="1">
        <v>45281</v>
      </c>
      <c r="P8838">
        <v>78</v>
      </c>
      <c r="Q8838">
        <v>4</v>
      </c>
      <c r="R8838" t="s">
        <v>40</v>
      </c>
      <c r="S8838">
        <v>3</v>
      </c>
      <c r="T8838">
        <v>1</v>
      </c>
      <c r="U8838">
        <v>5</v>
      </c>
      <c r="V8838">
        <v>1075</v>
      </c>
      <c r="W8838" t="s">
        <v>41</v>
      </c>
      <c r="X8838" t="s">
        <v>42740</v>
      </c>
      <c r="Y8838" t="s">
        <v>81</v>
      </c>
      <c r="Z8838" s="1">
        <v>45260</v>
      </c>
      <c r="AA8838" s="2">
        <v>0.98052083333333329</v>
      </c>
      <c r="AB8838" s="2">
        <v>0.77128472222222222</v>
      </c>
      <c r="AC8838" t="s">
        <v>44</v>
      </c>
      <c r="AD8838" t="s">
        <v>44</v>
      </c>
      <c r="AE8838" t="s">
        <v>45</v>
      </c>
      <c r="AF8838">
        <v>215</v>
      </c>
    </row>
    <row r="8839" spans="1:32">
      <c r="A8839">
        <v>34585</v>
      </c>
      <c r="B8839">
        <v>33685</v>
      </c>
      <c r="C8839" t="s">
        <v>11400</v>
      </c>
      <c r="D8839" t="s">
        <v>126</v>
      </c>
      <c r="E8839" t="s">
        <v>48</v>
      </c>
      <c r="F8839" t="s">
        <v>42741</v>
      </c>
      <c r="G8839" t="s">
        <v>42742</v>
      </c>
      <c r="H8839" t="s">
        <v>60</v>
      </c>
      <c r="I8839" s="1">
        <v>27514</v>
      </c>
      <c r="J8839" t="s">
        <v>42743</v>
      </c>
      <c r="K8839" t="s">
        <v>12035</v>
      </c>
      <c r="L8839">
        <v>83745</v>
      </c>
      <c r="M8839" t="s">
        <v>60</v>
      </c>
      <c r="N8839" s="1">
        <v>45290</v>
      </c>
      <c r="O8839" s="1">
        <v>45293</v>
      </c>
      <c r="P8839">
        <v>99</v>
      </c>
      <c r="Q8839">
        <v>4</v>
      </c>
      <c r="R8839" t="s">
        <v>40</v>
      </c>
      <c r="S8839">
        <v>4</v>
      </c>
      <c r="T8839">
        <v>0</v>
      </c>
      <c r="U8839">
        <v>3</v>
      </c>
      <c r="V8839">
        <v>600</v>
      </c>
      <c r="W8839" t="s">
        <v>54</v>
      </c>
      <c r="X8839" t="s">
        <v>42744</v>
      </c>
      <c r="Y8839" t="s">
        <v>65</v>
      </c>
      <c r="Z8839" s="1">
        <v>45285</v>
      </c>
      <c r="AA8839" s="2">
        <v>3.0520833333333334E-2</v>
      </c>
      <c r="AB8839" s="2">
        <v>0.20079861111111111</v>
      </c>
      <c r="AC8839" t="s">
        <v>44</v>
      </c>
      <c r="AD8839" t="s">
        <v>45</v>
      </c>
      <c r="AE8839" t="s">
        <v>45</v>
      </c>
      <c r="AF8839">
        <v>200</v>
      </c>
    </row>
    <row r="8840" spans="1:32">
      <c r="A8840">
        <v>34588</v>
      </c>
      <c r="B8840">
        <v>33688</v>
      </c>
      <c r="C8840" t="s">
        <v>2431</v>
      </c>
      <c r="D8840" t="s">
        <v>1023</v>
      </c>
      <c r="E8840" t="s">
        <v>34</v>
      </c>
      <c r="F8840" t="s">
        <v>42745</v>
      </c>
      <c r="G8840" t="s">
        <v>42746</v>
      </c>
      <c r="H8840" t="s">
        <v>330</v>
      </c>
      <c r="I8840" s="1">
        <v>30618</v>
      </c>
      <c r="J8840" t="s">
        <v>42747</v>
      </c>
      <c r="K8840" t="s">
        <v>14006</v>
      </c>
      <c r="L8840">
        <v>62036</v>
      </c>
      <c r="M8840" t="s">
        <v>330</v>
      </c>
      <c r="N8840" s="1">
        <v>45234</v>
      </c>
      <c r="O8840" s="1">
        <v>45236</v>
      </c>
      <c r="P8840">
        <v>56</v>
      </c>
      <c r="Q8840">
        <v>3</v>
      </c>
      <c r="R8840" t="s">
        <v>63</v>
      </c>
      <c r="S8840">
        <v>1</v>
      </c>
      <c r="T8840">
        <v>1</v>
      </c>
      <c r="U8840">
        <v>2</v>
      </c>
      <c r="V8840">
        <v>156</v>
      </c>
      <c r="W8840" t="s">
        <v>41</v>
      </c>
      <c r="X8840" t="s">
        <v>42748</v>
      </c>
      <c r="Y8840" t="s">
        <v>43</v>
      </c>
      <c r="Z8840" s="1">
        <v>45196</v>
      </c>
      <c r="AA8840" s="2">
        <v>0.47462962962962968</v>
      </c>
      <c r="AB8840" s="2">
        <v>0.74510416666666668</v>
      </c>
      <c r="AC8840" t="s">
        <v>45</v>
      </c>
      <c r="AD8840" t="s">
        <v>45</v>
      </c>
      <c r="AE8840" t="s">
        <v>44</v>
      </c>
      <c r="AF8840">
        <v>78</v>
      </c>
    </row>
    <row r="8841" spans="1:32">
      <c r="A8841">
        <v>34589</v>
      </c>
      <c r="B8841">
        <v>33689</v>
      </c>
      <c r="C8841" t="s">
        <v>3590</v>
      </c>
      <c r="D8841" t="s">
        <v>140</v>
      </c>
      <c r="E8841" t="s">
        <v>34</v>
      </c>
      <c r="F8841" t="s">
        <v>42749</v>
      </c>
      <c r="G8841" t="s">
        <v>42750</v>
      </c>
      <c r="H8841" t="s">
        <v>77</v>
      </c>
      <c r="I8841" s="1">
        <v>23325</v>
      </c>
      <c r="J8841" t="s">
        <v>42751</v>
      </c>
      <c r="K8841" t="s">
        <v>42752</v>
      </c>
      <c r="L8841">
        <v>62983</v>
      </c>
      <c r="M8841" t="s">
        <v>77</v>
      </c>
      <c r="N8841" s="1">
        <v>45112</v>
      </c>
      <c r="O8841" s="1">
        <v>45116</v>
      </c>
      <c r="P8841">
        <v>44</v>
      </c>
      <c r="Q8841">
        <v>2</v>
      </c>
      <c r="R8841" t="s">
        <v>63</v>
      </c>
      <c r="S8841">
        <v>1</v>
      </c>
      <c r="T8841">
        <v>1</v>
      </c>
      <c r="U8841">
        <v>4</v>
      </c>
      <c r="V8841">
        <v>244</v>
      </c>
      <c r="W8841" t="s">
        <v>54</v>
      </c>
      <c r="X8841" t="s">
        <v>42753</v>
      </c>
      <c r="Y8841" t="s">
        <v>6</v>
      </c>
      <c r="Z8841" s="1">
        <v>45086</v>
      </c>
      <c r="AA8841" s="2">
        <v>0.28171296296296294</v>
      </c>
      <c r="AB8841" s="2">
        <v>0.50740740740740742</v>
      </c>
      <c r="AC8841" t="s">
        <v>44</v>
      </c>
      <c r="AD8841" t="s">
        <v>45</v>
      </c>
      <c r="AE8841" t="s">
        <v>45</v>
      </c>
      <c r="AF8841">
        <v>61</v>
      </c>
    </row>
    <row r="8842" spans="1:32">
      <c r="A8842">
        <v>34591</v>
      </c>
      <c r="B8842">
        <v>33691</v>
      </c>
      <c r="C8842" t="s">
        <v>1913</v>
      </c>
      <c r="D8842" t="s">
        <v>9633</v>
      </c>
      <c r="E8842" t="s">
        <v>48</v>
      </c>
      <c r="F8842" t="s">
        <v>42754</v>
      </c>
      <c r="G8842" t="s">
        <v>42755</v>
      </c>
      <c r="H8842" t="s">
        <v>423</v>
      </c>
      <c r="I8842" s="1">
        <v>35917</v>
      </c>
      <c r="J8842" t="s">
        <v>42756</v>
      </c>
      <c r="K8842" t="s">
        <v>42757</v>
      </c>
      <c r="L8842">
        <v>67568</v>
      </c>
      <c r="M8842" t="s">
        <v>423</v>
      </c>
      <c r="N8842" s="1">
        <v>45033</v>
      </c>
      <c r="O8842" s="1">
        <v>45038</v>
      </c>
      <c r="P8842">
        <v>95</v>
      </c>
      <c r="Q8842">
        <v>4</v>
      </c>
      <c r="R8842" t="s">
        <v>63</v>
      </c>
      <c r="S8842">
        <v>4</v>
      </c>
      <c r="T8842">
        <v>2</v>
      </c>
      <c r="U8842">
        <v>5</v>
      </c>
      <c r="V8842">
        <v>325</v>
      </c>
      <c r="W8842" t="s">
        <v>54</v>
      </c>
      <c r="X8842" t="s">
        <v>42758</v>
      </c>
      <c r="Y8842" t="s">
        <v>65</v>
      </c>
      <c r="Z8842" s="1">
        <v>45019</v>
      </c>
      <c r="AA8842" s="2">
        <v>9.3622685185185184E-2</v>
      </c>
      <c r="AB8842" s="2">
        <v>0.41870370370370374</v>
      </c>
      <c r="AC8842" t="s">
        <v>44</v>
      </c>
      <c r="AD8842" t="s">
        <v>45</v>
      </c>
      <c r="AE8842" t="s">
        <v>45</v>
      </c>
      <c r="AF8842">
        <v>65</v>
      </c>
    </row>
    <row r="8843" spans="1:32">
      <c r="A8843">
        <v>34593</v>
      </c>
      <c r="B8843">
        <v>33693</v>
      </c>
      <c r="C8843" t="s">
        <v>9000</v>
      </c>
      <c r="D8843" t="s">
        <v>609</v>
      </c>
      <c r="E8843" t="s">
        <v>34</v>
      </c>
      <c r="F8843" t="s">
        <v>42759</v>
      </c>
      <c r="G8843" t="s">
        <v>42760</v>
      </c>
      <c r="H8843" t="s">
        <v>280</v>
      </c>
      <c r="I8843" s="1">
        <v>28782</v>
      </c>
      <c r="J8843" t="s">
        <v>42761</v>
      </c>
      <c r="K8843" t="s">
        <v>42762</v>
      </c>
      <c r="L8843">
        <v>92783</v>
      </c>
      <c r="M8843" t="s">
        <v>280</v>
      </c>
      <c r="N8843" s="1">
        <v>44978</v>
      </c>
      <c r="O8843" s="1">
        <v>44980</v>
      </c>
      <c r="P8843">
        <v>81</v>
      </c>
      <c r="Q8843">
        <v>4</v>
      </c>
      <c r="R8843" t="s">
        <v>40</v>
      </c>
      <c r="S8843">
        <v>1</v>
      </c>
      <c r="T8843">
        <v>1</v>
      </c>
      <c r="U8843">
        <v>2</v>
      </c>
      <c r="V8843">
        <v>456</v>
      </c>
      <c r="W8843" t="s">
        <v>41</v>
      </c>
      <c r="X8843" t="s">
        <v>42763</v>
      </c>
      <c r="Y8843" t="s">
        <v>81</v>
      </c>
      <c r="Z8843" s="1">
        <v>44972</v>
      </c>
      <c r="AA8843" s="2">
        <v>0.38435185185185183</v>
      </c>
      <c r="AB8843" s="2">
        <v>0.1423611111111111</v>
      </c>
      <c r="AC8843" t="s">
        <v>44</v>
      </c>
      <c r="AD8843" t="s">
        <v>44</v>
      </c>
      <c r="AE8843" t="s">
        <v>44</v>
      </c>
      <c r="AF8843">
        <v>228</v>
      </c>
    </row>
    <row r="8844" spans="1:32">
      <c r="A8844">
        <v>34594</v>
      </c>
      <c r="B8844">
        <v>33694</v>
      </c>
      <c r="C8844" t="s">
        <v>391</v>
      </c>
      <c r="D8844" t="s">
        <v>17288</v>
      </c>
      <c r="E8844" t="s">
        <v>48</v>
      </c>
      <c r="F8844" t="s">
        <v>42764</v>
      </c>
      <c r="G8844">
        <v>9032851002</v>
      </c>
      <c r="H8844" t="s">
        <v>60</v>
      </c>
      <c r="I8844" s="1">
        <v>37779</v>
      </c>
      <c r="J8844" t="s">
        <v>42765</v>
      </c>
      <c r="K8844" t="s">
        <v>42766</v>
      </c>
      <c r="L8844">
        <v>11157</v>
      </c>
      <c r="M8844" t="s">
        <v>60</v>
      </c>
      <c r="N8844" s="1">
        <v>45106</v>
      </c>
      <c r="O8844" s="1">
        <v>45109</v>
      </c>
      <c r="P8844">
        <v>61</v>
      </c>
      <c r="Q8844">
        <v>3</v>
      </c>
      <c r="R8844" t="s">
        <v>53</v>
      </c>
      <c r="S8844">
        <v>4</v>
      </c>
      <c r="T8844">
        <v>2</v>
      </c>
      <c r="U8844">
        <v>3</v>
      </c>
      <c r="V8844">
        <v>366</v>
      </c>
      <c r="W8844" t="s">
        <v>54</v>
      </c>
      <c r="X8844" t="s">
        <v>42767</v>
      </c>
      <c r="Y8844" t="s">
        <v>81</v>
      </c>
      <c r="Z8844" s="1">
        <v>45083</v>
      </c>
      <c r="AA8844" s="2">
        <v>0.65112268518518512</v>
      </c>
      <c r="AB8844" s="2">
        <v>0.42868055555555556</v>
      </c>
      <c r="AC8844" t="s">
        <v>45</v>
      </c>
      <c r="AD8844" t="s">
        <v>44</v>
      </c>
      <c r="AE8844" t="s">
        <v>44</v>
      </c>
      <c r="AF8844">
        <v>122</v>
      </c>
    </row>
    <row r="8845" spans="1:32">
      <c r="A8845">
        <v>34600</v>
      </c>
      <c r="B8845">
        <v>33700</v>
      </c>
      <c r="C8845" t="s">
        <v>702</v>
      </c>
      <c r="D8845" t="s">
        <v>83</v>
      </c>
      <c r="E8845" t="s">
        <v>48</v>
      </c>
      <c r="F8845" t="s">
        <v>10359</v>
      </c>
      <c r="G8845" t="s">
        <v>42768</v>
      </c>
      <c r="H8845" t="s">
        <v>330</v>
      </c>
      <c r="I8845" s="1">
        <v>38723</v>
      </c>
      <c r="J8845" t="s">
        <v>42769</v>
      </c>
      <c r="K8845" t="s">
        <v>42770</v>
      </c>
      <c r="L8845">
        <v>93578</v>
      </c>
      <c r="M8845" t="s">
        <v>330</v>
      </c>
      <c r="N8845" s="1">
        <v>45009</v>
      </c>
      <c r="O8845" s="1">
        <v>45011</v>
      </c>
      <c r="P8845">
        <v>68</v>
      </c>
      <c r="Q8845">
        <v>3</v>
      </c>
      <c r="R8845" t="s">
        <v>63</v>
      </c>
      <c r="S8845">
        <v>2</v>
      </c>
      <c r="T8845">
        <v>0</v>
      </c>
      <c r="U8845">
        <v>2</v>
      </c>
      <c r="V8845">
        <v>126</v>
      </c>
      <c r="W8845" t="s">
        <v>41</v>
      </c>
      <c r="X8845" t="s">
        <v>42771</v>
      </c>
      <c r="Y8845" t="s">
        <v>6</v>
      </c>
      <c r="Z8845" s="1">
        <v>44993</v>
      </c>
      <c r="AA8845" s="2">
        <v>0.23696759259259259</v>
      </c>
      <c r="AB8845" s="2">
        <v>0.10594907407407407</v>
      </c>
      <c r="AC8845" t="s">
        <v>44</v>
      </c>
      <c r="AD8845" t="s">
        <v>44</v>
      </c>
      <c r="AE8845" t="s">
        <v>45</v>
      </c>
      <c r="AF8845">
        <v>63</v>
      </c>
    </row>
    <row r="8846" spans="1:32">
      <c r="A8846">
        <v>34601</v>
      </c>
      <c r="B8846">
        <v>33701</v>
      </c>
      <c r="C8846" t="s">
        <v>1573</v>
      </c>
      <c r="D8846" t="s">
        <v>1098</v>
      </c>
      <c r="E8846" t="s">
        <v>48</v>
      </c>
      <c r="F8846" t="s">
        <v>42772</v>
      </c>
      <c r="G8846" t="s">
        <v>42773</v>
      </c>
      <c r="H8846" t="s">
        <v>171</v>
      </c>
      <c r="I8846" s="1">
        <v>31329</v>
      </c>
      <c r="J8846" t="s">
        <v>42774</v>
      </c>
      <c r="K8846" t="s">
        <v>42775</v>
      </c>
      <c r="L8846">
        <v>44663</v>
      </c>
      <c r="M8846" t="s">
        <v>171</v>
      </c>
      <c r="N8846" s="1">
        <v>44991</v>
      </c>
      <c r="O8846" s="1">
        <v>44996</v>
      </c>
      <c r="P8846">
        <v>81</v>
      </c>
      <c r="Q8846">
        <v>4</v>
      </c>
      <c r="R8846" t="s">
        <v>40</v>
      </c>
      <c r="S8846">
        <v>4</v>
      </c>
      <c r="T8846">
        <v>0</v>
      </c>
      <c r="U8846">
        <v>5</v>
      </c>
      <c r="V8846">
        <v>1100</v>
      </c>
      <c r="W8846" t="s">
        <v>41</v>
      </c>
      <c r="X8846" t="s">
        <v>42776</v>
      </c>
      <c r="Y8846" t="s">
        <v>81</v>
      </c>
      <c r="Z8846" s="1">
        <v>44969</v>
      </c>
      <c r="AA8846" s="2">
        <v>0.90598379629629633</v>
      </c>
      <c r="AB8846" s="2">
        <v>0.67012731481481491</v>
      </c>
      <c r="AC8846" t="s">
        <v>44</v>
      </c>
      <c r="AD8846" t="s">
        <v>45</v>
      </c>
      <c r="AE8846" t="s">
        <v>44</v>
      </c>
      <c r="AF8846">
        <v>220</v>
      </c>
    </row>
    <row r="8847" spans="1:32">
      <c r="A8847">
        <v>34602</v>
      </c>
      <c r="B8847">
        <v>33702</v>
      </c>
      <c r="C8847" t="s">
        <v>6989</v>
      </c>
      <c r="D8847" t="s">
        <v>656</v>
      </c>
      <c r="E8847" t="s">
        <v>48</v>
      </c>
      <c r="F8847" t="s">
        <v>42777</v>
      </c>
      <c r="G8847" t="s">
        <v>42778</v>
      </c>
      <c r="H8847" t="s">
        <v>129</v>
      </c>
      <c r="I8847" s="1">
        <v>31840</v>
      </c>
      <c r="J8847" t="s">
        <v>42779</v>
      </c>
      <c r="K8847" t="s">
        <v>42780</v>
      </c>
      <c r="L8847">
        <v>52053</v>
      </c>
      <c r="M8847" t="s">
        <v>129</v>
      </c>
      <c r="N8847" s="1">
        <v>45250</v>
      </c>
      <c r="O8847" s="1">
        <v>45251</v>
      </c>
      <c r="P8847">
        <v>4</v>
      </c>
      <c r="Q8847">
        <v>1</v>
      </c>
      <c r="R8847" t="s">
        <v>53</v>
      </c>
      <c r="S8847">
        <v>2</v>
      </c>
      <c r="T8847">
        <v>0</v>
      </c>
      <c r="U8847">
        <v>1</v>
      </c>
      <c r="V8847">
        <v>136</v>
      </c>
      <c r="W8847" t="s">
        <v>41</v>
      </c>
      <c r="X8847" t="s">
        <v>42781</v>
      </c>
      <c r="Y8847" t="s">
        <v>6</v>
      </c>
      <c r="Z8847" s="1">
        <v>45219</v>
      </c>
      <c r="AA8847" s="2">
        <v>0.40726851851851853</v>
      </c>
      <c r="AB8847" s="2">
        <v>0.56776620370370368</v>
      </c>
      <c r="AC8847" t="s">
        <v>45</v>
      </c>
      <c r="AD8847" t="s">
        <v>44</v>
      </c>
      <c r="AE8847" t="s">
        <v>45</v>
      </c>
      <c r="AF8847">
        <v>136</v>
      </c>
    </row>
    <row r="8848" spans="1:32">
      <c r="A8848">
        <v>34605</v>
      </c>
      <c r="B8848">
        <v>33705</v>
      </c>
      <c r="C8848" t="s">
        <v>988</v>
      </c>
      <c r="D8848" t="s">
        <v>2019</v>
      </c>
      <c r="E8848" t="s">
        <v>48</v>
      </c>
      <c r="F8848" t="s">
        <v>42782</v>
      </c>
      <c r="G8848" t="s">
        <v>42783</v>
      </c>
      <c r="H8848" t="s">
        <v>904</v>
      </c>
      <c r="I8848" s="1">
        <v>24839</v>
      </c>
      <c r="J8848" t="s">
        <v>42784</v>
      </c>
      <c r="K8848" t="s">
        <v>42785</v>
      </c>
      <c r="L8848">
        <v>45124</v>
      </c>
      <c r="M8848" t="s">
        <v>904</v>
      </c>
      <c r="N8848" s="1">
        <v>44947</v>
      </c>
      <c r="O8848" s="1">
        <v>44948</v>
      </c>
      <c r="P8848">
        <v>75</v>
      </c>
      <c r="Q8848">
        <v>3</v>
      </c>
      <c r="R8848" t="s">
        <v>40</v>
      </c>
      <c r="S8848">
        <v>1</v>
      </c>
      <c r="T8848">
        <v>1</v>
      </c>
      <c r="U8848">
        <v>1</v>
      </c>
      <c r="V8848">
        <v>228</v>
      </c>
      <c r="W8848" t="s">
        <v>54</v>
      </c>
      <c r="X8848" t="s">
        <v>42786</v>
      </c>
      <c r="Y8848" t="s">
        <v>6</v>
      </c>
      <c r="Z8848" s="1">
        <v>44940</v>
      </c>
      <c r="AA8848" s="2">
        <v>0.58281250000000007</v>
      </c>
      <c r="AB8848" s="2">
        <v>0.89569444444444446</v>
      </c>
      <c r="AC8848" t="s">
        <v>44</v>
      </c>
      <c r="AD8848" t="s">
        <v>44</v>
      </c>
      <c r="AE8848" t="s">
        <v>44</v>
      </c>
      <c r="AF8848">
        <v>228</v>
      </c>
    </row>
    <row r="8849" spans="1:32">
      <c r="A8849">
        <v>34606</v>
      </c>
      <c r="B8849">
        <v>33706</v>
      </c>
      <c r="C8849" t="s">
        <v>183</v>
      </c>
      <c r="D8849" t="s">
        <v>9333</v>
      </c>
      <c r="E8849" t="s">
        <v>48</v>
      </c>
      <c r="F8849" t="s">
        <v>42787</v>
      </c>
      <c r="G8849" t="s">
        <v>42788</v>
      </c>
      <c r="H8849" t="s">
        <v>37</v>
      </c>
      <c r="I8849" s="1">
        <v>24588</v>
      </c>
      <c r="J8849" t="s">
        <v>42789</v>
      </c>
      <c r="K8849" t="s">
        <v>42790</v>
      </c>
      <c r="L8849">
        <v>38895</v>
      </c>
      <c r="M8849" t="s">
        <v>37</v>
      </c>
      <c r="N8849" s="1">
        <v>45039</v>
      </c>
      <c r="O8849" s="1">
        <v>45044</v>
      </c>
      <c r="P8849">
        <v>84</v>
      </c>
      <c r="Q8849">
        <v>4</v>
      </c>
      <c r="R8849" t="s">
        <v>40</v>
      </c>
      <c r="S8849">
        <v>2</v>
      </c>
      <c r="T8849">
        <v>1</v>
      </c>
      <c r="U8849">
        <v>5</v>
      </c>
      <c r="V8849">
        <v>1145</v>
      </c>
      <c r="W8849" t="s">
        <v>41</v>
      </c>
      <c r="X8849" t="s">
        <v>42791</v>
      </c>
      <c r="Y8849" t="s">
        <v>6</v>
      </c>
      <c r="Z8849" s="1">
        <v>45013</v>
      </c>
      <c r="AA8849" s="2">
        <v>0.8077199074074074</v>
      </c>
      <c r="AB8849" s="2">
        <v>0.55653935185185188</v>
      </c>
      <c r="AC8849" t="s">
        <v>45</v>
      </c>
      <c r="AD8849" t="s">
        <v>44</v>
      </c>
      <c r="AE8849" t="s">
        <v>45</v>
      </c>
      <c r="AF8849">
        <v>229</v>
      </c>
    </row>
    <row r="8850" spans="1:32">
      <c r="A8850">
        <v>34607</v>
      </c>
      <c r="B8850">
        <v>33707</v>
      </c>
      <c r="C8850" t="s">
        <v>1015</v>
      </c>
      <c r="D8850" t="s">
        <v>327</v>
      </c>
      <c r="E8850" t="s">
        <v>34</v>
      </c>
      <c r="F8850" t="s">
        <v>42792</v>
      </c>
      <c r="G8850" t="s">
        <v>42793</v>
      </c>
      <c r="H8850" t="s">
        <v>217</v>
      </c>
      <c r="I8850" s="1">
        <v>33843</v>
      </c>
      <c r="J8850" t="s">
        <v>42794</v>
      </c>
      <c r="K8850" t="s">
        <v>28634</v>
      </c>
      <c r="L8850">
        <v>47714</v>
      </c>
      <c r="M8850" t="s">
        <v>217</v>
      </c>
      <c r="N8850" s="1">
        <v>45099</v>
      </c>
      <c r="O8850" s="1">
        <v>45103</v>
      </c>
      <c r="P8850">
        <v>71</v>
      </c>
      <c r="Q8850">
        <v>3</v>
      </c>
      <c r="R8850" t="s">
        <v>63</v>
      </c>
      <c r="S8850">
        <v>4</v>
      </c>
      <c r="T8850">
        <v>1</v>
      </c>
      <c r="U8850">
        <v>4</v>
      </c>
      <c r="V8850">
        <v>308</v>
      </c>
      <c r="W8850" t="s">
        <v>41</v>
      </c>
      <c r="X8850" t="s">
        <v>42795</v>
      </c>
      <c r="Y8850" t="s">
        <v>81</v>
      </c>
      <c r="Z8850" s="1">
        <v>45082</v>
      </c>
      <c r="AA8850" s="2">
        <v>1.0763888888888889E-3</v>
      </c>
      <c r="AB8850" s="2">
        <v>0.96083333333333332</v>
      </c>
      <c r="AC8850" t="s">
        <v>44</v>
      </c>
      <c r="AD8850" t="s">
        <v>44</v>
      </c>
      <c r="AE8850" t="s">
        <v>45</v>
      </c>
      <c r="AF8850">
        <v>77</v>
      </c>
    </row>
    <row r="8851" spans="1:32">
      <c r="A8851">
        <v>34608</v>
      </c>
      <c r="B8851">
        <v>33708</v>
      </c>
      <c r="C8851" t="s">
        <v>6880</v>
      </c>
      <c r="D8851" t="s">
        <v>1772</v>
      </c>
      <c r="E8851" t="s">
        <v>48</v>
      </c>
      <c r="F8851" t="s">
        <v>42796</v>
      </c>
      <c r="G8851" t="s">
        <v>42797</v>
      </c>
      <c r="H8851" t="s">
        <v>115</v>
      </c>
      <c r="I8851" s="1">
        <v>38079</v>
      </c>
      <c r="J8851" t="s">
        <v>42798</v>
      </c>
      <c r="K8851" t="s">
        <v>7454</v>
      </c>
      <c r="L8851">
        <v>5247</v>
      </c>
      <c r="M8851" t="s">
        <v>115</v>
      </c>
      <c r="N8851" s="1">
        <v>45080</v>
      </c>
      <c r="O8851" s="1">
        <v>45083</v>
      </c>
      <c r="P8851">
        <v>39</v>
      </c>
      <c r="Q8851">
        <v>2</v>
      </c>
      <c r="R8851" t="s">
        <v>40</v>
      </c>
      <c r="S8851">
        <v>1</v>
      </c>
      <c r="T8851">
        <v>2</v>
      </c>
      <c r="U8851">
        <v>3</v>
      </c>
      <c r="V8851">
        <v>726</v>
      </c>
      <c r="W8851" t="s">
        <v>41</v>
      </c>
      <c r="X8851" t="s">
        <v>42799</v>
      </c>
      <c r="Y8851" t="s">
        <v>6</v>
      </c>
      <c r="Z8851" s="1">
        <v>45041</v>
      </c>
      <c r="AA8851" s="2">
        <v>0.84336805555555561</v>
      </c>
      <c r="AB8851" s="2">
        <v>0.732488425925926</v>
      </c>
      <c r="AC8851" t="s">
        <v>44</v>
      </c>
      <c r="AD8851" t="s">
        <v>45</v>
      </c>
      <c r="AE8851" t="s">
        <v>45</v>
      </c>
      <c r="AF8851">
        <v>242</v>
      </c>
    </row>
    <row r="8852" spans="1:32">
      <c r="A8852">
        <v>34609</v>
      </c>
      <c r="B8852">
        <v>33709</v>
      </c>
      <c r="C8852" t="s">
        <v>469</v>
      </c>
      <c r="D8852" t="s">
        <v>1913</v>
      </c>
      <c r="E8852" t="s">
        <v>48</v>
      </c>
      <c r="F8852" t="s">
        <v>42800</v>
      </c>
      <c r="G8852" t="s">
        <v>42801</v>
      </c>
      <c r="H8852" t="s">
        <v>135</v>
      </c>
      <c r="I8852" s="1">
        <v>18581</v>
      </c>
      <c r="J8852" t="s">
        <v>42802</v>
      </c>
      <c r="K8852" t="s">
        <v>19660</v>
      </c>
      <c r="L8852">
        <v>71625</v>
      </c>
      <c r="M8852" t="s">
        <v>135</v>
      </c>
      <c r="N8852" s="1">
        <v>45025</v>
      </c>
      <c r="O8852" s="1">
        <v>45028</v>
      </c>
      <c r="P8852">
        <v>94</v>
      </c>
      <c r="Q8852">
        <v>4</v>
      </c>
      <c r="R8852" t="s">
        <v>53</v>
      </c>
      <c r="S8852">
        <v>3</v>
      </c>
      <c r="T8852">
        <v>2</v>
      </c>
      <c r="U8852">
        <v>3</v>
      </c>
      <c r="V8852">
        <v>426</v>
      </c>
      <c r="W8852" t="s">
        <v>54</v>
      </c>
      <c r="X8852" t="s">
        <v>42803</v>
      </c>
      <c r="Y8852" t="s">
        <v>65</v>
      </c>
      <c r="Z8852" s="1">
        <v>45007</v>
      </c>
      <c r="AA8852" s="2">
        <v>0.83572916666666675</v>
      </c>
      <c r="AB8852" s="2">
        <v>0.98009259259259263</v>
      </c>
      <c r="AC8852" t="s">
        <v>44</v>
      </c>
      <c r="AD8852" t="s">
        <v>44</v>
      </c>
      <c r="AE8852" t="s">
        <v>45</v>
      </c>
      <c r="AF8852">
        <v>142</v>
      </c>
    </row>
    <row r="8853" spans="1:32">
      <c r="A8853">
        <v>34611</v>
      </c>
      <c r="B8853">
        <v>33711</v>
      </c>
      <c r="C8853" t="s">
        <v>1789</v>
      </c>
      <c r="D8853" t="s">
        <v>1914</v>
      </c>
      <c r="E8853" t="s">
        <v>48</v>
      </c>
      <c r="F8853" t="s">
        <v>42804</v>
      </c>
      <c r="G8853" t="s">
        <v>42805</v>
      </c>
      <c r="H8853" t="s">
        <v>692</v>
      </c>
      <c r="I8853" s="1">
        <v>18677</v>
      </c>
      <c r="J8853" t="s">
        <v>42806</v>
      </c>
      <c r="K8853" t="s">
        <v>42807</v>
      </c>
      <c r="L8853">
        <v>72398</v>
      </c>
      <c r="M8853" t="s">
        <v>692</v>
      </c>
      <c r="N8853" s="1">
        <v>45160</v>
      </c>
      <c r="O8853" s="1">
        <v>45161</v>
      </c>
      <c r="P8853">
        <v>44</v>
      </c>
      <c r="Q8853">
        <v>2</v>
      </c>
      <c r="R8853" t="s">
        <v>63</v>
      </c>
      <c r="S8853">
        <v>4</v>
      </c>
      <c r="T8853">
        <v>0</v>
      </c>
      <c r="U8853">
        <v>1</v>
      </c>
      <c r="V8853">
        <v>79</v>
      </c>
      <c r="W8853" t="s">
        <v>41</v>
      </c>
      <c r="X8853" t="s">
        <v>42808</v>
      </c>
      <c r="Y8853" t="s">
        <v>43</v>
      </c>
      <c r="Z8853" s="1">
        <v>45133</v>
      </c>
      <c r="AA8853" s="2">
        <v>4.71875E-2</v>
      </c>
      <c r="AB8853" s="2">
        <v>1.9641203703703706E-2</v>
      </c>
      <c r="AC8853" t="s">
        <v>45</v>
      </c>
      <c r="AD8853" t="s">
        <v>45</v>
      </c>
      <c r="AE8853" t="s">
        <v>45</v>
      </c>
      <c r="AF8853">
        <v>79</v>
      </c>
    </row>
    <row r="8854" spans="1:32">
      <c r="A8854">
        <v>34612</v>
      </c>
      <c r="B8854">
        <v>33712</v>
      </c>
      <c r="C8854" t="s">
        <v>90</v>
      </c>
      <c r="D8854" t="s">
        <v>3662</v>
      </c>
      <c r="E8854" t="s">
        <v>48</v>
      </c>
      <c r="F8854" t="s">
        <v>42809</v>
      </c>
      <c r="G8854" t="s">
        <v>42810</v>
      </c>
      <c r="H8854" t="s">
        <v>201</v>
      </c>
      <c r="I8854" s="1">
        <v>15925</v>
      </c>
      <c r="J8854" t="s">
        <v>42811</v>
      </c>
      <c r="K8854" t="s">
        <v>42812</v>
      </c>
      <c r="L8854">
        <v>41851</v>
      </c>
      <c r="M8854" t="s">
        <v>201</v>
      </c>
      <c r="N8854" s="1">
        <v>45238</v>
      </c>
      <c r="O8854" s="1">
        <v>45242</v>
      </c>
      <c r="P8854">
        <v>76</v>
      </c>
      <c r="Q8854">
        <v>4</v>
      </c>
      <c r="R8854" t="s">
        <v>53</v>
      </c>
      <c r="S8854">
        <v>1</v>
      </c>
      <c r="T8854">
        <v>0</v>
      </c>
      <c r="U8854">
        <v>4</v>
      </c>
      <c r="V8854">
        <v>600</v>
      </c>
      <c r="W8854" t="s">
        <v>41</v>
      </c>
      <c r="X8854" t="s">
        <v>42813</v>
      </c>
      <c r="Y8854" t="s">
        <v>43</v>
      </c>
      <c r="Z8854" s="1">
        <v>45224</v>
      </c>
      <c r="AA8854" s="2">
        <v>0.74340277777777775</v>
      </c>
      <c r="AB8854" s="2">
        <v>0.76241898148148157</v>
      </c>
      <c r="AC8854" t="s">
        <v>44</v>
      </c>
      <c r="AD8854" t="s">
        <v>45</v>
      </c>
      <c r="AE8854" t="s">
        <v>45</v>
      </c>
      <c r="AF8854">
        <v>150</v>
      </c>
    </row>
    <row r="8855" spans="1:32">
      <c r="A8855">
        <v>34613</v>
      </c>
      <c r="B8855">
        <v>33713</v>
      </c>
      <c r="C8855" t="s">
        <v>3077</v>
      </c>
      <c r="D8855" t="s">
        <v>951</v>
      </c>
      <c r="E8855" t="s">
        <v>34</v>
      </c>
      <c r="F8855" t="s">
        <v>42814</v>
      </c>
      <c r="G8855" t="s">
        <v>42815</v>
      </c>
      <c r="H8855" t="s">
        <v>537</v>
      </c>
      <c r="I8855" s="1">
        <v>22482</v>
      </c>
      <c r="J8855" t="s">
        <v>42816</v>
      </c>
      <c r="K8855" t="s">
        <v>42817</v>
      </c>
      <c r="L8855">
        <v>652</v>
      </c>
      <c r="M8855" t="s">
        <v>537</v>
      </c>
      <c r="N8855" s="1">
        <v>45294</v>
      </c>
      <c r="O8855" s="1">
        <v>45295</v>
      </c>
      <c r="P8855">
        <v>65</v>
      </c>
      <c r="Q8855">
        <v>3</v>
      </c>
      <c r="R8855" t="s">
        <v>63</v>
      </c>
      <c r="S8855">
        <v>2</v>
      </c>
      <c r="T8855">
        <v>2</v>
      </c>
      <c r="U8855">
        <v>1</v>
      </c>
      <c r="V8855">
        <v>61</v>
      </c>
      <c r="W8855" t="s">
        <v>41</v>
      </c>
      <c r="X8855" t="s">
        <v>42818</v>
      </c>
      <c r="Y8855" t="s">
        <v>81</v>
      </c>
      <c r="Z8855" s="1">
        <v>45280</v>
      </c>
      <c r="AA8855" s="2">
        <v>0.46209490740740744</v>
      </c>
      <c r="AB8855" s="2">
        <v>0.29979166666666668</v>
      </c>
      <c r="AC8855" t="s">
        <v>45</v>
      </c>
      <c r="AD8855" t="s">
        <v>44</v>
      </c>
      <c r="AE8855" t="s">
        <v>44</v>
      </c>
      <c r="AF8855">
        <v>61</v>
      </c>
    </row>
    <row r="8856" spans="1:32">
      <c r="A8856">
        <v>34614</v>
      </c>
      <c r="B8856">
        <v>33714</v>
      </c>
      <c r="C8856" t="s">
        <v>434</v>
      </c>
      <c r="D8856" t="s">
        <v>2712</v>
      </c>
      <c r="E8856" t="s">
        <v>48</v>
      </c>
      <c r="F8856" t="s">
        <v>42819</v>
      </c>
      <c r="G8856">
        <v>4647362830</v>
      </c>
      <c r="H8856" t="s">
        <v>272</v>
      </c>
      <c r="I8856" s="1">
        <v>28457</v>
      </c>
      <c r="J8856" t="s">
        <v>42820</v>
      </c>
      <c r="K8856" t="s">
        <v>42821</v>
      </c>
      <c r="L8856">
        <v>40934</v>
      </c>
      <c r="M8856" t="s">
        <v>272</v>
      </c>
      <c r="N8856" s="1">
        <v>45243</v>
      </c>
      <c r="O8856" s="1">
        <v>45247</v>
      </c>
      <c r="P8856">
        <v>38</v>
      </c>
      <c r="Q8856">
        <v>2</v>
      </c>
      <c r="R8856" t="s">
        <v>63</v>
      </c>
      <c r="S8856">
        <v>3</v>
      </c>
      <c r="T8856">
        <v>1</v>
      </c>
      <c r="U8856">
        <v>4</v>
      </c>
      <c r="V8856">
        <v>304</v>
      </c>
      <c r="W8856" t="s">
        <v>41</v>
      </c>
      <c r="X8856" t="s">
        <v>42822</v>
      </c>
      <c r="Y8856" t="s">
        <v>6</v>
      </c>
      <c r="Z8856" s="1">
        <v>45224</v>
      </c>
      <c r="AA8856" s="2">
        <v>0.30539351851851854</v>
      </c>
      <c r="AB8856" s="2">
        <v>0.25699074074074074</v>
      </c>
      <c r="AC8856" t="s">
        <v>45</v>
      </c>
      <c r="AD8856" t="s">
        <v>44</v>
      </c>
      <c r="AE8856" t="s">
        <v>45</v>
      </c>
      <c r="AF8856">
        <v>76</v>
      </c>
    </row>
    <row r="8857" spans="1:32">
      <c r="A8857">
        <v>34615</v>
      </c>
      <c r="B8857">
        <v>33715</v>
      </c>
      <c r="C8857" t="s">
        <v>25849</v>
      </c>
      <c r="D8857" t="s">
        <v>7716</v>
      </c>
      <c r="E8857" t="s">
        <v>34</v>
      </c>
      <c r="F8857" t="s">
        <v>42823</v>
      </c>
      <c r="G8857" t="s">
        <v>42824</v>
      </c>
      <c r="H8857" t="s">
        <v>423</v>
      </c>
      <c r="I8857" s="1">
        <v>21341</v>
      </c>
      <c r="J8857" t="s">
        <v>42825</v>
      </c>
      <c r="K8857" t="s">
        <v>42826</v>
      </c>
      <c r="L8857">
        <v>59263</v>
      </c>
      <c r="M8857" t="s">
        <v>423</v>
      </c>
      <c r="N8857" s="1">
        <v>45070</v>
      </c>
      <c r="O8857" s="1">
        <v>45075</v>
      </c>
      <c r="P8857">
        <v>100</v>
      </c>
      <c r="Q8857">
        <v>4</v>
      </c>
      <c r="R8857" t="s">
        <v>53</v>
      </c>
      <c r="S8857">
        <v>3</v>
      </c>
      <c r="T8857">
        <v>2</v>
      </c>
      <c r="U8857">
        <v>5</v>
      </c>
      <c r="V8857">
        <v>735</v>
      </c>
      <c r="W8857" t="s">
        <v>54</v>
      </c>
      <c r="X8857" t="s">
        <v>42827</v>
      </c>
      <c r="Y8857" t="s">
        <v>81</v>
      </c>
      <c r="Z8857" s="1">
        <v>45052</v>
      </c>
      <c r="AA8857" s="2">
        <v>0.3465509259259259</v>
      </c>
      <c r="AB8857" s="2">
        <v>0.82943287037037028</v>
      </c>
      <c r="AC8857" t="s">
        <v>44</v>
      </c>
      <c r="AD8857" t="s">
        <v>44</v>
      </c>
      <c r="AE8857" t="s">
        <v>45</v>
      </c>
      <c r="AF8857">
        <v>147</v>
      </c>
    </row>
    <row r="8858" spans="1:32">
      <c r="A8858">
        <v>34616</v>
      </c>
      <c r="B8858">
        <v>33716</v>
      </c>
      <c r="C8858" t="s">
        <v>602</v>
      </c>
      <c r="D8858" t="s">
        <v>1827</v>
      </c>
      <c r="E8858" t="s">
        <v>48</v>
      </c>
      <c r="F8858" t="s">
        <v>42828</v>
      </c>
      <c r="G8858" t="s">
        <v>42829</v>
      </c>
      <c r="H8858" t="s">
        <v>725</v>
      </c>
      <c r="I8858" s="1">
        <v>34602</v>
      </c>
      <c r="J8858" t="s">
        <v>42830</v>
      </c>
      <c r="K8858" t="s">
        <v>31578</v>
      </c>
      <c r="L8858">
        <v>14651</v>
      </c>
      <c r="M8858" t="s">
        <v>725</v>
      </c>
      <c r="N8858" s="1">
        <v>45180</v>
      </c>
      <c r="O8858" s="1">
        <v>45183</v>
      </c>
      <c r="P8858">
        <v>83</v>
      </c>
      <c r="Q8858">
        <v>4</v>
      </c>
      <c r="R8858" t="s">
        <v>63</v>
      </c>
      <c r="S8858">
        <v>4</v>
      </c>
      <c r="T8858">
        <v>0</v>
      </c>
      <c r="U8858">
        <v>3</v>
      </c>
      <c r="V8858">
        <v>198</v>
      </c>
      <c r="W8858" t="s">
        <v>41</v>
      </c>
      <c r="X8858" t="s">
        <v>42831</v>
      </c>
      <c r="Y8858" t="s">
        <v>81</v>
      </c>
      <c r="Z8858" s="1">
        <v>45167</v>
      </c>
      <c r="AA8858" s="2">
        <v>0.23909722222222221</v>
      </c>
      <c r="AB8858" s="2">
        <v>0.92344907407407406</v>
      </c>
      <c r="AC8858" t="s">
        <v>44</v>
      </c>
      <c r="AD8858" t="s">
        <v>45</v>
      </c>
      <c r="AE8858" t="s">
        <v>44</v>
      </c>
      <c r="AF8858">
        <v>66</v>
      </c>
    </row>
    <row r="8859" spans="1:32">
      <c r="A8859">
        <v>34618</v>
      </c>
      <c r="B8859">
        <v>33718</v>
      </c>
      <c r="C8859" t="s">
        <v>602</v>
      </c>
      <c r="D8859" t="s">
        <v>2438</v>
      </c>
      <c r="E8859" t="s">
        <v>34</v>
      </c>
      <c r="F8859" t="s">
        <v>42832</v>
      </c>
      <c r="G8859" t="s">
        <v>42833</v>
      </c>
      <c r="H8859" t="s">
        <v>418</v>
      </c>
      <c r="I8859" s="1">
        <v>34846</v>
      </c>
      <c r="J8859" t="s">
        <v>42834</v>
      </c>
      <c r="K8859" t="s">
        <v>42835</v>
      </c>
      <c r="L8859">
        <v>37669</v>
      </c>
      <c r="M8859" t="s">
        <v>418</v>
      </c>
      <c r="N8859" s="1">
        <v>44993</v>
      </c>
      <c r="O8859" s="1">
        <v>44995</v>
      </c>
      <c r="P8859">
        <v>1</v>
      </c>
      <c r="Q8859">
        <v>1</v>
      </c>
      <c r="R8859" t="s">
        <v>53</v>
      </c>
      <c r="S8859">
        <v>3</v>
      </c>
      <c r="T8859">
        <v>0</v>
      </c>
      <c r="U8859">
        <v>2</v>
      </c>
      <c r="V8859">
        <v>288</v>
      </c>
      <c r="W8859" t="s">
        <v>54</v>
      </c>
      <c r="X8859" t="s">
        <v>42836</v>
      </c>
      <c r="Y8859" t="s">
        <v>43</v>
      </c>
      <c r="Z8859" s="1">
        <v>44955</v>
      </c>
      <c r="AA8859" s="2">
        <v>0.49563657407407408</v>
      </c>
      <c r="AB8859" s="2">
        <v>0.66537037037037039</v>
      </c>
      <c r="AC8859" t="s">
        <v>45</v>
      </c>
      <c r="AD8859" t="s">
        <v>44</v>
      </c>
      <c r="AE8859" t="s">
        <v>45</v>
      </c>
      <c r="AF8859">
        <v>144</v>
      </c>
    </row>
    <row r="8860" spans="1:32">
      <c r="A8860">
        <v>34622</v>
      </c>
      <c r="B8860">
        <v>33722</v>
      </c>
      <c r="C8860" t="s">
        <v>9446</v>
      </c>
      <c r="D8860" t="s">
        <v>3240</v>
      </c>
      <c r="E8860" t="s">
        <v>48</v>
      </c>
      <c r="F8860" t="s">
        <v>42837</v>
      </c>
      <c r="G8860" t="s">
        <v>42838</v>
      </c>
      <c r="H8860" t="s">
        <v>423</v>
      </c>
      <c r="I8860" s="1">
        <v>19888</v>
      </c>
      <c r="J8860" t="s">
        <v>42839</v>
      </c>
      <c r="K8860" t="s">
        <v>42840</v>
      </c>
      <c r="L8860">
        <v>46013</v>
      </c>
      <c r="M8860" t="s">
        <v>423</v>
      </c>
      <c r="N8860" s="1">
        <v>45178</v>
      </c>
      <c r="O8860" s="1">
        <v>45179</v>
      </c>
      <c r="P8860">
        <v>96</v>
      </c>
      <c r="Q8860">
        <v>4</v>
      </c>
      <c r="R8860" t="s">
        <v>40</v>
      </c>
      <c r="S8860">
        <v>1</v>
      </c>
      <c r="T8860">
        <v>2</v>
      </c>
      <c r="U8860">
        <v>1</v>
      </c>
      <c r="V8860">
        <v>223</v>
      </c>
      <c r="W8860" t="s">
        <v>54</v>
      </c>
      <c r="X8860" t="s">
        <v>42841</v>
      </c>
      <c r="Y8860" t="s">
        <v>81</v>
      </c>
      <c r="Z8860" s="1">
        <v>45145</v>
      </c>
      <c r="AA8860" s="2">
        <v>1.4675925925925926E-2</v>
      </c>
      <c r="AB8860" s="2">
        <v>0.61060185185185178</v>
      </c>
      <c r="AC8860" t="s">
        <v>45</v>
      </c>
      <c r="AD8860" t="s">
        <v>44</v>
      </c>
      <c r="AE8860" t="s">
        <v>45</v>
      </c>
      <c r="AF8860">
        <v>223</v>
      </c>
    </row>
    <row r="8861" spans="1:32">
      <c r="A8861">
        <v>34625</v>
      </c>
      <c r="B8861">
        <v>33725</v>
      </c>
      <c r="C8861" t="s">
        <v>1732</v>
      </c>
      <c r="D8861" t="s">
        <v>3066</v>
      </c>
      <c r="E8861" t="s">
        <v>48</v>
      </c>
      <c r="F8861" t="s">
        <v>42842</v>
      </c>
      <c r="G8861" t="s">
        <v>42843</v>
      </c>
      <c r="H8861" t="s">
        <v>904</v>
      </c>
      <c r="I8861" s="1">
        <v>31592</v>
      </c>
      <c r="J8861" t="s">
        <v>42844</v>
      </c>
      <c r="K8861" t="s">
        <v>7083</v>
      </c>
      <c r="L8861">
        <v>71459</v>
      </c>
      <c r="M8861" t="s">
        <v>904</v>
      </c>
      <c r="N8861" s="1">
        <v>45071</v>
      </c>
      <c r="O8861" s="1">
        <v>45076</v>
      </c>
      <c r="P8861">
        <v>81</v>
      </c>
      <c r="Q8861">
        <v>4</v>
      </c>
      <c r="R8861" t="s">
        <v>40</v>
      </c>
      <c r="S8861">
        <v>1</v>
      </c>
      <c r="T8861">
        <v>1</v>
      </c>
      <c r="U8861">
        <v>5</v>
      </c>
      <c r="V8861">
        <v>1215</v>
      </c>
      <c r="W8861" t="s">
        <v>41</v>
      </c>
      <c r="X8861" t="s">
        <v>42845</v>
      </c>
      <c r="Y8861" t="s">
        <v>6</v>
      </c>
      <c r="Z8861" s="1">
        <v>45033</v>
      </c>
      <c r="AA8861" s="2">
        <v>0.61846064814814816</v>
      </c>
      <c r="AB8861" s="2">
        <v>0.7338541666666667</v>
      </c>
      <c r="AC8861" t="s">
        <v>44</v>
      </c>
      <c r="AD8861" t="s">
        <v>45</v>
      </c>
      <c r="AE8861" t="s">
        <v>44</v>
      </c>
      <c r="AF8861">
        <v>243</v>
      </c>
    </row>
    <row r="8862" spans="1:32">
      <c r="A8862">
        <v>34628</v>
      </c>
      <c r="B8862">
        <v>33728</v>
      </c>
      <c r="C8862" t="s">
        <v>988</v>
      </c>
      <c r="D8862" t="s">
        <v>847</v>
      </c>
      <c r="E8862" t="s">
        <v>48</v>
      </c>
      <c r="F8862" t="s">
        <v>42846</v>
      </c>
      <c r="G8862" t="s">
        <v>42847</v>
      </c>
      <c r="H8862" t="s">
        <v>418</v>
      </c>
      <c r="I8862" s="1">
        <v>32012</v>
      </c>
      <c r="J8862" t="s">
        <v>42848</v>
      </c>
      <c r="K8862" t="s">
        <v>42849</v>
      </c>
      <c r="L8862">
        <v>4841</v>
      </c>
      <c r="M8862" t="s">
        <v>418</v>
      </c>
      <c r="N8862" s="1">
        <v>45305</v>
      </c>
      <c r="O8862" s="1">
        <v>45307</v>
      </c>
      <c r="P8862">
        <v>49</v>
      </c>
      <c r="Q8862">
        <v>2</v>
      </c>
      <c r="R8862" t="s">
        <v>53</v>
      </c>
      <c r="S8862">
        <v>1</v>
      </c>
      <c r="T8862">
        <v>1</v>
      </c>
      <c r="U8862">
        <v>2</v>
      </c>
      <c r="V8862">
        <v>240</v>
      </c>
      <c r="W8862" t="s">
        <v>41</v>
      </c>
      <c r="X8862" t="s">
        <v>42850</v>
      </c>
      <c r="Y8862" t="s">
        <v>65</v>
      </c>
      <c r="Z8862" s="1">
        <v>45272</v>
      </c>
      <c r="AA8862" s="2">
        <v>0.15130787037037038</v>
      </c>
      <c r="AB8862" s="2">
        <v>0.85732638888888879</v>
      </c>
      <c r="AC8862" t="s">
        <v>44</v>
      </c>
      <c r="AD8862" t="s">
        <v>44</v>
      </c>
      <c r="AE8862" t="s">
        <v>44</v>
      </c>
      <c r="AF8862">
        <v>120</v>
      </c>
    </row>
    <row r="8863" spans="1:32">
      <c r="A8863">
        <v>34629</v>
      </c>
      <c r="B8863">
        <v>33729</v>
      </c>
      <c r="C8863" t="s">
        <v>988</v>
      </c>
      <c r="D8863" t="s">
        <v>14282</v>
      </c>
      <c r="E8863" t="s">
        <v>34</v>
      </c>
      <c r="F8863" t="s">
        <v>42851</v>
      </c>
      <c r="G8863" t="s">
        <v>42852</v>
      </c>
      <c r="H8863" t="s">
        <v>179</v>
      </c>
      <c r="I8863" s="1">
        <v>31942</v>
      </c>
      <c r="J8863" t="s">
        <v>42853</v>
      </c>
      <c r="K8863" t="s">
        <v>42854</v>
      </c>
      <c r="L8863">
        <v>49002</v>
      </c>
      <c r="M8863" t="s">
        <v>179</v>
      </c>
      <c r="N8863" s="1">
        <v>45176</v>
      </c>
      <c r="O8863" s="1">
        <v>45178</v>
      </c>
      <c r="P8863">
        <v>61</v>
      </c>
      <c r="Q8863">
        <v>3</v>
      </c>
      <c r="R8863" t="s">
        <v>53</v>
      </c>
      <c r="S8863">
        <v>4</v>
      </c>
      <c r="T8863">
        <v>0</v>
      </c>
      <c r="U8863">
        <v>2</v>
      </c>
      <c r="V8863">
        <v>258</v>
      </c>
      <c r="W8863" t="s">
        <v>54</v>
      </c>
      <c r="X8863" t="s">
        <v>42855</v>
      </c>
      <c r="Y8863" t="s">
        <v>43</v>
      </c>
      <c r="Z8863" s="1">
        <v>45137</v>
      </c>
      <c r="AA8863" s="2">
        <v>0.51016203703703711</v>
      </c>
      <c r="AB8863" s="2">
        <v>0.22807870370370373</v>
      </c>
      <c r="AC8863" t="s">
        <v>45</v>
      </c>
      <c r="AD8863" t="s">
        <v>45</v>
      </c>
      <c r="AE8863" t="s">
        <v>44</v>
      </c>
      <c r="AF8863">
        <v>129</v>
      </c>
    </row>
    <row r="8864" spans="1:32">
      <c r="A8864">
        <v>34637</v>
      </c>
      <c r="B8864">
        <v>33737</v>
      </c>
      <c r="C8864" t="s">
        <v>2444</v>
      </c>
      <c r="D8864" t="s">
        <v>1433</v>
      </c>
      <c r="E8864" t="s">
        <v>34</v>
      </c>
      <c r="F8864" t="s">
        <v>42856</v>
      </c>
      <c r="G8864" t="s">
        <v>42857</v>
      </c>
      <c r="H8864" t="s">
        <v>171</v>
      </c>
      <c r="I8864" s="1">
        <v>32462</v>
      </c>
      <c r="J8864" t="s">
        <v>42858</v>
      </c>
      <c r="K8864" t="s">
        <v>42859</v>
      </c>
      <c r="L8864">
        <v>80644</v>
      </c>
      <c r="M8864" t="s">
        <v>171</v>
      </c>
      <c r="N8864" s="1">
        <v>45074</v>
      </c>
      <c r="O8864" s="1">
        <v>45076</v>
      </c>
      <c r="P8864">
        <v>18</v>
      </c>
      <c r="Q8864">
        <v>1</v>
      </c>
      <c r="R8864" t="s">
        <v>40</v>
      </c>
      <c r="S8864">
        <v>2</v>
      </c>
      <c r="T8864">
        <v>2</v>
      </c>
      <c r="U8864">
        <v>2</v>
      </c>
      <c r="V8864">
        <v>428</v>
      </c>
      <c r="W8864" t="s">
        <v>54</v>
      </c>
      <c r="X8864" t="s">
        <v>42860</v>
      </c>
      <c r="Y8864" t="s">
        <v>65</v>
      </c>
      <c r="Z8864" s="1">
        <v>45057</v>
      </c>
      <c r="AA8864" s="2">
        <v>0.56502314814814814</v>
      </c>
      <c r="AB8864" s="2">
        <v>0.73966435185185186</v>
      </c>
      <c r="AC8864" t="s">
        <v>45</v>
      </c>
      <c r="AD8864" t="s">
        <v>44</v>
      </c>
      <c r="AE8864" t="s">
        <v>44</v>
      </c>
      <c r="AF8864">
        <v>214</v>
      </c>
    </row>
    <row r="8865" spans="1:32">
      <c r="A8865">
        <v>34639</v>
      </c>
      <c r="B8865">
        <v>33739</v>
      </c>
      <c r="C8865" t="s">
        <v>2046</v>
      </c>
      <c r="D8865" t="s">
        <v>2828</v>
      </c>
      <c r="E8865" t="s">
        <v>34</v>
      </c>
      <c r="F8865" t="s">
        <v>42861</v>
      </c>
      <c r="G8865" t="s">
        <v>42862</v>
      </c>
      <c r="H8865" t="s">
        <v>164</v>
      </c>
      <c r="I8865" s="1">
        <v>18981</v>
      </c>
      <c r="J8865" t="s">
        <v>42863</v>
      </c>
      <c r="K8865" t="s">
        <v>42864</v>
      </c>
      <c r="L8865">
        <v>34529</v>
      </c>
      <c r="M8865" t="s">
        <v>164</v>
      </c>
      <c r="N8865" s="1">
        <v>45059</v>
      </c>
      <c r="O8865" s="1">
        <v>45062</v>
      </c>
      <c r="P8865">
        <v>11</v>
      </c>
      <c r="Q8865">
        <v>1</v>
      </c>
      <c r="R8865" t="s">
        <v>63</v>
      </c>
      <c r="S8865">
        <v>2</v>
      </c>
      <c r="T8865">
        <v>1</v>
      </c>
      <c r="U8865">
        <v>3</v>
      </c>
      <c r="V8865">
        <v>255</v>
      </c>
      <c r="W8865" t="s">
        <v>41</v>
      </c>
      <c r="X8865" t="s">
        <v>42865</v>
      </c>
      <c r="Y8865" t="s">
        <v>65</v>
      </c>
      <c r="Z8865" s="1">
        <v>45023</v>
      </c>
      <c r="AA8865" s="2">
        <v>0.16623842592592594</v>
      </c>
      <c r="AB8865" s="2">
        <v>0.78555555555555545</v>
      </c>
      <c r="AC8865" t="s">
        <v>45</v>
      </c>
      <c r="AD8865" t="s">
        <v>44</v>
      </c>
      <c r="AE8865" t="s">
        <v>44</v>
      </c>
      <c r="AF8865">
        <v>85</v>
      </c>
    </row>
    <row r="8866" spans="1:32">
      <c r="A8866">
        <v>34643</v>
      </c>
      <c r="B8866">
        <v>33743</v>
      </c>
      <c r="C8866" t="s">
        <v>1262</v>
      </c>
      <c r="D8866" t="s">
        <v>8220</v>
      </c>
      <c r="E8866" t="s">
        <v>34</v>
      </c>
      <c r="F8866" t="s">
        <v>42866</v>
      </c>
      <c r="G8866" t="s">
        <v>42867</v>
      </c>
      <c r="H8866" t="s">
        <v>122</v>
      </c>
      <c r="I8866" s="1">
        <v>32659</v>
      </c>
      <c r="J8866" t="s">
        <v>42868</v>
      </c>
      <c r="K8866" t="s">
        <v>42869</v>
      </c>
      <c r="L8866">
        <v>44100</v>
      </c>
      <c r="M8866" t="s">
        <v>122</v>
      </c>
      <c r="N8866" s="1">
        <v>44970</v>
      </c>
      <c r="O8866" s="1">
        <v>44974</v>
      </c>
      <c r="P8866">
        <v>52</v>
      </c>
      <c r="Q8866">
        <v>3</v>
      </c>
      <c r="R8866" t="s">
        <v>53</v>
      </c>
      <c r="S8866">
        <v>3</v>
      </c>
      <c r="T8866">
        <v>0</v>
      </c>
      <c r="U8866">
        <v>4</v>
      </c>
      <c r="V8866">
        <v>500</v>
      </c>
      <c r="W8866" t="s">
        <v>54</v>
      </c>
      <c r="X8866" t="s">
        <v>42870</v>
      </c>
      <c r="Y8866" t="s">
        <v>6</v>
      </c>
      <c r="Z8866" s="1">
        <v>44931</v>
      </c>
      <c r="AA8866" s="2">
        <v>0.94572916666666673</v>
      </c>
      <c r="AB8866" s="2">
        <v>0.67200231481481476</v>
      </c>
      <c r="AC8866" t="s">
        <v>45</v>
      </c>
      <c r="AD8866" t="s">
        <v>44</v>
      </c>
      <c r="AE8866" t="s">
        <v>45</v>
      </c>
      <c r="AF8866">
        <v>125</v>
      </c>
    </row>
    <row r="8867" spans="1:32">
      <c r="A8867">
        <v>34645</v>
      </c>
      <c r="B8867">
        <v>33745</v>
      </c>
      <c r="C8867" t="s">
        <v>3403</v>
      </c>
      <c r="D8867" t="s">
        <v>13931</v>
      </c>
      <c r="E8867" t="s">
        <v>48</v>
      </c>
      <c r="F8867" t="s">
        <v>42871</v>
      </c>
      <c r="G8867" t="s">
        <v>42872</v>
      </c>
      <c r="H8867" t="s">
        <v>179</v>
      </c>
      <c r="I8867" s="1">
        <v>34387</v>
      </c>
      <c r="J8867" t="s">
        <v>42873</v>
      </c>
      <c r="K8867" t="s">
        <v>19402</v>
      </c>
      <c r="L8867">
        <v>61800</v>
      </c>
      <c r="M8867" t="s">
        <v>179</v>
      </c>
      <c r="N8867" s="1">
        <v>45037</v>
      </c>
      <c r="O8867" s="1">
        <v>45040</v>
      </c>
      <c r="P8867">
        <v>52</v>
      </c>
      <c r="Q8867">
        <v>3</v>
      </c>
      <c r="R8867" t="s">
        <v>53</v>
      </c>
      <c r="S8867">
        <v>2</v>
      </c>
      <c r="T8867">
        <v>0</v>
      </c>
      <c r="U8867">
        <v>3</v>
      </c>
      <c r="V8867">
        <v>396</v>
      </c>
      <c r="W8867" t="s">
        <v>54</v>
      </c>
      <c r="X8867" t="s">
        <v>42874</v>
      </c>
      <c r="Y8867" t="s">
        <v>43</v>
      </c>
      <c r="Z8867" s="1">
        <v>45018</v>
      </c>
      <c r="AA8867" s="2">
        <v>0.30128472222222219</v>
      </c>
      <c r="AB8867" s="2">
        <v>0.72407407407407398</v>
      </c>
      <c r="AC8867" t="s">
        <v>44</v>
      </c>
      <c r="AD8867" t="s">
        <v>44</v>
      </c>
      <c r="AE8867" t="s">
        <v>44</v>
      </c>
      <c r="AF8867">
        <v>132</v>
      </c>
    </row>
    <row r="8868" spans="1:32">
      <c r="A8868">
        <v>34648</v>
      </c>
      <c r="B8868">
        <v>33748</v>
      </c>
      <c r="C8868" t="s">
        <v>988</v>
      </c>
      <c r="D8868" t="s">
        <v>1092</v>
      </c>
      <c r="E8868" t="s">
        <v>48</v>
      </c>
      <c r="F8868" t="s">
        <v>42875</v>
      </c>
      <c r="G8868" t="s">
        <v>42876</v>
      </c>
      <c r="H8868" t="s">
        <v>171</v>
      </c>
      <c r="I8868" s="1">
        <v>25834</v>
      </c>
      <c r="J8868" t="s">
        <v>42877</v>
      </c>
      <c r="K8868" t="s">
        <v>42878</v>
      </c>
      <c r="L8868">
        <v>35959</v>
      </c>
      <c r="M8868" t="s">
        <v>171</v>
      </c>
      <c r="N8868" s="1">
        <v>45058</v>
      </c>
      <c r="O8868" s="1">
        <v>45060</v>
      </c>
      <c r="P8868">
        <v>90</v>
      </c>
      <c r="Q8868">
        <v>4</v>
      </c>
      <c r="R8868" t="s">
        <v>40</v>
      </c>
      <c r="S8868">
        <v>2</v>
      </c>
      <c r="T8868">
        <v>1</v>
      </c>
      <c r="U8868">
        <v>2</v>
      </c>
      <c r="V8868">
        <v>498</v>
      </c>
      <c r="W8868" t="s">
        <v>41</v>
      </c>
      <c r="X8868" t="s">
        <v>42879</v>
      </c>
      <c r="Y8868" t="s">
        <v>6</v>
      </c>
      <c r="Z8868" s="1">
        <v>45029</v>
      </c>
      <c r="AA8868" s="2">
        <v>0.95405092592592589</v>
      </c>
      <c r="AB8868" s="2">
        <v>0.80452546296296301</v>
      </c>
      <c r="AC8868" t="s">
        <v>44</v>
      </c>
      <c r="AD8868" t="s">
        <v>45</v>
      </c>
      <c r="AE8868" t="s">
        <v>45</v>
      </c>
      <c r="AF8868">
        <v>249</v>
      </c>
    </row>
    <row r="8869" spans="1:32">
      <c r="A8869">
        <v>34650</v>
      </c>
      <c r="B8869">
        <v>33750</v>
      </c>
      <c r="C8869" t="s">
        <v>347</v>
      </c>
      <c r="D8869" t="s">
        <v>1305</v>
      </c>
      <c r="E8869" t="s">
        <v>34</v>
      </c>
      <c r="F8869" t="s">
        <v>42880</v>
      </c>
      <c r="G8869" t="s">
        <v>42881</v>
      </c>
      <c r="H8869" t="s">
        <v>1301</v>
      </c>
      <c r="I8869" s="1">
        <v>32622</v>
      </c>
      <c r="J8869" t="s">
        <v>42882</v>
      </c>
      <c r="K8869" t="s">
        <v>42883</v>
      </c>
      <c r="L8869">
        <v>79940</v>
      </c>
      <c r="M8869" t="s">
        <v>1301</v>
      </c>
      <c r="N8869" s="1">
        <v>44974</v>
      </c>
      <c r="O8869" s="1">
        <v>44976</v>
      </c>
      <c r="P8869">
        <v>55</v>
      </c>
      <c r="Q8869">
        <v>3</v>
      </c>
      <c r="R8869" t="s">
        <v>53</v>
      </c>
      <c r="S8869">
        <v>3</v>
      </c>
      <c r="T8869">
        <v>1</v>
      </c>
      <c r="U8869">
        <v>2</v>
      </c>
      <c r="V8869">
        <v>276</v>
      </c>
      <c r="W8869" t="s">
        <v>54</v>
      </c>
      <c r="X8869" t="s">
        <v>42884</v>
      </c>
      <c r="Y8869" t="s">
        <v>81</v>
      </c>
      <c r="Z8869" s="1">
        <v>44959</v>
      </c>
      <c r="AA8869" s="2">
        <v>0.86315972222222215</v>
      </c>
      <c r="AB8869" s="2">
        <v>0.77435185185185185</v>
      </c>
      <c r="AC8869" t="s">
        <v>44</v>
      </c>
      <c r="AD8869" t="s">
        <v>44</v>
      </c>
      <c r="AE8869" t="s">
        <v>44</v>
      </c>
      <c r="AF8869">
        <v>138</v>
      </c>
    </row>
    <row r="8870" spans="1:32">
      <c r="A8870">
        <v>34653</v>
      </c>
      <c r="B8870">
        <v>33753</v>
      </c>
      <c r="C8870" t="s">
        <v>803</v>
      </c>
      <c r="D8870" t="s">
        <v>1128</v>
      </c>
      <c r="E8870" t="s">
        <v>48</v>
      </c>
      <c r="F8870" t="s">
        <v>42885</v>
      </c>
      <c r="G8870" t="s">
        <v>42886</v>
      </c>
      <c r="H8870" t="s">
        <v>280</v>
      </c>
      <c r="I8870" s="1">
        <v>38219</v>
      </c>
      <c r="J8870" t="s">
        <v>42887</v>
      </c>
      <c r="K8870" t="s">
        <v>42888</v>
      </c>
      <c r="L8870">
        <v>36042</v>
      </c>
      <c r="M8870" t="s">
        <v>280</v>
      </c>
      <c r="N8870" s="1">
        <v>45257</v>
      </c>
      <c r="O8870" s="1">
        <v>45259</v>
      </c>
      <c r="P8870">
        <v>52</v>
      </c>
      <c r="Q8870">
        <v>3</v>
      </c>
      <c r="R8870" t="s">
        <v>53</v>
      </c>
      <c r="S8870">
        <v>4</v>
      </c>
      <c r="T8870">
        <v>1</v>
      </c>
      <c r="U8870">
        <v>2</v>
      </c>
      <c r="V8870">
        <v>256</v>
      </c>
      <c r="W8870" t="s">
        <v>41</v>
      </c>
      <c r="X8870" t="s">
        <v>42889</v>
      </c>
      <c r="Y8870" t="s">
        <v>6</v>
      </c>
      <c r="Z8870" s="1">
        <v>45249</v>
      </c>
      <c r="AA8870" s="2">
        <v>0.86252314814814823</v>
      </c>
      <c r="AB8870" s="2">
        <v>0.61275462962962968</v>
      </c>
      <c r="AC8870" t="s">
        <v>45</v>
      </c>
      <c r="AD8870" t="s">
        <v>44</v>
      </c>
      <c r="AE8870" t="s">
        <v>44</v>
      </c>
      <c r="AF8870">
        <v>128</v>
      </c>
    </row>
    <row r="8871" spans="1:32">
      <c r="A8871">
        <v>34654</v>
      </c>
      <c r="B8871">
        <v>33754</v>
      </c>
      <c r="C8871" t="s">
        <v>5202</v>
      </c>
      <c r="D8871" t="s">
        <v>1167</v>
      </c>
      <c r="E8871" t="s">
        <v>48</v>
      </c>
      <c r="F8871" t="s">
        <v>42890</v>
      </c>
      <c r="G8871" t="s">
        <v>42891</v>
      </c>
      <c r="H8871" t="s">
        <v>129</v>
      </c>
      <c r="I8871" s="1">
        <v>31445</v>
      </c>
      <c r="J8871" t="s">
        <v>42892</v>
      </c>
      <c r="K8871" t="s">
        <v>42893</v>
      </c>
      <c r="L8871">
        <v>39019</v>
      </c>
      <c r="M8871" t="s">
        <v>129</v>
      </c>
      <c r="N8871" s="1">
        <v>44946</v>
      </c>
      <c r="O8871" s="1">
        <v>44950</v>
      </c>
      <c r="P8871">
        <v>39</v>
      </c>
      <c r="Q8871">
        <v>2</v>
      </c>
      <c r="R8871" t="s">
        <v>40</v>
      </c>
      <c r="S8871">
        <v>2</v>
      </c>
      <c r="T8871">
        <v>1</v>
      </c>
      <c r="U8871">
        <v>4</v>
      </c>
      <c r="V8871">
        <v>864</v>
      </c>
      <c r="W8871" t="s">
        <v>54</v>
      </c>
      <c r="X8871" t="s">
        <v>42894</v>
      </c>
      <c r="Y8871" t="s">
        <v>65</v>
      </c>
      <c r="Z8871" s="1">
        <v>44933</v>
      </c>
      <c r="AA8871" s="2">
        <v>0.34962962962962968</v>
      </c>
      <c r="AB8871" s="2">
        <v>0.45047453703703705</v>
      </c>
      <c r="AC8871" t="s">
        <v>44</v>
      </c>
      <c r="AD8871" t="s">
        <v>44</v>
      </c>
      <c r="AE8871" t="s">
        <v>44</v>
      </c>
      <c r="AF8871">
        <v>216</v>
      </c>
    </row>
    <row r="8872" spans="1:32">
      <c r="A8872">
        <v>34659</v>
      </c>
      <c r="B8872">
        <v>33759</v>
      </c>
      <c r="C8872" t="s">
        <v>475</v>
      </c>
      <c r="D8872" t="s">
        <v>2505</v>
      </c>
      <c r="E8872" t="s">
        <v>34</v>
      </c>
      <c r="F8872" t="s">
        <v>21231</v>
      </c>
      <c r="G8872">
        <v>5213918480</v>
      </c>
      <c r="H8872" t="s">
        <v>171</v>
      </c>
      <c r="I8872" s="1">
        <v>30723</v>
      </c>
      <c r="J8872" t="s">
        <v>42895</v>
      </c>
      <c r="K8872" t="s">
        <v>42896</v>
      </c>
      <c r="L8872">
        <v>69952</v>
      </c>
      <c r="M8872" t="s">
        <v>171</v>
      </c>
      <c r="N8872" s="1">
        <v>45275</v>
      </c>
      <c r="O8872" s="1">
        <v>45278</v>
      </c>
      <c r="P8872">
        <v>46</v>
      </c>
      <c r="Q8872">
        <v>2</v>
      </c>
      <c r="R8872" t="s">
        <v>53</v>
      </c>
      <c r="S8872">
        <v>3</v>
      </c>
      <c r="T8872">
        <v>0</v>
      </c>
      <c r="U8872">
        <v>3</v>
      </c>
      <c r="V8872">
        <v>366</v>
      </c>
      <c r="W8872" t="s">
        <v>54</v>
      </c>
      <c r="X8872" t="s">
        <v>42897</v>
      </c>
      <c r="Y8872" t="s">
        <v>43</v>
      </c>
      <c r="Z8872" s="1">
        <v>45239</v>
      </c>
      <c r="AA8872" s="2">
        <v>0.95618055555555559</v>
      </c>
      <c r="AB8872" s="2">
        <v>0.53068287037037043</v>
      </c>
      <c r="AC8872" t="s">
        <v>44</v>
      </c>
      <c r="AD8872" t="s">
        <v>45</v>
      </c>
      <c r="AE8872" t="s">
        <v>44</v>
      </c>
      <c r="AF8872">
        <v>122</v>
      </c>
    </row>
    <row r="8873" spans="1:32">
      <c r="A8873">
        <v>34660</v>
      </c>
      <c r="B8873">
        <v>33760</v>
      </c>
      <c r="C8873" t="s">
        <v>6269</v>
      </c>
      <c r="D8873" t="s">
        <v>565</v>
      </c>
      <c r="E8873" t="s">
        <v>48</v>
      </c>
      <c r="F8873" t="s">
        <v>42898</v>
      </c>
      <c r="G8873" t="s">
        <v>42899</v>
      </c>
      <c r="H8873" t="s">
        <v>86</v>
      </c>
      <c r="I8873" s="1">
        <v>23074</v>
      </c>
      <c r="J8873" t="s">
        <v>42900</v>
      </c>
      <c r="K8873" t="s">
        <v>42901</v>
      </c>
      <c r="L8873">
        <v>63349</v>
      </c>
      <c r="M8873" t="s">
        <v>86</v>
      </c>
      <c r="N8873" s="1">
        <v>45247</v>
      </c>
      <c r="O8873" s="1">
        <v>45252</v>
      </c>
      <c r="P8873">
        <v>77</v>
      </c>
      <c r="Q8873">
        <v>4</v>
      </c>
      <c r="R8873" t="s">
        <v>63</v>
      </c>
      <c r="S8873">
        <v>4</v>
      </c>
      <c r="T8873">
        <v>0</v>
      </c>
      <c r="U8873">
        <v>5</v>
      </c>
      <c r="V8873">
        <v>410</v>
      </c>
      <c r="W8873" t="s">
        <v>41</v>
      </c>
      <c r="X8873" t="s">
        <v>42902</v>
      </c>
      <c r="Y8873" t="s">
        <v>6</v>
      </c>
      <c r="Z8873" s="1">
        <v>45228</v>
      </c>
      <c r="AA8873" s="2">
        <v>0.79155092592592602</v>
      </c>
      <c r="AB8873" s="2">
        <v>0.63862268518518517</v>
      </c>
      <c r="AC8873" t="s">
        <v>45</v>
      </c>
      <c r="AD8873" t="s">
        <v>44</v>
      </c>
      <c r="AE8873" t="s">
        <v>45</v>
      </c>
      <c r="AF8873">
        <v>82</v>
      </c>
    </row>
    <row r="8874" spans="1:32">
      <c r="A8874">
        <v>34661</v>
      </c>
      <c r="B8874">
        <v>33761</v>
      </c>
      <c r="C8874" t="s">
        <v>864</v>
      </c>
      <c r="D8874" t="s">
        <v>2369</v>
      </c>
      <c r="E8874" t="s">
        <v>48</v>
      </c>
      <c r="F8874" t="s">
        <v>42903</v>
      </c>
      <c r="G8874" t="s">
        <v>42904</v>
      </c>
      <c r="H8874" t="s">
        <v>171</v>
      </c>
      <c r="I8874" s="1">
        <v>21353</v>
      </c>
      <c r="J8874" t="s">
        <v>42905</v>
      </c>
      <c r="K8874" t="s">
        <v>42906</v>
      </c>
      <c r="L8874">
        <v>40285</v>
      </c>
      <c r="M8874" t="s">
        <v>171</v>
      </c>
      <c r="N8874" s="1">
        <v>45051</v>
      </c>
      <c r="O8874" s="1">
        <v>45054</v>
      </c>
      <c r="P8874">
        <v>37</v>
      </c>
      <c r="Q8874">
        <v>2</v>
      </c>
      <c r="R8874" t="s">
        <v>53</v>
      </c>
      <c r="S8874">
        <v>3</v>
      </c>
      <c r="T8874">
        <v>2</v>
      </c>
      <c r="U8874">
        <v>3</v>
      </c>
      <c r="V8874">
        <v>426</v>
      </c>
      <c r="W8874" t="s">
        <v>41</v>
      </c>
      <c r="X8874" t="s">
        <v>42907</v>
      </c>
      <c r="Y8874" t="s">
        <v>65</v>
      </c>
      <c r="Z8874" s="1">
        <v>45021</v>
      </c>
      <c r="AA8874" s="2">
        <v>0.87313657407407408</v>
      </c>
      <c r="AB8874" s="2">
        <v>0.62961805555555561</v>
      </c>
      <c r="AC8874" t="s">
        <v>44</v>
      </c>
      <c r="AD8874" t="s">
        <v>45</v>
      </c>
      <c r="AE8874" t="s">
        <v>45</v>
      </c>
      <c r="AF8874">
        <v>142</v>
      </c>
    </row>
    <row r="8875" spans="1:32">
      <c r="A8875">
        <v>34662</v>
      </c>
      <c r="B8875">
        <v>33762</v>
      </c>
      <c r="C8875" t="s">
        <v>1555</v>
      </c>
      <c r="D8875" t="s">
        <v>140</v>
      </c>
      <c r="E8875" t="s">
        <v>34</v>
      </c>
      <c r="F8875" t="s">
        <v>42908</v>
      </c>
      <c r="G8875" t="s">
        <v>42909</v>
      </c>
      <c r="H8875" t="s">
        <v>171</v>
      </c>
      <c r="I8875" s="1">
        <v>21804</v>
      </c>
      <c r="J8875" t="s">
        <v>42910</v>
      </c>
      <c r="K8875" t="s">
        <v>20990</v>
      </c>
      <c r="L8875">
        <v>9524</v>
      </c>
      <c r="M8875" t="s">
        <v>171</v>
      </c>
      <c r="N8875" s="1">
        <v>45075</v>
      </c>
      <c r="O8875" s="1">
        <v>45076</v>
      </c>
      <c r="P8875">
        <v>10</v>
      </c>
      <c r="Q8875">
        <v>1</v>
      </c>
      <c r="R8875" t="s">
        <v>53</v>
      </c>
      <c r="S8875">
        <v>4</v>
      </c>
      <c r="T8875">
        <v>2</v>
      </c>
      <c r="U8875">
        <v>1</v>
      </c>
      <c r="V8875">
        <v>146</v>
      </c>
      <c r="W8875" t="s">
        <v>41</v>
      </c>
      <c r="X8875" t="s">
        <v>42911</v>
      </c>
      <c r="Y8875" t="s">
        <v>65</v>
      </c>
      <c r="Z8875" s="1">
        <v>45056</v>
      </c>
      <c r="AA8875" s="2">
        <v>0.90740740740740744</v>
      </c>
      <c r="AB8875" s="2">
        <v>0.24730324074074073</v>
      </c>
      <c r="AC8875" t="s">
        <v>44</v>
      </c>
      <c r="AD8875" t="s">
        <v>45</v>
      </c>
      <c r="AE8875" t="s">
        <v>44</v>
      </c>
      <c r="AF8875">
        <v>146</v>
      </c>
    </row>
    <row r="8876" spans="1:32">
      <c r="A8876">
        <v>34664</v>
      </c>
      <c r="B8876">
        <v>33764</v>
      </c>
      <c r="C8876" t="s">
        <v>513</v>
      </c>
      <c r="D8876" t="s">
        <v>8946</v>
      </c>
      <c r="E8876" t="s">
        <v>48</v>
      </c>
      <c r="F8876" t="s">
        <v>42912</v>
      </c>
      <c r="G8876" t="s">
        <v>42913</v>
      </c>
      <c r="H8876" t="s">
        <v>129</v>
      </c>
      <c r="I8876" s="1">
        <v>20226</v>
      </c>
      <c r="J8876" t="s">
        <v>42914</v>
      </c>
      <c r="K8876" t="s">
        <v>42915</v>
      </c>
      <c r="L8876">
        <v>68177</v>
      </c>
      <c r="M8876" t="s">
        <v>129</v>
      </c>
      <c r="N8876" s="1">
        <v>45021</v>
      </c>
      <c r="O8876" s="1">
        <v>45024</v>
      </c>
      <c r="P8876">
        <v>4</v>
      </c>
      <c r="Q8876">
        <v>1</v>
      </c>
      <c r="R8876" t="s">
        <v>53</v>
      </c>
      <c r="S8876">
        <v>1</v>
      </c>
      <c r="T8876">
        <v>0</v>
      </c>
      <c r="U8876">
        <v>3</v>
      </c>
      <c r="V8876">
        <v>372</v>
      </c>
      <c r="W8876" t="s">
        <v>54</v>
      </c>
      <c r="X8876" t="s">
        <v>42916</v>
      </c>
      <c r="Y8876" t="s">
        <v>43</v>
      </c>
      <c r="Z8876" s="1">
        <v>44985</v>
      </c>
      <c r="AA8876" s="2">
        <v>0.49121527777777779</v>
      </c>
      <c r="AB8876" s="2">
        <v>0.35496527777777781</v>
      </c>
      <c r="AC8876" t="s">
        <v>44</v>
      </c>
      <c r="AD8876" t="s">
        <v>44</v>
      </c>
      <c r="AE8876" t="s">
        <v>44</v>
      </c>
      <c r="AF8876">
        <v>124</v>
      </c>
    </row>
    <row r="8877" spans="1:32">
      <c r="A8877">
        <v>34665</v>
      </c>
      <c r="B8877">
        <v>33765</v>
      </c>
      <c r="C8877" t="s">
        <v>3145</v>
      </c>
      <c r="D8877" t="s">
        <v>99</v>
      </c>
      <c r="E8877" t="s">
        <v>34</v>
      </c>
      <c r="F8877" t="s">
        <v>42917</v>
      </c>
      <c r="G8877" t="s">
        <v>42918</v>
      </c>
      <c r="H8877" t="s">
        <v>295</v>
      </c>
      <c r="I8877" s="1">
        <v>31394</v>
      </c>
      <c r="J8877" t="s">
        <v>42919</v>
      </c>
      <c r="K8877" t="s">
        <v>42920</v>
      </c>
      <c r="L8877">
        <v>61799</v>
      </c>
      <c r="M8877" t="s">
        <v>295</v>
      </c>
      <c r="N8877" s="1">
        <v>45021</v>
      </c>
      <c r="O8877" s="1">
        <v>45023</v>
      </c>
      <c r="P8877">
        <v>14</v>
      </c>
      <c r="Q8877">
        <v>1</v>
      </c>
      <c r="R8877" t="s">
        <v>63</v>
      </c>
      <c r="S8877">
        <v>2</v>
      </c>
      <c r="T8877">
        <v>2</v>
      </c>
      <c r="U8877">
        <v>2</v>
      </c>
      <c r="V8877">
        <v>158</v>
      </c>
      <c r="W8877" t="s">
        <v>54</v>
      </c>
      <c r="X8877" t="s">
        <v>42921</v>
      </c>
      <c r="Y8877" t="s">
        <v>81</v>
      </c>
      <c r="Z8877" s="1">
        <v>44993</v>
      </c>
      <c r="AA8877" s="2">
        <v>0.61306712962962961</v>
      </c>
      <c r="AB8877" s="2">
        <v>0.93540509259259252</v>
      </c>
      <c r="AC8877" t="s">
        <v>44</v>
      </c>
      <c r="AD8877" t="s">
        <v>45</v>
      </c>
      <c r="AE8877" t="s">
        <v>44</v>
      </c>
      <c r="AF8877">
        <v>79</v>
      </c>
    </row>
    <row r="8878" spans="1:32">
      <c r="A8878">
        <v>34667</v>
      </c>
      <c r="B8878">
        <v>33767</v>
      </c>
      <c r="C8878" t="s">
        <v>391</v>
      </c>
      <c r="D8878" t="s">
        <v>13911</v>
      </c>
      <c r="E8878" t="s">
        <v>34</v>
      </c>
      <c r="F8878" t="s">
        <v>42922</v>
      </c>
      <c r="G8878" t="s">
        <v>42923</v>
      </c>
      <c r="H8878" t="s">
        <v>418</v>
      </c>
      <c r="I8878" s="1">
        <v>15791</v>
      </c>
      <c r="J8878" t="s">
        <v>42924</v>
      </c>
      <c r="K8878" t="s">
        <v>6411</v>
      </c>
      <c r="L8878">
        <v>62933</v>
      </c>
      <c r="M8878" t="s">
        <v>418</v>
      </c>
      <c r="N8878" s="1">
        <v>45029</v>
      </c>
      <c r="O8878" s="1">
        <v>45030</v>
      </c>
      <c r="P8878">
        <v>17</v>
      </c>
      <c r="Q8878">
        <v>1</v>
      </c>
      <c r="R8878" t="s">
        <v>63</v>
      </c>
      <c r="S8878">
        <v>2</v>
      </c>
      <c r="T8878">
        <v>1</v>
      </c>
      <c r="U8878">
        <v>1</v>
      </c>
      <c r="V8878">
        <v>83</v>
      </c>
      <c r="W8878" t="s">
        <v>54</v>
      </c>
      <c r="X8878" t="s">
        <v>42925</v>
      </c>
      <c r="Y8878" t="s">
        <v>6</v>
      </c>
      <c r="Z8878" s="1">
        <v>45000</v>
      </c>
      <c r="AA8878" s="2">
        <v>0.74451388888888881</v>
      </c>
      <c r="AB8878" s="2">
        <v>0.49478009259259265</v>
      </c>
      <c r="AC8878" t="s">
        <v>45</v>
      </c>
      <c r="AD8878" t="s">
        <v>45</v>
      </c>
      <c r="AE8878" t="s">
        <v>44</v>
      </c>
      <c r="AF8878">
        <v>83</v>
      </c>
    </row>
    <row r="8879" spans="1:32">
      <c r="A8879">
        <v>34669</v>
      </c>
      <c r="B8879">
        <v>33769</v>
      </c>
      <c r="C8879" t="s">
        <v>722</v>
      </c>
      <c r="D8879" t="s">
        <v>469</v>
      </c>
      <c r="E8879" t="s">
        <v>48</v>
      </c>
      <c r="F8879" t="s">
        <v>42926</v>
      </c>
      <c r="G8879" t="s">
        <v>42927</v>
      </c>
      <c r="H8879" t="s">
        <v>418</v>
      </c>
      <c r="I8879" s="1">
        <v>32886</v>
      </c>
      <c r="J8879" t="s">
        <v>42928</v>
      </c>
      <c r="K8879" t="s">
        <v>42929</v>
      </c>
      <c r="L8879">
        <v>22592</v>
      </c>
      <c r="M8879" t="s">
        <v>418</v>
      </c>
      <c r="N8879" s="1">
        <v>45232</v>
      </c>
      <c r="O8879" s="1">
        <v>45234</v>
      </c>
      <c r="P8879">
        <v>36</v>
      </c>
      <c r="Q8879">
        <v>2</v>
      </c>
      <c r="R8879" t="s">
        <v>40</v>
      </c>
      <c r="S8879">
        <v>1</v>
      </c>
      <c r="T8879">
        <v>2</v>
      </c>
      <c r="U8879">
        <v>2</v>
      </c>
      <c r="V8879">
        <v>496</v>
      </c>
      <c r="W8879" t="s">
        <v>54</v>
      </c>
      <c r="X8879" t="s">
        <v>42930</v>
      </c>
      <c r="Y8879" t="s">
        <v>65</v>
      </c>
      <c r="Z8879" s="1">
        <v>45218</v>
      </c>
      <c r="AA8879" s="2">
        <v>0.98274305555555552</v>
      </c>
      <c r="AB8879" s="2">
        <v>0.71009259259259261</v>
      </c>
      <c r="AC8879" t="s">
        <v>45</v>
      </c>
      <c r="AD8879" t="s">
        <v>45</v>
      </c>
      <c r="AE8879" t="s">
        <v>45</v>
      </c>
      <c r="AF8879">
        <v>248</v>
      </c>
    </row>
    <row r="8880" spans="1:32">
      <c r="A8880">
        <v>34673</v>
      </c>
      <c r="B8880">
        <v>33773</v>
      </c>
      <c r="C8880" t="s">
        <v>2202</v>
      </c>
      <c r="D8880" t="s">
        <v>1651</v>
      </c>
      <c r="E8880" t="s">
        <v>34</v>
      </c>
      <c r="F8880" t="s">
        <v>42931</v>
      </c>
      <c r="G8880" t="s">
        <v>42932</v>
      </c>
      <c r="H8880" t="s">
        <v>457</v>
      </c>
      <c r="I8880" s="1">
        <v>23537</v>
      </c>
      <c r="J8880" t="s">
        <v>42933</v>
      </c>
      <c r="K8880" t="s">
        <v>42934</v>
      </c>
      <c r="L8880">
        <v>67536</v>
      </c>
      <c r="M8880" t="s">
        <v>457</v>
      </c>
      <c r="N8880" s="1">
        <v>45043</v>
      </c>
      <c r="O8880" s="1">
        <v>45046</v>
      </c>
      <c r="P8880">
        <v>23</v>
      </c>
      <c r="Q8880">
        <v>1</v>
      </c>
      <c r="R8880" t="s">
        <v>63</v>
      </c>
      <c r="S8880">
        <v>2</v>
      </c>
      <c r="T8880">
        <v>1</v>
      </c>
      <c r="U8880">
        <v>3</v>
      </c>
      <c r="V8880">
        <v>204</v>
      </c>
      <c r="W8880" t="s">
        <v>41</v>
      </c>
      <c r="X8880" t="s">
        <v>42935</v>
      </c>
      <c r="Y8880" t="s">
        <v>65</v>
      </c>
      <c r="Z8880" s="1">
        <v>45012</v>
      </c>
      <c r="AA8880" s="2">
        <v>0.38559027777777777</v>
      </c>
      <c r="AB8880" s="2">
        <v>0.62138888888888888</v>
      </c>
      <c r="AC8880" t="s">
        <v>44</v>
      </c>
      <c r="AD8880" t="s">
        <v>44</v>
      </c>
      <c r="AE8880" t="s">
        <v>45</v>
      </c>
      <c r="AF8880">
        <v>68</v>
      </c>
    </row>
    <row r="8881" spans="1:32">
      <c r="A8881">
        <v>34675</v>
      </c>
      <c r="B8881">
        <v>33775</v>
      </c>
      <c r="C8881" t="s">
        <v>90</v>
      </c>
      <c r="D8881" t="s">
        <v>816</v>
      </c>
      <c r="E8881" t="s">
        <v>34</v>
      </c>
      <c r="F8881" t="s">
        <v>42936</v>
      </c>
      <c r="G8881" t="s">
        <v>42937</v>
      </c>
      <c r="H8881" t="s">
        <v>77</v>
      </c>
      <c r="I8881" s="1">
        <v>37912</v>
      </c>
      <c r="J8881" t="s">
        <v>42938</v>
      </c>
      <c r="K8881" t="s">
        <v>27931</v>
      </c>
      <c r="L8881">
        <v>23710</v>
      </c>
      <c r="M8881" t="s">
        <v>77</v>
      </c>
      <c r="N8881" s="1">
        <v>44988</v>
      </c>
      <c r="O8881" s="1">
        <v>44990</v>
      </c>
      <c r="P8881">
        <v>20</v>
      </c>
      <c r="Q8881">
        <v>1</v>
      </c>
      <c r="R8881" t="s">
        <v>63</v>
      </c>
      <c r="S8881">
        <v>1</v>
      </c>
      <c r="T8881">
        <v>0</v>
      </c>
      <c r="U8881">
        <v>2</v>
      </c>
      <c r="V8881">
        <v>172</v>
      </c>
      <c r="W8881" t="s">
        <v>54</v>
      </c>
      <c r="X8881" t="s">
        <v>42939</v>
      </c>
      <c r="Y8881" t="s">
        <v>65</v>
      </c>
      <c r="Z8881" s="1">
        <v>44968</v>
      </c>
      <c r="AA8881" s="2">
        <v>0.520625</v>
      </c>
      <c r="AB8881" s="2">
        <v>0.31393518518518521</v>
      </c>
      <c r="AC8881" t="s">
        <v>44</v>
      </c>
      <c r="AD8881" t="s">
        <v>45</v>
      </c>
      <c r="AE8881" t="s">
        <v>45</v>
      </c>
      <c r="AF8881">
        <v>86</v>
      </c>
    </row>
    <row r="8882" spans="1:32">
      <c r="A8882">
        <v>34676</v>
      </c>
      <c r="B8882">
        <v>33776</v>
      </c>
      <c r="C8882" t="s">
        <v>4428</v>
      </c>
      <c r="D8882" t="s">
        <v>75</v>
      </c>
      <c r="E8882" t="s">
        <v>48</v>
      </c>
      <c r="F8882" t="s">
        <v>42940</v>
      </c>
      <c r="G8882" t="s">
        <v>42941</v>
      </c>
      <c r="H8882" t="s">
        <v>941</v>
      </c>
      <c r="I8882" s="1">
        <v>30176</v>
      </c>
      <c r="J8882" t="s">
        <v>42942</v>
      </c>
      <c r="K8882" t="s">
        <v>13670</v>
      </c>
      <c r="L8882">
        <v>7023</v>
      </c>
      <c r="M8882" t="s">
        <v>941</v>
      </c>
      <c r="N8882" s="1">
        <v>45034</v>
      </c>
      <c r="O8882" s="1">
        <v>45038</v>
      </c>
      <c r="P8882">
        <v>93</v>
      </c>
      <c r="Q8882">
        <v>4</v>
      </c>
      <c r="R8882" t="s">
        <v>40</v>
      </c>
      <c r="S8882">
        <v>3</v>
      </c>
      <c r="T8882">
        <v>1</v>
      </c>
      <c r="U8882">
        <v>4</v>
      </c>
      <c r="V8882">
        <v>992</v>
      </c>
      <c r="W8882" t="s">
        <v>41</v>
      </c>
      <c r="X8882" t="s">
        <v>42943</v>
      </c>
      <c r="Y8882" t="s">
        <v>6</v>
      </c>
      <c r="Z8882" s="1">
        <v>45007</v>
      </c>
      <c r="AA8882" s="2">
        <v>0.98008101851851848</v>
      </c>
      <c r="AB8882" s="2">
        <v>0.35143518518518518</v>
      </c>
      <c r="AC8882" t="s">
        <v>44</v>
      </c>
      <c r="AD8882" t="s">
        <v>44</v>
      </c>
      <c r="AE8882" t="s">
        <v>44</v>
      </c>
      <c r="AF8882">
        <v>248</v>
      </c>
    </row>
    <row r="8883" spans="1:32">
      <c r="A8883">
        <v>34677</v>
      </c>
      <c r="B8883">
        <v>33777</v>
      </c>
      <c r="C8883" t="s">
        <v>119</v>
      </c>
      <c r="D8883" t="s">
        <v>12441</v>
      </c>
      <c r="E8883" t="s">
        <v>48</v>
      </c>
      <c r="F8883" t="s">
        <v>42944</v>
      </c>
      <c r="G8883" t="s">
        <v>42945</v>
      </c>
      <c r="H8883" t="s">
        <v>171</v>
      </c>
      <c r="I8883" s="1">
        <v>34877</v>
      </c>
      <c r="J8883" t="s">
        <v>42946</v>
      </c>
      <c r="K8883" t="s">
        <v>42947</v>
      </c>
      <c r="L8883">
        <v>45474</v>
      </c>
      <c r="M8883" t="s">
        <v>171</v>
      </c>
      <c r="N8883" s="1">
        <v>45292</v>
      </c>
      <c r="O8883" s="1">
        <v>45295</v>
      </c>
      <c r="P8883">
        <v>8</v>
      </c>
      <c r="Q8883">
        <v>1</v>
      </c>
      <c r="R8883" t="s">
        <v>63</v>
      </c>
      <c r="S8883">
        <v>4</v>
      </c>
      <c r="T8883">
        <v>2</v>
      </c>
      <c r="U8883">
        <v>3</v>
      </c>
      <c r="V8883">
        <v>252</v>
      </c>
      <c r="W8883" t="s">
        <v>54</v>
      </c>
      <c r="X8883" t="s">
        <v>42948</v>
      </c>
      <c r="Y8883" t="s">
        <v>81</v>
      </c>
      <c r="Z8883" s="1">
        <v>45266</v>
      </c>
      <c r="AA8883" s="2">
        <v>0.29043981481481479</v>
      </c>
      <c r="AB8883" s="2">
        <v>0.97162037037037041</v>
      </c>
      <c r="AC8883" t="s">
        <v>45</v>
      </c>
      <c r="AD8883" t="s">
        <v>45</v>
      </c>
      <c r="AE8883" t="s">
        <v>44</v>
      </c>
      <c r="AF8883">
        <v>84</v>
      </c>
    </row>
    <row r="8884" spans="1:32">
      <c r="A8884">
        <v>34681</v>
      </c>
      <c r="B8884">
        <v>33781</v>
      </c>
      <c r="C8884" t="s">
        <v>1255</v>
      </c>
      <c r="D8884" t="s">
        <v>7414</v>
      </c>
      <c r="E8884" t="s">
        <v>48</v>
      </c>
      <c r="F8884" t="s">
        <v>42949</v>
      </c>
      <c r="G8884" t="s">
        <v>42950</v>
      </c>
      <c r="H8884" t="s">
        <v>405</v>
      </c>
      <c r="I8884" s="1">
        <v>20355</v>
      </c>
      <c r="J8884" t="s">
        <v>42951</v>
      </c>
      <c r="K8884" t="s">
        <v>23160</v>
      </c>
      <c r="L8884">
        <v>21465</v>
      </c>
      <c r="M8884" t="s">
        <v>405</v>
      </c>
      <c r="N8884" s="1">
        <v>45167</v>
      </c>
      <c r="O8884" s="1">
        <v>45171</v>
      </c>
      <c r="P8884">
        <v>48</v>
      </c>
      <c r="Q8884">
        <v>2</v>
      </c>
      <c r="R8884" t="s">
        <v>40</v>
      </c>
      <c r="S8884">
        <v>2</v>
      </c>
      <c r="T8884">
        <v>2</v>
      </c>
      <c r="U8884">
        <v>4</v>
      </c>
      <c r="V8884">
        <v>920</v>
      </c>
      <c r="W8884" t="s">
        <v>54</v>
      </c>
      <c r="X8884" t="s">
        <v>42952</v>
      </c>
      <c r="Y8884" t="s">
        <v>65</v>
      </c>
      <c r="Z8884" s="1">
        <v>45137</v>
      </c>
      <c r="AA8884" s="2">
        <v>0.90288194444444436</v>
      </c>
      <c r="AB8884" s="2">
        <v>0.15447916666666667</v>
      </c>
      <c r="AC8884" t="s">
        <v>45</v>
      </c>
      <c r="AD8884" t="s">
        <v>44</v>
      </c>
      <c r="AE8884" t="s">
        <v>44</v>
      </c>
      <c r="AF8884">
        <v>230</v>
      </c>
    </row>
    <row r="8885" spans="1:32">
      <c r="A8885">
        <v>34682</v>
      </c>
      <c r="B8885">
        <v>33782</v>
      </c>
      <c r="C8885" t="s">
        <v>326</v>
      </c>
      <c r="D8885" t="s">
        <v>6222</v>
      </c>
      <c r="E8885" t="s">
        <v>34</v>
      </c>
      <c r="F8885" t="s">
        <v>42953</v>
      </c>
      <c r="G8885" t="s">
        <v>42954</v>
      </c>
      <c r="H8885" t="s">
        <v>179</v>
      </c>
      <c r="I8885" s="1">
        <v>36274</v>
      </c>
      <c r="J8885" t="s">
        <v>42955</v>
      </c>
      <c r="K8885" t="s">
        <v>42956</v>
      </c>
      <c r="L8885">
        <v>79524</v>
      </c>
      <c r="M8885" t="s">
        <v>179</v>
      </c>
      <c r="N8885" s="1">
        <v>45256</v>
      </c>
      <c r="O8885" s="1">
        <v>45260</v>
      </c>
      <c r="P8885">
        <v>8</v>
      </c>
      <c r="Q8885">
        <v>1</v>
      </c>
      <c r="R8885" t="s">
        <v>63</v>
      </c>
      <c r="S8885">
        <v>1</v>
      </c>
      <c r="T8885">
        <v>1</v>
      </c>
      <c r="U8885">
        <v>4</v>
      </c>
      <c r="V8885">
        <v>324</v>
      </c>
      <c r="W8885" t="s">
        <v>54</v>
      </c>
      <c r="X8885" t="s">
        <v>42957</v>
      </c>
      <c r="Y8885" t="s">
        <v>65</v>
      </c>
      <c r="Z8885" s="1">
        <v>45242</v>
      </c>
      <c r="AA8885" s="2">
        <v>0.30008101851851848</v>
      </c>
      <c r="AB8885" s="2">
        <v>0.74415509259259249</v>
      </c>
      <c r="AC8885" t="s">
        <v>44</v>
      </c>
      <c r="AD8885" t="s">
        <v>45</v>
      </c>
      <c r="AE8885" t="s">
        <v>45</v>
      </c>
      <c r="AF8885">
        <v>81</v>
      </c>
    </row>
    <row r="8886" spans="1:32">
      <c r="A8886">
        <v>34683</v>
      </c>
      <c r="B8886">
        <v>33783</v>
      </c>
      <c r="C8886" t="s">
        <v>2144</v>
      </c>
      <c r="D8886" t="s">
        <v>4140</v>
      </c>
      <c r="E8886" t="s">
        <v>48</v>
      </c>
      <c r="F8886" t="s">
        <v>42958</v>
      </c>
      <c r="G8886">
        <f>1-287-771-5091</f>
        <v>-6148</v>
      </c>
      <c r="H8886" t="s">
        <v>904</v>
      </c>
      <c r="I8886" s="1">
        <v>28052</v>
      </c>
      <c r="J8886" t="s">
        <v>42959</v>
      </c>
      <c r="K8886" t="s">
        <v>40716</v>
      </c>
      <c r="L8886">
        <v>57676</v>
      </c>
      <c r="M8886" t="s">
        <v>904</v>
      </c>
      <c r="N8886" s="1">
        <v>45068</v>
      </c>
      <c r="O8886" s="1">
        <v>45073</v>
      </c>
      <c r="P8886">
        <v>79</v>
      </c>
      <c r="Q8886">
        <v>4</v>
      </c>
      <c r="R8886" t="s">
        <v>53</v>
      </c>
      <c r="S8886">
        <v>4</v>
      </c>
      <c r="T8886">
        <v>0</v>
      </c>
      <c r="U8886">
        <v>5</v>
      </c>
      <c r="V8886">
        <v>730</v>
      </c>
      <c r="W8886" t="s">
        <v>54</v>
      </c>
      <c r="X8886" t="s">
        <v>42960</v>
      </c>
      <c r="Y8886" t="s">
        <v>81</v>
      </c>
      <c r="Z8886" s="1">
        <v>45049</v>
      </c>
      <c r="AA8886" s="2">
        <v>0.65068287037037031</v>
      </c>
      <c r="AB8886" s="2">
        <v>0.30571759259259262</v>
      </c>
      <c r="AC8886" t="s">
        <v>45</v>
      </c>
      <c r="AD8886" t="s">
        <v>45</v>
      </c>
      <c r="AE8886" t="s">
        <v>45</v>
      </c>
      <c r="AF8886">
        <v>146</v>
      </c>
    </row>
    <row r="8887" spans="1:32">
      <c r="A8887">
        <v>34690</v>
      </c>
      <c r="B8887">
        <v>33790</v>
      </c>
      <c r="C8887" t="s">
        <v>396</v>
      </c>
      <c r="D8887" t="s">
        <v>6402</v>
      </c>
      <c r="E8887" t="s">
        <v>34</v>
      </c>
      <c r="F8887" t="s">
        <v>42961</v>
      </c>
      <c r="G8887" t="s">
        <v>42962</v>
      </c>
      <c r="H8887" t="s">
        <v>217</v>
      </c>
      <c r="I8887" s="1">
        <v>26681</v>
      </c>
      <c r="J8887" t="s">
        <v>42963</v>
      </c>
      <c r="K8887" t="s">
        <v>42964</v>
      </c>
      <c r="L8887">
        <v>72354</v>
      </c>
      <c r="M8887" t="s">
        <v>217</v>
      </c>
      <c r="N8887" s="1">
        <v>44991</v>
      </c>
      <c r="O8887" s="1">
        <v>44995</v>
      </c>
      <c r="P8887">
        <v>19</v>
      </c>
      <c r="Q8887">
        <v>1</v>
      </c>
      <c r="R8887" t="s">
        <v>53</v>
      </c>
      <c r="S8887">
        <v>3</v>
      </c>
      <c r="T8887">
        <v>0</v>
      </c>
      <c r="U8887">
        <v>4</v>
      </c>
      <c r="V8887">
        <v>484</v>
      </c>
      <c r="W8887" t="s">
        <v>54</v>
      </c>
      <c r="X8887" t="s">
        <v>42965</v>
      </c>
      <c r="Y8887" t="s">
        <v>65</v>
      </c>
      <c r="Z8887" s="1">
        <v>44986</v>
      </c>
      <c r="AA8887" s="2">
        <v>0.30966435185185187</v>
      </c>
      <c r="AB8887" s="2">
        <v>0.12071759259259258</v>
      </c>
      <c r="AC8887" t="s">
        <v>45</v>
      </c>
      <c r="AD8887" t="s">
        <v>44</v>
      </c>
      <c r="AE8887" t="s">
        <v>45</v>
      </c>
      <c r="AF8887">
        <v>121</v>
      </c>
    </row>
    <row r="8888" spans="1:32">
      <c r="A8888">
        <v>34692</v>
      </c>
      <c r="B8888">
        <v>33792</v>
      </c>
      <c r="C8888" t="s">
        <v>963</v>
      </c>
      <c r="D8888" t="s">
        <v>1228</v>
      </c>
      <c r="E8888" t="s">
        <v>34</v>
      </c>
      <c r="F8888" t="s">
        <v>42966</v>
      </c>
      <c r="G8888" t="s">
        <v>42967</v>
      </c>
      <c r="H8888" t="s">
        <v>225</v>
      </c>
      <c r="I8888" s="1">
        <v>22403</v>
      </c>
      <c r="J8888" t="s">
        <v>42968</v>
      </c>
      <c r="K8888" t="s">
        <v>42969</v>
      </c>
      <c r="L8888">
        <v>31507</v>
      </c>
      <c r="M8888" t="s">
        <v>225</v>
      </c>
      <c r="N8888" s="1">
        <v>45245</v>
      </c>
      <c r="O8888" s="1">
        <v>45248</v>
      </c>
      <c r="P8888">
        <v>62</v>
      </c>
      <c r="Q8888">
        <v>3</v>
      </c>
      <c r="R8888" t="s">
        <v>63</v>
      </c>
      <c r="S8888">
        <v>3</v>
      </c>
      <c r="T8888">
        <v>1</v>
      </c>
      <c r="U8888">
        <v>3</v>
      </c>
      <c r="V8888">
        <v>264</v>
      </c>
      <c r="W8888" t="s">
        <v>54</v>
      </c>
      <c r="X8888" t="s">
        <v>42970</v>
      </c>
      <c r="Y8888" t="s">
        <v>43</v>
      </c>
      <c r="Z8888" s="1">
        <v>45223</v>
      </c>
      <c r="AA8888" s="2">
        <v>0.61256944444444439</v>
      </c>
      <c r="AB8888" s="2">
        <v>0.57741898148148152</v>
      </c>
      <c r="AC8888" t="s">
        <v>44</v>
      </c>
      <c r="AD8888" t="s">
        <v>44</v>
      </c>
      <c r="AE8888" t="s">
        <v>45</v>
      </c>
      <c r="AF8888">
        <v>88</v>
      </c>
    </row>
    <row r="8889" spans="1:32">
      <c r="A8889">
        <v>34693</v>
      </c>
      <c r="B8889">
        <v>33793</v>
      </c>
      <c r="C8889" t="s">
        <v>1008</v>
      </c>
      <c r="D8889" t="s">
        <v>3088</v>
      </c>
      <c r="E8889" t="s">
        <v>48</v>
      </c>
      <c r="F8889" t="s">
        <v>42971</v>
      </c>
      <c r="G8889" t="s">
        <v>42972</v>
      </c>
      <c r="H8889" t="s">
        <v>94</v>
      </c>
      <c r="I8889" s="1">
        <v>35792</v>
      </c>
      <c r="J8889" t="s">
        <v>42973</v>
      </c>
      <c r="K8889" t="s">
        <v>42974</v>
      </c>
      <c r="L8889">
        <v>47280</v>
      </c>
      <c r="M8889" t="s">
        <v>94</v>
      </c>
      <c r="N8889" s="1">
        <v>45108</v>
      </c>
      <c r="O8889" s="1">
        <v>45112</v>
      </c>
      <c r="P8889">
        <v>17</v>
      </c>
      <c r="Q8889">
        <v>1</v>
      </c>
      <c r="R8889" t="s">
        <v>63</v>
      </c>
      <c r="S8889">
        <v>3</v>
      </c>
      <c r="T8889">
        <v>1</v>
      </c>
      <c r="U8889">
        <v>4</v>
      </c>
      <c r="V8889">
        <v>320</v>
      </c>
      <c r="W8889" t="s">
        <v>54</v>
      </c>
      <c r="X8889" t="s">
        <v>42975</v>
      </c>
      <c r="Y8889" t="s">
        <v>81</v>
      </c>
      <c r="Z8889" s="1">
        <v>45092</v>
      </c>
      <c r="AA8889" s="2">
        <v>0.52039351851851856</v>
      </c>
      <c r="AB8889" s="2">
        <v>0.38574074074074072</v>
      </c>
      <c r="AC8889" t="s">
        <v>45</v>
      </c>
      <c r="AD8889" t="s">
        <v>44</v>
      </c>
      <c r="AE8889" t="s">
        <v>44</v>
      </c>
      <c r="AF8889">
        <v>80</v>
      </c>
    </row>
    <row r="8890" spans="1:32">
      <c r="A8890">
        <v>34694</v>
      </c>
      <c r="B8890">
        <v>33794</v>
      </c>
      <c r="C8890" t="s">
        <v>1857</v>
      </c>
      <c r="D8890" t="s">
        <v>5513</v>
      </c>
      <c r="E8890" t="s">
        <v>34</v>
      </c>
      <c r="F8890" t="s">
        <v>42976</v>
      </c>
      <c r="G8890" t="s">
        <v>42977</v>
      </c>
      <c r="H8890" t="s">
        <v>179</v>
      </c>
      <c r="I8890" s="1">
        <v>25249</v>
      </c>
      <c r="J8890" t="s">
        <v>42978</v>
      </c>
      <c r="K8890" t="s">
        <v>42979</v>
      </c>
      <c r="L8890">
        <v>36483</v>
      </c>
      <c r="M8890" t="s">
        <v>179</v>
      </c>
      <c r="N8890" s="1">
        <v>45059</v>
      </c>
      <c r="O8890" s="1">
        <v>45060</v>
      </c>
      <c r="P8890">
        <v>87</v>
      </c>
      <c r="Q8890">
        <v>4</v>
      </c>
      <c r="R8890" t="s">
        <v>40</v>
      </c>
      <c r="S8890">
        <v>3</v>
      </c>
      <c r="T8890">
        <v>0</v>
      </c>
      <c r="U8890">
        <v>1</v>
      </c>
      <c r="V8890">
        <v>231</v>
      </c>
      <c r="W8890" t="s">
        <v>41</v>
      </c>
      <c r="X8890" t="s">
        <v>42980</v>
      </c>
      <c r="Y8890" t="s">
        <v>43</v>
      </c>
      <c r="Z8890" s="1">
        <v>45039</v>
      </c>
      <c r="AA8890" s="2">
        <v>0.68576388888888884</v>
      </c>
      <c r="AB8890" s="2">
        <v>0.31604166666666667</v>
      </c>
      <c r="AC8890" t="s">
        <v>45</v>
      </c>
      <c r="AD8890" t="s">
        <v>45</v>
      </c>
      <c r="AE8890" t="s">
        <v>45</v>
      </c>
      <c r="AF8890">
        <v>231</v>
      </c>
    </row>
    <row r="8891" spans="1:32">
      <c r="A8891">
        <v>34695</v>
      </c>
      <c r="B8891">
        <v>33795</v>
      </c>
      <c r="C8891" t="s">
        <v>313</v>
      </c>
      <c r="D8891" t="s">
        <v>57</v>
      </c>
      <c r="E8891" t="s">
        <v>48</v>
      </c>
      <c r="F8891" t="s">
        <v>42981</v>
      </c>
      <c r="G8891" t="s">
        <v>42982</v>
      </c>
      <c r="H8891" t="s">
        <v>37</v>
      </c>
      <c r="I8891" s="1">
        <v>24313</v>
      </c>
      <c r="J8891" t="s">
        <v>42983</v>
      </c>
      <c r="K8891" t="s">
        <v>22440</v>
      </c>
      <c r="L8891">
        <v>11790</v>
      </c>
      <c r="M8891" t="s">
        <v>37</v>
      </c>
      <c r="N8891" s="1">
        <v>45254</v>
      </c>
      <c r="O8891" s="1">
        <v>45255</v>
      </c>
      <c r="P8891">
        <v>36</v>
      </c>
      <c r="Q8891">
        <v>2</v>
      </c>
      <c r="R8891" t="s">
        <v>40</v>
      </c>
      <c r="S8891">
        <v>3</v>
      </c>
      <c r="T8891">
        <v>0</v>
      </c>
      <c r="U8891">
        <v>1</v>
      </c>
      <c r="V8891">
        <v>224</v>
      </c>
      <c r="W8891" t="s">
        <v>41</v>
      </c>
      <c r="X8891" t="s">
        <v>42984</v>
      </c>
      <c r="Y8891" t="s">
        <v>6</v>
      </c>
      <c r="Z8891" s="1">
        <v>45239</v>
      </c>
      <c r="AA8891" s="2">
        <v>0.13892361111111109</v>
      </c>
      <c r="AB8891" s="2">
        <v>0.31148148148148147</v>
      </c>
      <c r="AC8891" t="s">
        <v>44</v>
      </c>
      <c r="AD8891" t="s">
        <v>45</v>
      </c>
      <c r="AE8891" t="s">
        <v>45</v>
      </c>
      <c r="AF8891">
        <v>224</v>
      </c>
    </row>
    <row r="8892" spans="1:32">
      <c r="A8892">
        <v>34696</v>
      </c>
      <c r="B8892">
        <v>33796</v>
      </c>
      <c r="C8892" t="s">
        <v>2380</v>
      </c>
      <c r="D8892" t="s">
        <v>3678</v>
      </c>
      <c r="E8892" t="s">
        <v>48</v>
      </c>
      <c r="F8892" t="s">
        <v>42985</v>
      </c>
      <c r="G8892" t="s">
        <v>42986</v>
      </c>
      <c r="H8892" t="s">
        <v>135</v>
      </c>
      <c r="I8892" s="1">
        <v>38200</v>
      </c>
      <c r="J8892" t="s">
        <v>42987</v>
      </c>
      <c r="K8892" t="s">
        <v>42988</v>
      </c>
      <c r="L8892">
        <v>52089</v>
      </c>
      <c r="M8892" t="s">
        <v>135</v>
      </c>
      <c r="N8892" s="1">
        <v>45236</v>
      </c>
      <c r="O8892" s="1">
        <v>45239</v>
      </c>
      <c r="P8892">
        <v>14</v>
      </c>
      <c r="Q8892">
        <v>1</v>
      </c>
      <c r="R8892" t="s">
        <v>63</v>
      </c>
      <c r="S8892">
        <v>3</v>
      </c>
      <c r="T8892">
        <v>1</v>
      </c>
      <c r="U8892">
        <v>3</v>
      </c>
      <c r="V8892">
        <v>261</v>
      </c>
      <c r="W8892" t="s">
        <v>41</v>
      </c>
      <c r="X8892" t="s">
        <v>42989</v>
      </c>
      <c r="Y8892" t="s">
        <v>81</v>
      </c>
      <c r="Z8892" s="1">
        <v>45211</v>
      </c>
      <c r="AA8892" s="2">
        <v>9.3449074074074087E-2</v>
      </c>
      <c r="AB8892" s="2">
        <v>3.8842592592592588E-2</v>
      </c>
      <c r="AC8892" t="s">
        <v>45</v>
      </c>
      <c r="AD8892" t="s">
        <v>44</v>
      </c>
      <c r="AE8892" t="s">
        <v>45</v>
      </c>
      <c r="AF8892">
        <v>87</v>
      </c>
    </row>
    <row r="8893" spans="1:32">
      <c r="A8893">
        <v>34697</v>
      </c>
      <c r="B8893">
        <v>33797</v>
      </c>
      <c r="C8893" t="s">
        <v>2344</v>
      </c>
      <c r="D8893" t="s">
        <v>1902</v>
      </c>
      <c r="E8893" t="s">
        <v>34</v>
      </c>
      <c r="F8893" t="s">
        <v>42990</v>
      </c>
      <c r="G8893" t="s">
        <v>42991</v>
      </c>
      <c r="H8893" t="s">
        <v>309</v>
      </c>
      <c r="I8893" s="1">
        <v>27414</v>
      </c>
      <c r="J8893" t="s">
        <v>42992</v>
      </c>
      <c r="K8893" t="s">
        <v>42993</v>
      </c>
      <c r="L8893">
        <v>30181</v>
      </c>
      <c r="M8893" t="s">
        <v>309</v>
      </c>
      <c r="N8893" s="1">
        <v>45113</v>
      </c>
      <c r="O8893" s="1">
        <v>45118</v>
      </c>
      <c r="P8893">
        <v>61</v>
      </c>
      <c r="Q8893">
        <v>3</v>
      </c>
      <c r="R8893" t="s">
        <v>53</v>
      </c>
      <c r="S8893">
        <v>3</v>
      </c>
      <c r="T8893">
        <v>2</v>
      </c>
      <c r="U8893">
        <v>5</v>
      </c>
      <c r="V8893">
        <v>690</v>
      </c>
      <c r="W8893" t="s">
        <v>54</v>
      </c>
      <c r="X8893" t="s">
        <v>42994</v>
      </c>
      <c r="Y8893" t="s">
        <v>81</v>
      </c>
      <c r="Z8893" s="1">
        <v>45092</v>
      </c>
      <c r="AA8893" s="2">
        <v>0.81335648148148154</v>
      </c>
      <c r="AB8893" s="2">
        <v>0.23917824074074076</v>
      </c>
      <c r="AC8893" t="s">
        <v>45</v>
      </c>
      <c r="AD8893" t="s">
        <v>45</v>
      </c>
      <c r="AE8893" t="s">
        <v>45</v>
      </c>
      <c r="AF8893">
        <v>138</v>
      </c>
    </row>
    <row r="8894" spans="1:32">
      <c r="A8894">
        <v>34699</v>
      </c>
      <c r="B8894">
        <v>33799</v>
      </c>
      <c r="C8894" t="s">
        <v>1155</v>
      </c>
      <c r="D8894" t="s">
        <v>10431</v>
      </c>
      <c r="E8894" t="s">
        <v>48</v>
      </c>
      <c r="F8894" t="s">
        <v>42995</v>
      </c>
      <c r="G8894" t="s">
        <v>42996</v>
      </c>
      <c r="H8894" t="s">
        <v>164</v>
      </c>
      <c r="I8894" s="1">
        <v>21196</v>
      </c>
      <c r="J8894" t="s">
        <v>42997</v>
      </c>
      <c r="K8894" t="s">
        <v>42998</v>
      </c>
      <c r="L8894">
        <v>93233</v>
      </c>
      <c r="M8894" t="s">
        <v>164</v>
      </c>
      <c r="N8894" s="1">
        <v>44999</v>
      </c>
      <c r="O8894" s="1">
        <v>45002</v>
      </c>
      <c r="P8894">
        <v>83</v>
      </c>
      <c r="Q8894">
        <v>4</v>
      </c>
      <c r="R8894" t="s">
        <v>63</v>
      </c>
      <c r="S8894">
        <v>2</v>
      </c>
      <c r="T8894">
        <v>0</v>
      </c>
      <c r="U8894">
        <v>3</v>
      </c>
      <c r="V8894">
        <v>255</v>
      </c>
      <c r="W8894" t="s">
        <v>54</v>
      </c>
      <c r="X8894" t="s">
        <v>42999</v>
      </c>
      <c r="Y8894" t="s">
        <v>65</v>
      </c>
      <c r="Z8894" s="1">
        <v>44987</v>
      </c>
      <c r="AA8894" s="2">
        <v>0.71607638888888892</v>
      </c>
      <c r="AB8894" s="2">
        <v>0.62465277777777783</v>
      </c>
      <c r="AC8894" t="s">
        <v>45</v>
      </c>
      <c r="AD8894" t="s">
        <v>45</v>
      </c>
      <c r="AE8894" t="s">
        <v>44</v>
      </c>
      <c r="AF8894">
        <v>85</v>
      </c>
    </row>
    <row r="8895" spans="1:32">
      <c r="A8895">
        <v>34703</v>
      </c>
      <c r="B8895">
        <v>33803</v>
      </c>
      <c r="C8895" t="s">
        <v>2144</v>
      </c>
      <c r="D8895" t="s">
        <v>847</v>
      </c>
      <c r="E8895" t="s">
        <v>34</v>
      </c>
      <c r="F8895" t="s">
        <v>43000</v>
      </c>
      <c r="G8895" t="s">
        <v>43001</v>
      </c>
      <c r="H8895" t="s">
        <v>1301</v>
      </c>
      <c r="I8895" s="1">
        <v>16029</v>
      </c>
      <c r="J8895" t="s">
        <v>43002</v>
      </c>
      <c r="K8895" t="s">
        <v>16852</v>
      </c>
      <c r="L8895">
        <v>61885</v>
      </c>
      <c r="M8895" t="s">
        <v>1301</v>
      </c>
      <c r="N8895" s="1">
        <v>45101</v>
      </c>
      <c r="O8895" s="1">
        <v>45103</v>
      </c>
      <c r="P8895">
        <v>49</v>
      </c>
      <c r="Q8895">
        <v>2</v>
      </c>
      <c r="R8895" t="s">
        <v>53</v>
      </c>
      <c r="S8895">
        <v>2</v>
      </c>
      <c r="T8895">
        <v>1</v>
      </c>
      <c r="U8895">
        <v>2</v>
      </c>
      <c r="V8895">
        <v>296</v>
      </c>
      <c r="W8895" t="s">
        <v>54</v>
      </c>
      <c r="X8895" t="s">
        <v>43003</v>
      </c>
      <c r="Y8895" t="s">
        <v>65</v>
      </c>
      <c r="Z8895" s="1">
        <v>45081</v>
      </c>
      <c r="AA8895" s="2">
        <v>0.5332986111111111</v>
      </c>
      <c r="AB8895" s="2">
        <v>0.10296296296296296</v>
      </c>
      <c r="AC8895" t="s">
        <v>44</v>
      </c>
      <c r="AD8895" t="s">
        <v>45</v>
      </c>
      <c r="AE8895" t="s">
        <v>44</v>
      </c>
      <c r="AF8895">
        <v>148</v>
      </c>
    </row>
    <row r="8896" spans="1:32">
      <c r="A8896">
        <v>34708</v>
      </c>
      <c r="B8896">
        <v>33808</v>
      </c>
      <c r="C8896" t="s">
        <v>2316</v>
      </c>
      <c r="D8896" t="s">
        <v>161</v>
      </c>
      <c r="E8896" t="s">
        <v>34</v>
      </c>
      <c r="F8896" t="s">
        <v>43004</v>
      </c>
      <c r="G8896" t="s">
        <v>43005</v>
      </c>
      <c r="H8896" t="s">
        <v>418</v>
      </c>
      <c r="I8896" s="1">
        <v>22302</v>
      </c>
      <c r="J8896" t="s">
        <v>43006</v>
      </c>
      <c r="K8896" t="s">
        <v>4751</v>
      </c>
      <c r="L8896">
        <v>94636</v>
      </c>
      <c r="M8896" t="s">
        <v>418</v>
      </c>
      <c r="N8896" s="1">
        <v>44990</v>
      </c>
      <c r="O8896" s="1">
        <v>44994</v>
      </c>
      <c r="P8896">
        <v>67</v>
      </c>
      <c r="Q8896">
        <v>3</v>
      </c>
      <c r="R8896" t="s">
        <v>53</v>
      </c>
      <c r="S8896">
        <v>2</v>
      </c>
      <c r="T8896">
        <v>0</v>
      </c>
      <c r="U8896">
        <v>4</v>
      </c>
      <c r="V8896">
        <v>560</v>
      </c>
      <c r="W8896" t="s">
        <v>41</v>
      </c>
      <c r="X8896" t="s">
        <v>43007</v>
      </c>
      <c r="Y8896" t="s">
        <v>65</v>
      </c>
      <c r="Z8896" s="1">
        <v>44965</v>
      </c>
      <c r="AA8896" s="2">
        <v>0.85521990740740739</v>
      </c>
      <c r="AB8896" s="2">
        <v>0.5843518518518519</v>
      </c>
      <c r="AC8896" t="s">
        <v>45</v>
      </c>
      <c r="AD8896" t="s">
        <v>44</v>
      </c>
      <c r="AE8896" t="s">
        <v>45</v>
      </c>
      <c r="AF8896">
        <v>140</v>
      </c>
    </row>
    <row r="8897" spans="1:32">
      <c r="A8897">
        <v>34710</v>
      </c>
      <c r="B8897">
        <v>33810</v>
      </c>
      <c r="C8897" t="s">
        <v>2949</v>
      </c>
      <c r="D8897" t="s">
        <v>2203</v>
      </c>
      <c r="E8897" t="s">
        <v>34</v>
      </c>
      <c r="F8897" t="s">
        <v>43008</v>
      </c>
      <c r="G8897" t="s">
        <v>43009</v>
      </c>
      <c r="H8897" t="s">
        <v>1301</v>
      </c>
      <c r="I8897" s="1">
        <v>25703</v>
      </c>
      <c r="J8897" t="s">
        <v>43010</v>
      </c>
      <c r="K8897" t="s">
        <v>31990</v>
      </c>
      <c r="L8897">
        <v>60244</v>
      </c>
      <c r="M8897" t="s">
        <v>1301</v>
      </c>
      <c r="N8897" s="1">
        <v>45064</v>
      </c>
      <c r="O8897" s="1">
        <v>45067</v>
      </c>
      <c r="P8897">
        <v>47</v>
      </c>
      <c r="Q8897">
        <v>2</v>
      </c>
      <c r="R8897" t="s">
        <v>63</v>
      </c>
      <c r="S8897">
        <v>3</v>
      </c>
      <c r="T8897">
        <v>2</v>
      </c>
      <c r="U8897">
        <v>3</v>
      </c>
      <c r="V8897">
        <v>270</v>
      </c>
      <c r="W8897" t="s">
        <v>54</v>
      </c>
      <c r="X8897" t="s">
        <v>43011</v>
      </c>
      <c r="Y8897" t="s">
        <v>43</v>
      </c>
      <c r="Z8897" s="1">
        <v>45052</v>
      </c>
      <c r="AA8897" s="2">
        <v>0.93876157407407401</v>
      </c>
      <c r="AB8897" s="2">
        <v>0.58151620370370372</v>
      </c>
      <c r="AC8897" t="s">
        <v>44</v>
      </c>
      <c r="AD8897" t="s">
        <v>45</v>
      </c>
      <c r="AE8897" t="s">
        <v>44</v>
      </c>
      <c r="AF8897">
        <v>90</v>
      </c>
    </row>
    <row r="8898" spans="1:32">
      <c r="A8898">
        <v>34715</v>
      </c>
      <c r="B8898">
        <v>33815</v>
      </c>
      <c r="C8898" t="s">
        <v>384</v>
      </c>
      <c r="D8898" t="s">
        <v>10303</v>
      </c>
      <c r="E8898" t="s">
        <v>48</v>
      </c>
      <c r="F8898" t="s">
        <v>43012</v>
      </c>
      <c r="G8898">
        <f>1-310-308-8714</f>
        <v>-9331</v>
      </c>
      <c r="H8898" t="s">
        <v>405</v>
      </c>
      <c r="I8898" s="1">
        <v>24780</v>
      </c>
      <c r="J8898" t="s">
        <v>43013</v>
      </c>
      <c r="K8898" t="s">
        <v>28625</v>
      </c>
      <c r="L8898">
        <v>75377</v>
      </c>
      <c r="M8898" t="s">
        <v>405</v>
      </c>
      <c r="N8898" s="1">
        <v>45130</v>
      </c>
      <c r="O8898" s="1">
        <v>45135</v>
      </c>
      <c r="P8898">
        <v>22</v>
      </c>
      <c r="Q8898">
        <v>1</v>
      </c>
      <c r="R8898" t="s">
        <v>53</v>
      </c>
      <c r="S8898">
        <v>4</v>
      </c>
      <c r="T8898">
        <v>2</v>
      </c>
      <c r="U8898">
        <v>5</v>
      </c>
      <c r="V8898">
        <v>705</v>
      </c>
      <c r="W8898" t="s">
        <v>54</v>
      </c>
      <c r="X8898" t="s">
        <v>43014</v>
      </c>
      <c r="Y8898" t="s">
        <v>81</v>
      </c>
      <c r="Z8898" s="1">
        <v>45110</v>
      </c>
      <c r="AA8898" s="2">
        <v>0.48608796296296292</v>
      </c>
      <c r="AB8898" s="2">
        <v>0.35855324074074074</v>
      </c>
      <c r="AC8898" t="s">
        <v>45</v>
      </c>
      <c r="AD8898" t="s">
        <v>44</v>
      </c>
      <c r="AE8898" t="s">
        <v>44</v>
      </c>
      <c r="AF8898">
        <v>141</v>
      </c>
    </row>
    <row r="8899" spans="1:32">
      <c r="A8899">
        <v>34721</v>
      </c>
      <c r="B8899">
        <v>33821</v>
      </c>
      <c r="C8899" t="s">
        <v>1322</v>
      </c>
      <c r="D8899" t="s">
        <v>8946</v>
      </c>
      <c r="E8899" t="s">
        <v>48</v>
      </c>
      <c r="F8899" t="s">
        <v>43015</v>
      </c>
      <c r="G8899" t="s">
        <v>43016</v>
      </c>
      <c r="H8899" t="s">
        <v>171</v>
      </c>
      <c r="I8899" s="1">
        <v>28114</v>
      </c>
      <c r="J8899" t="s">
        <v>43017</v>
      </c>
      <c r="K8899" t="s">
        <v>43018</v>
      </c>
      <c r="L8899">
        <v>98131</v>
      </c>
      <c r="M8899" t="s">
        <v>171</v>
      </c>
      <c r="N8899" s="1">
        <v>45122</v>
      </c>
      <c r="O8899" s="1">
        <v>45123</v>
      </c>
      <c r="P8899">
        <v>86</v>
      </c>
      <c r="Q8899">
        <v>4</v>
      </c>
      <c r="R8899" t="s">
        <v>63</v>
      </c>
      <c r="S8899">
        <v>2</v>
      </c>
      <c r="T8899">
        <v>1</v>
      </c>
      <c r="U8899">
        <v>1</v>
      </c>
      <c r="V8899">
        <v>72</v>
      </c>
      <c r="W8899" t="s">
        <v>41</v>
      </c>
      <c r="X8899" t="s">
        <v>43019</v>
      </c>
      <c r="Y8899" t="s">
        <v>6</v>
      </c>
      <c r="Z8899" s="1">
        <v>45114</v>
      </c>
      <c r="AA8899" s="2">
        <v>0.64079861111111114</v>
      </c>
      <c r="AB8899" s="2">
        <v>0.62458333333333338</v>
      </c>
      <c r="AC8899" t="s">
        <v>44</v>
      </c>
      <c r="AD8899" t="s">
        <v>45</v>
      </c>
      <c r="AE8899" t="s">
        <v>45</v>
      </c>
      <c r="AF8899">
        <v>72</v>
      </c>
    </row>
    <row r="8900" spans="1:32">
      <c r="A8900">
        <v>34723</v>
      </c>
      <c r="B8900">
        <v>33823</v>
      </c>
      <c r="C8900" t="s">
        <v>326</v>
      </c>
      <c r="D8900" t="s">
        <v>1914</v>
      </c>
      <c r="E8900" t="s">
        <v>48</v>
      </c>
      <c r="F8900" t="s">
        <v>43020</v>
      </c>
      <c r="G8900" t="s">
        <v>43021</v>
      </c>
      <c r="H8900" t="s">
        <v>60</v>
      </c>
      <c r="I8900" s="1">
        <v>33673</v>
      </c>
      <c r="J8900" t="s">
        <v>43022</v>
      </c>
      <c r="K8900" t="s">
        <v>43023</v>
      </c>
      <c r="L8900">
        <v>32929</v>
      </c>
      <c r="M8900" t="s">
        <v>60</v>
      </c>
      <c r="N8900" s="1">
        <v>45220</v>
      </c>
      <c r="O8900" s="1">
        <v>45224</v>
      </c>
      <c r="P8900">
        <v>38</v>
      </c>
      <c r="Q8900">
        <v>2</v>
      </c>
      <c r="R8900" t="s">
        <v>63</v>
      </c>
      <c r="S8900">
        <v>2</v>
      </c>
      <c r="T8900">
        <v>0</v>
      </c>
      <c r="U8900">
        <v>4</v>
      </c>
      <c r="V8900">
        <v>248</v>
      </c>
      <c r="W8900" t="s">
        <v>54</v>
      </c>
      <c r="X8900" t="s">
        <v>43024</v>
      </c>
      <c r="Y8900" t="s">
        <v>6</v>
      </c>
      <c r="Z8900" s="1">
        <v>45212</v>
      </c>
      <c r="AA8900" s="2">
        <v>0.76905092592592583</v>
      </c>
      <c r="AB8900" s="2">
        <v>0.25504629629629633</v>
      </c>
      <c r="AC8900" t="s">
        <v>45</v>
      </c>
      <c r="AD8900" t="s">
        <v>44</v>
      </c>
      <c r="AE8900" t="s">
        <v>45</v>
      </c>
      <c r="AF8900">
        <v>62</v>
      </c>
    </row>
    <row r="8901" spans="1:32">
      <c r="A8901">
        <v>34724</v>
      </c>
      <c r="B8901">
        <v>33824</v>
      </c>
      <c r="C8901" t="s">
        <v>2444</v>
      </c>
      <c r="D8901" t="s">
        <v>140</v>
      </c>
      <c r="E8901" t="s">
        <v>48</v>
      </c>
      <c r="F8901" t="s">
        <v>43025</v>
      </c>
      <c r="G8901" t="s">
        <v>43026</v>
      </c>
      <c r="H8901" t="s">
        <v>201</v>
      </c>
      <c r="I8901" s="1">
        <v>24705</v>
      </c>
      <c r="J8901" t="s">
        <v>43027</v>
      </c>
      <c r="K8901" t="s">
        <v>43028</v>
      </c>
      <c r="L8901">
        <v>1197</v>
      </c>
      <c r="M8901" t="s">
        <v>201</v>
      </c>
      <c r="N8901" s="1">
        <v>45186</v>
      </c>
      <c r="O8901" s="1">
        <v>45190</v>
      </c>
      <c r="P8901">
        <v>36</v>
      </c>
      <c r="Q8901">
        <v>2</v>
      </c>
      <c r="R8901" t="s">
        <v>40</v>
      </c>
      <c r="S8901">
        <v>3</v>
      </c>
      <c r="T8901">
        <v>2</v>
      </c>
      <c r="U8901">
        <v>4</v>
      </c>
      <c r="V8901">
        <v>984</v>
      </c>
      <c r="W8901" t="s">
        <v>41</v>
      </c>
      <c r="X8901" t="s">
        <v>43029</v>
      </c>
      <c r="Y8901" t="s">
        <v>65</v>
      </c>
      <c r="Z8901" s="1">
        <v>45181</v>
      </c>
      <c r="AA8901" s="2">
        <v>0.77236111111111105</v>
      </c>
      <c r="AB8901" s="2">
        <v>0.74820601851851853</v>
      </c>
      <c r="AC8901" t="s">
        <v>44</v>
      </c>
      <c r="AD8901" t="s">
        <v>45</v>
      </c>
      <c r="AE8901" t="s">
        <v>45</v>
      </c>
      <c r="AF8901">
        <v>246</v>
      </c>
    </row>
    <row r="8902" spans="1:32">
      <c r="A8902">
        <v>34725</v>
      </c>
      <c r="B8902">
        <v>33825</v>
      </c>
      <c r="C8902" t="s">
        <v>364</v>
      </c>
      <c r="D8902" t="s">
        <v>140</v>
      </c>
      <c r="E8902" t="s">
        <v>34</v>
      </c>
      <c r="F8902" t="s">
        <v>43030</v>
      </c>
      <c r="G8902" t="s">
        <v>43031</v>
      </c>
      <c r="H8902" t="s">
        <v>129</v>
      </c>
      <c r="I8902" s="1">
        <v>32098</v>
      </c>
      <c r="J8902" t="s">
        <v>43032</v>
      </c>
      <c r="K8902" t="s">
        <v>43033</v>
      </c>
      <c r="L8902">
        <v>72862</v>
      </c>
      <c r="M8902" t="s">
        <v>129</v>
      </c>
      <c r="N8902" s="1">
        <v>45276</v>
      </c>
      <c r="O8902" s="1">
        <v>45279</v>
      </c>
      <c r="P8902">
        <v>80</v>
      </c>
      <c r="Q8902">
        <v>4</v>
      </c>
      <c r="R8902" t="s">
        <v>63</v>
      </c>
      <c r="S8902">
        <v>4</v>
      </c>
      <c r="T8902">
        <v>0</v>
      </c>
      <c r="U8902">
        <v>3</v>
      </c>
      <c r="V8902">
        <v>204</v>
      </c>
      <c r="W8902" t="s">
        <v>54</v>
      </c>
      <c r="X8902" t="s">
        <v>43034</v>
      </c>
      <c r="Y8902" t="s">
        <v>6</v>
      </c>
      <c r="Z8902" s="1">
        <v>45256</v>
      </c>
      <c r="AA8902" s="2">
        <v>0.57070601851851854</v>
      </c>
      <c r="AB8902" s="2">
        <v>0.9524421296296296</v>
      </c>
      <c r="AC8902" t="s">
        <v>44</v>
      </c>
      <c r="AD8902" t="s">
        <v>45</v>
      </c>
      <c r="AE8902" t="s">
        <v>44</v>
      </c>
      <c r="AF8902">
        <v>68</v>
      </c>
    </row>
    <row r="8903" spans="1:32">
      <c r="A8903">
        <v>34726</v>
      </c>
      <c r="B8903">
        <v>33826</v>
      </c>
      <c r="C8903" t="s">
        <v>3122</v>
      </c>
      <c r="D8903" t="s">
        <v>716</v>
      </c>
      <c r="E8903" t="s">
        <v>34</v>
      </c>
      <c r="F8903" t="s">
        <v>43035</v>
      </c>
      <c r="G8903">
        <f>1-779-202-948</f>
        <v>-1928</v>
      </c>
      <c r="H8903" t="s">
        <v>941</v>
      </c>
      <c r="I8903" s="1">
        <v>36121</v>
      </c>
      <c r="J8903" t="s">
        <v>43036</v>
      </c>
      <c r="K8903" t="s">
        <v>9670</v>
      </c>
      <c r="L8903">
        <v>83364</v>
      </c>
      <c r="M8903" t="s">
        <v>941</v>
      </c>
      <c r="N8903" s="1">
        <v>45299</v>
      </c>
      <c r="O8903" s="1">
        <v>45304</v>
      </c>
      <c r="P8903">
        <v>64</v>
      </c>
      <c r="Q8903">
        <v>3</v>
      </c>
      <c r="R8903" t="s">
        <v>53</v>
      </c>
      <c r="S8903">
        <v>3</v>
      </c>
      <c r="T8903">
        <v>0</v>
      </c>
      <c r="U8903">
        <v>5</v>
      </c>
      <c r="V8903">
        <v>735</v>
      </c>
      <c r="W8903" t="s">
        <v>41</v>
      </c>
      <c r="X8903" t="s">
        <v>43037</v>
      </c>
      <c r="Y8903" t="s">
        <v>43</v>
      </c>
      <c r="Z8903" s="1">
        <v>45283</v>
      </c>
      <c r="AA8903" s="2">
        <v>0.66483796296296294</v>
      </c>
      <c r="AB8903" s="2">
        <v>2.0428240740740743E-2</v>
      </c>
      <c r="AC8903" t="s">
        <v>44</v>
      </c>
      <c r="AD8903" t="s">
        <v>44</v>
      </c>
      <c r="AE8903" t="s">
        <v>45</v>
      </c>
      <c r="AF8903">
        <v>147</v>
      </c>
    </row>
    <row r="8904" spans="1:32">
      <c r="A8904">
        <v>34728</v>
      </c>
      <c r="B8904">
        <v>33828</v>
      </c>
      <c r="C8904" t="s">
        <v>2741</v>
      </c>
      <c r="D8904" t="s">
        <v>12552</v>
      </c>
      <c r="E8904" t="s">
        <v>34</v>
      </c>
      <c r="F8904" t="s">
        <v>43038</v>
      </c>
      <c r="G8904" t="s">
        <v>43039</v>
      </c>
      <c r="H8904" t="s">
        <v>457</v>
      </c>
      <c r="I8904" s="1">
        <v>25669</v>
      </c>
      <c r="J8904" t="s">
        <v>43040</v>
      </c>
      <c r="K8904" t="s">
        <v>5087</v>
      </c>
      <c r="L8904">
        <v>69328</v>
      </c>
      <c r="M8904" t="s">
        <v>457</v>
      </c>
      <c r="N8904" s="1">
        <v>45240</v>
      </c>
      <c r="O8904" s="1">
        <v>45243</v>
      </c>
      <c r="P8904">
        <v>32</v>
      </c>
      <c r="Q8904">
        <v>2</v>
      </c>
      <c r="R8904" t="s">
        <v>63</v>
      </c>
      <c r="S8904">
        <v>1</v>
      </c>
      <c r="T8904">
        <v>1</v>
      </c>
      <c r="U8904">
        <v>3</v>
      </c>
      <c r="V8904">
        <v>216</v>
      </c>
      <c r="W8904" t="s">
        <v>41</v>
      </c>
      <c r="X8904" t="s">
        <v>43041</v>
      </c>
      <c r="Y8904" t="s">
        <v>6</v>
      </c>
      <c r="Z8904" s="1">
        <v>45217</v>
      </c>
      <c r="AA8904" s="2">
        <v>0.79622685185185194</v>
      </c>
      <c r="AB8904" s="2">
        <v>7.1631944444444443E-2</v>
      </c>
      <c r="AC8904" t="s">
        <v>45</v>
      </c>
      <c r="AD8904" t="s">
        <v>44</v>
      </c>
      <c r="AE8904" t="s">
        <v>45</v>
      </c>
      <c r="AF8904">
        <v>72</v>
      </c>
    </row>
    <row r="8905" spans="1:32">
      <c r="A8905">
        <v>34730</v>
      </c>
      <c r="B8905">
        <v>33830</v>
      </c>
      <c r="C8905" t="s">
        <v>2167</v>
      </c>
      <c r="D8905" t="s">
        <v>4628</v>
      </c>
      <c r="E8905" t="s">
        <v>48</v>
      </c>
      <c r="F8905" t="s">
        <v>43042</v>
      </c>
      <c r="G8905" t="s">
        <v>43043</v>
      </c>
      <c r="H8905" t="s">
        <v>171</v>
      </c>
      <c r="I8905" s="1">
        <v>18602</v>
      </c>
      <c r="J8905" t="s">
        <v>43044</v>
      </c>
      <c r="K8905" t="s">
        <v>43045</v>
      </c>
      <c r="L8905">
        <v>16464</v>
      </c>
      <c r="M8905" t="s">
        <v>171</v>
      </c>
      <c r="N8905" s="1">
        <v>44965</v>
      </c>
      <c r="O8905" s="1">
        <v>44966</v>
      </c>
      <c r="P8905">
        <v>71</v>
      </c>
      <c r="Q8905">
        <v>3</v>
      </c>
      <c r="R8905" t="s">
        <v>63</v>
      </c>
      <c r="S8905">
        <v>1</v>
      </c>
      <c r="T8905">
        <v>2</v>
      </c>
      <c r="U8905">
        <v>1</v>
      </c>
      <c r="V8905">
        <v>81</v>
      </c>
      <c r="W8905" t="s">
        <v>41</v>
      </c>
      <c r="X8905" t="s">
        <v>43046</v>
      </c>
      <c r="Y8905" t="s">
        <v>43</v>
      </c>
      <c r="Z8905" s="1">
        <v>44933</v>
      </c>
      <c r="AA8905" s="2">
        <v>0.10225694444444444</v>
      </c>
      <c r="AB8905" s="2">
        <v>0.40892361111111114</v>
      </c>
      <c r="AC8905" t="s">
        <v>45</v>
      </c>
      <c r="AD8905" t="s">
        <v>45</v>
      </c>
      <c r="AE8905" t="s">
        <v>44</v>
      </c>
      <c r="AF8905">
        <v>81</v>
      </c>
    </row>
    <row r="8906" spans="1:32">
      <c r="A8906">
        <v>34731</v>
      </c>
      <c r="B8906">
        <v>33831</v>
      </c>
      <c r="C8906" t="s">
        <v>384</v>
      </c>
      <c r="D8906" t="s">
        <v>441</v>
      </c>
      <c r="E8906" t="s">
        <v>48</v>
      </c>
      <c r="F8906" t="s">
        <v>43047</v>
      </c>
      <c r="G8906" t="s">
        <v>43048</v>
      </c>
      <c r="H8906" t="s">
        <v>37</v>
      </c>
      <c r="I8906" s="1">
        <v>22380</v>
      </c>
      <c r="J8906" t="s">
        <v>43049</v>
      </c>
      <c r="K8906" t="s">
        <v>43050</v>
      </c>
      <c r="L8906">
        <v>29402</v>
      </c>
      <c r="M8906" t="s">
        <v>37</v>
      </c>
      <c r="N8906" s="1">
        <v>45108</v>
      </c>
      <c r="O8906" s="1">
        <v>45113</v>
      </c>
      <c r="P8906">
        <v>8</v>
      </c>
      <c r="Q8906">
        <v>1</v>
      </c>
      <c r="R8906" t="s">
        <v>63</v>
      </c>
      <c r="S8906">
        <v>3</v>
      </c>
      <c r="T8906">
        <v>0</v>
      </c>
      <c r="U8906">
        <v>5</v>
      </c>
      <c r="V8906">
        <v>325</v>
      </c>
      <c r="W8906" t="s">
        <v>54</v>
      </c>
      <c r="X8906" t="s">
        <v>43051</v>
      </c>
      <c r="Y8906" t="s">
        <v>6</v>
      </c>
      <c r="Z8906" s="1">
        <v>45073</v>
      </c>
      <c r="AA8906" s="2">
        <v>0.59387731481481476</v>
      </c>
      <c r="AB8906" s="2">
        <v>0.34156249999999999</v>
      </c>
      <c r="AC8906" t="s">
        <v>45</v>
      </c>
      <c r="AD8906" t="s">
        <v>45</v>
      </c>
      <c r="AE8906" t="s">
        <v>44</v>
      </c>
      <c r="AF8906">
        <v>65</v>
      </c>
    </row>
    <row r="8907" spans="1:32">
      <c r="A8907">
        <v>34732</v>
      </c>
      <c r="B8907">
        <v>33832</v>
      </c>
      <c r="C8907" t="s">
        <v>364</v>
      </c>
      <c r="D8907" t="s">
        <v>3343</v>
      </c>
      <c r="E8907" t="s">
        <v>34</v>
      </c>
      <c r="F8907" t="s">
        <v>43052</v>
      </c>
      <c r="G8907" t="s">
        <v>43053</v>
      </c>
      <c r="H8907" t="s">
        <v>272</v>
      </c>
      <c r="I8907" s="1">
        <v>21459</v>
      </c>
      <c r="J8907" t="s">
        <v>43054</v>
      </c>
      <c r="K8907" t="s">
        <v>10906</v>
      </c>
      <c r="L8907">
        <v>35489</v>
      </c>
      <c r="M8907" t="s">
        <v>272</v>
      </c>
      <c r="N8907" s="1">
        <v>45110</v>
      </c>
      <c r="O8907" s="1">
        <v>45113</v>
      </c>
      <c r="P8907">
        <v>9</v>
      </c>
      <c r="Q8907">
        <v>1</v>
      </c>
      <c r="R8907" t="s">
        <v>40</v>
      </c>
      <c r="S8907">
        <v>1</v>
      </c>
      <c r="T8907">
        <v>2</v>
      </c>
      <c r="U8907">
        <v>3</v>
      </c>
      <c r="V8907">
        <v>735</v>
      </c>
      <c r="W8907" t="s">
        <v>41</v>
      </c>
      <c r="X8907" t="s">
        <v>43055</v>
      </c>
      <c r="Y8907" t="s">
        <v>81</v>
      </c>
      <c r="Z8907" s="1">
        <v>45089</v>
      </c>
      <c r="AA8907" s="2">
        <v>8.4502314814814808E-2</v>
      </c>
      <c r="AB8907" s="2">
        <v>0.3897916666666667</v>
      </c>
      <c r="AC8907" t="s">
        <v>45</v>
      </c>
      <c r="AD8907" t="s">
        <v>45</v>
      </c>
      <c r="AE8907" t="s">
        <v>45</v>
      </c>
      <c r="AF8907">
        <v>245</v>
      </c>
    </row>
    <row r="8908" spans="1:32">
      <c r="A8908">
        <v>34734</v>
      </c>
      <c r="B8908">
        <v>33834</v>
      </c>
      <c r="C8908" t="s">
        <v>988</v>
      </c>
      <c r="D8908" t="s">
        <v>3784</v>
      </c>
      <c r="E8908" t="s">
        <v>34</v>
      </c>
      <c r="F8908" t="s">
        <v>43056</v>
      </c>
      <c r="G8908" t="s">
        <v>43057</v>
      </c>
      <c r="H8908" t="s">
        <v>94</v>
      </c>
      <c r="I8908" s="1">
        <v>16650</v>
      </c>
      <c r="J8908" t="s">
        <v>43058</v>
      </c>
      <c r="K8908" t="s">
        <v>6749</v>
      </c>
      <c r="L8908">
        <v>17809</v>
      </c>
      <c r="M8908" t="s">
        <v>94</v>
      </c>
      <c r="N8908" s="1">
        <v>45157</v>
      </c>
      <c r="O8908" s="1">
        <v>45162</v>
      </c>
      <c r="P8908">
        <v>79</v>
      </c>
      <c r="Q8908">
        <v>4</v>
      </c>
      <c r="R8908" t="s">
        <v>53</v>
      </c>
      <c r="S8908">
        <v>1</v>
      </c>
      <c r="T8908">
        <v>0</v>
      </c>
      <c r="U8908">
        <v>5</v>
      </c>
      <c r="V8908">
        <v>720</v>
      </c>
      <c r="W8908" t="s">
        <v>54</v>
      </c>
      <c r="X8908" t="s">
        <v>43059</v>
      </c>
      <c r="Y8908" t="s">
        <v>81</v>
      </c>
      <c r="Z8908" s="1">
        <v>45118</v>
      </c>
      <c r="AA8908" s="2">
        <v>0.46285879629629628</v>
      </c>
      <c r="AB8908" s="2">
        <v>0.39605324074074072</v>
      </c>
      <c r="AC8908" t="s">
        <v>45</v>
      </c>
      <c r="AD8908" t="s">
        <v>45</v>
      </c>
      <c r="AE8908" t="s">
        <v>45</v>
      </c>
      <c r="AF8908">
        <v>144</v>
      </c>
    </row>
    <row r="8909" spans="1:32">
      <c r="A8909">
        <v>34738</v>
      </c>
      <c r="B8909">
        <v>33838</v>
      </c>
      <c r="C8909" t="s">
        <v>648</v>
      </c>
      <c r="D8909" t="s">
        <v>31672</v>
      </c>
      <c r="E8909" t="s">
        <v>34</v>
      </c>
      <c r="F8909" t="s">
        <v>43060</v>
      </c>
      <c r="G8909" t="s">
        <v>43061</v>
      </c>
      <c r="H8909" t="s">
        <v>272</v>
      </c>
      <c r="I8909" s="1">
        <v>30201</v>
      </c>
      <c r="J8909" t="s">
        <v>43062</v>
      </c>
      <c r="K8909" t="s">
        <v>43063</v>
      </c>
      <c r="L8909">
        <v>33626</v>
      </c>
      <c r="M8909" t="s">
        <v>272</v>
      </c>
      <c r="N8909" s="1">
        <v>45031</v>
      </c>
      <c r="O8909" s="1">
        <v>45036</v>
      </c>
      <c r="P8909">
        <v>19</v>
      </c>
      <c r="Q8909">
        <v>1</v>
      </c>
      <c r="R8909" t="s">
        <v>53</v>
      </c>
      <c r="S8909">
        <v>3</v>
      </c>
      <c r="T8909">
        <v>2</v>
      </c>
      <c r="U8909">
        <v>5</v>
      </c>
      <c r="V8909">
        <v>650</v>
      </c>
      <c r="W8909" t="s">
        <v>54</v>
      </c>
      <c r="X8909" t="s">
        <v>43064</v>
      </c>
      <c r="Y8909" t="s">
        <v>65</v>
      </c>
      <c r="Z8909" s="1">
        <v>45024</v>
      </c>
      <c r="AA8909" s="2">
        <v>0.75960648148148147</v>
      </c>
      <c r="AB8909" s="2">
        <v>0.26247685185185182</v>
      </c>
      <c r="AC8909" t="s">
        <v>44</v>
      </c>
      <c r="AD8909" t="s">
        <v>44</v>
      </c>
      <c r="AE8909" t="s">
        <v>45</v>
      </c>
      <c r="AF8909">
        <v>130</v>
      </c>
    </row>
    <row r="8910" spans="1:32">
      <c r="A8910">
        <v>34739</v>
      </c>
      <c r="B8910">
        <v>33839</v>
      </c>
      <c r="C8910" t="s">
        <v>590</v>
      </c>
      <c r="D8910" t="s">
        <v>2788</v>
      </c>
      <c r="E8910" t="s">
        <v>48</v>
      </c>
      <c r="F8910" t="s">
        <v>43065</v>
      </c>
      <c r="G8910" t="s">
        <v>43066</v>
      </c>
      <c r="H8910" t="s">
        <v>330</v>
      </c>
      <c r="I8910" s="1">
        <v>20180</v>
      </c>
      <c r="J8910" t="s">
        <v>43067</v>
      </c>
      <c r="K8910" t="s">
        <v>43068</v>
      </c>
      <c r="L8910">
        <v>62618</v>
      </c>
      <c r="M8910" t="s">
        <v>330</v>
      </c>
      <c r="N8910" s="1">
        <v>45201</v>
      </c>
      <c r="O8910" s="1">
        <v>45203</v>
      </c>
      <c r="P8910">
        <v>98</v>
      </c>
      <c r="Q8910">
        <v>4</v>
      </c>
      <c r="R8910" t="s">
        <v>63</v>
      </c>
      <c r="S8910">
        <v>1</v>
      </c>
      <c r="T8910">
        <v>0</v>
      </c>
      <c r="U8910">
        <v>2</v>
      </c>
      <c r="V8910">
        <v>166</v>
      </c>
      <c r="W8910" t="s">
        <v>41</v>
      </c>
      <c r="X8910" t="s">
        <v>43069</v>
      </c>
      <c r="Y8910" t="s">
        <v>65</v>
      </c>
      <c r="Z8910" s="1">
        <v>45183</v>
      </c>
      <c r="AA8910" s="2">
        <v>0.4675347222222222</v>
      </c>
      <c r="AB8910" s="2">
        <v>0.40658564814814818</v>
      </c>
      <c r="AC8910" t="s">
        <v>44</v>
      </c>
      <c r="AD8910" t="s">
        <v>45</v>
      </c>
      <c r="AE8910" t="s">
        <v>45</v>
      </c>
      <c r="AF8910">
        <v>83</v>
      </c>
    </row>
    <row r="8911" spans="1:32">
      <c r="A8911">
        <v>34740</v>
      </c>
      <c r="B8911">
        <v>33840</v>
      </c>
      <c r="C8911" t="s">
        <v>615</v>
      </c>
      <c r="D8911" t="s">
        <v>469</v>
      </c>
      <c r="E8911" t="s">
        <v>48</v>
      </c>
      <c r="F8911" t="s">
        <v>43070</v>
      </c>
      <c r="G8911" t="s">
        <v>43071</v>
      </c>
      <c r="H8911" t="s">
        <v>217</v>
      </c>
      <c r="I8911" s="1">
        <v>22485</v>
      </c>
      <c r="J8911" t="s">
        <v>43072</v>
      </c>
      <c r="K8911" t="s">
        <v>13852</v>
      </c>
      <c r="L8911">
        <v>11187</v>
      </c>
      <c r="M8911" t="s">
        <v>217</v>
      </c>
      <c r="N8911" s="1">
        <v>45189</v>
      </c>
      <c r="O8911" s="1">
        <v>45193</v>
      </c>
      <c r="P8911">
        <v>2</v>
      </c>
      <c r="Q8911">
        <v>1</v>
      </c>
      <c r="R8911" t="s">
        <v>63</v>
      </c>
      <c r="S8911">
        <v>1</v>
      </c>
      <c r="T8911">
        <v>1</v>
      </c>
      <c r="U8911">
        <v>4</v>
      </c>
      <c r="V8911">
        <v>292</v>
      </c>
      <c r="W8911" t="s">
        <v>54</v>
      </c>
      <c r="X8911" t="s">
        <v>43073</v>
      </c>
      <c r="Y8911" t="s">
        <v>43</v>
      </c>
      <c r="Z8911" s="1">
        <v>45183</v>
      </c>
      <c r="AA8911" s="2">
        <v>0.55945601851851856</v>
      </c>
      <c r="AB8911" s="2">
        <v>0.18230324074074075</v>
      </c>
      <c r="AC8911" t="s">
        <v>45</v>
      </c>
      <c r="AD8911" t="s">
        <v>45</v>
      </c>
      <c r="AE8911" t="s">
        <v>45</v>
      </c>
      <c r="AF8911">
        <v>73</v>
      </c>
    </row>
    <row r="8912" spans="1:32">
      <c r="A8912">
        <v>34744</v>
      </c>
      <c r="B8912">
        <v>33844</v>
      </c>
      <c r="C8912" t="s">
        <v>1527</v>
      </c>
      <c r="D8912" t="s">
        <v>4968</v>
      </c>
      <c r="E8912" t="s">
        <v>34</v>
      </c>
      <c r="F8912" t="s">
        <v>43074</v>
      </c>
      <c r="G8912">
        <v>7627665655</v>
      </c>
      <c r="H8912" t="s">
        <v>530</v>
      </c>
      <c r="I8912" s="1">
        <v>22786</v>
      </c>
      <c r="J8912" t="s">
        <v>43075</v>
      </c>
      <c r="K8912" t="s">
        <v>24814</v>
      </c>
      <c r="L8912">
        <v>71129</v>
      </c>
      <c r="M8912" t="s">
        <v>530</v>
      </c>
      <c r="N8912" s="1">
        <v>45189</v>
      </c>
      <c r="O8912" s="1">
        <v>45190</v>
      </c>
      <c r="P8912">
        <v>37</v>
      </c>
      <c r="Q8912">
        <v>2</v>
      </c>
      <c r="R8912" t="s">
        <v>53</v>
      </c>
      <c r="S8912">
        <v>1</v>
      </c>
      <c r="T8912">
        <v>1</v>
      </c>
      <c r="U8912">
        <v>1</v>
      </c>
      <c r="V8912">
        <v>131</v>
      </c>
      <c r="W8912" t="s">
        <v>41</v>
      </c>
      <c r="X8912" t="s">
        <v>43076</v>
      </c>
      <c r="Y8912" t="s">
        <v>43</v>
      </c>
      <c r="Z8912" s="1">
        <v>45155</v>
      </c>
      <c r="AA8912" s="2">
        <v>0.8469444444444445</v>
      </c>
      <c r="AB8912" s="2">
        <v>0.39696759259259262</v>
      </c>
      <c r="AC8912" t="s">
        <v>45</v>
      </c>
      <c r="AD8912" t="s">
        <v>44</v>
      </c>
      <c r="AE8912" t="s">
        <v>44</v>
      </c>
      <c r="AF8912">
        <v>131</v>
      </c>
    </row>
    <row r="8913" spans="1:32">
      <c r="A8913">
        <v>34745</v>
      </c>
      <c r="B8913">
        <v>33845</v>
      </c>
      <c r="C8913" t="s">
        <v>4649</v>
      </c>
      <c r="D8913" t="s">
        <v>1380</v>
      </c>
      <c r="E8913" t="s">
        <v>34</v>
      </c>
      <c r="F8913" t="s">
        <v>43077</v>
      </c>
      <c r="G8913" t="s">
        <v>43078</v>
      </c>
      <c r="H8913" t="s">
        <v>60</v>
      </c>
      <c r="I8913" s="1">
        <v>27280</v>
      </c>
      <c r="J8913" t="s">
        <v>43079</v>
      </c>
      <c r="K8913" t="s">
        <v>43080</v>
      </c>
      <c r="L8913">
        <v>85674</v>
      </c>
      <c r="M8913" t="s">
        <v>60</v>
      </c>
      <c r="N8913" s="1">
        <v>45127</v>
      </c>
      <c r="O8913" s="1">
        <v>45129</v>
      </c>
      <c r="P8913">
        <v>58</v>
      </c>
      <c r="Q8913">
        <v>3</v>
      </c>
      <c r="R8913" t="s">
        <v>53</v>
      </c>
      <c r="S8913">
        <v>1</v>
      </c>
      <c r="T8913">
        <v>2</v>
      </c>
      <c r="U8913">
        <v>2</v>
      </c>
      <c r="V8913">
        <v>262</v>
      </c>
      <c r="W8913" t="s">
        <v>54</v>
      </c>
      <c r="X8913" t="s">
        <v>43081</v>
      </c>
      <c r="Y8913" t="s">
        <v>43</v>
      </c>
      <c r="Z8913" s="1">
        <v>45108</v>
      </c>
      <c r="AA8913" s="2">
        <v>0.5505902777777778</v>
      </c>
      <c r="AB8913" s="2">
        <v>0.39393518518518517</v>
      </c>
      <c r="AC8913" t="s">
        <v>45</v>
      </c>
      <c r="AD8913" t="s">
        <v>45</v>
      </c>
      <c r="AE8913" t="s">
        <v>45</v>
      </c>
      <c r="AF8913">
        <v>131</v>
      </c>
    </row>
    <row r="8914" spans="1:32">
      <c r="A8914">
        <v>34749</v>
      </c>
      <c r="B8914">
        <v>33849</v>
      </c>
      <c r="C8914" t="s">
        <v>822</v>
      </c>
      <c r="D8914" t="s">
        <v>6675</v>
      </c>
      <c r="E8914" t="s">
        <v>34</v>
      </c>
      <c r="F8914" t="s">
        <v>43082</v>
      </c>
      <c r="G8914" t="s">
        <v>43083</v>
      </c>
      <c r="H8914" t="s">
        <v>209</v>
      </c>
      <c r="I8914" s="1">
        <v>21725</v>
      </c>
      <c r="J8914" t="s">
        <v>43084</v>
      </c>
      <c r="K8914" t="s">
        <v>19912</v>
      </c>
      <c r="L8914">
        <v>98227</v>
      </c>
      <c r="M8914" t="s">
        <v>209</v>
      </c>
      <c r="N8914" s="1">
        <v>44965</v>
      </c>
      <c r="O8914" s="1">
        <v>44967</v>
      </c>
      <c r="P8914">
        <v>43</v>
      </c>
      <c r="Q8914">
        <v>2</v>
      </c>
      <c r="R8914" t="s">
        <v>53</v>
      </c>
      <c r="S8914">
        <v>2</v>
      </c>
      <c r="T8914">
        <v>1</v>
      </c>
      <c r="U8914">
        <v>2</v>
      </c>
      <c r="V8914">
        <v>280</v>
      </c>
      <c r="W8914" t="s">
        <v>41</v>
      </c>
      <c r="X8914" t="s">
        <v>43085</v>
      </c>
      <c r="Y8914" t="s">
        <v>6</v>
      </c>
      <c r="Z8914" s="1">
        <v>44937</v>
      </c>
      <c r="AA8914" s="2">
        <v>0.27210648148148148</v>
      </c>
      <c r="AB8914" s="2">
        <v>0.92680555555555555</v>
      </c>
      <c r="AC8914" t="s">
        <v>45</v>
      </c>
      <c r="AD8914" t="s">
        <v>45</v>
      </c>
      <c r="AE8914" t="s">
        <v>45</v>
      </c>
      <c r="AF8914">
        <v>140</v>
      </c>
    </row>
    <row r="8915" spans="1:32">
      <c r="A8915">
        <v>34750</v>
      </c>
      <c r="B8915">
        <v>33850</v>
      </c>
      <c r="C8915" t="s">
        <v>133</v>
      </c>
      <c r="D8915" t="s">
        <v>2856</v>
      </c>
      <c r="E8915" t="s">
        <v>34</v>
      </c>
      <c r="F8915" t="s">
        <v>43086</v>
      </c>
      <c r="G8915" t="s">
        <v>43087</v>
      </c>
      <c r="H8915" t="s">
        <v>94</v>
      </c>
      <c r="I8915" s="1">
        <v>36999</v>
      </c>
      <c r="J8915" t="s">
        <v>43088</v>
      </c>
      <c r="K8915" t="s">
        <v>8652</v>
      </c>
      <c r="L8915">
        <v>14280</v>
      </c>
      <c r="M8915" t="s">
        <v>94</v>
      </c>
      <c r="N8915" s="1">
        <v>45268</v>
      </c>
      <c r="O8915" s="1">
        <v>45273</v>
      </c>
      <c r="P8915">
        <v>53</v>
      </c>
      <c r="Q8915">
        <v>3</v>
      </c>
      <c r="R8915" t="s">
        <v>63</v>
      </c>
      <c r="S8915">
        <v>1</v>
      </c>
      <c r="T8915">
        <v>2</v>
      </c>
      <c r="U8915">
        <v>5</v>
      </c>
      <c r="V8915">
        <v>350</v>
      </c>
      <c r="W8915" t="s">
        <v>41</v>
      </c>
      <c r="X8915" t="s">
        <v>43089</v>
      </c>
      <c r="Y8915" t="s">
        <v>65</v>
      </c>
      <c r="Z8915" s="1">
        <v>45239</v>
      </c>
      <c r="AA8915" s="2">
        <v>0.53711805555555558</v>
      </c>
      <c r="AB8915" s="2">
        <v>0.42244212962962963</v>
      </c>
      <c r="AC8915" t="s">
        <v>45</v>
      </c>
      <c r="AD8915" t="s">
        <v>44</v>
      </c>
      <c r="AE8915" t="s">
        <v>44</v>
      </c>
      <c r="AF8915">
        <v>70</v>
      </c>
    </row>
    <row r="8916" spans="1:32">
      <c r="A8916">
        <v>34751</v>
      </c>
      <c r="B8916">
        <v>33851</v>
      </c>
      <c r="C8916" t="s">
        <v>2137</v>
      </c>
      <c r="D8916" t="s">
        <v>2470</v>
      </c>
      <c r="E8916" t="s">
        <v>34</v>
      </c>
      <c r="F8916" t="s">
        <v>43090</v>
      </c>
      <c r="G8916" t="s">
        <v>43091</v>
      </c>
      <c r="H8916" t="s">
        <v>179</v>
      </c>
      <c r="I8916" s="1">
        <v>18311</v>
      </c>
      <c r="J8916" t="s">
        <v>43092</v>
      </c>
      <c r="K8916" t="s">
        <v>43093</v>
      </c>
      <c r="L8916">
        <v>74569</v>
      </c>
      <c r="M8916" t="s">
        <v>179</v>
      </c>
      <c r="N8916" s="1">
        <v>45226</v>
      </c>
      <c r="O8916" s="1">
        <v>45228</v>
      </c>
      <c r="P8916">
        <v>1</v>
      </c>
      <c r="Q8916">
        <v>1</v>
      </c>
      <c r="R8916" t="s">
        <v>53</v>
      </c>
      <c r="S8916">
        <v>4</v>
      </c>
      <c r="T8916">
        <v>2</v>
      </c>
      <c r="U8916">
        <v>2</v>
      </c>
      <c r="V8916">
        <v>280</v>
      </c>
      <c r="W8916" t="s">
        <v>54</v>
      </c>
      <c r="X8916" t="s">
        <v>43094</v>
      </c>
      <c r="Y8916" t="s">
        <v>81</v>
      </c>
      <c r="Z8916" s="1">
        <v>45208</v>
      </c>
      <c r="AA8916" s="2">
        <v>0.40247685185185184</v>
      </c>
      <c r="AB8916" s="2">
        <v>0.35879629629629628</v>
      </c>
      <c r="AC8916" t="s">
        <v>44</v>
      </c>
      <c r="AD8916" t="s">
        <v>44</v>
      </c>
      <c r="AE8916" t="s">
        <v>44</v>
      </c>
      <c r="AF8916">
        <v>140</v>
      </c>
    </row>
    <row r="8917" spans="1:32">
      <c r="A8917">
        <v>34752</v>
      </c>
      <c r="B8917">
        <v>33852</v>
      </c>
      <c r="C8917" t="s">
        <v>602</v>
      </c>
      <c r="D8917" t="s">
        <v>4865</v>
      </c>
      <c r="E8917" t="s">
        <v>48</v>
      </c>
      <c r="F8917" t="s">
        <v>43095</v>
      </c>
      <c r="G8917" t="s">
        <v>43096</v>
      </c>
      <c r="H8917" t="s">
        <v>209</v>
      </c>
      <c r="I8917" s="1">
        <v>16994</v>
      </c>
      <c r="J8917" t="s">
        <v>43097</v>
      </c>
      <c r="K8917" t="s">
        <v>43098</v>
      </c>
      <c r="L8917">
        <v>57486</v>
      </c>
      <c r="M8917" t="s">
        <v>209</v>
      </c>
      <c r="N8917" s="1">
        <v>45172</v>
      </c>
      <c r="O8917" s="1">
        <v>45176</v>
      </c>
      <c r="P8917">
        <v>59</v>
      </c>
      <c r="Q8917">
        <v>3</v>
      </c>
      <c r="R8917" t="s">
        <v>63</v>
      </c>
      <c r="S8917">
        <v>1</v>
      </c>
      <c r="T8917">
        <v>2</v>
      </c>
      <c r="U8917">
        <v>4</v>
      </c>
      <c r="V8917">
        <v>268</v>
      </c>
      <c r="W8917" t="s">
        <v>41</v>
      </c>
      <c r="X8917" t="s">
        <v>43099</v>
      </c>
      <c r="Y8917" t="s">
        <v>81</v>
      </c>
      <c r="Z8917" s="1">
        <v>45152</v>
      </c>
      <c r="AA8917" s="2">
        <v>0.29570601851851852</v>
      </c>
      <c r="AB8917" s="2">
        <v>0.87651620370370376</v>
      </c>
      <c r="AC8917" t="s">
        <v>44</v>
      </c>
      <c r="AD8917" t="s">
        <v>44</v>
      </c>
      <c r="AE8917" t="s">
        <v>44</v>
      </c>
      <c r="AF8917">
        <v>67</v>
      </c>
    </row>
    <row r="8918" spans="1:32">
      <c r="A8918">
        <v>34758</v>
      </c>
      <c r="B8918">
        <v>33858</v>
      </c>
      <c r="C8918" t="s">
        <v>15435</v>
      </c>
      <c r="D8918" t="s">
        <v>3838</v>
      </c>
      <c r="E8918" t="s">
        <v>34</v>
      </c>
      <c r="F8918" t="s">
        <v>43100</v>
      </c>
      <c r="G8918" t="s">
        <v>43101</v>
      </c>
      <c r="H8918" t="s">
        <v>280</v>
      </c>
      <c r="I8918" s="1">
        <v>29974</v>
      </c>
      <c r="J8918" t="s">
        <v>43102</v>
      </c>
      <c r="K8918" t="s">
        <v>13162</v>
      </c>
      <c r="L8918">
        <v>17250</v>
      </c>
      <c r="M8918" t="s">
        <v>280</v>
      </c>
      <c r="N8918" s="1">
        <v>45085</v>
      </c>
      <c r="O8918" s="1">
        <v>45087</v>
      </c>
      <c r="P8918">
        <v>16</v>
      </c>
      <c r="Q8918">
        <v>1</v>
      </c>
      <c r="R8918" t="s">
        <v>53</v>
      </c>
      <c r="S8918">
        <v>1</v>
      </c>
      <c r="T8918">
        <v>2</v>
      </c>
      <c r="U8918">
        <v>2</v>
      </c>
      <c r="V8918">
        <v>278</v>
      </c>
      <c r="W8918" t="s">
        <v>54</v>
      </c>
      <c r="X8918" t="s">
        <v>43103</v>
      </c>
      <c r="Y8918" t="s">
        <v>65</v>
      </c>
      <c r="Z8918" s="1">
        <v>45049</v>
      </c>
      <c r="AA8918" s="2">
        <v>0.31288194444444445</v>
      </c>
      <c r="AB8918" s="2">
        <v>9.1481481481481483E-2</v>
      </c>
      <c r="AC8918" t="s">
        <v>44</v>
      </c>
      <c r="AD8918" t="s">
        <v>45</v>
      </c>
      <c r="AE8918" t="s">
        <v>45</v>
      </c>
      <c r="AF8918">
        <v>139</v>
      </c>
    </row>
    <row r="8919" spans="1:32">
      <c r="A8919">
        <v>34759</v>
      </c>
      <c r="B8919">
        <v>33859</v>
      </c>
      <c r="C8919" t="s">
        <v>1044</v>
      </c>
      <c r="D8919" t="s">
        <v>9572</v>
      </c>
      <c r="E8919" t="s">
        <v>48</v>
      </c>
      <c r="F8919" t="s">
        <v>43104</v>
      </c>
      <c r="G8919" t="s">
        <v>43105</v>
      </c>
      <c r="H8919" t="s">
        <v>295</v>
      </c>
      <c r="I8919" s="1">
        <v>16687</v>
      </c>
      <c r="J8919" t="s">
        <v>43106</v>
      </c>
      <c r="K8919" t="s">
        <v>41634</v>
      </c>
      <c r="L8919">
        <v>45670</v>
      </c>
      <c r="M8919" t="s">
        <v>295</v>
      </c>
      <c r="N8919" s="1">
        <v>45326</v>
      </c>
      <c r="O8919" s="1">
        <v>45328</v>
      </c>
      <c r="P8919">
        <v>7</v>
      </c>
      <c r="Q8919">
        <v>1</v>
      </c>
      <c r="R8919" t="s">
        <v>53</v>
      </c>
      <c r="S8919">
        <v>3</v>
      </c>
      <c r="T8919">
        <v>1</v>
      </c>
      <c r="U8919">
        <v>2</v>
      </c>
      <c r="V8919">
        <v>258</v>
      </c>
      <c r="W8919" t="s">
        <v>41</v>
      </c>
      <c r="X8919" t="s">
        <v>43107</v>
      </c>
      <c r="Y8919" t="s">
        <v>65</v>
      </c>
      <c r="Z8919" s="1">
        <v>45290</v>
      </c>
      <c r="AA8919" s="2">
        <v>0.78849537037037043</v>
      </c>
      <c r="AB8919" s="2">
        <v>0.25253472222222223</v>
      </c>
      <c r="AC8919" t="s">
        <v>45</v>
      </c>
      <c r="AD8919" t="s">
        <v>45</v>
      </c>
      <c r="AE8919" t="s">
        <v>45</v>
      </c>
      <c r="AF8919">
        <v>129</v>
      </c>
    </row>
    <row r="8920" spans="1:32">
      <c r="A8920">
        <v>34760</v>
      </c>
      <c r="B8920">
        <v>33860</v>
      </c>
      <c r="C8920" t="s">
        <v>119</v>
      </c>
      <c r="D8920" t="s">
        <v>527</v>
      </c>
      <c r="E8920" t="s">
        <v>34</v>
      </c>
      <c r="F8920" t="s">
        <v>43108</v>
      </c>
      <c r="G8920" t="s">
        <v>43109</v>
      </c>
      <c r="H8920" t="s">
        <v>37</v>
      </c>
      <c r="I8920" s="1">
        <v>29027</v>
      </c>
      <c r="J8920" t="s">
        <v>43110</v>
      </c>
      <c r="K8920" t="s">
        <v>13766</v>
      </c>
      <c r="L8920">
        <v>25791</v>
      </c>
      <c r="M8920" t="s">
        <v>37</v>
      </c>
      <c r="N8920" s="1">
        <v>44997</v>
      </c>
      <c r="O8920" s="1">
        <v>45001</v>
      </c>
      <c r="P8920">
        <v>1</v>
      </c>
      <c r="Q8920">
        <v>1</v>
      </c>
      <c r="R8920" t="s">
        <v>53</v>
      </c>
      <c r="S8920">
        <v>2</v>
      </c>
      <c r="T8920">
        <v>2</v>
      </c>
      <c r="U8920">
        <v>4</v>
      </c>
      <c r="V8920">
        <v>488</v>
      </c>
      <c r="W8920" t="s">
        <v>41</v>
      </c>
      <c r="X8920" t="s">
        <v>43111</v>
      </c>
      <c r="Y8920" t="s">
        <v>65</v>
      </c>
      <c r="Z8920" s="1">
        <v>44986</v>
      </c>
      <c r="AA8920" s="2">
        <v>9.2037037037037028E-2</v>
      </c>
      <c r="AB8920" s="2">
        <v>0.70711805555555562</v>
      </c>
      <c r="AC8920" t="s">
        <v>45</v>
      </c>
      <c r="AD8920" t="s">
        <v>45</v>
      </c>
      <c r="AE8920" t="s">
        <v>45</v>
      </c>
      <c r="AF8920">
        <v>122</v>
      </c>
    </row>
    <row r="8921" spans="1:32">
      <c r="A8921">
        <v>34761</v>
      </c>
      <c r="B8921">
        <v>33861</v>
      </c>
      <c r="C8921" t="s">
        <v>391</v>
      </c>
      <c r="D8921" t="s">
        <v>1354</v>
      </c>
      <c r="E8921" t="s">
        <v>34</v>
      </c>
      <c r="F8921" t="s">
        <v>43112</v>
      </c>
      <c r="G8921" t="s">
        <v>43113</v>
      </c>
      <c r="H8921" t="s">
        <v>280</v>
      </c>
      <c r="I8921" s="1">
        <v>21619</v>
      </c>
      <c r="J8921" t="s">
        <v>43114</v>
      </c>
      <c r="K8921" t="s">
        <v>43115</v>
      </c>
      <c r="L8921">
        <v>83162</v>
      </c>
      <c r="M8921" t="s">
        <v>280</v>
      </c>
      <c r="N8921" s="1">
        <v>44973</v>
      </c>
      <c r="O8921" s="1">
        <v>44978</v>
      </c>
      <c r="P8921">
        <v>45</v>
      </c>
      <c r="Q8921">
        <v>2</v>
      </c>
      <c r="R8921" t="s">
        <v>40</v>
      </c>
      <c r="S8921">
        <v>2</v>
      </c>
      <c r="T8921">
        <v>1</v>
      </c>
      <c r="U8921">
        <v>5</v>
      </c>
      <c r="V8921">
        <v>1240</v>
      </c>
      <c r="W8921" t="s">
        <v>41</v>
      </c>
      <c r="X8921" t="s">
        <v>43116</v>
      </c>
      <c r="Y8921" t="s">
        <v>65</v>
      </c>
      <c r="Z8921" s="1">
        <v>44960</v>
      </c>
      <c r="AA8921" s="2">
        <v>0.39186342592592593</v>
      </c>
      <c r="AB8921" s="2">
        <v>0.13252314814814814</v>
      </c>
      <c r="AC8921" t="s">
        <v>45</v>
      </c>
      <c r="AD8921" t="s">
        <v>45</v>
      </c>
      <c r="AE8921" t="s">
        <v>44</v>
      </c>
      <c r="AF8921">
        <v>248</v>
      </c>
    </row>
    <row r="8922" spans="1:32">
      <c r="A8922">
        <v>34763</v>
      </c>
      <c r="B8922">
        <v>33863</v>
      </c>
      <c r="C8922" t="s">
        <v>1275</v>
      </c>
      <c r="D8922" t="s">
        <v>11774</v>
      </c>
      <c r="E8922" t="s">
        <v>34</v>
      </c>
      <c r="F8922" t="s">
        <v>43117</v>
      </c>
      <c r="G8922" t="s">
        <v>43118</v>
      </c>
      <c r="H8922" t="s">
        <v>86</v>
      </c>
      <c r="I8922" s="1">
        <v>27105</v>
      </c>
      <c r="J8922" t="s">
        <v>43119</v>
      </c>
      <c r="K8922" t="s">
        <v>43120</v>
      </c>
      <c r="L8922">
        <v>93491</v>
      </c>
      <c r="M8922" t="s">
        <v>86</v>
      </c>
      <c r="N8922" s="1">
        <v>45041</v>
      </c>
      <c r="O8922" s="1">
        <v>45043</v>
      </c>
      <c r="P8922">
        <v>86</v>
      </c>
      <c r="Q8922">
        <v>4</v>
      </c>
      <c r="R8922" t="s">
        <v>63</v>
      </c>
      <c r="S8922">
        <v>4</v>
      </c>
      <c r="T8922">
        <v>0</v>
      </c>
      <c r="U8922">
        <v>2</v>
      </c>
      <c r="V8922">
        <v>122</v>
      </c>
      <c r="W8922" t="s">
        <v>41</v>
      </c>
      <c r="X8922" t="s">
        <v>43121</v>
      </c>
      <c r="Y8922" t="s">
        <v>81</v>
      </c>
      <c r="Z8922" s="1">
        <v>45012</v>
      </c>
      <c r="AA8922" s="2">
        <v>0.97042824074074074</v>
      </c>
      <c r="AB8922" s="2">
        <v>0.44112268518518521</v>
      </c>
      <c r="AC8922" t="s">
        <v>45</v>
      </c>
      <c r="AD8922" t="s">
        <v>45</v>
      </c>
      <c r="AE8922" t="s">
        <v>45</v>
      </c>
      <c r="AF8922">
        <v>61</v>
      </c>
    </row>
    <row r="8923" spans="1:32">
      <c r="A8923">
        <v>34764</v>
      </c>
      <c r="B8923">
        <v>33864</v>
      </c>
      <c r="C8923" t="s">
        <v>945</v>
      </c>
      <c r="D8923" t="s">
        <v>4349</v>
      </c>
      <c r="E8923" t="s">
        <v>48</v>
      </c>
      <c r="F8923" t="s">
        <v>43122</v>
      </c>
      <c r="G8923" t="s">
        <v>43123</v>
      </c>
      <c r="H8923" t="s">
        <v>86</v>
      </c>
      <c r="I8923" s="1">
        <v>36254</v>
      </c>
      <c r="J8923" t="s">
        <v>43124</v>
      </c>
      <c r="K8923" t="s">
        <v>43125</v>
      </c>
      <c r="L8923">
        <v>80850</v>
      </c>
      <c r="M8923" t="s">
        <v>86</v>
      </c>
      <c r="N8923" s="1">
        <v>44977</v>
      </c>
      <c r="O8923" s="1">
        <v>44978</v>
      </c>
      <c r="P8923">
        <v>48</v>
      </c>
      <c r="Q8923">
        <v>2</v>
      </c>
      <c r="R8923" t="s">
        <v>40</v>
      </c>
      <c r="S8923">
        <v>2</v>
      </c>
      <c r="T8923">
        <v>2</v>
      </c>
      <c r="U8923">
        <v>1</v>
      </c>
      <c r="V8923">
        <v>217</v>
      </c>
      <c r="W8923" t="s">
        <v>41</v>
      </c>
      <c r="X8923" t="s">
        <v>43126</v>
      </c>
      <c r="Y8923" t="s">
        <v>43</v>
      </c>
      <c r="Z8923" s="1">
        <v>44940</v>
      </c>
      <c r="AA8923" s="2">
        <v>0.63195601851851857</v>
      </c>
      <c r="AB8923" s="2">
        <v>0.60925925925925928</v>
      </c>
      <c r="AC8923" t="s">
        <v>44</v>
      </c>
      <c r="AD8923" t="s">
        <v>45</v>
      </c>
      <c r="AE8923" t="s">
        <v>45</v>
      </c>
      <c r="AF8923">
        <v>217</v>
      </c>
    </row>
    <row r="8924" spans="1:32">
      <c r="A8924">
        <v>34766</v>
      </c>
      <c r="B8924">
        <v>33866</v>
      </c>
      <c r="C8924" t="s">
        <v>139</v>
      </c>
      <c r="D8924" t="s">
        <v>2757</v>
      </c>
      <c r="E8924" t="s">
        <v>34</v>
      </c>
      <c r="F8924" t="s">
        <v>43127</v>
      </c>
      <c r="G8924" t="s">
        <v>43128</v>
      </c>
      <c r="H8924" t="s">
        <v>37</v>
      </c>
      <c r="I8924" s="1">
        <v>22394</v>
      </c>
      <c r="J8924" t="s">
        <v>43129</v>
      </c>
      <c r="K8924" t="s">
        <v>43130</v>
      </c>
      <c r="L8924">
        <v>15265</v>
      </c>
      <c r="M8924" t="s">
        <v>37</v>
      </c>
      <c r="N8924" s="1">
        <v>45177</v>
      </c>
      <c r="O8924" s="1">
        <v>45179</v>
      </c>
      <c r="P8924">
        <v>60</v>
      </c>
      <c r="Q8924">
        <v>3</v>
      </c>
      <c r="R8924" t="s">
        <v>40</v>
      </c>
      <c r="S8924">
        <v>1</v>
      </c>
      <c r="T8924">
        <v>0</v>
      </c>
      <c r="U8924">
        <v>2</v>
      </c>
      <c r="V8924">
        <v>500</v>
      </c>
      <c r="W8924" t="s">
        <v>41</v>
      </c>
      <c r="X8924" t="s">
        <v>43131</v>
      </c>
      <c r="Y8924" t="s">
        <v>81</v>
      </c>
      <c r="Z8924" s="1">
        <v>45150</v>
      </c>
      <c r="AA8924" s="2">
        <v>0.83818287037037031</v>
      </c>
      <c r="AB8924" s="2">
        <v>0.95195601851851863</v>
      </c>
      <c r="AC8924" t="s">
        <v>44</v>
      </c>
      <c r="AD8924" t="s">
        <v>45</v>
      </c>
      <c r="AE8924" t="s">
        <v>45</v>
      </c>
      <c r="AF8924">
        <v>250</v>
      </c>
    </row>
    <row r="8925" spans="1:32">
      <c r="A8925">
        <v>34767</v>
      </c>
      <c r="B8925">
        <v>33867</v>
      </c>
      <c r="C8925" t="s">
        <v>583</v>
      </c>
      <c r="D8925" t="s">
        <v>3461</v>
      </c>
      <c r="E8925" t="s">
        <v>48</v>
      </c>
      <c r="F8925" t="s">
        <v>43132</v>
      </c>
      <c r="G8925" t="s">
        <v>43133</v>
      </c>
      <c r="H8925" t="s">
        <v>209</v>
      </c>
      <c r="I8925" s="1">
        <v>37844</v>
      </c>
      <c r="J8925" t="s">
        <v>43134</v>
      </c>
      <c r="K8925" t="s">
        <v>43135</v>
      </c>
      <c r="L8925">
        <v>18124</v>
      </c>
      <c r="M8925" t="s">
        <v>209</v>
      </c>
      <c r="N8925" s="1">
        <v>45111</v>
      </c>
      <c r="O8925" s="1">
        <v>45113</v>
      </c>
      <c r="P8925">
        <v>94</v>
      </c>
      <c r="Q8925">
        <v>4</v>
      </c>
      <c r="R8925" t="s">
        <v>53</v>
      </c>
      <c r="S8925">
        <v>2</v>
      </c>
      <c r="T8925">
        <v>2</v>
      </c>
      <c r="U8925">
        <v>2</v>
      </c>
      <c r="V8925">
        <v>256</v>
      </c>
      <c r="W8925" t="s">
        <v>54</v>
      </c>
      <c r="X8925" t="s">
        <v>43136</v>
      </c>
      <c r="Y8925" t="s">
        <v>6</v>
      </c>
      <c r="Z8925" s="1">
        <v>45081</v>
      </c>
      <c r="AA8925" s="2">
        <v>0.57576388888888885</v>
      </c>
      <c r="AB8925" s="2">
        <v>0.51267361111111109</v>
      </c>
      <c r="AC8925" t="s">
        <v>45</v>
      </c>
      <c r="AD8925" t="s">
        <v>45</v>
      </c>
      <c r="AE8925" t="s">
        <v>45</v>
      </c>
      <c r="AF8925">
        <v>128</v>
      </c>
    </row>
    <row r="8926" spans="1:32">
      <c r="A8926">
        <v>34772</v>
      </c>
      <c r="B8926">
        <v>33872</v>
      </c>
      <c r="C8926" t="s">
        <v>1155</v>
      </c>
      <c r="D8926" t="s">
        <v>8398</v>
      </c>
      <c r="E8926" t="s">
        <v>48</v>
      </c>
      <c r="F8926" t="s">
        <v>43137</v>
      </c>
      <c r="G8926" t="s">
        <v>43138</v>
      </c>
      <c r="H8926" t="s">
        <v>201</v>
      </c>
      <c r="I8926" s="1">
        <v>18841</v>
      </c>
      <c r="J8926" t="s">
        <v>43139</v>
      </c>
      <c r="K8926" t="s">
        <v>43140</v>
      </c>
      <c r="L8926">
        <v>24121</v>
      </c>
      <c r="M8926" t="s">
        <v>201</v>
      </c>
      <c r="N8926" s="1">
        <v>44957</v>
      </c>
      <c r="O8926" s="1">
        <v>44962</v>
      </c>
      <c r="P8926">
        <v>18</v>
      </c>
      <c r="Q8926">
        <v>1</v>
      </c>
      <c r="R8926" t="s">
        <v>40</v>
      </c>
      <c r="S8926">
        <v>1</v>
      </c>
      <c r="T8926">
        <v>0</v>
      </c>
      <c r="U8926">
        <v>5</v>
      </c>
      <c r="V8926">
        <v>1065</v>
      </c>
      <c r="W8926" t="s">
        <v>54</v>
      </c>
      <c r="X8926" t="s">
        <v>43141</v>
      </c>
      <c r="Y8926" t="s">
        <v>65</v>
      </c>
      <c r="Z8926" s="1">
        <v>44947</v>
      </c>
      <c r="AA8926" s="2">
        <v>0.82342592592592589</v>
      </c>
      <c r="AB8926" s="2">
        <v>0.31067129629629631</v>
      </c>
      <c r="AC8926" t="s">
        <v>45</v>
      </c>
      <c r="AD8926" t="s">
        <v>45</v>
      </c>
      <c r="AE8926" t="s">
        <v>45</v>
      </c>
      <c r="AF8926">
        <v>213</v>
      </c>
    </row>
    <row r="8927" spans="1:32">
      <c r="A8927">
        <v>34773</v>
      </c>
      <c r="B8927">
        <v>33873</v>
      </c>
      <c r="C8927" t="s">
        <v>1392</v>
      </c>
      <c r="D8927" t="s">
        <v>2862</v>
      </c>
      <c r="E8927" t="s">
        <v>48</v>
      </c>
      <c r="F8927" t="s">
        <v>43142</v>
      </c>
      <c r="G8927" t="s">
        <v>43143</v>
      </c>
      <c r="H8927" t="s">
        <v>1251</v>
      </c>
      <c r="I8927" s="1">
        <v>35905</v>
      </c>
      <c r="J8927" t="s">
        <v>43144</v>
      </c>
      <c r="K8927" t="s">
        <v>974</v>
      </c>
      <c r="L8927">
        <v>40994</v>
      </c>
      <c r="M8927" t="s">
        <v>1251</v>
      </c>
      <c r="N8927" s="1">
        <v>45040</v>
      </c>
      <c r="O8927" s="1">
        <v>45042</v>
      </c>
      <c r="P8927">
        <v>40</v>
      </c>
      <c r="Q8927">
        <v>2</v>
      </c>
      <c r="R8927" t="s">
        <v>53</v>
      </c>
      <c r="S8927">
        <v>2</v>
      </c>
      <c r="T8927">
        <v>2</v>
      </c>
      <c r="U8927">
        <v>2</v>
      </c>
      <c r="V8927">
        <v>248</v>
      </c>
      <c r="W8927" t="s">
        <v>54</v>
      </c>
      <c r="X8927" t="s">
        <v>43145</v>
      </c>
      <c r="Y8927" t="s">
        <v>81</v>
      </c>
      <c r="Z8927" s="1">
        <v>45016</v>
      </c>
      <c r="AA8927" s="2">
        <v>0.58526620370370364</v>
      </c>
      <c r="AB8927" s="2">
        <v>0.86781249999999999</v>
      </c>
      <c r="AC8927" t="s">
        <v>44</v>
      </c>
      <c r="AD8927" t="s">
        <v>45</v>
      </c>
      <c r="AE8927" t="s">
        <v>44</v>
      </c>
      <c r="AF8927">
        <v>124</v>
      </c>
    </row>
    <row r="8928" spans="1:32">
      <c r="A8928">
        <v>34774</v>
      </c>
      <c r="B8928">
        <v>33874</v>
      </c>
      <c r="C8928" t="s">
        <v>3145</v>
      </c>
      <c r="D8928" t="s">
        <v>306</v>
      </c>
      <c r="E8928" t="s">
        <v>48</v>
      </c>
      <c r="F8928" t="s">
        <v>43146</v>
      </c>
      <c r="G8928" t="s">
        <v>43147</v>
      </c>
      <c r="H8928" t="s">
        <v>122</v>
      </c>
      <c r="I8928" s="1">
        <v>15786</v>
      </c>
      <c r="J8928" t="s">
        <v>43148</v>
      </c>
      <c r="K8928" t="s">
        <v>7008</v>
      </c>
      <c r="L8928">
        <v>1186</v>
      </c>
      <c r="M8928" t="s">
        <v>122</v>
      </c>
      <c r="N8928" s="1">
        <v>44967</v>
      </c>
      <c r="O8928" s="1">
        <v>44968</v>
      </c>
      <c r="P8928">
        <v>7</v>
      </c>
      <c r="Q8928">
        <v>1</v>
      </c>
      <c r="R8928" t="s">
        <v>53</v>
      </c>
      <c r="S8928">
        <v>1</v>
      </c>
      <c r="T8928">
        <v>2</v>
      </c>
      <c r="U8928">
        <v>1</v>
      </c>
      <c r="V8928">
        <v>146</v>
      </c>
      <c r="W8928" t="s">
        <v>41</v>
      </c>
      <c r="X8928" t="s">
        <v>43149</v>
      </c>
      <c r="Y8928" t="s">
        <v>6</v>
      </c>
      <c r="Z8928" s="1">
        <v>44941</v>
      </c>
      <c r="AA8928" s="2">
        <v>1.7604166666666667E-2</v>
      </c>
      <c r="AB8928" s="2">
        <v>0.9500925925925926</v>
      </c>
      <c r="AC8928" t="s">
        <v>45</v>
      </c>
      <c r="AD8928" t="s">
        <v>45</v>
      </c>
      <c r="AE8928" t="s">
        <v>45</v>
      </c>
      <c r="AF8928">
        <v>146</v>
      </c>
    </row>
    <row r="8929" spans="1:32">
      <c r="A8929">
        <v>34775</v>
      </c>
      <c r="B8929">
        <v>33875</v>
      </c>
      <c r="C8929" t="s">
        <v>448</v>
      </c>
      <c r="D8929" t="s">
        <v>6792</v>
      </c>
      <c r="E8929" t="s">
        <v>48</v>
      </c>
      <c r="F8929" t="s">
        <v>43150</v>
      </c>
      <c r="G8929">
        <f>1-556-601-5240</f>
        <v>-6396</v>
      </c>
      <c r="H8929" t="s">
        <v>530</v>
      </c>
      <c r="I8929" s="1">
        <v>25277</v>
      </c>
      <c r="J8929" t="s">
        <v>43151</v>
      </c>
      <c r="K8929" t="s">
        <v>43152</v>
      </c>
      <c r="L8929">
        <v>73381</v>
      </c>
      <c r="M8929" t="s">
        <v>530</v>
      </c>
      <c r="N8929" s="1">
        <v>45185</v>
      </c>
      <c r="O8929" s="1">
        <v>45187</v>
      </c>
      <c r="P8929">
        <v>45</v>
      </c>
      <c r="Q8929">
        <v>2</v>
      </c>
      <c r="R8929" t="s">
        <v>40</v>
      </c>
      <c r="S8929">
        <v>4</v>
      </c>
      <c r="T8929">
        <v>0</v>
      </c>
      <c r="U8929">
        <v>2</v>
      </c>
      <c r="V8929">
        <v>438</v>
      </c>
      <c r="W8929" t="s">
        <v>54</v>
      </c>
      <c r="X8929" t="s">
        <v>43153</v>
      </c>
      <c r="Y8929" t="s">
        <v>43</v>
      </c>
      <c r="Z8929" s="1">
        <v>45148</v>
      </c>
      <c r="AA8929" s="2">
        <v>0.28370370370370374</v>
      </c>
      <c r="AB8929" s="2">
        <v>0.86412037037037026</v>
      </c>
      <c r="AC8929" t="s">
        <v>44</v>
      </c>
      <c r="AD8929" t="s">
        <v>44</v>
      </c>
      <c r="AE8929" t="s">
        <v>45</v>
      </c>
      <c r="AF8929">
        <v>219</v>
      </c>
    </row>
    <row r="8930" spans="1:32">
      <c r="A8930">
        <v>34776</v>
      </c>
      <c r="B8930">
        <v>33876</v>
      </c>
      <c r="C8930" t="s">
        <v>229</v>
      </c>
      <c r="D8930" t="s">
        <v>22177</v>
      </c>
      <c r="E8930" t="s">
        <v>48</v>
      </c>
      <c r="F8930" t="s">
        <v>43154</v>
      </c>
      <c r="G8930" t="s">
        <v>43155</v>
      </c>
      <c r="H8930" t="s">
        <v>272</v>
      </c>
      <c r="I8930" s="1">
        <v>27185</v>
      </c>
      <c r="J8930" t="s">
        <v>43156</v>
      </c>
      <c r="K8930" t="s">
        <v>40734</v>
      </c>
      <c r="L8930">
        <v>88003</v>
      </c>
      <c r="M8930" t="s">
        <v>272</v>
      </c>
      <c r="N8930" s="1">
        <v>44989</v>
      </c>
      <c r="O8930" s="1">
        <v>44990</v>
      </c>
      <c r="P8930">
        <v>9</v>
      </c>
      <c r="Q8930">
        <v>1</v>
      </c>
      <c r="R8930" t="s">
        <v>40</v>
      </c>
      <c r="S8930">
        <v>2</v>
      </c>
      <c r="T8930">
        <v>0</v>
      </c>
      <c r="U8930">
        <v>1</v>
      </c>
      <c r="V8930">
        <v>222</v>
      </c>
      <c r="W8930" t="s">
        <v>41</v>
      </c>
      <c r="X8930" t="s">
        <v>43157</v>
      </c>
      <c r="Y8930" t="s">
        <v>6</v>
      </c>
      <c r="Z8930" s="1">
        <v>44977</v>
      </c>
      <c r="AA8930" s="2">
        <v>0.89204861111111111</v>
      </c>
      <c r="AB8930" s="2">
        <v>0.3175</v>
      </c>
      <c r="AC8930" t="s">
        <v>44</v>
      </c>
      <c r="AD8930" t="s">
        <v>45</v>
      </c>
      <c r="AE8930" t="s">
        <v>44</v>
      </c>
      <c r="AF8930">
        <v>222</v>
      </c>
    </row>
    <row r="8931" spans="1:32">
      <c r="A8931">
        <v>34778</v>
      </c>
      <c r="B8931">
        <v>33878</v>
      </c>
      <c r="C8931" t="s">
        <v>602</v>
      </c>
      <c r="D8931" t="s">
        <v>16285</v>
      </c>
      <c r="E8931" t="s">
        <v>34</v>
      </c>
      <c r="F8931" t="s">
        <v>43158</v>
      </c>
      <c r="G8931" t="s">
        <v>43159</v>
      </c>
      <c r="H8931" t="s">
        <v>904</v>
      </c>
      <c r="I8931" s="1">
        <v>38097</v>
      </c>
      <c r="J8931" t="s">
        <v>43160</v>
      </c>
      <c r="K8931" t="s">
        <v>26818</v>
      </c>
      <c r="L8931">
        <v>38488</v>
      </c>
      <c r="M8931" t="s">
        <v>904</v>
      </c>
      <c r="N8931" s="1">
        <v>45074</v>
      </c>
      <c r="O8931" s="1">
        <v>45075</v>
      </c>
      <c r="P8931">
        <v>31</v>
      </c>
      <c r="Q8931">
        <v>2</v>
      </c>
      <c r="R8931" t="s">
        <v>53</v>
      </c>
      <c r="S8931">
        <v>1</v>
      </c>
      <c r="T8931">
        <v>0</v>
      </c>
      <c r="U8931">
        <v>1</v>
      </c>
      <c r="V8931">
        <v>138</v>
      </c>
      <c r="W8931" t="s">
        <v>41</v>
      </c>
      <c r="X8931" t="s">
        <v>43161</v>
      </c>
      <c r="Y8931" t="s">
        <v>81</v>
      </c>
      <c r="Z8931" s="1">
        <v>45042</v>
      </c>
      <c r="AA8931" s="2">
        <v>0.34939814814814812</v>
      </c>
      <c r="AB8931" s="2">
        <v>0.30130787037037038</v>
      </c>
      <c r="AC8931" t="s">
        <v>44</v>
      </c>
      <c r="AD8931" t="s">
        <v>44</v>
      </c>
      <c r="AE8931" t="s">
        <v>45</v>
      </c>
      <c r="AF8931">
        <v>138</v>
      </c>
    </row>
    <row r="8932" spans="1:32">
      <c r="A8932">
        <v>34781</v>
      </c>
      <c r="B8932">
        <v>33881</v>
      </c>
      <c r="C8932" t="s">
        <v>284</v>
      </c>
      <c r="D8932" t="s">
        <v>682</v>
      </c>
      <c r="E8932" t="s">
        <v>34</v>
      </c>
      <c r="F8932" t="s">
        <v>43162</v>
      </c>
      <c r="G8932" t="s">
        <v>43163</v>
      </c>
      <c r="H8932" t="s">
        <v>941</v>
      </c>
      <c r="I8932" s="1">
        <v>24804</v>
      </c>
      <c r="J8932" t="s">
        <v>43164</v>
      </c>
      <c r="K8932" t="s">
        <v>23731</v>
      </c>
      <c r="L8932">
        <v>14290</v>
      </c>
      <c r="M8932" t="s">
        <v>941</v>
      </c>
      <c r="N8932" s="1">
        <v>45246</v>
      </c>
      <c r="O8932" s="1">
        <v>45248</v>
      </c>
      <c r="P8932">
        <v>86</v>
      </c>
      <c r="Q8932">
        <v>4</v>
      </c>
      <c r="R8932" t="s">
        <v>63</v>
      </c>
      <c r="S8932">
        <v>1</v>
      </c>
      <c r="T8932">
        <v>2</v>
      </c>
      <c r="U8932">
        <v>2</v>
      </c>
      <c r="V8932">
        <v>172</v>
      </c>
      <c r="W8932" t="s">
        <v>54</v>
      </c>
      <c r="X8932" t="s">
        <v>43165</v>
      </c>
      <c r="Y8932" t="s">
        <v>65</v>
      </c>
      <c r="Z8932" s="1">
        <v>45226</v>
      </c>
      <c r="AA8932" s="2">
        <v>0.91266203703703708</v>
      </c>
      <c r="AB8932" s="2">
        <v>0.9021527777777778</v>
      </c>
      <c r="AC8932" t="s">
        <v>44</v>
      </c>
      <c r="AD8932" t="s">
        <v>45</v>
      </c>
      <c r="AE8932" t="s">
        <v>45</v>
      </c>
      <c r="AF8932">
        <v>86</v>
      </c>
    </row>
    <row r="8933" spans="1:32">
      <c r="A8933">
        <v>34783</v>
      </c>
      <c r="B8933">
        <v>33883</v>
      </c>
      <c r="C8933" t="s">
        <v>1322</v>
      </c>
      <c r="D8933" t="s">
        <v>6396</v>
      </c>
      <c r="E8933" t="s">
        <v>34</v>
      </c>
      <c r="F8933" t="s">
        <v>43166</v>
      </c>
      <c r="G8933" t="s">
        <v>43167</v>
      </c>
      <c r="H8933" t="s">
        <v>171</v>
      </c>
      <c r="I8933" s="1">
        <v>31463</v>
      </c>
      <c r="J8933" t="s">
        <v>43168</v>
      </c>
      <c r="K8933" t="s">
        <v>29181</v>
      </c>
      <c r="L8933">
        <v>19086</v>
      </c>
      <c r="M8933" t="s">
        <v>171</v>
      </c>
      <c r="N8933" s="1">
        <v>45300</v>
      </c>
      <c r="O8933" s="1">
        <v>45302</v>
      </c>
      <c r="P8933">
        <v>18</v>
      </c>
      <c r="Q8933">
        <v>1</v>
      </c>
      <c r="R8933" t="s">
        <v>40</v>
      </c>
      <c r="S8933">
        <v>4</v>
      </c>
      <c r="T8933">
        <v>1</v>
      </c>
      <c r="U8933">
        <v>2</v>
      </c>
      <c r="V8933">
        <v>426</v>
      </c>
      <c r="W8933" t="s">
        <v>54</v>
      </c>
      <c r="X8933" t="s">
        <v>43169</v>
      </c>
      <c r="Y8933" t="s">
        <v>43</v>
      </c>
      <c r="Z8933" s="1">
        <v>45278</v>
      </c>
      <c r="AA8933" s="2">
        <v>0.87085648148148154</v>
      </c>
      <c r="AB8933" s="2">
        <v>0.79366898148148157</v>
      </c>
      <c r="AC8933" t="s">
        <v>44</v>
      </c>
      <c r="AD8933" t="s">
        <v>45</v>
      </c>
      <c r="AE8933" t="s">
        <v>44</v>
      </c>
      <c r="AF8933">
        <v>213</v>
      </c>
    </row>
    <row r="8934" spans="1:32">
      <c r="A8934">
        <v>34784</v>
      </c>
      <c r="B8934">
        <v>33884</v>
      </c>
      <c r="C8934" t="s">
        <v>175</v>
      </c>
      <c r="D8934" t="s">
        <v>83</v>
      </c>
      <c r="E8934" t="s">
        <v>34</v>
      </c>
      <c r="F8934" t="s">
        <v>43170</v>
      </c>
      <c r="G8934" t="s">
        <v>43171</v>
      </c>
      <c r="H8934" t="s">
        <v>129</v>
      </c>
      <c r="I8934" s="1">
        <v>21368</v>
      </c>
      <c r="J8934" t="s">
        <v>43172</v>
      </c>
      <c r="K8934" t="s">
        <v>2165</v>
      </c>
      <c r="L8934">
        <v>89015</v>
      </c>
      <c r="M8934" t="s">
        <v>129</v>
      </c>
      <c r="N8934" s="1">
        <v>45179</v>
      </c>
      <c r="O8934" s="1">
        <v>45182</v>
      </c>
      <c r="P8934">
        <v>5</v>
      </c>
      <c r="Q8934">
        <v>1</v>
      </c>
      <c r="R8934" t="s">
        <v>63</v>
      </c>
      <c r="S8934">
        <v>4</v>
      </c>
      <c r="T8934">
        <v>2</v>
      </c>
      <c r="U8934">
        <v>3</v>
      </c>
      <c r="V8934">
        <v>267</v>
      </c>
      <c r="W8934" t="s">
        <v>54</v>
      </c>
      <c r="X8934" t="s">
        <v>43173</v>
      </c>
      <c r="Y8934" t="s">
        <v>81</v>
      </c>
      <c r="Z8934" s="1">
        <v>45169</v>
      </c>
      <c r="AA8934" s="2">
        <v>5.3587962962962964E-3</v>
      </c>
      <c r="AB8934" s="2">
        <v>0.62108796296296298</v>
      </c>
      <c r="AC8934" t="s">
        <v>45</v>
      </c>
      <c r="AD8934" t="s">
        <v>45</v>
      </c>
      <c r="AE8934" t="s">
        <v>44</v>
      </c>
      <c r="AF8934">
        <v>89</v>
      </c>
    </row>
    <row r="8935" spans="1:32">
      <c r="A8935">
        <v>34786</v>
      </c>
      <c r="B8935">
        <v>33886</v>
      </c>
      <c r="C8935" t="s">
        <v>139</v>
      </c>
      <c r="D8935" t="s">
        <v>2203</v>
      </c>
      <c r="E8935" t="s">
        <v>34</v>
      </c>
      <c r="F8935" t="s">
        <v>43174</v>
      </c>
      <c r="G8935" t="s">
        <v>43175</v>
      </c>
      <c r="H8935" t="s">
        <v>60</v>
      </c>
      <c r="I8935" s="1">
        <v>17571</v>
      </c>
      <c r="J8935" t="s">
        <v>43176</v>
      </c>
      <c r="K8935" t="s">
        <v>26902</v>
      </c>
      <c r="L8935">
        <v>10262</v>
      </c>
      <c r="M8935" t="s">
        <v>60</v>
      </c>
      <c r="N8935" s="1">
        <v>45213</v>
      </c>
      <c r="O8935" s="1">
        <v>45214</v>
      </c>
      <c r="P8935">
        <v>78</v>
      </c>
      <c r="Q8935">
        <v>4</v>
      </c>
      <c r="R8935" t="s">
        <v>40</v>
      </c>
      <c r="S8935">
        <v>3</v>
      </c>
      <c r="T8935">
        <v>2</v>
      </c>
      <c r="U8935">
        <v>1</v>
      </c>
      <c r="V8935">
        <v>213</v>
      </c>
      <c r="W8935" t="s">
        <v>54</v>
      </c>
      <c r="X8935" t="s">
        <v>43177</v>
      </c>
      <c r="Y8935" t="s">
        <v>81</v>
      </c>
      <c r="Z8935" s="1">
        <v>45185</v>
      </c>
      <c r="AA8935" s="2">
        <v>0.77363425925925933</v>
      </c>
      <c r="AB8935" s="2">
        <v>0.36456018518518518</v>
      </c>
      <c r="AC8935" t="s">
        <v>44</v>
      </c>
      <c r="AD8935" t="s">
        <v>45</v>
      </c>
      <c r="AE8935" t="s">
        <v>44</v>
      </c>
      <c r="AF8935">
        <v>213</v>
      </c>
    </row>
    <row r="8936" spans="1:32">
      <c r="A8936">
        <v>34787</v>
      </c>
      <c r="B8936">
        <v>33887</v>
      </c>
      <c r="C8936" t="s">
        <v>284</v>
      </c>
      <c r="D8936" t="s">
        <v>2268</v>
      </c>
      <c r="E8936" t="s">
        <v>48</v>
      </c>
      <c r="F8936" t="s">
        <v>43178</v>
      </c>
      <c r="G8936" t="s">
        <v>43179</v>
      </c>
      <c r="H8936" t="s">
        <v>201</v>
      </c>
      <c r="I8936" s="1">
        <v>20751</v>
      </c>
      <c r="J8936" t="s">
        <v>43180</v>
      </c>
      <c r="K8936" t="s">
        <v>9827</v>
      </c>
      <c r="L8936">
        <v>20418</v>
      </c>
      <c r="M8936" t="s">
        <v>201</v>
      </c>
      <c r="N8936" s="1">
        <v>45154</v>
      </c>
      <c r="O8936" s="1">
        <v>45157</v>
      </c>
      <c r="P8936">
        <v>55</v>
      </c>
      <c r="Q8936">
        <v>3</v>
      </c>
      <c r="R8936" t="s">
        <v>53</v>
      </c>
      <c r="S8936">
        <v>2</v>
      </c>
      <c r="T8936">
        <v>2</v>
      </c>
      <c r="U8936">
        <v>3</v>
      </c>
      <c r="V8936">
        <v>414</v>
      </c>
      <c r="W8936" t="s">
        <v>41</v>
      </c>
      <c r="X8936" t="s">
        <v>43181</v>
      </c>
      <c r="Y8936" t="s">
        <v>6</v>
      </c>
      <c r="Z8936" s="1">
        <v>45141</v>
      </c>
      <c r="AA8936" s="2">
        <v>0.94811342592592596</v>
      </c>
      <c r="AB8936" s="2">
        <v>0.21953703703703706</v>
      </c>
      <c r="AC8936" t="s">
        <v>45</v>
      </c>
      <c r="AD8936" t="s">
        <v>45</v>
      </c>
      <c r="AE8936" t="s">
        <v>44</v>
      </c>
      <c r="AF8936">
        <v>138</v>
      </c>
    </row>
    <row r="8937" spans="1:32">
      <c r="A8937">
        <v>34788</v>
      </c>
      <c r="B8937">
        <v>33888</v>
      </c>
      <c r="C8937" t="s">
        <v>321</v>
      </c>
      <c r="D8937" t="s">
        <v>334</v>
      </c>
      <c r="E8937" t="s">
        <v>48</v>
      </c>
      <c r="F8937" t="s">
        <v>13632</v>
      </c>
      <c r="G8937" t="s">
        <v>43182</v>
      </c>
      <c r="H8937" t="s">
        <v>725</v>
      </c>
      <c r="I8937" s="1">
        <v>19416</v>
      </c>
      <c r="J8937" t="s">
        <v>43183</v>
      </c>
      <c r="K8937" t="s">
        <v>43184</v>
      </c>
      <c r="L8937">
        <v>11653</v>
      </c>
      <c r="M8937" t="s">
        <v>725</v>
      </c>
      <c r="N8937" s="1">
        <v>45160</v>
      </c>
      <c r="O8937" s="1">
        <v>45163</v>
      </c>
      <c r="P8937">
        <v>16</v>
      </c>
      <c r="Q8937">
        <v>1</v>
      </c>
      <c r="R8937" t="s">
        <v>53</v>
      </c>
      <c r="S8937">
        <v>3</v>
      </c>
      <c r="T8937">
        <v>1</v>
      </c>
      <c r="U8937">
        <v>3</v>
      </c>
      <c r="V8937">
        <v>438</v>
      </c>
      <c r="W8937" t="s">
        <v>54</v>
      </c>
      <c r="X8937" t="s">
        <v>43185</v>
      </c>
      <c r="Y8937" t="s">
        <v>65</v>
      </c>
      <c r="Z8937" s="1">
        <v>45125</v>
      </c>
      <c r="AA8937" s="2">
        <v>0.32818287037037036</v>
      </c>
      <c r="AB8937" s="2">
        <v>0.13112268518518519</v>
      </c>
      <c r="AC8937" t="s">
        <v>45</v>
      </c>
      <c r="AD8937" t="s">
        <v>44</v>
      </c>
      <c r="AE8937" t="s">
        <v>44</v>
      </c>
      <c r="AF8937">
        <v>146</v>
      </c>
    </row>
    <row r="8938" spans="1:32">
      <c r="A8938">
        <v>34791</v>
      </c>
      <c r="B8938">
        <v>33891</v>
      </c>
      <c r="C8938" t="s">
        <v>655</v>
      </c>
      <c r="D8938" t="s">
        <v>682</v>
      </c>
      <c r="E8938" t="s">
        <v>48</v>
      </c>
      <c r="F8938" t="s">
        <v>43186</v>
      </c>
      <c r="G8938">
        <v>7036710371</v>
      </c>
      <c r="H8938" t="s">
        <v>171</v>
      </c>
      <c r="I8938" s="1">
        <v>36656</v>
      </c>
      <c r="J8938" t="s">
        <v>43187</v>
      </c>
      <c r="K8938" t="s">
        <v>43188</v>
      </c>
      <c r="L8938">
        <v>72556</v>
      </c>
      <c r="M8938" t="s">
        <v>171</v>
      </c>
      <c r="N8938" s="1">
        <v>44997</v>
      </c>
      <c r="O8938" s="1">
        <v>44998</v>
      </c>
      <c r="P8938">
        <v>60</v>
      </c>
      <c r="Q8938">
        <v>3</v>
      </c>
      <c r="R8938" t="s">
        <v>40</v>
      </c>
      <c r="S8938">
        <v>4</v>
      </c>
      <c r="T8938">
        <v>1</v>
      </c>
      <c r="U8938">
        <v>1</v>
      </c>
      <c r="V8938">
        <v>205</v>
      </c>
      <c r="W8938" t="s">
        <v>54</v>
      </c>
      <c r="X8938" t="s">
        <v>43189</v>
      </c>
      <c r="Y8938" t="s">
        <v>6</v>
      </c>
      <c r="Z8938" s="1">
        <v>44977</v>
      </c>
      <c r="AA8938" s="2">
        <v>0.42611111111111111</v>
      </c>
      <c r="AB8938" s="2">
        <v>0.36878472222222225</v>
      </c>
      <c r="AC8938" t="s">
        <v>44</v>
      </c>
      <c r="AD8938" t="s">
        <v>45</v>
      </c>
      <c r="AE8938" t="s">
        <v>44</v>
      </c>
      <c r="AF8938">
        <v>205</v>
      </c>
    </row>
    <row r="8939" spans="1:32">
      <c r="A8939">
        <v>34793</v>
      </c>
      <c r="B8939">
        <v>33893</v>
      </c>
      <c r="C8939" t="s">
        <v>1913</v>
      </c>
      <c r="D8939" t="s">
        <v>57</v>
      </c>
      <c r="E8939" t="s">
        <v>34</v>
      </c>
      <c r="F8939" t="s">
        <v>43190</v>
      </c>
      <c r="G8939" t="s">
        <v>43191</v>
      </c>
      <c r="H8939" t="s">
        <v>115</v>
      </c>
      <c r="I8939" s="1">
        <v>28508</v>
      </c>
      <c r="J8939" t="s">
        <v>43192</v>
      </c>
      <c r="K8939" t="s">
        <v>43193</v>
      </c>
      <c r="L8939">
        <v>80176</v>
      </c>
      <c r="M8939" t="s">
        <v>115</v>
      </c>
      <c r="N8939" s="1">
        <v>45153</v>
      </c>
      <c r="O8939" s="1">
        <v>45156</v>
      </c>
      <c r="P8939">
        <v>70</v>
      </c>
      <c r="Q8939">
        <v>3</v>
      </c>
      <c r="R8939" t="s">
        <v>53</v>
      </c>
      <c r="S8939">
        <v>3</v>
      </c>
      <c r="T8939">
        <v>2</v>
      </c>
      <c r="U8939">
        <v>3</v>
      </c>
      <c r="V8939">
        <v>417</v>
      </c>
      <c r="W8939" t="s">
        <v>54</v>
      </c>
      <c r="X8939" t="s">
        <v>43194</v>
      </c>
      <c r="Y8939" t="s">
        <v>65</v>
      </c>
      <c r="Z8939" s="1">
        <v>45116</v>
      </c>
      <c r="AA8939" s="2">
        <v>0.21599537037037039</v>
      </c>
      <c r="AB8939" s="2">
        <v>0.13162037037037036</v>
      </c>
      <c r="AC8939" t="s">
        <v>45</v>
      </c>
      <c r="AD8939" t="s">
        <v>44</v>
      </c>
      <c r="AE8939" t="s">
        <v>45</v>
      </c>
      <c r="AF8939">
        <v>139</v>
      </c>
    </row>
    <row r="8940" spans="1:32">
      <c r="A8940">
        <v>34797</v>
      </c>
      <c r="B8940">
        <v>33897</v>
      </c>
      <c r="C8940" t="s">
        <v>963</v>
      </c>
      <c r="D8940" t="s">
        <v>140</v>
      </c>
      <c r="E8940" t="s">
        <v>48</v>
      </c>
      <c r="F8940" t="s">
        <v>43195</v>
      </c>
      <c r="G8940" t="s">
        <v>43196</v>
      </c>
      <c r="H8940" t="s">
        <v>179</v>
      </c>
      <c r="I8940" s="1">
        <v>35234</v>
      </c>
      <c r="J8940" t="s">
        <v>43197</v>
      </c>
      <c r="K8940" t="s">
        <v>41910</v>
      </c>
      <c r="L8940">
        <v>32950</v>
      </c>
      <c r="M8940" t="s">
        <v>179</v>
      </c>
      <c r="N8940" s="1">
        <v>45012</v>
      </c>
      <c r="O8940" s="1">
        <v>45013</v>
      </c>
      <c r="P8940">
        <v>7</v>
      </c>
      <c r="Q8940">
        <v>1</v>
      </c>
      <c r="R8940" t="s">
        <v>53</v>
      </c>
      <c r="S8940">
        <v>1</v>
      </c>
      <c r="T8940">
        <v>2</v>
      </c>
      <c r="U8940">
        <v>1</v>
      </c>
      <c r="V8940">
        <v>128</v>
      </c>
      <c r="W8940" t="s">
        <v>54</v>
      </c>
      <c r="X8940" t="s">
        <v>43198</v>
      </c>
      <c r="Y8940" t="s">
        <v>65</v>
      </c>
      <c r="Z8940" s="1">
        <v>45002</v>
      </c>
      <c r="AA8940" s="2">
        <v>0.64851851851851849</v>
      </c>
      <c r="AB8940" s="2">
        <v>0.45105324074074077</v>
      </c>
      <c r="AC8940" t="s">
        <v>44</v>
      </c>
      <c r="AD8940" t="s">
        <v>45</v>
      </c>
      <c r="AE8940" t="s">
        <v>45</v>
      </c>
      <c r="AF8940">
        <v>128</v>
      </c>
    </row>
    <row r="8941" spans="1:32">
      <c r="A8941">
        <v>34798</v>
      </c>
      <c r="B8941">
        <v>33898</v>
      </c>
      <c r="C8941" t="s">
        <v>583</v>
      </c>
      <c r="D8941" t="s">
        <v>57</v>
      </c>
      <c r="E8941" t="s">
        <v>34</v>
      </c>
      <c r="F8941" t="s">
        <v>43199</v>
      </c>
      <c r="G8941" t="s">
        <v>43200</v>
      </c>
      <c r="H8941" t="s">
        <v>280</v>
      </c>
      <c r="I8941" s="1">
        <v>29448</v>
      </c>
      <c r="J8941" t="s">
        <v>43201</v>
      </c>
      <c r="K8941" t="s">
        <v>43202</v>
      </c>
      <c r="L8941">
        <v>40596</v>
      </c>
      <c r="M8941" t="s">
        <v>280</v>
      </c>
      <c r="N8941" s="1">
        <v>45021</v>
      </c>
      <c r="O8941" s="1">
        <v>45023</v>
      </c>
      <c r="P8941">
        <v>87</v>
      </c>
      <c r="Q8941">
        <v>4</v>
      </c>
      <c r="R8941" t="s">
        <v>40</v>
      </c>
      <c r="S8941">
        <v>3</v>
      </c>
      <c r="T8941">
        <v>1</v>
      </c>
      <c r="U8941">
        <v>2</v>
      </c>
      <c r="V8941">
        <v>424</v>
      </c>
      <c r="W8941" t="s">
        <v>41</v>
      </c>
      <c r="X8941" t="s">
        <v>43203</v>
      </c>
      <c r="Y8941" t="s">
        <v>81</v>
      </c>
      <c r="Z8941" s="1">
        <v>44996</v>
      </c>
      <c r="AA8941" s="2">
        <v>0.77812500000000007</v>
      </c>
      <c r="AB8941" s="2">
        <v>0.67130787037037043</v>
      </c>
      <c r="AC8941" t="s">
        <v>45</v>
      </c>
      <c r="AD8941" t="s">
        <v>45</v>
      </c>
      <c r="AE8941" t="s">
        <v>45</v>
      </c>
      <c r="AF8941">
        <v>212</v>
      </c>
    </row>
    <row r="8942" spans="1:32">
      <c r="A8942">
        <v>34800</v>
      </c>
      <c r="B8942">
        <v>33900</v>
      </c>
      <c r="C8942" t="s">
        <v>9350</v>
      </c>
      <c r="D8942" t="s">
        <v>4286</v>
      </c>
      <c r="E8942" t="s">
        <v>48</v>
      </c>
      <c r="F8942" t="s">
        <v>43204</v>
      </c>
      <c r="G8942" t="s">
        <v>43205</v>
      </c>
      <c r="H8942" t="s">
        <v>692</v>
      </c>
      <c r="I8942" s="1">
        <v>38420</v>
      </c>
      <c r="J8942" t="s">
        <v>43206</v>
      </c>
      <c r="K8942" t="s">
        <v>43207</v>
      </c>
      <c r="L8942">
        <v>31021</v>
      </c>
      <c r="M8942" t="s">
        <v>692</v>
      </c>
      <c r="N8942" s="1">
        <v>45263</v>
      </c>
      <c r="O8942" s="1">
        <v>45264</v>
      </c>
      <c r="P8942">
        <v>89</v>
      </c>
      <c r="Q8942">
        <v>4</v>
      </c>
      <c r="R8942" t="s">
        <v>63</v>
      </c>
      <c r="S8942">
        <v>2</v>
      </c>
      <c r="T8942">
        <v>0</v>
      </c>
      <c r="U8942">
        <v>1</v>
      </c>
      <c r="V8942">
        <v>61</v>
      </c>
      <c r="W8942" t="s">
        <v>41</v>
      </c>
      <c r="X8942" t="s">
        <v>43208</v>
      </c>
      <c r="Y8942" t="s">
        <v>6</v>
      </c>
      <c r="Z8942" s="1">
        <v>45249</v>
      </c>
      <c r="AA8942" s="2">
        <v>9.0798611111111108E-2</v>
      </c>
      <c r="AB8942" s="2">
        <v>4.494212962962963E-2</v>
      </c>
      <c r="AC8942" t="s">
        <v>45</v>
      </c>
      <c r="AD8942" t="s">
        <v>44</v>
      </c>
      <c r="AE8942" t="s">
        <v>44</v>
      </c>
      <c r="AF8942">
        <v>61</v>
      </c>
    </row>
    <row r="8943" spans="1:32">
      <c r="A8943">
        <v>34801</v>
      </c>
      <c r="B8943">
        <v>33901</v>
      </c>
      <c r="C8943" t="s">
        <v>1233</v>
      </c>
      <c r="D8943" t="s">
        <v>3994</v>
      </c>
      <c r="E8943" t="s">
        <v>34</v>
      </c>
      <c r="F8943" t="s">
        <v>43209</v>
      </c>
      <c r="G8943">
        <v>3048556232</v>
      </c>
      <c r="H8943" t="s">
        <v>1301</v>
      </c>
      <c r="I8943" s="1">
        <v>27473</v>
      </c>
      <c r="J8943" t="s">
        <v>43210</v>
      </c>
      <c r="K8943" t="s">
        <v>43211</v>
      </c>
      <c r="L8943">
        <v>46310</v>
      </c>
      <c r="M8943" t="s">
        <v>1301</v>
      </c>
      <c r="N8943" s="1">
        <v>45172</v>
      </c>
      <c r="O8943" s="1">
        <v>45175</v>
      </c>
      <c r="P8943">
        <v>38</v>
      </c>
      <c r="Q8943">
        <v>2</v>
      </c>
      <c r="R8943" t="s">
        <v>63</v>
      </c>
      <c r="S8943">
        <v>2</v>
      </c>
      <c r="T8943">
        <v>1</v>
      </c>
      <c r="U8943">
        <v>3</v>
      </c>
      <c r="V8943">
        <v>255</v>
      </c>
      <c r="W8943" t="s">
        <v>54</v>
      </c>
      <c r="X8943" t="s">
        <v>43212</v>
      </c>
      <c r="Y8943" t="s">
        <v>65</v>
      </c>
      <c r="Z8943" s="1">
        <v>45165</v>
      </c>
      <c r="AA8943" s="2">
        <v>0.9059490740740741</v>
      </c>
      <c r="AB8943" s="2">
        <v>9.5775462962962965E-2</v>
      </c>
      <c r="AC8943" t="s">
        <v>44</v>
      </c>
      <c r="AD8943" t="s">
        <v>45</v>
      </c>
      <c r="AE8943" t="s">
        <v>44</v>
      </c>
      <c r="AF8943">
        <v>85</v>
      </c>
    </row>
    <row r="8944" spans="1:32">
      <c r="A8944">
        <v>34803</v>
      </c>
      <c r="B8944">
        <v>33903</v>
      </c>
      <c r="C8944" t="s">
        <v>236</v>
      </c>
      <c r="D8944" t="s">
        <v>13238</v>
      </c>
      <c r="E8944" t="s">
        <v>34</v>
      </c>
      <c r="F8944" t="s">
        <v>43213</v>
      </c>
      <c r="G8944" t="s">
        <v>43214</v>
      </c>
      <c r="H8944" t="s">
        <v>330</v>
      </c>
      <c r="I8944" s="1">
        <v>16879</v>
      </c>
      <c r="J8944" t="s">
        <v>43215</v>
      </c>
      <c r="K8944" t="s">
        <v>43216</v>
      </c>
      <c r="L8944">
        <v>43403</v>
      </c>
      <c r="M8944" t="s">
        <v>330</v>
      </c>
      <c r="N8944" s="1">
        <v>45049</v>
      </c>
      <c r="O8944" s="1">
        <v>45051</v>
      </c>
      <c r="P8944">
        <v>63</v>
      </c>
      <c r="Q8944">
        <v>3</v>
      </c>
      <c r="R8944" t="s">
        <v>40</v>
      </c>
      <c r="S8944">
        <v>3</v>
      </c>
      <c r="T8944">
        <v>1</v>
      </c>
      <c r="U8944">
        <v>2</v>
      </c>
      <c r="V8944">
        <v>430</v>
      </c>
      <c r="W8944" t="s">
        <v>41</v>
      </c>
      <c r="X8944" t="s">
        <v>43217</v>
      </c>
      <c r="Y8944" t="s">
        <v>81</v>
      </c>
      <c r="Z8944" s="1">
        <v>45042</v>
      </c>
      <c r="AA8944" s="2">
        <v>5.7916666666666665E-2</v>
      </c>
      <c r="AB8944" s="2">
        <v>0.30010416666666667</v>
      </c>
      <c r="AC8944" t="s">
        <v>45</v>
      </c>
      <c r="AD8944" t="s">
        <v>45</v>
      </c>
      <c r="AE8944" t="s">
        <v>45</v>
      </c>
      <c r="AF8944">
        <v>215</v>
      </c>
    </row>
    <row r="8945" spans="1:32">
      <c r="A8945">
        <v>34804</v>
      </c>
      <c r="B8945">
        <v>33904</v>
      </c>
      <c r="C8945" t="s">
        <v>9356</v>
      </c>
      <c r="D8945" t="s">
        <v>3515</v>
      </c>
      <c r="E8945" t="s">
        <v>34</v>
      </c>
      <c r="F8945" t="s">
        <v>43218</v>
      </c>
      <c r="G8945">
        <f>1-233-932-7359</f>
        <v>-8523</v>
      </c>
      <c r="H8945" t="s">
        <v>272</v>
      </c>
      <c r="I8945" s="1">
        <v>34551</v>
      </c>
      <c r="J8945" t="s">
        <v>43219</v>
      </c>
      <c r="K8945" t="s">
        <v>43220</v>
      </c>
      <c r="L8945">
        <v>27159</v>
      </c>
      <c r="M8945" t="s">
        <v>272</v>
      </c>
      <c r="N8945" s="1">
        <v>45027</v>
      </c>
      <c r="O8945" s="1">
        <v>45032</v>
      </c>
      <c r="P8945">
        <v>84</v>
      </c>
      <c r="Q8945">
        <v>4</v>
      </c>
      <c r="R8945" t="s">
        <v>40</v>
      </c>
      <c r="S8945">
        <v>1</v>
      </c>
      <c r="T8945">
        <v>1</v>
      </c>
      <c r="U8945">
        <v>5</v>
      </c>
      <c r="V8945">
        <v>1005</v>
      </c>
      <c r="W8945" t="s">
        <v>41</v>
      </c>
      <c r="X8945" t="s">
        <v>43221</v>
      </c>
      <c r="Y8945" t="s">
        <v>6</v>
      </c>
      <c r="Z8945" s="1">
        <v>45011</v>
      </c>
      <c r="AA8945" s="2">
        <v>0.28531250000000002</v>
      </c>
      <c r="AB8945" s="2">
        <v>0.94133101851851853</v>
      </c>
      <c r="AC8945" t="s">
        <v>44</v>
      </c>
      <c r="AD8945" t="s">
        <v>45</v>
      </c>
      <c r="AE8945" t="s">
        <v>45</v>
      </c>
      <c r="AF8945">
        <v>201</v>
      </c>
    </row>
    <row r="8946" spans="1:32">
      <c r="A8946">
        <v>34805</v>
      </c>
      <c r="B8946">
        <v>33905</v>
      </c>
      <c r="C8946" t="s">
        <v>5512</v>
      </c>
      <c r="D8946" t="s">
        <v>12031</v>
      </c>
      <c r="E8946" t="s">
        <v>48</v>
      </c>
      <c r="F8946" t="s">
        <v>43222</v>
      </c>
      <c r="G8946" t="s">
        <v>43223</v>
      </c>
      <c r="H8946" t="s">
        <v>725</v>
      </c>
      <c r="I8946" s="1">
        <v>37641</v>
      </c>
      <c r="J8946" t="s">
        <v>43224</v>
      </c>
      <c r="K8946" t="s">
        <v>43225</v>
      </c>
      <c r="L8946">
        <v>29491</v>
      </c>
      <c r="M8946" t="s">
        <v>725</v>
      </c>
      <c r="N8946" s="1">
        <v>45086</v>
      </c>
      <c r="O8946" s="1">
        <v>45089</v>
      </c>
      <c r="P8946">
        <v>13</v>
      </c>
      <c r="Q8946">
        <v>1</v>
      </c>
      <c r="R8946" t="s">
        <v>53</v>
      </c>
      <c r="S8946">
        <v>1</v>
      </c>
      <c r="T8946">
        <v>0</v>
      </c>
      <c r="U8946">
        <v>3</v>
      </c>
      <c r="V8946">
        <v>423</v>
      </c>
      <c r="W8946" t="s">
        <v>54</v>
      </c>
      <c r="X8946" t="s">
        <v>43226</v>
      </c>
      <c r="Y8946" t="s">
        <v>43</v>
      </c>
      <c r="Z8946" s="1">
        <v>45063</v>
      </c>
      <c r="AA8946" s="2">
        <v>0.17673611111111109</v>
      </c>
      <c r="AB8946" s="2">
        <v>0.63163194444444448</v>
      </c>
      <c r="AC8946" t="s">
        <v>44</v>
      </c>
      <c r="AD8946" t="s">
        <v>45</v>
      </c>
      <c r="AE8946" t="s">
        <v>44</v>
      </c>
      <c r="AF8946">
        <v>141</v>
      </c>
    </row>
    <row r="8947" spans="1:32">
      <c r="A8947">
        <v>34807</v>
      </c>
      <c r="B8947">
        <v>33907</v>
      </c>
      <c r="C8947" t="s">
        <v>2616</v>
      </c>
      <c r="D8947" t="s">
        <v>6668</v>
      </c>
      <c r="E8947" t="s">
        <v>34</v>
      </c>
      <c r="F8947" t="s">
        <v>43227</v>
      </c>
      <c r="G8947" t="s">
        <v>43228</v>
      </c>
      <c r="H8947" t="s">
        <v>457</v>
      </c>
      <c r="I8947" s="1">
        <v>31539</v>
      </c>
      <c r="J8947" t="s">
        <v>43229</v>
      </c>
      <c r="K8947" t="s">
        <v>12801</v>
      </c>
      <c r="L8947">
        <v>21397</v>
      </c>
      <c r="M8947" t="s">
        <v>457</v>
      </c>
      <c r="N8947" s="1">
        <v>45084</v>
      </c>
      <c r="O8947" s="1">
        <v>45086</v>
      </c>
      <c r="P8947">
        <v>51</v>
      </c>
      <c r="Q8947">
        <v>3</v>
      </c>
      <c r="R8947" t="s">
        <v>40</v>
      </c>
      <c r="S8947">
        <v>3</v>
      </c>
      <c r="T8947">
        <v>2</v>
      </c>
      <c r="U8947">
        <v>2</v>
      </c>
      <c r="V8947">
        <v>464</v>
      </c>
      <c r="W8947" t="s">
        <v>54</v>
      </c>
      <c r="X8947" t="s">
        <v>43230</v>
      </c>
      <c r="Y8947" t="s">
        <v>6</v>
      </c>
      <c r="Z8947" s="1">
        <v>45067</v>
      </c>
      <c r="AA8947" s="2">
        <v>0.41836805555555556</v>
      </c>
      <c r="AB8947" s="2">
        <v>0.16848379629629628</v>
      </c>
      <c r="AC8947" t="s">
        <v>44</v>
      </c>
      <c r="AD8947" t="s">
        <v>44</v>
      </c>
      <c r="AE8947" t="s">
        <v>45</v>
      </c>
      <c r="AF8947">
        <v>232</v>
      </c>
    </row>
    <row r="8948" spans="1:32">
      <c r="A8948">
        <v>34810</v>
      </c>
      <c r="B8948">
        <v>33910</v>
      </c>
      <c r="C8948" t="s">
        <v>326</v>
      </c>
      <c r="D8948" t="s">
        <v>3961</v>
      </c>
      <c r="E8948" t="s">
        <v>34</v>
      </c>
      <c r="F8948" t="s">
        <v>43231</v>
      </c>
      <c r="G8948" t="s">
        <v>43232</v>
      </c>
      <c r="H8948" t="s">
        <v>330</v>
      </c>
      <c r="I8948" s="1">
        <v>15946</v>
      </c>
      <c r="J8948" t="s">
        <v>43233</v>
      </c>
      <c r="K8948" t="s">
        <v>43234</v>
      </c>
      <c r="L8948">
        <v>32304</v>
      </c>
      <c r="M8948" t="s">
        <v>330</v>
      </c>
      <c r="N8948" s="1">
        <v>45123</v>
      </c>
      <c r="O8948" s="1">
        <v>45126</v>
      </c>
      <c r="P8948">
        <v>76</v>
      </c>
      <c r="Q8948">
        <v>4</v>
      </c>
      <c r="R8948" t="s">
        <v>53</v>
      </c>
      <c r="S8948">
        <v>1</v>
      </c>
      <c r="T8948">
        <v>1</v>
      </c>
      <c r="U8948">
        <v>3</v>
      </c>
      <c r="V8948">
        <v>435</v>
      </c>
      <c r="W8948" t="s">
        <v>41</v>
      </c>
      <c r="X8948" t="s">
        <v>43235</v>
      </c>
      <c r="Y8948" t="s">
        <v>65</v>
      </c>
      <c r="Z8948" s="1">
        <v>45110</v>
      </c>
      <c r="AA8948" s="2">
        <v>0.2179861111111111</v>
      </c>
      <c r="AB8948" s="2">
        <v>0.9289236111111111</v>
      </c>
      <c r="AC8948" t="s">
        <v>44</v>
      </c>
      <c r="AD8948" t="s">
        <v>44</v>
      </c>
      <c r="AE8948" t="s">
        <v>45</v>
      </c>
      <c r="AF8948">
        <v>145</v>
      </c>
    </row>
    <row r="8949" spans="1:32">
      <c r="A8949">
        <v>34814</v>
      </c>
      <c r="B8949">
        <v>33914</v>
      </c>
      <c r="C8949" t="s">
        <v>722</v>
      </c>
      <c r="D8949" t="s">
        <v>13843</v>
      </c>
      <c r="E8949" t="s">
        <v>48</v>
      </c>
      <c r="F8949" t="s">
        <v>43236</v>
      </c>
      <c r="G8949" t="s">
        <v>43237</v>
      </c>
      <c r="H8949" t="s">
        <v>77</v>
      </c>
      <c r="I8949" s="1">
        <v>27237</v>
      </c>
      <c r="J8949" t="s">
        <v>43238</v>
      </c>
      <c r="K8949" t="s">
        <v>43239</v>
      </c>
      <c r="L8949">
        <v>98483</v>
      </c>
      <c r="M8949" t="s">
        <v>77</v>
      </c>
      <c r="N8949" s="1">
        <v>45102</v>
      </c>
      <c r="O8949" s="1">
        <v>45103</v>
      </c>
      <c r="P8949">
        <v>13</v>
      </c>
      <c r="Q8949">
        <v>1</v>
      </c>
      <c r="R8949" t="s">
        <v>53</v>
      </c>
      <c r="S8949">
        <v>2</v>
      </c>
      <c r="T8949">
        <v>2</v>
      </c>
      <c r="U8949">
        <v>1</v>
      </c>
      <c r="V8949">
        <v>135</v>
      </c>
      <c r="W8949" t="s">
        <v>54</v>
      </c>
      <c r="X8949" t="s">
        <v>43240</v>
      </c>
      <c r="Y8949" t="s">
        <v>81</v>
      </c>
      <c r="Z8949" s="1">
        <v>45079</v>
      </c>
      <c r="AA8949" s="2">
        <v>0.57210648148148147</v>
      </c>
      <c r="AB8949" s="2">
        <v>0.59438657407407403</v>
      </c>
      <c r="AC8949" t="s">
        <v>45</v>
      </c>
      <c r="AD8949" t="s">
        <v>45</v>
      </c>
      <c r="AE8949" t="s">
        <v>44</v>
      </c>
      <c r="AF8949">
        <v>135</v>
      </c>
    </row>
    <row r="8950" spans="1:32">
      <c r="A8950">
        <v>34815</v>
      </c>
      <c r="B8950">
        <v>33915</v>
      </c>
      <c r="C8950" t="s">
        <v>1452</v>
      </c>
      <c r="D8950" t="s">
        <v>5779</v>
      </c>
      <c r="E8950" t="s">
        <v>48</v>
      </c>
      <c r="F8950" t="s">
        <v>43241</v>
      </c>
      <c r="G8950" t="s">
        <v>43242</v>
      </c>
      <c r="H8950" t="s">
        <v>122</v>
      </c>
      <c r="I8950" s="1">
        <v>16416</v>
      </c>
      <c r="J8950" t="s">
        <v>43243</v>
      </c>
      <c r="K8950" t="s">
        <v>43244</v>
      </c>
      <c r="L8950">
        <v>1642</v>
      </c>
      <c r="M8950" t="s">
        <v>122</v>
      </c>
      <c r="N8950" s="1">
        <v>45138</v>
      </c>
      <c r="O8950" s="1">
        <v>45139</v>
      </c>
      <c r="P8950">
        <v>10</v>
      </c>
      <c r="Q8950">
        <v>1</v>
      </c>
      <c r="R8950" t="s">
        <v>53</v>
      </c>
      <c r="S8950">
        <v>1</v>
      </c>
      <c r="T8950">
        <v>2</v>
      </c>
      <c r="U8950">
        <v>1</v>
      </c>
      <c r="V8950">
        <v>141</v>
      </c>
      <c r="W8950" t="s">
        <v>54</v>
      </c>
      <c r="X8950" t="s">
        <v>43245</v>
      </c>
      <c r="Y8950" t="s">
        <v>43</v>
      </c>
      <c r="Z8950" s="1">
        <v>45105</v>
      </c>
      <c r="AA8950" s="2">
        <v>0.97250000000000003</v>
      </c>
      <c r="AB8950" s="2">
        <v>0.78981481481481486</v>
      </c>
      <c r="AC8950" t="s">
        <v>45</v>
      </c>
      <c r="AD8950" t="s">
        <v>45</v>
      </c>
      <c r="AE8950" t="s">
        <v>44</v>
      </c>
      <c r="AF8950">
        <v>141</v>
      </c>
    </row>
    <row r="8951" spans="1:32">
      <c r="A8951">
        <v>34816</v>
      </c>
      <c r="B8951">
        <v>33916</v>
      </c>
      <c r="C8951" t="s">
        <v>276</v>
      </c>
      <c r="D8951" t="s">
        <v>1202</v>
      </c>
      <c r="E8951" t="s">
        <v>34</v>
      </c>
      <c r="F8951" t="s">
        <v>43246</v>
      </c>
      <c r="G8951" t="s">
        <v>43247</v>
      </c>
      <c r="H8951" t="s">
        <v>171</v>
      </c>
      <c r="I8951" s="1">
        <v>23713</v>
      </c>
      <c r="J8951" t="s">
        <v>43248</v>
      </c>
      <c r="K8951" t="s">
        <v>43249</v>
      </c>
      <c r="L8951">
        <v>77284</v>
      </c>
      <c r="M8951" t="s">
        <v>171</v>
      </c>
      <c r="N8951" s="1">
        <v>45016</v>
      </c>
      <c r="O8951" s="1">
        <v>45020</v>
      </c>
      <c r="P8951">
        <v>3</v>
      </c>
      <c r="Q8951">
        <v>1</v>
      </c>
      <c r="R8951" t="s">
        <v>40</v>
      </c>
      <c r="S8951">
        <v>2</v>
      </c>
      <c r="T8951">
        <v>2</v>
      </c>
      <c r="U8951">
        <v>4</v>
      </c>
      <c r="V8951">
        <v>856</v>
      </c>
      <c r="W8951" t="s">
        <v>41</v>
      </c>
      <c r="X8951" t="s">
        <v>43250</v>
      </c>
      <c r="Y8951" t="s">
        <v>81</v>
      </c>
      <c r="Z8951" s="1">
        <v>44987</v>
      </c>
      <c r="AA8951" s="2">
        <v>0.18631944444444445</v>
      </c>
      <c r="AB8951" s="2">
        <v>0.19469907407407408</v>
      </c>
      <c r="AC8951" t="s">
        <v>45</v>
      </c>
      <c r="AD8951" t="s">
        <v>44</v>
      </c>
      <c r="AE8951" t="s">
        <v>45</v>
      </c>
      <c r="AF8951">
        <v>214</v>
      </c>
    </row>
    <row r="8952" spans="1:32">
      <c r="A8952">
        <v>34820</v>
      </c>
      <c r="B8952">
        <v>33920</v>
      </c>
      <c r="C8952" t="s">
        <v>16622</v>
      </c>
      <c r="D8952" t="s">
        <v>105</v>
      </c>
      <c r="E8952" t="s">
        <v>48</v>
      </c>
      <c r="F8952" t="s">
        <v>43251</v>
      </c>
      <c r="G8952" t="s">
        <v>43252</v>
      </c>
      <c r="H8952" t="s">
        <v>70</v>
      </c>
      <c r="I8952" s="1">
        <v>19467</v>
      </c>
      <c r="J8952" t="s">
        <v>43253</v>
      </c>
      <c r="K8952" t="s">
        <v>43254</v>
      </c>
      <c r="L8952">
        <v>29534</v>
      </c>
      <c r="M8952" t="s">
        <v>70</v>
      </c>
      <c r="N8952" s="1">
        <v>45244</v>
      </c>
      <c r="O8952" s="1">
        <v>45246</v>
      </c>
      <c r="P8952">
        <v>94</v>
      </c>
      <c r="Q8952">
        <v>4</v>
      </c>
      <c r="R8952" t="s">
        <v>53</v>
      </c>
      <c r="S8952">
        <v>2</v>
      </c>
      <c r="T8952">
        <v>1</v>
      </c>
      <c r="U8952">
        <v>2</v>
      </c>
      <c r="V8952">
        <v>270</v>
      </c>
      <c r="W8952" t="s">
        <v>41</v>
      </c>
      <c r="X8952" t="s">
        <v>43255</v>
      </c>
      <c r="Y8952" t="s">
        <v>81</v>
      </c>
      <c r="Z8952" s="1">
        <v>45209</v>
      </c>
      <c r="AA8952" s="2">
        <v>0.72611111111111104</v>
      </c>
      <c r="AB8952" s="2">
        <v>0.47728009259259263</v>
      </c>
      <c r="AC8952" t="s">
        <v>44</v>
      </c>
      <c r="AD8952" t="s">
        <v>45</v>
      </c>
      <c r="AE8952" t="s">
        <v>45</v>
      </c>
      <c r="AF8952">
        <v>135</v>
      </c>
    </row>
    <row r="8953" spans="1:32">
      <c r="A8953">
        <v>34824</v>
      </c>
      <c r="B8953">
        <v>33924</v>
      </c>
      <c r="C8953" t="s">
        <v>133</v>
      </c>
      <c r="D8953" t="s">
        <v>12038</v>
      </c>
      <c r="E8953" t="s">
        <v>34</v>
      </c>
      <c r="F8953" t="s">
        <v>43256</v>
      </c>
      <c r="G8953" t="s">
        <v>43257</v>
      </c>
      <c r="H8953" t="s">
        <v>77</v>
      </c>
      <c r="I8953" s="1">
        <v>19161</v>
      </c>
      <c r="J8953" t="s">
        <v>43258</v>
      </c>
      <c r="K8953" t="s">
        <v>43259</v>
      </c>
      <c r="L8953">
        <v>58323</v>
      </c>
      <c r="M8953" t="s">
        <v>77</v>
      </c>
      <c r="N8953" s="1">
        <v>44997</v>
      </c>
      <c r="O8953" s="1">
        <v>45001</v>
      </c>
      <c r="P8953">
        <v>17</v>
      </c>
      <c r="Q8953">
        <v>1</v>
      </c>
      <c r="R8953" t="s">
        <v>63</v>
      </c>
      <c r="S8953">
        <v>1</v>
      </c>
      <c r="T8953">
        <v>2</v>
      </c>
      <c r="U8953">
        <v>4</v>
      </c>
      <c r="V8953">
        <v>356</v>
      </c>
      <c r="W8953" t="s">
        <v>54</v>
      </c>
      <c r="X8953" t="s">
        <v>43260</v>
      </c>
      <c r="Y8953" t="s">
        <v>81</v>
      </c>
      <c r="Z8953" s="1">
        <v>44980</v>
      </c>
      <c r="AA8953" s="2">
        <v>0.19471064814814812</v>
      </c>
      <c r="AB8953" s="2">
        <v>0.60065972222222219</v>
      </c>
      <c r="AC8953" t="s">
        <v>44</v>
      </c>
      <c r="AD8953" t="s">
        <v>44</v>
      </c>
      <c r="AE8953" t="s">
        <v>45</v>
      </c>
      <c r="AF8953">
        <v>89</v>
      </c>
    </row>
    <row r="8954" spans="1:32">
      <c r="A8954">
        <v>34825</v>
      </c>
      <c r="B8954">
        <v>33925</v>
      </c>
      <c r="C8954" t="s">
        <v>1015</v>
      </c>
      <c r="D8954" t="s">
        <v>553</v>
      </c>
      <c r="E8954" t="s">
        <v>48</v>
      </c>
      <c r="F8954" t="s">
        <v>43261</v>
      </c>
      <c r="G8954" t="s">
        <v>43262</v>
      </c>
      <c r="H8954" t="s">
        <v>94</v>
      </c>
      <c r="I8954" s="1">
        <v>25784</v>
      </c>
      <c r="J8954" t="s">
        <v>43263</v>
      </c>
      <c r="K8954" t="s">
        <v>43264</v>
      </c>
      <c r="L8954">
        <v>6473</v>
      </c>
      <c r="M8954" t="s">
        <v>94</v>
      </c>
      <c r="N8954" s="1">
        <v>44942</v>
      </c>
      <c r="O8954" s="1">
        <v>44947</v>
      </c>
      <c r="P8954">
        <v>54</v>
      </c>
      <c r="Q8954">
        <v>3</v>
      </c>
      <c r="R8954" t="s">
        <v>40</v>
      </c>
      <c r="S8954">
        <v>1</v>
      </c>
      <c r="T8954">
        <v>1</v>
      </c>
      <c r="U8954">
        <v>5</v>
      </c>
      <c r="V8954">
        <v>1030</v>
      </c>
      <c r="W8954" t="s">
        <v>54</v>
      </c>
      <c r="X8954" t="s">
        <v>43265</v>
      </c>
      <c r="Y8954" t="s">
        <v>43</v>
      </c>
      <c r="Z8954" s="1">
        <v>44935</v>
      </c>
      <c r="AA8954" s="2">
        <v>0.54318287037037039</v>
      </c>
      <c r="AB8954" s="2">
        <v>0.20689814814814814</v>
      </c>
      <c r="AC8954" t="s">
        <v>45</v>
      </c>
      <c r="AD8954" t="s">
        <v>44</v>
      </c>
      <c r="AE8954" t="s">
        <v>44</v>
      </c>
      <c r="AF8954">
        <v>206</v>
      </c>
    </row>
    <row r="8955" spans="1:32">
      <c r="A8955">
        <v>34826</v>
      </c>
      <c r="B8955">
        <v>33926</v>
      </c>
      <c r="C8955" t="s">
        <v>2662</v>
      </c>
      <c r="D8955" t="s">
        <v>1023</v>
      </c>
      <c r="E8955" t="s">
        <v>34</v>
      </c>
      <c r="F8955" t="s">
        <v>43266</v>
      </c>
      <c r="G8955">
        <v>2914989416</v>
      </c>
      <c r="H8955" t="s">
        <v>135</v>
      </c>
      <c r="I8955" s="1">
        <v>22342</v>
      </c>
      <c r="J8955" t="s">
        <v>43267</v>
      </c>
      <c r="K8955" t="s">
        <v>43268</v>
      </c>
      <c r="L8955">
        <v>11975</v>
      </c>
      <c r="M8955" t="s">
        <v>135</v>
      </c>
      <c r="N8955" s="1">
        <v>45281</v>
      </c>
      <c r="O8955" s="1">
        <v>45285</v>
      </c>
      <c r="P8955">
        <v>57</v>
      </c>
      <c r="Q8955">
        <v>3</v>
      </c>
      <c r="R8955" t="s">
        <v>40</v>
      </c>
      <c r="S8955">
        <v>4</v>
      </c>
      <c r="T8955">
        <v>1</v>
      </c>
      <c r="U8955">
        <v>4</v>
      </c>
      <c r="V8955">
        <v>944</v>
      </c>
      <c r="W8955" t="s">
        <v>54</v>
      </c>
      <c r="X8955" t="s">
        <v>43269</v>
      </c>
      <c r="Y8955" t="s">
        <v>65</v>
      </c>
      <c r="Z8955" s="1">
        <v>45249</v>
      </c>
      <c r="AA8955" s="2">
        <v>0.78203703703703698</v>
      </c>
      <c r="AB8955" s="2">
        <v>0.16115740740740742</v>
      </c>
      <c r="AC8955" t="s">
        <v>45</v>
      </c>
      <c r="AD8955" t="s">
        <v>45</v>
      </c>
      <c r="AE8955" t="s">
        <v>45</v>
      </c>
      <c r="AF8955">
        <v>236</v>
      </c>
    </row>
    <row r="8956" spans="1:32">
      <c r="A8956">
        <v>34828</v>
      </c>
      <c r="B8956">
        <v>33928</v>
      </c>
      <c r="C8956" t="s">
        <v>16310</v>
      </c>
      <c r="D8956" t="s">
        <v>1028</v>
      </c>
      <c r="E8956" t="s">
        <v>34</v>
      </c>
      <c r="F8956" t="s">
        <v>43270</v>
      </c>
      <c r="G8956">
        <f>1-231-317-8665</f>
        <v>-9212</v>
      </c>
      <c r="H8956" t="s">
        <v>457</v>
      </c>
      <c r="I8956" s="1">
        <v>18733</v>
      </c>
      <c r="J8956" t="s">
        <v>43271</v>
      </c>
      <c r="K8956" t="s">
        <v>43272</v>
      </c>
      <c r="L8956">
        <v>36761</v>
      </c>
      <c r="M8956" t="s">
        <v>457</v>
      </c>
      <c r="N8956" s="1">
        <v>45208</v>
      </c>
      <c r="O8956" s="1">
        <v>45213</v>
      </c>
      <c r="P8956">
        <v>97</v>
      </c>
      <c r="Q8956">
        <v>4</v>
      </c>
      <c r="R8956" t="s">
        <v>53</v>
      </c>
      <c r="S8956">
        <v>3</v>
      </c>
      <c r="T8956">
        <v>0</v>
      </c>
      <c r="U8956">
        <v>5</v>
      </c>
      <c r="V8956">
        <v>685</v>
      </c>
      <c r="W8956" t="s">
        <v>41</v>
      </c>
      <c r="X8956" t="s">
        <v>43273</v>
      </c>
      <c r="Y8956" t="s">
        <v>6</v>
      </c>
      <c r="Z8956" s="1">
        <v>45178</v>
      </c>
      <c r="AA8956" s="2">
        <v>0.86597222222222225</v>
      </c>
      <c r="AB8956" s="2">
        <v>0.86973379629629621</v>
      </c>
      <c r="AC8956" t="s">
        <v>45</v>
      </c>
      <c r="AD8956" t="s">
        <v>44</v>
      </c>
      <c r="AE8956" t="s">
        <v>45</v>
      </c>
      <c r="AF8956">
        <v>137</v>
      </c>
    </row>
    <row r="8957" spans="1:32">
      <c r="A8957">
        <v>34829</v>
      </c>
      <c r="B8957">
        <v>33929</v>
      </c>
      <c r="C8957" t="s">
        <v>628</v>
      </c>
      <c r="D8957" t="s">
        <v>1522</v>
      </c>
      <c r="E8957" t="s">
        <v>34</v>
      </c>
      <c r="F8957" t="s">
        <v>22236</v>
      </c>
      <c r="G8957" t="s">
        <v>43274</v>
      </c>
      <c r="H8957" t="s">
        <v>330</v>
      </c>
      <c r="I8957" s="1">
        <v>22691</v>
      </c>
      <c r="J8957" t="s">
        <v>43275</v>
      </c>
      <c r="K8957" t="s">
        <v>15389</v>
      </c>
      <c r="L8957">
        <v>99685</v>
      </c>
      <c r="M8957" t="s">
        <v>330</v>
      </c>
      <c r="N8957" s="1">
        <v>45084</v>
      </c>
      <c r="O8957" s="1">
        <v>45087</v>
      </c>
      <c r="P8957">
        <v>91</v>
      </c>
      <c r="Q8957">
        <v>4</v>
      </c>
      <c r="R8957" t="s">
        <v>53</v>
      </c>
      <c r="S8957">
        <v>2</v>
      </c>
      <c r="T8957">
        <v>1</v>
      </c>
      <c r="U8957">
        <v>3</v>
      </c>
      <c r="V8957">
        <v>402</v>
      </c>
      <c r="W8957" t="s">
        <v>54</v>
      </c>
      <c r="X8957" t="s">
        <v>43276</v>
      </c>
      <c r="Y8957" t="s">
        <v>6</v>
      </c>
      <c r="Z8957" s="1">
        <v>45065</v>
      </c>
      <c r="AA8957" s="2">
        <v>1.6041666666666666E-2</v>
      </c>
      <c r="AB8957" s="2">
        <v>0.33159722222222221</v>
      </c>
      <c r="AC8957" t="s">
        <v>45</v>
      </c>
      <c r="AD8957" t="s">
        <v>44</v>
      </c>
      <c r="AE8957" t="s">
        <v>44</v>
      </c>
      <c r="AF8957">
        <v>134</v>
      </c>
    </row>
    <row r="8958" spans="1:32">
      <c r="A8958">
        <v>34830</v>
      </c>
      <c r="B8958">
        <v>33930</v>
      </c>
      <c r="C8958" t="s">
        <v>520</v>
      </c>
      <c r="D8958" t="s">
        <v>6681</v>
      </c>
      <c r="E8958" t="s">
        <v>48</v>
      </c>
      <c r="F8958" t="s">
        <v>43277</v>
      </c>
      <c r="G8958">
        <v>6563403300</v>
      </c>
      <c r="H8958" t="s">
        <v>94</v>
      </c>
      <c r="I8958" s="1">
        <v>27011</v>
      </c>
      <c r="J8958" t="s">
        <v>43278</v>
      </c>
      <c r="K8958" t="s">
        <v>35432</v>
      </c>
      <c r="L8958">
        <v>31679</v>
      </c>
      <c r="M8958" t="s">
        <v>94</v>
      </c>
      <c r="N8958" s="1">
        <v>45058</v>
      </c>
      <c r="O8958" s="1">
        <v>45060</v>
      </c>
      <c r="P8958">
        <v>30</v>
      </c>
      <c r="Q8958">
        <v>2</v>
      </c>
      <c r="R8958" t="s">
        <v>40</v>
      </c>
      <c r="S8958">
        <v>2</v>
      </c>
      <c r="T8958">
        <v>2</v>
      </c>
      <c r="U8958">
        <v>2</v>
      </c>
      <c r="V8958">
        <v>442</v>
      </c>
      <c r="W8958" t="s">
        <v>41</v>
      </c>
      <c r="X8958" t="s">
        <v>43279</v>
      </c>
      <c r="Y8958" t="s">
        <v>81</v>
      </c>
      <c r="Z8958" s="1">
        <v>45047</v>
      </c>
      <c r="AA8958" s="2">
        <v>0.91869212962962965</v>
      </c>
      <c r="AB8958" s="2">
        <v>0.42723379629629626</v>
      </c>
      <c r="AC8958" t="s">
        <v>44</v>
      </c>
      <c r="AD8958" t="s">
        <v>44</v>
      </c>
      <c r="AE8958" t="s">
        <v>44</v>
      </c>
      <c r="AF8958">
        <v>221</v>
      </c>
    </row>
    <row r="8959" spans="1:32">
      <c r="A8959">
        <v>34831</v>
      </c>
      <c r="B8959">
        <v>33931</v>
      </c>
      <c r="C8959" t="s">
        <v>1527</v>
      </c>
      <c r="D8959" t="s">
        <v>3066</v>
      </c>
      <c r="E8959" t="s">
        <v>34</v>
      </c>
      <c r="F8959" t="s">
        <v>43280</v>
      </c>
      <c r="G8959" t="s">
        <v>43281</v>
      </c>
      <c r="H8959" t="s">
        <v>129</v>
      </c>
      <c r="I8959" s="1">
        <v>29107</v>
      </c>
      <c r="J8959" t="s">
        <v>43282</v>
      </c>
      <c r="K8959" t="s">
        <v>43283</v>
      </c>
      <c r="L8959">
        <v>15467</v>
      </c>
      <c r="M8959" t="s">
        <v>129</v>
      </c>
      <c r="N8959" s="1">
        <v>45304</v>
      </c>
      <c r="O8959" s="1">
        <v>45309</v>
      </c>
      <c r="P8959">
        <v>87</v>
      </c>
      <c r="Q8959">
        <v>4</v>
      </c>
      <c r="R8959" t="s">
        <v>40</v>
      </c>
      <c r="S8959">
        <v>4</v>
      </c>
      <c r="T8959">
        <v>2</v>
      </c>
      <c r="U8959">
        <v>5</v>
      </c>
      <c r="V8959">
        <v>1125</v>
      </c>
      <c r="W8959" t="s">
        <v>41</v>
      </c>
      <c r="X8959" t="s">
        <v>43284</v>
      </c>
      <c r="Y8959" t="s">
        <v>65</v>
      </c>
      <c r="Z8959" s="1">
        <v>45277</v>
      </c>
      <c r="AA8959" s="2">
        <v>0.44170138888888894</v>
      </c>
      <c r="AB8959" s="2">
        <v>0.3341898148148148</v>
      </c>
      <c r="AC8959" t="s">
        <v>45</v>
      </c>
      <c r="AD8959" t="s">
        <v>44</v>
      </c>
      <c r="AE8959" t="s">
        <v>44</v>
      </c>
      <c r="AF8959">
        <v>225</v>
      </c>
    </row>
    <row r="8960" spans="1:32">
      <c r="A8960">
        <v>34832</v>
      </c>
      <c r="B8960">
        <v>33932</v>
      </c>
      <c r="C8960" t="s">
        <v>12037</v>
      </c>
      <c r="D8960" t="s">
        <v>4361</v>
      </c>
      <c r="E8960" t="s">
        <v>48</v>
      </c>
      <c r="F8960" t="s">
        <v>43285</v>
      </c>
      <c r="G8960" t="s">
        <v>43286</v>
      </c>
      <c r="H8960" t="s">
        <v>725</v>
      </c>
      <c r="I8960" s="1">
        <v>28827</v>
      </c>
      <c r="J8960" t="s">
        <v>43287</v>
      </c>
      <c r="K8960" t="s">
        <v>43288</v>
      </c>
      <c r="L8960">
        <v>31143</v>
      </c>
      <c r="M8960" t="s">
        <v>725</v>
      </c>
      <c r="N8960" s="1">
        <v>45280</v>
      </c>
      <c r="O8960" s="1">
        <v>45285</v>
      </c>
      <c r="P8960">
        <v>1</v>
      </c>
      <c r="Q8960">
        <v>1</v>
      </c>
      <c r="R8960" t="s">
        <v>53</v>
      </c>
      <c r="S8960">
        <v>3</v>
      </c>
      <c r="T8960">
        <v>0</v>
      </c>
      <c r="U8960">
        <v>5</v>
      </c>
      <c r="V8960">
        <v>745</v>
      </c>
      <c r="W8960" t="s">
        <v>54</v>
      </c>
      <c r="X8960" t="s">
        <v>43289</v>
      </c>
      <c r="Y8960" t="s">
        <v>43</v>
      </c>
      <c r="Z8960" s="1">
        <v>45266</v>
      </c>
      <c r="AA8960" s="2">
        <v>0.86223379629629626</v>
      </c>
      <c r="AB8960" s="2">
        <v>0.64162037037037034</v>
      </c>
      <c r="AC8960" t="s">
        <v>44</v>
      </c>
      <c r="AD8960" t="s">
        <v>45</v>
      </c>
      <c r="AE8960" t="s">
        <v>45</v>
      </c>
      <c r="AF8960">
        <v>149</v>
      </c>
    </row>
    <row r="8961" spans="1:32">
      <c r="A8961">
        <v>34834</v>
      </c>
      <c r="B8961">
        <v>33934</v>
      </c>
      <c r="C8961" t="s">
        <v>534</v>
      </c>
      <c r="D8961" t="s">
        <v>7445</v>
      </c>
      <c r="E8961" t="s">
        <v>34</v>
      </c>
      <c r="F8961" t="s">
        <v>43290</v>
      </c>
      <c r="G8961" t="s">
        <v>43291</v>
      </c>
      <c r="H8961" t="s">
        <v>135</v>
      </c>
      <c r="I8961" s="1">
        <v>27600</v>
      </c>
      <c r="J8961" t="s">
        <v>43292</v>
      </c>
      <c r="K8961" t="s">
        <v>30761</v>
      </c>
      <c r="L8961">
        <v>49571</v>
      </c>
      <c r="M8961" t="s">
        <v>135</v>
      </c>
      <c r="N8961" s="1">
        <v>45003</v>
      </c>
      <c r="O8961" s="1">
        <v>45005</v>
      </c>
      <c r="P8961">
        <v>69</v>
      </c>
      <c r="Q8961">
        <v>3</v>
      </c>
      <c r="R8961" t="s">
        <v>40</v>
      </c>
      <c r="S8961">
        <v>2</v>
      </c>
      <c r="T8961">
        <v>0</v>
      </c>
      <c r="U8961">
        <v>2</v>
      </c>
      <c r="V8961">
        <v>440</v>
      </c>
      <c r="W8961" t="s">
        <v>41</v>
      </c>
      <c r="X8961" t="s">
        <v>43293</v>
      </c>
      <c r="Y8961" t="s">
        <v>65</v>
      </c>
      <c r="Z8961" s="1">
        <v>44993</v>
      </c>
      <c r="AA8961" s="2">
        <v>7.291666666666667E-4</v>
      </c>
      <c r="AB8961" s="2">
        <v>0.30160879629629628</v>
      </c>
      <c r="AC8961" t="s">
        <v>44</v>
      </c>
      <c r="AD8961" t="s">
        <v>45</v>
      </c>
      <c r="AE8961" t="s">
        <v>44</v>
      </c>
      <c r="AF8961">
        <v>220</v>
      </c>
    </row>
    <row r="8962" spans="1:32">
      <c r="A8962">
        <v>34837</v>
      </c>
      <c r="B8962">
        <v>33937</v>
      </c>
      <c r="C8962" t="s">
        <v>276</v>
      </c>
      <c r="D8962" t="s">
        <v>147</v>
      </c>
      <c r="E8962" t="s">
        <v>48</v>
      </c>
      <c r="F8962" t="s">
        <v>43294</v>
      </c>
      <c r="G8962" t="s">
        <v>43295</v>
      </c>
      <c r="H8962" t="s">
        <v>280</v>
      </c>
      <c r="I8962" s="1">
        <v>18498</v>
      </c>
      <c r="J8962" t="s">
        <v>43296</v>
      </c>
      <c r="K8962" t="s">
        <v>43297</v>
      </c>
      <c r="L8962">
        <v>41429</v>
      </c>
      <c r="M8962" t="s">
        <v>280</v>
      </c>
      <c r="N8962" s="1">
        <v>44960</v>
      </c>
      <c r="O8962" s="1">
        <v>44961</v>
      </c>
      <c r="P8962">
        <v>95</v>
      </c>
      <c r="Q8962">
        <v>4</v>
      </c>
      <c r="R8962" t="s">
        <v>63</v>
      </c>
      <c r="S8962">
        <v>2</v>
      </c>
      <c r="T8962">
        <v>2</v>
      </c>
      <c r="U8962">
        <v>1</v>
      </c>
      <c r="V8962">
        <v>79</v>
      </c>
      <c r="W8962" t="s">
        <v>41</v>
      </c>
      <c r="X8962" t="s">
        <v>43298</v>
      </c>
      <c r="Y8962" t="s">
        <v>6</v>
      </c>
      <c r="Z8962" s="1">
        <v>44947</v>
      </c>
      <c r="AA8962" s="2">
        <v>0.76681712962962967</v>
      </c>
      <c r="AB8962" s="2">
        <v>0.6715740740740741</v>
      </c>
      <c r="AC8962" t="s">
        <v>44</v>
      </c>
      <c r="AD8962" t="s">
        <v>45</v>
      </c>
      <c r="AE8962" t="s">
        <v>44</v>
      </c>
      <c r="AF8962">
        <v>79</v>
      </c>
    </row>
    <row r="8963" spans="1:32">
      <c r="A8963">
        <v>34838</v>
      </c>
      <c r="B8963">
        <v>33938</v>
      </c>
      <c r="C8963" t="s">
        <v>22600</v>
      </c>
      <c r="D8963" t="s">
        <v>1209</v>
      </c>
      <c r="E8963" t="s">
        <v>34</v>
      </c>
      <c r="F8963" t="s">
        <v>43299</v>
      </c>
      <c r="G8963" t="s">
        <v>43300</v>
      </c>
      <c r="H8963" t="s">
        <v>725</v>
      </c>
      <c r="I8963" s="1">
        <v>24683</v>
      </c>
      <c r="J8963" t="s">
        <v>43301</v>
      </c>
      <c r="K8963" t="s">
        <v>6744</v>
      </c>
      <c r="L8963">
        <v>39462</v>
      </c>
      <c r="M8963" t="s">
        <v>725</v>
      </c>
      <c r="N8963" s="1">
        <v>44963</v>
      </c>
      <c r="O8963" s="1">
        <v>44968</v>
      </c>
      <c r="P8963">
        <v>28</v>
      </c>
      <c r="Q8963">
        <v>2</v>
      </c>
      <c r="R8963" t="s">
        <v>53</v>
      </c>
      <c r="S8963">
        <v>4</v>
      </c>
      <c r="T8963">
        <v>2</v>
      </c>
      <c r="U8963">
        <v>5</v>
      </c>
      <c r="V8963">
        <v>740</v>
      </c>
      <c r="W8963" t="s">
        <v>41</v>
      </c>
      <c r="X8963" t="s">
        <v>43302</v>
      </c>
      <c r="Y8963" t="s">
        <v>6</v>
      </c>
      <c r="Z8963" s="1">
        <v>44953</v>
      </c>
      <c r="AA8963" s="2">
        <v>0.65113425925925927</v>
      </c>
      <c r="AB8963" s="2">
        <v>0.79586805555555562</v>
      </c>
      <c r="AC8963" t="s">
        <v>44</v>
      </c>
      <c r="AD8963" t="s">
        <v>45</v>
      </c>
      <c r="AE8963" t="s">
        <v>45</v>
      </c>
      <c r="AF8963">
        <v>148</v>
      </c>
    </row>
    <row r="8964" spans="1:32">
      <c r="A8964">
        <v>34839</v>
      </c>
      <c r="B8964">
        <v>33939</v>
      </c>
      <c r="C8964" t="s">
        <v>583</v>
      </c>
      <c r="D8964" t="s">
        <v>2880</v>
      </c>
      <c r="E8964" t="s">
        <v>48</v>
      </c>
      <c r="F8964" t="s">
        <v>43303</v>
      </c>
      <c r="G8964">
        <f>1-494-738-2093</f>
        <v>-3324</v>
      </c>
      <c r="H8964" t="s">
        <v>115</v>
      </c>
      <c r="I8964" s="1">
        <v>16169</v>
      </c>
      <c r="J8964" t="s">
        <v>43304</v>
      </c>
      <c r="K8964" t="s">
        <v>43305</v>
      </c>
      <c r="L8964">
        <v>46369</v>
      </c>
      <c r="M8964" t="s">
        <v>115</v>
      </c>
      <c r="N8964" s="1">
        <v>45258</v>
      </c>
      <c r="O8964" s="1">
        <v>45260</v>
      </c>
      <c r="P8964">
        <v>86</v>
      </c>
      <c r="Q8964">
        <v>4</v>
      </c>
      <c r="R8964" t="s">
        <v>63</v>
      </c>
      <c r="S8964">
        <v>1</v>
      </c>
      <c r="T8964">
        <v>1</v>
      </c>
      <c r="U8964">
        <v>2</v>
      </c>
      <c r="V8964">
        <v>168</v>
      </c>
      <c r="W8964" t="s">
        <v>41</v>
      </c>
      <c r="X8964" t="s">
        <v>43306</v>
      </c>
      <c r="Y8964" t="s">
        <v>6</v>
      </c>
      <c r="Z8964" s="1">
        <v>45225</v>
      </c>
      <c r="AA8964" s="2">
        <v>0.15609953703703702</v>
      </c>
      <c r="AB8964" s="2">
        <v>0.19636574074074073</v>
      </c>
      <c r="AC8964" t="s">
        <v>44</v>
      </c>
      <c r="AD8964" t="s">
        <v>44</v>
      </c>
      <c r="AE8964" t="s">
        <v>44</v>
      </c>
      <c r="AF8964">
        <v>84</v>
      </c>
    </row>
    <row r="8965" spans="1:32">
      <c r="A8965">
        <v>34842</v>
      </c>
      <c r="B8965">
        <v>33942</v>
      </c>
      <c r="C8965" t="s">
        <v>1386</v>
      </c>
      <c r="D8965" t="s">
        <v>1209</v>
      </c>
      <c r="E8965" t="s">
        <v>34</v>
      </c>
      <c r="F8965" t="s">
        <v>43307</v>
      </c>
      <c r="G8965" t="s">
        <v>43308</v>
      </c>
      <c r="H8965" t="s">
        <v>280</v>
      </c>
      <c r="I8965" s="1">
        <v>25226</v>
      </c>
      <c r="J8965" t="s">
        <v>43309</v>
      </c>
      <c r="K8965" t="s">
        <v>43310</v>
      </c>
      <c r="L8965">
        <v>66294</v>
      </c>
      <c r="M8965" t="s">
        <v>280</v>
      </c>
      <c r="N8965" s="1">
        <v>45123</v>
      </c>
      <c r="O8965" s="1">
        <v>45126</v>
      </c>
      <c r="P8965">
        <v>38</v>
      </c>
      <c r="Q8965">
        <v>2</v>
      </c>
      <c r="R8965" t="s">
        <v>63</v>
      </c>
      <c r="S8965">
        <v>4</v>
      </c>
      <c r="T8965">
        <v>1</v>
      </c>
      <c r="U8965">
        <v>3</v>
      </c>
      <c r="V8965">
        <v>204</v>
      </c>
      <c r="W8965" t="s">
        <v>41</v>
      </c>
      <c r="X8965" t="s">
        <v>43311</v>
      </c>
      <c r="Y8965" t="s">
        <v>43</v>
      </c>
      <c r="Z8965" s="1">
        <v>45102</v>
      </c>
      <c r="AA8965" s="2">
        <v>0.11263888888888889</v>
      </c>
      <c r="AB8965" s="2">
        <v>0.96636574074074078</v>
      </c>
      <c r="AC8965" t="s">
        <v>45</v>
      </c>
      <c r="AD8965" t="s">
        <v>44</v>
      </c>
      <c r="AE8965" t="s">
        <v>45</v>
      </c>
      <c r="AF8965">
        <v>68</v>
      </c>
    </row>
    <row r="8966" spans="1:32">
      <c r="A8966">
        <v>34843</v>
      </c>
      <c r="B8966">
        <v>33943</v>
      </c>
      <c r="C8966" t="s">
        <v>5660</v>
      </c>
      <c r="D8966" t="s">
        <v>977</v>
      </c>
      <c r="E8966" t="s">
        <v>34</v>
      </c>
      <c r="F8966" t="s">
        <v>43312</v>
      </c>
      <c r="G8966" t="s">
        <v>43313</v>
      </c>
      <c r="H8966" t="s">
        <v>109</v>
      </c>
      <c r="I8966" s="1">
        <v>31454</v>
      </c>
      <c r="J8966" t="s">
        <v>43314</v>
      </c>
      <c r="K8966" t="s">
        <v>43315</v>
      </c>
      <c r="L8966">
        <v>81718</v>
      </c>
      <c r="M8966" t="s">
        <v>109</v>
      </c>
      <c r="N8966" s="1">
        <v>45265</v>
      </c>
      <c r="O8966" s="1">
        <v>45266</v>
      </c>
      <c r="P8966">
        <v>82</v>
      </c>
      <c r="Q8966">
        <v>4</v>
      </c>
      <c r="R8966" t="s">
        <v>53</v>
      </c>
      <c r="S8966">
        <v>3</v>
      </c>
      <c r="T8966">
        <v>2</v>
      </c>
      <c r="U8966">
        <v>1</v>
      </c>
      <c r="V8966">
        <v>128</v>
      </c>
      <c r="W8966" t="s">
        <v>41</v>
      </c>
      <c r="X8966" t="s">
        <v>43316</v>
      </c>
      <c r="Y8966" t="s">
        <v>65</v>
      </c>
      <c r="Z8966" s="1">
        <v>45229</v>
      </c>
      <c r="AA8966" s="2">
        <v>0.16796296296296298</v>
      </c>
      <c r="AB8966" s="2">
        <v>0.82710648148148147</v>
      </c>
      <c r="AC8966" t="s">
        <v>45</v>
      </c>
      <c r="AD8966" t="s">
        <v>44</v>
      </c>
      <c r="AE8966" t="s">
        <v>45</v>
      </c>
      <c r="AF8966">
        <v>128</v>
      </c>
    </row>
    <row r="8967" spans="1:32">
      <c r="A8967">
        <v>34844</v>
      </c>
      <c r="B8967">
        <v>33944</v>
      </c>
      <c r="C8967" t="s">
        <v>1328</v>
      </c>
      <c r="D8967" t="s">
        <v>3708</v>
      </c>
      <c r="E8967" t="s">
        <v>34</v>
      </c>
      <c r="F8967" t="s">
        <v>43317</v>
      </c>
      <c r="G8967">
        <f>1-215-500-4847</f>
        <v>-5561</v>
      </c>
      <c r="H8967" t="s">
        <v>171</v>
      </c>
      <c r="I8967" s="1">
        <v>30634</v>
      </c>
      <c r="J8967" t="s">
        <v>43318</v>
      </c>
      <c r="K8967" t="s">
        <v>2272</v>
      </c>
      <c r="L8967">
        <v>47163</v>
      </c>
      <c r="M8967" t="s">
        <v>171</v>
      </c>
      <c r="N8967" s="1">
        <v>45241</v>
      </c>
      <c r="O8967" s="1">
        <v>45243</v>
      </c>
      <c r="P8967">
        <v>74</v>
      </c>
      <c r="Q8967">
        <v>3</v>
      </c>
      <c r="R8967" t="s">
        <v>63</v>
      </c>
      <c r="S8967">
        <v>1</v>
      </c>
      <c r="T8967">
        <v>1</v>
      </c>
      <c r="U8967">
        <v>2</v>
      </c>
      <c r="V8967">
        <v>176</v>
      </c>
      <c r="W8967" t="s">
        <v>41</v>
      </c>
      <c r="X8967" t="s">
        <v>43319</v>
      </c>
      <c r="Y8967" t="s">
        <v>81</v>
      </c>
      <c r="Z8967" s="1">
        <v>45228</v>
      </c>
      <c r="AA8967" s="2">
        <v>0.74111111111111105</v>
      </c>
      <c r="AB8967" s="2">
        <v>0.17637731481481481</v>
      </c>
      <c r="AC8967" t="s">
        <v>45</v>
      </c>
      <c r="AD8967" t="s">
        <v>45</v>
      </c>
      <c r="AE8967" t="s">
        <v>45</v>
      </c>
      <c r="AF8967">
        <v>88</v>
      </c>
    </row>
    <row r="8968" spans="1:32">
      <c r="A8968">
        <v>34846</v>
      </c>
      <c r="B8968">
        <v>33946</v>
      </c>
      <c r="C8968" t="s">
        <v>10507</v>
      </c>
      <c r="D8968" t="s">
        <v>2081</v>
      </c>
      <c r="E8968" t="s">
        <v>48</v>
      </c>
      <c r="F8968" t="s">
        <v>43320</v>
      </c>
      <c r="G8968" t="s">
        <v>43321</v>
      </c>
      <c r="H8968" t="s">
        <v>217</v>
      </c>
      <c r="I8968" s="1">
        <v>35839</v>
      </c>
      <c r="J8968" t="s">
        <v>43322</v>
      </c>
      <c r="K8968" t="s">
        <v>43323</v>
      </c>
      <c r="L8968">
        <v>34943</v>
      </c>
      <c r="M8968" t="s">
        <v>217</v>
      </c>
      <c r="N8968" s="1">
        <v>44971</v>
      </c>
      <c r="O8968" s="1">
        <v>44973</v>
      </c>
      <c r="P8968">
        <v>41</v>
      </c>
      <c r="Q8968">
        <v>2</v>
      </c>
      <c r="R8968" t="s">
        <v>63</v>
      </c>
      <c r="S8968">
        <v>4</v>
      </c>
      <c r="T8968">
        <v>2</v>
      </c>
      <c r="U8968">
        <v>2</v>
      </c>
      <c r="V8968">
        <v>128</v>
      </c>
      <c r="W8968" t="s">
        <v>54</v>
      </c>
      <c r="X8968" t="s">
        <v>43324</v>
      </c>
      <c r="Y8968" t="s">
        <v>65</v>
      </c>
      <c r="Z8968" s="1">
        <v>44941</v>
      </c>
      <c r="AA8968" s="2">
        <v>0.37939814814814815</v>
      </c>
      <c r="AB8968" s="2">
        <v>0.59717592592592594</v>
      </c>
      <c r="AC8968" t="s">
        <v>45</v>
      </c>
      <c r="AD8968" t="s">
        <v>45</v>
      </c>
      <c r="AE8968" t="s">
        <v>44</v>
      </c>
      <c r="AF8968">
        <v>64</v>
      </c>
    </row>
    <row r="8969" spans="1:32">
      <c r="A8969">
        <v>34847</v>
      </c>
      <c r="B8969">
        <v>33947</v>
      </c>
      <c r="C8969" t="s">
        <v>1681</v>
      </c>
      <c r="D8969" t="s">
        <v>12204</v>
      </c>
      <c r="E8969" t="s">
        <v>48</v>
      </c>
      <c r="F8969" t="s">
        <v>43325</v>
      </c>
      <c r="G8969" t="s">
        <v>43326</v>
      </c>
      <c r="H8969" t="s">
        <v>317</v>
      </c>
      <c r="I8969" s="1">
        <v>33494</v>
      </c>
      <c r="J8969" t="s">
        <v>43327</v>
      </c>
      <c r="K8969" t="s">
        <v>43328</v>
      </c>
      <c r="L8969">
        <v>39653</v>
      </c>
      <c r="M8969" t="s">
        <v>317</v>
      </c>
      <c r="N8969" s="1">
        <v>45159</v>
      </c>
      <c r="O8969" s="1">
        <v>45161</v>
      </c>
      <c r="P8969">
        <v>68</v>
      </c>
      <c r="Q8969">
        <v>3</v>
      </c>
      <c r="R8969" t="s">
        <v>63</v>
      </c>
      <c r="S8969">
        <v>3</v>
      </c>
      <c r="T8969">
        <v>1</v>
      </c>
      <c r="U8969">
        <v>2</v>
      </c>
      <c r="V8969">
        <v>144</v>
      </c>
      <c r="W8969" t="s">
        <v>54</v>
      </c>
      <c r="X8969" t="s">
        <v>43329</v>
      </c>
      <c r="Y8969" t="s">
        <v>65</v>
      </c>
      <c r="Z8969" s="1">
        <v>45128</v>
      </c>
      <c r="AA8969" s="2">
        <v>0.23920138888888889</v>
      </c>
      <c r="AB8969" s="2">
        <v>0.93216435185185187</v>
      </c>
      <c r="AC8969" t="s">
        <v>45</v>
      </c>
      <c r="AD8969" t="s">
        <v>45</v>
      </c>
      <c r="AE8969" t="s">
        <v>44</v>
      </c>
      <c r="AF8969">
        <v>72</v>
      </c>
    </row>
    <row r="8970" spans="1:32">
      <c r="A8970">
        <v>34848</v>
      </c>
      <c r="B8970">
        <v>33948</v>
      </c>
      <c r="C8970" t="s">
        <v>105</v>
      </c>
      <c r="D8970" t="s">
        <v>2828</v>
      </c>
      <c r="E8970" t="s">
        <v>34</v>
      </c>
      <c r="F8970" t="s">
        <v>31341</v>
      </c>
      <c r="G8970" t="s">
        <v>43330</v>
      </c>
      <c r="H8970" t="s">
        <v>115</v>
      </c>
      <c r="I8970" s="1">
        <v>34850</v>
      </c>
      <c r="J8970" t="s">
        <v>43331</v>
      </c>
      <c r="K8970" t="s">
        <v>39301</v>
      </c>
      <c r="L8970">
        <v>97597</v>
      </c>
      <c r="M8970" t="s">
        <v>115</v>
      </c>
      <c r="N8970" s="1">
        <v>45213</v>
      </c>
      <c r="O8970" s="1">
        <v>45216</v>
      </c>
      <c r="P8970">
        <v>45</v>
      </c>
      <c r="Q8970">
        <v>2</v>
      </c>
      <c r="R8970" t="s">
        <v>40</v>
      </c>
      <c r="S8970">
        <v>3</v>
      </c>
      <c r="T8970">
        <v>1</v>
      </c>
      <c r="U8970">
        <v>3</v>
      </c>
      <c r="V8970">
        <v>681</v>
      </c>
      <c r="W8970" t="s">
        <v>54</v>
      </c>
      <c r="X8970" t="s">
        <v>43332</v>
      </c>
      <c r="Y8970" t="s">
        <v>43</v>
      </c>
      <c r="Z8970" s="1">
        <v>45198</v>
      </c>
      <c r="AA8970" s="2">
        <v>0.50968749999999996</v>
      </c>
      <c r="AB8970" s="2">
        <v>0.94700231481481489</v>
      </c>
      <c r="AC8970" t="s">
        <v>45</v>
      </c>
      <c r="AD8970" t="s">
        <v>44</v>
      </c>
      <c r="AE8970" t="s">
        <v>44</v>
      </c>
      <c r="AF8970">
        <v>227</v>
      </c>
    </row>
    <row r="8971" spans="1:32">
      <c r="A8971">
        <v>34849</v>
      </c>
      <c r="B8971">
        <v>33949</v>
      </c>
      <c r="C8971" t="s">
        <v>501</v>
      </c>
      <c r="D8971" t="s">
        <v>25551</v>
      </c>
      <c r="E8971" t="s">
        <v>34</v>
      </c>
      <c r="F8971" t="s">
        <v>43333</v>
      </c>
      <c r="G8971" t="s">
        <v>43334</v>
      </c>
      <c r="H8971" t="s">
        <v>77</v>
      </c>
      <c r="I8971" s="1">
        <v>32255</v>
      </c>
      <c r="J8971" t="s">
        <v>43335</v>
      </c>
      <c r="K8971" t="s">
        <v>43336</v>
      </c>
      <c r="L8971">
        <v>14765</v>
      </c>
      <c r="M8971" t="s">
        <v>77</v>
      </c>
      <c r="N8971" s="1">
        <v>44972</v>
      </c>
      <c r="O8971" s="1">
        <v>44973</v>
      </c>
      <c r="P8971">
        <v>10</v>
      </c>
      <c r="Q8971">
        <v>1</v>
      </c>
      <c r="R8971" t="s">
        <v>53</v>
      </c>
      <c r="S8971">
        <v>4</v>
      </c>
      <c r="T8971">
        <v>0</v>
      </c>
      <c r="U8971">
        <v>1</v>
      </c>
      <c r="V8971">
        <v>135</v>
      </c>
      <c r="W8971" t="s">
        <v>54</v>
      </c>
      <c r="X8971" t="s">
        <v>43337</v>
      </c>
      <c r="Y8971" t="s">
        <v>65</v>
      </c>
      <c r="Z8971" s="1">
        <v>44963</v>
      </c>
      <c r="AA8971" s="2">
        <v>0.5696296296296296</v>
      </c>
      <c r="AB8971" s="2">
        <v>0.43583333333333335</v>
      </c>
      <c r="AC8971" t="s">
        <v>45</v>
      </c>
      <c r="AD8971" t="s">
        <v>44</v>
      </c>
      <c r="AE8971" t="s">
        <v>44</v>
      </c>
      <c r="AF8971">
        <v>135</v>
      </c>
    </row>
    <row r="8972" spans="1:32">
      <c r="A8972">
        <v>34850</v>
      </c>
      <c r="B8972">
        <v>33950</v>
      </c>
      <c r="C8972" t="s">
        <v>1527</v>
      </c>
      <c r="D8972" t="s">
        <v>546</v>
      </c>
      <c r="E8972" t="s">
        <v>48</v>
      </c>
      <c r="F8972" t="s">
        <v>43338</v>
      </c>
      <c r="G8972" t="s">
        <v>43339</v>
      </c>
      <c r="H8972" t="s">
        <v>530</v>
      </c>
      <c r="I8972" s="1">
        <v>15959</v>
      </c>
      <c r="J8972" t="s">
        <v>43340</v>
      </c>
      <c r="K8972" t="s">
        <v>43341</v>
      </c>
      <c r="L8972">
        <v>72418</v>
      </c>
      <c r="M8972" t="s">
        <v>530</v>
      </c>
      <c r="N8972" s="1">
        <v>45079</v>
      </c>
      <c r="O8972" s="1">
        <v>45083</v>
      </c>
      <c r="P8972">
        <v>60</v>
      </c>
      <c r="Q8972">
        <v>3</v>
      </c>
      <c r="R8972" t="s">
        <v>40</v>
      </c>
      <c r="S8972">
        <v>2</v>
      </c>
      <c r="T8972">
        <v>0</v>
      </c>
      <c r="U8972">
        <v>4</v>
      </c>
      <c r="V8972">
        <v>828</v>
      </c>
      <c r="W8972" t="s">
        <v>54</v>
      </c>
      <c r="X8972" t="s">
        <v>43342</v>
      </c>
      <c r="Y8972" t="s">
        <v>81</v>
      </c>
      <c r="Z8972" s="1">
        <v>45067</v>
      </c>
      <c r="AA8972" s="2">
        <v>0.95579861111111108</v>
      </c>
      <c r="AB8972" s="2">
        <v>0.82505787037037026</v>
      </c>
      <c r="AC8972" t="s">
        <v>45</v>
      </c>
      <c r="AD8972" t="s">
        <v>45</v>
      </c>
      <c r="AE8972" t="s">
        <v>45</v>
      </c>
      <c r="AF8972">
        <v>207</v>
      </c>
    </row>
    <row r="8973" spans="1:32">
      <c r="A8973">
        <v>34851</v>
      </c>
      <c r="B8973">
        <v>33951</v>
      </c>
      <c r="C8973" t="s">
        <v>945</v>
      </c>
      <c r="D8973" t="s">
        <v>12782</v>
      </c>
      <c r="E8973" t="s">
        <v>34</v>
      </c>
      <c r="F8973" t="s">
        <v>43343</v>
      </c>
      <c r="G8973" t="s">
        <v>43344</v>
      </c>
      <c r="H8973" t="s">
        <v>405</v>
      </c>
      <c r="I8973" s="1">
        <v>27184</v>
      </c>
      <c r="J8973" t="s">
        <v>43345</v>
      </c>
      <c r="K8973" t="s">
        <v>43346</v>
      </c>
      <c r="L8973">
        <v>71087</v>
      </c>
      <c r="M8973" t="s">
        <v>405</v>
      </c>
      <c r="N8973" s="1">
        <v>45232</v>
      </c>
      <c r="O8973" s="1">
        <v>45234</v>
      </c>
      <c r="P8973">
        <v>100</v>
      </c>
      <c r="Q8973">
        <v>4</v>
      </c>
      <c r="R8973" t="s">
        <v>53</v>
      </c>
      <c r="S8973">
        <v>4</v>
      </c>
      <c r="T8973">
        <v>2</v>
      </c>
      <c r="U8973">
        <v>2</v>
      </c>
      <c r="V8973">
        <v>264</v>
      </c>
      <c r="W8973" t="s">
        <v>54</v>
      </c>
      <c r="X8973" t="s">
        <v>43347</v>
      </c>
      <c r="Y8973" t="s">
        <v>81</v>
      </c>
      <c r="Z8973" s="1">
        <v>45220</v>
      </c>
      <c r="AA8973" s="2">
        <v>0.19999999999999998</v>
      </c>
      <c r="AB8973" s="2">
        <v>0.87942129629629628</v>
      </c>
      <c r="AC8973" t="s">
        <v>44</v>
      </c>
      <c r="AD8973" t="s">
        <v>45</v>
      </c>
      <c r="AE8973" t="s">
        <v>45</v>
      </c>
      <c r="AF8973">
        <v>132</v>
      </c>
    </row>
    <row r="8974" spans="1:32">
      <c r="A8974">
        <v>34853</v>
      </c>
      <c r="B8974">
        <v>33953</v>
      </c>
      <c r="C8974" t="s">
        <v>1895</v>
      </c>
      <c r="D8974" t="s">
        <v>6329</v>
      </c>
      <c r="E8974" t="s">
        <v>48</v>
      </c>
      <c r="F8974" t="s">
        <v>43348</v>
      </c>
      <c r="G8974" t="s">
        <v>43349</v>
      </c>
      <c r="H8974" t="s">
        <v>171</v>
      </c>
      <c r="I8974" s="1">
        <v>23833</v>
      </c>
      <c r="J8974" t="s">
        <v>43350</v>
      </c>
      <c r="K8974" t="s">
        <v>43351</v>
      </c>
      <c r="L8974">
        <v>28733</v>
      </c>
      <c r="M8974" t="s">
        <v>171</v>
      </c>
      <c r="N8974" s="1">
        <v>45180</v>
      </c>
      <c r="O8974" s="1">
        <v>45184</v>
      </c>
      <c r="P8974">
        <v>44</v>
      </c>
      <c r="Q8974">
        <v>2</v>
      </c>
      <c r="R8974" t="s">
        <v>63</v>
      </c>
      <c r="S8974">
        <v>1</v>
      </c>
      <c r="T8974">
        <v>0</v>
      </c>
      <c r="U8974">
        <v>4</v>
      </c>
      <c r="V8974">
        <v>296</v>
      </c>
      <c r="W8974" t="s">
        <v>54</v>
      </c>
      <c r="X8974" t="s">
        <v>43352</v>
      </c>
      <c r="Y8974" t="s">
        <v>65</v>
      </c>
      <c r="Z8974" s="1">
        <v>45157</v>
      </c>
      <c r="AA8974" s="2">
        <v>0.52386574074074077</v>
      </c>
      <c r="AB8974" s="2">
        <v>0.30115740740740743</v>
      </c>
      <c r="AC8974" t="s">
        <v>45</v>
      </c>
      <c r="AD8974" t="s">
        <v>45</v>
      </c>
      <c r="AE8974" t="s">
        <v>45</v>
      </c>
      <c r="AF8974">
        <v>74</v>
      </c>
    </row>
    <row r="8975" spans="1:32">
      <c r="A8975">
        <v>34854</v>
      </c>
      <c r="B8975">
        <v>33954</v>
      </c>
      <c r="C8975" t="s">
        <v>1022</v>
      </c>
      <c r="D8975" t="s">
        <v>1393</v>
      </c>
      <c r="E8975" t="s">
        <v>48</v>
      </c>
      <c r="F8975" t="s">
        <v>43353</v>
      </c>
      <c r="G8975" t="s">
        <v>43354</v>
      </c>
      <c r="H8975" t="s">
        <v>179</v>
      </c>
      <c r="I8975" s="1">
        <v>31107</v>
      </c>
      <c r="J8975" t="s">
        <v>43355</v>
      </c>
      <c r="K8975" t="s">
        <v>16147</v>
      </c>
      <c r="L8975">
        <v>31869</v>
      </c>
      <c r="M8975" t="s">
        <v>179</v>
      </c>
      <c r="N8975" s="1">
        <v>45024</v>
      </c>
      <c r="O8975" s="1">
        <v>45026</v>
      </c>
      <c r="P8975">
        <v>73</v>
      </c>
      <c r="Q8975">
        <v>3</v>
      </c>
      <c r="R8975" t="s">
        <v>53</v>
      </c>
      <c r="S8975">
        <v>4</v>
      </c>
      <c r="T8975">
        <v>0</v>
      </c>
      <c r="U8975">
        <v>2</v>
      </c>
      <c r="V8975">
        <v>284</v>
      </c>
      <c r="W8975" t="s">
        <v>54</v>
      </c>
      <c r="X8975" t="s">
        <v>43356</v>
      </c>
      <c r="Y8975" t="s">
        <v>81</v>
      </c>
      <c r="Z8975" s="1">
        <v>45007</v>
      </c>
      <c r="AA8975" s="2">
        <v>0.14333333333333334</v>
      </c>
      <c r="AB8975" s="2">
        <v>0.40690972222222221</v>
      </c>
      <c r="AC8975" t="s">
        <v>44</v>
      </c>
      <c r="AD8975" t="s">
        <v>45</v>
      </c>
      <c r="AE8975" t="s">
        <v>45</v>
      </c>
      <c r="AF8975">
        <v>142</v>
      </c>
    </row>
    <row r="8976" spans="1:32">
      <c r="A8976">
        <v>34855</v>
      </c>
      <c r="B8976">
        <v>33955</v>
      </c>
      <c r="C8976" t="s">
        <v>12176</v>
      </c>
      <c r="D8976" t="s">
        <v>348</v>
      </c>
      <c r="E8976" t="s">
        <v>48</v>
      </c>
      <c r="F8976" t="s">
        <v>43357</v>
      </c>
      <c r="G8976" t="s">
        <v>43358</v>
      </c>
      <c r="H8976" t="s">
        <v>50</v>
      </c>
      <c r="I8976" s="1">
        <v>26277</v>
      </c>
      <c r="J8976" t="s">
        <v>43359</v>
      </c>
      <c r="K8976" t="s">
        <v>43360</v>
      </c>
      <c r="L8976">
        <v>20736</v>
      </c>
      <c r="M8976" t="s">
        <v>50</v>
      </c>
      <c r="N8976" s="1">
        <v>45077</v>
      </c>
      <c r="O8976" s="1">
        <v>45078</v>
      </c>
      <c r="P8976">
        <v>61</v>
      </c>
      <c r="Q8976">
        <v>3</v>
      </c>
      <c r="R8976" t="s">
        <v>53</v>
      </c>
      <c r="S8976">
        <v>1</v>
      </c>
      <c r="T8976">
        <v>2</v>
      </c>
      <c r="U8976">
        <v>1</v>
      </c>
      <c r="V8976">
        <v>129</v>
      </c>
      <c r="W8976" t="s">
        <v>41</v>
      </c>
      <c r="X8976" t="s">
        <v>43361</v>
      </c>
      <c r="Y8976" t="s">
        <v>43</v>
      </c>
      <c r="Z8976" s="1">
        <v>45072</v>
      </c>
      <c r="AA8976" s="2">
        <v>0.39307870370370374</v>
      </c>
      <c r="AB8976" s="2">
        <v>5.8333333333333327E-2</v>
      </c>
      <c r="AC8976" t="s">
        <v>45</v>
      </c>
      <c r="AD8976" t="s">
        <v>45</v>
      </c>
      <c r="AE8976" t="s">
        <v>44</v>
      </c>
      <c r="AF8976">
        <v>129</v>
      </c>
    </row>
    <row r="8977" spans="1:32">
      <c r="A8977">
        <v>34857</v>
      </c>
      <c r="B8977">
        <v>33957</v>
      </c>
      <c r="C8977" t="s">
        <v>1759</v>
      </c>
      <c r="D8977" t="s">
        <v>3849</v>
      </c>
      <c r="E8977" t="s">
        <v>34</v>
      </c>
      <c r="F8977" t="s">
        <v>43362</v>
      </c>
      <c r="G8977" t="s">
        <v>43363</v>
      </c>
      <c r="H8977" t="s">
        <v>209</v>
      </c>
      <c r="I8977" s="1">
        <v>25645</v>
      </c>
      <c r="J8977" t="s">
        <v>43364</v>
      </c>
      <c r="K8977" t="s">
        <v>1984</v>
      </c>
      <c r="L8977">
        <v>70857</v>
      </c>
      <c r="M8977" t="s">
        <v>209</v>
      </c>
      <c r="N8977" s="1">
        <v>45170</v>
      </c>
      <c r="O8977" s="1">
        <v>45175</v>
      </c>
      <c r="P8977">
        <v>21</v>
      </c>
      <c r="Q8977">
        <v>1</v>
      </c>
      <c r="R8977" t="s">
        <v>40</v>
      </c>
      <c r="S8977">
        <v>4</v>
      </c>
      <c r="T8977">
        <v>2</v>
      </c>
      <c r="U8977">
        <v>5</v>
      </c>
      <c r="V8977">
        <v>1095</v>
      </c>
      <c r="W8977" t="s">
        <v>54</v>
      </c>
      <c r="X8977" t="s">
        <v>43365</v>
      </c>
      <c r="Y8977" t="s">
        <v>65</v>
      </c>
      <c r="Z8977" s="1">
        <v>45144</v>
      </c>
      <c r="AA8977" s="2">
        <v>0.19346064814814815</v>
      </c>
      <c r="AB8977" s="2">
        <v>0.33232638888888888</v>
      </c>
      <c r="AC8977" t="s">
        <v>45</v>
      </c>
      <c r="AD8977" t="s">
        <v>45</v>
      </c>
      <c r="AE8977" t="s">
        <v>45</v>
      </c>
      <c r="AF8977">
        <v>219</v>
      </c>
    </row>
    <row r="8978" spans="1:32">
      <c r="A8978">
        <v>34858</v>
      </c>
      <c r="B8978">
        <v>33958</v>
      </c>
      <c r="C8978" t="s">
        <v>3740</v>
      </c>
      <c r="D8978" t="s">
        <v>4743</v>
      </c>
      <c r="E8978" t="s">
        <v>48</v>
      </c>
      <c r="F8978" t="s">
        <v>43366</v>
      </c>
      <c r="G8978" t="s">
        <v>43367</v>
      </c>
      <c r="H8978" t="s">
        <v>537</v>
      </c>
      <c r="I8978" s="1">
        <v>35368</v>
      </c>
      <c r="J8978" t="s">
        <v>43368</v>
      </c>
      <c r="K8978" t="s">
        <v>43369</v>
      </c>
      <c r="L8978">
        <v>74273</v>
      </c>
      <c r="M8978" t="s">
        <v>537</v>
      </c>
      <c r="N8978" s="1">
        <v>45251</v>
      </c>
      <c r="O8978" s="1">
        <v>45253</v>
      </c>
      <c r="P8978">
        <v>16</v>
      </c>
      <c r="Q8978">
        <v>1</v>
      </c>
      <c r="R8978" t="s">
        <v>53</v>
      </c>
      <c r="S8978">
        <v>1</v>
      </c>
      <c r="T8978">
        <v>2</v>
      </c>
      <c r="U8978">
        <v>2</v>
      </c>
      <c r="V8978">
        <v>288</v>
      </c>
      <c r="W8978" t="s">
        <v>41</v>
      </c>
      <c r="X8978" t="s">
        <v>43370</v>
      </c>
      <c r="Y8978" t="s">
        <v>43</v>
      </c>
      <c r="Z8978" s="1">
        <v>45220</v>
      </c>
      <c r="AA8978" s="2">
        <v>0.6366087962962963</v>
      </c>
      <c r="AB8978" s="2">
        <v>5.0856481481481482E-2</v>
      </c>
      <c r="AC8978" t="s">
        <v>45</v>
      </c>
      <c r="AD8978" t="s">
        <v>44</v>
      </c>
      <c r="AE8978" t="s">
        <v>45</v>
      </c>
      <c r="AF8978">
        <v>144</v>
      </c>
    </row>
    <row r="8979" spans="1:32">
      <c r="A8979">
        <v>34859</v>
      </c>
      <c r="B8979">
        <v>33959</v>
      </c>
      <c r="C8979" t="s">
        <v>7375</v>
      </c>
      <c r="D8979" t="s">
        <v>8220</v>
      </c>
      <c r="E8979" t="s">
        <v>48</v>
      </c>
      <c r="F8979" t="s">
        <v>43371</v>
      </c>
      <c r="G8979">
        <v>8492228741</v>
      </c>
      <c r="H8979" t="s">
        <v>209</v>
      </c>
      <c r="I8979" s="1">
        <v>31361</v>
      </c>
      <c r="J8979" t="s">
        <v>43372</v>
      </c>
      <c r="K8979" t="s">
        <v>43373</v>
      </c>
      <c r="L8979">
        <v>86713</v>
      </c>
      <c r="M8979" t="s">
        <v>209</v>
      </c>
      <c r="N8979" s="1">
        <v>45261</v>
      </c>
      <c r="O8979" s="1">
        <v>45264</v>
      </c>
      <c r="P8979">
        <v>43</v>
      </c>
      <c r="Q8979">
        <v>2</v>
      </c>
      <c r="R8979" t="s">
        <v>53</v>
      </c>
      <c r="S8979">
        <v>2</v>
      </c>
      <c r="T8979">
        <v>1</v>
      </c>
      <c r="U8979">
        <v>3</v>
      </c>
      <c r="V8979">
        <v>426</v>
      </c>
      <c r="W8979" t="s">
        <v>41</v>
      </c>
      <c r="X8979" t="s">
        <v>43374</v>
      </c>
      <c r="Y8979" t="s">
        <v>43</v>
      </c>
      <c r="Z8979" s="1">
        <v>45250</v>
      </c>
      <c r="AA8979" s="2">
        <v>4.5011574074074072E-2</v>
      </c>
      <c r="AB8979" s="2">
        <v>0.38894675925925926</v>
      </c>
      <c r="AC8979" t="s">
        <v>44</v>
      </c>
      <c r="AD8979" t="s">
        <v>44</v>
      </c>
      <c r="AE8979" t="s">
        <v>44</v>
      </c>
      <c r="AF8979">
        <v>142</v>
      </c>
    </row>
    <row r="8980" spans="1:32">
      <c r="A8980">
        <v>34860</v>
      </c>
      <c r="B8980">
        <v>33960</v>
      </c>
      <c r="C8980" t="s">
        <v>1913</v>
      </c>
      <c r="D8980" t="s">
        <v>57</v>
      </c>
      <c r="E8980" t="s">
        <v>34</v>
      </c>
      <c r="F8980" t="s">
        <v>43375</v>
      </c>
      <c r="G8980" t="s">
        <v>43376</v>
      </c>
      <c r="H8980" t="s">
        <v>129</v>
      </c>
      <c r="I8980" s="1">
        <v>28651</v>
      </c>
      <c r="J8980" t="s">
        <v>43377</v>
      </c>
      <c r="K8980" t="s">
        <v>9218</v>
      </c>
      <c r="L8980">
        <v>670</v>
      </c>
      <c r="M8980" t="s">
        <v>129</v>
      </c>
      <c r="N8980" s="1">
        <v>45108</v>
      </c>
      <c r="O8980" s="1">
        <v>45111</v>
      </c>
      <c r="P8980">
        <v>94</v>
      </c>
      <c r="Q8980">
        <v>4</v>
      </c>
      <c r="R8980" t="s">
        <v>53</v>
      </c>
      <c r="S8980">
        <v>2</v>
      </c>
      <c r="T8980">
        <v>0</v>
      </c>
      <c r="U8980">
        <v>3</v>
      </c>
      <c r="V8980">
        <v>378</v>
      </c>
      <c r="W8980" t="s">
        <v>54</v>
      </c>
      <c r="X8980" t="s">
        <v>43378</v>
      </c>
      <c r="Y8980" t="s">
        <v>81</v>
      </c>
      <c r="Z8980" s="1">
        <v>45077</v>
      </c>
      <c r="AA8980" s="2">
        <v>0.88876157407407408</v>
      </c>
      <c r="AB8980" s="2">
        <v>3.6493055555555549E-2</v>
      </c>
      <c r="AC8980" t="s">
        <v>44</v>
      </c>
      <c r="AD8980" t="s">
        <v>44</v>
      </c>
      <c r="AE8980" t="s">
        <v>44</v>
      </c>
      <c r="AF8980">
        <v>126</v>
      </c>
    </row>
    <row r="8981" spans="1:32">
      <c r="A8981">
        <v>34861</v>
      </c>
      <c r="B8981">
        <v>33961</v>
      </c>
      <c r="C8981" t="s">
        <v>2616</v>
      </c>
      <c r="D8981" t="s">
        <v>191</v>
      </c>
      <c r="E8981" t="s">
        <v>34</v>
      </c>
      <c r="F8981" t="s">
        <v>43379</v>
      </c>
      <c r="G8981" t="s">
        <v>43380</v>
      </c>
      <c r="H8981" t="s">
        <v>122</v>
      </c>
      <c r="I8981" s="1">
        <v>35418</v>
      </c>
      <c r="J8981" t="s">
        <v>43381</v>
      </c>
      <c r="K8981" t="s">
        <v>43382</v>
      </c>
      <c r="L8981">
        <v>60216</v>
      </c>
      <c r="M8981" t="s">
        <v>122</v>
      </c>
      <c r="N8981" s="1">
        <v>45228</v>
      </c>
      <c r="O8981" s="1">
        <v>45229</v>
      </c>
      <c r="P8981">
        <v>27</v>
      </c>
      <c r="Q8981">
        <v>2</v>
      </c>
      <c r="R8981" t="s">
        <v>40</v>
      </c>
      <c r="S8981">
        <v>4</v>
      </c>
      <c r="T8981">
        <v>2</v>
      </c>
      <c r="U8981">
        <v>1</v>
      </c>
      <c r="V8981">
        <v>243</v>
      </c>
      <c r="W8981" t="s">
        <v>41</v>
      </c>
      <c r="X8981" t="s">
        <v>43383</v>
      </c>
      <c r="Y8981" t="s">
        <v>6</v>
      </c>
      <c r="Z8981" s="1">
        <v>45200</v>
      </c>
      <c r="AA8981" s="2">
        <v>0.9541087962962963</v>
      </c>
      <c r="AB8981" s="2">
        <v>0.89605324074074078</v>
      </c>
      <c r="AC8981" t="s">
        <v>44</v>
      </c>
      <c r="AD8981" t="s">
        <v>45</v>
      </c>
      <c r="AE8981" t="s">
        <v>45</v>
      </c>
      <c r="AF8981">
        <v>243</v>
      </c>
    </row>
    <row r="8982" spans="1:32">
      <c r="A8982">
        <v>34862</v>
      </c>
      <c r="B8982">
        <v>33962</v>
      </c>
      <c r="C8982" t="s">
        <v>90</v>
      </c>
      <c r="D8982" t="s">
        <v>7299</v>
      </c>
      <c r="E8982" t="s">
        <v>48</v>
      </c>
      <c r="F8982" t="s">
        <v>43384</v>
      </c>
      <c r="G8982" t="s">
        <v>43385</v>
      </c>
      <c r="H8982" t="s">
        <v>156</v>
      </c>
      <c r="I8982" s="1">
        <v>32962</v>
      </c>
      <c r="J8982" t="s">
        <v>43386</v>
      </c>
      <c r="K8982" t="s">
        <v>43387</v>
      </c>
      <c r="L8982">
        <v>5138</v>
      </c>
      <c r="M8982" t="s">
        <v>156</v>
      </c>
      <c r="N8982" s="1">
        <v>45191</v>
      </c>
      <c r="O8982" s="1">
        <v>45195</v>
      </c>
      <c r="P8982">
        <v>51</v>
      </c>
      <c r="Q8982">
        <v>3</v>
      </c>
      <c r="R8982" t="s">
        <v>40</v>
      </c>
      <c r="S8982">
        <v>4</v>
      </c>
      <c r="T8982">
        <v>0</v>
      </c>
      <c r="U8982">
        <v>4</v>
      </c>
      <c r="V8982">
        <v>928</v>
      </c>
      <c r="W8982" t="s">
        <v>54</v>
      </c>
      <c r="X8982" t="s">
        <v>43388</v>
      </c>
      <c r="Y8982" t="s">
        <v>81</v>
      </c>
      <c r="Z8982" s="1">
        <v>45162</v>
      </c>
      <c r="AA8982" s="2">
        <v>0.21386574074074075</v>
      </c>
      <c r="AB8982" s="2">
        <v>0.19159722222222222</v>
      </c>
      <c r="AC8982" t="s">
        <v>44</v>
      </c>
      <c r="AD8982" t="s">
        <v>45</v>
      </c>
      <c r="AE8982" t="s">
        <v>44</v>
      </c>
      <c r="AF8982">
        <v>232</v>
      </c>
    </row>
    <row r="8983" spans="1:32">
      <c r="A8983">
        <v>34864</v>
      </c>
      <c r="B8983">
        <v>33964</v>
      </c>
      <c r="C8983" t="s">
        <v>722</v>
      </c>
      <c r="D8983" t="s">
        <v>3553</v>
      </c>
      <c r="E8983" t="s">
        <v>48</v>
      </c>
      <c r="F8983" t="s">
        <v>43389</v>
      </c>
      <c r="G8983" t="s">
        <v>43390</v>
      </c>
      <c r="H8983" t="s">
        <v>70</v>
      </c>
      <c r="I8983" s="1">
        <v>23285</v>
      </c>
      <c r="J8983" t="s">
        <v>43391</v>
      </c>
      <c r="K8983" t="s">
        <v>43392</v>
      </c>
      <c r="L8983">
        <v>21067</v>
      </c>
      <c r="M8983" t="s">
        <v>70</v>
      </c>
      <c r="N8983" s="1">
        <v>45200</v>
      </c>
      <c r="O8983" s="1">
        <v>45204</v>
      </c>
      <c r="P8983">
        <v>95</v>
      </c>
      <c r="Q8983">
        <v>4</v>
      </c>
      <c r="R8983" t="s">
        <v>63</v>
      </c>
      <c r="S8983">
        <v>3</v>
      </c>
      <c r="T8983">
        <v>2</v>
      </c>
      <c r="U8983">
        <v>4</v>
      </c>
      <c r="V8983">
        <v>288</v>
      </c>
      <c r="W8983" t="s">
        <v>54</v>
      </c>
      <c r="X8983" t="s">
        <v>43393</v>
      </c>
      <c r="Y8983" t="s">
        <v>81</v>
      </c>
      <c r="Z8983" s="1">
        <v>45181</v>
      </c>
      <c r="AA8983" s="2">
        <v>0.70016203703703705</v>
      </c>
      <c r="AB8983" s="2">
        <v>0.62349537037037039</v>
      </c>
      <c r="AC8983" t="s">
        <v>44</v>
      </c>
      <c r="AD8983" t="s">
        <v>45</v>
      </c>
      <c r="AE8983" t="s">
        <v>45</v>
      </c>
      <c r="AF8983">
        <v>72</v>
      </c>
    </row>
    <row r="8984" spans="1:32">
      <c r="A8984">
        <v>34867</v>
      </c>
      <c r="B8984">
        <v>33967</v>
      </c>
      <c r="C8984" t="s">
        <v>1039</v>
      </c>
      <c r="D8984" t="s">
        <v>4286</v>
      </c>
      <c r="E8984" t="s">
        <v>48</v>
      </c>
      <c r="F8984" t="s">
        <v>43394</v>
      </c>
      <c r="G8984" t="s">
        <v>43395</v>
      </c>
      <c r="H8984" t="s">
        <v>457</v>
      </c>
      <c r="I8984" s="1">
        <v>26926</v>
      </c>
      <c r="J8984" t="s">
        <v>43396</v>
      </c>
      <c r="K8984" t="s">
        <v>38198</v>
      </c>
      <c r="L8984">
        <v>86423</v>
      </c>
      <c r="M8984" t="s">
        <v>457</v>
      </c>
      <c r="N8984" s="1">
        <v>44986</v>
      </c>
      <c r="O8984" s="1">
        <v>44991</v>
      </c>
      <c r="P8984">
        <v>40</v>
      </c>
      <c r="Q8984">
        <v>2</v>
      </c>
      <c r="R8984" t="s">
        <v>53</v>
      </c>
      <c r="S8984">
        <v>3</v>
      </c>
      <c r="T8984">
        <v>2</v>
      </c>
      <c r="U8984">
        <v>5</v>
      </c>
      <c r="V8984">
        <v>605</v>
      </c>
      <c r="W8984" t="s">
        <v>54</v>
      </c>
      <c r="X8984" t="s">
        <v>43397</v>
      </c>
      <c r="Y8984" t="s">
        <v>81</v>
      </c>
      <c r="Z8984" s="1">
        <v>44950</v>
      </c>
      <c r="AA8984" s="2">
        <v>0.67251157407407414</v>
      </c>
      <c r="AB8984" s="2">
        <v>0.54293981481481479</v>
      </c>
      <c r="AC8984" t="s">
        <v>44</v>
      </c>
      <c r="AD8984" t="s">
        <v>45</v>
      </c>
      <c r="AE8984" t="s">
        <v>45</v>
      </c>
      <c r="AF8984">
        <v>121</v>
      </c>
    </row>
    <row r="8985" spans="1:32">
      <c r="A8985">
        <v>34868</v>
      </c>
      <c r="B8985">
        <v>33968</v>
      </c>
      <c r="C8985" t="s">
        <v>4774</v>
      </c>
      <c r="D8985" t="s">
        <v>17805</v>
      </c>
      <c r="E8985" t="s">
        <v>48</v>
      </c>
      <c r="F8985" t="s">
        <v>43398</v>
      </c>
      <c r="G8985" t="s">
        <v>43399</v>
      </c>
      <c r="H8985" t="s">
        <v>272</v>
      </c>
      <c r="I8985" s="1">
        <v>22756</v>
      </c>
      <c r="J8985" t="s">
        <v>43400</v>
      </c>
      <c r="K8985" t="s">
        <v>43401</v>
      </c>
      <c r="L8985">
        <v>7321</v>
      </c>
      <c r="M8985" t="s">
        <v>272</v>
      </c>
      <c r="N8985" s="1">
        <v>45258</v>
      </c>
      <c r="O8985" s="1">
        <v>45260</v>
      </c>
      <c r="P8985">
        <v>39</v>
      </c>
      <c r="Q8985">
        <v>2</v>
      </c>
      <c r="R8985" t="s">
        <v>40</v>
      </c>
      <c r="S8985">
        <v>2</v>
      </c>
      <c r="T8985">
        <v>2</v>
      </c>
      <c r="U8985">
        <v>2</v>
      </c>
      <c r="V8985">
        <v>442</v>
      </c>
      <c r="W8985" t="s">
        <v>54</v>
      </c>
      <c r="X8985" t="s">
        <v>43402</v>
      </c>
      <c r="Y8985" t="s">
        <v>43</v>
      </c>
      <c r="Z8985" s="1">
        <v>45225</v>
      </c>
      <c r="AA8985" s="2">
        <v>0.66290509259259256</v>
      </c>
      <c r="AB8985" s="2">
        <v>0.99511574074074083</v>
      </c>
      <c r="AC8985" t="s">
        <v>45</v>
      </c>
      <c r="AD8985" t="s">
        <v>45</v>
      </c>
      <c r="AE8985" t="s">
        <v>44</v>
      </c>
      <c r="AF8985">
        <v>221</v>
      </c>
    </row>
    <row r="8986" spans="1:32">
      <c r="A8986">
        <v>34869</v>
      </c>
      <c r="B8986">
        <v>33969</v>
      </c>
      <c r="C8986" t="s">
        <v>5203</v>
      </c>
      <c r="D8986" t="s">
        <v>441</v>
      </c>
      <c r="E8986" t="s">
        <v>34</v>
      </c>
      <c r="F8986" t="s">
        <v>43403</v>
      </c>
      <c r="G8986" t="s">
        <v>43404</v>
      </c>
      <c r="H8986" t="s">
        <v>330</v>
      </c>
      <c r="I8986" s="1">
        <v>22602</v>
      </c>
      <c r="J8986" t="s">
        <v>43405</v>
      </c>
      <c r="K8986" t="s">
        <v>43406</v>
      </c>
      <c r="L8986">
        <v>78741</v>
      </c>
      <c r="M8986" t="s">
        <v>330</v>
      </c>
      <c r="N8986" s="1">
        <v>45154</v>
      </c>
      <c r="O8986" s="1">
        <v>45158</v>
      </c>
      <c r="P8986">
        <v>11</v>
      </c>
      <c r="Q8986">
        <v>1</v>
      </c>
      <c r="R8986" t="s">
        <v>63</v>
      </c>
      <c r="S8986">
        <v>2</v>
      </c>
      <c r="T8986">
        <v>2</v>
      </c>
      <c r="U8986">
        <v>4</v>
      </c>
      <c r="V8986">
        <v>256</v>
      </c>
      <c r="W8986" t="s">
        <v>41</v>
      </c>
      <c r="X8986" t="s">
        <v>43407</v>
      </c>
      <c r="Y8986" t="s">
        <v>6</v>
      </c>
      <c r="Z8986" s="1">
        <v>45136</v>
      </c>
      <c r="AA8986" s="2">
        <v>0.10806712962962962</v>
      </c>
      <c r="AB8986" s="2">
        <v>0.93163194444444442</v>
      </c>
      <c r="AC8986" t="s">
        <v>44</v>
      </c>
      <c r="AD8986" t="s">
        <v>45</v>
      </c>
      <c r="AE8986" t="s">
        <v>44</v>
      </c>
      <c r="AF8986">
        <v>64</v>
      </c>
    </row>
    <row r="8987" spans="1:32">
      <c r="A8987">
        <v>34870</v>
      </c>
      <c r="B8987">
        <v>33970</v>
      </c>
      <c r="C8987" t="s">
        <v>263</v>
      </c>
      <c r="D8987" t="s">
        <v>3611</v>
      </c>
      <c r="E8987" t="s">
        <v>34</v>
      </c>
      <c r="F8987" t="s">
        <v>43408</v>
      </c>
      <c r="G8987" t="s">
        <v>43409</v>
      </c>
      <c r="H8987" t="s">
        <v>86</v>
      </c>
      <c r="I8987" s="1">
        <v>31108</v>
      </c>
      <c r="J8987" t="s">
        <v>43410</v>
      </c>
      <c r="K8987" t="s">
        <v>43411</v>
      </c>
      <c r="L8987">
        <v>26729</v>
      </c>
      <c r="M8987" t="s">
        <v>86</v>
      </c>
      <c r="N8987" s="1">
        <v>44965</v>
      </c>
      <c r="O8987" s="1">
        <v>44967</v>
      </c>
      <c r="P8987">
        <v>41</v>
      </c>
      <c r="Q8987">
        <v>2</v>
      </c>
      <c r="R8987" t="s">
        <v>63</v>
      </c>
      <c r="S8987">
        <v>1</v>
      </c>
      <c r="T8987">
        <v>2</v>
      </c>
      <c r="U8987">
        <v>2</v>
      </c>
      <c r="V8987">
        <v>160</v>
      </c>
      <c r="W8987" t="s">
        <v>54</v>
      </c>
      <c r="X8987" t="s">
        <v>43412</v>
      </c>
      <c r="Y8987" t="s">
        <v>6</v>
      </c>
      <c r="Z8987" s="1">
        <v>44958</v>
      </c>
      <c r="AA8987" s="2">
        <v>0.83060185185185187</v>
      </c>
      <c r="AB8987" s="2">
        <v>0.98182870370370379</v>
      </c>
      <c r="AC8987" t="s">
        <v>45</v>
      </c>
      <c r="AD8987" t="s">
        <v>44</v>
      </c>
      <c r="AE8987" t="s">
        <v>45</v>
      </c>
      <c r="AF8987">
        <v>80</v>
      </c>
    </row>
    <row r="8988" spans="1:32">
      <c r="A8988">
        <v>34873</v>
      </c>
      <c r="B8988">
        <v>33973</v>
      </c>
      <c r="C8988" t="s">
        <v>6729</v>
      </c>
      <c r="D8988" t="s">
        <v>4513</v>
      </c>
      <c r="E8988" t="s">
        <v>34</v>
      </c>
      <c r="F8988" t="s">
        <v>43413</v>
      </c>
      <c r="G8988" t="s">
        <v>43414</v>
      </c>
      <c r="H8988" t="s">
        <v>295</v>
      </c>
      <c r="I8988" s="1">
        <v>25569</v>
      </c>
      <c r="J8988" t="s">
        <v>43415</v>
      </c>
      <c r="K8988" t="s">
        <v>36767</v>
      </c>
      <c r="L8988">
        <v>21456</v>
      </c>
      <c r="M8988" t="s">
        <v>295</v>
      </c>
      <c r="N8988" s="1">
        <v>45218</v>
      </c>
      <c r="O8988" s="1">
        <v>45221</v>
      </c>
      <c r="P8988">
        <v>81</v>
      </c>
      <c r="Q8988">
        <v>4</v>
      </c>
      <c r="R8988" t="s">
        <v>40</v>
      </c>
      <c r="S8988">
        <v>1</v>
      </c>
      <c r="T8988">
        <v>2</v>
      </c>
      <c r="U8988">
        <v>3</v>
      </c>
      <c r="V8988">
        <v>717</v>
      </c>
      <c r="W8988" t="s">
        <v>54</v>
      </c>
      <c r="X8988" t="s">
        <v>43416</v>
      </c>
      <c r="Y8988" t="s">
        <v>6</v>
      </c>
      <c r="Z8988" s="1">
        <v>45199</v>
      </c>
      <c r="AA8988" s="2">
        <v>0.72517361111111101</v>
      </c>
      <c r="AB8988" s="2">
        <v>0.69225694444444441</v>
      </c>
      <c r="AC8988" t="s">
        <v>45</v>
      </c>
      <c r="AD8988" t="s">
        <v>44</v>
      </c>
      <c r="AE8988" t="s">
        <v>45</v>
      </c>
      <c r="AF8988">
        <v>239</v>
      </c>
    </row>
    <row r="8989" spans="1:32">
      <c r="A8989">
        <v>34877</v>
      </c>
      <c r="B8989">
        <v>33977</v>
      </c>
      <c r="C8989" t="s">
        <v>2316</v>
      </c>
      <c r="D8989" t="s">
        <v>6781</v>
      </c>
      <c r="E8989" t="s">
        <v>48</v>
      </c>
      <c r="F8989" t="s">
        <v>43417</v>
      </c>
      <c r="G8989" t="s">
        <v>43418</v>
      </c>
      <c r="H8989" t="s">
        <v>330</v>
      </c>
      <c r="I8989" s="1">
        <v>18187</v>
      </c>
      <c r="J8989" t="s">
        <v>43419</v>
      </c>
      <c r="K8989" t="s">
        <v>43420</v>
      </c>
      <c r="L8989">
        <v>99681</v>
      </c>
      <c r="M8989" t="s">
        <v>330</v>
      </c>
      <c r="N8989" s="1">
        <v>45086</v>
      </c>
      <c r="O8989" s="1">
        <v>45091</v>
      </c>
      <c r="P8989">
        <v>21</v>
      </c>
      <c r="Q8989">
        <v>1</v>
      </c>
      <c r="R8989" t="s">
        <v>40</v>
      </c>
      <c r="S8989">
        <v>4</v>
      </c>
      <c r="T8989">
        <v>2</v>
      </c>
      <c r="U8989">
        <v>5</v>
      </c>
      <c r="V8989">
        <v>1015</v>
      </c>
      <c r="W8989" t="s">
        <v>41</v>
      </c>
      <c r="X8989" t="s">
        <v>43421</v>
      </c>
      <c r="Y8989" t="s">
        <v>81</v>
      </c>
      <c r="Z8989" s="1">
        <v>45079</v>
      </c>
      <c r="AA8989" s="2">
        <v>0.75892361111111117</v>
      </c>
      <c r="AB8989" s="2">
        <v>0.52872685185185186</v>
      </c>
      <c r="AC8989" t="s">
        <v>44</v>
      </c>
      <c r="AD8989" t="s">
        <v>45</v>
      </c>
      <c r="AE8989" t="s">
        <v>45</v>
      </c>
      <c r="AF8989">
        <v>203</v>
      </c>
    </row>
    <row r="8990" spans="1:32">
      <c r="A8990">
        <v>34879</v>
      </c>
      <c r="B8990">
        <v>33979</v>
      </c>
      <c r="C8990" t="s">
        <v>9000</v>
      </c>
      <c r="D8990" t="s">
        <v>4349</v>
      </c>
      <c r="E8990" t="s">
        <v>48</v>
      </c>
      <c r="F8990" t="s">
        <v>43422</v>
      </c>
      <c r="G8990" t="s">
        <v>43423</v>
      </c>
      <c r="H8990" t="s">
        <v>179</v>
      </c>
      <c r="I8990" s="1">
        <v>28427</v>
      </c>
      <c r="J8990" t="s">
        <v>43424</v>
      </c>
      <c r="K8990" t="s">
        <v>43425</v>
      </c>
      <c r="L8990">
        <v>33366</v>
      </c>
      <c r="M8990" t="s">
        <v>179</v>
      </c>
      <c r="N8990" s="1">
        <v>45287</v>
      </c>
      <c r="O8990" s="1">
        <v>45291</v>
      </c>
      <c r="P8990">
        <v>46</v>
      </c>
      <c r="Q8990">
        <v>2</v>
      </c>
      <c r="R8990" t="s">
        <v>53</v>
      </c>
      <c r="S8990">
        <v>4</v>
      </c>
      <c r="T8990">
        <v>2</v>
      </c>
      <c r="U8990">
        <v>4</v>
      </c>
      <c r="V8990">
        <v>524</v>
      </c>
      <c r="W8990" t="s">
        <v>41</v>
      </c>
      <c r="X8990" t="s">
        <v>43426</v>
      </c>
      <c r="Y8990" t="s">
        <v>65</v>
      </c>
      <c r="Z8990" s="1">
        <v>45268</v>
      </c>
      <c r="AA8990" s="2">
        <v>0.58425925925925926</v>
      </c>
      <c r="AB8990" s="2">
        <v>0.51891203703703703</v>
      </c>
      <c r="AC8990" t="s">
        <v>45</v>
      </c>
      <c r="AD8990" t="s">
        <v>44</v>
      </c>
      <c r="AE8990" t="s">
        <v>44</v>
      </c>
      <c r="AF8990">
        <v>131</v>
      </c>
    </row>
    <row r="8991" spans="1:32">
      <c r="A8991">
        <v>34880</v>
      </c>
      <c r="B8991">
        <v>33980</v>
      </c>
      <c r="C8991" t="s">
        <v>602</v>
      </c>
      <c r="D8991" t="s">
        <v>1209</v>
      </c>
      <c r="E8991" t="s">
        <v>34</v>
      </c>
      <c r="F8991" t="s">
        <v>43427</v>
      </c>
      <c r="G8991" t="s">
        <v>43428</v>
      </c>
      <c r="H8991" t="s">
        <v>164</v>
      </c>
      <c r="I8991" s="1">
        <v>33023</v>
      </c>
      <c r="J8991" t="s">
        <v>43429</v>
      </c>
      <c r="K8991" t="s">
        <v>11388</v>
      </c>
      <c r="L8991">
        <v>70189</v>
      </c>
      <c r="M8991" t="s">
        <v>164</v>
      </c>
      <c r="N8991" s="1">
        <v>45104</v>
      </c>
      <c r="O8991" s="1">
        <v>45105</v>
      </c>
      <c r="P8991">
        <v>28</v>
      </c>
      <c r="Q8991">
        <v>2</v>
      </c>
      <c r="R8991" t="s">
        <v>53</v>
      </c>
      <c r="S8991">
        <v>4</v>
      </c>
      <c r="T8991">
        <v>1</v>
      </c>
      <c r="U8991">
        <v>1</v>
      </c>
      <c r="V8991">
        <v>127</v>
      </c>
      <c r="W8991" t="s">
        <v>41</v>
      </c>
      <c r="X8991" t="s">
        <v>43430</v>
      </c>
      <c r="Y8991" t="s">
        <v>65</v>
      </c>
      <c r="Z8991" s="1">
        <v>45094</v>
      </c>
      <c r="AA8991" s="2">
        <v>0.53956018518518511</v>
      </c>
      <c r="AB8991" s="2">
        <v>0.62984953703703705</v>
      </c>
      <c r="AC8991" t="s">
        <v>45</v>
      </c>
      <c r="AD8991" t="s">
        <v>44</v>
      </c>
      <c r="AE8991" t="s">
        <v>44</v>
      </c>
      <c r="AF8991">
        <v>127</v>
      </c>
    </row>
    <row r="8992" spans="1:32">
      <c r="A8992">
        <v>34881</v>
      </c>
      <c r="B8992">
        <v>33981</v>
      </c>
      <c r="C8992" t="s">
        <v>139</v>
      </c>
      <c r="D8992" t="s">
        <v>9501</v>
      </c>
      <c r="E8992" t="s">
        <v>34</v>
      </c>
      <c r="F8992" t="s">
        <v>43431</v>
      </c>
      <c r="G8992" t="s">
        <v>43432</v>
      </c>
      <c r="H8992" t="s">
        <v>295</v>
      </c>
      <c r="I8992" s="1">
        <v>18551</v>
      </c>
      <c r="J8992" t="s">
        <v>43433</v>
      </c>
      <c r="K8992" t="s">
        <v>5009</v>
      </c>
      <c r="L8992">
        <v>3234</v>
      </c>
      <c r="M8992" t="s">
        <v>295</v>
      </c>
      <c r="N8992" s="1">
        <v>45166</v>
      </c>
      <c r="O8992" s="1">
        <v>45167</v>
      </c>
      <c r="P8992">
        <v>18</v>
      </c>
      <c r="Q8992">
        <v>1</v>
      </c>
      <c r="R8992" t="s">
        <v>40</v>
      </c>
      <c r="S8992">
        <v>3</v>
      </c>
      <c r="T8992">
        <v>2</v>
      </c>
      <c r="U8992">
        <v>1</v>
      </c>
      <c r="V8992">
        <v>205</v>
      </c>
      <c r="W8992" t="s">
        <v>54</v>
      </c>
      <c r="X8992" t="s">
        <v>43434</v>
      </c>
      <c r="Y8992" t="s">
        <v>65</v>
      </c>
      <c r="Z8992" s="1">
        <v>45154</v>
      </c>
      <c r="AA8992" s="2">
        <v>0.6402430555555555</v>
      </c>
      <c r="AB8992" s="2">
        <v>0.39026620370370368</v>
      </c>
      <c r="AC8992" t="s">
        <v>44</v>
      </c>
      <c r="AD8992" t="s">
        <v>45</v>
      </c>
      <c r="AE8992" t="s">
        <v>44</v>
      </c>
      <c r="AF8992">
        <v>205</v>
      </c>
    </row>
    <row r="8993" spans="1:32">
      <c r="A8993">
        <v>34882</v>
      </c>
      <c r="B8993">
        <v>33982</v>
      </c>
      <c r="C8993" t="s">
        <v>391</v>
      </c>
      <c r="D8993" t="s">
        <v>83</v>
      </c>
      <c r="E8993" t="s">
        <v>34</v>
      </c>
      <c r="F8993" t="s">
        <v>43435</v>
      </c>
      <c r="G8993" t="s">
        <v>43436</v>
      </c>
      <c r="H8993" t="s">
        <v>272</v>
      </c>
      <c r="I8993" s="1">
        <v>31131</v>
      </c>
      <c r="J8993" t="s">
        <v>43437</v>
      </c>
      <c r="K8993" t="s">
        <v>43438</v>
      </c>
      <c r="L8993">
        <v>30625</v>
      </c>
      <c r="M8993" t="s">
        <v>272</v>
      </c>
      <c r="N8993" s="1">
        <v>45151</v>
      </c>
      <c r="O8993" s="1">
        <v>45155</v>
      </c>
      <c r="P8993">
        <v>4</v>
      </c>
      <c r="Q8993">
        <v>1</v>
      </c>
      <c r="R8993" t="s">
        <v>53</v>
      </c>
      <c r="S8993">
        <v>4</v>
      </c>
      <c r="T8993">
        <v>0</v>
      </c>
      <c r="U8993">
        <v>4</v>
      </c>
      <c r="V8993">
        <v>532</v>
      </c>
      <c r="W8993" t="s">
        <v>41</v>
      </c>
      <c r="X8993" t="s">
        <v>43439</v>
      </c>
      <c r="Y8993" t="s">
        <v>6</v>
      </c>
      <c r="Z8993" s="1">
        <v>45133</v>
      </c>
      <c r="AA8993" s="2">
        <v>0.48924768518518519</v>
      </c>
      <c r="AB8993" s="2">
        <v>0.15131944444444445</v>
      </c>
      <c r="AC8993" t="s">
        <v>45</v>
      </c>
      <c r="AD8993" t="s">
        <v>45</v>
      </c>
      <c r="AE8993" t="s">
        <v>44</v>
      </c>
      <c r="AF8993">
        <v>133</v>
      </c>
    </row>
    <row r="8994" spans="1:32">
      <c r="A8994">
        <v>34886</v>
      </c>
      <c r="B8994">
        <v>33986</v>
      </c>
      <c r="C8994" t="s">
        <v>1971</v>
      </c>
      <c r="D8994" t="s">
        <v>9775</v>
      </c>
      <c r="E8994" t="s">
        <v>48</v>
      </c>
      <c r="F8994" t="s">
        <v>43440</v>
      </c>
      <c r="G8994" t="s">
        <v>43441</v>
      </c>
      <c r="H8994" t="s">
        <v>37</v>
      </c>
      <c r="I8994" s="1">
        <v>18834</v>
      </c>
      <c r="J8994" t="s">
        <v>43442</v>
      </c>
      <c r="K8994" t="s">
        <v>11615</v>
      </c>
      <c r="L8994">
        <v>23744</v>
      </c>
      <c r="M8994" t="s">
        <v>37</v>
      </c>
      <c r="N8994" s="1">
        <v>45248</v>
      </c>
      <c r="O8994" s="1">
        <v>45249</v>
      </c>
      <c r="P8994">
        <v>78</v>
      </c>
      <c r="Q8994">
        <v>4</v>
      </c>
      <c r="R8994" t="s">
        <v>40</v>
      </c>
      <c r="S8994">
        <v>3</v>
      </c>
      <c r="T8994">
        <v>1</v>
      </c>
      <c r="U8994">
        <v>1</v>
      </c>
      <c r="V8994">
        <v>200</v>
      </c>
      <c r="W8994" t="s">
        <v>54</v>
      </c>
      <c r="X8994" t="s">
        <v>43443</v>
      </c>
      <c r="Y8994" t="s">
        <v>43</v>
      </c>
      <c r="Z8994" s="1">
        <v>45209</v>
      </c>
      <c r="AA8994" s="2">
        <v>0.27733796296296293</v>
      </c>
      <c r="AB8994" s="2">
        <v>0.9952199074074074</v>
      </c>
      <c r="AC8994" t="s">
        <v>45</v>
      </c>
      <c r="AD8994" t="s">
        <v>44</v>
      </c>
      <c r="AE8994" t="s">
        <v>44</v>
      </c>
      <c r="AF8994">
        <v>200</v>
      </c>
    </row>
    <row r="8995" spans="1:32">
      <c r="A8995">
        <v>34887</v>
      </c>
      <c r="B8995">
        <v>33987</v>
      </c>
      <c r="C8995" t="s">
        <v>988</v>
      </c>
      <c r="D8995" t="s">
        <v>3044</v>
      </c>
      <c r="E8995" t="s">
        <v>48</v>
      </c>
      <c r="F8995" t="s">
        <v>43444</v>
      </c>
      <c r="G8995" t="s">
        <v>43445</v>
      </c>
      <c r="H8995" t="s">
        <v>1251</v>
      </c>
      <c r="I8995" s="1">
        <v>24965</v>
      </c>
      <c r="J8995" t="s">
        <v>43446</v>
      </c>
      <c r="K8995" t="s">
        <v>43447</v>
      </c>
      <c r="L8995">
        <v>15258</v>
      </c>
      <c r="M8995" t="s">
        <v>1251</v>
      </c>
      <c r="N8995" s="1">
        <v>45280</v>
      </c>
      <c r="O8995" s="1">
        <v>45284</v>
      </c>
      <c r="P8995">
        <v>84</v>
      </c>
      <c r="Q8995">
        <v>4</v>
      </c>
      <c r="R8995" t="s">
        <v>40</v>
      </c>
      <c r="S8995">
        <v>3</v>
      </c>
      <c r="T8995">
        <v>2</v>
      </c>
      <c r="U8995">
        <v>4</v>
      </c>
      <c r="V8995">
        <v>968</v>
      </c>
      <c r="W8995" t="s">
        <v>41</v>
      </c>
      <c r="X8995" t="s">
        <v>43448</v>
      </c>
      <c r="Y8995" t="s">
        <v>65</v>
      </c>
      <c r="Z8995" s="1">
        <v>45275</v>
      </c>
      <c r="AA8995" s="2">
        <v>7.7326388888888889E-2</v>
      </c>
      <c r="AB8995" s="2">
        <v>0.32961805555555557</v>
      </c>
      <c r="AC8995" t="s">
        <v>44</v>
      </c>
      <c r="AD8995" t="s">
        <v>44</v>
      </c>
      <c r="AE8995" t="s">
        <v>44</v>
      </c>
      <c r="AF8995">
        <v>242</v>
      </c>
    </row>
    <row r="8996" spans="1:32">
      <c r="A8996">
        <v>34888</v>
      </c>
      <c r="B8996">
        <v>33988</v>
      </c>
      <c r="C8996" t="s">
        <v>2522</v>
      </c>
      <c r="D8996" t="s">
        <v>3515</v>
      </c>
      <c r="E8996" t="s">
        <v>34</v>
      </c>
      <c r="F8996" t="s">
        <v>43449</v>
      </c>
      <c r="G8996">
        <f>1-205-442-1745</f>
        <v>-2391</v>
      </c>
      <c r="H8996" t="s">
        <v>295</v>
      </c>
      <c r="I8996" s="1">
        <v>37720</v>
      </c>
      <c r="J8996" t="s">
        <v>43450</v>
      </c>
      <c r="K8996" t="s">
        <v>24090</v>
      </c>
      <c r="L8996">
        <v>84554</v>
      </c>
      <c r="M8996" t="s">
        <v>295</v>
      </c>
      <c r="N8996" s="1">
        <v>44959</v>
      </c>
      <c r="O8996" s="1">
        <v>44960</v>
      </c>
      <c r="P8996">
        <v>57</v>
      </c>
      <c r="Q8996">
        <v>3</v>
      </c>
      <c r="R8996" t="s">
        <v>40</v>
      </c>
      <c r="S8996">
        <v>3</v>
      </c>
      <c r="T8996">
        <v>0</v>
      </c>
      <c r="U8996">
        <v>1</v>
      </c>
      <c r="V8996">
        <v>232</v>
      </c>
      <c r="W8996" t="s">
        <v>41</v>
      </c>
      <c r="X8996" t="s">
        <v>43451</v>
      </c>
      <c r="Y8996" t="s">
        <v>6</v>
      </c>
      <c r="Z8996" s="1">
        <v>44938</v>
      </c>
      <c r="AA8996" s="2">
        <v>0.36223379629629626</v>
      </c>
      <c r="AB8996" s="2">
        <v>0.1650925925925926</v>
      </c>
      <c r="AC8996" t="s">
        <v>45</v>
      </c>
      <c r="AD8996" t="s">
        <v>45</v>
      </c>
      <c r="AE8996" t="s">
        <v>45</v>
      </c>
      <c r="AF8996">
        <v>232</v>
      </c>
    </row>
    <row r="8997" spans="1:32">
      <c r="A8997">
        <v>34889</v>
      </c>
      <c r="B8997">
        <v>33989</v>
      </c>
      <c r="C8997" t="s">
        <v>6248</v>
      </c>
      <c r="D8997" t="s">
        <v>1404</v>
      </c>
      <c r="E8997" t="s">
        <v>34</v>
      </c>
      <c r="F8997" t="s">
        <v>43452</v>
      </c>
      <c r="G8997" t="s">
        <v>43453</v>
      </c>
      <c r="H8997" t="s">
        <v>295</v>
      </c>
      <c r="I8997" s="1">
        <v>16290</v>
      </c>
      <c r="J8997" t="s">
        <v>43454</v>
      </c>
      <c r="K8997" t="s">
        <v>43455</v>
      </c>
      <c r="L8997">
        <v>21754</v>
      </c>
      <c r="M8997" t="s">
        <v>295</v>
      </c>
      <c r="N8997" s="1">
        <v>45109</v>
      </c>
      <c r="O8997" s="1">
        <v>45114</v>
      </c>
      <c r="P8997">
        <v>30</v>
      </c>
      <c r="Q8997">
        <v>2</v>
      </c>
      <c r="R8997" t="s">
        <v>40</v>
      </c>
      <c r="S8997">
        <v>3</v>
      </c>
      <c r="T8997">
        <v>1</v>
      </c>
      <c r="U8997">
        <v>5</v>
      </c>
      <c r="V8997">
        <v>1250</v>
      </c>
      <c r="W8997" t="s">
        <v>54</v>
      </c>
      <c r="X8997" t="s">
        <v>43456</v>
      </c>
      <c r="Y8997" t="s">
        <v>65</v>
      </c>
      <c r="Z8997" s="1">
        <v>45073</v>
      </c>
      <c r="AA8997" s="2">
        <v>0.46118055555555554</v>
      </c>
      <c r="AB8997" s="2">
        <v>0.88143518518518515</v>
      </c>
      <c r="AC8997" t="s">
        <v>44</v>
      </c>
      <c r="AD8997" t="s">
        <v>44</v>
      </c>
      <c r="AE8997" t="s">
        <v>44</v>
      </c>
      <c r="AF8997">
        <v>250</v>
      </c>
    </row>
    <row r="8998" spans="1:32">
      <c r="A8998">
        <v>34890</v>
      </c>
      <c r="B8998">
        <v>33990</v>
      </c>
      <c r="C8998" t="s">
        <v>197</v>
      </c>
      <c r="D8998" t="s">
        <v>1827</v>
      </c>
      <c r="E8998" t="s">
        <v>48</v>
      </c>
      <c r="F8998" t="s">
        <v>43457</v>
      </c>
      <c r="G8998" t="s">
        <v>43458</v>
      </c>
      <c r="H8998" t="s">
        <v>77</v>
      </c>
      <c r="I8998" s="1">
        <v>20794</v>
      </c>
      <c r="J8998" t="s">
        <v>43459</v>
      </c>
      <c r="K8998" t="s">
        <v>43460</v>
      </c>
      <c r="L8998">
        <v>72047</v>
      </c>
      <c r="M8998" t="s">
        <v>77</v>
      </c>
      <c r="N8998" s="1">
        <v>45166</v>
      </c>
      <c r="O8998" s="1">
        <v>45168</v>
      </c>
      <c r="P8998">
        <v>88</v>
      </c>
      <c r="Q8998">
        <v>4</v>
      </c>
      <c r="R8998" t="s">
        <v>53</v>
      </c>
      <c r="S8998">
        <v>2</v>
      </c>
      <c r="T8998">
        <v>2</v>
      </c>
      <c r="U8998">
        <v>2</v>
      </c>
      <c r="V8998">
        <v>278</v>
      </c>
      <c r="W8998" t="s">
        <v>41</v>
      </c>
      <c r="X8998" t="s">
        <v>43461</v>
      </c>
      <c r="Y8998" t="s">
        <v>43</v>
      </c>
      <c r="Z8998" s="1">
        <v>45134</v>
      </c>
      <c r="AA8998" s="2">
        <v>0.27998842592592593</v>
      </c>
      <c r="AB8998" s="2">
        <v>0.17628472222222222</v>
      </c>
      <c r="AC8998" t="s">
        <v>44</v>
      </c>
      <c r="AD8998" t="s">
        <v>44</v>
      </c>
      <c r="AE8998" t="s">
        <v>44</v>
      </c>
      <c r="AF8998">
        <v>139</v>
      </c>
    </row>
    <row r="8999" spans="1:32">
      <c r="A8999">
        <v>34892</v>
      </c>
      <c r="B8999">
        <v>33992</v>
      </c>
      <c r="C8999" t="s">
        <v>945</v>
      </c>
      <c r="D8999" t="s">
        <v>4529</v>
      </c>
      <c r="E8999" t="s">
        <v>34</v>
      </c>
      <c r="F8999" t="s">
        <v>43462</v>
      </c>
      <c r="G8999" t="s">
        <v>43463</v>
      </c>
      <c r="H8999" t="s">
        <v>692</v>
      </c>
      <c r="I8999" s="1">
        <v>31511</v>
      </c>
      <c r="J8999" t="s">
        <v>43464</v>
      </c>
      <c r="K8999" t="s">
        <v>43465</v>
      </c>
      <c r="L8999">
        <v>96763</v>
      </c>
      <c r="M8999" t="s">
        <v>692</v>
      </c>
      <c r="N8999" s="1">
        <v>45181</v>
      </c>
      <c r="O8999" s="1">
        <v>45182</v>
      </c>
      <c r="P8999">
        <v>56</v>
      </c>
      <c r="Q8999">
        <v>3</v>
      </c>
      <c r="R8999" t="s">
        <v>63</v>
      </c>
      <c r="S8999">
        <v>1</v>
      </c>
      <c r="T8999">
        <v>0</v>
      </c>
      <c r="U8999">
        <v>1</v>
      </c>
      <c r="V8999">
        <v>80</v>
      </c>
      <c r="W8999" t="s">
        <v>41</v>
      </c>
      <c r="X8999" t="s">
        <v>43466</v>
      </c>
      <c r="Y8999" t="s">
        <v>81</v>
      </c>
      <c r="Z8999" s="1">
        <v>45148</v>
      </c>
      <c r="AA8999" s="2">
        <v>0.7201157407407407</v>
      </c>
      <c r="AB8999" s="2">
        <v>0.66173611111111108</v>
      </c>
      <c r="AC8999" t="s">
        <v>44</v>
      </c>
      <c r="AD8999" t="s">
        <v>44</v>
      </c>
      <c r="AE8999" t="s">
        <v>45</v>
      </c>
      <c r="AF8999">
        <v>80</v>
      </c>
    </row>
    <row r="9000" spans="1:32">
      <c r="A9000">
        <v>34893</v>
      </c>
      <c r="B9000">
        <v>33993</v>
      </c>
      <c r="C9000" t="s">
        <v>1328</v>
      </c>
      <c r="D9000" t="s">
        <v>4201</v>
      </c>
      <c r="E9000" t="s">
        <v>34</v>
      </c>
      <c r="F9000" t="s">
        <v>43467</v>
      </c>
      <c r="G9000" t="s">
        <v>43468</v>
      </c>
      <c r="H9000" t="s">
        <v>317</v>
      </c>
      <c r="I9000" s="1">
        <v>35253</v>
      </c>
      <c r="J9000" t="s">
        <v>43469</v>
      </c>
      <c r="K9000" t="s">
        <v>43470</v>
      </c>
      <c r="L9000">
        <v>72228</v>
      </c>
      <c r="M9000" t="s">
        <v>317</v>
      </c>
      <c r="N9000" s="1">
        <v>45070</v>
      </c>
      <c r="O9000" s="1">
        <v>45074</v>
      </c>
      <c r="P9000">
        <v>13</v>
      </c>
      <c r="Q9000">
        <v>1</v>
      </c>
      <c r="R9000" t="s">
        <v>53</v>
      </c>
      <c r="S9000">
        <v>3</v>
      </c>
      <c r="T9000">
        <v>0</v>
      </c>
      <c r="U9000">
        <v>4</v>
      </c>
      <c r="V9000">
        <v>492</v>
      </c>
      <c r="W9000" t="s">
        <v>41</v>
      </c>
      <c r="X9000" t="s">
        <v>43471</v>
      </c>
      <c r="Y9000" t="s">
        <v>6</v>
      </c>
      <c r="Z9000" s="1">
        <v>45065</v>
      </c>
      <c r="AA9000" s="2">
        <v>0.51915509259259263</v>
      </c>
      <c r="AB9000" s="2">
        <v>0.80240740740740746</v>
      </c>
      <c r="AC9000" t="s">
        <v>44</v>
      </c>
      <c r="AD9000" t="s">
        <v>44</v>
      </c>
      <c r="AE9000" t="s">
        <v>45</v>
      </c>
      <c r="AF9000">
        <v>123</v>
      </c>
    </row>
    <row r="9001" spans="1:32">
      <c r="A9001">
        <v>34894</v>
      </c>
      <c r="B9001">
        <v>33994</v>
      </c>
      <c r="C9001" t="s">
        <v>602</v>
      </c>
      <c r="D9001" t="s">
        <v>20976</v>
      </c>
      <c r="E9001" t="s">
        <v>34</v>
      </c>
      <c r="F9001" t="s">
        <v>43472</v>
      </c>
      <c r="G9001" t="s">
        <v>43473</v>
      </c>
      <c r="H9001" t="s">
        <v>330</v>
      </c>
      <c r="I9001" s="1">
        <v>18211</v>
      </c>
      <c r="J9001" t="s">
        <v>43474</v>
      </c>
      <c r="K9001" t="s">
        <v>43475</v>
      </c>
      <c r="L9001">
        <v>72747</v>
      </c>
      <c r="M9001" t="s">
        <v>330</v>
      </c>
      <c r="N9001" s="1">
        <v>45003</v>
      </c>
      <c r="O9001" s="1">
        <v>45007</v>
      </c>
      <c r="P9001">
        <v>42</v>
      </c>
      <c r="Q9001">
        <v>2</v>
      </c>
      <c r="R9001" t="s">
        <v>40</v>
      </c>
      <c r="S9001">
        <v>4</v>
      </c>
      <c r="T9001">
        <v>1</v>
      </c>
      <c r="U9001">
        <v>4</v>
      </c>
      <c r="V9001">
        <v>900</v>
      </c>
      <c r="W9001" t="s">
        <v>41</v>
      </c>
      <c r="X9001" t="s">
        <v>43476</v>
      </c>
      <c r="Y9001" t="s">
        <v>65</v>
      </c>
      <c r="Z9001" s="1">
        <v>44991</v>
      </c>
      <c r="AA9001" s="2">
        <v>0.3996527777777778</v>
      </c>
      <c r="AB9001" s="2">
        <v>0.55945601851851856</v>
      </c>
      <c r="AC9001" t="s">
        <v>45</v>
      </c>
      <c r="AD9001" t="s">
        <v>44</v>
      </c>
      <c r="AE9001" t="s">
        <v>44</v>
      </c>
      <c r="AF9001">
        <v>225</v>
      </c>
    </row>
    <row r="9002" spans="1:32">
      <c r="A9002">
        <v>34898</v>
      </c>
      <c r="B9002">
        <v>33998</v>
      </c>
      <c r="C9002" t="s">
        <v>3189</v>
      </c>
      <c r="D9002" t="s">
        <v>602</v>
      </c>
      <c r="E9002" t="s">
        <v>34</v>
      </c>
      <c r="F9002" t="s">
        <v>43477</v>
      </c>
      <c r="G9002" t="s">
        <v>43478</v>
      </c>
      <c r="H9002" t="s">
        <v>129</v>
      </c>
      <c r="I9002" s="1">
        <v>25092</v>
      </c>
      <c r="J9002" t="s">
        <v>43479</v>
      </c>
      <c r="K9002" t="s">
        <v>43480</v>
      </c>
      <c r="L9002">
        <v>36121</v>
      </c>
      <c r="M9002" t="s">
        <v>129</v>
      </c>
      <c r="N9002" s="1">
        <v>45079</v>
      </c>
      <c r="O9002" s="1">
        <v>45081</v>
      </c>
      <c r="P9002">
        <v>56</v>
      </c>
      <c r="Q9002">
        <v>3</v>
      </c>
      <c r="R9002" t="s">
        <v>63</v>
      </c>
      <c r="S9002">
        <v>3</v>
      </c>
      <c r="T9002">
        <v>1</v>
      </c>
      <c r="U9002">
        <v>2</v>
      </c>
      <c r="V9002">
        <v>126</v>
      </c>
      <c r="W9002" t="s">
        <v>41</v>
      </c>
      <c r="X9002" t="s">
        <v>43481</v>
      </c>
      <c r="Y9002" t="s">
        <v>6</v>
      </c>
      <c r="Z9002" s="1">
        <v>45047</v>
      </c>
      <c r="AA9002" s="2">
        <v>0.79258101851851848</v>
      </c>
      <c r="AB9002" s="2">
        <v>0.79825231481481485</v>
      </c>
      <c r="AC9002" t="s">
        <v>44</v>
      </c>
      <c r="AD9002" t="s">
        <v>45</v>
      </c>
      <c r="AE9002" t="s">
        <v>45</v>
      </c>
      <c r="AF9002">
        <v>63</v>
      </c>
    </row>
    <row r="9003" spans="1:32">
      <c r="A9003">
        <v>34900</v>
      </c>
      <c r="B9003">
        <v>34000</v>
      </c>
      <c r="C9003" t="s">
        <v>1201</v>
      </c>
      <c r="D9003" t="s">
        <v>57</v>
      </c>
      <c r="E9003" t="s">
        <v>48</v>
      </c>
      <c r="F9003" t="s">
        <v>43482</v>
      </c>
      <c r="G9003" t="s">
        <v>43483</v>
      </c>
      <c r="H9003" t="s">
        <v>317</v>
      </c>
      <c r="I9003" s="1">
        <v>17473</v>
      </c>
      <c r="J9003" t="s">
        <v>43484</v>
      </c>
      <c r="K9003" t="s">
        <v>43485</v>
      </c>
      <c r="L9003">
        <v>37276</v>
      </c>
      <c r="M9003" t="s">
        <v>317</v>
      </c>
      <c r="N9003" s="1">
        <v>44967</v>
      </c>
      <c r="O9003" s="1">
        <v>44970</v>
      </c>
      <c r="P9003">
        <v>87</v>
      </c>
      <c r="Q9003">
        <v>4</v>
      </c>
      <c r="R9003" t="s">
        <v>40</v>
      </c>
      <c r="S9003">
        <v>4</v>
      </c>
      <c r="T9003">
        <v>0</v>
      </c>
      <c r="U9003">
        <v>3</v>
      </c>
      <c r="V9003">
        <v>744</v>
      </c>
      <c r="W9003" t="s">
        <v>54</v>
      </c>
      <c r="X9003" t="s">
        <v>43486</v>
      </c>
      <c r="Y9003" t="s">
        <v>81</v>
      </c>
      <c r="Z9003" s="1">
        <v>44949</v>
      </c>
      <c r="AA9003" s="2">
        <v>0.51394675925925926</v>
      </c>
      <c r="AB9003" s="2">
        <v>0.89067129629629627</v>
      </c>
      <c r="AC9003" t="s">
        <v>45</v>
      </c>
      <c r="AD9003" t="s">
        <v>45</v>
      </c>
      <c r="AE9003" t="s">
        <v>45</v>
      </c>
      <c r="AF9003">
        <v>248</v>
      </c>
    </row>
    <row r="9004" spans="1:32">
      <c r="A9004">
        <v>34902</v>
      </c>
      <c r="B9004">
        <v>34002</v>
      </c>
      <c r="C9004" t="s">
        <v>615</v>
      </c>
      <c r="D9004" t="s">
        <v>8114</v>
      </c>
      <c r="E9004" t="s">
        <v>48</v>
      </c>
      <c r="F9004" t="s">
        <v>43487</v>
      </c>
      <c r="G9004" t="s">
        <v>43488</v>
      </c>
      <c r="H9004" t="s">
        <v>115</v>
      </c>
      <c r="I9004" s="1">
        <v>26837</v>
      </c>
      <c r="J9004" t="s">
        <v>43489</v>
      </c>
      <c r="K9004" t="s">
        <v>43490</v>
      </c>
      <c r="L9004">
        <v>75861</v>
      </c>
      <c r="M9004" t="s">
        <v>115</v>
      </c>
      <c r="N9004" s="1">
        <v>45007</v>
      </c>
      <c r="O9004" s="1">
        <v>45010</v>
      </c>
      <c r="P9004">
        <v>15</v>
      </c>
      <c r="Q9004">
        <v>1</v>
      </c>
      <c r="R9004" t="s">
        <v>40</v>
      </c>
      <c r="S9004">
        <v>4</v>
      </c>
      <c r="T9004">
        <v>2</v>
      </c>
      <c r="U9004">
        <v>3</v>
      </c>
      <c r="V9004">
        <v>723</v>
      </c>
      <c r="W9004" t="s">
        <v>54</v>
      </c>
      <c r="X9004" t="s">
        <v>43491</v>
      </c>
      <c r="Y9004" t="s">
        <v>6</v>
      </c>
      <c r="Z9004" s="1">
        <v>44983</v>
      </c>
      <c r="AA9004" s="2">
        <v>0.98406249999999995</v>
      </c>
      <c r="AB9004" s="2">
        <v>0.3112847222222222</v>
      </c>
      <c r="AC9004" t="s">
        <v>44</v>
      </c>
      <c r="AD9004" t="s">
        <v>45</v>
      </c>
      <c r="AE9004" t="s">
        <v>45</v>
      </c>
      <c r="AF9004">
        <v>241</v>
      </c>
    </row>
    <row r="9005" spans="1:32">
      <c r="A9005">
        <v>34905</v>
      </c>
      <c r="B9005">
        <v>34005</v>
      </c>
      <c r="C9005" t="s">
        <v>602</v>
      </c>
      <c r="D9005" t="s">
        <v>469</v>
      </c>
      <c r="E9005" t="s">
        <v>34</v>
      </c>
      <c r="F9005" t="s">
        <v>43492</v>
      </c>
      <c r="G9005" t="s">
        <v>43493</v>
      </c>
      <c r="H9005" t="s">
        <v>86</v>
      </c>
      <c r="I9005" s="1">
        <v>28559</v>
      </c>
      <c r="J9005" t="s">
        <v>43494</v>
      </c>
      <c r="K9005" t="s">
        <v>43447</v>
      </c>
      <c r="L9005">
        <v>63069</v>
      </c>
      <c r="M9005" t="s">
        <v>86</v>
      </c>
      <c r="N9005" s="1">
        <v>45309</v>
      </c>
      <c r="O9005" s="1">
        <v>45310</v>
      </c>
      <c r="P9005">
        <v>16</v>
      </c>
      <c r="Q9005">
        <v>1</v>
      </c>
      <c r="R9005" t="s">
        <v>53</v>
      </c>
      <c r="S9005">
        <v>4</v>
      </c>
      <c r="T9005">
        <v>0</v>
      </c>
      <c r="U9005">
        <v>1</v>
      </c>
      <c r="V9005">
        <v>120</v>
      </c>
      <c r="W9005" t="s">
        <v>41</v>
      </c>
      <c r="X9005" t="s">
        <v>43495</v>
      </c>
      <c r="Y9005" t="s">
        <v>81</v>
      </c>
      <c r="Z9005" s="1">
        <v>45289</v>
      </c>
      <c r="AA9005" s="2">
        <v>0.91151620370370379</v>
      </c>
      <c r="AB9005" s="2">
        <v>0.3261458333333333</v>
      </c>
      <c r="AC9005" t="s">
        <v>45</v>
      </c>
      <c r="AD9005" t="s">
        <v>45</v>
      </c>
      <c r="AE9005" t="s">
        <v>45</v>
      </c>
      <c r="AF9005">
        <v>120</v>
      </c>
    </row>
    <row r="9006" spans="1:32">
      <c r="A9006">
        <v>34908</v>
      </c>
      <c r="B9006">
        <v>34008</v>
      </c>
      <c r="C9006" t="s">
        <v>1247</v>
      </c>
      <c r="D9006" t="s">
        <v>2605</v>
      </c>
      <c r="E9006" t="s">
        <v>48</v>
      </c>
      <c r="F9006" t="s">
        <v>43496</v>
      </c>
      <c r="G9006" t="s">
        <v>43497</v>
      </c>
      <c r="H9006" t="s">
        <v>94</v>
      </c>
      <c r="I9006" s="1">
        <v>38611</v>
      </c>
      <c r="J9006" t="s">
        <v>43498</v>
      </c>
      <c r="K9006" t="s">
        <v>43499</v>
      </c>
      <c r="L9006">
        <v>54478</v>
      </c>
      <c r="M9006" t="s">
        <v>94</v>
      </c>
      <c r="N9006" s="1">
        <v>45079</v>
      </c>
      <c r="O9006" s="1">
        <v>45083</v>
      </c>
      <c r="P9006">
        <v>45</v>
      </c>
      <c r="Q9006">
        <v>2</v>
      </c>
      <c r="R9006" t="s">
        <v>40</v>
      </c>
      <c r="S9006">
        <v>2</v>
      </c>
      <c r="T9006">
        <v>1</v>
      </c>
      <c r="U9006">
        <v>4</v>
      </c>
      <c r="V9006">
        <v>996</v>
      </c>
      <c r="W9006" t="s">
        <v>54</v>
      </c>
      <c r="X9006" t="s">
        <v>43500</v>
      </c>
      <c r="Y9006" t="s">
        <v>43</v>
      </c>
      <c r="Z9006" s="1">
        <v>45069</v>
      </c>
      <c r="AA9006" s="2">
        <v>0.76615740740740745</v>
      </c>
      <c r="AB9006" s="2">
        <v>0.26847222222222222</v>
      </c>
      <c r="AC9006" t="s">
        <v>45</v>
      </c>
      <c r="AD9006" t="s">
        <v>45</v>
      </c>
      <c r="AE9006" t="s">
        <v>45</v>
      </c>
      <c r="AF9006">
        <v>249</v>
      </c>
    </row>
    <row r="9007" spans="1:32">
      <c r="A9007">
        <v>34909</v>
      </c>
      <c r="B9007">
        <v>34009</v>
      </c>
      <c r="C9007" t="s">
        <v>681</v>
      </c>
      <c r="D9007" t="s">
        <v>527</v>
      </c>
      <c r="E9007" t="s">
        <v>34</v>
      </c>
      <c r="F9007" t="s">
        <v>43501</v>
      </c>
      <c r="G9007" t="s">
        <v>43502</v>
      </c>
      <c r="H9007" t="s">
        <v>77</v>
      </c>
      <c r="I9007" s="1">
        <v>30640</v>
      </c>
      <c r="J9007" t="s">
        <v>43503</v>
      </c>
      <c r="K9007" t="s">
        <v>43504</v>
      </c>
      <c r="L9007">
        <v>35013</v>
      </c>
      <c r="M9007" t="s">
        <v>77</v>
      </c>
      <c r="N9007" s="1">
        <v>45216</v>
      </c>
      <c r="O9007" s="1">
        <v>45218</v>
      </c>
      <c r="P9007">
        <v>11</v>
      </c>
      <c r="Q9007">
        <v>1</v>
      </c>
      <c r="R9007" t="s">
        <v>63</v>
      </c>
      <c r="S9007">
        <v>4</v>
      </c>
      <c r="T9007">
        <v>0</v>
      </c>
      <c r="U9007">
        <v>2</v>
      </c>
      <c r="V9007">
        <v>168</v>
      </c>
      <c r="W9007" t="s">
        <v>41</v>
      </c>
      <c r="X9007" t="s">
        <v>43505</v>
      </c>
      <c r="Y9007" t="s">
        <v>43</v>
      </c>
      <c r="Z9007" s="1">
        <v>45201</v>
      </c>
      <c r="AA9007" s="2">
        <v>0.74766203703703704</v>
      </c>
      <c r="AB9007" s="2">
        <v>5.7523148148148143E-3</v>
      </c>
      <c r="AC9007" t="s">
        <v>45</v>
      </c>
      <c r="AD9007" t="s">
        <v>45</v>
      </c>
      <c r="AE9007" t="s">
        <v>45</v>
      </c>
      <c r="AF9007">
        <v>84</v>
      </c>
    </row>
    <row r="9008" spans="1:32">
      <c r="A9008">
        <v>34913</v>
      </c>
      <c r="B9008">
        <v>34013</v>
      </c>
      <c r="C9008" t="s">
        <v>1208</v>
      </c>
      <c r="D9008" t="s">
        <v>5624</v>
      </c>
      <c r="E9008" t="s">
        <v>34</v>
      </c>
      <c r="F9008" t="s">
        <v>43506</v>
      </c>
      <c r="G9008">
        <v>6934329919</v>
      </c>
      <c r="H9008" t="s">
        <v>171</v>
      </c>
      <c r="I9008" s="1">
        <v>36113</v>
      </c>
      <c r="J9008" t="s">
        <v>43507</v>
      </c>
      <c r="K9008" t="s">
        <v>43508</v>
      </c>
      <c r="L9008">
        <v>1697</v>
      </c>
      <c r="M9008" t="s">
        <v>171</v>
      </c>
      <c r="N9008" s="1">
        <v>45070</v>
      </c>
      <c r="O9008" s="1">
        <v>45073</v>
      </c>
      <c r="P9008">
        <v>52</v>
      </c>
      <c r="Q9008">
        <v>3</v>
      </c>
      <c r="R9008" t="s">
        <v>53</v>
      </c>
      <c r="S9008">
        <v>4</v>
      </c>
      <c r="T9008">
        <v>2</v>
      </c>
      <c r="U9008">
        <v>3</v>
      </c>
      <c r="V9008">
        <v>393</v>
      </c>
      <c r="W9008" t="s">
        <v>41</v>
      </c>
      <c r="X9008" t="s">
        <v>43509</v>
      </c>
      <c r="Y9008" t="s">
        <v>65</v>
      </c>
      <c r="Z9008" s="1">
        <v>45054</v>
      </c>
      <c r="AA9008" s="2">
        <v>0.97968749999999993</v>
      </c>
      <c r="AB9008" s="2">
        <v>0.81508101851851855</v>
      </c>
      <c r="AC9008" t="s">
        <v>45</v>
      </c>
      <c r="AD9008" t="s">
        <v>44</v>
      </c>
      <c r="AE9008" t="s">
        <v>44</v>
      </c>
      <c r="AF9008">
        <v>131</v>
      </c>
    </row>
    <row r="9009" spans="1:32">
      <c r="A9009">
        <v>34914</v>
      </c>
      <c r="B9009">
        <v>34014</v>
      </c>
      <c r="C9009" t="s">
        <v>440</v>
      </c>
      <c r="D9009" t="s">
        <v>4496</v>
      </c>
      <c r="E9009" t="s">
        <v>48</v>
      </c>
      <c r="F9009" t="s">
        <v>43510</v>
      </c>
      <c r="G9009">
        <v>2468091136</v>
      </c>
      <c r="H9009" t="s">
        <v>1442</v>
      </c>
      <c r="I9009" s="1">
        <v>25198</v>
      </c>
      <c r="J9009" t="s">
        <v>43511</v>
      </c>
      <c r="K9009" t="s">
        <v>2142</v>
      </c>
      <c r="L9009">
        <v>33289</v>
      </c>
      <c r="M9009" t="s">
        <v>1442</v>
      </c>
      <c r="N9009" s="1">
        <v>45157</v>
      </c>
      <c r="O9009" s="1">
        <v>45159</v>
      </c>
      <c r="P9009">
        <v>44</v>
      </c>
      <c r="Q9009">
        <v>2</v>
      </c>
      <c r="R9009" t="s">
        <v>63</v>
      </c>
      <c r="S9009">
        <v>3</v>
      </c>
      <c r="T9009">
        <v>1</v>
      </c>
      <c r="U9009">
        <v>2</v>
      </c>
      <c r="V9009">
        <v>132</v>
      </c>
      <c r="W9009" t="s">
        <v>41</v>
      </c>
      <c r="X9009" t="s">
        <v>43512</v>
      </c>
      <c r="Y9009" t="s">
        <v>6</v>
      </c>
      <c r="Z9009" s="1">
        <v>45148</v>
      </c>
      <c r="AA9009" s="2">
        <v>0.89976851851851858</v>
      </c>
      <c r="AB9009" s="2">
        <v>0.85745370370370377</v>
      </c>
      <c r="AC9009" t="s">
        <v>45</v>
      </c>
      <c r="AD9009" t="s">
        <v>45</v>
      </c>
      <c r="AE9009" t="s">
        <v>45</v>
      </c>
      <c r="AF9009">
        <v>66</v>
      </c>
    </row>
    <row r="9010" spans="1:32">
      <c r="A9010">
        <v>34915</v>
      </c>
      <c r="B9010">
        <v>34015</v>
      </c>
      <c r="C9010" t="s">
        <v>1907</v>
      </c>
      <c r="D9010" t="s">
        <v>780</v>
      </c>
      <c r="E9010" t="s">
        <v>48</v>
      </c>
      <c r="F9010" t="s">
        <v>43513</v>
      </c>
      <c r="G9010" t="s">
        <v>43514</v>
      </c>
      <c r="H9010" t="s">
        <v>179</v>
      </c>
      <c r="I9010" s="1">
        <v>26445</v>
      </c>
      <c r="J9010" t="s">
        <v>43515</v>
      </c>
      <c r="K9010" t="s">
        <v>3991</v>
      </c>
      <c r="L9010">
        <v>11606</v>
      </c>
      <c r="M9010" t="s">
        <v>179</v>
      </c>
      <c r="N9010" s="1">
        <v>45083</v>
      </c>
      <c r="O9010" s="1">
        <v>45088</v>
      </c>
      <c r="P9010">
        <v>76</v>
      </c>
      <c r="Q9010">
        <v>4</v>
      </c>
      <c r="R9010" t="s">
        <v>53</v>
      </c>
      <c r="S9010">
        <v>2</v>
      </c>
      <c r="T9010">
        <v>0</v>
      </c>
      <c r="U9010">
        <v>5</v>
      </c>
      <c r="V9010">
        <v>725</v>
      </c>
      <c r="W9010" t="s">
        <v>54</v>
      </c>
      <c r="X9010" t="s">
        <v>43516</v>
      </c>
      <c r="Y9010" t="s">
        <v>43</v>
      </c>
      <c r="Z9010" s="1">
        <v>45073</v>
      </c>
      <c r="AA9010" s="2">
        <v>0.74484953703703705</v>
      </c>
      <c r="AB9010" s="2">
        <v>0.19899305555555555</v>
      </c>
      <c r="AC9010" t="s">
        <v>44</v>
      </c>
      <c r="AD9010" t="s">
        <v>45</v>
      </c>
      <c r="AE9010" t="s">
        <v>44</v>
      </c>
      <c r="AF9010">
        <v>145</v>
      </c>
    </row>
    <row r="9011" spans="1:32">
      <c r="A9011">
        <v>34917</v>
      </c>
      <c r="B9011">
        <v>34017</v>
      </c>
      <c r="C9011" t="s">
        <v>354</v>
      </c>
      <c r="D9011" t="s">
        <v>2438</v>
      </c>
      <c r="E9011" t="s">
        <v>34</v>
      </c>
      <c r="F9011" t="s">
        <v>43517</v>
      </c>
      <c r="G9011">
        <v>3987285818</v>
      </c>
      <c r="H9011" t="s">
        <v>904</v>
      </c>
      <c r="I9011" s="1">
        <v>22608</v>
      </c>
      <c r="J9011" t="s">
        <v>43518</v>
      </c>
      <c r="K9011" t="s">
        <v>43519</v>
      </c>
      <c r="L9011">
        <v>85520</v>
      </c>
      <c r="M9011" t="s">
        <v>904</v>
      </c>
      <c r="N9011" s="1">
        <v>45209</v>
      </c>
      <c r="O9011" s="1">
        <v>45210</v>
      </c>
      <c r="P9011">
        <v>68</v>
      </c>
      <c r="Q9011">
        <v>3</v>
      </c>
      <c r="R9011" t="s">
        <v>63</v>
      </c>
      <c r="S9011">
        <v>4</v>
      </c>
      <c r="T9011">
        <v>1</v>
      </c>
      <c r="U9011">
        <v>1</v>
      </c>
      <c r="V9011">
        <v>71</v>
      </c>
      <c r="W9011" t="s">
        <v>41</v>
      </c>
      <c r="X9011" t="s">
        <v>43520</v>
      </c>
      <c r="Y9011" t="s">
        <v>65</v>
      </c>
      <c r="Z9011" s="1">
        <v>45195</v>
      </c>
      <c r="AA9011" s="2">
        <v>0.49034722222222221</v>
      </c>
      <c r="AB9011" s="2">
        <v>0.45991898148148147</v>
      </c>
      <c r="AC9011" t="s">
        <v>45</v>
      </c>
      <c r="AD9011" t="s">
        <v>45</v>
      </c>
      <c r="AE9011" t="s">
        <v>44</v>
      </c>
      <c r="AF9011">
        <v>71</v>
      </c>
    </row>
    <row r="9012" spans="1:32">
      <c r="A9012">
        <v>34920</v>
      </c>
      <c r="B9012">
        <v>34020</v>
      </c>
      <c r="C9012" t="s">
        <v>3380</v>
      </c>
      <c r="D9012" t="s">
        <v>2581</v>
      </c>
      <c r="E9012" t="s">
        <v>48</v>
      </c>
      <c r="F9012" t="s">
        <v>43521</v>
      </c>
      <c r="G9012" t="s">
        <v>43522</v>
      </c>
      <c r="H9012" t="s">
        <v>272</v>
      </c>
      <c r="I9012" s="1">
        <v>29512</v>
      </c>
      <c r="J9012" t="s">
        <v>43523</v>
      </c>
      <c r="K9012" t="s">
        <v>9529</v>
      </c>
      <c r="L9012">
        <v>40535</v>
      </c>
      <c r="M9012" t="s">
        <v>272</v>
      </c>
      <c r="N9012" s="1">
        <v>45127</v>
      </c>
      <c r="O9012" s="1">
        <v>45129</v>
      </c>
      <c r="P9012">
        <v>76</v>
      </c>
      <c r="Q9012">
        <v>4</v>
      </c>
      <c r="R9012" t="s">
        <v>53</v>
      </c>
      <c r="S9012">
        <v>2</v>
      </c>
      <c r="T9012">
        <v>0</v>
      </c>
      <c r="U9012">
        <v>2</v>
      </c>
      <c r="V9012">
        <v>244</v>
      </c>
      <c r="W9012" t="s">
        <v>41</v>
      </c>
      <c r="X9012" t="s">
        <v>43524</v>
      </c>
      <c r="Y9012" t="s">
        <v>43</v>
      </c>
      <c r="Z9012" s="1">
        <v>45112</v>
      </c>
      <c r="AA9012" s="2">
        <v>0.90870370370370368</v>
      </c>
      <c r="AB9012" s="2">
        <v>0.31001157407407409</v>
      </c>
      <c r="AC9012" t="s">
        <v>45</v>
      </c>
      <c r="AD9012" t="s">
        <v>44</v>
      </c>
      <c r="AE9012" t="s">
        <v>45</v>
      </c>
      <c r="AF9012">
        <v>122</v>
      </c>
    </row>
    <row r="9013" spans="1:32">
      <c r="A9013">
        <v>34923</v>
      </c>
      <c r="B9013">
        <v>34023</v>
      </c>
      <c r="C9013" t="s">
        <v>1287</v>
      </c>
      <c r="D9013" t="s">
        <v>6222</v>
      </c>
      <c r="E9013" t="s">
        <v>34</v>
      </c>
      <c r="F9013" t="s">
        <v>43525</v>
      </c>
      <c r="G9013">
        <f>1-686-610-208</f>
        <v>-1503</v>
      </c>
      <c r="H9013" t="s">
        <v>94</v>
      </c>
      <c r="I9013" s="1">
        <v>34662</v>
      </c>
      <c r="J9013" t="s">
        <v>43526</v>
      </c>
      <c r="K9013" t="s">
        <v>38650</v>
      </c>
      <c r="L9013">
        <v>15882</v>
      </c>
      <c r="M9013" t="s">
        <v>94</v>
      </c>
      <c r="N9013" s="1">
        <v>45198</v>
      </c>
      <c r="O9013" s="1">
        <v>45202</v>
      </c>
      <c r="P9013">
        <v>85</v>
      </c>
      <c r="Q9013">
        <v>4</v>
      </c>
      <c r="R9013" t="s">
        <v>53</v>
      </c>
      <c r="S9013">
        <v>4</v>
      </c>
      <c r="T9013">
        <v>2</v>
      </c>
      <c r="U9013">
        <v>4</v>
      </c>
      <c r="V9013">
        <v>548</v>
      </c>
      <c r="W9013" t="s">
        <v>41</v>
      </c>
      <c r="X9013" t="s">
        <v>43527</v>
      </c>
      <c r="Y9013" t="s">
        <v>65</v>
      </c>
      <c r="Z9013" s="1">
        <v>45192</v>
      </c>
      <c r="AA9013" s="2">
        <v>0.10422453703703705</v>
      </c>
      <c r="AB9013" s="2">
        <v>0.56005787037037036</v>
      </c>
      <c r="AC9013" t="s">
        <v>45</v>
      </c>
      <c r="AD9013" t="s">
        <v>45</v>
      </c>
      <c r="AE9013" t="s">
        <v>45</v>
      </c>
      <c r="AF9013">
        <v>137</v>
      </c>
    </row>
    <row r="9014" spans="1:32">
      <c r="A9014">
        <v>34924</v>
      </c>
      <c r="B9014">
        <v>34024</v>
      </c>
      <c r="C9014" t="s">
        <v>139</v>
      </c>
      <c r="D9014" t="s">
        <v>427</v>
      </c>
      <c r="E9014" t="s">
        <v>48</v>
      </c>
      <c r="F9014" t="s">
        <v>43528</v>
      </c>
      <c r="G9014" t="s">
        <v>43529</v>
      </c>
      <c r="H9014" t="s">
        <v>309</v>
      </c>
      <c r="I9014" s="1">
        <v>17683</v>
      </c>
      <c r="J9014" t="s">
        <v>43530</v>
      </c>
      <c r="K9014" t="s">
        <v>43531</v>
      </c>
      <c r="L9014">
        <v>43741</v>
      </c>
      <c r="M9014" t="s">
        <v>309</v>
      </c>
      <c r="N9014" s="1">
        <v>45286</v>
      </c>
      <c r="O9014" s="1">
        <v>45288</v>
      </c>
      <c r="P9014">
        <v>44</v>
      </c>
      <c r="Q9014">
        <v>2</v>
      </c>
      <c r="R9014" t="s">
        <v>63</v>
      </c>
      <c r="S9014">
        <v>3</v>
      </c>
      <c r="T9014">
        <v>2</v>
      </c>
      <c r="U9014">
        <v>2</v>
      </c>
      <c r="V9014">
        <v>166</v>
      </c>
      <c r="W9014" t="s">
        <v>54</v>
      </c>
      <c r="X9014" t="s">
        <v>43532</v>
      </c>
      <c r="Y9014" t="s">
        <v>65</v>
      </c>
      <c r="Z9014" s="1">
        <v>45265</v>
      </c>
      <c r="AA9014" s="2">
        <v>0.99810185185185185</v>
      </c>
      <c r="AB9014" s="2">
        <v>0.5742708333333334</v>
      </c>
      <c r="AC9014" t="s">
        <v>45</v>
      </c>
      <c r="AD9014" t="s">
        <v>45</v>
      </c>
      <c r="AE9014" t="s">
        <v>44</v>
      </c>
      <c r="AF9014">
        <v>83</v>
      </c>
    </row>
    <row r="9015" spans="1:32">
      <c r="A9015">
        <v>34925</v>
      </c>
      <c r="B9015">
        <v>34025</v>
      </c>
      <c r="C9015" t="s">
        <v>1588</v>
      </c>
      <c r="D9015" t="s">
        <v>2363</v>
      </c>
      <c r="E9015" t="s">
        <v>48</v>
      </c>
      <c r="F9015" t="s">
        <v>43533</v>
      </c>
      <c r="G9015" t="s">
        <v>43534</v>
      </c>
      <c r="H9015" t="s">
        <v>272</v>
      </c>
      <c r="I9015" s="1">
        <v>16940</v>
      </c>
      <c r="J9015" t="s">
        <v>43535</v>
      </c>
      <c r="K9015" t="s">
        <v>28576</v>
      </c>
      <c r="L9015">
        <v>1302</v>
      </c>
      <c r="M9015" t="s">
        <v>272</v>
      </c>
      <c r="N9015" s="1">
        <v>44965</v>
      </c>
      <c r="O9015" s="1">
        <v>44969</v>
      </c>
      <c r="P9015">
        <v>67</v>
      </c>
      <c r="Q9015">
        <v>3</v>
      </c>
      <c r="R9015" t="s">
        <v>53</v>
      </c>
      <c r="S9015">
        <v>1</v>
      </c>
      <c r="T9015">
        <v>0</v>
      </c>
      <c r="U9015">
        <v>4</v>
      </c>
      <c r="V9015">
        <v>592</v>
      </c>
      <c r="W9015" t="s">
        <v>41</v>
      </c>
      <c r="X9015" t="s">
        <v>43536</v>
      </c>
      <c r="Y9015" t="s">
        <v>6</v>
      </c>
      <c r="Z9015" s="1">
        <v>44954</v>
      </c>
      <c r="AA9015" s="2">
        <v>0.49585648148148148</v>
      </c>
      <c r="AB9015" s="2">
        <v>0.52839120370370374</v>
      </c>
      <c r="AC9015" t="s">
        <v>44</v>
      </c>
      <c r="AD9015" t="s">
        <v>44</v>
      </c>
      <c r="AE9015" t="s">
        <v>45</v>
      </c>
      <c r="AF9015">
        <v>148</v>
      </c>
    </row>
    <row r="9016" spans="1:32">
      <c r="A9016">
        <v>34926</v>
      </c>
      <c r="B9016">
        <v>34026</v>
      </c>
      <c r="C9016" t="s">
        <v>1316</v>
      </c>
      <c r="D9016" t="s">
        <v>2599</v>
      </c>
      <c r="E9016" t="s">
        <v>48</v>
      </c>
      <c r="F9016" t="s">
        <v>43537</v>
      </c>
      <c r="G9016" t="s">
        <v>43538</v>
      </c>
      <c r="H9016" t="s">
        <v>692</v>
      </c>
      <c r="I9016" s="1">
        <v>25427</v>
      </c>
      <c r="J9016" t="s">
        <v>43539</v>
      </c>
      <c r="K9016" t="s">
        <v>43540</v>
      </c>
      <c r="L9016">
        <v>54714</v>
      </c>
      <c r="M9016" t="s">
        <v>692</v>
      </c>
      <c r="N9016" s="1">
        <v>45213</v>
      </c>
      <c r="O9016" s="1">
        <v>45218</v>
      </c>
      <c r="P9016">
        <v>84</v>
      </c>
      <c r="Q9016">
        <v>4</v>
      </c>
      <c r="R9016" t="s">
        <v>40</v>
      </c>
      <c r="S9016">
        <v>2</v>
      </c>
      <c r="T9016">
        <v>2</v>
      </c>
      <c r="U9016">
        <v>5</v>
      </c>
      <c r="V9016">
        <v>1155</v>
      </c>
      <c r="W9016" t="s">
        <v>54</v>
      </c>
      <c r="X9016" t="s">
        <v>43541</v>
      </c>
      <c r="Y9016" t="s">
        <v>81</v>
      </c>
      <c r="Z9016" s="1">
        <v>45189</v>
      </c>
      <c r="AA9016" s="2">
        <v>8.2731481481481475E-2</v>
      </c>
      <c r="AB9016" s="2">
        <v>0.68983796296296296</v>
      </c>
      <c r="AC9016" t="s">
        <v>45</v>
      </c>
      <c r="AD9016" t="s">
        <v>44</v>
      </c>
      <c r="AE9016" t="s">
        <v>44</v>
      </c>
      <c r="AF9016">
        <v>231</v>
      </c>
    </row>
    <row r="9017" spans="1:32">
      <c r="A9017">
        <v>34927</v>
      </c>
      <c r="B9017">
        <v>34027</v>
      </c>
      <c r="C9017" t="s">
        <v>3527</v>
      </c>
      <c r="D9017" t="s">
        <v>5089</v>
      </c>
      <c r="E9017" t="s">
        <v>48</v>
      </c>
      <c r="F9017" t="s">
        <v>43542</v>
      </c>
      <c r="G9017" t="s">
        <v>43543</v>
      </c>
      <c r="H9017" t="s">
        <v>280</v>
      </c>
      <c r="I9017" s="1">
        <v>29897</v>
      </c>
      <c r="J9017" t="s">
        <v>43544</v>
      </c>
      <c r="K9017" t="s">
        <v>22036</v>
      </c>
      <c r="L9017">
        <v>73721</v>
      </c>
      <c r="M9017" t="s">
        <v>280</v>
      </c>
      <c r="N9017" s="1">
        <v>45297</v>
      </c>
      <c r="O9017" s="1">
        <v>45302</v>
      </c>
      <c r="P9017">
        <v>34</v>
      </c>
      <c r="Q9017">
        <v>2</v>
      </c>
      <c r="R9017" t="s">
        <v>53</v>
      </c>
      <c r="S9017">
        <v>1</v>
      </c>
      <c r="T9017">
        <v>0</v>
      </c>
      <c r="U9017">
        <v>5</v>
      </c>
      <c r="V9017">
        <v>715</v>
      </c>
      <c r="W9017" t="s">
        <v>41</v>
      </c>
      <c r="X9017" t="s">
        <v>43545</v>
      </c>
      <c r="Y9017" t="s">
        <v>65</v>
      </c>
      <c r="Z9017" s="1">
        <v>45283</v>
      </c>
      <c r="AA9017" s="2">
        <v>0.76886574074074077</v>
      </c>
      <c r="AB9017" s="2">
        <v>0.44217592592592592</v>
      </c>
      <c r="AC9017" t="s">
        <v>44</v>
      </c>
      <c r="AD9017" t="s">
        <v>44</v>
      </c>
      <c r="AE9017" t="s">
        <v>45</v>
      </c>
      <c r="AF9017">
        <v>143</v>
      </c>
    </row>
    <row r="9018" spans="1:32">
      <c r="A9018">
        <v>34929</v>
      </c>
      <c r="B9018">
        <v>34029</v>
      </c>
      <c r="C9018" t="s">
        <v>90</v>
      </c>
      <c r="D9018" t="s">
        <v>768</v>
      </c>
      <c r="E9018" t="s">
        <v>48</v>
      </c>
      <c r="F9018" t="s">
        <v>43546</v>
      </c>
      <c r="G9018" t="s">
        <v>43547</v>
      </c>
      <c r="H9018" t="s">
        <v>530</v>
      </c>
      <c r="I9018" s="1">
        <v>30018</v>
      </c>
      <c r="J9018" t="s">
        <v>43548</v>
      </c>
      <c r="K9018" t="s">
        <v>43549</v>
      </c>
      <c r="L9018">
        <v>54520</v>
      </c>
      <c r="M9018" t="s">
        <v>530</v>
      </c>
      <c r="N9018" s="1">
        <v>45203</v>
      </c>
      <c r="O9018" s="1">
        <v>45205</v>
      </c>
      <c r="P9018">
        <v>94</v>
      </c>
      <c r="Q9018">
        <v>4</v>
      </c>
      <c r="R9018" t="s">
        <v>53</v>
      </c>
      <c r="S9018">
        <v>4</v>
      </c>
      <c r="T9018">
        <v>0</v>
      </c>
      <c r="U9018">
        <v>2</v>
      </c>
      <c r="V9018">
        <v>294</v>
      </c>
      <c r="W9018" t="s">
        <v>41</v>
      </c>
      <c r="X9018" t="s">
        <v>43550</v>
      </c>
      <c r="Y9018" t="s">
        <v>81</v>
      </c>
      <c r="Z9018" s="1">
        <v>45177</v>
      </c>
      <c r="AA9018" s="2">
        <v>0.32880787037037035</v>
      </c>
      <c r="AB9018" s="2">
        <v>0.85269675925925925</v>
      </c>
      <c r="AC9018" t="s">
        <v>44</v>
      </c>
      <c r="AD9018" t="s">
        <v>44</v>
      </c>
      <c r="AE9018" t="s">
        <v>44</v>
      </c>
      <c r="AF9018">
        <v>147</v>
      </c>
    </row>
    <row r="9019" spans="1:32">
      <c r="A9019">
        <v>34932</v>
      </c>
      <c r="B9019">
        <v>34032</v>
      </c>
      <c r="C9019" t="s">
        <v>988</v>
      </c>
      <c r="D9019" t="s">
        <v>3461</v>
      </c>
      <c r="E9019" t="s">
        <v>34</v>
      </c>
      <c r="F9019" t="s">
        <v>43551</v>
      </c>
      <c r="G9019">
        <v>5376930630</v>
      </c>
      <c r="H9019" t="s">
        <v>309</v>
      </c>
      <c r="I9019" s="1">
        <v>17414</v>
      </c>
      <c r="J9019" t="s">
        <v>43552</v>
      </c>
      <c r="K9019" t="s">
        <v>43553</v>
      </c>
      <c r="L9019">
        <v>72748</v>
      </c>
      <c r="M9019" t="s">
        <v>309</v>
      </c>
      <c r="N9019" s="1">
        <v>45143</v>
      </c>
      <c r="O9019" s="1">
        <v>45144</v>
      </c>
      <c r="P9019">
        <v>99</v>
      </c>
      <c r="Q9019">
        <v>4</v>
      </c>
      <c r="R9019" t="s">
        <v>40</v>
      </c>
      <c r="S9019">
        <v>1</v>
      </c>
      <c r="T9019">
        <v>2</v>
      </c>
      <c r="U9019">
        <v>1</v>
      </c>
      <c r="V9019">
        <v>242</v>
      </c>
      <c r="W9019" t="s">
        <v>54</v>
      </c>
      <c r="X9019" t="s">
        <v>43554</v>
      </c>
      <c r="Y9019" t="s">
        <v>43</v>
      </c>
      <c r="Z9019" s="1">
        <v>45131</v>
      </c>
      <c r="AA9019" s="2">
        <v>0.84769675925925936</v>
      </c>
      <c r="AB9019" s="2">
        <v>0.15814814814814815</v>
      </c>
      <c r="AC9019" t="s">
        <v>44</v>
      </c>
      <c r="AD9019" t="s">
        <v>45</v>
      </c>
      <c r="AE9019" t="s">
        <v>44</v>
      </c>
      <c r="AF9019">
        <v>242</v>
      </c>
    </row>
    <row r="9020" spans="1:32">
      <c r="A9020">
        <v>34934</v>
      </c>
      <c r="B9020">
        <v>34034</v>
      </c>
      <c r="C9020" t="s">
        <v>702</v>
      </c>
      <c r="D9020" t="s">
        <v>19111</v>
      </c>
      <c r="E9020" t="s">
        <v>48</v>
      </c>
      <c r="F9020" t="s">
        <v>43555</v>
      </c>
      <c r="G9020" t="s">
        <v>43556</v>
      </c>
      <c r="H9020" t="s">
        <v>50</v>
      </c>
      <c r="I9020" s="1">
        <v>18873</v>
      </c>
      <c r="J9020" t="s">
        <v>43557</v>
      </c>
      <c r="K9020" t="s">
        <v>17030</v>
      </c>
      <c r="L9020">
        <v>85505</v>
      </c>
      <c r="M9020" t="s">
        <v>50</v>
      </c>
      <c r="N9020" s="1">
        <v>45226</v>
      </c>
      <c r="O9020" s="1">
        <v>45228</v>
      </c>
      <c r="P9020">
        <v>86</v>
      </c>
      <c r="Q9020">
        <v>4</v>
      </c>
      <c r="R9020" t="s">
        <v>63</v>
      </c>
      <c r="S9020">
        <v>4</v>
      </c>
      <c r="T9020">
        <v>0</v>
      </c>
      <c r="U9020">
        <v>2</v>
      </c>
      <c r="V9020">
        <v>152</v>
      </c>
      <c r="W9020" t="s">
        <v>54</v>
      </c>
      <c r="X9020" t="s">
        <v>43558</v>
      </c>
      <c r="Y9020" t="s">
        <v>43</v>
      </c>
      <c r="Z9020" s="1">
        <v>45192</v>
      </c>
      <c r="AA9020" s="2">
        <v>0.54160879629629632</v>
      </c>
      <c r="AB9020" s="2">
        <v>1.6828703703703703E-2</v>
      </c>
      <c r="AC9020" t="s">
        <v>45</v>
      </c>
      <c r="AD9020" t="s">
        <v>44</v>
      </c>
      <c r="AE9020" t="s">
        <v>44</v>
      </c>
      <c r="AF9020">
        <v>76</v>
      </c>
    </row>
    <row r="9021" spans="1:32">
      <c r="A9021">
        <v>34939</v>
      </c>
      <c r="B9021">
        <v>34039</v>
      </c>
      <c r="C9021" t="s">
        <v>7363</v>
      </c>
      <c r="D9021" t="s">
        <v>24769</v>
      </c>
      <c r="E9021" t="s">
        <v>34</v>
      </c>
      <c r="F9021" t="s">
        <v>43559</v>
      </c>
      <c r="G9021" t="s">
        <v>43560</v>
      </c>
      <c r="H9021" t="s">
        <v>70</v>
      </c>
      <c r="I9021" s="1">
        <v>36186</v>
      </c>
      <c r="J9021" t="s">
        <v>43561</v>
      </c>
      <c r="K9021" t="s">
        <v>12299</v>
      </c>
      <c r="L9021">
        <v>45792</v>
      </c>
      <c r="M9021" t="s">
        <v>70</v>
      </c>
      <c r="N9021" s="1">
        <v>45301</v>
      </c>
      <c r="O9021" s="1">
        <v>45302</v>
      </c>
      <c r="P9021">
        <v>39</v>
      </c>
      <c r="Q9021">
        <v>2</v>
      </c>
      <c r="R9021" t="s">
        <v>40</v>
      </c>
      <c r="S9021">
        <v>1</v>
      </c>
      <c r="T9021">
        <v>0</v>
      </c>
      <c r="U9021">
        <v>1</v>
      </c>
      <c r="V9021">
        <v>212</v>
      </c>
      <c r="W9021" t="s">
        <v>54</v>
      </c>
      <c r="X9021" t="s">
        <v>43562</v>
      </c>
      <c r="Y9021" t="s">
        <v>65</v>
      </c>
      <c r="Z9021" s="1">
        <v>45266</v>
      </c>
      <c r="AA9021" s="2">
        <v>0.36959490740740741</v>
      </c>
      <c r="AB9021" s="2">
        <v>0.65313657407407411</v>
      </c>
      <c r="AC9021" t="s">
        <v>44</v>
      </c>
      <c r="AD9021" t="s">
        <v>45</v>
      </c>
      <c r="AE9021" t="s">
        <v>45</v>
      </c>
      <c r="AF9021">
        <v>212</v>
      </c>
    </row>
    <row r="9022" spans="1:32">
      <c r="A9022">
        <v>34946</v>
      </c>
      <c r="B9022">
        <v>34046</v>
      </c>
      <c r="C9022" t="s">
        <v>702</v>
      </c>
      <c r="D9022" t="s">
        <v>5539</v>
      </c>
      <c r="E9022" t="s">
        <v>48</v>
      </c>
      <c r="F9022" t="s">
        <v>43563</v>
      </c>
      <c r="G9022" t="s">
        <v>43564</v>
      </c>
      <c r="H9022" t="s">
        <v>418</v>
      </c>
      <c r="I9022" s="1">
        <v>21282</v>
      </c>
      <c r="J9022" t="s">
        <v>43565</v>
      </c>
      <c r="K9022" t="s">
        <v>37044</v>
      </c>
      <c r="L9022">
        <v>90686</v>
      </c>
      <c r="M9022" t="s">
        <v>418</v>
      </c>
      <c r="N9022" s="1">
        <v>45270</v>
      </c>
      <c r="O9022" s="1">
        <v>45275</v>
      </c>
      <c r="P9022">
        <v>54</v>
      </c>
      <c r="Q9022">
        <v>3</v>
      </c>
      <c r="R9022" t="s">
        <v>40</v>
      </c>
      <c r="S9022">
        <v>1</v>
      </c>
      <c r="T9022">
        <v>1</v>
      </c>
      <c r="U9022">
        <v>5</v>
      </c>
      <c r="V9022">
        <v>1010</v>
      </c>
      <c r="W9022" t="s">
        <v>41</v>
      </c>
      <c r="X9022" t="s">
        <v>43566</v>
      </c>
      <c r="Y9022" t="s">
        <v>43</v>
      </c>
      <c r="Z9022" s="1">
        <v>45249</v>
      </c>
      <c r="AA9022" s="2">
        <v>0.92053240740740738</v>
      </c>
      <c r="AB9022" s="2">
        <v>0.34175925925925926</v>
      </c>
      <c r="AC9022" t="s">
        <v>44</v>
      </c>
      <c r="AD9022" t="s">
        <v>44</v>
      </c>
      <c r="AE9022" t="s">
        <v>45</v>
      </c>
      <c r="AF9022">
        <v>202</v>
      </c>
    </row>
    <row r="9023" spans="1:32">
      <c r="A9023">
        <v>34949</v>
      </c>
      <c r="B9023">
        <v>34049</v>
      </c>
      <c r="C9023" t="s">
        <v>25130</v>
      </c>
      <c r="D9023" t="s">
        <v>2757</v>
      </c>
      <c r="E9023" t="s">
        <v>34</v>
      </c>
      <c r="F9023" t="s">
        <v>43567</v>
      </c>
      <c r="G9023" t="s">
        <v>43568</v>
      </c>
      <c r="H9023" t="s">
        <v>272</v>
      </c>
      <c r="I9023" s="1">
        <v>27398</v>
      </c>
      <c r="J9023" t="s">
        <v>43569</v>
      </c>
      <c r="K9023" t="s">
        <v>6700</v>
      </c>
      <c r="L9023">
        <v>99874</v>
      </c>
      <c r="M9023" t="s">
        <v>272</v>
      </c>
      <c r="N9023" s="1">
        <v>45325</v>
      </c>
      <c r="O9023" s="1">
        <v>45330</v>
      </c>
      <c r="P9023">
        <v>74</v>
      </c>
      <c r="Q9023">
        <v>3</v>
      </c>
      <c r="R9023" t="s">
        <v>63</v>
      </c>
      <c r="S9023">
        <v>3</v>
      </c>
      <c r="T9023">
        <v>0</v>
      </c>
      <c r="U9023">
        <v>5</v>
      </c>
      <c r="V9023">
        <v>320</v>
      </c>
      <c r="W9023" t="s">
        <v>54</v>
      </c>
      <c r="X9023" t="s">
        <v>43570</v>
      </c>
      <c r="Y9023" t="s">
        <v>43</v>
      </c>
      <c r="Z9023" s="1">
        <v>45290</v>
      </c>
      <c r="AA9023" s="2">
        <v>8.8773148148148143E-2</v>
      </c>
      <c r="AB9023" s="2">
        <v>0.63909722222222221</v>
      </c>
      <c r="AC9023" t="s">
        <v>45</v>
      </c>
      <c r="AD9023" t="s">
        <v>45</v>
      </c>
      <c r="AE9023" t="s">
        <v>44</v>
      </c>
      <c r="AF9023">
        <v>64</v>
      </c>
    </row>
    <row r="9024" spans="1:32">
      <c r="A9024">
        <v>34951</v>
      </c>
      <c r="B9024">
        <v>34051</v>
      </c>
      <c r="C9024" t="s">
        <v>1247</v>
      </c>
      <c r="D9024" t="s">
        <v>1902</v>
      </c>
      <c r="E9024" t="s">
        <v>48</v>
      </c>
      <c r="F9024" t="s">
        <v>43571</v>
      </c>
      <c r="G9024" t="s">
        <v>43572</v>
      </c>
      <c r="H9024" t="s">
        <v>86</v>
      </c>
      <c r="I9024" s="1">
        <v>22590</v>
      </c>
      <c r="J9024" t="s">
        <v>43573</v>
      </c>
      <c r="K9024" t="s">
        <v>43574</v>
      </c>
      <c r="L9024">
        <v>44197</v>
      </c>
      <c r="M9024" t="s">
        <v>86</v>
      </c>
      <c r="N9024" s="1">
        <v>45032</v>
      </c>
      <c r="O9024" s="1">
        <v>45033</v>
      </c>
      <c r="P9024">
        <v>71</v>
      </c>
      <c r="Q9024">
        <v>3</v>
      </c>
      <c r="R9024" t="s">
        <v>63</v>
      </c>
      <c r="S9024">
        <v>1</v>
      </c>
      <c r="T9024">
        <v>0</v>
      </c>
      <c r="U9024">
        <v>1</v>
      </c>
      <c r="V9024">
        <v>64</v>
      </c>
      <c r="W9024" t="s">
        <v>54</v>
      </c>
      <c r="X9024" t="s">
        <v>43575</v>
      </c>
      <c r="Y9024" t="s">
        <v>43</v>
      </c>
      <c r="Z9024" s="1">
        <v>45025</v>
      </c>
      <c r="AA9024" s="2">
        <v>0.2751851851851852</v>
      </c>
      <c r="AB9024" s="2">
        <v>5.7442129629629628E-2</v>
      </c>
      <c r="AC9024" t="s">
        <v>44</v>
      </c>
      <c r="AD9024" t="s">
        <v>44</v>
      </c>
      <c r="AE9024" t="s">
        <v>44</v>
      </c>
      <c r="AF9024">
        <v>64</v>
      </c>
    </row>
    <row r="9025" spans="1:32">
      <c r="A9025">
        <v>34954</v>
      </c>
      <c r="B9025">
        <v>34054</v>
      </c>
      <c r="C9025" t="s">
        <v>416</v>
      </c>
      <c r="D9025" t="s">
        <v>57</v>
      </c>
      <c r="E9025" t="s">
        <v>48</v>
      </c>
      <c r="F9025" t="s">
        <v>43576</v>
      </c>
      <c r="G9025" t="s">
        <v>43577</v>
      </c>
      <c r="H9025" t="s">
        <v>225</v>
      </c>
      <c r="I9025" s="1">
        <v>15929</v>
      </c>
      <c r="J9025" t="s">
        <v>43578</v>
      </c>
      <c r="K9025" t="s">
        <v>43579</v>
      </c>
      <c r="L9025">
        <v>71824</v>
      </c>
      <c r="M9025" t="s">
        <v>225</v>
      </c>
      <c r="N9025" s="1">
        <v>45282</v>
      </c>
      <c r="O9025" s="1">
        <v>45286</v>
      </c>
      <c r="P9025">
        <v>88</v>
      </c>
      <c r="Q9025">
        <v>4</v>
      </c>
      <c r="R9025" t="s">
        <v>53</v>
      </c>
      <c r="S9025">
        <v>4</v>
      </c>
      <c r="T9025">
        <v>1</v>
      </c>
      <c r="U9025">
        <v>4</v>
      </c>
      <c r="V9025">
        <v>592</v>
      </c>
      <c r="W9025" t="s">
        <v>41</v>
      </c>
      <c r="X9025" t="s">
        <v>43580</v>
      </c>
      <c r="Y9025" t="s">
        <v>65</v>
      </c>
      <c r="Z9025" s="1">
        <v>45277</v>
      </c>
      <c r="AA9025" s="2">
        <v>0.86601851851851863</v>
      </c>
      <c r="AB9025" s="2">
        <v>0.22687500000000002</v>
      </c>
      <c r="AC9025" t="s">
        <v>45</v>
      </c>
      <c r="AD9025" t="s">
        <v>44</v>
      </c>
      <c r="AE9025" t="s">
        <v>45</v>
      </c>
      <c r="AF9025">
        <v>148</v>
      </c>
    </row>
    <row r="9026" spans="1:32">
      <c r="A9026">
        <v>34959</v>
      </c>
      <c r="B9026">
        <v>34059</v>
      </c>
      <c r="C9026" t="s">
        <v>2741</v>
      </c>
      <c r="D9026" t="s">
        <v>12821</v>
      </c>
      <c r="E9026" t="s">
        <v>48</v>
      </c>
      <c r="F9026" t="s">
        <v>43581</v>
      </c>
      <c r="G9026" t="s">
        <v>43582</v>
      </c>
      <c r="H9026" t="s">
        <v>1251</v>
      </c>
      <c r="I9026" s="1">
        <v>24016</v>
      </c>
      <c r="J9026" t="s">
        <v>43583</v>
      </c>
      <c r="K9026" t="s">
        <v>43584</v>
      </c>
      <c r="L9026">
        <v>85609</v>
      </c>
      <c r="M9026" t="s">
        <v>1251</v>
      </c>
      <c r="N9026" s="1">
        <v>44971</v>
      </c>
      <c r="O9026" s="1">
        <v>44974</v>
      </c>
      <c r="P9026">
        <v>60</v>
      </c>
      <c r="Q9026">
        <v>3</v>
      </c>
      <c r="R9026" t="s">
        <v>40</v>
      </c>
      <c r="S9026">
        <v>3</v>
      </c>
      <c r="T9026">
        <v>2</v>
      </c>
      <c r="U9026">
        <v>3</v>
      </c>
      <c r="V9026">
        <v>678</v>
      </c>
      <c r="W9026" t="s">
        <v>41</v>
      </c>
      <c r="X9026" t="s">
        <v>43585</v>
      </c>
      <c r="Y9026" t="s">
        <v>43</v>
      </c>
      <c r="Z9026" s="1">
        <v>44957</v>
      </c>
      <c r="AA9026" s="2">
        <v>0.48510416666666667</v>
      </c>
      <c r="AB9026" s="2">
        <v>5.4016203703703712E-2</v>
      </c>
      <c r="AC9026" t="s">
        <v>45</v>
      </c>
      <c r="AD9026" t="s">
        <v>44</v>
      </c>
      <c r="AE9026" t="s">
        <v>45</v>
      </c>
      <c r="AF9026">
        <v>226</v>
      </c>
    </row>
    <row r="9027" spans="1:32">
      <c r="A9027">
        <v>34960</v>
      </c>
      <c r="B9027">
        <v>34060</v>
      </c>
      <c r="C9027" t="s">
        <v>377</v>
      </c>
      <c r="D9027" t="s">
        <v>18361</v>
      </c>
      <c r="E9027" t="s">
        <v>48</v>
      </c>
      <c r="F9027" t="s">
        <v>10359</v>
      </c>
      <c r="G9027" t="s">
        <v>43586</v>
      </c>
      <c r="H9027" t="s">
        <v>94</v>
      </c>
      <c r="I9027" s="1">
        <v>34052</v>
      </c>
      <c r="J9027" t="s">
        <v>43587</v>
      </c>
      <c r="K9027" t="s">
        <v>43588</v>
      </c>
      <c r="L9027">
        <v>72407</v>
      </c>
      <c r="M9027" t="s">
        <v>94</v>
      </c>
      <c r="N9027" s="1">
        <v>45006</v>
      </c>
      <c r="O9027" s="1">
        <v>45007</v>
      </c>
      <c r="P9027">
        <v>82</v>
      </c>
      <c r="Q9027">
        <v>4</v>
      </c>
      <c r="R9027" t="s">
        <v>53</v>
      </c>
      <c r="S9027">
        <v>2</v>
      </c>
      <c r="T9027">
        <v>2</v>
      </c>
      <c r="U9027">
        <v>1</v>
      </c>
      <c r="V9027">
        <v>126</v>
      </c>
      <c r="W9027" t="s">
        <v>41</v>
      </c>
      <c r="X9027" t="s">
        <v>43589</v>
      </c>
      <c r="Y9027" t="s">
        <v>81</v>
      </c>
      <c r="Z9027" s="1">
        <v>44980</v>
      </c>
      <c r="AA9027" s="2">
        <v>0.28787037037037039</v>
      </c>
      <c r="AB9027" s="2">
        <v>0.60707175925925927</v>
      </c>
      <c r="AC9027" t="s">
        <v>45</v>
      </c>
      <c r="AD9027" t="s">
        <v>44</v>
      </c>
      <c r="AE9027" t="s">
        <v>44</v>
      </c>
      <c r="AF9027">
        <v>126</v>
      </c>
    </row>
    <row r="9028" spans="1:32">
      <c r="A9028">
        <v>34963</v>
      </c>
      <c r="B9028">
        <v>34063</v>
      </c>
      <c r="C9028" t="s">
        <v>391</v>
      </c>
      <c r="D9028" t="s">
        <v>977</v>
      </c>
      <c r="E9028" t="s">
        <v>48</v>
      </c>
      <c r="F9028" t="s">
        <v>43590</v>
      </c>
      <c r="G9028" t="s">
        <v>43591</v>
      </c>
      <c r="H9028" t="s">
        <v>225</v>
      </c>
      <c r="I9028" s="1">
        <v>25798</v>
      </c>
      <c r="J9028" t="s">
        <v>43592</v>
      </c>
      <c r="K9028" t="s">
        <v>43593</v>
      </c>
      <c r="L9028">
        <v>71187</v>
      </c>
      <c r="M9028" t="s">
        <v>225</v>
      </c>
      <c r="N9028" s="1">
        <v>45266</v>
      </c>
      <c r="O9028" s="1">
        <v>45271</v>
      </c>
      <c r="P9028">
        <v>57</v>
      </c>
      <c r="Q9028">
        <v>3</v>
      </c>
      <c r="R9028" t="s">
        <v>40</v>
      </c>
      <c r="S9028">
        <v>4</v>
      </c>
      <c r="T9028">
        <v>0</v>
      </c>
      <c r="U9028">
        <v>5</v>
      </c>
      <c r="V9028">
        <v>1195</v>
      </c>
      <c r="W9028" t="s">
        <v>54</v>
      </c>
      <c r="X9028" t="s">
        <v>43594</v>
      </c>
      <c r="Y9028" t="s">
        <v>65</v>
      </c>
      <c r="Z9028" s="1">
        <v>45240</v>
      </c>
      <c r="AA9028" s="2">
        <v>0.37818287037037041</v>
      </c>
      <c r="AB9028" s="2">
        <v>0.62318287037037035</v>
      </c>
      <c r="AC9028" t="s">
        <v>44</v>
      </c>
      <c r="AD9028" t="s">
        <v>45</v>
      </c>
      <c r="AE9028" t="s">
        <v>44</v>
      </c>
      <c r="AF9028">
        <v>239</v>
      </c>
    </row>
    <row r="9029" spans="1:32">
      <c r="A9029">
        <v>34964</v>
      </c>
      <c r="B9029">
        <v>34064</v>
      </c>
      <c r="C9029" t="s">
        <v>20229</v>
      </c>
      <c r="D9029" t="s">
        <v>91</v>
      </c>
      <c r="E9029" t="s">
        <v>48</v>
      </c>
      <c r="F9029" t="s">
        <v>43595</v>
      </c>
      <c r="G9029" t="s">
        <v>43596</v>
      </c>
      <c r="H9029" t="s">
        <v>295</v>
      </c>
      <c r="I9029" s="1">
        <v>34883</v>
      </c>
      <c r="J9029" t="s">
        <v>43597</v>
      </c>
      <c r="K9029" t="s">
        <v>1604</v>
      </c>
      <c r="L9029">
        <v>11477</v>
      </c>
      <c r="M9029" t="s">
        <v>295</v>
      </c>
      <c r="N9029" s="1">
        <v>45223</v>
      </c>
      <c r="O9029" s="1">
        <v>45226</v>
      </c>
      <c r="P9029">
        <v>94</v>
      </c>
      <c r="Q9029">
        <v>4</v>
      </c>
      <c r="R9029" t="s">
        <v>53</v>
      </c>
      <c r="S9029">
        <v>4</v>
      </c>
      <c r="T9029">
        <v>2</v>
      </c>
      <c r="U9029">
        <v>3</v>
      </c>
      <c r="V9029">
        <v>450</v>
      </c>
      <c r="W9029" t="s">
        <v>41</v>
      </c>
      <c r="X9029" t="s">
        <v>43598</v>
      </c>
      <c r="Y9029" t="s">
        <v>43</v>
      </c>
      <c r="Z9029" s="1">
        <v>45203</v>
      </c>
      <c r="AA9029" s="2">
        <v>0.29689814814814813</v>
      </c>
      <c r="AB9029" s="2">
        <v>0.86724537037037042</v>
      </c>
      <c r="AC9029" t="s">
        <v>44</v>
      </c>
      <c r="AD9029" t="s">
        <v>45</v>
      </c>
      <c r="AE9029" t="s">
        <v>44</v>
      </c>
      <c r="AF9029">
        <v>150</v>
      </c>
    </row>
    <row r="9030" spans="1:32">
      <c r="A9030">
        <v>34965</v>
      </c>
      <c r="B9030">
        <v>34065</v>
      </c>
      <c r="C9030" t="s">
        <v>371</v>
      </c>
      <c r="D9030" t="s">
        <v>126</v>
      </c>
      <c r="E9030" t="s">
        <v>34</v>
      </c>
      <c r="F9030" t="s">
        <v>35100</v>
      </c>
      <c r="G9030" t="s">
        <v>43599</v>
      </c>
      <c r="H9030" t="s">
        <v>309</v>
      </c>
      <c r="I9030" s="1">
        <v>35502</v>
      </c>
      <c r="J9030" t="s">
        <v>43600</v>
      </c>
      <c r="K9030" t="s">
        <v>5009</v>
      </c>
      <c r="L9030">
        <v>15715</v>
      </c>
      <c r="M9030" t="s">
        <v>309</v>
      </c>
      <c r="N9030" s="1">
        <v>45027</v>
      </c>
      <c r="O9030" s="1">
        <v>45030</v>
      </c>
      <c r="P9030">
        <v>22</v>
      </c>
      <c r="Q9030">
        <v>1</v>
      </c>
      <c r="R9030" t="s">
        <v>53</v>
      </c>
      <c r="S9030">
        <v>3</v>
      </c>
      <c r="T9030">
        <v>0</v>
      </c>
      <c r="U9030">
        <v>3</v>
      </c>
      <c r="V9030">
        <v>432</v>
      </c>
      <c r="W9030" t="s">
        <v>41</v>
      </c>
      <c r="X9030" t="s">
        <v>43601</v>
      </c>
      <c r="Y9030" t="s">
        <v>6</v>
      </c>
      <c r="Z9030" s="1">
        <v>45008</v>
      </c>
      <c r="AA9030" s="2">
        <v>0.14357638888888888</v>
      </c>
      <c r="AB9030" s="2">
        <v>5.5555555555555558E-3</v>
      </c>
      <c r="AC9030" t="s">
        <v>44</v>
      </c>
      <c r="AD9030" t="s">
        <v>44</v>
      </c>
      <c r="AE9030" t="s">
        <v>44</v>
      </c>
      <c r="AF9030">
        <v>144</v>
      </c>
    </row>
    <row r="9031" spans="1:32">
      <c r="A9031">
        <v>34966</v>
      </c>
      <c r="B9031">
        <v>34066</v>
      </c>
      <c r="C9031" t="s">
        <v>602</v>
      </c>
      <c r="D9031" t="s">
        <v>1128</v>
      </c>
      <c r="E9031" t="s">
        <v>34</v>
      </c>
      <c r="F9031" t="s">
        <v>43602</v>
      </c>
      <c r="G9031" t="s">
        <v>43603</v>
      </c>
      <c r="H9031" t="s">
        <v>1251</v>
      </c>
      <c r="I9031" s="1">
        <v>19731</v>
      </c>
      <c r="J9031" t="s">
        <v>43604</v>
      </c>
      <c r="K9031" t="s">
        <v>41800</v>
      </c>
      <c r="L9031">
        <v>82195</v>
      </c>
      <c r="M9031" t="s">
        <v>1251</v>
      </c>
      <c r="N9031" s="1">
        <v>45020</v>
      </c>
      <c r="O9031" s="1">
        <v>45022</v>
      </c>
      <c r="P9031">
        <v>35</v>
      </c>
      <c r="Q9031">
        <v>2</v>
      </c>
      <c r="R9031" t="s">
        <v>63</v>
      </c>
      <c r="S9031">
        <v>3</v>
      </c>
      <c r="T9031">
        <v>1</v>
      </c>
      <c r="U9031">
        <v>2</v>
      </c>
      <c r="V9031">
        <v>126</v>
      </c>
      <c r="W9031" t="s">
        <v>54</v>
      </c>
      <c r="X9031" t="s">
        <v>43605</v>
      </c>
      <c r="Y9031" t="s">
        <v>43</v>
      </c>
      <c r="Z9031" s="1">
        <v>45007</v>
      </c>
      <c r="AA9031" s="2">
        <v>0.44748842592592591</v>
      </c>
      <c r="AB9031" s="2">
        <v>0.59214120370370371</v>
      </c>
      <c r="AC9031" t="s">
        <v>45</v>
      </c>
      <c r="AD9031" t="s">
        <v>45</v>
      </c>
      <c r="AE9031" t="s">
        <v>45</v>
      </c>
      <c r="AF9031">
        <v>63</v>
      </c>
    </row>
    <row r="9032" spans="1:32">
      <c r="A9032">
        <v>34967</v>
      </c>
      <c r="B9032">
        <v>34067</v>
      </c>
      <c r="C9032" t="s">
        <v>2481</v>
      </c>
      <c r="D9032" t="s">
        <v>10523</v>
      </c>
      <c r="E9032" t="s">
        <v>48</v>
      </c>
      <c r="F9032" t="s">
        <v>43606</v>
      </c>
      <c r="G9032" t="s">
        <v>43607</v>
      </c>
      <c r="H9032" t="s">
        <v>692</v>
      </c>
      <c r="I9032" s="1">
        <v>32984</v>
      </c>
      <c r="J9032" t="s">
        <v>43608</v>
      </c>
      <c r="K9032" t="s">
        <v>3031</v>
      </c>
      <c r="L9032">
        <v>59918</v>
      </c>
      <c r="M9032" t="s">
        <v>692</v>
      </c>
      <c r="N9032" s="1">
        <v>45113</v>
      </c>
      <c r="O9032" s="1">
        <v>45115</v>
      </c>
      <c r="P9032">
        <v>67</v>
      </c>
      <c r="Q9032">
        <v>3</v>
      </c>
      <c r="R9032" t="s">
        <v>53</v>
      </c>
      <c r="S9032">
        <v>1</v>
      </c>
      <c r="T9032">
        <v>1</v>
      </c>
      <c r="U9032">
        <v>2</v>
      </c>
      <c r="V9032">
        <v>290</v>
      </c>
      <c r="W9032" t="s">
        <v>41</v>
      </c>
      <c r="X9032" t="s">
        <v>43609</v>
      </c>
      <c r="Y9032" t="s">
        <v>65</v>
      </c>
      <c r="Z9032" s="1">
        <v>45080</v>
      </c>
      <c r="AA9032" s="2">
        <v>0.11651620370370371</v>
      </c>
      <c r="AB9032" s="2">
        <v>0.19011574074074075</v>
      </c>
      <c r="AC9032" t="s">
        <v>45</v>
      </c>
      <c r="AD9032" t="s">
        <v>45</v>
      </c>
      <c r="AE9032" t="s">
        <v>45</v>
      </c>
      <c r="AF9032">
        <v>145</v>
      </c>
    </row>
    <row r="9033" spans="1:32">
      <c r="A9033">
        <v>34975</v>
      </c>
      <c r="B9033">
        <v>34075</v>
      </c>
      <c r="C9033" t="s">
        <v>1316</v>
      </c>
      <c r="D9033" t="s">
        <v>23275</v>
      </c>
      <c r="E9033" t="s">
        <v>34</v>
      </c>
      <c r="F9033" t="s">
        <v>43610</v>
      </c>
      <c r="G9033" t="s">
        <v>43611</v>
      </c>
      <c r="H9033" t="s">
        <v>77</v>
      </c>
      <c r="I9033" s="1">
        <v>26272</v>
      </c>
      <c r="J9033" t="s">
        <v>43612</v>
      </c>
      <c r="K9033" t="s">
        <v>43613</v>
      </c>
      <c r="L9033">
        <v>75632</v>
      </c>
      <c r="M9033" t="s">
        <v>77</v>
      </c>
      <c r="N9033" s="1">
        <v>45299</v>
      </c>
      <c r="O9033" s="1">
        <v>45302</v>
      </c>
      <c r="P9033">
        <v>56</v>
      </c>
      <c r="Q9033">
        <v>3</v>
      </c>
      <c r="R9033" t="s">
        <v>63</v>
      </c>
      <c r="S9033">
        <v>1</v>
      </c>
      <c r="T9033">
        <v>0</v>
      </c>
      <c r="U9033">
        <v>3</v>
      </c>
      <c r="V9033">
        <v>237</v>
      </c>
      <c r="W9033" t="s">
        <v>54</v>
      </c>
      <c r="X9033" t="s">
        <v>43614</v>
      </c>
      <c r="Y9033" t="s">
        <v>65</v>
      </c>
      <c r="Z9033" s="1">
        <v>45266</v>
      </c>
      <c r="AA9033" s="2">
        <v>0.51063657407407403</v>
      </c>
      <c r="AB9033" s="2">
        <v>0.66150462962962964</v>
      </c>
      <c r="AC9033" t="s">
        <v>45</v>
      </c>
      <c r="AD9033" t="s">
        <v>45</v>
      </c>
      <c r="AE9033" t="s">
        <v>44</v>
      </c>
      <c r="AF9033">
        <v>79</v>
      </c>
    </row>
    <row r="9034" spans="1:32">
      <c r="A9034">
        <v>34982</v>
      </c>
      <c r="B9034">
        <v>34082</v>
      </c>
      <c r="C9034" t="s">
        <v>1481</v>
      </c>
      <c r="D9034" t="s">
        <v>19956</v>
      </c>
      <c r="E9034" t="s">
        <v>34</v>
      </c>
      <c r="F9034" t="s">
        <v>43615</v>
      </c>
      <c r="G9034" t="s">
        <v>43616</v>
      </c>
      <c r="H9034" t="s">
        <v>225</v>
      </c>
      <c r="I9034" s="1">
        <v>21350</v>
      </c>
      <c r="J9034" t="s">
        <v>43617</v>
      </c>
      <c r="K9034" t="s">
        <v>43618</v>
      </c>
      <c r="L9034">
        <v>62669</v>
      </c>
      <c r="M9034" t="s">
        <v>225</v>
      </c>
      <c r="N9034" s="1">
        <v>45065</v>
      </c>
      <c r="O9034" s="1">
        <v>45066</v>
      </c>
      <c r="P9034">
        <v>34</v>
      </c>
      <c r="Q9034">
        <v>2</v>
      </c>
      <c r="R9034" t="s">
        <v>53</v>
      </c>
      <c r="S9034">
        <v>2</v>
      </c>
      <c r="T9034">
        <v>2</v>
      </c>
      <c r="U9034">
        <v>1</v>
      </c>
      <c r="V9034">
        <v>145</v>
      </c>
      <c r="W9034" t="s">
        <v>54</v>
      </c>
      <c r="X9034" t="s">
        <v>43619</v>
      </c>
      <c r="Y9034" t="s">
        <v>65</v>
      </c>
      <c r="Z9034" s="1">
        <v>45041</v>
      </c>
      <c r="AA9034" s="2">
        <v>0.32104166666666667</v>
      </c>
      <c r="AB9034" s="2">
        <v>0.28126157407407409</v>
      </c>
      <c r="AC9034" t="s">
        <v>45</v>
      </c>
      <c r="AD9034" t="s">
        <v>44</v>
      </c>
      <c r="AE9034" t="s">
        <v>45</v>
      </c>
      <c r="AF9034">
        <v>145</v>
      </c>
    </row>
    <row r="9035" spans="1:32">
      <c r="A9035">
        <v>34984</v>
      </c>
      <c r="B9035">
        <v>34084</v>
      </c>
      <c r="C9035" t="s">
        <v>489</v>
      </c>
      <c r="D9035" t="s">
        <v>8093</v>
      </c>
      <c r="E9035" t="s">
        <v>48</v>
      </c>
      <c r="F9035" t="s">
        <v>43620</v>
      </c>
      <c r="G9035" t="s">
        <v>43621</v>
      </c>
      <c r="H9035" t="s">
        <v>330</v>
      </c>
      <c r="I9035" s="1">
        <v>23069</v>
      </c>
      <c r="J9035" t="s">
        <v>43622</v>
      </c>
      <c r="K9035" t="s">
        <v>43623</v>
      </c>
      <c r="L9035">
        <v>28341</v>
      </c>
      <c r="M9035" t="s">
        <v>330</v>
      </c>
      <c r="N9035" s="1">
        <v>44999</v>
      </c>
      <c r="O9035" s="1">
        <v>45003</v>
      </c>
      <c r="P9035">
        <v>40</v>
      </c>
      <c r="Q9035">
        <v>2</v>
      </c>
      <c r="R9035" t="s">
        <v>53</v>
      </c>
      <c r="S9035">
        <v>1</v>
      </c>
      <c r="T9035">
        <v>2</v>
      </c>
      <c r="U9035">
        <v>4</v>
      </c>
      <c r="V9035">
        <v>532</v>
      </c>
      <c r="W9035" t="s">
        <v>41</v>
      </c>
      <c r="X9035" t="s">
        <v>43624</v>
      </c>
      <c r="Y9035" t="s">
        <v>43</v>
      </c>
      <c r="Z9035" s="1">
        <v>44966</v>
      </c>
      <c r="AA9035" s="2">
        <v>0.37159722222222219</v>
      </c>
      <c r="AB9035" s="2">
        <v>0.55348379629629629</v>
      </c>
      <c r="AC9035" t="s">
        <v>45</v>
      </c>
      <c r="AD9035" t="s">
        <v>44</v>
      </c>
      <c r="AE9035" t="s">
        <v>45</v>
      </c>
      <c r="AF9035">
        <v>133</v>
      </c>
    </row>
    <row r="9036" spans="1:32">
      <c r="A9036">
        <v>34986</v>
      </c>
      <c r="B9036">
        <v>34086</v>
      </c>
      <c r="C9036" t="s">
        <v>590</v>
      </c>
      <c r="D9036" t="s">
        <v>847</v>
      </c>
      <c r="E9036" t="s">
        <v>34</v>
      </c>
      <c r="F9036" t="s">
        <v>43625</v>
      </c>
      <c r="G9036" t="s">
        <v>43626</v>
      </c>
      <c r="H9036" t="s">
        <v>423</v>
      </c>
      <c r="I9036" s="1">
        <v>27859</v>
      </c>
      <c r="J9036" t="s">
        <v>43627</v>
      </c>
      <c r="K9036" t="s">
        <v>43628</v>
      </c>
      <c r="L9036">
        <v>48890</v>
      </c>
      <c r="M9036" t="s">
        <v>423</v>
      </c>
      <c r="N9036" s="1">
        <v>44984</v>
      </c>
      <c r="O9036" s="1">
        <v>44985</v>
      </c>
      <c r="P9036">
        <v>64</v>
      </c>
      <c r="Q9036">
        <v>3</v>
      </c>
      <c r="R9036" t="s">
        <v>53</v>
      </c>
      <c r="S9036">
        <v>2</v>
      </c>
      <c r="T9036">
        <v>1</v>
      </c>
      <c r="U9036">
        <v>1</v>
      </c>
      <c r="V9036">
        <v>147</v>
      </c>
      <c r="W9036" t="s">
        <v>41</v>
      </c>
      <c r="X9036" t="s">
        <v>43629</v>
      </c>
      <c r="Y9036" t="s">
        <v>6</v>
      </c>
      <c r="Z9036" s="1">
        <v>44979</v>
      </c>
      <c r="AA9036" s="2">
        <v>0.22818287037037036</v>
      </c>
      <c r="AB9036" s="2">
        <v>0.92047453703703708</v>
      </c>
      <c r="AC9036" t="s">
        <v>45</v>
      </c>
      <c r="AD9036" t="s">
        <v>45</v>
      </c>
      <c r="AE9036" t="s">
        <v>44</v>
      </c>
      <c r="AF9036">
        <v>147</v>
      </c>
    </row>
    <row r="9037" spans="1:32">
      <c r="A9037">
        <v>34989</v>
      </c>
      <c r="B9037">
        <v>34089</v>
      </c>
      <c r="C9037" t="s">
        <v>14926</v>
      </c>
      <c r="D9037" t="s">
        <v>13715</v>
      </c>
      <c r="E9037" t="s">
        <v>48</v>
      </c>
      <c r="F9037" t="s">
        <v>43630</v>
      </c>
      <c r="G9037" t="s">
        <v>43631</v>
      </c>
      <c r="H9037" t="s">
        <v>201</v>
      </c>
      <c r="I9037" s="1">
        <v>29051</v>
      </c>
      <c r="J9037" t="s">
        <v>43632</v>
      </c>
      <c r="K9037" t="s">
        <v>43633</v>
      </c>
      <c r="L9037">
        <v>99309</v>
      </c>
      <c r="M9037" t="s">
        <v>201</v>
      </c>
      <c r="N9037" s="1">
        <v>45301</v>
      </c>
      <c r="O9037" s="1">
        <v>45306</v>
      </c>
      <c r="P9037">
        <v>82</v>
      </c>
      <c r="Q9037">
        <v>4</v>
      </c>
      <c r="R9037" t="s">
        <v>53</v>
      </c>
      <c r="S9037">
        <v>1</v>
      </c>
      <c r="T9037">
        <v>2</v>
      </c>
      <c r="U9037">
        <v>5</v>
      </c>
      <c r="V9037">
        <v>605</v>
      </c>
      <c r="W9037" t="s">
        <v>41</v>
      </c>
      <c r="X9037" t="s">
        <v>43634</v>
      </c>
      <c r="Y9037" t="s">
        <v>65</v>
      </c>
      <c r="Z9037" s="1">
        <v>45265</v>
      </c>
      <c r="AA9037" s="2">
        <v>0.1575462962962963</v>
      </c>
      <c r="AB9037" s="2">
        <v>0.23037037037037036</v>
      </c>
      <c r="AC9037" t="s">
        <v>45</v>
      </c>
      <c r="AD9037" t="s">
        <v>45</v>
      </c>
      <c r="AE9037" t="s">
        <v>45</v>
      </c>
      <c r="AF9037">
        <v>121</v>
      </c>
    </row>
    <row r="9038" spans="1:32">
      <c r="A9038">
        <v>34996</v>
      </c>
      <c r="B9038">
        <v>34096</v>
      </c>
      <c r="C9038" t="s">
        <v>1316</v>
      </c>
      <c r="D9038" t="s">
        <v>2623</v>
      </c>
      <c r="E9038" t="s">
        <v>48</v>
      </c>
      <c r="F9038" t="s">
        <v>43635</v>
      </c>
      <c r="G9038" t="s">
        <v>43636</v>
      </c>
      <c r="H9038" t="s">
        <v>941</v>
      </c>
      <c r="I9038" s="1">
        <v>22375</v>
      </c>
      <c r="J9038" t="s">
        <v>43637</v>
      </c>
      <c r="K9038" t="s">
        <v>43638</v>
      </c>
      <c r="L9038">
        <v>45786</v>
      </c>
      <c r="M9038" t="s">
        <v>941</v>
      </c>
      <c r="N9038" s="1">
        <v>45089</v>
      </c>
      <c r="O9038" s="1">
        <v>45090</v>
      </c>
      <c r="P9038">
        <v>67</v>
      </c>
      <c r="Q9038">
        <v>3</v>
      </c>
      <c r="R9038" t="s">
        <v>53</v>
      </c>
      <c r="S9038">
        <v>2</v>
      </c>
      <c r="T9038">
        <v>2</v>
      </c>
      <c r="U9038">
        <v>1</v>
      </c>
      <c r="V9038">
        <v>150</v>
      </c>
      <c r="W9038" t="s">
        <v>41</v>
      </c>
      <c r="X9038" t="s">
        <v>43639</v>
      </c>
      <c r="Y9038" t="s">
        <v>65</v>
      </c>
      <c r="Z9038" s="1">
        <v>45068</v>
      </c>
      <c r="AA9038" s="2">
        <v>0.93417824074074074</v>
      </c>
      <c r="AB9038" s="2">
        <v>0.46380787037037036</v>
      </c>
      <c r="AC9038" t="s">
        <v>45</v>
      </c>
      <c r="AD9038" t="s">
        <v>45</v>
      </c>
      <c r="AE9038" t="s">
        <v>45</v>
      </c>
      <c r="AF9038">
        <v>150</v>
      </c>
    </row>
    <row r="9039" spans="1:32">
      <c r="A9039">
        <v>34997</v>
      </c>
      <c r="B9039">
        <v>34097</v>
      </c>
      <c r="C9039" t="s">
        <v>112</v>
      </c>
      <c r="D9039" t="s">
        <v>20976</v>
      </c>
      <c r="E9039" t="s">
        <v>34</v>
      </c>
      <c r="F9039" t="s">
        <v>43640</v>
      </c>
      <c r="G9039" t="s">
        <v>43641</v>
      </c>
      <c r="H9039" t="s">
        <v>86</v>
      </c>
      <c r="I9039" s="1">
        <v>18848</v>
      </c>
      <c r="J9039" t="s">
        <v>43642</v>
      </c>
      <c r="K9039" t="s">
        <v>13654</v>
      </c>
      <c r="L9039">
        <v>6412</v>
      </c>
      <c r="M9039" t="s">
        <v>86</v>
      </c>
      <c r="N9039" s="1">
        <v>45053</v>
      </c>
      <c r="O9039" s="1">
        <v>45055</v>
      </c>
      <c r="P9039">
        <v>93</v>
      </c>
      <c r="Q9039">
        <v>4</v>
      </c>
      <c r="R9039" t="s">
        <v>40</v>
      </c>
      <c r="S9039">
        <v>2</v>
      </c>
      <c r="T9039">
        <v>1</v>
      </c>
      <c r="U9039">
        <v>2</v>
      </c>
      <c r="V9039">
        <v>440</v>
      </c>
      <c r="W9039" t="s">
        <v>41</v>
      </c>
      <c r="X9039" t="s">
        <v>43643</v>
      </c>
      <c r="Y9039" t="s">
        <v>65</v>
      </c>
      <c r="Z9039" s="1">
        <v>45027</v>
      </c>
      <c r="AA9039" s="2">
        <v>0.14487268518518517</v>
      </c>
      <c r="AB9039" s="2">
        <v>0.23847222222222222</v>
      </c>
      <c r="AC9039" t="s">
        <v>45</v>
      </c>
      <c r="AD9039" t="s">
        <v>44</v>
      </c>
      <c r="AE9039" t="s">
        <v>45</v>
      </c>
      <c r="AF9039">
        <v>220</v>
      </c>
    </row>
    <row r="9040" spans="1:32">
      <c r="A9040">
        <v>34998</v>
      </c>
      <c r="B9040">
        <v>34098</v>
      </c>
      <c r="C9040" t="s">
        <v>8220</v>
      </c>
      <c r="D9040" t="s">
        <v>1269</v>
      </c>
      <c r="E9040" t="s">
        <v>34</v>
      </c>
      <c r="F9040" t="s">
        <v>43644</v>
      </c>
      <c r="G9040" t="s">
        <v>43645</v>
      </c>
      <c r="H9040" t="s">
        <v>457</v>
      </c>
      <c r="I9040" s="1">
        <v>17322</v>
      </c>
      <c r="J9040" t="s">
        <v>43646</v>
      </c>
      <c r="K9040" t="s">
        <v>1787</v>
      </c>
      <c r="L9040">
        <v>3278</v>
      </c>
      <c r="M9040" t="s">
        <v>457</v>
      </c>
      <c r="N9040" s="1">
        <v>45288</v>
      </c>
      <c r="O9040" s="1">
        <v>45290</v>
      </c>
      <c r="P9040">
        <v>41</v>
      </c>
      <c r="Q9040">
        <v>2</v>
      </c>
      <c r="R9040" t="s">
        <v>63</v>
      </c>
      <c r="S9040">
        <v>3</v>
      </c>
      <c r="T9040">
        <v>2</v>
      </c>
      <c r="U9040">
        <v>2</v>
      </c>
      <c r="V9040">
        <v>128</v>
      </c>
      <c r="W9040" t="s">
        <v>54</v>
      </c>
      <c r="X9040" t="s">
        <v>43647</v>
      </c>
      <c r="Y9040" t="s">
        <v>65</v>
      </c>
      <c r="Z9040" s="1">
        <v>45275</v>
      </c>
      <c r="AA9040" s="2">
        <v>0.10609953703703705</v>
      </c>
      <c r="AB9040" s="2">
        <v>0.50104166666666672</v>
      </c>
      <c r="AC9040" t="s">
        <v>44</v>
      </c>
      <c r="AD9040" t="s">
        <v>45</v>
      </c>
      <c r="AE9040" t="s">
        <v>44</v>
      </c>
      <c r="AF9040">
        <v>64</v>
      </c>
    </row>
    <row r="9041" spans="1:32">
      <c r="A9041">
        <v>34999</v>
      </c>
      <c r="B9041">
        <v>34099</v>
      </c>
      <c r="C9041" t="s">
        <v>4218</v>
      </c>
      <c r="D9041" t="s">
        <v>1068</v>
      </c>
      <c r="E9041" t="s">
        <v>34</v>
      </c>
      <c r="F9041" t="s">
        <v>43648</v>
      </c>
      <c r="G9041" t="s">
        <v>43649</v>
      </c>
      <c r="H9041" t="s">
        <v>309</v>
      </c>
      <c r="I9041" s="1">
        <v>19148</v>
      </c>
      <c r="J9041" t="s">
        <v>43650</v>
      </c>
      <c r="K9041" t="s">
        <v>43651</v>
      </c>
      <c r="L9041">
        <v>97826</v>
      </c>
      <c r="M9041" t="s">
        <v>309</v>
      </c>
      <c r="N9041" s="1">
        <v>45013</v>
      </c>
      <c r="O9041" s="1">
        <v>45017</v>
      </c>
      <c r="P9041">
        <v>40</v>
      </c>
      <c r="Q9041">
        <v>2</v>
      </c>
      <c r="R9041" t="s">
        <v>53</v>
      </c>
      <c r="S9041">
        <v>2</v>
      </c>
      <c r="T9041">
        <v>2</v>
      </c>
      <c r="U9041">
        <v>4</v>
      </c>
      <c r="V9041">
        <v>584</v>
      </c>
      <c r="W9041" t="s">
        <v>41</v>
      </c>
      <c r="X9041" t="s">
        <v>43652</v>
      </c>
      <c r="Y9041" t="s">
        <v>81</v>
      </c>
      <c r="Z9041" s="1">
        <v>45007</v>
      </c>
      <c r="AA9041" s="2">
        <v>0.64453703703703702</v>
      </c>
      <c r="AB9041" s="2">
        <v>0.50309027777777782</v>
      </c>
      <c r="AC9041" t="s">
        <v>44</v>
      </c>
      <c r="AD9041" t="s">
        <v>45</v>
      </c>
      <c r="AE9041" t="s">
        <v>45</v>
      </c>
      <c r="AF9041">
        <v>146</v>
      </c>
    </row>
    <row r="9042" spans="1:32">
      <c r="A9042">
        <v>35000</v>
      </c>
      <c r="B9042">
        <v>34100</v>
      </c>
      <c r="C9042" t="s">
        <v>2816</v>
      </c>
      <c r="D9042" t="s">
        <v>13798</v>
      </c>
      <c r="E9042" t="s">
        <v>48</v>
      </c>
      <c r="F9042" t="s">
        <v>43653</v>
      </c>
      <c r="G9042" t="s">
        <v>43654</v>
      </c>
      <c r="H9042" t="s">
        <v>50</v>
      </c>
      <c r="I9042" s="1">
        <v>35085</v>
      </c>
      <c r="J9042" t="s">
        <v>43655</v>
      </c>
      <c r="K9042" t="s">
        <v>9337</v>
      </c>
      <c r="L9042">
        <v>23331</v>
      </c>
      <c r="M9042" t="s">
        <v>50</v>
      </c>
      <c r="N9042" s="1">
        <v>44968</v>
      </c>
      <c r="O9042" s="1">
        <v>44972</v>
      </c>
      <c r="P9042">
        <v>9</v>
      </c>
      <c r="Q9042">
        <v>1</v>
      </c>
      <c r="R9042" t="s">
        <v>40</v>
      </c>
      <c r="S9042">
        <v>2</v>
      </c>
      <c r="T9042">
        <v>1</v>
      </c>
      <c r="U9042">
        <v>4</v>
      </c>
      <c r="V9042">
        <v>852</v>
      </c>
      <c r="W9042" t="s">
        <v>54</v>
      </c>
      <c r="X9042" t="s">
        <v>43656</v>
      </c>
      <c r="Y9042" t="s">
        <v>65</v>
      </c>
      <c r="Z9042" s="1">
        <v>44951</v>
      </c>
      <c r="AA9042" s="2">
        <v>3.1620370370370368E-2</v>
      </c>
      <c r="AB9042" s="2">
        <v>0.58581018518518524</v>
      </c>
      <c r="AC9042" t="s">
        <v>45</v>
      </c>
      <c r="AD9042" t="s">
        <v>44</v>
      </c>
      <c r="AE9042" t="s">
        <v>44</v>
      </c>
      <c r="AF9042">
        <v>213</v>
      </c>
    </row>
    <row r="9043" spans="1:32">
      <c r="A9043">
        <v>35003</v>
      </c>
      <c r="B9043">
        <v>34103</v>
      </c>
      <c r="C9043" t="s">
        <v>803</v>
      </c>
      <c r="D9043" t="s">
        <v>2923</v>
      </c>
      <c r="E9043" t="s">
        <v>48</v>
      </c>
      <c r="F9043" t="s">
        <v>43657</v>
      </c>
      <c r="G9043" t="s">
        <v>43658</v>
      </c>
      <c r="H9043" t="s">
        <v>201</v>
      </c>
      <c r="I9043" s="1">
        <v>21915</v>
      </c>
      <c r="J9043" t="s">
        <v>43659</v>
      </c>
      <c r="K9043" t="s">
        <v>5220</v>
      </c>
      <c r="L9043">
        <v>32215</v>
      </c>
      <c r="M9043" t="s">
        <v>201</v>
      </c>
      <c r="N9043" s="1">
        <v>45323</v>
      </c>
      <c r="O9043" s="1">
        <v>45327</v>
      </c>
      <c r="P9043">
        <v>61</v>
      </c>
      <c r="Q9043">
        <v>3</v>
      </c>
      <c r="R9043" t="s">
        <v>53</v>
      </c>
      <c r="S9043">
        <v>1</v>
      </c>
      <c r="T9043">
        <v>2</v>
      </c>
      <c r="U9043">
        <v>4</v>
      </c>
      <c r="V9043">
        <v>488</v>
      </c>
      <c r="W9043" t="s">
        <v>41</v>
      </c>
      <c r="X9043" t="s">
        <v>43660</v>
      </c>
      <c r="Y9043" t="s">
        <v>6</v>
      </c>
      <c r="Z9043" s="1">
        <v>45284</v>
      </c>
      <c r="AA9043" s="2">
        <v>0.82771990740740742</v>
      </c>
      <c r="AB9043" s="2">
        <v>0.5053819444444444</v>
      </c>
      <c r="AC9043" t="s">
        <v>44</v>
      </c>
      <c r="AD9043" t="s">
        <v>45</v>
      </c>
      <c r="AE9043" t="s">
        <v>45</v>
      </c>
      <c r="AF9043">
        <v>122</v>
      </c>
    </row>
    <row r="9044" spans="1:32">
      <c r="A9044">
        <v>35004</v>
      </c>
      <c r="B9044">
        <v>34104</v>
      </c>
      <c r="C9044" t="s">
        <v>119</v>
      </c>
      <c r="D9044" t="s">
        <v>2492</v>
      </c>
      <c r="E9044" t="s">
        <v>34</v>
      </c>
      <c r="F9044" t="s">
        <v>43661</v>
      </c>
      <c r="G9044" t="s">
        <v>43662</v>
      </c>
      <c r="H9044" t="s">
        <v>171</v>
      </c>
      <c r="I9044" s="1">
        <v>33619</v>
      </c>
      <c r="J9044" t="s">
        <v>43663</v>
      </c>
      <c r="K9044" t="s">
        <v>43664</v>
      </c>
      <c r="L9044">
        <v>73296</v>
      </c>
      <c r="M9044" t="s">
        <v>171</v>
      </c>
      <c r="N9044" s="1">
        <v>45047</v>
      </c>
      <c r="O9044" s="1">
        <v>45051</v>
      </c>
      <c r="P9044">
        <v>67</v>
      </c>
      <c r="Q9044">
        <v>3</v>
      </c>
      <c r="R9044" t="s">
        <v>53</v>
      </c>
      <c r="S9044">
        <v>2</v>
      </c>
      <c r="T9044">
        <v>2</v>
      </c>
      <c r="U9044">
        <v>4</v>
      </c>
      <c r="V9044">
        <v>496</v>
      </c>
      <c r="W9044" t="s">
        <v>41</v>
      </c>
      <c r="X9044" t="s">
        <v>43665</v>
      </c>
      <c r="Y9044" t="s">
        <v>81</v>
      </c>
      <c r="Z9044" s="1">
        <v>45015</v>
      </c>
      <c r="AA9044" s="2">
        <v>0.54267361111111112</v>
      </c>
      <c r="AB9044" s="2">
        <v>0.59337962962962965</v>
      </c>
      <c r="AC9044" t="s">
        <v>44</v>
      </c>
      <c r="AD9044" t="s">
        <v>45</v>
      </c>
      <c r="AE9044" t="s">
        <v>45</v>
      </c>
      <c r="AF9044">
        <v>124</v>
      </c>
    </row>
    <row r="9045" spans="1:32">
      <c r="A9045">
        <v>35007</v>
      </c>
      <c r="B9045">
        <v>34107</v>
      </c>
      <c r="C9045" t="s">
        <v>5587</v>
      </c>
      <c r="D9045" t="s">
        <v>14372</v>
      </c>
      <c r="E9045" t="s">
        <v>48</v>
      </c>
      <c r="F9045" t="s">
        <v>43666</v>
      </c>
      <c r="G9045" t="s">
        <v>43667</v>
      </c>
      <c r="H9045" t="s">
        <v>171</v>
      </c>
      <c r="I9045" s="1">
        <v>22425</v>
      </c>
      <c r="J9045" t="s">
        <v>43668</v>
      </c>
      <c r="K9045" t="s">
        <v>37319</v>
      </c>
      <c r="L9045">
        <v>28671</v>
      </c>
      <c r="M9045" t="s">
        <v>171</v>
      </c>
      <c r="N9045" s="1">
        <v>45054</v>
      </c>
      <c r="O9045" s="1">
        <v>45059</v>
      </c>
      <c r="P9045">
        <v>100</v>
      </c>
      <c r="Q9045">
        <v>4</v>
      </c>
      <c r="R9045" t="s">
        <v>53</v>
      </c>
      <c r="S9045">
        <v>1</v>
      </c>
      <c r="T9045">
        <v>1</v>
      </c>
      <c r="U9045">
        <v>5</v>
      </c>
      <c r="V9045">
        <v>630</v>
      </c>
      <c r="W9045" t="s">
        <v>54</v>
      </c>
      <c r="X9045" t="s">
        <v>43669</v>
      </c>
      <c r="Y9045" t="s">
        <v>65</v>
      </c>
      <c r="Z9045" s="1">
        <v>45018</v>
      </c>
      <c r="AA9045" s="2">
        <v>0.11296296296296297</v>
      </c>
      <c r="AB9045" s="2">
        <v>0.29731481481481481</v>
      </c>
      <c r="AC9045" t="s">
        <v>45</v>
      </c>
      <c r="AD9045" t="s">
        <v>44</v>
      </c>
      <c r="AE9045" t="s">
        <v>45</v>
      </c>
      <c r="AF9045">
        <v>126</v>
      </c>
    </row>
    <row r="9046" spans="1:32">
      <c r="A9046">
        <v>35010</v>
      </c>
      <c r="B9046">
        <v>34110</v>
      </c>
      <c r="C9046" t="s">
        <v>590</v>
      </c>
      <c r="D9046" t="s">
        <v>3211</v>
      </c>
      <c r="E9046" t="s">
        <v>48</v>
      </c>
      <c r="F9046" t="s">
        <v>43670</v>
      </c>
      <c r="G9046" t="s">
        <v>43671</v>
      </c>
      <c r="H9046" t="s">
        <v>164</v>
      </c>
      <c r="I9046" s="1">
        <v>33297</v>
      </c>
      <c r="J9046" t="s">
        <v>43672</v>
      </c>
      <c r="K9046" t="s">
        <v>43673</v>
      </c>
      <c r="L9046">
        <v>88493</v>
      </c>
      <c r="M9046" t="s">
        <v>164</v>
      </c>
      <c r="N9046" s="1">
        <v>45146</v>
      </c>
      <c r="O9046" s="1">
        <v>45148</v>
      </c>
      <c r="P9046">
        <v>80</v>
      </c>
      <c r="Q9046">
        <v>4</v>
      </c>
      <c r="R9046" t="s">
        <v>63</v>
      </c>
      <c r="S9046">
        <v>4</v>
      </c>
      <c r="T9046">
        <v>1</v>
      </c>
      <c r="U9046">
        <v>2</v>
      </c>
      <c r="V9046">
        <v>146</v>
      </c>
      <c r="W9046" t="s">
        <v>41</v>
      </c>
      <c r="X9046" t="s">
        <v>43674</v>
      </c>
      <c r="Y9046" t="s">
        <v>81</v>
      </c>
      <c r="Z9046" s="1">
        <v>45133</v>
      </c>
      <c r="AA9046" s="2">
        <v>0.24239583333333334</v>
      </c>
      <c r="AB9046" s="2">
        <v>0.84652777777777777</v>
      </c>
      <c r="AC9046" t="s">
        <v>44</v>
      </c>
      <c r="AD9046" t="s">
        <v>44</v>
      </c>
      <c r="AE9046" t="s">
        <v>44</v>
      </c>
      <c r="AF9046">
        <v>73</v>
      </c>
    </row>
    <row r="9047" spans="1:32">
      <c r="A9047">
        <v>35013</v>
      </c>
      <c r="B9047">
        <v>34113</v>
      </c>
      <c r="C9047" t="s">
        <v>945</v>
      </c>
      <c r="D9047" t="s">
        <v>12408</v>
      </c>
      <c r="E9047" t="s">
        <v>34</v>
      </c>
      <c r="F9047" t="s">
        <v>43675</v>
      </c>
      <c r="G9047" t="s">
        <v>43676</v>
      </c>
      <c r="H9047" t="s">
        <v>904</v>
      </c>
      <c r="I9047" s="1">
        <v>25361</v>
      </c>
      <c r="J9047" t="s">
        <v>43677</v>
      </c>
      <c r="K9047" t="s">
        <v>31129</v>
      </c>
      <c r="L9047">
        <v>67967</v>
      </c>
      <c r="M9047" t="s">
        <v>904</v>
      </c>
      <c r="N9047" s="1">
        <v>45044</v>
      </c>
      <c r="O9047" s="1">
        <v>45046</v>
      </c>
      <c r="P9047">
        <v>55</v>
      </c>
      <c r="Q9047">
        <v>3</v>
      </c>
      <c r="R9047" t="s">
        <v>53</v>
      </c>
      <c r="S9047">
        <v>4</v>
      </c>
      <c r="T9047">
        <v>2</v>
      </c>
      <c r="U9047">
        <v>2</v>
      </c>
      <c r="V9047">
        <v>240</v>
      </c>
      <c r="W9047" t="s">
        <v>41</v>
      </c>
      <c r="X9047" t="s">
        <v>43678</v>
      </c>
      <c r="Y9047" t="s">
        <v>65</v>
      </c>
      <c r="Z9047" s="1">
        <v>45011</v>
      </c>
      <c r="AA9047" s="2">
        <v>0.79775462962962962</v>
      </c>
      <c r="AB9047" s="2">
        <v>0.61349537037037039</v>
      </c>
      <c r="AC9047" t="s">
        <v>44</v>
      </c>
      <c r="AD9047" t="s">
        <v>45</v>
      </c>
      <c r="AE9047" t="s">
        <v>45</v>
      </c>
      <c r="AF9047">
        <v>120</v>
      </c>
    </row>
    <row r="9048" spans="1:32">
      <c r="A9048">
        <v>35015</v>
      </c>
      <c r="B9048">
        <v>34115</v>
      </c>
      <c r="C9048" t="s">
        <v>1015</v>
      </c>
      <c r="D9048" t="s">
        <v>609</v>
      </c>
      <c r="E9048" t="s">
        <v>48</v>
      </c>
      <c r="F9048" t="s">
        <v>43679</v>
      </c>
      <c r="G9048" t="s">
        <v>43680</v>
      </c>
      <c r="H9048" t="s">
        <v>692</v>
      </c>
      <c r="I9048" s="1">
        <v>26932</v>
      </c>
      <c r="J9048" t="s">
        <v>43681</v>
      </c>
      <c r="K9048" t="s">
        <v>43682</v>
      </c>
      <c r="L9048">
        <v>32092</v>
      </c>
      <c r="M9048" t="s">
        <v>692</v>
      </c>
      <c r="N9048" s="1">
        <v>45113</v>
      </c>
      <c r="O9048" s="1">
        <v>45115</v>
      </c>
      <c r="P9048">
        <v>39</v>
      </c>
      <c r="Q9048">
        <v>2</v>
      </c>
      <c r="R9048" t="s">
        <v>40</v>
      </c>
      <c r="S9048">
        <v>1</v>
      </c>
      <c r="T9048">
        <v>0</v>
      </c>
      <c r="U9048">
        <v>2</v>
      </c>
      <c r="V9048">
        <v>422</v>
      </c>
      <c r="W9048" t="s">
        <v>54</v>
      </c>
      <c r="X9048" t="s">
        <v>43683</v>
      </c>
      <c r="Y9048" t="s">
        <v>65</v>
      </c>
      <c r="Z9048" s="1">
        <v>45093</v>
      </c>
      <c r="AA9048" s="2">
        <v>0.19712962962962963</v>
      </c>
      <c r="AB9048" s="2">
        <v>0.22608796296296296</v>
      </c>
      <c r="AC9048" t="s">
        <v>45</v>
      </c>
      <c r="AD9048" t="s">
        <v>44</v>
      </c>
      <c r="AE9048" t="s">
        <v>44</v>
      </c>
      <c r="AF9048">
        <v>211</v>
      </c>
    </row>
    <row r="9049" spans="1:32">
      <c r="A9049">
        <v>35016</v>
      </c>
      <c r="B9049">
        <v>34116</v>
      </c>
      <c r="C9049" t="s">
        <v>371</v>
      </c>
      <c r="D9049" t="s">
        <v>1322</v>
      </c>
      <c r="E9049" t="s">
        <v>34</v>
      </c>
      <c r="F9049" t="s">
        <v>43684</v>
      </c>
      <c r="G9049" t="s">
        <v>43685</v>
      </c>
      <c r="H9049" t="s">
        <v>295</v>
      </c>
      <c r="I9049" s="1">
        <v>20677</v>
      </c>
      <c r="J9049" t="s">
        <v>43686</v>
      </c>
      <c r="K9049" t="s">
        <v>31140</v>
      </c>
      <c r="L9049">
        <v>99331</v>
      </c>
      <c r="M9049" t="s">
        <v>295</v>
      </c>
      <c r="N9049" s="1">
        <v>45178</v>
      </c>
      <c r="O9049" s="1">
        <v>45180</v>
      </c>
      <c r="P9049">
        <v>19</v>
      </c>
      <c r="Q9049">
        <v>1</v>
      </c>
      <c r="R9049" t="s">
        <v>53</v>
      </c>
      <c r="S9049">
        <v>1</v>
      </c>
      <c r="T9049">
        <v>1</v>
      </c>
      <c r="U9049">
        <v>2</v>
      </c>
      <c r="V9049">
        <v>276</v>
      </c>
      <c r="W9049" t="s">
        <v>41</v>
      </c>
      <c r="X9049" t="s">
        <v>43687</v>
      </c>
      <c r="Y9049" t="s">
        <v>81</v>
      </c>
      <c r="Z9049" s="1">
        <v>45169</v>
      </c>
      <c r="AA9049" s="2">
        <v>0.67622685185185183</v>
      </c>
      <c r="AB9049" s="2">
        <v>0.13001157407407407</v>
      </c>
      <c r="AC9049" t="s">
        <v>44</v>
      </c>
      <c r="AD9049" t="s">
        <v>44</v>
      </c>
      <c r="AE9049" t="s">
        <v>44</v>
      </c>
      <c r="AF9049">
        <v>138</v>
      </c>
    </row>
    <row r="9050" spans="1:32">
      <c r="A9050">
        <v>35017</v>
      </c>
      <c r="B9050">
        <v>34117</v>
      </c>
      <c r="C9050" t="s">
        <v>364</v>
      </c>
      <c r="D9050" t="s">
        <v>11859</v>
      </c>
      <c r="E9050" t="s">
        <v>34</v>
      </c>
      <c r="F9050" t="s">
        <v>43688</v>
      </c>
      <c r="G9050" t="s">
        <v>43689</v>
      </c>
      <c r="H9050" t="s">
        <v>1301</v>
      </c>
      <c r="I9050" s="1">
        <v>25711</v>
      </c>
      <c r="J9050" t="s">
        <v>43690</v>
      </c>
      <c r="K9050" t="s">
        <v>43691</v>
      </c>
      <c r="L9050">
        <v>39913</v>
      </c>
      <c r="M9050" t="s">
        <v>1301</v>
      </c>
      <c r="N9050" s="1">
        <v>45302</v>
      </c>
      <c r="O9050" s="1">
        <v>45307</v>
      </c>
      <c r="P9050">
        <v>53</v>
      </c>
      <c r="Q9050">
        <v>3</v>
      </c>
      <c r="R9050" t="s">
        <v>63</v>
      </c>
      <c r="S9050">
        <v>1</v>
      </c>
      <c r="T9050">
        <v>1</v>
      </c>
      <c r="U9050">
        <v>5</v>
      </c>
      <c r="V9050">
        <v>385</v>
      </c>
      <c r="W9050" t="s">
        <v>41</v>
      </c>
      <c r="X9050" t="s">
        <v>43692</v>
      </c>
      <c r="Y9050" t="s">
        <v>6</v>
      </c>
      <c r="Z9050" s="1">
        <v>45286</v>
      </c>
      <c r="AA9050" s="2">
        <v>0.17673611111111109</v>
      </c>
      <c r="AB9050" s="2">
        <v>0.75312499999999993</v>
      </c>
      <c r="AC9050" t="s">
        <v>44</v>
      </c>
      <c r="AD9050" t="s">
        <v>45</v>
      </c>
      <c r="AE9050" t="s">
        <v>44</v>
      </c>
      <c r="AF9050">
        <v>77</v>
      </c>
    </row>
    <row r="9051" spans="1:32">
      <c r="A9051">
        <v>35019</v>
      </c>
      <c r="B9051">
        <v>34119</v>
      </c>
      <c r="C9051" t="s">
        <v>520</v>
      </c>
      <c r="D9051" t="s">
        <v>11820</v>
      </c>
      <c r="E9051" t="s">
        <v>34</v>
      </c>
      <c r="F9051" t="s">
        <v>43693</v>
      </c>
      <c r="G9051">
        <v>2336949741</v>
      </c>
      <c r="H9051" t="s">
        <v>405</v>
      </c>
      <c r="I9051" s="1">
        <v>30521</v>
      </c>
      <c r="J9051" t="s">
        <v>43694</v>
      </c>
      <c r="K9051" t="s">
        <v>43695</v>
      </c>
      <c r="L9051">
        <v>35253</v>
      </c>
      <c r="M9051" t="s">
        <v>405</v>
      </c>
      <c r="N9051" s="1">
        <v>45157</v>
      </c>
      <c r="O9051" s="1">
        <v>45159</v>
      </c>
      <c r="P9051">
        <v>18</v>
      </c>
      <c r="Q9051">
        <v>1</v>
      </c>
      <c r="R9051" t="s">
        <v>40</v>
      </c>
      <c r="S9051">
        <v>2</v>
      </c>
      <c r="T9051">
        <v>0</v>
      </c>
      <c r="U9051">
        <v>2</v>
      </c>
      <c r="V9051">
        <v>464</v>
      </c>
      <c r="W9051" t="s">
        <v>54</v>
      </c>
      <c r="X9051" t="s">
        <v>43696</v>
      </c>
      <c r="Y9051" t="s">
        <v>43</v>
      </c>
      <c r="Z9051" s="1">
        <v>45150</v>
      </c>
      <c r="AA9051" s="2">
        <v>0.79638888888888892</v>
      </c>
      <c r="AB9051" s="2">
        <v>0.71718749999999998</v>
      </c>
      <c r="AC9051" t="s">
        <v>45</v>
      </c>
      <c r="AD9051" t="s">
        <v>45</v>
      </c>
      <c r="AE9051" t="s">
        <v>44</v>
      </c>
      <c r="AF9051">
        <v>232</v>
      </c>
    </row>
    <row r="9052" spans="1:32">
      <c r="A9052">
        <v>35020</v>
      </c>
      <c r="B9052">
        <v>34120</v>
      </c>
      <c r="C9052" t="s">
        <v>1588</v>
      </c>
      <c r="D9052" t="s">
        <v>1368</v>
      </c>
      <c r="E9052" t="s">
        <v>34</v>
      </c>
      <c r="F9052" t="s">
        <v>43697</v>
      </c>
      <c r="G9052" t="s">
        <v>43698</v>
      </c>
      <c r="H9052" t="s">
        <v>280</v>
      </c>
      <c r="I9052" s="1">
        <v>22939</v>
      </c>
      <c r="J9052" t="s">
        <v>43699</v>
      </c>
      <c r="K9052" t="s">
        <v>43700</v>
      </c>
      <c r="L9052">
        <v>72767</v>
      </c>
      <c r="M9052" t="s">
        <v>280</v>
      </c>
      <c r="N9052" s="1">
        <v>45230</v>
      </c>
      <c r="O9052" s="1">
        <v>45231</v>
      </c>
      <c r="P9052">
        <v>5</v>
      </c>
      <c r="Q9052">
        <v>1</v>
      </c>
      <c r="R9052" t="s">
        <v>63</v>
      </c>
      <c r="S9052">
        <v>2</v>
      </c>
      <c r="T9052">
        <v>1</v>
      </c>
      <c r="U9052">
        <v>1</v>
      </c>
      <c r="V9052">
        <v>84</v>
      </c>
      <c r="W9052" t="s">
        <v>41</v>
      </c>
      <c r="X9052" t="s">
        <v>43701</v>
      </c>
      <c r="Y9052" t="s">
        <v>6</v>
      </c>
      <c r="Z9052" s="1">
        <v>45222</v>
      </c>
      <c r="AA9052" s="2">
        <v>0.89579861111111114</v>
      </c>
      <c r="AB9052" s="2">
        <v>0.61167824074074073</v>
      </c>
      <c r="AC9052" t="s">
        <v>45</v>
      </c>
      <c r="AD9052" t="s">
        <v>45</v>
      </c>
      <c r="AE9052" t="s">
        <v>44</v>
      </c>
      <c r="AF9052">
        <v>84</v>
      </c>
    </row>
    <row r="9053" spans="1:32">
      <c r="A9053">
        <v>35022</v>
      </c>
      <c r="B9053">
        <v>34122</v>
      </c>
      <c r="C9053" t="s">
        <v>881</v>
      </c>
      <c r="D9053" t="s">
        <v>2295</v>
      </c>
      <c r="E9053" t="s">
        <v>48</v>
      </c>
      <c r="F9053" t="s">
        <v>43702</v>
      </c>
      <c r="G9053" t="s">
        <v>43703</v>
      </c>
      <c r="H9053" t="s">
        <v>156</v>
      </c>
      <c r="I9053" s="1">
        <v>20704</v>
      </c>
      <c r="J9053" t="s">
        <v>43704</v>
      </c>
      <c r="K9053" t="s">
        <v>43705</v>
      </c>
      <c r="L9053">
        <v>60584</v>
      </c>
      <c r="M9053" t="s">
        <v>156</v>
      </c>
      <c r="N9053" s="1">
        <v>45195</v>
      </c>
      <c r="O9053" s="1">
        <v>45198</v>
      </c>
      <c r="P9053">
        <v>16</v>
      </c>
      <c r="Q9053">
        <v>1</v>
      </c>
      <c r="R9053" t="s">
        <v>53</v>
      </c>
      <c r="S9053">
        <v>3</v>
      </c>
      <c r="T9053">
        <v>0</v>
      </c>
      <c r="U9053">
        <v>3</v>
      </c>
      <c r="V9053">
        <v>411</v>
      </c>
      <c r="W9053" t="s">
        <v>54</v>
      </c>
      <c r="X9053" t="s">
        <v>43706</v>
      </c>
      <c r="Y9053" t="s">
        <v>6</v>
      </c>
      <c r="Z9053" s="1">
        <v>45169</v>
      </c>
      <c r="AA9053" s="2">
        <v>8.7187499999999987E-2</v>
      </c>
      <c r="AB9053" s="2">
        <v>0.11824074074074074</v>
      </c>
      <c r="AC9053" t="s">
        <v>44</v>
      </c>
      <c r="AD9053" t="s">
        <v>44</v>
      </c>
      <c r="AE9053" t="s">
        <v>45</v>
      </c>
      <c r="AF9053">
        <v>137</v>
      </c>
    </row>
    <row r="9054" spans="1:32">
      <c r="A9054">
        <v>35024</v>
      </c>
      <c r="B9054">
        <v>34124</v>
      </c>
      <c r="C9054" t="s">
        <v>1802</v>
      </c>
      <c r="D9054" t="s">
        <v>977</v>
      </c>
      <c r="E9054" t="s">
        <v>34</v>
      </c>
      <c r="F9054" t="s">
        <v>43707</v>
      </c>
      <c r="G9054" t="s">
        <v>43708</v>
      </c>
      <c r="H9054" t="s">
        <v>904</v>
      </c>
      <c r="I9054" s="1">
        <v>32684</v>
      </c>
      <c r="J9054" t="s">
        <v>43709</v>
      </c>
      <c r="K9054" t="s">
        <v>43710</v>
      </c>
      <c r="L9054">
        <v>14026</v>
      </c>
      <c r="M9054" t="s">
        <v>904</v>
      </c>
      <c r="N9054" s="1">
        <v>44974</v>
      </c>
      <c r="O9054" s="1">
        <v>44977</v>
      </c>
      <c r="P9054">
        <v>83</v>
      </c>
      <c r="Q9054">
        <v>4</v>
      </c>
      <c r="R9054" t="s">
        <v>63</v>
      </c>
      <c r="S9054">
        <v>3</v>
      </c>
      <c r="T9054">
        <v>2</v>
      </c>
      <c r="U9054">
        <v>3</v>
      </c>
      <c r="V9054">
        <v>210</v>
      </c>
      <c r="W9054" t="s">
        <v>41</v>
      </c>
      <c r="X9054" t="s">
        <v>43711</v>
      </c>
      <c r="Y9054" t="s">
        <v>6</v>
      </c>
      <c r="Z9054" s="1">
        <v>44955</v>
      </c>
      <c r="AA9054" s="2">
        <v>0.23097222222222222</v>
      </c>
      <c r="AB9054" s="2">
        <v>0.25232638888888886</v>
      </c>
      <c r="AC9054" t="s">
        <v>44</v>
      </c>
      <c r="AD9054" t="s">
        <v>45</v>
      </c>
      <c r="AE9054" t="s">
        <v>44</v>
      </c>
      <c r="AF9054">
        <v>70</v>
      </c>
    </row>
    <row r="9055" spans="1:32">
      <c r="A9055">
        <v>35025</v>
      </c>
      <c r="B9055">
        <v>34125</v>
      </c>
      <c r="C9055" t="s">
        <v>13114</v>
      </c>
      <c r="D9055" t="s">
        <v>1074</v>
      </c>
      <c r="E9055" t="s">
        <v>48</v>
      </c>
      <c r="F9055" t="s">
        <v>43712</v>
      </c>
      <c r="G9055" t="s">
        <v>43713</v>
      </c>
      <c r="H9055" t="s">
        <v>122</v>
      </c>
      <c r="I9055" s="1">
        <v>34282</v>
      </c>
      <c r="J9055" t="s">
        <v>43714</v>
      </c>
      <c r="K9055" t="s">
        <v>43715</v>
      </c>
      <c r="L9055">
        <v>96635</v>
      </c>
      <c r="M9055" t="s">
        <v>122</v>
      </c>
      <c r="N9055" s="1">
        <v>45212</v>
      </c>
      <c r="O9055" s="1">
        <v>45213</v>
      </c>
      <c r="P9055">
        <v>7</v>
      </c>
      <c r="Q9055">
        <v>1</v>
      </c>
      <c r="R9055" t="s">
        <v>53</v>
      </c>
      <c r="S9055">
        <v>4</v>
      </c>
      <c r="T9055">
        <v>0</v>
      </c>
      <c r="U9055">
        <v>1</v>
      </c>
      <c r="V9055">
        <v>148</v>
      </c>
      <c r="W9055" t="s">
        <v>54</v>
      </c>
      <c r="X9055" t="s">
        <v>43716</v>
      </c>
      <c r="Y9055" t="s">
        <v>43</v>
      </c>
      <c r="Z9055" s="1">
        <v>45207</v>
      </c>
      <c r="AA9055" s="2">
        <v>0.82329861111111102</v>
      </c>
      <c r="AB9055" s="2">
        <v>0.47775462962962961</v>
      </c>
      <c r="AC9055" t="s">
        <v>44</v>
      </c>
      <c r="AD9055" t="s">
        <v>45</v>
      </c>
      <c r="AE9055" t="s">
        <v>44</v>
      </c>
      <c r="AF9055">
        <v>148</v>
      </c>
    </row>
    <row r="9056" spans="1:32">
      <c r="A9056">
        <v>35026</v>
      </c>
      <c r="B9056">
        <v>34126</v>
      </c>
      <c r="C9056" t="s">
        <v>1208</v>
      </c>
      <c r="D9056" t="s">
        <v>609</v>
      </c>
      <c r="E9056" t="s">
        <v>34</v>
      </c>
      <c r="F9056" t="s">
        <v>43717</v>
      </c>
      <c r="G9056" t="s">
        <v>43718</v>
      </c>
      <c r="H9056" t="s">
        <v>50</v>
      </c>
      <c r="I9056" s="1">
        <v>36839</v>
      </c>
      <c r="J9056" t="s">
        <v>43719</v>
      </c>
      <c r="K9056" t="s">
        <v>38632</v>
      </c>
      <c r="L9056">
        <v>19125</v>
      </c>
      <c r="M9056" t="s">
        <v>50</v>
      </c>
      <c r="N9056" s="1">
        <v>45243</v>
      </c>
      <c r="O9056" s="1">
        <v>45246</v>
      </c>
      <c r="P9056">
        <v>20</v>
      </c>
      <c r="Q9056">
        <v>1</v>
      </c>
      <c r="R9056" t="s">
        <v>63</v>
      </c>
      <c r="S9056">
        <v>3</v>
      </c>
      <c r="T9056">
        <v>2</v>
      </c>
      <c r="U9056">
        <v>3</v>
      </c>
      <c r="V9056">
        <v>228</v>
      </c>
      <c r="W9056" t="s">
        <v>41</v>
      </c>
      <c r="X9056" t="s">
        <v>43720</v>
      </c>
      <c r="Y9056" t="s">
        <v>43</v>
      </c>
      <c r="Z9056" s="1">
        <v>45228</v>
      </c>
      <c r="AA9056" s="2">
        <v>0.50876157407407407</v>
      </c>
      <c r="AB9056" s="2">
        <v>1.8171296296296297E-2</v>
      </c>
      <c r="AC9056" t="s">
        <v>44</v>
      </c>
      <c r="AD9056" t="s">
        <v>45</v>
      </c>
      <c r="AE9056" t="s">
        <v>44</v>
      </c>
      <c r="AF9056">
        <v>76</v>
      </c>
    </row>
    <row r="9057" spans="1:32">
      <c r="A9057">
        <v>35027</v>
      </c>
      <c r="B9057">
        <v>34127</v>
      </c>
      <c r="C9057" t="s">
        <v>5106</v>
      </c>
      <c r="D9057" t="s">
        <v>2880</v>
      </c>
      <c r="E9057" t="s">
        <v>48</v>
      </c>
      <c r="F9057" t="s">
        <v>43721</v>
      </c>
      <c r="G9057">
        <f>1-350-561-5435</f>
        <v>-6345</v>
      </c>
      <c r="H9057" t="s">
        <v>295</v>
      </c>
      <c r="I9057" s="1">
        <v>20065</v>
      </c>
      <c r="J9057" t="s">
        <v>43722</v>
      </c>
      <c r="K9057" t="s">
        <v>43723</v>
      </c>
      <c r="L9057">
        <v>30687</v>
      </c>
      <c r="M9057" t="s">
        <v>295</v>
      </c>
      <c r="N9057" s="1">
        <v>45118</v>
      </c>
      <c r="O9057" s="1">
        <v>45123</v>
      </c>
      <c r="P9057">
        <v>53</v>
      </c>
      <c r="Q9057">
        <v>3</v>
      </c>
      <c r="R9057" t="s">
        <v>63</v>
      </c>
      <c r="S9057">
        <v>3</v>
      </c>
      <c r="T9057">
        <v>0</v>
      </c>
      <c r="U9057">
        <v>5</v>
      </c>
      <c r="V9057">
        <v>350</v>
      </c>
      <c r="W9057" t="s">
        <v>54</v>
      </c>
      <c r="X9057" t="s">
        <v>43724</v>
      </c>
      <c r="Y9057" t="s">
        <v>43</v>
      </c>
      <c r="Z9057" s="1">
        <v>45095</v>
      </c>
      <c r="AA9057" s="2">
        <v>0.43804398148148144</v>
      </c>
      <c r="AB9057" s="2">
        <v>5.8715277777777776E-2</v>
      </c>
      <c r="AC9057" t="s">
        <v>45</v>
      </c>
      <c r="AD9057" t="s">
        <v>44</v>
      </c>
      <c r="AE9057" t="s">
        <v>45</v>
      </c>
      <c r="AF9057">
        <v>70</v>
      </c>
    </row>
    <row r="9058" spans="1:32">
      <c r="A9058">
        <v>35028</v>
      </c>
      <c r="B9058">
        <v>34128</v>
      </c>
      <c r="C9058" t="s">
        <v>1233</v>
      </c>
      <c r="D9058" t="s">
        <v>4854</v>
      </c>
      <c r="E9058" t="s">
        <v>48</v>
      </c>
      <c r="F9058" t="s">
        <v>43725</v>
      </c>
      <c r="G9058">
        <v>6649555313</v>
      </c>
      <c r="H9058" t="s">
        <v>171</v>
      </c>
      <c r="I9058" s="1">
        <v>32446</v>
      </c>
      <c r="J9058" t="s">
        <v>43726</v>
      </c>
      <c r="K9058" t="s">
        <v>43727</v>
      </c>
      <c r="L9058">
        <v>93162</v>
      </c>
      <c r="M9058" t="s">
        <v>171</v>
      </c>
      <c r="N9058" s="1">
        <v>45089</v>
      </c>
      <c r="O9058" s="1">
        <v>45091</v>
      </c>
      <c r="P9058">
        <v>44</v>
      </c>
      <c r="Q9058">
        <v>2</v>
      </c>
      <c r="R9058" t="s">
        <v>63</v>
      </c>
      <c r="S9058">
        <v>1</v>
      </c>
      <c r="T9058">
        <v>2</v>
      </c>
      <c r="U9058">
        <v>2</v>
      </c>
      <c r="V9058">
        <v>130</v>
      </c>
      <c r="W9058" t="s">
        <v>41</v>
      </c>
      <c r="X9058" t="s">
        <v>43728</v>
      </c>
      <c r="Y9058" t="s">
        <v>6</v>
      </c>
      <c r="Z9058" s="1">
        <v>45071</v>
      </c>
      <c r="AA9058" s="2">
        <v>0.77585648148148145</v>
      </c>
      <c r="AB9058" s="2">
        <v>0.24520833333333333</v>
      </c>
      <c r="AC9058" t="s">
        <v>45</v>
      </c>
      <c r="AD9058" t="s">
        <v>45</v>
      </c>
      <c r="AE9058" t="s">
        <v>45</v>
      </c>
      <c r="AF9058">
        <v>65</v>
      </c>
    </row>
    <row r="9059" spans="1:32">
      <c r="A9059">
        <v>35029</v>
      </c>
      <c r="B9059">
        <v>34129</v>
      </c>
      <c r="C9059" t="s">
        <v>1287</v>
      </c>
      <c r="D9059" t="s">
        <v>5209</v>
      </c>
      <c r="E9059" t="s">
        <v>48</v>
      </c>
      <c r="F9059" t="s">
        <v>43729</v>
      </c>
      <c r="G9059" t="s">
        <v>43730</v>
      </c>
      <c r="H9059" t="s">
        <v>1301</v>
      </c>
      <c r="I9059" s="1">
        <v>30693</v>
      </c>
      <c r="J9059" t="s">
        <v>43731</v>
      </c>
      <c r="K9059" t="s">
        <v>43732</v>
      </c>
      <c r="L9059">
        <v>80139</v>
      </c>
      <c r="M9059" t="s">
        <v>1301</v>
      </c>
      <c r="N9059" s="1">
        <v>45017</v>
      </c>
      <c r="O9059" s="1">
        <v>45021</v>
      </c>
      <c r="P9059">
        <v>47</v>
      </c>
      <c r="Q9059">
        <v>2</v>
      </c>
      <c r="R9059" t="s">
        <v>63</v>
      </c>
      <c r="S9059">
        <v>1</v>
      </c>
      <c r="T9059">
        <v>1</v>
      </c>
      <c r="U9059">
        <v>4</v>
      </c>
      <c r="V9059">
        <v>348</v>
      </c>
      <c r="W9059" t="s">
        <v>54</v>
      </c>
      <c r="X9059" t="s">
        <v>43733</v>
      </c>
      <c r="Y9059" t="s">
        <v>81</v>
      </c>
      <c r="Z9059" s="1">
        <v>45004</v>
      </c>
      <c r="AA9059" s="2">
        <v>0.20018518518518516</v>
      </c>
      <c r="AB9059" s="2">
        <v>0.12336805555555556</v>
      </c>
      <c r="AC9059" t="s">
        <v>44</v>
      </c>
      <c r="AD9059" t="s">
        <v>45</v>
      </c>
      <c r="AE9059" t="s">
        <v>44</v>
      </c>
      <c r="AF9059">
        <v>87</v>
      </c>
    </row>
    <row r="9060" spans="1:32">
      <c r="A9060">
        <v>35030</v>
      </c>
      <c r="B9060">
        <v>34130</v>
      </c>
      <c r="C9060" t="s">
        <v>364</v>
      </c>
      <c r="D9060" t="s">
        <v>7722</v>
      </c>
      <c r="E9060" t="s">
        <v>34</v>
      </c>
      <c r="F9060" t="s">
        <v>43734</v>
      </c>
      <c r="G9060" t="s">
        <v>43735</v>
      </c>
      <c r="H9060" t="s">
        <v>530</v>
      </c>
      <c r="I9060" s="1">
        <v>32117</v>
      </c>
      <c r="J9060" t="s">
        <v>43736</v>
      </c>
      <c r="K9060" t="s">
        <v>43737</v>
      </c>
      <c r="L9060">
        <v>43091</v>
      </c>
      <c r="M9060" t="s">
        <v>530</v>
      </c>
      <c r="N9060" s="1">
        <v>45242</v>
      </c>
      <c r="O9060" s="1">
        <v>45244</v>
      </c>
      <c r="P9060">
        <v>44</v>
      </c>
      <c r="Q9060">
        <v>2</v>
      </c>
      <c r="R9060" t="s">
        <v>63</v>
      </c>
      <c r="S9060">
        <v>3</v>
      </c>
      <c r="T9060">
        <v>2</v>
      </c>
      <c r="U9060">
        <v>2</v>
      </c>
      <c r="V9060">
        <v>154</v>
      </c>
      <c r="W9060" t="s">
        <v>54</v>
      </c>
      <c r="X9060" t="s">
        <v>43738</v>
      </c>
      <c r="Y9060" t="s">
        <v>81</v>
      </c>
      <c r="Z9060" s="1">
        <v>45207</v>
      </c>
      <c r="AA9060" s="2">
        <v>0.92219907407407409</v>
      </c>
      <c r="AB9060" s="2">
        <v>0.3825810185185185</v>
      </c>
      <c r="AC9060" t="s">
        <v>45</v>
      </c>
      <c r="AD9060" t="s">
        <v>44</v>
      </c>
      <c r="AE9060" t="s">
        <v>44</v>
      </c>
      <c r="AF9060">
        <v>77</v>
      </c>
    </row>
    <row r="9061" spans="1:32">
      <c r="A9061">
        <v>35032</v>
      </c>
      <c r="B9061">
        <v>34132</v>
      </c>
      <c r="C9061" t="s">
        <v>284</v>
      </c>
      <c r="D9061" t="s">
        <v>1493</v>
      </c>
      <c r="E9061" t="s">
        <v>48</v>
      </c>
      <c r="F9061" t="s">
        <v>43739</v>
      </c>
      <c r="G9061" t="s">
        <v>43740</v>
      </c>
      <c r="H9061" t="s">
        <v>457</v>
      </c>
      <c r="I9061" s="1">
        <v>33317</v>
      </c>
      <c r="J9061" t="s">
        <v>43741</v>
      </c>
      <c r="K9061" t="s">
        <v>2049</v>
      </c>
      <c r="L9061">
        <v>47877</v>
      </c>
      <c r="M9061" t="s">
        <v>457</v>
      </c>
      <c r="N9061" s="1">
        <v>45303</v>
      </c>
      <c r="O9061" s="1">
        <v>45305</v>
      </c>
      <c r="P9061">
        <v>59</v>
      </c>
      <c r="Q9061">
        <v>3</v>
      </c>
      <c r="R9061" t="s">
        <v>63</v>
      </c>
      <c r="S9061">
        <v>3</v>
      </c>
      <c r="T9061">
        <v>2</v>
      </c>
      <c r="U9061">
        <v>2</v>
      </c>
      <c r="V9061">
        <v>138</v>
      </c>
      <c r="W9061" t="s">
        <v>41</v>
      </c>
      <c r="X9061" t="s">
        <v>43742</v>
      </c>
      <c r="Y9061" t="s">
        <v>43</v>
      </c>
      <c r="Z9061" s="1">
        <v>45264</v>
      </c>
      <c r="AA9061" s="2">
        <v>0.58864583333333331</v>
      </c>
      <c r="AB9061" s="2">
        <v>0.4727662037037037</v>
      </c>
      <c r="AC9061" t="s">
        <v>44</v>
      </c>
      <c r="AD9061" t="s">
        <v>45</v>
      </c>
      <c r="AE9061" t="s">
        <v>45</v>
      </c>
      <c r="AF9061">
        <v>69</v>
      </c>
    </row>
    <row r="9062" spans="1:32">
      <c r="A9062">
        <v>35033</v>
      </c>
      <c r="B9062">
        <v>34133</v>
      </c>
      <c r="C9062" t="s">
        <v>197</v>
      </c>
      <c r="D9062" t="s">
        <v>1222</v>
      </c>
      <c r="E9062" t="s">
        <v>48</v>
      </c>
      <c r="F9062" t="s">
        <v>43743</v>
      </c>
      <c r="G9062" t="s">
        <v>43744</v>
      </c>
      <c r="H9062" t="s">
        <v>317</v>
      </c>
      <c r="I9062" s="1">
        <v>30198</v>
      </c>
      <c r="J9062" t="s">
        <v>43745</v>
      </c>
      <c r="K9062" t="s">
        <v>8744</v>
      </c>
      <c r="L9062">
        <v>13162</v>
      </c>
      <c r="M9062" t="s">
        <v>317</v>
      </c>
      <c r="N9062" s="1">
        <v>44960</v>
      </c>
      <c r="O9062" s="1">
        <v>44961</v>
      </c>
      <c r="P9062">
        <v>1</v>
      </c>
      <c r="Q9062">
        <v>1</v>
      </c>
      <c r="R9062" t="s">
        <v>53</v>
      </c>
      <c r="S9062">
        <v>4</v>
      </c>
      <c r="T9062">
        <v>1</v>
      </c>
      <c r="U9062">
        <v>1</v>
      </c>
      <c r="V9062">
        <v>127</v>
      </c>
      <c r="W9062" t="s">
        <v>41</v>
      </c>
      <c r="X9062" t="s">
        <v>43746</v>
      </c>
      <c r="Y9062" t="s">
        <v>81</v>
      </c>
      <c r="Z9062" s="1">
        <v>44932</v>
      </c>
      <c r="AA9062" s="2">
        <v>2.0358796296296295E-2</v>
      </c>
      <c r="AB9062" s="2">
        <v>0.90200231481481474</v>
      </c>
      <c r="AC9062" t="s">
        <v>45</v>
      </c>
      <c r="AD9062" t="s">
        <v>45</v>
      </c>
      <c r="AE9062" t="s">
        <v>45</v>
      </c>
      <c r="AF9062">
        <v>127</v>
      </c>
    </row>
    <row r="9063" spans="1:32">
      <c r="A9063">
        <v>35035</v>
      </c>
      <c r="B9063">
        <v>34135</v>
      </c>
      <c r="C9063" t="s">
        <v>5011</v>
      </c>
      <c r="D9063" t="s">
        <v>75</v>
      </c>
      <c r="E9063" t="s">
        <v>48</v>
      </c>
      <c r="F9063" t="s">
        <v>43747</v>
      </c>
      <c r="G9063" t="s">
        <v>43748</v>
      </c>
      <c r="H9063" t="s">
        <v>156</v>
      </c>
      <c r="I9063" s="1">
        <v>17454</v>
      </c>
      <c r="J9063" t="s">
        <v>43749</v>
      </c>
      <c r="K9063" t="s">
        <v>43750</v>
      </c>
      <c r="L9063">
        <v>71417</v>
      </c>
      <c r="M9063" t="s">
        <v>156</v>
      </c>
      <c r="N9063" s="1">
        <v>45231</v>
      </c>
      <c r="O9063" s="1">
        <v>45232</v>
      </c>
      <c r="P9063">
        <v>52</v>
      </c>
      <c r="Q9063">
        <v>3</v>
      </c>
      <c r="R9063" t="s">
        <v>53</v>
      </c>
      <c r="S9063">
        <v>4</v>
      </c>
      <c r="T9063">
        <v>0</v>
      </c>
      <c r="U9063">
        <v>1</v>
      </c>
      <c r="V9063">
        <v>146</v>
      </c>
      <c r="W9063" t="s">
        <v>41</v>
      </c>
      <c r="X9063" t="s">
        <v>43751</v>
      </c>
      <c r="Y9063" t="s">
        <v>43</v>
      </c>
      <c r="Z9063" s="1">
        <v>45209</v>
      </c>
      <c r="AA9063" s="2">
        <v>0.48834490740740738</v>
      </c>
      <c r="AB9063" s="2">
        <v>0.77599537037037036</v>
      </c>
      <c r="AC9063" t="s">
        <v>44</v>
      </c>
      <c r="AD9063" t="s">
        <v>44</v>
      </c>
      <c r="AE9063" t="s">
        <v>44</v>
      </c>
      <c r="AF9063">
        <v>146</v>
      </c>
    </row>
    <row r="9064" spans="1:32">
      <c r="A9064">
        <v>35037</v>
      </c>
      <c r="B9064">
        <v>34137</v>
      </c>
      <c r="C9064" t="s">
        <v>602</v>
      </c>
      <c r="D9064" t="s">
        <v>2019</v>
      </c>
      <c r="E9064" t="s">
        <v>48</v>
      </c>
      <c r="F9064" t="s">
        <v>43752</v>
      </c>
      <c r="G9064" t="s">
        <v>43753</v>
      </c>
      <c r="H9064" t="s">
        <v>179</v>
      </c>
      <c r="I9064" s="1">
        <v>27864</v>
      </c>
      <c r="J9064" t="s">
        <v>43754</v>
      </c>
      <c r="K9064" t="s">
        <v>43755</v>
      </c>
      <c r="L9064">
        <v>87169</v>
      </c>
      <c r="M9064" t="s">
        <v>179</v>
      </c>
      <c r="N9064" s="1">
        <v>45204</v>
      </c>
      <c r="O9064" s="1">
        <v>45207</v>
      </c>
      <c r="P9064">
        <v>6</v>
      </c>
      <c r="Q9064">
        <v>1</v>
      </c>
      <c r="R9064" t="s">
        <v>40</v>
      </c>
      <c r="S9064">
        <v>3</v>
      </c>
      <c r="T9064">
        <v>2</v>
      </c>
      <c r="U9064">
        <v>3</v>
      </c>
      <c r="V9064">
        <v>681</v>
      </c>
      <c r="W9064" t="s">
        <v>54</v>
      </c>
      <c r="X9064" t="s">
        <v>43756</v>
      </c>
      <c r="Y9064" t="s">
        <v>6</v>
      </c>
      <c r="Z9064" s="1">
        <v>45193</v>
      </c>
      <c r="AA9064" s="2">
        <v>0.32422453703703707</v>
      </c>
      <c r="AB9064" s="2">
        <v>0.22438657407407406</v>
      </c>
      <c r="AC9064" t="s">
        <v>44</v>
      </c>
      <c r="AD9064" t="s">
        <v>44</v>
      </c>
      <c r="AE9064" t="s">
        <v>45</v>
      </c>
      <c r="AF9064">
        <v>227</v>
      </c>
    </row>
    <row r="9065" spans="1:32">
      <c r="A9065">
        <v>35039</v>
      </c>
      <c r="B9065">
        <v>34139</v>
      </c>
      <c r="C9065" t="s">
        <v>1255</v>
      </c>
      <c r="D9065" t="s">
        <v>41154</v>
      </c>
      <c r="E9065" t="s">
        <v>34</v>
      </c>
      <c r="F9065" t="s">
        <v>43757</v>
      </c>
      <c r="G9065" t="s">
        <v>43758</v>
      </c>
      <c r="H9065" t="s">
        <v>171</v>
      </c>
      <c r="I9065" s="1">
        <v>25726</v>
      </c>
      <c r="J9065" t="s">
        <v>43759</v>
      </c>
      <c r="K9065" t="s">
        <v>4014</v>
      </c>
      <c r="L9065">
        <v>43358</v>
      </c>
      <c r="M9065" t="s">
        <v>171</v>
      </c>
      <c r="N9065" s="1">
        <v>45117</v>
      </c>
      <c r="O9065" s="1">
        <v>45119</v>
      </c>
      <c r="P9065">
        <v>92</v>
      </c>
      <c r="Q9065">
        <v>4</v>
      </c>
      <c r="R9065" t="s">
        <v>63</v>
      </c>
      <c r="S9065">
        <v>1</v>
      </c>
      <c r="T9065">
        <v>1</v>
      </c>
      <c r="U9065">
        <v>2</v>
      </c>
      <c r="V9065">
        <v>172</v>
      </c>
      <c r="W9065" t="s">
        <v>41</v>
      </c>
      <c r="X9065" t="s">
        <v>43760</v>
      </c>
      <c r="Y9065" t="s">
        <v>43</v>
      </c>
      <c r="Z9065" s="1">
        <v>45104</v>
      </c>
      <c r="AA9065" s="2">
        <v>3.6585648148148145E-2</v>
      </c>
      <c r="AB9065" s="2">
        <v>0.31489583333333332</v>
      </c>
      <c r="AC9065" t="s">
        <v>44</v>
      </c>
      <c r="AD9065" t="s">
        <v>45</v>
      </c>
      <c r="AE9065" t="s">
        <v>44</v>
      </c>
      <c r="AF9065">
        <v>86</v>
      </c>
    </row>
    <row r="9066" spans="1:32">
      <c r="A9066">
        <v>35045</v>
      </c>
      <c r="B9066">
        <v>34145</v>
      </c>
      <c r="C9066" t="s">
        <v>602</v>
      </c>
      <c r="D9066" t="s">
        <v>1322</v>
      </c>
      <c r="E9066" t="s">
        <v>34</v>
      </c>
      <c r="F9066" t="s">
        <v>43761</v>
      </c>
      <c r="G9066" t="s">
        <v>43762</v>
      </c>
      <c r="H9066" t="s">
        <v>70</v>
      </c>
      <c r="I9066" s="1">
        <v>17526</v>
      </c>
      <c r="J9066" t="s">
        <v>43763</v>
      </c>
      <c r="K9066" t="s">
        <v>43764</v>
      </c>
      <c r="L9066">
        <v>45613</v>
      </c>
      <c r="M9066" t="s">
        <v>70</v>
      </c>
      <c r="N9066" s="1">
        <v>45100</v>
      </c>
      <c r="O9066" s="1">
        <v>45101</v>
      </c>
      <c r="P9066">
        <v>84</v>
      </c>
      <c r="Q9066">
        <v>4</v>
      </c>
      <c r="R9066" t="s">
        <v>40</v>
      </c>
      <c r="S9066">
        <v>1</v>
      </c>
      <c r="T9066">
        <v>2</v>
      </c>
      <c r="U9066">
        <v>1</v>
      </c>
      <c r="V9066">
        <v>238</v>
      </c>
      <c r="W9066" t="s">
        <v>54</v>
      </c>
      <c r="X9066" t="s">
        <v>43765</v>
      </c>
      <c r="Y9066" t="s">
        <v>81</v>
      </c>
      <c r="Z9066" s="1">
        <v>45074</v>
      </c>
      <c r="AA9066" s="2">
        <v>0.97496527777777775</v>
      </c>
      <c r="AB9066" s="2">
        <v>4.9618055555555561E-2</v>
      </c>
      <c r="AC9066" t="s">
        <v>45</v>
      </c>
      <c r="AD9066" t="s">
        <v>45</v>
      </c>
      <c r="AE9066" t="s">
        <v>44</v>
      </c>
      <c r="AF9066">
        <v>238</v>
      </c>
    </row>
    <row r="9067" spans="1:32">
      <c r="A9067">
        <v>35048</v>
      </c>
      <c r="B9067">
        <v>34148</v>
      </c>
      <c r="C9067" t="s">
        <v>321</v>
      </c>
      <c r="D9067" t="s">
        <v>11962</v>
      </c>
      <c r="E9067" t="s">
        <v>34</v>
      </c>
      <c r="F9067" t="s">
        <v>43766</v>
      </c>
      <c r="G9067" t="s">
        <v>43767</v>
      </c>
      <c r="H9067" t="s">
        <v>457</v>
      </c>
      <c r="I9067" s="1">
        <v>26837</v>
      </c>
      <c r="J9067" t="s">
        <v>43768</v>
      </c>
      <c r="K9067" t="s">
        <v>43769</v>
      </c>
      <c r="L9067">
        <v>91946</v>
      </c>
      <c r="M9067" t="s">
        <v>457</v>
      </c>
      <c r="N9067" s="1">
        <v>45089</v>
      </c>
      <c r="O9067" s="1">
        <v>45090</v>
      </c>
      <c r="P9067">
        <v>82</v>
      </c>
      <c r="Q9067">
        <v>4</v>
      </c>
      <c r="R9067" t="s">
        <v>53</v>
      </c>
      <c r="S9067">
        <v>2</v>
      </c>
      <c r="T9067">
        <v>1</v>
      </c>
      <c r="U9067">
        <v>1</v>
      </c>
      <c r="V9067">
        <v>141</v>
      </c>
      <c r="W9067" t="s">
        <v>54</v>
      </c>
      <c r="X9067" t="s">
        <v>43770</v>
      </c>
      <c r="Y9067" t="s">
        <v>43</v>
      </c>
      <c r="Z9067" s="1">
        <v>45051</v>
      </c>
      <c r="AA9067" s="2">
        <v>0.2074074074074074</v>
      </c>
      <c r="AB9067" s="2">
        <v>0.55013888888888884</v>
      </c>
      <c r="AC9067" t="s">
        <v>44</v>
      </c>
      <c r="AD9067" t="s">
        <v>44</v>
      </c>
      <c r="AE9067" t="s">
        <v>44</v>
      </c>
      <c r="AF9067">
        <v>141</v>
      </c>
    </row>
    <row r="9068" spans="1:32">
      <c r="A9068">
        <v>35051</v>
      </c>
      <c r="B9068">
        <v>34151</v>
      </c>
      <c r="C9068" t="s">
        <v>175</v>
      </c>
      <c r="D9068" t="s">
        <v>9099</v>
      </c>
      <c r="E9068" t="s">
        <v>34</v>
      </c>
      <c r="F9068" t="s">
        <v>43771</v>
      </c>
      <c r="G9068" t="s">
        <v>43772</v>
      </c>
      <c r="H9068" t="s">
        <v>60</v>
      </c>
      <c r="I9068" s="1">
        <v>30843</v>
      </c>
      <c r="J9068" t="s">
        <v>43773</v>
      </c>
      <c r="K9068" t="s">
        <v>43774</v>
      </c>
      <c r="L9068">
        <v>67434</v>
      </c>
      <c r="M9068" t="s">
        <v>60</v>
      </c>
      <c r="N9068" s="1">
        <v>45165</v>
      </c>
      <c r="O9068" s="1">
        <v>45168</v>
      </c>
      <c r="P9068">
        <v>21</v>
      </c>
      <c r="Q9068">
        <v>1</v>
      </c>
      <c r="R9068" t="s">
        <v>40</v>
      </c>
      <c r="S9068">
        <v>4</v>
      </c>
      <c r="T9068">
        <v>1</v>
      </c>
      <c r="U9068">
        <v>3</v>
      </c>
      <c r="V9068">
        <v>693</v>
      </c>
      <c r="W9068" t="s">
        <v>41</v>
      </c>
      <c r="X9068" t="s">
        <v>43775</v>
      </c>
      <c r="Y9068" t="s">
        <v>6</v>
      </c>
      <c r="Z9068" s="1">
        <v>45136</v>
      </c>
      <c r="AA9068" s="2">
        <v>0.45572916666666669</v>
      </c>
      <c r="AB9068" s="2">
        <v>0.89001157407407405</v>
      </c>
      <c r="AC9068" t="s">
        <v>44</v>
      </c>
      <c r="AD9068" t="s">
        <v>44</v>
      </c>
      <c r="AE9068" t="s">
        <v>44</v>
      </c>
      <c r="AF9068">
        <v>231</v>
      </c>
    </row>
    <row r="9069" spans="1:32">
      <c r="A9069">
        <v>35052</v>
      </c>
      <c r="B9069">
        <v>34152</v>
      </c>
      <c r="C9069" t="s">
        <v>391</v>
      </c>
      <c r="D9069" t="s">
        <v>9724</v>
      </c>
      <c r="E9069" t="s">
        <v>34</v>
      </c>
      <c r="F9069" t="s">
        <v>43776</v>
      </c>
      <c r="G9069" t="s">
        <v>43777</v>
      </c>
      <c r="H9069" t="s">
        <v>115</v>
      </c>
      <c r="I9069" s="1">
        <v>18634</v>
      </c>
      <c r="J9069" t="s">
        <v>43778</v>
      </c>
      <c r="K9069" t="s">
        <v>43779</v>
      </c>
      <c r="L9069">
        <v>47557</v>
      </c>
      <c r="M9069" t="s">
        <v>115</v>
      </c>
      <c r="N9069" s="1">
        <v>45170</v>
      </c>
      <c r="O9069" s="1">
        <v>45172</v>
      </c>
      <c r="P9069">
        <v>10</v>
      </c>
      <c r="Q9069">
        <v>1</v>
      </c>
      <c r="R9069" t="s">
        <v>53</v>
      </c>
      <c r="S9069">
        <v>1</v>
      </c>
      <c r="T9069">
        <v>0</v>
      </c>
      <c r="U9069">
        <v>2</v>
      </c>
      <c r="V9069">
        <v>284</v>
      </c>
      <c r="W9069" t="s">
        <v>41</v>
      </c>
      <c r="X9069" t="s">
        <v>43780</v>
      </c>
      <c r="Y9069" t="s">
        <v>6</v>
      </c>
      <c r="Z9069" s="1">
        <v>45135</v>
      </c>
      <c r="AA9069" s="2">
        <v>0.93995370370370368</v>
      </c>
      <c r="AB9069" s="2">
        <v>0.29541666666666666</v>
      </c>
      <c r="AC9069" t="s">
        <v>45</v>
      </c>
      <c r="AD9069" t="s">
        <v>45</v>
      </c>
      <c r="AE9069" t="s">
        <v>45</v>
      </c>
      <c r="AF9069">
        <v>142</v>
      </c>
    </row>
    <row r="9070" spans="1:32">
      <c r="A9070">
        <v>35054</v>
      </c>
      <c r="B9070">
        <v>34154</v>
      </c>
      <c r="C9070" t="s">
        <v>276</v>
      </c>
      <c r="D9070" t="s">
        <v>4523</v>
      </c>
      <c r="E9070" t="s">
        <v>48</v>
      </c>
      <c r="F9070" t="s">
        <v>43781</v>
      </c>
      <c r="G9070">
        <v>9056233831</v>
      </c>
      <c r="H9070" t="s">
        <v>37</v>
      </c>
      <c r="I9070" s="1">
        <v>25733</v>
      </c>
      <c r="J9070" t="s">
        <v>43782</v>
      </c>
      <c r="K9070" t="s">
        <v>43783</v>
      </c>
      <c r="L9070">
        <v>35477</v>
      </c>
      <c r="M9070" t="s">
        <v>37</v>
      </c>
      <c r="N9070" s="1">
        <v>45189</v>
      </c>
      <c r="O9070" s="1">
        <v>45190</v>
      </c>
      <c r="P9070">
        <v>49</v>
      </c>
      <c r="Q9070">
        <v>2</v>
      </c>
      <c r="R9070" t="s">
        <v>53</v>
      </c>
      <c r="S9070">
        <v>4</v>
      </c>
      <c r="T9070">
        <v>2</v>
      </c>
      <c r="U9070">
        <v>1</v>
      </c>
      <c r="V9070">
        <v>146</v>
      </c>
      <c r="W9070" t="s">
        <v>41</v>
      </c>
      <c r="X9070" t="s">
        <v>43784</v>
      </c>
      <c r="Y9070" t="s">
        <v>6</v>
      </c>
      <c r="Z9070" s="1">
        <v>45158</v>
      </c>
      <c r="AA9070" s="2">
        <v>0.78802083333333339</v>
      </c>
      <c r="AB9070" s="2">
        <v>0.21575231481481483</v>
      </c>
      <c r="AC9070" t="s">
        <v>44</v>
      </c>
      <c r="AD9070" t="s">
        <v>45</v>
      </c>
      <c r="AE9070" t="s">
        <v>45</v>
      </c>
      <c r="AF9070">
        <v>146</v>
      </c>
    </row>
    <row r="9071" spans="1:32">
      <c r="A9071">
        <v>35056</v>
      </c>
      <c r="B9071">
        <v>34156</v>
      </c>
      <c r="C9071" t="s">
        <v>8204</v>
      </c>
      <c r="D9071" t="s">
        <v>5331</v>
      </c>
      <c r="E9071" t="s">
        <v>48</v>
      </c>
      <c r="F9071" t="s">
        <v>43785</v>
      </c>
      <c r="G9071" t="s">
        <v>43786</v>
      </c>
      <c r="H9071" t="s">
        <v>129</v>
      </c>
      <c r="I9071" s="1">
        <v>24837</v>
      </c>
      <c r="J9071" t="s">
        <v>43787</v>
      </c>
      <c r="K9071" t="s">
        <v>1054</v>
      </c>
      <c r="L9071">
        <v>16385</v>
      </c>
      <c r="M9071" t="s">
        <v>129</v>
      </c>
      <c r="N9071" s="1">
        <v>45072</v>
      </c>
      <c r="O9071" s="1">
        <v>45075</v>
      </c>
      <c r="P9071">
        <v>59</v>
      </c>
      <c r="Q9071">
        <v>3</v>
      </c>
      <c r="R9071" t="s">
        <v>63</v>
      </c>
      <c r="S9071">
        <v>4</v>
      </c>
      <c r="T9071">
        <v>1</v>
      </c>
      <c r="U9071">
        <v>3</v>
      </c>
      <c r="V9071">
        <v>189</v>
      </c>
      <c r="W9071" t="s">
        <v>41</v>
      </c>
      <c r="X9071" t="s">
        <v>43788</v>
      </c>
      <c r="Y9071" t="s">
        <v>65</v>
      </c>
      <c r="Z9071" s="1">
        <v>45056</v>
      </c>
      <c r="AA9071" s="2">
        <v>0.59152777777777776</v>
      </c>
      <c r="AB9071" s="2">
        <v>0.15916666666666668</v>
      </c>
      <c r="AC9071" t="s">
        <v>45</v>
      </c>
      <c r="AD9071" t="s">
        <v>45</v>
      </c>
      <c r="AE9071" t="s">
        <v>44</v>
      </c>
      <c r="AF9071">
        <v>63</v>
      </c>
    </row>
    <row r="9072" spans="1:32">
      <c r="A9072">
        <v>35061</v>
      </c>
      <c r="B9072">
        <v>34161</v>
      </c>
      <c r="C9072" t="s">
        <v>197</v>
      </c>
      <c r="D9072" t="s">
        <v>703</v>
      </c>
      <c r="E9072" t="s">
        <v>34</v>
      </c>
      <c r="F9072" t="s">
        <v>43789</v>
      </c>
      <c r="G9072" t="s">
        <v>43790</v>
      </c>
      <c r="H9072" t="s">
        <v>317</v>
      </c>
      <c r="I9072" s="1">
        <v>25536</v>
      </c>
      <c r="J9072" t="s">
        <v>43791</v>
      </c>
      <c r="K9072" t="s">
        <v>43792</v>
      </c>
      <c r="L9072">
        <v>67331</v>
      </c>
      <c r="M9072" t="s">
        <v>317</v>
      </c>
      <c r="N9072" s="1">
        <v>45123</v>
      </c>
      <c r="O9072" s="1">
        <v>45125</v>
      </c>
      <c r="P9072">
        <v>66</v>
      </c>
      <c r="Q9072">
        <v>3</v>
      </c>
      <c r="R9072" t="s">
        <v>40</v>
      </c>
      <c r="S9072">
        <v>2</v>
      </c>
      <c r="T9072">
        <v>0</v>
      </c>
      <c r="U9072">
        <v>2</v>
      </c>
      <c r="V9072">
        <v>420</v>
      </c>
      <c r="W9072" t="s">
        <v>54</v>
      </c>
      <c r="X9072" t="s">
        <v>43793</v>
      </c>
      <c r="Y9072" t="s">
        <v>43</v>
      </c>
      <c r="Z9072" s="1">
        <v>45092</v>
      </c>
      <c r="AA9072" s="2">
        <v>0.53267361111111111</v>
      </c>
      <c r="AB9072" s="2">
        <v>5.8136574074074077E-2</v>
      </c>
      <c r="AC9072" t="s">
        <v>45</v>
      </c>
      <c r="AD9072" t="s">
        <v>45</v>
      </c>
      <c r="AE9072" t="s">
        <v>45</v>
      </c>
      <c r="AF9072">
        <v>210</v>
      </c>
    </row>
    <row r="9073" spans="1:32">
      <c r="A9073">
        <v>35062</v>
      </c>
      <c r="B9073">
        <v>34162</v>
      </c>
      <c r="C9073" t="s">
        <v>139</v>
      </c>
      <c r="D9073" t="s">
        <v>2646</v>
      </c>
      <c r="E9073" t="s">
        <v>48</v>
      </c>
      <c r="F9073" t="s">
        <v>43794</v>
      </c>
      <c r="G9073" t="s">
        <v>43795</v>
      </c>
      <c r="H9073" t="s">
        <v>60</v>
      </c>
      <c r="I9073" s="1">
        <v>36905</v>
      </c>
      <c r="J9073" t="s">
        <v>43796</v>
      </c>
      <c r="K9073" t="s">
        <v>43797</v>
      </c>
      <c r="L9073">
        <v>57025</v>
      </c>
      <c r="M9073" t="s">
        <v>60</v>
      </c>
      <c r="N9073" s="1">
        <v>45222</v>
      </c>
      <c r="O9073" s="1">
        <v>45227</v>
      </c>
      <c r="P9073">
        <v>55</v>
      </c>
      <c r="Q9073">
        <v>3</v>
      </c>
      <c r="R9073" t="s">
        <v>53</v>
      </c>
      <c r="S9073">
        <v>2</v>
      </c>
      <c r="T9073">
        <v>1</v>
      </c>
      <c r="U9073">
        <v>5</v>
      </c>
      <c r="V9073">
        <v>705</v>
      </c>
      <c r="W9073" t="s">
        <v>41</v>
      </c>
      <c r="X9073" t="s">
        <v>43798</v>
      </c>
      <c r="Y9073" t="s">
        <v>81</v>
      </c>
      <c r="Z9073" s="1">
        <v>45188</v>
      </c>
      <c r="AA9073" s="2">
        <v>7.6747685185185183E-2</v>
      </c>
      <c r="AB9073" s="2">
        <v>0.54547453703703697</v>
      </c>
      <c r="AC9073" t="s">
        <v>45</v>
      </c>
      <c r="AD9073" t="s">
        <v>45</v>
      </c>
      <c r="AE9073" t="s">
        <v>44</v>
      </c>
      <c r="AF9073">
        <v>141</v>
      </c>
    </row>
    <row r="9074" spans="1:32">
      <c r="A9074">
        <v>35067</v>
      </c>
      <c r="B9074">
        <v>34167</v>
      </c>
      <c r="C9074" t="s">
        <v>2522</v>
      </c>
      <c r="D9074" t="s">
        <v>4028</v>
      </c>
      <c r="E9074" t="s">
        <v>34</v>
      </c>
      <c r="F9074" t="s">
        <v>43799</v>
      </c>
      <c r="G9074" t="s">
        <v>43800</v>
      </c>
      <c r="H9074" t="s">
        <v>225</v>
      </c>
      <c r="I9074" s="1">
        <v>27185</v>
      </c>
      <c r="J9074" t="s">
        <v>43801</v>
      </c>
      <c r="K9074" t="s">
        <v>39967</v>
      </c>
      <c r="L9074">
        <v>57177</v>
      </c>
      <c r="M9074" t="s">
        <v>225</v>
      </c>
      <c r="N9074" s="1">
        <v>44966</v>
      </c>
      <c r="O9074" s="1">
        <v>44968</v>
      </c>
      <c r="P9074">
        <v>16</v>
      </c>
      <c r="Q9074">
        <v>1</v>
      </c>
      <c r="R9074" t="s">
        <v>53</v>
      </c>
      <c r="S9074">
        <v>2</v>
      </c>
      <c r="T9074">
        <v>1</v>
      </c>
      <c r="U9074">
        <v>2</v>
      </c>
      <c r="V9074">
        <v>268</v>
      </c>
      <c r="W9074" t="s">
        <v>54</v>
      </c>
      <c r="X9074" t="s">
        <v>43802</v>
      </c>
      <c r="Y9074" t="s">
        <v>43</v>
      </c>
      <c r="Z9074" s="1">
        <v>44936</v>
      </c>
      <c r="AA9074" s="2">
        <v>0.27452546296296299</v>
      </c>
      <c r="AB9074" s="2">
        <v>0.67414351851851861</v>
      </c>
      <c r="AC9074" t="s">
        <v>45</v>
      </c>
      <c r="AD9074" t="s">
        <v>44</v>
      </c>
      <c r="AE9074" t="s">
        <v>45</v>
      </c>
      <c r="AF9074">
        <v>134</v>
      </c>
    </row>
    <row r="9075" spans="1:32">
      <c r="A9075">
        <v>35069</v>
      </c>
      <c r="B9075">
        <v>34169</v>
      </c>
      <c r="C9075" t="s">
        <v>6006</v>
      </c>
      <c r="D9075" t="s">
        <v>191</v>
      </c>
      <c r="E9075" t="s">
        <v>48</v>
      </c>
      <c r="F9075" t="s">
        <v>28209</v>
      </c>
      <c r="G9075" t="s">
        <v>43803</v>
      </c>
      <c r="H9075" t="s">
        <v>70</v>
      </c>
      <c r="I9075" s="1">
        <v>35026</v>
      </c>
      <c r="J9075" t="s">
        <v>43804</v>
      </c>
      <c r="K9075" t="s">
        <v>5901</v>
      </c>
      <c r="L9075">
        <v>7903</v>
      </c>
      <c r="M9075" t="s">
        <v>70</v>
      </c>
      <c r="N9075" s="1">
        <v>45008</v>
      </c>
      <c r="O9075" s="1">
        <v>45009</v>
      </c>
      <c r="P9075">
        <v>53</v>
      </c>
      <c r="Q9075">
        <v>3</v>
      </c>
      <c r="R9075" t="s">
        <v>63</v>
      </c>
      <c r="S9075">
        <v>4</v>
      </c>
      <c r="T9075">
        <v>1</v>
      </c>
      <c r="U9075">
        <v>1</v>
      </c>
      <c r="V9075">
        <v>76</v>
      </c>
      <c r="W9075" t="s">
        <v>41</v>
      </c>
      <c r="X9075" t="s">
        <v>43805</v>
      </c>
      <c r="Y9075" t="s">
        <v>43</v>
      </c>
      <c r="Z9075" s="1">
        <v>45002</v>
      </c>
      <c r="AA9075" s="2">
        <v>0.57324074074074072</v>
      </c>
      <c r="AB9075" s="2">
        <v>0.77017361111111116</v>
      </c>
      <c r="AC9075" t="s">
        <v>44</v>
      </c>
      <c r="AD9075" t="s">
        <v>44</v>
      </c>
      <c r="AE9075" t="s">
        <v>44</v>
      </c>
      <c r="AF9075">
        <v>76</v>
      </c>
    </row>
    <row r="9076" spans="1:32">
      <c r="A9076">
        <v>35070</v>
      </c>
      <c r="B9076">
        <v>34170</v>
      </c>
      <c r="C9076" t="s">
        <v>1681</v>
      </c>
      <c r="D9076" t="s">
        <v>2729</v>
      </c>
      <c r="E9076" t="s">
        <v>34</v>
      </c>
      <c r="F9076" t="s">
        <v>43806</v>
      </c>
      <c r="G9076" t="s">
        <v>43807</v>
      </c>
      <c r="H9076" t="s">
        <v>295</v>
      </c>
      <c r="I9076" s="1">
        <v>30360</v>
      </c>
      <c r="J9076" t="s">
        <v>43808</v>
      </c>
      <c r="K9076" t="s">
        <v>5782</v>
      </c>
      <c r="L9076">
        <v>85948</v>
      </c>
      <c r="M9076" t="s">
        <v>295</v>
      </c>
      <c r="N9076" s="1">
        <v>45099</v>
      </c>
      <c r="O9076" s="1">
        <v>45102</v>
      </c>
      <c r="P9076">
        <v>67</v>
      </c>
      <c r="Q9076">
        <v>3</v>
      </c>
      <c r="R9076" t="s">
        <v>53</v>
      </c>
      <c r="S9076">
        <v>4</v>
      </c>
      <c r="T9076">
        <v>1</v>
      </c>
      <c r="U9076">
        <v>3</v>
      </c>
      <c r="V9076">
        <v>429</v>
      </c>
      <c r="W9076" t="s">
        <v>54</v>
      </c>
      <c r="X9076" t="s">
        <v>43809</v>
      </c>
      <c r="Y9076" t="s">
        <v>81</v>
      </c>
      <c r="Z9076" s="1">
        <v>45070</v>
      </c>
      <c r="AA9076" s="2">
        <v>0.43756944444444446</v>
      </c>
      <c r="AB9076" s="2">
        <v>0.48603009259259261</v>
      </c>
      <c r="AC9076" t="s">
        <v>44</v>
      </c>
      <c r="AD9076" t="s">
        <v>45</v>
      </c>
      <c r="AE9076" t="s">
        <v>45</v>
      </c>
      <c r="AF9076">
        <v>143</v>
      </c>
    </row>
    <row r="9077" spans="1:32">
      <c r="A9077">
        <v>35071</v>
      </c>
      <c r="B9077">
        <v>34171</v>
      </c>
      <c r="C9077" t="s">
        <v>12047</v>
      </c>
      <c r="D9077" t="s">
        <v>1896</v>
      </c>
      <c r="E9077" t="s">
        <v>48</v>
      </c>
      <c r="F9077" t="s">
        <v>43810</v>
      </c>
      <c r="G9077" t="s">
        <v>43811</v>
      </c>
      <c r="H9077" t="s">
        <v>309</v>
      </c>
      <c r="I9077" s="1">
        <v>25784</v>
      </c>
      <c r="J9077" t="s">
        <v>43812</v>
      </c>
      <c r="K9077" t="s">
        <v>43813</v>
      </c>
      <c r="L9077">
        <v>60087</v>
      </c>
      <c r="M9077" t="s">
        <v>309</v>
      </c>
      <c r="N9077" s="1">
        <v>45076</v>
      </c>
      <c r="O9077" s="1">
        <v>45079</v>
      </c>
      <c r="P9077">
        <v>79</v>
      </c>
      <c r="Q9077">
        <v>4</v>
      </c>
      <c r="R9077" t="s">
        <v>53</v>
      </c>
      <c r="S9077">
        <v>2</v>
      </c>
      <c r="T9077">
        <v>2</v>
      </c>
      <c r="U9077">
        <v>3</v>
      </c>
      <c r="V9077">
        <v>426</v>
      </c>
      <c r="W9077" t="s">
        <v>41</v>
      </c>
      <c r="X9077" t="s">
        <v>43814</v>
      </c>
      <c r="Y9077" t="s">
        <v>65</v>
      </c>
      <c r="Z9077" s="1">
        <v>45048</v>
      </c>
      <c r="AA9077" s="2">
        <v>0.17063657407407407</v>
      </c>
      <c r="AB9077" s="2">
        <v>9.8854166666666674E-2</v>
      </c>
      <c r="AC9077" t="s">
        <v>45</v>
      </c>
      <c r="AD9077" t="s">
        <v>45</v>
      </c>
      <c r="AE9077" t="s">
        <v>45</v>
      </c>
      <c r="AF9077">
        <v>142</v>
      </c>
    </row>
    <row r="9078" spans="1:32">
      <c r="A9078">
        <v>35073</v>
      </c>
      <c r="B9078">
        <v>34173</v>
      </c>
      <c r="C9078" t="s">
        <v>2231</v>
      </c>
      <c r="D9078" t="s">
        <v>3105</v>
      </c>
      <c r="E9078" t="s">
        <v>48</v>
      </c>
      <c r="F9078" t="s">
        <v>43815</v>
      </c>
      <c r="G9078" t="s">
        <v>43816</v>
      </c>
      <c r="H9078" t="s">
        <v>280</v>
      </c>
      <c r="I9078" s="1">
        <v>26815</v>
      </c>
      <c r="J9078" t="s">
        <v>43817</v>
      </c>
      <c r="K9078" t="s">
        <v>43818</v>
      </c>
      <c r="L9078">
        <v>62015</v>
      </c>
      <c r="M9078" t="s">
        <v>280</v>
      </c>
      <c r="N9078" s="1">
        <v>45011</v>
      </c>
      <c r="O9078" s="1">
        <v>45016</v>
      </c>
      <c r="P9078">
        <v>43</v>
      </c>
      <c r="Q9078">
        <v>2</v>
      </c>
      <c r="R9078" t="s">
        <v>53</v>
      </c>
      <c r="S9078">
        <v>4</v>
      </c>
      <c r="T9078">
        <v>1</v>
      </c>
      <c r="U9078">
        <v>5</v>
      </c>
      <c r="V9078">
        <v>710</v>
      </c>
      <c r="W9078" t="s">
        <v>41</v>
      </c>
      <c r="X9078" t="s">
        <v>43819</v>
      </c>
      <c r="Y9078" t="s">
        <v>6</v>
      </c>
      <c r="Z9078" s="1">
        <v>44985</v>
      </c>
      <c r="AA9078" s="2">
        <v>0.41668981481481482</v>
      </c>
      <c r="AB9078" s="2">
        <v>0.78520833333333329</v>
      </c>
      <c r="AC9078" t="s">
        <v>45</v>
      </c>
      <c r="AD9078" t="s">
        <v>44</v>
      </c>
      <c r="AE9078" t="s">
        <v>45</v>
      </c>
      <c r="AF9078">
        <v>142</v>
      </c>
    </row>
    <row r="9079" spans="1:32">
      <c r="A9079">
        <v>35074</v>
      </c>
      <c r="B9079">
        <v>34174</v>
      </c>
      <c r="C9079" t="s">
        <v>1732</v>
      </c>
      <c r="D9079" t="s">
        <v>1354</v>
      </c>
      <c r="E9079" t="s">
        <v>48</v>
      </c>
      <c r="F9079" t="s">
        <v>43820</v>
      </c>
      <c r="G9079" t="s">
        <v>43821</v>
      </c>
      <c r="H9079" t="s">
        <v>156</v>
      </c>
      <c r="I9079" s="1">
        <v>16373</v>
      </c>
      <c r="J9079" t="s">
        <v>43822</v>
      </c>
      <c r="K9079" t="s">
        <v>9429</v>
      </c>
      <c r="L9079">
        <v>29106</v>
      </c>
      <c r="M9079" t="s">
        <v>156</v>
      </c>
      <c r="N9079" s="1">
        <v>45154</v>
      </c>
      <c r="O9079" s="1">
        <v>45155</v>
      </c>
      <c r="P9079">
        <v>48</v>
      </c>
      <c r="Q9079">
        <v>2</v>
      </c>
      <c r="R9079" t="s">
        <v>40</v>
      </c>
      <c r="S9079">
        <v>3</v>
      </c>
      <c r="T9079">
        <v>0</v>
      </c>
      <c r="U9079">
        <v>1</v>
      </c>
      <c r="V9079">
        <v>240</v>
      </c>
      <c r="W9079" t="s">
        <v>54</v>
      </c>
      <c r="X9079" t="s">
        <v>43823</v>
      </c>
      <c r="Y9079" t="s">
        <v>6</v>
      </c>
      <c r="Z9079" s="1">
        <v>45118</v>
      </c>
      <c r="AA9079" s="2">
        <v>0.12903935185185186</v>
      </c>
      <c r="AB9079" s="2">
        <v>0.25273148148148145</v>
      </c>
      <c r="AC9079" t="s">
        <v>44</v>
      </c>
      <c r="AD9079" t="s">
        <v>44</v>
      </c>
      <c r="AE9079" t="s">
        <v>44</v>
      </c>
      <c r="AF9079">
        <v>240</v>
      </c>
    </row>
    <row r="9080" spans="1:32">
      <c r="A9080">
        <v>35076</v>
      </c>
      <c r="B9080">
        <v>34176</v>
      </c>
      <c r="C9080" t="s">
        <v>1771</v>
      </c>
      <c r="D9080" t="s">
        <v>3431</v>
      </c>
      <c r="E9080" t="s">
        <v>34</v>
      </c>
      <c r="F9080" t="s">
        <v>19872</v>
      </c>
      <c r="G9080" t="s">
        <v>43824</v>
      </c>
      <c r="H9080" t="s">
        <v>1442</v>
      </c>
      <c r="I9080" s="1">
        <v>27911</v>
      </c>
      <c r="J9080" t="s">
        <v>43825</v>
      </c>
      <c r="K9080" t="s">
        <v>43826</v>
      </c>
      <c r="L9080">
        <v>17218</v>
      </c>
      <c r="M9080" t="s">
        <v>1442</v>
      </c>
      <c r="N9080" s="1">
        <v>45028</v>
      </c>
      <c r="O9080" s="1">
        <v>45033</v>
      </c>
      <c r="P9080">
        <v>59</v>
      </c>
      <c r="Q9080">
        <v>3</v>
      </c>
      <c r="R9080" t="s">
        <v>63</v>
      </c>
      <c r="S9080">
        <v>3</v>
      </c>
      <c r="T9080">
        <v>0</v>
      </c>
      <c r="U9080">
        <v>5</v>
      </c>
      <c r="V9080">
        <v>370</v>
      </c>
      <c r="W9080" t="s">
        <v>41</v>
      </c>
      <c r="X9080" t="s">
        <v>43827</v>
      </c>
      <c r="Y9080" t="s">
        <v>81</v>
      </c>
      <c r="Z9080" s="1">
        <v>45012</v>
      </c>
      <c r="AA9080" s="2">
        <v>0.48921296296296296</v>
      </c>
      <c r="AB9080" s="2">
        <v>0.59203703703703703</v>
      </c>
      <c r="AC9080" t="s">
        <v>45</v>
      </c>
      <c r="AD9080" t="s">
        <v>44</v>
      </c>
      <c r="AE9080" t="s">
        <v>45</v>
      </c>
      <c r="AF9080">
        <v>74</v>
      </c>
    </row>
    <row r="9081" spans="1:32">
      <c r="A9081">
        <v>35079</v>
      </c>
      <c r="B9081">
        <v>34179</v>
      </c>
      <c r="C9081" t="s">
        <v>1255</v>
      </c>
      <c r="D9081" t="s">
        <v>9923</v>
      </c>
      <c r="E9081" t="s">
        <v>48</v>
      </c>
      <c r="F9081" t="s">
        <v>43828</v>
      </c>
      <c r="G9081" t="s">
        <v>43829</v>
      </c>
      <c r="H9081" t="s">
        <v>37</v>
      </c>
      <c r="I9081" s="1">
        <v>16051</v>
      </c>
      <c r="J9081" t="s">
        <v>43830</v>
      </c>
      <c r="K9081" t="s">
        <v>24814</v>
      </c>
      <c r="L9081">
        <v>38596</v>
      </c>
      <c r="M9081" t="s">
        <v>37</v>
      </c>
      <c r="N9081" s="1">
        <v>45010</v>
      </c>
      <c r="O9081" s="1">
        <v>45013</v>
      </c>
      <c r="P9081">
        <v>49</v>
      </c>
      <c r="Q9081">
        <v>2</v>
      </c>
      <c r="R9081" t="s">
        <v>53</v>
      </c>
      <c r="S9081">
        <v>1</v>
      </c>
      <c r="T9081">
        <v>1</v>
      </c>
      <c r="U9081">
        <v>3</v>
      </c>
      <c r="V9081">
        <v>381</v>
      </c>
      <c r="W9081" t="s">
        <v>41</v>
      </c>
      <c r="X9081" t="s">
        <v>43831</v>
      </c>
      <c r="Y9081" t="s">
        <v>43</v>
      </c>
      <c r="Z9081" s="1">
        <v>44977</v>
      </c>
      <c r="AA9081" s="2">
        <v>3.5254629629629629E-2</v>
      </c>
      <c r="AB9081" s="2">
        <v>1.1909722222222223E-2</v>
      </c>
      <c r="AC9081" t="s">
        <v>45</v>
      </c>
      <c r="AD9081" t="s">
        <v>44</v>
      </c>
      <c r="AE9081" t="s">
        <v>44</v>
      </c>
      <c r="AF9081">
        <v>127</v>
      </c>
    </row>
    <row r="9082" spans="1:32">
      <c r="A9082">
        <v>35080</v>
      </c>
      <c r="B9082">
        <v>34180</v>
      </c>
      <c r="C9082" t="s">
        <v>602</v>
      </c>
      <c r="D9082" t="s">
        <v>2605</v>
      </c>
      <c r="E9082" t="s">
        <v>34</v>
      </c>
      <c r="F9082" t="s">
        <v>43832</v>
      </c>
      <c r="G9082" t="s">
        <v>43833</v>
      </c>
      <c r="H9082" t="s">
        <v>537</v>
      </c>
      <c r="I9082" s="1">
        <v>17109</v>
      </c>
      <c r="J9082" t="s">
        <v>43834</v>
      </c>
      <c r="K9082" t="s">
        <v>43835</v>
      </c>
      <c r="L9082">
        <v>87897</v>
      </c>
      <c r="M9082" t="s">
        <v>537</v>
      </c>
      <c r="N9082" s="1">
        <v>45056</v>
      </c>
      <c r="O9082" s="1">
        <v>45057</v>
      </c>
      <c r="P9082">
        <v>75</v>
      </c>
      <c r="Q9082">
        <v>3</v>
      </c>
      <c r="R9082" t="s">
        <v>40</v>
      </c>
      <c r="S9082">
        <v>4</v>
      </c>
      <c r="T9082">
        <v>0</v>
      </c>
      <c r="U9082">
        <v>1</v>
      </c>
      <c r="V9082">
        <v>205</v>
      </c>
      <c r="W9082" t="s">
        <v>41</v>
      </c>
      <c r="X9082" t="s">
        <v>43836</v>
      </c>
      <c r="Y9082" t="s">
        <v>81</v>
      </c>
      <c r="Z9082" s="1">
        <v>45022</v>
      </c>
      <c r="AA9082" s="2">
        <v>4.6828703703703706E-2</v>
      </c>
      <c r="AB9082" s="2">
        <v>0.98372685185185194</v>
      </c>
      <c r="AC9082" t="s">
        <v>44</v>
      </c>
      <c r="AD9082" t="s">
        <v>44</v>
      </c>
      <c r="AE9082" t="s">
        <v>45</v>
      </c>
      <c r="AF9082">
        <v>205</v>
      </c>
    </row>
    <row r="9083" spans="1:32">
      <c r="A9083">
        <v>35081</v>
      </c>
      <c r="B9083">
        <v>34181</v>
      </c>
      <c r="C9083" t="s">
        <v>5667</v>
      </c>
      <c r="D9083" t="s">
        <v>20407</v>
      </c>
      <c r="E9083" t="s">
        <v>34</v>
      </c>
      <c r="F9083" t="s">
        <v>43837</v>
      </c>
      <c r="G9083" t="s">
        <v>43838</v>
      </c>
      <c r="H9083" t="s">
        <v>295</v>
      </c>
      <c r="I9083" s="1">
        <v>31221</v>
      </c>
      <c r="J9083" t="s">
        <v>43839</v>
      </c>
      <c r="K9083" t="s">
        <v>43840</v>
      </c>
      <c r="L9083">
        <v>87872</v>
      </c>
      <c r="M9083" t="s">
        <v>295</v>
      </c>
      <c r="N9083" s="1">
        <v>45242</v>
      </c>
      <c r="O9083" s="1">
        <v>45246</v>
      </c>
      <c r="P9083">
        <v>8</v>
      </c>
      <c r="Q9083">
        <v>1</v>
      </c>
      <c r="R9083" t="s">
        <v>63</v>
      </c>
      <c r="S9083">
        <v>1</v>
      </c>
      <c r="T9083">
        <v>2</v>
      </c>
      <c r="U9083">
        <v>4</v>
      </c>
      <c r="V9083">
        <v>248</v>
      </c>
      <c r="W9083" t="s">
        <v>54</v>
      </c>
      <c r="X9083" t="s">
        <v>43841</v>
      </c>
      <c r="Y9083" t="s">
        <v>43</v>
      </c>
      <c r="Z9083" s="1">
        <v>45223</v>
      </c>
      <c r="AA9083" s="2">
        <v>0.3181134259259259</v>
      </c>
      <c r="AB9083" s="2">
        <v>0.66208333333333336</v>
      </c>
      <c r="AC9083" t="s">
        <v>44</v>
      </c>
      <c r="AD9083" t="s">
        <v>45</v>
      </c>
      <c r="AE9083" t="s">
        <v>44</v>
      </c>
      <c r="AF9083">
        <v>62</v>
      </c>
    </row>
    <row r="9084" spans="1:32">
      <c r="A9084">
        <v>35089</v>
      </c>
      <c r="B9084">
        <v>34189</v>
      </c>
      <c r="C9084" t="s">
        <v>2616</v>
      </c>
      <c r="D9084" t="s">
        <v>8692</v>
      </c>
      <c r="E9084" t="s">
        <v>48</v>
      </c>
      <c r="F9084" t="s">
        <v>43842</v>
      </c>
      <c r="G9084" t="s">
        <v>43843</v>
      </c>
      <c r="H9084" t="s">
        <v>418</v>
      </c>
      <c r="I9084" s="1">
        <v>26129</v>
      </c>
      <c r="J9084" t="s">
        <v>43844</v>
      </c>
      <c r="K9084" t="s">
        <v>43845</v>
      </c>
      <c r="L9084">
        <v>59087</v>
      </c>
      <c r="M9084" t="s">
        <v>418</v>
      </c>
      <c r="N9084" s="1">
        <v>45152</v>
      </c>
      <c r="O9084" s="1">
        <v>45153</v>
      </c>
      <c r="P9084">
        <v>39</v>
      </c>
      <c r="Q9084">
        <v>2</v>
      </c>
      <c r="R9084" t="s">
        <v>40</v>
      </c>
      <c r="S9084">
        <v>3</v>
      </c>
      <c r="T9084">
        <v>2</v>
      </c>
      <c r="U9084">
        <v>1</v>
      </c>
      <c r="V9084">
        <v>232</v>
      </c>
      <c r="W9084" t="s">
        <v>41</v>
      </c>
      <c r="X9084" t="s">
        <v>43846</v>
      </c>
      <c r="Y9084" t="s">
        <v>43</v>
      </c>
      <c r="Z9084" s="1">
        <v>45133</v>
      </c>
      <c r="AA9084" s="2">
        <v>1.4837962962962963E-2</v>
      </c>
      <c r="AB9084" s="2">
        <v>0.79634259259259255</v>
      </c>
      <c r="AC9084" t="s">
        <v>45</v>
      </c>
      <c r="AD9084" t="s">
        <v>44</v>
      </c>
      <c r="AE9084" t="s">
        <v>45</v>
      </c>
      <c r="AF9084">
        <v>232</v>
      </c>
    </row>
    <row r="9085" spans="1:32">
      <c r="A9085">
        <v>35090</v>
      </c>
      <c r="B9085">
        <v>34190</v>
      </c>
      <c r="C9085" t="s">
        <v>621</v>
      </c>
      <c r="D9085" t="s">
        <v>14852</v>
      </c>
      <c r="E9085" t="s">
        <v>48</v>
      </c>
      <c r="F9085" t="s">
        <v>43847</v>
      </c>
      <c r="G9085" t="s">
        <v>43848</v>
      </c>
      <c r="H9085" t="s">
        <v>272</v>
      </c>
      <c r="I9085" s="1">
        <v>24009</v>
      </c>
      <c r="J9085" t="s">
        <v>43849</v>
      </c>
      <c r="K9085" t="s">
        <v>43850</v>
      </c>
      <c r="L9085">
        <v>34205</v>
      </c>
      <c r="M9085" t="s">
        <v>272</v>
      </c>
      <c r="N9085" s="1">
        <v>45024</v>
      </c>
      <c r="O9085" s="1">
        <v>45025</v>
      </c>
      <c r="P9085">
        <v>51</v>
      </c>
      <c r="Q9085">
        <v>3</v>
      </c>
      <c r="R9085" t="s">
        <v>40</v>
      </c>
      <c r="S9085">
        <v>2</v>
      </c>
      <c r="T9085">
        <v>0</v>
      </c>
      <c r="U9085">
        <v>1</v>
      </c>
      <c r="V9085">
        <v>201</v>
      </c>
      <c r="W9085" t="s">
        <v>54</v>
      </c>
      <c r="X9085" t="s">
        <v>43851</v>
      </c>
      <c r="Y9085" t="s">
        <v>43</v>
      </c>
      <c r="Z9085" s="1">
        <v>45007</v>
      </c>
      <c r="AA9085" s="2">
        <v>0.20303240740740738</v>
      </c>
      <c r="AB9085" s="2">
        <v>0.4760416666666667</v>
      </c>
      <c r="AC9085" t="s">
        <v>44</v>
      </c>
      <c r="AD9085" t="s">
        <v>45</v>
      </c>
      <c r="AE9085" t="s">
        <v>44</v>
      </c>
      <c r="AF9085">
        <v>201</v>
      </c>
    </row>
    <row r="9086" spans="1:32">
      <c r="A9086">
        <v>35097</v>
      </c>
      <c r="B9086">
        <v>34197</v>
      </c>
      <c r="C9086" t="s">
        <v>1913</v>
      </c>
      <c r="D9086" t="s">
        <v>13119</v>
      </c>
      <c r="E9086" t="s">
        <v>34</v>
      </c>
      <c r="F9086" t="s">
        <v>43852</v>
      </c>
      <c r="G9086" t="s">
        <v>43853</v>
      </c>
      <c r="H9086" t="s">
        <v>179</v>
      </c>
      <c r="I9086" s="1">
        <v>21876</v>
      </c>
      <c r="J9086" t="s">
        <v>43854</v>
      </c>
      <c r="K9086" t="s">
        <v>37674</v>
      </c>
      <c r="L9086">
        <v>53648</v>
      </c>
      <c r="M9086" t="s">
        <v>179</v>
      </c>
      <c r="N9086" s="1">
        <v>45051</v>
      </c>
      <c r="O9086" s="1">
        <v>45053</v>
      </c>
      <c r="P9086">
        <v>44</v>
      </c>
      <c r="Q9086">
        <v>2</v>
      </c>
      <c r="R9086" t="s">
        <v>63</v>
      </c>
      <c r="S9086">
        <v>3</v>
      </c>
      <c r="T9086">
        <v>2</v>
      </c>
      <c r="U9086">
        <v>2</v>
      </c>
      <c r="V9086">
        <v>122</v>
      </c>
      <c r="W9086" t="s">
        <v>54</v>
      </c>
      <c r="X9086" t="s">
        <v>43855</v>
      </c>
      <c r="Y9086" t="s">
        <v>6</v>
      </c>
      <c r="Z9086" s="1">
        <v>45045</v>
      </c>
      <c r="AA9086" s="2">
        <v>0.90077546296296296</v>
      </c>
      <c r="AB9086" s="2">
        <v>0.46925925925925926</v>
      </c>
      <c r="AC9086" t="s">
        <v>45</v>
      </c>
      <c r="AD9086" t="s">
        <v>44</v>
      </c>
      <c r="AE9086" t="s">
        <v>44</v>
      </c>
      <c r="AF9086">
        <v>61</v>
      </c>
    </row>
    <row r="9087" spans="1:32">
      <c r="A9087">
        <v>35100</v>
      </c>
      <c r="B9087">
        <v>34200</v>
      </c>
      <c r="C9087" t="s">
        <v>2741</v>
      </c>
      <c r="D9087" t="s">
        <v>385</v>
      </c>
      <c r="E9087" t="s">
        <v>34</v>
      </c>
      <c r="F9087" t="s">
        <v>43856</v>
      </c>
      <c r="G9087">
        <f>1-357-678-7911</f>
        <v>-8945</v>
      </c>
      <c r="H9087" t="s">
        <v>86</v>
      </c>
      <c r="I9087" s="1">
        <v>18827</v>
      </c>
      <c r="J9087" t="s">
        <v>43857</v>
      </c>
      <c r="K9087" t="s">
        <v>41046</v>
      </c>
      <c r="L9087">
        <v>68702</v>
      </c>
      <c r="M9087" t="s">
        <v>86</v>
      </c>
      <c r="N9087" s="1">
        <v>45268</v>
      </c>
      <c r="O9087" s="1">
        <v>45269</v>
      </c>
      <c r="P9087">
        <v>89</v>
      </c>
      <c r="Q9087">
        <v>4</v>
      </c>
      <c r="R9087" t="s">
        <v>63</v>
      </c>
      <c r="S9087">
        <v>3</v>
      </c>
      <c r="T9087">
        <v>0</v>
      </c>
      <c r="U9087">
        <v>1</v>
      </c>
      <c r="V9087">
        <v>78</v>
      </c>
      <c r="W9087" t="s">
        <v>41</v>
      </c>
      <c r="X9087" t="s">
        <v>43858</v>
      </c>
      <c r="Y9087" t="s">
        <v>43</v>
      </c>
      <c r="Z9087" s="1">
        <v>45248</v>
      </c>
      <c r="AA9087" s="2">
        <v>0.56464120370370374</v>
      </c>
      <c r="AB9087" s="2">
        <v>0.16892361111111109</v>
      </c>
      <c r="AC9087" t="s">
        <v>44</v>
      </c>
      <c r="AD9087" t="s">
        <v>45</v>
      </c>
      <c r="AE9087" t="s">
        <v>45</v>
      </c>
      <c r="AF9087">
        <v>78</v>
      </c>
    </row>
    <row r="9088" spans="1:32">
      <c r="A9088">
        <v>35101</v>
      </c>
      <c r="B9088">
        <v>34201</v>
      </c>
      <c r="C9088" t="s">
        <v>1913</v>
      </c>
      <c r="D9088" t="s">
        <v>214</v>
      </c>
      <c r="E9088" t="s">
        <v>48</v>
      </c>
      <c r="F9088" t="s">
        <v>43859</v>
      </c>
      <c r="G9088" t="s">
        <v>43860</v>
      </c>
      <c r="H9088" t="s">
        <v>405</v>
      </c>
      <c r="I9088" s="1">
        <v>24833</v>
      </c>
      <c r="J9088" t="s">
        <v>43861</v>
      </c>
      <c r="K9088" t="s">
        <v>43862</v>
      </c>
      <c r="L9088">
        <v>55667</v>
      </c>
      <c r="M9088" t="s">
        <v>405</v>
      </c>
      <c r="N9088" s="1">
        <v>45007</v>
      </c>
      <c r="O9088" s="1">
        <v>45011</v>
      </c>
      <c r="P9088">
        <v>52</v>
      </c>
      <c r="Q9088">
        <v>3</v>
      </c>
      <c r="R9088" t="s">
        <v>53</v>
      </c>
      <c r="S9088">
        <v>3</v>
      </c>
      <c r="T9088">
        <v>1</v>
      </c>
      <c r="U9088">
        <v>4</v>
      </c>
      <c r="V9088">
        <v>536</v>
      </c>
      <c r="W9088" t="s">
        <v>41</v>
      </c>
      <c r="X9088" t="s">
        <v>43863</v>
      </c>
      <c r="Y9088" t="s">
        <v>65</v>
      </c>
      <c r="Z9088" s="1">
        <v>44971</v>
      </c>
      <c r="AA9088" s="2">
        <v>0.24206018518518521</v>
      </c>
      <c r="AB9088" s="2">
        <v>0.87641203703703707</v>
      </c>
      <c r="AC9088" t="s">
        <v>45</v>
      </c>
      <c r="AD9088" t="s">
        <v>45</v>
      </c>
      <c r="AE9088" t="s">
        <v>44</v>
      </c>
      <c r="AF9088">
        <v>134</v>
      </c>
    </row>
    <row r="9089" spans="1:32">
      <c r="A9089">
        <v>35102</v>
      </c>
      <c r="B9089">
        <v>34202</v>
      </c>
      <c r="C9089" t="s">
        <v>2616</v>
      </c>
      <c r="D9089" t="s">
        <v>7840</v>
      </c>
      <c r="E9089" t="s">
        <v>34</v>
      </c>
      <c r="F9089" t="s">
        <v>43679</v>
      </c>
      <c r="G9089" t="s">
        <v>43864</v>
      </c>
      <c r="H9089" t="s">
        <v>537</v>
      </c>
      <c r="I9089" s="1">
        <v>18196</v>
      </c>
      <c r="J9089" t="s">
        <v>43865</v>
      </c>
      <c r="K9089" t="s">
        <v>1746</v>
      </c>
      <c r="L9089">
        <v>63103</v>
      </c>
      <c r="M9089" t="s">
        <v>537</v>
      </c>
      <c r="N9089" s="1">
        <v>45002</v>
      </c>
      <c r="O9089" s="1">
        <v>45007</v>
      </c>
      <c r="P9089">
        <v>30</v>
      </c>
      <c r="Q9089">
        <v>2</v>
      </c>
      <c r="R9089" t="s">
        <v>40</v>
      </c>
      <c r="S9089">
        <v>4</v>
      </c>
      <c r="T9089">
        <v>1</v>
      </c>
      <c r="U9089">
        <v>5</v>
      </c>
      <c r="V9089">
        <v>1005</v>
      </c>
      <c r="W9089" t="s">
        <v>54</v>
      </c>
      <c r="X9089" t="s">
        <v>43866</v>
      </c>
      <c r="Y9089" t="s">
        <v>6</v>
      </c>
      <c r="Z9089" s="1">
        <v>44968</v>
      </c>
      <c r="AA9089" s="2">
        <v>0.25057870370370372</v>
      </c>
      <c r="AB9089" s="2">
        <v>1.4120370370370369E-3</v>
      </c>
      <c r="AC9089" t="s">
        <v>45</v>
      </c>
      <c r="AD9089" t="s">
        <v>44</v>
      </c>
      <c r="AE9089" t="s">
        <v>44</v>
      </c>
      <c r="AF9089">
        <v>201</v>
      </c>
    </row>
    <row r="9090" spans="1:32">
      <c r="A9090">
        <v>35104</v>
      </c>
      <c r="B9090">
        <v>34204</v>
      </c>
      <c r="C9090" t="s">
        <v>229</v>
      </c>
      <c r="D9090" t="s">
        <v>402</v>
      </c>
      <c r="E9090" t="s">
        <v>34</v>
      </c>
      <c r="F9090" t="s">
        <v>43867</v>
      </c>
      <c r="G9090" t="s">
        <v>43868</v>
      </c>
      <c r="H9090" t="s">
        <v>37</v>
      </c>
      <c r="I9090" s="1">
        <v>18047</v>
      </c>
      <c r="J9090" t="s">
        <v>43869</v>
      </c>
      <c r="K9090" t="s">
        <v>16445</v>
      </c>
      <c r="L9090">
        <v>69325</v>
      </c>
      <c r="M9090" t="s">
        <v>37</v>
      </c>
      <c r="N9090" s="1">
        <v>45287</v>
      </c>
      <c r="O9090" s="1">
        <v>45291</v>
      </c>
      <c r="P9090">
        <v>1</v>
      </c>
      <c r="Q9090">
        <v>1</v>
      </c>
      <c r="R9090" t="s">
        <v>53</v>
      </c>
      <c r="S9090">
        <v>3</v>
      </c>
      <c r="T9090">
        <v>2</v>
      </c>
      <c r="U9090">
        <v>4</v>
      </c>
      <c r="V9090">
        <v>564</v>
      </c>
      <c r="W9090" t="s">
        <v>41</v>
      </c>
      <c r="X9090" t="s">
        <v>43870</v>
      </c>
      <c r="Y9090" t="s">
        <v>65</v>
      </c>
      <c r="Z9090" s="1">
        <v>45267</v>
      </c>
      <c r="AA9090" s="2">
        <v>0.62715277777777778</v>
      </c>
      <c r="AB9090" s="2">
        <v>0.88726851851851851</v>
      </c>
      <c r="AC9090" t="s">
        <v>45</v>
      </c>
      <c r="AD9090" t="s">
        <v>45</v>
      </c>
      <c r="AE9090" t="s">
        <v>44</v>
      </c>
      <c r="AF9090">
        <v>141</v>
      </c>
    </row>
    <row r="9091" spans="1:32">
      <c r="A9091">
        <v>35106</v>
      </c>
      <c r="B9091">
        <v>34206</v>
      </c>
      <c r="C9091" t="s">
        <v>571</v>
      </c>
      <c r="D9091" t="s">
        <v>1228</v>
      </c>
      <c r="E9091" t="s">
        <v>48</v>
      </c>
      <c r="F9091" t="s">
        <v>43871</v>
      </c>
      <c r="G9091" t="s">
        <v>43872</v>
      </c>
      <c r="H9091" t="s">
        <v>171</v>
      </c>
      <c r="I9091" s="1">
        <v>18718</v>
      </c>
      <c r="J9091" t="s">
        <v>43873</v>
      </c>
      <c r="K9091" t="s">
        <v>16937</v>
      </c>
      <c r="L9091">
        <v>78463</v>
      </c>
      <c r="M9091" t="s">
        <v>171</v>
      </c>
      <c r="N9091" s="1">
        <v>45267</v>
      </c>
      <c r="O9091" s="1">
        <v>45270</v>
      </c>
      <c r="P9091">
        <v>4</v>
      </c>
      <c r="Q9091">
        <v>1</v>
      </c>
      <c r="R9091" t="s">
        <v>53</v>
      </c>
      <c r="S9091">
        <v>4</v>
      </c>
      <c r="T9091">
        <v>1</v>
      </c>
      <c r="U9091">
        <v>3</v>
      </c>
      <c r="V9091">
        <v>411</v>
      </c>
      <c r="W9091" t="s">
        <v>41</v>
      </c>
      <c r="X9091" t="s">
        <v>43874</v>
      </c>
      <c r="Y9091" t="s">
        <v>43</v>
      </c>
      <c r="Z9091" s="1">
        <v>45235</v>
      </c>
      <c r="AA9091" s="2">
        <v>3.6215277777777777E-2</v>
      </c>
      <c r="AB9091" s="2">
        <v>0.72290509259259261</v>
      </c>
      <c r="AC9091" t="s">
        <v>45</v>
      </c>
      <c r="AD9091" t="s">
        <v>45</v>
      </c>
      <c r="AE9091" t="s">
        <v>44</v>
      </c>
      <c r="AF9091">
        <v>137</v>
      </c>
    </row>
    <row r="9092" spans="1:32">
      <c r="A9092">
        <v>35108</v>
      </c>
      <c r="B9092">
        <v>34208</v>
      </c>
      <c r="C9092" t="s">
        <v>583</v>
      </c>
      <c r="D9092" t="s">
        <v>716</v>
      </c>
      <c r="E9092" t="s">
        <v>48</v>
      </c>
      <c r="F9092" t="s">
        <v>43875</v>
      </c>
      <c r="G9092" t="s">
        <v>43876</v>
      </c>
      <c r="H9092" t="s">
        <v>171</v>
      </c>
      <c r="I9092" s="1">
        <v>17874</v>
      </c>
      <c r="J9092" t="s">
        <v>43877</v>
      </c>
      <c r="K9092" t="s">
        <v>43878</v>
      </c>
      <c r="L9092">
        <v>89478</v>
      </c>
      <c r="M9092" t="s">
        <v>171</v>
      </c>
      <c r="N9092" s="1">
        <v>45192</v>
      </c>
      <c r="O9092" s="1">
        <v>45194</v>
      </c>
      <c r="P9092">
        <v>31</v>
      </c>
      <c r="Q9092">
        <v>2</v>
      </c>
      <c r="R9092" t="s">
        <v>53</v>
      </c>
      <c r="S9092">
        <v>3</v>
      </c>
      <c r="T9092">
        <v>0</v>
      </c>
      <c r="U9092">
        <v>2</v>
      </c>
      <c r="V9092">
        <v>246</v>
      </c>
      <c r="W9092" t="s">
        <v>41</v>
      </c>
      <c r="X9092" t="s">
        <v>43879</v>
      </c>
      <c r="Y9092" t="s">
        <v>43</v>
      </c>
      <c r="Z9092" s="1">
        <v>45177</v>
      </c>
      <c r="AA9092" s="2">
        <v>0.6616319444444444</v>
      </c>
      <c r="AB9092" s="2">
        <v>0.45087962962962963</v>
      </c>
      <c r="AC9092" t="s">
        <v>44</v>
      </c>
      <c r="AD9092" t="s">
        <v>45</v>
      </c>
      <c r="AE9092" t="s">
        <v>44</v>
      </c>
      <c r="AF9092">
        <v>123</v>
      </c>
    </row>
    <row r="9093" spans="1:32">
      <c r="A9093">
        <v>35109</v>
      </c>
      <c r="B9093">
        <v>34209</v>
      </c>
      <c r="C9093" t="s">
        <v>1555</v>
      </c>
      <c r="D9093" t="s">
        <v>689</v>
      </c>
      <c r="E9093" t="s">
        <v>34</v>
      </c>
      <c r="F9093" t="s">
        <v>43880</v>
      </c>
      <c r="G9093" t="s">
        <v>43881</v>
      </c>
      <c r="H9093" t="s">
        <v>280</v>
      </c>
      <c r="I9093" s="1">
        <v>17430</v>
      </c>
      <c r="J9093" t="s">
        <v>43882</v>
      </c>
      <c r="K9093" t="s">
        <v>43504</v>
      </c>
      <c r="L9093">
        <v>16685</v>
      </c>
      <c r="M9093" t="s">
        <v>280</v>
      </c>
      <c r="N9093" s="1">
        <v>45146</v>
      </c>
      <c r="O9093" s="1">
        <v>45151</v>
      </c>
      <c r="P9093">
        <v>41</v>
      </c>
      <c r="Q9093">
        <v>2</v>
      </c>
      <c r="R9093" t="s">
        <v>63</v>
      </c>
      <c r="S9093">
        <v>1</v>
      </c>
      <c r="T9093">
        <v>1</v>
      </c>
      <c r="U9093">
        <v>5</v>
      </c>
      <c r="V9093">
        <v>320</v>
      </c>
      <c r="W9093" t="s">
        <v>41</v>
      </c>
      <c r="X9093" t="s">
        <v>43883</v>
      </c>
      <c r="Y9093" t="s">
        <v>81</v>
      </c>
      <c r="Z9093" s="1">
        <v>45115</v>
      </c>
      <c r="AA9093" s="2">
        <v>0.39539351851851851</v>
      </c>
      <c r="AB9093" s="2">
        <v>0.63146990740740738</v>
      </c>
      <c r="AC9093" t="s">
        <v>45</v>
      </c>
      <c r="AD9093" t="s">
        <v>45</v>
      </c>
      <c r="AE9093" t="s">
        <v>44</v>
      </c>
      <c r="AF9093">
        <v>64</v>
      </c>
    </row>
    <row r="9094" spans="1:32">
      <c r="A9094">
        <v>35110</v>
      </c>
      <c r="B9094">
        <v>34210</v>
      </c>
      <c r="C9094" t="s">
        <v>571</v>
      </c>
      <c r="D9094" t="s">
        <v>584</v>
      </c>
      <c r="E9094" t="s">
        <v>34</v>
      </c>
      <c r="F9094" t="s">
        <v>43884</v>
      </c>
      <c r="G9094" t="s">
        <v>43885</v>
      </c>
      <c r="H9094" t="s">
        <v>941</v>
      </c>
      <c r="I9094" s="1">
        <v>16305</v>
      </c>
      <c r="J9094" t="s">
        <v>43886</v>
      </c>
      <c r="K9094" t="s">
        <v>43887</v>
      </c>
      <c r="L9094">
        <v>11004</v>
      </c>
      <c r="M9094" t="s">
        <v>941</v>
      </c>
      <c r="N9094" s="1">
        <v>45125</v>
      </c>
      <c r="O9094" s="1">
        <v>45127</v>
      </c>
      <c r="P9094">
        <v>64</v>
      </c>
      <c r="Q9094">
        <v>3</v>
      </c>
      <c r="R9094" t="s">
        <v>53</v>
      </c>
      <c r="S9094">
        <v>1</v>
      </c>
      <c r="T9094">
        <v>0</v>
      </c>
      <c r="U9094">
        <v>2</v>
      </c>
      <c r="V9094">
        <v>254</v>
      </c>
      <c r="W9094" t="s">
        <v>41</v>
      </c>
      <c r="X9094" t="s">
        <v>43888</v>
      </c>
      <c r="Y9094" t="s">
        <v>81</v>
      </c>
      <c r="Z9094" s="1">
        <v>45090</v>
      </c>
      <c r="AA9094" s="2">
        <v>0.36230324074074072</v>
      </c>
      <c r="AB9094" s="2">
        <v>0.55707175925925922</v>
      </c>
      <c r="AC9094" t="s">
        <v>44</v>
      </c>
      <c r="AD9094" t="s">
        <v>45</v>
      </c>
      <c r="AE9094" t="s">
        <v>45</v>
      </c>
      <c r="AF9094">
        <v>127</v>
      </c>
    </row>
    <row r="9095" spans="1:32">
      <c r="A9095">
        <v>35112</v>
      </c>
      <c r="B9095">
        <v>34212</v>
      </c>
      <c r="C9095" t="s">
        <v>1155</v>
      </c>
      <c r="D9095" t="s">
        <v>609</v>
      </c>
      <c r="E9095" t="s">
        <v>48</v>
      </c>
      <c r="F9095" t="s">
        <v>43889</v>
      </c>
      <c r="G9095" t="s">
        <v>43890</v>
      </c>
      <c r="H9095" t="s">
        <v>280</v>
      </c>
      <c r="I9095" s="1">
        <v>25228</v>
      </c>
      <c r="J9095" t="s">
        <v>43891</v>
      </c>
      <c r="K9095" t="s">
        <v>43892</v>
      </c>
      <c r="L9095">
        <v>33237</v>
      </c>
      <c r="M9095" t="s">
        <v>280</v>
      </c>
      <c r="N9095" s="1">
        <v>45077</v>
      </c>
      <c r="O9095" s="1">
        <v>45079</v>
      </c>
      <c r="P9095">
        <v>31</v>
      </c>
      <c r="Q9095">
        <v>2</v>
      </c>
      <c r="R9095" t="s">
        <v>53</v>
      </c>
      <c r="S9095">
        <v>1</v>
      </c>
      <c r="T9095">
        <v>0</v>
      </c>
      <c r="U9095">
        <v>2</v>
      </c>
      <c r="V9095">
        <v>252</v>
      </c>
      <c r="W9095" t="s">
        <v>54</v>
      </c>
      <c r="X9095" t="s">
        <v>43893</v>
      </c>
      <c r="Y9095" t="s">
        <v>81</v>
      </c>
      <c r="Z9095" s="1">
        <v>45048</v>
      </c>
      <c r="AA9095" s="2">
        <v>0.71357638888888886</v>
      </c>
      <c r="AB9095" s="2">
        <v>0.28136574074074078</v>
      </c>
      <c r="AC9095" t="s">
        <v>44</v>
      </c>
      <c r="AD9095" t="s">
        <v>44</v>
      </c>
      <c r="AE9095" t="s">
        <v>44</v>
      </c>
      <c r="AF9095">
        <v>126</v>
      </c>
    </row>
    <row r="9096" spans="1:32">
      <c r="A9096">
        <v>35116</v>
      </c>
      <c r="B9096">
        <v>34216</v>
      </c>
      <c r="C9096" t="s">
        <v>1056</v>
      </c>
      <c r="D9096" t="s">
        <v>83</v>
      </c>
      <c r="E9096" t="s">
        <v>34</v>
      </c>
      <c r="F9096" t="s">
        <v>43894</v>
      </c>
      <c r="G9096" t="s">
        <v>43895</v>
      </c>
      <c r="H9096" t="s">
        <v>457</v>
      </c>
      <c r="I9096" s="1">
        <v>34665</v>
      </c>
      <c r="J9096" t="s">
        <v>43896</v>
      </c>
      <c r="K9096" t="s">
        <v>1813</v>
      </c>
      <c r="L9096">
        <v>79299</v>
      </c>
      <c r="M9096" t="s">
        <v>457</v>
      </c>
      <c r="N9096" s="1">
        <v>45096</v>
      </c>
      <c r="O9096" s="1">
        <v>45098</v>
      </c>
      <c r="P9096">
        <v>79</v>
      </c>
      <c r="Q9096">
        <v>4</v>
      </c>
      <c r="R9096" t="s">
        <v>53</v>
      </c>
      <c r="S9096">
        <v>3</v>
      </c>
      <c r="T9096">
        <v>0</v>
      </c>
      <c r="U9096">
        <v>2</v>
      </c>
      <c r="V9096">
        <v>274</v>
      </c>
      <c r="W9096" t="s">
        <v>54</v>
      </c>
      <c r="X9096" t="s">
        <v>43897</v>
      </c>
      <c r="Y9096" t="s">
        <v>65</v>
      </c>
      <c r="Z9096" s="1">
        <v>45070</v>
      </c>
      <c r="AA9096" s="2">
        <v>6.2557870370370375E-2</v>
      </c>
      <c r="AB9096" s="2">
        <v>0.26465277777777779</v>
      </c>
      <c r="AC9096" t="s">
        <v>44</v>
      </c>
      <c r="AD9096" t="s">
        <v>44</v>
      </c>
      <c r="AE9096" t="s">
        <v>44</v>
      </c>
      <c r="AF9096">
        <v>137</v>
      </c>
    </row>
    <row r="9097" spans="1:32">
      <c r="A9097">
        <v>35117</v>
      </c>
      <c r="B9097">
        <v>34217</v>
      </c>
      <c r="C9097" t="s">
        <v>2481</v>
      </c>
      <c r="D9097" t="s">
        <v>18038</v>
      </c>
      <c r="E9097" t="s">
        <v>48</v>
      </c>
      <c r="F9097" t="s">
        <v>43898</v>
      </c>
      <c r="G9097" t="s">
        <v>43899</v>
      </c>
      <c r="H9097" t="s">
        <v>156</v>
      </c>
      <c r="I9097" s="1">
        <v>25271</v>
      </c>
      <c r="J9097" t="s">
        <v>43900</v>
      </c>
      <c r="K9097" t="s">
        <v>43901</v>
      </c>
      <c r="L9097">
        <v>9934</v>
      </c>
      <c r="M9097" t="s">
        <v>156</v>
      </c>
      <c r="N9097" s="1">
        <v>44971</v>
      </c>
      <c r="O9097" s="1">
        <v>44976</v>
      </c>
      <c r="P9097">
        <v>70</v>
      </c>
      <c r="Q9097">
        <v>3</v>
      </c>
      <c r="R9097" t="s">
        <v>53</v>
      </c>
      <c r="S9097">
        <v>2</v>
      </c>
      <c r="T9097">
        <v>0</v>
      </c>
      <c r="U9097">
        <v>5</v>
      </c>
      <c r="V9097">
        <v>635</v>
      </c>
      <c r="W9097" t="s">
        <v>41</v>
      </c>
      <c r="X9097" t="s">
        <v>43902</v>
      </c>
      <c r="Y9097" t="s">
        <v>6</v>
      </c>
      <c r="Z9097" s="1">
        <v>44937</v>
      </c>
      <c r="AA9097" s="2">
        <v>0.85496527777777775</v>
      </c>
      <c r="AB9097" s="2">
        <v>0.61181712962962964</v>
      </c>
      <c r="AC9097" t="s">
        <v>44</v>
      </c>
      <c r="AD9097" t="s">
        <v>45</v>
      </c>
      <c r="AE9097" t="s">
        <v>44</v>
      </c>
      <c r="AF9097">
        <v>127</v>
      </c>
    </row>
    <row r="9098" spans="1:32">
      <c r="A9098">
        <v>35119</v>
      </c>
      <c r="B9098">
        <v>34219</v>
      </c>
      <c r="C9098" t="s">
        <v>221</v>
      </c>
      <c r="D9098" t="s">
        <v>1167</v>
      </c>
      <c r="E9098" t="s">
        <v>34</v>
      </c>
      <c r="F9098" t="s">
        <v>43903</v>
      </c>
      <c r="G9098" t="s">
        <v>43904</v>
      </c>
      <c r="H9098" t="s">
        <v>156</v>
      </c>
      <c r="I9098" s="1">
        <v>25769</v>
      </c>
      <c r="J9098" t="s">
        <v>43905</v>
      </c>
      <c r="K9098" t="s">
        <v>43906</v>
      </c>
      <c r="L9098">
        <v>6535</v>
      </c>
      <c r="M9098" t="s">
        <v>156</v>
      </c>
      <c r="N9098" s="1">
        <v>44987</v>
      </c>
      <c r="O9098" s="1">
        <v>44989</v>
      </c>
      <c r="P9098">
        <v>73</v>
      </c>
      <c r="Q9098">
        <v>3</v>
      </c>
      <c r="R9098" t="s">
        <v>53</v>
      </c>
      <c r="S9098">
        <v>4</v>
      </c>
      <c r="T9098">
        <v>2</v>
      </c>
      <c r="U9098">
        <v>2</v>
      </c>
      <c r="V9098">
        <v>272</v>
      </c>
      <c r="W9098" t="s">
        <v>54</v>
      </c>
      <c r="X9098" t="s">
        <v>43907</v>
      </c>
      <c r="Y9098" t="s">
        <v>6</v>
      </c>
      <c r="Z9098" s="1">
        <v>44982</v>
      </c>
      <c r="AA9098" s="2">
        <v>0.89004629629629628</v>
      </c>
      <c r="AB9098" s="2">
        <v>7.6284722222222226E-2</v>
      </c>
      <c r="AC9098" t="s">
        <v>45</v>
      </c>
      <c r="AD9098" t="s">
        <v>44</v>
      </c>
      <c r="AE9098" t="s">
        <v>45</v>
      </c>
      <c r="AF9098">
        <v>136</v>
      </c>
    </row>
    <row r="9099" spans="1:32">
      <c r="A9099">
        <v>35122</v>
      </c>
      <c r="B9099">
        <v>34222</v>
      </c>
      <c r="C9099" t="s">
        <v>8452</v>
      </c>
      <c r="D9099" t="s">
        <v>14075</v>
      </c>
      <c r="E9099" t="s">
        <v>34</v>
      </c>
      <c r="F9099" t="s">
        <v>43908</v>
      </c>
      <c r="G9099" t="s">
        <v>43909</v>
      </c>
      <c r="H9099" t="s">
        <v>418</v>
      </c>
      <c r="I9099" s="1">
        <v>25123</v>
      </c>
      <c r="J9099" t="s">
        <v>43910</v>
      </c>
      <c r="K9099" t="s">
        <v>9253</v>
      </c>
      <c r="L9099">
        <v>56718</v>
      </c>
      <c r="M9099" t="s">
        <v>418</v>
      </c>
      <c r="N9099" s="1">
        <v>45129</v>
      </c>
      <c r="O9099" s="1">
        <v>45132</v>
      </c>
      <c r="P9099">
        <v>8</v>
      </c>
      <c r="Q9099">
        <v>1</v>
      </c>
      <c r="R9099" t="s">
        <v>63</v>
      </c>
      <c r="S9099">
        <v>3</v>
      </c>
      <c r="T9099">
        <v>1</v>
      </c>
      <c r="U9099">
        <v>3</v>
      </c>
      <c r="V9099">
        <v>225</v>
      </c>
      <c r="W9099" t="s">
        <v>54</v>
      </c>
      <c r="X9099" t="s">
        <v>43911</v>
      </c>
      <c r="Y9099" t="s">
        <v>65</v>
      </c>
      <c r="Z9099" s="1">
        <v>45114</v>
      </c>
      <c r="AA9099" s="2">
        <v>0.6464699074074074</v>
      </c>
      <c r="AB9099" s="2">
        <v>0.55957175925925928</v>
      </c>
      <c r="AC9099" t="s">
        <v>44</v>
      </c>
      <c r="AD9099" t="s">
        <v>45</v>
      </c>
      <c r="AE9099" t="s">
        <v>45</v>
      </c>
      <c r="AF9099">
        <v>75</v>
      </c>
    </row>
    <row r="9100" spans="1:32">
      <c r="A9100">
        <v>35124</v>
      </c>
      <c r="B9100">
        <v>34224</v>
      </c>
      <c r="C9100" t="s">
        <v>2741</v>
      </c>
      <c r="D9100" t="s">
        <v>126</v>
      </c>
      <c r="E9100" t="s">
        <v>48</v>
      </c>
      <c r="F9100" t="s">
        <v>43912</v>
      </c>
      <c r="G9100" t="s">
        <v>43913</v>
      </c>
      <c r="H9100" t="s">
        <v>418</v>
      </c>
      <c r="I9100" s="1">
        <v>36361</v>
      </c>
      <c r="J9100" t="s">
        <v>43914</v>
      </c>
      <c r="K9100" t="s">
        <v>38669</v>
      </c>
      <c r="L9100">
        <v>33818</v>
      </c>
      <c r="M9100" t="s">
        <v>418</v>
      </c>
      <c r="N9100" s="1">
        <v>45144</v>
      </c>
      <c r="O9100" s="1">
        <v>45148</v>
      </c>
      <c r="P9100">
        <v>100</v>
      </c>
      <c r="Q9100">
        <v>4</v>
      </c>
      <c r="R9100" t="s">
        <v>53</v>
      </c>
      <c r="S9100">
        <v>2</v>
      </c>
      <c r="T9100">
        <v>2</v>
      </c>
      <c r="U9100">
        <v>4</v>
      </c>
      <c r="V9100">
        <v>588</v>
      </c>
      <c r="W9100" t="s">
        <v>54</v>
      </c>
      <c r="X9100" t="s">
        <v>43915</v>
      </c>
      <c r="Y9100" t="s">
        <v>43</v>
      </c>
      <c r="Z9100" s="1">
        <v>45125</v>
      </c>
      <c r="AA9100" s="2">
        <v>0.73571759259259262</v>
      </c>
      <c r="AB9100" s="2">
        <v>0.64665509259259257</v>
      </c>
      <c r="AC9100" t="s">
        <v>45</v>
      </c>
      <c r="AD9100" t="s">
        <v>44</v>
      </c>
      <c r="AE9100" t="s">
        <v>45</v>
      </c>
      <c r="AF9100">
        <v>147</v>
      </c>
    </row>
    <row r="9101" spans="1:32">
      <c r="A9101">
        <v>35126</v>
      </c>
      <c r="B9101">
        <v>34226</v>
      </c>
      <c r="C9101" t="s">
        <v>1771</v>
      </c>
      <c r="D9101" t="s">
        <v>475</v>
      </c>
      <c r="E9101" t="s">
        <v>48</v>
      </c>
      <c r="F9101" t="s">
        <v>25834</v>
      </c>
      <c r="G9101">
        <v>5213673244</v>
      </c>
      <c r="H9101" t="s">
        <v>109</v>
      </c>
      <c r="I9101" s="1">
        <v>33567</v>
      </c>
      <c r="J9101" t="s">
        <v>43916</v>
      </c>
      <c r="K9101" t="s">
        <v>43917</v>
      </c>
      <c r="L9101">
        <v>17146</v>
      </c>
      <c r="M9101" t="s">
        <v>109</v>
      </c>
      <c r="N9101" s="1">
        <v>45280</v>
      </c>
      <c r="O9101" s="1">
        <v>45285</v>
      </c>
      <c r="P9101">
        <v>59</v>
      </c>
      <c r="Q9101">
        <v>3</v>
      </c>
      <c r="R9101" t="s">
        <v>63</v>
      </c>
      <c r="S9101">
        <v>4</v>
      </c>
      <c r="T9101">
        <v>1</v>
      </c>
      <c r="U9101">
        <v>5</v>
      </c>
      <c r="V9101">
        <v>350</v>
      </c>
      <c r="W9101" t="s">
        <v>54</v>
      </c>
      <c r="X9101" t="s">
        <v>43918</v>
      </c>
      <c r="Y9101" t="s">
        <v>65</v>
      </c>
      <c r="Z9101" s="1">
        <v>45256</v>
      </c>
      <c r="AA9101" s="2">
        <v>0.54943287037037036</v>
      </c>
      <c r="AB9101" s="2">
        <v>6.8981481481481477E-2</v>
      </c>
      <c r="AC9101" t="s">
        <v>45</v>
      </c>
      <c r="AD9101" t="s">
        <v>45</v>
      </c>
      <c r="AE9101" t="s">
        <v>45</v>
      </c>
      <c r="AF9101">
        <v>70</v>
      </c>
    </row>
    <row r="9102" spans="1:32">
      <c r="A9102">
        <v>35127</v>
      </c>
      <c r="B9102">
        <v>34227</v>
      </c>
      <c r="C9102" t="s">
        <v>32</v>
      </c>
      <c r="D9102" t="s">
        <v>1709</v>
      </c>
      <c r="E9102" t="s">
        <v>34</v>
      </c>
      <c r="F9102" t="s">
        <v>43919</v>
      </c>
      <c r="G9102" t="s">
        <v>43920</v>
      </c>
      <c r="H9102" t="s">
        <v>37</v>
      </c>
      <c r="I9102" s="1">
        <v>38351</v>
      </c>
      <c r="J9102" t="s">
        <v>43921</v>
      </c>
      <c r="K9102" t="s">
        <v>414</v>
      </c>
      <c r="L9102">
        <v>45811</v>
      </c>
      <c r="M9102" t="s">
        <v>37</v>
      </c>
      <c r="N9102" s="1">
        <v>45050</v>
      </c>
      <c r="O9102" s="1">
        <v>45055</v>
      </c>
      <c r="P9102">
        <v>96</v>
      </c>
      <c r="Q9102">
        <v>4</v>
      </c>
      <c r="R9102" t="s">
        <v>40</v>
      </c>
      <c r="S9102">
        <v>1</v>
      </c>
      <c r="T9102">
        <v>0</v>
      </c>
      <c r="U9102">
        <v>5</v>
      </c>
      <c r="V9102">
        <v>1075</v>
      </c>
      <c r="W9102" t="s">
        <v>54</v>
      </c>
      <c r="X9102" t="s">
        <v>43922</v>
      </c>
      <c r="Y9102" t="s">
        <v>65</v>
      </c>
      <c r="Z9102" s="1">
        <v>45018</v>
      </c>
      <c r="AA9102" s="2">
        <v>0.8728935185185186</v>
      </c>
      <c r="AB9102" s="2">
        <v>0.11206018518518518</v>
      </c>
      <c r="AC9102" t="s">
        <v>45</v>
      </c>
      <c r="AD9102" t="s">
        <v>45</v>
      </c>
      <c r="AE9102" t="s">
        <v>44</v>
      </c>
      <c r="AF9102">
        <v>215</v>
      </c>
    </row>
    <row r="9103" spans="1:32">
      <c r="A9103">
        <v>35133</v>
      </c>
      <c r="B9103">
        <v>34233</v>
      </c>
      <c r="C9103" t="s">
        <v>32</v>
      </c>
      <c r="D9103" t="s">
        <v>6855</v>
      </c>
      <c r="E9103" t="s">
        <v>48</v>
      </c>
      <c r="F9103" t="s">
        <v>43923</v>
      </c>
      <c r="G9103" t="s">
        <v>43924</v>
      </c>
      <c r="H9103" t="s">
        <v>1301</v>
      </c>
      <c r="I9103" s="1">
        <v>31569</v>
      </c>
      <c r="J9103" t="s">
        <v>43925</v>
      </c>
      <c r="K9103" t="s">
        <v>43926</v>
      </c>
      <c r="L9103">
        <v>96925</v>
      </c>
      <c r="M9103" t="s">
        <v>1301</v>
      </c>
      <c r="N9103" s="1">
        <v>45283</v>
      </c>
      <c r="O9103" s="1">
        <v>45288</v>
      </c>
      <c r="P9103">
        <v>4</v>
      </c>
      <c r="Q9103">
        <v>1</v>
      </c>
      <c r="R9103" t="s">
        <v>53</v>
      </c>
      <c r="S9103">
        <v>3</v>
      </c>
      <c r="T9103">
        <v>0</v>
      </c>
      <c r="U9103">
        <v>5</v>
      </c>
      <c r="V9103">
        <v>680</v>
      </c>
      <c r="W9103" t="s">
        <v>54</v>
      </c>
      <c r="X9103" t="s">
        <v>43927</v>
      </c>
      <c r="Y9103" t="s">
        <v>6</v>
      </c>
      <c r="Z9103" s="1">
        <v>45260</v>
      </c>
      <c r="AA9103" s="2">
        <v>0.37693287037037032</v>
      </c>
      <c r="AB9103" s="2">
        <v>0.60667824074074073</v>
      </c>
      <c r="AC9103" t="s">
        <v>44</v>
      </c>
      <c r="AD9103" t="s">
        <v>44</v>
      </c>
      <c r="AE9103" t="s">
        <v>45</v>
      </c>
      <c r="AF9103">
        <v>136</v>
      </c>
    </row>
    <row r="9104" spans="1:32">
      <c r="A9104">
        <v>35135</v>
      </c>
      <c r="B9104">
        <v>34235</v>
      </c>
      <c r="C9104" t="s">
        <v>1015</v>
      </c>
      <c r="D9104" t="s">
        <v>15161</v>
      </c>
      <c r="E9104" t="s">
        <v>48</v>
      </c>
      <c r="F9104" t="s">
        <v>43928</v>
      </c>
      <c r="G9104" t="s">
        <v>43929</v>
      </c>
      <c r="H9104" t="s">
        <v>1442</v>
      </c>
      <c r="I9104" s="1">
        <v>18056</v>
      </c>
      <c r="J9104" t="s">
        <v>43930</v>
      </c>
      <c r="K9104" t="s">
        <v>43931</v>
      </c>
      <c r="L9104">
        <v>10132</v>
      </c>
      <c r="M9104" t="s">
        <v>1442</v>
      </c>
      <c r="N9104" s="1">
        <v>45264</v>
      </c>
      <c r="O9104" s="1">
        <v>45266</v>
      </c>
      <c r="P9104">
        <v>87</v>
      </c>
      <c r="Q9104">
        <v>4</v>
      </c>
      <c r="R9104" t="s">
        <v>40</v>
      </c>
      <c r="S9104">
        <v>2</v>
      </c>
      <c r="T9104">
        <v>0</v>
      </c>
      <c r="U9104">
        <v>2</v>
      </c>
      <c r="V9104">
        <v>448</v>
      </c>
      <c r="W9104" t="s">
        <v>41</v>
      </c>
      <c r="X9104" t="s">
        <v>43932</v>
      </c>
      <c r="Y9104" t="s">
        <v>65</v>
      </c>
      <c r="Z9104" s="1">
        <v>45250</v>
      </c>
      <c r="AA9104" s="2">
        <v>0.56586805555555553</v>
      </c>
      <c r="AB9104" s="2">
        <v>0.50310185185185186</v>
      </c>
      <c r="AC9104" t="s">
        <v>44</v>
      </c>
      <c r="AD9104" t="s">
        <v>45</v>
      </c>
      <c r="AE9104" t="s">
        <v>44</v>
      </c>
      <c r="AF9104">
        <v>224</v>
      </c>
    </row>
    <row r="9105" spans="1:32">
      <c r="A9105">
        <v>35137</v>
      </c>
      <c r="B9105">
        <v>34237</v>
      </c>
      <c r="C9105" t="s">
        <v>391</v>
      </c>
      <c r="D9105" t="s">
        <v>2203</v>
      </c>
      <c r="E9105" t="s">
        <v>34</v>
      </c>
      <c r="F9105" t="s">
        <v>43933</v>
      </c>
      <c r="G9105">
        <v>7503388534</v>
      </c>
      <c r="H9105" t="s">
        <v>94</v>
      </c>
      <c r="I9105" s="1">
        <v>33999</v>
      </c>
      <c r="J9105" t="s">
        <v>43934</v>
      </c>
      <c r="K9105" t="s">
        <v>3991</v>
      </c>
      <c r="L9105">
        <v>2057</v>
      </c>
      <c r="M9105" t="s">
        <v>94</v>
      </c>
      <c r="N9105" s="1">
        <v>45171</v>
      </c>
      <c r="O9105" s="1">
        <v>45174</v>
      </c>
      <c r="P9105">
        <v>53</v>
      </c>
      <c r="Q9105">
        <v>3</v>
      </c>
      <c r="R9105" t="s">
        <v>63</v>
      </c>
      <c r="S9105">
        <v>3</v>
      </c>
      <c r="T9105">
        <v>1</v>
      </c>
      <c r="U9105">
        <v>3</v>
      </c>
      <c r="V9105">
        <v>216</v>
      </c>
      <c r="W9105" t="s">
        <v>41</v>
      </c>
      <c r="X9105" t="s">
        <v>43935</v>
      </c>
      <c r="Y9105" t="s">
        <v>81</v>
      </c>
      <c r="Z9105" s="1">
        <v>45152</v>
      </c>
      <c r="AA9105" s="2">
        <v>0.33271990740740742</v>
      </c>
      <c r="AB9105" s="2">
        <v>0.44269675925925928</v>
      </c>
      <c r="AC9105" t="s">
        <v>45</v>
      </c>
      <c r="AD9105" t="s">
        <v>44</v>
      </c>
      <c r="AE9105" t="s">
        <v>44</v>
      </c>
      <c r="AF9105">
        <v>72</v>
      </c>
    </row>
    <row r="9106" spans="1:32">
      <c r="A9106">
        <v>35139</v>
      </c>
      <c r="B9106">
        <v>34239</v>
      </c>
      <c r="C9106" t="s">
        <v>2219</v>
      </c>
      <c r="D9106" t="s">
        <v>441</v>
      </c>
      <c r="E9106" t="s">
        <v>48</v>
      </c>
      <c r="F9106" t="s">
        <v>43936</v>
      </c>
      <c r="G9106" t="s">
        <v>43937</v>
      </c>
      <c r="H9106" t="s">
        <v>272</v>
      </c>
      <c r="I9106" s="1">
        <v>18891</v>
      </c>
      <c r="J9106" t="s">
        <v>43938</v>
      </c>
      <c r="K9106" t="s">
        <v>43939</v>
      </c>
      <c r="L9106">
        <v>63483</v>
      </c>
      <c r="M9106" t="s">
        <v>272</v>
      </c>
      <c r="N9106" s="1">
        <v>45022</v>
      </c>
      <c r="O9106" s="1">
        <v>45024</v>
      </c>
      <c r="P9106">
        <v>9</v>
      </c>
      <c r="Q9106">
        <v>1</v>
      </c>
      <c r="R9106" t="s">
        <v>40</v>
      </c>
      <c r="S9106">
        <v>4</v>
      </c>
      <c r="T9106">
        <v>1</v>
      </c>
      <c r="U9106">
        <v>2</v>
      </c>
      <c r="V9106">
        <v>424</v>
      </c>
      <c r="W9106" t="s">
        <v>41</v>
      </c>
      <c r="X9106" t="s">
        <v>43940</v>
      </c>
      <c r="Y9106" t="s">
        <v>65</v>
      </c>
      <c r="Z9106" s="1">
        <v>45009</v>
      </c>
      <c r="AA9106" s="2">
        <v>9.706018518518518E-2</v>
      </c>
      <c r="AB9106" s="2">
        <v>0.60192129629629632</v>
      </c>
      <c r="AC9106" t="s">
        <v>44</v>
      </c>
      <c r="AD9106" t="s">
        <v>45</v>
      </c>
      <c r="AE9106" t="s">
        <v>45</v>
      </c>
      <c r="AF9106">
        <v>212</v>
      </c>
    </row>
    <row r="9107" spans="1:32">
      <c r="A9107">
        <v>35141</v>
      </c>
      <c r="B9107">
        <v>34241</v>
      </c>
      <c r="C9107" t="s">
        <v>881</v>
      </c>
      <c r="D9107" t="s">
        <v>514</v>
      </c>
      <c r="E9107" t="s">
        <v>34</v>
      </c>
      <c r="F9107" t="s">
        <v>43941</v>
      </c>
      <c r="G9107">
        <f>1-938-740-2021</f>
        <v>-3698</v>
      </c>
      <c r="H9107" t="s">
        <v>330</v>
      </c>
      <c r="I9107" s="1">
        <v>18722</v>
      </c>
      <c r="J9107" t="s">
        <v>43942</v>
      </c>
      <c r="K9107" t="s">
        <v>43943</v>
      </c>
      <c r="L9107">
        <v>11270</v>
      </c>
      <c r="M9107" t="s">
        <v>330</v>
      </c>
      <c r="N9107" s="1">
        <v>44990</v>
      </c>
      <c r="O9107" s="1">
        <v>44992</v>
      </c>
      <c r="P9107">
        <v>76</v>
      </c>
      <c r="Q9107">
        <v>4</v>
      </c>
      <c r="R9107" t="s">
        <v>53</v>
      </c>
      <c r="S9107">
        <v>4</v>
      </c>
      <c r="T9107">
        <v>2</v>
      </c>
      <c r="U9107">
        <v>2</v>
      </c>
      <c r="V9107">
        <v>286</v>
      </c>
      <c r="W9107" t="s">
        <v>54</v>
      </c>
      <c r="X9107" t="s">
        <v>43944</v>
      </c>
      <c r="Y9107" t="s">
        <v>43</v>
      </c>
      <c r="Z9107" s="1">
        <v>44962</v>
      </c>
      <c r="AA9107" s="2">
        <v>0.7247337962962962</v>
      </c>
      <c r="AB9107" s="2">
        <v>0.63528935185185187</v>
      </c>
      <c r="AC9107" t="s">
        <v>44</v>
      </c>
      <c r="AD9107" t="s">
        <v>44</v>
      </c>
      <c r="AE9107" t="s">
        <v>44</v>
      </c>
      <c r="AF9107">
        <v>143</v>
      </c>
    </row>
    <row r="9108" spans="1:32">
      <c r="A9108">
        <v>35142</v>
      </c>
      <c r="B9108">
        <v>34242</v>
      </c>
      <c r="C9108" t="s">
        <v>4490</v>
      </c>
      <c r="D9108" t="s">
        <v>7928</v>
      </c>
      <c r="E9108" t="s">
        <v>34</v>
      </c>
      <c r="F9108" t="s">
        <v>43945</v>
      </c>
      <c r="G9108" t="s">
        <v>43946</v>
      </c>
      <c r="H9108" t="s">
        <v>94</v>
      </c>
      <c r="I9108" s="1">
        <v>30911</v>
      </c>
      <c r="J9108" t="s">
        <v>43947</v>
      </c>
      <c r="K9108" t="s">
        <v>43948</v>
      </c>
      <c r="L9108">
        <v>92256</v>
      </c>
      <c r="M9108" t="s">
        <v>94</v>
      </c>
      <c r="N9108" s="1">
        <v>45246</v>
      </c>
      <c r="O9108" s="1">
        <v>45250</v>
      </c>
      <c r="P9108">
        <v>46</v>
      </c>
      <c r="Q9108">
        <v>2</v>
      </c>
      <c r="R9108" t="s">
        <v>53</v>
      </c>
      <c r="S9108">
        <v>1</v>
      </c>
      <c r="T9108">
        <v>2</v>
      </c>
      <c r="U9108">
        <v>4</v>
      </c>
      <c r="V9108">
        <v>484</v>
      </c>
      <c r="W9108" t="s">
        <v>41</v>
      </c>
      <c r="X9108" t="s">
        <v>43949</v>
      </c>
      <c r="Y9108" t="s">
        <v>6</v>
      </c>
      <c r="Z9108" s="1">
        <v>45234</v>
      </c>
      <c r="AA9108" s="2">
        <v>0.86998842592592596</v>
      </c>
      <c r="AB9108" s="2">
        <v>0.78282407407407406</v>
      </c>
      <c r="AC9108" t="s">
        <v>44</v>
      </c>
      <c r="AD9108" t="s">
        <v>44</v>
      </c>
      <c r="AE9108" t="s">
        <v>45</v>
      </c>
      <c r="AF9108">
        <v>121</v>
      </c>
    </row>
    <row r="9109" spans="1:32">
      <c r="A9109">
        <v>35143</v>
      </c>
      <c r="B9109">
        <v>34243</v>
      </c>
      <c r="C9109" t="s">
        <v>133</v>
      </c>
      <c r="D9109" t="s">
        <v>43950</v>
      </c>
      <c r="E9109" t="s">
        <v>48</v>
      </c>
      <c r="F9109" t="s">
        <v>43951</v>
      </c>
      <c r="G9109">
        <f>1-536-376-7854</f>
        <v>-8765</v>
      </c>
      <c r="H9109" t="s">
        <v>1442</v>
      </c>
      <c r="I9109" s="1">
        <v>26863</v>
      </c>
      <c r="J9109" t="s">
        <v>43952</v>
      </c>
      <c r="K9109" t="s">
        <v>43953</v>
      </c>
      <c r="L9109">
        <v>23990</v>
      </c>
      <c r="M9109" t="s">
        <v>1442</v>
      </c>
      <c r="N9109" s="1">
        <v>45094</v>
      </c>
      <c r="O9109" s="1">
        <v>45097</v>
      </c>
      <c r="P9109">
        <v>12</v>
      </c>
      <c r="Q9109">
        <v>1</v>
      </c>
      <c r="R9109" t="s">
        <v>40</v>
      </c>
      <c r="S9109">
        <v>3</v>
      </c>
      <c r="T9109">
        <v>1</v>
      </c>
      <c r="U9109">
        <v>3</v>
      </c>
      <c r="V9109">
        <v>681</v>
      </c>
      <c r="W9109" t="s">
        <v>41</v>
      </c>
      <c r="X9109" t="s">
        <v>43954</v>
      </c>
      <c r="Y9109" t="s">
        <v>6</v>
      </c>
      <c r="Z9109" s="1">
        <v>45081</v>
      </c>
      <c r="AA9109" s="2">
        <v>0.79726851851851854</v>
      </c>
      <c r="AB9109" s="2">
        <v>0.42211805555555554</v>
      </c>
      <c r="AC9109" t="s">
        <v>45</v>
      </c>
      <c r="AD9109" t="s">
        <v>45</v>
      </c>
      <c r="AE9109" t="s">
        <v>44</v>
      </c>
      <c r="AF9109">
        <v>227</v>
      </c>
    </row>
    <row r="9110" spans="1:32">
      <c r="A9110">
        <v>35144</v>
      </c>
      <c r="B9110">
        <v>34244</v>
      </c>
      <c r="C9110" t="s">
        <v>66</v>
      </c>
      <c r="D9110" t="s">
        <v>1925</v>
      </c>
      <c r="E9110" t="s">
        <v>34</v>
      </c>
      <c r="F9110" t="s">
        <v>43955</v>
      </c>
      <c r="G9110" t="s">
        <v>43956</v>
      </c>
      <c r="H9110" t="s">
        <v>280</v>
      </c>
      <c r="I9110" s="1">
        <v>26077</v>
      </c>
      <c r="J9110" t="s">
        <v>43957</v>
      </c>
      <c r="K9110" t="s">
        <v>43958</v>
      </c>
      <c r="L9110">
        <v>49059</v>
      </c>
      <c r="M9110" t="s">
        <v>280</v>
      </c>
      <c r="N9110" s="1">
        <v>45282</v>
      </c>
      <c r="O9110" s="1">
        <v>45286</v>
      </c>
      <c r="P9110">
        <v>12</v>
      </c>
      <c r="Q9110">
        <v>1</v>
      </c>
      <c r="R9110" t="s">
        <v>40</v>
      </c>
      <c r="S9110">
        <v>3</v>
      </c>
      <c r="T9110">
        <v>2</v>
      </c>
      <c r="U9110">
        <v>4</v>
      </c>
      <c r="V9110">
        <v>972</v>
      </c>
      <c r="W9110" t="s">
        <v>54</v>
      </c>
      <c r="X9110" t="s">
        <v>43959</v>
      </c>
      <c r="Y9110" t="s">
        <v>81</v>
      </c>
      <c r="Z9110" s="1">
        <v>45272</v>
      </c>
      <c r="AA9110" s="2">
        <v>0.43887731481481485</v>
      </c>
      <c r="AB9110" s="2">
        <v>0.84075231481481483</v>
      </c>
      <c r="AC9110" t="s">
        <v>44</v>
      </c>
      <c r="AD9110" t="s">
        <v>45</v>
      </c>
      <c r="AE9110" t="s">
        <v>44</v>
      </c>
      <c r="AF9110">
        <v>243</v>
      </c>
    </row>
    <row r="9111" spans="1:32">
      <c r="A9111">
        <v>35145</v>
      </c>
      <c r="B9111">
        <v>34245</v>
      </c>
      <c r="C9111" t="s">
        <v>3403</v>
      </c>
      <c r="D9111" t="s">
        <v>2203</v>
      </c>
      <c r="E9111" t="s">
        <v>34</v>
      </c>
      <c r="F9111" t="s">
        <v>9154</v>
      </c>
      <c r="G9111">
        <v>2733220086</v>
      </c>
      <c r="H9111" t="s">
        <v>86</v>
      </c>
      <c r="I9111" s="1">
        <v>31378</v>
      </c>
      <c r="J9111" t="s">
        <v>43960</v>
      </c>
      <c r="K9111" t="s">
        <v>43961</v>
      </c>
      <c r="L9111">
        <v>33635</v>
      </c>
      <c r="M9111" t="s">
        <v>86</v>
      </c>
      <c r="N9111" s="1">
        <v>45041</v>
      </c>
      <c r="O9111" s="1">
        <v>45044</v>
      </c>
      <c r="P9111">
        <v>67</v>
      </c>
      <c r="Q9111">
        <v>3</v>
      </c>
      <c r="R9111" t="s">
        <v>53</v>
      </c>
      <c r="S9111">
        <v>1</v>
      </c>
      <c r="T9111">
        <v>0</v>
      </c>
      <c r="U9111">
        <v>3</v>
      </c>
      <c r="V9111">
        <v>396</v>
      </c>
      <c r="W9111" t="s">
        <v>41</v>
      </c>
      <c r="X9111" t="s">
        <v>43962</v>
      </c>
      <c r="Y9111" t="s">
        <v>81</v>
      </c>
      <c r="Z9111" s="1">
        <v>45034</v>
      </c>
      <c r="AA9111" s="2">
        <v>0.72387731481481488</v>
      </c>
      <c r="AB9111" s="2">
        <v>9.5937500000000009E-2</v>
      </c>
      <c r="AC9111" t="s">
        <v>45</v>
      </c>
      <c r="AD9111" t="s">
        <v>44</v>
      </c>
      <c r="AE9111" t="s">
        <v>44</v>
      </c>
      <c r="AF9111">
        <v>132</v>
      </c>
    </row>
    <row r="9112" spans="1:32">
      <c r="A9112">
        <v>35149</v>
      </c>
      <c r="B9112">
        <v>34249</v>
      </c>
      <c r="C9112" t="s">
        <v>391</v>
      </c>
      <c r="D9112" t="s">
        <v>2828</v>
      </c>
      <c r="E9112" t="s">
        <v>48</v>
      </c>
      <c r="F9112" t="s">
        <v>43963</v>
      </c>
      <c r="G9112" t="s">
        <v>43964</v>
      </c>
      <c r="H9112" t="s">
        <v>156</v>
      </c>
      <c r="I9112" s="1">
        <v>26272</v>
      </c>
      <c r="J9112" t="s">
        <v>43965</v>
      </c>
      <c r="K9112" t="s">
        <v>43966</v>
      </c>
      <c r="L9112">
        <v>76375</v>
      </c>
      <c r="M9112" t="s">
        <v>156</v>
      </c>
      <c r="N9112" s="1">
        <v>45054</v>
      </c>
      <c r="O9112" s="1">
        <v>45057</v>
      </c>
      <c r="P9112">
        <v>52</v>
      </c>
      <c r="Q9112">
        <v>3</v>
      </c>
      <c r="R9112" t="s">
        <v>53</v>
      </c>
      <c r="S9112">
        <v>1</v>
      </c>
      <c r="T9112">
        <v>0</v>
      </c>
      <c r="U9112">
        <v>3</v>
      </c>
      <c r="V9112">
        <v>432</v>
      </c>
      <c r="W9112" t="s">
        <v>54</v>
      </c>
      <c r="X9112" t="s">
        <v>43967</v>
      </c>
      <c r="Y9112" t="s">
        <v>43</v>
      </c>
      <c r="Z9112" s="1">
        <v>45049</v>
      </c>
      <c r="AA9112" s="2">
        <v>0.28287037037037038</v>
      </c>
      <c r="AB9112" s="2">
        <v>0.3112037037037037</v>
      </c>
      <c r="AC9112" t="s">
        <v>44</v>
      </c>
      <c r="AD9112" t="s">
        <v>44</v>
      </c>
      <c r="AE9112" t="s">
        <v>45</v>
      </c>
      <c r="AF9112">
        <v>144</v>
      </c>
    </row>
    <row r="9113" spans="1:32">
      <c r="A9113">
        <v>35152</v>
      </c>
      <c r="B9113">
        <v>34252</v>
      </c>
      <c r="C9113" t="s">
        <v>4649</v>
      </c>
      <c r="D9113" t="s">
        <v>882</v>
      </c>
      <c r="E9113" t="s">
        <v>48</v>
      </c>
      <c r="F9113" t="s">
        <v>43968</v>
      </c>
      <c r="G9113" t="s">
        <v>43969</v>
      </c>
      <c r="H9113" t="s">
        <v>725</v>
      </c>
      <c r="I9113" s="1">
        <v>36931</v>
      </c>
      <c r="J9113" t="s">
        <v>43970</v>
      </c>
      <c r="K9113" t="s">
        <v>43971</v>
      </c>
      <c r="L9113">
        <v>87232</v>
      </c>
      <c r="M9113" t="s">
        <v>725</v>
      </c>
      <c r="N9113" s="1">
        <v>45039</v>
      </c>
      <c r="O9113" s="1">
        <v>45040</v>
      </c>
      <c r="P9113">
        <v>33</v>
      </c>
      <c r="Q9113">
        <v>2</v>
      </c>
      <c r="R9113" t="s">
        <v>40</v>
      </c>
      <c r="S9113">
        <v>1</v>
      </c>
      <c r="T9113">
        <v>1</v>
      </c>
      <c r="U9113">
        <v>1</v>
      </c>
      <c r="V9113">
        <v>226</v>
      </c>
      <c r="W9113" t="s">
        <v>41</v>
      </c>
      <c r="X9113" t="s">
        <v>43972</v>
      </c>
      <c r="Y9113" t="s">
        <v>6</v>
      </c>
      <c r="Z9113" s="1">
        <v>45008</v>
      </c>
      <c r="AA9113" s="2">
        <v>0.33317129629629633</v>
      </c>
      <c r="AB9113" s="2">
        <v>0.17457175925925927</v>
      </c>
      <c r="AC9113" t="s">
        <v>45</v>
      </c>
      <c r="AD9113" t="s">
        <v>44</v>
      </c>
      <c r="AE9113" t="s">
        <v>45</v>
      </c>
      <c r="AF9113">
        <v>226</v>
      </c>
    </row>
    <row r="9114" spans="1:32">
      <c r="A9114">
        <v>35154</v>
      </c>
      <c r="B9114">
        <v>34254</v>
      </c>
      <c r="C9114" t="s">
        <v>803</v>
      </c>
      <c r="D9114" t="s">
        <v>119</v>
      </c>
      <c r="E9114" t="s">
        <v>48</v>
      </c>
      <c r="F9114" t="s">
        <v>43973</v>
      </c>
      <c r="G9114" t="s">
        <v>43974</v>
      </c>
      <c r="H9114" t="s">
        <v>217</v>
      </c>
      <c r="I9114" s="1">
        <v>16787</v>
      </c>
      <c r="J9114" t="s">
        <v>43975</v>
      </c>
      <c r="K9114" t="s">
        <v>43976</v>
      </c>
      <c r="L9114">
        <v>55422</v>
      </c>
      <c r="M9114" t="s">
        <v>217</v>
      </c>
      <c r="N9114" s="1">
        <v>45288</v>
      </c>
      <c r="O9114" s="1">
        <v>45289</v>
      </c>
      <c r="P9114">
        <v>72</v>
      </c>
      <c r="Q9114">
        <v>3</v>
      </c>
      <c r="R9114" t="s">
        <v>40</v>
      </c>
      <c r="S9114">
        <v>4</v>
      </c>
      <c r="T9114">
        <v>0</v>
      </c>
      <c r="U9114">
        <v>1</v>
      </c>
      <c r="V9114">
        <v>220</v>
      </c>
      <c r="W9114" t="s">
        <v>54</v>
      </c>
      <c r="X9114" t="s">
        <v>43977</v>
      </c>
      <c r="Y9114" t="s">
        <v>81</v>
      </c>
      <c r="Z9114" s="1">
        <v>45255</v>
      </c>
      <c r="AA9114" s="2">
        <v>0.99682870370370369</v>
      </c>
      <c r="AB9114" s="2">
        <v>0.94392361111111101</v>
      </c>
      <c r="AC9114" t="s">
        <v>44</v>
      </c>
      <c r="AD9114" t="s">
        <v>44</v>
      </c>
      <c r="AE9114" t="s">
        <v>44</v>
      </c>
      <c r="AF9114">
        <v>220</v>
      </c>
    </row>
    <row r="9115" spans="1:32">
      <c r="A9115">
        <v>35156</v>
      </c>
      <c r="B9115">
        <v>34256</v>
      </c>
      <c r="C9115" t="s">
        <v>13281</v>
      </c>
      <c r="D9115" t="s">
        <v>16887</v>
      </c>
      <c r="E9115" t="s">
        <v>48</v>
      </c>
      <c r="F9115" t="s">
        <v>43978</v>
      </c>
      <c r="G9115" t="s">
        <v>43979</v>
      </c>
      <c r="H9115" t="s">
        <v>225</v>
      </c>
      <c r="I9115" s="1">
        <v>31849</v>
      </c>
      <c r="J9115" t="s">
        <v>43980</v>
      </c>
      <c r="K9115" t="s">
        <v>43981</v>
      </c>
      <c r="L9115">
        <v>24697</v>
      </c>
      <c r="M9115" t="s">
        <v>225</v>
      </c>
      <c r="N9115" s="1">
        <v>45069</v>
      </c>
      <c r="O9115" s="1">
        <v>45072</v>
      </c>
      <c r="P9115">
        <v>74</v>
      </c>
      <c r="Q9115">
        <v>3</v>
      </c>
      <c r="R9115" t="s">
        <v>63</v>
      </c>
      <c r="S9115">
        <v>2</v>
      </c>
      <c r="T9115">
        <v>0</v>
      </c>
      <c r="U9115">
        <v>3</v>
      </c>
      <c r="V9115">
        <v>234</v>
      </c>
      <c r="W9115" t="s">
        <v>41</v>
      </c>
      <c r="X9115" t="s">
        <v>43982</v>
      </c>
      <c r="Y9115" t="s">
        <v>6</v>
      </c>
      <c r="Z9115" s="1">
        <v>45058</v>
      </c>
      <c r="AA9115" s="2">
        <v>0.24692129629629631</v>
      </c>
      <c r="AB9115" s="2">
        <v>0.87084490740740739</v>
      </c>
      <c r="AC9115" t="s">
        <v>44</v>
      </c>
      <c r="AD9115" t="s">
        <v>45</v>
      </c>
      <c r="AE9115" t="s">
        <v>45</v>
      </c>
      <c r="AF9115">
        <v>78</v>
      </c>
    </row>
    <row r="9116" spans="1:32">
      <c r="A9116">
        <v>35157</v>
      </c>
      <c r="B9116">
        <v>34257</v>
      </c>
      <c r="C9116" t="s">
        <v>1202</v>
      </c>
      <c r="D9116" t="s">
        <v>3860</v>
      </c>
      <c r="E9116" t="s">
        <v>34</v>
      </c>
      <c r="F9116" t="s">
        <v>43983</v>
      </c>
      <c r="G9116" t="s">
        <v>43984</v>
      </c>
      <c r="H9116" t="s">
        <v>94</v>
      </c>
      <c r="I9116" s="1">
        <v>28569</v>
      </c>
      <c r="J9116" t="s">
        <v>43985</v>
      </c>
      <c r="K9116" t="s">
        <v>28317</v>
      </c>
      <c r="L9116">
        <v>60519</v>
      </c>
      <c r="M9116" t="s">
        <v>94</v>
      </c>
      <c r="N9116" s="1">
        <v>45144</v>
      </c>
      <c r="O9116" s="1">
        <v>45147</v>
      </c>
      <c r="P9116">
        <v>91</v>
      </c>
      <c r="Q9116">
        <v>4</v>
      </c>
      <c r="R9116" t="s">
        <v>53</v>
      </c>
      <c r="S9116">
        <v>2</v>
      </c>
      <c r="T9116">
        <v>1</v>
      </c>
      <c r="U9116">
        <v>3</v>
      </c>
      <c r="V9116">
        <v>444</v>
      </c>
      <c r="W9116" t="s">
        <v>54</v>
      </c>
      <c r="X9116" t="s">
        <v>43986</v>
      </c>
      <c r="Y9116" t="s">
        <v>6</v>
      </c>
      <c r="Z9116" s="1">
        <v>45105</v>
      </c>
      <c r="AA9116" s="2">
        <v>0.76527777777777783</v>
      </c>
      <c r="AB9116" s="2">
        <v>0.36746527777777777</v>
      </c>
      <c r="AC9116" t="s">
        <v>45</v>
      </c>
      <c r="AD9116" t="s">
        <v>44</v>
      </c>
      <c r="AE9116" t="s">
        <v>44</v>
      </c>
      <c r="AF9116">
        <v>148</v>
      </c>
    </row>
    <row r="9117" spans="1:32">
      <c r="A9117">
        <v>35158</v>
      </c>
      <c r="B9117">
        <v>34258</v>
      </c>
      <c r="C9117" t="s">
        <v>571</v>
      </c>
      <c r="D9117" t="s">
        <v>184</v>
      </c>
      <c r="E9117" t="s">
        <v>34</v>
      </c>
      <c r="F9117" t="s">
        <v>43987</v>
      </c>
      <c r="G9117" t="s">
        <v>43988</v>
      </c>
      <c r="H9117" t="s">
        <v>692</v>
      </c>
      <c r="I9117" s="1">
        <v>17122</v>
      </c>
      <c r="J9117" t="s">
        <v>43989</v>
      </c>
      <c r="K9117" t="s">
        <v>20575</v>
      </c>
      <c r="L9117">
        <v>70603</v>
      </c>
      <c r="M9117" t="s">
        <v>692</v>
      </c>
      <c r="N9117" s="1">
        <v>45124</v>
      </c>
      <c r="O9117" s="1">
        <v>45127</v>
      </c>
      <c r="P9117">
        <v>90</v>
      </c>
      <c r="Q9117">
        <v>4</v>
      </c>
      <c r="R9117" t="s">
        <v>40</v>
      </c>
      <c r="S9117">
        <v>3</v>
      </c>
      <c r="T9117">
        <v>0</v>
      </c>
      <c r="U9117">
        <v>3</v>
      </c>
      <c r="V9117">
        <v>624</v>
      </c>
      <c r="W9117" t="s">
        <v>54</v>
      </c>
      <c r="X9117" t="s">
        <v>43990</v>
      </c>
      <c r="Y9117" t="s">
        <v>6</v>
      </c>
      <c r="Z9117" s="1">
        <v>45102</v>
      </c>
      <c r="AA9117" s="2">
        <v>0.12472222222222222</v>
      </c>
      <c r="AB9117" s="2">
        <v>0.7224652777777778</v>
      </c>
      <c r="AC9117" t="s">
        <v>45</v>
      </c>
      <c r="AD9117" t="s">
        <v>45</v>
      </c>
      <c r="AE9117" t="s">
        <v>44</v>
      </c>
      <c r="AF9117">
        <v>208</v>
      </c>
    </row>
    <row r="9118" spans="1:32">
      <c r="A9118">
        <v>35161</v>
      </c>
      <c r="B9118">
        <v>34261</v>
      </c>
      <c r="C9118" t="s">
        <v>3122</v>
      </c>
      <c r="D9118" t="s">
        <v>5886</v>
      </c>
      <c r="E9118" t="s">
        <v>48</v>
      </c>
      <c r="F9118" t="s">
        <v>43991</v>
      </c>
      <c r="G9118">
        <v>6219625640</v>
      </c>
      <c r="H9118" t="s">
        <v>129</v>
      </c>
      <c r="I9118" s="1">
        <v>35686</v>
      </c>
      <c r="J9118" t="s">
        <v>43992</v>
      </c>
      <c r="K9118" t="s">
        <v>6474</v>
      </c>
      <c r="L9118">
        <v>87114</v>
      </c>
      <c r="M9118" t="s">
        <v>129</v>
      </c>
      <c r="N9118" s="1">
        <v>45305</v>
      </c>
      <c r="O9118" s="1">
        <v>45307</v>
      </c>
      <c r="P9118">
        <v>78</v>
      </c>
      <c r="Q9118">
        <v>4</v>
      </c>
      <c r="R9118" t="s">
        <v>40</v>
      </c>
      <c r="S9118">
        <v>2</v>
      </c>
      <c r="T9118">
        <v>0</v>
      </c>
      <c r="U9118">
        <v>2</v>
      </c>
      <c r="V9118">
        <v>470</v>
      </c>
      <c r="W9118" t="s">
        <v>41</v>
      </c>
      <c r="X9118" t="s">
        <v>43993</v>
      </c>
      <c r="Y9118" t="s">
        <v>43</v>
      </c>
      <c r="Z9118" s="1">
        <v>45281</v>
      </c>
      <c r="AA9118" s="2">
        <v>0.45516203703703706</v>
      </c>
      <c r="AB9118" s="2">
        <v>0.60324074074074074</v>
      </c>
      <c r="AC9118" t="s">
        <v>44</v>
      </c>
      <c r="AD9118" t="s">
        <v>45</v>
      </c>
      <c r="AE9118" t="s">
        <v>45</v>
      </c>
      <c r="AF9118">
        <v>235</v>
      </c>
    </row>
    <row r="9119" spans="1:32">
      <c r="A9119">
        <v>35164</v>
      </c>
      <c r="B9119">
        <v>34264</v>
      </c>
      <c r="C9119" t="s">
        <v>662</v>
      </c>
      <c r="D9119" t="s">
        <v>977</v>
      </c>
      <c r="E9119" t="s">
        <v>34</v>
      </c>
      <c r="F9119" t="s">
        <v>43994</v>
      </c>
      <c r="G9119" t="s">
        <v>43995</v>
      </c>
      <c r="H9119" t="s">
        <v>272</v>
      </c>
      <c r="I9119" s="1">
        <v>37089</v>
      </c>
      <c r="J9119" t="s">
        <v>43996</v>
      </c>
      <c r="K9119" t="s">
        <v>43997</v>
      </c>
      <c r="L9119">
        <v>93812</v>
      </c>
      <c r="M9119" t="s">
        <v>272</v>
      </c>
      <c r="N9119" s="1">
        <v>45208</v>
      </c>
      <c r="O9119" s="1">
        <v>45211</v>
      </c>
      <c r="P9119">
        <v>61</v>
      </c>
      <c r="Q9119">
        <v>3</v>
      </c>
      <c r="R9119" t="s">
        <v>53</v>
      </c>
      <c r="S9119">
        <v>2</v>
      </c>
      <c r="T9119">
        <v>2</v>
      </c>
      <c r="U9119">
        <v>3</v>
      </c>
      <c r="V9119">
        <v>378</v>
      </c>
      <c r="W9119" t="s">
        <v>54</v>
      </c>
      <c r="X9119" t="s">
        <v>43998</v>
      </c>
      <c r="Y9119" t="s">
        <v>81</v>
      </c>
      <c r="Z9119" s="1">
        <v>45186</v>
      </c>
      <c r="AA9119" s="2">
        <v>0.14568287037037037</v>
      </c>
      <c r="AB9119" s="2">
        <v>0.40513888888888888</v>
      </c>
      <c r="AC9119" t="s">
        <v>44</v>
      </c>
      <c r="AD9119" t="s">
        <v>45</v>
      </c>
      <c r="AE9119" t="s">
        <v>44</v>
      </c>
      <c r="AF9119">
        <v>126</v>
      </c>
    </row>
    <row r="9120" spans="1:32">
      <c r="A9120">
        <v>35165</v>
      </c>
      <c r="B9120">
        <v>34265</v>
      </c>
      <c r="C9120" t="s">
        <v>23733</v>
      </c>
      <c r="D9120" t="s">
        <v>2352</v>
      </c>
      <c r="E9120" t="s">
        <v>34</v>
      </c>
      <c r="F9120" t="s">
        <v>43999</v>
      </c>
      <c r="G9120" t="s">
        <v>44000</v>
      </c>
      <c r="H9120" t="s">
        <v>201</v>
      </c>
      <c r="I9120" s="1">
        <v>34261</v>
      </c>
      <c r="J9120" t="s">
        <v>44001</v>
      </c>
      <c r="K9120" t="s">
        <v>20583</v>
      </c>
      <c r="L9120">
        <v>42855</v>
      </c>
      <c r="M9120" t="s">
        <v>201</v>
      </c>
      <c r="N9120" s="1">
        <v>45030</v>
      </c>
      <c r="O9120" s="1">
        <v>45033</v>
      </c>
      <c r="P9120">
        <v>49</v>
      </c>
      <c r="Q9120">
        <v>2</v>
      </c>
      <c r="R9120" t="s">
        <v>53</v>
      </c>
      <c r="S9120">
        <v>3</v>
      </c>
      <c r="T9120">
        <v>1</v>
      </c>
      <c r="U9120">
        <v>3</v>
      </c>
      <c r="V9120">
        <v>432</v>
      </c>
      <c r="W9120" t="s">
        <v>54</v>
      </c>
      <c r="X9120" t="s">
        <v>44002</v>
      </c>
      <c r="Y9120" t="s">
        <v>43</v>
      </c>
      <c r="Z9120" s="1">
        <v>45004</v>
      </c>
      <c r="AA9120" s="2">
        <v>0.72711805555555553</v>
      </c>
      <c r="AB9120" s="2">
        <v>0.30600694444444443</v>
      </c>
      <c r="AC9120" t="s">
        <v>45</v>
      </c>
      <c r="AD9120" t="s">
        <v>45</v>
      </c>
      <c r="AE9120" t="s">
        <v>45</v>
      </c>
      <c r="AF9120">
        <v>144</v>
      </c>
    </row>
    <row r="9121" spans="1:32">
      <c r="A9121">
        <v>35166</v>
      </c>
      <c r="B9121">
        <v>34266</v>
      </c>
      <c r="C9121" t="s">
        <v>8746</v>
      </c>
      <c r="D9121" t="s">
        <v>3860</v>
      </c>
      <c r="E9121" t="s">
        <v>34</v>
      </c>
      <c r="F9121" t="s">
        <v>44003</v>
      </c>
      <c r="G9121" t="s">
        <v>44004</v>
      </c>
      <c r="H9121" t="s">
        <v>50</v>
      </c>
      <c r="I9121" s="1">
        <v>22477</v>
      </c>
      <c r="J9121" t="s">
        <v>44005</v>
      </c>
      <c r="K9121" t="s">
        <v>44006</v>
      </c>
      <c r="L9121">
        <v>43331</v>
      </c>
      <c r="M9121" t="s">
        <v>50</v>
      </c>
      <c r="N9121" s="1">
        <v>45230</v>
      </c>
      <c r="O9121" s="1">
        <v>45232</v>
      </c>
      <c r="P9121">
        <v>4</v>
      </c>
      <c r="Q9121">
        <v>1</v>
      </c>
      <c r="R9121" t="s">
        <v>53</v>
      </c>
      <c r="S9121">
        <v>3</v>
      </c>
      <c r="T9121">
        <v>0</v>
      </c>
      <c r="U9121">
        <v>2</v>
      </c>
      <c r="V9121">
        <v>292</v>
      </c>
      <c r="W9121" t="s">
        <v>41</v>
      </c>
      <c r="X9121" t="s">
        <v>44007</v>
      </c>
      <c r="Y9121" t="s">
        <v>6</v>
      </c>
      <c r="Z9121" s="1">
        <v>45212</v>
      </c>
      <c r="AA9121" s="2">
        <v>0.9014699074074074</v>
      </c>
      <c r="AB9121" s="2">
        <v>0.89723379629629629</v>
      </c>
      <c r="AC9121" t="s">
        <v>44</v>
      </c>
      <c r="AD9121" t="s">
        <v>45</v>
      </c>
      <c r="AE9121" t="s">
        <v>44</v>
      </c>
      <c r="AF9121">
        <v>146</v>
      </c>
    </row>
    <row r="9122" spans="1:32">
      <c r="A9122">
        <v>35167</v>
      </c>
      <c r="B9122">
        <v>34267</v>
      </c>
      <c r="C9122" t="s">
        <v>24706</v>
      </c>
      <c r="D9122" t="s">
        <v>5345</v>
      </c>
      <c r="E9122" t="s">
        <v>48</v>
      </c>
      <c r="F9122" t="s">
        <v>44008</v>
      </c>
      <c r="G9122" t="s">
        <v>44009</v>
      </c>
      <c r="H9122" t="s">
        <v>537</v>
      </c>
      <c r="I9122" s="1">
        <v>24795</v>
      </c>
      <c r="J9122" t="s">
        <v>44010</v>
      </c>
      <c r="K9122" t="s">
        <v>44011</v>
      </c>
      <c r="L9122">
        <v>78672</v>
      </c>
      <c r="M9122" t="s">
        <v>537</v>
      </c>
      <c r="N9122" s="1">
        <v>45011</v>
      </c>
      <c r="O9122" s="1">
        <v>45013</v>
      </c>
      <c r="P9122">
        <v>71</v>
      </c>
      <c r="Q9122">
        <v>3</v>
      </c>
      <c r="R9122" t="s">
        <v>63</v>
      </c>
      <c r="S9122">
        <v>2</v>
      </c>
      <c r="T9122">
        <v>1</v>
      </c>
      <c r="U9122">
        <v>2</v>
      </c>
      <c r="V9122">
        <v>136</v>
      </c>
      <c r="W9122" t="s">
        <v>41</v>
      </c>
      <c r="X9122" t="s">
        <v>44012</v>
      </c>
      <c r="Y9122" t="s">
        <v>6</v>
      </c>
      <c r="Z9122" s="1">
        <v>44993</v>
      </c>
      <c r="AA9122" s="2">
        <v>0.91530092592592593</v>
      </c>
      <c r="AB9122" s="2">
        <v>7.2673611111111105E-2</v>
      </c>
      <c r="AC9122" t="s">
        <v>44</v>
      </c>
      <c r="AD9122" t="s">
        <v>44</v>
      </c>
      <c r="AE9122" t="s">
        <v>44</v>
      </c>
      <c r="AF9122">
        <v>68</v>
      </c>
    </row>
    <row r="9123" spans="1:32">
      <c r="A9123">
        <v>35169</v>
      </c>
      <c r="B9123">
        <v>34269</v>
      </c>
      <c r="C9123" t="s">
        <v>615</v>
      </c>
      <c r="D9123" t="s">
        <v>140</v>
      </c>
      <c r="E9123" t="s">
        <v>34</v>
      </c>
      <c r="F9123" t="s">
        <v>44013</v>
      </c>
      <c r="G9123" t="s">
        <v>44014</v>
      </c>
      <c r="H9123" t="s">
        <v>330</v>
      </c>
      <c r="I9123" s="1">
        <v>31671</v>
      </c>
      <c r="J9123" t="s">
        <v>44015</v>
      </c>
      <c r="K9123" t="s">
        <v>44016</v>
      </c>
      <c r="L9123">
        <v>81468</v>
      </c>
      <c r="M9123" t="s">
        <v>330</v>
      </c>
      <c r="N9123" s="1">
        <v>45087</v>
      </c>
      <c r="O9123" s="1">
        <v>45090</v>
      </c>
      <c r="P9123">
        <v>66</v>
      </c>
      <c r="Q9123">
        <v>3</v>
      </c>
      <c r="R9123" t="s">
        <v>40</v>
      </c>
      <c r="S9123">
        <v>4</v>
      </c>
      <c r="T9123">
        <v>2</v>
      </c>
      <c r="U9123">
        <v>3</v>
      </c>
      <c r="V9123">
        <v>666</v>
      </c>
      <c r="W9123" t="s">
        <v>54</v>
      </c>
      <c r="X9123" t="s">
        <v>44017</v>
      </c>
      <c r="Y9123" t="s">
        <v>81</v>
      </c>
      <c r="Z9123" s="1">
        <v>45062</v>
      </c>
      <c r="AA9123" s="2">
        <v>0.44532407407407404</v>
      </c>
      <c r="AB9123" s="2">
        <v>0.63217592592592597</v>
      </c>
      <c r="AC9123" t="s">
        <v>44</v>
      </c>
      <c r="AD9123" t="s">
        <v>45</v>
      </c>
      <c r="AE9123" t="s">
        <v>45</v>
      </c>
      <c r="AF9123">
        <v>222</v>
      </c>
    </row>
    <row r="9124" spans="1:32">
      <c r="A9124">
        <v>35170</v>
      </c>
      <c r="B9124">
        <v>34270</v>
      </c>
      <c r="C9124" t="s">
        <v>8746</v>
      </c>
      <c r="D9124" t="s">
        <v>126</v>
      </c>
      <c r="E9124" t="s">
        <v>34</v>
      </c>
      <c r="F9124" t="s">
        <v>44018</v>
      </c>
      <c r="G9124" t="s">
        <v>44019</v>
      </c>
      <c r="H9124" t="s">
        <v>171</v>
      </c>
      <c r="I9124" s="1">
        <v>34568</v>
      </c>
      <c r="J9124" t="s">
        <v>44020</v>
      </c>
      <c r="K9124" t="s">
        <v>44021</v>
      </c>
      <c r="L9124">
        <v>35190</v>
      </c>
      <c r="M9124" t="s">
        <v>171</v>
      </c>
      <c r="N9124" s="1">
        <v>45273</v>
      </c>
      <c r="O9124" s="1">
        <v>45274</v>
      </c>
      <c r="P9124">
        <v>30</v>
      </c>
      <c r="Q9124">
        <v>2</v>
      </c>
      <c r="R9124" t="s">
        <v>40</v>
      </c>
      <c r="S9124">
        <v>4</v>
      </c>
      <c r="T9124">
        <v>0</v>
      </c>
      <c r="U9124">
        <v>1</v>
      </c>
      <c r="V9124">
        <v>228</v>
      </c>
      <c r="W9124" t="s">
        <v>54</v>
      </c>
      <c r="X9124" t="s">
        <v>44022</v>
      </c>
      <c r="Y9124" t="s">
        <v>43</v>
      </c>
      <c r="Z9124" s="1">
        <v>45242</v>
      </c>
      <c r="AA9124" s="2">
        <v>0.23320601851851852</v>
      </c>
      <c r="AB9124" s="2">
        <v>0.98592592592592598</v>
      </c>
      <c r="AC9124" t="s">
        <v>45</v>
      </c>
      <c r="AD9124" t="s">
        <v>44</v>
      </c>
      <c r="AE9124" t="s">
        <v>44</v>
      </c>
      <c r="AF9124">
        <v>228</v>
      </c>
    </row>
    <row r="9125" spans="1:32">
      <c r="A9125">
        <v>35171</v>
      </c>
      <c r="B9125">
        <v>34271</v>
      </c>
      <c r="C9125" t="s">
        <v>628</v>
      </c>
      <c r="D9125" t="s">
        <v>83</v>
      </c>
      <c r="E9125" t="s">
        <v>48</v>
      </c>
      <c r="F9125" t="s">
        <v>44023</v>
      </c>
      <c r="G9125" t="s">
        <v>44024</v>
      </c>
      <c r="H9125" t="s">
        <v>280</v>
      </c>
      <c r="I9125" s="1">
        <v>31300</v>
      </c>
      <c r="J9125" t="s">
        <v>44025</v>
      </c>
      <c r="K9125" t="s">
        <v>32791</v>
      </c>
      <c r="L9125">
        <v>47801</v>
      </c>
      <c r="M9125" t="s">
        <v>280</v>
      </c>
      <c r="N9125" s="1">
        <v>45256</v>
      </c>
      <c r="O9125" s="1">
        <v>45257</v>
      </c>
      <c r="P9125">
        <v>1</v>
      </c>
      <c r="Q9125">
        <v>1</v>
      </c>
      <c r="R9125" t="s">
        <v>53</v>
      </c>
      <c r="S9125">
        <v>3</v>
      </c>
      <c r="T9125">
        <v>1</v>
      </c>
      <c r="U9125">
        <v>1</v>
      </c>
      <c r="V9125">
        <v>136</v>
      </c>
      <c r="W9125" t="s">
        <v>54</v>
      </c>
      <c r="X9125" t="s">
        <v>44026</v>
      </c>
      <c r="Y9125" t="s">
        <v>6</v>
      </c>
      <c r="Z9125" s="1">
        <v>45240</v>
      </c>
      <c r="AA9125" s="2">
        <v>0.36799768518518516</v>
      </c>
      <c r="AB9125" s="2">
        <v>0.33373842592592595</v>
      </c>
      <c r="AC9125" t="s">
        <v>45</v>
      </c>
      <c r="AD9125" t="s">
        <v>44</v>
      </c>
      <c r="AE9125" t="s">
        <v>45</v>
      </c>
      <c r="AF9125">
        <v>136</v>
      </c>
    </row>
    <row r="9126" spans="1:32">
      <c r="A9126">
        <v>35177</v>
      </c>
      <c r="B9126">
        <v>34277</v>
      </c>
      <c r="C9126" t="s">
        <v>364</v>
      </c>
      <c r="D9126" t="s">
        <v>10902</v>
      </c>
      <c r="E9126" t="s">
        <v>48</v>
      </c>
      <c r="F9126" t="s">
        <v>44027</v>
      </c>
      <c r="G9126" t="s">
        <v>44028</v>
      </c>
      <c r="H9126" t="s">
        <v>904</v>
      </c>
      <c r="I9126" s="1">
        <v>36838</v>
      </c>
      <c r="J9126" t="s">
        <v>44029</v>
      </c>
      <c r="K9126" t="s">
        <v>44030</v>
      </c>
      <c r="L9126">
        <v>88492</v>
      </c>
      <c r="M9126" t="s">
        <v>904</v>
      </c>
      <c r="N9126" s="1">
        <v>45152</v>
      </c>
      <c r="O9126" s="1">
        <v>45155</v>
      </c>
      <c r="P9126">
        <v>79</v>
      </c>
      <c r="Q9126">
        <v>4</v>
      </c>
      <c r="R9126" t="s">
        <v>53</v>
      </c>
      <c r="S9126">
        <v>4</v>
      </c>
      <c r="T9126">
        <v>0</v>
      </c>
      <c r="U9126">
        <v>3</v>
      </c>
      <c r="V9126">
        <v>441</v>
      </c>
      <c r="W9126" t="s">
        <v>54</v>
      </c>
      <c r="X9126" t="s">
        <v>44031</v>
      </c>
      <c r="Y9126" t="s">
        <v>6</v>
      </c>
      <c r="Z9126" s="1">
        <v>45113</v>
      </c>
      <c r="AA9126" s="2">
        <v>0.74957175925925934</v>
      </c>
      <c r="AB9126" s="2">
        <v>0.14782407407407408</v>
      </c>
      <c r="AC9126" t="s">
        <v>45</v>
      </c>
      <c r="AD9126" t="s">
        <v>45</v>
      </c>
      <c r="AE9126" t="s">
        <v>44</v>
      </c>
      <c r="AF9126">
        <v>147</v>
      </c>
    </row>
    <row r="9127" spans="1:32">
      <c r="A9127">
        <v>35178</v>
      </c>
      <c r="B9127">
        <v>34278</v>
      </c>
      <c r="C9127" t="s">
        <v>213</v>
      </c>
      <c r="D9127" t="s">
        <v>435</v>
      </c>
      <c r="E9127" t="s">
        <v>48</v>
      </c>
      <c r="F9127" t="s">
        <v>44032</v>
      </c>
      <c r="G9127" t="s">
        <v>44033</v>
      </c>
      <c r="H9127" t="s">
        <v>171</v>
      </c>
      <c r="I9127" s="1">
        <v>22022</v>
      </c>
      <c r="J9127" t="s">
        <v>44034</v>
      </c>
      <c r="K9127" t="s">
        <v>25589</v>
      </c>
      <c r="L9127">
        <v>35271</v>
      </c>
      <c r="M9127" t="s">
        <v>171</v>
      </c>
      <c r="N9127" s="1">
        <v>45180</v>
      </c>
      <c r="O9127" s="1">
        <v>45183</v>
      </c>
      <c r="P9127">
        <v>65</v>
      </c>
      <c r="Q9127">
        <v>3</v>
      </c>
      <c r="R9127" t="s">
        <v>63</v>
      </c>
      <c r="S9127">
        <v>3</v>
      </c>
      <c r="T9127">
        <v>1</v>
      </c>
      <c r="U9127">
        <v>3</v>
      </c>
      <c r="V9127">
        <v>189</v>
      </c>
      <c r="W9127" t="s">
        <v>54</v>
      </c>
      <c r="X9127" t="s">
        <v>44035</v>
      </c>
      <c r="Y9127" t="s">
        <v>81</v>
      </c>
      <c r="Z9127" s="1">
        <v>45151</v>
      </c>
      <c r="AA9127" s="2">
        <v>0.66082175925925923</v>
      </c>
      <c r="AB9127" s="2">
        <v>0.10680555555555556</v>
      </c>
      <c r="AC9127" t="s">
        <v>44</v>
      </c>
      <c r="AD9127" t="s">
        <v>44</v>
      </c>
      <c r="AE9127" t="s">
        <v>45</v>
      </c>
      <c r="AF9127">
        <v>63</v>
      </c>
    </row>
    <row r="9128" spans="1:32">
      <c r="A9128">
        <v>35179</v>
      </c>
      <c r="B9128">
        <v>34279</v>
      </c>
      <c r="C9128" t="s">
        <v>1942</v>
      </c>
      <c r="D9128" t="s">
        <v>16843</v>
      </c>
      <c r="E9128" t="s">
        <v>34</v>
      </c>
      <c r="F9128" t="s">
        <v>44036</v>
      </c>
      <c r="G9128" t="s">
        <v>44037</v>
      </c>
      <c r="H9128" t="s">
        <v>423</v>
      </c>
      <c r="I9128" s="1">
        <v>20769</v>
      </c>
      <c r="J9128" t="s">
        <v>44038</v>
      </c>
      <c r="K9128" t="s">
        <v>35696</v>
      </c>
      <c r="L9128">
        <v>59078</v>
      </c>
      <c r="M9128" t="s">
        <v>423</v>
      </c>
      <c r="N9128" s="1">
        <v>45182</v>
      </c>
      <c r="O9128" s="1">
        <v>45186</v>
      </c>
      <c r="P9128">
        <v>39</v>
      </c>
      <c r="Q9128">
        <v>2</v>
      </c>
      <c r="R9128" t="s">
        <v>40</v>
      </c>
      <c r="S9128">
        <v>3</v>
      </c>
      <c r="T9128">
        <v>2</v>
      </c>
      <c r="U9128">
        <v>4</v>
      </c>
      <c r="V9128">
        <v>896</v>
      </c>
      <c r="W9128" t="s">
        <v>54</v>
      </c>
      <c r="X9128" t="s">
        <v>44039</v>
      </c>
      <c r="Y9128" t="s">
        <v>43</v>
      </c>
      <c r="Z9128" s="1">
        <v>45158</v>
      </c>
      <c r="AA9128" s="2">
        <v>0.787175925925926</v>
      </c>
      <c r="AB9128" s="2">
        <v>0.24467592592592591</v>
      </c>
      <c r="AC9128" t="s">
        <v>44</v>
      </c>
      <c r="AD9128" t="s">
        <v>45</v>
      </c>
      <c r="AE9128" t="s">
        <v>44</v>
      </c>
      <c r="AF9128">
        <v>224</v>
      </c>
    </row>
    <row r="9129" spans="1:32">
      <c r="A9129">
        <v>35180</v>
      </c>
      <c r="B9129">
        <v>34280</v>
      </c>
      <c r="C9129" t="s">
        <v>702</v>
      </c>
      <c r="D9129" t="s">
        <v>3105</v>
      </c>
      <c r="E9129" t="s">
        <v>48</v>
      </c>
      <c r="F9129" t="s">
        <v>44040</v>
      </c>
      <c r="G9129">
        <v>2604743450</v>
      </c>
      <c r="H9129" t="s">
        <v>457</v>
      </c>
      <c r="I9129" s="1">
        <v>35361</v>
      </c>
      <c r="J9129" t="s">
        <v>44041</v>
      </c>
      <c r="K9129" t="s">
        <v>7454</v>
      </c>
      <c r="L9129">
        <v>8309</v>
      </c>
      <c r="M9129" t="s">
        <v>457</v>
      </c>
      <c r="N9129" s="1">
        <v>45047</v>
      </c>
      <c r="O9129" s="1">
        <v>45050</v>
      </c>
      <c r="P9129">
        <v>54</v>
      </c>
      <c r="Q9129">
        <v>3</v>
      </c>
      <c r="R9129" t="s">
        <v>40</v>
      </c>
      <c r="S9129">
        <v>4</v>
      </c>
      <c r="T9129">
        <v>1</v>
      </c>
      <c r="U9129">
        <v>3</v>
      </c>
      <c r="V9129">
        <v>684</v>
      </c>
      <c r="W9129" t="s">
        <v>41</v>
      </c>
      <c r="X9129" t="s">
        <v>44042</v>
      </c>
      <c r="Y9129" t="s">
        <v>65</v>
      </c>
      <c r="Z9129" s="1">
        <v>45036</v>
      </c>
      <c r="AA9129" s="2">
        <v>0.49062500000000003</v>
      </c>
      <c r="AB9129" s="2">
        <v>0.98077546296296303</v>
      </c>
      <c r="AC9129" t="s">
        <v>45</v>
      </c>
      <c r="AD9129" t="s">
        <v>45</v>
      </c>
      <c r="AE9129" t="s">
        <v>45</v>
      </c>
      <c r="AF9129">
        <v>228</v>
      </c>
    </row>
    <row r="9130" spans="1:32">
      <c r="A9130">
        <v>35183</v>
      </c>
      <c r="B9130">
        <v>34283</v>
      </c>
      <c r="C9130" t="s">
        <v>447</v>
      </c>
      <c r="D9130" t="s">
        <v>977</v>
      </c>
      <c r="E9130" t="s">
        <v>34</v>
      </c>
      <c r="F9130" t="s">
        <v>44043</v>
      </c>
      <c r="G9130" t="s">
        <v>44044</v>
      </c>
      <c r="H9130" t="s">
        <v>295</v>
      </c>
      <c r="I9130" s="1">
        <v>34358</v>
      </c>
      <c r="J9130" t="s">
        <v>44045</v>
      </c>
      <c r="K9130" t="s">
        <v>44046</v>
      </c>
      <c r="L9130">
        <v>17381</v>
      </c>
      <c r="M9130" t="s">
        <v>295</v>
      </c>
      <c r="N9130" s="1">
        <v>45120</v>
      </c>
      <c r="O9130" s="1">
        <v>45122</v>
      </c>
      <c r="P9130">
        <v>76</v>
      </c>
      <c r="Q9130">
        <v>4</v>
      </c>
      <c r="R9130" t="s">
        <v>53</v>
      </c>
      <c r="S9130">
        <v>1</v>
      </c>
      <c r="T9130">
        <v>0</v>
      </c>
      <c r="U9130">
        <v>2</v>
      </c>
      <c r="V9130">
        <v>256</v>
      </c>
      <c r="W9130" t="s">
        <v>41</v>
      </c>
      <c r="X9130" t="s">
        <v>44047</v>
      </c>
      <c r="Y9130" t="s">
        <v>81</v>
      </c>
      <c r="Z9130" s="1">
        <v>45108</v>
      </c>
      <c r="AA9130" s="2">
        <v>0.68173611111111121</v>
      </c>
      <c r="AB9130" s="2">
        <v>0.11414351851851852</v>
      </c>
      <c r="AC9130" t="s">
        <v>44</v>
      </c>
      <c r="AD9130" t="s">
        <v>45</v>
      </c>
      <c r="AE9130" t="s">
        <v>44</v>
      </c>
      <c r="AF9130">
        <v>128</v>
      </c>
    </row>
    <row r="9131" spans="1:32">
      <c r="A9131">
        <v>35184</v>
      </c>
      <c r="B9131">
        <v>34284</v>
      </c>
      <c r="C9131" t="s">
        <v>5304</v>
      </c>
      <c r="D9131" t="s">
        <v>1871</v>
      </c>
      <c r="E9131" t="s">
        <v>48</v>
      </c>
      <c r="F9131" t="s">
        <v>44048</v>
      </c>
      <c r="G9131" t="s">
        <v>44049</v>
      </c>
      <c r="H9131" t="s">
        <v>309</v>
      </c>
      <c r="I9131" s="1">
        <v>27119</v>
      </c>
      <c r="J9131" t="s">
        <v>44050</v>
      </c>
      <c r="K9131" t="s">
        <v>44051</v>
      </c>
      <c r="L9131">
        <v>9471</v>
      </c>
      <c r="M9131" t="s">
        <v>309</v>
      </c>
      <c r="N9131" s="1">
        <v>45005</v>
      </c>
      <c r="O9131" s="1">
        <v>45009</v>
      </c>
      <c r="P9131">
        <v>19</v>
      </c>
      <c r="Q9131">
        <v>1</v>
      </c>
      <c r="R9131" t="s">
        <v>53</v>
      </c>
      <c r="S9131">
        <v>4</v>
      </c>
      <c r="T9131">
        <v>0</v>
      </c>
      <c r="U9131">
        <v>4</v>
      </c>
      <c r="V9131">
        <v>500</v>
      </c>
      <c r="W9131" t="s">
        <v>54</v>
      </c>
      <c r="X9131" t="s">
        <v>44052</v>
      </c>
      <c r="Y9131" t="s">
        <v>43</v>
      </c>
      <c r="Z9131" s="1">
        <v>44989</v>
      </c>
      <c r="AA9131" s="2">
        <v>0.48060185185185184</v>
      </c>
      <c r="AB9131" s="2">
        <v>0.68828703703703698</v>
      </c>
      <c r="AC9131" t="s">
        <v>45</v>
      </c>
      <c r="AD9131" t="s">
        <v>44</v>
      </c>
      <c r="AE9131" t="s">
        <v>45</v>
      </c>
      <c r="AF9131">
        <v>125</v>
      </c>
    </row>
    <row r="9132" spans="1:32">
      <c r="A9132">
        <v>35186</v>
      </c>
      <c r="B9132">
        <v>34286</v>
      </c>
      <c r="C9132" t="s">
        <v>722</v>
      </c>
      <c r="D9132" t="s">
        <v>441</v>
      </c>
      <c r="E9132" t="s">
        <v>34</v>
      </c>
      <c r="F9132" t="s">
        <v>44053</v>
      </c>
      <c r="G9132" t="s">
        <v>44054</v>
      </c>
      <c r="H9132" t="s">
        <v>330</v>
      </c>
      <c r="I9132" s="1">
        <v>16097</v>
      </c>
      <c r="J9132" t="s">
        <v>44055</v>
      </c>
      <c r="K9132" t="s">
        <v>44056</v>
      </c>
      <c r="L9132">
        <v>57510</v>
      </c>
      <c r="M9132" t="s">
        <v>330</v>
      </c>
      <c r="N9132" s="1">
        <v>45194</v>
      </c>
      <c r="O9132" s="1">
        <v>45197</v>
      </c>
      <c r="P9132">
        <v>21</v>
      </c>
      <c r="Q9132">
        <v>1</v>
      </c>
      <c r="R9132" t="s">
        <v>40</v>
      </c>
      <c r="S9132">
        <v>4</v>
      </c>
      <c r="T9132">
        <v>1</v>
      </c>
      <c r="U9132">
        <v>3</v>
      </c>
      <c r="V9132">
        <v>651</v>
      </c>
      <c r="W9132" t="s">
        <v>41</v>
      </c>
      <c r="X9132" t="s">
        <v>44057</v>
      </c>
      <c r="Y9132" t="s">
        <v>43</v>
      </c>
      <c r="Z9132" s="1">
        <v>45155</v>
      </c>
      <c r="AA9132" s="2">
        <v>0.77621527777777777</v>
      </c>
      <c r="AB9132" s="2">
        <v>1.6516203703703703E-2</v>
      </c>
      <c r="AC9132" t="s">
        <v>45</v>
      </c>
      <c r="AD9132" t="s">
        <v>45</v>
      </c>
      <c r="AE9132" t="s">
        <v>44</v>
      </c>
      <c r="AF9132">
        <v>217</v>
      </c>
    </row>
    <row r="9133" spans="1:32">
      <c r="A9133">
        <v>35187</v>
      </c>
      <c r="B9133">
        <v>34287</v>
      </c>
      <c r="C9133" t="s">
        <v>4103</v>
      </c>
      <c r="D9133" t="s">
        <v>3128</v>
      </c>
      <c r="E9133" t="s">
        <v>48</v>
      </c>
      <c r="F9133" t="s">
        <v>44058</v>
      </c>
      <c r="G9133" t="s">
        <v>44059</v>
      </c>
      <c r="H9133" t="s">
        <v>86</v>
      </c>
      <c r="I9133" s="1">
        <v>27057</v>
      </c>
      <c r="J9133" t="s">
        <v>44060</v>
      </c>
      <c r="K9133" t="s">
        <v>44061</v>
      </c>
      <c r="L9133">
        <v>57773</v>
      </c>
      <c r="M9133" t="s">
        <v>86</v>
      </c>
      <c r="N9133" s="1">
        <v>45174</v>
      </c>
      <c r="O9133" s="1">
        <v>45177</v>
      </c>
      <c r="P9133">
        <v>30</v>
      </c>
      <c r="Q9133">
        <v>2</v>
      </c>
      <c r="R9133" t="s">
        <v>40</v>
      </c>
      <c r="S9133">
        <v>3</v>
      </c>
      <c r="T9133">
        <v>2</v>
      </c>
      <c r="U9133">
        <v>3</v>
      </c>
      <c r="V9133">
        <v>705</v>
      </c>
      <c r="W9133" t="s">
        <v>54</v>
      </c>
      <c r="X9133" t="s">
        <v>44062</v>
      </c>
      <c r="Y9133" t="s">
        <v>43</v>
      </c>
      <c r="Z9133" s="1">
        <v>45159</v>
      </c>
      <c r="AA9133" s="2">
        <v>0.66373842592592591</v>
      </c>
      <c r="AB9133" s="2">
        <v>0.98723379629629626</v>
      </c>
      <c r="AC9133" t="s">
        <v>44</v>
      </c>
      <c r="AD9133" t="s">
        <v>44</v>
      </c>
      <c r="AE9133" t="s">
        <v>44</v>
      </c>
      <c r="AF9133">
        <v>235</v>
      </c>
    </row>
    <row r="9134" spans="1:32">
      <c r="A9134">
        <v>35191</v>
      </c>
      <c r="B9134">
        <v>34291</v>
      </c>
      <c r="C9134" t="s">
        <v>5934</v>
      </c>
      <c r="D9134" t="s">
        <v>243</v>
      </c>
      <c r="E9134" t="s">
        <v>34</v>
      </c>
      <c r="F9134" t="s">
        <v>44063</v>
      </c>
      <c r="G9134" t="s">
        <v>44064</v>
      </c>
      <c r="H9134" t="s">
        <v>156</v>
      </c>
      <c r="I9134" s="1">
        <v>37369</v>
      </c>
      <c r="J9134" t="s">
        <v>44065</v>
      </c>
      <c r="K9134" t="s">
        <v>29462</v>
      </c>
      <c r="L9134">
        <v>60986</v>
      </c>
      <c r="M9134" t="s">
        <v>156</v>
      </c>
      <c r="N9134" s="1">
        <v>45216</v>
      </c>
      <c r="O9134" s="1">
        <v>45220</v>
      </c>
      <c r="P9134">
        <v>36</v>
      </c>
      <c r="Q9134">
        <v>2</v>
      </c>
      <c r="R9134" t="s">
        <v>40</v>
      </c>
      <c r="S9134">
        <v>4</v>
      </c>
      <c r="T9134">
        <v>0</v>
      </c>
      <c r="U9134">
        <v>4</v>
      </c>
      <c r="V9134">
        <v>960</v>
      </c>
      <c r="W9134" t="s">
        <v>54</v>
      </c>
      <c r="X9134" t="s">
        <v>44066</v>
      </c>
      <c r="Y9134" t="s">
        <v>65</v>
      </c>
      <c r="Z9134" s="1">
        <v>45193</v>
      </c>
      <c r="AA9134" s="2">
        <v>2.6608796296296297E-2</v>
      </c>
      <c r="AB9134" s="2">
        <v>0.73237268518518517</v>
      </c>
      <c r="AC9134" t="s">
        <v>44</v>
      </c>
      <c r="AD9134" t="s">
        <v>44</v>
      </c>
      <c r="AE9134" t="s">
        <v>45</v>
      </c>
      <c r="AF9134">
        <v>240</v>
      </c>
    </row>
    <row r="9135" spans="1:32">
      <c r="A9135">
        <v>35192</v>
      </c>
      <c r="B9135">
        <v>34292</v>
      </c>
      <c r="C9135" t="s">
        <v>655</v>
      </c>
      <c r="D9135" t="s">
        <v>75</v>
      </c>
      <c r="E9135" t="s">
        <v>48</v>
      </c>
      <c r="F9135" t="s">
        <v>44067</v>
      </c>
      <c r="G9135" t="s">
        <v>44068</v>
      </c>
      <c r="H9135" t="s">
        <v>295</v>
      </c>
      <c r="I9135" s="1">
        <v>33587</v>
      </c>
      <c r="J9135" t="s">
        <v>44069</v>
      </c>
      <c r="K9135" t="s">
        <v>44070</v>
      </c>
      <c r="L9135">
        <v>10372</v>
      </c>
      <c r="M9135" t="s">
        <v>295</v>
      </c>
      <c r="N9135" s="1">
        <v>45081</v>
      </c>
      <c r="O9135" s="1">
        <v>45084</v>
      </c>
      <c r="P9135">
        <v>54</v>
      </c>
      <c r="Q9135">
        <v>3</v>
      </c>
      <c r="R9135" t="s">
        <v>40</v>
      </c>
      <c r="S9135">
        <v>3</v>
      </c>
      <c r="T9135">
        <v>1</v>
      </c>
      <c r="U9135">
        <v>3</v>
      </c>
      <c r="V9135">
        <v>693</v>
      </c>
      <c r="W9135" t="s">
        <v>41</v>
      </c>
      <c r="X9135" t="s">
        <v>44071</v>
      </c>
      <c r="Y9135" t="s">
        <v>43</v>
      </c>
      <c r="Z9135" s="1">
        <v>45055</v>
      </c>
      <c r="AA9135" s="2">
        <v>0.17255787037037038</v>
      </c>
      <c r="AB9135" s="2">
        <v>0.45788194444444441</v>
      </c>
      <c r="AC9135" t="s">
        <v>44</v>
      </c>
      <c r="AD9135" t="s">
        <v>44</v>
      </c>
      <c r="AE9135" t="s">
        <v>45</v>
      </c>
      <c r="AF9135">
        <v>231</v>
      </c>
    </row>
    <row r="9136" spans="1:32">
      <c r="A9136">
        <v>35195</v>
      </c>
      <c r="B9136">
        <v>34295</v>
      </c>
      <c r="C9136" t="s">
        <v>15461</v>
      </c>
      <c r="D9136" t="s">
        <v>359</v>
      </c>
      <c r="E9136" t="s">
        <v>34</v>
      </c>
      <c r="F9136" t="s">
        <v>44072</v>
      </c>
      <c r="G9136">
        <v>3464995450</v>
      </c>
      <c r="H9136" t="s">
        <v>330</v>
      </c>
      <c r="I9136" s="1">
        <v>32815</v>
      </c>
      <c r="J9136" t="s">
        <v>44073</v>
      </c>
      <c r="K9136" t="s">
        <v>44074</v>
      </c>
      <c r="L9136">
        <v>40403</v>
      </c>
      <c r="M9136" t="s">
        <v>330</v>
      </c>
      <c r="N9136" s="1">
        <v>45222</v>
      </c>
      <c r="O9136" s="1">
        <v>45223</v>
      </c>
      <c r="P9136">
        <v>25</v>
      </c>
      <c r="Q9136">
        <v>1</v>
      </c>
      <c r="R9136" t="s">
        <v>53</v>
      </c>
      <c r="S9136">
        <v>2</v>
      </c>
      <c r="T9136">
        <v>1</v>
      </c>
      <c r="U9136">
        <v>1</v>
      </c>
      <c r="V9136">
        <v>132</v>
      </c>
      <c r="W9136" t="s">
        <v>41</v>
      </c>
      <c r="X9136" t="s">
        <v>44075</v>
      </c>
      <c r="Y9136" t="s">
        <v>81</v>
      </c>
      <c r="Z9136" s="1">
        <v>45215</v>
      </c>
      <c r="AA9136" s="2">
        <v>0.29708333333333331</v>
      </c>
      <c r="AB9136" s="2">
        <v>0.85878472222222213</v>
      </c>
      <c r="AC9136" t="s">
        <v>45</v>
      </c>
      <c r="AD9136" t="s">
        <v>45</v>
      </c>
      <c r="AE9136" t="s">
        <v>44</v>
      </c>
      <c r="AF9136">
        <v>132</v>
      </c>
    </row>
    <row r="9137" spans="1:32">
      <c r="A9137">
        <v>35196</v>
      </c>
      <c r="B9137">
        <v>34296</v>
      </c>
      <c r="C9137" t="s">
        <v>6729</v>
      </c>
      <c r="D9137" t="s">
        <v>2213</v>
      </c>
      <c r="E9137" t="s">
        <v>34</v>
      </c>
      <c r="F9137" t="s">
        <v>44076</v>
      </c>
      <c r="G9137" t="s">
        <v>44077</v>
      </c>
      <c r="H9137" t="s">
        <v>280</v>
      </c>
      <c r="I9137" s="1">
        <v>18914</v>
      </c>
      <c r="J9137" t="s">
        <v>44078</v>
      </c>
      <c r="K9137" t="s">
        <v>3434</v>
      </c>
      <c r="L9137">
        <v>98949</v>
      </c>
      <c r="M9137" t="s">
        <v>280</v>
      </c>
      <c r="N9137" s="1">
        <v>45278</v>
      </c>
      <c r="O9137" s="1">
        <v>45280</v>
      </c>
      <c r="P9137">
        <v>38</v>
      </c>
      <c r="Q9137">
        <v>2</v>
      </c>
      <c r="R9137" t="s">
        <v>63</v>
      </c>
      <c r="S9137">
        <v>1</v>
      </c>
      <c r="T9137">
        <v>2</v>
      </c>
      <c r="U9137">
        <v>2</v>
      </c>
      <c r="V9137">
        <v>152</v>
      </c>
      <c r="W9137" t="s">
        <v>41</v>
      </c>
      <c r="X9137" t="s">
        <v>44079</v>
      </c>
      <c r="Y9137" t="s">
        <v>6</v>
      </c>
      <c r="Z9137" s="1">
        <v>45239</v>
      </c>
      <c r="AA9137" s="2">
        <v>0.36222222222222222</v>
      </c>
      <c r="AB9137" s="2">
        <v>0.76041666666666663</v>
      </c>
      <c r="AC9137" t="s">
        <v>44</v>
      </c>
      <c r="AD9137" t="s">
        <v>45</v>
      </c>
      <c r="AE9137" t="s">
        <v>44</v>
      </c>
      <c r="AF9137">
        <v>76</v>
      </c>
    </row>
    <row r="9138" spans="1:32">
      <c r="A9138">
        <v>35197</v>
      </c>
      <c r="B9138">
        <v>34297</v>
      </c>
      <c r="C9138" t="s">
        <v>602</v>
      </c>
      <c r="D9138" t="s">
        <v>57</v>
      </c>
      <c r="E9138" t="s">
        <v>34</v>
      </c>
      <c r="F9138" t="s">
        <v>44080</v>
      </c>
      <c r="G9138" t="s">
        <v>44081</v>
      </c>
      <c r="H9138" t="s">
        <v>217</v>
      </c>
      <c r="I9138" s="1">
        <v>29481</v>
      </c>
      <c r="J9138" t="s">
        <v>44082</v>
      </c>
      <c r="K9138" t="s">
        <v>44083</v>
      </c>
      <c r="L9138">
        <v>64323</v>
      </c>
      <c r="M9138" t="s">
        <v>217</v>
      </c>
      <c r="N9138" s="1">
        <v>45217</v>
      </c>
      <c r="O9138" s="1">
        <v>45222</v>
      </c>
      <c r="P9138">
        <v>44</v>
      </c>
      <c r="Q9138">
        <v>2</v>
      </c>
      <c r="R9138" t="s">
        <v>63</v>
      </c>
      <c r="S9138">
        <v>2</v>
      </c>
      <c r="T9138">
        <v>0</v>
      </c>
      <c r="U9138">
        <v>5</v>
      </c>
      <c r="V9138">
        <v>430</v>
      </c>
      <c r="W9138" t="s">
        <v>54</v>
      </c>
      <c r="X9138" t="s">
        <v>44084</v>
      </c>
      <c r="Y9138" t="s">
        <v>6</v>
      </c>
      <c r="Z9138" s="1">
        <v>45187</v>
      </c>
      <c r="AA9138" s="2">
        <v>0.50990740740740736</v>
      </c>
      <c r="AB9138" s="2">
        <v>0.17152777777777775</v>
      </c>
      <c r="AC9138" t="s">
        <v>44</v>
      </c>
      <c r="AD9138" t="s">
        <v>44</v>
      </c>
      <c r="AE9138" t="s">
        <v>44</v>
      </c>
      <c r="AF9138">
        <v>86</v>
      </c>
    </row>
    <row r="9139" spans="1:32">
      <c r="A9139">
        <v>35199</v>
      </c>
      <c r="B9139">
        <v>34299</v>
      </c>
      <c r="C9139" t="s">
        <v>583</v>
      </c>
      <c r="D9139" t="s">
        <v>230</v>
      </c>
      <c r="E9139" t="s">
        <v>34</v>
      </c>
      <c r="F9139" t="s">
        <v>44085</v>
      </c>
      <c r="G9139" t="s">
        <v>44086</v>
      </c>
      <c r="H9139" t="s">
        <v>272</v>
      </c>
      <c r="I9139" s="1">
        <v>20823</v>
      </c>
      <c r="J9139" t="s">
        <v>44087</v>
      </c>
      <c r="K9139" t="s">
        <v>12613</v>
      </c>
      <c r="L9139">
        <v>93620</v>
      </c>
      <c r="M9139" t="s">
        <v>272</v>
      </c>
      <c r="N9139" s="1">
        <v>45159</v>
      </c>
      <c r="O9139" s="1">
        <v>45164</v>
      </c>
      <c r="P9139">
        <v>8</v>
      </c>
      <c r="Q9139">
        <v>1</v>
      </c>
      <c r="R9139" t="s">
        <v>63</v>
      </c>
      <c r="S9139">
        <v>2</v>
      </c>
      <c r="T9139">
        <v>2</v>
      </c>
      <c r="U9139">
        <v>5</v>
      </c>
      <c r="V9139">
        <v>355</v>
      </c>
      <c r="W9139" t="s">
        <v>54</v>
      </c>
      <c r="X9139" t="s">
        <v>44088</v>
      </c>
      <c r="Y9139" t="s">
        <v>6</v>
      </c>
      <c r="Z9139" s="1">
        <v>45140</v>
      </c>
      <c r="AA9139" s="2">
        <v>0.11135416666666666</v>
      </c>
      <c r="AB9139" s="2">
        <v>0.59607638888888892</v>
      </c>
      <c r="AC9139" t="s">
        <v>45</v>
      </c>
      <c r="AD9139" t="s">
        <v>44</v>
      </c>
      <c r="AE9139" t="s">
        <v>45</v>
      </c>
      <c r="AF9139">
        <v>71</v>
      </c>
    </row>
    <row r="9140" spans="1:32">
      <c r="A9140">
        <v>35201</v>
      </c>
      <c r="B9140">
        <v>34301</v>
      </c>
      <c r="C9140" t="s">
        <v>119</v>
      </c>
      <c r="D9140" t="s">
        <v>57</v>
      </c>
      <c r="E9140" t="s">
        <v>48</v>
      </c>
      <c r="F9140" t="s">
        <v>44089</v>
      </c>
      <c r="G9140" t="s">
        <v>44090</v>
      </c>
      <c r="H9140" t="s">
        <v>77</v>
      </c>
      <c r="I9140" s="1">
        <v>27263</v>
      </c>
      <c r="J9140" t="s">
        <v>44091</v>
      </c>
      <c r="K9140" t="s">
        <v>44092</v>
      </c>
      <c r="L9140">
        <v>89207</v>
      </c>
      <c r="M9140" t="s">
        <v>77</v>
      </c>
      <c r="N9140" s="1">
        <v>45053</v>
      </c>
      <c r="O9140" s="1">
        <v>45055</v>
      </c>
      <c r="P9140">
        <v>70</v>
      </c>
      <c r="Q9140">
        <v>3</v>
      </c>
      <c r="R9140" t="s">
        <v>53</v>
      </c>
      <c r="S9140">
        <v>4</v>
      </c>
      <c r="T9140">
        <v>0</v>
      </c>
      <c r="U9140">
        <v>2</v>
      </c>
      <c r="V9140">
        <v>286</v>
      </c>
      <c r="W9140" t="s">
        <v>54</v>
      </c>
      <c r="X9140" t="s">
        <v>44093</v>
      </c>
      <c r="Y9140" t="s">
        <v>6</v>
      </c>
      <c r="Z9140" s="1">
        <v>45041</v>
      </c>
      <c r="AA9140" s="2">
        <v>0.77749999999999997</v>
      </c>
      <c r="AB9140" s="2">
        <v>0.79072916666666659</v>
      </c>
      <c r="AC9140" t="s">
        <v>45</v>
      </c>
      <c r="AD9140" t="s">
        <v>45</v>
      </c>
      <c r="AE9140" t="s">
        <v>45</v>
      </c>
      <c r="AF9140">
        <v>143</v>
      </c>
    </row>
    <row r="9141" spans="1:32">
      <c r="A9141">
        <v>35202</v>
      </c>
      <c r="B9141">
        <v>34302</v>
      </c>
      <c r="C9141" t="s">
        <v>7928</v>
      </c>
      <c r="D9141" t="s">
        <v>1202</v>
      </c>
      <c r="E9141" t="s">
        <v>48</v>
      </c>
      <c r="F9141" t="s">
        <v>44094</v>
      </c>
      <c r="G9141" t="s">
        <v>44095</v>
      </c>
      <c r="H9141" t="s">
        <v>272</v>
      </c>
      <c r="I9141" s="1">
        <v>27978</v>
      </c>
      <c r="J9141" t="s">
        <v>44096</v>
      </c>
      <c r="K9141" t="s">
        <v>21541</v>
      </c>
      <c r="L9141">
        <v>55151</v>
      </c>
      <c r="M9141" t="s">
        <v>272</v>
      </c>
      <c r="N9141" s="1">
        <v>45051</v>
      </c>
      <c r="O9141" s="1">
        <v>45052</v>
      </c>
      <c r="P9141">
        <v>1</v>
      </c>
      <c r="Q9141">
        <v>1</v>
      </c>
      <c r="R9141" t="s">
        <v>53</v>
      </c>
      <c r="S9141">
        <v>3</v>
      </c>
      <c r="T9141">
        <v>1</v>
      </c>
      <c r="U9141">
        <v>1</v>
      </c>
      <c r="V9141">
        <v>131</v>
      </c>
      <c r="W9141" t="s">
        <v>54</v>
      </c>
      <c r="X9141" t="s">
        <v>44097</v>
      </c>
      <c r="Y9141" t="s">
        <v>6</v>
      </c>
      <c r="Z9141" s="1">
        <v>45021</v>
      </c>
      <c r="AA9141" s="2">
        <v>0.55523148148148149</v>
      </c>
      <c r="AB9141" s="2">
        <v>0.21487268518518518</v>
      </c>
      <c r="AC9141" t="s">
        <v>45</v>
      </c>
      <c r="AD9141" t="s">
        <v>44</v>
      </c>
      <c r="AE9141" t="s">
        <v>45</v>
      </c>
      <c r="AF9141">
        <v>131</v>
      </c>
    </row>
    <row r="9142" spans="1:32">
      <c r="A9142">
        <v>35204</v>
      </c>
      <c r="B9142">
        <v>34304</v>
      </c>
      <c r="C9142" t="s">
        <v>44098</v>
      </c>
      <c r="D9142" t="s">
        <v>716</v>
      </c>
      <c r="E9142" t="s">
        <v>48</v>
      </c>
      <c r="F9142" t="s">
        <v>44099</v>
      </c>
      <c r="G9142" t="s">
        <v>44100</v>
      </c>
      <c r="H9142" t="s">
        <v>1442</v>
      </c>
      <c r="I9142" s="1">
        <v>26437</v>
      </c>
      <c r="J9142" t="s">
        <v>44101</v>
      </c>
      <c r="K9142" t="s">
        <v>44102</v>
      </c>
      <c r="L9142">
        <v>26712</v>
      </c>
      <c r="M9142" t="s">
        <v>1442</v>
      </c>
      <c r="N9142" s="1">
        <v>45141</v>
      </c>
      <c r="O9142" s="1">
        <v>45146</v>
      </c>
      <c r="P9142">
        <v>76</v>
      </c>
      <c r="Q9142">
        <v>4</v>
      </c>
      <c r="R9142" t="s">
        <v>53</v>
      </c>
      <c r="S9142">
        <v>2</v>
      </c>
      <c r="T9142">
        <v>1</v>
      </c>
      <c r="U9142">
        <v>5</v>
      </c>
      <c r="V9142">
        <v>750</v>
      </c>
      <c r="W9142" t="s">
        <v>41</v>
      </c>
      <c r="X9142" t="s">
        <v>44103</v>
      </c>
      <c r="Y9142" t="s">
        <v>65</v>
      </c>
      <c r="Z9142" s="1">
        <v>45110</v>
      </c>
      <c r="AA9142" s="2">
        <v>0.8499768518518519</v>
      </c>
      <c r="AB9142" s="2">
        <v>0.11267361111111111</v>
      </c>
      <c r="AC9142" t="s">
        <v>45</v>
      </c>
      <c r="AD9142" t="s">
        <v>44</v>
      </c>
      <c r="AE9142" t="s">
        <v>45</v>
      </c>
      <c r="AF9142">
        <v>150</v>
      </c>
    </row>
    <row r="9143" spans="1:32">
      <c r="A9143">
        <v>35206</v>
      </c>
      <c r="B9143">
        <v>34306</v>
      </c>
      <c r="C9143" t="s">
        <v>2828</v>
      </c>
      <c r="D9143" t="s">
        <v>1298</v>
      </c>
      <c r="E9143" t="s">
        <v>48</v>
      </c>
      <c r="F9143" t="s">
        <v>44104</v>
      </c>
      <c r="G9143" t="s">
        <v>44105</v>
      </c>
      <c r="H9143" t="s">
        <v>179</v>
      </c>
      <c r="I9143" s="1">
        <v>26845</v>
      </c>
      <c r="J9143" t="s">
        <v>44106</v>
      </c>
      <c r="K9143" t="s">
        <v>44107</v>
      </c>
      <c r="L9143">
        <v>21291</v>
      </c>
      <c r="M9143" t="s">
        <v>179</v>
      </c>
      <c r="N9143" s="1">
        <v>45218</v>
      </c>
      <c r="O9143" s="1">
        <v>45219</v>
      </c>
      <c r="P9143">
        <v>6</v>
      </c>
      <c r="Q9143">
        <v>1</v>
      </c>
      <c r="R9143" t="s">
        <v>40</v>
      </c>
      <c r="S9143">
        <v>4</v>
      </c>
      <c r="T9143">
        <v>0</v>
      </c>
      <c r="U9143">
        <v>1</v>
      </c>
      <c r="V9143">
        <v>237</v>
      </c>
      <c r="W9143" t="s">
        <v>41</v>
      </c>
      <c r="X9143" t="s">
        <v>44108</v>
      </c>
      <c r="Y9143" t="s">
        <v>43</v>
      </c>
      <c r="Z9143" s="1">
        <v>45211</v>
      </c>
      <c r="AA9143" s="2">
        <v>0.48431712962962964</v>
      </c>
      <c r="AB9143" s="2">
        <v>2.8287037037037038E-2</v>
      </c>
      <c r="AC9143" t="s">
        <v>45</v>
      </c>
      <c r="AD9143" t="s">
        <v>44</v>
      </c>
      <c r="AE9143" t="s">
        <v>45</v>
      </c>
      <c r="AF9143">
        <v>237</v>
      </c>
    </row>
    <row r="9144" spans="1:32">
      <c r="A9144">
        <v>35207</v>
      </c>
      <c r="B9144">
        <v>34307</v>
      </c>
      <c r="C9144" t="s">
        <v>2961</v>
      </c>
      <c r="D9144" t="s">
        <v>28684</v>
      </c>
      <c r="E9144" t="s">
        <v>34</v>
      </c>
      <c r="F9144" t="s">
        <v>44109</v>
      </c>
      <c r="G9144" t="s">
        <v>44110</v>
      </c>
      <c r="H9144" t="s">
        <v>418</v>
      </c>
      <c r="I9144" s="1">
        <v>29365</v>
      </c>
      <c r="J9144" t="s">
        <v>44111</v>
      </c>
      <c r="K9144" t="s">
        <v>44112</v>
      </c>
      <c r="L9144">
        <v>40832</v>
      </c>
      <c r="M9144" t="s">
        <v>418</v>
      </c>
      <c r="N9144" s="1">
        <v>45182</v>
      </c>
      <c r="O9144" s="1">
        <v>45185</v>
      </c>
      <c r="P9144">
        <v>4</v>
      </c>
      <c r="Q9144">
        <v>1</v>
      </c>
      <c r="R9144" t="s">
        <v>53</v>
      </c>
      <c r="S9144">
        <v>1</v>
      </c>
      <c r="T9144">
        <v>2</v>
      </c>
      <c r="U9144">
        <v>3</v>
      </c>
      <c r="V9144">
        <v>369</v>
      </c>
      <c r="W9144" t="s">
        <v>41</v>
      </c>
      <c r="X9144" t="s">
        <v>44113</v>
      </c>
      <c r="Y9144" t="s">
        <v>65</v>
      </c>
      <c r="Z9144" s="1">
        <v>45170</v>
      </c>
      <c r="AA9144" s="2">
        <v>0.16405092592592593</v>
      </c>
      <c r="AB9144" s="2">
        <v>0.91327546296296302</v>
      </c>
      <c r="AC9144" t="s">
        <v>45</v>
      </c>
      <c r="AD9144" t="s">
        <v>45</v>
      </c>
      <c r="AE9144" t="s">
        <v>45</v>
      </c>
      <c r="AF9144">
        <v>123</v>
      </c>
    </row>
    <row r="9145" spans="1:32">
      <c r="A9145">
        <v>35208</v>
      </c>
      <c r="B9145">
        <v>34308</v>
      </c>
      <c r="C9145" t="s">
        <v>447</v>
      </c>
      <c r="D9145" t="s">
        <v>2723</v>
      </c>
      <c r="E9145" t="s">
        <v>34</v>
      </c>
      <c r="F9145" t="s">
        <v>44114</v>
      </c>
      <c r="G9145" t="s">
        <v>44115</v>
      </c>
      <c r="H9145" t="s">
        <v>179</v>
      </c>
      <c r="I9145" s="1">
        <v>32855</v>
      </c>
      <c r="J9145" t="s">
        <v>44116</v>
      </c>
      <c r="K9145" t="s">
        <v>44117</v>
      </c>
      <c r="L9145">
        <v>4032</v>
      </c>
      <c r="M9145" t="s">
        <v>179</v>
      </c>
      <c r="N9145" s="1">
        <v>45129</v>
      </c>
      <c r="O9145" s="1">
        <v>45130</v>
      </c>
      <c r="P9145">
        <v>98</v>
      </c>
      <c r="Q9145">
        <v>4</v>
      </c>
      <c r="R9145" t="s">
        <v>63</v>
      </c>
      <c r="S9145">
        <v>1</v>
      </c>
      <c r="T9145">
        <v>0</v>
      </c>
      <c r="U9145">
        <v>1</v>
      </c>
      <c r="V9145">
        <v>70</v>
      </c>
      <c r="W9145" t="s">
        <v>54</v>
      </c>
      <c r="X9145" t="s">
        <v>44118</v>
      </c>
      <c r="Y9145" t="s">
        <v>43</v>
      </c>
      <c r="Z9145" s="1">
        <v>45095</v>
      </c>
      <c r="AA9145" s="2">
        <v>0.83815972222222224</v>
      </c>
      <c r="AB9145" s="2">
        <v>0.40318287037037037</v>
      </c>
      <c r="AC9145" t="s">
        <v>44</v>
      </c>
      <c r="AD9145" t="s">
        <v>45</v>
      </c>
      <c r="AE9145" t="s">
        <v>45</v>
      </c>
      <c r="AF9145">
        <v>70</v>
      </c>
    </row>
    <row r="9146" spans="1:32">
      <c r="A9146">
        <v>35215</v>
      </c>
      <c r="B9146">
        <v>34315</v>
      </c>
      <c r="C9146" t="s">
        <v>391</v>
      </c>
      <c r="D9146" t="s">
        <v>1858</v>
      </c>
      <c r="E9146" t="s">
        <v>34</v>
      </c>
      <c r="F9146" t="s">
        <v>44119</v>
      </c>
      <c r="G9146" t="s">
        <v>44120</v>
      </c>
      <c r="H9146" t="s">
        <v>122</v>
      </c>
      <c r="I9146" s="1">
        <v>17577</v>
      </c>
      <c r="J9146" t="s">
        <v>44121</v>
      </c>
      <c r="K9146" t="s">
        <v>44122</v>
      </c>
      <c r="L9146">
        <v>6350</v>
      </c>
      <c r="M9146" t="s">
        <v>122</v>
      </c>
      <c r="N9146" s="1">
        <v>45175</v>
      </c>
      <c r="O9146" s="1">
        <v>45180</v>
      </c>
      <c r="P9146">
        <v>20</v>
      </c>
      <c r="Q9146">
        <v>1</v>
      </c>
      <c r="R9146" t="s">
        <v>63</v>
      </c>
      <c r="S9146">
        <v>3</v>
      </c>
      <c r="T9146">
        <v>2</v>
      </c>
      <c r="U9146">
        <v>5</v>
      </c>
      <c r="V9146">
        <v>300</v>
      </c>
      <c r="W9146" t="s">
        <v>41</v>
      </c>
      <c r="X9146" t="s">
        <v>44123</v>
      </c>
      <c r="Y9146" t="s">
        <v>81</v>
      </c>
      <c r="Z9146" s="1">
        <v>45165</v>
      </c>
      <c r="AA9146" s="2">
        <v>0.65913194444444445</v>
      </c>
      <c r="AB9146" s="2">
        <v>3.0289351851851855E-2</v>
      </c>
      <c r="AC9146" t="s">
        <v>44</v>
      </c>
      <c r="AD9146" t="s">
        <v>45</v>
      </c>
      <c r="AE9146" t="s">
        <v>45</v>
      </c>
      <c r="AF9146">
        <v>60</v>
      </c>
    </row>
    <row r="9147" spans="1:32">
      <c r="A9147">
        <v>35216</v>
      </c>
      <c r="B9147">
        <v>34316</v>
      </c>
      <c r="C9147" t="s">
        <v>175</v>
      </c>
      <c r="D9147" t="s">
        <v>8083</v>
      </c>
      <c r="E9147" t="s">
        <v>34</v>
      </c>
      <c r="F9147" t="s">
        <v>44124</v>
      </c>
      <c r="G9147" t="s">
        <v>44125</v>
      </c>
      <c r="H9147" t="s">
        <v>60</v>
      </c>
      <c r="I9147" s="1">
        <v>22419</v>
      </c>
      <c r="J9147" t="s">
        <v>44126</v>
      </c>
      <c r="K9147" t="s">
        <v>9057</v>
      </c>
      <c r="L9147">
        <v>18063</v>
      </c>
      <c r="M9147" t="s">
        <v>60</v>
      </c>
      <c r="N9147" s="1">
        <v>45071</v>
      </c>
      <c r="O9147" s="1">
        <v>45075</v>
      </c>
      <c r="P9147">
        <v>62</v>
      </c>
      <c r="Q9147">
        <v>3</v>
      </c>
      <c r="R9147" t="s">
        <v>63</v>
      </c>
      <c r="S9147">
        <v>2</v>
      </c>
      <c r="T9147">
        <v>2</v>
      </c>
      <c r="U9147">
        <v>4</v>
      </c>
      <c r="V9147">
        <v>324</v>
      </c>
      <c r="W9147" t="s">
        <v>41</v>
      </c>
      <c r="X9147" t="s">
        <v>44127</v>
      </c>
      <c r="Y9147" t="s">
        <v>43</v>
      </c>
      <c r="Z9147" s="1">
        <v>45035</v>
      </c>
      <c r="AA9147" s="2">
        <v>0.69025462962962969</v>
      </c>
      <c r="AB9147" s="2">
        <v>0.23425925925925925</v>
      </c>
      <c r="AC9147" t="s">
        <v>44</v>
      </c>
      <c r="AD9147" t="s">
        <v>45</v>
      </c>
      <c r="AE9147" t="s">
        <v>45</v>
      </c>
      <c r="AF9147">
        <v>81</v>
      </c>
    </row>
    <row r="9148" spans="1:32">
      <c r="A9148">
        <v>35218</v>
      </c>
      <c r="B9148">
        <v>34318</v>
      </c>
      <c r="C9148" t="s">
        <v>5587</v>
      </c>
      <c r="D9148" t="s">
        <v>44128</v>
      </c>
      <c r="E9148" t="s">
        <v>48</v>
      </c>
      <c r="F9148" t="s">
        <v>44129</v>
      </c>
      <c r="G9148" t="s">
        <v>44130</v>
      </c>
      <c r="H9148" t="s">
        <v>171</v>
      </c>
      <c r="I9148" s="1">
        <v>26689</v>
      </c>
      <c r="J9148" t="s">
        <v>44131</v>
      </c>
      <c r="K9148" t="s">
        <v>44132</v>
      </c>
      <c r="L9148">
        <v>23196</v>
      </c>
      <c r="M9148" t="s">
        <v>171</v>
      </c>
      <c r="N9148" s="1">
        <v>45083</v>
      </c>
      <c r="O9148" s="1">
        <v>45085</v>
      </c>
      <c r="P9148">
        <v>58</v>
      </c>
      <c r="Q9148">
        <v>3</v>
      </c>
      <c r="R9148" t="s">
        <v>53</v>
      </c>
      <c r="S9148">
        <v>2</v>
      </c>
      <c r="T9148">
        <v>0</v>
      </c>
      <c r="U9148">
        <v>2</v>
      </c>
      <c r="V9148">
        <v>298</v>
      </c>
      <c r="W9148" t="s">
        <v>41</v>
      </c>
      <c r="X9148" t="s">
        <v>44133</v>
      </c>
      <c r="Y9148" t="s">
        <v>43</v>
      </c>
      <c r="Z9148" s="1">
        <v>45071</v>
      </c>
      <c r="AA9148" s="2">
        <v>0.44939814814814816</v>
      </c>
      <c r="AB9148" s="2">
        <v>0.94035879629629626</v>
      </c>
      <c r="AC9148" t="s">
        <v>44</v>
      </c>
      <c r="AD9148" t="s">
        <v>45</v>
      </c>
      <c r="AE9148" t="s">
        <v>45</v>
      </c>
      <c r="AF9148">
        <v>149</v>
      </c>
    </row>
    <row r="9149" spans="1:32">
      <c r="A9149">
        <v>35219</v>
      </c>
      <c r="B9149">
        <v>34319</v>
      </c>
      <c r="C9149" t="s">
        <v>2202</v>
      </c>
      <c r="D9149" t="s">
        <v>9923</v>
      </c>
      <c r="E9149" t="s">
        <v>34</v>
      </c>
      <c r="F9149" t="s">
        <v>44134</v>
      </c>
      <c r="G9149" t="s">
        <v>44135</v>
      </c>
      <c r="H9149" t="s">
        <v>330</v>
      </c>
      <c r="I9149" s="1">
        <v>27935</v>
      </c>
      <c r="J9149" t="s">
        <v>44136</v>
      </c>
      <c r="K9149" t="s">
        <v>44137</v>
      </c>
      <c r="L9149">
        <v>8690</v>
      </c>
      <c r="M9149" t="s">
        <v>330</v>
      </c>
      <c r="N9149" s="1">
        <v>45315</v>
      </c>
      <c r="O9149" s="1">
        <v>45320</v>
      </c>
      <c r="P9149">
        <v>10</v>
      </c>
      <c r="Q9149">
        <v>1</v>
      </c>
      <c r="R9149" t="s">
        <v>53</v>
      </c>
      <c r="S9149">
        <v>1</v>
      </c>
      <c r="T9149">
        <v>2</v>
      </c>
      <c r="U9149">
        <v>5</v>
      </c>
      <c r="V9149">
        <v>745</v>
      </c>
      <c r="W9149" t="s">
        <v>54</v>
      </c>
      <c r="X9149" t="s">
        <v>44138</v>
      </c>
      <c r="Y9149" t="s">
        <v>81</v>
      </c>
      <c r="Z9149" s="1">
        <v>45278</v>
      </c>
      <c r="AA9149" s="2">
        <v>0.53732638888888895</v>
      </c>
      <c r="AB9149" s="2">
        <v>0.8836342592592592</v>
      </c>
      <c r="AC9149" t="s">
        <v>44</v>
      </c>
      <c r="AD9149" t="s">
        <v>44</v>
      </c>
      <c r="AE9149" t="s">
        <v>45</v>
      </c>
      <c r="AF9149">
        <v>149</v>
      </c>
    </row>
    <row r="9150" spans="1:32">
      <c r="A9150">
        <v>35221</v>
      </c>
      <c r="B9150">
        <v>34321</v>
      </c>
      <c r="C9150" t="s">
        <v>4045</v>
      </c>
      <c r="D9150" t="s">
        <v>14603</v>
      </c>
      <c r="E9150" t="s">
        <v>48</v>
      </c>
      <c r="F9150" t="s">
        <v>44139</v>
      </c>
      <c r="G9150" t="s">
        <v>44140</v>
      </c>
      <c r="H9150" t="s">
        <v>295</v>
      </c>
      <c r="I9150" s="1">
        <v>35364</v>
      </c>
      <c r="J9150" t="s">
        <v>44141</v>
      </c>
      <c r="K9150" t="s">
        <v>14458</v>
      </c>
      <c r="L9150">
        <v>82471</v>
      </c>
      <c r="M9150" t="s">
        <v>295</v>
      </c>
      <c r="N9150" s="1">
        <v>44960</v>
      </c>
      <c r="O9150" s="1">
        <v>44962</v>
      </c>
      <c r="P9150">
        <v>40</v>
      </c>
      <c r="Q9150">
        <v>2</v>
      </c>
      <c r="R9150" t="s">
        <v>53</v>
      </c>
      <c r="S9150">
        <v>1</v>
      </c>
      <c r="T9150">
        <v>1</v>
      </c>
      <c r="U9150">
        <v>2</v>
      </c>
      <c r="V9150">
        <v>242</v>
      </c>
      <c r="W9150" t="s">
        <v>41</v>
      </c>
      <c r="X9150" t="s">
        <v>44142</v>
      </c>
      <c r="Y9150" t="s">
        <v>6</v>
      </c>
      <c r="Z9150" s="1">
        <v>44947</v>
      </c>
      <c r="AA9150" s="2">
        <v>0.7869560185185186</v>
      </c>
      <c r="AB9150" s="2">
        <v>1.3101851851851852E-2</v>
      </c>
      <c r="AC9150" t="s">
        <v>44</v>
      </c>
      <c r="AD9150" t="s">
        <v>44</v>
      </c>
      <c r="AE9150" t="s">
        <v>44</v>
      </c>
      <c r="AF9150">
        <v>121</v>
      </c>
    </row>
    <row r="9151" spans="1:32">
      <c r="A9151">
        <v>35225</v>
      </c>
      <c r="B9151">
        <v>34325</v>
      </c>
      <c r="C9151" t="s">
        <v>602</v>
      </c>
      <c r="D9151" t="s">
        <v>454</v>
      </c>
      <c r="E9151" t="s">
        <v>34</v>
      </c>
      <c r="F9151" t="s">
        <v>44143</v>
      </c>
      <c r="G9151" t="s">
        <v>44144</v>
      </c>
      <c r="H9151" t="s">
        <v>209</v>
      </c>
      <c r="I9151" s="1">
        <v>24104</v>
      </c>
      <c r="J9151" t="s">
        <v>44145</v>
      </c>
      <c r="K9151" t="s">
        <v>6394</v>
      </c>
      <c r="L9151">
        <v>98368</v>
      </c>
      <c r="M9151" t="s">
        <v>209</v>
      </c>
      <c r="N9151" s="1">
        <v>45151</v>
      </c>
      <c r="O9151" s="1">
        <v>45154</v>
      </c>
      <c r="P9151">
        <v>51</v>
      </c>
      <c r="Q9151">
        <v>3</v>
      </c>
      <c r="R9151" t="s">
        <v>40</v>
      </c>
      <c r="S9151">
        <v>2</v>
      </c>
      <c r="T9151">
        <v>0</v>
      </c>
      <c r="U9151">
        <v>3</v>
      </c>
      <c r="V9151">
        <v>666</v>
      </c>
      <c r="W9151" t="s">
        <v>41</v>
      </c>
      <c r="X9151" t="s">
        <v>44146</v>
      </c>
      <c r="Y9151" t="s">
        <v>6</v>
      </c>
      <c r="Z9151" s="1">
        <v>45136</v>
      </c>
      <c r="AA9151" s="2">
        <v>0.24165509259259257</v>
      </c>
      <c r="AB9151" s="2">
        <v>0.63491898148148151</v>
      </c>
      <c r="AC9151" t="s">
        <v>44</v>
      </c>
      <c r="AD9151" t="s">
        <v>45</v>
      </c>
      <c r="AE9151" t="s">
        <v>45</v>
      </c>
      <c r="AF9151">
        <v>222</v>
      </c>
    </row>
    <row r="9152" spans="1:32">
      <c r="A9152">
        <v>35228</v>
      </c>
      <c r="B9152">
        <v>34328</v>
      </c>
      <c r="C9152" t="s">
        <v>2116</v>
      </c>
      <c r="D9152" t="s">
        <v>977</v>
      </c>
      <c r="E9152" t="s">
        <v>48</v>
      </c>
      <c r="F9152" t="s">
        <v>44147</v>
      </c>
      <c r="G9152" t="s">
        <v>44148</v>
      </c>
      <c r="H9152" t="s">
        <v>317</v>
      </c>
      <c r="I9152" s="1">
        <v>29979</v>
      </c>
      <c r="J9152" t="s">
        <v>44149</v>
      </c>
      <c r="K9152" t="s">
        <v>44150</v>
      </c>
      <c r="L9152">
        <v>76148</v>
      </c>
      <c r="M9152" t="s">
        <v>317</v>
      </c>
      <c r="N9152" s="1">
        <v>45004</v>
      </c>
      <c r="O9152" s="1">
        <v>45008</v>
      </c>
      <c r="P9152">
        <v>7</v>
      </c>
      <c r="Q9152">
        <v>1</v>
      </c>
      <c r="R9152" t="s">
        <v>53</v>
      </c>
      <c r="S9152">
        <v>3</v>
      </c>
      <c r="T9152">
        <v>2</v>
      </c>
      <c r="U9152">
        <v>4</v>
      </c>
      <c r="V9152">
        <v>512</v>
      </c>
      <c r="W9152" t="s">
        <v>54</v>
      </c>
      <c r="X9152" t="s">
        <v>44151</v>
      </c>
      <c r="Y9152" t="s">
        <v>43</v>
      </c>
      <c r="Z9152" s="1">
        <v>44997</v>
      </c>
      <c r="AA9152" s="2">
        <v>0.72815972222222225</v>
      </c>
      <c r="AB9152" s="2">
        <v>0.78861111111111104</v>
      </c>
      <c r="AC9152" t="s">
        <v>44</v>
      </c>
      <c r="AD9152" t="s">
        <v>45</v>
      </c>
      <c r="AE9152" t="s">
        <v>44</v>
      </c>
      <c r="AF9152">
        <v>128</v>
      </c>
    </row>
    <row r="9153" spans="1:32">
      <c r="A9153">
        <v>35229</v>
      </c>
      <c r="B9153">
        <v>34329</v>
      </c>
      <c r="C9153" t="s">
        <v>119</v>
      </c>
      <c r="D9153" t="s">
        <v>9271</v>
      </c>
      <c r="E9153" t="s">
        <v>48</v>
      </c>
      <c r="F9153" t="s">
        <v>44152</v>
      </c>
      <c r="G9153" t="s">
        <v>44153</v>
      </c>
      <c r="H9153" t="s">
        <v>941</v>
      </c>
      <c r="I9153" s="1">
        <v>31338</v>
      </c>
      <c r="J9153" t="s">
        <v>44154</v>
      </c>
      <c r="K9153" t="s">
        <v>44155</v>
      </c>
      <c r="L9153">
        <v>65320</v>
      </c>
      <c r="M9153" t="s">
        <v>941</v>
      </c>
      <c r="N9153" s="1">
        <v>45215</v>
      </c>
      <c r="O9153" s="1">
        <v>45220</v>
      </c>
      <c r="P9153">
        <v>83</v>
      </c>
      <c r="Q9153">
        <v>4</v>
      </c>
      <c r="R9153" t="s">
        <v>63</v>
      </c>
      <c r="S9153">
        <v>3</v>
      </c>
      <c r="T9153">
        <v>1</v>
      </c>
      <c r="U9153">
        <v>5</v>
      </c>
      <c r="V9153">
        <v>430</v>
      </c>
      <c r="W9153" t="s">
        <v>54</v>
      </c>
      <c r="X9153" t="s">
        <v>44156</v>
      </c>
      <c r="Y9153" t="s">
        <v>65</v>
      </c>
      <c r="Z9153" s="1">
        <v>45199</v>
      </c>
      <c r="AA9153" s="2">
        <v>0.93765046296296306</v>
      </c>
      <c r="AB9153" s="2">
        <v>0.90047453703703706</v>
      </c>
      <c r="AC9153" t="s">
        <v>44</v>
      </c>
      <c r="AD9153" t="s">
        <v>44</v>
      </c>
      <c r="AE9153" t="s">
        <v>45</v>
      </c>
      <c r="AF9153">
        <v>86</v>
      </c>
    </row>
    <row r="9154" spans="1:32">
      <c r="A9154">
        <v>35230</v>
      </c>
      <c r="B9154">
        <v>34330</v>
      </c>
      <c r="C9154" t="s">
        <v>364</v>
      </c>
      <c r="D9154" t="s">
        <v>4275</v>
      </c>
      <c r="E9154" t="s">
        <v>34</v>
      </c>
      <c r="F9154" t="s">
        <v>44157</v>
      </c>
      <c r="G9154" t="s">
        <v>44158</v>
      </c>
      <c r="H9154" t="s">
        <v>37</v>
      </c>
      <c r="I9154" s="1">
        <v>33088</v>
      </c>
      <c r="J9154" t="s">
        <v>44159</v>
      </c>
      <c r="K9154" t="s">
        <v>44160</v>
      </c>
      <c r="L9154">
        <v>32372</v>
      </c>
      <c r="M9154" t="s">
        <v>37</v>
      </c>
      <c r="N9154" s="1">
        <v>45237</v>
      </c>
      <c r="O9154" s="1">
        <v>45238</v>
      </c>
      <c r="P9154">
        <v>18</v>
      </c>
      <c r="Q9154">
        <v>1</v>
      </c>
      <c r="R9154" t="s">
        <v>40</v>
      </c>
      <c r="S9154">
        <v>4</v>
      </c>
      <c r="T9154">
        <v>0</v>
      </c>
      <c r="U9154">
        <v>1</v>
      </c>
      <c r="V9154">
        <v>214</v>
      </c>
      <c r="W9154" t="s">
        <v>54</v>
      </c>
      <c r="X9154" t="s">
        <v>44161</v>
      </c>
      <c r="Y9154" t="s">
        <v>81</v>
      </c>
      <c r="Z9154" s="1">
        <v>45226</v>
      </c>
      <c r="AA9154" s="2">
        <v>0.12729166666666666</v>
      </c>
      <c r="AB9154" s="2">
        <v>0.65818287037037038</v>
      </c>
      <c r="AC9154" t="s">
        <v>45</v>
      </c>
      <c r="AD9154" t="s">
        <v>45</v>
      </c>
      <c r="AE9154" t="s">
        <v>45</v>
      </c>
      <c r="AF9154">
        <v>214</v>
      </c>
    </row>
    <row r="9155" spans="1:32">
      <c r="A9155">
        <v>35231</v>
      </c>
      <c r="B9155">
        <v>34331</v>
      </c>
      <c r="C9155" t="s">
        <v>1233</v>
      </c>
      <c r="D9155" t="s">
        <v>2203</v>
      </c>
      <c r="E9155" t="s">
        <v>34</v>
      </c>
      <c r="F9155" t="s">
        <v>44162</v>
      </c>
      <c r="G9155" t="s">
        <v>44163</v>
      </c>
      <c r="H9155" t="s">
        <v>37</v>
      </c>
      <c r="I9155" s="1">
        <v>25399</v>
      </c>
      <c r="J9155" t="s">
        <v>44164</v>
      </c>
      <c r="K9155" t="s">
        <v>44165</v>
      </c>
      <c r="L9155">
        <v>85296</v>
      </c>
      <c r="M9155" t="s">
        <v>37</v>
      </c>
      <c r="N9155" s="1">
        <v>45241</v>
      </c>
      <c r="O9155" s="1">
        <v>45242</v>
      </c>
      <c r="P9155">
        <v>78</v>
      </c>
      <c r="Q9155">
        <v>4</v>
      </c>
      <c r="R9155" t="s">
        <v>40</v>
      </c>
      <c r="S9155">
        <v>3</v>
      </c>
      <c r="T9155">
        <v>2</v>
      </c>
      <c r="U9155">
        <v>1</v>
      </c>
      <c r="V9155">
        <v>211</v>
      </c>
      <c r="W9155" t="s">
        <v>54</v>
      </c>
      <c r="X9155" t="s">
        <v>44166</v>
      </c>
      <c r="Y9155" t="s">
        <v>65</v>
      </c>
      <c r="Z9155" s="1">
        <v>45231</v>
      </c>
      <c r="AA9155" s="2">
        <v>0.7732175925925926</v>
      </c>
      <c r="AB9155" s="2">
        <v>0.11674768518518519</v>
      </c>
      <c r="AC9155" t="s">
        <v>44</v>
      </c>
      <c r="AD9155" t="s">
        <v>45</v>
      </c>
      <c r="AE9155" t="s">
        <v>44</v>
      </c>
      <c r="AF9155">
        <v>211</v>
      </c>
    </row>
    <row r="9156" spans="1:32">
      <c r="A9156">
        <v>35233</v>
      </c>
      <c r="B9156">
        <v>34333</v>
      </c>
      <c r="C9156" t="s">
        <v>44167</v>
      </c>
      <c r="D9156" t="s">
        <v>99</v>
      </c>
      <c r="E9156" t="s">
        <v>34</v>
      </c>
      <c r="F9156" t="s">
        <v>44168</v>
      </c>
      <c r="G9156">
        <f>1-758-567-7137</f>
        <v>-8461</v>
      </c>
      <c r="H9156" t="s">
        <v>904</v>
      </c>
      <c r="I9156" s="1">
        <v>20640</v>
      </c>
      <c r="J9156" t="s">
        <v>44169</v>
      </c>
      <c r="K9156" t="s">
        <v>12041</v>
      </c>
      <c r="L9156">
        <v>32938</v>
      </c>
      <c r="M9156" t="s">
        <v>904</v>
      </c>
      <c r="N9156" s="1">
        <v>45091</v>
      </c>
      <c r="O9156" s="1">
        <v>45094</v>
      </c>
      <c r="P9156">
        <v>6</v>
      </c>
      <c r="Q9156">
        <v>1</v>
      </c>
      <c r="R9156" t="s">
        <v>40</v>
      </c>
      <c r="S9156">
        <v>3</v>
      </c>
      <c r="T9156">
        <v>0</v>
      </c>
      <c r="U9156">
        <v>3</v>
      </c>
      <c r="V9156">
        <v>708</v>
      </c>
      <c r="W9156" t="s">
        <v>41</v>
      </c>
      <c r="X9156" t="s">
        <v>44170</v>
      </c>
      <c r="Y9156" t="s">
        <v>6</v>
      </c>
      <c r="Z9156" s="1">
        <v>45073</v>
      </c>
      <c r="AA9156" s="2">
        <v>0.50146990740740738</v>
      </c>
      <c r="AB9156" s="2">
        <v>0.25354166666666667</v>
      </c>
      <c r="AC9156" t="s">
        <v>45</v>
      </c>
      <c r="AD9156" t="s">
        <v>45</v>
      </c>
      <c r="AE9156" t="s">
        <v>44</v>
      </c>
      <c r="AF9156">
        <v>236</v>
      </c>
    </row>
    <row r="9157" spans="1:32">
      <c r="A9157">
        <v>35234</v>
      </c>
      <c r="B9157">
        <v>34334</v>
      </c>
      <c r="C9157" t="s">
        <v>10507</v>
      </c>
      <c r="D9157" t="s">
        <v>12353</v>
      </c>
      <c r="E9157" t="s">
        <v>48</v>
      </c>
      <c r="F9157" t="s">
        <v>44171</v>
      </c>
      <c r="G9157" t="s">
        <v>44172</v>
      </c>
      <c r="H9157" t="s">
        <v>941</v>
      </c>
      <c r="I9157" s="1">
        <v>20122</v>
      </c>
      <c r="J9157" t="s">
        <v>44173</v>
      </c>
      <c r="K9157" t="s">
        <v>44174</v>
      </c>
      <c r="L9157">
        <v>84337</v>
      </c>
      <c r="M9157" t="s">
        <v>941</v>
      </c>
      <c r="N9157" s="1">
        <v>45068</v>
      </c>
      <c r="O9157" s="1">
        <v>45070</v>
      </c>
      <c r="P9157">
        <v>90</v>
      </c>
      <c r="Q9157">
        <v>4</v>
      </c>
      <c r="R9157" t="s">
        <v>40</v>
      </c>
      <c r="S9157">
        <v>2</v>
      </c>
      <c r="T9157">
        <v>1</v>
      </c>
      <c r="U9157">
        <v>2</v>
      </c>
      <c r="V9157">
        <v>400</v>
      </c>
      <c r="W9157" t="s">
        <v>54</v>
      </c>
      <c r="X9157" t="s">
        <v>44175</v>
      </c>
      <c r="Y9157" t="s">
        <v>6</v>
      </c>
      <c r="Z9157" s="1">
        <v>45036</v>
      </c>
      <c r="AA9157" s="2">
        <v>0.72799768518518515</v>
      </c>
      <c r="AB9157" s="2">
        <v>0.25</v>
      </c>
      <c r="AC9157" t="s">
        <v>44</v>
      </c>
      <c r="AD9157" t="s">
        <v>44</v>
      </c>
      <c r="AE9157" t="s">
        <v>44</v>
      </c>
      <c r="AF9157">
        <v>200</v>
      </c>
    </row>
    <row r="9158" spans="1:32">
      <c r="A9158">
        <v>35235</v>
      </c>
      <c r="B9158">
        <v>34335</v>
      </c>
      <c r="C9158" t="s">
        <v>628</v>
      </c>
      <c r="D9158" t="s">
        <v>1263</v>
      </c>
      <c r="E9158" t="s">
        <v>34</v>
      </c>
      <c r="F9158" t="s">
        <v>44176</v>
      </c>
      <c r="G9158" t="s">
        <v>44177</v>
      </c>
      <c r="H9158" t="s">
        <v>94</v>
      </c>
      <c r="I9158" s="1">
        <v>21167</v>
      </c>
      <c r="J9158" t="s">
        <v>44178</v>
      </c>
      <c r="K9158" t="s">
        <v>44179</v>
      </c>
      <c r="L9158">
        <v>45160</v>
      </c>
      <c r="M9158" t="s">
        <v>94</v>
      </c>
      <c r="N9158" s="1">
        <v>45221</v>
      </c>
      <c r="O9158" s="1">
        <v>45222</v>
      </c>
      <c r="P9158">
        <v>54</v>
      </c>
      <c r="Q9158">
        <v>3</v>
      </c>
      <c r="R9158" t="s">
        <v>40</v>
      </c>
      <c r="S9158">
        <v>4</v>
      </c>
      <c r="T9158">
        <v>0</v>
      </c>
      <c r="U9158">
        <v>1</v>
      </c>
      <c r="V9158">
        <v>218</v>
      </c>
      <c r="W9158" t="s">
        <v>41</v>
      </c>
      <c r="X9158" t="s">
        <v>44180</v>
      </c>
      <c r="Y9158" t="s">
        <v>6</v>
      </c>
      <c r="Z9158" s="1">
        <v>45197</v>
      </c>
      <c r="AA9158" s="2">
        <v>0.98077546296296303</v>
      </c>
      <c r="AB9158" s="2">
        <v>0.21351851851851852</v>
      </c>
      <c r="AC9158" t="s">
        <v>45</v>
      </c>
      <c r="AD9158" t="s">
        <v>44</v>
      </c>
      <c r="AE9158" t="s">
        <v>44</v>
      </c>
      <c r="AF9158">
        <v>218</v>
      </c>
    </row>
    <row r="9159" spans="1:32">
      <c r="A9159">
        <v>35237</v>
      </c>
      <c r="B9159">
        <v>34337</v>
      </c>
      <c r="C9159" t="s">
        <v>2868</v>
      </c>
      <c r="D9159" t="s">
        <v>2081</v>
      </c>
      <c r="E9159" t="s">
        <v>48</v>
      </c>
      <c r="F9159" t="s">
        <v>44181</v>
      </c>
      <c r="G9159" t="s">
        <v>44182</v>
      </c>
      <c r="H9159" t="s">
        <v>135</v>
      </c>
      <c r="I9159" s="1">
        <v>18212</v>
      </c>
      <c r="J9159" t="s">
        <v>44183</v>
      </c>
      <c r="K9159" t="s">
        <v>44184</v>
      </c>
      <c r="L9159">
        <v>3379</v>
      </c>
      <c r="M9159" t="s">
        <v>135</v>
      </c>
      <c r="N9159" s="1">
        <v>45126</v>
      </c>
      <c r="O9159" s="1">
        <v>45130</v>
      </c>
      <c r="P9159">
        <v>77</v>
      </c>
      <c r="Q9159">
        <v>4</v>
      </c>
      <c r="R9159" t="s">
        <v>63</v>
      </c>
      <c r="S9159">
        <v>2</v>
      </c>
      <c r="T9159">
        <v>0</v>
      </c>
      <c r="U9159">
        <v>4</v>
      </c>
      <c r="V9159">
        <v>312</v>
      </c>
      <c r="W9159" t="s">
        <v>54</v>
      </c>
      <c r="X9159" t="s">
        <v>44185</v>
      </c>
      <c r="Y9159" t="s">
        <v>43</v>
      </c>
      <c r="Z9159" s="1">
        <v>45107</v>
      </c>
      <c r="AA9159" s="2">
        <v>0.81402777777777768</v>
      </c>
      <c r="AB9159" s="2">
        <v>0.86277777777777775</v>
      </c>
      <c r="AC9159" t="s">
        <v>44</v>
      </c>
      <c r="AD9159" t="s">
        <v>45</v>
      </c>
      <c r="AE9159" t="s">
        <v>45</v>
      </c>
      <c r="AF9159">
        <v>78</v>
      </c>
    </row>
    <row r="9160" spans="1:32">
      <c r="A9160">
        <v>35238</v>
      </c>
      <c r="B9160">
        <v>34338</v>
      </c>
      <c r="C9160" t="s">
        <v>722</v>
      </c>
      <c r="D9160" t="s">
        <v>469</v>
      </c>
      <c r="E9160" t="s">
        <v>34</v>
      </c>
      <c r="F9160" t="s">
        <v>44186</v>
      </c>
      <c r="G9160" t="s">
        <v>44187</v>
      </c>
      <c r="H9160" t="s">
        <v>405</v>
      </c>
      <c r="I9160" s="1">
        <v>19034</v>
      </c>
      <c r="J9160" t="s">
        <v>44188</v>
      </c>
      <c r="K9160" t="s">
        <v>44189</v>
      </c>
      <c r="L9160">
        <v>71933</v>
      </c>
      <c r="M9160" t="s">
        <v>405</v>
      </c>
      <c r="N9160" s="1">
        <v>44968</v>
      </c>
      <c r="O9160" s="1">
        <v>44971</v>
      </c>
      <c r="P9160">
        <v>77</v>
      </c>
      <c r="Q9160">
        <v>4</v>
      </c>
      <c r="R9160" t="s">
        <v>63</v>
      </c>
      <c r="S9160">
        <v>2</v>
      </c>
      <c r="T9160">
        <v>0</v>
      </c>
      <c r="U9160">
        <v>3</v>
      </c>
      <c r="V9160">
        <v>255</v>
      </c>
      <c r="W9160" t="s">
        <v>54</v>
      </c>
      <c r="X9160" t="s">
        <v>44190</v>
      </c>
      <c r="Y9160" t="s">
        <v>43</v>
      </c>
      <c r="Z9160" s="1">
        <v>44951</v>
      </c>
      <c r="AA9160" s="2">
        <v>0.71026620370370364</v>
      </c>
      <c r="AB9160" s="2">
        <v>0.3941898148148148</v>
      </c>
      <c r="AC9160" t="s">
        <v>44</v>
      </c>
      <c r="AD9160" t="s">
        <v>44</v>
      </c>
      <c r="AE9160" t="s">
        <v>44</v>
      </c>
      <c r="AF9160">
        <v>85</v>
      </c>
    </row>
    <row r="9161" spans="1:32">
      <c r="A9161">
        <v>35242</v>
      </c>
      <c r="B9161">
        <v>34342</v>
      </c>
      <c r="C9161" t="s">
        <v>945</v>
      </c>
      <c r="D9161" t="s">
        <v>9823</v>
      </c>
      <c r="E9161" t="s">
        <v>48</v>
      </c>
      <c r="F9161" t="s">
        <v>44191</v>
      </c>
      <c r="G9161" t="s">
        <v>44192</v>
      </c>
      <c r="H9161" t="s">
        <v>171</v>
      </c>
      <c r="I9161" s="1">
        <v>28164</v>
      </c>
      <c r="J9161" t="s">
        <v>44193</v>
      </c>
      <c r="K9161" t="s">
        <v>44194</v>
      </c>
      <c r="L9161">
        <v>54368</v>
      </c>
      <c r="M9161" t="s">
        <v>171</v>
      </c>
      <c r="N9161" s="1">
        <v>44978</v>
      </c>
      <c r="O9161" s="1">
        <v>44980</v>
      </c>
      <c r="P9161">
        <v>14</v>
      </c>
      <c r="Q9161">
        <v>1</v>
      </c>
      <c r="R9161" t="s">
        <v>63</v>
      </c>
      <c r="S9161">
        <v>3</v>
      </c>
      <c r="T9161">
        <v>1</v>
      </c>
      <c r="U9161">
        <v>2</v>
      </c>
      <c r="V9161">
        <v>178</v>
      </c>
      <c r="W9161" t="s">
        <v>41</v>
      </c>
      <c r="X9161" t="s">
        <v>44195</v>
      </c>
      <c r="Y9161" t="s">
        <v>65</v>
      </c>
      <c r="Z9161" s="1">
        <v>44944</v>
      </c>
      <c r="AA9161" s="2">
        <v>2.7013888888888889E-2</v>
      </c>
      <c r="AB9161" s="2">
        <v>0.76126157407407413</v>
      </c>
      <c r="AC9161" t="s">
        <v>45</v>
      </c>
      <c r="AD9161" t="s">
        <v>45</v>
      </c>
      <c r="AE9161" t="s">
        <v>44</v>
      </c>
      <c r="AF9161">
        <v>89</v>
      </c>
    </row>
    <row r="9162" spans="1:32">
      <c r="A9162">
        <v>35246</v>
      </c>
      <c r="B9162">
        <v>34346</v>
      </c>
      <c r="C9162" t="s">
        <v>1392</v>
      </c>
      <c r="D9162" t="s">
        <v>11576</v>
      </c>
      <c r="E9162" t="s">
        <v>34</v>
      </c>
      <c r="F9162" t="s">
        <v>44196</v>
      </c>
      <c r="G9162" t="s">
        <v>44197</v>
      </c>
      <c r="H9162" t="s">
        <v>457</v>
      </c>
      <c r="I9162" s="1">
        <v>25322</v>
      </c>
      <c r="J9162" t="s">
        <v>44198</v>
      </c>
      <c r="K9162" t="s">
        <v>43783</v>
      </c>
      <c r="L9162">
        <v>70765</v>
      </c>
      <c r="M9162" t="s">
        <v>457</v>
      </c>
      <c r="N9162" s="1">
        <v>45190</v>
      </c>
      <c r="O9162" s="1">
        <v>45192</v>
      </c>
      <c r="P9162">
        <v>10</v>
      </c>
      <c r="Q9162">
        <v>1</v>
      </c>
      <c r="R9162" t="s">
        <v>53</v>
      </c>
      <c r="S9162">
        <v>2</v>
      </c>
      <c r="T9162">
        <v>2</v>
      </c>
      <c r="U9162">
        <v>2</v>
      </c>
      <c r="V9162">
        <v>242</v>
      </c>
      <c r="W9162" t="s">
        <v>54</v>
      </c>
      <c r="X9162" t="s">
        <v>44199</v>
      </c>
      <c r="Y9162" t="s">
        <v>43</v>
      </c>
      <c r="Z9162" s="1">
        <v>45157</v>
      </c>
      <c r="AA9162" s="2">
        <v>0.41434027777777777</v>
      </c>
      <c r="AB9162" s="2">
        <v>0.30034722222222221</v>
      </c>
      <c r="AC9162" t="s">
        <v>45</v>
      </c>
      <c r="AD9162" t="s">
        <v>44</v>
      </c>
      <c r="AE9162" t="s">
        <v>45</v>
      </c>
      <c r="AF9162">
        <v>121</v>
      </c>
    </row>
    <row r="9163" spans="1:32">
      <c r="A9163">
        <v>35247</v>
      </c>
      <c r="B9163">
        <v>34347</v>
      </c>
      <c r="C9163" t="s">
        <v>2706</v>
      </c>
      <c r="D9163" t="s">
        <v>2283</v>
      </c>
      <c r="E9163" t="s">
        <v>48</v>
      </c>
      <c r="F9163" t="s">
        <v>44200</v>
      </c>
      <c r="G9163" t="s">
        <v>44201</v>
      </c>
      <c r="H9163" t="s">
        <v>725</v>
      </c>
      <c r="I9163" s="1">
        <v>28791</v>
      </c>
      <c r="J9163" t="s">
        <v>44202</v>
      </c>
      <c r="K9163" t="s">
        <v>44203</v>
      </c>
      <c r="L9163">
        <v>15630</v>
      </c>
      <c r="M9163" t="s">
        <v>725</v>
      </c>
      <c r="N9163" s="1">
        <v>44989</v>
      </c>
      <c r="O9163" s="1">
        <v>44993</v>
      </c>
      <c r="P9163">
        <v>73</v>
      </c>
      <c r="Q9163">
        <v>3</v>
      </c>
      <c r="R9163" t="s">
        <v>53</v>
      </c>
      <c r="S9163">
        <v>2</v>
      </c>
      <c r="T9163">
        <v>1</v>
      </c>
      <c r="U9163">
        <v>4</v>
      </c>
      <c r="V9163">
        <v>576</v>
      </c>
      <c r="W9163" t="s">
        <v>54</v>
      </c>
      <c r="X9163" t="s">
        <v>44204</v>
      </c>
      <c r="Y9163" t="s">
        <v>81</v>
      </c>
      <c r="Z9163" s="1">
        <v>44963</v>
      </c>
      <c r="AA9163" s="2">
        <v>0.28517361111111111</v>
      </c>
      <c r="AB9163" s="2">
        <v>0.60170138888888891</v>
      </c>
      <c r="AC9163" t="s">
        <v>45</v>
      </c>
      <c r="AD9163" t="s">
        <v>44</v>
      </c>
      <c r="AE9163" t="s">
        <v>45</v>
      </c>
      <c r="AF9163">
        <v>144</v>
      </c>
    </row>
    <row r="9164" spans="1:32">
      <c r="A9164">
        <v>35248</v>
      </c>
      <c r="B9164">
        <v>34348</v>
      </c>
      <c r="C9164" t="s">
        <v>327</v>
      </c>
      <c r="D9164" t="s">
        <v>1092</v>
      </c>
      <c r="E9164" t="s">
        <v>48</v>
      </c>
      <c r="F9164" t="s">
        <v>44205</v>
      </c>
      <c r="G9164" t="s">
        <v>44206</v>
      </c>
      <c r="H9164" t="s">
        <v>171</v>
      </c>
      <c r="I9164" s="1">
        <v>26162</v>
      </c>
      <c r="J9164" t="s">
        <v>44207</v>
      </c>
      <c r="K9164" t="s">
        <v>7282</v>
      </c>
      <c r="L9164">
        <v>84470</v>
      </c>
      <c r="M9164" t="s">
        <v>171</v>
      </c>
      <c r="N9164" s="1">
        <v>45128</v>
      </c>
      <c r="O9164" s="1">
        <v>45132</v>
      </c>
      <c r="P9164">
        <v>14</v>
      </c>
      <c r="Q9164">
        <v>1</v>
      </c>
      <c r="R9164" t="s">
        <v>63</v>
      </c>
      <c r="S9164">
        <v>3</v>
      </c>
      <c r="T9164">
        <v>0</v>
      </c>
      <c r="U9164">
        <v>4</v>
      </c>
      <c r="V9164">
        <v>280</v>
      </c>
      <c r="W9164" t="s">
        <v>41</v>
      </c>
      <c r="X9164" t="s">
        <v>44208</v>
      </c>
      <c r="Y9164" t="s">
        <v>43</v>
      </c>
      <c r="Z9164" s="1">
        <v>45095</v>
      </c>
      <c r="AA9164" s="2">
        <v>0.51487268518518514</v>
      </c>
      <c r="AB9164" s="2">
        <v>3.9317129629629625E-2</v>
      </c>
      <c r="AC9164" t="s">
        <v>45</v>
      </c>
      <c r="AD9164" t="s">
        <v>45</v>
      </c>
      <c r="AE9164" t="s">
        <v>45</v>
      </c>
      <c r="AF9164">
        <v>70</v>
      </c>
    </row>
    <row r="9165" spans="1:32">
      <c r="A9165">
        <v>35250</v>
      </c>
      <c r="B9165">
        <v>34350</v>
      </c>
      <c r="C9165" t="s">
        <v>475</v>
      </c>
      <c r="D9165" t="s">
        <v>140</v>
      </c>
      <c r="E9165" t="s">
        <v>34</v>
      </c>
      <c r="F9165" t="s">
        <v>44209</v>
      </c>
      <c r="G9165">
        <f>1-684-636-1717</f>
        <v>-3036</v>
      </c>
      <c r="H9165" t="s">
        <v>317</v>
      </c>
      <c r="I9165" s="1">
        <v>19736</v>
      </c>
      <c r="J9165" t="s">
        <v>44210</v>
      </c>
      <c r="K9165" t="s">
        <v>44211</v>
      </c>
      <c r="L9165">
        <v>97046</v>
      </c>
      <c r="M9165" t="s">
        <v>317</v>
      </c>
      <c r="N9165" s="1">
        <v>45188</v>
      </c>
      <c r="O9165" s="1">
        <v>45189</v>
      </c>
      <c r="P9165">
        <v>94</v>
      </c>
      <c r="Q9165">
        <v>4</v>
      </c>
      <c r="R9165" t="s">
        <v>53</v>
      </c>
      <c r="S9165">
        <v>2</v>
      </c>
      <c r="T9165">
        <v>0</v>
      </c>
      <c r="U9165">
        <v>1</v>
      </c>
      <c r="V9165">
        <v>133</v>
      </c>
      <c r="W9165" t="s">
        <v>41</v>
      </c>
      <c r="X9165" t="s">
        <v>44212</v>
      </c>
      <c r="Y9165" t="s">
        <v>43</v>
      </c>
      <c r="Z9165" s="1">
        <v>45174</v>
      </c>
      <c r="AA9165" s="2">
        <v>0.12476851851851851</v>
      </c>
      <c r="AB9165" s="2">
        <v>0.93450231481481483</v>
      </c>
      <c r="AC9165" t="s">
        <v>44</v>
      </c>
      <c r="AD9165" t="s">
        <v>45</v>
      </c>
      <c r="AE9165" t="s">
        <v>45</v>
      </c>
      <c r="AF9165">
        <v>133</v>
      </c>
    </row>
    <row r="9166" spans="1:32">
      <c r="A9166">
        <v>35251</v>
      </c>
      <c r="B9166">
        <v>34351</v>
      </c>
      <c r="C9166" t="s">
        <v>1022</v>
      </c>
      <c r="D9166" t="s">
        <v>13626</v>
      </c>
      <c r="E9166" t="s">
        <v>48</v>
      </c>
      <c r="F9166" t="s">
        <v>44213</v>
      </c>
      <c r="G9166" t="s">
        <v>44214</v>
      </c>
      <c r="H9166" t="s">
        <v>171</v>
      </c>
      <c r="I9166" s="1">
        <v>26845</v>
      </c>
      <c r="J9166" t="s">
        <v>44215</v>
      </c>
      <c r="K9166" t="s">
        <v>44216</v>
      </c>
      <c r="L9166">
        <v>15370</v>
      </c>
      <c r="M9166" t="s">
        <v>171</v>
      </c>
      <c r="N9166" s="1">
        <v>44948</v>
      </c>
      <c r="O9166" s="1">
        <v>44949</v>
      </c>
      <c r="P9166">
        <v>48</v>
      </c>
      <c r="Q9166">
        <v>2</v>
      </c>
      <c r="R9166" t="s">
        <v>40</v>
      </c>
      <c r="S9166">
        <v>3</v>
      </c>
      <c r="T9166">
        <v>0</v>
      </c>
      <c r="U9166">
        <v>1</v>
      </c>
      <c r="V9166">
        <v>230</v>
      </c>
      <c r="W9166" t="s">
        <v>54</v>
      </c>
      <c r="X9166" t="s">
        <v>44217</v>
      </c>
      <c r="Y9166" t="s">
        <v>65</v>
      </c>
      <c r="Z9166" s="1">
        <v>44931</v>
      </c>
      <c r="AA9166" s="2">
        <v>0.10739583333333334</v>
      </c>
      <c r="AB9166" s="2">
        <v>1.3622685185185184E-2</v>
      </c>
      <c r="AC9166" t="s">
        <v>44</v>
      </c>
      <c r="AD9166" t="s">
        <v>44</v>
      </c>
      <c r="AE9166" t="s">
        <v>44</v>
      </c>
      <c r="AF9166">
        <v>230</v>
      </c>
    </row>
    <row r="9167" spans="1:32">
      <c r="A9167">
        <v>35252</v>
      </c>
      <c r="B9167">
        <v>34352</v>
      </c>
      <c r="C9167" t="s">
        <v>440</v>
      </c>
      <c r="D9167" t="s">
        <v>1368</v>
      </c>
      <c r="E9167" t="s">
        <v>34</v>
      </c>
      <c r="F9167" t="s">
        <v>44218</v>
      </c>
      <c r="G9167" t="s">
        <v>44219</v>
      </c>
      <c r="H9167" t="s">
        <v>77</v>
      </c>
      <c r="I9167" s="1">
        <v>29663</v>
      </c>
      <c r="J9167" t="s">
        <v>44220</v>
      </c>
      <c r="K9167" t="s">
        <v>44221</v>
      </c>
      <c r="L9167">
        <v>83626</v>
      </c>
      <c r="M9167" t="s">
        <v>77</v>
      </c>
      <c r="N9167" s="1">
        <v>44937</v>
      </c>
      <c r="O9167" s="1">
        <v>44939</v>
      </c>
      <c r="P9167">
        <v>87</v>
      </c>
      <c r="Q9167">
        <v>4</v>
      </c>
      <c r="R9167" t="s">
        <v>40</v>
      </c>
      <c r="S9167">
        <v>4</v>
      </c>
      <c r="T9167">
        <v>0</v>
      </c>
      <c r="U9167">
        <v>2</v>
      </c>
      <c r="V9167">
        <v>444</v>
      </c>
      <c r="W9167" t="s">
        <v>54</v>
      </c>
      <c r="X9167" t="s">
        <v>44222</v>
      </c>
      <c r="Y9167" t="s">
        <v>81</v>
      </c>
      <c r="Z9167" s="1">
        <v>44930</v>
      </c>
      <c r="AA9167" s="2">
        <v>0.93247685185185192</v>
      </c>
      <c r="AB9167" s="2">
        <v>0.20774305555555558</v>
      </c>
      <c r="AC9167" t="s">
        <v>45</v>
      </c>
      <c r="AD9167" t="s">
        <v>44</v>
      </c>
      <c r="AE9167" t="s">
        <v>44</v>
      </c>
      <c r="AF9167">
        <v>222</v>
      </c>
    </row>
    <row r="9168" spans="1:32">
      <c r="A9168">
        <v>35255</v>
      </c>
      <c r="B9168">
        <v>34355</v>
      </c>
      <c r="C9168" t="s">
        <v>8746</v>
      </c>
      <c r="D9168" t="s">
        <v>12441</v>
      </c>
      <c r="E9168" t="s">
        <v>48</v>
      </c>
      <c r="F9168" t="s">
        <v>44223</v>
      </c>
      <c r="G9168">
        <f>1-272-725-1689</f>
        <v>-2685</v>
      </c>
      <c r="H9168" t="s">
        <v>201</v>
      </c>
      <c r="I9168" s="1">
        <v>31702</v>
      </c>
      <c r="J9168" t="s">
        <v>44224</v>
      </c>
      <c r="K9168" t="s">
        <v>21826</v>
      </c>
      <c r="L9168">
        <v>15870</v>
      </c>
      <c r="M9168" t="s">
        <v>201</v>
      </c>
      <c r="N9168" s="1">
        <v>45034</v>
      </c>
      <c r="O9168" s="1">
        <v>45038</v>
      </c>
      <c r="P9168">
        <v>48</v>
      </c>
      <c r="Q9168">
        <v>2</v>
      </c>
      <c r="R9168" t="s">
        <v>40</v>
      </c>
      <c r="S9168">
        <v>4</v>
      </c>
      <c r="T9168">
        <v>1</v>
      </c>
      <c r="U9168">
        <v>4</v>
      </c>
      <c r="V9168">
        <v>908</v>
      </c>
      <c r="W9168" t="s">
        <v>41</v>
      </c>
      <c r="X9168" t="s">
        <v>44225</v>
      </c>
      <c r="Y9168" t="s">
        <v>43</v>
      </c>
      <c r="Z9168" s="1">
        <v>45021</v>
      </c>
      <c r="AA9168" s="2">
        <v>0.11942129629629629</v>
      </c>
      <c r="AB9168" s="2">
        <v>0.62424768518518514</v>
      </c>
      <c r="AC9168" t="s">
        <v>44</v>
      </c>
      <c r="AD9168" t="s">
        <v>45</v>
      </c>
      <c r="AE9168" t="s">
        <v>44</v>
      </c>
      <c r="AF9168">
        <v>227</v>
      </c>
    </row>
    <row r="9169" spans="1:32">
      <c r="A9169">
        <v>35256</v>
      </c>
      <c r="B9169">
        <v>34356</v>
      </c>
      <c r="C9169" t="s">
        <v>1208</v>
      </c>
      <c r="D9169" t="s">
        <v>1439</v>
      </c>
      <c r="E9169" t="s">
        <v>48</v>
      </c>
      <c r="F9169" t="s">
        <v>44226</v>
      </c>
      <c r="G9169">
        <v>9099398698</v>
      </c>
      <c r="H9169" t="s">
        <v>692</v>
      </c>
      <c r="I9169" s="1">
        <v>24421</v>
      </c>
      <c r="J9169" t="s">
        <v>44227</v>
      </c>
      <c r="K9169" t="s">
        <v>9337</v>
      </c>
      <c r="L9169">
        <v>60121</v>
      </c>
      <c r="M9169" t="s">
        <v>692</v>
      </c>
      <c r="N9169" s="1">
        <v>45318</v>
      </c>
      <c r="O9169" s="1">
        <v>45321</v>
      </c>
      <c r="P9169">
        <v>98</v>
      </c>
      <c r="Q9169">
        <v>4</v>
      </c>
      <c r="R9169" t="s">
        <v>63</v>
      </c>
      <c r="S9169">
        <v>4</v>
      </c>
      <c r="T9169">
        <v>0</v>
      </c>
      <c r="U9169">
        <v>3</v>
      </c>
      <c r="V9169">
        <v>219</v>
      </c>
      <c r="W9169" t="s">
        <v>41</v>
      </c>
      <c r="X9169" t="s">
        <v>44228</v>
      </c>
      <c r="Y9169" t="s">
        <v>6</v>
      </c>
      <c r="Z9169" s="1">
        <v>45280</v>
      </c>
      <c r="AA9169" s="2">
        <v>0.83143518518518522</v>
      </c>
      <c r="AB9169" s="2">
        <v>8.2731481481481475E-2</v>
      </c>
      <c r="AC9169" t="s">
        <v>45</v>
      </c>
      <c r="AD9169" t="s">
        <v>44</v>
      </c>
      <c r="AE9169" t="s">
        <v>44</v>
      </c>
      <c r="AF9169">
        <v>73</v>
      </c>
    </row>
    <row r="9170" spans="1:32">
      <c r="A9170">
        <v>35257</v>
      </c>
      <c r="B9170">
        <v>34357</v>
      </c>
      <c r="C9170" t="s">
        <v>15485</v>
      </c>
      <c r="D9170" t="s">
        <v>1567</v>
      </c>
      <c r="E9170" t="s">
        <v>48</v>
      </c>
      <c r="F9170" t="s">
        <v>44229</v>
      </c>
      <c r="G9170" t="s">
        <v>44230</v>
      </c>
      <c r="H9170" t="s">
        <v>179</v>
      </c>
      <c r="I9170" s="1">
        <v>35462</v>
      </c>
      <c r="J9170" t="s">
        <v>44231</v>
      </c>
      <c r="K9170" t="s">
        <v>44232</v>
      </c>
      <c r="L9170">
        <v>59698</v>
      </c>
      <c r="M9170" t="s">
        <v>179</v>
      </c>
      <c r="N9170" s="1">
        <v>45129</v>
      </c>
      <c r="O9170" s="1">
        <v>45131</v>
      </c>
      <c r="P9170">
        <v>62</v>
      </c>
      <c r="Q9170">
        <v>3</v>
      </c>
      <c r="R9170" t="s">
        <v>63</v>
      </c>
      <c r="S9170">
        <v>3</v>
      </c>
      <c r="T9170">
        <v>1</v>
      </c>
      <c r="U9170">
        <v>2</v>
      </c>
      <c r="V9170">
        <v>128</v>
      </c>
      <c r="W9170" t="s">
        <v>54</v>
      </c>
      <c r="X9170" t="s">
        <v>44233</v>
      </c>
      <c r="Y9170" t="s">
        <v>81</v>
      </c>
      <c r="Z9170" s="1">
        <v>45100</v>
      </c>
      <c r="AA9170" s="2">
        <v>0.62739583333333326</v>
      </c>
      <c r="AB9170" s="2">
        <v>0.33550925925925923</v>
      </c>
      <c r="AC9170" t="s">
        <v>45</v>
      </c>
      <c r="AD9170" t="s">
        <v>44</v>
      </c>
      <c r="AE9170" t="s">
        <v>44</v>
      </c>
      <c r="AF9170">
        <v>64</v>
      </c>
    </row>
    <row r="9171" spans="1:32">
      <c r="A9171">
        <v>35259</v>
      </c>
      <c r="B9171">
        <v>34359</v>
      </c>
      <c r="C9171" t="s">
        <v>205</v>
      </c>
      <c r="D9171" t="s">
        <v>752</v>
      </c>
      <c r="E9171" t="s">
        <v>48</v>
      </c>
      <c r="F9171" t="s">
        <v>44234</v>
      </c>
      <c r="G9171" t="s">
        <v>44235</v>
      </c>
      <c r="H9171" t="s">
        <v>115</v>
      </c>
      <c r="I9171" s="1">
        <v>25921</v>
      </c>
      <c r="J9171" t="s">
        <v>44236</v>
      </c>
      <c r="K9171" t="s">
        <v>44237</v>
      </c>
      <c r="L9171">
        <v>2036</v>
      </c>
      <c r="M9171" t="s">
        <v>115</v>
      </c>
      <c r="N9171" s="1">
        <v>45127</v>
      </c>
      <c r="O9171" s="1">
        <v>45129</v>
      </c>
      <c r="P9171">
        <v>30</v>
      </c>
      <c r="Q9171">
        <v>2</v>
      </c>
      <c r="R9171" t="s">
        <v>40</v>
      </c>
      <c r="S9171">
        <v>2</v>
      </c>
      <c r="T9171">
        <v>1</v>
      </c>
      <c r="U9171">
        <v>2</v>
      </c>
      <c r="V9171">
        <v>482</v>
      </c>
      <c r="W9171" t="s">
        <v>54</v>
      </c>
      <c r="X9171" t="s">
        <v>44238</v>
      </c>
      <c r="Y9171" t="s">
        <v>81</v>
      </c>
      <c r="Z9171" s="1">
        <v>45118</v>
      </c>
      <c r="AA9171" s="2">
        <v>0.16572916666666668</v>
      </c>
      <c r="AB9171" s="2">
        <v>0.69381944444444443</v>
      </c>
      <c r="AC9171" t="s">
        <v>44</v>
      </c>
      <c r="AD9171" t="s">
        <v>45</v>
      </c>
      <c r="AE9171" t="s">
        <v>45</v>
      </c>
      <c r="AF9171">
        <v>241</v>
      </c>
    </row>
    <row r="9172" spans="1:32">
      <c r="A9172">
        <v>35261</v>
      </c>
      <c r="B9172">
        <v>34361</v>
      </c>
      <c r="C9172" t="s">
        <v>602</v>
      </c>
      <c r="D9172" t="s">
        <v>8344</v>
      </c>
      <c r="E9172" t="s">
        <v>48</v>
      </c>
      <c r="F9172" t="s">
        <v>44239</v>
      </c>
      <c r="G9172" t="s">
        <v>44240</v>
      </c>
      <c r="H9172" t="s">
        <v>217</v>
      </c>
      <c r="I9172" s="1">
        <v>23972</v>
      </c>
      <c r="J9172" t="s">
        <v>44241</v>
      </c>
      <c r="K9172" t="s">
        <v>20329</v>
      </c>
      <c r="L9172">
        <v>16681</v>
      </c>
      <c r="M9172" t="s">
        <v>217</v>
      </c>
      <c r="N9172" s="1">
        <v>45144</v>
      </c>
      <c r="O9172" s="1">
        <v>45145</v>
      </c>
      <c r="P9172">
        <v>10</v>
      </c>
      <c r="Q9172">
        <v>1</v>
      </c>
      <c r="R9172" t="s">
        <v>53</v>
      </c>
      <c r="S9172">
        <v>1</v>
      </c>
      <c r="T9172">
        <v>0</v>
      </c>
      <c r="U9172">
        <v>1</v>
      </c>
      <c r="V9172">
        <v>136</v>
      </c>
      <c r="W9172" t="s">
        <v>41</v>
      </c>
      <c r="X9172" t="s">
        <v>44242</v>
      </c>
      <c r="Y9172" t="s">
        <v>65</v>
      </c>
      <c r="Z9172" s="1">
        <v>45114</v>
      </c>
      <c r="AA9172" s="2">
        <v>0.61550925925925926</v>
      </c>
      <c r="AB9172" s="2">
        <v>0.41348379629629628</v>
      </c>
      <c r="AC9172" t="s">
        <v>44</v>
      </c>
      <c r="AD9172" t="s">
        <v>44</v>
      </c>
      <c r="AE9172" t="s">
        <v>45</v>
      </c>
      <c r="AF9172">
        <v>136</v>
      </c>
    </row>
    <row r="9173" spans="1:32">
      <c r="A9173">
        <v>35262</v>
      </c>
      <c r="B9173">
        <v>34362</v>
      </c>
      <c r="C9173" t="s">
        <v>1287</v>
      </c>
      <c r="D9173" t="s">
        <v>1783</v>
      </c>
      <c r="E9173" t="s">
        <v>48</v>
      </c>
      <c r="F9173" t="s">
        <v>44243</v>
      </c>
      <c r="G9173" t="s">
        <v>44244</v>
      </c>
      <c r="H9173" t="s">
        <v>225</v>
      </c>
      <c r="I9173" s="1">
        <v>20370</v>
      </c>
      <c r="J9173" t="s">
        <v>44245</v>
      </c>
      <c r="K9173" t="s">
        <v>44246</v>
      </c>
      <c r="L9173">
        <v>59669</v>
      </c>
      <c r="M9173" t="s">
        <v>225</v>
      </c>
      <c r="N9173" s="1">
        <v>45057</v>
      </c>
      <c r="O9173" s="1">
        <v>45059</v>
      </c>
      <c r="P9173">
        <v>66</v>
      </c>
      <c r="Q9173">
        <v>3</v>
      </c>
      <c r="R9173" t="s">
        <v>40</v>
      </c>
      <c r="S9173">
        <v>4</v>
      </c>
      <c r="T9173">
        <v>1</v>
      </c>
      <c r="U9173">
        <v>2</v>
      </c>
      <c r="V9173">
        <v>474</v>
      </c>
      <c r="W9173" t="s">
        <v>54</v>
      </c>
      <c r="X9173" t="s">
        <v>44247</v>
      </c>
      <c r="Y9173" t="s">
        <v>6</v>
      </c>
      <c r="Z9173" s="1">
        <v>45019</v>
      </c>
      <c r="AA9173" s="2">
        <v>0.99482638888888886</v>
      </c>
      <c r="AB9173" s="2">
        <v>0.84524305555555557</v>
      </c>
      <c r="AC9173" t="s">
        <v>45</v>
      </c>
      <c r="AD9173" t="s">
        <v>44</v>
      </c>
      <c r="AE9173" t="s">
        <v>44</v>
      </c>
      <c r="AF9173">
        <v>237</v>
      </c>
    </row>
    <row r="9174" spans="1:32">
      <c r="A9174">
        <v>35263</v>
      </c>
      <c r="B9174">
        <v>34363</v>
      </c>
      <c r="C9174" t="s">
        <v>11258</v>
      </c>
      <c r="D9174" t="s">
        <v>26129</v>
      </c>
      <c r="E9174" t="s">
        <v>34</v>
      </c>
      <c r="F9174" t="s">
        <v>44248</v>
      </c>
      <c r="G9174" t="s">
        <v>44249</v>
      </c>
      <c r="H9174" t="s">
        <v>457</v>
      </c>
      <c r="I9174" s="1">
        <v>30245</v>
      </c>
      <c r="J9174" t="s">
        <v>44250</v>
      </c>
      <c r="K9174" t="s">
        <v>44251</v>
      </c>
      <c r="L9174">
        <v>48371</v>
      </c>
      <c r="M9174" t="s">
        <v>457</v>
      </c>
      <c r="N9174" s="1">
        <v>44957</v>
      </c>
      <c r="O9174" s="1">
        <v>44960</v>
      </c>
      <c r="P9174">
        <v>43</v>
      </c>
      <c r="Q9174">
        <v>2</v>
      </c>
      <c r="R9174" t="s">
        <v>53</v>
      </c>
      <c r="S9174">
        <v>4</v>
      </c>
      <c r="T9174">
        <v>1</v>
      </c>
      <c r="U9174">
        <v>3</v>
      </c>
      <c r="V9174">
        <v>447</v>
      </c>
      <c r="W9174" t="s">
        <v>54</v>
      </c>
      <c r="X9174" t="s">
        <v>44252</v>
      </c>
      <c r="Y9174" t="s">
        <v>6</v>
      </c>
      <c r="Z9174" s="1">
        <v>44929</v>
      </c>
      <c r="AA9174" s="2">
        <v>0.27098379629629626</v>
      </c>
      <c r="AB9174" s="2">
        <v>0.40812500000000002</v>
      </c>
      <c r="AC9174" t="s">
        <v>44</v>
      </c>
      <c r="AD9174" t="s">
        <v>44</v>
      </c>
      <c r="AE9174" t="s">
        <v>44</v>
      </c>
      <c r="AF9174">
        <v>149</v>
      </c>
    </row>
    <row r="9175" spans="1:32">
      <c r="A9175">
        <v>35264</v>
      </c>
      <c r="B9175">
        <v>34364</v>
      </c>
      <c r="C9175" t="s">
        <v>32</v>
      </c>
      <c r="D9175" t="s">
        <v>5276</v>
      </c>
      <c r="E9175" t="s">
        <v>34</v>
      </c>
      <c r="F9175" t="s">
        <v>44253</v>
      </c>
      <c r="G9175">
        <v>6869947320</v>
      </c>
      <c r="H9175" t="s">
        <v>86</v>
      </c>
      <c r="I9175" s="1">
        <v>38202</v>
      </c>
      <c r="J9175" t="s">
        <v>44254</v>
      </c>
      <c r="K9175" t="s">
        <v>44255</v>
      </c>
      <c r="L9175">
        <v>55828</v>
      </c>
      <c r="M9175" t="s">
        <v>86</v>
      </c>
      <c r="N9175" s="1">
        <v>45146</v>
      </c>
      <c r="O9175" s="1">
        <v>45150</v>
      </c>
      <c r="P9175">
        <v>45</v>
      </c>
      <c r="Q9175">
        <v>2</v>
      </c>
      <c r="R9175" t="s">
        <v>40</v>
      </c>
      <c r="S9175">
        <v>2</v>
      </c>
      <c r="T9175">
        <v>0</v>
      </c>
      <c r="U9175">
        <v>4</v>
      </c>
      <c r="V9175">
        <v>880</v>
      </c>
      <c r="W9175" t="s">
        <v>54</v>
      </c>
      <c r="X9175" t="s">
        <v>44256</v>
      </c>
      <c r="Y9175" t="s">
        <v>65</v>
      </c>
      <c r="Z9175" s="1">
        <v>45116</v>
      </c>
      <c r="AA9175" s="2">
        <v>0.33224537037037033</v>
      </c>
      <c r="AB9175" s="2">
        <v>0.46383101851851855</v>
      </c>
      <c r="AC9175" t="s">
        <v>44</v>
      </c>
      <c r="AD9175" t="s">
        <v>44</v>
      </c>
      <c r="AE9175" t="s">
        <v>44</v>
      </c>
      <c r="AF9175">
        <v>220</v>
      </c>
    </row>
    <row r="9176" spans="1:32">
      <c r="A9176">
        <v>35266</v>
      </c>
      <c r="B9176">
        <v>34366</v>
      </c>
      <c r="C9176" t="s">
        <v>5955</v>
      </c>
      <c r="D9176" t="s">
        <v>2828</v>
      </c>
      <c r="E9176" t="s">
        <v>48</v>
      </c>
      <c r="F9176" t="s">
        <v>44257</v>
      </c>
      <c r="G9176" t="s">
        <v>44258</v>
      </c>
      <c r="H9176" t="s">
        <v>101</v>
      </c>
      <c r="I9176" s="1">
        <v>27800</v>
      </c>
      <c r="J9176" t="s">
        <v>44259</v>
      </c>
      <c r="K9176" t="s">
        <v>44260</v>
      </c>
      <c r="L9176">
        <v>90280</v>
      </c>
      <c r="M9176" t="s">
        <v>101</v>
      </c>
      <c r="N9176" s="1">
        <v>44965</v>
      </c>
      <c r="O9176" s="1">
        <v>44967</v>
      </c>
      <c r="P9176">
        <v>93</v>
      </c>
      <c r="Q9176">
        <v>4</v>
      </c>
      <c r="R9176" t="s">
        <v>40</v>
      </c>
      <c r="S9176">
        <v>4</v>
      </c>
      <c r="T9176">
        <v>2</v>
      </c>
      <c r="U9176">
        <v>2</v>
      </c>
      <c r="V9176">
        <v>496</v>
      </c>
      <c r="W9176" t="s">
        <v>54</v>
      </c>
      <c r="X9176" t="s">
        <v>44261</v>
      </c>
      <c r="Y9176" t="s">
        <v>43</v>
      </c>
      <c r="Z9176" s="1">
        <v>44946</v>
      </c>
      <c r="AA9176" s="2">
        <v>0.61023148148148143</v>
      </c>
      <c r="AB9176" s="2">
        <v>0.43837962962962962</v>
      </c>
      <c r="AC9176" t="s">
        <v>45</v>
      </c>
      <c r="AD9176" t="s">
        <v>44</v>
      </c>
      <c r="AE9176" t="s">
        <v>44</v>
      </c>
      <c r="AF9176">
        <v>248</v>
      </c>
    </row>
    <row r="9177" spans="1:32">
      <c r="A9177">
        <v>35269</v>
      </c>
      <c r="B9177">
        <v>34369</v>
      </c>
      <c r="C9177" t="s">
        <v>2316</v>
      </c>
      <c r="D9177" t="s">
        <v>462</v>
      </c>
      <c r="E9177" t="s">
        <v>48</v>
      </c>
      <c r="F9177" t="s">
        <v>44262</v>
      </c>
      <c r="G9177" t="s">
        <v>44263</v>
      </c>
      <c r="H9177" t="s">
        <v>725</v>
      </c>
      <c r="I9177" s="1">
        <v>38329</v>
      </c>
      <c r="J9177" t="s">
        <v>44264</v>
      </c>
      <c r="K9177" t="s">
        <v>44265</v>
      </c>
      <c r="L9177">
        <v>76013</v>
      </c>
      <c r="M9177" t="s">
        <v>725</v>
      </c>
      <c r="N9177" s="1">
        <v>44971</v>
      </c>
      <c r="O9177" s="1">
        <v>44975</v>
      </c>
      <c r="P9177">
        <v>99</v>
      </c>
      <c r="Q9177">
        <v>4</v>
      </c>
      <c r="R9177" t="s">
        <v>40</v>
      </c>
      <c r="S9177">
        <v>3</v>
      </c>
      <c r="T9177">
        <v>0</v>
      </c>
      <c r="U9177">
        <v>4</v>
      </c>
      <c r="V9177">
        <v>976</v>
      </c>
      <c r="W9177" t="s">
        <v>54</v>
      </c>
      <c r="X9177" t="s">
        <v>44266</v>
      </c>
      <c r="Y9177" t="s">
        <v>43</v>
      </c>
      <c r="Z9177" s="1">
        <v>44960</v>
      </c>
      <c r="AA9177" s="2">
        <v>0.90562500000000001</v>
      </c>
      <c r="AB9177" s="2">
        <v>0.21744212962962964</v>
      </c>
      <c r="AC9177" t="s">
        <v>44</v>
      </c>
      <c r="AD9177" t="s">
        <v>44</v>
      </c>
      <c r="AE9177" t="s">
        <v>45</v>
      </c>
      <c r="AF9177">
        <v>244</v>
      </c>
    </row>
    <row r="9178" spans="1:32">
      <c r="A9178">
        <v>35272</v>
      </c>
      <c r="B9178">
        <v>34372</v>
      </c>
      <c r="C9178" t="s">
        <v>66</v>
      </c>
      <c r="D9178" t="s">
        <v>1002</v>
      </c>
      <c r="E9178" t="s">
        <v>48</v>
      </c>
      <c r="F9178" t="s">
        <v>44267</v>
      </c>
      <c r="G9178" t="s">
        <v>44268</v>
      </c>
      <c r="H9178" t="s">
        <v>122</v>
      </c>
      <c r="I9178" s="1">
        <v>35488</v>
      </c>
      <c r="J9178" t="s">
        <v>44269</v>
      </c>
      <c r="K9178" t="s">
        <v>29703</v>
      </c>
      <c r="L9178">
        <v>50894</v>
      </c>
      <c r="M9178" t="s">
        <v>122</v>
      </c>
      <c r="N9178" s="1">
        <v>45226</v>
      </c>
      <c r="O9178" s="1">
        <v>45228</v>
      </c>
      <c r="P9178">
        <v>34</v>
      </c>
      <c r="Q9178">
        <v>2</v>
      </c>
      <c r="R9178" t="s">
        <v>53</v>
      </c>
      <c r="S9178">
        <v>1</v>
      </c>
      <c r="T9178">
        <v>1</v>
      </c>
      <c r="U9178">
        <v>2</v>
      </c>
      <c r="V9178">
        <v>280</v>
      </c>
      <c r="W9178" t="s">
        <v>41</v>
      </c>
      <c r="X9178" t="s">
        <v>44270</v>
      </c>
      <c r="Y9178" t="s">
        <v>81</v>
      </c>
      <c r="Z9178" s="1">
        <v>45208</v>
      </c>
      <c r="AA9178" s="2">
        <v>0.78467592592592583</v>
      </c>
      <c r="AB9178" s="2">
        <v>0.70412037037037034</v>
      </c>
      <c r="AC9178" t="s">
        <v>44</v>
      </c>
      <c r="AD9178" t="s">
        <v>44</v>
      </c>
      <c r="AE9178" t="s">
        <v>45</v>
      </c>
      <c r="AF9178">
        <v>140</v>
      </c>
    </row>
    <row r="9179" spans="1:32">
      <c r="A9179">
        <v>35274</v>
      </c>
      <c r="B9179">
        <v>34374</v>
      </c>
      <c r="C9179" t="s">
        <v>828</v>
      </c>
      <c r="D9179" t="s">
        <v>2099</v>
      </c>
      <c r="E9179" t="s">
        <v>48</v>
      </c>
      <c r="F9179" t="s">
        <v>44271</v>
      </c>
      <c r="G9179" t="s">
        <v>44272</v>
      </c>
      <c r="H9179" t="s">
        <v>725</v>
      </c>
      <c r="I9179" s="1">
        <v>17071</v>
      </c>
      <c r="J9179" t="s">
        <v>44273</v>
      </c>
      <c r="K9179" t="s">
        <v>44274</v>
      </c>
      <c r="L9179">
        <v>99527</v>
      </c>
      <c r="M9179" t="s">
        <v>725</v>
      </c>
      <c r="N9179" s="1">
        <v>44982</v>
      </c>
      <c r="O9179" s="1">
        <v>44986</v>
      </c>
      <c r="P9179">
        <v>62</v>
      </c>
      <c r="Q9179">
        <v>3</v>
      </c>
      <c r="R9179" t="s">
        <v>63</v>
      </c>
      <c r="S9179">
        <v>1</v>
      </c>
      <c r="T9179">
        <v>2</v>
      </c>
      <c r="U9179">
        <v>4</v>
      </c>
      <c r="V9179">
        <v>308</v>
      </c>
      <c r="W9179" t="s">
        <v>54</v>
      </c>
      <c r="X9179" t="s">
        <v>44275</v>
      </c>
      <c r="Y9179" t="s">
        <v>6</v>
      </c>
      <c r="Z9179" s="1">
        <v>44961</v>
      </c>
      <c r="AA9179" s="2">
        <v>0.72606481481481477</v>
      </c>
      <c r="AB9179" s="2">
        <v>0.5614351851851852</v>
      </c>
      <c r="AC9179" t="s">
        <v>45</v>
      </c>
      <c r="AD9179" t="s">
        <v>44</v>
      </c>
      <c r="AE9179" t="s">
        <v>44</v>
      </c>
      <c r="AF9179">
        <v>77</v>
      </c>
    </row>
    <row r="9180" spans="1:32">
      <c r="A9180">
        <v>35276</v>
      </c>
      <c r="B9180">
        <v>34376</v>
      </c>
      <c r="C9180" t="s">
        <v>284</v>
      </c>
      <c r="D9180" t="s">
        <v>230</v>
      </c>
      <c r="E9180" t="s">
        <v>48</v>
      </c>
      <c r="F9180" t="s">
        <v>44276</v>
      </c>
      <c r="G9180" t="s">
        <v>44277</v>
      </c>
      <c r="H9180" t="s">
        <v>179</v>
      </c>
      <c r="I9180" s="1">
        <v>19100</v>
      </c>
      <c r="J9180" t="s">
        <v>44278</v>
      </c>
      <c r="K9180" t="s">
        <v>44279</v>
      </c>
      <c r="L9180">
        <v>23035</v>
      </c>
      <c r="M9180" t="s">
        <v>179</v>
      </c>
      <c r="N9180" s="1">
        <v>45224</v>
      </c>
      <c r="O9180" s="1">
        <v>45226</v>
      </c>
      <c r="P9180">
        <v>3</v>
      </c>
      <c r="Q9180">
        <v>1</v>
      </c>
      <c r="R9180" t="s">
        <v>40</v>
      </c>
      <c r="S9180">
        <v>3</v>
      </c>
      <c r="T9180">
        <v>0</v>
      </c>
      <c r="U9180">
        <v>2</v>
      </c>
      <c r="V9180">
        <v>414</v>
      </c>
      <c r="W9180" t="s">
        <v>54</v>
      </c>
      <c r="X9180" t="s">
        <v>44280</v>
      </c>
      <c r="Y9180" t="s">
        <v>43</v>
      </c>
      <c r="Z9180" s="1">
        <v>45211</v>
      </c>
      <c r="AA9180" s="2">
        <v>0.8556597222222222</v>
      </c>
      <c r="AB9180" s="2">
        <v>0.38494212962962965</v>
      </c>
      <c r="AC9180" t="s">
        <v>45</v>
      </c>
      <c r="AD9180" t="s">
        <v>45</v>
      </c>
      <c r="AE9180" t="s">
        <v>44</v>
      </c>
      <c r="AF9180">
        <v>207</v>
      </c>
    </row>
    <row r="9181" spans="1:32">
      <c r="A9181">
        <v>35277</v>
      </c>
      <c r="B9181">
        <v>34377</v>
      </c>
      <c r="C9181" t="s">
        <v>364</v>
      </c>
      <c r="D9181" t="s">
        <v>359</v>
      </c>
      <c r="E9181" t="s">
        <v>48</v>
      </c>
      <c r="F9181" t="s">
        <v>44281</v>
      </c>
      <c r="G9181" t="s">
        <v>44282</v>
      </c>
      <c r="H9181" t="s">
        <v>171</v>
      </c>
      <c r="I9181" s="1">
        <v>22988</v>
      </c>
      <c r="J9181" t="s">
        <v>44283</v>
      </c>
      <c r="K9181" t="s">
        <v>3232</v>
      </c>
      <c r="L9181">
        <v>93126</v>
      </c>
      <c r="M9181" t="s">
        <v>171</v>
      </c>
      <c r="N9181" s="1">
        <v>44945</v>
      </c>
      <c r="O9181" s="1">
        <v>44946</v>
      </c>
      <c r="P9181">
        <v>98</v>
      </c>
      <c r="Q9181">
        <v>4</v>
      </c>
      <c r="R9181" t="s">
        <v>63</v>
      </c>
      <c r="S9181">
        <v>4</v>
      </c>
      <c r="T9181">
        <v>0</v>
      </c>
      <c r="U9181">
        <v>1</v>
      </c>
      <c r="V9181">
        <v>88</v>
      </c>
      <c r="W9181" t="s">
        <v>41</v>
      </c>
      <c r="X9181" t="s">
        <v>44284</v>
      </c>
      <c r="Y9181" t="s">
        <v>65</v>
      </c>
      <c r="Z9181" s="1">
        <v>44934</v>
      </c>
      <c r="AA9181" s="2">
        <v>0.89493055555555545</v>
      </c>
      <c r="AB9181" s="2">
        <v>0.97663194444444434</v>
      </c>
      <c r="AC9181" t="s">
        <v>45</v>
      </c>
      <c r="AD9181" t="s">
        <v>45</v>
      </c>
      <c r="AE9181" t="s">
        <v>45</v>
      </c>
      <c r="AF9181">
        <v>88</v>
      </c>
    </row>
    <row r="9182" spans="1:32">
      <c r="A9182">
        <v>35278</v>
      </c>
      <c r="B9182">
        <v>34378</v>
      </c>
      <c r="C9182" t="s">
        <v>2219</v>
      </c>
      <c r="D9182" t="s">
        <v>4229</v>
      </c>
      <c r="E9182" t="s">
        <v>48</v>
      </c>
      <c r="F9182" t="s">
        <v>44285</v>
      </c>
      <c r="G9182" t="s">
        <v>44286</v>
      </c>
      <c r="H9182" t="s">
        <v>179</v>
      </c>
      <c r="I9182" s="1">
        <v>38003</v>
      </c>
      <c r="J9182" t="s">
        <v>44287</v>
      </c>
      <c r="K9182" t="s">
        <v>44288</v>
      </c>
      <c r="L9182">
        <v>32097</v>
      </c>
      <c r="M9182" t="s">
        <v>179</v>
      </c>
      <c r="N9182" s="1">
        <v>45092</v>
      </c>
      <c r="O9182" s="1">
        <v>45095</v>
      </c>
      <c r="P9182">
        <v>46</v>
      </c>
      <c r="Q9182">
        <v>2</v>
      </c>
      <c r="R9182" t="s">
        <v>53</v>
      </c>
      <c r="S9182">
        <v>1</v>
      </c>
      <c r="T9182">
        <v>0</v>
      </c>
      <c r="U9182">
        <v>3</v>
      </c>
      <c r="V9182">
        <v>414</v>
      </c>
      <c r="W9182" t="s">
        <v>54</v>
      </c>
      <c r="X9182" t="s">
        <v>44289</v>
      </c>
      <c r="Y9182" t="s">
        <v>43</v>
      </c>
      <c r="Z9182" s="1">
        <v>45063</v>
      </c>
      <c r="AA9182" s="2">
        <v>0.5269907407407407</v>
      </c>
      <c r="AB9182" s="2">
        <v>0.53689814814814818</v>
      </c>
      <c r="AC9182" t="s">
        <v>45</v>
      </c>
      <c r="AD9182" t="s">
        <v>45</v>
      </c>
      <c r="AE9182" t="s">
        <v>44</v>
      </c>
      <c r="AF9182">
        <v>138</v>
      </c>
    </row>
    <row r="9183" spans="1:32">
      <c r="A9183">
        <v>35282</v>
      </c>
      <c r="B9183">
        <v>34382</v>
      </c>
      <c r="C9183" t="s">
        <v>98</v>
      </c>
      <c r="D9183" t="s">
        <v>1322</v>
      </c>
      <c r="E9183" t="s">
        <v>48</v>
      </c>
      <c r="F9183" t="s">
        <v>29053</v>
      </c>
      <c r="G9183" t="s">
        <v>44290</v>
      </c>
      <c r="H9183" t="s">
        <v>457</v>
      </c>
      <c r="I9183" s="1">
        <v>22848</v>
      </c>
      <c r="J9183" t="s">
        <v>44291</v>
      </c>
      <c r="K9183" t="s">
        <v>44292</v>
      </c>
      <c r="L9183">
        <v>56364</v>
      </c>
      <c r="M9183" t="s">
        <v>457</v>
      </c>
      <c r="N9183" s="1">
        <v>45146</v>
      </c>
      <c r="O9183" s="1">
        <v>45147</v>
      </c>
      <c r="P9183">
        <v>88</v>
      </c>
      <c r="Q9183">
        <v>4</v>
      </c>
      <c r="R9183" t="s">
        <v>53</v>
      </c>
      <c r="S9183">
        <v>3</v>
      </c>
      <c r="T9183">
        <v>1</v>
      </c>
      <c r="U9183">
        <v>1</v>
      </c>
      <c r="V9183">
        <v>137</v>
      </c>
      <c r="W9183" t="s">
        <v>54</v>
      </c>
      <c r="X9183" t="s">
        <v>44293</v>
      </c>
      <c r="Y9183" t="s">
        <v>81</v>
      </c>
      <c r="Z9183" s="1">
        <v>45124</v>
      </c>
      <c r="AA9183" s="2">
        <v>0.35456018518518517</v>
      </c>
      <c r="AB9183" s="2">
        <v>0.48746527777777776</v>
      </c>
      <c r="AC9183" t="s">
        <v>44</v>
      </c>
      <c r="AD9183" t="s">
        <v>45</v>
      </c>
      <c r="AE9183" t="s">
        <v>45</v>
      </c>
      <c r="AF9183">
        <v>137</v>
      </c>
    </row>
    <row r="9184" spans="1:32">
      <c r="A9184">
        <v>35283</v>
      </c>
      <c r="B9184">
        <v>34383</v>
      </c>
      <c r="C9184" t="s">
        <v>347</v>
      </c>
      <c r="D9184" t="s">
        <v>1228</v>
      </c>
      <c r="E9184" t="s">
        <v>34</v>
      </c>
      <c r="F9184" t="s">
        <v>44294</v>
      </c>
      <c r="G9184">
        <v>2637878201</v>
      </c>
      <c r="H9184" t="s">
        <v>171</v>
      </c>
      <c r="I9184" s="1">
        <v>24986</v>
      </c>
      <c r="J9184" t="s">
        <v>44295</v>
      </c>
      <c r="K9184" t="s">
        <v>4843</v>
      </c>
      <c r="L9184">
        <v>27123</v>
      </c>
      <c r="M9184" t="s">
        <v>171</v>
      </c>
      <c r="N9184" s="1">
        <v>44967</v>
      </c>
      <c r="O9184" s="1">
        <v>44971</v>
      </c>
      <c r="P9184">
        <v>54</v>
      </c>
      <c r="Q9184">
        <v>3</v>
      </c>
      <c r="R9184" t="s">
        <v>40</v>
      </c>
      <c r="S9184">
        <v>1</v>
      </c>
      <c r="T9184">
        <v>1</v>
      </c>
      <c r="U9184">
        <v>4</v>
      </c>
      <c r="V9184">
        <v>852</v>
      </c>
      <c r="W9184" t="s">
        <v>54</v>
      </c>
      <c r="X9184" t="s">
        <v>44296</v>
      </c>
      <c r="Y9184" t="s">
        <v>65</v>
      </c>
      <c r="Z9184" s="1">
        <v>44957</v>
      </c>
      <c r="AA9184" s="2">
        <v>0.7351388888888889</v>
      </c>
      <c r="AB9184" s="2">
        <v>3.5069444444444445E-3</v>
      </c>
      <c r="AC9184" t="s">
        <v>45</v>
      </c>
      <c r="AD9184" t="s">
        <v>45</v>
      </c>
      <c r="AE9184" t="s">
        <v>44</v>
      </c>
      <c r="AF9184">
        <v>213</v>
      </c>
    </row>
    <row r="9185" spans="1:32">
      <c r="A9185">
        <v>35287</v>
      </c>
      <c r="B9185">
        <v>34387</v>
      </c>
      <c r="C9185" t="s">
        <v>2231</v>
      </c>
      <c r="D9185" t="s">
        <v>17805</v>
      </c>
      <c r="E9185" t="s">
        <v>48</v>
      </c>
      <c r="F9185" t="s">
        <v>44297</v>
      </c>
      <c r="G9185" t="s">
        <v>44298</v>
      </c>
      <c r="H9185" t="s">
        <v>330</v>
      </c>
      <c r="I9185" s="1">
        <v>32084</v>
      </c>
      <c r="J9185" t="s">
        <v>44299</v>
      </c>
      <c r="K9185" t="s">
        <v>44300</v>
      </c>
      <c r="L9185">
        <v>74204</v>
      </c>
      <c r="M9185" t="s">
        <v>330</v>
      </c>
      <c r="N9185" s="1">
        <v>45017</v>
      </c>
      <c r="O9185" s="1">
        <v>45019</v>
      </c>
      <c r="P9185">
        <v>27</v>
      </c>
      <c r="Q9185">
        <v>2</v>
      </c>
      <c r="R9185" t="s">
        <v>40</v>
      </c>
      <c r="S9185">
        <v>1</v>
      </c>
      <c r="T9185">
        <v>1</v>
      </c>
      <c r="U9185">
        <v>2</v>
      </c>
      <c r="V9185">
        <v>450</v>
      </c>
      <c r="W9185" t="s">
        <v>41</v>
      </c>
      <c r="X9185" t="s">
        <v>44301</v>
      </c>
      <c r="Y9185" t="s">
        <v>81</v>
      </c>
      <c r="Z9185" s="1">
        <v>45011</v>
      </c>
      <c r="AA9185" s="2">
        <v>2.2858796296296294E-2</v>
      </c>
      <c r="AB9185" s="2">
        <v>0.57658564814814817</v>
      </c>
      <c r="AC9185" t="s">
        <v>45</v>
      </c>
      <c r="AD9185" t="s">
        <v>44</v>
      </c>
      <c r="AE9185" t="s">
        <v>45</v>
      </c>
      <c r="AF9185">
        <v>225</v>
      </c>
    </row>
    <row r="9186" spans="1:32">
      <c r="A9186">
        <v>35290</v>
      </c>
      <c r="B9186">
        <v>34390</v>
      </c>
      <c r="C9186" t="s">
        <v>3527</v>
      </c>
      <c r="D9186" t="s">
        <v>2587</v>
      </c>
      <c r="E9186" t="s">
        <v>48</v>
      </c>
      <c r="F9186" t="s">
        <v>44302</v>
      </c>
      <c r="G9186" t="s">
        <v>44303</v>
      </c>
      <c r="H9186" t="s">
        <v>272</v>
      </c>
      <c r="I9186" s="1">
        <v>37806</v>
      </c>
      <c r="J9186" t="s">
        <v>44304</v>
      </c>
      <c r="K9186" t="s">
        <v>11463</v>
      </c>
      <c r="L9186">
        <v>73095</v>
      </c>
      <c r="M9186" t="s">
        <v>272</v>
      </c>
      <c r="N9186" s="1">
        <v>45061</v>
      </c>
      <c r="O9186" s="1">
        <v>45062</v>
      </c>
      <c r="P9186">
        <v>28</v>
      </c>
      <c r="Q9186">
        <v>2</v>
      </c>
      <c r="R9186" t="s">
        <v>53</v>
      </c>
      <c r="S9186">
        <v>1</v>
      </c>
      <c r="T9186">
        <v>1</v>
      </c>
      <c r="U9186">
        <v>1</v>
      </c>
      <c r="V9186">
        <v>140</v>
      </c>
      <c r="W9186" t="s">
        <v>41</v>
      </c>
      <c r="X9186" t="s">
        <v>44305</v>
      </c>
      <c r="Y9186" t="s">
        <v>6</v>
      </c>
      <c r="Z9186" s="1">
        <v>45024</v>
      </c>
      <c r="AA9186" s="2">
        <v>0.78861111111111104</v>
      </c>
      <c r="AB9186" s="2">
        <v>0.83885416666666668</v>
      </c>
      <c r="AC9186" t="s">
        <v>44</v>
      </c>
      <c r="AD9186" t="s">
        <v>44</v>
      </c>
      <c r="AE9186" t="s">
        <v>45</v>
      </c>
      <c r="AF9186">
        <v>140</v>
      </c>
    </row>
    <row r="9187" spans="1:32">
      <c r="A9187">
        <v>35292</v>
      </c>
      <c r="B9187">
        <v>34392</v>
      </c>
      <c r="C9187" t="s">
        <v>602</v>
      </c>
      <c r="D9187" t="s">
        <v>91</v>
      </c>
      <c r="E9187" t="s">
        <v>48</v>
      </c>
      <c r="F9187" t="s">
        <v>44306</v>
      </c>
      <c r="G9187" t="s">
        <v>44307</v>
      </c>
      <c r="H9187" t="s">
        <v>418</v>
      </c>
      <c r="I9187" s="1">
        <v>38708</v>
      </c>
      <c r="J9187" t="s">
        <v>44308</v>
      </c>
      <c r="K9187" t="s">
        <v>43892</v>
      </c>
      <c r="L9187">
        <v>84510</v>
      </c>
      <c r="M9187" t="s">
        <v>418</v>
      </c>
      <c r="N9187" s="1">
        <v>45004</v>
      </c>
      <c r="O9187" s="1">
        <v>45005</v>
      </c>
      <c r="P9187">
        <v>77</v>
      </c>
      <c r="Q9187">
        <v>4</v>
      </c>
      <c r="R9187" t="s">
        <v>63</v>
      </c>
      <c r="S9187">
        <v>4</v>
      </c>
      <c r="T9187">
        <v>2</v>
      </c>
      <c r="U9187">
        <v>1</v>
      </c>
      <c r="V9187">
        <v>81</v>
      </c>
      <c r="W9187" t="s">
        <v>41</v>
      </c>
      <c r="X9187" t="s">
        <v>44309</v>
      </c>
      <c r="Y9187" t="s">
        <v>6</v>
      </c>
      <c r="Z9187" s="1">
        <v>44968</v>
      </c>
      <c r="AA9187" s="2">
        <v>0.64284722222222224</v>
      </c>
      <c r="AB9187" s="2">
        <v>0.86100694444444448</v>
      </c>
      <c r="AC9187" t="s">
        <v>44</v>
      </c>
      <c r="AD9187" t="s">
        <v>44</v>
      </c>
      <c r="AE9187" t="s">
        <v>44</v>
      </c>
      <c r="AF9187">
        <v>81</v>
      </c>
    </row>
    <row r="9188" spans="1:32">
      <c r="A9188">
        <v>35295</v>
      </c>
      <c r="B9188">
        <v>34395</v>
      </c>
      <c r="C9188" t="s">
        <v>881</v>
      </c>
      <c r="D9188" t="s">
        <v>859</v>
      </c>
      <c r="E9188" t="s">
        <v>48</v>
      </c>
      <c r="F9188" t="s">
        <v>44310</v>
      </c>
      <c r="G9188" t="s">
        <v>44311</v>
      </c>
      <c r="H9188" t="s">
        <v>405</v>
      </c>
      <c r="I9188" s="1">
        <v>23511</v>
      </c>
      <c r="J9188" t="s">
        <v>44312</v>
      </c>
      <c r="K9188" t="s">
        <v>17717</v>
      </c>
      <c r="L9188">
        <v>77423</v>
      </c>
      <c r="M9188" t="s">
        <v>405</v>
      </c>
      <c r="N9188" s="1">
        <v>45313</v>
      </c>
      <c r="O9188" s="1">
        <v>45315</v>
      </c>
      <c r="P9188">
        <v>41</v>
      </c>
      <c r="Q9188">
        <v>2</v>
      </c>
      <c r="R9188" t="s">
        <v>63</v>
      </c>
      <c r="S9188">
        <v>1</v>
      </c>
      <c r="T9188">
        <v>2</v>
      </c>
      <c r="U9188">
        <v>2</v>
      </c>
      <c r="V9188">
        <v>162</v>
      </c>
      <c r="W9188" t="s">
        <v>54</v>
      </c>
      <c r="X9188" t="s">
        <v>44313</v>
      </c>
      <c r="Y9188" t="s">
        <v>6</v>
      </c>
      <c r="Z9188" s="1">
        <v>45276</v>
      </c>
      <c r="AA9188" s="2">
        <v>0.37644675925925924</v>
      </c>
      <c r="AB9188" s="2">
        <v>0.29349537037037038</v>
      </c>
      <c r="AC9188" t="s">
        <v>44</v>
      </c>
      <c r="AD9188" t="s">
        <v>44</v>
      </c>
      <c r="AE9188" t="s">
        <v>45</v>
      </c>
      <c r="AF9188">
        <v>81</v>
      </c>
    </row>
    <row r="9189" spans="1:32">
      <c r="A9189">
        <v>35296</v>
      </c>
      <c r="B9189">
        <v>34396</v>
      </c>
      <c r="C9189" t="s">
        <v>27641</v>
      </c>
      <c r="D9189" t="s">
        <v>1421</v>
      </c>
      <c r="E9189" t="s">
        <v>34</v>
      </c>
      <c r="F9189" t="s">
        <v>44314</v>
      </c>
      <c r="G9189" t="s">
        <v>44315</v>
      </c>
      <c r="H9189" t="s">
        <v>179</v>
      </c>
      <c r="I9189" s="1">
        <v>23155</v>
      </c>
      <c r="J9189" t="s">
        <v>44316</v>
      </c>
      <c r="K9189" t="s">
        <v>44317</v>
      </c>
      <c r="L9189">
        <v>79874</v>
      </c>
      <c r="M9189" t="s">
        <v>179</v>
      </c>
      <c r="N9189" s="1">
        <v>44985</v>
      </c>
      <c r="O9189" s="1">
        <v>44989</v>
      </c>
      <c r="P9189">
        <v>84</v>
      </c>
      <c r="Q9189">
        <v>4</v>
      </c>
      <c r="R9189" t="s">
        <v>40</v>
      </c>
      <c r="S9189">
        <v>3</v>
      </c>
      <c r="T9189">
        <v>0</v>
      </c>
      <c r="U9189">
        <v>4</v>
      </c>
      <c r="V9189">
        <v>984</v>
      </c>
      <c r="W9189" t="s">
        <v>41</v>
      </c>
      <c r="X9189" t="s">
        <v>44318</v>
      </c>
      <c r="Y9189" t="s">
        <v>81</v>
      </c>
      <c r="Z9189" s="1">
        <v>44951</v>
      </c>
      <c r="AA9189" s="2">
        <v>0.16041666666666668</v>
      </c>
      <c r="AB9189" s="2">
        <v>4.0555555555555553E-2</v>
      </c>
      <c r="AC9189" t="s">
        <v>44</v>
      </c>
      <c r="AD9189" t="s">
        <v>44</v>
      </c>
      <c r="AE9189" t="s">
        <v>45</v>
      </c>
      <c r="AF9189">
        <v>246</v>
      </c>
    </row>
    <row r="9190" spans="1:32">
      <c r="A9190">
        <v>35297</v>
      </c>
      <c r="B9190">
        <v>34397</v>
      </c>
      <c r="C9190" t="s">
        <v>2144</v>
      </c>
      <c r="D9190" t="s">
        <v>10523</v>
      </c>
      <c r="E9190" t="s">
        <v>48</v>
      </c>
      <c r="F9190" t="s">
        <v>44319</v>
      </c>
      <c r="G9190" t="s">
        <v>44320</v>
      </c>
      <c r="H9190" t="s">
        <v>86</v>
      </c>
      <c r="I9190" s="1">
        <v>29080</v>
      </c>
      <c r="J9190" t="s">
        <v>44321</v>
      </c>
      <c r="K9190" t="s">
        <v>44322</v>
      </c>
      <c r="L9190">
        <v>64018</v>
      </c>
      <c r="M9190" t="s">
        <v>86</v>
      </c>
      <c r="N9190" s="1">
        <v>45168</v>
      </c>
      <c r="O9190" s="1">
        <v>45173</v>
      </c>
      <c r="P9190">
        <v>30</v>
      </c>
      <c r="Q9190">
        <v>2</v>
      </c>
      <c r="R9190" t="s">
        <v>40</v>
      </c>
      <c r="S9190">
        <v>3</v>
      </c>
      <c r="T9190">
        <v>2</v>
      </c>
      <c r="U9190">
        <v>5</v>
      </c>
      <c r="V9190">
        <v>1075</v>
      </c>
      <c r="W9190" t="s">
        <v>41</v>
      </c>
      <c r="X9190" t="s">
        <v>44323</v>
      </c>
      <c r="Y9190" t="s">
        <v>81</v>
      </c>
      <c r="Z9190" s="1">
        <v>45160</v>
      </c>
      <c r="AA9190" s="2">
        <v>0.12518518518518518</v>
      </c>
      <c r="AB9190" s="2">
        <v>0.47134259259259265</v>
      </c>
      <c r="AC9190" t="s">
        <v>44</v>
      </c>
      <c r="AD9190" t="s">
        <v>44</v>
      </c>
      <c r="AE9190" t="s">
        <v>44</v>
      </c>
      <c r="AF9190">
        <v>215</v>
      </c>
    </row>
    <row r="9191" spans="1:32">
      <c r="A9191">
        <v>35299</v>
      </c>
      <c r="B9191">
        <v>34399</v>
      </c>
      <c r="C9191" t="s">
        <v>133</v>
      </c>
      <c r="D9191" t="s">
        <v>91</v>
      </c>
      <c r="E9191" t="s">
        <v>48</v>
      </c>
      <c r="F9191" t="s">
        <v>44324</v>
      </c>
      <c r="G9191" t="s">
        <v>44325</v>
      </c>
      <c r="H9191" t="s">
        <v>201</v>
      </c>
      <c r="I9191" s="1">
        <v>25851</v>
      </c>
      <c r="J9191" t="s">
        <v>44326</v>
      </c>
      <c r="K9191" t="s">
        <v>16043</v>
      </c>
      <c r="L9191">
        <v>25072</v>
      </c>
      <c r="M9191" t="s">
        <v>201</v>
      </c>
      <c r="N9191" s="1">
        <v>45170</v>
      </c>
      <c r="O9191" s="1">
        <v>45171</v>
      </c>
      <c r="P9191">
        <v>69</v>
      </c>
      <c r="Q9191">
        <v>3</v>
      </c>
      <c r="R9191" t="s">
        <v>40</v>
      </c>
      <c r="S9191">
        <v>3</v>
      </c>
      <c r="T9191">
        <v>2</v>
      </c>
      <c r="U9191">
        <v>1</v>
      </c>
      <c r="V9191">
        <v>235</v>
      </c>
      <c r="W9191" t="s">
        <v>41</v>
      </c>
      <c r="X9191" t="s">
        <v>44327</v>
      </c>
      <c r="Y9191" t="s">
        <v>81</v>
      </c>
      <c r="Z9191" s="1">
        <v>45143</v>
      </c>
      <c r="AA9191" s="2">
        <v>0.25578703703703703</v>
      </c>
      <c r="AB9191" s="2">
        <v>0.28083333333333332</v>
      </c>
      <c r="AC9191" t="s">
        <v>44</v>
      </c>
      <c r="AD9191" t="s">
        <v>44</v>
      </c>
      <c r="AE9191" t="s">
        <v>44</v>
      </c>
      <c r="AF9191">
        <v>235</v>
      </c>
    </row>
    <row r="9192" spans="1:32">
      <c r="A9192">
        <v>35300</v>
      </c>
      <c r="B9192">
        <v>34400</v>
      </c>
      <c r="C9192" t="s">
        <v>602</v>
      </c>
      <c r="D9192" t="s">
        <v>10471</v>
      </c>
      <c r="E9192" t="s">
        <v>34</v>
      </c>
      <c r="F9192" t="s">
        <v>44328</v>
      </c>
      <c r="G9192" t="s">
        <v>44329</v>
      </c>
      <c r="H9192" t="s">
        <v>122</v>
      </c>
      <c r="I9192" s="1">
        <v>33954</v>
      </c>
      <c r="J9192" t="s">
        <v>44330</v>
      </c>
      <c r="K9192" t="s">
        <v>14094</v>
      </c>
      <c r="L9192">
        <v>87959</v>
      </c>
      <c r="M9192" t="s">
        <v>122</v>
      </c>
      <c r="N9192" s="1">
        <v>45312</v>
      </c>
      <c r="O9192" s="1">
        <v>45316</v>
      </c>
      <c r="P9192">
        <v>76</v>
      </c>
      <c r="Q9192">
        <v>4</v>
      </c>
      <c r="R9192" t="s">
        <v>53</v>
      </c>
      <c r="S9192">
        <v>2</v>
      </c>
      <c r="T9192">
        <v>0</v>
      </c>
      <c r="U9192">
        <v>4</v>
      </c>
      <c r="V9192">
        <v>500</v>
      </c>
      <c r="W9192" t="s">
        <v>41</v>
      </c>
      <c r="X9192" t="s">
        <v>44331</v>
      </c>
      <c r="Y9192" t="s">
        <v>65</v>
      </c>
      <c r="Z9192" s="1">
        <v>45288</v>
      </c>
      <c r="AA9192" s="2">
        <v>0.86998842592592596</v>
      </c>
      <c r="AB9192" s="2">
        <v>0.16712962962962963</v>
      </c>
      <c r="AC9192" t="s">
        <v>44</v>
      </c>
      <c r="AD9192" t="s">
        <v>44</v>
      </c>
      <c r="AE9192" t="s">
        <v>45</v>
      </c>
      <c r="AF9192">
        <v>125</v>
      </c>
    </row>
    <row r="9193" spans="1:32">
      <c r="A9193">
        <v>35301</v>
      </c>
      <c r="B9193">
        <v>34401</v>
      </c>
      <c r="C9193" t="s">
        <v>1195</v>
      </c>
      <c r="D9193" t="s">
        <v>126</v>
      </c>
      <c r="E9193" t="s">
        <v>34</v>
      </c>
      <c r="F9193" t="s">
        <v>44332</v>
      </c>
      <c r="G9193" t="s">
        <v>44333</v>
      </c>
      <c r="H9193" t="s">
        <v>1301</v>
      </c>
      <c r="I9193" s="1">
        <v>27255</v>
      </c>
      <c r="J9193" t="s">
        <v>44334</v>
      </c>
      <c r="K9193" t="s">
        <v>44335</v>
      </c>
      <c r="L9193">
        <v>7056</v>
      </c>
      <c r="M9193" t="s">
        <v>1301</v>
      </c>
      <c r="N9193" s="1">
        <v>45162</v>
      </c>
      <c r="O9193" s="1">
        <v>45163</v>
      </c>
      <c r="P9193">
        <v>91</v>
      </c>
      <c r="Q9193">
        <v>4</v>
      </c>
      <c r="R9193" t="s">
        <v>53</v>
      </c>
      <c r="S9193">
        <v>4</v>
      </c>
      <c r="T9193">
        <v>0</v>
      </c>
      <c r="U9193">
        <v>1</v>
      </c>
      <c r="V9193">
        <v>141</v>
      </c>
      <c r="W9193" t="s">
        <v>41</v>
      </c>
      <c r="X9193" t="s">
        <v>44336</v>
      </c>
      <c r="Y9193" t="s">
        <v>81</v>
      </c>
      <c r="Z9193" s="1">
        <v>45130</v>
      </c>
      <c r="AA9193" s="2">
        <v>0.14273148148148149</v>
      </c>
      <c r="AB9193" s="2">
        <v>0.94825231481481476</v>
      </c>
      <c r="AC9193" t="s">
        <v>44</v>
      </c>
      <c r="AD9193" t="s">
        <v>44</v>
      </c>
      <c r="AE9193" t="s">
        <v>45</v>
      </c>
      <c r="AF9193">
        <v>141</v>
      </c>
    </row>
    <row r="9194" spans="1:32">
      <c r="A9194">
        <v>35302</v>
      </c>
      <c r="B9194">
        <v>34402</v>
      </c>
      <c r="C9194" t="s">
        <v>112</v>
      </c>
      <c r="D9194" t="s">
        <v>28990</v>
      </c>
      <c r="E9194" t="s">
        <v>48</v>
      </c>
      <c r="F9194" t="s">
        <v>44337</v>
      </c>
      <c r="G9194" t="s">
        <v>44338</v>
      </c>
      <c r="H9194" t="s">
        <v>330</v>
      </c>
      <c r="I9194" s="1">
        <v>34390</v>
      </c>
      <c r="J9194" t="s">
        <v>44339</v>
      </c>
      <c r="K9194" t="s">
        <v>44340</v>
      </c>
      <c r="L9194">
        <v>92257</v>
      </c>
      <c r="M9194" t="s">
        <v>330</v>
      </c>
      <c r="N9194" s="1">
        <v>45205</v>
      </c>
      <c r="O9194" s="1">
        <v>45206</v>
      </c>
      <c r="P9194">
        <v>41</v>
      </c>
      <c r="Q9194">
        <v>2</v>
      </c>
      <c r="R9194" t="s">
        <v>63</v>
      </c>
      <c r="S9194">
        <v>4</v>
      </c>
      <c r="T9194">
        <v>0</v>
      </c>
      <c r="U9194">
        <v>1</v>
      </c>
      <c r="V9194">
        <v>74</v>
      </c>
      <c r="W9194" t="s">
        <v>41</v>
      </c>
      <c r="X9194" t="s">
        <v>44341</v>
      </c>
      <c r="Y9194" t="s">
        <v>6</v>
      </c>
      <c r="Z9194" s="1">
        <v>45181</v>
      </c>
      <c r="AA9194" s="2">
        <v>0.44650462962962961</v>
      </c>
      <c r="AB9194" s="2">
        <v>0.80822916666666667</v>
      </c>
      <c r="AC9194" t="s">
        <v>45</v>
      </c>
      <c r="AD9194" t="s">
        <v>44</v>
      </c>
      <c r="AE9194" t="s">
        <v>44</v>
      </c>
      <c r="AF9194">
        <v>74</v>
      </c>
    </row>
    <row r="9195" spans="1:32">
      <c r="A9195">
        <v>35303</v>
      </c>
      <c r="B9195">
        <v>34403</v>
      </c>
      <c r="C9195" t="s">
        <v>1233</v>
      </c>
      <c r="D9195" t="s">
        <v>348</v>
      </c>
      <c r="E9195" t="s">
        <v>48</v>
      </c>
      <c r="F9195" t="s">
        <v>44342</v>
      </c>
      <c r="G9195">
        <f>1-887-308-2222</f>
        <v>-3416</v>
      </c>
      <c r="H9195" t="s">
        <v>295</v>
      </c>
      <c r="I9195" s="1">
        <v>27303</v>
      </c>
      <c r="J9195" t="s">
        <v>44343</v>
      </c>
      <c r="K9195" t="s">
        <v>44344</v>
      </c>
      <c r="L9195">
        <v>96312</v>
      </c>
      <c r="M9195" t="s">
        <v>295</v>
      </c>
      <c r="N9195" s="1">
        <v>45149</v>
      </c>
      <c r="O9195" s="1">
        <v>45154</v>
      </c>
      <c r="P9195">
        <v>1</v>
      </c>
      <c r="Q9195">
        <v>1</v>
      </c>
      <c r="R9195" t="s">
        <v>53</v>
      </c>
      <c r="S9195">
        <v>3</v>
      </c>
      <c r="T9195">
        <v>1</v>
      </c>
      <c r="U9195">
        <v>5</v>
      </c>
      <c r="V9195">
        <v>735</v>
      </c>
      <c r="W9195" t="s">
        <v>54</v>
      </c>
      <c r="X9195" t="s">
        <v>44345</v>
      </c>
      <c r="Y9195" t="s">
        <v>81</v>
      </c>
      <c r="Z9195" s="1">
        <v>45117</v>
      </c>
      <c r="AA9195" s="2">
        <v>0.97100694444444446</v>
      </c>
      <c r="AB9195" s="2">
        <v>0.71945601851851848</v>
      </c>
      <c r="AC9195" t="s">
        <v>44</v>
      </c>
      <c r="AD9195" t="s">
        <v>44</v>
      </c>
      <c r="AE9195" t="s">
        <v>45</v>
      </c>
      <c r="AF9195">
        <v>147</v>
      </c>
    </row>
    <row r="9196" spans="1:32">
      <c r="A9196">
        <v>35304</v>
      </c>
      <c r="B9196">
        <v>34404</v>
      </c>
      <c r="C9196" t="s">
        <v>571</v>
      </c>
      <c r="D9196" t="s">
        <v>6668</v>
      </c>
      <c r="E9196" t="s">
        <v>48</v>
      </c>
      <c r="F9196" t="s">
        <v>44346</v>
      </c>
      <c r="G9196" t="s">
        <v>44347</v>
      </c>
      <c r="H9196" t="s">
        <v>309</v>
      </c>
      <c r="I9196" s="1">
        <v>38300</v>
      </c>
      <c r="J9196" t="s">
        <v>44348</v>
      </c>
      <c r="K9196" t="s">
        <v>44349</v>
      </c>
      <c r="L9196">
        <v>18460</v>
      </c>
      <c r="M9196" t="s">
        <v>309</v>
      </c>
      <c r="N9196" s="1">
        <v>45004</v>
      </c>
      <c r="O9196" s="1">
        <v>45006</v>
      </c>
      <c r="P9196">
        <v>17</v>
      </c>
      <c r="Q9196">
        <v>1</v>
      </c>
      <c r="R9196" t="s">
        <v>63</v>
      </c>
      <c r="S9196">
        <v>2</v>
      </c>
      <c r="T9196">
        <v>1</v>
      </c>
      <c r="U9196">
        <v>2</v>
      </c>
      <c r="V9196">
        <v>146</v>
      </c>
      <c r="W9196" t="s">
        <v>41</v>
      </c>
      <c r="X9196" t="s">
        <v>44350</v>
      </c>
      <c r="Y9196" t="s">
        <v>6</v>
      </c>
      <c r="Z9196" s="1">
        <v>44988</v>
      </c>
      <c r="AA9196" s="2">
        <v>0.16553240740740741</v>
      </c>
      <c r="AB9196" s="2">
        <v>0.53964120370370372</v>
      </c>
      <c r="AC9196" t="s">
        <v>45</v>
      </c>
      <c r="AD9196" t="s">
        <v>45</v>
      </c>
      <c r="AE9196" t="s">
        <v>44</v>
      </c>
      <c r="AF9196">
        <v>73</v>
      </c>
    </row>
    <row r="9197" spans="1:32">
      <c r="A9197">
        <v>35305</v>
      </c>
      <c r="B9197">
        <v>34405</v>
      </c>
      <c r="C9197" t="s">
        <v>469</v>
      </c>
      <c r="D9197" t="s">
        <v>469</v>
      </c>
      <c r="E9197" t="s">
        <v>48</v>
      </c>
      <c r="F9197" t="s">
        <v>44351</v>
      </c>
      <c r="G9197" t="s">
        <v>44352</v>
      </c>
      <c r="H9197" t="s">
        <v>50</v>
      </c>
      <c r="I9197" s="1">
        <v>34145</v>
      </c>
      <c r="J9197" t="s">
        <v>44353</v>
      </c>
      <c r="K9197" t="s">
        <v>19402</v>
      </c>
      <c r="L9197">
        <v>59504</v>
      </c>
      <c r="M9197" t="s">
        <v>50</v>
      </c>
      <c r="N9197" s="1">
        <v>45000</v>
      </c>
      <c r="O9197" s="1">
        <v>45001</v>
      </c>
      <c r="P9197">
        <v>19</v>
      </c>
      <c r="Q9197">
        <v>1</v>
      </c>
      <c r="R9197" t="s">
        <v>53</v>
      </c>
      <c r="S9197">
        <v>4</v>
      </c>
      <c r="T9197">
        <v>1</v>
      </c>
      <c r="U9197">
        <v>1</v>
      </c>
      <c r="V9197">
        <v>137</v>
      </c>
      <c r="W9197" t="s">
        <v>54</v>
      </c>
      <c r="X9197" t="s">
        <v>44354</v>
      </c>
      <c r="Y9197" t="s">
        <v>65</v>
      </c>
      <c r="Z9197" s="1">
        <v>44962</v>
      </c>
      <c r="AA9197" s="2">
        <v>0.34180555555555553</v>
      </c>
      <c r="AB9197" s="2">
        <v>0.32065972222222222</v>
      </c>
      <c r="AC9197" t="s">
        <v>44</v>
      </c>
      <c r="AD9197" t="s">
        <v>45</v>
      </c>
      <c r="AE9197" t="s">
        <v>44</v>
      </c>
      <c r="AF9197">
        <v>137</v>
      </c>
    </row>
    <row r="9198" spans="1:32">
      <c r="A9198">
        <v>35308</v>
      </c>
      <c r="B9198">
        <v>34408</v>
      </c>
      <c r="C9198" t="s">
        <v>19082</v>
      </c>
      <c r="D9198" t="s">
        <v>5624</v>
      </c>
      <c r="E9198" t="s">
        <v>48</v>
      </c>
      <c r="F9198" t="s">
        <v>44355</v>
      </c>
      <c r="G9198" t="s">
        <v>44356</v>
      </c>
      <c r="H9198" t="s">
        <v>423</v>
      </c>
      <c r="I9198" s="1">
        <v>20735</v>
      </c>
      <c r="J9198" t="s">
        <v>44357</v>
      </c>
      <c r="K9198" t="s">
        <v>44358</v>
      </c>
      <c r="L9198">
        <v>31102</v>
      </c>
      <c r="M9198" t="s">
        <v>423</v>
      </c>
      <c r="N9198" s="1">
        <v>45246</v>
      </c>
      <c r="O9198" s="1">
        <v>45251</v>
      </c>
      <c r="P9198">
        <v>100</v>
      </c>
      <c r="Q9198">
        <v>4</v>
      </c>
      <c r="R9198" t="s">
        <v>53</v>
      </c>
      <c r="S9198">
        <v>4</v>
      </c>
      <c r="T9198">
        <v>2</v>
      </c>
      <c r="U9198">
        <v>5</v>
      </c>
      <c r="V9198">
        <v>670</v>
      </c>
      <c r="W9198" t="s">
        <v>41</v>
      </c>
      <c r="X9198" t="s">
        <v>44359</v>
      </c>
      <c r="Y9198" t="s">
        <v>65</v>
      </c>
      <c r="Z9198" s="1">
        <v>45220</v>
      </c>
      <c r="AA9198" s="2">
        <v>0.77790509259259266</v>
      </c>
      <c r="AB9198" s="2">
        <v>0.57369212962962968</v>
      </c>
      <c r="AC9198" t="s">
        <v>44</v>
      </c>
      <c r="AD9198" t="s">
        <v>44</v>
      </c>
      <c r="AE9198" t="s">
        <v>44</v>
      </c>
      <c r="AF9198">
        <v>134</v>
      </c>
    </row>
    <row r="9199" spans="1:32">
      <c r="A9199">
        <v>35309</v>
      </c>
      <c r="B9199">
        <v>34409</v>
      </c>
      <c r="C9199" t="s">
        <v>1022</v>
      </c>
      <c r="D9199" t="s">
        <v>475</v>
      </c>
      <c r="E9199" t="s">
        <v>48</v>
      </c>
      <c r="F9199" t="s">
        <v>44360</v>
      </c>
      <c r="G9199" t="s">
        <v>44361</v>
      </c>
      <c r="H9199" t="s">
        <v>692</v>
      </c>
      <c r="I9199" s="1">
        <v>28572</v>
      </c>
      <c r="J9199" t="s">
        <v>44362</v>
      </c>
      <c r="K9199" t="s">
        <v>44363</v>
      </c>
      <c r="L9199">
        <v>8162</v>
      </c>
      <c r="M9199" t="s">
        <v>692</v>
      </c>
      <c r="N9199" s="1">
        <v>45018</v>
      </c>
      <c r="O9199" s="1">
        <v>45022</v>
      </c>
      <c r="P9199">
        <v>31</v>
      </c>
      <c r="Q9199">
        <v>2</v>
      </c>
      <c r="R9199" t="s">
        <v>53</v>
      </c>
      <c r="S9199">
        <v>4</v>
      </c>
      <c r="T9199">
        <v>0</v>
      </c>
      <c r="U9199">
        <v>4</v>
      </c>
      <c r="V9199">
        <v>580</v>
      </c>
      <c r="W9199" t="s">
        <v>41</v>
      </c>
      <c r="X9199" t="s">
        <v>44364</v>
      </c>
      <c r="Y9199" t="s">
        <v>81</v>
      </c>
      <c r="Z9199" s="1">
        <v>45008</v>
      </c>
      <c r="AA9199" s="2">
        <v>0.4446180555555555</v>
      </c>
      <c r="AB9199" s="2">
        <v>0.69230324074074068</v>
      </c>
      <c r="AC9199" t="s">
        <v>45</v>
      </c>
      <c r="AD9199" t="s">
        <v>45</v>
      </c>
      <c r="AE9199" t="s">
        <v>44</v>
      </c>
      <c r="AF9199">
        <v>145</v>
      </c>
    </row>
    <row r="9200" spans="1:32">
      <c r="A9200">
        <v>35310</v>
      </c>
      <c r="B9200">
        <v>34410</v>
      </c>
      <c r="C9200" t="s">
        <v>1328</v>
      </c>
      <c r="D9200" t="s">
        <v>154</v>
      </c>
      <c r="E9200" t="s">
        <v>34</v>
      </c>
      <c r="F9200" t="s">
        <v>44365</v>
      </c>
      <c r="G9200" t="s">
        <v>44366</v>
      </c>
      <c r="H9200" t="s">
        <v>201</v>
      </c>
      <c r="I9200" s="1">
        <v>26691</v>
      </c>
      <c r="J9200" t="s">
        <v>44367</v>
      </c>
      <c r="K9200" t="s">
        <v>44368</v>
      </c>
      <c r="L9200">
        <v>56046</v>
      </c>
      <c r="M9200" t="s">
        <v>201</v>
      </c>
      <c r="N9200" s="1">
        <v>45322</v>
      </c>
      <c r="O9200" s="1">
        <v>45326</v>
      </c>
      <c r="P9200">
        <v>34</v>
      </c>
      <c r="Q9200">
        <v>2</v>
      </c>
      <c r="R9200" t="s">
        <v>53</v>
      </c>
      <c r="S9200">
        <v>3</v>
      </c>
      <c r="T9200">
        <v>2</v>
      </c>
      <c r="U9200">
        <v>4</v>
      </c>
      <c r="V9200">
        <v>532</v>
      </c>
      <c r="W9200" t="s">
        <v>54</v>
      </c>
      <c r="X9200" t="s">
        <v>44369</v>
      </c>
      <c r="Y9200" t="s">
        <v>43</v>
      </c>
      <c r="Z9200" s="1">
        <v>45286</v>
      </c>
      <c r="AA9200" s="2">
        <v>0.10043981481481483</v>
      </c>
      <c r="AB9200" s="2">
        <v>0.50372685185185184</v>
      </c>
      <c r="AC9200" t="s">
        <v>45</v>
      </c>
      <c r="AD9200" t="s">
        <v>45</v>
      </c>
      <c r="AE9200" t="s">
        <v>44</v>
      </c>
      <c r="AF9200">
        <v>133</v>
      </c>
    </row>
    <row r="9201" spans="1:32">
      <c r="A9201">
        <v>35311</v>
      </c>
      <c r="B9201">
        <v>34411</v>
      </c>
      <c r="C9201" t="s">
        <v>5137</v>
      </c>
      <c r="D9201" t="s">
        <v>11395</v>
      </c>
      <c r="E9201" t="s">
        <v>34</v>
      </c>
      <c r="F9201" t="s">
        <v>44370</v>
      </c>
      <c r="G9201" t="s">
        <v>44371</v>
      </c>
      <c r="H9201" t="s">
        <v>122</v>
      </c>
      <c r="I9201" s="1">
        <v>19137</v>
      </c>
      <c r="J9201" t="s">
        <v>44372</v>
      </c>
      <c r="K9201" t="s">
        <v>44373</v>
      </c>
      <c r="L9201">
        <v>44440</v>
      </c>
      <c r="M9201" t="s">
        <v>122</v>
      </c>
      <c r="N9201" s="1">
        <v>44972</v>
      </c>
      <c r="O9201" s="1">
        <v>44977</v>
      </c>
      <c r="P9201">
        <v>74</v>
      </c>
      <c r="Q9201">
        <v>3</v>
      </c>
      <c r="R9201" t="s">
        <v>63</v>
      </c>
      <c r="S9201">
        <v>3</v>
      </c>
      <c r="T9201">
        <v>0</v>
      </c>
      <c r="U9201">
        <v>5</v>
      </c>
      <c r="V9201">
        <v>390</v>
      </c>
      <c r="W9201" t="s">
        <v>54</v>
      </c>
      <c r="X9201" t="s">
        <v>44374</v>
      </c>
      <c r="Y9201" t="s">
        <v>81</v>
      </c>
      <c r="Z9201" s="1">
        <v>44948</v>
      </c>
      <c r="AA9201" s="2">
        <v>0.66313657407407411</v>
      </c>
      <c r="AB9201" s="2">
        <v>0.77664351851851843</v>
      </c>
      <c r="AC9201" t="s">
        <v>45</v>
      </c>
      <c r="AD9201" t="s">
        <v>45</v>
      </c>
      <c r="AE9201" t="s">
        <v>44</v>
      </c>
      <c r="AF9201">
        <v>78</v>
      </c>
    </row>
    <row r="9202" spans="1:32">
      <c r="A9202">
        <v>35313</v>
      </c>
      <c r="B9202">
        <v>34413</v>
      </c>
      <c r="C9202" t="s">
        <v>1725</v>
      </c>
      <c r="D9202" t="s">
        <v>16891</v>
      </c>
      <c r="E9202" t="s">
        <v>34</v>
      </c>
      <c r="F9202" t="s">
        <v>44375</v>
      </c>
      <c r="G9202" t="s">
        <v>44376</v>
      </c>
      <c r="H9202" t="s">
        <v>272</v>
      </c>
      <c r="I9202" s="1">
        <v>19272</v>
      </c>
      <c r="J9202" t="s">
        <v>44377</v>
      </c>
      <c r="K9202" t="s">
        <v>17057</v>
      </c>
      <c r="L9202">
        <v>56733</v>
      </c>
      <c r="M9202" t="s">
        <v>272</v>
      </c>
      <c r="N9202" s="1">
        <v>45164</v>
      </c>
      <c r="O9202" s="1">
        <v>45167</v>
      </c>
      <c r="P9202">
        <v>53</v>
      </c>
      <c r="Q9202">
        <v>3</v>
      </c>
      <c r="R9202" t="s">
        <v>63</v>
      </c>
      <c r="S9202">
        <v>3</v>
      </c>
      <c r="T9202">
        <v>1</v>
      </c>
      <c r="U9202">
        <v>3</v>
      </c>
      <c r="V9202">
        <v>255</v>
      </c>
      <c r="W9202" t="s">
        <v>41</v>
      </c>
      <c r="X9202" t="s">
        <v>44378</v>
      </c>
      <c r="Y9202" t="s">
        <v>65</v>
      </c>
      <c r="Z9202" s="1">
        <v>45131</v>
      </c>
      <c r="AA9202" s="2">
        <v>8.1701388888888893E-2</v>
      </c>
      <c r="AB9202" s="2">
        <v>0.96832175925925934</v>
      </c>
      <c r="AC9202" t="s">
        <v>45</v>
      </c>
      <c r="AD9202" t="s">
        <v>44</v>
      </c>
      <c r="AE9202" t="s">
        <v>44</v>
      </c>
      <c r="AF9202">
        <v>85</v>
      </c>
    </row>
    <row r="9203" spans="1:32">
      <c r="A9203">
        <v>35314</v>
      </c>
      <c r="B9203">
        <v>34414</v>
      </c>
      <c r="C9203" t="s">
        <v>1870</v>
      </c>
      <c r="D9203" t="s">
        <v>3541</v>
      </c>
      <c r="E9203" t="s">
        <v>48</v>
      </c>
      <c r="F9203" t="s">
        <v>44379</v>
      </c>
      <c r="G9203" t="s">
        <v>44380</v>
      </c>
      <c r="H9203" t="s">
        <v>60</v>
      </c>
      <c r="I9203" s="1">
        <v>16330</v>
      </c>
      <c r="J9203" t="s">
        <v>44381</v>
      </c>
      <c r="K9203" t="s">
        <v>9773</v>
      </c>
      <c r="L9203">
        <v>52400</v>
      </c>
      <c r="M9203" t="s">
        <v>60</v>
      </c>
      <c r="N9203" s="1">
        <v>45126</v>
      </c>
      <c r="O9203" s="1">
        <v>45128</v>
      </c>
      <c r="P9203">
        <v>40</v>
      </c>
      <c r="Q9203">
        <v>2</v>
      </c>
      <c r="R9203" t="s">
        <v>53</v>
      </c>
      <c r="S9203">
        <v>4</v>
      </c>
      <c r="T9203">
        <v>2</v>
      </c>
      <c r="U9203">
        <v>2</v>
      </c>
      <c r="V9203">
        <v>294</v>
      </c>
      <c r="W9203" t="s">
        <v>54</v>
      </c>
      <c r="X9203" t="s">
        <v>44382</v>
      </c>
      <c r="Y9203" t="s">
        <v>6</v>
      </c>
      <c r="Z9203" s="1">
        <v>45088</v>
      </c>
      <c r="AA9203" s="2">
        <v>0.53978009259259252</v>
      </c>
      <c r="AB9203" s="2">
        <v>0.7299768518518519</v>
      </c>
      <c r="AC9203" t="s">
        <v>44</v>
      </c>
      <c r="AD9203" t="s">
        <v>44</v>
      </c>
      <c r="AE9203" t="s">
        <v>45</v>
      </c>
      <c r="AF9203">
        <v>147</v>
      </c>
    </row>
    <row r="9204" spans="1:32">
      <c r="A9204">
        <v>35315</v>
      </c>
      <c r="B9204">
        <v>34415</v>
      </c>
      <c r="C9204" t="s">
        <v>9000</v>
      </c>
      <c r="D9204" t="s">
        <v>44383</v>
      </c>
      <c r="E9204" t="s">
        <v>48</v>
      </c>
      <c r="F9204" t="s">
        <v>44384</v>
      </c>
      <c r="G9204" t="s">
        <v>44385</v>
      </c>
      <c r="H9204" t="s">
        <v>295</v>
      </c>
      <c r="I9204" s="1">
        <v>27677</v>
      </c>
      <c r="J9204" t="s">
        <v>44386</v>
      </c>
      <c r="K9204" t="s">
        <v>44387</v>
      </c>
      <c r="L9204">
        <v>47750</v>
      </c>
      <c r="M9204" t="s">
        <v>295</v>
      </c>
      <c r="N9204" s="1">
        <v>45021</v>
      </c>
      <c r="O9204" s="1">
        <v>45024</v>
      </c>
      <c r="P9204">
        <v>5</v>
      </c>
      <c r="Q9204">
        <v>1</v>
      </c>
      <c r="R9204" t="s">
        <v>63</v>
      </c>
      <c r="S9204">
        <v>3</v>
      </c>
      <c r="T9204">
        <v>0</v>
      </c>
      <c r="U9204">
        <v>3</v>
      </c>
      <c r="V9204">
        <v>219</v>
      </c>
      <c r="W9204" t="s">
        <v>41</v>
      </c>
      <c r="X9204" t="s">
        <v>44388</v>
      </c>
      <c r="Y9204" t="s">
        <v>6</v>
      </c>
      <c r="Z9204" s="1">
        <v>45006</v>
      </c>
      <c r="AA9204" s="2">
        <v>0.63975694444444442</v>
      </c>
      <c r="AB9204" s="2">
        <v>0.30791666666666667</v>
      </c>
      <c r="AC9204" t="s">
        <v>44</v>
      </c>
      <c r="AD9204" t="s">
        <v>45</v>
      </c>
      <c r="AE9204" t="s">
        <v>45</v>
      </c>
      <c r="AF9204">
        <v>73</v>
      </c>
    </row>
    <row r="9205" spans="1:32">
      <c r="A9205">
        <v>35320</v>
      </c>
      <c r="B9205">
        <v>34420</v>
      </c>
      <c r="C9205" t="s">
        <v>11637</v>
      </c>
      <c r="D9205" t="s">
        <v>3912</v>
      </c>
      <c r="E9205" t="s">
        <v>34</v>
      </c>
      <c r="F9205" t="s">
        <v>44389</v>
      </c>
      <c r="G9205" t="s">
        <v>44390</v>
      </c>
      <c r="H9205" t="s">
        <v>70</v>
      </c>
      <c r="I9205" s="1">
        <v>25214</v>
      </c>
      <c r="J9205" t="s">
        <v>44391</v>
      </c>
      <c r="K9205" t="s">
        <v>44392</v>
      </c>
      <c r="L9205">
        <v>45530</v>
      </c>
      <c r="M9205" t="s">
        <v>70</v>
      </c>
      <c r="N9205" s="1">
        <v>44993</v>
      </c>
      <c r="O9205" s="1">
        <v>44995</v>
      </c>
      <c r="P9205">
        <v>25</v>
      </c>
      <c r="Q9205">
        <v>1</v>
      </c>
      <c r="R9205" t="s">
        <v>53</v>
      </c>
      <c r="S9205">
        <v>3</v>
      </c>
      <c r="T9205">
        <v>1</v>
      </c>
      <c r="U9205">
        <v>2</v>
      </c>
      <c r="V9205">
        <v>254</v>
      </c>
      <c r="W9205" t="s">
        <v>41</v>
      </c>
      <c r="X9205" t="s">
        <v>44393</v>
      </c>
      <c r="Y9205" t="s">
        <v>65</v>
      </c>
      <c r="Z9205" s="1">
        <v>44988</v>
      </c>
      <c r="AA9205" s="2">
        <v>0.92645833333333327</v>
      </c>
      <c r="AB9205" s="2">
        <v>0.41523148148148148</v>
      </c>
      <c r="AC9205" t="s">
        <v>44</v>
      </c>
      <c r="AD9205" t="s">
        <v>44</v>
      </c>
      <c r="AE9205" t="s">
        <v>45</v>
      </c>
      <c r="AF9205">
        <v>127</v>
      </c>
    </row>
    <row r="9206" spans="1:32">
      <c r="A9206">
        <v>35321</v>
      </c>
      <c r="B9206">
        <v>34421</v>
      </c>
      <c r="C9206" t="s">
        <v>602</v>
      </c>
      <c r="D9206" t="s">
        <v>1404</v>
      </c>
      <c r="E9206" t="s">
        <v>34</v>
      </c>
      <c r="F9206" t="s">
        <v>44394</v>
      </c>
      <c r="G9206" t="s">
        <v>44395</v>
      </c>
      <c r="H9206" t="s">
        <v>171</v>
      </c>
      <c r="I9206" s="1">
        <v>36239</v>
      </c>
      <c r="J9206" t="s">
        <v>44396</v>
      </c>
      <c r="K9206" t="s">
        <v>14611</v>
      </c>
      <c r="L9206">
        <v>45625</v>
      </c>
      <c r="M9206" t="s">
        <v>171</v>
      </c>
      <c r="N9206" s="1">
        <v>45242</v>
      </c>
      <c r="O9206" s="1">
        <v>45246</v>
      </c>
      <c r="P9206">
        <v>56</v>
      </c>
      <c r="Q9206">
        <v>3</v>
      </c>
      <c r="R9206" t="s">
        <v>63</v>
      </c>
      <c r="S9206">
        <v>3</v>
      </c>
      <c r="T9206">
        <v>0</v>
      </c>
      <c r="U9206">
        <v>4</v>
      </c>
      <c r="V9206">
        <v>300</v>
      </c>
      <c r="W9206" t="s">
        <v>54</v>
      </c>
      <c r="X9206" t="s">
        <v>44397</v>
      </c>
      <c r="Y9206" t="s">
        <v>6</v>
      </c>
      <c r="Z9206" s="1">
        <v>45215</v>
      </c>
      <c r="AA9206" s="2">
        <v>9.7476851851851842E-2</v>
      </c>
      <c r="AB9206" s="2">
        <v>0.74290509259259263</v>
      </c>
      <c r="AC9206" t="s">
        <v>45</v>
      </c>
      <c r="AD9206" t="s">
        <v>44</v>
      </c>
      <c r="AE9206" t="s">
        <v>45</v>
      </c>
      <c r="AF9206">
        <v>75</v>
      </c>
    </row>
    <row r="9207" spans="1:32">
      <c r="A9207">
        <v>35323</v>
      </c>
      <c r="B9207">
        <v>34423</v>
      </c>
      <c r="C9207" t="s">
        <v>1262</v>
      </c>
      <c r="D9207" t="s">
        <v>126</v>
      </c>
      <c r="E9207" t="s">
        <v>34</v>
      </c>
      <c r="F9207" t="s">
        <v>44398</v>
      </c>
      <c r="G9207" t="s">
        <v>44399</v>
      </c>
      <c r="H9207" t="s">
        <v>115</v>
      </c>
      <c r="I9207" s="1">
        <v>38269</v>
      </c>
      <c r="J9207" t="s">
        <v>44400</v>
      </c>
      <c r="K9207" t="s">
        <v>44401</v>
      </c>
      <c r="L9207">
        <v>62386</v>
      </c>
      <c r="M9207" t="s">
        <v>115</v>
      </c>
      <c r="N9207" s="1">
        <v>45244</v>
      </c>
      <c r="O9207" s="1">
        <v>45249</v>
      </c>
      <c r="P9207">
        <v>83</v>
      </c>
      <c r="Q9207">
        <v>4</v>
      </c>
      <c r="R9207" t="s">
        <v>63</v>
      </c>
      <c r="S9207">
        <v>2</v>
      </c>
      <c r="T9207">
        <v>0</v>
      </c>
      <c r="U9207">
        <v>5</v>
      </c>
      <c r="V9207">
        <v>350</v>
      </c>
      <c r="W9207" t="s">
        <v>54</v>
      </c>
      <c r="X9207" t="s">
        <v>44402</v>
      </c>
      <c r="Y9207" t="s">
        <v>43</v>
      </c>
      <c r="Z9207" s="1">
        <v>45239</v>
      </c>
      <c r="AA9207" s="2">
        <v>0.13686342592592593</v>
      </c>
      <c r="AB9207" s="2">
        <v>0.96795138888888888</v>
      </c>
      <c r="AC9207" t="s">
        <v>44</v>
      </c>
      <c r="AD9207" t="s">
        <v>45</v>
      </c>
      <c r="AE9207" t="s">
        <v>44</v>
      </c>
      <c r="AF9207">
        <v>70</v>
      </c>
    </row>
    <row r="9208" spans="1:32">
      <c r="A9208">
        <v>35324</v>
      </c>
      <c r="B9208">
        <v>34424</v>
      </c>
      <c r="C9208" t="s">
        <v>8452</v>
      </c>
      <c r="D9208" t="s">
        <v>8344</v>
      </c>
      <c r="E9208" t="s">
        <v>34</v>
      </c>
      <c r="F9208" t="s">
        <v>44403</v>
      </c>
      <c r="G9208" t="s">
        <v>44404</v>
      </c>
      <c r="H9208" t="s">
        <v>60</v>
      </c>
      <c r="I9208" s="1">
        <v>26705</v>
      </c>
      <c r="J9208" t="s">
        <v>44405</v>
      </c>
      <c r="K9208" t="s">
        <v>44046</v>
      </c>
      <c r="L9208">
        <v>21355</v>
      </c>
      <c r="M9208" t="s">
        <v>60</v>
      </c>
      <c r="N9208" s="1">
        <v>45017</v>
      </c>
      <c r="O9208" s="1">
        <v>45019</v>
      </c>
      <c r="P9208">
        <v>68</v>
      </c>
      <c r="Q9208">
        <v>3</v>
      </c>
      <c r="R9208" t="s">
        <v>63</v>
      </c>
      <c r="S9208">
        <v>4</v>
      </c>
      <c r="T9208">
        <v>0</v>
      </c>
      <c r="U9208">
        <v>2</v>
      </c>
      <c r="V9208">
        <v>152</v>
      </c>
      <c r="W9208" t="s">
        <v>54</v>
      </c>
      <c r="X9208" t="s">
        <v>44406</v>
      </c>
      <c r="Y9208" t="s">
        <v>6</v>
      </c>
      <c r="Z9208" s="1">
        <v>44978</v>
      </c>
      <c r="AA9208" s="2">
        <v>0.45124999999999998</v>
      </c>
      <c r="AB9208" s="2">
        <v>0.43810185185185185</v>
      </c>
      <c r="AC9208" t="s">
        <v>45</v>
      </c>
      <c r="AD9208" t="s">
        <v>44</v>
      </c>
      <c r="AE9208" t="s">
        <v>44</v>
      </c>
      <c r="AF9208">
        <v>76</v>
      </c>
    </row>
    <row r="9209" spans="1:32">
      <c r="A9209">
        <v>35328</v>
      </c>
      <c r="B9209">
        <v>34428</v>
      </c>
      <c r="C9209" t="s">
        <v>1050</v>
      </c>
      <c r="D9209" t="s">
        <v>327</v>
      </c>
      <c r="E9209" t="s">
        <v>34</v>
      </c>
      <c r="F9209" t="s">
        <v>44407</v>
      </c>
      <c r="G9209">
        <v>8899026950</v>
      </c>
      <c r="H9209" t="s">
        <v>77</v>
      </c>
      <c r="I9209" s="1">
        <v>20148</v>
      </c>
      <c r="J9209" t="s">
        <v>44408</v>
      </c>
      <c r="K9209" t="s">
        <v>34215</v>
      </c>
      <c r="L9209">
        <v>73072</v>
      </c>
      <c r="M9209" t="s">
        <v>77</v>
      </c>
      <c r="N9209" s="1">
        <v>45133</v>
      </c>
      <c r="O9209" s="1">
        <v>45138</v>
      </c>
      <c r="P9209">
        <v>32</v>
      </c>
      <c r="Q9209">
        <v>2</v>
      </c>
      <c r="R9209" t="s">
        <v>63</v>
      </c>
      <c r="S9209">
        <v>4</v>
      </c>
      <c r="T9209">
        <v>1</v>
      </c>
      <c r="U9209">
        <v>5</v>
      </c>
      <c r="V9209">
        <v>425</v>
      </c>
      <c r="W9209" t="s">
        <v>54</v>
      </c>
      <c r="X9209" t="s">
        <v>44409</v>
      </c>
      <c r="Y9209" t="s">
        <v>6</v>
      </c>
      <c r="Z9209" s="1">
        <v>45114</v>
      </c>
      <c r="AA9209" s="2">
        <v>0.49364583333333334</v>
      </c>
      <c r="AB9209" s="2">
        <v>0.12287037037037037</v>
      </c>
      <c r="AC9209" t="s">
        <v>44</v>
      </c>
      <c r="AD9209" t="s">
        <v>44</v>
      </c>
      <c r="AE9209" t="s">
        <v>45</v>
      </c>
      <c r="AF9209">
        <v>85</v>
      </c>
    </row>
    <row r="9210" spans="1:32">
      <c r="A9210">
        <v>35329</v>
      </c>
      <c r="B9210">
        <v>34429</v>
      </c>
      <c r="C9210" t="s">
        <v>6880</v>
      </c>
      <c r="D9210" t="s">
        <v>4349</v>
      </c>
      <c r="E9210" t="s">
        <v>48</v>
      </c>
      <c r="F9210" t="s">
        <v>44410</v>
      </c>
      <c r="G9210" t="s">
        <v>44411</v>
      </c>
      <c r="H9210" t="s">
        <v>418</v>
      </c>
      <c r="I9210" s="1">
        <v>25369</v>
      </c>
      <c r="J9210" t="s">
        <v>44412</v>
      </c>
      <c r="K9210" t="s">
        <v>44413</v>
      </c>
      <c r="L9210">
        <v>47922</v>
      </c>
      <c r="M9210" t="s">
        <v>418</v>
      </c>
      <c r="N9210" s="1">
        <v>45071</v>
      </c>
      <c r="O9210" s="1">
        <v>45076</v>
      </c>
      <c r="P9210">
        <v>16</v>
      </c>
      <c r="Q9210">
        <v>1</v>
      </c>
      <c r="R9210" t="s">
        <v>53</v>
      </c>
      <c r="S9210">
        <v>1</v>
      </c>
      <c r="T9210">
        <v>0</v>
      </c>
      <c r="U9210">
        <v>5</v>
      </c>
      <c r="V9210">
        <v>700</v>
      </c>
      <c r="W9210" t="s">
        <v>41</v>
      </c>
      <c r="X9210" t="s">
        <v>44414</v>
      </c>
      <c r="Y9210" t="s">
        <v>6</v>
      </c>
      <c r="Z9210" s="1">
        <v>45065</v>
      </c>
      <c r="AA9210" s="2">
        <v>0.48789351851851853</v>
      </c>
      <c r="AB9210" s="2">
        <v>0.88297453703703699</v>
      </c>
      <c r="AC9210" t="s">
        <v>45</v>
      </c>
      <c r="AD9210" t="s">
        <v>45</v>
      </c>
      <c r="AE9210" t="s">
        <v>45</v>
      </c>
      <c r="AF9210">
        <v>140</v>
      </c>
    </row>
    <row r="9211" spans="1:32">
      <c r="A9211">
        <v>35332</v>
      </c>
      <c r="B9211">
        <v>34432</v>
      </c>
      <c r="C9211" t="s">
        <v>5236</v>
      </c>
      <c r="D9211" t="s">
        <v>83</v>
      </c>
      <c r="E9211" t="s">
        <v>48</v>
      </c>
      <c r="F9211" t="s">
        <v>27656</v>
      </c>
      <c r="G9211" t="s">
        <v>44415</v>
      </c>
      <c r="H9211" t="s">
        <v>115</v>
      </c>
      <c r="I9211" s="1">
        <v>29877</v>
      </c>
      <c r="J9211" t="s">
        <v>44416</v>
      </c>
      <c r="K9211" t="s">
        <v>44417</v>
      </c>
      <c r="L9211">
        <v>99034</v>
      </c>
      <c r="M9211" t="s">
        <v>115</v>
      </c>
      <c r="N9211" s="1">
        <v>45066</v>
      </c>
      <c r="O9211" s="1">
        <v>45071</v>
      </c>
      <c r="P9211">
        <v>44</v>
      </c>
      <c r="Q9211">
        <v>2</v>
      </c>
      <c r="R9211" t="s">
        <v>63</v>
      </c>
      <c r="S9211">
        <v>2</v>
      </c>
      <c r="T9211">
        <v>0</v>
      </c>
      <c r="U9211">
        <v>5</v>
      </c>
      <c r="V9211">
        <v>375</v>
      </c>
      <c r="W9211" t="s">
        <v>41</v>
      </c>
      <c r="X9211" t="s">
        <v>44418</v>
      </c>
      <c r="Y9211" t="s">
        <v>81</v>
      </c>
      <c r="Z9211" s="1">
        <v>45035</v>
      </c>
      <c r="AA9211" s="2">
        <v>0.18667824074074071</v>
      </c>
      <c r="AB9211" s="2">
        <v>0.12858796296296296</v>
      </c>
      <c r="AC9211" t="s">
        <v>44</v>
      </c>
      <c r="AD9211" t="s">
        <v>45</v>
      </c>
      <c r="AE9211" t="s">
        <v>44</v>
      </c>
      <c r="AF9211">
        <v>75</v>
      </c>
    </row>
    <row r="9212" spans="1:32">
      <c r="A9212">
        <v>35334</v>
      </c>
      <c r="B9212">
        <v>34434</v>
      </c>
      <c r="C9212" t="s">
        <v>384</v>
      </c>
      <c r="D9212" t="s">
        <v>184</v>
      </c>
      <c r="E9212" t="s">
        <v>34</v>
      </c>
      <c r="F9212" t="s">
        <v>44419</v>
      </c>
      <c r="G9212">
        <f>1-202-738-6094</f>
        <v>-7033</v>
      </c>
      <c r="H9212" t="s">
        <v>217</v>
      </c>
      <c r="I9212" s="1">
        <v>34760</v>
      </c>
      <c r="J9212" t="s">
        <v>44420</v>
      </c>
      <c r="K9212" t="s">
        <v>44421</v>
      </c>
      <c r="L9212">
        <v>50948</v>
      </c>
      <c r="M9212" t="s">
        <v>217</v>
      </c>
      <c r="N9212" s="1">
        <v>45084</v>
      </c>
      <c r="O9212" s="1">
        <v>45085</v>
      </c>
      <c r="P9212">
        <v>78</v>
      </c>
      <c r="Q9212">
        <v>4</v>
      </c>
      <c r="R9212" t="s">
        <v>40</v>
      </c>
      <c r="S9212">
        <v>1</v>
      </c>
      <c r="T9212">
        <v>2</v>
      </c>
      <c r="U9212">
        <v>1</v>
      </c>
      <c r="V9212">
        <v>213</v>
      </c>
      <c r="W9212" t="s">
        <v>54</v>
      </c>
      <c r="X9212" t="s">
        <v>44422</v>
      </c>
      <c r="Y9212" t="s">
        <v>43</v>
      </c>
      <c r="Z9212" s="1">
        <v>45046</v>
      </c>
      <c r="AA9212" s="2">
        <v>0.54612268518518514</v>
      </c>
      <c r="AB9212" s="2">
        <v>0.21525462962962963</v>
      </c>
      <c r="AC9212" t="s">
        <v>45</v>
      </c>
      <c r="AD9212" t="s">
        <v>45</v>
      </c>
      <c r="AE9212" t="s">
        <v>44</v>
      </c>
      <c r="AF9212">
        <v>213</v>
      </c>
    </row>
    <row r="9213" spans="1:32">
      <c r="A9213">
        <v>35336</v>
      </c>
      <c r="B9213">
        <v>34436</v>
      </c>
      <c r="C9213" t="s">
        <v>1022</v>
      </c>
      <c r="D9213" t="s">
        <v>12521</v>
      </c>
      <c r="E9213" t="s">
        <v>48</v>
      </c>
      <c r="F9213" t="s">
        <v>44423</v>
      </c>
      <c r="G9213" t="s">
        <v>44424</v>
      </c>
      <c r="H9213" t="s">
        <v>423</v>
      </c>
      <c r="I9213" s="1">
        <v>35955</v>
      </c>
      <c r="J9213" t="s">
        <v>44425</v>
      </c>
      <c r="K9213" t="s">
        <v>8369</v>
      </c>
      <c r="L9213">
        <v>3786</v>
      </c>
      <c r="M9213" t="s">
        <v>423</v>
      </c>
      <c r="N9213" s="1">
        <v>45150</v>
      </c>
      <c r="O9213" s="1">
        <v>45151</v>
      </c>
      <c r="P9213">
        <v>49</v>
      </c>
      <c r="Q9213">
        <v>2</v>
      </c>
      <c r="R9213" t="s">
        <v>53</v>
      </c>
      <c r="S9213">
        <v>4</v>
      </c>
      <c r="T9213">
        <v>2</v>
      </c>
      <c r="U9213">
        <v>1</v>
      </c>
      <c r="V9213">
        <v>149</v>
      </c>
      <c r="W9213" t="s">
        <v>54</v>
      </c>
      <c r="X9213" t="s">
        <v>44426</v>
      </c>
      <c r="Y9213" t="s">
        <v>81</v>
      </c>
      <c r="Z9213" s="1">
        <v>45120</v>
      </c>
      <c r="AA9213" s="2">
        <v>0.26122685185185185</v>
      </c>
      <c r="AB9213" s="2">
        <v>0.73932870370370374</v>
      </c>
      <c r="AC9213" t="s">
        <v>44</v>
      </c>
      <c r="AD9213" t="s">
        <v>44</v>
      </c>
      <c r="AE9213" t="s">
        <v>44</v>
      </c>
      <c r="AF9213">
        <v>149</v>
      </c>
    </row>
    <row r="9214" spans="1:32">
      <c r="A9214">
        <v>35338</v>
      </c>
      <c r="B9214">
        <v>34438</v>
      </c>
      <c r="C9214" t="s">
        <v>864</v>
      </c>
      <c r="D9214" t="s">
        <v>15848</v>
      </c>
      <c r="E9214" t="s">
        <v>48</v>
      </c>
      <c r="F9214" t="s">
        <v>44427</v>
      </c>
      <c r="G9214" t="s">
        <v>44428</v>
      </c>
      <c r="H9214" t="s">
        <v>280</v>
      </c>
      <c r="I9214" s="1">
        <v>23664</v>
      </c>
      <c r="J9214" t="s">
        <v>44429</v>
      </c>
      <c r="K9214" t="s">
        <v>3244</v>
      </c>
      <c r="L9214">
        <v>12580</v>
      </c>
      <c r="M9214" t="s">
        <v>280</v>
      </c>
      <c r="N9214" s="1">
        <v>45239</v>
      </c>
      <c r="O9214" s="1">
        <v>45240</v>
      </c>
      <c r="P9214">
        <v>15</v>
      </c>
      <c r="Q9214">
        <v>1</v>
      </c>
      <c r="R9214" t="s">
        <v>40</v>
      </c>
      <c r="S9214">
        <v>4</v>
      </c>
      <c r="T9214">
        <v>1</v>
      </c>
      <c r="U9214">
        <v>1</v>
      </c>
      <c r="V9214">
        <v>238</v>
      </c>
      <c r="W9214" t="s">
        <v>54</v>
      </c>
      <c r="X9214" t="s">
        <v>44430</v>
      </c>
      <c r="Y9214" t="s">
        <v>6</v>
      </c>
      <c r="Z9214" s="1">
        <v>45223</v>
      </c>
      <c r="AA9214" s="2">
        <v>0.48049768518518521</v>
      </c>
      <c r="AB9214" s="2">
        <v>0.22784722222222223</v>
      </c>
      <c r="AC9214" t="s">
        <v>45</v>
      </c>
      <c r="AD9214" t="s">
        <v>44</v>
      </c>
      <c r="AE9214" t="s">
        <v>45</v>
      </c>
      <c r="AF9214">
        <v>238</v>
      </c>
    </row>
    <row r="9215" spans="1:32">
      <c r="A9215">
        <v>35340</v>
      </c>
      <c r="B9215">
        <v>34440</v>
      </c>
      <c r="C9215" t="s">
        <v>1275</v>
      </c>
      <c r="D9215" t="s">
        <v>44431</v>
      </c>
      <c r="E9215" t="s">
        <v>48</v>
      </c>
      <c r="F9215" t="s">
        <v>44432</v>
      </c>
      <c r="G9215" t="s">
        <v>44433</v>
      </c>
      <c r="H9215" t="s">
        <v>692</v>
      </c>
      <c r="I9215" s="1">
        <v>18795</v>
      </c>
      <c r="J9215" t="s">
        <v>44434</v>
      </c>
      <c r="K9215" t="s">
        <v>44435</v>
      </c>
      <c r="L9215">
        <v>86724</v>
      </c>
      <c r="M9215" t="s">
        <v>692</v>
      </c>
      <c r="N9215" s="1">
        <v>45159</v>
      </c>
      <c r="O9215" s="1">
        <v>45161</v>
      </c>
      <c r="P9215">
        <v>43</v>
      </c>
      <c r="Q9215">
        <v>2</v>
      </c>
      <c r="R9215" t="s">
        <v>53</v>
      </c>
      <c r="S9215">
        <v>2</v>
      </c>
      <c r="T9215">
        <v>0</v>
      </c>
      <c r="U9215">
        <v>2</v>
      </c>
      <c r="V9215">
        <v>244</v>
      </c>
      <c r="W9215" t="s">
        <v>54</v>
      </c>
      <c r="X9215" t="s">
        <v>44436</v>
      </c>
      <c r="Y9215" t="s">
        <v>6</v>
      </c>
      <c r="Z9215" s="1">
        <v>45135</v>
      </c>
      <c r="AA9215" s="2">
        <v>0.5505902777777778</v>
      </c>
      <c r="AB9215" s="2">
        <v>0.4226273148148148</v>
      </c>
      <c r="AC9215" t="s">
        <v>44</v>
      </c>
      <c r="AD9215" t="s">
        <v>44</v>
      </c>
      <c r="AE9215" t="s">
        <v>44</v>
      </c>
      <c r="AF9215">
        <v>122</v>
      </c>
    </row>
    <row r="9216" spans="1:32">
      <c r="A9216">
        <v>35342</v>
      </c>
      <c r="B9216">
        <v>34442</v>
      </c>
      <c r="C9216" t="s">
        <v>90</v>
      </c>
      <c r="D9216" t="s">
        <v>1368</v>
      </c>
      <c r="E9216" t="s">
        <v>34</v>
      </c>
      <c r="F9216" t="s">
        <v>44437</v>
      </c>
      <c r="G9216" t="s">
        <v>44438</v>
      </c>
      <c r="H9216" t="s">
        <v>201</v>
      </c>
      <c r="I9216" s="1">
        <v>18290</v>
      </c>
      <c r="J9216" t="s">
        <v>44439</v>
      </c>
      <c r="K9216" t="s">
        <v>44440</v>
      </c>
      <c r="L9216">
        <v>48299</v>
      </c>
      <c r="M9216" t="s">
        <v>201</v>
      </c>
      <c r="N9216" s="1">
        <v>45158</v>
      </c>
      <c r="O9216" s="1">
        <v>45160</v>
      </c>
      <c r="P9216">
        <v>38</v>
      </c>
      <c r="Q9216">
        <v>2</v>
      </c>
      <c r="R9216" t="s">
        <v>63</v>
      </c>
      <c r="S9216">
        <v>3</v>
      </c>
      <c r="T9216">
        <v>2</v>
      </c>
      <c r="U9216">
        <v>2</v>
      </c>
      <c r="V9216">
        <v>174</v>
      </c>
      <c r="W9216" t="s">
        <v>41</v>
      </c>
      <c r="X9216" t="s">
        <v>44441</v>
      </c>
      <c r="Y9216" t="s">
        <v>65</v>
      </c>
      <c r="Z9216" s="1">
        <v>45143</v>
      </c>
      <c r="AA9216" s="2">
        <v>0.73280092592592594</v>
      </c>
      <c r="AB9216" s="2">
        <v>0.16017361111111111</v>
      </c>
      <c r="AC9216" t="s">
        <v>44</v>
      </c>
      <c r="AD9216" t="s">
        <v>44</v>
      </c>
      <c r="AE9216" t="s">
        <v>45</v>
      </c>
      <c r="AF9216">
        <v>87</v>
      </c>
    </row>
    <row r="9217" spans="1:32">
      <c r="A9217">
        <v>35344</v>
      </c>
      <c r="B9217">
        <v>34444</v>
      </c>
      <c r="C9217" t="s">
        <v>12152</v>
      </c>
      <c r="D9217" t="s">
        <v>3066</v>
      </c>
      <c r="E9217" t="s">
        <v>34</v>
      </c>
      <c r="F9217" t="s">
        <v>44442</v>
      </c>
      <c r="G9217" t="s">
        <v>44443</v>
      </c>
      <c r="H9217" t="s">
        <v>209</v>
      </c>
      <c r="I9217" s="1">
        <v>22223</v>
      </c>
      <c r="J9217" t="s">
        <v>44444</v>
      </c>
      <c r="K9217" t="s">
        <v>44445</v>
      </c>
      <c r="L9217">
        <v>51473</v>
      </c>
      <c r="M9217" t="s">
        <v>209</v>
      </c>
      <c r="N9217" s="1">
        <v>45200</v>
      </c>
      <c r="O9217" s="1">
        <v>45201</v>
      </c>
      <c r="P9217">
        <v>17</v>
      </c>
      <c r="Q9217">
        <v>1</v>
      </c>
      <c r="R9217" t="s">
        <v>63</v>
      </c>
      <c r="S9217">
        <v>3</v>
      </c>
      <c r="T9217">
        <v>1</v>
      </c>
      <c r="U9217">
        <v>1</v>
      </c>
      <c r="V9217">
        <v>72</v>
      </c>
      <c r="W9217" t="s">
        <v>41</v>
      </c>
      <c r="X9217" t="s">
        <v>44446</v>
      </c>
      <c r="Y9217" t="s">
        <v>81</v>
      </c>
      <c r="Z9217" s="1">
        <v>45178</v>
      </c>
      <c r="AA9217" s="2">
        <v>0.8115162037037037</v>
      </c>
      <c r="AB9217" s="2">
        <v>0.53684027777777776</v>
      </c>
      <c r="AC9217" t="s">
        <v>44</v>
      </c>
      <c r="AD9217" t="s">
        <v>44</v>
      </c>
      <c r="AE9217" t="s">
        <v>45</v>
      </c>
      <c r="AF9217">
        <v>72</v>
      </c>
    </row>
    <row r="9218" spans="1:32">
      <c r="A9218">
        <v>35345</v>
      </c>
      <c r="B9218">
        <v>34445</v>
      </c>
      <c r="C9218" t="s">
        <v>1913</v>
      </c>
      <c r="D9218" t="s">
        <v>46</v>
      </c>
      <c r="E9218" t="s">
        <v>34</v>
      </c>
      <c r="F9218" t="s">
        <v>44447</v>
      </c>
      <c r="G9218">
        <v>7495923080</v>
      </c>
      <c r="H9218" t="s">
        <v>94</v>
      </c>
      <c r="I9218" s="1">
        <v>21756</v>
      </c>
      <c r="J9218" t="s">
        <v>44448</v>
      </c>
      <c r="K9218" t="s">
        <v>44449</v>
      </c>
      <c r="L9218">
        <v>55727</v>
      </c>
      <c r="M9218" t="s">
        <v>94</v>
      </c>
      <c r="N9218" s="1">
        <v>45165</v>
      </c>
      <c r="O9218" s="1">
        <v>45166</v>
      </c>
      <c r="P9218">
        <v>7</v>
      </c>
      <c r="Q9218">
        <v>1</v>
      </c>
      <c r="R9218" t="s">
        <v>53</v>
      </c>
      <c r="S9218">
        <v>4</v>
      </c>
      <c r="T9218">
        <v>0</v>
      </c>
      <c r="U9218">
        <v>1</v>
      </c>
      <c r="V9218">
        <v>128</v>
      </c>
      <c r="W9218" t="s">
        <v>41</v>
      </c>
      <c r="X9218" t="s">
        <v>44450</v>
      </c>
      <c r="Y9218" t="s">
        <v>6</v>
      </c>
      <c r="Z9218" s="1">
        <v>45130</v>
      </c>
      <c r="AA9218" s="2">
        <v>6.2013888888888889E-2</v>
      </c>
      <c r="AB9218" s="2">
        <v>0.25101851851851853</v>
      </c>
      <c r="AC9218" t="s">
        <v>45</v>
      </c>
      <c r="AD9218" t="s">
        <v>44</v>
      </c>
      <c r="AE9218" t="s">
        <v>45</v>
      </c>
      <c r="AF9218">
        <v>128</v>
      </c>
    </row>
    <row r="9219" spans="1:32">
      <c r="A9219">
        <v>35347</v>
      </c>
      <c r="B9219">
        <v>34447</v>
      </c>
      <c r="C9219" t="s">
        <v>391</v>
      </c>
      <c r="D9219" t="s">
        <v>1465</v>
      </c>
      <c r="E9219" t="s">
        <v>34</v>
      </c>
      <c r="F9219" t="s">
        <v>44451</v>
      </c>
      <c r="G9219" t="s">
        <v>44452</v>
      </c>
      <c r="H9219" t="s">
        <v>201</v>
      </c>
      <c r="I9219" s="1">
        <v>22731</v>
      </c>
      <c r="J9219" t="s">
        <v>44453</v>
      </c>
      <c r="K9219" t="s">
        <v>44454</v>
      </c>
      <c r="L9219">
        <v>51371</v>
      </c>
      <c r="M9219" t="s">
        <v>201</v>
      </c>
      <c r="N9219" s="1">
        <v>45125</v>
      </c>
      <c r="O9219" s="1">
        <v>45126</v>
      </c>
      <c r="P9219">
        <v>69</v>
      </c>
      <c r="Q9219">
        <v>3</v>
      </c>
      <c r="R9219" t="s">
        <v>40</v>
      </c>
      <c r="S9219">
        <v>2</v>
      </c>
      <c r="T9219">
        <v>2</v>
      </c>
      <c r="U9219">
        <v>1</v>
      </c>
      <c r="V9219">
        <v>206</v>
      </c>
      <c r="W9219" t="s">
        <v>54</v>
      </c>
      <c r="X9219" t="s">
        <v>44455</v>
      </c>
      <c r="Y9219" t="s">
        <v>81</v>
      </c>
      <c r="Z9219" s="1">
        <v>45118</v>
      </c>
      <c r="AA9219" s="2">
        <v>4.9641203703703701E-2</v>
      </c>
      <c r="AB9219" s="2">
        <v>0.64886574074074077</v>
      </c>
      <c r="AC9219" t="s">
        <v>45</v>
      </c>
      <c r="AD9219" t="s">
        <v>44</v>
      </c>
      <c r="AE9219" t="s">
        <v>44</v>
      </c>
      <c r="AF9219">
        <v>206</v>
      </c>
    </row>
    <row r="9220" spans="1:32">
      <c r="A9220">
        <v>35351</v>
      </c>
      <c r="B9220">
        <v>34451</v>
      </c>
      <c r="C9220" t="s">
        <v>1367</v>
      </c>
      <c r="D9220" t="s">
        <v>22919</v>
      </c>
      <c r="E9220" t="s">
        <v>34</v>
      </c>
      <c r="F9220" t="s">
        <v>44456</v>
      </c>
      <c r="G9220" t="s">
        <v>44457</v>
      </c>
      <c r="H9220" t="s">
        <v>904</v>
      </c>
      <c r="I9220" s="1">
        <v>29553</v>
      </c>
      <c r="J9220" t="s">
        <v>44458</v>
      </c>
      <c r="K9220" t="s">
        <v>2159</v>
      </c>
      <c r="L9220">
        <v>42680</v>
      </c>
      <c r="M9220" t="s">
        <v>904</v>
      </c>
      <c r="N9220" s="1">
        <v>45082</v>
      </c>
      <c r="O9220" s="1">
        <v>45086</v>
      </c>
      <c r="P9220">
        <v>53</v>
      </c>
      <c r="Q9220">
        <v>3</v>
      </c>
      <c r="R9220" t="s">
        <v>63</v>
      </c>
      <c r="S9220">
        <v>3</v>
      </c>
      <c r="T9220">
        <v>1</v>
      </c>
      <c r="U9220">
        <v>4</v>
      </c>
      <c r="V9220">
        <v>256</v>
      </c>
      <c r="W9220" t="s">
        <v>54</v>
      </c>
      <c r="X9220" t="s">
        <v>44459</v>
      </c>
      <c r="Y9220" t="s">
        <v>6</v>
      </c>
      <c r="Z9220" s="1">
        <v>45062</v>
      </c>
      <c r="AA9220" s="2">
        <v>0.78623842592592597</v>
      </c>
      <c r="AB9220" s="2">
        <v>0.94758101851851861</v>
      </c>
      <c r="AC9220" t="s">
        <v>44</v>
      </c>
      <c r="AD9220" t="s">
        <v>44</v>
      </c>
      <c r="AE9220" t="s">
        <v>45</v>
      </c>
      <c r="AF9220">
        <v>64</v>
      </c>
    </row>
    <row r="9221" spans="1:32">
      <c r="A9221">
        <v>35352</v>
      </c>
      <c r="B9221">
        <v>34452</v>
      </c>
      <c r="C9221" t="s">
        <v>501</v>
      </c>
      <c r="D9221" t="s">
        <v>5089</v>
      </c>
      <c r="E9221" t="s">
        <v>34</v>
      </c>
      <c r="F9221" t="s">
        <v>44460</v>
      </c>
      <c r="G9221" t="s">
        <v>44461</v>
      </c>
      <c r="H9221" t="s">
        <v>272</v>
      </c>
      <c r="I9221" s="1">
        <v>34604</v>
      </c>
      <c r="J9221" t="s">
        <v>44462</v>
      </c>
      <c r="K9221" t="s">
        <v>26902</v>
      </c>
      <c r="L9221">
        <v>51458</v>
      </c>
      <c r="M9221" t="s">
        <v>272</v>
      </c>
      <c r="N9221" s="1">
        <v>45215</v>
      </c>
      <c r="O9221" s="1">
        <v>45217</v>
      </c>
      <c r="P9221">
        <v>25</v>
      </c>
      <c r="Q9221">
        <v>1</v>
      </c>
      <c r="R9221" t="s">
        <v>53</v>
      </c>
      <c r="S9221">
        <v>2</v>
      </c>
      <c r="T9221">
        <v>0</v>
      </c>
      <c r="U9221">
        <v>2</v>
      </c>
      <c r="V9221">
        <v>288</v>
      </c>
      <c r="W9221" t="s">
        <v>54</v>
      </c>
      <c r="X9221" t="s">
        <v>44463</v>
      </c>
      <c r="Y9221" t="s">
        <v>43</v>
      </c>
      <c r="Z9221" s="1">
        <v>45209</v>
      </c>
      <c r="AA9221" s="2">
        <v>0.96387731481481476</v>
      </c>
      <c r="AB9221" s="2">
        <v>0.51971064814814816</v>
      </c>
      <c r="AC9221" t="s">
        <v>45</v>
      </c>
      <c r="AD9221" t="s">
        <v>44</v>
      </c>
      <c r="AE9221" t="s">
        <v>45</v>
      </c>
      <c r="AF9221">
        <v>144</v>
      </c>
    </row>
    <row r="9222" spans="1:32">
      <c r="A9222">
        <v>35353</v>
      </c>
      <c r="B9222">
        <v>34453</v>
      </c>
      <c r="C9222" t="s">
        <v>3077</v>
      </c>
      <c r="D9222" t="s">
        <v>2220</v>
      </c>
      <c r="E9222" t="s">
        <v>34</v>
      </c>
      <c r="F9222" t="s">
        <v>44464</v>
      </c>
      <c r="G9222" t="s">
        <v>44465</v>
      </c>
      <c r="H9222" t="s">
        <v>86</v>
      </c>
      <c r="I9222" s="1">
        <v>22267</v>
      </c>
      <c r="J9222" t="s">
        <v>44466</v>
      </c>
      <c r="K9222" t="s">
        <v>44467</v>
      </c>
      <c r="L9222">
        <v>92545</v>
      </c>
      <c r="M9222" t="s">
        <v>86</v>
      </c>
      <c r="N9222" s="1">
        <v>45081</v>
      </c>
      <c r="O9222" s="1">
        <v>45082</v>
      </c>
      <c r="P9222">
        <v>57</v>
      </c>
      <c r="Q9222">
        <v>3</v>
      </c>
      <c r="R9222" t="s">
        <v>40</v>
      </c>
      <c r="S9222">
        <v>2</v>
      </c>
      <c r="T9222">
        <v>2</v>
      </c>
      <c r="U9222">
        <v>1</v>
      </c>
      <c r="V9222">
        <v>230</v>
      </c>
      <c r="W9222" t="s">
        <v>54</v>
      </c>
      <c r="X9222" t="s">
        <v>44468</v>
      </c>
      <c r="Y9222" t="s">
        <v>6</v>
      </c>
      <c r="Z9222" s="1">
        <v>45068</v>
      </c>
      <c r="AA9222" s="2">
        <v>0.96885416666666668</v>
      </c>
      <c r="AB9222" s="2">
        <v>0.24687499999999998</v>
      </c>
      <c r="AC9222" t="s">
        <v>44</v>
      </c>
      <c r="AD9222" t="s">
        <v>45</v>
      </c>
      <c r="AE9222" t="s">
        <v>45</v>
      </c>
      <c r="AF9222">
        <v>230</v>
      </c>
    </row>
    <row r="9223" spans="1:32">
      <c r="A9223">
        <v>35354</v>
      </c>
      <c r="B9223">
        <v>34454</v>
      </c>
      <c r="C9223" t="s">
        <v>3993</v>
      </c>
      <c r="D9223" t="s">
        <v>7660</v>
      </c>
      <c r="E9223" t="s">
        <v>48</v>
      </c>
      <c r="F9223" t="s">
        <v>44469</v>
      </c>
      <c r="G9223" t="s">
        <v>44470</v>
      </c>
      <c r="H9223" t="s">
        <v>70</v>
      </c>
      <c r="I9223" s="1">
        <v>33217</v>
      </c>
      <c r="J9223" t="s">
        <v>44471</v>
      </c>
      <c r="K9223" t="s">
        <v>44472</v>
      </c>
      <c r="L9223">
        <v>18295</v>
      </c>
      <c r="M9223" t="s">
        <v>70</v>
      </c>
      <c r="N9223" s="1">
        <v>45257</v>
      </c>
      <c r="O9223" s="1">
        <v>45261</v>
      </c>
      <c r="P9223">
        <v>69</v>
      </c>
      <c r="Q9223">
        <v>3</v>
      </c>
      <c r="R9223" t="s">
        <v>40</v>
      </c>
      <c r="S9223">
        <v>2</v>
      </c>
      <c r="T9223">
        <v>2</v>
      </c>
      <c r="U9223">
        <v>4</v>
      </c>
      <c r="V9223">
        <v>804</v>
      </c>
      <c r="W9223" t="s">
        <v>54</v>
      </c>
      <c r="X9223" t="s">
        <v>44473</v>
      </c>
      <c r="Y9223" t="s">
        <v>43</v>
      </c>
      <c r="Z9223" s="1">
        <v>45248</v>
      </c>
      <c r="AA9223" s="2">
        <v>0.5241203703703704</v>
      </c>
      <c r="AB9223" s="2">
        <v>0.6985069444444445</v>
      </c>
      <c r="AC9223" t="s">
        <v>45</v>
      </c>
      <c r="AD9223" t="s">
        <v>45</v>
      </c>
      <c r="AE9223" t="s">
        <v>44</v>
      </c>
      <c r="AF9223">
        <v>201</v>
      </c>
    </row>
    <row r="9224" spans="1:32">
      <c r="A9224">
        <v>35355</v>
      </c>
      <c r="B9224">
        <v>34455</v>
      </c>
      <c r="C9224" t="s">
        <v>1913</v>
      </c>
      <c r="D9224" t="s">
        <v>359</v>
      </c>
      <c r="E9224" t="s">
        <v>48</v>
      </c>
      <c r="F9224" t="s">
        <v>44474</v>
      </c>
      <c r="G9224" t="s">
        <v>44475</v>
      </c>
      <c r="H9224" t="s">
        <v>295</v>
      </c>
      <c r="I9224" s="1">
        <v>35193</v>
      </c>
      <c r="J9224" t="s">
        <v>44476</v>
      </c>
      <c r="K9224" t="s">
        <v>44477</v>
      </c>
      <c r="L9224">
        <v>99082</v>
      </c>
      <c r="M9224" t="s">
        <v>295</v>
      </c>
      <c r="N9224" s="1">
        <v>45311</v>
      </c>
      <c r="O9224" s="1">
        <v>45313</v>
      </c>
      <c r="P9224">
        <v>25</v>
      </c>
      <c r="Q9224">
        <v>1</v>
      </c>
      <c r="R9224" t="s">
        <v>53</v>
      </c>
      <c r="S9224">
        <v>2</v>
      </c>
      <c r="T9224">
        <v>1</v>
      </c>
      <c r="U9224">
        <v>2</v>
      </c>
      <c r="V9224">
        <v>292</v>
      </c>
      <c r="W9224" t="s">
        <v>54</v>
      </c>
      <c r="X9224" t="s">
        <v>44478</v>
      </c>
      <c r="Y9224" t="s">
        <v>43</v>
      </c>
      <c r="Z9224" s="1">
        <v>45283</v>
      </c>
      <c r="AA9224" s="2">
        <v>0.50418981481481484</v>
      </c>
      <c r="AB9224" s="2">
        <v>0.33774305555555556</v>
      </c>
      <c r="AC9224" t="s">
        <v>44</v>
      </c>
      <c r="AD9224" t="s">
        <v>45</v>
      </c>
      <c r="AE9224" t="s">
        <v>44</v>
      </c>
      <c r="AF9224">
        <v>146</v>
      </c>
    </row>
    <row r="9225" spans="1:32">
      <c r="A9225">
        <v>35357</v>
      </c>
      <c r="B9225">
        <v>34457</v>
      </c>
      <c r="C9225" t="s">
        <v>7375</v>
      </c>
      <c r="D9225" t="s">
        <v>9861</v>
      </c>
      <c r="E9225" t="s">
        <v>34</v>
      </c>
      <c r="F9225" t="s">
        <v>44479</v>
      </c>
      <c r="G9225" t="s">
        <v>44480</v>
      </c>
      <c r="H9225" t="s">
        <v>418</v>
      </c>
      <c r="I9225" s="1">
        <v>16234</v>
      </c>
      <c r="J9225" t="s">
        <v>44481</v>
      </c>
      <c r="K9225" t="s">
        <v>44482</v>
      </c>
      <c r="L9225">
        <v>28368</v>
      </c>
      <c r="M9225" t="s">
        <v>418</v>
      </c>
      <c r="N9225" s="1">
        <v>44980</v>
      </c>
      <c r="O9225" s="1">
        <v>44982</v>
      </c>
      <c r="P9225">
        <v>90</v>
      </c>
      <c r="Q9225">
        <v>4</v>
      </c>
      <c r="R9225" t="s">
        <v>40</v>
      </c>
      <c r="S9225">
        <v>3</v>
      </c>
      <c r="T9225">
        <v>1</v>
      </c>
      <c r="U9225">
        <v>2</v>
      </c>
      <c r="V9225">
        <v>460</v>
      </c>
      <c r="W9225" t="s">
        <v>54</v>
      </c>
      <c r="X9225" t="s">
        <v>44483</v>
      </c>
      <c r="Y9225" t="s">
        <v>6</v>
      </c>
      <c r="Z9225" s="1">
        <v>44975</v>
      </c>
      <c r="AA9225" s="2">
        <v>0.97247685185185195</v>
      </c>
      <c r="AB9225" s="2">
        <v>0.3193171296296296</v>
      </c>
      <c r="AC9225" t="s">
        <v>44</v>
      </c>
      <c r="AD9225" t="s">
        <v>45</v>
      </c>
      <c r="AE9225" t="s">
        <v>45</v>
      </c>
      <c r="AF9225">
        <v>230</v>
      </c>
    </row>
    <row r="9226" spans="1:32">
      <c r="A9226">
        <v>35358</v>
      </c>
      <c r="B9226">
        <v>34458</v>
      </c>
      <c r="C9226" t="s">
        <v>6078</v>
      </c>
      <c r="D9226" t="s">
        <v>15269</v>
      </c>
      <c r="E9226" t="s">
        <v>48</v>
      </c>
      <c r="F9226" t="s">
        <v>44484</v>
      </c>
      <c r="G9226" t="s">
        <v>44485</v>
      </c>
      <c r="H9226" t="s">
        <v>457</v>
      </c>
      <c r="I9226" s="1">
        <v>25650</v>
      </c>
      <c r="J9226" t="s">
        <v>44486</v>
      </c>
      <c r="K9226" t="s">
        <v>13836</v>
      </c>
      <c r="L9226">
        <v>29316</v>
      </c>
      <c r="M9226" t="s">
        <v>457</v>
      </c>
      <c r="N9226" s="1">
        <v>45177</v>
      </c>
      <c r="O9226" s="1">
        <v>45180</v>
      </c>
      <c r="P9226">
        <v>66</v>
      </c>
      <c r="Q9226">
        <v>3</v>
      </c>
      <c r="R9226" t="s">
        <v>40</v>
      </c>
      <c r="S9226">
        <v>1</v>
      </c>
      <c r="T9226">
        <v>1</v>
      </c>
      <c r="U9226">
        <v>3</v>
      </c>
      <c r="V9226">
        <v>687</v>
      </c>
      <c r="W9226" t="s">
        <v>54</v>
      </c>
      <c r="X9226" t="s">
        <v>44487</v>
      </c>
      <c r="Y9226" t="s">
        <v>6</v>
      </c>
      <c r="Z9226" s="1">
        <v>45146</v>
      </c>
      <c r="AA9226" s="2">
        <v>0.64490740740740737</v>
      </c>
      <c r="AB9226" s="2">
        <v>0.95912037037037035</v>
      </c>
      <c r="AC9226" t="s">
        <v>44</v>
      </c>
      <c r="AD9226" t="s">
        <v>44</v>
      </c>
      <c r="AE9226" t="s">
        <v>44</v>
      </c>
      <c r="AF9226">
        <v>229</v>
      </c>
    </row>
    <row r="9227" spans="1:32">
      <c r="A9227">
        <v>35359</v>
      </c>
      <c r="B9227">
        <v>34459</v>
      </c>
      <c r="C9227" t="s">
        <v>501</v>
      </c>
      <c r="D9227" t="s">
        <v>6396</v>
      </c>
      <c r="E9227" t="s">
        <v>48</v>
      </c>
      <c r="F9227" t="s">
        <v>44488</v>
      </c>
      <c r="G9227" t="s">
        <v>44489</v>
      </c>
      <c r="H9227" t="s">
        <v>330</v>
      </c>
      <c r="I9227" s="1">
        <v>19447</v>
      </c>
      <c r="J9227" t="s">
        <v>44490</v>
      </c>
      <c r="K9227" t="s">
        <v>44491</v>
      </c>
      <c r="L9227">
        <v>48122</v>
      </c>
      <c r="M9227" t="s">
        <v>330</v>
      </c>
      <c r="N9227" s="1">
        <v>45110</v>
      </c>
      <c r="O9227" s="1">
        <v>45113</v>
      </c>
      <c r="P9227">
        <v>48</v>
      </c>
      <c r="Q9227">
        <v>2</v>
      </c>
      <c r="R9227" t="s">
        <v>40</v>
      </c>
      <c r="S9227">
        <v>2</v>
      </c>
      <c r="T9227">
        <v>1</v>
      </c>
      <c r="U9227">
        <v>3</v>
      </c>
      <c r="V9227">
        <v>642</v>
      </c>
      <c r="W9227" t="s">
        <v>41</v>
      </c>
      <c r="X9227" t="s">
        <v>44492</v>
      </c>
      <c r="Y9227" t="s">
        <v>6</v>
      </c>
      <c r="Z9227" s="1">
        <v>45083</v>
      </c>
      <c r="AA9227" s="2">
        <v>0.97144675925925927</v>
      </c>
      <c r="AB9227" s="2">
        <v>0.94224537037037026</v>
      </c>
      <c r="AC9227" t="s">
        <v>44</v>
      </c>
      <c r="AD9227" t="s">
        <v>44</v>
      </c>
      <c r="AE9227" t="s">
        <v>45</v>
      </c>
      <c r="AF9227">
        <v>214</v>
      </c>
    </row>
    <row r="9228" spans="1:32">
      <c r="A9228">
        <v>35364</v>
      </c>
      <c r="B9228">
        <v>34464</v>
      </c>
      <c r="C9228" t="s">
        <v>6557</v>
      </c>
      <c r="D9228" t="s">
        <v>1322</v>
      </c>
      <c r="E9228" t="s">
        <v>48</v>
      </c>
      <c r="F9228" t="s">
        <v>44493</v>
      </c>
      <c r="G9228" t="s">
        <v>44494</v>
      </c>
      <c r="H9228" t="s">
        <v>70</v>
      </c>
      <c r="I9228" s="1">
        <v>23960</v>
      </c>
      <c r="J9228" t="s">
        <v>44495</v>
      </c>
      <c r="K9228" t="s">
        <v>44496</v>
      </c>
      <c r="L9228">
        <v>82808</v>
      </c>
      <c r="M9228" t="s">
        <v>70</v>
      </c>
      <c r="N9228" s="1">
        <v>45232</v>
      </c>
      <c r="O9228" s="1">
        <v>45233</v>
      </c>
      <c r="P9228">
        <v>39</v>
      </c>
      <c r="Q9228">
        <v>2</v>
      </c>
      <c r="R9228" t="s">
        <v>40</v>
      </c>
      <c r="S9228">
        <v>2</v>
      </c>
      <c r="T9228">
        <v>0</v>
      </c>
      <c r="U9228">
        <v>1</v>
      </c>
      <c r="V9228">
        <v>243</v>
      </c>
      <c r="W9228" t="s">
        <v>54</v>
      </c>
      <c r="X9228" t="s">
        <v>44497</v>
      </c>
      <c r="Y9228" t="s">
        <v>65</v>
      </c>
      <c r="Z9228" s="1">
        <v>45215</v>
      </c>
      <c r="AA9228" s="2">
        <v>0.21600694444444446</v>
      </c>
      <c r="AB9228" s="2">
        <v>3.3726851851851855E-2</v>
      </c>
      <c r="AC9228" t="s">
        <v>45</v>
      </c>
      <c r="AD9228" t="s">
        <v>44</v>
      </c>
      <c r="AE9228" t="s">
        <v>44</v>
      </c>
      <c r="AF9228">
        <v>243</v>
      </c>
    </row>
    <row r="9229" spans="1:32">
      <c r="A9229">
        <v>35366</v>
      </c>
      <c r="B9229">
        <v>34466</v>
      </c>
      <c r="C9229" t="s">
        <v>139</v>
      </c>
      <c r="D9229" t="s">
        <v>1896</v>
      </c>
      <c r="E9229" t="s">
        <v>34</v>
      </c>
      <c r="F9229" t="s">
        <v>44498</v>
      </c>
      <c r="G9229" t="s">
        <v>44499</v>
      </c>
      <c r="H9229" t="s">
        <v>164</v>
      </c>
      <c r="I9229" s="1">
        <v>24879</v>
      </c>
      <c r="J9229" t="s">
        <v>44500</v>
      </c>
      <c r="K9229" t="s">
        <v>44501</v>
      </c>
      <c r="L9229">
        <v>90422</v>
      </c>
      <c r="M9229" t="s">
        <v>164</v>
      </c>
      <c r="N9229" s="1">
        <v>45246</v>
      </c>
      <c r="O9229" s="1">
        <v>45249</v>
      </c>
      <c r="P9229">
        <v>89</v>
      </c>
      <c r="Q9229">
        <v>4</v>
      </c>
      <c r="R9229" t="s">
        <v>63</v>
      </c>
      <c r="S9229">
        <v>3</v>
      </c>
      <c r="T9229">
        <v>2</v>
      </c>
      <c r="U9229">
        <v>3</v>
      </c>
      <c r="V9229">
        <v>180</v>
      </c>
      <c r="W9229" t="s">
        <v>41</v>
      </c>
      <c r="X9229" t="s">
        <v>44502</v>
      </c>
      <c r="Y9229" t="s">
        <v>6</v>
      </c>
      <c r="Z9229" s="1">
        <v>45215</v>
      </c>
      <c r="AA9229" s="2">
        <v>0.2613773148148148</v>
      </c>
      <c r="AB9229" s="2">
        <v>0.75601851851851853</v>
      </c>
      <c r="AC9229" t="s">
        <v>45</v>
      </c>
      <c r="AD9229" t="s">
        <v>45</v>
      </c>
      <c r="AE9229" t="s">
        <v>44</v>
      </c>
      <c r="AF9229">
        <v>60</v>
      </c>
    </row>
    <row r="9230" spans="1:32">
      <c r="A9230">
        <v>35367</v>
      </c>
      <c r="B9230">
        <v>34467</v>
      </c>
      <c r="C9230" t="s">
        <v>1913</v>
      </c>
      <c r="D9230" t="s">
        <v>682</v>
      </c>
      <c r="E9230" t="s">
        <v>34</v>
      </c>
      <c r="F9230" t="s">
        <v>44503</v>
      </c>
      <c r="G9230" t="s">
        <v>44504</v>
      </c>
      <c r="H9230" t="s">
        <v>135</v>
      </c>
      <c r="I9230" s="1">
        <v>25287</v>
      </c>
      <c r="J9230" t="s">
        <v>44505</v>
      </c>
      <c r="K9230" t="s">
        <v>44506</v>
      </c>
      <c r="L9230">
        <v>56303</v>
      </c>
      <c r="M9230" t="s">
        <v>135</v>
      </c>
      <c r="N9230" s="1">
        <v>45133</v>
      </c>
      <c r="O9230" s="1">
        <v>45138</v>
      </c>
      <c r="P9230">
        <v>78</v>
      </c>
      <c r="Q9230">
        <v>4</v>
      </c>
      <c r="R9230" t="s">
        <v>40</v>
      </c>
      <c r="S9230">
        <v>1</v>
      </c>
      <c r="T9230">
        <v>2</v>
      </c>
      <c r="U9230">
        <v>5</v>
      </c>
      <c r="V9230">
        <v>1245</v>
      </c>
      <c r="W9230" t="s">
        <v>41</v>
      </c>
      <c r="X9230" t="s">
        <v>44507</v>
      </c>
      <c r="Y9230" t="s">
        <v>81</v>
      </c>
      <c r="Z9230" s="1">
        <v>45115</v>
      </c>
      <c r="AA9230" s="2">
        <v>0.95649305555555564</v>
      </c>
      <c r="AB9230" s="2">
        <v>0.3042361111111111</v>
      </c>
      <c r="AC9230" t="s">
        <v>44</v>
      </c>
      <c r="AD9230" t="s">
        <v>45</v>
      </c>
      <c r="AE9230" t="s">
        <v>44</v>
      </c>
      <c r="AF9230">
        <v>249</v>
      </c>
    </row>
    <row r="9231" spans="1:32">
      <c r="A9231">
        <v>35369</v>
      </c>
      <c r="B9231">
        <v>34469</v>
      </c>
      <c r="C9231" t="s">
        <v>175</v>
      </c>
      <c r="D9231" t="s">
        <v>57</v>
      </c>
      <c r="E9231" t="s">
        <v>48</v>
      </c>
      <c r="F9231" t="s">
        <v>44508</v>
      </c>
      <c r="G9231" t="s">
        <v>44509</v>
      </c>
      <c r="H9231" t="s">
        <v>115</v>
      </c>
      <c r="I9231" s="1">
        <v>31709</v>
      </c>
      <c r="J9231" t="s">
        <v>44510</v>
      </c>
      <c r="K9231" t="s">
        <v>20606</v>
      </c>
      <c r="L9231">
        <v>30720</v>
      </c>
      <c r="M9231" t="s">
        <v>115</v>
      </c>
      <c r="N9231" s="1">
        <v>45223</v>
      </c>
      <c r="O9231" s="1">
        <v>45227</v>
      </c>
      <c r="P9231">
        <v>76</v>
      </c>
      <c r="Q9231">
        <v>4</v>
      </c>
      <c r="R9231" t="s">
        <v>53</v>
      </c>
      <c r="S9231">
        <v>2</v>
      </c>
      <c r="T9231">
        <v>0</v>
      </c>
      <c r="U9231">
        <v>4</v>
      </c>
      <c r="V9231">
        <v>528</v>
      </c>
      <c r="W9231" t="s">
        <v>54</v>
      </c>
      <c r="X9231" t="s">
        <v>44511</v>
      </c>
      <c r="Y9231" t="s">
        <v>6</v>
      </c>
      <c r="Z9231" s="1">
        <v>45215</v>
      </c>
      <c r="AA9231" s="2">
        <v>0.37252314814814813</v>
      </c>
      <c r="AB9231" s="2">
        <v>0.64641203703703709</v>
      </c>
      <c r="AC9231" t="s">
        <v>44</v>
      </c>
      <c r="AD9231" t="s">
        <v>45</v>
      </c>
      <c r="AE9231" t="s">
        <v>44</v>
      </c>
      <c r="AF9231">
        <v>132</v>
      </c>
    </row>
    <row r="9232" spans="1:32">
      <c r="A9232">
        <v>35371</v>
      </c>
      <c r="B9232">
        <v>34471</v>
      </c>
      <c r="C9232" t="s">
        <v>3077</v>
      </c>
      <c r="D9232" t="s">
        <v>7750</v>
      </c>
      <c r="E9232" t="s">
        <v>34</v>
      </c>
      <c r="F9232" t="s">
        <v>44512</v>
      </c>
      <c r="G9232" t="s">
        <v>44513</v>
      </c>
      <c r="H9232" t="s">
        <v>1301</v>
      </c>
      <c r="I9232" s="1">
        <v>27936</v>
      </c>
      <c r="J9232" t="s">
        <v>44514</v>
      </c>
      <c r="K9232" t="s">
        <v>44515</v>
      </c>
      <c r="L9232">
        <v>8989</v>
      </c>
      <c r="M9232" t="s">
        <v>1301</v>
      </c>
      <c r="N9232" s="1">
        <v>45065</v>
      </c>
      <c r="O9232" s="1">
        <v>45066</v>
      </c>
      <c r="P9232">
        <v>71</v>
      </c>
      <c r="Q9232">
        <v>3</v>
      </c>
      <c r="R9232" t="s">
        <v>63</v>
      </c>
      <c r="S9232">
        <v>4</v>
      </c>
      <c r="T9232">
        <v>1</v>
      </c>
      <c r="U9232">
        <v>1</v>
      </c>
      <c r="V9232">
        <v>84</v>
      </c>
      <c r="W9232" t="s">
        <v>54</v>
      </c>
      <c r="X9232" t="s">
        <v>44516</v>
      </c>
      <c r="Y9232" t="s">
        <v>6</v>
      </c>
      <c r="Z9232" s="1">
        <v>45028</v>
      </c>
      <c r="AA9232" s="2">
        <v>0.89532407407407411</v>
      </c>
      <c r="AB9232" s="2">
        <v>0.79394675925925917</v>
      </c>
      <c r="AC9232" t="s">
        <v>45</v>
      </c>
      <c r="AD9232" t="s">
        <v>44</v>
      </c>
      <c r="AE9232" t="s">
        <v>45</v>
      </c>
      <c r="AF9232">
        <v>84</v>
      </c>
    </row>
    <row r="9233" spans="1:32">
      <c r="A9233">
        <v>35372</v>
      </c>
      <c r="B9233">
        <v>34472</v>
      </c>
      <c r="C9233" t="s">
        <v>13119</v>
      </c>
      <c r="D9233" t="s">
        <v>3066</v>
      </c>
      <c r="E9233" t="s">
        <v>48</v>
      </c>
      <c r="F9233" t="s">
        <v>44517</v>
      </c>
      <c r="G9233">
        <f>1-869-392-867</f>
        <v>-2127</v>
      </c>
      <c r="H9233" t="s">
        <v>179</v>
      </c>
      <c r="I9233" s="1">
        <v>34449</v>
      </c>
      <c r="J9233" t="s">
        <v>44518</v>
      </c>
      <c r="K9233" t="s">
        <v>44519</v>
      </c>
      <c r="L9233">
        <v>32581</v>
      </c>
      <c r="M9233" t="s">
        <v>179</v>
      </c>
      <c r="N9233" s="1">
        <v>45131</v>
      </c>
      <c r="O9233" s="1">
        <v>45134</v>
      </c>
      <c r="P9233">
        <v>94</v>
      </c>
      <c r="Q9233">
        <v>4</v>
      </c>
      <c r="R9233" t="s">
        <v>53</v>
      </c>
      <c r="S9233">
        <v>1</v>
      </c>
      <c r="T9233">
        <v>0</v>
      </c>
      <c r="U9233">
        <v>3</v>
      </c>
      <c r="V9233">
        <v>366</v>
      </c>
      <c r="W9233" t="s">
        <v>41</v>
      </c>
      <c r="X9233" t="s">
        <v>44520</v>
      </c>
      <c r="Y9233" t="s">
        <v>81</v>
      </c>
      <c r="Z9233" s="1">
        <v>45117</v>
      </c>
      <c r="AA9233" s="2">
        <v>0.46743055555555557</v>
      </c>
      <c r="AB9233" s="2">
        <v>0.89498842592592587</v>
      </c>
      <c r="AC9233" t="s">
        <v>44</v>
      </c>
      <c r="AD9233" t="s">
        <v>44</v>
      </c>
      <c r="AE9233" t="s">
        <v>45</v>
      </c>
      <c r="AF9233">
        <v>122</v>
      </c>
    </row>
    <row r="9234" spans="1:32">
      <c r="A9234">
        <v>35373</v>
      </c>
      <c r="B9234">
        <v>34473</v>
      </c>
      <c r="C9234" t="s">
        <v>105</v>
      </c>
      <c r="D9234" t="s">
        <v>1263</v>
      </c>
      <c r="E9234" t="s">
        <v>34</v>
      </c>
      <c r="F9234" t="s">
        <v>44521</v>
      </c>
      <c r="G9234" t="s">
        <v>44522</v>
      </c>
      <c r="H9234" t="s">
        <v>904</v>
      </c>
      <c r="I9234" s="1">
        <v>27499</v>
      </c>
      <c r="J9234" t="s">
        <v>44523</v>
      </c>
      <c r="K9234" t="s">
        <v>44373</v>
      </c>
      <c r="L9234">
        <v>95139</v>
      </c>
      <c r="M9234" t="s">
        <v>904</v>
      </c>
      <c r="N9234" s="1">
        <v>45221</v>
      </c>
      <c r="O9234" s="1">
        <v>45223</v>
      </c>
      <c r="P9234">
        <v>14</v>
      </c>
      <c r="Q9234">
        <v>1</v>
      </c>
      <c r="R9234" t="s">
        <v>63</v>
      </c>
      <c r="S9234">
        <v>4</v>
      </c>
      <c r="T9234">
        <v>1</v>
      </c>
      <c r="U9234">
        <v>2</v>
      </c>
      <c r="V9234">
        <v>136</v>
      </c>
      <c r="W9234" t="s">
        <v>41</v>
      </c>
      <c r="X9234" t="s">
        <v>44524</v>
      </c>
      <c r="Y9234" t="s">
        <v>65</v>
      </c>
      <c r="Z9234" s="1">
        <v>45186</v>
      </c>
      <c r="AA9234" s="2">
        <v>4.8877314814814811E-2</v>
      </c>
      <c r="AB9234" s="2">
        <v>0.36851851851851852</v>
      </c>
      <c r="AC9234" t="s">
        <v>44</v>
      </c>
      <c r="AD9234" t="s">
        <v>44</v>
      </c>
      <c r="AE9234" t="s">
        <v>45</v>
      </c>
      <c r="AF9234">
        <v>68</v>
      </c>
    </row>
    <row r="9235" spans="1:32">
      <c r="A9235">
        <v>35376</v>
      </c>
      <c r="B9235">
        <v>34476</v>
      </c>
      <c r="C9235" t="s">
        <v>6989</v>
      </c>
      <c r="D9235" t="s">
        <v>649</v>
      </c>
      <c r="E9235" t="s">
        <v>48</v>
      </c>
      <c r="F9235" t="s">
        <v>44525</v>
      </c>
      <c r="G9235" t="s">
        <v>44526</v>
      </c>
      <c r="H9235" t="s">
        <v>122</v>
      </c>
      <c r="I9235" s="1">
        <v>19897</v>
      </c>
      <c r="J9235" t="s">
        <v>44527</v>
      </c>
      <c r="K9235" t="s">
        <v>7262</v>
      </c>
      <c r="L9235">
        <v>14702</v>
      </c>
      <c r="M9235" t="s">
        <v>122</v>
      </c>
      <c r="N9235" s="1">
        <v>45030</v>
      </c>
      <c r="O9235" s="1">
        <v>45031</v>
      </c>
      <c r="P9235">
        <v>41</v>
      </c>
      <c r="Q9235">
        <v>2</v>
      </c>
      <c r="R9235" t="s">
        <v>63</v>
      </c>
      <c r="S9235">
        <v>2</v>
      </c>
      <c r="T9235">
        <v>0</v>
      </c>
      <c r="U9235">
        <v>1</v>
      </c>
      <c r="V9235">
        <v>84</v>
      </c>
      <c r="W9235" t="s">
        <v>41</v>
      </c>
      <c r="X9235" t="s">
        <v>44528</v>
      </c>
      <c r="Y9235" t="s">
        <v>65</v>
      </c>
      <c r="Z9235" s="1">
        <v>44996</v>
      </c>
      <c r="AA9235" s="2">
        <v>0.36133101851851851</v>
      </c>
      <c r="AB9235" s="2">
        <v>0.96361111111111108</v>
      </c>
      <c r="AC9235" t="s">
        <v>44</v>
      </c>
      <c r="AD9235" t="s">
        <v>44</v>
      </c>
      <c r="AE9235" t="s">
        <v>44</v>
      </c>
      <c r="AF9235">
        <v>84</v>
      </c>
    </row>
    <row r="9236" spans="1:32">
      <c r="A9236">
        <v>35381</v>
      </c>
      <c r="B9236">
        <v>34481</v>
      </c>
      <c r="C9236" t="s">
        <v>1056</v>
      </c>
      <c r="D9236" t="s">
        <v>6046</v>
      </c>
      <c r="E9236" t="s">
        <v>34</v>
      </c>
      <c r="F9236" t="s">
        <v>44529</v>
      </c>
      <c r="G9236">
        <f>1-760-734-1340</f>
        <v>-2833</v>
      </c>
      <c r="H9236" t="s">
        <v>725</v>
      </c>
      <c r="I9236" s="1">
        <v>17842</v>
      </c>
      <c r="J9236" t="s">
        <v>44530</v>
      </c>
      <c r="K9236" t="s">
        <v>37913</v>
      </c>
      <c r="L9236">
        <v>96795</v>
      </c>
      <c r="M9236" t="s">
        <v>725</v>
      </c>
      <c r="N9236" s="1">
        <v>45039</v>
      </c>
      <c r="O9236" s="1">
        <v>45042</v>
      </c>
      <c r="P9236">
        <v>58</v>
      </c>
      <c r="Q9236">
        <v>3</v>
      </c>
      <c r="R9236" t="s">
        <v>53</v>
      </c>
      <c r="S9236">
        <v>2</v>
      </c>
      <c r="T9236">
        <v>2</v>
      </c>
      <c r="U9236">
        <v>3</v>
      </c>
      <c r="V9236">
        <v>429</v>
      </c>
      <c r="W9236" t="s">
        <v>54</v>
      </c>
      <c r="X9236" t="s">
        <v>44531</v>
      </c>
      <c r="Y9236" t="s">
        <v>81</v>
      </c>
      <c r="Z9236" s="1">
        <v>45025</v>
      </c>
      <c r="AA9236" s="2">
        <v>0.59057870370370369</v>
      </c>
      <c r="AB9236" s="2">
        <v>2.9120370370370366E-2</v>
      </c>
      <c r="AC9236" t="s">
        <v>44</v>
      </c>
      <c r="AD9236" t="s">
        <v>45</v>
      </c>
      <c r="AE9236" t="s">
        <v>45</v>
      </c>
      <c r="AF9236">
        <v>143</v>
      </c>
    </row>
    <row r="9237" spans="1:32">
      <c r="A9237">
        <v>35384</v>
      </c>
      <c r="B9237">
        <v>34484</v>
      </c>
      <c r="C9237" t="s">
        <v>326</v>
      </c>
      <c r="D9237" t="s">
        <v>140</v>
      </c>
      <c r="E9237" t="s">
        <v>48</v>
      </c>
      <c r="F9237" t="s">
        <v>44532</v>
      </c>
      <c r="G9237" t="s">
        <v>44533</v>
      </c>
      <c r="H9237" t="s">
        <v>171</v>
      </c>
      <c r="I9237" s="1">
        <v>16644</v>
      </c>
      <c r="J9237" t="s">
        <v>44534</v>
      </c>
      <c r="K9237" t="s">
        <v>44535</v>
      </c>
      <c r="L9237">
        <v>8241</v>
      </c>
      <c r="M9237" t="s">
        <v>171</v>
      </c>
      <c r="N9237" s="1">
        <v>45143</v>
      </c>
      <c r="O9237" s="1">
        <v>45144</v>
      </c>
      <c r="P9237">
        <v>64</v>
      </c>
      <c r="Q9237">
        <v>3</v>
      </c>
      <c r="R9237" t="s">
        <v>53</v>
      </c>
      <c r="S9237">
        <v>2</v>
      </c>
      <c r="T9237">
        <v>2</v>
      </c>
      <c r="U9237">
        <v>1</v>
      </c>
      <c r="V9237">
        <v>150</v>
      </c>
      <c r="W9237" t="s">
        <v>54</v>
      </c>
      <c r="X9237" t="s">
        <v>44536</v>
      </c>
      <c r="Y9237" t="s">
        <v>65</v>
      </c>
      <c r="Z9237" s="1">
        <v>45107</v>
      </c>
      <c r="AA9237" s="2">
        <v>0.90417824074074071</v>
      </c>
      <c r="AB9237" s="2">
        <v>0.42936342592592597</v>
      </c>
      <c r="AC9237" t="s">
        <v>44</v>
      </c>
      <c r="AD9237" t="s">
        <v>44</v>
      </c>
      <c r="AE9237" t="s">
        <v>44</v>
      </c>
      <c r="AF9237">
        <v>150</v>
      </c>
    </row>
    <row r="9238" spans="1:32">
      <c r="A9238">
        <v>35385</v>
      </c>
      <c r="B9238">
        <v>34485</v>
      </c>
      <c r="C9238" t="s">
        <v>5739</v>
      </c>
      <c r="D9238" t="s">
        <v>140</v>
      </c>
      <c r="E9238" t="s">
        <v>48</v>
      </c>
      <c r="F9238" t="s">
        <v>44537</v>
      </c>
      <c r="G9238" t="s">
        <v>44538</v>
      </c>
      <c r="H9238" t="s">
        <v>122</v>
      </c>
      <c r="I9238" s="1">
        <v>33414</v>
      </c>
      <c r="J9238" t="s">
        <v>44539</v>
      </c>
      <c r="K9238" t="s">
        <v>41007</v>
      </c>
      <c r="L9238">
        <v>15638</v>
      </c>
      <c r="M9238" t="s">
        <v>122</v>
      </c>
      <c r="N9238" s="1">
        <v>45137</v>
      </c>
      <c r="O9238" s="1">
        <v>45142</v>
      </c>
      <c r="P9238">
        <v>58</v>
      </c>
      <c r="Q9238">
        <v>3</v>
      </c>
      <c r="R9238" t="s">
        <v>53</v>
      </c>
      <c r="S9238">
        <v>4</v>
      </c>
      <c r="T9238">
        <v>0</v>
      </c>
      <c r="U9238">
        <v>5</v>
      </c>
      <c r="V9238">
        <v>615</v>
      </c>
      <c r="W9238" t="s">
        <v>41</v>
      </c>
      <c r="X9238" t="s">
        <v>44540</v>
      </c>
      <c r="Y9238" t="s">
        <v>43</v>
      </c>
      <c r="Z9238" s="1">
        <v>45110</v>
      </c>
      <c r="AA9238" s="2">
        <v>0.86876157407407406</v>
      </c>
      <c r="AB9238" s="2">
        <v>0.8679513888888889</v>
      </c>
      <c r="AC9238" t="s">
        <v>44</v>
      </c>
      <c r="AD9238" t="s">
        <v>45</v>
      </c>
      <c r="AE9238" t="s">
        <v>45</v>
      </c>
      <c r="AF9238">
        <v>123</v>
      </c>
    </row>
    <row r="9239" spans="1:32">
      <c r="A9239">
        <v>35386</v>
      </c>
      <c r="B9239">
        <v>34486</v>
      </c>
      <c r="C9239" t="s">
        <v>1275</v>
      </c>
      <c r="D9239" t="s">
        <v>1493</v>
      </c>
      <c r="E9239" t="s">
        <v>48</v>
      </c>
      <c r="F9239" t="s">
        <v>44541</v>
      </c>
      <c r="G9239" t="s">
        <v>44542</v>
      </c>
      <c r="H9239" t="s">
        <v>179</v>
      </c>
      <c r="I9239" s="1">
        <v>15812</v>
      </c>
      <c r="J9239" t="s">
        <v>44543</v>
      </c>
      <c r="K9239" t="s">
        <v>32521</v>
      </c>
      <c r="L9239">
        <v>97978</v>
      </c>
      <c r="M9239" t="s">
        <v>179</v>
      </c>
      <c r="N9239" s="1">
        <v>45102</v>
      </c>
      <c r="O9239" s="1">
        <v>45107</v>
      </c>
      <c r="P9239">
        <v>86</v>
      </c>
      <c r="Q9239">
        <v>4</v>
      </c>
      <c r="R9239" t="s">
        <v>63</v>
      </c>
      <c r="S9239">
        <v>4</v>
      </c>
      <c r="T9239">
        <v>2</v>
      </c>
      <c r="U9239">
        <v>5</v>
      </c>
      <c r="V9239">
        <v>430</v>
      </c>
      <c r="W9239" t="s">
        <v>54</v>
      </c>
      <c r="X9239" t="s">
        <v>44544</v>
      </c>
      <c r="Y9239" t="s">
        <v>6</v>
      </c>
      <c r="Z9239" s="1">
        <v>45096</v>
      </c>
      <c r="AA9239" s="2">
        <v>0.2104513888888889</v>
      </c>
      <c r="AB9239" s="2">
        <v>0.44723379629629628</v>
      </c>
      <c r="AC9239" t="s">
        <v>44</v>
      </c>
      <c r="AD9239" t="s">
        <v>45</v>
      </c>
      <c r="AE9239" t="s">
        <v>45</v>
      </c>
      <c r="AF9239">
        <v>86</v>
      </c>
    </row>
    <row r="9240" spans="1:32">
      <c r="A9240">
        <v>35394</v>
      </c>
      <c r="B9240">
        <v>34494</v>
      </c>
      <c r="C9240" t="s">
        <v>583</v>
      </c>
      <c r="D9240" t="s">
        <v>3044</v>
      </c>
      <c r="E9240" t="s">
        <v>34</v>
      </c>
      <c r="F9240" t="s">
        <v>24962</v>
      </c>
      <c r="G9240" t="s">
        <v>44545</v>
      </c>
      <c r="H9240" t="s">
        <v>201</v>
      </c>
      <c r="I9240" s="1">
        <v>36760</v>
      </c>
      <c r="J9240" t="s">
        <v>44546</v>
      </c>
      <c r="K9240" t="s">
        <v>44547</v>
      </c>
      <c r="L9240">
        <v>92053</v>
      </c>
      <c r="M9240" t="s">
        <v>201</v>
      </c>
      <c r="N9240" s="1">
        <v>45221</v>
      </c>
      <c r="O9240" s="1">
        <v>45225</v>
      </c>
      <c r="P9240">
        <v>47</v>
      </c>
      <c r="Q9240">
        <v>2</v>
      </c>
      <c r="R9240" t="s">
        <v>63</v>
      </c>
      <c r="S9240">
        <v>1</v>
      </c>
      <c r="T9240">
        <v>0</v>
      </c>
      <c r="U9240">
        <v>4</v>
      </c>
      <c r="V9240">
        <v>324</v>
      </c>
      <c r="W9240" t="s">
        <v>54</v>
      </c>
      <c r="X9240" t="s">
        <v>44548</v>
      </c>
      <c r="Y9240" t="s">
        <v>43</v>
      </c>
      <c r="Z9240" s="1">
        <v>45204</v>
      </c>
      <c r="AA9240" s="2">
        <v>0.11633101851851851</v>
      </c>
      <c r="AB9240" s="2">
        <v>0.88768518518518524</v>
      </c>
      <c r="AC9240" t="s">
        <v>44</v>
      </c>
      <c r="AD9240" t="s">
        <v>44</v>
      </c>
      <c r="AE9240" t="s">
        <v>45</v>
      </c>
      <c r="AF9240">
        <v>81</v>
      </c>
    </row>
    <row r="9241" spans="1:32">
      <c r="A9241">
        <v>35398</v>
      </c>
      <c r="B9241">
        <v>34498</v>
      </c>
      <c r="C9241" t="s">
        <v>2144</v>
      </c>
      <c r="D9241" t="s">
        <v>4484</v>
      </c>
      <c r="E9241" t="s">
        <v>34</v>
      </c>
      <c r="F9241" t="s">
        <v>44549</v>
      </c>
      <c r="G9241" t="s">
        <v>44550</v>
      </c>
      <c r="H9241" t="s">
        <v>86</v>
      </c>
      <c r="I9241" s="1">
        <v>29090</v>
      </c>
      <c r="J9241" t="s">
        <v>44551</v>
      </c>
      <c r="K9241" t="s">
        <v>44552</v>
      </c>
      <c r="L9241">
        <v>78421</v>
      </c>
      <c r="M9241" t="s">
        <v>86</v>
      </c>
      <c r="N9241" s="1">
        <v>45004</v>
      </c>
      <c r="O9241" s="1">
        <v>45007</v>
      </c>
      <c r="P9241">
        <v>50</v>
      </c>
      <c r="Q9241">
        <v>2</v>
      </c>
      <c r="R9241" t="s">
        <v>63</v>
      </c>
      <c r="S9241">
        <v>4</v>
      </c>
      <c r="T9241">
        <v>1</v>
      </c>
      <c r="U9241">
        <v>3</v>
      </c>
      <c r="V9241">
        <v>216</v>
      </c>
      <c r="W9241" t="s">
        <v>41</v>
      </c>
      <c r="X9241" t="s">
        <v>44553</v>
      </c>
      <c r="Y9241" t="s">
        <v>81</v>
      </c>
      <c r="Z9241" s="1">
        <v>44989</v>
      </c>
      <c r="AA9241" s="2">
        <v>0.1708449074074074</v>
      </c>
      <c r="AB9241" s="2">
        <v>0.53137731481481476</v>
      </c>
      <c r="AC9241" t="s">
        <v>45</v>
      </c>
      <c r="AD9241" t="s">
        <v>44</v>
      </c>
      <c r="AE9241" t="s">
        <v>45</v>
      </c>
      <c r="AF9241">
        <v>72</v>
      </c>
    </row>
    <row r="9242" spans="1:32">
      <c r="A9242">
        <v>35400</v>
      </c>
      <c r="B9242">
        <v>34500</v>
      </c>
      <c r="C9242" t="s">
        <v>2144</v>
      </c>
      <c r="D9242" t="s">
        <v>3860</v>
      </c>
      <c r="E9242" t="s">
        <v>48</v>
      </c>
      <c r="F9242" t="s">
        <v>44554</v>
      </c>
      <c r="G9242">
        <f>1-667-882-5471</f>
        <v>-7019</v>
      </c>
      <c r="H9242" t="s">
        <v>904</v>
      </c>
      <c r="I9242" s="1">
        <v>38657</v>
      </c>
      <c r="J9242" t="s">
        <v>44555</v>
      </c>
      <c r="K9242" t="s">
        <v>44556</v>
      </c>
      <c r="L9242">
        <v>3156</v>
      </c>
      <c r="M9242" t="s">
        <v>904</v>
      </c>
      <c r="N9242" s="1">
        <v>45252</v>
      </c>
      <c r="O9242" s="1">
        <v>45254</v>
      </c>
      <c r="P9242">
        <v>96</v>
      </c>
      <c r="Q9242">
        <v>4</v>
      </c>
      <c r="R9242" t="s">
        <v>40</v>
      </c>
      <c r="S9242">
        <v>2</v>
      </c>
      <c r="T9242">
        <v>1</v>
      </c>
      <c r="U9242">
        <v>2</v>
      </c>
      <c r="V9242">
        <v>436</v>
      </c>
      <c r="W9242" t="s">
        <v>54</v>
      </c>
      <c r="X9242" t="s">
        <v>44557</v>
      </c>
      <c r="Y9242" t="s">
        <v>65</v>
      </c>
      <c r="Z9242" s="1">
        <v>45228</v>
      </c>
      <c r="AA9242" s="2">
        <v>0.8121990740740741</v>
      </c>
      <c r="AB9242" s="2">
        <v>0.81961805555555556</v>
      </c>
      <c r="AC9242" t="s">
        <v>45</v>
      </c>
      <c r="AD9242" t="s">
        <v>45</v>
      </c>
      <c r="AE9242" t="s">
        <v>45</v>
      </c>
      <c r="AF9242">
        <v>218</v>
      </c>
    </row>
    <row r="9243" spans="1:32">
      <c r="A9243">
        <v>35401</v>
      </c>
      <c r="B9243">
        <v>34501</v>
      </c>
      <c r="C9243" t="s">
        <v>662</v>
      </c>
      <c r="D9243" t="s">
        <v>16396</v>
      </c>
      <c r="E9243" t="s">
        <v>48</v>
      </c>
      <c r="F9243" t="s">
        <v>44558</v>
      </c>
      <c r="G9243">
        <f>1-569-867-9027</f>
        <v>-10462</v>
      </c>
      <c r="H9243" t="s">
        <v>692</v>
      </c>
      <c r="I9243" s="1">
        <v>36126</v>
      </c>
      <c r="J9243" t="s">
        <v>44559</v>
      </c>
      <c r="K9243" t="s">
        <v>44560</v>
      </c>
      <c r="L9243">
        <v>30742</v>
      </c>
      <c r="M9243" t="s">
        <v>692</v>
      </c>
      <c r="N9243" s="1">
        <v>45288</v>
      </c>
      <c r="O9243" s="1">
        <v>45289</v>
      </c>
      <c r="P9243">
        <v>61</v>
      </c>
      <c r="Q9243">
        <v>3</v>
      </c>
      <c r="R9243" t="s">
        <v>53</v>
      </c>
      <c r="S9243">
        <v>3</v>
      </c>
      <c r="T9243">
        <v>2</v>
      </c>
      <c r="U9243">
        <v>1</v>
      </c>
      <c r="V9243">
        <v>120</v>
      </c>
      <c r="W9243" t="s">
        <v>41</v>
      </c>
      <c r="X9243" t="s">
        <v>44561</v>
      </c>
      <c r="Y9243" t="s">
        <v>81</v>
      </c>
      <c r="Z9243" s="1">
        <v>45264</v>
      </c>
      <c r="AA9243" s="2">
        <v>0.40568287037037037</v>
      </c>
      <c r="AB9243" s="2">
        <v>0.45219907407407406</v>
      </c>
      <c r="AC9243" t="s">
        <v>44</v>
      </c>
      <c r="AD9243" t="s">
        <v>44</v>
      </c>
      <c r="AE9243" t="s">
        <v>44</v>
      </c>
      <c r="AF9243">
        <v>120</v>
      </c>
    </row>
    <row r="9244" spans="1:32">
      <c r="A9244">
        <v>35404</v>
      </c>
      <c r="B9244">
        <v>34504</v>
      </c>
      <c r="C9244" t="s">
        <v>702</v>
      </c>
      <c r="D9244" t="s">
        <v>1222</v>
      </c>
      <c r="E9244" t="s">
        <v>48</v>
      </c>
      <c r="F9244" t="s">
        <v>44562</v>
      </c>
      <c r="G9244" t="s">
        <v>44563</v>
      </c>
      <c r="H9244" t="s">
        <v>330</v>
      </c>
      <c r="I9244" s="1">
        <v>33427</v>
      </c>
      <c r="J9244" t="s">
        <v>44564</v>
      </c>
      <c r="K9244" t="s">
        <v>44565</v>
      </c>
      <c r="L9244">
        <v>3255</v>
      </c>
      <c r="M9244" t="s">
        <v>330</v>
      </c>
      <c r="N9244" s="1">
        <v>45283</v>
      </c>
      <c r="O9244" s="1">
        <v>45285</v>
      </c>
      <c r="P9244">
        <v>20</v>
      </c>
      <c r="Q9244">
        <v>1</v>
      </c>
      <c r="R9244" t="s">
        <v>63</v>
      </c>
      <c r="S9244">
        <v>1</v>
      </c>
      <c r="T9244">
        <v>1</v>
      </c>
      <c r="U9244">
        <v>2</v>
      </c>
      <c r="V9244">
        <v>132</v>
      </c>
      <c r="W9244" t="s">
        <v>41</v>
      </c>
      <c r="X9244" t="s">
        <v>44566</v>
      </c>
      <c r="Y9244" t="s">
        <v>6</v>
      </c>
      <c r="Z9244" s="1">
        <v>45244</v>
      </c>
      <c r="AA9244" s="2">
        <v>0.46372685185185186</v>
      </c>
      <c r="AB9244" s="2">
        <v>0.22681712962962963</v>
      </c>
      <c r="AC9244" t="s">
        <v>44</v>
      </c>
      <c r="AD9244" t="s">
        <v>45</v>
      </c>
      <c r="AE9244" t="s">
        <v>45</v>
      </c>
      <c r="AF9244">
        <v>66</v>
      </c>
    </row>
    <row r="9245" spans="1:32">
      <c r="A9245">
        <v>35406</v>
      </c>
      <c r="B9245">
        <v>34506</v>
      </c>
      <c r="C9245" t="s">
        <v>1328</v>
      </c>
      <c r="D9245" t="s">
        <v>6675</v>
      </c>
      <c r="E9245" t="s">
        <v>48</v>
      </c>
      <c r="F9245" t="s">
        <v>44567</v>
      </c>
      <c r="G9245" t="s">
        <v>44568</v>
      </c>
      <c r="H9245" t="s">
        <v>171</v>
      </c>
      <c r="I9245" s="1">
        <v>34300</v>
      </c>
      <c r="J9245" t="s">
        <v>44569</v>
      </c>
      <c r="K9245" t="s">
        <v>44570</v>
      </c>
      <c r="L9245">
        <v>93460</v>
      </c>
      <c r="M9245" t="s">
        <v>171</v>
      </c>
      <c r="N9245" s="1">
        <v>45268</v>
      </c>
      <c r="O9245" s="1">
        <v>45269</v>
      </c>
      <c r="P9245">
        <v>59</v>
      </c>
      <c r="Q9245">
        <v>3</v>
      </c>
      <c r="R9245" t="s">
        <v>63</v>
      </c>
      <c r="S9245">
        <v>2</v>
      </c>
      <c r="T9245">
        <v>0</v>
      </c>
      <c r="U9245">
        <v>1</v>
      </c>
      <c r="V9245">
        <v>64</v>
      </c>
      <c r="W9245" t="s">
        <v>54</v>
      </c>
      <c r="X9245" t="s">
        <v>44571</v>
      </c>
      <c r="Y9245" t="s">
        <v>6</v>
      </c>
      <c r="Z9245" s="1">
        <v>45231</v>
      </c>
      <c r="AA9245" s="2">
        <v>0.47565972222222225</v>
      </c>
      <c r="AB9245" s="2">
        <v>0.56942129629629623</v>
      </c>
      <c r="AC9245" t="s">
        <v>44</v>
      </c>
      <c r="AD9245" t="s">
        <v>45</v>
      </c>
      <c r="AE9245" t="s">
        <v>45</v>
      </c>
      <c r="AF9245">
        <v>64</v>
      </c>
    </row>
    <row r="9246" spans="1:32">
      <c r="A9246">
        <v>35407</v>
      </c>
      <c r="B9246">
        <v>34507</v>
      </c>
      <c r="C9246" t="s">
        <v>2481</v>
      </c>
      <c r="D9246" t="s">
        <v>3668</v>
      </c>
      <c r="E9246" t="s">
        <v>34</v>
      </c>
      <c r="F9246" t="s">
        <v>44572</v>
      </c>
      <c r="G9246">
        <f>1-869-933-434</f>
        <v>-2235</v>
      </c>
      <c r="H9246" t="s">
        <v>1442</v>
      </c>
      <c r="I9246" s="1">
        <v>31973</v>
      </c>
      <c r="J9246" t="s">
        <v>44573</v>
      </c>
      <c r="K9246" t="s">
        <v>44574</v>
      </c>
      <c r="L9246">
        <v>88880</v>
      </c>
      <c r="M9246" t="s">
        <v>1442</v>
      </c>
      <c r="N9246" s="1">
        <v>45238</v>
      </c>
      <c r="O9246" s="1">
        <v>45240</v>
      </c>
      <c r="P9246">
        <v>85</v>
      </c>
      <c r="Q9246">
        <v>4</v>
      </c>
      <c r="R9246" t="s">
        <v>53</v>
      </c>
      <c r="S9246">
        <v>2</v>
      </c>
      <c r="T9246">
        <v>1</v>
      </c>
      <c r="U9246">
        <v>2</v>
      </c>
      <c r="V9246">
        <v>260</v>
      </c>
      <c r="W9246" t="s">
        <v>54</v>
      </c>
      <c r="X9246" t="s">
        <v>44575</v>
      </c>
      <c r="Y9246" t="s">
        <v>43</v>
      </c>
      <c r="Z9246" s="1">
        <v>45224</v>
      </c>
      <c r="AA9246" s="2">
        <v>6.4733796296296289E-2</v>
      </c>
      <c r="AB9246" s="2">
        <v>0.63175925925925924</v>
      </c>
      <c r="AC9246" t="s">
        <v>45</v>
      </c>
      <c r="AD9246" t="s">
        <v>45</v>
      </c>
      <c r="AE9246" t="s">
        <v>44</v>
      </c>
      <c r="AF9246">
        <v>130</v>
      </c>
    </row>
    <row r="9247" spans="1:32">
      <c r="A9247">
        <v>35412</v>
      </c>
      <c r="B9247">
        <v>34512</v>
      </c>
      <c r="C9247" t="s">
        <v>2662</v>
      </c>
      <c r="D9247" t="s">
        <v>3488</v>
      </c>
      <c r="E9247" t="s">
        <v>48</v>
      </c>
      <c r="F9247" t="s">
        <v>44576</v>
      </c>
      <c r="G9247" t="s">
        <v>44577</v>
      </c>
      <c r="H9247" t="s">
        <v>1301</v>
      </c>
      <c r="I9247" s="1">
        <v>24088</v>
      </c>
      <c r="J9247" t="s">
        <v>44578</v>
      </c>
      <c r="K9247" t="s">
        <v>28772</v>
      </c>
      <c r="L9247">
        <v>93596</v>
      </c>
      <c r="M9247" t="s">
        <v>1301</v>
      </c>
      <c r="N9247" s="1">
        <v>45079</v>
      </c>
      <c r="O9247" s="1">
        <v>45082</v>
      </c>
      <c r="P9247">
        <v>86</v>
      </c>
      <c r="Q9247">
        <v>4</v>
      </c>
      <c r="R9247" t="s">
        <v>63</v>
      </c>
      <c r="S9247">
        <v>1</v>
      </c>
      <c r="T9247">
        <v>2</v>
      </c>
      <c r="U9247">
        <v>3</v>
      </c>
      <c r="V9247">
        <v>183</v>
      </c>
      <c r="W9247" t="s">
        <v>41</v>
      </c>
      <c r="X9247" t="s">
        <v>44579</v>
      </c>
      <c r="Y9247" t="s">
        <v>43</v>
      </c>
      <c r="Z9247" s="1">
        <v>45062</v>
      </c>
      <c r="AA9247" s="2">
        <v>7.5578703703703702E-3</v>
      </c>
      <c r="AB9247" s="2">
        <v>0.39976851851851852</v>
      </c>
      <c r="AC9247" t="s">
        <v>44</v>
      </c>
      <c r="AD9247" t="s">
        <v>44</v>
      </c>
      <c r="AE9247" t="s">
        <v>45</v>
      </c>
      <c r="AF9247">
        <v>61</v>
      </c>
    </row>
    <row r="9248" spans="1:32">
      <c r="A9248">
        <v>35413</v>
      </c>
      <c r="B9248">
        <v>34513</v>
      </c>
      <c r="C9248" t="s">
        <v>628</v>
      </c>
      <c r="D9248" t="s">
        <v>609</v>
      </c>
      <c r="E9248" t="s">
        <v>48</v>
      </c>
      <c r="F9248" t="s">
        <v>44580</v>
      </c>
      <c r="G9248">
        <v>8194766116</v>
      </c>
      <c r="H9248" t="s">
        <v>904</v>
      </c>
      <c r="I9248" s="1">
        <v>16445</v>
      </c>
      <c r="J9248" t="s">
        <v>44581</v>
      </c>
      <c r="K9248" t="s">
        <v>26602</v>
      </c>
      <c r="L9248">
        <v>1261</v>
      </c>
      <c r="M9248" t="s">
        <v>904</v>
      </c>
      <c r="N9248" s="1">
        <v>45194</v>
      </c>
      <c r="O9248" s="1">
        <v>45199</v>
      </c>
      <c r="P9248">
        <v>32</v>
      </c>
      <c r="Q9248">
        <v>2</v>
      </c>
      <c r="R9248" t="s">
        <v>63</v>
      </c>
      <c r="S9248">
        <v>1</v>
      </c>
      <c r="T9248">
        <v>2</v>
      </c>
      <c r="U9248">
        <v>5</v>
      </c>
      <c r="V9248">
        <v>410</v>
      </c>
      <c r="W9248" t="s">
        <v>54</v>
      </c>
      <c r="X9248" t="s">
        <v>44582</v>
      </c>
      <c r="Y9248" t="s">
        <v>81</v>
      </c>
      <c r="Z9248" s="1">
        <v>45188</v>
      </c>
      <c r="AA9248" s="2">
        <v>5.0706018518518518E-2</v>
      </c>
      <c r="AB9248" s="2">
        <v>0.14499999999999999</v>
      </c>
      <c r="AC9248" t="s">
        <v>45</v>
      </c>
      <c r="AD9248" t="s">
        <v>45</v>
      </c>
      <c r="AE9248" t="s">
        <v>45</v>
      </c>
      <c r="AF9248">
        <v>82</v>
      </c>
    </row>
    <row r="9249" spans="1:32">
      <c r="A9249">
        <v>35414</v>
      </c>
      <c r="B9249">
        <v>34514</v>
      </c>
      <c r="C9249" t="s">
        <v>908</v>
      </c>
      <c r="D9249" t="s">
        <v>4507</v>
      </c>
      <c r="E9249" t="s">
        <v>48</v>
      </c>
      <c r="F9249" t="s">
        <v>21873</v>
      </c>
      <c r="G9249">
        <f>1-385-904-1158</f>
        <v>-2446</v>
      </c>
      <c r="H9249" t="s">
        <v>209</v>
      </c>
      <c r="I9249" s="1">
        <v>37417</v>
      </c>
      <c r="J9249" t="s">
        <v>44583</v>
      </c>
      <c r="K9249" t="s">
        <v>44584</v>
      </c>
      <c r="L9249">
        <v>88251</v>
      </c>
      <c r="M9249" t="s">
        <v>209</v>
      </c>
      <c r="N9249" s="1">
        <v>45212</v>
      </c>
      <c r="O9249" s="1">
        <v>45213</v>
      </c>
      <c r="P9249">
        <v>82</v>
      </c>
      <c r="Q9249">
        <v>4</v>
      </c>
      <c r="R9249" t="s">
        <v>53</v>
      </c>
      <c r="S9249">
        <v>2</v>
      </c>
      <c r="T9249">
        <v>1</v>
      </c>
      <c r="U9249">
        <v>1</v>
      </c>
      <c r="V9249">
        <v>137</v>
      </c>
      <c r="W9249" t="s">
        <v>41</v>
      </c>
      <c r="X9249" t="s">
        <v>44585</v>
      </c>
      <c r="Y9249" t="s">
        <v>65</v>
      </c>
      <c r="Z9249" s="1">
        <v>45184</v>
      </c>
      <c r="AA9249" s="2">
        <v>0.8046875</v>
      </c>
      <c r="AB9249" s="2">
        <v>0.88368055555555547</v>
      </c>
      <c r="AC9249" t="s">
        <v>45</v>
      </c>
      <c r="AD9249" t="s">
        <v>44</v>
      </c>
      <c r="AE9249" t="s">
        <v>44</v>
      </c>
      <c r="AF9249">
        <v>137</v>
      </c>
    </row>
    <row r="9250" spans="1:32">
      <c r="A9250">
        <v>35415</v>
      </c>
      <c r="B9250">
        <v>34515</v>
      </c>
      <c r="C9250" t="s">
        <v>183</v>
      </c>
      <c r="D9250" t="s">
        <v>18326</v>
      </c>
      <c r="E9250" t="s">
        <v>34</v>
      </c>
      <c r="F9250" t="s">
        <v>44586</v>
      </c>
      <c r="G9250" t="s">
        <v>44587</v>
      </c>
      <c r="H9250" t="s">
        <v>60</v>
      </c>
      <c r="I9250" s="1">
        <v>29465</v>
      </c>
      <c r="J9250" t="s">
        <v>44588</v>
      </c>
      <c r="K9250" t="s">
        <v>44589</v>
      </c>
      <c r="L9250">
        <v>61037</v>
      </c>
      <c r="M9250" t="s">
        <v>60</v>
      </c>
      <c r="N9250" s="1">
        <v>45218</v>
      </c>
      <c r="O9250" s="1">
        <v>45220</v>
      </c>
      <c r="P9250">
        <v>20</v>
      </c>
      <c r="Q9250">
        <v>1</v>
      </c>
      <c r="R9250" t="s">
        <v>63</v>
      </c>
      <c r="S9250">
        <v>3</v>
      </c>
      <c r="T9250">
        <v>2</v>
      </c>
      <c r="U9250">
        <v>2</v>
      </c>
      <c r="V9250">
        <v>120</v>
      </c>
      <c r="W9250" t="s">
        <v>41</v>
      </c>
      <c r="X9250" t="s">
        <v>44590</v>
      </c>
      <c r="Y9250" t="s">
        <v>43</v>
      </c>
      <c r="Z9250" s="1">
        <v>45190</v>
      </c>
      <c r="AA9250" s="2">
        <v>0.7699421296296296</v>
      </c>
      <c r="AB9250" s="2">
        <v>6.4236111111111117E-3</v>
      </c>
      <c r="AC9250" t="s">
        <v>44</v>
      </c>
      <c r="AD9250" t="s">
        <v>45</v>
      </c>
      <c r="AE9250" t="s">
        <v>44</v>
      </c>
      <c r="AF9250">
        <v>60</v>
      </c>
    </row>
    <row r="9251" spans="1:32">
      <c r="A9251">
        <v>35417</v>
      </c>
      <c r="B9251">
        <v>34517</v>
      </c>
      <c r="C9251" t="s">
        <v>2213</v>
      </c>
      <c r="D9251" t="s">
        <v>1298</v>
      </c>
      <c r="E9251" t="s">
        <v>34</v>
      </c>
      <c r="F9251" t="s">
        <v>29509</v>
      </c>
      <c r="G9251" t="s">
        <v>44591</v>
      </c>
      <c r="H9251" t="s">
        <v>37</v>
      </c>
      <c r="I9251" s="1">
        <v>18095</v>
      </c>
      <c r="J9251" t="s">
        <v>44592</v>
      </c>
      <c r="K9251" t="s">
        <v>44593</v>
      </c>
      <c r="L9251">
        <v>57937</v>
      </c>
      <c r="M9251" t="s">
        <v>37</v>
      </c>
      <c r="N9251" s="1">
        <v>45064</v>
      </c>
      <c r="O9251" s="1">
        <v>45066</v>
      </c>
      <c r="P9251">
        <v>63</v>
      </c>
      <c r="Q9251">
        <v>3</v>
      </c>
      <c r="R9251" t="s">
        <v>40</v>
      </c>
      <c r="S9251">
        <v>1</v>
      </c>
      <c r="T9251">
        <v>0</v>
      </c>
      <c r="U9251">
        <v>2</v>
      </c>
      <c r="V9251">
        <v>462</v>
      </c>
      <c r="W9251" t="s">
        <v>41</v>
      </c>
      <c r="X9251" t="s">
        <v>44594</v>
      </c>
      <c r="Y9251" t="s">
        <v>6</v>
      </c>
      <c r="Z9251" s="1">
        <v>45059</v>
      </c>
      <c r="AA9251" s="2">
        <v>6.6851851851851843E-2</v>
      </c>
      <c r="AB9251" s="2">
        <v>0.5374768518518519</v>
      </c>
      <c r="AC9251" t="s">
        <v>45</v>
      </c>
      <c r="AD9251" t="s">
        <v>44</v>
      </c>
      <c r="AE9251" t="s">
        <v>45</v>
      </c>
      <c r="AF9251">
        <v>231</v>
      </c>
    </row>
    <row r="9252" spans="1:32">
      <c r="A9252">
        <v>35418</v>
      </c>
      <c r="B9252">
        <v>34518</v>
      </c>
      <c r="C9252" t="s">
        <v>1360</v>
      </c>
      <c r="D9252" t="s">
        <v>5886</v>
      </c>
      <c r="E9252" t="s">
        <v>34</v>
      </c>
      <c r="F9252" t="s">
        <v>44595</v>
      </c>
      <c r="G9252" t="s">
        <v>44596</v>
      </c>
      <c r="H9252" t="s">
        <v>171</v>
      </c>
      <c r="I9252" s="1">
        <v>20434</v>
      </c>
      <c r="J9252" t="s">
        <v>44597</v>
      </c>
      <c r="K9252" t="s">
        <v>44598</v>
      </c>
      <c r="L9252">
        <v>84660</v>
      </c>
      <c r="M9252" t="s">
        <v>171</v>
      </c>
      <c r="N9252" s="1">
        <v>45005</v>
      </c>
      <c r="O9252" s="1">
        <v>45008</v>
      </c>
      <c r="P9252">
        <v>41</v>
      </c>
      <c r="Q9252">
        <v>2</v>
      </c>
      <c r="R9252" t="s">
        <v>63</v>
      </c>
      <c r="S9252">
        <v>4</v>
      </c>
      <c r="T9252">
        <v>1</v>
      </c>
      <c r="U9252">
        <v>3</v>
      </c>
      <c r="V9252">
        <v>195</v>
      </c>
      <c r="W9252" t="s">
        <v>54</v>
      </c>
      <c r="X9252" t="s">
        <v>44599</v>
      </c>
      <c r="Y9252" t="s">
        <v>6</v>
      </c>
      <c r="Z9252" s="1">
        <v>44975</v>
      </c>
      <c r="AA9252" s="2">
        <v>0.97695601851851854</v>
      </c>
      <c r="AB9252" s="2">
        <v>0.9240624999999999</v>
      </c>
      <c r="AC9252" t="s">
        <v>45</v>
      </c>
      <c r="AD9252" t="s">
        <v>45</v>
      </c>
      <c r="AE9252" t="s">
        <v>45</v>
      </c>
      <c r="AF9252">
        <v>65</v>
      </c>
    </row>
    <row r="9253" spans="1:32">
      <c r="A9253">
        <v>35419</v>
      </c>
      <c r="B9253">
        <v>34519</v>
      </c>
      <c r="C9253" t="s">
        <v>1208</v>
      </c>
      <c r="D9253" t="s">
        <v>3994</v>
      </c>
      <c r="E9253" t="s">
        <v>34</v>
      </c>
      <c r="F9253" t="s">
        <v>44600</v>
      </c>
      <c r="G9253">
        <v>7984501441</v>
      </c>
      <c r="H9253" t="s">
        <v>94</v>
      </c>
      <c r="I9253" s="1">
        <v>38671</v>
      </c>
      <c r="J9253" t="s">
        <v>44601</v>
      </c>
      <c r="K9253" t="s">
        <v>44602</v>
      </c>
      <c r="L9253">
        <v>46260</v>
      </c>
      <c r="M9253" t="s">
        <v>94</v>
      </c>
      <c r="N9253" s="1">
        <v>45244</v>
      </c>
      <c r="O9253" s="1">
        <v>45245</v>
      </c>
      <c r="P9253">
        <v>13</v>
      </c>
      <c r="Q9253">
        <v>1</v>
      </c>
      <c r="R9253" t="s">
        <v>53</v>
      </c>
      <c r="S9253">
        <v>3</v>
      </c>
      <c r="T9253">
        <v>2</v>
      </c>
      <c r="U9253">
        <v>1</v>
      </c>
      <c r="V9253">
        <v>135</v>
      </c>
      <c r="W9253" t="s">
        <v>54</v>
      </c>
      <c r="X9253" t="s">
        <v>44603</v>
      </c>
      <c r="Y9253" t="s">
        <v>81</v>
      </c>
      <c r="Z9253" s="1">
        <v>45206</v>
      </c>
      <c r="AA9253" s="2">
        <v>0.33450231481481479</v>
      </c>
      <c r="AB9253" s="2">
        <v>0.73644675925925929</v>
      </c>
      <c r="AC9253" t="s">
        <v>44</v>
      </c>
      <c r="AD9253" t="s">
        <v>44</v>
      </c>
      <c r="AE9253" t="s">
        <v>45</v>
      </c>
      <c r="AF9253">
        <v>135</v>
      </c>
    </row>
    <row r="9254" spans="1:32">
      <c r="A9254">
        <v>35420</v>
      </c>
      <c r="B9254">
        <v>34520</v>
      </c>
      <c r="C9254" t="s">
        <v>3283</v>
      </c>
      <c r="D9254" t="s">
        <v>75</v>
      </c>
      <c r="E9254" t="s">
        <v>34</v>
      </c>
      <c r="F9254" t="s">
        <v>44604</v>
      </c>
      <c r="G9254" t="s">
        <v>44605</v>
      </c>
      <c r="H9254" t="s">
        <v>1442</v>
      </c>
      <c r="I9254" s="1">
        <v>22187</v>
      </c>
      <c r="J9254" t="s">
        <v>44606</v>
      </c>
      <c r="K9254" t="s">
        <v>15958</v>
      </c>
      <c r="L9254">
        <v>20398</v>
      </c>
      <c r="M9254" t="s">
        <v>1442</v>
      </c>
      <c r="N9254" s="1">
        <v>45257</v>
      </c>
      <c r="O9254" s="1">
        <v>45261</v>
      </c>
      <c r="P9254">
        <v>18</v>
      </c>
      <c r="Q9254">
        <v>1</v>
      </c>
      <c r="R9254" t="s">
        <v>40</v>
      </c>
      <c r="S9254">
        <v>4</v>
      </c>
      <c r="T9254">
        <v>1</v>
      </c>
      <c r="U9254">
        <v>4</v>
      </c>
      <c r="V9254">
        <v>848</v>
      </c>
      <c r="W9254" t="s">
        <v>54</v>
      </c>
      <c r="X9254" t="s">
        <v>44607</v>
      </c>
      <c r="Y9254" t="s">
        <v>6</v>
      </c>
      <c r="Z9254" s="1">
        <v>45228</v>
      </c>
      <c r="AA9254" s="2">
        <v>0.40868055555555555</v>
      </c>
      <c r="AB9254" s="2">
        <v>0.73074074074074069</v>
      </c>
      <c r="AC9254" t="s">
        <v>44</v>
      </c>
      <c r="AD9254" t="s">
        <v>45</v>
      </c>
      <c r="AE9254" t="s">
        <v>44</v>
      </c>
      <c r="AF9254">
        <v>212</v>
      </c>
    </row>
    <row r="9255" spans="1:32">
      <c r="A9255">
        <v>35421</v>
      </c>
      <c r="B9255">
        <v>34521</v>
      </c>
      <c r="C9255" t="s">
        <v>15420</v>
      </c>
      <c r="D9255" t="s">
        <v>2438</v>
      </c>
      <c r="E9255" t="s">
        <v>48</v>
      </c>
      <c r="F9255" t="s">
        <v>44608</v>
      </c>
      <c r="G9255">
        <v>8705641823</v>
      </c>
      <c r="H9255" t="s">
        <v>164</v>
      </c>
      <c r="I9255" s="1">
        <v>16399</v>
      </c>
      <c r="J9255" t="s">
        <v>44609</v>
      </c>
      <c r="K9255" t="s">
        <v>11561</v>
      </c>
      <c r="L9255">
        <v>34402</v>
      </c>
      <c r="M9255" t="s">
        <v>164</v>
      </c>
      <c r="N9255" s="1">
        <v>44983</v>
      </c>
      <c r="O9255" s="1">
        <v>44987</v>
      </c>
      <c r="P9255">
        <v>70</v>
      </c>
      <c r="Q9255">
        <v>3</v>
      </c>
      <c r="R9255" t="s">
        <v>53</v>
      </c>
      <c r="S9255">
        <v>3</v>
      </c>
      <c r="T9255">
        <v>1</v>
      </c>
      <c r="U9255">
        <v>4</v>
      </c>
      <c r="V9255">
        <v>500</v>
      </c>
      <c r="W9255" t="s">
        <v>54</v>
      </c>
      <c r="X9255" t="s">
        <v>44610</v>
      </c>
      <c r="Y9255" t="s">
        <v>81</v>
      </c>
      <c r="Z9255" s="1">
        <v>44958</v>
      </c>
      <c r="AA9255" s="2">
        <v>0.86866898148148142</v>
      </c>
      <c r="AB9255" s="2">
        <v>0.8650810185185186</v>
      </c>
      <c r="AC9255" t="s">
        <v>44</v>
      </c>
      <c r="AD9255" t="s">
        <v>44</v>
      </c>
      <c r="AE9255" t="s">
        <v>45</v>
      </c>
      <c r="AF9255">
        <v>125</v>
      </c>
    </row>
    <row r="9256" spans="1:32">
      <c r="A9256">
        <v>35423</v>
      </c>
      <c r="B9256">
        <v>34523</v>
      </c>
      <c r="C9256" t="s">
        <v>2566</v>
      </c>
      <c r="D9256" t="s">
        <v>57</v>
      </c>
      <c r="E9256" t="s">
        <v>34</v>
      </c>
      <c r="F9256" t="s">
        <v>44611</v>
      </c>
      <c r="G9256" t="s">
        <v>44612</v>
      </c>
      <c r="H9256" t="s">
        <v>309</v>
      </c>
      <c r="I9256" s="1">
        <v>19720</v>
      </c>
      <c r="J9256" t="s">
        <v>44613</v>
      </c>
      <c r="K9256" t="s">
        <v>44614</v>
      </c>
      <c r="L9256">
        <v>25921</v>
      </c>
      <c r="M9256" t="s">
        <v>309</v>
      </c>
      <c r="N9256" s="1">
        <v>44980</v>
      </c>
      <c r="O9256" s="1">
        <v>44984</v>
      </c>
      <c r="P9256">
        <v>2</v>
      </c>
      <c r="Q9256">
        <v>1</v>
      </c>
      <c r="R9256" t="s">
        <v>63</v>
      </c>
      <c r="S9256">
        <v>4</v>
      </c>
      <c r="T9256">
        <v>2</v>
      </c>
      <c r="U9256">
        <v>4</v>
      </c>
      <c r="V9256">
        <v>340</v>
      </c>
      <c r="W9256" t="s">
        <v>41</v>
      </c>
      <c r="X9256" t="s">
        <v>44615</v>
      </c>
      <c r="Y9256" t="s">
        <v>65</v>
      </c>
      <c r="Z9256" s="1">
        <v>44943</v>
      </c>
      <c r="AA9256" s="2">
        <v>0.57597222222222222</v>
      </c>
      <c r="AB9256" s="2">
        <v>0.91706018518518517</v>
      </c>
      <c r="AC9256" t="s">
        <v>45</v>
      </c>
      <c r="AD9256" t="s">
        <v>44</v>
      </c>
      <c r="AE9256" t="s">
        <v>44</v>
      </c>
      <c r="AF9256">
        <v>85</v>
      </c>
    </row>
    <row r="9257" spans="1:32">
      <c r="A9257">
        <v>35424</v>
      </c>
      <c r="B9257">
        <v>34524</v>
      </c>
      <c r="C9257" t="s">
        <v>7603</v>
      </c>
      <c r="D9257" t="s">
        <v>448</v>
      </c>
      <c r="E9257" t="s">
        <v>34</v>
      </c>
      <c r="F9257" t="s">
        <v>44616</v>
      </c>
      <c r="G9257">
        <f>1-220-553-4132</f>
        <v>-4904</v>
      </c>
      <c r="H9257" t="s">
        <v>135</v>
      </c>
      <c r="I9257" s="1">
        <v>16878</v>
      </c>
      <c r="J9257" t="s">
        <v>44617</v>
      </c>
      <c r="K9257" t="s">
        <v>44618</v>
      </c>
      <c r="L9257">
        <v>2817</v>
      </c>
      <c r="M9257" t="s">
        <v>135</v>
      </c>
      <c r="N9257" s="1">
        <v>45087</v>
      </c>
      <c r="O9257" s="1">
        <v>45090</v>
      </c>
      <c r="P9257">
        <v>1</v>
      </c>
      <c r="Q9257">
        <v>1</v>
      </c>
      <c r="R9257" t="s">
        <v>53</v>
      </c>
      <c r="S9257">
        <v>4</v>
      </c>
      <c r="T9257">
        <v>2</v>
      </c>
      <c r="U9257">
        <v>3</v>
      </c>
      <c r="V9257">
        <v>369</v>
      </c>
      <c r="W9257" t="s">
        <v>54</v>
      </c>
      <c r="X9257" t="s">
        <v>44619</v>
      </c>
      <c r="Y9257" t="s">
        <v>6</v>
      </c>
      <c r="Z9257" s="1">
        <v>45076</v>
      </c>
      <c r="AA9257" s="2">
        <v>0.60106481481481489</v>
      </c>
      <c r="AB9257" s="2">
        <v>0.44756944444444446</v>
      </c>
      <c r="AC9257" t="s">
        <v>44</v>
      </c>
      <c r="AD9257" t="s">
        <v>44</v>
      </c>
      <c r="AE9257" t="s">
        <v>44</v>
      </c>
      <c r="AF9257">
        <v>123</v>
      </c>
    </row>
    <row r="9258" spans="1:32">
      <c r="A9258">
        <v>35429</v>
      </c>
      <c r="B9258">
        <v>34529</v>
      </c>
      <c r="C9258" t="s">
        <v>1532</v>
      </c>
      <c r="D9258" t="s">
        <v>2828</v>
      </c>
      <c r="E9258" t="s">
        <v>48</v>
      </c>
      <c r="F9258" t="s">
        <v>44620</v>
      </c>
      <c r="G9258" t="s">
        <v>44621</v>
      </c>
      <c r="H9258" t="s">
        <v>295</v>
      </c>
      <c r="I9258" s="1">
        <v>18699</v>
      </c>
      <c r="J9258" t="s">
        <v>44622</v>
      </c>
      <c r="K9258" t="s">
        <v>44623</v>
      </c>
      <c r="L9258">
        <v>28223</v>
      </c>
      <c r="M9258" t="s">
        <v>295</v>
      </c>
      <c r="N9258" s="1">
        <v>44957</v>
      </c>
      <c r="O9258" s="1">
        <v>44959</v>
      </c>
      <c r="P9258">
        <v>60</v>
      </c>
      <c r="Q9258">
        <v>3</v>
      </c>
      <c r="R9258" t="s">
        <v>40</v>
      </c>
      <c r="S9258">
        <v>4</v>
      </c>
      <c r="T9258">
        <v>2</v>
      </c>
      <c r="U9258">
        <v>2</v>
      </c>
      <c r="V9258">
        <v>414</v>
      </c>
      <c r="W9258" t="s">
        <v>41</v>
      </c>
      <c r="X9258" t="s">
        <v>44624</v>
      </c>
      <c r="Y9258" t="s">
        <v>43</v>
      </c>
      <c r="Z9258" s="1">
        <v>44936</v>
      </c>
      <c r="AA9258" s="2">
        <v>0.53722222222222216</v>
      </c>
      <c r="AB9258" s="2">
        <v>1.7291666666666667E-2</v>
      </c>
      <c r="AC9258" t="s">
        <v>45</v>
      </c>
      <c r="AD9258" t="s">
        <v>45</v>
      </c>
      <c r="AE9258" t="s">
        <v>44</v>
      </c>
      <c r="AF9258">
        <v>207</v>
      </c>
    </row>
    <row r="9259" spans="1:32">
      <c r="A9259">
        <v>35434</v>
      </c>
      <c r="B9259">
        <v>34534</v>
      </c>
      <c r="C9259" t="s">
        <v>1573</v>
      </c>
      <c r="D9259" t="s">
        <v>8484</v>
      </c>
      <c r="E9259" t="s">
        <v>48</v>
      </c>
      <c r="F9259" t="s">
        <v>44625</v>
      </c>
      <c r="G9259" t="s">
        <v>44626</v>
      </c>
      <c r="H9259" t="s">
        <v>37</v>
      </c>
      <c r="I9259" s="1">
        <v>34505</v>
      </c>
      <c r="J9259" t="s">
        <v>44627</v>
      </c>
      <c r="K9259" t="s">
        <v>44628</v>
      </c>
      <c r="L9259">
        <v>25780</v>
      </c>
      <c r="M9259" t="s">
        <v>37</v>
      </c>
      <c r="N9259" s="1">
        <v>45023</v>
      </c>
      <c r="O9259" s="1">
        <v>45027</v>
      </c>
      <c r="P9259">
        <v>90</v>
      </c>
      <c r="Q9259">
        <v>4</v>
      </c>
      <c r="R9259" t="s">
        <v>40</v>
      </c>
      <c r="S9259">
        <v>3</v>
      </c>
      <c r="T9259">
        <v>0</v>
      </c>
      <c r="U9259">
        <v>4</v>
      </c>
      <c r="V9259">
        <v>900</v>
      </c>
      <c r="W9259" t="s">
        <v>41</v>
      </c>
      <c r="X9259" t="s">
        <v>44629</v>
      </c>
      <c r="Y9259" t="s">
        <v>65</v>
      </c>
      <c r="Z9259" s="1">
        <v>44996</v>
      </c>
      <c r="AA9259" s="2">
        <v>0.18421296296296297</v>
      </c>
      <c r="AB9259" s="2">
        <v>0.53951388888888896</v>
      </c>
      <c r="AC9259" t="s">
        <v>45</v>
      </c>
      <c r="AD9259" t="s">
        <v>44</v>
      </c>
      <c r="AE9259" t="s">
        <v>44</v>
      </c>
      <c r="AF9259">
        <v>225</v>
      </c>
    </row>
    <row r="9260" spans="1:32">
      <c r="A9260">
        <v>35435</v>
      </c>
      <c r="B9260">
        <v>34535</v>
      </c>
      <c r="C9260" t="s">
        <v>229</v>
      </c>
      <c r="D9260" t="s">
        <v>19956</v>
      </c>
      <c r="E9260" t="s">
        <v>48</v>
      </c>
      <c r="F9260" t="s">
        <v>44630</v>
      </c>
      <c r="G9260" t="s">
        <v>44631</v>
      </c>
      <c r="H9260" t="s">
        <v>171</v>
      </c>
      <c r="I9260" s="1">
        <v>25476</v>
      </c>
      <c r="J9260" t="s">
        <v>44632</v>
      </c>
      <c r="K9260" t="s">
        <v>44633</v>
      </c>
      <c r="L9260">
        <v>37633</v>
      </c>
      <c r="M9260" t="s">
        <v>171</v>
      </c>
      <c r="N9260" s="1">
        <v>45147</v>
      </c>
      <c r="O9260" s="1">
        <v>45151</v>
      </c>
      <c r="P9260">
        <v>6</v>
      </c>
      <c r="Q9260">
        <v>1</v>
      </c>
      <c r="R9260" t="s">
        <v>40</v>
      </c>
      <c r="S9260">
        <v>3</v>
      </c>
      <c r="T9260">
        <v>0</v>
      </c>
      <c r="U9260">
        <v>4</v>
      </c>
      <c r="V9260">
        <v>936</v>
      </c>
      <c r="W9260" t="s">
        <v>54</v>
      </c>
      <c r="X9260" t="s">
        <v>44634</v>
      </c>
      <c r="Y9260" t="s">
        <v>43</v>
      </c>
      <c r="Z9260" s="1">
        <v>45138</v>
      </c>
      <c r="AA9260" s="2">
        <v>0.19462962962962962</v>
      </c>
      <c r="AB9260" s="2">
        <v>1.1041666666666667E-2</v>
      </c>
      <c r="AC9260" t="s">
        <v>45</v>
      </c>
      <c r="AD9260" t="s">
        <v>45</v>
      </c>
      <c r="AE9260" t="s">
        <v>44</v>
      </c>
      <c r="AF9260">
        <v>234</v>
      </c>
    </row>
    <row r="9261" spans="1:32">
      <c r="A9261">
        <v>35436</v>
      </c>
      <c r="B9261">
        <v>34536</v>
      </c>
      <c r="C9261" t="s">
        <v>25920</v>
      </c>
      <c r="D9261" t="s">
        <v>22919</v>
      </c>
      <c r="E9261" t="s">
        <v>48</v>
      </c>
      <c r="F9261" t="s">
        <v>44635</v>
      </c>
      <c r="G9261" t="s">
        <v>44636</v>
      </c>
      <c r="H9261" t="s">
        <v>330</v>
      </c>
      <c r="I9261" s="1">
        <v>26120</v>
      </c>
      <c r="J9261" t="s">
        <v>44637</v>
      </c>
      <c r="K9261" t="s">
        <v>44638</v>
      </c>
      <c r="L9261">
        <v>83517</v>
      </c>
      <c r="M9261" t="s">
        <v>330</v>
      </c>
      <c r="N9261" s="1">
        <v>45244</v>
      </c>
      <c r="O9261" s="1">
        <v>45246</v>
      </c>
      <c r="P9261">
        <v>93</v>
      </c>
      <c r="Q9261">
        <v>4</v>
      </c>
      <c r="R9261" t="s">
        <v>40</v>
      </c>
      <c r="S9261">
        <v>2</v>
      </c>
      <c r="T9261">
        <v>0</v>
      </c>
      <c r="U9261">
        <v>2</v>
      </c>
      <c r="V9261">
        <v>440</v>
      </c>
      <c r="W9261" t="s">
        <v>54</v>
      </c>
      <c r="X9261" t="s">
        <v>44639</v>
      </c>
      <c r="Y9261" t="s">
        <v>6</v>
      </c>
      <c r="Z9261" s="1">
        <v>45214</v>
      </c>
      <c r="AA9261" s="2">
        <v>0.3818981481481481</v>
      </c>
      <c r="AB9261" s="2">
        <v>0.11298611111111112</v>
      </c>
      <c r="AC9261" t="s">
        <v>44</v>
      </c>
      <c r="AD9261" t="s">
        <v>44</v>
      </c>
      <c r="AE9261" t="s">
        <v>44</v>
      </c>
      <c r="AF9261">
        <v>220</v>
      </c>
    </row>
    <row r="9262" spans="1:32">
      <c r="A9262">
        <v>35437</v>
      </c>
      <c r="B9262">
        <v>34537</v>
      </c>
      <c r="C9262" t="s">
        <v>1913</v>
      </c>
      <c r="D9262" t="s">
        <v>859</v>
      </c>
      <c r="E9262" t="s">
        <v>48</v>
      </c>
      <c r="F9262" t="s">
        <v>44640</v>
      </c>
      <c r="G9262" t="s">
        <v>44641</v>
      </c>
      <c r="H9262" t="s">
        <v>692</v>
      </c>
      <c r="I9262" s="1">
        <v>32992</v>
      </c>
      <c r="J9262" t="s">
        <v>44642</v>
      </c>
      <c r="K9262" t="s">
        <v>7262</v>
      </c>
      <c r="L9262">
        <v>66418</v>
      </c>
      <c r="M9262" t="s">
        <v>692</v>
      </c>
      <c r="N9262" s="1">
        <v>45123</v>
      </c>
      <c r="O9262" s="1">
        <v>45126</v>
      </c>
      <c r="P9262">
        <v>94</v>
      </c>
      <c r="Q9262">
        <v>4</v>
      </c>
      <c r="R9262" t="s">
        <v>53</v>
      </c>
      <c r="S9262">
        <v>3</v>
      </c>
      <c r="T9262">
        <v>1</v>
      </c>
      <c r="U9262">
        <v>3</v>
      </c>
      <c r="V9262">
        <v>432</v>
      </c>
      <c r="W9262" t="s">
        <v>54</v>
      </c>
      <c r="X9262" t="s">
        <v>44643</v>
      </c>
      <c r="Y9262" t="s">
        <v>43</v>
      </c>
      <c r="Z9262" s="1">
        <v>45099</v>
      </c>
      <c r="AA9262" s="2">
        <v>0.48947916666666669</v>
      </c>
      <c r="AB9262" s="2">
        <v>0.22983796296296297</v>
      </c>
      <c r="AC9262" t="s">
        <v>45</v>
      </c>
      <c r="AD9262" t="s">
        <v>44</v>
      </c>
      <c r="AE9262" t="s">
        <v>44</v>
      </c>
      <c r="AF9262">
        <v>144</v>
      </c>
    </row>
    <row r="9263" spans="1:32">
      <c r="A9263">
        <v>35439</v>
      </c>
      <c r="B9263">
        <v>34539</v>
      </c>
      <c r="C9263" t="s">
        <v>945</v>
      </c>
      <c r="D9263" t="s">
        <v>385</v>
      </c>
      <c r="E9263" t="s">
        <v>48</v>
      </c>
      <c r="F9263" t="s">
        <v>44644</v>
      </c>
      <c r="G9263" t="s">
        <v>44645</v>
      </c>
      <c r="H9263" t="s">
        <v>37</v>
      </c>
      <c r="I9263" s="1">
        <v>16302</v>
      </c>
      <c r="J9263" t="s">
        <v>44646</v>
      </c>
      <c r="K9263" t="s">
        <v>44647</v>
      </c>
      <c r="L9263">
        <v>70802</v>
      </c>
      <c r="M9263" t="s">
        <v>37</v>
      </c>
      <c r="N9263" s="1">
        <v>45010</v>
      </c>
      <c r="O9263" s="1">
        <v>45015</v>
      </c>
      <c r="P9263">
        <v>95</v>
      </c>
      <c r="Q9263">
        <v>4</v>
      </c>
      <c r="R9263" t="s">
        <v>63</v>
      </c>
      <c r="S9263">
        <v>3</v>
      </c>
      <c r="T9263">
        <v>2</v>
      </c>
      <c r="U9263">
        <v>5</v>
      </c>
      <c r="V9263">
        <v>300</v>
      </c>
      <c r="W9263" t="s">
        <v>54</v>
      </c>
      <c r="X9263" t="s">
        <v>44648</v>
      </c>
      <c r="Y9263" t="s">
        <v>6</v>
      </c>
      <c r="Z9263" s="1">
        <v>44993</v>
      </c>
      <c r="AA9263" s="2">
        <v>0.26423611111111112</v>
      </c>
      <c r="AB9263" s="2">
        <v>0.24300925925925929</v>
      </c>
      <c r="AC9263" t="s">
        <v>45</v>
      </c>
      <c r="AD9263" t="s">
        <v>45</v>
      </c>
      <c r="AE9263" t="s">
        <v>44</v>
      </c>
      <c r="AF9263">
        <v>60</v>
      </c>
    </row>
    <row r="9264" spans="1:32">
      <c r="A9264">
        <v>35442</v>
      </c>
      <c r="B9264">
        <v>34542</v>
      </c>
      <c r="C9264" t="s">
        <v>105</v>
      </c>
      <c r="D9264" t="s">
        <v>2392</v>
      </c>
      <c r="E9264" t="s">
        <v>34</v>
      </c>
      <c r="F9264" t="s">
        <v>44649</v>
      </c>
      <c r="G9264" t="s">
        <v>44650</v>
      </c>
      <c r="H9264" t="s">
        <v>272</v>
      </c>
      <c r="I9264" s="1">
        <v>29032</v>
      </c>
      <c r="J9264" t="s">
        <v>44651</v>
      </c>
      <c r="K9264" t="s">
        <v>44652</v>
      </c>
      <c r="L9264">
        <v>33622</v>
      </c>
      <c r="M9264" t="s">
        <v>272</v>
      </c>
      <c r="N9264" s="1">
        <v>45013</v>
      </c>
      <c r="O9264" s="1">
        <v>45015</v>
      </c>
      <c r="P9264">
        <v>61</v>
      </c>
      <c r="Q9264">
        <v>3</v>
      </c>
      <c r="R9264" t="s">
        <v>53</v>
      </c>
      <c r="S9264">
        <v>2</v>
      </c>
      <c r="T9264">
        <v>2</v>
      </c>
      <c r="U9264">
        <v>2</v>
      </c>
      <c r="V9264">
        <v>262</v>
      </c>
      <c r="W9264" t="s">
        <v>54</v>
      </c>
      <c r="X9264" t="s">
        <v>44653</v>
      </c>
      <c r="Y9264" t="s">
        <v>6</v>
      </c>
      <c r="Z9264" s="1">
        <v>44994</v>
      </c>
      <c r="AA9264" s="2">
        <v>0.2933912037037037</v>
      </c>
      <c r="AB9264" s="2">
        <v>0.9006481481481482</v>
      </c>
      <c r="AC9264" t="s">
        <v>44</v>
      </c>
      <c r="AD9264" t="s">
        <v>44</v>
      </c>
      <c r="AE9264" t="s">
        <v>44</v>
      </c>
      <c r="AF9264">
        <v>131</v>
      </c>
    </row>
    <row r="9265" spans="1:32">
      <c r="A9265">
        <v>35443</v>
      </c>
      <c r="B9265">
        <v>34543</v>
      </c>
      <c r="C9265" t="s">
        <v>615</v>
      </c>
      <c r="D9265" t="s">
        <v>214</v>
      </c>
      <c r="E9265" t="s">
        <v>34</v>
      </c>
      <c r="F9265" t="s">
        <v>44654</v>
      </c>
      <c r="G9265" t="s">
        <v>44655</v>
      </c>
      <c r="H9265" t="s">
        <v>295</v>
      </c>
      <c r="I9265" s="1">
        <v>25750</v>
      </c>
      <c r="J9265" t="s">
        <v>44656</v>
      </c>
      <c r="K9265" t="s">
        <v>44657</v>
      </c>
      <c r="L9265">
        <v>82933</v>
      </c>
      <c r="M9265" t="s">
        <v>295</v>
      </c>
      <c r="N9265" s="1">
        <v>45191</v>
      </c>
      <c r="O9265" s="1">
        <v>45196</v>
      </c>
      <c r="P9265">
        <v>99</v>
      </c>
      <c r="Q9265">
        <v>4</v>
      </c>
      <c r="R9265" t="s">
        <v>40</v>
      </c>
      <c r="S9265">
        <v>3</v>
      </c>
      <c r="T9265">
        <v>0</v>
      </c>
      <c r="U9265">
        <v>5</v>
      </c>
      <c r="V9265">
        <v>1135</v>
      </c>
      <c r="W9265" t="s">
        <v>54</v>
      </c>
      <c r="X9265" t="s">
        <v>44658</v>
      </c>
      <c r="Y9265" t="s">
        <v>43</v>
      </c>
      <c r="Z9265" s="1">
        <v>45175</v>
      </c>
      <c r="AA9265" s="2">
        <v>0.97758101851851853</v>
      </c>
      <c r="AB9265" s="2">
        <v>0.3084722222222222</v>
      </c>
      <c r="AC9265" t="s">
        <v>44</v>
      </c>
      <c r="AD9265" t="s">
        <v>45</v>
      </c>
      <c r="AE9265" t="s">
        <v>45</v>
      </c>
      <c r="AF9265">
        <v>227</v>
      </c>
    </row>
    <row r="9266" spans="1:32">
      <c r="A9266">
        <v>35444</v>
      </c>
      <c r="B9266">
        <v>34544</v>
      </c>
      <c r="C9266" t="s">
        <v>615</v>
      </c>
      <c r="D9266" t="s">
        <v>435</v>
      </c>
      <c r="E9266" t="s">
        <v>34</v>
      </c>
      <c r="F9266" t="s">
        <v>44659</v>
      </c>
      <c r="G9266" t="s">
        <v>44660</v>
      </c>
      <c r="H9266" t="s">
        <v>77</v>
      </c>
      <c r="I9266" s="1">
        <v>30978</v>
      </c>
      <c r="J9266" t="s">
        <v>44661</v>
      </c>
      <c r="K9266" t="s">
        <v>39542</v>
      </c>
      <c r="L9266">
        <v>81670</v>
      </c>
      <c r="M9266" t="s">
        <v>77</v>
      </c>
      <c r="N9266" s="1">
        <v>45119</v>
      </c>
      <c r="O9266" s="1">
        <v>45120</v>
      </c>
      <c r="P9266">
        <v>90</v>
      </c>
      <c r="Q9266">
        <v>4</v>
      </c>
      <c r="R9266" t="s">
        <v>40</v>
      </c>
      <c r="S9266">
        <v>1</v>
      </c>
      <c r="T9266">
        <v>0</v>
      </c>
      <c r="U9266">
        <v>1</v>
      </c>
      <c r="V9266">
        <v>202</v>
      </c>
      <c r="W9266" t="s">
        <v>54</v>
      </c>
      <c r="X9266" t="s">
        <v>44662</v>
      </c>
      <c r="Y9266" t="s">
        <v>6</v>
      </c>
      <c r="Z9266" s="1">
        <v>45083</v>
      </c>
      <c r="AA9266" s="2">
        <v>0.46524305555555556</v>
      </c>
      <c r="AB9266" s="2">
        <v>0.89116898148148149</v>
      </c>
      <c r="AC9266" t="s">
        <v>45</v>
      </c>
      <c r="AD9266" t="s">
        <v>44</v>
      </c>
      <c r="AE9266" t="s">
        <v>44</v>
      </c>
      <c r="AF9266">
        <v>202</v>
      </c>
    </row>
    <row r="9267" spans="1:32">
      <c r="A9267">
        <v>35446</v>
      </c>
      <c r="B9267">
        <v>34546</v>
      </c>
      <c r="C9267" t="s">
        <v>602</v>
      </c>
      <c r="D9267" t="s">
        <v>2019</v>
      </c>
      <c r="E9267" t="s">
        <v>34</v>
      </c>
      <c r="F9267" t="s">
        <v>44663</v>
      </c>
      <c r="G9267" t="s">
        <v>44664</v>
      </c>
      <c r="H9267" t="s">
        <v>423</v>
      </c>
      <c r="I9267" s="1">
        <v>26541</v>
      </c>
      <c r="J9267" t="s">
        <v>44665</v>
      </c>
      <c r="K9267" t="s">
        <v>44666</v>
      </c>
      <c r="L9267">
        <v>89659</v>
      </c>
      <c r="M9267" t="s">
        <v>423</v>
      </c>
      <c r="N9267" s="1">
        <v>45048</v>
      </c>
      <c r="O9267" s="1">
        <v>45049</v>
      </c>
      <c r="P9267">
        <v>80</v>
      </c>
      <c r="Q9267">
        <v>4</v>
      </c>
      <c r="R9267" t="s">
        <v>63</v>
      </c>
      <c r="S9267">
        <v>3</v>
      </c>
      <c r="T9267">
        <v>0</v>
      </c>
      <c r="U9267">
        <v>1</v>
      </c>
      <c r="V9267">
        <v>70</v>
      </c>
      <c r="W9267" t="s">
        <v>54</v>
      </c>
      <c r="X9267" t="s">
        <v>44667</v>
      </c>
      <c r="Y9267" t="s">
        <v>43</v>
      </c>
      <c r="Z9267" s="1">
        <v>45020</v>
      </c>
      <c r="AA9267" s="2">
        <v>0.73594907407407406</v>
      </c>
      <c r="AB9267" s="2">
        <v>0.22574074074074071</v>
      </c>
      <c r="AC9267" t="s">
        <v>44</v>
      </c>
      <c r="AD9267" t="s">
        <v>45</v>
      </c>
      <c r="AE9267" t="s">
        <v>44</v>
      </c>
      <c r="AF9267">
        <v>70</v>
      </c>
    </row>
    <row r="9268" spans="1:32">
      <c r="A9268">
        <v>35447</v>
      </c>
      <c r="B9268">
        <v>34547</v>
      </c>
      <c r="C9268" t="s">
        <v>615</v>
      </c>
      <c r="D9268" t="s">
        <v>1228</v>
      </c>
      <c r="E9268" t="s">
        <v>48</v>
      </c>
      <c r="F9268" t="s">
        <v>44668</v>
      </c>
      <c r="G9268">
        <v>9848170901</v>
      </c>
      <c r="H9268" t="s">
        <v>101</v>
      </c>
      <c r="I9268" s="1">
        <v>29424</v>
      </c>
      <c r="J9268" t="s">
        <v>44669</v>
      </c>
      <c r="K9268" t="s">
        <v>11135</v>
      </c>
      <c r="L9268">
        <v>74126</v>
      </c>
      <c r="M9268" t="s">
        <v>101</v>
      </c>
      <c r="N9268" s="1">
        <v>45323</v>
      </c>
      <c r="O9268" s="1">
        <v>45326</v>
      </c>
      <c r="P9268">
        <v>46</v>
      </c>
      <c r="Q9268">
        <v>2</v>
      </c>
      <c r="R9268" t="s">
        <v>53</v>
      </c>
      <c r="S9268">
        <v>4</v>
      </c>
      <c r="T9268">
        <v>1</v>
      </c>
      <c r="U9268">
        <v>3</v>
      </c>
      <c r="V9268">
        <v>420</v>
      </c>
      <c r="W9268" t="s">
        <v>41</v>
      </c>
      <c r="X9268" t="s">
        <v>44670</v>
      </c>
      <c r="Y9268" t="s">
        <v>43</v>
      </c>
      <c r="Z9268" s="1">
        <v>45289</v>
      </c>
      <c r="AA9268" s="2">
        <v>0.66664351851851855</v>
      </c>
      <c r="AB9268" s="2">
        <v>0.43194444444444446</v>
      </c>
      <c r="AC9268" t="s">
        <v>45</v>
      </c>
      <c r="AD9268" t="s">
        <v>44</v>
      </c>
      <c r="AE9268" t="s">
        <v>45</v>
      </c>
      <c r="AF9268">
        <v>140</v>
      </c>
    </row>
    <row r="9269" spans="1:32">
      <c r="A9269">
        <v>35448</v>
      </c>
      <c r="B9269">
        <v>34548</v>
      </c>
      <c r="C9269" t="s">
        <v>22749</v>
      </c>
      <c r="D9269" t="s">
        <v>140</v>
      </c>
      <c r="E9269" t="s">
        <v>34</v>
      </c>
      <c r="F9269" t="s">
        <v>44671</v>
      </c>
      <c r="G9269" t="s">
        <v>44672</v>
      </c>
      <c r="H9269" t="s">
        <v>115</v>
      </c>
      <c r="I9269" s="1">
        <v>34033</v>
      </c>
      <c r="J9269" t="s">
        <v>44673</v>
      </c>
      <c r="K9269" t="s">
        <v>19346</v>
      </c>
      <c r="L9269">
        <v>75431</v>
      </c>
      <c r="M9269" t="s">
        <v>115</v>
      </c>
      <c r="N9269" s="1">
        <v>44959</v>
      </c>
      <c r="O9269" s="1">
        <v>44964</v>
      </c>
      <c r="P9269">
        <v>96</v>
      </c>
      <c r="Q9269">
        <v>4</v>
      </c>
      <c r="R9269" t="s">
        <v>40</v>
      </c>
      <c r="S9269">
        <v>1</v>
      </c>
      <c r="T9269">
        <v>0</v>
      </c>
      <c r="U9269">
        <v>5</v>
      </c>
      <c r="V9269">
        <v>1215</v>
      </c>
      <c r="W9269" t="s">
        <v>54</v>
      </c>
      <c r="X9269" t="s">
        <v>44674</v>
      </c>
      <c r="Y9269" t="s">
        <v>65</v>
      </c>
      <c r="Z9269" s="1">
        <v>44946</v>
      </c>
      <c r="AA9269" s="2">
        <v>0.2086921296296296</v>
      </c>
      <c r="AB9269" s="2">
        <v>0.66009259259259256</v>
      </c>
      <c r="AC9269" t="s">
        <v>45</v>
      </c>
      <c r="AD9269" t="s">
        <v>45</v>
      </c>
      <c r="AE9269" t="s">
        <v>45</v>
      </c>
      <c r="AF9269">
        <v>243</v>
      </c>
    </row>
    <row r="9270" spans="1:32">
      <c r="A9270">
        <v>35450</v>
      </c>
      <c r="B9270">
        <v>34550</v>
      </c>
      <c r="C9270" t="s">
        <v>4655</v>
      </c>
      <c r="D9270" t="s">
        <v>603</v>
      </c>
      <c r="E9270" t="s">
        <v>48</v>
      </c>
      <c r="F9270" t="s">
        <v>44675</v>
      </c>
      <c r="G9270">
        <v>9777934476</v>
      </c>
      <c r="H9270" t="s">
        <v>280</v>
      </c>
      <c r="I9270" s="1">
        <v>29259</v>
      </c>
      <c r="J9270" t="s">
        <v>44676</v>
      </c>
      <c r="K9270" t="s">
        <v>34332</v>
      </c>
      <c r="L9270">
        <v>82227</v>
      </c>
      <c r="M9270" t="s">
        <v>280</v>
      </c>
      <c r="N9270" s="1">
        <v>44978</v>
      </c>
      <c r="O9270" s="1">
        <v>44981</v>
      </c>
      <c r="P9270">
        <v>7</v>
      </c>
      <c r="Q9270">
        <v>1</v>
      </c>
      <c r="R9270" t="s">
        <v>53</v>
      </c>
      <c r="S9270">
        <v>2</v>
      </c>
      <c r="T9270">
        <v>0</v>
      </c>
      <c r="U9270">
        <v>3</v>
      </c>
      <c r="V9270">
        <v>402</v>
      </c>
      <c r="W9270" t="s">
        <v>41</v>
      </c>
      <c r="X9270" t="s">
        <v>44677</v>
      </c>
      <c r="Y9270" t="s">
        <v>6</v>
      </c>
      <c r="Z9270" s="1">
        <v>44950</v>
      </c>
      <c r="AA9270" s="2">
        <v>0.23337962962962963</v>
      </c>
      <c r="AB9270" s="2">
        <v>0.78728009259259257</v>
      </c>
      <c r="AC9270" t="s">
        <v>44</v>
      </c>
      <c r="AD9270" t="s">
        <v>45</v>
      </c>
      <c r="AE9270" t="s">
        <v>44</v>
      </c>
      <c r="AF9270">
        <v>134</v>
      </c>
    </row>
    <row r="9271" spans="1:32">
      <c r="A9271">
        <v>35454</v>
      </c>
      <c r="B9271">
        <v>34554</v>
      </c>
      <c r="C9271" t="s">
        <v>828</v>
      </c>
      <c r="D9271" t="s">
        <v>1228</v>
      </c>
      <c r="E9271" t="s">
        <v>48</v>
      </c>
      <c r="F9271" t="s">
        <v>44678</v>
      </c>
      <c r="G9271" t="s">
        <v>44679</v>
      </c>
      <c r="H9271" t="s">
        <v>418</v>
      </c>
      <c r="I9271" s="1">
        <v>24988</v>
      </c>
      <c r="J9271" t="s">
        <v>44680</v>
      </c>
      <c r="K9271" t="s">
        <v>44681</v>
      </c>
      <c r="L9271">
        <v>14472</v>
      </c>
      <c r="M9271" t="s">
        <v>418</v>
      </c>
      <c r="N9271" s="1">
        <v>45138</v>
      </c>
      <c r="O9271" s="1">
        <v>45142</v>
      </c>
      <c r="P9271">
        <v>41</v>
      </c>
      <c r="Q9271">
        <v>2</v>
      </c>
      <c r="R9271" t="s">
        <v>63</v>
      </c>
      <c r="S9271">
        <v>3</v>
      </c>
      <c r="T9271">
        <v>2</v>
      </c>
      <c r="U9271">
        <v>4</v>
      </c>
      <c r="V9271">
        <v>272</v>
      </c>
      <c r="W9271" t="s">
        <v>41</v>
      </c>
      <c r="X9271" t="s">
        <v>44682</v>
      </c>
      <c r="Y9271" t="s">
        <v>6</v>
      </c>
      <c r="Z9271" s="1">
        <v>45124</v>
      </c>
      <c r="AA9271" s="2">
        <v>0.28287037037037038</v>
      </c>
      <c r="AB9271" s="2">
        <v>0.38974537037037038</v>
      </c>
      <c r="AC9271" t="s">
        <v>45</v>
      </c>
      <c r="AD9271" t="s">
        <v>44</v>
      </c>
      <c r="AE9271" t="s">
        <v>44</v>
      </c>
      <c r="AF9271">
        <v>68</v>
      </c>
    </row>
    <row r="9272" spans="1:32">
      <c r="A9272">
        <v>35456</v>
      </c>
      <c r="B9272">
        <v>34556</v>
      </c>
      <c r="C9272" t="s">
        <v>3145</v>
      </c>
      <c r="D9272" t="s">
        <v>853</v>
      </c>
      <c r="E9272" t="s">
        <v>34</v>
      </c>
      <c r="F9272" t="s">
        <v>44683</v>
      </c>
      <c r="G9272">
        <f>1-613-331-2302</f>
        <v>-3245</v>
      </c>
      <c r="H9272" t="s">
        <v>1442</v>
      </c>
      <c r="I9272" s="1">
        <v>16893</v>
      </c>
      <c r="J9272" t="s">
        <v>44684</v>
      </c>
      <c r="K9272" t="s">
        <v>44685</v>
      </c>
      <c r="L9272">
        <v>58261</v>
      </c>
      <c r="M9272" t="s">
        <v>1442</v>
      </c>
      <c r="N9272" s="1">
        <v>44962</v>
      </c>
      <c r="O9272" s="1">
        <v>44963</v>
      </c>
      <c r="P9272">
        <v>1</v>
      </c>
      <c r="Q9272">
        <v>1</v>
      </c>
      <c r="R9272" t="s">
        <v>53</v>
      </c>
      <c r="S9272">
        <v>1</v>
      </c>
      <c r="T9272">
        <v>1</v>
      </c>
      <c r="U9272">
        <v>1</v>
      </c>
      <c r="V9272">
        <v>135</v>
      </c>
      <c r="W9272" t="s">
        <v>41</v>
      </c>
      <c r="X9272" t="s">
        <v>44686</v>
      </c>
      <c r="Y9272" t="s">
        <v>43</v>
      </c>
      <c r="Z9272" s="1">
        <v>44937</v>
      </c>
      <c r="AA9272" s="2">
        <v>0.38324074074074077</v>
      </c>
      <c r="AB9272" s="2">
        <v>0.61533564814814812</v>
      </c>
      <c r="AC9272" t="s">
        <v>45</v>
      </c>
      <c r="AD9272" t="s">
        <v>45</v>
      </c>
      <c r="AE9272" t="s">
        <v>45</v>
      </c>
      <c r="AF9272">
        <v>135</v>
      </c>
    </row>
    <row r="9273" spans="1:32">
      <c r="A9273">
        <v>35459</v>
      </c>
      <c r="B9273">
        <v>34559</v>
      </c>
      <c r="C9273" t="s">
        <v>119</v>
      </c>
      <c r="D9273" t="s">
        <v>140</v>
      </c>
      <c r="E9273" t="s">
        <v>34</v>
      </c>
      <c r="F9273" t="s">
        <v>44687</v>
      </c>
      <c r="G9273">
        <v>4596271308</v>
      </c>
      <c r="H9273" t="s">
        <v>37</v>
      </c>
      <c r="I9273" s="1">
        <v>34792</v>
      </c>
      <c r="J9273" t="s">
        <v>44688</v>
      </c>
      <c r="K9273" t="s">
        <v>44689</v>
      </c>
      <c r="L9273">
        <v>53168</v>
      </c>
      <c r="M9273" t="s">
        <v>37</v>
      </c>
      <c r="N9273" s="1">
        <v>45070</v>
      </c>
      <c r="O9273" s="1">
        <v>45072</v>
      </c>
      <c r="P9273">
        <v>55</v>
      </c>
      <c r="Q9273">
        <v>3</v>
      </c>
      <c r="R9273" t="s">
        <v>53</v>
      </c>
      <c r="S9273">
        <v>1</v>
      </c>
      <c r="T9273">
        <v>0</v>
      </c>
      <c r="U9273">
        <v>2</v>
      </c>
      <c r="V9273">
        <v>288</v>
      </c>
      <c r="W9273" t="s">
        <v>41</v>
      </c>
      <c r="X9273" t="s">
        <v>44690</v>
      </c>
      <c r="Y9273" t="s">
        <v>43</v>
      </c>
      <c r="Z9273" s="1">
        <v>45049</v>
      </c>
      <c r="AA9273" s="2">
        <v>0.55482638888888891</v>
      </c>
      <c r="AB9273" s="2">
        <v>0.53075231481481489</v>
      </c>
      <c r="AC9273" t="s">
        <v>45</v>
      </c>
      <c r="AD9273" t="s">
        <v>44</v>
      </c>
      <c r="AE9273" t="s">
        <v>44</v>
      </c>
      <c r="AF9273">
        <v>144</v>
      </c>
    </row>
    <row r="9274" spans="1:32">
      <c r="A9274">
        <v>35461</v>
      </c>
      <c r="B9274">
        <v>34561</v>
      </c>
      <c r="C9274" t="s">
        <v>864</v>
      </c>
      <c r="D9274" t="s">
        <v>7878</v>
      </c>
      <c r="E9274" t="s">
        <v>34</v>
      </c>
      <c r="F9274" t="s">
        <v>44691</v>
      </c>
      <c r="G9274" t="s">
        <v>44692</v>
      </c>
      <c r="H9274" t="s">
        <v>423</v>
      </c>
      <c r="I9274" s="1">
        <v>36142</v>
      </c>
      <c r="J9274" t="s">
        <v>44693</v>
      </c>
      <c r="K9274" t="s">
        <v>22094</v>
      </c>
      <c r="L9274">
        <v>73922</v>
      </c>
      <c r="M9274" t="s">
        <v>423</v>
      </c>
      <c r="N9274" s="1">
        <v>45033</v>
      </c>
      <c r="O9274" s="1">
        <v>45036</v>
      </c>
      <c r="P9274">
        <v>57</v>
      </c>
      <c r="Q9274">
        <v>3</v>
      </c>
      <c r="R9274" t="s">
        <v>40</v>
      </c>
      <c r="S9274">
        <v>1</v>
      </c>
      <c r="T9274">
        <v>1</v>
      </c>
      <c r="U9274">
        <v>3</v>
      </c>
      <c r="V9274">
        <v>687</v>
      </c>
      <c r="W9274" t="s">
        <v>54</v>
      </c>
      <c r="X9274" t="s">
        <v>44694</v>
      </c>
      <c r="Y9274" t="s">
        <v>43</v>
      </c>
      <c r="Z9274" s="1">
        <v>45007</v>
      </c>
      <c r="AA9274" s="2">
        <v>3.4872685185185187E-2</v>
      </c>
      <c r="AB9274" s="2">
        <v>0.4949884259259259</v>
      </c>
      <c r="AC9274" t="s">
        <v>44</v>
      </c>
      <c r="AD9274" t="s">
        <v>44</v>
      </c>
      <c r="AE9274" t="s">
        <v>45</v>
      </c>
      <c r="AF9274">
        <v>229</v>
      </c>
    </row>
    <row r="9275" spans="1:32">
      <c r="A9275">
        <v>35464</v>
      </c>
      <c r="B9275">
        <v>34564</v>
      </c>
      <c r="C9275" t="s">
        <v>139</v>
      </c>
      <c r="D9275" t="s">
        <v>359</v>
      </c>
      <c r="E9275" t="s">
        <v>48</v>
      </c>
      <c r="F9275" t="s">
        <v>44695</v>
      </c>
      <c r="G9275" t="s">
        <v>44696</v>
      </c>
      <c r="H9275" t="s">
        <v>50</v>
      </c>
      <c r="I9275" s="1">
        <v>34959</v>
      </c>
      <c r="J9275" t="s">
        <v>44697</v>
      </c>
      <c r="K9275" t="s">
        <v>27654</v>
      </c>
      <c r="L9275">
        <v>73386</v>
      </c>
      <c r="M9275" t="s">
        <v>50</v>
      </c>
      <c r="N9275" s="1">
        <v>45164</v>
      </c>
      <c r="O9275" s="1">
        <v>45169</v>
      </c>
      <c r="P9275">
        <v>86</v>
      </c>
      <c r="Q9275">
        <v>4</v>
      </c>
      <c r="R9275" t="s">
        <v>63</v>
      </c>
      <c r="S9275">
        <v>4</v>
      </c>
      <c r="T9275">
        <v>2</v>
      </c>
      <c r="U9275">
        <v>5</v>
      </c>
      <c r="V9275">
        <v>385</v>
      </c>
      <c r="W9275" t="s">
        <v>41</v>
      </c>
      <c r="X9275" t="s">
        <v>44698</v>
      </c>
      <c r="Y9275" t="s">
        <v>6</v>
      </c>
      <c r="Z9275" s="1">
        <v>45145</v>
      </c>
      <c r="AA9275" s="2">
        <v>0.62807870370370367</v>
      </c>
      <c r="AB9275" s="2">
        <v>0.51827546296296301</v>
      </c>
      <c r="AC9275" t="s">
        <v>45</v>
      </c>
      <c r="AD9275" t="s">
        <v>44</v>
      </c>
      <c r="AE9275" t="s">
        <v>45</v>
      </c>
      <c r="AF9275">
        <v>77</v>
      </c>
    </row>
    <row r="9276" spans="1:32">
      <c r="A9276">
        <v>35465</v>
      </c>
      <c r="B9276">
        <v>34565</v>
      </c>
      <c r="C9276" t="s">
        <v>2816</v>
      </c>
      <c r="D9276" t="s">
        <v>2470</v>
      </c>
      <c r="E9276" t="s">
        <v>48</v>
      </c>
      <c r="F9276" t="s">
        <v>44699</v>
      </c>
      <c r="G9276">
        <v>6532272588</v>
      </c>
      <c r="H9276" t="s">
        <v>904</v>
      </c>
      <c r="I9276" s="1">
        <v>22617</v>
      </c>
      <c r="J9276" t="s">
        <v>44700</v>
      </c>
      <c r="K9276" t="s">
        <v>44701</v>
      </c>
      <c r="L9276">
        <v>78493</v>
      </c>
      <c r="M9276" t="s">
        <v>904</v>
      </c>
      <c r="N9276" s="1">
        <v>45268</v>
      </c>
      <c r="O9276" s="1">
        <v>45273</v>
      </c>
      <c r="P9276">
        <v>33</v>
      </c>
      <c r="Q9276">
        <v>2</v>
      </c>
      <c r="R9276" t="s">
        <v>40</v>
      </c>
      <c r="S9276">
        <v>1</v>
      </c>
      <c r="T9276">
        <v>0</v>
      </c>
      <c r="U9276">
        <v>5</v>
      </c>
      <c r="V9276">
        <v>1135</v>
      </c>
      <c r="W9276" t="s">
        <v>41</v>
      </c>
      <c r="X9276" t="s">
        <v>44702</v>
      </c>
      <c r="Y9276" t="s">
        <v>6</v>
      </c>
      <c r="Z9276" s="1">
        <v>45233</v>
      </c>
      <c r="AA9276" s="2">
        <v>0.40490740740740744</v>
      </c>
      <c r="AB9276" s="2">
        <v>0.91818287037037039</v>
      </c>
      <c r="AC9276" t="s">
        <v>44</v>
      </c>
      <c r="AD9276" t="s">
        <v>44</v>
      </c>
      <c r="AE9276" t="s">
        <v>44</v>
      </c>
      <c r="AF9276">
        <v>227</v>
      </c>
    </row>
    <row r="9277" spans="1:32">
      <c r="A9277">
        <v>35466</v>
      </c>
      <c r="B9277">
        <v>34566</v>
      </c>
      <c r="C9277" t="s">
        <v>1155</v>
      </c>
      <c r="D9277" t="s">
        <v>7660</v>
      </c>
      <c r="E9277" t="s">
        <v>48</v>
      </c>
      <c r="F9277" t="s">
        <v>44703</v>
      </c>
      <c r="G9277" t="s">
        <v>44704</v>
      </c>
      <c r="H9277" t="s">
        <v>280</v>
      </c>
      <c r="I9277" s="1">
        <v>38028</v>
      </c>
      <c r="J9277" t="s">
        <v>44705</v>
      </c>
      <c r="K9277" t="s">
        <v>29759</v>
      </c>
      <c r="L9277">
        <v>61848</v>
      </c>
      <c r="M9277" t="s">
        <v>280</v>
      </c>
      <c r="N9277" s="1">
        <v>45124</v>
      </c>
      <c r="O9277" s="1">
        <v>45126</v>
      </c>
      <c r="P9277">
        <v>55</v>
      </c>
      <c r="Q9277">
        <v>3</v>
      </c>
      <c r="R9277" t="s">
        <v>53</v>
      </c>
      <c r="S9277">
        <v>1</v>
      </c>
      <c r="T9277">
        <v>0</v>
      </c>
      <c r="U9277">
        <v>2</v>
      </c>
      <c r="V9277">
        <v>244</v>
      </c>
      <c r="W9277" t="s">
        <v>54</v>
      </c>
      <c r="X9277" t="s">
        <v>44706</v>
      </c>
      <c r="Y9277" t="s">
        <v>81</v>
      </c>
      <c r="Z9277" s="1">
        <v>45093</v>
      </c>
      <c r="AA9277" s="2">
        <v>0.13829861111111111</v>
      </c>
      <c r="AB9277" s="2">
        <v>0.76009259259259254</v>
      </c>
      <c r="AC9277" t="s">
        <v>45</v>
      </c>
      <c r="AD9277" t="s">
        <v>45</v>
      </c>
      <c r="AE9277" t="s">
        <v>45</v>
      </c>
      <c r="AF9277">
        <v>122</v>
      </c>
    </row>
    <row r="9278" spans="1:32">
      <c r="A9278">
        <v>35467</v>
      </c>
      <c r="B9278">
        <v>34567</v>
      </c>
      <c r="C9278" t="s">
        <v>4655</v>
      </c>
      <c r="D9278" t="s">
        <v>9001</v>
      </c>
      <c r="E9278" t="s">
        <v>48</v>
      </c>
      <c r="F9278" t="s">
        <v>44707</v>
      </c>
      <c r="G9278" t="s">
        <v>44708</v>
      </c>
      <c r="H9278" t="s">
        <v>530</v>
      </c>
      <c r="I9278" s="1">
        <v>25832</v>
      </c>
      <c r="J9278" t="s">
        <v>44709</v>
      </c>
      <c r="K9278" t="s">
        <v>44710</v>
      </c>
      <c r="L9278">
        <v>35367</v>
      </c>
      <c r="M9278" t="s">
        <v>530</v>
      </c>
      <c r="N9278" s="1">
        <v>45027</v>
      </c>
      <c r="O9278" s="1">
        <v>45028</v>
      </c>
      <c r="P9278">
        <v>36</v>
      </c>
      <c r="Q9278">
        <v>2</v>
      </c>
      <c r="R9278" t="s">
        <v>40</v>
      </c>
      <c r="S9278">
        <v>1</v>
      </c>
      <c r="T9278">
        <v>2</v>
      </c>
      <c r="U9278">
        <v>1</v>
      </c>
      <c r="V9278">
        <v>200</v>
      </c>
      <c r="W9278" t="s">
        <v>54</v>
      </c>
      <c r="X9278" t="s">
        <v>44711</v>
      </c>
      <c r="Y9278" t="s">
        <v>43</v>
      </c>
      <c r="Z9278" s="1">
        <v>45003</v>
      </c>
      <c r="AA9278" s="2">
        <v>0.42510416666666667</v>
      </c>
      <c r="AB9278" s="2">
        <v>0.74942129629629628</v>
      </c>
      <c r="AC9278" t="s">
        <v>44</v>
      </c>
      <c r="AD9278" t="s">
        <v>44</v>
      </c>
      <c r="AE9278" t="s">
        <v>45</v>
      </c>
      <c r="AF9278">
        <v>200</v>
      </c>
    </row>
    <row r="9279" spans="1:32">
      <c r="A9279">
        <v>35470</v>
      </c>
      <c r="B9279">
        <v>34570</v>
      </c>
      <c r="C9279" t="s">
        <v>9064</v>
      </c>
      <c r="D9279" t="s">
        <v>348</v>
      </c>
      <c r="E9279" t="s">
        <v>48</v>
      </c>
      <c r="F9279" t="s">
        <v>44712</v>
      </c>
      <c r="G9279" t="s">
        <v>44713</v>
      </c>
      <c r="H9279" t="s">
        <v>725</v>
      </c>
      <c r="I9279" s="1">
        <v>32253</v>
      </c>
      <c r="J9279" t="s">
        <v>44714</v>
      </c>
      <c r="K9279" t="s">
        <v>44715</v>
      </c>
      <c r="L9279">
        <v>31005</v>
      </c>
      <c r="M9279" t="s">
        <v>725</v>
      </c>
      <c r="N9279" s="1">
        <v>45034</v>
      </c>
      <c r="O9279" s="1">
        <v>45036</v>
      </c>
      <c r="P9279">
        <v>78</v>
      </c>
      <c r="Q9279">
        <v>4</v>
      </c>
      <c r="R9279" t="s">
        <v>40</v>
      </c>
      <c r="S9279">
        <v>3</v>
      </c>
      <c r="T9279">
        <v>2</v>
      </c>
      <c r="U9279">
        <v>2</v>
      </c>
      <c r="V9279">
        <v>466</v>
      </c>
      <c r="W9279" t="s">
        <v>41</v>
      </c>
      <c r="X9279" t="s">
        <v>44716</v>
      </c>
      <c r="Y9279" t="s">
        <v>65</v>
      </c>
      <c r="Z9279" s="1">
        <v>45001</v>
      </c>
      <c r="AA9279" s="2">
        <v>2.7233796296296298E-2</v>
      </c>
      <c r="AB9279" s="2">
        <v>0.11277777777777777</v>
      </c>
      <c r="AC9279" t="s">
        <v>44</v>
      </c>
      <c r="AD9279" t="s">
        <v>45</v>
      </c>
      <c r="AE9279" t="s">
        <v>45</v>
      </c>
      <c r="AF9279">
        <v>233</v>
      </c>
    </row>
    <row r="9280" spans="1:32">
      <c r="A9280">
        <v>35471</v>
      </c>
      <c r="B9280">
        <v>34571</v>
      </c>
      <c r="C9280" t="s">
        <v>197</v>
      </c>
      <c r="D9280" t="s">
        <v>716</v>
      </c>
      <c r="E9280" t="s">
        <v>48</v>
      </c>
      <c r="F9280" t="s">
        <v>44717</v>
      </c>
      <c r="G9280" t="s">
        <v>44718</v>
      </c>
      <c r="H9280" t="s">
        <v>209</v>
      </c>
      <c r="I9280" s="1">
        <v>18996</v>
      </c>
      <c r="J9280" t="s">
        <v>44719</v>
      </c>
      <c r="K9280" t="s">
        <v>18435</v>
      </c>
      <c r="L9280">
        <v>12407</v>
      </c>
      <c r="M9280" t="s">
        <v>209</v>
      </c>
      <c r="N9280" s="1">
        <v>45004</v>
      </c>
      <c r="O9280" s="1">
        <v>45006</v>
      </c>
      <c r="P9280">
        <v>24</v>
      </c>
      <c r="Q9280">
        <v>1</v>
      </c>
      <c r="R9280" t="s">
        <v>40</v>
      </c>
      <c r="S9280">
        <v>4</v>
      </c>
      <c r="T9280">
        <v>0</v>
      </c>
      <c r="U9280">
        <v>2</v>
      </c>
      <c r="V9280">
        <v>420</v>
      </c>
      <c r="W9280" t="s">
        <v>54</v>
      </c>
      <c r="X9280" t="s">
        <v>44720</v>
      </c>
      <c r="Y9280" t="s">
        <v>6</v>
      </c>
      <c r="Z9280" s="1">
        <v>44996</v>
      </c>
      <c r="AA9280" s="2">
        <v>0.43449074074074073</v>
      </c>
      <c r="AB9280" s="2">
        <v>0.6184722222222222</v>
      </c>
      <c r="AC9280" t="s">
        <v>45</v>
      </c>
      <c r="AD9280" t="s">
        <v>45</v>
      </c>
      <c r="AE9280" t="s">
        <v>45</v>
      </c>
      <c r="AF9280">
        <v>210</v>
      </c>
    </row>
    <row r="9281" spans="1:32">
      <c r="A9281">
        <v>35476</v>
      </c>
      <c r="B9281">
        <v>34576</v>
      </c>
      <c r="C9281" t="s">
        <v>4071</v>
      </c>
      <c r="D9281" t="s">
        <v>12102</v>
      </c>
      <c r="E9281" t="s">
        <v>34</v>
      </c>
      <c r="F9281" t="s">
        <v>44721</v>
      </c>
      <c r="G9281" t="s">
        <v>44722</v>
      </c>
      <c r="H9281" t="s">
        <v>37</v>
      </c>
      <c r="I9281" s="1">
        <v>35836</v>
      </c>
      <c r="J9281" t="s">
        <v>44723</v>
      </c>
      <c r="K9281" t="s">
        <v>44724</v>
      </c>
      <c r="L9281">
        <v>46078</v>
      </c>
      <c r="M9281" t="s">
        <v>37</v>
      </c>
      <c r="N9281" s="1">
        <v>45161</v>
      </c>
      <c r="O9281" s="1">
        <v>45162</v>
      </c>
      <c r="P9281">
        <v>2</v>
      </c>
      <c r="Q9281">
        <v>1</v>
      </c>
      <c r="R9281" t="s">
        <v>63</v>
      </c>
      <c r="S9281">
        <v>1</v>
      </c>
      <c r="T9281">
        <v>2</v>
      </c>
      <c r="U9281">
        <v>1</v>
      </c>
      <c r="V9281">
        <v>85</v>
      </c>
      <c r="W9281" t="s">
        <v>41</v>
      </c>
      <c r="X9281" t="s">
        <v>44725</v>
      </c>
      <c r="Y9281" t="s">
        <v>65</v>
      </c>
      <c r="Z9281" s="1">
        <v>45131</v>
      </c>
      <c r="AA9281" s="2">
        <v>0.24958333333333335</v>
      </c>
      <c r="AB9281" s="2">
        <v>0.13971064814814815</v>
      </c>
      <c r="AC9281" t="s">
        <v>44</v>
      </c>
      <c r="AD9281" t="s">
        <v>44</v>
      </c>
      <c r="AE9281" t="s">
        <v>44</v>
      </c>
      <c r="AF9281">
        <v>85</v>
      </c>
    </row>
    <row r="9282" spans="1:32">
      <c r="A9282">
        <v>35477</v>
      </c>
      <c r="B9282">
        <v>34577</v>
      </c>
      <c r="C9282" t="s">
        <v>908</v>
      </c>
      <c r="D9282" t="s">
        <v>1368</v>
      </c>
      <c r="E9282" t="s">
        <v>34</v>
      </c>
      <c r="F9282" t="s">
        <v>44726</v>
      </c>
      <c r="G9282" t="s">
        <v>44727</v>
      </c>
      <c r="H9282" t="s">
        <v>129</v>
      </c>
      <c r="I9282" s="1">
        <v>24880</v>
      </c>
      <c r="J9282" t="s">
        <v>44728</v>
      </c>
      <c r="K9282" t="s">
        <v>44729</v>
      </c>
      <c r="L9282">
        <v>59166</v>
      </c>
      <c r="M9282" t="s">
        <v>129</v>
      </c>
      <c r="N9282" s="1">
        <v>45225</v>
      </c>
      <c r="O9282" s="1">
        <v>45226</v>
      </c>
      <c r="P9282">
        <v>59</v>
      </c>
      <c r="Q9282">
        <v>3</v>
      </c>
      <c r="R9282" t="s">
        <v>63</v>
      </c>
      <c r="S9282">
        <v>4</v>
      </c>
      <c r="T9282">
        <v>0</v>
      </c>
      <c r="U9282">
        <v>1</v>
      </c>
      <c r="V9282">
        <v>76</v>
      </c>
      <c r="W9282" t="s">
        <v>54</v>
      </c>
      <c r="X9282" t="s">
        <v>44730</v>
      </c>
      <c r="Y9282" t="s">
        <v>81</v>
      </c>
      <c r="Z9282" s="1">
        <v>45187</v>
      </c>
      <c r="AA9282" s="2">
        <v>0.37791666666666668</v>
      </c>
      <c r="AB9282" s="2">
        <v>0.1221412037037037</v>
      </c>
      <c r="AC9282" t="s">
        <v>45</v>
      </c>
      <c r="AD9282" t="s">
        <v>45</v>
      </c>
      <c r="AE9282" t="s">
        <v>44</v>
      </c>
      <c r="AF9282">
        <v>76</v>
      </c>
    </row>
    <row r="9283" spans="1:32">
      <c r="A9283">
        <v>35479</v>
      </c>
      <c r="B9283">
        <v>34579</v>
      </c>
      <c r="C9283" t="s">
        <v>9064</v>
      </c>
      <c r="D9283" t="s">
        <v>1122</v>
      </c>
      <c r="E9283" t="s">
        <v>34</v>
      </c>
      <c r="F9283" t="s">
        <v>44731</v>
      </c>
      <c r="G9283" t="s">
        <v>44732</v>
      </c>
      <c r="H9283" t="s">
        <v>405</v>
      </c>
      <c r="I9283" s="1">
        <v>20247</v>
      </c>
      <c r="J9283" t="s">
        <v>44733</v>
      </c>
      <c r="K9283" t="s">
        <v>2272</v>
      </c>
      <c r="L9283">
        <v>6099</v>
      </c>
      <c r="M9283" t="s">
        <v>405</v>
      </c>
      <c r="N9283" s="1">
        <v>45092</v>
      </c>
      <c r="O9283" s="1">
        <v>45096</v>
      </c>
      <c r="P9283">
        <v>65</v>
      </c>
      <c r="Q9283">
        <v>3</v>
      </c>
      <c r="R9283" t="s">
        <v>63</v>
      </c>
      <c r="S9283">
        <v>2</v>
      </c>
      <c r="T9283">
        <v>0</v>
      </c>
      <c r="U9283">
        <v>4</v>
      </c>
      <c r="V9283">
        <v>348</v>
      </c>
      <c r="W9283" t="s">
        <v>41</v>
      </c>
      <c r="X9283" t="s">
        <v>44734</v>
      </c>
      <c r="Y9283" t="s">
        <v>43</v>
      </c>
      <c r="Z9283" s="1">
        <v>45057</v>
      </c>
      <c r="AA9283" s="2">
        <v>0.2402199074074074</v>
      </c>
      <c r="AB9283" s="2">
        <v>0.51134259259259263</v>
      </c>
      <c r="AC9283" t="s">
        <v>45</v>
      </c>
      <c r="AD9283" t="s">
        <v>44</v>
      </c>
      <c r="AE9283" t="s">
        <v>44</v>
      </c>
      <c r="AF9283">
        <v>87</v>
      </c>
    </row>
    <row r="9284" spans="1:32">
      <c r="A9284">
        <v>35480</v>
      </c>
      <c r="B9284">
        <v>34580</v>
      </c>
      <c r="C9284" t="s">
        <v>347</v>
      </c>
      <c r="D9284" t="s">
        <v>12238</v>
      </c>
      <c r="E9284" t="s">
        <v>34</v>
      </c>
      <c r="F9284" t="s">
        <v>44735</v>
      </c>
      <c r="G9284" t="s">
        <v>44736</v>
      </c>
      <c r="H9284" t="s">
        <v>280</v>
      </c>
      <c r="I9284" s="1">
        <v>26604</v>
      </c>
      <c r="J9284" t="s">
        <v>44737</v>
      </c>
      <c r="K9284" t="s">
        <v>44738</v>
      </c>
      <c r="L9284">
        <v>76489</v>
      </c>
      <c r="M9284" t="s">
        <v>280</v>
      </c>
      <c r="N9284" s="1">
        <v>45059</v>
      </c>
      <c r="O9284" s="1">
        <v>45064</v>
      </c>
      <c r="P9284">
        <v>99</v>
      </c>
      <c r="Q9284">
        <v>4</v>
      </c>
      <c r="R9284" t="s">
        <v>40</v>
      </c>
      <c r="S9284">
        <v>1</v>
      </c>
      <c r="T9284">
        <v>2</v>
      </c>
      <c r="U9284">
        <v>5</v>
      </c>
      <c r="V9284">
        <v>1195</v>
      </c>
      <c r="W9284" t="s">
        <v>41</v>
      </c>
      <c r="X9284" t="s">
        <v>44739</v>
      </c>
      <c r="Y9284" t="s">
        <v>6</v>
      </c>
      <c r="Z9284" s="1">
        <v>45026</v>
      </c>
      <c r="AA9284" s="2">
        <v>0.58385416666666667</v>
      </c>
      <c r="AB9284" s="2">
        <v>0.8472453703703704</v>
      </c>
      <c r="AC9284" t="s">
        <v>45</v>
      </c>
      <c r="AD9284" t="s">
        <v>45</v>
      </c>
      <c r="AE9284" t="s">
        <v>45</v>
      </c>
      <c r="AF9284">
        <v>239</v>
      </c>
    </row>
    <row r="9285" spans="1:32">
      <c r="A9285">
        <v>35484</v>
      </c>
      <c r="B9285">
        <v>34584</v>
      </c>
      <c r="C9285" t="s">
        <v>44098</v>
      </c>
      <c r="D9285" t="s">
        <v>12521</v>
      </c>
      <c r="E9285" t="s">
        <v>34</v>
      </c>
      <c r="F9285" t="s">
        <v>44740</v>
      </c>
      <c r="G9285" t="s">
        <v>44741</v>
      </c>
      <c r="H9285" t="s">
        <v>692</v>
      </c>
      <c r="I9285" s="1">
        <v>30019</v>
      </c>
      <c r="J9285" t="s">
        <v>44742</v>
      </c>
      <c r="K9285" t="s">
        <v>8718</v>
      </c>
      <c r="L9285">
        <v>76997</v>
      </c>
      <c r="M9285" t="s">
        <v>692</v>
      </c>
      <c r="N9285" s="1">
        <v>45250</v>
      </c>
      <c r="O9285" s="1">
        <v>45253</v>
      </c>
      <c r="P9285">
        <v>20</v>
      </c>
      <c r="Q9285">
        <v>1</v>
      </c>
      <c r="R9285" t="s">
        <v>63</v>
      </c>
      <c r="S9285">
        <v>4</v>
      </c>
      <c r="T9285">
        <v>0</v>
      </c>
      <c r="U9285">
        <v>3</v>
      </c>
      <c r="V9285">
        <v>240</v>
      </c>
      <c r="W9285" t="s">
        <v>54</v>
      </c>
      <c r="X9285" t="s">
        <v>44743</v>
      </c>
      <c r="Y9285" t="s">
        <v>81</v>
      </c>
      <c r="Z9285" s="1">
        <v>45214</v>
      </c>
      <c r="AA9285" s="2">
        <v>0.71418981481481481</v>
      </c>
      <c r="AB9285" s="2">
        <v>0.57840277777777771</v>
      </c>
      <c r="AC9285" t="s">
        <v>45</v>
      </c>
      <c r="AD9285" t="s">
        <v>44</v>
      </c>
      <c r="AE9285" t="s">
        <v>45</v>
      </c>
      <c r="AF9285">
        <v>80</v>
      </c>
    </row>
    <row r="9286" spans="1:32">
      <c r="A9286">
        <v>35486</v>
      </c>
      <c r="B9286">
        <v>34586</v>
      </c>
      <c r="C9286" t="s">
        <v>5254</v>
      </c>
      <c r="D9286" t="s">
        <v>334</v>
      </c>
      <c r="E9286" t="s">
        <v>48</v>
      </c>
      <c r="F9286" t="s">
        <v>44744</v>
      </c>
      <c r="G9286">
        <v>3599138934</v>
      </c>
      <c r="H9286" t="s">
        <v>217</v>
      </c>
      <c r="I9286" s="1">
        <v>22839</v>
      </c>
      <c r="J9286" t="s">
        <v>44745</v>
      </c>
      <c r="K9286" t="s">
        <v>44746</v>
      </c>
      <c r="L9286">
        <v>38333</v>
      </c>
      <c r="M9286" t="s">
        <v>217</v>
      </c>
      <c r="N9286" s="1">
        <v>45224</v>
      </c>
      <c r="O9286" s="1">
        <v>45227</v>
      </c>
      <c r="P9286">
        <v>14</v>
      </c>
      <c r="Q9286">
        <v>1</v>
      </c>
      <c r="R9286" t="s">
        <v>63</v>
      </c>
      <c r="S9286">
        <v>4</v>
      </c>
      <c r="T9286">
        <v>1</v>
      </c>
      <c r="U9286">
        <v>3</v>
      </c>
      <c r="V9286">
        <v>228</v>
      </c>
      <c r="W9286" t="s">
        <v>41</v>
      </c>
      <c r="X9286" t="s">
        <v>44747</v>
      </c>
      <c r="Y9286" t="s">
        <v>65</v>
      </c>
      <c r="Z9286" s="1">
        <v>45207</v>
      </c>
      <c r="AA9286" s="2">
        <v>0.95958333333333334</v>
      </c>
      <c r="AB9286" s="2">
        <v>0.84412037037037047</v>
      </c>
      <c r="AC9286" t="s">
        <v>44</v>
      </c>
      <c r="AD9286" t="s">
        <v>45</v>
      </c>
      <c r="AE9286" t="s">
        <v>44</v>
      </c>
      <c r="AF9286">
        <v>76</v>
      </c>
    </row>
    <row r="9287" spans="1:32">
      <c r="A9287">
        <v>35487</v>
      </c>
      <c r="B9287">
        <v>34587</v>
      </c>
      <c r="C9287" t="s">
        <v>3145</v>
      </c>
      <c r="D9287" t="s">
        <v>441</v>
      </c>
      <c r="E9287" t="s">
        <v>34</v>
      </c>
      <c r="F9287" t="s">
        <v>44748</v>
      </c>
      <c r="G9287" t="s">
        <v>44749</v>
      </c>
      <c r="H9287" t="s">
        <v>941</v>
      </c>
      <c r="I9287" s="1">
        <v>20215</v>
      </c>
      <c r="J9287" t="s">
        <v>44750</v>
      </c>
      <c r="K9287" t="s">
        <v>44751</v>
      </c>
      <c r="L9287">
        <v>39216</v>
      </c>
      <c r="M9287" t="s">
        <v>941</v>
      </c>
      <c r="N9287" s="1">
        <v>45136</v>
      </c>
      <c r="O9287" s="1">
        <v>45138</v>
      </c>
      <c r="P9287">
        <v>86</v>
      </c>
      <c r="Q9287">
        <v>4</v>
      </c>
      <c r="R9287" t="s">
        <v>63</v>
      </c>
      <c r="S9287">
        <v>2</v>
      </c>
      <c r="T9287">
        <v>2</v>
      </c>
      <c r="U9287">
        <v>2</v>
      </c>
      <c r="V9287">
        <v>130</v>
      </c>
      <c r="W9287" t="s">
        <v>54</v>
      </c>
      <c r="X9287" t="s">
        <v>44752</v>
      </c>
      <c r="Y9287" t="s">
        <v>6</v>
      </c>
      <c r="Z9287" s="1">
        <v>45109</v>
      </c>
      <c r="AA9287" s="2">
        <v>0.64837962962962969</v>
      </c>
      <c r="AB9287" s="2">
        <v>2.0127314814814817E-2</v>
      </c>
      <c r="AC9287" t="s">
        <v>44</v>
      </c>
      <c r="AD9287" t="s">
        <v>45</v>
      </c>
      <c r="AE9287" t="s">
        <v>44</v>
      </c>
      <c r="AF9287">
        <v>65</v>
      </c>
    </row>
    <row r="9288" spans="1:32">
      <c r="A9288">
        <v>35488</v>
      </c>
      <c r="B9288">
        <v>34588</v>
      </c>
      <c r="C9288" t="s">
        <v>146</v>
      </c>
      <c r="D9288" t="s">
        <v>696</v>
      </c>
      <c r="E9288" t="s">
        <v>48</v>
      </c>
      <c r="F9288" t="s">
        <v>44753</v>
      </c>
      <c r="G9288" t="s">
        <v>44754</v>
      </c>
      <c r="H9288" t="s">
        <v>530</v>
      </c>
      <c r="I9288" s="1">
        <v>27254</v>
      </c>
      <c r="J9288" t="s">
        <v>44755</v>
      </c>
      <c r="K9288" t="s">
        <v>19205</v>
      </c>
      <c r="L9288">
        <v>18890</v>
      </c>
      <c r="M9288" t="s">
        <v>530</v>
      </c>
      <c r="N9288" s="1">
        <v>45129</v>
      </c>
      <c r="O9288" s="1">
        <v>45131</v>
      </c>
      <c r="P9288">
        <v>97</v>
      </c>
      <c r="Q9288">
        <v>4</v>
      </c>
      <c r="R9288" t="s">
        <v>53</v>
      </c>
      <c r="S9288">
        <v>3</v>
      </c>
      <c r="T9288">
        <v>2</v>
      </c>
      <c r="U9288">
        <v>2</v>
      </c>
      <c r="V9288">
        <v>244</v>
      </c>
      <c r="W9288" t="s">
        <v>41</v>
      </c>
      <c r="X9288" t="s">
        <v>44756</v>
      </c>
      <c r="Y9288" t="s">
        <v>6</v>
      </c>
      <c r="Z9288" s="1">
        <v>45107</v>
      </c>
      <c r="AA9288" s="2">
        <v>6.2893518518518529E-2</v>
      </c>
      <c r="AB9288" s="2">
        <v>0.46190972222222221</v>
      </c>
      <c r="AC9288" t="s">
        <v>45</v>
      </c>
      <c r="AD9288" t="s">
        <v>44</v>
      </c>
      <c r="AE9288" t="s">
        <v>44</v>
      </c>
      <c r="AF9288">
        <v>122</v>
      </c>
    </row>
    <row r="9289" spans="1:32">
      <c r="A9289">
        <v>35489</v>
      </c>
      <c r="B9289">
        <v>34589</v>
      </c>
      <c r="C9289" t="s">
        <v>945</v>
      </c>
      <c r="D9289" t="s">
        <v>656</v>
      </c>
      <c r="E9289" t="s">
        <v>48</v>
      </c>
      <c r="F9289" t="s">
        <v>44757</v>
      </c>
      <c r="G9289" t="s">
        <v>44758</v>
      </c>
      <c r="H9289" t="s">
        <v>537</v>
      </c>
      <c r="I9289" s="1">
        <v>16261</v>
      </c>
      <c r="J9289" t="s">
        <v>44759</v>
      </c>
      <c r="K9289" t="s">
        <v>44760</v>
      </c>
      <c r="L9289">
        <v>32586</v>
      </c>
      <c r="M9289" t="s">
        <v>537</v>
      </c>
      <c r="N9289" s="1">
        <v>45202</v>
      </c>
      <c r="O9289" s="1">
        <v>45203</v>
      </c>
      <c r="P9289">
        <v>74</v>
      </c>
      <c r="Q9289">
        <v>3</v>
      </c>
      <c r="R9289" t="s">
        <v>63</v>
      </c>
      <c r="S9289">
        <v>3</v>
      </c>
      <c r="T9289">
        <v>1</v>
      </c>
      <c r="U9289">
        <v>1</v>
      </c>
      <c r="V9289">
        <v>68</v>
      </c>
      <c r="W9289" t="s">
        <v>54</v>
      </c>
      <c r="X9289" t="s">
        <v>44761</v>
      </c>
      <c r="Y9289" t="s">
        <v>65</v>
      </c>
      <c r="Z9289" s="1">
        <v>45195</v>
      </c>
      <c r="AA9289" s="2">
        <v>0.16614583333333333</v>
      </c>
      <c r="AB9289" s="2">
        <v>0.77046296296296291</v>
      </c>
      <c r="AC9289" t="s">
        <v>45</v>
      </c>
      <c r="AD9289" t="s">
        <v>45</v>
      </c>
      <c r="AE9289" t="s">
        <v>44</v>
      </c>
      <c r="AF9289">
        <v>68</v>
      </c>
    </row>
    <row r="9290" spans="1:32">
      <c r="A9290">
        <v>35493</v>
      </c>
      <c r="B9290">
        <v>34593</v>
      </c>
      <c r="C9290" t="s">
        <v>221</v>
      </c>
      <c r="D9290" t="s">
        <v>14341</v>
      </c>
      <c r="E9290" t="s">
        <v>48</v>
      </c>
      <c r="F9290" t="s">
        <v>44762</v>
      </c>
      <c r="G9290" t="s">
        <v>44763</v>
      </c>
      <c r="H9290" t="s">
        <v>295</v>
      </c>
      <c r="I9290" s="1">
        <v>37213</v>
      </c>
      <c r="J9290" t="s">
        <v>44764</v>
      </c>
      <c r="K9290" t="s">
        <v>19032</v>
      </c>
      <c r="L9290">
        <v>83621</v>
      </c>
      <c r="M9290" t="s">
        <v>295</v>
      </c>
      <c r="N9290" s="1">
        <v>45114</v>
      </c>
      <c r="O9290" s="1">
        <v>45116</v>
      </c>
      <c r="P9290">
        <v>75</v>
      </c>
      <c r="Q9290">
        <v>3</v>
      </c>
      <c r="R9290" t="s">
        <v>40</v>
      </c>
      <c r="S9290">
        <v>3</v>
      </c>
      <c r="T9290">
        <v>0</v>
      </c>
      <c r="U9290">
        <v>2</v>
      </c>
      <c r="V9290">
        <v>444</v>
      </c>
      <c r="W9290" t="s">
        <v>41</v>
      </c>
      <c r="X9290" t="s">
        <v>44765</v>
      </c>
      <c r="Y9290" t="s">
        <v>43</v>
      </c>
      <c r="Z9290" s="1">
        <v>45090</v>
      </c>
      <c r="AA9290" s="2">
        <v>0.83664351851851848</v>
      </c>
      <c r="AB9290" s="2">
        <v>0.3687037037037037</v>
      </c>
      <c r="AC9290" t="s">
        <v>44</v>
      </c>
      <c r="AD9290" t="s">
        <v>44</v>
      </c>
      <c r="AE9290" t="s">
        <v>45</v>
      </c>
      <c r="AF9290">
        <v>222</v>
      </c>
    </row>
    <row r="9291" spans="1:32">
      <c r="A9291">
        <v>35494</v>
      </c>
      <c r="B9291">
        <v>34594</v>
      </c>
      <c r="C9291" t="s">
        <v>56</v>
      </c>
      <c r="D9291" t="s">
        <v>57</v>
      </c>
      <c r="E9291" t="s">
        <v>34</v>
      </c>
      <c r="F9291" t="s">
        <v>44766</v>
      </c>
      <c r="G9291" t="s">
        <v>44767</v>
      </c>
      <c r="H9291" t="s">
        <v>280</v>
      </c>
      <c r="I9291" s="1">
        <v>26646</v>
      </c>
      <c r="J9291" t="s">
        <v>44768</v>
      </c>
      <c r="K9291" t="s">
        <v>13877</v>
      </c>
      <c r="L9291">
        <v>57455</v>
      </c>
      <c r="M9291" t="s">
        <v>280</v>
      </c>
      <c r="N9291" s="1">
        <v>44993</v>
      </c>
      <c r="O9291" s="1">
        <v>44997</v>
      </c>
      <c r="P9291">
        <v>85</v>
      </c>
      <c r="Q9291">
        <v>4</v>
      </c>
      <c r="R9291" t="s">
        <v>53</v>
      </c>
      <c r="S9291">
        <v>3</v>
      </c>
      <c r="T9291">
        <v>1</v>
      </c>
      <c r="U9291">
        <v>4</v>
      </c>
      <c r="V9291">
        <v>584</v>
      </c>
      <c r="W9291" t="s">
        <v>41</v>
      </c>
      <c r="X9291" t="s">
        <v>44769</v>
      </c>
      <c r="Y9291" t="s">
        <v>43</v>
      </c>
      <c r="Z9291" s="1">
        <v>44982</v>
      </c>
      <c r="AA9291" s="2">
        <v>0.76909722222222221</v>
      </c>
      <c r="AB9291" s="2">
        <v>0.37592592592592594</v>
      </c>
      <c r="AC9291" t="s">
        <v>45</v>
      </c>
      <c r="AD9291" t="s">
        <v>45</v>
      </c>
      <c r="AE9291" t="s">
        <v>44</v>
      </c>
      <c r="AF9291">
        <v>146</v>
      </c>
    </row>
    <row r="9292" spans="1:32">
      <c r="A9292">
        <v>35495</v>
      </c>
      <c r="B9292">
        <v>34595</v>
      </c>
      <c r="C9292" t="s">
        <v>602</v>
      </c>
      <c r="D9292" t="s">
        <v>3821</v>
      </c>
      <c r="E9292" t="s">
        <v>34</v>
      </c>
      <c r="F9292" t="s">
        <v>44770</v>
      </c>
      <c r="G9292" t="s">
        <v>44771</v>
      </c>
      <c r="H9292" t="s">
        <v>272</v>
      </c>
      <c r="I9292" s="1">
        <v>31915</v>
      </c>
      <c r="J9292" t="s">
        <v>44772</v>
      </c>
      <c r="K9292" t="s">
        <v>44773</v>
      </c>
      <c r="L9292">
        <v>31822</v>
      </c>
      <c r="M9292" t="s">
        <v>272</v>
      </c>
      <c r="N9292" s="1">
        <v>45163</v>
      </c>
      <c r="O9292" s="1">
        <v>45168</v>
      </c>
      <c r="P9292">
        <v>31</v>
      </c>
      <c r="Q9292">
        <v>2</v>
      </c>
      <c r="R9292" t="s">
        <v>53</v>
      </c>
      <c r="S9292">
        <v>2</v>
      </c>
      <c r="T9292">
        <v>1</v>
      </c>
      <c r="U9292">
        <v>5</v>
      </c>
      <c r="V9292">
        <v>710</v>
      </c>
      <c r="W9292" t="s">
        <v>41</v>
      </c>
      <c r="X9292" t="s">
        <v>44774</v>
      </c>
      <c r="Y9292" t="s">
        <v>6</v>
      </c>
      <c r="Z9292" s="1">
        <v>45144</v>
      </c>
      <c r="AA9292" s="2">
        <v>6.8738425925925925E-2</v>
      </c>
      <c r="AB9292" s="2">
        <v>0.60603009259259266</v>
      </c>
      <c r="AC9292" t="s">
        <v>45</v>
      </c>
      <c r="AD9292" t="s">
        <v>45</v>
      </c>
      <c r="AE9292" t="s">
        <v>44</v>
      </c>
      <c r="AF9292">
        <v>142</v>
      </c>
    </row>
    <row r="9293" spans="1:32">
      <c r="A9293">
        <v>35496</v>
      </c>
      <c r="B9293">
        <v>34596</v>
      </c>
      <c r="C9293" t="s">
        <v>615</v>
      </c>
      <c r="D9293" t="s">
        <v>126</v>
      </c>
      <c r="E9293" t="s">
        <v>48</v>
      </c>
      <c r="F9293" t="s">
        <v>44775</v>
      </c>
      <c r="G9293">
        <v>2647845338</v>
      </c>
      <c r="H9293" t="s">
        <v>1442</v>
      </c>
      <c r="I9293" s="1">
        <v>35265</v>
      </c>
      <c r="J9293" t="s">
        <v>44776</v>
      </c>
      <c r="K9293" t="s">
        <v>24814</v>
      </c>
      <c r="L9293">
        <v>7262</v>
      </c>
      <c r="M9293" t="s">
        <v>1442</v>
      </c>
      <c r="N9293" s="1">
        <v>45264</v>
      </c>
      <c r="O9293" s="1">
        <v>45266</v>
      </c>
      <c r="P9293">
        <v>52</v>
      </c>
      <c r="Q9293">
        <v>3</v>
      </c>
      <c r="R9293" t="s">
        <v>53</v>
      </c>
      <c r="S9293">
        <v>3</v>
      </c>
      <c r="T9293">
        <v>0</v>
      </c>
      <c r="U9293">
        <v>2</v>
      </c>
      <c r="V9293">
        <v>252</v>
      </c>
      <c r="W9293" t="s">
        <v>41</v>
      </c>
      <c r="X9293" t="s">
        <v>44777</v>
      </c>
      <c r="Y9293" t="s">
        <v>6</v>
      </c>
      <c r="Z9293" s="1">
        <v>45243</v>
      </c>
      <c r="AA9293" s="2">
        <v>0.38998842592592592</v>
      </c>
      <c r="AB9293" s="2">
        <v>0.22503472222222221</v>
      </c>
      <c r="AC9293" t="s">
        <v>44</v>
      </c>
      <c r="AD9293" t="s">
        <v>45</v>
      </c>
      <c r="AE9293" t="s">
        <v>44</v>
      </c>
      <c r="AF9293">
        <v>126</v>
      </c>
    </row>
    <row r="9294" spans="1:32">
      <c r="A9294">
        <v>35497</v>
      </c>
      <c r="B9294">
        <v>34597</v>
      </c>
      <c r="C9294" t="s">
        <v>1015</v>
      </c>
      <c r="D9294" t="s">
        <v>716</v>
      </c>
      <c r="E9294" t="s">
        <v>48</v>
      </c>
      <c r="F9294" t="s">
        <v>44778</v>
      </c>
      <c r="G9294" t="s">
        <v>44779</v>
      </c>
      <c r="H9294" t="s">
        <v>423</v>
      </c>
      <c r="I9294" s="1">
        <v>24632</v>
      </c>
      <c r="J9294" t="s">
        <v>44780</v>
      </c>
      <c r="K9294" t="s">
        <v>44781</v>
      </c>
      <c r="L9294">
        <v>95879</v>
      </c>
      <c r="M9294" t="s">
        <v>423</v>
      </c>
      <c r="N9294" s="1">
        <v>45122</v>
      </c>
      <c r="O9294" s="1">
        <v>45127</v>
      </c>
      <c r="P9294">
        <v>50</v>
      </c>
      <c r="Q9294">
        <v>2</v>
      </c>
      <c r="R9294" t="s">
        <v>63</v>
      </c>
      <c r="S9294">
        <v>1</v>
      </c>
      <c r="T9294">
        <v>2</v>
      </c>
      <c r="U9294">
        <v>5</v>
      </c>
      <c r="V9294">
        <v>340</v>
      </c>
      <c r="W9294" t="s">
        <v>41</v>
      </c>
      <c r="X9294" t="s">
        <v>44782</v>
      </c>
      <c r="Y9294" t="s">
        <v>43</v>
      </c>
      <c r="Z9294" s="1">
        <v>45102</v>
      </c>
      <c r="AA9294" s="2">
        <v>5.1342592592592586E-2</v>
      </c>
      <c r="AB9294" s="2">
        <v>0.9252893518518519</v>
      </c>
      <c r="AC9294" t="s">
        <v>44</v>
      </c>
      <c r="AD9294" t="s">
        <v>45</v>
      </c>
      <c r="AE9294" t="s">
        <v>44</v>
      </c>
      <c r="AF9294">
        <v>68</v>
      </c>
    </row>
    <row r="9295" spans="1:32">
      <c r="A9295">
        <v>35498</v>
      </c>
      <c r="B9295">
        <v>34598</v>
      </c>
      <c r="C9295" t="s">
        <v>615</v>
      </c>
      <c r="D9295" t="s">
        <v>5089</v>
      </c>
      <c r="E9295" t="s">
        <v>34</v>
      </c>
      <c r="F9295" t="s">
        <v>44783</v>
      </c>
      <c r="G9295">
        <v>4989639095</v>
      </c>
      <c r="H9295" t="s">
        <v>418</v>
      </c>
      <c r="I9295" s="1">
        <v>21747</v>
      </c>
      <c r="J9295" t="s">
        <v>44784</v>
      </c>
      <c r="K9295" t="s">
        <v>44785</v>
      </c>
      <c r="L9295">
        <v>94323</v>
      </c>
      <c r="M9295" t="s">
        <v>418</v>
      </c>
      <c r="N9295" s="1">
        <v>45137</v>
      </c>
      <c r="O9295" s="1">
        <v>45141</v>
      </c>
      <c r="P9295">
        <v>70</v>
      </c>
      <c r="Q9295">
        <v>3</v>
      </c>
      <c r="R9295" t="s">
        <v>53</v>
      </c>
      <c r="S9295">
        <v>3</v>
      </c>
      <c r="T9295">
        <v>0</v>
      </c>
      <c r="U9295">
        <v>4</v>
      </c>
      <c r="V9295">
        <v>588</v>
      </c>
      <c r="W9295" t="s">
        <v>54</v>
      </c>
      <c r="X9295" t="s">
        <v>44786</v>
      </c>
      <c r="Y9295" t="s">
        <v>6</v>
      </c>
      <c r="Z9295" s="1">
        <v>45126</v>
      </c>
      <c r="AA9295" s="2">
        <v>0.44603009259259258</v>
      </c>
      <c r="AB9295" s="2">
        <v>0.23903935185185185</v>
      </c>
      <c r="AC9295" t="s">
        <v>45</v>
      </c>
      <c r="AD9295" t="s">
        <v>44</v>
      </c>
      <c r="AE9295" t="s">
        <v>44</v>
      </c>
      <c r="AF9295">
        <v>147</v>
      </c>
    </row>
    <row r="9296" spans="1:32">
      <c r="A9296">
        <v>35499</v>
      </c>
      <c r="B9296">
        <v>34599</v>
      </c>
      <c r="C9296" t="s">
        <v>410</v>
      </c>
      <c r="D9296" t="s">
        <v>768</v>
      </c>
      <c r="E9296" t="s">
        <v>48</v>
      </c>
      <c r="F9296" t="s">
        <v>44787</v>
      </c>
      <c r="G9296" t="s">
        <v>44788</v>
      </c>
      <c r="H9296" t="s">
        <v>405</v>
      </c>
      <c r="I9296" s="1">
        <v>29705</v>
      </c>
      <c r="J9296" t="s">
        <v>44789</v>
      </c>
      <c r="K9296" t="s">
        <v>44790</v>
      </c>
      <c r="L9296">
        <v>6525</v>
      </c>
      <c r="M9296" t="s">
        <v>405</v>
      </c>
      <c r="N9296" s="1">
        <v>44999</v>
      </c>
      <c r="O9296" s="1">
        <v>45002</v>
      </c>
      <c r="P9296">
        <v>58</v>
      </c>
      <c r="Q9296">
        <v>3</v>
      </c>
      <c r="R9296" t="s">
        <v>53</v>
      </c>
      <c r="S9296">
        <v>4</v>
      </c>
      <c r="T9296">
        <v>0</v>
      </c>
      <c r="U9296">
        <v>3</v>
      </c>
      <c r="V9296">
        <v>426</v>
      </c>
      <c r="W9296" t="s">
        <v>41</v>
      </c>
      <c r="X9296" t="s">
        <v>44791</v>
      </c>
      <c r="Y9296" t="s">
        <v>65</v>
      </c>
      <c r="Z9296" s="1">
        <v>44976</v>
      </c>
      <c r="AA9296" s="2">
        <v>0.77408564814814806</v>
      </c>
      <c r="AB9296" s="2">
        <v>0.45877314814814812</v>
      </c>
      <c r="AC9296" t="s">
        <v>45</v>
      </c>
      <c r="AD9296" t="s">
        <v>45</v>
      </c>
      <c r="AE9296" t="s">
        <v>45</v>
      </c>
      <c r="AF9296">
        <v>142</v>
      </c>
    </row>
    <row r="9297" spans="1:32">
      <c r="A9297">
        <v>35500</v>
      </c>
      <c r="B9297">
        <v>34600</v>
      </c>
      <c r="C9297" t="s">
        <v>932</v>
      </c>
      <c r="D9297" t="s">
        <v>5443</v>
      </c>
      <c r="E9297" t="s">
        <v>34</v>
      </c>
      <c r="F9297" t="s">
        <v>44792</v>
      </c>
      <c r="G9297" t="s">
        <v>44793</v>
      </c>
      <c r="H9297" t="s">
        <v>1301</v>
      </c>
      <c r="I9297" s="1">
        <v>23889</v>
      </c>
      <c r="J9297" t="s">
        <v>44794</v>
      </c>
      <c r="K9297" t="s">
        <v>15247</v>
      </c>
      <c r="L9297">
        <v>93884</v>
      </c>
      <c r="M9297" t="s">
        <v>1301</v>
      </c>
      <c r="N9297" s="1">
        <v>45062</v>
      </c>
      <c r="O9297" s="1">
        <v>45065</v>
      </c>
      <c r="P9297">
        <v>50</v>
      </c>
      <c r="Q9297">
        <v>2</v>
      </c>
      <c r="R9297" t="s">
        <v>63</v>
      </c>
      <c r="S9297">
        <v>4</v>
      </c>
      <c r="T9297">
        <v>2</v>
      </c>
      <c r="U9297">
        <v>3</v>
      </c>
      <c r="V9297">
        <v>228</v>
      </c>
      <c r="W9297" t="s">
        <v>54</v>
      </c>
      <c r="X9297" t="s">
        <v>44795</v>
      </c>
      <c r="Y9297" t="s">
        <v>6</v>
      </c>
      <c r="Z9297" s="1">
        <v>45027</v>
      </c>
      <c r="AA9297" s="2">
        <v>0.66677083333333342</v>
      </c>
      <c r="AB9297" s="2">
        <v>0.80211805555555549</v>
      </c>
      <c r="AC9297" t="s">
        <v>44</v>
      </c>
      <c r="AD9297" t="s">
        <v>45</v>
      </c>
      <c r="AE9297" t="s">
        <v>45</v>
      </c>
      <c r="AF9297">
        <v>76</v>
      </c>
    </row>
    <row r="9298" spans="1:32">
      <c r="A9298">
        <v>35508</v>
      </c>
      <c r="B9298">
        <v>34608</v>
      </c>
      <c r="C9298" t="s">
        <v>8047</v>
      </c>
      <c r="D9298" t="s">
        <v>1322</v>
      </c>
      <c r="E9298" t="s">
        <v>48</v>
      </c>
      <c r="F9298" t="s">
        <v>44796</v>
      </c>
      <c r="G9298">
        <f>1-699-332-3841</f>
        <v>-4871</v>
      </c>
      <c r="H9298" t="s">
        <v>122</v>
      </c>
      <c r="I9298" s="1">
        <v>36996</v>
      </c>
      <c r="J9298" t="s">
        <v>44797</v>
      </c>
      <c r="K9298" t="s">
        <v>4449</v>
      </c>
      <c r="L9298">
        <v>30382</v>
      </c>
      <c r="M9298" t="s">
        <v>122</v>
      </c>
      <c r="N9298" s="1">
        <v>45137</v>
      </c>
      <c r="O9298" s="1">
        <v>45138</v>
      </c>
      <c r="P9298">
        <v>93</v>
      </c>
      <c r="Q9298">
        <v>4</v>
      </c>
      <c r="R9298" t="s">
        <v>40</v>
      </c>
      <c r="S9298">
        <v>1</v>
      </c>
      <c r="T9298">
        <v>2</v>
      </c>
      <c r="U9298">
        <v>1</v>
      </c>
      <c r="V9298">
        <v>221</v>
      </c>
      <c r="W9298" t="s">
        <v>41</v>
      </c>
      <c r="X9298" t="s">
        <v>44798</v>
      </c>
      <c r="Y9298" t="s">
        <v>81</v>
      </c>
      <c r="Z9298" s="1">
        <v>45113</v>
      </c>
      <c r="AA9298" s="2">
        <v>2.3692129629629629E-2</v>
      </c>
      <c r="AB9298" s="2">
        <v>0.64140046296296294</v>
      </c>
      <c r="AC9298" t="s">
        <v>45</v>
      </c>
      <c r="AD9298" t="s">
        <v>45</v>
      </c>
      <c r="AE9298" t="s">
        <v>44</v>
      </c>
      <c r="AF9298">
        <v>221</v>
      </c>
    </row>
    <row r="9299" spans="1:32">
      <c r="A9299">
        <v>35510</v>
      </c>
      <c r="B9299">
        <v>34610</v>
      </c>
      <c r="C9299" t="s">
        <v>7413</v>
      </c>
      <c r="D9299" t="s">
        <v>4005</v>
      </c>
      <c r="E9299" t="s">
        <v>48</v>
      </c>
      <c r="F9299" t="s">
        <v>44799</v>
      </c>
      <c r="G9299" t="s">
        <v>44800</v>
      </c>
      <c r="H9299" t="s">
        <v>725</v>
      </c>
      <c r="I9299" s="1">
        <v>18237</v>
      </c>
      <c r="J9299" t="s">
        <v>44801</v>
      </c>
      <c r="K9299" t="s">
        <v>44802</v>
      </c>
      <c r="L9299">
        <v>14212</v>
      </c>
      <c r="M9299" t="s">
        <v>725</v>
      </c>
      <c r="N9299" s="1">
        <v>45256</v>
      </c>
      <c r="O9299" s="1">
        <v>45259</v>
      </c>
      <c r="P9299">
        <v>30</v>
      </c>
      <c r="Q9299">
        <v>2</v>
      </c>
      <c r="R9299" t="s">
        <v>40</v>
      </c>
      <c r="S9299">
        <v>3</v>
      </c>
      <c r="T9299">
        <v>2</v>
      </c>
      <c r="U9299">
        <v>3</v>
      </c>
      <c r="V9299">
        <v>723</v>
      </c>
      <c r="W9299" t="s">
        <v>54</v>
      </c>
      <c r="X9299" t="s">
        <v>44803</v>
      </c>
      <c r="Y9299" t="s">
        <v>65</v>
      </c>
      <c r="Z9299" s="1">
        <v>45237</v>
      </c>
      <c r="AA9299" s="2">
        <v>0.37636574074074075</v>
      </c>
      <c r="AB9299" s="2">
        <v>3.0891203703703702E-2</v>
      </c>
      <c r="AC9299" t="s">
        <v>44</v>
      </c>
      <c r="AD9299" t="s">
        <v>44</v>
      </c>
      <c r="AE9299" t="s">
        <v>44</v>
      </c>
      <c r="AF9299">
        <v>241</v>
      </c>
    </row>
    <row r="9300" spans="1:32">
      <c r="A9300">
        <v>35511</v>
      </c>
      <c r="B9300">
        <v>34611</v>
      </c>
      <c r="C9300" t="s">
        <v>4178</v>
      </c>
      <c r="D9300" t="s">
        <v>15682</v>
      </c>
      <c r="E9300" t="s">
        <v>48</v>
      </c>
      <c r="F9300" t="s">
        <v>44804</v>
      </c>
      <c r="G9300" t="s">
        <v>44805</v>
      </c>
      <c r="H9300" t="s">
        <v>164</v>
      </c>
      <c r="I9300" s="1">
        <v>25646</v>
      </c>
      <c r="J9300" t="s">
        <v>44806</v>
      </c>
      <c r="K9300" t="s">
        <v>44807</v>
      </c>
      <c r="L9300">
        <v>10979</v>
      </c>
      <c r="M9300" t="s">
        <v>164</v>
      </c>
      <c r="N9300" s="1">
        <v>45319</v>
      </c>
      <c r="O9300" s="1">
        <v>45320</v>
      </c>
      <c r="P9300">
        <v>100</v>
      </c>
      <c r="Q9300">
        <v>4</v>
      </c>
      <c r="R9300" t="s">
        <v>53</v>
      </c>
      <c r="S9300">
        <v>2</v>
      </c>
      <c r="T9300">
        <v>1</v>
      </c>
      <c r="U9300">
        <v>1</v>
      </c>
      <c r="V9300">
        <v>124</v>
      </c>
      <c r="W9300" t="s">
        <v>41</v>
      </c>
      <c r="X9300" t="s">
        <v>44808</v>
      </c>
      <c r="Y9300" t="s">
        <v>81</v>
      </c>
      <c r="Z9300" s="1">
        <v>45285</v>
      </c>
      <c r="AA9300" s="2">
        <v>0.7718287037037036</v>
      </c>
      <c r="AB9300" s="2">
        <v>0.49541666666666667</v>
      </c>
      <c r="AC9300" t="s">
        <v>44</v>
      </c>
      <c r="AD9300" t="s">
        <v>44</v>
      </c>
      <c r="AE9300" t="s">
        <v>45</v>
      </c>
      <c r="AF9300">
        <v>124</v>
      </c>
    </row>
    <row r="9301" spans="1:32">
      <c r="A9301">
        <v>35513</v>
      </c>
      <c r="B9301">
        <v>34613</v>
      </c>
      <c r="C9301" t="s">
        <v>276</v>
      </c>
      <c r="D9301" t="s">
        <v>15062</v>
      </c>
      <c r="E9301" t="s">
        <v>34</v>
      </c>
      <c r="F9301" t="s">
        <v>44809</v>
      </c>
      <c r="G9301" t="s">
        <v>44810</v>
      </c>
      <c r="H9301" t="s">
        <v>225</v>
      </c>
      <c r="I9301" s="1">
        <v>20093</v>
      </c>
      <c r="J9301" t="s">
        <v>44811</v>
      </c>
      <c r="K9301" t="s">
        <v>44812</v>
      </c>
      <c r="L9301">
        <v>65462</v>
      </c>
      <c r="M9301" t="s">
        <v>225</v>
      </c>
      <c r="N9301" s="1">
        <v>45031</v>
      </c>
      <c r="O9301" s="1">
        <v>45033</v>
      </c>
      <c r="P9301">
        <v>12</v>
      </c>
      <c r="Q9301">
        <v>1</v>
      </c>
      <c r="R9301" t="s">
        <v>40</v>
      </c>
      <c r="S9301">
        <v>2</v>
      </c>
      <c r="T9301">
        <v>1</v>
      </c>
      <c r="U9301">
        <v>2</v>
      </c>
      <c r="V9301">
        <v>452</v>
      </c>
      <c r="W9301" t="s">
        <v>54</v>
      </c>
      <c r="X9301" t="s">
        <v>44813</v>
      </c>
      <c r="Y9301" t="s">
        <v>43</v>
      </c>
      <c r="Z9301" s="1">
        <v>44995</v>
      </c>
      <c r="AA9301" s="2">
        <v>0.5574189814814815</v>
      </c>
      <c r="AB9301" s="2">
        <v>0.73930555555555555</v>
      </c>
      <c r="AC9301" t="s">
        <v>44</v>
      </c>
      <c r="AD9301" t="s">
        <v>45</v>
      </c>
      <c r="AE9301" t="s">
        <v>45</v>
      </c>
      <c r="AF9301">
        <v>226</v>
      </c>
    </row>
    <row r="9302" spans="1:32">
      <c r="A9302">
        <v>35515</v>
      </c>
      <c r="B9302">
        <v>34615</v>
      </c>
      <c r="C9302" t="s">
        <v>44814</v>
      </c>
      <c r="D9302" t="s">
        <v>34926</v>
      </c>
      <c r="E9302" t="s">
        <v>34</v>
      </c>
      <c r="F9302" t="s">
        <v>44815</v>
      </c>
      <c r="G9302" t="s">
        <v>44816</v>
      </c>
      <c r="H9302" t="s">
        <v>171</v>
      </c>
      <c r="I9302" s="1">
        <v>22452</v>
      </c>
      <c r="J9302" t="s">
        <v>44817</v>
      </c>
      <c r="K9302" t="s">
        <v>44818</v>
      </c>
      <c r="L9302">
        <v>10659</v>
      </c>
      <c r="M9302" t="s">
        <v>171</v>
      </c>
      <c r="N9302" s="1">
        <v>44992</v>
      </c>
      <c r="O9302" s="1">
        <v>44995</v>
      </c>
      <c r="P9302">
        <v>46</v>
      </c>
      <c r="Q9302">
        <v>2</v>
      </c>
      <c r="R9302" t="s">
        <v>53</v>
      </c>
      <c r="S9302">
        <v>3</v>
      </c>
      <c r="T9302">
        <v>2</v>
      </c>
      <c r="U9302">
        <v>3</v>
      </c>
      <c r="V9302">
        <v>420</v>
      </c>
      <c r="W9302" t="s">
        <v>54</v>
      </c>
      <c r="X9302" t="s">
        <v>44819</v>
      </c>
      <c r="Y9302" t="s">
        <v>65</v>
      </c>
      <c r="Z9302" s="1">
        <v>44958</v>
      </c>
      <c r="AA9302" s="2">
        <v>0.83762731481481489</v>
      </c>
      <c r="AB9302" s="2">
        <v>0.8533912037037038</v>
      </c>
      <c r="AC9302" t="s">
        <v>44</v>
      </c>
      <c r="AD9302" t="s">
        <v>45</v>
      </c>
      <c r="AE9302" t="s">
        <v>45</v>
      </c>
      <c r="AF9302">
        <v>140</v>
      </c>
    </row>
    <row r="9303" spans="1:32">
      <c r="A9303">
        <v>35516</v>
      </c>
      <c r="B9303">
        <v>34616</v>
      </c>
      <c r="C9303" t="s">
        <v>4218</v>
      </c>
      <c r="D9303" t="s">
        <v>126</v>
      </c>
      <c r="E9303" t="s">
        <v>34</v>
      </c>
      <c r="F9303" t="s">
        <v>44820</v>
      </c>
      <c r="G9303" t="s">
        <v>44821</v>
      </c>
      <c r="H9303" t="s">
        <v>60</v>
      </c>
      <c r="I9303" s="1">
        <v>19854</v>
      </c>
      <c r="J9303" t="s">
        <v>44822</v>
      </c>
      <c r="K9303" t="s">
        <v>44823</v>
      </c>
      <c r="L9303">
        <v>32632</v>
      </c>
      <c r="M9303" t="s">
        <v>60</v>
      </c>
      <c r="N9303" s="1">
        <v>45119</v>
      </c>
      <c r="O9303" s="1">
        <v>45120</v>
      </c>
      <c r="P9303">
        <v>76</v>
      </c>
      <c r="Q9303">
        <v>4</v>
      </c>
      <c r="R9303" t="s">
        <v>53</v>
      </c>
      <c r="S9303">
        <v>4</v>
      </c>
      <c r="T9303">
        <v>2</v>
      </c>
      <c r="U9303">
        <v>1</v>
      </c>
      <c r="V9303">
        <v>133</v>
      </c>
      <c r="W9303" t="s">
        <v>41</v>
      </c>
      <c r="X9303" t="s">
        <v>44824</v>
      </c>
      <c r="Y9303" t="s">
        <v>81</v>
      </c>
      <c r="Z9303" s="1">
        <v>45089</v>
      </c>
      <c r="AA9303" s="2">
        <v>2.3101851851851849E-2</v>
      </c>
      <c r="AB9303" s="2">
        <v>0.12231481481481482</v>
      </c>
      <c r="AC9303" t="s">
        <v>44</v>
      </c>
      <c r="AD9303" t="s">
        <v>44</v>
      </c>
      <c r="AE9303" t="s">
        <v>45</v>
      </c>
      <c r="AF9303">
        <v>133</v>
      </c>
    </row>
    <row r="9304" spans="1:32">
      <c r="A9304">
        <v>35518</v>
      </c>
      <c r="B9304">
        <v>34618</v>
      </c>
      <c r="C9304" t="s">
        <v>221</v>
      </c>
      <c r="D9304" t="s">
        <v>9845</v>
      </c>
      <c r="E9304" t="s">
        <v>34</v>
      </c>
      <c r="F9304" t="s">
        <v>44825</v>
      </c>
      <c r="G9304" t="s">
        <v>44826</v>
      </c>
      <c r="H9304" t="s">
        <v>129</v>
      </c>
      <c r="I9304" s="1">
        <v>23779</v>
      </c>
      <c r="J9304" t="s">
        <v>44827</v>
      </c>
      <c r="K9304" t="s">
        <v>12571</v>
      </c>
      <c r="L9304">
        <v>36663</v>
      </c>
      <c r="M9304" t="s">
        <v>129</v>
      </c>
      <c r="N9304" s="1">
        <v>45192</v>
      </c>
      <c r="O9304" s="1">
        <v>45193</v>
      </c>
      <c r="P9304">
        <v>21</v>
      </c>
      <c r="Q9304">
        <v>1</v>
      </c>
      <c r="R9304" t="s">
        <v>40</v>
      </c>
      <c r="S9304">
        <v>1</v>
      </c>
      <c r="T9304">
        <v>2</v>
      </c>
      <c r="U9304">
        <v>1</v>
      </c>
      <c r="V9304">
        <v>208</v>
      </c>
      <c r="W9304" t="s">
        <v>41</v>
      </c>
      <c r="X9304" t="s">
        <v>44828</v>
      </c>
      <c r="Y9304" t="s">
        <v>81</v>
      </c>
      <c r="Z9304" s="1">
        <v>45157</v>
      </c>
      <c r="AA9304" s="2">
        <v>3.8171296296296293E-2</v>
      </c>
      <c r="AB9304" s="2">
        <v>0.28127314814814813</v>
      </c>
      <c r="AC9304" t="s">
        <v>45</v>
      </c>
      <c r="AD9304" t="s">
        <v>44</v>
      </c>
      <c r="AE9304" t="s">
        <v>44</v>
      </c>
      <c r="AF9304">
        <v>208</v>
      </c>
    </row>
    <row r="9305" spans="1:32">
      <c r="A9305">
        <v>35523</v>
      </c>
      <c r="B9305">
        <v>34623</v>
      </c>
      <c r="C9305" t="s">
        <v>468</v>
      </c>
      <c r="D9305" t="s">
        <v>768</v>
      </c>
      <c r="E9305" t="s">
        <v>48</v>
      </c>
      <c r="F9305" t="s">
        <v>44829</v>
      </c>
      <c r="G9305">
        <v>9649090452</v>
      </c>
      <c r="H9305" t="s">
        <v>418</v>
      </c>
      <c r="I9305" s="1">
        <v>35942</v>
      </c>
      <c r="J9305" t="s">
        <v>44830</v>
      </c>
      <c r="K9305" t="s">
        <v>44831</v>
      </c>
      <c r="L9305">
        <v>59956</v>
      </c>
      <c r="M9305" t="s">
        <v>418</v>
      </c>
      <c r="N9305" s="1">
        <v>45045</v>
      </c>
      <c r="O9305" s="1">
        <v>45047</v>
      </c>
      <c r="P9305">
        <v>53</v>
      </c>
      <c r="Q9305">
        <v>3</v>
      </c>
      <c r="R9305" t="s">
        <v>63</v>
      </c>
      <c r="S9305">
        <v>3</v>
      </c>
      <c r="T9305">
        <v>0</v>
      </c>
      <c r="U9305">
        <v>2</v>
      </c>
      <c r="V9305">
        <v>172</v>
      </c>
      <c r="W9305" t="s">
        <v>41</v>
      </c>
      <c r="X9305" t="s">
        <v>44832</v>
      </c>
      <c r="Y9305" t="s">
        <v>81</v>
      </c>
      <c r="Z9305" s="1">
        <v>45011</v>
      </c>
      <c r="AA9305" s="2">
        <v>0.16019675925925925</v>
      </c>
      <c r="AB9305" s="2">
        <v>0.45520833333333338</v>
      </c>
      <c r="AC9305" t="s">
        <v>44</v>
      </c>
      <c r="AD9305" t="s">
        <v>44</v>
      </c>
      <c r="AE9305" t="s">
        <v>45</v>
      </c>
      <c r="AF9305">
        <v>86</v>
      </c>
    </row>
    <row r="9306" spans="1:32">
      <c r="A9306">
        <v>35524</v>
      </c>
      <c r="B9306">
        <v>34624</v>
      </c>
      <c r="C9306" t="s">
        <v>371</v>
      </c>
      <c r="D9306" t="s">
        <v>83</v>
      </c>
      <c r="E9306" t="s">
        <v>48</v>
      </c>
      <c r="F9306" t="s">
        <v>44833</v>
      </c>
      <c r="G9306">
        <v>8613989978</v>
      </c>
      <c r="H9306" t="s">
        <v>60</v>
      </c>
      <c r="I9306" s="1">
        <v>20516</v>
      </c>
      <c r="J9306" t="s">
        <v>44834</v>
      </c>
      <c r="K9306" t="s">
        <v>44835</v>
      </c>
      <c r="L9306">
        <v>1175</v>
      </c>
      <c r="M9306" t="s">
        <v>60</v>
      </c>
      <c r="N9306" s="1">
        <v>45042</v>
      </c>
      <c r="O9306" s="1">
        <v>45044</v>
      </c>
      <c r="P9306">
        <v>97</v>
      </c>
      <c r="Q9306">
        <v>4</v>
      </c>
      <c r="R9306" t="s">
        <v>53</v>
      </c>
      <c r="S9306">
        <v>4</v>
      </c>
      <c r="T9306">
        <v>2</v>
      </c>
      <c r="U9306">
        <v>2</v>
      </c>
      <c r="V9306">
        <v>278</v>
      </c>
      <c r="W9306" t="s">
        <v>41</v>
      </c>
      <c r="X9306" t="s">
        <v>44836</v>
      </c>
      <c r="Y9306" t="s">
        <v>43</v>
      </c>
      <c r="Z9306" s="1">
        <v>45022</v>
      </c>
      <c r="AA9306" s="2">
        <v>0.91081018518518519</v>
      </c>
      <c r="AB9306" s="2">
        <v>0.11755787037037037</v>
      </c>
      <c r="AC9306" t="s">
        <v>44</v>
      </c>
      <c r="AD9306" t="s">
        <v>44</v>
      </c>
      <c r="AE9306" t="s">
        <v>44</v>
      </c>
      <c r="AF9306">
        <v>139</v>
      </c>
    </row>
    <row r="9307" spans="1:32">
      <c r="A9307">
        <v>35525</v>
      </c>
      <c r="B9307">
        <v>34625</v>
      </c>
      <c r="C9307" t="s">
        <v>1316</v>
      </c>
      <c r="D9307" t="s">
        <v>469</v>
      </c>
      <c r="E9307" t="s">
        <v>34</v>
      </c>
      <c r="F9307" t="s">
        <v>44837</v>
      </c>
      <c r="G9307" t="s">
        <v>44838</v>
      </c>
      <c r="H9307" t="s">
        <v>309</v>
      </c>
      <c r="I9307" s="1">
        <v>16461</v>
      </c>
      <c r="J9307" t="s">
        <v>44839</v>
      </c>
      <c r="K9307" t="s">
        <v>44840</v>
      </c>
      <c r="L9307">
        <v>15201</v>
      </c>
      <c r="M9307" t="s">
        <v>309</v>
      </c>
      <c r="N9307" s="1">
        <v>45235</v>
      </c>
      <c r="O9307" s="1">
        <v>45237</v>
      </c>
      <c r="P9307">
        <v>22</v>
      </c>
      <c r="Q9307">
        <v>1</v>
      </c>
      <c r="R9307" t="s">
        <v>53</v>
      </c>
      <c r="S9307">
        <v>4</v>
      </c>
      <c r="T9307">
        <v>2</v>
      </c>
      <c r="U9307">
        <v>2</v>
      </c>
      <c r="V9307">
        <v>282</v>
      </c>
      <c r="W9307" t="s">
        <v>41</v>
      </c>
      <c r="X9307" t="s">
        <v>44841</v>
      </c>
      <c r="Y9307" t="s">
        <v>43</v>
      </c>
      <c r="Z9307" s="1">
        <v>45199</v>
      </c>
      <c r="AA9307" s="2">
        <v>0.76527777777777783</v>
      </c>
      <c r="AB9307" s="2">
        <v>0.54774305555555558</v>
      </c>
      <c r="AC9307" t="s">
        <v>45</v>
      </c>
      <c r="AD9307" t="s">
        <v>44</v>
      </c>
      <c r="AE9307" t="s">
        <v>44</v>
      </c>
      <c r="AF9307">
        <v>141</v>
      </c>
    </row>
    <row r="9308" spans="1:32">
      <c r="A9308">
        <v>35527</v>
      </c>
      <c r="B9308">
        <v>34627</v>
      </c>
      <c r="C9308" t="s">
        <v>183</v>
      </c>
      <c r="D9308" t="s">
        <v>44842</v>
      </c>
      <c r="E9308" t="s">
        <v>48</v>
      </c>
      <c r="F9308" t="s">
        <v>44843</v>
      </c>
      <c r="G9308">
        <v>2663754084</v>
      </c>
      <c r="H9308" t="s">
        <v>60</v>
      </c>
      <c r="I9308" s="1">
        <v>31157</v>
      </c>
      <c r="J9308" t="s">
        <v>44844</v>
      </c>
      <c r="K9308" t="s">
        <v>44845</v>
      </c>
      <c r="L9308">
        <v>59468</v>
      </c>
      <c r="M9308" t="s">
        <v>60</v>
      </c>
      <c r="N9308" s="1">
        <v>45264</v>
      </c>
      <c r="O9308" s="1">
        <v>45265</v>
      </c>
      <c r="P9308">
        <v>27</v>
      </c>
      <c r="Q9308">
        <v>2</v>
      </c>
      <c r="R9308" t="s">
        <v>40</v>
      </c>
      <c r="S9308">
        <v>1</v>
      </c>
      <c r="T9308">
        <v>1</v>
      </c>
      <c r="U9308">
        <v>1</v>
      </c>
      <c r="V9308">
        <v>211</v>
      </c>
      <c r="W9308" t="s">
        <v>41</v>
      </c>
      <c r="X9308" t="s">
        <v>44846</v>
      </c>
      <c r="Y9308" t="s">
        <v>81</v>
      </c>
      <c r="Z9308" s="1">
        <v>45248</v>
      </c>
      <c r="AA9308" s="2">
        <v>0.92942129629629633</v>
      </c>
      <c r="AB9308" s="2">
        <v>0.63848379629629626</v>
      </c>
      <c r="AC9308" t="s">
        <v>44</v>
      </c>
      <c r="AD9308" t="s">
        <v>44</v>
      </c>
      <c r="AE9308" t="s">
        <v>45</v>
      </c>
      <c r="AF9308">
        <v>211</v>
      </c>
    </row>
    <row r="9309" spans="1:32">
      <c r="A9309">
        <v>35529</v>
      </c>
      <c r="B9309">
        <v>34629</v>
      </c>
      <c r="C9309" t="s">
        <v>803</v>
      </c>
      <c r="D9309" t="s">
        <v>5432</v>
      </c>
      <c r="E9309" t="s">
        <v>34</v>
      </c>
      <c r="F9309" t="s">
        <v>44847</v>
      </c>
      <c r="G9309" t="s">
        <v>44848</v>
      </c>
      <c r="H9309" t="s">
        <v>941</v>
      </c>
      <c r="I9309" s="1">
        <v>24447</v>
      </c>
      <c r="J9309" t="s">
        <v>44849</v>
      </c>
      <c r="K9309" t="s">
        <v>44850</v>
      </c>
      <c r="L9309">
        <v>99424</v>
      </c>
      <c r="M9309" t="s">
        <v>941</v>
      </c>
      <c r="N9309" s="1">
        <v>45101</v>
      </c>
      <c r="O9309" s="1">
        <v>45103</v>
      </c>
      <c r="P9309">
        <v>4</v>
      </c>
      <c r="Q9309">
        <v>1</v>
      </c>
      <c r="R9309" t="s">
        <v>53</v>
      </c>
      <c r="S9309">
        <v>2</v>
      </c>
      <c r="T9309">
        <v>1</v>
      </c>
      <c r="U9309">
        <v>2</v>
      </c>
      <c r="V9309">
        <v>294</v>
      </c>
      <c r="W9309" t="s">
        <v>54</v>
      </c>
      <c r="X9309" t="s">
        <v>44851</v>
      </c>
      <c r="Y9309" t="s">
        <v>43</v>
      </c>
      <c r="Z9309" s="1">
        <v>45066</v>
      </c>
      <c r="AA9309" s="2">
        <v>0.40144675925925927</v>
      </c>
      <c r="AB9309" s="2">
        <v>0.52405092592592595</v>
      </c>
      <c r="AC9309" t="s">
        <v>45</v>
      </c>
      <c r="AD9309" t="s">
        <v>45</v>
      </c>
      <c r="AE9309" t="s">
        <v>45</v>
      </c>
      <c r="AF9309">
        <v>147</v>
      </c>
    </row>
    <row r="9310" spans="1:32">
      <c r="A9310">
        <v>35531</v>
      </c>
      <c r="B9310">
        <v>34631</v>
      </c>
      <c r="C9310" t="s">
        <v>9350</v>
      </c>
      <c r="D9310" t="s">
        <v>6865</v>
      </c>
      <c r="E9310" t="s">
        <v>34</v>
      </c>
      <c r="F9310" t="s">
        <v>44852</v>
      </c>
      <c r="G9310" t="s">
        <v>44853</v>
      </c>
      <c r="H9310" t="s">
        <v>77</v>
      </c>
      <c r="I9310" s="1">
        <v>25084</v>
      </c>
      <c r="J9310" t="s">
        <v>44854</v>
      </c>
      <c r="K9310" t="s">
        <v>44855</v>
      </c>
      <c r="L9310">
        <v>42401</v>
      </c>
      <c r="M9310" t="s">
        <v>77</v>
      </c>
      <c r="N9310" s="1">
        <v>45079</v>
      </c>
      <c r="O9310" s="1">
        <v>45081</v>
      </c>
      <c r="P9310">
        <v>66</v>
      </c>
      <c r="Q9310">
        <v>3</v>
      </c>
      <c r="R9310" t="s">
        <v>40</v>
      </c>
      <c r="S9310">
        <v>4</v>
      </c>
      <c r="T9310">
        <v>2</v>
      </c>
      <c r="U9310">
        <v>2</v>
      </c>
      <c r="V9310">
        <v>422</v>
      </c>
      <c r="W9310" t="s">
        <v>41</v>
      </c>
      <c r="X9310" t="s">
        <v>44856</v>
      </c>
      <c r="Y9310" t="s">
        <v>81</v>
      </c>
      <c r="Z9310" s="1">
        <v>45041</v>
      </c>
      <c r="AA9310" s="2">
        <v>0.38511574074074079</v>
      </c>
      <c r="AB9310" s="2">
        <v>0.37835648148148149</v>
      </c>
      <c r="AC9310" t="s">
        <v>45</v>
      </c>
      <c r="AD9310" t="s">
        <v>44</v>
      </c>
      <c r="AE9310" t="s">
        <v>45</v>
      </c>
      <c r="AF9310">
        <v>211</v>
      </c>
    </row>
    <row r="9311" spans="1:32">
      <c r="A9311">
        <v>35533</v>
      </c>
      <c r="B9311">
        <v>34633</v>
      </c>
      <c r="C9311" t="s">
        <v>2144</v>
      </c>
      <c r="D9311" t="s">
        <v>8554</v>
      </c>
      <c r="E9311" t="s">
        <v>48</v>
      </c>
      <c r="F9311" t="s">
        <v>16984</v>
      </c>
      <c r="G9311" t="s">
        <v>44857</v>
      </c>
      <c r="H9311" t="s">
        <v>115</v>
      </c>
      <c r="I9311" s="1">
        <v>21201</v>
      </c>
      <c r="J9311" t="s">
        <v>44858</v>
      </c>
      <c r="K9311" t="s">
        <v>6561</v>
      </c>
      <c r="L9311">
        <v>45040</v>
      </c>
      <c r="M9311" t="s">
        <v>115</v>
      </c>
      <c r="N9311" s="1">
        <v>45036</v>
      </c>
      <c r="O9311" s="1">
        <v>45038</v>
      </c>
      <c r="P9311">
        <v>45</v>
      </c>
      <c r="Q9311">
        <v>2</v>
      </c>
      <c r="R9311" t="s">
        <v>40</v>
      </c>
      <c r="S9311">
        <v>3</v>
      </c>
      <c r="T9311">
        <v>0</v>
      </c>
      <c r="U9311">
        <v>2</v>
      </c>
      <c r="V9311">
        <v>478</v>
      </c>
      <c r="W9311" t="s">
        <v>41</v>
      </c>
      <c r="X9311" t="s">
        <v>44859</v>
      </c>
      <c r="Y9311" t="s">
        <v>6</v>
      </c>
      <c r="Z9311" s="1">
        <v>44997</v>
      </c>
      <c r="AA9311" s="2">
        <v>0.30990740740740741</v>
      </c>
      <c r="AB9311" s="2">
        <v>0.86891203703703701</v>
      </c>
      <c r="AC9311" t="s">
        <v>44</v>
      </c>
      <c r="AD9311" t="s">
        <v>44</v>
      </c>
      <c r="AE9311" t="s">
        <v>44</v>
      </c>
      <c r="AF9311">
        <v>239</v>
      </c>
    </row>
    <row r="9312" spans="1:32">
      <c r="A9312">
        <v>35534</v>
      </c>
      <c r="B9312">
        <v>34634</v>
      </c>
      <c r="C9312" t="s">
        <v>139</v>
      </c>
      <c r="D9312" t="s">
        <v>15161</v>
      </c>
      <c r="E9312" t="s">
        <v>48</v>
      </c>
      <c r="F9312" t="s">
        <v>44860</v>
      </c>
      <c r="G9312">
        <v>5765115447</v>
      </c>
      <c r="H9312" t="s">
        <v>280</v>
      </c>
      <c r="I9312" s="1">
        <v>24796</v>
      </c>
      <c r="J9312" t="s">
        <v>44861</v>
      </c>
      <c r="K9312" t="s">
        <v>1746</v>
      </c>
      <c r="L9312">
        <v>39093</v>
      </c>
      <c r="M9312" t="s">
        <v>280</v>
      </c>
      <c r="N9312" s="1">
        <v>45148</v>
      </c>
      <c r="O9312" s="1">
        <v>45153</v>
      </c>
      <c r="P9312">
        <v>53</v>
      </c>
      <c r="Q9312">
        <v>3</v>
      </c>
      <c r="R9312" t="s">
        <v>63</v>
      </c>
      <c r="S9312">
        <v>2</v>
      </c>
      <c r="T9312">
        <v>1</v>
      </c>
      <c r="U9312">
        <v>5</v>
      </c>
      <c r="V9312">
        <v>375</v>
      </c>
      <c r="W9312" t="s">
        <v>54</v>
      </c>
      <c r="X9312" t="s">
        <v>44862</v>
      </c>
      <c r="Y9312" t="s">
        <v>81</v>
      </c>
      <c r="Z9312" s="1">
        <v>45122</v>
      </c>
      <c r="AA9312" s="2">
        <v>0.7413657407407408</v>
      </c>
      <c r="AB9312" s="2">
        <v>0.98240740740740751</v>
      </c>
      <c r="AC9312" t="s">
        <v>45</v>
      </c>
      <c r="AD9312" t="s">
        <v>44</v>
      </c>
      <c r="AE9312" t="s">
        <v>45</v>
      </c>
      <c r="AF9312">
        <v>75</v>
      </c>
    </row>
    <row r="9313" spans="1:32">
      <c r="A9313">
        <v>35535</v>
      </c>
      <c r="B9313">
        <v>34635</v>
      </c>
      <c r="C9313" t="s">
        <v>347</v>
      </c>
      <c r="D9313" t="s">
        <v>7722</v>
      </c>
      <c r="E9313" t="s">
        <v>48</v>
      </c>
      <c r="F9313" t="s">
        <v>44863</v>
      </c>
      <c r="G9313" t="s">
        <v>44864</v>
      </c>
      <c r="H9313" t="s">
        <v>537</v>
      </c>
      <c r="I9313" s="1">
        <v>31864</v>
      </c>
      <c r="J9313" t="s">
        <v>44865</v>
      </c>
      <c r="K9313" t="s">
        <v>12450</v>
      </c>
      <c r="L9313">
        <v>65448</v>
      </c>
      <c r="M9313" t="s">
        <v>537</v>
      </c>
      <c r="N9313" s="1">
        <v>45289</v>
      </c>
      <c r="O9313" s="1">
        <v>45292</v>
      </c>
      <c r="P9313">
        <v>48</v>
      </c>
      <c r="Q9313">
        <v>2</v>
      </c>
      <c r="R9313" t="s">
        <v>40</v>
      </c>
      <c r="S9313">
        <v>2</v>
      </c>
      <c r="T9313">
        <v>2</v>
      </c>
      <c r="U9313">
        <v>3</v>
      </c>
      <c r="V9313">
        <v>660</v>
      </c>
      <c r="W9313" t="s">
        <v>41</v>
      </c>
      <c r="X9313" t="s">
        <v>44866</v>
      </c>
      <c r="Y9313" t="s">
        <v>43</v>
      </c>
      <c r="Z9313" s="1">
        <v>45284</v>
      </c>
      <c r="AA9313" s="2">
        <v>0.2930787037037037</v>
      </c>
      <c r="AB9313" s="2">
        <v>4.3923611111111115E-2</v>
      </c>
      <c r="AC9313" t="s">
        <v>44</v>
      </c>
      <c r="AD9313" t="s">
        <v>45</v>
      </c>
      <c r="AE9313" t="s">
        <v>45</v>
      </c>
      <c r="AF9313">
        <v>220</v>
      </c>
    </row>
    <row r="9314" spans="1:32">
      <c r="A9314">
        <v>35542</v>
      </c>
      <c r="B9314">
        <v>34642</v>
      </c>
      <c r="C9314" t="s">
        <v>32</v>
      </c>
      <c r="D9314" t="s">
        <v>140</v>
      </c>
      <c r="E9314" t="s">
        <v>48</v>
      </c>
      <c r="F9314" t="s">
        <v>44867</v>
      </c>
      <c r="G9314" t="s">
        <v>44868</v>
      </c>
      <c r="H9314" t="s">
        <v>135</v>
      </c>
      <c r="I9314" s="1">
        <v>29623</v>
      </c>
      <c r="J9314" t="s">
        <v>44869</v>
      </c>
      <c r="K9314" t="s">
        <v>44870</v>
      </c>
      <c r="L9314">
        <v>48803</v>
      </c>
      <c r="M9314" t="s">
        <v>135</v>
      </c>
      <c r="N9314" s="1">
        <v>45111</v>
      </c>
      <c r="O9314" s="1">
        <v>45116</v>
      </c>
      <c r="P9314">
        <v>99</v>
      </c>
      <c r="Q9314">
        <v>4</v>
      </c>
      <c r="R9314" t="s">
        <v>40</v>
      </c>
      <c r="S9314">
        <v>1</v>
      </c>
      <c r="T9314">
        <v>2</v>
      </c>
      <c r="U9314">
        <v>5</v>
      </c>
      <c r="V9314">
        <v>1150</v>
      </c>
      <c r="W9314" t="s">
        <v>41</v>
      </c>
      <c r="X9314" t="s">
        <v>44871</v>
      </c>
      <c r="Y9314" t="s">
        <v>81</v>
      </c>
      <c r="Z9314" s="1">
        <v>45086</v>
      </c>
      <c r="AA9314" s="2">
        <v>0.6645833333333333</v>
      </c>
      <c r="AB9314" s="2">
        <v>0.33167824074074076</v>
      </c>
      <c r="AC9314" t="s">
        <v>45</v>
      </c>
      <c r="AD9314" t="s">
        <v>45</v>
      </c>
      <c r="AE9314" t="s">
        <v>45</v>
      </c>
      <c r="AF9314">
        <v>230</v>
      </c>
    </row>
    <row r="9315" spans="1:32">
      <c r="A9315">
        <v>35547</v>
      </c>
      <c r="B9315">
        <v>34647</v>
      </c>
      <c r="C9315" t="s">
        <v>1155</v>
      </c>
      <c r="D9315" t="s">
        <v>23603</v>
      </c>
      <c r="E9315" t="s">
        <v>34</v>
      </c>
      <c r="F9315" t="s">
        <v>44872</v>
      </c>
      <c r="G9315" t="s">
        <v>44873</v>
      </c>
      <c r="H9315" t="s">
        <v>171</v>
      </c>
      <c r="I9315" s="1">
        <v>30904</v>
      </c>
      <c r="J9315" t="s">
        <v>44874</v>
      </c>
      <c r="K9315" t="s">
        <v>1696</v>
      </c>
      <c r="L9315">
        <v>93399</v>
      </c>
      <c r="M9315" t="s">
        <v>171</v>
      </c>
      <c r="N9315" s="1">
        <v>45138</v>
      </c>
      <c r="O9315" s="1">
        <v>45139</v>
      </c>
      <c r="P9315">
        <v>66</v>
      </c>
      <c r="Q9315">
        <v>3</v>
      </c>
      <c r="R9315" t="s">
        <v>40</v>
      </c>
      <c r="S9315">
        <v>3</v>
      </c>
      <c r="T9315">
        <v>1</v>
      </c>
      <c r="U9315">
        <v>1</v>
      </c>
      <c r="V9315">
        <v>238</v>
      </c>
      <c r="W9315" t="s">
        <v>41</v>
      </c>
      <c r="X9315" t="s">
        <v>44875</v>
      </c>
      <c r="Y9315" t="s">
        <v>6</v>
      </c>
      <c r="Z9315" s="1">
        <v>45116</v>
      </c>
      <c r="AA9315" s="2">
        <v>0.49893518518518515</v>
      </c>
      <c r="AB9315" s="2">
        <v>0.49859953703703702</v>
      </c>
      <c r="AC9315" t="s">
        <v>44</v>
      </c>
      <c r="AD9315" t="s">
        <v>45</v>
      </c>
      <c r="AE9315" t="s">
        <v>45</v>
      </c>
      <c r="AF9315">
        <v>238</v>
      </c>
    </row>
    <row r="9316" spans="1:32">
      <c r="A9316">
        <v>35548</v>
      </c>
      <c r="B9316">
        <v>34648</v>
      </c>
      <c r="C9316" t="s">
        <v>2316</v>
      </c>
      <c r="D9316" t="s">
        <v>4286</v>
      </c>
      <c r="E9316" t="s">
        <v>34</v>
      </c>
      <c r="F9316" t="s">
        <v>44876</v>
      </c>
      <c r="G9316" t="s">
        <v>44877</v>
      </c>
      <c r="H9316" t="s">
        <v>317</v>
      </c>
      <c r="I9316" s="1">
        <v>34038</v>
      </c>
      <c r="J9316" t="s">
        <v>44878</v>
      </c>
      <c r="K9316" t="s">
        <v>44879</v>
      </c>
      <c r="L9316">
        <v>94251</v>
      </c>
      <c r="M9316" t="s">
        <v>317</v>
      </c>
      <c r="N9316" s="1">
        <v>45159</v>
      </c>
      <c r="O9316" s="1">
        <v>45161</v>
      </c>
      <c r="P9316">
        <v>83</v>
      </c>
      <c r="Q9316">
        <v>4</v>
      </c>
      <c r="R9316" t="s">
        <v>63</v>
      </c>
      <c r="S9316">
        <v>3</v>
      </c>
      <c r="T9316">
        <v>0</v>
      </c>
      <c r="U9316">
        <v>2</v>
      </c>
      <c r="V9316">
        <v>160</v>
      </c>
      <c r="W9316" t="s">
        <v>41</v>
      </c>
      <c r="X9316" t="s">
        <v>44880</v>
      </c>
      <c r="Y9316" t="s">
        <v>65</v>
      </c>
      <c r="Z9316" s="1">
        <v>45139</v>
      </c>
      <c r="AA9316" s="2">
        <v>0.75873842592592589</v>
      </c>
      <c r="AB9316" s="2">
        <v>0.92222222222222217</v>
      </c>
      <c r="AC9316" t="s">
        <v>44</v>
      </c>
      <c r="AD9316" t="s">
        <v>45</v>
      </c>
      <c r="AE9316" t="s">
        <v>45</v>
      </c>
      <c r="AF9316">
        <v>80</v>
      </c>
    </row>
    <row r="9317" spans="1:32">
      <c r="A9317">
        <v>35550</v>
      </c>
      <c r="B9317">
        <v>34650</v>
      </c>
      <c r="C9317" t="s">
        <v>1392</v>
      </c>
      <c r="D9317" t="s">
        <v>2398</v>
      </c>
      <c r="E9317" t="s">
        <v>34</v>
      </c>
      <c r="F9317" t="s">
        <v>36671</v>
      </c>
      <c r="G9317" t="s">
        <v>44881</v>
      </c>
      <c r="H9317" t="s">
        <v>70</v>
      </c>
      <c r="I9317" s="1">
        <v>26605</v>
      </c>
      <c r="J9317" t="s">
        <v>44882</v>
      </c>
      <c r="K9317" t="s">
        <v>44883</v>
      </c>
      <c r="L9317">
        <v>92000</v>
      </c>
      <c r="M9317" t="s">
        <v>70</v>
      </c>
      <c r="N9317" s="1">
        <v>44961</v>
      </c>
      <c r="O9317" s="1">
        <v>44963</v>
      </c>
      <c r="P9317">
        <v>65</v>
      </c>
      <c r="Q9317">
        <v>3</v>
      </c>
      <c r="R9317" t="s">
        <v>63</v>
      </c>
      <c r="S9317">
        <v>1</v>
      </c>
      <c r="T9317">
        <v>0</v>
      </c>
      <c r="U9317">
        <v>2</v>
      </c>
      <c r="V9317">
        <v>176</v>
      </c>
      <c r="W9317" t="s">
        <v>54</v>
      </c>
      <c r="X9317" t="s">
        <v>44884</v>
      </c>
      <c r="Y9317" t="s">
        <v>43</v>
      </c>
      <c r="Z9317" s="1">
        <v>44942</v>
      </c>
      <c r="AA9317" s="2">
        <v>0.22307870370370372</v>
      </c>
      <c r="AB9317" s="2">
        <v>0.62143518518518526</v>
      </c>
      <c r="AC9317" t="s">
        <v>45</v>
      </c>
      <c r="AD9317" t="s">
        <v>44</v>
      </c>
      <c r="AE9317" t="s">
        <v>45</v>
      </c>
      <c r="AF9317">
        <v>88</v>
      </c>
    </row>
    <row r="9318" spans="1:32">
      <c r="A9318">
        <v>35551</v>
      </c>
      <c r="B9318">
        <v>34651</v>
      </c>
      <c r="C9318" t="s">
        <v>327</v>
      </c>
      <c r="D9318" t="s">
        <v>469</v>
      </c>
      <c r="E9318" t="s">
        <v>48</v>
      </c>
      <c r="F9318" t="s">
        <v>44885</v>
      </c>
      <c r="G9318" t="s">
        <v>44886</v>
      </c>
      <c r="H9318" t="s">
        <v>60</v>
      </c>
      <c r="I9318" s="1">
        <v>27066</v>
      </c>
      <c r="J9318" t="s">
        <v>44887</v>
      </c>
      <c r="K9318" t="s">
        <v>44888</v>
      </c>
      <c r="L9318">
        <v>69077</v>
      </c>
      <c r="M9318" t="s">
        <v>60</v>
      </c>
      <c r="N9318" s="1">
        <v>44966</v>
      </c>
      <c r="O9318" s="1">
        <v>44970</v>
      </c>
      <c r="P9318">
        <v>42</v>
      </c>
      <c r="Q9318">
        <v>2</v>
      </c>
      <c r="R9318" t="s">
        <v>40</v>
      </c>
      <c r="S9318">
        <v>3</v>
      </c>
      <c r="T9318">
        <v>0</v>
      </c>
      <c r="U9318">
        <v>4</v>
      </c>
      <c r="V9318">
        <v>984</v>
      </c>
      <c r="W9318" t="s">
        <v>41</v>
      </c>
      <c r="X9318" t="s">
        <v>44889</v>
      </c>
      <c r="Y9318" t="s">
        <v>81</v>
      </c>
      <c r="Z9318" s="1">
        <v>44928</v>
      </c>
      <c r="AA9318" s="2">
        <v>0.12739583333333335</v>
      </c>
      <c r="AB9318" s="2">
        <v>0.99275462962962957</v>
      </c>
      <c r="AC9318" t="s">
        <v>44</v>
      </c>
      <c r="AD9318" t="s">
        <v>44</v>
      </c>
      <c r="AE9318" t="s">
        <v>44</v>
      </c>
      <c r="AF9318">
        <v>246</v>
      </c>
    </row>
    <row r="9319" spans="1:32">
      <c r="A9319">
        <v>35555</v>
      </c>
      <c r="B9319">
        <v>34655</v>
      </c>
      <c r="C9319" t="s">
        <v>354</v>
      </c>
      <c r="D9319" t="s">
        <v>10045</v>
      </c>
      <c r="E9319" t="s">
        <v>34</v>
      </c>
      <c r="F9319" t="s">
        <v>44890</v>
      </c>
      <c r="G9319" t="s">
        <v>44891</v>
      </c>
      <c r="H9319" t="s">
        <v>1301</v>
      </c>
      <c r="I9319" s="1">
        <v>28713</v>
      </c>
      <c r="J9319" t="s">
        <v>44892</v>
      </c>
      <c r="K9319" t="s">
        <v>10533</v>
      </c>
      <c r="L9319">
        <v>56151</v>
      </c>
      <c r="M9319" t="s">
        <v>1301</v>
      </c>
      <c r="N9319" s="1">
        <v>45261</v>
      </c>
      <c r="O9319" s="1">
        <v>45263</v>
      </c>
      <c r="P9319">
        <v>52</v>
      </c>
      <c r="Q9319">
        <v>3</v>
      </c>
      <c r="R9319" t="s">
        <v>53</v>
      </c>
      <c r="S9319">
        <v>2</v>
      </c>
      <c r="T9319">
        <v>0</v>
      </c>
      <c r="U9319">
        <v>2</v>
      </c>
      <c r="V9319">
        <v>256</v>
      </c>
      <c r="W9319" t="s">
        <v>54</v>
      </c>
      <c r="X9319" t="s">
        <v>44893</v>
      </c>
      <c r="Y9319" t="s">
        <v>65</v>
      </c>
      <c r="Z9319" s="1">
        <v>45239</v>
      </c>
      <c r="AA9319" s="2">
        <v>3.5960648148148151E-2</v>
      </c>
      <c r="AB9319" s="2">
        <v>0.65179398148148149</v>
      </c>
      <c r="AC9319" t="s">
        <v>44</v>
      </c>
      <c r="AD9319" t="s">
        <v>44</v>
      </c>
      <c r="AE9319" t="s">
        <v>45</v>
      </c>
      <c r="AF9319">
        <v>128</v>
      </c>
    </row>
    <row r="9320" spans="1:32">
      <c r="A9320">
        <v>35556</v>
      </c>
      <c r="B9320">
        <v>34656</v>
      </c>
      <c r="C9320" t="s">
        <v>662</v>
      </c>
      <c r="D9320" t="s">
        <v>977</v>
      </c>
      <c r="E9320" t="s">
        <v>48</v>
      </c>
      <c r="F9320" t="s">
        <v>44894</v>
      </c>
      <c r="G9320" t="s">
        <v>44895</v>
      </c>
      <c r="H9320" t="s">
        <v>135</v>
      </c>
      <c r="I9320" s="1">
        <v>34669</v>
      </c>
      <c r="J9320" t="s">
        <v>44896</v>
      </c>
      <c r="K9320" t="s">
        <v>26341</v>
      </c>
      <c r="L9320">
        <v>18758</v>
      </c>
      <c r="M9320" t="s">
        <v>135</v>
      </c>
      <c r="N9320" s="1">
        <v>45230</v>
      </c>
      <c r="O9320" s="1">
        <v>45232</v>
      </c>
      <c r="P9320">
        <v>45</v>
      </c>
      <c r="Q9320">
        <v>2</v>
      </c>
      <c r="R9320" t="s">
        <v>40</v>
      </c>
      <c r="S9320">
        <v>3</v>
      </c>
      <c r="T9320">
        <v>1</v>
      </c>
      <c r="U9320">
        <v>2</v>
      </c>
      <c r="V9320">
        <v>446</v>
      </c>
      <c r="W9320" t="s">
        <v>54</v>
      </c>
      <c r="X9320" t="s">
        <v>44897</v>
      </c>
      <c r="Y9320" t="s">
        <v>6</v>
      </c>
      <c r="Z9320" s="1">
        <v>45225</v>
      </c>
      <c r="AA9320" s="2">
        <v>0.8485300925925926</v>
      </c>
      <c r="AB9320" s="2">
        <v>0.26856481481481481</v>
      </c>
      <c r="AC9320" t="s">
        <v>45</v>
      </c>
      <c r="AD9320" t="s">
        <v>45</v>
      </c>
      <c r="AE9320" t="s">
        <v>44</v>
      </c>
      <c r="AF9320">
        <v>223</v>
      </c>
    </row>
    <row r="9321" spans="1:32">
      <c r="A9321">
        <v>35558</v>
      </c>
      <c r="B9321">
        <v>34658</v>
      </c>
      <c r="C9321" t="s">
        <v>662</v>
      </c>
      <c r="D9321" t="s">
        <v>1322</v>
      </c>
      <c r="E9321" t="s">
        <v>48</v>
      </c>
      <c r="F9321" t="s">
        <v>44898</v>
      </c>
      <c r="G9321" t="s">
        <v>44899</v>
      </c>
      <c r="H9321" t="s">
        <v>280</v>
      </c>
      <c r="I9321" s="1">
        <v>32302</v>
      </c>
      <c r="J9321" t="s">
        <v>44900</v>
      </c>
      <c r="K9321" t="s">
        <v>1929</v>
      </c>
      <c r="L9321">
        <v>46438</v>
      </c>
      <c r="M9321" t="s">
        <v>280</v>
      </c>
      <c r="N9321" s="1">
        <v>45102</v>
      </c>
      <c r="O9321" s="1">
        <v>45106</v>
      </c>
      <c r="P9321">
        <v>77</v>
      </c>
      <c r="Q9321">
        <v>4</v>
      </c>
      <c r="R9321" t="s">
        <v>63</v>
      </c>
      <c r="S9321">
        <v>2</v>
      </c>
      <c r="T9321">
        <v>2</v>
      </c>
      <c r="U9321">
        <v>4</v>
      </c>
      <c r="V9321">
        <v>260</v>
      </c>
      <c r="W9321" t="s">
        <v>54</v>
      </c>
      <c r="X9321" t="s">
        <v>44901</v>
      </c>
      <c r="Y9321" t="s">
        <v>6</v>
      </c>
      <c r="Z9321" s="1">
        <v>45094</v>
      </c>
      <c r="AA9321" s="2">
        <v>0.40262731481481479</v>
      </c>
      <c r="AB9321" s="2">
        <v>0.48760416666666667</v>
      </c>
      <c r="AC9321" t="s">
        <v>44</v>
      </c>
      <c r="AD9321" t="s">
        <v>45</v>
      </c>
      <c r="AE9321" t="s">
        <v>45</v>
      </c>
      <c r="AF9321">
        <v>65</v>
      </c>
    </row>
    <row r="9322" spans="1:32">
      <c r="A9322">
        <v>35559</v>
      </c>
      <c r="B9322">
        <v>34659</v>
      </c>
      <c r="C9322" t="s">
        <v>5587</v>
      </c>
      <c r="D9322" t="s">
        <v>428</v>
      </c>
      <c r="E9322" t="s">
        <v>34</v>
      </c>
      <c r="F9322" t="s">
        <v>44902</v>
      </c>
      <c r="G9322" t="s">
        <v>44903</v>
      </c>
      <c r="H9322" t="s">
        <v>280</v>
      </c>
      <c r="I9322" s="1">
        <v>27381</v>
      </c>
      <c r="J9322" t="s">
        <v>44904</v>
      </c>
      <c r="K9322" t="s">
        <v>44905</v>
      </c>
      <c r="L9322">
        <v>16124</v>
      </c>
      <c r="M9322" t="s">
        <v>280</v>
      </c>
      <c r="N9322" s="1">
        <v>44957</v>
      </c>
      <c r="O9322" s="1">
        <v>44959</v>
      </c>
      <c r="P9322">
        <v>52</v>
      </c>
      <c r="Q9322">
        <v>3</v>
      </c>
      <c r="R9322" t="s">
        <v>53</v>
      </c>
      <c r="S9322">
        <v>1</v>
      </c>
      <c r="T9322">
        <v>0</v>
      </c>
      <c r="U9322">
        <v>2</v>
      </c>
      <c r="V9322">
        <v>288</v>
      </c>
      <c r="W9322" t="s">
        <v>41</v>
      </c>
      <c r="X9322" t="s">
        <v>44906</v>
      </c>
      <c r="Y9322" t="s">
        <v>6</v>
      </c>
      <c r="Z9322" s="1">
        <v>44934</v>
      </c>
      <c r="AA9322" s="2">
        <v>0.31973379629629628</v>
      </c>
      <c r="AB9322" s="2">
        <v>0.38600694444444444</v>
      </c>
      <c r="AC9322" t="s">
        <v>44</v>
      </c>
      <c r="AD9322" t="s">
        <v>45</v>
      </c>
      <c r="AE9322" t="s">
        <v>45</v>
      </c>
      <c r="AF9322">
        <v>144</v>
      </c>
    </row>
    <row r="9323" spans="1:32">
      <c r="A9323">
        <v>35560</v>
      </c>
      <c r="B9323">
        <v>34660</v>
      </c>
      <c r="C9323" t="s">
        <v>2213</v>
      </c>
      <c r="D9323" t="s">
        <v>4410</v>
      </c>
      <c r="E9323" t="s">
        <v>34</v>
      </c>
      <c r="F9323" t="s">
        <v>44907</v>
      </c>
      <c r="G9323" t="s">
        <v>44908</v>
      </c>
      <c r="H9323" t="s">
        <v>129</v>
      </c>
      <c r="I9323" s="1">
        <v>22297</v>
      </c>
      <c r="J9323" t="s">
        <v>44909</v>
      </c>
      <c r="K9323" t="s">
        <v>44910</v>
      </c>
      <c r="L9323">
        <v>90857</v>
      </c>
      <c r="M9323" t="s">
        <v>129</v>
      </c>
      <c r="N9323" s="1">
        <v>45009</v>
      </c>
      <c r="O9323" s="1">
        <v>45014</v>
      </c>
      <c r="P9323">
        <v>56</v>
      </c>
      <c r="Q9323">
        <v>3</v>
      </c>
      <c r="R9323" t="s">
        <v>63</v>
      </c>
      <c r="S9323">
        <v>3</v>
      </c>
      <c r="T9323">
        <v>2</v>
      </c>
      <c r="U9323">
        <v>5</v>
      </c>
      <c r="V9323">
        <v>345</v>
      </c>
      <c r="W9323" t="s">
        <v>41</v>
      </c>
      <c r="X9323" t="s">
        <v>44911</v>
      </c>
      <c r="Y9323" t="s">
        <v>43</v>
      </c>
      <c r="Z9323" s="1">
        <v>44972</v>
      </c>
      <c r="AA9323" s="2">
        <v>0.17488425925925924</v>
      </c>
      <c r="AB9323" s="2">
        <v>1.0763888888888891E-2</v>
      </c>
      <c r="AC9323" t="s">
        <v>45</v>
      </c>
      <c r="AD9323" t="s">
        <v>44</v>
      </c>
      <c r="AE9323" t="s">
        <v>45</v>
      </c>
      <c r="AF9323">
        <v>69</v>
      </c>
    </row>
    <row r="9324" spans="1:32">
      <c r="A9324">
        <v>35561</v>
      </c>
      <c r="B9324">
        <v>34661</v>
      </c>
      <c r="C9324" t="s">
        <v>803</v>
      </c>
      <c r="D9324" t="s">
        <v>5128</v>
      </c>
      <c r="E9324" t="s">
        <v>34</v>
      </c>
      <c r="F9324" t="s">
        <v>44912</v>
      </c>
      <c r="G9324" t="s">
        <v>44913</v>
      </c>
      <c r="H9324" t="s">
        <v>272</v>
      </c>
      <c r="I9324" s="1">
        <v>20917</v>
      </c>
      <c r="J9324" t="s">
        <v>44914</v>
      </c>
      <c r="K9324" t="s">
        <v>44915</v>
      </c>
      <c r="L9324">
        <v>86297</v>
      </c>
      <c r="M9324" t="s">
        <v>272</v>
      </c>
      <c r="N9324" s="1">
        <v>45022</v>
      </c>
      <c r="O9324" s="1">
        <v>45023</v>
      </c>
      <c r="P9324">
        <v>31</v>
      </c>
      <c r="Q9324">
        <v>2</v>
      </c>
      <c r="R9324" t="s">
        <v>53</v>
      </c>
      <c r="S9324">
        <v>2</v>
      </c>
      <c r="T9324">
        <v>1</v>
      </c>
      <c r="U9324">
        <v>1</v>
      </c>
      <c r="V9324">
        <v>123</v>
      </c>
      <c r="W9324" t="s">
        <v>54</v>
      </c>
      <c r="X9324" t="s">
        <v>44916</v>
      </c>
      <c r="Y9324" t="s">
        <v>65</v>
      </c>
      <c r="Z9324" s="1">
        <v>45010</v>
      </c>
      <c r="AA9324" s="2">
        <v>0.24913194444444445</v>
      </c>
      <c r="AB9324" s="2">
        <v>5.7789351851851856E-2</v>
      </c>
      <c r="AC9324" t="s">
        <v>45</v>
      </c>
      <c r="AD9324" t="s">
        <v>45</v>
      </c>
      <c r="AE9324" t="s">
        <v>44</v>
      </c>
      <c r="AF9324">
        <v>123</v>
      </c>
    </row>
    <row r="9325" spans="1:32">
      <c r="A9325">
        <v>35569</v>
      </c>
      <c r="B9325">
        <v>34669</v>
      </c>
      <c r="C9325" t="s">
        <v>112</v>
      </c>
      <c r="D9325" t="s">
        <v>1248</v>
      </c>
      <c r="E9325" t="s">
        <v>48</v>
      </c>
      <c r="F9325" t="s">
        <v>44917</v>
      </c>
      <c r="G9325" t="s">
        <v>44918</v>
      </c>
      <c r="H9325" t="s">
        <v>122</v>
      </c>
      <c r="I9325" s="1">
        <v>28669</v>
      </c>
      <c r="J9325" t="s">
        <v>44919</v>
      </c>
      <c r="K9325" t="s">
        <v>44920</v>
      </c>
      <c r="L9325">
        <v>17694</v>
      </c>
      <c r="M9325" t="s">
        <v>122</v>
      </c>
      <c r="N9325" s="1">
        <v>45231</v>
      </c>
      <c r="O9325" s="1">
        <v>45232</v>
      </c>
      <c r="P9325">
        <v>84</v>
      </c>
      <c r="Q9325">
        <v>4</v>
      </c>
      <c r="R9325" t="s">
        <v>40</v>
      </c>
      <c r="S9325">
        <v>2</v>
      </c>
      <c r="T9325">
        <v>2</v>
      </c>
      <c r="U9325">
        <v>1</v>
      </c>
      <c r="V9325">
        <v>245</v>
      </c>
      <c r="W9325" t="s">
        <v>41</v>
      </c>
      <c r="X9325" t="s">
        <v>44921</v>
      </c>
      <c r="Y9325" t="s">
        <v>65</v>
      </c>
      <c r="Z9325" s="1">
        <v>45225</v>
      </c>
      <c r="AA9325" s="2">
        <v>0.6463078703703703</v>
      </c>
      <c r="AB9325" s="2">
        <v>0.57855324074074077</v>
      </c>
      <c r="AC9325" t="s">
        <v>45</v>
      </c>
      <c r="AD9325" t="s">
        <v>45</v>
      </c>
      <c r="AE9325" t="s">
        <v>45</v>
      </c>
      <c r="AF9325">
        <v>245</v>
      </c>
    </row>
    <row r="9326" spans="1:32">
      <c r="A9326">
        <v>35571</v>
      </c>
      <c r="B9326">
        <v>34671</v>
      </c>
      <c r="C9326" t="s">
        <v>1857</v>
      </c>
      <c r="D9326" t="s">
        <v>1783</v>
      </c>
      <c r="E9326" t="s">
        <v>34</v>
      </c>
      <c r="F9326" t="s">
        <v>44922</v>
      </c>
      <c r="G9326" t="s">
        <v>44923</v>
      </c>
      <c r="H9326" t="s">
        <v>272</v>
      </c>
      <c r="I9326" s="1">
        <v>16120</v>
      </c>
      <c r="J9326" t="s">
        <v>44924</v>
      </c>
      <c r="K9326" t="s">
        <v>44925</v>
      </c>
      <c r="L9326">
        <v>92626</v>
      </c>
      <c r="M9326" t="s">
        <v>272</v>
      </c>
      <c r="N9326" s="1">
        <v>44944</v>
      </c>
      <c r="O9326" s="1">
        <v>44947</v>
      </c>
      <c r="P9326">
        <v>1</v>
      </c>
      <c r="Q9326">
        <v>1</v>
      </c>
      <c r="R9326" t="s">
        <v>53</v>
      </c>
      <c r="S9326">
        <v>1</v>
      </c>
      <c r="T9326">
        <v>1</v>
      </c>
      <c r="U9326">
        <v>3</v>
      </c>
      <c r="V9326">
        <v>423</v>
      </c>
      <c r="W9326" t="s">
        <v>54</v>
      </c>
      <c r="X9326" t="s">
        <v>44926</v>
      </c>
      <c r="Y9326" t="s">
        <v>6</v>
      </c>
      <c r="Z9326" s="1">
        <v>44938</v>
      </c>
      <c r="AA9326" s="2">
        <v>0.97710648148148149</v>
      </c>
      <c r="AB9326" s="2">
        <v>0.67432870370370368</v>
      </c>
      <c r="AC9326" t="s">
        <v>44</v>
      </c>
      <c r="AD9326" t="s">
        <v>44</v>
      </c>
      <c r="AE9326" t="s">
        <v>44</v>
      </c>
      <c r="AF9326">
        <v>141</v>
      </c>
    </row>
    <row r="9327" spans="1:32">
      <c r="A9327">
        <v>35573</v>
      </c>
      <c r="B9327">
        <v>34673</v>
      </c>
      <c r="C9327" t="s">
        <v>4627</v>
      </c>
      <c r="D9327" t="s">
        <v>1606</v>
      </c>
      <c r="E9327" t="s">
        <v>34</v>
      </c>
      <c r="F9327" t="s">
        <v>44927</v>
      </c>
      <c r="G9327" t="s">
        <v>44928</v>
      </c>
      <c r="H9327" t="s">
        <v>423</v>
      </c>
      <c r="I9327" s="1">
        <v>34327</v>
      </c>
      <c r="J9327" t="s">
        <v>44929</v>
      </c>
      <c r="K9327" t="s">
        <v>44930</v>
      </c>
      <c r="L9327">
        <v>73599</v>
      </c>
      <c r="M9327" t="s">
        <v>423</v>
      </c>
      <c r="N9327" s="1">
        <v>45280</v>
      </c>
      <c r="O9327" s="1">
        <v>45282</v>
      </c>
      <c r="P9327">
        <v>87</v>
      </c>
      <c r="Q9327">
        <v>4</v>
      </c>
      <c r="R9327" t="s">
        <v>40</v>
      </c>
      <c r="S9327">
        <v>2</v>
      </c>
      <c r="T9327">
        <v>1</v>
      </c>
      <c r="U9327">
        <v>2</v>
      </c>
      <c r="V9327">
        <v>468</v>
      </c>
      <c r="W9327" t="s">
        <v>41</v>
      </c>
      <c r="X9327" t="s">
        <v>44931</v>
      </c>
      <c r="Y9327" t="s">
        <v>65</v>
      </c>
      <c r="Z9327" s="1">
        <v>45252</v>
      </c>
      <c r="AA9327" s="2">
        <v>0.17170138888888889</v>
      </c>
      <c r="AB9327" s="2">
        <v>0.90681712962962957</v>
      </c>
      <c r="AC9327" t="s">
        <v>44</v>
      </c>
      <c r="AD9327" t="s">
        <v>44</v>
      </c>
      <c r="AE9327" t="s">
        <v>45</v>
      </c>
      <c r="AF9327">
        <v>234</v>
      </c>
    </row>
    <row r="9328" spans="1:32">
      <c r="A9328">
        <v>35577</v>
      </c>
      <c r="B9328">
        <v>34677</v>
      </c>
      <c r="C9328" t="s">
        <v>197</v>
      </c>
      <c r="D9328" t="s">
        <v>5624</v>
      </c>
      <c r="E9328" t="s">
        <v>34</v>
      </c>
      <c r="F9328" t="s">
        <v>44932</v>
      </c>
      <c r="G9328" t="s">
        <v>44933</v>
      </c>
      <c r="H9328" t="s">
        <v>317</v>
      </c>
      <c r="I9328" s="1">
        <v>27973</v>
      </c>
      <c r="J9328" t="s">
        <v>44934</v>
      </c>
      <c r="K9328" t="s">
        <v>44935</v>
      </c>
      <c r="L9328">
        <v>94710</v>
      </c>
      <c r="M9328" t="s">
        <v>317</v>
      </c>
      <c r="N9328" s="1">
        <v>44986</v>
      </c>
      <c r="O9328" s="1">
        <v>44990</v>
      </c>
      <c r="P9328">
        <v>96</v>
      </c>
      <c r="Q9328">
        <v>4</v>
      </c>
      <c r="R9328" t="s">
        <v>40</v>
      </c>
      <c r="S9328">
        <v>4</v>
      </c>
      <c r="T9328">
        <v>0</v>
      </c>
      <c r="U9328">
        <v>4</v>
      </c>
      <c r="V9328">
        <v>856</v>
      </c>
      <c r="W9328" t="s">
        <v>54</v>
      </c>
      <c r="X9328" t="s">
        <v>44936</v>
      </c>
      <c r="Y9328" t="s">
        <v>65</v>
      </c>
      <c r="Z9328" s="1">
        <v>44949</v>
      </c>
      <c r="AA9328" s="2">
        <v>0.22118055555555557</v>
      </c>
      <c r="AB9328" s="2">
        <v>0.58605324074074072</v>
      </c>
      <c r="AC9328" t="s">
        <v>44</v>
      </c>
      <c r="AD9328" t="s">
        <v>45</v>
      </c>
      <c r="AE9328" t="s">
        <v>45</v>
      </c>
      <c r="AF9328">
        <v>214</v>
      </c>
    </row>
    <row r="9329" spans="1:32">
      <c r="A9329">
        <v>35579</v>
      </c>
      <c r="B9329">
        <v>34679</v>
      </c>
      <c r="C9329" t="s">
        <v>3111</v>
      </c>
      <c r="D9329" t="s">
        <v>7445</v>
      </c>
      <c r="E9329" t="s">
        <v>48</v>
      </c>
      <c r="F9329" t="s">
        <v>44937</v>
      </c>
      <c r="G9329" t="s">
        <v>44938</v>
      </c>
      <c r="H9329" t="s">
        <v>1442</v>
      </c>
      <c r="I9329" s="1">
        <v>38217</v>
      </c>
      <c r="J9329" t="s">
        <v>44939</v>
      </c>
      <c r="K9329" t="s">
        <v>29635</v>
      </c>
      <c r="L9329">
        <v>94689</v>
      </c>
      <c r="M9329" t="s">
        <v>1442</v>
      </c>
      <c r="N9329" s="1">
        <v>45037</v>
      </c>
      <c r="O9329" s="1">
        <v>45039</v>
      </c>
      <c r="P9329">
        <v>57</v>
      </c>
      <c r="Q9329">
        <v>3</v>
      </c>
      <c r="R9329" t="s">
        <v>40</v>
      </c>
      <c r="S9329">
        <v>1</v>
      </c>
      <c r="T9329">
        <v>0</v>
      </c>
      <c r="U9329">
        <v>2</v>
      </c>
      <c r="V9329">
        <v>430</v>
      </c>
      <c r="W9329" t="s">
        <v>54</v>
      </c>
      <c r="X9329" t="s">
        <v>44940</v>
      </c>
      <c r="Y9329" t="s">
        <v>65</v>
      </c>
      <c r="Z9329" s="1">
        <v>45004</v>
      </c>
      <c r="AA9329" s="2">
        <v>0.5919444444444445</v>
      </c>
      <c r="AB9329" s="2">
        <v>0.49012731481481481</v>
      </c>
      <c r="AC9329" t="s">
        <v>45</v>
      </c>
      <c r="AD9329" t="s">
        <v>44</v>
      </c>
      <c r="AE9329" t="s">
        <v>44</v>
      </c>
      <c r="AF9329">
        <v>215</v>
      </c>
    </row>
    <row r="9330" spans="1:32">
      <c r="A9330">
        <v>35581</v>
      </c>
      <c r="B9330">
        <v>34681</v>
      </c>
      <c r="C9330" t="s">
        <v>2646</v>
      </c>
      <c r="D9330" t="s">
        <v>2289</v>
      </c>
      <c r="E9330" t="s">
        <v>34</v>
      </c>
      <c r="F9330" t="s">
        <v>44941</v>
      </c>
      <c r="G9330">
        <v>6957023350</v>
      </c>
      <c r="H9330" t="s">
        <v>330</v>
      </c>
      <c r="I9330" s="1">
        <v>19792</v>
      </c>
      <c r="J9330" t="s">
        <v>44942</v>
      </c>
      <c r="K9330" t="s">
        <v>44943</v>
      </c>
      <c r="L9330">
        <v>20182</v>
      </c>
      <c r="M9330" t="s">
        <v>330</v>
      </c>
      <c r="N9330" s="1">
        <v>44951</v>
      </c>
      <c r="O9330" s="1">
        <v>44954</v>
      </c>
      <c r="P9330">
        <v>83</v>
      </c>
      <c r="Q9330">
        <v>4</v>
      </c>
      <c r="R9330" t="s">
        <v>63</v>
      </c>
      <c r="S9330">
        <v>4</v>
      </c>
      <c r="T9330">
        <v>0</v>
      </c>
      <c r="U9330">
        <v>3</v>
      </c>
      <c r="V9330">
        <v>201</v>
      </c>
      <c r="W9330" t="s">
        <v>54</v>
      </c>
      <c r="X9330" t="s">
        <v>44944</v>
      </c>
      <c r="Y9330" t="s">
        <v>65</v>
      </c>
      <c r="Z9330" s="1">
        <v>44939</v>
      </c>
      <c r="AA9330" s="2">
        <v>0.73371527777777779</v>
      </c>
      <c r="AB9330" s="2">
        <v>0.73141203703703705</v>
      </c>
      <c r="AC9330" t="s">
        <v>44</v>
      </c>
      <c r="AD9330" t="s">
        <v>45</v>
      </c>
      <c r="AE9330" t="s">
        <v>44</v>
      </c>
      <c r="AF9330">
        <v>67</v>
      </c>
    </row>
    <row r="9331" spans="1:32">
      <c r="A9331">
        <v>35582</v>
      </c>
      <c r="B9331">
        <v>34682</v>
      </c>
      <c r="C9331" t="s">
        <v>1367</v>
      </c>
      <c r="D9331" t="s">
        <v>951</v>
      </c>
      <c r="E9331" t="s">
        <v>34</v>
      </c>
      <c r="F9331" t="s">
        <v>44945</v>
      </c>
      <c r="G9331" t="s">
        <v>44946</v>
      </c>
      <c r="H9331" t="s">
        <v>1301</v>
      </c>
      <c r="I9331" s="1">
        <v>25373</v>
      </c>
      <c r="J9331" t="s">
        <v>44947</v>
      </c>
      <c r="K9331" t="s">
        <v>44948</v>
      </c>
      <c r="L9331">
        <v>47209</v>
      </c>
      <c r="M9331" t="s">
        <v>1301</v>
      </c>
      <c r="N9331" s="1">
        <v>45007</v>
      </c>
      <c r="O9331" s="1">
        <v>45010</v>
      </c>
      <c r="P9331">
        <v>32</v>
      </c>
      <c r="Q9331">
        <v>2</v>
      </c>
      <c r="R9331" t="s">
        <v>63</v>
      </c>
      <c r="S9331">
        <v>4</v>
      </c>
      <c r="T9331">
        <v>1</v>
      </c>
      <c r="U9331">
        <v>3</v>
      </c>
      <c r="V9331">
        <v>192</v>
      </c>
      <c r="W9331" t="s">
        <v>54</v>
      </c>
      <c r="X9331" t="s">
        <v>44949</v>
      </c>
      <c r="Y9331" t="s">
        <v>6</v>
      </c>
      <c r="Z9331" s="1">
        <v>44983</v>
      </c>
      <c r="AA9331" s="2">
        <v>0.47843750000000002</v>
      </c>
      <c r="AB9331" s="2">
        <v>0.24465277777777775</v>
      </c>
      <c r="AC9331" t="s">
        <v>45</v>
      </c>
      <c r="AD9331" t="s">
        <v>44</v>
      </c>
      <c r="AE9331" t="s">
        <v>45</v>
      </c>
      <c r="AF9331">
        <v>64</v>
      </c>
    </row>
    <row r="9332" spans="1:32">
      <c r="A9332">
        <v>35584</v>
      </c>
      <c r="B9332">
        <v>34684</v>
      </c>
      <c r="C9332" t="s">
        <v>256</v>
      </c>
      <c r="D9332" t="s">
        <v>4785</v>
      </c>
      <c r="E9332" t="s">
        <v>34</v>
      </c>
      <c r="F9332" t="s">
        <v>44950</v>
      </c>
      <c r="G9332">
        <v>2324647169</v>
      </c>
      <c r="H9332" t="s">
        <v>904</v>
      </c>
      <c r="I9332" s="1">
        <v>18569</v>
      </c>
      <c r="J9332" t="s">
        <v>44951</v>
      </c>
      <c r="K9332" t="s">
        <v>44952</v>
      </c>
      <c r="L9332">
        <v>88245</v>
      </c>
      <c r="M9332" t="s">
        <v>904</v>
      </c>
      <c r="N9332" s="1">
        <v>45170</v>
      </c>
      <c r="O9332" s="1">
        <v>45172</v>
      </c>
      <c r="P9332">
        <v>40</v>
      </c>
      <c r="Q9332">
        <v>2</v>
      </c>
      <c r="R9332" t="s">
        <v>53</v>
      </c>
      <c r="S9332">
        <v>3</v>
      </c>
      <c r="T9332">
        <v>1</v>
      </c>
      <c r="U9332">
        <v>2</v>
      </c>
      <c r="V9332">
        <v>288</v>
      </c>
      <c r="W9332" t="s">
        <v>41</v>
      </c>
      <c r="X9332" t="s">
        <v>44953</v>
      </c>
      <c r="Y9332" t="s">
        <v>65</v>
      </c>
      <c r="Z9332" s="1">
        <v>45162</v>
      </c>
      <c r="AA9332" s="2">
        <v>0.46151620370370372</v>
      </c>
      <c r="AB9332" s="2">
        <v>0.3364699074074074</v>
      </c>
      <c r="AC9332" t="s">
        <v>45</v>
      </c>
      <c r="AD9332" t="s">
        <v>45</v>
      </c>
      <c r="AE9332" t="s">
        <v>45</v>
      </c>
      <c r="AF9332">
        <v>144</v>
      </c>
    </row>
    <row r="9333" spans="1:32">
      <c r="A9333">
        <v>35585</v>
      </c>
      <c r="B9333">
        <v>34685</v>
      </c>
      <c r="C9333" t="s">
        <v>757</v>
      </c>
      <c r="D9333" t="s">
        <v>15188</v>
      </c>
      <c r="E9333" t="s">
        <v>34</v>
      </c>
      <c r="F9333" t="s">
        <v>44954</v>
      </c>
      <c r="G9333" t="s">
        <v>44955</v>
      </c>
      <c r="H9333" t="s">
        <v>418</v>
      </c>
      <c r="I9333" s="1">
        <v>25819</v>
      </c>
      <c r="J9333" t="s">
        <v>44956</v>
      </c>
      <c r="K9333" t="s">
        <v>26181</v>
      </c>
      <c r="L9333">
        <v>62479</v>
      </c>
      <c r="M9333" t="s">
        <v>418</v>
      </c>
      <c r="N9333" s="1">
        <v>45297</v>
      </c>
      <c r="O9333" s="1">
        <v>45298</v>
      </c>
      <c r="P9333">
        <v>48</v>
      </c>
      <c r="Q9333">
        <v>2</v>
      </c>
      <c r="R9333" t="s">
        <v>40</v>
      </c>
      <c r="S9333">
        <v>3</v>
      </c>
      <c r="T9333">
        <v>0</v>
      </c>
      <c r="U9333">
        <v>1</v>
      </c>
      <c r="V9333">
        <v>228</v>
      </c>
      <c r="W9333" t="s">
        <v>54</v>
      </c>
      <c r="X9333" t="s">
        <v>44957</v>
      </c>
      <c r="Y9333" t="s">
        <v>65</v>
      </c>
      <c r="Z9333" s="1">
        <v>45260</v>
      </c>
      <c r="AA9333" s="2">
        <v>0.59138888888888885</v>
      </c>
      <c r="AB9333" s="2">
        <v>0.95871527777777776</v>
      </c>
      <c r="AC9333" t="s">
        <v>44</v>
      </c>
      <c r="AD9333" t="s">
        <v>45</v>
      </c>
      <c r="AE9333" t="s">
        <v>44</v>
      </c>
      <c r="AF9333">
        <v>228</v>
      </c>
    </row>
    <row r="9334" spans="1:32">
      <c r="A9334">
        <v>35588</v>
      </c>
      <c r="B9334">
        <v>34688</v>
      </c>
      <c r="C9334" t="s">
        <v>590</v>
      </c>
      <c r="D9334" t="s">
        <v>428</v>
      </c>
      <c r="E9334" t="s">
        <v>48</v>
      </c>
      <c r="F9334" t="s">
        <v>44958</v>
      </c>
      <c r="G9334" t="s">
        <v>44959</v>
      </c>
      <c r="H9334" t="s">
        <v>423</v>
      </c>
      <c r="I9334" s="1">
        <v>29015</v>
      </c>
      <c r="J9334" t="s">
        <v>44960</v>
      </c>
      <c r="K9334" t="s">
        <v>44961</v>
      </c>
      <c r="L9334">
        <v>92405</v>
      </c>
      <c r="M9334" t="s">
        <v>423</v>
      </c>
      <c r="N9334" s="1">
        <v>45227</v>
      </c>
      <c r="O9334" s="1">
        <v>45230</v>
      </c>
      <c r="P9334">
        <v>35</v>
      </c>
      <c r="Q9334">
        <v>2</v>
      </c>
      <c r="R9334" t="s">
        <v>63</v>
      </c>
      <c r="S9334">
        <v>3</v>
      </c>
      <c r="T9334">
        <v>2</v>
      </c>
      <c r="U9334">
        <v>3</v>
      </c>
      <c r="V9334">
        <v>216</v>
      </c>
      <c r="W9334" t="s">
        <v>41</v>
      </c>
      <c r="X9334" t="s">
        <v>44962</v>
      </c>
      <c r="Y9334" t="s">
        <v>81</v>
      </c>
      <c r="Z9334" s="1">
        <v>45195</v>
      </c>
      <c r="AA9334" s="2">
        <v>0.48577546296296298</v>
      </c>
      <c r="AB9334" s="2">
        <v>0.90243055555555562</v>
      </c>
      <c r="AC9334" t="s">
        <v>44</v>
      </c>
      <c r="AD9334" t="s">
        <v>45</v>
      </c>
      <c r="AE9334" t="s">
        <v>44</v>
      </c>
      <c r="AF9334">
        <v>72</v>
      </c>
    </row>
    <row r="9335" spans="1:32">
      <c r="A9335">
        <v>35589</v>
      </c>
      <c r="B9335">
        <v>34689</v>
      </c>
      <c r="C9335" t="s">
        <v>864</v>
      </c>
      <c r="D9335" t="s">
        <v>10477</v>
      </c>
      <c r="E9335" t="s">
        <v>34</v>
      </c>
      <c r="F9335" t="s">
        <v>44963</v>
      </c>
      <c r="G9335" t="s">
        <v>44964</v>
      </c>
      <c r="H9335" t="s">
        <v>941</v>
      </c>
      <c r="I9335" s="1">
        <v>29642</v>
      </c>
      <c r="J9335" t="s">
        <v>44965</v>
      </c>
      <c r="K9335" t="s">
        <v>44966</v>
      </c>
      <c r="L9335">
        <v>30108</v>
      </c>
      <c r="M9335" t="s">
        <v>941</v>
      </c>
      <c r="N9335" s="1">
        <v>45298</v>
      </c>
      <c r="O9335" s="1">
        <v>45300</v>
      </c>
      <c r="P9335">
        <v>36</v>
      </c>
      <c r="Q9335">
        <v>2</v>
      </c>
      <c r="R9335" t="s">
        <v>40</v>
      </c>
      <c r="S9335">
        <v>4</v>
      </c>
      <c r="T9335">
        <v>1</v>
      </c>
      <c r="U9335">
        <v>2</v>
      </c>
      <c r="V9335">
        <v>420</v>
      </c>
      <c r="W9335" t="s">
        <v>54</v>
      </c>
      <c r="X9335" t="s">
        <v>44967</v>
      </c>
      <c r="Y9335" t="s">
        <v>6</v>
      </c>
      <c r="Z9335" s="1">
        <v>45266</v>
      </c>
      <c r="AA9335" s="2">
        <v>0.33409722222222221</v>
      </c>
      <c r="AB9335" s="2">
        <v>0.17931712962962965</v>
      </c>
      <c r="AC9335" t="s">
        <v>45</v>
      </c>
      <c r="AD9335" t="s">
        <v>45</v>
      </c>
      <c r="AE9335" t="s">
        <v>44</v>
      </c>
      <c r="AF9335">
        <v>210</v>
      </c>
    </row>
    <row r="9336" spans="1:32">
      <c r="A9336">
        <v>35592</v>
      </c>
      <c r="B9336">
        <v>34692</v>
      </c>
      <c r="C9336" t="s">
        <v>15435</v>
      </c>
      <c r="D9336" t="s">
        <v>57</v>
      </c>
      <c r="E9336" t="s">
        <v>34</v>
      </c>
      <c r="F9336" t="s">
        <v>44968</v>
      </c>
      <c r="G9336" t="s">
        <v>44969</v>
      </c>
      <c r="H9336" t="s">
        <v>156</v>
      </c>
      <c r="I9336" s="1">
        <v>18072</v>
      </c>
      <c r="J9336" t="s">
        <v>44970</v>
      </c>
      <c r="K9336" t="s">
        <v>14745</v>
      </c>
      <c r="L9336">
        <v>54801</v>
      </c>
      <c r="M9336" t="s">
        <v>156</v>
      </c>
      <c r="N9336" s="1">
        <v>45033</v>
      </c>
      <c r="O9336" s="1">
        <v>45034</v>
      </c>
      <c r="P9336">
        <v>76</v>
      </c>
      <c r="Q9336">
        <v>4</v>
      </c>
      <c r="R9336" t="s">
        <v>53</v>
      </c>
      <c r="S9336">
        <v>4</v>
      </c>
      <c r="T9336">
        <v>1</v>
      </c>
      <c r="U9336">
        <v>1</v>
      </c>
      <c r="V9336">
        <v>134</v>
      </c>
      <c r="W9336" t="s">
        <v>54</v>
      </c>
      <c r="X9336" t="s">
        <v>44971</v>
      </c>
      <c r="Y9336" t="s">
        <v>81</v>
      </c>
      <c r="Z9336" s="1">
        <v>44996</v>
      </c>
      <c r="AA9336" s="2">
        <v>0.91961805555555554</v>
      </c>
      <c r="AB9336" s="2">
        <v>7.2627314814814811E-2</v>
      </c>
      <c r="AC9336" t="s">
        <v>45</v>
      </c>
      <c r="AD9336" t="s">
        <v>45</v>
      </c>
      <c r="AE9336" t="s">
        <v>44</v>
      </c>
      <c r="AF9336">
        <v>134</v>
      </c>
    </row>
    <row r="9337" spans="1:32">
      <c r="A9337">
        <v>35593</v>
      </c>
      <c r="B9337">
        <v>34693</v>
      </c>
      <c r="C9337" t="s">
        <v>105</v>
      </c>
      <c r="D9337" t="s">
        <v>83</v>
      </c>
      <c r="E9337" t="s">
        <v>48</v>
      </c>
      <c r="F9337" t="s">
        <v>44972</v>
      </c>
      <c r="G9337" t="s">
        <v>44973</v>
      </c>
      <c r="H9337" t="s">
        <v>692</v>
      </c>
      <c r="I9337" s="1">
        <v>26846</v>
      </c>
      <c r="J9337" t="s">
        <v>44974</v>
      </c>
      <c r="K9337" t="s">
        <v>44975</v>
      </c>
      <c r="L9337">
        <v>76053</v>
      </c>
      <c r="M9337" t="s">
        <v>692</v>
      </c>
      <c r="N9337" s="1">
        <v>45139</v>
      </c>
      <c r="O9337" s="1">
        <v>45142</v>
      </c>
      <c r="P9337">
        <v>78</v>
      </c>
      <c r="Q9337">
        <v>4</v>
      </c>
      <c r="R9337" t="s">
        <v>40</v>
      </c>
      <c r="S9337">
        <v>3</v>
      </c>
      <c r="T9337">
        <v>0</v>
      </c>
      <c r="U9337">
        <v>3</v>
      </c>
      <c r="V9337">
        <v>702</v>
      </c>
      <c r="W9337" t="s">
        <v>54</v>
      </c>
      <c r="X9337" t="s">
        <v>44976</v>
      </c>
      <c r="Y9337" t="s">
        <v>65</v>
      </c>
      <c r="Z9337" s="1">
        <v>45120</v>
      </c>
      <c r="AA9337" s="2">
        <v>0.86444444444444446</v>
      </c>
      <c r="AB9337" s="2">
        <v>0.85218749999999999</v>
      </c>
      <c r="AC9337" t="s">
        <v>45</v>
      </c>
      <c r="AD9337" t="s">
        <v>45</v>
      </c>
      <c r="AE9337" t="s">
        <v>45</v>
      </c>
      <c r="AF9337">
        <v>234</v>
      </c>
    </row>
    <row r="9338" spans="1:32">
      <c r="A9338">
        <v>35594</v>
      </c>
      <c r="B9338">
        <v>34694</v>
      </c>
      <c r="C9338" t="s">
        <v>1481</v>
      </c>
      <c r="D9338" t="s">
        <v>441</v>
      </c>
      <c r="E9338" t="s">
        <v>48</v>
      </c>
      <c r="F9338" t="s">
        <v>18241</v>
      </c>
      <c r="G9338" t="s">
        <v>44977</v>
      </c>
      <c r="H9338" t="s">
        <v>272</v>
      </c>
      <c r="I9338" s="1">
        <v>34467</v>
      </c>
      <c r="J9338" t="s">
        <v>44978</v>
      </c>
      <c r="K9338" t="s">
        <v>4432</v>
      </c>
      <c r="L9338">
        <v>21363</v>
      </c>
      <c r="M9338" t="s">
        <v>272</v>
      </c>
      <c r="N9338" s="1">
        <v>45184</v>
      </c>
      <c r="O9338" s="1">
        <v>45187</v>
      </c>
      <c r="P9338">
        <v>15</v>
      </c>
      <c r="Q9338">
        <v>1</v>
      </c>
      <c r="R9338" t="s">
        <v>40</v>
      </c>
      <c r="S9338">
        <v>3</v>
      </c>
      <c r="T9338">
        <v>0</v>
      </c>
      <c r="U9338">
        <v>3</v>
      </c>
      <c r="V9338">
        <v>720</v>
      </c>
      <c r="W9338" t="s">
        <v>54</v>
      </c>
      <c r="X9338" t="s">
        <v>44979</v>
      </c>
      <c r="Y9338" t="s">
        <v>6</v>
      </c>
      <c r="Z9338" s="1">
        <v>45150</v>
      </c>
      <c r="AA9338" s="2">
        <v>0.30157407407407405</v>
      </c>
      <c r="AB9338" s="2">
        <v>0.44359953703703708</v>
      </c>
      <c r="AC9338" t="s">
        <v>44</v>
      </c>
      <c r="AD9338" t="s">
        <v>44</v>
      </c>
      <c r="AE9338" t="s">
        <v>45</v>
      </c>
      <c r="AF9338">
        <v>240</v>
      </c>
    </row>
    <row r="9339" spans="1:32">
      <c r="A9339">
        <v>35595</v>
      </c>
      <c r="B9339">
        <v>34695</v>
      </c>
      <c r="C9339" t="s">
        <v>602</v>
      </c>
      <c r="D9339" t="s">
        <v>3805</v>
      </c>
      <c r="E9339" t="s">
        <v>34</v>
      </c>
      <c r="F9339" t="s">
        <v>44980</v>
      </c>
      <c r="G9339" t="s">
        <v>44981</v>
      </c>
      <c r="H9339" t="s">
        <v>171</v>
      </c>
      <c r="I9339" s="1">
        <v>34479</v>
      </c>
      <c r="J9339" t="s">
        <v>44982</v>
      </c>
      <c r="K9339" t="s">
        <v>44983</v>
      </c>
      <c r="L9339">
        <v>56196</v>
      </c>
      <c r="M9339" t="s">
        <v>171</v>
      </c>
      <c r="N9339" s="1">
        <v>45153</v>
      </c>
      <c r="O9339" s="1">
        <v>45154</v>
      </c>
      <c r="P9339">
        <v>13</v>
      </c>
      <c r="Q9339">
        <v>1</v>
      </c>
      <c r="R9339" t="s">
        <v>53</v>
      </c>
      <c r="S9339">
        <v>1</v>
      </c>
      <c r="T9339">
        <v>1</v>
      </c>
      <c r="U9339">
        <v>1</v>
      </c>
      <c r="V9339">
        <v>144</v>
      </c>
      <c r="W9339" t="s">
        <v>54</v>
      </c>
      <c r="X9339" t="s">
        <v>44984</v>
      </c>
      <c r="Y9339" t="s">
        <v>6</v>
      </c>
      <c r="Z9339" s="1">
        <v>45114</v>
      </c>
      <c r="AA9339" s="2">
        <v>0.77515046296296297</v>
      </c>
      <c r="AB9339" s="2">
        <v>0.20991898148148147</v>
      </c>
      <c r="AC9339" t="s">
        <v>45</v>
      </c>
      <c r="AD9339" t="s">
        <v>45</v>
      </c>
      <c r="AE9339" t="s">
        <v>44</v>
      </c>
      <c r="AF9339">
        <v>144</v>
      </c>
    </row>
    <row r="9340" spans="1:32">
      <c r="A9340">
        <v>35596</v>
      </c>
      <c r="B9340">
        <v>34696</v>
      </c>
      <c r="C9340" t="s">
        <v>66</v>
      </c>
      <c r="D9340" t="s">
        <v>2616</v>
      </c>
      <c r="E9340" t="s">
        <v>48</v>
      </c>
      <c r="F9340" t="s">
        <v>44985</v>
      </c>
      <c r="G9340">
        <f>1-265-497-6821</f>
        <v>-7582</v>
      </c>
      <c r="H9340" t="s">
        <v>156</v>
      </c>
      <c r="I9340" s="1">
        <v>25802</v>
      </c>
      <c r="J9340" t="s">
        <v>44986</v>
      </c>
      <c r="K9340" t="s">
        <v>44987</v>
      </c>
      <c r="L9340">
        <v>42742</v>
      </c>
      <c r="M9340" t="s">
        <v>156</v>
      </c>
      <c r="N9340" s="1">
        <v>45031</v>
      </c>
      <c r="O9340" s="1">
        <v>45034</v>
      </c>
      <c r="P9340">
        <v>80</v>
      </c>
      <c r="Q9340">
        <v>4</v>
      </c>
      <c r="R9340" t="s">
        <v>63</v>
      </c>
      <c r="S9340">
        <v>4</v>
      </c>
      <c r="T9340">
        <v>1</v>
      </c>
      <c r="U9340">
        <v>3</v>
      </c>
      <c r="V9340">
        <v>228</v>
      </c>
      <c r="W9340" t="s">
        <v>41</v>
      </c>
      <c r="X9340" t="s">
        <v>44988</v>
      </c>
      <c r="Y9340" t="s">
        <v>43</v>
      </c>
      <c r="Z9340" s="1">
        <v>44998</v>
      </c>
      <c r="AA9340" s="2">
        <v>0.5854166666666667</v>
      </c>
      <c r="AB9340" s="2">
        <v>9.0868055555555549E-2</v>
      </c>
      <c r="AC9340" t="s">
        <v>45</v>
      </c>
      <c r="AD9340" t="s">
        <v>44</v>
      </c>
      <c r="AE9340" t="s">
        <v>44</v>
      </c>
      <c r="AF9340">
        <v>76</v>
      </c>
    </row>
    <row r="9341" spans="1:32">
      <c r="A9341">
        <v>35598</v>
      </c>
      <c r="B9341">
        <v>34698</v>
      </c>
      <c r="C9341" t="s">
        <v>6729</v>
      </c>
      <c r="D9341" t="s">
        <v>9344</v>
      </c>
      <c r="E9341" t="s">
        <v>34</v>
      </c>
      <c r="F9341" t="s">
        <v>44989</v>
      </c>
      <c r="G9341" t="s">
        <v>44990</v>
      </c>
      <c r="H9341" t="s">
        <v>86</v>
      </c>
      <c r="I9341" s="1">
        <v>35238</v>
      </c>
      <c r="J9341" t="s">
        <v>44991</v>
      </c>
      <c r="K9341" t="s">
        <v>44992</v>
      </c>
      <c r="L9341">
        <v>57595</v>
      </c>
      <c r="M9341" t="s">
        <v>86</v>
      </c>
      <c r="N9341" s="1">
        <v>45216</v>
      </c>
      <c r="O9341" s="1">
        <v>45221</v>
      </c>
      <c r="P9341">
        <v>71</v>
      </c>
      <c r="Q9341">
        <v>3</v>
      </c>
      <c r="R9341" t="s">
        <v>63</v>
      </c>
      <c r="S9341">
        <v>1</v>
      </c>
      <c r="T9341">
        <v>1</v>
      </c>
      <c r="U9341">
        <v>5</v>
      </c>
      <c r="V9341">
        <v>415</v>
      </c>
      <c r="W9341" t="s">
        <v>41</v>
      </c>
      <c r="X9341" t="s">
        <v>44993</v>
      </c>
      <c r="Y9341" t="s">
        <v>6</v>
      </c>
      <c r="Z9341" s="1">
        <v>45189</v>
      </c>
      <c r="AA9341" s="2">
        <v>0.2260763888888889</v>
      </c>
      <c r="AB9341" s="2">
        <v>0.49223379629629632</v>
      </c>
      <c r="AC9341" t="s">
        <v>44</v>
      </c>
      <c r="AD9341" t="s">
        <v>44</v>
      </c>
      <c r="AE9341" t="s">
        <v>44</v>
      </c>
      <c r="AF9341">
        <v>83</v>
      </c>
    </row>
    <row r="9342" spans="1:32">
      <c r="A9342">
        <v>35600</v>
      </c>
      <c r="B9342">
        <v>34700</v>
      </c>
      <c r="C9342" t="s">
        <v>1771</v>
      </c>
      <c r="D9342" t="s">
        <v>1347</v>
      </c>
      <c r="E9342" t="s">
        <v>34</v>
      </c>
      <c r="F9342" t="s">
        <v>44994</v>
      </c>
      <c r="G9342" t="s">
        <v>44995</v>
      </c>
      <c r="H9342" t="s">
        <v>725</v>
      </c>
      <c r="I9342" s="1">
        <v>22972</v>
      </c>
      <c r="J9342" t="s">
        <v>44996</v>
      </c>
      <c r="K9342" t="s">
        <v>44997</v>
      </c>
      <c r="L9342">
        <v>52740</v>
      </c>
      <c r="M9342" t="s">
        <v>725</v>
      </c>
      <c r="N9342" s="1">
        <v>45030</v>
      </c>
      <c r="O9342" s="1">
        <v>45033</v>
      </c>
      <c r="P9342">
        <v>26</v>
      </c>
      <c r="Q9342">
        <v>2</v>
      </c>
      <c r="R9342" t="s">
        <v>63</v>
      </c>
      <c r="S9342">
        <v>4</v>
      </c>
      <c r="T9342">
        <v>0</v>
      </c>
      <c r="U9342">
        <v>3</v>
      </c>
      <c r="V9342">
        <v>213</v>
      </c>
      <c r="W9342" t="s">
        <v>54</v>
      </c>
      <c r="X9342" t="s">
        <v>44998</v>
      </c>
      <c r="Y9342" t="s">
        <v>43</v>
      </c>
      <c r="Z9342" s="1">
        <v>45005</v>
      </c>
      <c r="AA9342" s="2">
        <v>0.4952893518518518</v>
      </c>
      <c r="AB9342" s="2">
        <v>0.10428240740740741</v>
      </c>
      <c r="AC9342" t="s">
        <v>45</v>
      </c>
      <c r="AD9342" t="s">
        <v>45</v>
      </c>
      <c r="AE9342" t="s">
        <v>44</v>
      </c>
      <c r="AF9342">
        <v>71</v>
      </c>
    </row>
    <row r="9343" spans="1:32">
      <c r="A9343">
        <v>35603</v>
      </c>
      <c r="B9343">
        <v>34703</v>
      </c>
      <c r="C9343" t="s">
        <v>1725</v>
      </c>
      <c r="D9343" t="s">
        <v>1228</v>
      </c>
      <c r="E9343" t="s">
        <v>34</v>
      </c>
      <c r="F9343" t="s">
        <v>44999</v>
      </c>
      <c r="G9343" t="s">
        <v>45000</v>
      </c>
      <c r="H9343" t="s">
        <v>295</v>
      </c>
      <c r="I9343" s="1">
        <v>33200</v>
      </c>
      <c r="J9343" t="s">
        <v>45001</v>
      </c>
      <c r="K9343" t="s">
        <v>28168</v>
      </c>
      <c r="L9343">
        <v>40660</v>
      </c>
      <c r="M9343" t="s">
        <v>295</v>
      </c>
      <c r="N9343" s="1">
        <v>45183</v>
      </c>
      <c r="O9343" s="1">
        <v>45184</v>
      </c>
      <c r="P9343">
        <v>83</v>
      </c>
      <c r="Q9343">
        <v>4</v>
      </c>
      <c r="R9343" t="s">
        <v>63</v>
      </c>
      <c r="S9343">
        <v>1</v>
      </c>
      <c r="T9343">
        <v>2</v>
      </c>
      <c r="U9343">
        <v>1</v>
      </c>
      <c r="V9343">
        <v>75</v>
      </c>
      <c r="W9343" t="s">
        <v>41</v>
      </c>
      <c r="X9343" t="s">
        <v>45002</v>
      </c>
      <c r="Y9343" t="s">
        <v>81</v>
      </c>
      <c r="Z9343" s="1">
        <v>45165</v>
      </c>
      <c r="AA9343" s="2">
        <v>0.59280092592592593</v>
      </c>
      <c r="AB9343" s="2">
        <v>0.39754629629629629</v>
      </c>
      <c r="AC9343" t="s">
        <v>45</v>
      </c>
      <c r="AD9343" t="s">
        <v>45</v>
      </c>
      <c r="AE9343" t="s">
        <v>44</v>
      </c>
      <c r="AF9343">
        <v>75</v>
      </c>
    </row>
    <row r="9344" spans="1:32">
      <c r="A9344">
        <v>35605</v>
      </c>
      <c r="B9344">
        <v>34705</v>
      </c>
      <c r="C9344" t="s">
        <v>66</v>
      </c>
      <c r="D9344" t="s">
        <v>8093</v>
      </c>
      <c r="E9344" t="s">
        <v>48</v>
      </c>
      <c r="F9344" t="s">
        <v>45003</v>
      </c>
      <c r="G9344" t="s">
        <v>45004</v>
      </c>
      <c r="H9344" t="s">
        <v>330</v>
      </c>
      <c r="I9344" s="1">
        <v>16354</v>
      </c>
      <c r="J9344" t="s">
        <v>45005</v>
      </c>
      <c r="K9344" t="s">
        <v>18185</v>
      </c>
      <c r="L9344">
        <v>66258</v>
      </c>
      <c r="M9344" t="s">
        <v>330</v>
      </c>
      <c r="N9344" s="1">
        <v>45303</v>
      </c>
      <c r="O9344" s="1">
        <v>45304</v>
      </c>
      <c r="P9344">
        <v>49</v>
      </c>
      <c r="Q9344">
        <v>2</v>
      </c>
      <c r="R9344" t="s">
        <v>53</v>
      </c>
      <c r="S9344">
        <v>2</v>
      </c>
      <c r="T9344">
        <v>0</v>
      </c>
      <c r="U9344">
        <v>1</v>
      </c>
      <c r="V9344">
        <v>143</v>
      </c>
      <c r="W9344" t="s">
        <v>41</v>
      </c>
      <c r="X9344" t="s">
        <v>45006</v>
      </c>
      <c r="Y9344" t="s">
        <v>43</v>
      </c>
      <c r="Z9344" s="1">
        <v>45265</v>
      </c>
      <c r="AA9344" s="2">
        <v>0.54023148148148148</v>
      </c>
      <c r="AB9344" s="2">
        <v>0.60909722222222229</v>
      </c>
      <c r="AC9344" t="s">
        <v>44</v>
      </c>
      <c r="AD9344" t="s">
        <v>44</v>
      </c>
      <c r="AE9344" t="s">
        <v>45</v>
      </c>
      <c r="AF9344">
        <v>143</v>
      </c>
    </row>
    <row r="9345" spans="1:32">
      <c r="A9345">
        <v>35607</v>
      </c>
      <c r="B9345">
        <v>34707</v>
      </c>
      <c r="C9345" t="s">
        <v>18667</v>
      </c>
      <c r="D9345" t="s">
        <v>2587</v>
      </c>
      <c r="E9345" t="s">
        <v>34</v>
      </c>
      <c r="F9345" t="s">
        <v>45007</v>
      </c>
      <c r="G9345" t="s">
        <v>45008</v>
      </c>
      <c r="H9345" t="s">
        <v>115</v>
      </c>
      <c r="I9345" s="1">
        <v>32288</v>
      </c>
      <c r="J9345" t="s">
        <v>45009</v>
      </c>
      <c r="K9345" t="s">
        <v>28431</v>
      </c>
      <c r="L9345">
        <v>86394</v>
      </c>
      <c r="M9345" t="s">
        <v>115</v>
      </c>
      <c r="N9345" s="1">
        <v>45123</v>
      </c>
      <c r="O9345" s="1">
        <v>45125</v>
      </c>
      <c r="P9345">
        <v>40</v>
      </c>
      <c r="Q9345">
        <v>2</v>
      </c>
      <c r="R9345" t="s">
        <v>53</v>
      </c>
      <c r="S9345">
        <v>3</v>
      </c>
      <c r="T9345">
        <v>1</v>
      </c>
      <c r="U9345">
        <v>2</v>
      </c>
      <c r="V9345">
        <v>274</v>
      </c>
      <c r="W9345" t="s">
        <v>54</v>
      </c>
      <c r="X9345" t="s">
        <v>45010</v>
      </c>
      <c r="Y9345" t="s">
        <v>43</v>
      </c>
      <c r="Z9345" s="1">
        <v>45091</v>
      </c>
      <c r="AA9345" s="2">
        <v>0.77893518518518512</v>
      </c>
      <c r="AB9345" s="2">
        <v>0.95557870370370368</v>
      </c>
      <c r="AC9345" t="s">
        <v>44</v>
      </c>
      <c r="AD9345" t="s">
        <v>44</v>
      </c>
      <c r="AE9345" t="s">
        <v>44</v>
      </c>
      <c r="AF9345">
        <v>137</v>
      </c>
    </row>
    <row r="9346" spans="1:32">
      <c r="A9346">
        <v>35611</v>
      </c>
      <c r="B9346">
        <v>34711</v>
      </c>
      <c r="C9346" t="s">
        <v>139</v>
      </c>
      <c r="D9346" t="s">
        <v>3515</v>
      </c>
      <c r="E9346" t="s">
        <v>48</v>
      </c>
      <c r="F9346" t="s">
        <v>45011</v>
      </c>
      <c r="G9346" t="s">
        <v>45012</v>
      </c>
      <c r="H9346" t="s">
        <v>164</v>
      </c>
      <c r="I9346" s="1">
        <v>20054</v>
      </c>
      <c r="J9346" t="s">
        <v>45013</v>
      </c>
      <c r="K9346" t="s">
        <v>45014</v>
      </c>
      <c r="L9346">
        <v>87716</v>
      </c>
      <c r="M9346" t="s">
        <v>164</v>
      </c>
      <c r="N9346" s="1">
        <v>45294</v>
      </c>
      <c r="O9346" s="1">
        <v>45296</v>
      </c>
      <c r="P9346">
        <v>6</v>
      </c>
      <c r="Q9346">
        <v>1</v>
      </c>
      <c r="R9346" t="s">
        <v>40</v>
      </c>
      <c r="S9346">
        <v>3</v>
      </c>
      <c r="T9346">
        <v>1</v>
      </c>
      <c r="U9346">
        <v>2</v>
      </c>
      <c r="V9346">
        <v>404</v>
      </c>
      <c r="W9346" t="s">
        <v>41</v>
      </c>
      <c r="X9346" t="s">
        <v>45015</v>
      </c>
      <c r="Y9346" t="s">
        <v>6</v>
      </c>
      <c r="Z9346" s="1">
        <v>45285</v>
      </c>
      <c r="AA9346" s="2">
        <v>0.50583333333333336</v>
      </c>
      <c r="AB9346" s="2">
        <v>0.55467592592592596</v>
      </c>
      <c r="AC9346" t="s">
        <v>44</v>
      </c>
      <c r="AD9346" t="s">
        <v>45</v>
      </c>
      <c r="AE9346" t="s">
        <v>45</v>
      </c>
      <c r="AF9346">
        <v>202</v>
      </c>
    </row>
    <row r="9347" spans="1:32">
      <c r="A9347">
        <v>35616</v>
      </c>
      <c r="B9347">
        <v>34716</v>
      </c>
      <c r="C9347" t="s">
        <v>662</v>
      </c>
      <c r="D9347" t="s">
        <v>6046</v>
      </c>
      <c r="E9347" t="s">
        <v>34</v>
      </c>
      <c r="F9347" t="s">
        <v>45016</v>
      </c>
      <c r="G9347" t="s">
        <v>45017</v>
      </c>
      <c r="H9347" t="s">
        <v>309</v>
      </c>
      <c r="I9347" s="1">
        <v>28944</v>
      </c>
      <c r="J9347" t="s">
        <v>45018</v>
      </c>
      <c r="K9347" t="s">
        <v>45019</v>
      </c>
      <c r="L9347">
        <v>14708</v>
      </c>
      <c r="M9347" t="s">
        <v>309</v>
      </c>
      <c r="N9347" s="1">
        <v>45075</v>
      </c>
      <c r="O9347" s="1">
        <v>45076</v>
      </c>
      <c r="P9347">
        <v>50</v>
      </c>
      <c r="Q9347">
        <v>2</v>
      </c>
      <c r="R9347" t="s">
        <v>63</v>
      </c>
      <c r="S9347">
        <v>3</v>
      </c>
      <c r="T9347">
        <v>1</v>
      </c>
      <c r="U9347">
        <v>1</v>
      </c>
      <c r="V9347">
        <v>86</v>
      </c>
      <c r="W9347" t="s">
        <v>54</v>
      </c>
      <c r="X9347" t="s">
        <v>45020</v>
      </c>
      <c r="Y9347" t="s">
        <v>43</v>
      </c>
      <c r="Z9347" s="1">
        <v>45047</v>
      </c>
      <c r="AA9347" s="2">
        <v>0.82498842592592592</v>
      </c>
      <c r="AB9347" s="2">
        <v>0.35758101851851848</v>
      </c>
      <c r="AC9347" t="s">
        <v>45</v>
      </c>
      <c r="AD9347" t="s">
        <v>44</v>
      </c>
      <c r="AE9347" t="s">
        <v>45</v>
      </c>
      <c r="AF9347">
        <v>86</v>
      </c>
    </row>
    <row r="9348" spans="1:32">
      <c r="A9348">
        <v>35618</v>
      </c>
      <c r="B9348">
        <v>34718</v>
      </c>
      <c r="C9348" t="s">
        <v>1503</v>
      </c>
      <c r="D9348" t="s">
        <v>385</v>
      </c>
      <c r="E9348" t="s">
        <v>48</v>
      </c>
      <c r="F9348" t="s">
        <v>45021</v>
      </c>
      <c r="G9348">
        <f>1-753-998-5627</f>
        <v>-7377</v>
      </c>
      <c r="H9348" t="s">
        <v>101</v>
      </c>
      <c r="I9348" s="1">
        <v>33704</v>
      </c>
      <c r="J9348" t="s">
        <v>45022</v>
      </c>
      <c r="K9348" t="s">
        <v>45023</v>
      </c>
      <c r="L9348">
        <v>1386</v>
      </c>
      <c r="M9348" t="s">
        <v>101</v>
      </c>
      <c r="N9348" s="1">
        <v>45113</v>
      </c>
      <c r="O9348" s="1">
        <v>45117</v>
      </c>
      <c r="P9348">
        <v>35</v>
      </c>
      <c r="Q9348">
        <v>2</v>
      </c>
      <c r="R9348" t="s">
        <v>63</v>
      </c>
      <c r="S9348">
        <v>1</v>
      </c>
      <c r="T9348">
        <v>1</v>
      </c>
      <c r="U9348">
        <v>4</v>
      </c>
      <c r="V9348">
        <v>252</v>
      </c>
      <c r="W9348" t="s">
        <v>41</v>
      </c>
      <c r="X9348" t="s">
        <v>45024</v>
      </c>
      <c r="Y9348" t="s">
        <v>6</v>
      </c>
      <c r="Z9348" s="1">
        <v>45099</v>
      </c>
      <c r="AA9348" s="2">
        <v>0.78855324074074085</v>
      </c>
      <c r="AB9348" s="2">
        <v>9.8067129629629643E-2</v>
      </c>
      <c r="AC9348" t="s">
        <v>45</v>
      </c>
      <c r="AD9348" t="s">
        <v>45</v>
      </c>
      <c r="AE9348" t="s">
        <v>45</v>
      </c>
      <c r="AF9348">
        <v>63</v>
      </c>
    </row>
    <row r="9349" spans="1:32">
      <c r="A9349">
        <v>35619</v>
      </c>
      <c r="B9349">
        <v>34719</v>
      </c>
      <c r="C9349" t="s">
        <v>391</v>
      </c>
      <c r="D9349" t="s">
        <v>3784</v>
      </c>
      <c r="E9349" t="s">
        <v>48</v>
      </c>
      <c r="F9349" t="s">
        <v>45025</v>
      </c>
      <c r="G9349" t="s">
        <v>45026</v>
      </c>
      <c r="H9349" t="s">
        <v>37</v>
      </c>
      <c r="I9349" s="1">
        <v>31146</v>
      </c>
      <c r="J9349" t="s">
        <v>45027</v>
      </c>
      <c r="K9349" t="s">
        <v>28999</v>
      </c>
      <c r="L9349">
        <v>58151</v>
      </c>
      <c r="M9349" t="s">
        <v>37</v>
      </c>
      <c r="N9349" s="1">
        <v>45275</v>
      </c>
      <c r="O9349" s="1">
        <v>45280</v>
      </c>
      <c r="P9349">
        <v>68</v>
      </c>
      <c r="Q9349">
        <v>3</v>
      </c>
      <c r="R9349" t="s">
        <v>63</v>
      </c>
      <c r="S9349">
        <v>2</v>
      </c>
      <c r="T9349">
        <v>2</v>
      </c>
      <c r="U9349">
        <v>5</v>
      </c>
      <c r="V9349">
        <v>435</v>
      </c>
      <c r="W9349" t="s">
        <v>41</v>
      </c>
      <c r="X9349" t="s">
        <v>45028</v>
      </c>
      <c r="Y9349" t="s">
        <v>6</v>
      </c>
      <c r="Z9349" s="1">
        <v>45237</v>
      </c>
      <c r="AA9349" s="2">
        <v>0.6115856481481482</v>
      </c>
      <c r="AB9349" s="2">
        <v>0.78577546296296286</v>
      </c>
      <c r="AC9349" t="s">
        <v>44</v>
      </c>
      <c r="AD9349" t="s">
        <v>44</v>
      </c>
      <c r="AE9349" t="s">
        <v>44</v>
      </c>
      <c r="AF9349">
        <v>87</v>
      </c>
    </row>
    <row r="9350" spans="1:32">
      <c r="A9350">
        <v>35620</v>
      </c>
      <c r="B9350">
        <v>34720</v>
      </c>
      <c r="C9350" t="s">
        <v>183</v>
      </c>
      <c r="D9350" t="s">
        <v>4536</v>
      </c>
      <c r="E9350" t="s">
        <v>48</v>
      </c>
      <c r="F9350" t="s">
        <v>45029</v>
      </c>
      <c r="G9350" t="s">
        <v>45030</v>
      </c>
      <c r="H9350" t="s">
        <v>171</v>
      </c>
      <c r="I9350" s="1">
        <v>35634</v>
      </c>
      <c r="J9350" t="s">
        <v>45031</v>
      </c>
      <c r="K9350" t="s">
        <v>45032</v>
      </c>
      <c r="L9350">
        <v>62583</v>
      </c>
      <c r="M9350" t="s">
        <v>171</v>
      </c>
      <c r="N9350" s="1">
        <v>45011</v>
      </c>
      <c r="O9350" s="1">
        <v>45013</v>
      </c>
      <c r="P9350">
        <v>19</v>
      </c>
      <c r="Q9350">
        <v>1</v>
      </c>
      <c r="R9350" t="s">
        <v>53</v>
      </c>
      <c r="S9350">
        <v>2</v>
      </c>
      <c r="T9350">
        <v>0</v>
      </c>
      <c r="U9350">
        <v>2</v>
      </c>
      <c r="V9350">
        <v>248</v>
      </c>
      <c r="W9350" t="s">
        <v>54</v>
      </c>
      <c r="X9350" t="s">
        <v>45033</v>
      </c>
      <c r="Y9350" t="s">
        <v>65</v>
      </c>
      <c r="Z9350" s="1">
        <v>45003</v>
      </c>
      <c r="AA9350" s="2">
        <v>0.19520833333333334</v>
      </c>
      <c r="AB9350" s="2">
        <v>0.71824074074074085</v>
      </c>
      <c r="AC9350" t="s">
        <v>44</v>
      </c>
      <c r="AD9350" t="s">
        <v>44</v>
      </c>
      <c r="AE9350" t="s">
        <v>45</v>
      </c>
      <c r="AF9350">
        <v>124</v>
      </c>
    </row>
    <row r="9351" spans="1:32">
      <c r="A9351">
        <v>35626</v>
      </c>
      <c r="B9351">
        <v>34726</v>
      </c>
      <c r="C9351" t="s">
        <v>1155</v>
      </c>
      <c r="D9351" t="s">
        <v>4979</v>
      </c>
      <c r="E9351" t="s">
        <v>34</v>
      </c>
      <c r="F9351" t="s">
        <v>45034</v>
      </c>
      <c r="G9351" t="s">
        <v>45035</v>
      </c>
      <c r="H9351" t="s">
        <v>135</v>
      </c>
      <c r="I9351" s="1">
        <v>24006</v>
      </c>
      <c r="J9351" t="s">
        <v>45036</v>
      </c>
      <c r="K9351" t="s">
        <v>30413</v>
      </c>
      <c r="L9351">
        <v>43646</v>
      </c>
      <c r="M9351" t="s">
        <v>135</v>
      </c>
      <c r="N9351" s="1">
        <v>44973</v>
      </c>
      <c r="O9351" s="1">
        <v>44977</v>
      </c>
      <c r="P9351">
        <v>14</v>
      </c>
      <c r="Q9351">
        <v>1</v>
      </c>
      <c r="R9351" t="s">
        <v>63</v>
      </c>
      <c r="S9351">
        <v>3</v>
      </c>
      <c r="T9351">
        <v>2</v>
      </c>
      <c r="U9351">
        <v>4</v>
      </c>
      <c r="V9351">
        <v>296</v>
      </c>
      <c r="W9351" t="s">
        <v>41</v>
      </c>
      <c r="X9351" t="s">
        <v>45037</v>
      </c>
      <c r="Y9351" t="s">
        <v>81</v>
      </c>
      <c r="Z9351" s="1">
        <v>44953</v>
      </c>
      <c r="AA9351" s="2">
        <v>0.68662037037037038</v>
      </c>
      <c r="AB9351" s="2">
        <v>0.92689814814814808</v>
      </c>
      <c r="AC9351" t="s">
        <v>44</v>
      </c>
      <c r="AD9351" t="s">
        <v>44</v>
      </c>
      <c r="AE9351" t="s">
        <v>44</v>
      </c>
      <c r="AF9351">
        <v>74</v>
      </c>
    </row>
    <row r="9352" spans="1:32">
      <c r="A9352">
        <v>35629</v>
      </c>
      <c r="B9352">
        <v>34729</v>
      </c>
      <c r="C9352" t="s">
        <v>112</v>
      </c>
      <c r="D9352" t="s">
        <v>4484</v>
      </c>
      <c r="E9352" t="s">
        <v>34</v>
      </c>
      <c r="F9352" t="s">
        <v>45038</v>
      </c>
      <c r="G9352" t="s">
        <v>45039</v>
      </c>
      <c r="H9352" t="s">
        <v>70</v>
      </c>
      <c r="I9352" s="1">
        <v>21482</v>
      </c>
      <c r="J9352" t="s">
        <v>45040</v>
      </c>
      <c r="K9352" t="s">
        <v>45041</v>
      </c>
      <c r="L9352">
        <v>79838</v>
      </c>
      <c r="M9352" t="s">
        <v>70</v>
      </c>
      <c r="N9352" s="1">
        <v>45328</v>
      </c>
      <c r="O9352" s="1">
        <v>45332</v>
      </c>
      <c r="P9352">
        <v>58</v>
      </c>
      <c r="Q9352">
        <v>3</v>
      </c>
      <c r="R9352" t="s">
        <v>53</v>
      </c>
      <c r="S9352">
        <v>3</v>
      </c>
      <c r="T9352">
        <v>2</v>
      </c>
      <c r="U9352">
        <v>4</v>
      </c>
      <c r="V9352">
        <v>528</v>
      </c>
      <c r="W9352" t="s">
        <v>54</v>
      </c>
      <c r="X9352" t="s">
        <v>45042</v>
      </c>
      <c r="Y9352" t="s">
        <v>6</v>
      </c>
      <c r="Z9352" s="1">
        <v>45290</v>
      </c>
      <c r="AA9352" s="2">
        <v>0.25141203703703702</v>
      </c>
      <c r="AB9352" s="2">
        <v>5.0590277777777776E-2</v>
      </c>
      <c r="AC9352" t="s">
        <v>45</v>
      </c>
      <c r="AD9352" t="s">
        <v>44</v>
      </c>
      <c r="AE9352" t="s">
        <v>45</v>
      </c>
      <c r="AF9352">
        <v>132</v>
      </c>
    </row>
    <row r="9353" spans="1:32">
      <c r="A9353">
        <v>35633</v>
      </c>
      <c r="B9353">
        <v>34733</v>
      </c>
      <c r="C9353" t="s">
        <v>139</v>
      </c>
      <c r="D9353" t="s">
        <v>57</v>
      </c>
      <c r="E9353" t="s">
        <v>34</v>
      </c>
      <c r="F9353" t="s">
        <v>45043</v>
      </c>
      <c r="G9353" t="s">
        <v>45044</v>
      </c>
      <c r="H9353" t="s">
        <v>101</v>
      </c>
      <c r="I9353" s="1">
        <v>37186</v>
      </c>
      <c r="J9353" t="s">
        <v>45045</v>
      </c>
      <c r="K9353" t="s">
        <v>6495</v>
      </c>
      <c r="L9353">
        <v>7807</v>
      </c>
      <c r="M9353" t="s">
        <v>101</v>
      </c>
      <c r="N9353" s="1">
        <v>45122</v>
      </c>
      <c r="O9353" s="1">
        <v>45127</v>
      </c>
      <c r="P9353">
        <v>28</v>
      </c>
      <c r="Q9353">
        <v>2</v>
      </c>
      <c r="R9353" t="s">
        <v>53</v>
      </c>
      <c r="S9353">
        <v>2</v>
      </c>
      <c r="T9353">
        <v>0</v>
      </c>
      <c r="U9353">
        <v>5</v>
      </c>
      <c r="V9353">
        <v>720</v>
      </c>
      <c r="W9353" t="s">
        <v>41</v>
      </c>
      <c r="X9353" t="s">
        <v>45046</v>
      </c>
      <c r="Y9353" t="s">
        <v>65</v>
      </c>
      <c r="Z9353" s="1">
        <v>45083</v>
      </c>
      <c r="AA9353" s="2">
        <v>0.42759259259259258</v>
      </c>
      <c r="AB9353" s="2">
        <v>0.36228009259259258</v>
      </c>
      <c r="AC9353" t="s">
        <v>44</v>
      </c>
      <c r="AD9353" t="s">
        <v>45</v>
      </c>
      <c r="AE9353" t="s">
        <v>44</v>
      </c>
      <c r="AF9353">
        <v>144</v>
      </c>
    </row>
    <row r="9354" spans="1:32">
      <c r="A9354">
        <v>35634</v>
      </c>
      <c r="B9354">
        <v>34734</v>
      </c>
      <c r="C9354" t="s">
        <v>213</v>
      </c>
      <c r="D9354" t="s">
        <v>7066</v>
      </c>
      <c r="E9354" t="s">
        <v>34</v>
      </c>
      <c r="F9354" t="s">
        <v>45047</v>
      </c>
      <c r="G9354" t="s">
        <v>45048</v>
      </c>
      <c r="H9354" t="s">
        <v>115</v>
      </c>
      <c r="I9354" s="1">
        <v>20657</v>
      </c>
      <c r="J9354" t="s">
        <v>45049</v>
      </c>
      <c r="K9354" t="s">
        <v>45050</v>
      </c>
      <c r="L9354">
        <v>89297</v>
      </c>
      <c r="M9354" t="s">
        <v>115</v>
      </c>
      <c r="N9354" s="1">
        <v>45135</v>
      </c>
      <c r="O9354" s="1">
        <v>45139</v>
      </c>
      <c r="P9354">
        <v>23</v>
      </c>
      <c r="Q9354">
        <v>1</v>
      </c>
      <c r="R9354" t="s">
        <v>63</v>
      </c>
      <c r="S9354">
        <v>3</v>
      </c>
      <c r="T9354">
        <v>2</v>
      </c>
      <c r="U9354">
        <v>4</v>
      </c>
      <c r="V9354">
        <v>248</v>
      </c>
      <c r="W9354" t="s">
        <v>54</v>
      </c>
      <c r="X9354" t="s">
        <v>45051</v>
      </c>
      <c r="Y9354" t="s">
        <v>6</v>
      </c>
      <c r="Z9354" s="1">
        <v>45110</v>
      </c>
      <c r="AA9354" s="2">
        <v>0.14340277777777777</v>
      </c>
      <c r="AB9354" s="2">
        <v>7.4918981481481475E-2</v>
      </c>
      <c r="AC9354" t="s">
        <v>44</v>
      </c>
      <c r="AD9354" t="s">
        <v>45</v>
      </c>
      <c r="AE9354" t="s">
        <v>44</v>
      </c>
      <c r="AF9354">
        <v>62</v>
      </c>
    </row>
    <row r="9355" spans="1:32">
      <c r="A9355">
        <v>35638</v>
      </c>
      <c r="B9355">
        <v>34738</v>
      </c>
      <c r="C9355" t="s">
        <v>513</v>
      </c>
      <c r="D9355" t="s">
        <v>889</v>
      </c>
      <c r="E9355" t="s">
        <v>48</v>
      </c>
      <c r="F9355" t="s">
        <v>45052</v>
      </c>
      <c r="G9355" t="s">
        <v>45053</v>
      </c>
      <c r="H9355" t="s">
        <v>317</v>
      </c>
      <c r="I9355" s="1">
        <v>22782</v>
      </c>
      <c r="J9355" t="s">
        <v>45054</v>
      </c>
      <c r="K9355" t="s">
        <v>45055</v>
      </c>
      <c r="L9355">
        <v>95636</v>
      </c>
      <c r="M9355" t="s">
        <v>317</v>
      </c>
      <c r="N9355" s="1">
        <v>45154</v>
      </c>
      <c r="O9355" s="1">
        <v>45158</v>
      </c>
      <c r="P9355">
        <v>80</v>
      </c>
      <c r="Q9355">
        <v>4</v>
      </c>
      <c r="R9355" t="s">
        <v>63</v>
      </c>
      <c r="S9355">
        <v>3</v>
      </c>
      <c r="T9355">
        <v>1</v>
      </c>
      <c r="U9355">
        <v>4</v>
      </c>
      <c r="V9355">
        <v>336</v>
      </c>
      <c r="W9355" t="s">
        <v>41</v>
      </c>
      <c r="X9355" t="s">
        <v>45056</v>
      </c>
      <c r="Y9355" t="s">
        <v>65</v>
      </c>
      <c r="Z9355" s="1">
        <v>45148</v>
      </c>
      <c r="AA9355" s="2">
        <v>0.54928240740740741</v>
      </c>
      <c r="AB9355" s="2">
        <v>0.36980324074074072</v>
      </c>
      <c r="AC9355" t="s">
        <v>44</v>
      </c>
      <c r="AD9355" t="s">
        <v>44</v>
      </c>
      <c r="AE9355" t="s">
        <v>45</v>
      </c>
      <c r="AF9355">
        <v>84</v>
      </c>
    </row>
    <row r="9356" spans="1:32">
      <c r="A9356">
        <v>35644</v>
      </c>
      <c r="B9356">
        <v>34744</v>
      </c>
      <c r="C9356" t="s">
        <v>347</v>
      </c>
      <c r="D9356" t="s">
        <v>83</v>
      </c>
      <c r="E9356" t="s">
        <v>34</v>
      </c>
      <c r="F9356" t="s">
        <v>45057</v>
      </c>
      <c r="G9356" t="s">
        <v>45058</v>
      </c>
      <c r="H9356" t="s">
        <v>692</v>
      </c>
      <c r="I9356" s="1">
        <v>28577</v>
      </c>
      <c r="J9356" t="s">
        <v>45059</v>
      </c>
      <c r="K9356" t="s">
        <v>9233</v>
      </c>
      <c r="L9356">
        <v>20100</v>
      </c>
      <c r="M9356" t="s">
        <v>692</v>
      </c>
      <c r="N9356" s="1">
        <v>45094</v>
      </c>
      <c r="O9356" s="1">
        <v>45096</v>
      </c>
      <c r="P9356">
        <v>75</v>
      </c>
      <c r="Q9356">
        <v>3</v>
      </c>
      <c r="R9356" t="s">
        <v>40</v>
      </c>
      <c r="S9356">
        <v>4</v>
      </c>
      <c r="T9356">
        <v>1</v>
      </c>
      <c r="U9356">
        <v>2</v>
      </c>
      <c r="V9356">
        <v>436</v>
      </c>
      <c r="W9356" t="s">
        <v>41</v>
      </c>
      <c r="X9356" t="s">
        <v>45060</v>
      </c>
      <c r="Y9356" t="s">
        <v>65</v>
      </c>
      <c r="Z9356" s="1">
        <v>45088</v>
      </c>
      <c r="AA9356" s="2">
        <v>1.6168981481481482E-2</v>
      </c>
      <c r="AB9356" s="2">
        <v>2.7291666666666662E-2</v>
      </c>
      <c r="AC9356" t="s">
        <v>44</v>
      </c>
      <c r="AD9356" t="s">
        <v>45</v>
      </c>
      <c r="AE9356" t="s">
        <v>45</v>
      </c>
      <c r="AF9356">
        <v>218</v>
      </c>
    </row>
    <row r="9357" spans="1:32">
      <c r="A9357">
        <v>35645</v>
      </c>
      <c r="B9357">
        <v>34745</v>
      </c>
      <c r="C9357" t="s">
        <v>2437</v>
      </c>
      <c r="D9357" t="s">
        <v>11090</v>
      </c>
      <c r="E9357" t="s">
        <v>34</v>
      </c>
      <c r="F9357" t="s">
        <v>45061</v>
      </c>
      <c r="G9357" t="s">
        <v>45062</v>
      </c>
      <c r="H9357" t="s">
        <v>309</v>
      </c>
      <c r="I9357" s="1">
        <v>23141</v>
      </c>
      <c r="J9357" t="s">
        <v>45063</v>
      </c>
      <c r="K9357" t="s">
        <v>45064</v>
      </c>
      <c r="L9357">
        <v>77358</v>
      </c>
      <c r="M9357" t="s">
        <v>309</v>
      </c>
      <c r="N9357" s="1">
        <v>45030</v>
      </c>
      <c r="O9357" s="1">
        <v>45031</v>
      </c>
      <c r="P9357">
        <v>79</v>
      </c>
      <c r="Q9357">
        <v>4</v>
      </c>
      <c r="R9357" t="s">
        <v>53</v>
      </c>
      <c r="S9357">
        <v>4</v>
      </c>
      <c r="T9357">
        <v>2</v>
      </c>
      <c r="U9357">
        <v>1</v>
      </c>
      <c r="V9357">
        <v>132</v>
      </c>
      <c r="W9357" t="s">
        <v>54</v>
      </c>
      <c r="X9357" t="s">
        <v>45065</v>
      </c>
      <c r="Y9357" t="s">
        <v>65</v>
      </c>
      <c r="Z9357" s="1">
        <v>45014</v>
      </c>
      <c r="AA9357" s="2">
        <v>6.2627314814814816E-2</v>
      </c>
      <c r="AB9357" s="2">
        <v>0.7159375</v>
      </c>
      <c r="AC9357" t="s">
        <v>45</v>
      </c>
      <c r="AD9357" t="s">
        <v>44</v>
      </c>
      <c r="AE9357" t="s">
        <v>44</v>
      </c>
      <c r="AF9357">
        <v>132</v>
      </c>
    </row>
    <row r="9358" spans="1:32">
      <c r="A9358">
        <v>35647</v>
      </c>
      <c r="B9358">
        <v>34747</v>
      </c>
      <c r="C9358" t="s">
        <v>90</v>
      </c>
      <c r="D9358" t="s">
        <v>1128</v>
      </c>
      <c r="E9358" t="s">
        <v>34</v>
      </c>
      <c r="F9358" t="s">
        <v>25951</v>
      </c>
      <c r="G9358" t="s">
        <v>45066</v>
      </c>
      <c r="H9358" t="s">
        <v>77</v>
      </c>
      <c r="I9358" s="1">
        <v>25746</v>
      </c>
      <c r="J9358" t="s">
        <v>45067</v>
      </c>
      <c r="K9358" t="s">
        <v>45068</v>
      </c>
      <c r="L9358">
        <v>61535</v>
      </c>
      <c r="M9358" t="s">
        <v>77</v>
      </c>
      <c r="N9358" s="1">
        <v>45265</v>
      </c>
      <c r="O9358" s="1">
        <v>45267</v>
      </c>
      <c r="P9358">
        <v>28</v>
      </c>
      <c r="Q9358">
        <v>2</v>
      </c>
      <c r="R9358" t="s">
        <v>53</v>
      </c>
      <c r="S9358">
        <v>1</v>
      </c>
      <c r="T9358">
        <v>2</v>
      </c>
      <c r="U9358">
        <v>2</v>
      </c>
      <c r="V9358">
        <v>254</v>
      </c>
      <c r="W9358" t="s">
        <v>41</v>
      </c>
      <c r="X9358" t="s">
        <v>45069</v>
      </c>
      <c r="Y9358" t="s">
        <v>65</v>
      </c>
      <c r="Z9358" s="1">
        <v>45228</v>
      </c>
      <c r="AA9358" s="2">
        <v>0.86179398148148145</v>
      </c>
      <c r="AB9358" s="2">
        <v>0.98591435185185183</v>
      </c>
      <c r="AC9358" t="s">
        <v>44</v>
      </c>
      <c r="AD9358" t="s">
        <v>45</v>
      </c>
      <c r="AE9358" t="s">
        <v>45</v>
      </c>
      <c r="AF9358">
        <v>127</v>
      </c>
    </row>
    <row r="9359" spans="1:32">
      <c r="A9359">
        <v>35648</v>
      </c>
      <c r="B9359">
        <v>34748</v>
      </c>
      <c r="C9359" t="s">
        <v>175</v>
      </c>
      <c r="D9359" t="s">
        <v>428</v>
      </c>
      <c r="E9359" t="s">
        <v>48</v>
      </c>
      <c r="F9359" t="s">
        <v>36675</v>
      </c>
      <c r="G9359" t="s">
        <v>45070</v>
      </c>
      <c r="H9359" t="s">
        <v>692</v>
      </c>
      <c r="I9359" s="1">
        <v>18960</v>
      </c>
      <c r="J9359" t="s">
        <v>45071</v>
      </c>
      <c r="K9359" t="s">
        <v>45072</v>
      </c>
      <c r="L9359">
        <v>96993</v>
      </c>
      <c r="M9359" t="s">
        <v>692</v>
      </c>
      <c r="N9359" s="1">
        <v>44969</v>
      </c>
      <c r="O9359" s="1">
        <v>44972</v>
      </c>
      <c r="P9359">
        <v>8</v>
      </c>
      <c r="Q9359">
        <v>1</v>
      </c>
      <c r="R9359" t="s">
        <v>63</v>
      </c>
      <c r="S9359">
        <v>1</v>
      </c>
      <c r="T9359">
        <v>1</v>
      </c>
      <c r="U9359">
        <v>3</v>
      </c>
      <c r="V9359">
        <v>183</v>
      </c>
      <c r="W9359" t="s">
        <v>54</v>
      </c>
      <c r="X9359" t="s">
        <v>45073</v>
      </c>
      <c r="Y9359" t="s">
        <v>6</v>
      </c>
      <c r="Z9359" s="1">
        <v>44964</v>
      </c>
      <c r="AA9359" s="2">
        <v>0.3082523148148148</v>
      </c>
      <c r="AB9359" s="2">
        <v>0.19572916666666665</v>
      </c>
      <c r="AC9359" t="s">
        <v>45</v>
      </c>
      <c r="AD9359" t="s">
        <v>44</v>
      </c>
      <c r="AE9359" t="s">
        <v>44</v>
      </c>
      <c r="AF9359">
        <v>61</v>
      </c>
    </row>
    <row r="9360" spans="1:32">
      <c r="A9360">
        <v>35650</v>
      </c>
      <c r="B9360">
        <v>34750</v>
      </c>
      <c r="C9360" t="s">
        <v>1386</v>
      </c>
      <c r="D9360" t="s">
        <v>8800</v>
      </c>
      <c r="E9360" t="s">
        <v>34</v>
      </c>
      <c r="F9360" t="s">
        <v>45074</v>
      </c>
      <c r="G9360" t="s">
        <v>45075</v>
      </c>
      <c r="H9360" t="s">
        <v>209</v>
      </c>
      <c r="I9360" s="1">
        <v>30420</v>
      </c>
      <c r="J9360" t="s">
        <v>45076</v>
      </c>
      <c r="K9360" t="s">
        <v>45077</v>
      </c>
      <c r="L9360">
        <v>1431</v>
      </c>
      <c r="M9360" t="s">
        <v>209</v>
      </c>
      <c r="N9360" s="1">
        <v>45161</v>
      </c>
      <c r="O9360" s="1">
        <v>45162</v>
      </c>
      <c r="P9360">
        <v>69</v>
      </c>
      <c r="Q9360">
        <v>3</v>
      </c>
      <c r="R9360" t="s">
        <v>40</v>
      </c>
      <c r="S9360">
        <v>2</v>
      </c>
      <c r="T9360">
        <v>0</v>
      </c>
      <c r="U9360">
        <v>1</v>
      </c>
      <c r="V9360">
        <v>244</v>
      </c>
      <c r="W9360" t="s">
        <v>54</v>
      </c>
      <c r="X9360" t="s">
        <v>45078</v>
      </c>
      <c r="Y9360" t="s">
        <v>6</v>
      </c>
      <c r="Z9360" s="1">
        <v>45141</v>
      </c>
      <c r="AA9360" s="2">
        <v>0.14759259259259258</v>
      </c>
      <c r="AB9360" s="2">
        <v>0.73707175925925927</v>
      </c>
      <c r="AC9360" t="s">
        <v>45</v>
      </c>
      <c r="AD9360" t="s">
        <v>44</v>
      </c>
      <c r="AE9360" t="s">
        <v>45</v>
      </c>
      <c r="AF9360">
        <v>244</v>
      </c>
    </row>
    <row r="9361" spans="1:32">
      <c r="A9361">
        <v>35652</v>
      </c>
      <c r="B9361">
        <v>34752</v>
      </c>
      <c r="C9361" t="s">
        <v>1039</v>
      </c>
      <c r="D9361" t="s">
        <v>2616</v>
      </c>
      <c r="E9361" t="s">
        <v>34</v>
      </c>
      <c r="F9361" t="s">
        <v>45079</v>
      </c>
      <c r="G9361" t="s">
        <v>45080</v>
      </c>
      <c r="H9361" t="s">
        <v>457</v>
      </c>
      <c r="I9361" s="1">
        <v>29846</v>
      </c>
      <c r="J9361" t="s">
        <v>45081</v>
      </c>
      <c r="K9361" t="s">
        <v>45082</v>
      </c>
      <c r="L9361">
        <v>87702</v>
      </c>
      <c r="M9361" t="s">
        <v>457</v>
      </c>
      <c r="N9361" s="1">
        <v>45171</v>
      </c>
      <c r="O9361" s="1">
        <v>45172</v>
      </c>
      <c r="P9361">
        <v>96</v>
      </c>
      <c r="Q9361">
        <v>4</v>
      </c>
      <c r="R9361" t="s">
        <v>40</v>
      </c>
      <c r="S9361">
        <v>2</v>
      </c>
      <c r="T9361">
        <v>1</v>
      </c>
      <c r="U9361">
        <v>1</v>
      </c>
      <c r="V9361">
        <v>239</v>
      </c>
      <c r="W9361" t="s">
        <v>54</v>
      </c>
      <c r="X9361" t="s">
        <v>45083</v>
      </c>
      <c r="Y9361" t="s">
        <v>65</v>
      </c>
      <c r="Z9361" s="1">
        <v>45139</v>
      </c>
      <c r="AA9361" s="2">
        <v>0.64546296296296302</v>
      </c>
      <c r="AB9361" s="2">
        <v>0.29853009259259261</v>
      </c>
      <c r="AC9361" t="s">
        <v>44</v>
      </c>
      <c r="AD9361" t="s">
        <v>45</v>
      </c>
      <c r="AE9361" t="s">
        <v>44</v>
      </c>
      <c r="AF9361">
        <v>239</v>
      </c>
    </row>
    <row r="9362" spans="1:32">
      <c r="A9362">
        <v>35655</v>
      </c>
      <c r="B9362">
        <v>34755</v>
      </c>
      <c r="C9362" t="s">
        <v>2616</v>
      </c>
      <c r="D9362" t="s">
        <v>44431</v>
      </c>
      <c r="E9362" t="s">
        <v>48</v>
      </c>
      <c r="F9362" t="s">
        <v>45084</v>
      </c>
      <c r="G9362" t="s">
        <v>45085</v>
      </c>
      <c r="H9362" t="s">
        <v>1301</v>
      </c>
      <c r="I9362" s="1">
        <v>19149</v>
      </c>
      <c r="J9362" t="s">
        <v>45086</v>
      </c>
      <c r="K9362" t="s">
        <v>45087</v>
      </c>
      <c r="L9362">
        <v>71206</v>
      </c>
      <c r="M9362" t="s">
        <v>1301</v>
      </c>
      <c r="N9362" s="1">
        <v>45297</v>
      </c>
      <c r="O9362" s="1">
        <v>45298</v>
      </c>
      <c r="P9362">
        <v>87</v>
      </c>
      <c r="Q9362">
        <v>4</v>
      </c>
      <c r="R9362" t="s">
        <v>40</v>
      </c>
      <c r="S9362">
        <v>4</v>
      </c>
      <c r="T9362">
        <v>1</v>
      </c>
      <c r="U9362">
        <v>1</v>
      </c>
      <c r="V9362">
        <v>222</v>
      </c>
      <c r="W9362" t="s">
        <v>41</v>
      </c>
      <c r="X9362" t="s">
        <v>45088</v>
      </c>
      <c r="Y9362" t="s">
        <v>81</v>
      </c>
      <c r="Z9362" s="1">
        <v>45261</v>
      </c>
      <c r="AA9362" s="2">
        <v>0.92876157407407411</v>
      </c>
      <c r="AB9362" s="2">
        <v>0.27364583333333331</v>
      </c>
      <c r="AC9362" t="s">
        <v>44</v>
      </c>
      <c r="AD9362" t="s">
        <v>44</v>
      </c>
      <c r="AE9362" t="s">
        <v>45</v>
      </c>
      <c r="AF9362">
        <v>222</v>
      </c>
    </row>
    <row r="9363" spans="1:32">
      <c r="A9363">
        <v>35656</v>
      </c>
      <c r="B9363">
        <v>34756</v>
      </c>
      <c r="C9363" t="s">
        <v>326</v>
      </c>
      <c r="D9363" t="s">
        <v>3044</v>
      </c>
      <c r="E9363" t="s">
        <v>48</v>
      </c>
      <c r="F9363" t="s">
        <v>45089</v>
      </c>
      <c r="G9363" t="s">
        <v>45090</v>
      </c>
      <c r="H9363" t="s">
        <v>135</v>
      </c>
      <c r="I9363" s="1">
        <v>23042</v>
      </c>
      <c r="J9363" t="s">
        <v>45091</v>
      </c>
      <c r="K9363" t="s">
        <v>45092</v>
      </c>
      <c r="L9363">
        <v>55339</v>
      </c>
      <c r="M9363" t="s">
        <v>135</v>
      </c>
      <c r="N9363" s="1">
        <v>45083</v>
      </c>
      <c r="O9363" s="1">
        <v>45084</v>
      </c>
      <c r="P9363">
        <v>15</v>
      </c>
      <c r="Q9363">
        <v>1</v>
      </c>
      <c r="R9363" t="s">
        <v>40</v>
      </c>
      <c r="S9363">
        <v>2</v>
      </c>
      <c r="T9363">
        <v>2</v>
      </c>
      <c r="U9363">
        <v>1</v>
      </c>
      <c r="V9363">
        <v>216</v>
      </c>
      <c r="W9363" t="s">
        <v>54</v>
      </c>
      <c r="X9363" t="s">
        <v>45093</v>
      </c>
      <c r="Y9363" t="s">
        <v>65</v>
      </c>
      <c r="Z9363" s="1">
        <v>45046</v>
      </c>
      <c r="AA9363" s="2">
        <v>0.31084490740740739</v>
      </c>
      <c r="AB9363" s="2">
        <v>0.20074074074074075</v>
      </c>
      <c r="AC9363" t="s">
        <v>45</v>
      </c>
      <c r="AD9363" t="s">
        <v>45</v>
      </c>
      <c r="AE9363" t="s">
        <v>44</v>
      </c>
      <c r="AF9363">
        <v>216</v>
      </c>
    </row>
    <row r="9364" spans="1:32">
      <c r="A9364">
        <v>35657</v>
      </c>
      <c r="B9364">
        <v>34757</v>
      </c>
      <c r="C9364" t="s">
        <v>881</v>
      </c>
      <c r="D9364" t="s">
        <v>859</v>
      </c>
      <c r="E9364" t="s">
        <v>34</v>
      </c>
      <c r="F9364" t="s">
        <v>45094</v>
      </c>
      <c r="G9364" t="s">
        <v>45095</v>
      </c>
      <c r="H9364" t="s">
        <v>280</v>
      </c>
      <c r="I9364" s="1">
        <v>37259</v>
      </c>
      <c r="J9364" t="s">
        <v>45096</v>
      </c>
      <c r="K9364" t="s">
        <v>37489</v>
      </c>
      <c r="L9364">
        <v>39987</v>
      </c>
      <c r="M9364" t="s">
        <v>280</v>
      </c>
      <c r="N9364" s="1">
        <v>45084</v>
      </c>
      <c r="O9364" s="1">
        <v>45086</v>
      </c>
      <c r="P9364">
        <v>79</v>
      </c>
      <c r="Q9364">
        <v>4</v>
      </c>
      <c r="R9364" t="s">
        <v>53</v>
      </c>
      <c r="S9364">
        <v>4</v>
      </c>
      <c r="T9364">
        <v>0</v>
      </c>
      <c r="U9364">
        <v>2</v>
      </c>
      <c r="V9364">
        <v>264</v>
      </c>
      <c r="W9364" t="s">
        <v>41</v>
      </c>
      <c r="X9364" t="s">
        <v>45097</v>
      </c>
      <c r="Y9364" t="s">
        <v>81</v>
      </c>
      <c r="Z9364" s="1">
        <v>45061</v>
      </c>
      <c r="AA9364" s="2">
        <v>0.50023148148148155</v>
      </c>
      <c r="AB9364" s="2">
        <v>0.46730324074074076</v>
      </c>
      <c r="AC9364" t="s">
        <v>45</v>
      </c>
      <c r="AD9364" t="s">
        <v>44</v>
      </c>
      <c r="AE9364" t="s">
        <v>44</v>
      </c>
      <c r="AF9364">
        <v>132</v>
      </c>
    </row>
    <row r="9365" spans="1:32">
      <c r="A9365">
        <v>35659</v>
      </c>
      <c r="B9365">
        <v>34759</v>
      </c>
      <c r="C9365" t="s">
        <v>571</v>
      </c>
      <c r="D9365" t="s">
        <v>13397</v>
      </c>
      <c r="E9365" t="s">
        <v>48</v>
      </c>
      <c r="F9365" t="s">
        <v>45098</v>
      </c>
      <c r="G9365" t="s">
        <v>45099</v>
      </c>
      <c r="H9365" t="s">
        <v>179</v>
      </c>
      <c r="I9365" s="1">
        <v>16386</v>
      </c>
      <c r="J9365" t="s">
        <v>45100</v>
      </c>
      <c r="K9365" t="s">
        <v>45101</v>
      </c>
      <c r="L9365">
        <v>95506</v>
      </c>
      <c r="M9365" t="s">
        <v>179</v>
      </c>
      <c r="N9365" s="1">
        <v>45002</v>
      </c>
      <c r="O9365" s="1">
        <v>45006</v>
      </c>
      <c r="P9365">
        <v>61</v>
      </c>
      <c r="Q9365">
        <v>3</v>
      </c>
      <c r="R9365" t="s">
        <v>53</v>
      </c>
      <c r="S9365">
        <v>1</v>
      </c>
      <c r="T9365">
        <v>2</v>
      </c>
      <c r="U9365">
        <v>4</v>
      </c>
      <c r="V9365">
        <v>508</v>
      </c>
      <c r="W9365" t="s">
        <v>54</v>
      </c>
      <c r="X9365" t="s">
        <v>45102</v>
      </c>
      <c r="Y9365" t="s">
        <v>6</v>
      </c>
      <c r="Z9365" s="1">
        <v>44979</v>
      </c>
      <c r="AA9365" s="2">
        <v>0.81664351851851846</v>
      </c>
      <c r="AB9365" s="2">
        <v>0.77703703703703697</v>
      </c>
      <c r="AC9365" t="s">
        <v>45</v>
      </c>
      <c r="AD9365" t="s">
        <v>44</v>
      </c>
      <c r="AE9365" t="s">
        <v>44</v>
      </c>
      <c r="AF9365">
        <v>127</v>
      </c>
    </row>
    <row r="9366" spans="1:32">
      <c r="A9366">
        <v>35663</v>
      </c>
      <c r="B9366">
        <v>34763</v>
      </c>
      <c r="C9366" t="s">
        <v>4490</v>
      </c>
      <c r="D9366" t="s">
        <v>222</v>
      </c>
      <c r="E9366" t="s">
        <v>34</v>
      </c>
      <c r="F9366" t="s">
        <v>45103</v>
      </c>
      <c r="G9366" t="s">
        <v>45104</v>
      </c>
      <c r="H9366" t="s">
        <v>37</v>
      </c>
      <c r="I9366" s="1">
        <v>23007</v>
      </c>
      <c r="J9366" t="s">
        <v>45105</v>
      </c>
      <c r="K9366" t="s">
        <v>45106</v>
      </c>
      <c r="L9366">
        <v>96174</v>
      </c>
      <c r="M9366" t="s">
        <v>37</v>
      </c>
      <c r="N9366" s="1">
        <v>44948</v>
      </c>
      <c r="O9366" s="1">
        <v>44949</v>
      </c>
      <c r="P9366">
        <v>96</v>
      </c>
      <c r="Q9366">
        <v>4</v>
      </c>
      <c r="R9366" t="s">
        <v>40</v>
      </c>
      <c r="S9366">
        <v>3</v>
      </c>
      <c r="T9366">
        <v>1</v>
      </c>
      <c r="U9366">
        <v>1</v>
      </c>
      <c r="V9366">
        <v>235</v>
      </c>
      <c r="W9366" t="s">
        <v>41</v>
      </c>
      <c r="X9366" t="s">
        <v>45107</v>
      </c>
      <c r="Y9366" t="s">
        <v>65</v>
      </c>
      <c r="Z9366" s="1">
        <v>44934</v>
      </c>
      <c r="AA9366" s="2">
        <v>0.94712962962962965</v>
      </c>
      <c r="AB9366" s="2">
        <v>0.8185069444444445</v>
      </c>
      <c r="AC9366" t="s">
        <v>44</v>
      </c>
      <c r="AD9366" t="s">
        <v>44</v>
      </c>
      <c r="AE9366" t="s">
        <v>45</v>
      </c>
      <c r="AF9366">
        <v>235</v>
      </c>
    </row>
    <row r="9367" spans="1:32">
      <c r="A9367">
        <v>35664</v>
      </c>
      <c r="B9367">
        <v>34764</v>
      </c>
      <c r="C9367" t="s">
        <v>5242</v>
      </c>
      <c r="D9367" t="s">
        <v>2587</v>
      </c>
      <c r="E9367" t="s">
        <v>34</v>
      </c>
      <c r="F9367" t="s">
        <v>45108</v>
      </c>
      <c r="G9367" t="s">
        <v>45109</v>
      </c>
      <c r="H9367" t="s">
        <v>423</v>
      </c>
      <c r="I9367" s="1">
        <v>36364</v>
      </c>
      <c r="J9367" t="s">
        <v>45110</v>
      </c>
      <c r="K9367" t="s">
        <v>45111</v>
      </c>
      <c r="L9367">
        <v>72714</v>
      </c>
      <c r="M9367" t="s">
        <v>423</v>
      </c>
      <c r="N9367" s="1">
        <v>45007</v>
      </c>
      <c r="O9367" s="1">
        <v>45009</v>
      </c>
      <c r="P9367">
        <v>85</v>
      </c>
      <c r="Q9367">
        <v>4</v>
      </c>
      <c r="R9367" t="s">
        <v>53</v>
      </c>
      <c r="S9367">
        <v>3</v>
      </c>
      <c r="T9367">
        <v>2</v>
      </c>
      <c r="U9367">
        <v>2</v>
      </c>
      <c r="V9367">
        <v>248</v>
      </c>
      <c r="W9367" t="s">
        <v>41</v>
      </c>
      <c r="X9367" t="s">
        <v>45112</v>
      </c>
      <c r="Y9367" t="s">
        <v>43</v>
      </c>
      <c r="Z9367" s="1">
        <v>44972</v>
      </c>
      <c r="AA9367" s="2">
        <v>0.88252314814814825</v>
      </c>
      <c r="AB9367" s="2">
        <v>0.86994212962962969</v>
      </c>
      <c r="AC9367" t="s">
        <v>45</v>
      </c>
      <c r="AD9367" t="s">
        <v>44</v>
      </c>
      <c r="AE9367" t="s">
        <v>44</v>
      </c>
      <c r="AF9367">
        <v>124</v>
      </c>
    </row>
    <row r="9368" spans="1:32">
      <c r="A9368">
        <v>35665</v>
      </c>
      <c r="B9368">
        <v>34765</v>
      </c>
      <c r="C9368" t="s">
        <v>1247</v>
      </c>
      <c r="D9368" t="s">
        <v>348</v>
      </c>
      <c r="E9368" t="s">
        <v>34</v>
      </c>
      <c r="F9368" t="s">
        <v>45113</v>
      </c>
      <c r="G9368" t="s">
        <v>45114</v>
      </c>
      <c r="H9368" t="s">
        <v>171</v>
      </c>
      <c r="I9368" s="1">
        <v>28889</v>
      </c>
      <c r="J9368" t="s">
        <v>45115</v>
      </c>
      <c r="K9368" t="s">
        <v>6327</v>
      </c>
      <c r="L9368">
        <v>76117</v>
      </c>
      <c r="M9368" t="s">
        <v>171</v>
      </c>
      <c r="N9368" s="1">
        <v>45239</v>
      </c>
      <c r="O9368" s="1">
        <v>45244</v>
      </c>
      <c r="P9368">
        <v>100</v>
      </c>
      <c r="Q9368">
        <v>4</v>
      </c>
      <c r="R9368" t="s">
        <v>53</v>
      </c>
      <c r="S9368">
        <v>1</v>
      </c>
      <c r="T9368">
        <v>2</v>
      </c>
      <c r="U9368">
        <v>5</v>
      </c>
      <c r="V9368">
        <v>705</v>
      </c>
      <c r="W9368" t="s">
        <v>41</v>
      </c>
      <c r="X9368" t="s">
        <v>45116</v>
      </c>
      <c r="Y9368" t="s">
        <v>43</v>
      </c>
      <c r="Z9368" s="1">
        <v>45216</v>
      </c>
      <c r="AA9368" s="2">
        <v>8.7847222222222229E-2</v>
      </c>
      <c r="AB9368" s="2">
        <v>0.25321759259259258</v>
      </c>
      <c r="AC9368" t="s">
        <v>45</v>
      </c>
      <c r="AD9368" t="s">
        <v>45</v>
      </c>
      <c r="AE9368" t="s">
        <v>44</v>
      </c>
      <c r="AF9368">
        <v>141</v>
      </c>
    </row>
    <row r="9369" spans="1:32">
      <c r="A9369">
        <v>35669</v>
      </c>
      <c r="B9369">
        <v>34769</v>
      </c>
      <c r="C9369" t="s">
        <v>3403</v>
      </c>
      <c r="D9369" t="s">
        <v>1404</v>
      </c>
      <c r="E9369" t="s">
        <v>48</v>
      </c>
      <c r="F9369" t="s">
        <v>45117</v>
      </c>
      <c r="G9369">
        <f>1-947-208-2205</f>
        <v>-3359</v>
      </c>
      <c r="H9369" t="s">
        <v>904</v>
      </c>
      <c r="I9369" s="1">
        <v>24289</v>
      </c>
      <c r="J9369" t="s">
        <v>45118</v>
      </c>
      <c r="K9369" t="s">
        <v>11955</v>
      </c>
      <c r="L9369">
        <v>25111</v>
      </c>
      <c r="M9369" t="s">
        <v>904</v>
      </c>
      <c r="N9369" s="1">
        <v>45056</v>
      </c>
      <c r="O9369" s="1">
        <v>45059</v>
      </c>
      <c r="P9369">
        <v>42</v>
      </c>
      <c r="Q9369">
        <v>2</v>
      </c>
      <c r="R9369" t="s">
        <v>40</v>
      </c>
      <c r="S9369">
        <v>1</v>
      </c>
      <c r="T9369">
        <v>1</v>
      </c>
      <c r="U9369">
        <v>3</v>
      </c>
      <c r="V9369">
        <v>729</v>
      </c>
      <c r="W9369" t="s">
        <v>54</v>
      </c>
      <c r="X9369" t="s">
        <v>45119</v>
      </c>
      <c r="Y9369" t="s">
        <v>81</v>
      </c>
      <c r="Z9369" s="1">
        <v>45037</v>
      </c>
      <c r="AA9369" s="2">
        <v>0.91236111111111118</v>
      </c>
      <c r="AB9369" s="2">
        <v>0.34002314814814816</v>
      </c>
      <c r="AC9369" t="s">
        <v>45</v>
      </c>
      <c r="AD9369" t="s">
        <v>44</v>
      </c>
      <c r="AE9369" t="s">
        <v>44</v>
      </c>
      <c r="AF9369">
        <v>243</v>
      </c>
    </row>
    <row r="9370" spans="1:32">
      <c r="A9370">
        <v>35670</v>
      </c>
      <c r="B9370">
        <v>34770</v>
      </c>
      <c r="C9370" t="s">
        <v>751</v>
      </c>
      <c r="D9370" t="s">
        <v>37010</v>
      </c>
      <c r="E9370" t="s">
        <v>34</v>
      </c>
      <c r="F9370" t="s">
        <v>45120</v>
      </c>
      <c r="G9370" t="s">
        <v>45121</v>
      </c>
      <c r="H9370" t="s">
        <v>457</v>
      </c>
      <c r="I9370" s="1">
        <v>17501</v>
      </c>
      <c r="J9370" t="s">
        <v>45122</v>
      </c>
      <c r="K9370" t="s">
        <v>898</v>
      </c>
      <c r="L9370">
        <v>4872</v>
      </c>
      <c r="M9370" t="s">
        <v>457</v>
      </c>
      <c r="N9370" s="1">
        <v>44976</v>
      </c>
      <c r="O9370" s="1">
        <v>44977</v>
      </c>
      <c r="P9370">
        <v>42</v>
      </c>
      <c r="Q9370">
        <v>2</v>
      </c>
      <c r="R9370" t="s">
        <v>40</v>
      </c>
      <c r="S9370">
        <v>4</v>
      </c>
      <c r="T9370">
        <v>2</v>
      </c>
      <c r="U9370">
        <v>1</v>
      </c>
      <c r="V9370">
        <v>232</v>
      </c>
      <c r="W9370" t="s">
        <v>54</v>
      </c>
      <c r="X9370" t="s">
        <v>45123</v>
      </c>
      <c r="Y9370" t="s">
        <v>81</v>
      </c>
      <c r="Z9370" s="1">
        <v>44954</v>
      </c>
      <c r="AA9370" s="2">
        <v>0.43582175925925926</v>
      </c>
      <c r="AB9370" s="2">
        <v>0.36199074074074072</v>
      </c>
      <c r="AC9370" t="s">
        <v>45</v>
      </c>
      <c r="AD9370" t="s">
        <v>44</v>
      </c>
      <c r="AE9370" t="s">
        <v>45</v>
      </c>
      <c r="AF9370">
        <v>232</v>
      </c>
    </row>
    <row r="9371" spans="1:32">
      <c r="A9371">
        <v>35673</v>
      </c>
      <c r="B9371">
        <v>34773</v>
      </c>
      <c r="C9371" t="s">
        <v>8967</v>
      </c>
      <c r="D9371" t="s">
        <v>774</v>
      </c>
      <c r="E9371" t="s">
        <v>34</v>
      </c>
      <c r="F9371" t="s">
        <v>45124</v>
      </c>
      <c r="G9371" t="s">
        <v>45125</v>
      </c>
      <c r="H9371" t="s">
        <v>109</v>
      </c>
      <c r="I9371" s="1">
        <v>34121</v>
      </c>
      <c r="J9371" t="s">
        <v>45126</v>
      </c>
      <c r="K9371" t="s">
        <v>45127</v>
      </c>
      <c r="L9371">
        <v>31272</v>
      </c>
      <c r="M9371" t="s">
        <v>109</v>
      </c>
      <c r="N9371" s="1">
        <v>45168</v>
      </c>
      <c r="O9371" s="1">
        <v>45169</v>
      </c>
      <c r="P9371">
        <v>27</v>
      </c>
      <c r="Q9371">
        <v>2</v>
      </c>
      <c r="R9371" t="s">
        <v>40</v>
      </c>
      <c r="S9371">
        <v>3</v>
      </c>
      <c r="T9371">
        <v>0</v>
      </c>
      <c r="U9371">
        <v>1</v>
      </c>
      <c r="V9371">
        <v>229</v>
      </c>
      <c r="W9371" t="s">
        <v>41</v>
      </c>
      <c r="X9371" t="s">
        <v>45128</v>
      </c>
      <c r="Y9371" t="s">
        <v>6</v>
      </c>
      <c r="Z9371" s="1">
        <v>45133</v>
      </c>
      <c r="AA9371" s="2">
        <v>0.98238425925925921</v>
      </c>
      <c r="AB9371" s="2">
        <v>0.28562500000000002</v>
      </c>
      <c r="AC9371" t="s">
        <v>44</v>
      </c>
      <c r="AD9371" t="s">
        <v>44</v>
      </c>
      <c r="AE9371" t="s">
        <v>45</v>
      </c>
      <c r="AF9371">
        <v>229</v>
      </c>
    </row>
    <row r="9372" spans="1:32">
      <c r="A9372">
        <v>35674</v>
      </c>
      <c r="B9372">
        <v>34774</v>
      </c>
      <c r="C9372" t="s">
        <v>7603</v>
      </c>
      <c r="D9372" t="s">
        <v>3268</v>
      </c>
      <c r="E9372" t="s">
        <v>34</v>
      </c>
      <c r="F9372" t="s">
        <v>45129</v>
      </c>
      <c r="G9372" t="s">
        <v>45130</v>
      </c>
      <c r="H9372" t="s">
        <v>1301</v>
      </c>
      <c r="I9372" s="1">
        <v>35057</v>
      </c>
      <c r="J9372" t="s">
        <v>45131</v>
      </c>
      <c r="K9372" t="s">
        <v>45132</v>
      </c>
      <c r="L9372">
        <v>92862</v>
      </c>
      <c r="M9372" t="s">
        <v>1301</v>
      </c>
      <c r="N9372" s="1">
        <v>45240</v>
      </c>
      <c r="O9372" s="1">
        <v>45245</v>
      </c>
      <c r="P9372">
        <v>62</v>
      </c>
      <c r="Q9372">
        <v>3</v>
      </c>
      <c r="R9372" t="s">
        <v>63</v>
      </c>
      <c r="S9372">
        <v>1</v>
      </c>
      <c r="T9372">
        <v>1</v>
      </c>
      <c r="U9372">
        <v>5</v>
      </c>
      <c r="V9372">
        <v>305</v>
      </c>
      <c r="W9372" t="s">
        <v>41</v>
      </c>
      <c r="X9372" t="s">
        <v>45133</v>
      </c>
      <c r="Y9372" t="s">
        <v>43</v>
      </c>
      <c r="Z9372" s="1">
        <v>45223</v>
      </c>
      <c r="AA9372" s="2">
        <v>0.6950925925925926</v>
      </c>
      <c r="AB9372" s="2">
        <v>0.50950231481481478</v>
      </c>
      <c r="AC9372" t="s">
        <v>45</v>
      </c>
      <c r="AD9372" t="s">
        <v>45</v>
      </c>
      <c r="AE9372" t="s">
        <v>45</v>
      </c>
      <c r="AF9372">
        <v>61</v>
      </c>
    </row>
    <row r="9373" spans="1:32">
      <c r="A9373">
        <v>35677</v>
      </c>
      <c r="B9373">
        <v>34777</v>
      </c>
      <c r="C9373" t="s">
        <v>552</v>
      </c>
      <c r="D9373" t="s">
        <v>2081</v>
      </c>
      <c r="E9373" t="s">
        <v>48</v>
      </c>
      <c r="F9373" t="s">
        <v>45134</v>
      </c>
      <c r="G9373" t="s">
        <v>45135</v>
      </c>
      <c r="H9373" t="s">
        <v>86</v>
      </c>
      <c r="I9373" s="1">
        <v>21983</v>
      </c>
      <c r="J9373" t="s">
        <v>45136</v>
      </c>
      <c r="K9373" t="s">
        <v>9097</v>
      </c>
      <c r="L9373">
        <v>97231</v>
      </c>
      <c r="M9373" t="s">
        <v>86</v>
      </c>
      <c r="N9373" s="1">
        <v>45194</v>
      </c>
      <c r="O9373" s="1">
        <v>45199</v>
      </c>
      <c r="P9373">
        <v>45</v>
      </c>
      <c r="Q9373">
        <v>2</v>
      </c>
      <c r="R9373" t="s">
        <v>40</v>
      </c>
      <c r="S9373">
        <v>3</v>
      </c>
      <c r="T9373">
        <v>0</v>
      </c>
      <c r="U9373">
        <v>5</v>
      </c>
      <c r="V9373">
        <v>1195</v>
      </c>
      <c r="W9373" t="s">
        <v>54</v>
      </c>
      <c r="X9373" t="s">
        <v>45137</v>
      </c>
      <c r="Y9373" t="s">
        <v>43</v>
      </c>
      <c r="Z9373" s="1">
        <v>45170</v>
      </c>
      <c r="AA9373" s="2">
        <v>0.39112268518518517</v>
      </c>
      <c r="AB9373" s="2">
        <v>0.94155092592592593</v>
      </c>
      <c r="AC9373" t="s">
        <v>44</v>
      </c>
      <c r="AD9373" t="s">
        <v>45</v>
      </c>
      <c r="AE9373" t="s">
        <v>45</v>
      </c>
      <c r="AF9373">
        <v>239</v>
      </c>
    </row>
    <row r="9374" spans="1:32">
      <c r="A9374">
        <v>35678</v>
      </c>
      <c r="B9374">
        <v>34778</v>
      </c>
      <c r="C9374" t="s">
        <v>1783</v>
      </c>
      <c r="D9374" t="s">
        <v>214</v>
      </c>
      <c r="E9374" t="s">
        <v>48</v>
      </c>
      <c r="F9374" t="s">
        <v>45138</v>
      </c>
      <c r="G9374" t="s">
        <v>45139</v>
      </c>
      <c r="H9374" t="s">
        <v>50</v>
      </c>
      <c r="I9374" s="1">
        <v>32262</v>
      </c>
      <c r="J9374" t="s">
        <v>45140</v>
      </c>
      <c r="K9374" t="s">
        <v>45141</v>
      </c>
      <c r="L9374">
        <v>67723</v>
      </c>
      <c r="M9374" t="s">
        <v>50</v>
      </c>
      <c r="N9374" s="1">
        <v>45106</v>
      </c>
      <c r="O9374" s="1">
        <v>45107</v>
      </c>
      <c r="P9374">
        <v>21</v>
      </c>
      <c r="Q9374">
        <v>1</v>
      </c>
      <c r="R9374" t="s">
        <v>40</v>
      </c>
      <c r="S9374">
        <v>4</v>
      </c>
      <c r="T9374">
        <v>0</v>
      </c>
      <c r="U9374">
        <v>1</v>
      </c>
      <c r="V9374">
        <v>223</v>
      </c>
      <c r="W9374" t="s">
        <v>54</v>
      </c>
      <c r="X9374" t="s">
        <v>45142</v>
      </c>
      <c r="Y9374" t="s">
        <v>43</v>
      </c>
      <c r="Z9374" s="1">
        <v>45074</v>
      </c>
      <c r="AA9374" s="2">
        <v>0.11475694444444444</v>
      </c>
      <c r="AB9374" s="2">
        <v>0.66500000000000004</v>
      </c>
      <c r="AC9374" t="s">
        <v>45</v>
      </c>
      <c r="AD9374" t="s">
        <v>44</v>
      </c>
      <c r="AE9374" t="s">
        <v>45</v>
      </c>
      <c r="AF9374">
        <v>223</v>
      </c>
    </row>
    <row r="9375" spans="1:32">
      <c r="A9375">
        <v>35681</v>
      </c>
      <c r="B9375">
        <v>34781</v>
      </c>
      <c r="C9375" t="s">
        <v>384</v>
      </c>
      <c r="D9375" t="s">
        <v>696</v>
      </c>
      <c r="E9375" t="s">
        <v>34</v>
      </c>
      <c r="F9375" t="s">
        <v>45143</v>
      </c>
      <c r="G9375" t="s">
        <v>45144</v>
      </c>
      <c r="H9375" t="s">
        <v>201</v>
      </c>
      <c r="I9375" s="1">
        <v>31738</v>
      </c>
      <c r="J9375" t="s">
        <v>45145</v>
      </c>
      <c r="K9375" t="s">
        <v>3660</v>
      </c>
      <c r="L9375">
        <v>56814</v>
      </c>
      <c r="M9375" t="s">
        <v>201</v>
      </c>
      <c r="N9375" s="1">
        <v>44970</v>
      </c>
      <c r="O9375" s="1">
        <v>44974</v>
      </c>
      <c r="P9375">
        <v>67</v>
      </c>
      <c r="Q9375">
        <v>3</v>
      </c>
      <c r="R9375" t="s">
        <v>53</v>
      </c>
      <c r="S9375">
        <v>1</v>
      </c>
      <c r="T9375">
        <v>2</v>
      </c>
      <c r="U9375">
        <v>4</v>
      </c>
      <c r="V9375">
        <v>548</v>
      </c>
      <c r="W9375" t="s">
        <v>41</v>
      </c>
      <c r="X9375" t="s">
        <v>45146</v>
      </c>
      <c r="Y9375" t="s">
        <v>43</v>
      </c>
      <c r="Z9375" s="1">
        <v>44964</v>
      </c>
      <c r="AA9375" s="2">
        <v>7.1238425925925927E-2</v>
      </c>
      <c r="AB9375" s="2">
        <v>0.36043981481481485</v>
      </c>
      <c r="AC9375" t="s">
        <v>45</v>
      </c>
      <c r="AD9375" t="s">
        <v>45</v>
      </c>
      <c r="AE9375" t="s">
        <v>45</v>
      </c>
      <c r="AF9375">
        <v>137</v>
      </c>
    </row>
    <row r="9376" spans="1:32">
      <c r="A9376">
        <v>35682</v>
      </c>
      <c r="B9376">
        <v>34782</v>
      </c>
      <c r="C9376" t="s">
        <v>391</v>
      </c>
      <c r="D9376" t="s">
        <v>2533</v>
      </c>
      <c r="E9376" t="s">
        <v>34</v>
      </c>
      <c r="F9376" t="s">
        <v>45147</v>
      </c>
      <c r="G9376" t="s">
        <v>45148</v>
      </c>
      <c r="H9376" t="s">
        <v>941</v>
      </c>
      <c r="I9376" s="1">
        <v>33294</v>
      </c>
      <c r="J9376" t="s">
        <v>45149</v>
      </c>
      <c r="K9376" t="s">
        <v>38394</v>
      </c>
      <c r="L9376">
        <v>61943</v>
      </c>
      <c r="M9376" t="s">
        <v>941</v>
      </c>
      <c r="N9376" s="1">
        <v>45057</v>
      </c>
      <c r="O9376" s="1">
        <v>45061</v>
      </c>
      <c r="P9376">
        <v>14</v>
      </c>
      <c r="Q9376">
        <v>1</v>
      </c>
      <c r="R9376" t="s">
        <v>63</v>
      </c>
      <c r="S9376">
        <v>3</v>
      </c>
      <c r="T9376">
        <v>1</v>
      </c>
      <c r="U9376">
        <v>4</v>
      </c>
      <c r="V9376">
        <v>348</v>
      </c>
      <c r="W9376" t="s">
        <v>41</v>
      </c>
      <c r="X9376" t="s">
        <v>45150</v>
      </c>
      <c r="Y9376" t="s">
        <v>6</v>
      </c>
      <c r="Z9376" s="1">
        <v>45040</v>
      </c>
      <c r="AA9376" s="2">
        <v>0.48916666666666669</v>
      </c>
      <c r="AB9376" s="2">
        <v>0.15554398148148149</v>
      </c>
      <c r="AC9376" t="s">
        <v>44</v>
      </c>
      <c r="AD9376" t="s">
        <v>44</v>
      </c>
      <c r="AE9376" t="s">
        <v>45</v>
      </c>
      <c r="AF9376">
        <v>87</v>
      </c>
    </row>
    <row r="9377" spans="1:32">
      <c r="A9377">
        <v>35683</v>
      </c>
      <c r="B9377">
        <v>34783</v>
      </c>
      <c r="C9377" t="s">
        <v>391</v>
      </c>
      <c r="D9377" t="s">
        <v>2019</v>
      </c>
      <c r="E9377" t="s">
        <v>34</v>
      </c>
      <c r="F9377" t="s">
        <v>45151</v>
      </c>
      <c r="G9377">
        <f>1-483-486-5816</f>
        <v>-6784</v>
      </c>
      <c r="H9377" t="s">
        <v>330</v>
      </c>
      <c r="I9377" s="1">
        <v>31590</v>
      </c>
      <c r="J9377" t="s">
        <v>45152</v>
      </c>
      <c r="K9377" t="s">
        <v>12493</v>
      </c>
      <c r="L9377">
        <v>49485</v>
      </c>
      <c r="M9377" t="s">
        <v>330</v>
      </c>
      <c r="N9377" s="1">
        <v>45187</v>
      </c>
      <c r="O9377" s="1">
        <v>45190</v>
      </c>
      <c r="P9377">
        <v>84</v>
      </c>
      <c r="Q9377">
        <v>4</v>
      </c>
      <c r="R9377" t="s">
        <v>40</v>
      </c>
      <c r="S9377">
        <v>1</v>
      </c>
      <c r="T9377">
        <v>2</v>
      </c>
      <c r="U9377">
        <v>3</v>
      </c>
      <c r="V9377">
        <v>612</v>
      </c>
      <c r="W9377" t="s">
        <v>41</v>
      </c>
      <c r="X9377" t="s">
        <v>45153</v>
      </c>
      <c r="Y9377" t="s">
        <v>6</v>
      </c>
      <c r="Z9377" s="1">
        <v>45164</v>
      </c>
      <c r="AA9377" s="2">
        <v>0.57452546296296292</v>
      </c>
      <c r="AB9377" s="2">
        <v>0.15777777777777777</v>
      </c>
      <c r="AC9377" t="s">
        <v>44</v>
      </c>
      <c r="AD9377" t="s">
        <v>45</v>
      </c>
      <c r="AE9377" t="s">
        <v>44</v>
      </c>
      <c r="AF9377">
        <v>204</v>
      </c>
    </row>
    <row r="9378" spans="1:32">
      <c r="A9378">
        <v>35684</v>
      </c>
      <c r="B9378">
        <v>34784</v>
      </c>
      <c r="C9378" t="s">
        <v>583</v>
      </c>
      <c r="D9378" t="s">
        <v>1368</v>
      </c>
      <c r="E9378" t="s">
        <v>34</v>
      </c>
      <c r="F9378" t="s">
        <v>45154</v>
      </c>
      <c r="G9378" t="s">
        <v>45155</v>
      </c>
      <c r="H9378" t="s">
        <v>115</v>
      </c>
      <c r="I9378" s="1">
        <v>36729</v>
      </c>
      <c r="J9378" t="s">
        <v>45156</v>
      </c>
      <c r="K9378" t="s">
        <v>45157</v>
      </c>
      <c r="L9378">
        <v>92758</v>
      </c>
      <c r="M9378" t="s">
        <v>115</v>
      </c>
      <c r="N9378" s="1">
        <v>45110</v>
      </c>
      <c r="O9378" s="1">
        <v>45111</v>
      </c>
      <c r="P9378">
        <v>68</v>
      </c>
      <c r="Q9378">
        <v>3</v>
      </c>
      <c r="R9378" t="s">
        <v>63</v>
      </c>
      <c r="S9378">
        <v>4</v>
      </c>
      <c r="T9378">
        <v>0</v>
      </c>
      <c r="U9378">
        <v>1</v>
      </c>
      <c r="V9378">
        <v>86</v>
      </c>
      <c r="W9378" t="s">
        <v>54</v>
      </c>
      <c r="X9378" t="s">
        <v>45158</v>
      </c>
      <c r="Y9378" t="s">
        <v>6</v>
      </c>
      <c r="Z9378" s="1">
        <v>45099</v>
      </c>
      <c r="AA9378" s="2">
        <v>0.95837962962962964</v>
      </c>
      <c r="AB9378" s="2">
        <v>0.17478009259259261</v>
      </c>
      <c r="AC9378" t="s">
        <v>44</v>
      </c>
      <c r="AD9378" t="s">
        <v>44</v>
      </c>
      <c r="AE9378" t="s">
        <v>44</v>
      </c>
      <c r="AF9378">
        <v>86</v>
      </c>
    </row>
    <row r="9379" spans="1:32">
      <c r="A9379">
        <v>35685</v>
      </c>
      <c r="B9379">
        <v>34785</v>
      </c>
      <c r="C9379" t="s">
        <v>90</v>
      </c>
      <c r="D9379" t="s">
        <v>1263</v>
      </c>
      <c r="E9379" t="s">
        <v>48</v>
      </c>
      <c r="F9379" t="s">
        <v>45159</v>
      </c>
      <c r="G9379" t="s">
        <v>45160</v>
      </c>
      <c r="H9379" t="s">
        <v>179</v>
      </c>
      <c r="I9379" s="1">
        <v>35538</v>
      </c>
      <c r="J9379" t="s">
        <v>45161</v>
      </c>
      <c r="K9379" t="s">
        <v>45162</v>
      </c>
      <c r="L9379">
        <v>42586</v>
      </c>
      <c r="M9379" t="s">
        <v>179</v>
      </c>
      <c r="N9379" s="1">
        <v>45109</v>
      </c>
      <c r="O9379" s="1">
        <v>45114</v>
      </c>
      <c r="P9379">
        <v>85</v>
      </c>
      <c r="Q9379">
        <v>4</v>
      </c>
      <c r="R9379" t="s">
        <v>53</v>
      </c>
      <c r="S9379">
        <v>4</v>
      </c>
      <c r="T9379">
        <v>0</v>
      </c>
      <c r="U9379">
        <v>5</v>
      </c>
      <c r="V9379">
        <v>670</v>
      </c>
      <c r="W9379" t="s">
        <v>54</v>
      </c>
      <c r="X9379" t="s">
        <v>45163</v>
      </c>
      <c r="Y9379" t="s">
        <v>81</v>
      </c>
      <c r="Z9379" s="1">
        <v>45092</v>
      </c>
      <c r="AA9379" s="2">
        <v>0.94158564814814805</v>
      </c>
      <c r="AB9379" s="2">
        <v>0.34217592592592588</v>
      </c>
      <c r="AC9379" t="s">
        <v>45</v>
      </c>
      <c r="AD9379" t="s">
        <v>45</v>
      </c>
      <c r="AE9379" t="s">
        <v>45</v>
      </c>
      <c r="AF9379">
        <v>134</v>
      </c>
    </row>
    <row r="9380" spans="1:32">
      <c r="A9380">
        <v>35686</v>
      </c>
      <c r="B9380">
        <v>34786</v>
      </c>
      <c r="C9380" t="s">
        <v>236</v>
      </c>
      <c r="D9380" t="s">
        <v>1433</v>
      </c>
      <c r="E9380" t="s">
        <v>48</v>
      </c>
      <c r="F9380" t="s">
        <v>45164</v>
      </c>
      <c r="G9380" t="s">
        <v>45165</v>
      </c>
      <c r="H9380" t="s">
        <v>272</v>
      </c>
      <c r="I9380" s="1">
        <v>20723</v>
      </c>
      <c r="J9380" t="s">
        <v>45166</v>
      </c>
      <c r="K9380" t="s">
        <v>45167</v>
      </c>
      <c r="L9380">
        <v>30856</v>
      </c>
      <c r="M9380" t="s">
        <v>272</v>
      </c>
      <c r="N9380" s="1">
        <v>45222</v>
      </c>
      <c r="O9380" s="1">
        <v>45224</v>
      </c>
      <c r="P9380">
        <v>72</v>
      </c>
      <c r="Q9380">
        <v>3</v>
      </c>
      <c r="R9380" t="s">
        <v>40</v>
      </c>
      <c r="S9380">
        <v>3</v>
      </c>
      <c r="T9380">
        <v>2</v>
      </c>
      <c r="U9380">
        <v>2</v>
      </c>
      <c r="V9380">
        <v>434</v>
      </c>
      <c r="W9380" t="s">
        <v>41</v>
      </c>
      <c r="X9380" t="s">
        <v>45168</v>
      </c>
      <c r="Y9380" t="s">
        <v>6</v>
      </c>
      <c r="Z9380" s="1">
        <v>45191</v>
      </c>
      <c r="AA9380" s="2">
        <v>0.27417824074074076</v>
      </c>
      <c r="AB9380" s="2">
        <v>0.45959490740740744</v>
      </c>
      <c r="AC9380" t="s">
        <v>44</v>
      </c>
      <c r="AD9380" t="s">
        <v>44</v>
      </c>
      <c r="AE9380" t="s">
        <v>45</v>
      </c>
      <c r="AF9380">
        <v>217</v>
      </c>
    </row>
    <row r="9381" spans="1:32">
      <c r="A9381">
        <v>35687</v>
      </c>
      <c r="B9381">
        <v>34787</v>
      </c>
      <c r="C9381" t="s">
        <v>229</v>
      </c>
      <c r="D9381" t="s">
        <v>359</v>
      </c>
      <c r="E9381" t="s">
        <v>48</v>
      </c>
      <c r="F9381" t="s">
        <v>45169</v>
      </c>
      <c r="G9381" t="s">
        <v>45170</v>
      </c>
      <c r="H9381" t="s">
        <v>280</v>
      </c>
      <c r="I9381" s="1">
        <v>29664</v>
      </c>
      <c r="J9381" t="s">
        <v>45171</v>
      </c>
      <c r="K9381" t="s">
        <v>45172</v>
      </c>
      <c r="L9381">
        <v>55495</v>
      </c>
      <c r="M9381" t="s">
        <v>280</v>
      </c>
      <c r="N9381" s="1">
        <v>45148</v>
      </c>
      <c r="O9381" s="1">
        <v>45150</v>
      </c>
      <c r="P9381">
        <v>100</v>
      </c>
      <c r="Q9381">
        <v>4</v>
      </c>
      <c r="R9381" t="s">
        <v>53</v>
      </c>
      <c r="S9381">
        <v>2</v>
      </c>
      <c r="T9381">
        <v>2</v>
      </c>
      <c r="U9381">
        <v>2</v>
      </c>
      <c r="V9381">
        <v>278</v>
      </c>
      <c r="W9381" t="s">
        <v>41</v>
      </c>
      <c r="X9381" t="s">
        <v>45173</v>
      </c>
      <c r="Y9381" t="s">
        <v>6</v>
      </c>
      <c r="Z9381" s="1">
        <v>45143</v>
      </c>
      <c r="AA9381" s="2">
        <v>0.25319444444444444</v>
      </c>
      <c r="AB9381" s="2">
        <v>8.611111111111111E-3</v>
      </c>
      <c r="AC9381" t="s">
        <v>44</v>
      </c>
      <c r="AD9381" t="s">
        <v>45</v>
      </c>
      <c r="AE9381" t="s">
        <v>45</v>
      </c>
      <c r="AF9381">
        <v>139</v>
      </c>
    </row>
    <row r="9382" spans="1:32">
      <c r="A9382">
        <v>35688</v>
      </c>
      <c r="B9382">
        <v>34788</v>
      </c>
      <c r="C9382" t="s">
        <v>409</v>
      </c>
      <c r="D9382" t="s">
        <v>1509</v>
      </c>
      <c r="E9382" t="s">
        <v>48</v>
      </c>
      <c r="F9382" t="s">
        <v>45174</v>
      </c>
      <c r="G9382" t="s">
        <v>45175</v>
      </c>
      <c r="H9382" t="s">
        <v>171</v>
      </c>
      <c r="I9382" s="1">
        <v>35935</v>
      </c>
      <c r="J9382" t="s">
        <v>45176</v>
      </c>
      <c r="K9382" t="s">
        <v>45177</v>
      </c>
      <c r="L9382">
        <v>81433</v>
      </c>
      <c r="M9382" t="s">
        <v>171</v>
      </c>
      <c r="N9382" s="1">
        <v>45035</v>
      </c>
      <c r="O9382" s="1">
        <v>45038</v>
      </c>
      <c r="P9382">
        <v>12</v>
      </c>
      <c r="Q9382">
        <v>1</v>
      </c>
      <c r="R9382" t="s">
        <v>40</v>
      </c>
      <c r="S9382">
        <v>3</v>
      </c>
      <c r="T9382">
        <v>0</v>
      </c>
      <c r="U9382">
        <v>3</v>
      </c>
      <c r="V9382">
        <v>651</v>
      </c>
      <c r="W9382" t="s">
        <v>54</v>
      </c>
      <c r="X9382" t="s">
        <v>45178</v>
      </c>
      <c r="Y9382" t="s">
        <v>6</v>
      </c>
      <c r="Z9382" s="1">
        <v>45012</v>
      </c>
      <c r="AA9382" s="2">
        <v>4.2592592592592595E-3</v>
      </c>
      <c r="AB9382" s="2">
        <v>0.86268518518518522</v>
      </c>
      <c r="AC9382" t="s">
        <v>44</v>
      </c>
      <c r="AD9382" t="s">
        <v>45</v>
      </c>
      <c r="AE9382" t="s">
        <v>45</v>
      </c>
      <c r="AF9382">
        <v>217</v>
      </c>
    </row>
    <row r="9383" spans="1:32">
      <c r="A9383">
        <v>35690</v>
      </c>
      <c r="B9383">
        <v>34790</v>
      </c>
      <c r="C9383" t="s">
        <v>662</v>
      </c>
      <c r="D9383" t="s">
        <v>1074</v>
      </c>
      <c r="E9383" t="s">
        <v>34</v>
      </c>
      <c r="F9383" t="s">
        <v>44932</v>
      </c>
      <c r="G9383" t="s">
        <v>45179</v>
      </c>
      <c r="H9383" t="s">
        <v>457</v>
      </c>
      <c r="I9383" s="1">
        <v>32497</v>
      </c>
      <c r="J9383" t="s">
        <v>45180</v>
      </c>
      <c r="K9383" t="s">
        <v>45181</v>
      </c>
      <c r="L9383">
        <v>35751</v>
      </c>
      <c r="M9383" t="s">
        <v>457</v>
      </c>
      <c r="N9383" s="1">
        <v>44942</v>
      </c>
      <c r="O9383" s="1">
        <v>44943</v>
      </c>
      <c r="P9383">
        <v>94</v>
      </c>
      <c r="Q9383">
        <v>4</v>
      </c>
      <c r="R9383" t="s">
        <v>53</v>
      </c>
      <c r="S9383">
        <v>4</v>
      </c>
      <c r="T9383">
        <v>1</v>
      </c>
      <c r="U9383">
        <v>1</v>
      </c>
      <c r="V9383">
        <v>136</v>
      </c>
      <c r="W9383" t="s">
        <v>54</v>
      </c>
      <c r="X9383" t="s">
        <v>45182</v>
      </c>
      <c r="Y9383" t="s">
        <v>81</v>
      </c>
      <c r="Z9383" s="1">
        <v>44927</v>
      </c>
      <c r="AA9383" s="2">
        <v>0.2913310185185185</v>
      </c>
      <c r="AB9383" s="2">
        <v>0.74045138888888884</v>
      </c>
      <c r="AC9383" t="s">
        <v>45</v>
      </c>
      <c r="AD9383" t="s">
        <v>44</v>
      </c>
      <c r="AE9383" t="s">
        <v>45</v>
      </c>
      <c r="AF9383">
        <v>136</v>
      </c>
    </row>
    <row r="9384" spans="1:32">
      <c r="A9384">
        <v>35692</v>
      </c>
      <c r="B9384">
        <v>34792</v>
      </c>
      <c r="C9384" t="s">
        <v>4542</v>
      </c>
      <c r="D9384" t="s">
        <v>4286</v>
      </c>
      <c r="E9384" t="s">
        <v>34</v>
      </c>
      <c r="F9384" t="s">
        <v>45183</v>
      </c>
      <c r="G9384" t="s">
        <v>45184</v>
      </c>
      <c r="H9384" t="s">
        <v>418</v>
      </c>
      <c r="I9384" s="1">
        <v>38368</v>
      </c>
      <c r="J9384" t="s">
        <v>45185</v>
      </c>
      <c r="K9384" t="s">
        <v>45186</v>
      </c>
      <c r="L9384">
        <v>64272</v>
      </c>
      <c r="M9384" t="s">
        <v>418</v>
      </c>
      <c r="N9384" s="1">
        <v>45256</v>
      </c>
      <c r="O9384" s="1">
        <v>45259</v>
      </c>
      <c r="P9384">
        <v>96</v>
      </c>
      <c r="Q9384">
        <v>4</v>
      </c>
      <c r="R9384" t="s">
        <v>40</v>
      </c>
      <c r="S9384">
        <v>3</v>
      </c>
      <c r="T9384">
        <v>1</v>
      </c>
      <c r="U9384">
        <v>3</v>
      </c>
      <c r="V9384">
        <v>732</v>
      </c>
      <c r="W9384" t="s">
        <v>41</v>
      </c>
      <c r="X9384" t="s">
        <v>45187</v>
      </c>
      <c r="Y9384" t="s">
        <v>65</v>
      </c>
      <c r="Z9384" s="1">
        <v>45248</v>
      </c>
      <c r="AA9384" s="2">
        <v>0.16917824074074073</v>
      </c>
      <c r="AB9384" s="2">
        <v>0.87861111111111112</v>
      </c>
      <c r="AC9384" t="s">
        <v>45</v>
      </c>
      <c r="AD9384" t="s">
        <v>44</v>
      </c>
      <c r="AE9384" t="s">
        <v>44</v>
      </c>
      <c r="AF9384">
        <v>244</v>
      </c>
    </row>
    <row r="9385" spans="1:32">
      <c r="A9385">
        <v>35693</v>
      </c>
      <c r="B9385">
        <v>34793</v>
      </c>
      <c r="C9385" t="s">
        <v>881</v>
      </c>
      <c r="D9385" t="s">
        <v>2828</v>
      </c>
      <c r="E9385" t="s">
        <v>48</v>
      </c>
      <c r="F9385" t="s">
        <v>45188</v>
      </c>
      <c r="G9385" t="s">
        <v>45189</v>
      </c>
      <c r="H9385" t="s">
        <v>156</v>
      </c>
      <c r="I9385" s="1">
        <v>24834</v>
      </c>
      <c r="J9385" t="s">
        <v>45190</v>
      </c>
      <c r="K9385" t="s">
        <v>34867</v>
      </c>
      <c r="L9385">
        <v>85053</v>
      </c>
      <c r="M9385" t="s">
        <v>156</v>
      </c>
      <c r="N9385" s="1">
        <v>45070</v>
      </c>
      <c r="O9385" s="1">
        <v>45073</v>
      </c>
      <c r="P9385">
        <v>95</v>
      </c>
      <c r="Q9385">
        <v>4</v>
      </c>
      <c r="R9385" t="s">
        <v>63</v>
      </c>
      <c r="S9385">
        <v>2</v>
      </c>
      <c r="T9385">
        <v>1</v>
      </c>
      <c r="U9385">
        <v>3</v>
      </c>
      <c r="V9385">
        <v>240</v>
      </c>
      <c r="W9385" t="s">
        <v>54</v>
      </c>
      <c r="X9385" t="s">
        <v>45191</v>
      </c>
      <c r="Y9385" t="s">
        <v>6</v>
      </c>
      <c r="Z9385" s="1">
        <v>45037</v>
      </c>
      <c r="AA9385" s="2">
        <v>0.63280092592592596</v>
      </c>
      <c r="AB9385" s="2">
        <v>0.58376157407407414</v>
      </c>
      <c r="AC9385" t="s">
        <v>45</v>
      </c>
      <c r="AD9385" t="s">
        <v>45</v>
      </c>
      <c r="AE9385" t="s">
        <v>44</v>
      </c>
      <c r="AF9385">
        <v>80</v>
      </c>
    </row>
    <row r="9386" spans="1:32">
      <c r="A9386">
        <v>35696</v>
      </c>
      <c r="B9386">
        <v>34796</v>
      </c>
      <c r="C9386" t="s">
        <v>90</v>
      </c>
      <c r="D9386" t="s">
        <v>1329</v>
      </c>
      <c r="E9386" t="s">
        <v>48</v>
      </c>
      <c r="F9386" t="s">
        <v>45192</v>
      </c>
      <c r="G9386" t="s">
        <v>45193</v>
      </c>
      <c r="H9386" t="s">
        <v>225</v>
      </c>
      <c r="I9386" s="1">
        <v>16993</v>
      </c>
      <c r="J9386" t="s">
        <v>45194</v>
      </c>
      <c r="K9386" t="s">
        <v>45195</v>
      </c>
      <c r="L9386">
        <v>77281</v>
      </c>
      <c r="M9386" t="s">
        <v>225</v>
      </c>
      <c r="N9386" s="1">
        <v>45293</v>
      </c>
      <c r="O9386" s="1">
        <v>45294</v>
      </c>
      <c r="P9386">
        <v>18</v>
      </c>
      <c r="Q9386">
        <v>1</v>
      </c>
      <c r="R9386" t="s">
        <v>40</v>
      </c>
      <c r="S9386">
        <v>3</v>
      </c>
      <c r="T9386">
        <v>2</v>
      </c>
      <c r="U9386">
        <v>1</v>
      </c>
      <c r="V9386">
        <v>238</v>
      </c>
      <c r="W9386" t="s">
        <v>54</v>
      </c>
      <c r="X9386" t="s">
        <v>45196</v>
      </c>
      <c r="Y9386" t="s">
        <v>65</v>
      </c>
      <c r="Z9386" s="1">
        <v>45287</v>
      </c>
      <c r="AA9386" s="2">
        <v>0.4292361111111111</v>
      </c>
      <c r="AB9386" s="2">
        <v>0.16988425925925923</v>
      </c>
      <c r="AC9386" t="s">
        <v>45</v>
      </c>
      <c r="AD9386" t="s">
        <v>44</v>
      </c>
      <c r="AE9386" t="s">
        <v>44</v>
      </c>
      <c r="AF9386">
        <v>238</v>
      </c>
    </row>
    <row r="9387" spans="1:32">
      <c r="A9387">
        <v>35702</v>
      </c>
      <c r="B9387">
        <v>34802</v>
      </c>
      <c r="C9387" t="s">
        <v>1386</v>
      </c>
      <c r="D9387" t="s">
        <v>15062</v>
      </c>
      <c r="E9387" t="s">
        <v>34</v>
      </c>
      <c r="F9387" t="s">
        <v>45197</v>
      </c>
      <c r="G9387">
        <f>1-392-298-7748</f>
        <v>-8437</v>
      </c>
      <c r="H9387" t="s">
        <v>309</v>
      </c>
      <c r="I9387" s="1">
        <v>27795</v>
      </c>
      <c r="J9387" t="s">
        <v>45198</v>
      </c>
      <c r="K9387" t="s">
        <v>45199</v>
      </c>
      <c r="L9387">
        <v>16794</v>
      </c>
      <c r="M9387" t="s">
        <v>309</v>
      </c>
      <c r="N9387" s="1">
        <v>45206</v>
      </c>
      <c r="O9387" s="1">
        <v>45208</v>
      </c>
      <c r="P9387">
        <v>96</v>
      </c>
      <c r="Q9387">
        <v>4</v>
      </c>
      <c r="R9387" t="s">
        <v>40</v>
      </c>
      <c r="S9387">
        <v>1</v>
      </c>
      <c r="T9387">
        <v>2</v>
      </c>
      <c r="U9387">
        <v>2</v>
      </c>
      <c r="V9387">
        <v>470</v>
      </c>
      <c r="W9387" t="s">
        <v>41</v>
      </c>
      <c r="X9387" t="s">
        <v>45200</v>
      </c>
      <c r="Y9387" t="s">
        <v>65</v>
      </c>
      <c r="Z9387" s="1">
        <v>45174</v>
      </c>
      <c r="AA9387" s="2">
        <v>0.29828703703703702</v>
      </c>
      <c r="AB9387" s="2">
        <v>0.81398148148148142</v>
      </c>
      <c r="AC9387" t="s">
        <v>44</v>
      </c>
      <c r="AD9387" t="s">
        <v>44</v>
      </c>
      <c r="AE9387" t="s">
        <v>44</v>
      </c>
      <c r="AF9387">
        <v>235</v>
      </c>
    </row>
    <row r="9388" spans="1:32">
      <c r="A9388">
        <v>35703</v>
      </c>
      <c r="B9388">
        <v>34803</v>
      </c>
      <c r="C9388" t="s">
        <v>468</v>
      </c>
      <c r="D9388" t="s">
        <v>977</v>
      </c>
      <c r="E9388" t="s">
        <v>34</v>
      </c>
      <c r="F9388" t="s">
        <v>45201</v>
      </c>
      <c r="G9388" t="s">
        <v>45202</v>
      </c>
      <c r="H9388" t="s">
        <v>70</v>
      </c>
      <c r="I9388" s="1">
        <v>38024</v>
      </c>
      <c r="J9388" t="s">
        <v>45203</v>
      </c>
      <c r="K9388" t="s">
        <v>45204</v>
      </c>
      <c r="L9388">
        <v>96569</v>
      </c>
      <c r="M9388" t="s">
        <v>70</v>
      </c>
      <c r="N9388" s="1">
        <v>44992</v>
      </c>
      <c r="O9388" s="1">
        <v>44995</v>
      </c>
      <c r="P9388">
        <v>37</v>
      </c>
      <c r="Q9388">
        <v>2</v>
      </c>
      <c r="R9388" t="s">
        <v>53</v>
      </c>
      <c r="S9388">
        <v>2</v>
      </c>
      <c r="T9388">
        <v>0</v>
      </c>
      <c r="U9388">
        <v>3</v>
      </c>
      <c r="V9388">
        <v>405</v>
      </c>
      <c r="W9388" t="s">
        <v>54</v>
      </c>
      <c r="X9388" t="s">
        <v>45205</v>
      </c>
      <c r="Y9388" t="s">
        <v>81</v>
      </c>
      <c r="Z9388" s="1">
        <v>44977</v>
      </c>
      <c r="AA9388" s="2">
        <v>0.73346064814814815</v>
      </c>
      <c r="AB9388" s="2">
        <v>0.58143518518518522</v>
      </c>
      <c r="AC9388" t="s">
        <v>45</v>
      </c>
      <c r="AD9388" t="s">
        <v>44</v>
      </c>
      <c r="AE9388" t="s">
        <v>45</v>
      </c>
      <c r="AF9388">
        <v>135</v>
      </c>
    </row>
    <row r="9389" spans="1:32">
      <c r="A9389">
        <v>35707</v>
      </c>
      <c r="B9389">
        <v>34807</v>
      </c>
      <c r="C9389" t="s">
        <v>133</v>
      </c>
      <c r="D9389" t="s">
        <v>469</v>
      </c>
      <c r="E9389" t="s">
        <v>48</v>
      </c>
      <c r="F9389" t="s">
        <v>45206</v>
      </c>
      <c r="G9389" t="s">
        <v>45207</v>
      </c>
      <c r="H9389" t="s">
        <v>179</v>
      </c>
      <c r="I9389" s="1">
        <v>27938</v>
      </c>
      <c r="J9389" t="s">
        <v>45208</v>
      </c>
      <c r="K9389" t="s">
        <v>45209</v>
      </c>
      <c r="L9389">
        <v>68011</v>
      </c>
      <c r="M9389" t="s">
        <v>179</v>
      </c>
      <c r="N9389" s="1">
        <v>45063</v>
      </c>
      <c r="O9389" s="1">
        <v>45068</v>
      </c>
      <c r="P9389">
        <v>67</v>
      </c>
      <c r="Q9389">
        <v>3</v>
      </c>
      <c r="R9389" t="s">
        <v>53</v>
      </c>
      <c r="S9389">
        <v>1</v>
      </c>
      <c r="T9389">
        <v>1</v>
      </c>
      <c r="U9389">
        <v>5</v>
      </c>
      <c r="V9389">
        <v>655</v>
      </c>
      <c r="W9389" t="s">
        <v>41</v>
      </c>
      <c r="X9389" t="s">
        <v>45210</v>
      </c>
      <c r="Y9389" t="s">
        <v>65</v>
      </c>
      <c r="Z9389" s="1">
        <v>45056</v>
      </c>
      <c r="AA9389" s="2">
        <v>0.4301388888888889</v>
      </c>
      <c r="AB9389" s="2">
        <v>0.75657407407407407</v>
      </c>
      <c r="AC9389" t="s">
        <v>45</v>
      </c>
      <c r="AD9389" t="s">
        <v>44</v>
      </c>
      <c r="AE9389" t="s">
        <v>44</v>
      </c>
      <c r="AF9389">
        <v>131</v>
      </c>
    </row>
    <row r="9390" spans="1:32">
      <c r="A9390">
        <v>35711</v>
      </c>
      <c r="B9390">
        <v>34811</v>
      </c>
      <c r="C9390" t="s">
        <v>19625</v>
      </c>
      <c r="D9390" t="s">
        <v>1092</v>
      </c>
      <c r="E9390" t="s">
        <v>34</v>
      </c>
      <c r="F9390" t="s">
        <v>45211</v>
      </c>
      <c r="G9390" t="s">
        <v>45212</v>
      </c>
      <c r="H9390" t="s">
        <v>280</v>
      </c>
      <c r="I9390" s="1">
        <v>30773</v>
      </c>
      <c r="J9390" t="s">
        <v>45213</v>
      </c>
      <c r="K9390" t="s">
        <v>45214</v>
      </c>
      <c r="L9390">
        <v>66413</v>
      </c>
      <c r="M9390" t="s">
        <v>280</v>
      </c>
      <c r="N9390" s="1">
        <v>45041</v>
      </c>
      <c r="O9390" s="1">
        <v>45042</v>
      </c>
      <c r="P9390">
        <v>27</v>
      </c>
      <c r="Q9390">
        <v>2</v>
      </c>
      <c r="R9390" t="s">
        <v>40</v>
      </c>
      <c r="S9390">
        <v>4</v>
      </c>
      <c r="T9390">
        <v>0</v>
      </c>
      <c r="U9390">
        <v>1</v>
      </c>
      <c r="V9390">
        <v>215</v>
      </c>
      <c r="W9390" t="s">
        <v>54</v>
      </c>
      <c r="X9390" t="s">
        <v>45215</v>
      </c>
      <c r="Y9390" t="s">
        <v>65</v>
      </c>
      <c r="Z9390" s="1">
        <v>45003</v>
      </c>
      <c r="AA9390" s="2">
        <v>0.87452546296296296</v>
      </c>
      <c r="AB9390" s="2">
        <v>0.8340277777777777</v>
      </c>
      <c r="AC9390" t="s">
        <v>44</v>
      </c>
      <c r="AD9390" t="s">
        <v>45</v>
      </c>
      <c r="AE9390" t="s">
        <v>45</v>
      </c>
      <c r="AF9390">
        <v>215</v>
      </c>
    </row>
    <row r="9391" spans="1:32">
      <c r="A9391">
        <v>35713</v>
      </c>
      <c r="B9391">
        <v>34813</v>
      </c>
      <c r="C9391" t="s">
        <v>2397</v>
      </c>
      <c r="D9391" t="s">
        <v>1439</v>
      </c>
      <c r="E9391" t="s">
        <v>34</v>
      </c>
      <c r="F9391" t="s">
        <v>45216</v>
      </c>
      <c r="G9391" t="s">
        <v>45217</v>
      </c>
      <c r="H9391" t="s">
        <v>225</v>
      </c>
      <c r="I9391" s="1">
        <v>31952</v>
      </c>
      <c r="J9391" t="s">
        <v>45218</v>
      </c>
      <c r="K9391" t="s">
        <v>45219</v>
      </c>
      <c r="L9391">
        <v>65616</v>
      </c>
      <c r="M9391" t="s">
        <v>225</v>
      </c>
      <c r="N9391" s="1">
        <v>45080</v>
      </c>
      <c r="O9391" s="1">
        <v>45081</v>
      </c>
      <c r="P9391">
        <v>49</v>
      </c>
      <c r="Q9391">
        <v>2</v>
      </c>
      <c r="R9391" t="s">
        <v>53</v>
      </c>
      <c r="S9391">
        <v>2</v>
      </c>
      <c r="T9391">
        <v>2</v>
      </c>
      <c r="U9391">
        <v>1</v>
      </c>
      <c r="V9391">
        <v>129</v>
      </c>
      <c r="W9391" t="s">
        <v>54</v>
      </c>
      <c r="X9391" t="s">
        <v>45220</v>
      </c>
      <c r="Y9391" t="s">
        <v>43</v>
      </c>
      <c r="Z9391" s="1">
        <v>45051</v>
      </c>
      <c r="AA9391" s="2">
        <v>0.90750000000000008</v>
      </c>
      <c r="AB9391" s="2">
        <v>0.76008101851851861</v>
      </c>
      <c r="AC9391" t="s">
        <v>44</v>
      </c>
      <c r="AD9391" t="s">
        <v>44</v>
      </c>
      <c r="AE9391" t="s">
        <v>45</v>
      </c>
      <c r="AF9391">
        <v>129</v>
      </c>
    </row>
    <row r="9392" spans="1:32">
      <c r="A9392">
        <v>35715</v>
      </c>
      <c r="B9392">
        <v>34815</v>
      </c>
      <c r="C9392" t="s">
        <v>590</v>
      </c>
      <c r="D9392" t="s">
        <v>8072</v>
      </c>
      <c r="E9392" t="s">
        <v>34</v>
      </c>
      <c r="F9392" t="s">
        <v>45221</v>
      </c>
      <c r="G9392" t="s">
        <v>45222</v>
      </c>
      <c r="H9392" t="s">
        <v>309</v>
      </c>
      <c r="I9392" s="1">
        <v>26753</v>
      </c>
      <c r="J9392" t="s">
        <v>45223</v>
      </c>
      <c r="K9392" t="s">
        <v>45224</v>
      </c>
      <c r="L9392">
        <v>76321</v>
      </c>
      <c r="M9392" t="s">
        <v>309</v>
      </c>
      <c r="N9392" s="1">
        <v>45203</v>
      </c>
      <c r="O9392" s="1">
        <v>45205</v>
      </c>
      <c r="P9392">
        <v>70</v>
      </c>
      <c r="Q9392">
        <v>3</v>
      </c>
      <c r="R9392" t="s">
        <v>53</v>
      </c>
      <c r="S9392">
        <v>4</v>
      </c>
      <c r="T9392">
        <v>0</v>
      </c>
      <c r="U9392">
        <v>2</v>
      </c>
      <c r="V9392">
        <v>258</v>
      </c>
      <c r="W9392" t="s">
        <v>54</v>
      </c>
      <c r="X9392" t="s">
        <v>45225</v>
      </c>
      <c r="Y9392" t="s">
        <v>81</v>
      </c>
      <c r="Z9392" s="1">
        <v>45169</v>
      </c>
      <c r="AA9392" s="2">
        <v>0.1429398148148148</v>
      </c>
      <c r="AB9392" s="2">
        <v>0.81700231481481478</v>
      </c>
      <c r="AC9392" t="s">
        <v>45</v>
      </c>
      <c r="AD9392" t="s">
        <v>44</v>
      </c>
      <c r="AE9392" t="s">
        <v>45</v>
      </c>
      <c r="AF9392">
        <v>129</v>
      </c>
    </row>
    <row r="9393" spans="1:32">
      <c r="A9393">
        <v>35716</v>
      </c>
      <c r="B9393">
        <v>34816</v>
      </c>
      <c r="C9393" t="s">
        <v>1155</v>
      </c>
      <c r="D9393" t="s">
        <v>8740</v>
      </c>
      <c r="E9393" t="s">
        <v>48</v>
      </c>
      <c r="F9393" t="s">
        <v>45226</v>
      </c>
      <c r="G9393" t="s">
        <v>45227</v>
      </c>
      <c r="H9393" t="s">
        <v>37</v>
      </c>
      <c r="I9393" s="1">
        <v>19055</v>
      </c>
      <c r="J9393" t="s">
        <v>45228</v>
      </c>
      <c r="K9393" t="s">
        <v>39418</v>
      </c>
      <c r="L9393">
        <v>71496</v>
      </c>
      <c r="M9393" t="s">
        <v>37</v>
      </c>
      <c r="N9393" s="1">
        <v>45156</v>
      </c>
      <c r="O9393" s="1">
        <v>45157</v>
      </c>
      <c r="P9393">
        <v>33</v>
      </c>
      <c r="Q9393">
        <v>2</v>
      </c>
      <c r="R9393" t="s">
        <v>40</v>
      </c>
      <c r="S9393">
        <v>3</v>
      </c>
      <c r="T9393">
        <v>0</v>
      </c>
      <c r="U9393">
        <v>1</v>
      </c>
      <c r="V9393">
        <v>211</v>
      </c>
      <c r="W9393" t="s">
        <v>54</v>
      </c>
      <c r="X9393" t="s">
        <v>45229</v>
      </c>
      <c r="Y9393" t="s">
        <v>81</v>
      </c>
      <c r="Z9393" s="1">
        <v>45125</v>
      </c>
      <c r="AA9393" s="2">
        <v>0.53248842592592593</v>
      </c>
      <c r="AB9393" s="2">
        <v>0.11559027777777779</v>
      </c>
      <c r="AC9393" t="s">
        <v>45</v>
      </c>
      <c r="AD9393" t="s">
        <v>44</v>
      </c>
      <c r="AE9393" t="s">
        <v>44</v>
      </c>
      <c r="AF9393">
        <v>211</v>
      </c>
    </row>
    <row r="9394" spans="1:32">
      <c r="A9394">
        <v>35718</v>
      </c>
      <c r="B9394">
        <v>34818</v>
      </c>
      <c r="C9394" t="s">
        <v>66</v>
      </c>
      <c r="D9394" t="s">
        <v>7352</v>
      </c>
      <c r="E9394" t="s">
        <v>34</v>
      </c>
      <c r="F9394" t="s">
        <v>45230</v>
      </c>
      <c r="G9394" t="s">
        <v>45231</v>
      </c>
      <c r="H9394" t="s">
        <v>309</v>
      </c>
      <c r="I9394" s="1">
        <v>23919</v>
      </c>
      <c r="J9394" t="s">
        <v>45232</v>
      </c>
      <c r="K9394" t="s">
        <v>45233</v>
      </c>
      <c r="L9394">
        <v>35558</v>
      </c>
      <c r="M9394" t="s">
        <v>309</v>
      </c>
      <c r="N9394" s="1">
        <v>45079</v>
      </c>
      <c r="O9394" s="1">
        <v>45080</v>
      </c>
      <c r="P9394">
        <v>49</v>
      </c>
      <c r="Q9394">
        <v>2</v>
      </c>
      <c r="R9394" t="s">
        <v>53</v>
      </c>
      <c r="S9394">
        <v>2</v>
      </c>
      <c r="T9394">
        <v>2</v>
      </c>
      <c r="U9394">
        <v>1</v>
      </c>
      <c r="V9394">
        <v>139</v>
      </c>
      <c r="W9394" t="s">
        <v>41</v>
      </c>
      <c r="X9394" t="s">
        <v>45234</v>
      </c>
      <c r="Y9394" t="s">
        <v>65</v>
      </c>
      <c r="Z9394" s="1">
        <v>45060</v>
      </c>
      <c r="AA9394" s="2">
        <v>0.94871527777777775</v>
      </c>
      <c r="AB9394" s="2">
        <v>0.28657407407407409</v>
      </c>
      <c r="AC9394" t="s">
        <v>44</v>
      </c>
      <c r="AD9394" t="s">
        <v>45</v>
      </c>
      <c r="AE9394" t="s">
        <v>45</v>
      </c>
      <c r="AF9394">
        <v>139</v>
      </c>
    </row>
    <row r="9395" spans="1:32">
      <c r="A9395">
        <v>35719</v>
      </c>
      <c r="B9395">
        <v>34819</v>
      </c>
      <c r="C9395" t="s">
        <v>1674</v>
      </c>
      <c r="D9395" t="s">
        <v>57</v>
      </c>
      <c r="E9395" t="s">
        <v>48</v>
      </c>
      <c r="F9395" t="s">
        <v>45235</v>
      </c>
      <c r="G9395" t="s">
        <v>45236</v>
      </c>
      <c r="H9395" t="s">
        <v>201</v>
      </c>
      <c r="I9395" s="1">
        <v>18075</v>
      </c>
      <c r="J9395" t="s">
        <v>45237</v>
      </c>
      <c r="K9395" t="s">
        <v>27990</v>
      </c>
      <c r="L9395">
        <v>8801</v>
      </c>
      <c r="M9395" t="s">
        <v>201</v>
      </c>
      <c r="N9395" s="1">
        <v>45070</v>
      </c>
      <c r="O9395" s="1">
        <v>45073</v>
      </c>
      <c r="P9395">
        <v>35</v>
      </c>
      <c r="Q9395">
        <v>2</v>
      </c>
      <c r="R9395" t="s">
        <v>63</v>
      </c>
      <c r="S9395">
        <v>1</v>
      </c>
      <c r="T9395">
        <v>2</v>
      </c>
      <c r="U9395">
        <v>3</v>
      </c>
      <c r="V9395">
        <v>240</v>
      </c>
      <c r="W9395" t="s">
        <v>41</v>
      </c>
      <c r="X9395" t="s">
        <v>45238</v>
      </c>
      <c r="Y9395" t="s">
        <v>43</v>
      </c>
      <c r="Z9395" s="1">
        <v>45053</v>
      </c>
      <c r="AA9395" s="2">
        <v>0.33085648148148145</v>
      </c>
      <c r="AB9395" s="2">
        <v>0.24673611111111113</v>
      </c>
      <c r="AC9395" t="s">
        <v>44</v>
      </c>
      <c r="AD9395" t="s">
        <v>44</v>
      </c>
      <c r="AE9395" t="s">
        <v>44</v>
      </c>
      <c r="AF9395">
        <v>80</v>
      </c>
    </row>
    <row r="9396" spans="1:32">
      <c r="A9396">
        <v>35720</v>
      </c>
      <c r="B9396">
        <v>34820</v>
      </c>
      <c r="C9396" t="s">
        <v>932</v>
      </c>
      <c r="D9396" t="s">
        <v>6396</v>
      </c>
      <c r="E9396" t="s">
        <v>34</v>
      </c>
      <c r="F9396" t="s">
        <v>45239</v>
      </c>
      <c r="G9396">
        <v>7508620869</v>
      </c>
      <c r="H9396" t="s">
        <v>457</v>
      </c>
      <c r="I9396" s="1">
        <v>19532</v>
      </c>
      <c r="J9396" t="s">
        <v>45240</v>
      </c>
      <c r="K9396" t="s">
        <v>45241</v>
      </c>
      <c r="L9396">
        <v>91736</v>
      </c>
      <c r="M9396" t="s">
        <v>457</v>
      </c>
      <c r="N9396" s="1">
        <v>45235</v>
      </c>
      <c r="O9396" s="1">
        <v>45236</v>
      </c>
      <c r="P9396">
        <v>7</v>
      </c>
      <c r="Q9396">
        <v>1</v>
      </c>
      <c r="R9396" t="s">
        <v>53</v>
      </c>
      <c r="S9396">
        <v>4</v>
      </c>
      <c r="T9396">
        <v>1</v>
      </c>
      <c r="U9396">
        <v>1</v>
      </c>
      <c r="V9396">
        <v>142</v>
      </c>
      <c r="W9396" t="s">
        <v>54</v>
      </c>
      <c r="X9396" t="s">
        <v>45242</v>
      </c>
      <c r="Y9396" t="s">
        <v>81</v>
      </c>
      <c r="Z9396" s="1">
        <v>45216</v>
      </c>
      <c r="AA9396" s="2">
        <v>0.17901620370370372</v>
      </c>
      <c r="AB9396" s="2">
        <v>0.59130787037037036</v>
      </c>
      <c r="AC9396" t="s">
        <v>45</v>
      </c>
      <c r="AD9396" t="s">
        <v>44</v>
      </c>
      <c r="AE9396" t="s">
        <v>45</v>
      </c>
      <c r="AF9396">
        <v>142</v>
      </c>
    </row>
    <row r="9397" spans="1:32">
      <c r="A9397">
        <v>35721</v>
      </c>
      <c r="B9397">
        <v>34821</v>
      </c>
      <c r="C9397" t="s">
        <v>828</v>
      </c>
      <c r="D9397" t="s">
        <v>1404</v>
      </c>
      <c r="E9397" t="s">
        <v>48</v>
      </c>
      <c r="F9397" t="s">
        <v>45243</v>
      </c>
      <c r="G9397" t="s">
        <v>45244</v>
      </c>
      <c r="H9397" t="s">
        <v>1301</v>
      </c>
      <c r="I9397" s="1">
        <v>30273</v>
      </c>
      <c r="J9397" t="s">
        <v>45245</v>
      </c>
      <c r="K9397" t="s">
        <v>45246</v>
      </c>
      <c r="L9397">
        <v>4992</v>
      </c>
      <c r="M9397" t="s">
        <v>1301</v>
      </c>
      <c r="N9397" s="1">
        <v>45313</v>
      </c>
      <c r="O9397" s="1">
        <v>45314</v>
      </c>
      <c r="P9397">
        <v>3</v>
      </c>
      <c r="Q9397">
        <v>1</v>
      </c>
      <c r="R9397" t="s">
        <v>40</v>
      </c>
      <c r="S9397">
        <v>1</v>
      </c>
      <c r="T9397">
        <v>0</v>
      </c>
      <c r="U9397">
        <v>1</v>
      </c>
      <c r="V9397">
        <v>237</v>
      </c>
      <c r="W9397" t="s">
        <v>41</v>
      </c>
      <c r="X9397" t="s">
        <v>45247</v>
      </c>
      <c r="Y9397" t="s">
        <v>43</v>
      </c>
      <c r="Z9397" s="1">
        <v>45281</v>
      </c>
      <c r="AA9397" s="2">
        <v>0.9854398148148148</v>
      </c>
      <c r="AB9397" s="2">
        <v>0.4607060185185185</v>
      </c>
      <c r="AC9397" t="s">
        <v>45</v>
      </c>
      <c r="AD9397" t="s">
        <v>45</v>
      </c>
      <c r="AE9397" t="s">
        <v>44</v>
      </c>
      <c r="AF9397">
        <v>237</v>
      </c>
    </row>
    <row r="9398" spans="1:32">
      <c r="A9398">
        <v>35728</v>
      </c>
      <c r="B9398">
        <v>34828</v>
      </c>
      <c r="C9398" t="s">
        <v>602</v>
      </c>
      <c r="D9398" t="s">
        <v>1759</v>
      </c>
      <c r="E9398" t="s">
        <v>34</v>
      </c>
      <c r="F9398" t="s">
        <v>45248</v>
      </c>
      <c r="G9398" t="s">
        <v>45249</v>
      </c>
      <c r="H9398" t="s">
        <v>692</v>
      </c>
      <c r="I9398" s="1">
        <v>29962</v>
      </c>
      <c r="J9398" t="s">
        <v>45250</v>
      </c>
      <c r="K9398" t="s">
        <v>45251</v>
      </c>
      <c r="L9398">
        <v>96500</v>
      </c>
      <c r="M9398" t="s">
        <v>692</v>
      </c>
      <c r="N9398" s="1">
        <v>44964</v>
      </c>
      <c r="O9398" s="1">
        <v>44968</v>
      </c>
      <c r="P9398">
        <v>8</v>
      </c>
      <c r="Q9398">
        <v>1</v>
      </c>
      <c r="R9398" t="s">
        <v>63</v>
      </c>
      <c r="S9398">
        <v>2</v>
      </c>
      <c r="T9398">
        <v>0</v>
      </c>
      <c r="U9398">
        <v>4</v>
      </c>
      <c r="V9398">
        <v>280</v>
      </c>
      <c r="W9398" t="s">
        <v>54</v>
      </c>
      <c r="X9398" t="s">
        <v>45252</v>
      </c>
      <c r="Y9398" t="s">
        <v>43</v>
      </c>
      <c r="Z9398" s="1">
        <v>44933</v>
      </c>
      <c r="AA9398" s="2">
        <v>0.57273148148148145</v>
      </c>
      <c r="AB9398" s="2">
        <v>0.17855324074074075</v>
      </c>
      <c r="AC9398" t="s">
        <v>44</v>
      </c>
      <c r="AD9398" t="s">
        <v>44</v>
      </c>
      <c r="AE9398" t="s">
        <v>45</v>
      </c>
      <c r="AF9398">
        <v>70</v>
      </c>
    </row>
    <row r="9399" spans="1:32">
      <c r="A9399">
        <v>35729</v>
      </c>
      <c r="B9399">
        <v>34829</v>
      </c>
      <c r="C9399" t="s">
        <v>183</v>
      </c>
      <c r="D9399" t="s">
        <v>83</v>
      </c>
      <c r="E9399" t="s">
        <v>48</v>
      </c>
      <c r="F9399" t="s">
        <v>45253</v>
      </c>
      <c r="G9399" t="s">
        <v>45254</v>
      </c>
      <c r="H9399" t="s">
        <v>309</v>
      </c>
      <c r="I9399" s="1">
        <v>20845</v>
      </c>
      <c r="J9399" t="s">
        <v>45255</v>
      </c>
      <c r="K9399" t="s">
        <v>45256</v>
      </c>
      <c r="L9399">
        <v>23617</v>
      </c>
      <c r="M9399" t="s">
        <v>309</v>
      </c>
      <c r="N9399" s="1">
        <v>45078</v>
      </c>
      <c r="O9399" s="1">
        <v>45079</v>
      </c>
      <c r="P9399">
        <v>13</v>
      </c>
      <c r="Q9399">
        <v>1</v>
      </c>
      <c r="R9399" t="s">
        <v>53</v>
      </c>
      <c r="S9399">
        <v>4</v>
      </c>
      <c r="T9399">
        <v>0</v>
      </c>
      <c r="U9399">
        <v>1</v>
      </c>
      <c r="V9399">
        <v>125</v>
      </c>
      <c r="W9399" t="s">
        <v>54</v>
      </c>
      <c r="X9399" t="s">
        <v>45257</v>
      </c>
      <c r="Y9399" t="s">
        <v>81</v>
      </c>
      <c r="Z9399" s="1">
        <v>45062</v>
      </c>
      <c r="AA9399" s="2">
        <v>0.77399305555555553</v>
      </c>
      <c r="AB9399" s="2">
        <v>0.46366898148148145</v>
      </c>
      <c r="AC9399" t="s">
        <v>44</v>
      </c>
      <c r="AD9399" t="s">
        <v>45</v>
      </c>
      <c r="AE9399" t="s">
        <v>45</v>
      </c>
      <c r="AF9399">
        <v>125</v>
      </c>
    </row>
    <row r="9400" spans="1:32">
      <c r="A9400">
        <v>35730</v>
      </c>
      <c r="B9400">
        <v>34830</v>
      </c>
      <c r="C9400" t="s">
        <v>12037</v>
      </c>
      <c r="D9400" t="s">
        <v>22506</v>
      </c>
      <c r="E9400" t="s">
        <v>34</v>
      </c>
      <c r="F9400" t="s">
        <v>45258</v>
      </c>
      <c r="G9400" t="s">
        <v>45259</v>
      </c>
      <c r="H9400" t="s">
        <v>725</v>
      </c>
      <c r="I9400" s="1">
        <v>17484</v>
      </c>
      <c r="J9400" t="s">
        <v>45260</v>
      </c>
      <c r="K9400" t="s">
        <v>3384</v>
      </c>
      <c r="L9400">
        <v>86207</v>
      </c>
      <c r="M9400" t="s">
        <v>725</v>
      </c>
      <c r="N9400" s="1">
        <v>45163</v>
      </c>
      <c r="O9400" s="1">
        <v>45164</v>
      </c>
      <c r="P9400">
        <v>57</v>
      </c>
      <c r="Q9400">
        <v>3</v>
      </c>
      <c r="R9400" t="s">
        <v>40</v>
      </c>
      <c r="S9400">
        <v>3</v>
      </c>
      <c r="T9400">
        <v>0</v>
      </c>
      <c r="U9400">
        <v>1</v>
      </c>
      <c r="V9400">
        <v>226</v>
      </c>
      <c r="W9400" t="s">
        <v>41</v>
      </c>
      <c r="X9400" t="s">
        <v>45261</v>
      </c>
      <c r="Y9400" t="s">
        <v>81</v>
      </c>
      <c r="Z9400" s="1">
        <v>45142</v>
      </c>
      <c r="AA9400" s="2">
        <v>0.9087615740740741</v>
      </c>
      <c r="AB9400" s="2">
        <v>0.3948726851851852</v>
      </c>
      <c r="AC9400" t="s">
        <v>45</v>
      </c>
      <c r="AD9400" t="s">
        <v>45</v>
      </c>
      <c r="AE9400" t="s">
        <v>45</v>
      </c>
      <c r="AF9400">
        <v>226</v>
      </c>
    </row>
    <row r="9401" spans="1:32">
      <c r="A9401">
        <v>35731</v>
      </c>
      <c r="B9401">
        <v>34831</v>
      </c>
      <c r="C9401" t="s">
        <v>175</v>
      </c>
      <c r="D9401" t="s">
        <v>1858</v>
      </c>
      <c r="E9401" t="s">
        <v>48</v>
      </c>
      <c r="F9401" t="s">
        <v>45262</v>
      </c>
      <c r="G9401" t="s">
        <v>45263</v>
      </c>
      <c r="H9401" t="s">
        <v>317</v>
      </c>
      <c r="I9401" s="1">
        <v>24977</v>
      </c>
      <c r="J9401" t="s">
        <v>45264</v>
      </c>
      <c r="K9401" t="s">
        <v>45265</v>
      </c>
      <c r="L9401">
        <v>11037</v>
      </c>
      <c r="M9401" t="s">
        <v>317</v>
      </c>
      <c r="N9401" s="1">
        <v>45022</v>
      </c>
      <c r="O9401" s="1">
        <v>45027</v>
      </c>
      <c r="P9401">
        <v>89</v>
      </c>
      <c r="Q9401">
        <v>4</v>
      </c>
      <c r="R9401" t="s">
        <v>63</v>
      </c>
      <c r="S9401">
        <v>1</v>
      </c>
      <c r="T9401">
        <v>1</v>
      </c>
      <c r="U9401">
        <v>5</v>
      </c>
      <c r="V9401">
        <v>320</v>
      </c>
      <c r="W9401" t="s">
        <v>54</v>
      </c>
      <c r="X9401" t="s">
        <v>45266</v>
      </c>
      <c r="Y9401" t="s">
        <v>65</v>
      </c>
      <c r="Z9401" s="1">
        <v>44988</v>
      </c>
      <c r="AA9401" s="2">
        <v>0.63688657407407401</v>
      </c>
      <c r="AB9401" s="2">
        <v>0.75896990740740744</v>
      </c>
      <c r="AC9401" t="s">
        <v>45</v>
      </c>
      <c r="AD9401" t="s">
        <v>45</v>
      </c>
      <c r="AE9401" t="s">
        <v>44</v>
      </c>
      <c r="AF9401">
        <v>64</v>
      </c>
    </row>
    <row r="9402" spans="1:32">
      <c r="A9402">
        <v>35733</v>
      </c>
      <c r="B9402">
        <v>34833</v>
      </c>
      <c r="C9402" t="s">
        <v>276</v>
      </c>
      <c r="D9402" t="s">
        <v>977</v>
      </c>
      <c r="E9402" t="s">
        <v>34</v>
      </c>
      <c r="F9402" t="s">
        <v>45267</v>
      </c>
      <c r="G9402" t="s">
        <v>45268</v>
      </c>
      <c r="H9402" t="s">
        <v>330</v>
      </c>
      <c r="I9402" s="1">
        <v>18556</v>
      </c>
      <c r="J9402" t="s">
        <v>45269</v>
      </c>
      <c r="K9402" t="s">
        <v>45270</v>
      </c>
      <c r="L9402">
        <v>38799</v>
      </c>
      <c r="M9402" t="s">
        <v>330</v>
      </c>
      <c r="N9402" s="1">
        <v>45127</v>
      </c>
      <c r="O9402" s="1">
        <v>45131</v>
      </c>
      <c r="P9402">
        <v>26</v>
      </c>
      <c r="Q9402">
        <v>2</v>
      </c>
      <c r="R9402" t="s">
        <v>63</v>
      </c>
      <c r="S9402">
        <v>4</v>
      </c>
      <c r="T9402">
        <v>2</v>
      </c>
      <c r="U9402">
        <v>4</v>
      </c>
      <c r="V9402">
        <v>272</v>
      </c>
      <c r="W9402" t="s">
        <v>54</v>
      </c>
      <c r="X9402" t="s">
        <v>45271</v>
      </c>
      <c r="Y9402" t="s">
        <v>43</v>
      </c>
      <c r="Z9402" s="1">
        <v>45096</v>
      </c>
      <c r="AA9402" s="2">
        <v>0.36621527777777779</v>
      </c>
      <c r="AB9402" s="2">
        <v>3.3148148148148149E-2</v>
      </c>
      <c r="AC9402" t="s">
        <v>45</v>
      </c>
      <c r="AD9402" t="s">
        <v>44</v>
      </c>
      <c r="AE9402" t="s">
        <v>45</v>
      </c>
      <c r="AF9402">
        <v>68</v>
      </c>
    </row>
    <row r="9403" spans="1:32">
      <c r="A9403">
        <v>35734</v>
      </c>
      <c r="B9403">
        <v>34834</v>
      </c>
      <c r="C9403" t="s">
        <v>1268</v>
      </c>
      <c r="D9403" t="s">
        <v>7059</v>
      </c>
      <c r="E9403" t="s">
        <v>48</v>
      </c>
      <c r="F9403" t="s">
        <v>45272</v>
      </c>
      <c r="G9403" t="s">
        <v>45273</v>
      </c>
      <c r="H9403" t="s">
        <v>115</v>
      </c>
      <c r="I9403" s="1">
        <v>36597</v>
      </c>
      <c r="J9403" t="s">
        <v>45274</v>
      </c>
      <c r="K9403" t="s">
        <v>45275</v>
      </c>
      <c r="L9403">
        <v>61629</v>
      </c>
      <c r="M9403" t="s">
        <v>115</v>
      </c>
      <c r="N9403" s="1">
        <v>45249</v>
      </c>
      <c r="O9403" s="1">
        <v>45252</v>
      </c>
      <c r="P9403">
        <v>65</v>
      </c>
      <c r="Q9403">
        <v>3</v>
      </c>
      <c r="R9403" t="s">
        <v>63</v>
      </c>
      <c r="S9403">
        <v>2</v>
      </c>
      <c r="T9403">
        <v>1</v>
      </c>
      <c r="U9403">
        <v>3</v>
      </c>
      <c r="V9403">
        <v>231</v>
      </c>
      <c r="W9403" t="s">
        <v>41</v>
      </c>
      <c r="X9403" t="s">
        <v>45276</v>
      </c>
      <c r="Y9403" t="s">
        <v>81</v>
      </c>
      <c r="Z9403" s="1">
        <v>45232</v>
      </c>
      <c r="AA9403" s="2">
        <v>0.1399074074074074</v>
      </c>
      <c r="AB9403" s="2">
        <v>0.4685185185185185</v>
      </c>
      <c r="AC9403" t="s">
        <v>45</v>
      </c>
      <c r="AD9403" t="s">
        <v>44</v>
      </c>
      <c r="AE9403" t="s">
        <v>44</v>
      </c>
      <c r="AF9403">
        <v>77</v>
      </c>
    </row>
    <row r="9404" spans="1:32">
      <c r="A9404">
        <v>35737</v>
      </c>
      <c r="B9404">
        <v>34837</v>
      </c>
      <c r="C9404" t="s">
        <v>1328</v>
      </c>
      <c r="D9404" t="s">
        <v>45277</v>
      </c>
      <c r="E9404" t="s">
        <v>48</v>
      </c>
      <c r="F9404" t="s">
        <v>45278</v>
      </c>
      <c r="G9404">
        <v>7832336322</v>
      </c>
      <c r="H9404" t="s">
        <v>530</v>
      </c>
      <c r="I9404" s="1">
        <v>36975</v>
      </c>
      <c r="J9404" t="s">
        <v>45279</v>
      </c>
      <c r="K9404" t="s">
        <v>36919</v>
      </c>
      <c r="L9404">
        <v>52885</v>
      </c>
      <c r="M9404" t="s">
        <v>530</v>
      </c>
      <c r="N9404" s="1">
        <v>45062</v>
      </c>
      <c r="O9404" s="1">
        <v>45065</v>
      </c>
      <c r="P9404">
        <v>61</v>
      </c>
      <c r="Q9404">
        <v>3</v>
      </c>
      <c r="R9404" t="s">
        <v>53</v>
      </c>
      <c r="S9404">
        <v>1</v>
      </c>
      <c r="T9404">
        <v>1</v>
      </c>
      <c r="U9404">
        <v>3</v>
      </c>
      <c r="V9404">
        <v>402</v>
      </c>
      <c r="W9404" t="s">
        <v>41</v>
      </c>
      <c r="X9404" t="s">
        <v>45280</v>
      </c>
      <c r="Y9404" t="s">
        <v>81</v>
      </c>
      <c r="Z9404" s="1">
        <v>45038</v>
      </c>
      <c r="AA9404" s="2">
        <v>0.37363425925925925</v>
      </c>
      <c r="AB9404" s="2">
        <v>0.49402777777777779</v>
      </c>
      <c r="AC9404" t="s">
        <v>45</v>
      </c>
      <c r="AD9404" t="s">
        <v>44</v>
      </c>
      <c r="AE9404" t="s">
        <v>44</v>
      </c>
      <c r="AF9404">
        <v>134</v>
      </c>
    </row>
    <row r="9405" spans="1:32">
      <c r="A9405">
        <v>35738</v>
      </c>
      <c r="B9405">
        <v>34838</v>
      </c>
      <c r="C9405" t="s">
        <v>615</v>
      </c>
      <c r="D9405" t="s">
        <v>14075</v>
      </c>
      <c r="E9405" t="s">
        <v>48</v>
      </c>
      <c r="F9405" t="s">
        <v>45281</v>
      </c>
      <c r="G9405" t="s">
        <v>45282</v>
      </c>
      <c r="H9405" t="s">
        <v>405</v>
      </c>
      <c r="I9405" s="1">
        <v>17474</v>
      </c>
      <c r="J9405" t="s">
        <v>45283</v>
      </c>
      <c r="K9405" t="s">
        <v>45284</v>
      </c>
      <c r="L9405">
        <v>23064</v>
      </c>
      <c r="M9405" t="s">
        <v>405</v>
      </c>
      <c r="N9405" s="1">
        <v>45254</v>
      </c>
      <c r="O9405" s="1">
        <v>45256</v>
      </c>
      <c r="P9405">
        <v>35</v>
      </c>
      <c r="Q9405">
        <v>2</v>
      </c>
      <c r="R9405" t="s">
        <v>63</v>
      </c>
      <c r="S9405">
        <v>1</v>
      </c>
      <c r="T9405">
        <v>2</v>
      </c>
      <c r="U9405">
        <v>2</v>
      </c>
      <c r="V9405">
        <v>160</v>
      </c>
      <c r="W9405" t="s">
        <v>41</v>
      </c>
      <c r="X9405" t="s">
        <v>45285</v>
      </c>
      <c r="Y9405" t="s">
        <v>65</v>
      </c>
      <c r="Z9405" s="1">
        <v>45221</v>
      </c>
      <c r="AA9405" s="2">
        <v>0.63114583333333341</v>
      </c>
      <c r="AB9405" s="2">
        <v>0.1267361111111111</v>
      </c>
      <c r="AC9405" t="s">
        <v>44</v>
      </c>
      <c r="AD9405" t="s">
        <v>45</v>
      </c>
      <c r="AE9405" t="s">
        <v>45</v>
      </c>
      <c r="AF9405">
        <v>80</v>
      </c>
    </row>
    <row r="9406" spans="1:32">
      <c r="A9406">
        <v>35739</v>
      </c>
      <c r="B9406">
        <v>34839</v>
      </c>
      <c r="C9406" t="s">
        <v>628</v>
      </c>
      <c r="D9406" t="s">
        <v>75</v>
      </c>
      <c r="E9406" t="s">
        <v>34</v>
      </c>
      <c r="F9406" t="s">
        <v>45286</v>
      </c>
      <c r="G9406">
        <f>1-744-544-2593</f>
        <v>-3880</v>
      </c>
      <c r="H9406" t="s">
        <v>280</v>
      </c>
      <c r="I9406" s="1">
        <v>22737</v>
      </c>
      <c r="J9406" t="s">
        <v>45287</v>
      </c>
      <c r="K9406" t="s">
        <v>45288</v>
      </c>
      <c r="L9406">
        <v>43500</v>
      </c>
      <c r="M9406" t="s">
        <v>280</v>
      </c>
      <c r="N9406" s="1">
        <v>45167</v>
      </c>
      <c r="O9406" s="1">
        <v>45168</v>
      </c>
      <c r="P9406">
        <v>36</v>
      </c>
      <c r="Q9406">
        <v>2</v>
      </c>
      <c r="R9406" t="s">
        <v>40</v>
      </c>
      <c r="S9406">
        <v>3</v>
      </c>
      <c r="T9406">
        <v>2</v>
      </c>
      <c r="U9406">
        <v>1</v>
      </c>
      <c r="V9406">
        <v>244</v>
      </c>
      <c r="W9406" t="s">
        <v>41</v>
      </c>
      <c r="X9406" t="s">
        <v>45289</v>
      </c>
      <c r="Y9406" t="s">
        <v>65</v>
      </c>
      <c r="Z9406" s="1">
        <v>45149</v>
      </c>
      <c r="AA9406" s="2">
        <v>0.49347222222222226</v>
      </c>
      <c r="AB9406" s="2">
        <v>0.46833333333333332</v>
      </c>
      <c r="AC9406" t="s">
        <v>45</v>
      </c>
      <c r="AD9406" t="s">
        <v>44</v>
      </c>
      <c r="AE9406" t="s">
        <v>44</v>
      </c>
      <c r="AF9406">
        <v>244</v>
      </c>
    </row>
    <row r="9407" spans="1:32">
      <c r="A9407">
        <v>35742</v>
      </c>
      <c r="B9407">
        <v>34842</v>
      </c>
      <c r="C9407" t="s">
        <v>583</v>
      </c>
      <c r="D9407" t="s">
        <v>2345</v>
      </c>
      <c r="E9407" t="s">
        <v>48</v>
      </c>
      <c r="F9407" t="s">
        <v>45290</v>
      </c>
      <c r="G9407" t="s">
        <v>45291</v>
      </c>
      <c r="H9407" t="s">
        <v>171</v>
      </c>
      <c r="I9407" s="1">
        <v>36210</v>
      </c>
      <c r="J9407" t="s">
        <v>45292</v>
      </c>
      <c r="K9407" t="s">
        <v>39084</v>
      </c>
      <c r="L9407">
        <v>20710</v>
      </c>
      <c r="M9407" t="s">
        <v>171</v>
      </c>
      <c r="N9407" s="1">
        <v>45054</v>
      </c>
      <c r="O9407" s="1">
        <v>45056</v>
      </c>
      <c r="P9407">
        <v>41</v>
      </c>
      <c r="Q9407">
        <v>2</v>
      </c>
      <c r="R9407" t="s">
        <v>63</v>
      </c>
      <c r="S9407">
        <v>1</v>
      </c>
      <c r="T9407">
        <v>0</v>
      </c>
      <c r="U9407">
        <v>2</v>
      </c>
      <c r="V9407">
        <v>138</v>
      </c>
      <c r="W9407" t="s">
        <v>41</v>
      </c>
      <c r="X9407" t="s">
        <v>45293</v>
      </c>
      <c r="Y9407" t="s">
        <v>65</v>
      </c>
      <c r="Z9407" s="1">
        <v>45021</v>
      </c>
      <c r="AA9407" s="2">
        <v>0.36210648148148145</v>
      </c>
      <c r="AB9407" s="2">
        <v>5.6365740740740744E-2</v>
      </c>
      <c r="AC9407" t="s">
        <v>45</v>
      </c>
      <c r="AD9407" t="s">
        <v>45</v>
      </c>
      <c r="AE9407" t="s">
        <v>45</v>
      </c>
      <c r="AF9407">
        <v>69</v>
      </c>
    </row>
    <row r="9408" spans="1:32">
      <c r="A9408">
        <v>35744</v>
      </c>
      <c r="B9408">
        <v>34844</v>
      </c>
      <c r="C9408" t="s">
        <v>391</v>
      </c>
      <c r="D9408" t="s">
        <v>8093</v>
      </c>
      <c r="E9408" t="s">
        <v>48</v>
      </c>
      <c r="F9408" t="s">
        <v>45294</v>
      </c>
      <c r="G9408" t="s">
        <v>45295</v>
      </c>
      <c r="H9408" t="s">
        <v>272</v>
      </c>
      <c r="I9408" s="1">
        <v>24741</v>
      </c>
      <c r="J9408" t="s">
        <v>45296</v>
      </c>
      <c r="K9408" t="s">
        <v>23958</v>
      </c>
      <c r="L9408">
        <v>60195</v>
      </c>
      <c r="M9408" t="s">
        <v>272</v>
      </c>
      <c r="N9408" s="1">
        <v>45094</v>
      </c>
      <c r="O9408" s="1">
        <v>45097</v>
      </c>
      <c r="P9408">
        <v>66</v>
      </c>
      <c r="Q9408">
        <v>3</v>
      </c>
      <c r="R9408" t="s">
        <v>40</v>
      </c>
      <c r="S9408">
        <v>2</v>
      </c>
      <c r="T9408">
        <v>1</v>
      </c>
      <c r="U9408">
        <v>3</v>
      </c>
      <c r="V9408">
        <v>699</v>
      </c>
      <c r="W9408" t="s">
        <v>54</v>
      </c>
      <c r="X9408" t="s">
        <v>45297</v>
      </c>
      <c r="Y9408" t="s">
        <v>65</v>
      </c>
      <c r="Z9408" s="1">
        <v>45055</v>
      </c>
      <c r="AA9408" s="2">
        <v>0.3347222222222222</v>
      </c>
      <c r="AB9408" s="2">
        <v>0.21498842592592593</v>
      </c>
      <c r="AC9408" t="s">
        <v>45</v>
      </c>
      <c r="AD9408" t="s">
        <v>45</v>
      </c>
      <c r="AE9408" t="s">
        <v>44</v>
      </c>
      <c r="AF9408">
        <v>233</v>
      </c>
    </row>
    <row r="9409" spans="1:32">
      <c r="A9409">
        <v>35745</v>
      </c>
      <c r="B9409">
        <v>34845</v>
      </c>
      <c r="C9409" t="s">
        <v>602</v>
      </c>
      <c r="D9409" t="s">
        <v>3088</v>
      </c>
      <c r="E9409" t="s">
        <v>34</v>
      </c>
      <c r="F9409" t="s">
        <v>45298</v>
      </c>
      <c r="G9409" t="s">
        <v>45299</v>
      </c>
      <c r="H9409" t="s">
        <v>225</v>
      </c>
      <c r="I9409" s="1">
        <v>16325</v>
      </c>
      <c r="J9409" t="s">
        <v>45300</v>
      </c>
      <c r="K9409" t="s">
        <v>17611</v>
      </c>
      <c r="L9409">
        <v>12618</v>
      </c>
      <c r="M9409" t="s">
        <v>225</v>
      </c>
      <c r="N9409" s="1">
        <v>45021</v>
      </c>
      <c r="O9409" s="1">
        <v>45022</v>
      </c>
      <c r="P9409">
        <v>29</v>
      </c>
      <c r="Q9409">
        <v>2</v>
      </c>
      <c r="R9409" t="s">
        <v>63</v>
      </c>
      <c r="S9409">
        <v>1</v>
      </c>
      <c r="T9409">
        <v>1</v>
      </c>
      <c r="U9409">
        <v>1</v>
      </c>
      <c r="V9409">
        <v>60</v>
      </c>
      <c r="W9409" t="s">
        <v>54</v>
      </c>
      <c r="X9409" t="s">
        <v>45301</v>
      </c>
      <c r="Y9409" t="s">
        <v>81</v>
      </c>
      <c r="Z9409" s="1">
        <v>44993</v>
      </c>
      <c r="AA9409" s="2">
        <v>9.2939814814814812E-3</v>
      </c>
      <c r="AB9409" s="2">
        <v>0.79258101851851848</v>
      </c>
      <c r="AC9409" t="s">
        <v>44</v>
      </c>
      <c r="AD9409" t="s">
        <v>44</v>
      </c>
      <c r="AE9409" t="s">
        <v>45</v>
      </c>
      <c r="AF9409">
        <v>60</v>
      </c>
    </row>
    <row r="9410" spans="1:32">
      <c r="A9410">
        <v>35747</v>
      </c>
      <c r="B9410">
        <v>34847</v>
      </c>
      <c r="C9410" t="s">
        <v>221</v>
      </c>
      <c r="D9410" t="s">
        <v>1167</v>
      </c>
      <c r="E9410" t="s">
        <v>34</v>
      </c>
      <c r="F9410" t="s">
        <v>45302</v>
      </c>
      <c r="G9410" t="s">
        <v>45303</v>
      </c>
      <c r="H9410" t="s">
        <v>164</v>
      </c>
      <c r="I9410" s="1">
        <v>37442</v>
      </c>
      <c r="J9410" t="s">
        <v>45304</v>
      </c>
      <c r="K9410" t="s">
        <v>19487</v>
      </c>
      <c r="L9410">
        <v>98916</v>
      </c>
      <c r="M9410" t="s">
        <v>164</v>
      </c>
      <c r="N9410" s="1">
        <v>45004</v>
      </c>
      <c r="O9410" s="1">
        <v>45005</v>
      </c>
      <c r="P9410">
        <v>25</v>
      </c>
      <c r="Q9410">
        <v>1</v>
      </c>
      <c r="R9410" t="s">
        <v>53</v>
      </c>
      <c r="S9410">
        <v>2</v>
      </c>
      <c r="T9410">
        <v>0</v>
      </c>
      <c r="U9410">
        <v>1</v>
      </c>
      <c r="V9410">
        <v>150</v>
      </c>
      <c r="W9410" t="s">
        <v>54</v>
      </c>
      <c r="X9410" t="s">
        <v>45305</v>
      </c>
      <c r="Y9410" t="s">
        <v>65</v>
      </c>
      <c r="Z9410" s="1">
        <v>44989</v>
      </c>
      <c r="AA9410" s="2">
        <v>0.93730324074074067</v>
      </c>
      <c r="AB9410" s="2">
        <v>0.36913194444444447</v>
      </c>
      <c r="AC9410" t="s">
        <v>44</v>
      </c>
      <c r="AD9410" t="s">
        <v>45</v>
      </c>
      <c r="AE9410" t="s">
        <v>44</v>
      </c>
      <c r="AF9410">
        <v>150</v>
      </c>
    </row>
    <row r="9411" spans="1:32">
      <c r="A9411">
        <v>35748</v>
      </c>
      <c r="B9411">
        <v>34848</v>
      </c>
      <c r="C9411" t="s">
        <v>229</v>
      </c>
      <c r="D9411" t="s">
        <v>2828</v>
      </c>
      <c r="E9411" t="s">
        <v>34</v>
      </c>
      <c r="F9411" t="s">
        <v>45306</v>
      </c>
      <c r="G9411" t="s">
        <v>45307</v>
      </c>
      <c r="H9411" t="s">
        <v>122</v>
      </c>
      <c r="I9411" s="1">
        <v>16007</v>
      </c>
      <c r="J9411" t="s">
        <v>45308</v>
      </c>
      <c r="K9411" t="s">
        <v>45309</v>
      </c>
      <c r="L9411">
        <v>61122</v>
      </c>
      <c r="M9411" t="s">
        <v>122</v>
      </c>
      <c r="N9411" s="1">
        <v>45011</v>
      </c>
      <c r="O9411" s="1">
        <v>45013</v>
      </c>
      <c r="P9411">
        <v>30</v>
      </c>
      <c r="Q9411">
        <v>2</v>
      </c>
      <c r="R9411" t="s">
        <v>40</v>
      </c>
      <c r="S9411">
        <v>3</v>
      </c>
      <c r="T9411">
        <v>2</v>
      </c>
      <c r="U9411">
        <v>2</v>
      </c>
      <c r="V9411">
        <v>416</v>
      </c>
      <c r="W9411" t="s">
        <v>41</v>
      </c>
      <c r="X9411" t="s">
        <v>45310</v>
      </c>
      <c r="Y9411" t="s">
        <v>6</v>
      </c>
      <c r="Z9411" s="1">
        <v>44987</v>
      </c>
      <c r="AA9411" s="2">
        <v>4.0636574074074075E-2</v>
      </c>
      <c r="AB9411" s="2">
        <v>0.12174768518518519</v>
      </c>
      <c r="AC9411" t="s">
        <v>45</v>
      </c>
      <c r="AD9411" t="s">
        <v>44</v>
      </c>
      <c r="AE9411" t="s">
        <v>44</v>
      </c>
      <c r="AF9411">
        <v>208</v>
      </c>
    </row>
    <row r="9412" spans="1:32">
      <c r="A9412">
        <v>35751</v>
      </c>
      <c r="B9412">
        <v>34851</v>
      </c>
      <c r="C9412" t="s">
        <v>1452</v>
      </c>
      <c r="D9412" t="s">
        <v>5345</v>
      </c>
      <c r="E9412" t="s">
        <v>48</v>
      </c>
      <c r="F9412" t="s">
        <v>45311</v>
      </c>
      <c r="G9412">
        <f>1-717-610-2079</f>
        <v>-3405</v>
      </c>
      <c r="H9412" t="s">
        <v>37</v>
      </c>
      <c r="I9412" s="1">
        <v>35280</v>
      </c>
      <c r="J9412" t="s">
        <v>45312</v>
      </c>
      <c r="K9412" t="s">
        <v>45313</v>
      </c>
      <c r="L9412">
        <v>96156</v>
      </c>
      <c r="M9412" t="s">
        <v>37</v>
      </c>
      <c r="N9412" s="1">
        <v>45243</v>
      </c>
      <c r="O9412" s="1">
        <v>45246</v>
      </c>
      <c r="P9412">
        <v>95</v>
      </c>
      <c r="Q9412">
        <v>4</v>
      </c>
      <c r="R9412" t="s">
        <v>63</v>
      </c>
      <c r="S9412">
        <v>4</v>
      </c>
      <c r="T9412">
        <v>1</v>
      </c>
      <c r="U9412">
        <v>3</v>
      </c>
      <c r="V9412">
        <v>219</v>
      </c>
      <c r="W9412" t="s">
        <v>41</v>
      </c>
      <c r="X9412" t="s">
        <v>45314</v>
      </c>
      <c r="Y9412" t="s">
        <v>65</v>
      </c>
      <c r="Z9412" s="1">
        <v>45219</v>
      </c>
      <c r="AA9412" s="2">
        <v>0.81783564814814813</v>
      </c>
      <c r="AB9412" s="2">
        <v>0.4403819444444444</v>
      </c>
      <c r="AC9412" t="s">
        <v>45</v>
      </c>
      <c r="AD9412" t="s">
        <v>45</v>
      </c>
      <c r="AE9412" t="s">
        <v>45</v>
      </c>
      <c r="AF9412">
        <v>73</v>
      </c>
    </row>
    <row r="9413" spans="1:32">
      <c r="A9413">
        <v>35755</v>
      </c>
      <c r="B9413">
        <v>34855</v>
      </c>
      <c r="C9413" t="s">
        <v>5481</v>
      </c>
      <c r="D9413" t="s">
        <v>7539</v>
      </c>
      <c r="E9413" t="s">
        <v>34</v>
      </c>
      <c r="F9413" t="s">
        <v>45315</v>
      </c>
      <c r="G9413" t="s">
        <v>45316</v>
      </c>
      <c r="H9413" t="s">
        <v>692</v>
      </c>
      <c r="I9413" s="1">
        <v>22897</v>
      </c>
      <c r="J9413" t="s">
        <v>45317</v>
      </c>
      <c r="K9413" t="s">
        <v>45318</v>
      </c>
      <c r="L9413">
        <v>84701</v>
      </c>
      <c r="M9413" t="s">
        <v>692</v>
      </c>
      <c r="N9413" s="1">
        <v>45040</v>
      </c>
      <c r="O9413" s="1">
        <v>45043</v>
      </c>
      <c r="P9413">
        <v>76</v>
      </c>
      <c r="Q9413">
        <v>4</v>
      </c>
      <c r="R9413" t="s">
        <v>53</v>
      </c>
      <c r="S9413">
        <v>4</v>
      </c>
      <c r="T9413">
        <v>2</v>
      </c>
      <c r="U9413">
        <v>3</v>
      </c>
      <c r="V9413">
        <v>405</v>
      </c>
      <c r="W9413" t="s">
        <v>54</v>
      </c>
      <c r="X9413" t="s">
        <v>45319</v>
      </c>
      <c r="Y9413" t="s">
        <v>81</v>
      </c>
      <c r="Z9413" s="1">
        <v>45015</v>
      </c>
      <c r="AA9413" s="2">
        <v>3.5185185185185187E-2</v>
      </c>
      <c r="AB9413" s="2">
        <v>0.4001736111111111</v>
      </c>
      <c r="AC9413" t="s">
        <v>44</v>
      </c>
      <c r="AD9413" t="s">
        <v>44</v>
      </c>
      <c r="AE9413" t="s">
        <v>44</v>
      </c>
      <c r="AF9413">
        <v>135</v>
      </c>
    </row>
    <row r="9414" spans="1:32">
      <c r="A9414">
        <v>35756</v>
      </c>
      <c r="B9414">
        <v>34856</v>
      </c>
      <c r="C9414" t="s">
        <v>9806</v>
      </c>
      <c r="D9414" t="s">
        <v>2345</v>
      </c>
      <c r="E9414" t="s">
        <v>48</v>
      </c>
      <c r="F9414" t="s">
        <v>45320</v>
      </c>
      <c r="G9414" t="s">
        <v>45321</v>
      </c>
      <c r="H9414" t="s">
        <v>122</v>
      </c>
      <c r="I9414" s="1">
        <v>16951</v>
      </c>
      <c r="J9414" t="s">
        <v>45322</v>
      </c>
      <c r="K9414" t="s">
        <v>9540</v>
      </c>
      <c r="L9414">
        <v>13182</v>
      </c>
      <c r="M9414" t="s">
        <v>122</v>
      </c>
      <c r="N9414" s="1">
        <v>45259</v>
      </c>
      <c r="O9414" s="1">
        <v>45262</v>
      </c>
      <c r="P9414">
        <v>66</v>
      </c>
      <c r="Q9414">
        <v>3</v>
      </c>
      <c r="R9414" t="s">
        <v>40</v>
      </c>
      <c r="S9414">
        <v>4</v>
      </c>
      <c r="T9414">
        <v>0</v>
      </c>
      <c r="U9414">
        <v>3</v>
      </c>
      <c r="V9414">
        <v>600</v>
      </c>
      <c r="W9414" t="s">
        <v>41</v>
      </c>
      <c r="X9414" t="s">
        <v>45323</v>
      </c>
      <c r="Y9414" t="s">
        <v>6</v>
      </c>
      <c r="Z9414" s="1">
        <v>45231</v>
      </c>
      <c r="AA9414" s="2">
        <v>0.27041666666666669</v>
      </c>
      <c r="AB9414" s="2">
        <v>0.3115046296296296</v>
      </c>
      <c r="AC9414" t="s">
        <v>44</v>
      </c>
      <c r="AD9414" t="s">
        <v>45</v>
      </c>
      <c r="AE9414" t="s">
        <v>45</v>
      </c>
      <c r="AF9414">
        <v>200</v>
      </c>
    </row>
    <row r="9415" spans="1:32">
      <c r="A9415">
        <v>35758</v>
      </c>
      <c r="B9415">
        <v>34858</v>
      </c>
      <c r="C9415" t="s">
        <v>2116</v>
      </c>
      <c r="D9415" t="s">
        <v>938</v>
      </c>
      <c r="E9415" t="s">
        <v>34</v>
      </c>
      <c r="F9415" t="s">
        <v>45324</v>
      </c>
      <c r="G9415" t="s">
        <v>45325</v>
      </c>
      <c r="H9415" t="s">
        <v>423</v>
      </c>
      <c r="I9415" s="1">
        <v>17105</v>
      </c>
      <c r="J9415" t="s">
        <v>45326</v>
      </c>
      <c r="K9415" t="s">
        <v>45327</v>
      </c>
      <c r="L9415">
        <v>40413</v>
      </c>
      <c r="M9415" t="s">
        <v>423</v>
      </c>
      <c r="N9415" s="1">
        <v>45027</v>
      </c>
      <c r="O9415" s="1">
        <v>45030</v>
      </c>
      <c r="P9415">
        <v>29</v>
      </c>
      <c r="Q9415">
        <v>2</v>
      </c>
      <c r="R9415" t="s">
        <v>63</v>
      </c>
      <c r="S9415">
        <v>4</v>
      </c>
      <c r="T9415">
        <v>2</v>
      </c>
      <c r="U9415">
        <v>3</v>
      </c>
      <c r="V9415">
        <v>180</v>
      </c>
      <c r="W9415" t="s">
        <v>41</v>
      </c>
      <c r="X9415" t="s">
        <v>45328</v>
      </c>
      <c r="Y9415" t="s">
        <v>81</v>
      </c>
      <c r="Z9415" s="1">
        <v>45008</v>
      </c>
      <c r="AA9415" s="2">
        <v>0.14004629629629631</v>
      </c>
      <c r="AB9415" s="2">
        <v>0.36400462962962959</v>
      </c>
      <c r="AC9415" t="s">
        <v>44</v>
      </c>
      <c r="AD9415" t="s">
        <v>45</v>
      </c>
      <c r="AE9415" t="s">
        <v>44</v>
      </c>
      <c r="AF9415">
        <v>60</v>
      </c>
    </row>
    <row r="9416" spans="1:32">
      <c r="A9416">
        <v>35760</v>
      </c>
      <c r="B9416">
        <v>34860</v>
      </c>
      <c r="C9416" t="s">
        <v>33771</v>
      </c>
      <c r="D9416" t="s">
        <v>1877</v>
      </c>
      <c r="E9416" t="s">
        <v>48</v>
      </c>
      <c r="F9416" t="s">
        <v>45329</v>
      </c>
      <c r="G9416" t="s">
        <v>45330</v>
      </c>
      <c r="H9416" t="s">
        <v>941</v>
      </c>
      <c r="I9416" s="1">
        <v>28358</v>
      </c>
      <c r="J9416" t="s">
        <v>45331</v>
      </c>
      <c r="K9416" t="s">
        <v>45332</v>
      </c>
      <c r="L9416">
        <v>38556</v>
      </c>
      <c r="M9416" t="s">
        <v>941</v>
      </c>
      <c r="N9416" s="1">
        <v>45170</v>
      </c>
      <c r="O9416" s="1">
        <v>45173</v>
      </c>
      <c r="P9416">
        <v>98</v>
      </c>
      <c r="Q9416">
        <v>4</v>
      </c>
      <c r="R9416" t="s">
        <v>63</v>
      </c>
      <c r="S9416">
        <v>4</v>
      </c>
      <c r="T9416">
        <v>1</v>
      </c>
      <c r="U9416">
        <v>3</v>
      </c>
      <c r="V9416">
        <v>261</v>
      </c>
      <c r="W9416" t="s">
        <v>54</v>
      </c>
      <c r="X9416" t="s">
        <v>45333</v>
      </c>
      <c r="Y9416" t="s">
        <v>65</v>
      </c>
      <c r="Z9416" s="1">
        <v>45141</v>
      </c>
      <c r="AA9416" s="2">
        <v>0.97236111111111112</v>
      </c>
      <c r="AB9416" s="2">
        <v>0.8219212962962964</v>
      </c>
      <c r="AC9416" t="s">
        <v>45</v>
      </c>
      <c r="AD9416" t="s">
        <v>45</v>
      </c>
      <c r="AE9416" t="s">
        <v>44</v>
      </c>
      <c r="AF9416">
        <v>87</v>
      </c>
    </row>
    <row r="9417" spans="1:32">
      <c r="A9417">
        <v>35762</v>
      </c>
      <c r="B9417">
        <v>34862</v>
      </c>
      <c r="C9417" t="s">
        <v>2013</v>
      </c>
      <c r="D9417" t="s">
        <v>9099</v>
      </c>
      <c r="E9417" t="s">
        <v>34</v>
      </c>
      <c r="F9417" t="s">
        <v>45334</v>
      </c>
      <c r="G9417" t="s">
        <v>45335</v>
      </c>
      <c r="H9417" t="s">
        <v>109</v>
      </c>
      <c r="I9417" s="1">
        <v>37880</v>
      </c>
      <c r="J9417" t="s">
        <v>45336</v>
      </c>
      <c r="K9417" t="s">
        <v>45337</v>
      </c>
      <c r="L9417">
        <v>82246</v>
      </c>
      <c r="M9417" t="s">
        <v>109</v>
      </c>
      <c r="N9417" s="1">
        <v>45233</v>
      </c>
      <c r="O9417" s="1">
        <v>45234</v>
      </c>
      <c r="P9417">
        <v>37</v>
      </c>
      <c r="Q9417">
        <v>2</v>
      </c>
      <c r="R9417" t="s">
        <v>53</v>
      </c>
      <c r="S9417">
        <v>4</v>
      </c>
      <c r="T9417">
        <v>2</v>
      </c>
      <c r="U9417">
        <v>1</v>
      </c>
      <c r="V9417">
        <v>132</v>
      </c>
      <c r="W9417" t="s">
        <v>41</v>
      </c>
      <c r="X9417" t="s">
        <v>45338</v>
      </c>
      <c r="Y9417" t="s">
        <v>6</v>
      </c>
      <c r="Z9417" s="1">
        <v>45202</v>
      </c>
      <c r="AA9417" s="2">
        <v>0.19671296296296295</v>
      </c>
      <c r="AB9417" s="2">
        <v>0.28837962962962965</v>
      </c>
      <c r="AC9417" t="s">
        <v>44</v>
      </c>
      <c r="AD9417" t="s">
        <v>44</v>
      </c>
      <c r="AE9417" t="s">
        <v>44</v>
      </c>
      <c r="AF9417">
        <v>132</v>
      </c>
    </row>
    <row r="9418" spans="1:32">
      <c r="A9418">
        <v>35763</v>
      </c>
      <c r="B9418">
        <v>34863</v>
      </c>
      <c r="C9418" t="s">
        <v>256</v>
      </c>
      <c r="D9418" t="s">
        <v>90</v>
      </c>
      <c r="E9418" t="s">
        <v>34</v>
      </c>
      <c r="F9418" t="s">
        <v>45339</v>
      </c>
      <c r="G9418" t="s">
        <v>45340</v>
      </c>
      <c r="H9418" t="s">
        <v>50</v>
      </c>
      <c r="I9418" s="1">
        <v>34149</v>
      </c>
      <c r="J9418" t="s">
        <v>45341</v>
      </c>
      <c r="K9418" t="s">
        <v>31261</v>
      </c>
      <c r="L9418">
        <v>84882</v>
      </c>
      <c r="M9418" t="s">
        <v>50</v>
      </c>
      <c r="N9418" s="1">
        <v>45205</v>
      </c>
      <c r="O9418" s="1">
        <v>45206</v>
      </c>
      <c r="P9418">
        <v>14</v>
      </c>
      <c r="Q9418">
        <v>1</v>
      </c>
      <c r="R9418" t="s">
        <v>63</v>
      </c>
      <c r="S9418">
        <v>4</v>
      </c>
      <c r="T9418">
        <v>0</v>
      </c>
      <c r="U9418">
        <v>1</v>
      </c>
      <c r="V9418">
        <v>85</v>
      </c>
      <c r="W9418" t="s">
        <v>41</v>
      </c>
      <c r="X9418" t="s">
        <v>45342</v>
      </c>
      <c r="Y9418" t="s">
        <v>43</v>
      </c>
      <c r="Z9418" s="1">
        <v>45195</v>
      </c>
      <c r="AA9418" s="2">
        <v>3.0266203703703708E-2</v>
      </c>
      <c r="AB9418" s="2">
        <v>0.63769675925925928</v>
      </c>
      <c r="AC9418" t="s">
        <v>44</v>
      </c>
      <c r="AD9418" t="s">
        <v>45</v>
      </c>
      <c r="AE9418" t="s">
        <v>44</v>
      </c>
      <c r="AF9418">
        <v>85</v>
      </c>
    </row>
    <row r="9419" spans="1:32">
      <c r="A9419">
        <v>35764</v>
      </c>
      <c r="B9419">
        <v>34864</v>
      </c>
      <c r="C9419" t="s">
        <v>1857</v>
      </c>
      <c r="D9419" t="s">
        <v>1902</v>
      </c>
      <c r="E9419" t="s">
        <v>34</v>
      </c>
      <c r="F9419" t="s">
        <v>45343</v>
      </c>
      <c r="G9419" t="s">
        <v>45344</v>
      </c>
      <c r="H9419" t="s">
        <v>37</v>
      </c>
      <c r="I9419" s="1">
        <v>26224</v>
      </c>
      <c r="J9419" t="s">
        <v>45345</v>
      </c>
      <c r="K9419" t="s">
        <v>45346</v>
      </c>
      <c r="L9419">
        <v>18133</v>
      </c>
      <c r="M9419" t="s">
        <v>37</v>
      </c>
      <c r="N9419" s="1">
        <v>45199</v>
      </c>
      <c r="O9419" s="1">
        <v>45200</v>
      </c>
      <c r="P9419">
        <v>33</v>
      </c>
      <c r="Q9419">
        <v>2</v>
      </c>
      <c r="R9419" t="s">
        <v>40</v>
      </c>
      <c r="S9419">
        <v>2</v>
      </c>
      <c r="T9419">
        <v>1</v>
      </c>
      <c r="U9419">
        <v>1</v>
      </c>
      <c r="V9419">
        <v>250</v>
      </c>
      <c r="W9419" t="s">
        <v>54</v>
      </c>
      <c r="X9419" t="s">
        <v>45347</v>
      </c>
      <c r="Y9419" t="s">
        <v>65</v>
      </c>
      <c r="Z9419" s="1">
        <v>45173</v>
      </c>
      <c r="AA9419" s="2">
        <v>0.65505787037037033</v>
      </c>
      <c r="AB9419" s="2">
        <v>0.61452546296296295</v>
      </c>
      <c r="AC9419" t="s">
        <v>45</v>
      </c>
      <c r="AD9419" t="s">
        <v>45</v>
      </c>
      <c r="AE9419" t="s">
        <v>45</v>
      </c>
      <c r="AF9419">
        <v>250</v>
      </c>
    </row>
    <row r="9420" spans="1:32">
      <c r="A9420">
        <v>35767</v>
      </c>
      <c r="B9420">
        <v>34867</v>
      </c>
      <c r="C9420" t="s">
        <v>12851</v>
      </c>
      <c r="D9420" t="s">
        <v>11420</v>
      </c>
      <c r="E9420" t="s">
        <v>48</v>
      </c>
      <c r="F9420" t="s">
        <v>45348</v>
      </c>
      <c r="G9420" t="s">
        <v>45349</v>
      </c>
      <c r="H9420" t="s">
        <v>70</v>
      </c>
      <c r="I9420" s="1">
        <v>25801</v>
      </c>
      <c r="J9420" t="s">
        <v>45350</v>
      </c>
      <c r="K9420" t="s">
        <v>45351</v>
      </c>
      <c r="L9420">
        <v>14845</v>
      </c>
      <c r="M9420" t="s">
        <v>70</v>
      </c>
      <c r="N9420" s="1">
        <v>45152</v>
      </c>
      <c r="O9420" s="1">
        <v>45155</v>
      </c>
      <c r="P9420">
        <v>2</v>
      </c>
      <c r="Q9420">
        <v>1</v>
      </c>
      <c r="R9420" t="s">
        <v>63</v>
      </c>
      <c r="S9420">
        <v>1</v>
      </c>
      <c r="T9420">
        <v>0</v>
      </c>
      <c r="U9420">
        <v>3</v>
      </c>
      <c r="V9420">
        <v>198</v>
      </c>
      <c r="W9420" t="s">
        <v>41</v>
      </c>
      <c r="X9420" t="s">
        <v>45352</v>
      </c>
      <c r="Y9420" t="s">
        <v>81</v>
      </c>
      <c r="Z9420" s="1">
        <v>45119</v>
      </c>
      <c r="AA9420" s="2">
        <v>0.21476851851851853</v>
      </c>
      <c r="AB9420" s="2">
        <v>0.93815972222222221</v>
      </c>
      <c r="AC9420" t="s">
        <v>45</v>
      </c>
      <c r="AD9420" t="s">
        <v>44</v>
      </c>
      <c r="AE9420" t="s">
        <v>44</v>
      </c>
      <c r="AF9420">
        <v>66</v>
      </c>
    </row>
    <row r="9421" spans="1:32">
      <c r="A9421">
        <v>35768</v>
      </c>
      <c r="B9421">
        <v>34868</v>
      </c>
      <c r="C9421" t="s">
        <v>3111</v>
      </c>
      <c r="D9421" t="s">
        <v>12204</v>
      </c>
      <c r="E9421" t="s">
        <v>48</v>
      </c>
      <c r="F9421" t="s">
        <v>45353</v>
      </c>
      <c r="G9421" t="s">
        <v>45354</v>
      </c>
      <c r="H9421" t="s">
        <v>209</v>
      </c>
      <c r="I9421" s="1">
        <v>19749</v>
      </c>
      <c r="J9421" t="s">
        <v>45355</v>
      </c>
      <c r="K9421" t="s">
        <v>45356</v>
      </c>
      <c r="L9421">
        <v>11204</v>
      </c>
      <c r="M9421" t="s">
        <v>209</v>
      </c>
      <c r="N9421" s="1">
        <v>45100</v>
      </c>
      <c r="O9421" s="1">
        <v>45103</v>
      </c>
      <c r="P9421">
        <v>9</v>
      </c>
      <c r="Q9421">
        <v>1</v>
      </c>
      <c r="R9421" t="s">
        <v>40</v>
      </c>
      <c r="S9421">
        <v>1</v>
      </c>
      <c r="T9421">
        <v>1</v>
      </c>
      <c r="U9421">
        <v>3</v>
      </c>
      <c r="V9421">
        <v>663</v>
      </c>
      <c r="W9421" t="s">
        <v>54</v>
      </c>
      <c r="X9421" t="s">
        <v>45357</v>
      </c>
      <c r="Y9421" t="s">
        <v>6</v>
      </c>
      <c r="Z9421" s="1">
        <v>45093</v>
      </c>
      <c r="AA9421" s="2">
        <v>0.19182870370370372</v>
      </c>
      <c r="AB9421" s="2">
        <v>0.60918981481481482</v>
      </c>
      <c r="AC9421" t="s">
        <v>45</v>
      </c>
      <c r="AD9421" t="s">
        <v>44</v>
      </c>
      <c r="AE9421" t="s">
        <v>44</v>
      </c>
      <c r="AF9421">
        <v>221</v>
      </c>
    </row>
    <row r="9422" spans="1:32">
      <c r="A9422">
        <v>35769</v>
      </c>
      <c r="B9422">
        <v>34869</v>
      </c>
      <c r="C9422" t="s">
        <v>681</v>
      </c>
      <c r="D9422" t="s">
        <v>3353</v>
      </c>
      <c r="E9422" t="s">
        <v>34</v>
      </c>
      <c r="F9422" t="s">
        <v>45358</v>
      </c>
      <c r="G9422" t="s">
        <v>45359</v>
      </c>
      <c r="H9422" t="s">
        <v>115</v>
      </c>
      <c r="I9422" s="1">
        <v>34069</v>
      </c>
      <c r="J9422" t="s">
        <v>45360</v>
      </c>
      <c r="K9422" t="s">
        <v>45361</v>
      </c>
      <c r="L9422">
        <v>52976</v>
      </c>
      <c r="M9422" t="s">
        <v>115</v>
      </c>
      <c r="N9422" s="1">
        <v>45225</v>
      </c>
      <c r="O9422" s="1">
        <v>45227</v>
      </c>
      <c r="P9422">
        <v>48</v>
      </c>
      <c r="Q9422">
        <v>2</v>
      </c>
      <c r="R9422" t="s">
        <v>40</v>
      </c>
      <c r="S9422">
        <v>3</v>
      </c>
      <c r="T9422">
        <v>1</v>
      </c>
      <c r="U9422">
        <v>2</v>
      </c>
      <c r="V9422">
        <v>420</v>
      </c>
      <c r="W9422" t="s">
        <v>54</v>
      </c>
      <c r="X9422" t="s">
        <v>45362</v>
      </c>
      <c r="Y9422" t="s">
        <v>43</v>
      </c>
      <c r="Z9422" s="1">
        <v>45188</v>
      </c>
      <c r="AA9422" s="2">
        <v>0.67809027777777775</v>
      </c>
      <c r="AB9422" s="2">
        <v>5.9918981481481483E-2</v>
      </c>
      <c r="AC9422" t="s">
        <v>44</v>
      </c>
      <c r="AD9422" t="s">
        <v>44</v>
      </c>
      <c r="AE9422" t="s">
        <v>45</v>
      </c>
      <c r="AF9422">
        <v>210</v>
      </c>
    </row>
    <row r="9423" spans="1:32">
      <c r="A9423">
        <v>35770</v>
      </c>
      <c r="B9423">
        <v>34870</v>
      </c>
      <c r="C9423" t="s">
        <v>112</v>
      </c>
      <c r="D9423" t="s">
        <v>8182</v>
      </c>
      <c r="E9423" t="s">
        <v>34</v>
      </c>
      <c r="F9423" t="s">
        <v>45363</v>
      </c>
      <c r="G9423" t="s">
        <v>45364</v>
      </c>
      <c r="H9423" t="s">
        <v>50</v>
      </c>
      <c r="I9423" s="1">
        <v>22372</v>
      </c>
      <c r="J9423" t="s">
        <v>45365</v>
      </c>
      <c r="K9423" t="s">
        <v>45366</v>
      </c>
      <c r="L9423">
        <v>88967</v>
      </c>
      <c r="M9423" t="s">
        <v>50</v>
      </c>
      <c r="N9423" s="1">
        <v>44995</v>
      </c>
      <c r="O9423" s="1">
        <v>44999</v>
      </c>
      <c r="P9423">
        <v>74</v>
      </c>
      <c r="Q9423">
        <v>3</v>
      </c>
      <c r="R9423" t="s">
        <v>63</v>
      </c>
      <c r="S9423">
        <v>1</v>
      </c>
      <c r="T9423">
        <v>2</v>
      </c>
      <c r="U9423">
        <v>4</v>
      </c>
      <c r="V9423">
        <v>272</v>
      </c>
      <c r="W9423" t="s">
        <v>41</v>
      </c>
      <c r="X9423" t="s">
        <v>45367</v>
      </c>
      <c r="Y9423" t="s">
        <v>81</v>
      </c>
      <c r="Z9423" s="1">
        <v>44986</v>
      </c>
      <c r="AA9423" s="2">
        <v>0.41277777777777774</v>
      </c>
      <c r="AB9423" s="2">
        <v>0.74804398148148143</v>
      </c>
      <c r="AC9423" t="s">
        <v>44</v>
      </c>
      <c r="AD9423" t="s">
        <v>45</v>
      </c>
      <c r="AE9423" t="s">
        <v>45</v>
      </c>
      <c r="AF9423">
        <v>68</v>
      </c>
    </row>
    <row r="9424" spans="1:32">
      <c r="A9424">
        <v>35773</v>
      </c>
      <c r="B9424">
        <v>34873</v>
      </c>
      <c r="C9424" t="s">
        <v>133</v>
      </c>
      <c r="D9424" t="s">
        <v>4286</v>
      </c>
      <c r="E9424" t="s">
        <v>48</v>
      </c>
      <c r="F9424" t="s">
        <v>45368</v>
      </c>
      <c r="G9424" t="s">
        <v>45369</v>
      </c>
      <c r="H9424" t="s">
        <v>122</v>
      </c>
      <c r="I9424" s="1">
        <v>34314</v>
      </c>
      <c r="J9424" t="s">
        <v>45370</v>
      </c>
      <c r="K9424" t="s">
        <v>8128</v>
      </c>
      <c r="L9424">
        <v>1906</v>
      </c>
      <c r="M9424" t="s">
        <v>122</v>
      </c>
      <c r="N9424" s="1">
        <v>44973</v>
      </c>
      <c r="O9424" s="1">
        <v>44975</v>
      </c>
      <c r="P9424">
        <v>34</v>
      </c>
      <c r="Q9424">
        <v>2</v>
      </c>
      <c r="R9424" t="s">
        <v>53</v>
      </c>
      <c r="S9424">
        <v>4</v>
      </c>
      <c r="T9424">
        <v>1</v>
      </c>
      <c r="U9424">
        <v>2</v>
      </c>
      <c r="V9424">
        <v>254</v>
      </c>
      <c r="W9424" t="s">
        <v>41</v>
      </c>
      <c r="X9424" t="s">
        <v>45371</v>
      </c>
      <c r="Y9424" t="s">
        <v>81</v>
      </c>
      <c r="Z9424" s="1">
        <v>44965</v>
      </c>
      <c r="AA9424" s="2">
        <v>0.23861111111111111</v>
      </c>
      <c r="AB9424" s="2">
        <v>0.85717592592592595</v>
      </c>
      <c r="AC9424" t="s">
        <v>44</v>
      </c>
      <c r="AD9424" t="s">
        <v>45</v>
      </c>
      <c r="AE9424" t="s">
        <v>44</v>
      </c>
      <c r="AF9424">
        <v>127</v>
      </c>
    </row>
    <row r="9425" spans="1:32">
      <c r="A9425">
        <v>35775</v>
      </c>
      <c r="B9425">
        <v>34875</v>
      </c>
      <c r="C9425" t="s">
        <v>347</v>
      </c>
      <c r="D9425" t="s">
        <v>2679</v>
      </c>
      <c r="E9425" t="s">
        <v>34</v>
      </c>
      <c r="F9425" t="s">
        <v>45372</v>
      </c>
      <c r="G9425" t="s">
        <v>45373</v>
      </c>
      <c r="H9425" t="s">
        <v>135</v>
      </c>
      <c r="I9425" s="1">
        <v>34059</v>
      </c>
      <c r="J9425" t="s">
        <v>45374</v>
      </c>
      <c r="K9425" t="s">
        <v>45375</v>
      </c>
      <c r="L9425">
        <v>35040</v>
      </c>
      <c r="M9425" t="s">
        <v>135</v>
      </c>
      <c r="N9425" s="1">
        <v>45160</v>
      </c>
      <c r="O9425" s="1">
        <v>45164</v>
      </c>
      <c r="P9425">
        <v>97</v>
      </c>
      <c r="Q9425">
        <v>4</v>
      </c>
      <c r="R9425" t="s">
        <v>53</v>
      </c>
      <c r="S9425">
        <v>1</v>
      </c>
      <c r="T9425">
        <v>2</v>
      </c>
      <c r="U9425">
        <v>4</v>
      </c>
      <c r="V9425">
        <v>564</v>
      </c>
      <c r="W9425" t="s">
        <v>41</v>
      </c>
      <c r="X9425" t="s">
        <v>45376</v>
      </c>
      <c r="Y9425" t="s">
        <v>65</v>
      </c>
      <c r="Z9425" s="1">
        <v>45149</v>
      </c>
      <c r="AA9425" s="2">
        <v>0.3896296296296296</v>
      </c>
      <c r="AB9425" s="2">
        <v>0.33559027777777778</v>
      </c>
      <c r="AC9425" t="s">
        <v>44</v>
      </c>
      <c r="AD9425" t="s">
        <v>44</v>
      </c>
      <c r="AE9425" t="s">
        <v>45</v>
      </c>
      <c r="AF9425">
        <v>141</v>
      </c>
    </row>
    <row r="9426" spans="1:32">
      <c r="A9426">
        <v>35776</v>
      </c>
      <c r="B9426">
        <v>34876</v>
      </c>
      <c r="C9426" t="s">
        <v>1888</v>
      </c>
      <c r="D9426" t="s">
        <v>22672</v>
      </c>
      <c r="E9426" t="s">
        <v>34</v>
      </c>
      <c r="F9426" t="s">
        <v>45377</v>
      </c>
      <c r="G9426" t="s">
        <v>45378</v>
      </c>
      <c r="H9426" t="s">
        <v>101</v>
      </c>
      <c r="I9426" s="1">
        <v>16496</v>
      </c>
      <c r="J9426" t="s">
        <v>45379</v>
      </c>
      <c r="K9426" t="s">
        <v>45380</v>
      </c>
      <c r="L9426">
        <v>50670</v>
      </c>
      <c r="M9426" t="s">
        <v>101</v>
      </c>
      <c r="N9426" s="1">
        <v>45040</v>
      </c>
      <c r="O9426" s="1">
        <v>45043</v>
      </c>
      <c r="P9426">
        <v>82</v>
      </c>
      <c r="Q9426">
        <v>4</v>
      </c>
      <c r="R9426" t="s">
        <v>53</v>
      </c>
      <c r="S9426">
        <v>4</v>
      </c>
      <c r="T9426">
        <v>0</v>
      </c>
      <c r="U9426">
        <v>3</v>
      </c>
      <c r="V9426">
        <v>390</v>
      </c>
      <c r="W9426" t="s">
        <v>54</v>
      </c>
      <c r="X9426" t="s">
        <v>45381</v>
      </c>
      <c r="Y9426" t="s">
        <v>43</v>
      </c>
      <c r="Z9426" s="1">
        <v>45005</v>
      </c>
      <c r="AA9426" s="2">
        <v>0.35190972222222222</v>
      </c>
      <c r="AB9426" s="2">
        <v>0.65208333333333335</v>
      </c>
      <c r="AC9426" t="s">
        <v>45</v>
      </c>
      <c r="AD9426" t="s">
        <v>45</v>
      </c>
      <c r="AE9426" t="s">
        <v>44</v>
      </c>
      <c r="AF9426">
        <v>130</v>
      </c>
    </row>
    <row r="9427" spans="1:32">
      <c r="A9427">
        <v>35778</v>
      </c>
      <c r="B9427">
        <v>34878</v>
      </c>
      <c r="C9427" t="s">
        <v>90</v>
      </c>
      <c r="D9427" t="s">
        <v>6298</v>
      </c>
      <c r="E9427" t="s">
        <v>34</v>
      </c>
      <c r="F9427" t="s">
        <v>45382</v>
      </c>
      <c r="G9427">
        <f>1-359-994-1830</f>
        <v>-3182</v>
      </c>
      <c r="H9427" t="s">
        <v>156</v>
      </c>
      <c r="I9427" s="1">
        <v>19442</v>
      </c>
      <c r="J9427" t="s">
        <v>45383</v>
      </c>
      <c r="K9427" t="s">
        <v>707</v>
      </c>
      <c r="L9427">
        <v>55195</v>
      </c>
      <c r="M9427" t="s">
        <v>156</v>
      </c>
      <c r="N9427" s="1">
        <v>45057</v>
      </c>
      <c r="O9427" s="1">
        <v>45059</v>
      </c>
      <c r="P9427">
        <v>72</v>
      </c>
      <c r="Q9427">
        <v>3</v>
      </c>
      <c r="R9427" t="s">
        <v>40</v>
      </c>
      <c r="S9427">
        <v>3</v>
      </c>
      <c r="T9427">
        <v>2</v>
      </c>
      <c r="U9427">
        <v>2</v>
      </c>
      <c r="V9427">
        <v>500</v>
      </c>
      <c r="W9427" t="s">
        <v>41</v>
      </c>
      <c r="X9427" t="s">
        <v>45384</v>
      </c>
      <c r="Y9427" t="s">
        <v>65</v>
      </c>
      <c r="Z9427" s="1">
        <v>45028</v>
      </c>
      <c r="AA9427" s="2">
        <v>0.97607638888888892</v>
      </c>
      <c r="AB9427" s="2">
        <v>0.55025462962962968</v>
      </c>
      <c r="AC9427" t="s">
        <v>45</v>
      </c>
      <c r="AD9427" t="s">
        <v>44</v>
      </c>
      <c r="AE9427" t="s">
        <v>45</v>
      </c>
      <c r="AF9427">
        <v>250</v>
      </c>
    </row>
    <row r="9428" spans="1:32">
      <c r="A9428">
        <v>35782</v>
      </c>
      <c r="B9428">
        <v>34882</v>
      </c>
      <c r="C9428" t="s">
        <v>66</v>
      </c>
      <c r="D9428" t="s">
        <v>3477</v>
      </c>
      <c r="E9428" t="s">
        <v>48</v>
      </c>
      <c r="F9428" t="s">
        <v>45385</v>
      </c>
      <c r="G9428" t="s">
        <v>45386</v>
      </c>
      <c r="H9428" t="s">
        <v>692</v>
      </c>
      <c r="I9428" s="1">
        <v>34668</v>
      </c>
      <c r="J9428" t="s">
        <v>45387</v>
      </c>
      <c r="K9428" t="s">
        <v>24128</v>
      </c>
      <c r="L9428">
        <v>3415</v>
      </c>
      <c r="M9428" t="s">
        <v>692</v>
      </c>
      <c r="N9428" s="1">
        <v>45025</v>
      </c>
      <c r="O9428" s="1">
        <v>45029</v>
      </c>
      <c r="P9428">
        <v>34</v>
      </c>
      <c r="Q9428">
        <v>2</v>
      </c>
      <c r="R9428" t="s">
        <v>53</v>
      </c>
      <c r="S9428">
        <v>2</v>
      </c>
      <c r="T9428">
        <v>1</v>
      </c>
      <c r="U9428">
        <v>4</v>
      </c>
      <c r="V9428">
        <v>552</v>
      </c>
      <c r="W9428" t="s">
        <v>54</v>
      </c>
      <c r="X9428" t="s">
        <v>45388</v>
      </c>
      <c r="Y9428" t="s">
        <v>81</v>
      </c>
      <c r="Z9428" s="1">
        <v>44999</v>
      </c>
      <c r="AA9428" s="2">
        <v>0.25377314814814816</v>
      </c>
      <c r="AB9428" s="2">
        <v>0.19157407407407409</v>
      </c>
      <c r="AC9428" t="s">
        <v>44</v>
      </c>
      <c r="AD9428" t="s">
        <v>44</v>
      </c>
      <c r="AE9428" t="s">
        <v>44</v>
      </c>
      <c r="AF9428">
        <v>138</v>
      </c>
    </row>
    <row r="9429" spans="1:32">
      <c r="A9429">
        <v>35787</v>
      </c>
      <c r="B9429">
        <v>34887</v>
      </c>
      <c r="C9429" t="s">
        <v>15730</v>
      </c>
      <c r="D9429" t="s">
        <v>15564</v>
      </c>
      <c r="E9429" t="s">
        <v>34</v>
      </c>
      <c r="F9429" t="s">
        <v>45389</v>
      </c>
      <c r="G9429">
        <f>1-925-222-3742</f>
        <v>-4888</v>
      </c>
      <c r="H9429" t="s">
        <v>295</v>
      </c>
      <c r="I9429" s="1">
        <v>37483</v>
      </c>
      <c r="J9429" t="s">
        <v>45390</v>
      </c>
      <c r="K9429" t="s">
        <v>33897</v>
      </c>
      <c r="L9429">
        <v>46535</v>
      </c>
      <c r="M9429" t="s">
        <v>295</v>
      </c>
      <c r="N9429" s="1">
        <v>45283</v>
      </c>
      <c r="O9429" s="1">
        <v>45285</v>
      </c>
      <c r="P9429">
        <v>70</v>
      </c>
      <c r="Q9429">
        <v>3</v>
      </c>
      <c r="R9429" t="s">
        <v>53</v>
      </c>
      <c r="S9429">
        <v>2</v>
      </c>
      <c r="T9429">
        <v>1</v>
      </c>
      <c r="U9429">
        <v>2</v>
      </c>
      <c r="V9429">
        <v>264</v>
      </c>
      <c r="W9429" t="s">
        <v>54</v>
      </c>
      <c r="X9429" t="s">
        <v>45391</v>
      </c>
      <c r="Y9429" t="s">
        <v>6</v>
      </c>
      <c r="Z9429" s="1">
        <v>45258</v>
      </c>
      <c r="AA9429" s="2">
        <v>0.3602893518518519</v>
      </c>
      <c r="AB9429" s="2">
        <v>0.30978009259259259</v>
      </c>
      <c r="AC9429" t="s">
        <v>45</v>
      </c>
      <c r="AD9429" t="s">
        <v>45</v>
      </c>
      <c r="AE9429" t="s">
        <v>44</v>
      </c>
      <c r="AF9429">
        <v>132</v>
      </c>
    </row>
    <row r="9430" spans="1:32">
      <c r="A9430">
        <v>35788</v>
      </c>
      <c r="B9430">
        <v>34888</v>
      </c>
      <c r="C9430" t="s">
        <v>2213</v>
      </c>
      <c r="D9430" t="s">
        <v>57</v>
      </c>
      <c r="E9430" t="s">
        <v>48</v>
      </c>
      <c r="F9430" t="s">
        <v>45392</v>
      </c>
      <c r="G9430" t="s">
        <v>45393</v>
      </c>
      <c r="H9430" t="s">
        <v>94</v>
      </c>
      <c r="I9430" s="1">
        <v>33532</v>
      </c>
      <c r="J9430" t="s">
        <v>45394</v>
      </c>
      <c r="K9430" t="s">
        <v>5220</v>
      </c>
      <c r="L9430">
        <v>26791</v>
      </c>
      <c r="M9430" t="s">
        <v>94</v>
      </c>
      <c r="N9430" s="1">
        <v>45130</v>
      </c>
      <c r="O9430" s="1">
        <v>45131</v>
      </c>
      <c r="P9430">
        <v>30</v>
      </c>
      <c r="Q9430">
        <v>2</v>
      </c>
      <c r="R9430" t="s">
        <v>40</v>
      </c>
      <c r="S9430">
        <v>3</v>
      </c>
      <c r="T9430">
        <v>0</v>
      </c>
      <c r="U9430">
        <v>1</v>
      </c>
      <c r="V9430">
        <v>250</v>
      </c>
      <c r="W9430" t="s">
        <v>54</v>
      </c>
      <c r="X9430" t="s">
        <v>45395</v>
      </c>
      <c r="Y9430" t="s">
        <v>6</v>
      </c>
      <c r="Z9430" s="1">
        <v>45102</v>
      </c>
      <c r="AA9430" s="2">
        <v>0.77473379629629635</v>
      </c>
      <c r="AB9430" s="2">
        <v>0.41100694444444441</v>
      </c>
      <c r="AC9430" t="s">
        <v>45</v>
      </c>
      <c r="AD9430" t="s">
        <v>45</v>
      </c>
      <c r="AE9430" t="s">
        <v>45</v>
      </c>
      <c r="AF9430">
        <v>250</v>
      </c>
    </row>
    <row r="9431" spans="1:32">
      <c r="A9431">
        <v>35790</v>
      </c>
      <c r="B9431">
        <v>34890</v>
      </c>
      <c r="C9431" t="s">
        <v>221</v>
      </c>
      <c r="D9431" t="s">
        <v>29160</v>
      </c>
      <c r="E9431" t="s">
        <v>48</v>
      </c>
      <c r="F9431" t="s">
        <v>45396</v>
      </c>
      <c r="G9431" t="s">
        <v>45397</v>
      </c>
      <c r="H9431" t="s">
        <v>725</v>
      </c>
      <c r="I9431" s="1">
        <v>28345</v>
      </c>
      <c r="J9431" t="s">
        <v>45398</v>
      </c>
      <c r="K9431" t="s">
        <v>45399</v>
      </c>
      <c r="L9431">
        <v>57112</v>
      </c>
      <c r="M9431" t="s">
        <v>725</v>
      </c>
      <c r="N9431" s="1">
        <v>45009</v>
      </c>
      <c r="O9431" s="1">
        <v>45013</v>
      </c>
      <c r="P9431">
        <v>2</v>
      </c>
      <c r="Q9431">
        <v>1</v>
      </c>
      <c r="R9431" t="s">
        <v>63</v>
      </c>
      <c r="S9431">
        <v>4</v>
      </c>
      <c r="T9431">
        <v>1</v>
      </c>
      <c r="U9431">
        <v>4</v>
      </c>
      <c r="V9431">
        <v>344</v>
      </c>
      <c r="W9431" t="s">
        <v>41</v>
      </c>
      <c r="X9431" t="s">
        <v>45400</v>
      </c>
      <c r="Y9431" t="s">
        <v>6</v>
      </c>
      <c r="Z9431" s="1">
        <v>44972</v>
      </c>
      <c r="AA9431" s="2">
        <v>0.83839120370370368</v>
      </c>
      <c r="AB9431" s="2">
        <v>0.4562268518518518</v>
      </c>
      <c r="AC9431" t="s">
        <v>44</v>
      </c>
      <c r="AD9431" t="s">
        <v>44</v>
      </c>
      <c r="AE9431" t="s">
        <v>44</v>
      </c>
      <c r="AF9431">
        <v>86</v>
      </c>
    </row>
    <row r="9432" spans="1:32">
      <c r="A9432">
        <v>35791</v>
      </c>
      <c r="B9432">
        <v>34891</v>
      </c>
      <c r="C9432" t="s">
        <v>22442</v>
      </c>
      <c r="D9432" t="s">
        <v>20782</v>
      </c>
      <c r="E9432" t="s">
        <v>34</v>
      </c>
      <c r="F9432" t="s">
        <v>45401</v>
      </c>
      <c r="G9432">
        <f>1-937-408-6368</f>
        <v>-7712</v>
      </c>
      <c r="H9432" t="s">
        <v>280</v>
      </c>
      <c r="I9432" s="1">
        <v>27300</v>
      </c>
      <c r="J9432" t="s">
        <v>45402</v>
      </c>
      <c r="K9432" t="s">
        <v>45403</v>
      </c>
      <c r="L9432">
        <v>48403</v>
      </c>
      <c r="M9432" t="s">
        <v>280</v>
      </c>
      <c r="N9432" s="1">
        <v>44955</v>
      </c>
      <c r="O9432" s="1">
        <v>44960</v>
      </c>
      <c r="P9432">
        <v>16</v>
      </c>
      <c r="Q9432">
        <v>1</v>
      </c>
      <c r="R9432" t="s">
        <v>53</v>
      </c>
      <c r="S9432">
        <v>3</v>
      </c>
      <c r="T9432">
        <v>1</v>
      </c>
      <c r="U9432">
        <v>5</v>
      </c>
      <c r="V9432">
        <v>660</v>
      </c>
      <c r="W9432" t="s">
        <v>41</v>
      </c>
      <c r="X9432" t="s">
        <v>45404</v>
      </c>
      <c r="Y9432" t="s">
        <v>81</v>
      </c>
      <c r="Z9432" s="1">
        <v>44937</v>
      </c>
      <c r="AA9432" s="2">
        <v>0.88037037037037036</v>
      </c>
      <c r="AB9432" s="2">
        <v>0.56606481481481474</v>
      </c>
      <c r="AC9432" t="s">
        <v>45</v>
      </c>
      <c r="AD9432" t="s">
        <v>45</v>
      </c>
      <c r="AE9432" t="s">
        <v>44</v>
      </c>
      <c r="AF9432">
        <v>132</v>
      </c>
    </row>
    <row r="9433" spans="1:32">
      <c r="A9433">
        <v>35793</v>
      </c>
      <c r="B9433">
        <v>34893</v>
      </c>
      <c r="C9433" t="s">
        <v>2616</v>
      </c>
      <c r="D9433" t="s">
        <v>889</v>
      </c>
      <c r="E9433" t="s">
        <v>34</v>
      </c>
      <c r="F9433" t="s">
        <v>45405</v>
      </c>
      <c r="G9433">
        <v>2888356233</v>
      </c>
      <c r="H9433" t="s">
        <v>330</v>
      </c>
      <c r="I9433" s="1">
        <v>22436</v>
      </c>
      <c r="J9433" t="s">
        <v>45406</v>
      </c>
      <c r="K9433" t="s">
        <v>16365</v>
      </c>
      <c r="L9433">
        <v>12521</v>
      </c>
      <c r="M9433" t="s">
        <v>330</v>
      </c>
      <c r="N9433" s="1">
        <v>45230</v>
      </c>
      <c r="O9433" s="1">
        <v>45234</v>
      </c>
      <c r="P9433">
        <v>38</v>
      </c>
      <c r="Q9433">
        <v>2</v>
      </c>
      <c r="R9433" t="s">
        <v>63</v>
      </c>
      <c r="S9433">
        <v>4</v>
      </c>
      <c r="T9433">
        <v>1</v>
      </c>
      <c r="U9433">
        <v>4</v>
      </c>
      <c r="V9433">
        <v>300</v>
      </c>
      <c r="W9433" t="s">
        <v>54</v>
      </c>
      <c r="X9433" t="s">
        <v>45407</v>
      </c>
      <c r="Y9433" t="s">
        <v>81</v>
      </c>
      <c r="Z9433" s="1">
        <v>45216</v>
      </c>
      <c r="AA9433" s="2">
        <v>0.62587962962962962</v>
      </c>
      <c r="AB9433" s="2">
        <v>0.65241898148148147</v>
      </c>
      <c r="AC9433" t="s">
        <v>44</v>
      </c>
      <c r="AD9433" t="s">
        <v>45</v>
      </c>
      <c r="AE9433" t="s">
        <v>45</v>
      </c>
      <c r="AF9433">
        <v>75</v>
      </c>
    </row>
    <row r="9434" spans="1:32">
      <c r="A9434">
        <v>35797</v>
      </c>
      <c r="B9434">
        <v>34897</v>
      </c>
      <c r="C9434" t="s">
        <v>46</v>
      </c>
      <c r="D9434" t="s">
        <v>24529</v>
      </c>
      <c r="E9434" t="s">
        <v>48</v>
      </c>
      <c r="F9434" t="s">
        <v>28958</v>
      </c>
      <c r="G9434">
        <v>2787818460</v>
      </c>
      <c r="H9434" t="s">
        <v>209</v>
      </c>
      <c r="I9434" s="1">
        <v>29423</v>
      </c>
      <c r="J9434" t="s">
        <v>45408</v>
      </c>
      <c r="K9434" t="s">
        <v>45409</v>
      </c>
      <c r="L9434">
        <v>82432</v>
      </c>
      <c r="M9434" t="s">
        <v>209</v>
      </c>
      <c r="N9434" s="1">
        <v>45020</v>
      </c>
      <c r="O9434" s="1">
        <v>45021</v>
      </c>
      <c r="P9434">
        <v>50</v>
      </c>
      <c r="Q9434">
        <v>2</v>
      </c>
      <c r="R9434" t="s">
        <v>63</v>
      </c>
      <c r="S9434">
        <v>2</v>
      </c>
      <c r="T9434">
        <v>0</v>
      </c>
      <c r="U9434">
        <v>1</v>
      </c>
      <c r="V9434">
        <v>72</v>
      </c>
      <c r="W9434" t="s">
        <v>54</v>
      </c>
      <c r="X9434" t="s">
        <v>45410</v>
      </c>
      <c r="Y9434" t="s">
        <v>81</v>
      </c>
      <c r="Z9434" s="1">
        <v>45002</v>
      </c>
      <c r="AA9434" s="2">
        <v>0.6504861111111111</v>
      </c>
      <c r="AB9434" s="2">
        <v>0.50934027777777779</v>
      </c>
      <c r="AC9434" t="s">
        <v>44</v>
      </c>
      <c r="AD9434" t="s">
        <v>45</v>
      </c>
      <c r="AE9434" t="s">
        <v>44</v>
      </c>
      <c r="AF9434">
        <v>72</v>
      </c>
    </row>
    <row r="9435" spans="1:32">
      <c r="A9435">
        <v>35798</v>
      </c>
      <c r="B9435">
        <v>34898</v>
      </c>
      <c r="C9435" t="s">
        <v>5764</v>
      </c>
      <c r="D9435" t="s">
        <v>553</v>
      </c>
      <c r="E9435" t="s">
        <v>48</v>
      </c>
      <c r="F9435" t="s">
        <v>45411</v>
      </c>
      <c r="G9435" t="s">
        <v>45412</v>
      </c>
      <c r="H9435" t="s">
        <v>725</v>
      </c>
      <c r="I9435" s="1">
        <v>18813</v>
      </c>
      <c r="J9435" t="s">
        <v>45413</v>
      </c>
      <c r="K9435" t="s">
        <v>20329</v>
      </c>
      <c r="L9435">
        <v>80816</v>
      </c>
      <c r="M9435" t="s">
        <v>725</v>
      </c>
      <c r="N9435" s="1">
        <v>45287</v>
      </c>
      <c r="O9435" s="1">
        <v>45288</v>
      </c>
      <c r="P9435">
        <v>73</v>
      </c>
      <c r="Q9435">
        <v>3</v>
      </c>
      <c r="R9435" t="s">
        <v>53</v>
      </c>
      <c r="S9435">
        <v>4</v>
      </c>
      <c r="T9435">
        <v>1</v>
      </c>
      <c r="U9435">
        <v>1</v>
      </c>
      <c r="V9435">
        <v>149</v>
      </c>
      <c r="W9435" t="s">
        <v>54</v>
      </c>
      <c r="X9435" t="s">
        <v>45414</v>
      </c>
      <c r="Y9435" t="s">
        <v>81</v>
      </c>
      <c r="Z9435" s="1">
        <v>45267</v>
      </c>
      <c r="AA9435" s="2">
        <v>0.26228009259259261</v>
      </c>
      <c r="AB9435" s="2">
        <v>0.5350462962962963</v>
      </c>
      <c r="AC9435" t="s">
        <v>45</v>
      </c>
      <c r="AD9435" t="s">
        <v>44</v>
      </c>
      <c r="AE9435" t="s">
        <v>44</v>
      </c>
      <c r="AF9435">
        <v>149</v>
      </c>
    </row>
    <row r="9436" spans="1:32">
      <c r="A9436">
        <v>35799</v>
      </c>
      <c r="B9436">
        <v>34899</v>
      </c>
      <c r="C9436" t="s">
        <v>5892</v>
      </c>
      <c r="D9436" t="s">
        <v>1156</v>
      </c>
      <c r="E9436" t="s">
        <v>34</v>
      </c>
      <c r="F9436" t="s">
        <v>45415</v>
      </c>
      <c r="G9436" t="s">
        <v>45416</v>
      </c>
      <c r="H9436" t="s">
        <v>60</v>
      </c>
      <c r="I9436" s="1">
        <v>21942</v>
      </c>
      <c r="J9436" t="s">
        <v>45417</v>
      </c>
      <c r="K9436" t="s">
        <v>45418</v>
      </c>
      <c r="L9436">
        <v>21551</v>
      </c>
      <c r="M9436" t="s">
        <v>60</v>
      </c>
      <c r="N9436" s="1">
        <v>45214</v>
      </c>
      <c r="O9436" s="1">
        <v>45217</v>
      </c>
      <c r="P9436">
        <v>12</v>
      </c>
      <c r="Q9436">
        <v>1</v>
      </c>
      <c r="R9436" t="s">
        <v>40</v>
      </c>
      <c r="S9436">
        <v>3</v>
      </c>
      <c r="T9436">
        <v>2</v>
      </c>
      <c r="U9436">
        <v>3</v>
      </c>
      <c r="V9436">
        <v>714</v>
      </c>
      <c r="W9436" t="s">
        <v>54</v>
      </c>
      <c r="X9436" t="s">
        <v>45419</v>
      </c>
      <c r="Y9436" t="s">
        <v>65</v>
      </c>
      <c r="Z9436" s="1">
        <v>45183</v>
      </c>
      <c r="AA9436" s="2">
        <v>6.3344907407407405E-2</v>
      </c>
      <c r="AB9436" s="2">
        <v>0.42598379629629629</v>
      </c>
      <c r="AC9436" t="s">
        <v>45</v>
      </c>
      <c r="AD9436" t="s">
        <v>45</v>
      </c>
      <c r="AE9436" t="s">
        <v>45</v>
      </c>
      <c r="AF9436">
        <v>238</v>
      </c>
    </row>
    <row r="9437" spans="1:32">
      <c r="A9437">
        <v>35803</v>
      </c>
      <c r="B9437">
        <v>34903</v>
      </c>
      <c r="C9437" t="s">
        <v>1503</v>
      </c>
      <c r="D9437" t="s">
        <v>21708</v>
      </c>
      <c r="E9437" t="s">
        <v>34</v>
      </c>
      <c r="F9437" t="s">
        <v>45420</v>
      </c>
      <c r="G9437" t="s">
        <v>45421</v>
      </c>
      <c r="H9437" t="s">
        <v>295</v>
      </c>
      <c r="I9437" s="1">
        <v>37412</v>
      </c>
      <c r="J9437" t="s">
        <v>45422</v>
      </c>
      <c r="K9437" t="s">
        <v>45423</v>
      </c>
      <c r="L9437">
        <v>22717</v>
      </c>
      <c r="M9437" t="s">
        <v>295</v>
      </c>
      <c r="N9437" s="1">
        <v>45294</v>
      </c>
      <c r="O9437" s="1">
        <v>45295</v>
      </c>
      <c r="P9437">
        <v>99</v>
      </c>
      <c r="Q9437">
        <v>4</v>
      </c>
      <c r="R9437" t="s">
        <v>40</v>
      </c>
      <c r="S9437">
        <v>4</v>
      </c>
      <c r="T9437">
        <v>0</v>
      </c>
      <c r="U9437">
        <v>1</v>
      </c>
      <c r="V9437">
        <v>213</v>
      </c>
      <c r="W9437" t="s">
        <v>54</v>
      </c>
      <c r="X9437" t="s">
        <v>45424</v>
      </c>
      <c r="Y9437" t="s">
        <v>43</v>
      </c>
      <c r="Z9437" s="1">
        <v>45261</v>
      </c>
      <c r="AA9437" s="2">
        <v>0.84583333333333333</v>
      </c>
      <c r="AB9437" s="2">
        <v>0.44385416666666666</v>
      </c>
      <c r="AC9437" t="s">
        <v>44</v>
      </c>
      <c r="AD9437" t="s">
        <v>45</v>
      </c>
      <c r="AE9437" t="s">
        <v>45</v>
      </c>
      <c r="AF9437">
        <v>213</v>
      </c>
    </row>
    <row r="9438" spans="1:32">
      <c r="A9438">
        <v>35804</v>
      </c>
      <c r="B9438">
        <v>34904</v>
      </c>
      <c r="C9438" t="s">
        <v>881</v>
      </c>
      <c r="D9438" t="s">
        <v>3425</v>
      </c>
      <c r="E9438" t="s">
        <v>48</v>
      </c>
      <c r="F9438" t="s">
        <v>45425</v>
      </c>
      <c r="G9438">
        <v>3809296256</v>
      </c>
      <c r="H9438" t="s">
        <v>70</v>
      </c>
      <c r="I9438" s="1">
        <v>23057</v>
      </c>
      <c r="J9438" t="s">
        <v>45426</v>
      </c>
      <c r="K9438" t="s">
        <v>45427</v>
      </c>
      <c r="L9438">
        <v>31805</v>
      </c>
      <c r="M9438" t="s">
        <v>70</v>
      </c>
      <c r="N9438" s="1">
        <v>45260</v>
      </c>
      <c r="O9438" s="1">
        <v>45264</v>
      </c>
      <c r="P9438">
        <v>56</v>
      </c>
      <c r="Q9438">
        <v>3</v>
      </c>
      <c r="R9438" t="s">
        <v>63</v>
      </c>
      <c r="S9438">
        <v>1</v>
      </c>
      <c r="T9438">
        <v>2</v>
      </c>
      <c r="U9438">
        <v>4</v>
      </c>
      <c r="V9438">
        <v>276</v>
      </c>
      <c r="W9438" t="s">
        <v>54</v>
      </c>
      <c r="X9438" t="s">
        <v>45428</v>
      </c>
      <c r="Y9438" t="s">
        <v>43</v>
      </c>
      <c r="Z9438" s="1">
        <v>45226</v>
      </c>
      <c r="AA9438" s="2">
        <v>0.41908564814814814</v>
      </c>
      <c r="AB9438" s="2">
        <v>0.10159722222222223</v>
      </c>
      <c r="AC9438" t="s">
        <v>45</v>
      </c>
      <c r="AD9438" t="s">
        <v>45</v>
      </c>
      <c r="AE9438" t="s">
        <v>44</v>
      </c>
      <c r="AF9438">
        <v>69</v>
      </c>
    </row>
    <row r="9439" spans="1:32">
      <c r="A9439">
        <v>35805</v>
      </c>
      <c r="B9439">
        <v>34905</v>
      </c>
      <c r="C9439" t="s">
        <v>571</v>
      </c>
      <c r="D9439" t="s">
        <v>11904</v>
      </c>
      <c r="E9439" t="s">
        <v>48</v>
      </c>
      <c r="F9439" t="s">
        <v>45429</v>
      </c>
      <c r="G9439" t="s">
        <v>45430</v>
      </c>
      <c r="H9439" t="s">
        <v>1442</v>
      </c>
      <c r="I9439" s="1">
        <v>20288</v>
      </c>
      <c r="J9439" t="s">
        <v>45431</v>
      </c>
      <c r="K9439" t="s">
        <v>45432</v>
      </c>
      <c r="L9439">
        <v>26148</v>
      </c>
      <c r="M9439" t="s">
        <v>1442</v>
      </c>
      <c r="N9439" s="1">
        <v>45235</v>
      </c>
      <c r="O9439" s="1">
        <v>45239</v>
      </c>
      <c r="P9439">
        <v>8</v>
      </c>
      <c r="Q9439">
        <v>1</v>
      </c>
      <c r="R9439" t="s">
        <v>63</v>
      </c>
      <c r="S9439">
        <v>1</v>
      </c>
      <c r="T9439">
        <v>0</v>
      </c>
      <c r="U9439">
        <v>4</v>
      </c>
      <c r="V9439">
        <v>296</v>
      </c>
      <c r="W9439" t="s">
        <v>41</v>
      </c>
      <c r="X9439" t="s">
        <v>45433</v>
      </c>
      <c r="Y9439" t="s">
        <v>65</v>
      </c>
      <c r="Z9439" s="1">
        <v>45214</v>
      </c>
      <c r="AA9439" s="2">
        <v>0.41563657407407412</v>
      </c>
      <c r="AB9439" s="2">
        <v>0.6267476851851852</v>
      </c>
      <c r="AC9439" t="s">
        <v>45</v>
      </c>
      <c r="AD9439" t="s">
        <v>44</v>
      </c>
      <c r="AE9439" t="s">
        <v>45</v>
      </c>
      <c r="AF9439">
        <v>74</v>
      </c>
    </row>
    <row r="9440" spans="1:32">
      <c r="A9440">
        <v>35806</v>
      </c>
      <c r="B9440">
        <v>34906</v>
      </c>
      <c r="C9440" t="s">
        <v>7363</v>
      </c>
      <c r="D9440" t="s">
        <v>7066</v>
      </c>
      <c r="E9440" t="s">
        <v>34</v>
      </c>
      <c r="F9440" t="s">
        <v>45434</v>
      </c>
      <c r="G9440" t="s">
        <v>45435</v>
      </c>
      <c r="H9440" t="s">
        <v>537</v>
      </c>
      <c r="I9440" s="1">
        <v>36836</v>
      </c>
      <c r="J9440" t="s">
        <v>45436</v>
      </c>
      <c r="K9440" t="s">
        <v>45437</v>
      </c>
      <c r="L9440">
        <v>56783</v>
      </c>
      <c r="M9440" t="s">
        <v>537</v>
      </c>
      <c r="N9440" s="1">
        <v>45246</v>
      </c>
      <c r="O9440" s="1">
        <v>45247</v>
      </c>
      <c r="P9440">
        <v>72</v>
      </c>
      <c r="Q9440">
        <v>3</v>
      </c>
      <c r="R9440" t="s">
        <v>40</v>
      </c>
      <c r="S9440">
        <v>4</v>
      </c>
      <c r="T9440">
        <v>2</v>
      </c>
      <c r="U9440">
        <v>1</v>
      </c>
      <c r="V9440">
        <v>214</v>
      </c>
      <c r="W9440" t="s">
        <v>41</v>
      </c>
      <c r="X9440" t="s">
        <v>45438</v>
      </c>
      <c r="Y9440" t="s">
        <v>65</v>
      </c>
      <c r="Z9440" s="1">
        <v>45234</v>
      </c>
      <c r="AA9440" s="2">
        <v>0.47159722222222222</v>
      </c>
      <c r="AB9440" s="2">
        <v>0.13664351851851853</v>
      </c>
      <c r="AC9440" t="s">
        <v>44</v>
      </c>
      <c r="AD9440" t="s">
        <v>45</v>
      </c>
      <c r="AE9440" t="s">
        <v>45</v>
      </c>
      <c r="AF9440">
        <v>214</v>
      </c>
    </row>
    <row r="9441" spans="1:32">
      <c r="A9441">
        <v>35808</v>
      </c>
      <c r="B9441">
        <v>34908</v>
      </c>
      <c r="C9441" t="s">
        <v>3409</v>
      </c>
      <c r="D9441" t="s">
        <v>4530</v>
      </c>
      <c r="E9441" t="s">
        <v>34</v>
      </c>
      <c r="F9441" t="s">
        <v>45439</v>
      </c>
      <c r="G9441" t="s">
        <v>45440</v>
      </c>
      <c r="H9441" t="s">
        <v>295</v>
      </c>
      <c r="I9441" s="1">
        <v>32846</v>
      </c>
      <c r="J9441" t="s">
        <v>45441</v>
      </c>
      <c r="K9441" t="s">
        <v>45442</v>
      </c>
      <c r="L9441">
        <v>9879</v>
      </c>
      <c r="M9441" t="s">
        <v>295</v>
      </c>
      <c r="N9441" s="1">
        <v>45249</v>
      </c>
      <c r="O9441" s="1">
        <v>45252</v>
      </c>
      <c r="P9441">
        <v>98</v>
      </c>
      <c r="Q9441">
        <v>4</v>
      </c>
      <c r="R9441" t="s">
        <v>63</v>
      </c>
      <c r="S9441">
        <v>4</v>
      </c>
      <c r="T9441">
        <v>2</v>
      </c>
      <c r="U9441">
        <v>3</v>
      </c>
      <c r="V9441">
        <v>243</v>
      </c>
      <c r="W9441" t="s">
        <v>54</v>
      </c>
      <c r="X9441" t="s">
        <v>45443</v>
      </c>
      <c r="Y9441" t="s">
        <v>81</v>
      </c>
      <c r="Z9441" s="1">
        <v>45224</v>
      </c>
      <c r="AA9441" s="2">
        <v>0.81101851851851858</v>
      </c>
      <c r="AB9441" s="2">
        <v>0.83228009259259261</v>
      </c>
      <c r="AC9441" t="s">
        <v>45</v>
      </c>
      <c r="AD9441" t="s">
        <v>45</v>
      </c>
      <c r="AE9441" t="s">
        <v>45</v>
      </c>
      <c r="AF9441">
        <v>81</v>
      </c>
    </row>
    <row r="9442" spans="1:32">
      <c r="A9442">
        <v>35809</v>
      </c>
      <c r="B9442">
        <v>34909</v>
      </c>
      <c r="C9442" t="s">
        <v>583</v>
      </c>
      <c r="D9442" t="s">
        <v>34619</v>
      </c>
      <c r="E9442" t="s">
        <v>48</v>
      </c>
      <c r="F9442" t="s">
        <v>45444</v>
      </c>
      <c r="G9442" t="s">
        <v>45445</v>
      </c>
      <c r="H9442" t="s">
        <v>37</v>
      </c>
      <c r="I9442" s="1">
        <v>28399</v>
      </c>
      <c r="J9442" t="s">
        <v>45446</v>
      </c>
      <c r="K9442" t="s">
        <v>45447</v>
      </c>
      <c r="L9442">
        <v>56709</v>
      </c>
      <c r="M9442" t="s">
        <v>37</v>
      </c>
      <c r="N9442" s="1">
        <v>44974</v>
      </c>
      <c r="O9442" s="1">
        <v>44978</v>
      </c>
      <c r="P9442">
        <v>92</v>
      </c>
      <c r="Q9442">
        <v>4</v>
      </c>
      <c r="R9442" t="s">
        <v>63</v>
      </c>
      <c r="S9442">
        <v>2</v>
      </c>
      <c r="T9442">
        <v>0</v>
      </c>
      <c r="U9442">
        <v>4</v>
      </c>
      <c r="V9442">
        <v>276</v>
      </c>
      <c r="W9442" t="s">
        <v>54</v>
      </c>
      <c r="X9442" t="s">
        <v>45448</v>
      </c>
      <c r="Y9442" t="s">
        <v>81</v>
      </c>
      <c r="Z9442" s="1">
        <v>44937</v>
      </c>
      <c r="AA9442" s="2">
        <v>0.89232638888888882</v>
      </c>
      <c r="AB9442" s="2">
        <v>0.32187499999999997</v>
      </c>
      <c r="AC9442" t="s">
        <v>45</v>
      </c>
      <c r="AD9442" t="s">
        <v>45</v>
      </c>
      <c r="AE9442" t="s">
        <v>45</v>
      </c>
      <c r="AF9442">
        <v>69</v>
      </c>
    </row>
    <row r="9443" spans="1:32">
      <c r="A9443">
        <v>35810</v>
      </c>
      <c r="B9443">
        <v>34910</v>
      </c>
      <c r="C9443" t="s">
        <v>256</v>
      </c>
      <c r="D9443" t="s">
        <v>7949</v>
      </c>
      <c r="E9443" t="s">
        <v>48</v>
      </c>
      <c r="F9443" t="s">
        <v>45449</v>
      </c>
      <c r="G9443" t="s">
        <v>45450</v>
      </c>
      <c r="H9443" t="s">
        <v>309</v>
      </c>
      <c r="I9443" s="1">
        <v>35550</v>
      </c>
      <c r="J9443" t="s">
        <v>45451</v>
      </c>
      <c r="K9443" t="s">
        <v>45452</v>
      </c>
      <c r="L9443">
        <v>7222</v>
      </c>
      <c r="M9443" t="s">
        <v>309</v>
      </c>
      <c r="N9443" s="1">
        <v>45239</v>
      </c>
      <c r="O9443" s="1">
        <v>45240</v>
      </c>
      <c r="P9443">
        <v>66</v>
      </c>
      <c r="Q9443">
        <v>3</v>
      </c>
      <c r="R9443" t="s">
        <v>40</v>
      </c>
      <c r="S9443">
        <v>1</v>
      </c>
      <c r="T9443">
        <v>1</v>
      </c>
      <c r="U9443">
        <v>1</v>
      </c>
      <c r="V9443">
        <v>223</v>
      </c>
      <c r="W9443" t="s">
        <v>54</v>
      </c>
      <c r="X9443" t="s">
        <v>45453</v>
      </c>
      <c r="Y9443" t="s">
        <v>6</v>
      </c>
      <c r="Z9443" s="1">
        <v>45210</v>
      </c>
      <c r="AA9443" s="2">
        <v>0.56140046296296298</v>
      </c>
      <c r="AB9443" s="2">
        <v>0.36925925925925923</v>
      </c>
      <c r="AC9443" t="s">
        <v>44</v>
      </c>
      <c r="AD9443" t="s">
        <v>45</v>
      </c>
      <c r="AE9443" t="s">
        <v>45</v>
      </c>
      <c r="AF9443">
        <v>223</v>
      </c>
    </row>
    <row r="9444" spans="1:32">
      <c r="A9444">
        <v>35811</v>
      </c>
      <c r="B9444">
        <v>34911</v>
      </c>
      <c r="C9444" t="s">
        <v>6729</v>
      </c>
      <c r="D9444" t="s">
        <v>83</v>
      </c>
      <c r="E9444" t="s">
        <v>48</v>
      </c>
      <c r="F9444" t="s">
        <v>45454</v>
      </c>
      <c r="G9444" t="s">
        <v>45455</v>
      </c>
      <c r="H9444" t="s">
        <v>217</v>
      </c>
      <c r="I9444" s="1">
        <v>27886</v>
      </c>
      <c r="J9444" t="s">
        <v>45456</v>
      </c>
      <c r="K9444" t="s">
        <v>45457</v>
      </c>
      <c r="L9444">
        <v>1721</v>
      </c>
      <c r="M9444" t="s">
        <v>217</v>
      </c>
      <c r="N9444" s="1">
        <v>45189</v>
      </c>
      <c r="O9444" s="1">
        <v>45190</v>
      </c>
      <c r="P9444">
        <v>92</v>
      </c>
      <c r="Q9444">
        <v>4</v>
      </c>
      <c r="R9444" t="s">
        <v>63</v>
      </c>
      <c r="S9444">
        <v>4</v>
      </c>
      <c r="T9444">
        <v>1</v>
      </c>
      <c r="U9444">
        <v>1</v>
      </c>
      <c r="V9444">
        <v>68</v>
      </c>
      <c r="W9444" t="s">
        <v>54</v>
      </c>
      <c r="X9444" t="s">
        <v>45458</v>
      </c>
      <c r="Y9444" t="s">
        <v>6</v>
      </c>
      <c r="Z9444" s="1">
        <v>45164</v>
      </c>
      <c r="AA9444" s="2">
        <v>0.95666666666666667</v>
      </c>
      <c r="AB9444" s="2">
        <v>0.3913773148148148</v>
      </c>
      <c r="AC9444" t="s">
        <v>44</v>
      </c>
      <c r="AD9444" t="s">
        <v>45</v>
      </c>
      <c r="AE9444" t="s">
        <v>44</v>
      </c>
      <c r="AF9444">
        <v>68</v>
      </c>
    </row>
    <row r="9445" spans="1:32">
      <c r="A9445">
        <v>35815</v>
      </c>
      <c r="B9445">
        <v>34915</v>
      </c>
      <c r="C9445" t="s">
        <v>7375</v>
      </c>
      <c r="D9445" t="s">
        <v>1074</v>
      </c>
      <c r="E9445" t="s">
        <v>48</v>
      </c>
      <c r="F9445" t="s">
        <v>45459</v>
      </c>
      <c r="G9445" t="s">
        <v>45460</v>
      </c>
      <c r="H9445" t="s">
        <v>692</v>
      </c>
      <c r="I9445" s="1">
        <v>26429</v>
      </c>
      <c r="J9445" t="s">
        <v>45461</v>
      </c>
      <c r="K9445" t="s">
        <v>45462</v>
      </c>
      <c r="L9445">
        <v>7414</v>
      </c>
      <c r="M9445" t="s">
        <v>692</v>
      </c>
      <c r="N9445" s="1">
        <v>44962</v>
      </c>
      <c r="O9445" s="1">
        <v>44964</v>
      </c>
      <c r="P9445">
        <v>25</v>
      </c>
      <c r="Q9445">
        <v>1</v>
      </c>
      <c r="R9445" t="s">
        <v>53</v>
      </c>
      <c r="S9445">
        <v>4</v>
      </c>
      <c r="T9445">
        <v>0</v>
      </c>
      <c r="U9445">
        <v>2</v>
      </c>
      <c r="V9445">
        <v>284</v>
      </c>
      <c r="W9445" t="s">
        <v>41</v>
      </c>
      <c r="X9445" t="s">
        <v>45463</v>
      </c>
      <c r="Y9445" t="s">
        <v>65</v>
      </c>
      <c r="Z9445" s="1">
        <v>44935</v>
      </c>
      <c r="AA9445" s="2">
        <v>4.4212962962962961E-2</v>
      </c>
      <c r="AB9445" s="2">
        <v>0.41393518518518518</v>
      </c>
      <c r="AC9445" t="s">
        <v>44</v>
      </c>
      <c r="AD9445" t="s">
        <v>44</v>
      </c>
      <c r="AE9445" t="s">
        <v>45</v>
      </c>
      <c r="AF9445">
        <v>142</v>
      </c>
    </row>
    <row r="9446" spans="1:32">
      <c r="A9446">
        <v>35817</v>
      </c>
      <c r="B9446">
        <v>34917</v>
      </c>
      <c r="C9446" t="s">
        <v>23848</v>
      </c>
      <c r="D9446" t="s">
        <v>1209</v>
      </c>
      <c r="E9446" t="s">
        <v>48</v>
      </c>
      <c r="F9446" t="s">
        <v>45464</v>
      </c>
      <c r="G9446" t="s">
        <v>45465</v>
      </c>
      <c r="H9446" t="s">
        <v>94</v>
      </c>
      <c r="I9446" s="1">
        <v>37908</v>
      </c>
      <c r="J9446" t="s">
        <v>45466</v>
      </c>
      <c r="K9446" t="s">
        <v>45467</v>
      </c>
      <c r="L9446">
        <v>67517</v>
      </c>
      <c r="M9446" t="s">
        <v>94</v>
      </c>
      <c r="N9446" s="1">
        <v>45250</v>
      </c>
      <c r="O9446" s="1">
        <v>45251</v>
      </c>
      <c r="P9446">
        <v>22</v>
      </c>
      <c r="Q9446">
        <v>1</v>
      </c>
      <c r="R9446" t="s">
        <v>53</v>
      </c>
      <c r="S9446">
        <v>2</v>
      </c>
      <c r="T9446">
        <v>1</v>
      </c>
      <c r="U9446">
        <v>1</v>
      </c>
      <c r="V9446">
        <v>142</v>
      </c>
      <c r="W9446" t="s">
        <v>54</v>
      </c>
      <c r="X9446" t="s">
        <v>45468</v>
      </c>
      <c r="Y9446" t="s">
        <v>65</v>
      </c>
      <c r="Z9446" s="1">
        <v>45216</v>
      </c>
      <c r="AA9446" s="2">
        <v>0.89744212962962966</v>
      </c>
      <c r="AB9446" s="2">
        <v>0.68440972222222218</v>
      </c>
      <c r="AC9446" t="s">
        <v>45</v>
      </c>
      <c r="AD9446" t="s">
        <v>44</v>
      </c>
      <c r="AE9446" t="s">
        <v>45</v>
      </c>
      <c r="AF9446">
        <v>142</v>
      </c>
    </row>
    <row r="9447" spans="1:32">
      <c r="A9447">
        <v>35820</v>
      </c>
      <c r="B9447">
        <v>34920</v>
      </c>
      <c r="C9447" t="s">
        <v>1367</v>
      </c>
      <c r="D9447" t="s">
        <v>3066</v>
      </c>
      <c r="E9447" t="s">
        <v>34</v>
      </c>
      <c r="F9447" t="s">
        <v>45469</v>
      </c>
      <c r="G9447" t="s">
        <v>45470</v>
      </c>
      <c r="H9447" t="s">
        <v>530</v>
      </c>
      <c r="I9447" s="1">
        <v>23451</v>
      </c>
      <c r="J9447" t="s">
        <v>45471</v>
      </c>
      <c r="K9447" t="s">
        <v>45472</v>
      </c>
      <c r="L9447">
        <v>97585</v>
      </c>
      <c r="M9447" t="s">
        <v>530</v>
      </c>
      <c r="N9447" s="1">
        <v>44987</v>
      </c>
      <c r="O9447" s="1">
        <v>44992</v>
      </c>
      <c r="P9447">
        <v>99</v>
      </c>
      <c r="Q9447">
        <v>4</v>
      </c>
      <c r="R9447" t="s">
        <v>40</v>
      </c>
      <c r="S9447">
        <v>2</v>
      </c>
      <c r="T9447">
        <v>1</v>
      </c>
      <c r="U9447">
        <v>5</v>
      </c>
      <c r="V9447">
        <v>1230</v>
      </c>
      <c r="W9447" t="s">
        <v>54</v>
      </c>
      <c r="X9447" t="s">
        <v>45473</v>
      </c>
      <c r="Y9447" t="s">
        <v>6</v>
      </c>
      <c r="Z9447" s="1">
        <v>44964</v>
      </c>
      <c r="AA9447" s="2">
        <v>0.7890625</v>
      </c>
      <c r="AB9447" s="2">
        <v>0.23244212962962962</v>
      </c>
      <c r="AC9447" t="s">
        <v>45</v>
      </c>
      <c r="AD9447" t="s">
        <v>44</v>
      </c>
      <c r="AE9447" t="s">
        <v>45</v>
      </c>
      <c r="AF9447">
        <v>246</v>
      </c>
    </row>
    <row r="9448" spans="1:32">
      <c r="A9448">
        <v>35821</v>
      </c>
      <c r="B9448">
        <v>34921</v>
      </c>
      <c r="C9448" t="s">
        <v>1155</v>
      </c>
      <c r="D9448" t="s">
        <v>14603</v>
      </c>
      <c r="E9448" t="s">
        <v>34</v>
      </c>
      <c r="F9448" t="s">
        <v>45474</v>
      </c>
      <c r="G9448" t="s">
        <v>45475</v>
      </c>
      <c r="H9448" t="s">
        <v>225</v>
      </c>
      <c r="I9448" s="1">
        <v>34662</v>
      </c>
      <c r="J9448" t="s">
        <v>45476</v>
      </c>
      <c r="K9448" t="s">
        <v>45477</v>
      </c>
      <c r="L9448">
        <v>6061</v>
      </c>
      <c r="M9448" t="s">
        <v>225</v>
      </c>
      <c r="N9448" s="1">
        <v>45276</v>
      </c>
      <c r="O9448" s="1">
        <v>45277</v>
      </c>
      <c r="P9448">
        <v>10</v>
      </c>
      <c r="Q9448">
        <v>1</v>
      </c>
      <c r="R9448" t="s">
        <v>53</v>
      </c>
      <c r="S9448">
        <v>2</v>
      </c>
      <c r="T9448">
        <v>2</v>
      </c>
      <c r="U9448">
        <v>1</v>
      </c>
      <c r="V9448">
        <v>150</v>
      </c>
      <c r="W9448" t="s">
        <v>41</v>
      </c>
      <c r="X9448" t="s">
        <v>45478</v>
      </c>
      <c r="Y9448" t="s">
        <v>65</v>
      </c>
      <c r="Z9448" s="1">
        <v>45245</v>
      </c>
      <c r="AA9448" s="2">
        <v>0.19791666666666666</v>
      </c>
      <c r="AB9448" s="2">
        <v>5.168981481481482E-2</v>
      </c>
      <c r="AC9448" t="s">
        <v>44</v>
      </c>
      <c r="AD9448" t="s">
        <v>45</v>
      </c>
      <c r="AE9448" t="s">
        <v>45</v>
      </c>
      <c r="AF9448">
        <v>150</v>
      </c>
    </row>
    <row r="9449" spans="1:32">
      <c r="A9449">
        <v>35822</v>
      </c>
      <c r="B9449">
        <v>34922</v>
      </c>
      <c r="C9449" t="s">
        <v>229</v>
      </c>
      <c r="D9449" t="s">
        <v>1433</v>
      </c>
      <c r="E9449" t="s">
        <v>48</v>
      </c>
      <c r="F9449" t="s">
        <v>45479</v>
      </c>
      <c r="G9449" t="s">
        <v>45480</v>
      </c>
      <c r="H9449" t="s">
        <v>135</v>
      </c>
      <c r="I9449" s="1">
        <v>29117</v>
      </c>
      <c r="J9449" t="s">
        <v>45481</v>
      </c>
      <c r="K9449" t="s">
        <v>45482</v>
      </c>
      <c r="L9449">
        <v>86642</v>
      </c>
      <c r="M9449" t="s">
        <v>135</v>
      </c>
      <c r="N9449" s="1">
        <v>45308</v>
      </c>
      <c r="O9449" s="1">
        <v>45311</v>
      </c>
      <c r="P9449">
        <v>15</v>
      </c>
      <c r="Q9449">
        <v>1</v>
      </c>
      <c r="R9449" t="s">
        <v>40</v>
      </c>
      <c r="S9449">
        <v>3</v>
      </c>
      <c r="T9449">
        <v>0</v>
      </c>
      <c r="U9449">
        <v>3</v>
      </c>
      <c r="V9449">
        <v>648</v>
      </c>
      <c r="W9449" t="s">
        <v>54</v>
      </c>
      <c r="X9449" t="s">
        <v>45483</v>
      </c>
      <c r="Y9449" t="s">
        <v>65</v>
      </c>
      <c r="Z9449" s="1">
        <v>45285</v>
      </c>
      <c r="AA9449" s="2">
        <v>0.48734953703703704</v>
      </c>
      <c r="AB9449" s="2">
        <v>0.65862268518518519</v>
      </c>
      <c r="AC9449" t="s">
        <v>44</v>
      </c>
      <c r="AD9449" t="s">
        <v>44</v>
      </c>
      <c r="AE9449" t="s">
        <v>44</v>
      </c>
      <c r="AF9449">
        <v>216</v>
      </c>
    </row>
    <row r="9450" spans="1:32">
      <c r="A9450">
        <v>35824</v>
      </c>
      <c r="B9450">
        <v>34924</v>
      </c>
      <c r="C9450" t="s">
        <v>722</v>
      </c>
      <c r="D9450" t="s">
        <v>16843</v>
      </c>
      <c r="E9450" t="s">
        <v>48</v>
      </c>
      <c r="F9450" t="s">
        <v>45484</v>
      </c>
      <c r="G9450" t="s">
        <v>45485</v>
      </c>
      <c r="H9450" t="s">
        <v>330</v>
      </c>
      <c r="I9450" s="1">
        <v>38261</v>
      </c>
      <c r="J9450" t="s">
        <v>45486</v>
      </c>
      <c r="K9450" t="s">
        <v>1285</v>
      </c>
      <c r="L9450">
        <v>27793</v>
      </c>
      <c r="M9450" t="s">
        <v>330</v>
      </c>
      <c r="N9450" s="1">
        <v>45014</v>
      </c>
      <c r="O9450" s="1">
        <v>45015</v>
      </c>
      <c r="P9450">
        <v>86</v>
      </c>
      <c r="Q9450">
        <v>4</v>
      </c>
      <c r="R9450" t="s">
        <v>63</v>
      </c>
      <c r="S9450">
        <v>1</v>
      </c>
      <c r="T9450">
        <v>0</v>
      </c>
      <c r="U9450">
        <v>1</v>
      </c>
      <c r="V9450">
        <v>72</v>
      </c>
      <c r="W9450" t="s">
        <v>54</v>
      </c>
      <c r="X9450" t="s">
        <v>45487</v>
      </c>
      <c r="Y9450" t="s">
        <v>81</v>
      </c>
      <c r="Z9450" s="1">
        <v>44975</v>
      </c>
      <c r="AA9450" s="2">
        <v>0.82839120370370367</v>
      </c>
      <c r="AB9450" s="2">
        <v>0.55402777777777779</v>
      </c>
      <c r="AC9450" t="s">
        <v>44</v>
      </c>
      <c r="AD9450" t="s">
        <v>45</v>
      </c>
      <c r="AE9450" t="s">
        <v>44</v>
      </c>
      <c r="AF9450">
        <v>72</v>
      </c>
    </row>
    <row r="9451" spans="1:32">
      <c r="A9451">
        <v>35825</v>
      </c>
      <c r="B9451">
        <v>34925</v>
      </c>
      <c r="C9451" t="s">
        <v>371</v>
      </c>
      <c r="D9451" t="s">
        <v>4251</v>
      </c>
      <c r="E9451" t="s">
        <v>48</v>
      </c>
      <c r="F9451" t="s">
        <v>45488</v>
      </c>
      <c r="G9451" t="s">
        <v>45489</v>
      </c>
      <c r="H9451" t="s">
        <v>280</v>
      </c>
      <c r="I9451" s="1">
        <v>27399</v>
      </c>
      <c r="J9451" t="s">
        <v>45490</v>
      </c>
      <c r="K9451" t="s">
        <v>43193</v>
      </c>
      <c r="L9451">
        <v>21175</v>
      </c>
      <c r="M9451" t="s">
        <v>280</v>
      </c>
      <c r="N9451" s="1">
        <v>45224</v>
      </c>
      <c r="O9451" s="1">
        <v>45228</v>
      </c>
      <c r="P9451">
        <v>75</v>
      </c>
      <c r="Q9451">
        <v>3</v>
      </c>
      <c r="R9451" t="s">
        <v>40</v>
      </c>
      <c r="S9451">
        <v>4</v>
      </c>
      <c r="T9451">
        <v>0</v>
      </c>
      <c r="U9451">
        <v>4</v>
      </c>
      <c r="V9451">
        <v>968</v>
      </c>
      <c r="W9451" t="s">
        <v>54</v>
      </c>
      <c r="X9451" t="s">
        <v>45491</v>
      </c>
      <c r="Y9451" t="s">
        <v>81</v>
      </c>
      <c r="Z9451" s="1">
        <v>45186</v>
      </c>
      <c r="AA9451" s="2">
        <v>0.14273148148148149</v>
      </c>
      <c r="AB9451" s="2">
        <v>0.55559027777777781</v>
      </c>
      <c r="AC9451" t="s">
        <v>45</v>
      </c>
      <c r="AD9451" t="s">
        <v>45</v>
      </c>
      <c r="AE9451" t="s">
        <v>45</v>
      </c>
      <c r="AF9451">
        <v>242</v>
      </c>
    </row>
    <row r="9452" spans="1:32">
      <c r="A9452">
        <v>35826</v>
      </c>
      <c r="B9452">
        <v>34926</v>
      </c>
      <c r="C9452" t="s">
        <v>4158</v>
      </c>
      <c r="D9452" t="s">
        <v>2088</v>
      </c>
      <c r="E9452" t="s">
        <v>48</v>
      </c>
      <c r="F9452" t="s">
        <v>45492</v>
      </c>
      <c r="G9452" t="s">
        <v>45493</v>
      </c>
      <c r="H9452" t="s">
        <v>171</v>
      </c>
      <c r="I9452" s="1">
        <v>38480</v>
      </c>
      <c r="J9452" t="s">
        <v>45494</v>
      </c>
      <c r="K9452" t="s">
        <v>45495</v>
      </c>
      <c r="L9452">
        <v>95569</v>
      </c>
      <c r="M9452" t="s">
        <v>171</v>
      </c>
      <c r="N9452" s="1">
        <v>45283</v>
      </c>
      <c r="O9452" s="1">
        <v>45284</v>
      </c>
      <c r="P9452">
        <v>40</v>
      </c>
      <c r="Q9452">
        <v>2</v>
      </c>
      <c r="R9452" t="s">
        <v>53</v>
      </c>
      <c r="S9452">
        <v>2</v>
      </c>
      <c r="T9452">
        <v>1</v>
      </c>
      <c r="U9452">
        <v>1</v>
      </c>
      <c r="V9452">
        <v>150</v>
      </c>
      <c r="W9452" t="s">
        <v>41</v>
      </c>
      <c r="X9452" t="s">
        <v>45496</v>
      </c>
      <c r="Y9452" t="s">
        <v>43</v>
      </c>
      <c r="Z9452" s="1">
        <v>45252</v>
      </c>
      <c r="AA9452" s="2">
        <v>0.53745370370370371</v>
      </c>
      <c r="AB9452" s="2">
        <v>0.72761574074074076</v>
      </c>
      <c r="AC9452" t="s">
        <v>44</v>
      </c>
      <c r="AD9452" t="s">
        <v>44</v>
      </c>
      <c r="AE9452" t="s">
        <v>44</v>
      </c>
      <c r="AF9452">
        <v>150</v>
      </c>
    </row>
    <row r="9453" spans="1:32">
      <c r="A9453">
        <v>35828</v>
      </c>
      <c r="B9453">
        <v>34928</v>
      </c>
      <c r="C9453" t="s">
        <v>17697</v>
      </c>
      <c r="D9453" t="s">
        <v>584</v>
      </c>
      <c r="E9453" t="s">
        <v>48</v>
      </c>
      <c r="F9453" t="s">
        <v>45497</v>
      </c>
      <c r="G9453" t="s">
        <v>45498</v>
      </c>
      <c r="H9453" t="s">
        <v>86</v>
      </c>
      <c r="I9453" s="1">
        <v>36305</v>
      </c>
      <c r="J9453" t="s">
        <v>45499</v>
      </c>
      <c r="K9453" t="s">
        <v>45500</v>
      </c>
      <c r="L9453">
        <v>92426</v>
      </c>
      <c r="M9453" t="s">
        <v>86</v>
      </c>
      <c r="N9453" s="1">
        <v>45137</v>
      </c>
      <c r="O9453" s="1">
        <v>45139</v>
      </c>
      <c r="P9453">
        <v>31</v>
      </c>
      <c r="Q9453">
        <v>2</v>
      </c>
      <c r="R9453" t="s">
        <v>53</v>
      </c>
      <c r="S9453">
        <v>4</v>
      </c>
      <c r="T9453">
        <v>1</v>
      </c>
      <c r="U9453">
        <v>2</v>
      </c>
      <c r="V9453">
        <v>240</v>
      </c>
      <c r="W9453" t="s">
        <v>41</v>
      </c>
      <c r="X9453" t="s">
        <v>45501</v>
      </c>
      <c r="Y9453" t="s">
        <v>43</v>
      </c>
      <c r="Z9453" s="1">
        <v>45109</v>
      </c>
      <c r="AA9453" s="2">
        <v>0.66432870370370367</v>
      </c>
      <c r="AB9453" s="2">
        <v>0.27234953703703701</v>
      </c>
      <c r="AC9453" t="s">
        <v>45</v>
      </c>
      <c r="AD9453" t="s">
        <v>44</v>
      </c>
      <c r="AE9453" t="s">
        <v>45</v>
      </c>
      <c r="AF9453">
        <v>120</v>
      </c>
    </row>
    <row r="9454" spans="1:32">
      <c r="A9454">
        <v>35832</v>
      </c>
      <c r="B9454">
        <v>34932</v>
      </c>
      <c r="C9454" t="s">
        <v>221</v>
      </c>
      <c r="D9454" t="s">
        <v>553</v>
      </c>
      <c r="E9454" t="s">
        <v>34</v>
      </c>
      <c r="F9454" t="s">
        <v>45502</v>
      </c>
      <c r="G9454" t="s">
        <v>45503</v>
      </c>
      <c r="H9454" t="s">
        <v>423</v>
      </c>
      <c r="I9454" s="1">
        <v>21468</v>
      </c>
      <c r="J9454" t="s">
        <v>45504</v>
      </c>
      <c r="K9454" t="s">
        <v>45505</v>
      </c>
      <c r="L9454">
        <v>9016</v>
      </c>
      <c r="M9454" t="s">
        <v>423</v>
      </c>
      <c r="N9454" s="1">
        <v>44973</v>
      </c>
      <c r="O9454" s="1">
        <v>44975</v>
      </c>
      <c r="P9454">
        <v>8</v>
      </c>
      <c r="Q9454">
        <v>1</v>
      </c>
      <c r="R9454" t="s">
        <v>63</v>
      </c>
      <c r="S9454">
        <v>1</v>
      </c>
      <c r="T9454">
        <v>2</v>
      </c>
      <c r="U9454">
        <v>2</v>
      </c>
      <c r="V9454">
        <v>136</v>
      </c>
      <c r="W9454" t="s">
        <v>41</v>
      </c>
      <c r="X9454" t="s">
        <v>45506</v>
      </c>
      <c r="Y9454" t="s">
        <v>81</v>
      </c>
      <c r="Z9454" s="1">
        <v>44962</v>
      </c>
      <c r="AA9454" s="2">
        <v>0.78489583333333324</v>
      </c>
      <c r="AB9454" s="2">
        <v>5.1782407407407409E-2</v>
      </c>
      <c r="AC9454" t="s">
        <v>45</v>
      </c>
      <c r="AD9454" t="s">
        <v>45</v>
      </c>
      <c r="AE9454" t="s">
        <v>44</v>
      </c>
      <c r="AF9454">
        <v>68</v>
      </c>
    </row>
    <row r="9455" spans="1:32">
      <c r="A9455">
        <v>35833</v>
      </c>
      <c r="B9455">
        <v>34933</v>
      </c>
      <c r="C9455" t="s">
        <v>583</v>
      </c>
      <c r="D9455" t="s">
        <v>2616</v>
      </c>
      <c r="E9455" t="s">
        <v>34</v>
      </c>
      <c r="F9455" t="s">
        <v>45507</v>
      </c>
      <c r="G9455" t="s">
        <v>45508</v>
      </c>
      <c r="H9455" t="s">
        <v>37</v>
      </c>
      <c r="I9455" s="1">
        <v>20020</v>
      </c>
      <c r="J9455" t="s">
        <v>45509</v>
      </c>
      <c r="K9455" t="s">
        <v>45510</v>
      </c>
      <c r="L9455">
        <v>90735</v>
      </c>
      <c r="M9455" t="s">
        <v>37</v>
      </c>
      <c r="N9455" s="1">
        <v>44952</v>
      </c>
      <c r="O9455" s="1">
        <v>44955</v>
      </c>
      <c r="P9455">
        <v>58</v>
      </c>
      <c r="Q9455">
        <v>3</v>
      </c>
      <c r="R9455" t="s">
        <v>53</v>
      </c>
      <c r="S9455">
        <v>1</v>
      </c>
      <c r="T9455">
        <v>2</v>
      </c>
      <c r="U9455">
        <v>3</v>
      </c>
      <c r="V9455">
        <v>414</v>
      </c>
      <c r="W9455" t="s">
        <v>41</v>
      </c>
      <c r="X9455" t="s">
        <v>45511</v>
      </c>
      <c r="Y9455" t="s">
        <v>81</v>
      </c>
      <c r="Z9455" s="1">
        <v>44947</v>
      </c>
      <c r="AA9455" s="2">
        <v>0.98582175925925919</v>
      </c>
      <c r="AB9455" s="2">
        <v>0.57741898148148152</v>
      </c>
      <c r="AC9455" t="s">
        <v>45</v>
      </c>
      <c r="AD9455" t="s">
        <v>45</v>
      </c>
      <c r="AE9455" t="s">
        <v>44</v>
      </c>
      <c r="AF9455">
        <v>138</v>
      </c>
    </row>
    <row r="9456" spans="1:32">
      <c r="A9456">
        <v>35836</v>
      </c>
      <c r="B9456">
        <v>34936</v>
      </c>
      <c r="C9456" t="s">
        <v>409</v>
      </c>
      <c r="D9456" t="s">
        <v>6072</v>
      </c>
      <c r="E9456" t="s">
        <v>34</v>
      </c>
      <c r="F9456" t="s">
        <v>45512</v>
      </c>
      <c r="G9456" t="s">
        <v>45513</v>
      </c>
      <c r="H9456" t="s">
        <v>77</v>
      </c>
      <c r="I9456" s="1">
        <v>33667</v>
      </c>
      <c r="J9456" t="s">
        <v>45514</v>
      </c>
      <c r="K9456" t="s">
        <v>15605</v>
      </c>
      <c r="L9456">
        <v>21696</v>
      </c>
      <c r="M9456" t="s">
        <v>77</v>
      </c>
      <c r="N9456" s="1">
        <v>44952</v>
      </c>
      <c r="O9456" s="1">
        <v>44956</v>
      </c>
      <c r="P9456">
        <v>91</v>
      </c>
      <c r="Q9456">
        <v>4</v>
      </c>
      <c r="R9456" t="s">
        <v>53</v>
      </c>
      <c r="S9456">
        <v>4</v>
      </c>
      <c r="T9456">
        <v>0</v>
      </c>
      <c r="U9456">
        <v>4</v>
      </c>
      <c r="V9456">
        <v>592</v>
      </c>
      <c r="W9456" t="s">
        <v>41</v>
      </c>
      <c r="X9456" t="s">
        <v>45515</v>
      </c>
      <c r="Y9456" t="s">
        <v>65</v>
      </c>
      <c r="Z9456" s="1">
        <v>44942</v>
      </c>
      <c r="AA9456" s="2">
        <v>0.4289351851851852</v>
      </c>
      <c r="AB9456" s="2">
        <v>0.38291666666666663</v>
      </c>
      <c r="AC9456" t="s">
        <v>45</v>
      </c>
      <c r="AD9456" t="s">
        <v>44</v>
      </c>
      <c r="AE9456" t="s">
        <v>45</v>
      </c>
      <c r="AF9456">
        <v>148</v>
      </c>
    </row>
    <row r="9457" spans="1:32">
      <c r="A9457">
        <v>35837</v>
      </c>
      <c r="B9457">
        <v>34937</v>
      </c>
      <c r="C9457" t="s">
        <v>615</v>
      </c>
      <c r="D9457" t="s">
        <v>1896</v>
      </c>
      <c r="E9457" t="s">
        <v>48</v>
      </c>
      <c r="F9457" t="s">
        <v>45516</v>
      </c>
      <c r="G9457" t="s">
        <v>45517</v>
      </c>
      <c r="H9457" t="s">
        <v>280</v>
      </c>
      <c r="I9457" s="1">
        <v>35646</v>
      </c>
      <c r="J9457" t="s">
        <v>45518</v>
      </c>
      <c r="K9457" t="s">
        <v>21115</v>
      </c>
      <c r="L9457">
        <v>65611</v>
      </c>
      <c r="M9457" t="s">
        <v>280</v>
      </c>
      <c r="N9457" s="1">
        <v>45237</v>
      </c>
      <c r="O9457" s="1">
        <v>45240</v>
      </c>
      <c r="P9457">
        <v>70</v>
      </c>
      <c r="Q9457">
        <v>3</v>
      </c>
      <c r="R9457" t="s">
        <v>53</v>
      </c>
      <c r="S9457">
        <v>2</v>
      </c>
      <c r="T9457">
        <v>0</v>
      </c>
      <c r="U9457">
        <v>3</v>
      </c>
      <c r="V9457">
        <v>405</v>
      </c>
      <c r="W9457" t="s">
        <v>54</v>
      </c>
      <c r="X9457" t="s">
        <v>45519</v>
      </c>
      <c r="Y9457" t="s">
        <v>81</v>
      </c>
      <c r="Z9457" s="1">
        <v>45227</v>
      </c>
      <c r="AA9457" s="2">
        <v>0.71181712962962962</v>
      </c>
      <c r="AB9457" s="2">
        <v>0.4208796296296296</v>
      </c>
      <c r="AC9457" t="s">
        <v>45</v>
      </c>
      <c r="AD9457" t="s">
        <v>45</v>
      </c>
      <c r="AE9457" t="s">
        <v>44</v>
      </c>
      <c r="AF9457">
        <v>135</v>
      </c>
    </row>
    <row r="9458" spans="1:32">
      <c r="A9458">
        <v>35839</v>
      </c>
      <c r="B9458">
        <v>34939</v>
      </c>
      <c r="C9458" t="s">
        <v>1155</v>
      </c>
      <c r="D9458" t="s">
        <v>2203</v>
      </c>
      <c r="E9458" t="s">
        <v>48</v>
      </c>
      <c r="F9458" t="s">
        <v>45520</v>
      </c>
      <c r="G9458" t="s">
        <v>45521</v>
      </c>
      <c r="H9458" t="s">
        <v>225</v>
      </c>
      <c r="I9458" s="1">
        <v>17967</v>
      </c>
      <c r="J9458" t="s">
        <v>45522</v>
      </c>
      <c r="K9458" t="s">
        <v>45523</v>
      </c>
      <c r="L9458">
        <v>48069</v>
      </c>
      <c r="M9458" t="s">
        <v>225</v>
      </c>
      <c r="N9458" s="1">
        <v>45281</v>
      </c>
      <c r="O9458" s="1">
        <v>45286</v>
      </c>
      <c r="P9458">
        <v>28</v>
      </c>
      <c r="Q9458">
        <v>2</v>
      </c>
      <c r="R9458" t="s">
        <v>53</v>
      </c>
      <c r="S9458">
        <v>1</v>
      </c>
      <c r="T9458">
        <v>1</v>
      </c>
      <c r="U9458">
        <v>5</v>
      </c>
      <c r="V9458">
        <v>665</v>
      </c>
      <c r="W9458" t="s">
        <v>54</v>
      </c>
      <c r="X9458" t="s">
        <v>45524</v>
      </c>
      <c r="Y9458" t="s">
        <v>6</v>
      </c>
      <c r="Z9458" s="1">
        <v>45261</v>
      </c>
      <c r="AA9458" s="2">
        <v>0.33064814814814814</v>
      </c>
      <c r="AB9458" s="2">
        <v>0.82253472222222224</v>
      </c>
      <c r="AC9458" t="s">
        <v>44</v>
      </c>
      <c r="AD9458" t="s">
        <v>45</v>
      </c>
      <c r="AE9458" t="s">
        <v>44</v>
      </c>
      <c r="AF9458">
        <v>133</v>
      </c>
    </row>
    <row r="9459" spans="1:32">
      <c r="A9459">
        <v>35840</v>
      </c>
      <c r="B9459">
        <v>34940</v>
      </c>
      <c r="C9459" t="s">
        <v>757</v>
      </c>
      <c r="D9459" t="s">
        <v>4513</v>
      </c>
      <c r="E9459" t="s">
        <v>34</v>
      </c>
      <c r="F9459" t="s">
        <v>45525</v>
      </c>
      <c r="G9459" t="s">
        <v>45526</v>
      </c>
      <c r="H9459" t="s">
        <v>37</v>
      </c>
      <c r="I9459" s="1">
        <v>16935</v>
      </c>
      <c r="J9459" t="s">
        <v>45527</v>
      </c>
      <c r="K9459" t="s">
        <v>2272</v>
      </c>
      <c r="L9459">
        <v>72892</v>
      </c>
      <c r="M9459" t="s">
        <v>37</v>
      </c>
      <c r="N9459" s="1">
        <v>45151</v>
      </c>
      <c r="O9459" s="1">
        <v>45152</v>
      </c>
      <c r="P9459">
        <v>57</v>
      </c>
      <c r="Q9459">
        <v>3</v>
      </c>
      <c r="R9459" t="s">
        <v>40</v>
      </c>
      <c r="S9459">
        <v>4</v>
      </c>
      <c r="T9459">
        <v>1</v>
      </c>
      <c r="U9459">
        <v>1</v>
      </c>
      <c r="V9459">
        <v>208</v>
      </c>
      <c r="W9459" t="s">
        <v>54</v>
      </c>
      <c r="X9459" t="s">
        <v>45528</v>
      </c>
      <c r="Y9459" t="s">
        <v>81</v>
      </c>
      <c r="Z9459" s="1">
        <v>45114</v>
      </c>
      <c r="AA9459" s="2">
        <v>0.87493055555555566</v>
      </c>
      <c r="AB9459" s="2">
        <v>0.30390046296296297</v>
      </c>
      <c r="AC9459" t="s">
        <v>45</v>
      </c>
      <c r="AD9459" t="s">
        <v>44</v>
      </c>
      <c r="AE9459" t="s">
        <v>44</v>
      </c>
      <c r="AF9459">
        <v>208</v>
      </c>
    </row>
    <row r="9460" spans="1:32">
      <c r="A9460">
        <v>35841</v>
      </c>
      <c r="B9460">
        <v>34941</v>
      </c>
      <c r="C9460" t="s">
        <v>2746</v>
      </c>
      <c r="D9460" t="s">
        <v>8313</v>
      </c>
      <c r="E9460" t="s">
        <v>34</v>
      </c>
      <c r="F9460" t="s">
        <v>45529</v>
      </c>
      <c r="G9460" t="s">
        <v>45530</v>
      </c>
      <c r="H9460" t="s">
        <v>171</v>
      </c>
      <c r="I9460" s="1">
        <v>24559</v>
      </c>
      <c r="J9460" t="s">
        <v>45531</v>
      </c>
      <c r="K9460" t="s">
        <v>45532</v>
      </c>
      <c r="L9460">
        <v>83755</v>
      </c>
      <c r="M9460" t="s">
        <v>171</v>
      </c>
      <c r="N9460" s="1">
        <v>44956</v>
      </c>
      <c r="O9460" s="1">
        <v>44961</v>
      </c>
      <c r="P9460">
        <v>72</v>
      </c>
      <c r="Q9460">
        <v>3</v>
      </c>
      <c r="R9460" t="s">
        <v>40</v>
      </c>
      <c r="S9460">
        <v>2</v>
      </c>
      <c r="T9460">
        <v>2</v>
      </c>
      <c r="U9460">
        <v>5</v>
      </c>
      <c r="V9460">
        <v>1250</v>
      </c>
      <c r="W9460" t="s">
        <v>54</v>
      </c>
      <c r="X9460" t="s">
        <v>45533</v>
      </c>
      <c r="Y9460" t="s">
        <v>65</v>
      </c>
      <c r="Z9460" s="1">
        <v>44945</v>
      </c>
      <c r="AA9460" s="2">
        <v>0.45688657407407413</v>
      </c>
      <c r="AB9460" s="2">
        <v>0.24876157407407407</v>
      </c>
      <c r="AC9460" t="s">
        <v>44</v>
      </c>
      <c r="AD9460" t="s">
        <v>44</v>
      </c>
      <c r="AE9460" t="s">
        <v>45</v>
      </c>
      <c r="AF9460">
        <v>250</v>
      </c>
    </row>
    <row r="9461" spans="1:32">
      <c r="A9461">
        <v>35842</v>
      </c>
      <c r="B9461">
        <v>34942</v>
      </c>
      <c r="C9461" t="s">
        <v>468</v>
      </c>
      <c r="D9461" t="s">
        <v>2268</v>
      </c>
      <c r="E9461" t="s">
        <v>34</v>
      </c>
      <c r="F9461" t="s">
        <v>45534</v>
      </c>
      <c r="G9461" t="s">
        <v>45535</v>
      </c>
      <c r="H9461" t="s">
        <v>94</v>
      </c>
      <c r="I9461" s="1">
        <v>22713</v>
      </c>
      <c r="J9461" t="s">
        <v>45536</v>
      </c>
      <c r="K9461" t="s">
        <v>45537</v>
      </c>
      <c r="L9461">
        <v>35133</v>
      </c>
      <c r="M9461" t="s">
        <v>94</v>
      </c>
      <c r="N9461" s="1">
        <v>44939</v>
      </c>
      <c r="O9461" s="1">
        <v>44944</v>
      </c>
      <c r="P9461">
        <v>74</v>
      </c>
      <c r="Q9461">
        <v>3</v>
      </c>
      <c r="R9461" t="s">
        <v>63</v>
      </c>
      <c r="S9461">
        <v>3</v>
      </c>
      <c r="T9461">
        <v>2</v>
      </c>
      <c r="U9461">
        <v>5</v>
      </c>
      <c r="V9461">
        <v>415</v>
      </c>
      <c r="W9461" t="s">
        <v>54</v>
      </c>
      <c r="X9461" t="s">
        <v>45538</v>
      </c>
      <c r="Y9461" t="s">
        <v>43</v>
      </c>
      <c r="Z9461" s="1">
        <v>44929</v>
      </c>
      <c r="AA9461" s="2">
        <v>0.72581018518518514</v>
      </c>
      <c r="AB9461" s="2">
        <v>0.86818287037037034</v>
      </c>
      <c r="AC9461" t="s">
        <v>45</v>
      </c>
      <c r="AD9461" t="s">
        <v>45</v>
      </c>
      <c r="AE9461" t="s">
        <v>45</v>
      </c>
      <c r="AF9461">
        <v>83</v>
      </c>
    </row>
    <row r="9462" spans="1:32">
      <c r="A9462">
        <v>35843</v>
      </c>
      <c r="B9462">
        <v>34943</v>
      </c>
      <c r="C9462" t="s">
        <v>12740</v>
      </c>
      <c r="D9462" t="s">
        <v>5779</v>
      </c>
      <c r="E9462" t="s">
        <v>48</v>
      </c>
      <c r="F9462" t="s">
        <v>45539</v>
      </c>
      <c r="G9462" t="s">
        <v>45540</v>
      </c>
      <c r="H9462" t="s">
        <v>225</v>
      </c>
      <c r="I9462" s="1">
        <v>16209</v>
      </c>
      <c r="J9462" t="s">
        <v>45541</v>
      </c>
      <c r="K9462" t="s">
        <v>45542</v>
      </c>
      <c r="L9462">
        <v>86503</v>
      </c>
      <c r="M9462" t="s">
        <v>225</v>
      </c>
      <c r="N9462" s="1">
        <v>44959</v>
      </c>
      <c r="O9462" s="1">
        <v>44964</v>
      </c>
      <c r="P9462">
        <v>51</v>
      </c>
      <c r="Q9462">
        <v>3</v>
      </c>
      <c r="R9462" t="s">
        <v>40</v>
      </c>
      <c r="S9462">
        <v>2</v>
      </c>
      <c r="T9462">
        <v>2</v>
      </c>
      <c r="U9462">
        <v>5</v>
      </c>
      <c r="V9462">
        <v>1050</v>
      </c>
      <c r="W9462" t="s">
        <v>54</v>
      </c>
      <c r="X9462" t="s">
        <v>45543</v>
      </c>
      <c r="Y9462" t="s">
        <v>81</v>
      </c>
      <c r="Z9462" s="1">
        <v>44950</v>
      </c>
      <c r="AA9462" s="2">
        <v>0.52879629629629632</v>
      </c>
      <c r="AB9462" s="2">
        <v>0.59239583333333334</v>
      </c>
      <c r="AC9462" t="s">
        <v>45</v>
      </c>
      <c r="AD9462" t="s">
        <v>45</v>
      </c>
      <c r="AE9462" t="s">
        <v>44</v>
      </c>
      <c r="AF9462">
        <v>210</v>
      </c>
    </row>
    <row r="9463" spans="1:32">
      <c r="A9463">
        <v>35845</v>
      </c>
      <c r="B9463">
        <v>34945</v>
      </c>
      <c r="C9463" t="s">
        <v>590</v>
      </c>
      <c r="D9463" t="s">
        <v>1465</v>
      </c>
      <c r="E9463" t="s">
        <v>48</v>
      </c>
      <c r="F9463" t="s">
        <v>45544</v>
      </c>
      <c r="G9463" t="s">
        <v>45545</v>
      </c>
      <c r="H9463" t="s">
        <v>94</v>
      </c>
      <c r="I9463" s="1">
        <v>37398</v>
      </c>
      <c r="J9463" t="s">
        <v>45546</v>
      </c>
      <c r="K9463" t="s">
        <v>45547</v>
      </c>
      <c r="L9463">
        <v>97069</v>
      </c>
      <c r="M9463" t="s">
        <v>94</v>
      </c>
      <c r="N9463" s="1">
        <v>45198</v>
      </c>
      <c r="O9463" s="1">
        <v>45203</v>
      </c>
      <c r="P9463">
        <v>3</v>
      </c>
      <c r="Q9463">
        <v>1</v>
      </c>
      <c r="R9463" t="s">
        <v>40</v>
      </c>
      <c r="S9463">
        <v>1</v>
      </c>
      <c r="T9463">
        <v>1</v>
      </c>
      <c r="U9463">
        <v>5</v>
      </c>
      <c r="V9463">
        <v>1105</v>
      </c>
      <c r="W9463" t="s">
        <v>41</v>
      </c>
      <c r="X9463" t="s">
        <v>45548</v>
      </c>
      <c r="Y9463" t="s">
        <v>65</v>
      </c>
      <c r="Z9463" s="1">
        <v>45183</v>
      </c>
      <c r="AA9463" s="2">
        <v>0.46937500000000004</v>
      </c>
      <c r="AB9463" s="2">
        <v>8.9039351851851856E-2</v>
      </c>
      <c r="AC9463" t="s">
        <v>45</v>
      </c>
      <c r="AD9463" t="s">
        <v>45</v>
      </c>
      <c r="AE9463" t="s">
        <v>44</v>
      </c>
      <c r="AF9463">
        <v>221</v>
      </c>
    </row>
    <row r="9464" spans="1:32">
      <c r="A9464">
        <v>35846</v>
      </c>
      <c r="B9464">
        <v>34946</v>
      </c>
      <c r="C9464" t="s">
        <v>1555</v>
      </c>
      <c r="D9464" t="s">
        <v>3729</v>
      </c>
      <c r="E9464" t="s">
        <v>48</v>
      </c>
      <c r="F9464" t="s">
        <v>45549</v>
      </c>
      <c r="G9464">
        <v>8083678853</v>
      </c>
      <c r="H9464" t="s">
        <v>295</v>
      </c>
      <c r="I9464" s="1">
        <v>24942</v>
      </c>
      <c r="J9464" t="s">
        <v>45550</v>
      </c>
      <c r="K9464" t="s">
        <v>45551</v>
      </c>
      <c r="L9464">
        <v>79111</v>
      </c>
      <c r="M9464" t="s">
        <v>295</v>
      </c>
      <c r="N9464" s="1">
        <v>44981</v>
      </c>
      <c r="O9464" s="1">
        <v>44983</v>
      </c>
      <c r="P9464">
        <v>9</v>
      </c>
      <c r="Q9464">
        <v>1</v>
      </c>
      <c r="R9464" t="s">
        <v>40</v>
      </c>
      <c r="S9464">
        <v>1</v>
      </c>
      <c r="T9464">
        <v>0</v>
      </c>
      <c r="U9464">
        <v>2</v>
      </c>
      <c r="V9464">
        <v>472</v>
      </c>
      <c r="W9464" t="s">
        <v>54</v>
      </c>
      <c r="X9464" t="s">
        <v>45552</v>
      </c>
      <c r="Y9464" t="s">
        <v>6</v>
      </c>
      <c r="Z9464" s="1">
        <v>44958</v>
      </c>
      <c r="AA9464" s="2">
        <v>0.29476851851851854</v>
      </c>
      <c r="AB9464" s="2">
        <v>0.64986111111111111</v>
      </c>
      <c r="AC9464" t="s">
        <v>45</v>
      </c>
      <c r="AD9464" t="s">
        <v>44</v>
      </c>
      <c r="AE9464" t="s">
        <v>44</v>
      </c>
      <c r="AF9464">
        <v>236</v>
      </c>
    </row>
    <row r="9465" spans="1:32">
      <c r="A9465">
        <v>35847</v>
      </c>
      <c r="B9465">
        <v>34947</v>
      </c>
      <c r="C9465" t="s">
        <v>2195</v>
      </c>
      <c r="D9465" t="s">
        <v>83</v>
      </c>
      <c r="E9465" t="s">
        <v>34</v>
      </c>
      <c r="F9465" t="s">
        <v>45553</v>
      </c>
      <c r="G9465" t="s">
        <v>45554</v>
      </c>
      <c r="H9465" t="s">
        <v>330</v>
      </c>
      <c r="I9465" s="1">
        <v>32261</v>
      </c>
      <c r="J9465" t="s">
        <v>45555</v>
      </c>
      <c r="K9465" t="s">
        <v>45556</v>
      </c>
      <c r="L9465">
        <v>70355</v>
      </c>
      <c r="M9465" t="s">
        <v>330</v>
      </c>
      <c r="N9465" s="1">
        <v>45027</v>
      </c>
      <c r="O9465" s="1">
        <v>45031</v>
      </c>
      <c r="P9465">
        <v>5</v>
      </c>
      <c r="Q9465">
        <v>1</v>
      </c>
      <c r="R9465" t="s">
        <v>63</v>
      </c>
      <c r="S9465">
        <v>1</v>
      </c>
      <c r="T9465">
        <v>0</v>
      </c>
      <c r="U9465">
        <v>4</v>
      </c>
      <c r="V9465">
        <v>308</v>
      </c>
      <c r="W9465" t="s">
        <v>54</v>
      </c>
      <c r="X9465" t="s">
        <v>45557</v>
      </c>
      <c r="Y9465" t="s">
        <v>43</v>
      </c>
      <c r="Z9465" s="1">
        <v>45021</v>
      </c>
      <c r="AA9465" s="2">
        <v>0.11004629629629629</v>
      </c>
      <c r="AB9465" s="2">
        <v>0.24270833333333333</v>
      </c>
      <c r="AC9465" t="s">
        <v>44</v>
      </c>
      <c r="AD9465" t="s">
        <v>45</v>
      </c>
      <c r="AE9465" t="s">
        <v>45</v>
      </c>
      <c r="AF9465">
        <v>77</v>
      </c>
    </row>
    <row r="9466" spans="1:32">
      <c r="A9466">
        <v>35850</v>
      </c>
      <c r="B9466">
        <v>34950</v>
      </c>
      <c r="C9466" t="s">
        <v>371</v>
      </c>
      <c r="D9466" t="s">
        <v>462</v>
      </c>
      <c r="E9466" t="s">
        <v>48</v>
      </c>
      <c r="F9466" t="s">
        <v>45558</v>
      </c>
      <c r="G9466" t="s">
        <v>45559</v>
      </c>
      <c r="H9466" t="s">
        <v>50</v>
      </c>
      <c r="I9466" s="1">
        <v>28075</v>
      </c>
      <c r="J9466" t="s">
        <v>45560</v>
      </c>
      <c r="K9466" t="s">
        <v>13533</v>
      </c>
      <c r="L9466">
        <v>65536</v>
      </c>
      <c r="M9466" t="s">
        <v>50</v>
      </c>
      <c r="N9466" s="1">
        <v>45014</v>
      </c>
      <c r="O9466" s="1">
        <v>45019</v>
      </c>
      <c r="P9466">
        <v>67</v>
      </c>
      <c r="Q9466">
        <v>3</v>
      </c>
      <c r="R9466" t="s">
        <v>53</v>
      </c>
      <c r="S9466">
        <v>3</v>
      </c>
      <c r="T9466">
        <v>2</v>
      </c>
      <c r="U9466">
        <v>5</v>
      </c>
      <c r="V9466">
        <v>710</v>
      </c>
      <c r="W9466" t="s">
        <v>41</v>
      </c>
      <c r="X9466" t="s">
        <v>45561</v>
      </c>
      <c r="Y9466" t="s">
        <v>65</v>
      </c>
      <c r="Z9466" s="1">
        <v>44982</v>
      </c>
      <c r="AA9466" s="2">
        <v>0.42783564814814817</v>
      </c>
      <c r="AB9466" s="2">
        <v>0.2867824074074074</v>
      </c>
      <c r="AC9466" t="s">
        <v>44</v>
      </c>
      <c r="AD9466" t="s">
        <v>45</v>
      </c>
      <c r="AE9466" t="s">
        <v>45</v>
      </c>
      <c r="AF9466">
        <v>142</v>
      </c>
    </row>
    <row r="9467" spans="1:32">
      <c r="A9467">
        <v>35851</v>
      </c>
      <c r="B9467">
        <v>34951</v>
      </c>
      <c r="C9467" t="s">
        <v>1452</v>
      </c>
      <c r="D9467" t="s">
        <v>1209</v>
      </c>
      <c r="E9467" t="s">
        <v>34</v>
      </c>
      <c r="F9467" t="s">
        <v>45562</v>
      </c>
      <c r="G9467" t="s">
        <v>45563</v>
      </c>
      <c r="H9467" t="s">
        <v>171</v>
      </c>
      <c r="I9467" s="1">
        <v>16293</v>
      </c>
      <c r="J9467" t="s">
        <v>45564</v>
      </c>
      <c r="K9467" t="s">
        <v>45565</v>
      </c>
      <c r="L9467">
        <v>63523</v>
      </c>
      <c r="M9467" t="s">
        <v>171</v>
      </c>
      <c r="N9467" s="1">
        <v>45202</v>
      </c>
      <c r="O9467" s="1">
        <v>45205</v>
      </c>
      <c r="P9467">
        <v>19</v>
      </c>
      <c r="Q9467">
        <v>1</v>
      </c>
      <c r="R9467" t="s">
        <v>53</v>
      </c>
      <c r="S9467">
        <v>4</v>
      </c>
      <c r="T9467">
        <v>2</v>
      </c>
      <c r="U9467">
        <v>3</v>
      </c>
      <c r="V9467">
        <v>381</v>
      </c>
      <c r="W9467" t="s">
        <v>41</v>
      </c>
      <c r="X9467" t="s">
        <v>45566</v>
      </c>
      <c r="Y9467" t="s">
        <v>65</v>
      </c>
      <c r="Z9467" s="1">
        <v>45177</v>
      </c>
      <c r="AA9467" s="2">
        <v>0.66314814814814815</v>
      </c>
      <c r="AB9467" s="2">
        <v>0.88736111111111116</v>
      </c>
      <c r="AC9467" t="s">
        <v>45</v>
      </c>
      <c r="AD9467" t="s">
        <v>44</v>
      </c>
      <c r="AE9467" t="s">
        <v>45</v>
      </c>
      <c r="AF9467">
        <v>127</v>
      </c>
    </row>
    <row r="9468" spans="1:32">
      <c r="A9468">
        <v>35855</v>
      </c>
      <c r="B9468">
        <v>34955</v>
      </c>
      <c r="C9468" t="s">
        <v>229</v>
      </c>
      <c r="D9468" t="s">
        <v>977</v>
      </c>
      <c r="E9468" t="s">
        <v>34</v>
      </c>
      <c r="F9468" t="s">
        <v>45567</v>
      </c>
      <c r="G9468" t="s">
        <v>45568</v>
      </c>
      <c r="H9468" t="s">
        <v>70</v>
      </c>
      <c r="I9468" s="1">
        <v>15882</v>
      </c>
      <c r="J9468" t="s">
        <v>45569</v>
      </c>
      <c r="K9468" t="s">
        <v>16716</v>
      </c>
      <c r="L9468">
        <v>69563</v>
      </c>
      <c r="M9468" t="s">
        <v>70</v>
      </c>
      <c r="N9468" s="1">
        <v>44986</v>
      </c>
      <c r="O9468" s="1">
        <v>44988</v>
      </c>
      <c r="P9468">
        <v>85</v>
      </c>
      <c r="Q9468">
        <v>4</v>
      </c>
      <c r="R9468" t="s">
        <v>53</v>
      </c>
      <c r="S9468">
        <v>3</v>
      </c>
      <c r="T9468">
        <v>0</v>
      </c>
      <c r="U9468">
        <v>2</v>
      </c>
      <c r="V9468">
        <v>272</v>
      </c>
      <c r="W9468" t="s">
        <v>54</v>
      </c>
      <c r="X9468" t="s">
        <v>45570</v>
      </c>
      <c r="Y9468" t="s">
        <v>81</v>
      </c>
      <c r="Z9468" s="1">
        <v>44967</v>
      </c>
      <c r="AA9468" s="2">
        <v>0.17168981481481482</v>
      </c>
      <c r="AB9468" s="2">
        <v>0.77134259259259252</v>
      </c>
      <c r="AC9468" t="s">
        <v>44</v>
      </c>
      <c r="AD9468" t="s">
        <v>45</v>
      </c>
      <c r="AE9468" t="s">
        <v>45</v>
      </c>
      <c r="AF9468">
        <v>136</v>
      </c>
    </row>
    <row r="9469" spans="1:32">
      <c r="A9469">
        <v>35856</v>
      </c>
      <c r="B9469">
        <v>34956</v>
      </c>
      <c r="C9469" t="s">
        <v>409</v>
      </c>
      <c r="D9469" t="s">
        <v>4286</v>
      </c>
      <c r="E9469" t="s">
        <v>48</v>
      </c>
      <c r="F9469" t="s">
        <v>45571</v>
      </c>
      <c r="G9469" t="s">
        <v>45572</v>
      </c>
      <c r="H9469" t="s">
        <v>179</v>
      </c>
      <c r="I9469" s="1">
        <v>25745</v>
      </c>
      <c r="J9469" t="s">
        <v>45573</v>
      </c>
      <c r="K9469" t="s">
        <v>45574</v>
      </c>
      <c r="L9469">
        <v>43555</v>
      </c>
      <c r="M9469" t="s">
        <v>179</v>
      </c>
      <c r="N9469" s="1">
        <v>45286</v>
      </c>
      <c r="O9469" s="1">
        <v>45289</v>
      </c>
      <c r="P9469">
        <v>49</v>
      </c>
      <c r="Q9469">
        <v>2</v>
      </c>
      <c r="R9469" t="s">
        <v>53</v>
      </c>
      <c r="S9469">
        <v>2</v>
      </c>
      <c r="T9469">
        <v>1</v>
      </c>
      <c r="U9469">
        <v>3</v>
      </c>
      <c r="V9469">
        <v>396</v>
      </c>
      <c r="W9469" t="s">
        <v>41</v>
      </c>
      <c r="X9469" t="s">
        <v>45575</v>
      </c>
      <c r="Y9469" t="s">
        <v>81</v>
      </c>
      <c r="Z9469" s="1">
        <v>45269</v>
      </c>
      <c r="AA9469" s="2">
        <v>0.20476851851851852</v>
      </c>
      <c r="AB9469" s="2">
        <v>0.56770833333333337</v>
      </c>
      <c r="AC9469" t="s">
        <v>44</v>
      </c>
      <c r="AD9469" t="s">
        <v>44</v>
      </c>
      <c r="AE9469" t="s">
        <v>44</v>
      </c>
      <c r="AF9469">
        <v>132</v>
      </c>
    </row>
    <row r="9470" spans="1:32">
      <c r="A9470">
        <v>35857</v>
      </c>
      <c r="B9470">
        <v>34957</v>
      </c>
      <c r="C9470" t="s">
        <v>66</v>
      </c>
      <c r="D9470" t="s">
        <v>1368</v>
      </c>
      <c r="E9470" t="s">
        <v>34</v>
      </c>
      <c r="F9470" t="s">
        <v>45576</v>
      </c>
      <c r="G9470" t="s">
        <v>45577</v>
      </c>
      <c r="H9470" t="s">
        <v>530</v>
      </c>
      <c r="I9470" s="1">
        <v>19460</v>
      </c>
      <c r="J9470" t="s">
        <v>45578</v>
      </c>
      <c r="K9470" t="s">
        <v>29181</v>
      </c>
      <c r="L9470">
        <v>83522</v>
      </c>
      <c r="M9470" t="s">
        <v>530</v>
      </c>
      <c r="N9470" s="1">
        <v>45101</v>
      </c>
      <c r="O9470" s="1">
        <v>45102</v>
      </c>
      <c r="P9470">
        <v>23</v>
      </c>
      <c r="Q9470">
        <v>1</v>
      </c>
      <c r="R9470" t="s">
        <v>63</v>
      </c>
      <c r="S9470">
        <v>3</v>
      </c>
      <c r="T9470">
        <v>1</v>
      </c>
      <c r="U9470">
        <v>1</v>
      </c>
      <c r="V9470">
        <v>64</v>
      </c>
      <c r="W9470" t="s">
        <v>54</v>
      </c>
      <c r="X9470" t="s">
        <v>45579</v>
      </c>
      <c r="Y9470" t="s">
        <v>65</v>
      </c>
      <c r="Z9470" s="1">
        <v>45068</v>
      </c>
      <c r="AA9470" s="2">
        <v>0.72968749999999993</v>
      </c>
      <c r="AB9470" s="2">
        <v>0.95289351851851845</v>
      </c>
      <c r="AC9470" t="s">
        <v>45</v>
      </c>
      <c r="AD9470" t="s">
        <v>45</v>
      </c>
      <c r="AE9470" t="s">
        <v>45</v>
      </c>
      <c r="AF9470">
        <v>64</v>
      </c>
    </row>
    <row r="9471" spans="1:32">
      <c r="A9471">
        <v>35859</v>
      </c>
      <c r="B9471">
        <v>34959</v>
      </c>
      <c r="C9471" t="s">
        <v>564</v>
      </c>
      <c r="D9471" t="s">
        <v>9501</v>
      </c>
      <c r="E9471" t="s">
        <v>48</v>
      </c>
      <c r="F9471" t="s">
        <v>45580</v>
      </c>
      <c r="G9471" t="s">
        <v>45581</v>
      </c>
      <c r="H9471" t="s">
        <v>201</v>
      </c>
      <c r="I9471" s="1">
        <v>34538</v>
      </c>
      <c r="J9471" t="s">
        <v>45582</v>
      </c>
      <c r="K9471" t="s">
        <v>738</v>
      </c>
      <c r="L9471">
        <v>59458</v>
      </c>
      <c r="M9471" t="s">
        <v>201</v>
      </c>
      <c r="N9471" s="1">
        <v>45239</v>
      </c>
      <c r="O9471" s="1">
        <v>45243</v>
      </c>
      <c r="P9471">
        <v>22</v>
      </c>
      <c r="Q9471">
        <v>1</v>
      </c>
      <c r="R9471" t="s">
        <v>53</v>
      </c>
      <c r="S9471">
        <v>2</v>
      </c>
      <c r="T9471">
        <v>1</v>
      </c>
      <c r="U9471">
        <v>4</v>
      </c>
      <c r="V9471">
        <v>560</v>
      </c>
      <c r="W9471" t="s">
        <v>41</v>
      </c>
      <c r="X9471" t="s">
        <v>45583</v>
      </c>
      <c r="Y9471" t="s">
        <v>43</v>
      </c>
      <c r="Z9471" s="1">
        <v>45208</v>
      </c>
      <c r="AA9471" s="2">
        <v>0.18708333333333335</v>
      </c>
      <c r="AB9471" s="2">
        <v>0.4853703703703704</v>
      </c>
      <c r="AC9471" t="s">
        <v>45</v>
      </c>
      <c r="AD9471" t="s">
        <v>45</v>
      </c>
      <c r="AE9471" t="s">
        <v>45</v>
      </c>
      <c r="AF9471">
        <v>140</v>
      </c>
    </row>
    <row r="9472" spans="1:32">
      <c r="A9472">
        <v>35862</v>
      </c>
      <c r="B9472">
        <v>34962</v>
      </c>
      <c r="C9472" t="s">
        <v>590</v>
      </c>
      <c r="D9472" t="s">
        <v>5661</v>
      </c>
      <c r="E9472" t="s">
        <v>48</v>
      </c>
      <c r="F9472" t="s">
        <v>45584</v>
      </c>
      <c r="G9472">
        <v>9612221804</v>
      </c>
      <c r="H9472" t="s">
        <v>904</v>
      </c>
      <c r="I9472" s="1">
        <v>17191</v>
      </c>
      <c r="J9472" t="s">
        <v>45585</v>
      </c>
      <c r="K9472" t="s">
        <v>45586</v>
      </c>
      <c r="L9472">
        <v>57662</v>
      </c>
      <c r="M9472" t="s">
        <v>904</v>
      </c>
      <c r="N9472" s="1">
        <v>45114</v>
      </c>
      <c r="O9472" s="1">
        <v>45117</v>
      </c>
      <c r="P9472">
        <v>69</v>
      </c>
      <c r="Q9472">
        <v>3</v>
      </c>
      <c r="R9472" t="s">
        <v>40</v>
      </c>
      <c r="S9472">
        <v>4</v>
      </c>
      <c r="T9472">
        <v>0</v>
      </c>
      <c r="U9472">
        <v>3</v>
      </c>
      <c r="V9472">
        <v>726</v>
      </c>
      <c r="W9472" t="s">
        <v>41</v>
      </c>
      <c r="X9472" t="s">
        <v>45587</v>
      </c>
      <c r="Y9472" t="s">
        <v>43</v>
      </c>
      <c r="Z9472" s="1">
        <v>45085</v>
      </c>
      <c r="AA9472" s="2">
        <v>0.50469907407407411</v>
      </c>
      <c r="AB9472" s="2">
        <v>0.35236111111111112</v>
      </c>
      <c r="AC9472" t="s">
        <v>44</v>
      </c>
      <c r="AD9472" t="s">
        <v>45</v>
      </c>
      <c r="AE9472" t="s">
        <v>44</v>
      </c>
      <c r="AF9472">
        <v>242</v>
      </c>
    </row>
    <row r="9473" spans="1:32">
      <c r="A9473">
        <v>35864</v>
      </c>
      <c r="B9473">
        <v>34964</v>
      </c>
      <c r="C9473" t="s">
        <v>364</v>
      </c>
      <c r="D9473" t="s">
        <v>675</v>
      </c>
      <c r="E9473" t="s">
        <v>34</v>
      </c>
      <c r="F9473" t="s">
        <v>45588</v>
      </c>
      <c r="G9473" t="s">
        <v>45589</v>
      </c>
      <c r="H9473" t="s">
        <v>50</v>
      </c>
      <c r="I9473" s="1">
        <v>28703</v>
      </c>
      <c r="J9473" t="s">
        <v>45590</v>
      </c>
      <c r="K9473" t="s">
        <v>40666</v>
      </c>
      <c r="L9473">
        <v>48446</v>
      </c>
      <c r="M9473" t="s">
        <v>50</v>
      </c>
      <c r="N9473" s="1">
        <v>45043</v>
      </c>
      <c r="O9473" s="1">
        <v>45046</v>
      </c>
      <c r="P9473">
        <v>60</v>
      </c>
      <c r="Q9473">
        <v>3</v>
      </c>
      <c r="R9473" t="s">
        <v>40</v>
      </c>
      <c r="S9473">
        <v>1</v>
      </c>
      <c r="T9473">
        <v>0</v>
      </c>
      <c r="U9473">
        <v>3</v>
      </c>
      <c r="V9473">
        <v>624</v>
      </c>
      <c r="W9473" t="s">
        <v>54</v>
      </c>
      <c r="X9473" t="s">
        <v>45591</v>
      </c>
      <c r="Y9473" t="s">
        <v>43</v>
      </c>
      <c r="Z9473" s="1">
        <v>45038</v>
      </c>
      <c r="AA9473" s="2">
        <v>0.50141203703703707</v>
      </c>
      <c r="AB9473" s="2">
        <v>0.33740740740740738</v>
      </c>
      <c r="AC9473" t="s">
        <v>44</v>
      </c>
      <c r="AD9473" t="s">
        <v>45</v>
      </c>
      <c r="AE9473" t="s">
        <v>45</v>
      </c>
      <c r="AF9473">
        <v>208</v>
      </c>
    </row>
    <row r="9474" spans="1:32">
      <c r="A9474">
        <v>35876</v>
      </c>
      <c r="B9474">
        <v>34976</v>
      </c>
      <c r="C9474" t="s">
        <v>9271</v>
      </c>
      <c r="D9474" t="s">
        <v>4536</v>
      </c>
      <c r="E9474" t="s">
        <v>48</v>
      </c>
      <c r="F9474" t="s">
        <v>45592</v>
      </c>
      <c r="G9474" t="s">
        <v>45593</v>
      </c>
      <c r="H9474" t="s">
        <v>60</v>
      </c>
      <c r="I9474" s="1">
        <v>28973</v>
      </c>
      <c r="J9474" t="s">
        <v>45594</v>
      </c>
      <c r="K9474" t="s">
        <v>30756</v>
      </c>
      <c r="L9474">
        <v>75615</v>
      </c>
      <c r="M9474" t="s">
        <v>60</v>
      </c>
      <c r="N9474" s="1">
        <v>45206</v>
      </c>
      <c r="O9474" s="1">
        <v>45207</v>
      </c>
      <c r="P9474">
        <v>13</v>
      </c>
      <c r="Q9474">
        <v>1</v>
      </c>
      <c r="R9474" t="s">
        <v>53</v>
      </c>
      <c r="S9474">
        <v>1</v>
      </c>
      <c r="T9474">
        <v>1</v>
      </c>
      <c r="U9474">
        <v>1</v>
      </c>
      <c r="V9474">
        <v>127</v>
      </c>
      <c r="W9474" t="s">
        <v>41</v>
      </c>
      <c r="X9474" t="s">
        <v>45595</v>
      </c>
      <c r="Y9474" t="s">
        <v>81</v>
      </c>
      <c r="Z9474" s="1">
        <v>45199</v>
      </c>
      <c r="AA9474" s="2">
        <v>0.7631944444444444</v>
      </c>
      <c r="AB9474" s="2">
        <v>0.90528935185185189</v>
      </c>
      <c r="AC9474" t="s">
        <v>45</v>
      </c>
      <c r="AD9474" t="s">
        <v>45</v>
      </c>
      <c r="AE9474" t="s">
        <v>45</v>
      </c>
      <c r="AF9474">
        <v>127</v>
      </c>
    </row>
    <row r="9475" spans="1:32">
      <c r="A9475">
        <v>35880</v>
      </c>
      <c r="B9475">
        <v>34980</v>
      </c>
      <c r="C9475" t="s">
        <v>139</v>
      </c>
      <c r="D9475" t="s">
        <v>3397</v>
      </c>
      <c r="E9475" t="s">
        <v>34</v>
      </c>
      <c r="F9475" t="s">
        <v>45596</v>
      </c>
      <c r="G9475" t="s">
        <v>45597</v>
      </c>
      <c r="H9475" t="s">
        <v>941</v>
      </c>
      <c r="I9475" s="1">
        <v>25001</v>
      </c>
      <c r="J9475" t="s">
        <v>45598</v>
      </c>
      <c r="K9475" t="s">
        <v>45599</v>
      </c>
      <c r="L9475">
        <v>35491</v>
      </c>
      <c r="M9475" t="s">
        <v>941</v>
      </c>
      <c r="N9475" s="1">
        <v>45212</v>
      </c>
      <c r="O9475" s="1">
        <v>45216</v>
      </c>
      <c r="P9475">
        <v>38</v>
      </c>
      <c r="Q9475">
        <v>2</v>
      </c>
      <c r="R9475" t="s">
        <v>63</v>
      </c>
      <c r="S9475">
        <v>4</v>
      </c>
      <c r="T9475">
        <v>2</v>
      </c>
      <c r="U9475">
        <v>4</v>
      </c>
      <c r="V9475">
        <v>268</v>
      </c>
      <c r="W9475" t="s">
        <v>54</v>
      </c>
      <c r="X9475" t="s">
        <v>45600</v>
      </c>
      <c r="Y9475" t="s">
        <v>6</v>
      </c>
      <c r="Z9475" s="1">
        <v>45193</v>
      </c>
      <c r="AA9475" s="2">
        <v>0.80863425925925936</v>
      </c>
      <c r="AB9475" s="2">
        <v>0.87706018518518514</v>
      </c>
      <c r="AC9475" t="s">
        <v>45</v>
      </c>
      <c r="AD9475" t="s">
        <v>45</v>
      </c>
      <c r="AE9475" t="s">
        <v>44</v>
      </c>
      <c r="AF9475">
        <v>67</v>
      </c>
    </row>
    <row r="9476" spans="1:32">
      <c r="A9476">
        <v>35882</v>
      </c>
      <c r="B9476">
        <v>34982</v>
      </c>
      <c r="C9476" t="s">
        <v>229</v>
      </c>
      <c r="D9476" t="s">
        <v>9025</v>
      </c>
      <c r="E9476" t="s">
        <v>48</v>
      </c>
      <c r="F9476" t="s">
        <v>45601</v>
      </c>
      <c r="G9476" t="s">
        <v>45602</v>
      </c>
      <c r="H9476" t="s">
        <v>171</v>
      </c>
      <c r="I9476" s="1">
        <v>17297</v>
      </c>
      <c r="J9476" t="s">
        <v>45603</v>
      </c>
      <c r="K9476" t="s">
        <v>45604</v>
      </c>
      <c r="L9476">
        <v>20025</v>
      </c>
      <c r="M9476" t="s">
        <v>171</v>
      </c>
      <c r="N9476" s="1">
        <v>45312</v>
      </c>
      <c r="O9476" s="1">
        <v>45315</v>
      </c>
      <c r="P9476">
        <v>74</v>
      </c>
      <c r="Q9476">
        <v>3</v>
      </c>
      <c r="R9476" t="s">
        <v>63</v>
      </c>
      <c r="S9476">
        <v>1</v>
      </c>
      <c r="T9476">
        <v>2</v>
      </c>
      <c r="U9476">
        <v>3</v>
      </c>
      <c r="V9476">
        <v>246</v>
      </c>
      <c r="W9476" t="s">
        <v>54</v>
      </c>
      <c r="X9476" t="s">
        <v>45605</v>
      </c>
      <c r="Y9476" t="s">
        <v>6</v>
      </c>
      <c r="Z9476" s="1">
        <v>45287</v>
      </c>
      <c r="AA9476" s="2">
        <v>0.36431712962962964</v>
      </c>
      <c r="AB9476" s="2">
        <v>0.4284722222222222</v>
      </c>
      <c r="AC9476" t="s">
        <v>45</v>
      </c>
      <c r="AD9476" t="s">
        <v>44</v>
      </c>
      <c r="AE9476" t="s">
        <v>44</v>
      </c>
      <c r="AF9476">
        <v>82</v>
      </c>
    </row>
    <row r="9477" spans="1:32">
      <c r="A9477">
        <v>35884</v>
      </c>
      <c r="B9477">
        <v>34984</v>
      </c>
      <c r="C9477" t="s">
        <v>1566</v>
      </c>
      <c r="D9477" t="s">
        <v>1858</v>
      </c>
      <c r="E9477" t="s">
        <v>34</v>
      </c>
      <c r="F9477" t="s">
        <v>45606</v>
      </c>
      <c r="G9477" t="s">
        <v>45607</v>
      </c>
      <c r="H9477" t="s">
        <v>225</v>
      </c>
      <c r="I9477" s="1">
        <v>21137</v>
      </c>
      <c r="J9477" t="s">
        <v>45608</v>
      </c>
      <c r="K9477" t="s">
        <v>9876</v>
      </c>
      <c r="L9477">
        <v>54394</v>
      </c>
      <c r="M9477" t="s">
        <v>225</v>
      </c>
      <c r="N9477" s="1">
        <v>45094</v>
      </c>
      <c r="O9477" s="1">
        <v>45098</v>
      </c>
      <c r="P9477">
        <v>11</v>
      </c>
      <c r="Q9477">
        <v>1</v>
      </c>
      <c r="R9477" t="s">
        <v>63</v>
      </c>
      <c r="S9477">
        <v>3</v>
      </c>
      <c r="T9477">
        <v>0</v>
      </c>
      <c r="U9477">
        <v>4</v>
      </c>
      <c r="V9477">
        <v>320</v>
      </c>
      <c r="W9477" t="s">
        <v>41</v>
      </c>
      <c r="X9477" t="s">
        <v>45609</v>
      </c>
      <c r="Y9477" t="s">
        <v>6</v>
      </c>
      <c r="Z9477" s="1">
        <v>45065</v>
      </c>
      <c r="AA9477" s="2">
        <v>0.41949074074074072</v>
      </c>
      <c r="AB9477" s="2">
        <v>0.28006944444444443</v>
      </c>
      <c r="AC9477" t="s">
        <v>45</v>
      </c>
      <c r="AD9477" t="s">
        <v>45</v>
      </c>
      <c r="AE9477" t="s">
        <v>44</v>
      </c>
      <c r="AF9477">
        <v>80</v>
      </c>
    </row>
    <row r="9478" spans="1:32">
      <c r="A9478">
        <v>35885</v>
      </c>
      <c r="B9478">
        <v>34985</v>
      </c>
      <c r="C9478" t="s">
        <v>175</v>
      </c>
      <c r="D9478" t="s">
        <v>1404</v>
      </c>
      <c r="E9478" t="s">
        <v>34</v>
      </c>
      <c r="F9478" t="s">
        <v>45610</v>
      </c>
      <c r="G9478" t="s">
        <v>45611</v>
      </c>
      <c r="H9478" t="s">
        <v>725</v>
      </c>
      <c r="I9478" s="1">
        <v>16850</v>
      </c>
      <c r="J9478" t="s">
        <v>45612</v>
      </c>
      <c r="K9478" t="s">
        <v>45613</v>
      </c>
      <c r="L9478">
        <v>41185</v>
      </c>
      <c r="M9478" t="s">
        <v>725</v>
      </c>
      <c r="N9478" s="1">
        <v>45076</v>
      </c>
      <c r="O9478" s="1">
        <v>45077</v>
      </c>
      <c r="P9478">
        <v>72</v>
      </c>
      <c r="Q9478">
        <v>3</v>
      </c>
      <c r="R9478" t="s">
        <v>40</v>
      </c>
      <c r="S9478">
        <v>2</v>
      </c>
      <c r="T9478">
        <v>2</v>
      </c>
      <c r="U9478">
        <v>1</v>
      </c>
      <c r="V9478">
        <v>237</v>
      </c>
      <c r="W9478" t="s">
        <v>41</v>
      </c>
      <c r="X9478" t="s">
        <v>45614</v>
      </c>
      <c r="Y9478" t="s">
        <v>65</v>
      </c>
      <c r="Z9478" s="1">
        <v>45064</v>
      </c>
      <c r="AA9478" s="2">
        <v>0.28638888888888886</v>
      </c>
      <c r="AB9478" s="2">
        <v>0.26347222222222222</v>
      </c>
      <c r="AC9478" t="s">
        <v>44</v>
      </c>
      <c r="AD9478" t="s">
        <v>45</v>
      </c>
      <c r="AE9478" t="s">
        <v>45</v>
      </c>
      <c r="AF9478">
        <v>237</v>
      </c>
    </row>
    <row r="9479" spans="1:32">
      <c r="A9479">
        <v>35888</v>
      </c>
      <c r="B9479">
        <v>34988</v>
      </c>
      <c r="C9479" t="s">
        <v>10882</v>
      </c>
      <c r="D9479" t="s">
        <v>20976</v>
      </c>
      <c r="E9479" t="s">
        <v>48</v>
      </c>
      <c r="F9479" t="s">
        <v>45615</v>
      </c>
      <c r="G9479" t="s">
        <v>45616</v>
      </c>
      <c r="H9479" t="s">
        <v>70</v>
      </c>
      <c r="I9479" s="1">
        <v>35248</v>
      </c>
      <c r="J9479" t="s">
        <v>45617</v>
      </c>
      <c r="K9479" t="s">
        <v>45618</v>
      </c>
      <c r="L9479">
        <v>51193</v>
      </c>
      <c r="M9479" t="s">
        <v>70</v>
      </c>
      <c r="N9479" s="1">
        <v>45287</v>
      </c>
      <c r="O9479" s="1">
        <v>45288</v>
      </c>
      <c r="P9479">
        <v>71</v>
      </c>
      <c r="Q9479">
        <v>3</v>
      </c>
      <c r="R9479" t="s">
        <v>63</v>
      </c>
      <c r="S9479">
        <v>4</v>
      </c>
      <c r="T9479">
        <v>2</v>
      </c>
      <c r="U9479">
        <v>1</v>
      </c>
      <c r="V9479">
        <v>81</v>
      </c>
      <c r="W9479" t="s">
        <v>54</v>
      </c>
      <c r="X9479" t="s">
        <v>45619</v>
      </c>
      <c r="Y9479" t="s">
        <v>65</v>
      </c>
      <c r="Z9479" s="1">
        <v>45261</v>
      </c>
      <c r="AA9479" s="2">
        <v>0.6018634259259259</v>
      </c>
      <c r="AB9479" s="2">
        <v>0.23696759259259259</v>
      </c>
      <c r="AC9479" t="s">
        <v>45</v>
      </c>
      <c r="AD9479" t="s">
        <v>45</v>
      </c>
      <c r="AE9479" t="s">
        <v>45</v>
      </c>
      <c r="AF9479">
        <v>81</v>
      </c>
    </row>
    <row r="9480" spans="1:32">
      <c r="A9480">
        <v>35890</v>
      </c>
      <c r="B9480">
        <v>34990</v>
      </c>
      <c r="C9480" t="s">
        <v>15485</v>
      </c>
      <c r="D9480" t="s">
        <v>1116</v>
      </c>
      <c r="E9480" t="s">
        <v>48</v>
      </c>
      <c r="F9480" t="s">
        <v>45620</v>
      </c>
      <c r="G9480" t="s">
        <v>45621</v>
      </c>
      <c r="H9480" t="s">
        <v>122</v>
      </c>
      <c r="I9480" s="1">
        <v>32310</v>
      </c>
      <c r="J9480" t="s">
        <v>45622</v>
      </c>
      <c r="K9480" t="s">
        <v>45623</v>
      </c>
      <c r="L9480">
        <v>70554</v>
      </c>
      <c r="M9480" t="s">
        <v>122</v>
      </c>
      <c r="N9480" s="1">
        <v>45049</v>
      </c>
      <c r="O9480" s="1">
        <v>45051</v>
      </c>
      <c r="P9480">
        <v>20</v>
      </c>
      <c r="Q9480">
        <v>1</v>
      </c>
      <c r="R9480" t="s">
        <v>63</v>
      </c>
      <c r="S9480">
        <v>4</v>
      </c>
      <c r="T9480">
        <v>0</v>
      </c>
      <c r="U9480">
        <v>2</v>
      </c>
      <c r="V9480">
        <v>128</v>
      </c>
      <c r="W9480" t="s">
        <v>41</v>
      </c>
      <c r="X9480" t="s">
        <v>45624</v>
      </c>
      <c r="Y9480" t="s">
        <v>43</v>
      </c>
      <c r="Z9480" s="1">
        <v>45015</v>
      </c>
      <c r="AA9480" s="2">
        <v>0.67116898148148152</v>
      </c>
      <c r="AB9480" s="2">
        <v>0.72828703703703701</v>
      </c>
      <c r="AC9480" t="s">
        <v>44</v>
      </c>
      <c r="AD9480" t="s">
        <v>45</v>
      </c>
      <c r="AE9480" t="s">
        <v>45</v>
      </c>
      <c r="AF9480">
        <v>64</v>
      </c>
    </row>
    <row r="9481" spans="1:32">
      <c r="A9481">
        <v>35891</v>
      </c>
      <c r="B9481">
        <v>34991</v>
      </c>
      <c r="C9481" t="s">
        <v>221</v>
      </c>
      <c r="D9481" t="s">
        <v>191</v>
      </c>
      <c r="E9481" t="s">
        <v>48</v>
      </c>
      <c r="F9481" t="s">
        <v>45625</v>
      </c>
      <c r="G9481" t="s">
        <v>45626</v>
      </c>
      <c r="H9481" t="s">
        <v>135</v>
      </c>
      <c r="I9481" s="1">
        <v>17657</v>
      </c>
      <c r="J9481" t="s">
        <v>45627</v>
      </c>
      <c r="K9481" t="s">
        <v>29143</v>
      </c>
      <c r="L9481">
        <v>50537</v>
      </c>
      <c r="M9481" t="s">
        <v>135</v>
      </c>
      <c r="N9481" s="1">
        <v>45112</v>
      </c>
      <c r="O9481" s="1">
        <v>45114</v>
      </c>
      <c r="P9481">
        <v>16</v>
      </c>
      <c r="Q9481">
        <v>1</v>
      </c>
      <c r="R9481" t="s">
        <v>53</v>
      </c>
      <c r="S9481">
        <v>4</v>
      </c>
      <c r="T9481">
        <v>0</v>
      </c>
      <c r="U9481">
        <v>2</v>
      </c>
      <c r="V9481">
        <v>252</v>
      </c>
      <c r="W9481" t="s">
        <v>41</v>
      </c>
      <c r="X9481" t="s">
        <v>45628</v>
      </c>
      <c r="Y9481" t="s">
        <v>6</v>
      </c>
      <c r="Z9481" s="1">
        <v>45091</v>
      </c>
      <c r="AA9481" s="2">
        <v>0.20204861111111114</v>
      </c>
      <c r="AB9481" s="2">
        <v>7.6388888888888895E-2</v>
      </c>
      <c r="AC9481" t="s">
        <v>45</v>
      </c>
      <c r="AD9481" t="s">
        <v>45</v>
      </c>
      <c r="AE9481" t="s">
        <v>45</v>
      </c>
      <c r="AF9481">
        <v>126</v>
      </c>
    </row>
    <row r="9482" spans="1:32">
      <c r="A9482">
        <v>35898</v>
      </c>
      <c r="B9482">
        <v>34998</v>
      </c>
      <c r="C9482" t="s">
        <v>6656</v>
      </c>
      <c r="D9482" t="s">
        <v>5443</v>
      </c>
      <c r="E9482" t="s">
        <v>48</v>
      </c>
      <c r="F9482" t="s">
        <v>45629</v>
      </c>
      <c r="G9482" t="s">
        <v>45630</v>
      </c>
      <c r="H9482" t="s">
        <v>280</v>
      </c>
      <c r="I9482" s="1">
        <v>17287</v>
      </c>
      <c r="J9482" t="s">
        <v>45631</v>
      </c>
      <c r="K9482" t="s">
        <v>45632</v>
      </c>
      <c r="L9482">
        <v>51514</v>
      </c>
      <c r="M9482" t="s">
        <v>280</v>
      </c>
      <c r="N9482" s="1">
        <v>45079</v>
      </c>
      <c r="O9482" s="1">
        <v>45081</v>
      </c>
      <c r="P9482">
        <v>19</v>
      </c>
      <c r="Q9482">
        <v>1</v>
      </c>
      <c r="R9482" t="s">
        <v>53</v>
      </c>
      <c r="S9482">
        <v>2</v>
      </c>
      <c r="T9482">
        <v>1</v>
      </c>
      <c r="U9482">
        <v>2</v>
      </c>
      <c r="V9482">
        <v>290</v>
      </c>
      <c r="W9482" t="s">
        <v>54</v>
      </c>
      <c r="X9482" t="s">
        <v>45633</v>
      </c>
      <c r="Y9482" t="s">
        <v>6</v>
      </c>
      <c r="Z9482" s="1">
        <v>45055</v>
      </c>
      <c r="AA9482" s="2">
        <v>8.5324074074074066E-2</v>
      </c>
      <c r="AB9482" s="2">
        <v>0.42208333333333337</v>
      </c>
      <c r="AC9482" t="s">
        <v>45</v>
      </c>
      <c r="AD9482" t="s">
        <v>45</v>
      </c>
      <c r="AE9482" t="s">
        <v>44</v>
      </c>
      <c r="AF9482">
        <v>145</v>
      </c>
    </row>
    <row r="9483" spans="1:32">
      <c r="A9483">
        <v>35900</v>
      </c>
      <c r="B9483">
        <v>35000</v>
      </c>
      <c r="C9483" t="s">
        <v>4016</v>
      </c>
      <c r="D9483" t="s">
        <v>1228</v>
      </c>
      <c r="E9483" t="s">
        <v>34</v>
      </c>
      <c r="F9483" t="s">
        <v>45634</v>
      </c>
      <c r="G9483" t="s">
        <v>45635</v>
      </c>
      <c r="H9483" t="s">
        <v>309</v>
      </c>
      <c r="I9483" s="1">
        <v>37156</v>
      </c>
      <c r="J9483" t="s">
        <v>45636</v>
      </c>
      <c r="K9483" t="s">
        <v>28487</v>
      </c>
      <c r="L9483">
        <v>11649</v>
      </c>
      <c r="M9483" t="s">
        <v>309</v>
      </c>
      <c r="N9483" s="1">
        <v>44949</v>
      </c>
      <c r="O9483" s="1">
        <v>44952</v>
      </c>
      <c r="P9483">
        <v>44</v>
      </c>
      <c r="Q9483">
        <v>2</v>
      </c>
      <c r="R9483" t="s">
        <v>63</v>
      </c>
      <c r="S9483">
        <v>3</v>
      </c>
      <c r="T9483">
        <v>1</v>
      </c>
      <c r="U9483">
        <v>3</v>
      </c>
      <c r="V9483">
        <v>270</v>
      </c>
      <c r="W9483" t="s">
        <v>54</v>
      </c>
      <c r="X9483" t="s">
        <v>45637</v>
      </c>
      <c r="Y9483" t="s">
        <v>81</v>
      </c>
      <c r="Z9483" s="1">
        <v>44942</v>
      </c>
      <c r="AA9483" s="2">
        <v>0.24416666666666667</v>
      </c>
      <c r="AB9483" s="2">
        <v>0.13098379629629628</v>
      </c>
      <c r="AC9483" t="s">
        <v>44</v>
      </c>
      <c r="AD9483" t="s">
        <v>45</v>
      </c>
      <c r="AE9483" t="s">
        <v>45</v>
      </c>
      <c r="AF9483">
        <v>90</v>
      </c>
    </row>
    <row r="9484" spans="1:32">
      <c r="A9484">
        <v>35902</v>
      </c>
      <c r="B9484">
        <v>35002</v>
      </c>
      <c r="C9484" t="s">
        <v>9271</v>
      </c>
      <c r="D9484" t="s">
        <v>23287</v>
      </c>
      <c r="E9484" t="s">
        <v>34</v>
      </c>
      <c r="F9484" t="s">
        <v>7322</v>
      </c>
      <c r="G9484" t="s">
        <v>45638</v>
      </c>
      <c r="H9484" t="s">
        <v>135</v>
      </c>
      <c r="I9484" s="1">
        <v>17457</v>
      </c>
      <c r="J9484" t="s">
        <v>45639</v>
      </c>
      <c r="K9484" t="s">
        <v>9976</v>
      </c>
      <c r="L9484">
        <v>86302</v>
      </c>
      <c r="M9484" t="s">
        <v>135</v>
      </c>
      <c r="N9484" s="1">
        <v>44954</v>
      </c>
      <c r="O9484" s="1">
        <v>44959</v>
      </c>
      <c r="P9484">
        <v>7</v>
      </c>
      <c r="Q9484">
        <v>1</v>
      </c>
      <c r="R9484" t="s">
        <v>53</v>
      </c>
      <c r="S9484">
        <v>1</v>
      </c>
      <c r="T9484">
        <v>1</v>
      </c>
      <c r="U9484">
        <v>5</v>
      </c>
      <c r="V9484">
        <v>600</v>
      </c>
      <c r="W9484" t="s">
        <v>54</v>
      </c>
      <c r="X9484" t="s">
        <v>45640</v>
      </c>
      <c r="Y9484" t="s">
        <v>81</v>
      </c>
      <c r="Z9484" s="1">
        <v>44937</v>
      </c>
      <c r="AA9484" s="2">
        <v>0.86608796296296298</v>
      </c>
      <c r="AB9484" s="2">
        <v>0.22651620370370371</v>
      </c>
      <c r="AC9484" t="s">
        <v>45</v>
      </c>
      <c r="AD9484" t="s">
        <v>45</v>
      </c>
      <c r="AE9484" t="s">
        <v>45</v>
      </c>
      <c r="AF9484">
        <v>120</v>
      </c>
    </row>
    <row r="9485" spans="1:32">
      <c r="A9485">
        <v>35903</v>
      </c>
      <c r="B9485">
        <v>35003</v>
      </c>
      <c r="C9485" t="s">
        <v>4472</v>
      </c>
      <c r="D9485" t="s">
        <v>113</v>
      </c>
      <c r="E9485" t="s">
        <v>48</v>
      </c>
      <c r="F9485" t="s">
        <v>45641</v>
      </c>
      <c r="G9485" t="s">
        <v>45642</v>
      </c>
      <c r="H9485" t="s">
        <v>115</v>
      </c>
      <c r="I9485" s="1">
        <v>23140</v>
      </c>
      <c r="J9485" t="s">
        <v>45643</v>
      </c>
      <c r="K9485" t="s">
        <v>45644</v>
      </c>
      <c r="L9485">
        <v>32967</v>
      </c>
      <c r="M9485" t="s">
        <v>115</v>
      </c>
      <c r="N9485" s="1">
        <v>45275</v>
      </c>
      <c r="O9485" s="1">
        <v>45280</v>
      </c>
      <c r="P9485">
        <v>7</v>
      </c>
      <c r="Q9485">
        <v>1</v>
      </c>
      <c r="R9485" t="s">
        <v>53</v>
      </c>
      <c r="S9485">
        <v>3</v>
      </c>
      <c r="T9485">
        <v>1</v>
      </c>
      <c r="U9485">
        <v>5</v>
      </c>
      <c r="V9485">
        <v>695</v>
      </c>
      <c r="W9485" t="s">
        <v>54</v>
      </c>
      <c r="X9485" t="s">
        <v>45645</v>
      </c>
      <c r="Y9485" t="s">
        <v>81</v>
      </c>
      <c r="Z9485" s="1">
        <v>45251</v>
      </c>
      <c r="AA9485" s="2">
        <v>0.87967592592592592</v>
      </c>
      <c r="AB9485" s="2">
        <v>0.61431712962962959</v>
      </c>
      <c r="AC9485" t="s">
        <v>45</v>
      </c>
      <c r="AD9485" t="s">
        <v>45</v>
      </c>
      <c r="AE9485" t="s">
        <v>44</v>
      </c>
      <c r="AF9485">
        <v>139</v>
      </c>
    </row>
    <row r="9486" spans="1:32">
      <c r="A9486">
        <v>35905</v>
      </c>
      <c r="B9486">
        <v>35005</v>
      </c>
      <c r="C9486" t="s">
        <v>915</v>
      </c>
      <c r="D9486" t="s">
        <v>28684</v>
      </c>
      <c r="E9486" t="s">
        <v>48</v>
      </c>
      <c r="F9486" t="s">
        <v>45646</v>
      </c>
      <c r="G9486" t="s">
        <v>45647</v>
      </c>
      <c r="H9486" t="s">
        <v>725</v>
      </c>
      <c r="I9486" s="1">
        <v>23340</v>
      </c>
      <c r="J9486" t="s">
        <v>45648</v>
      </c>
      <c r="K9486" t="s">
        <v>35073</v>
      </c>
      <c r="L9486">
        <v>30239</v>
      </c>
      <c r="M9486" t="s">
        <v>725</v>
      </c>
      <c r="N9486" s="1">
        <v>45090</v>
      </c>
      <c r="O9486" s="1">
        <v>45091</v>
      </c>
      <c r="P9486">
        <v>20</v>
      </c>
      <c r="Q9486">
        <v>1</v>
      </c>
      <c r="R9486" t="s">
        <v>63</v>
      </c>
      <c r="S9486">
        <v>1</v>
      </c>
      <c r="T9486">
        <v>0</v>
      </c>
      <c r="U9486">
        <v>1</v>
      </c>
      <c r="V9486">
        <v>79</v>
      </c>
      <c r="W9486" t="s">
        <v>54</v>
      </c>
      <c r="X9486" t="s">
        <v>45649</v>
      </c>
      <c r="Y9486" t="s">
        <v>81</v>
      </c>
      <c r="Z9486" s="1">
        <v>45068</v>
      </c>
      <c r="AA9486" s="2">
        <v>0.95321759259259264</v>
      </c>
      <c r="AB9486" s="2">
        <v>0.11604166666666667</v>
      </c>
      <c r="AC9486" t="s">
        <v>45</v>
      </c>
      <c r="AD9486" t="s">
        <v>45</v>
      </c>
      <c r="AE9486" t="s">
        <v>44</v>
      </c>
      <c r="AF9486">
        <v>79</v>
      </c>
    </row>
    <row r="9487" spans="1:32">
      <c r="A9487">
        <v>35907</v>
      </c>
      <c r="B9487">
        <v>35007</v>
      </c>
      <c r="C9487" t="s">
        <v>1221</v>
      </c>
      <c r="D9487" t="s">
        <v>12456</v>
      </c>
      <c r="E9487" t="s">
        <v>48</v>
      </c>
      <c r="F9487" t="s">
        <v>45650</v>
      </c>
      <c r="G9487" t="s">
        <v>45651</v>
      </c>
      <c r="H9487" t="s">
        <v>1442</v>
      </c>
      <c r="I9487" s="1">
        <v>26619</v>
      </c>
      <c r="J9487" t="s">
        <v>45652</v>
      </c>
      <c r="K9487" t="s">
        <v>45653</v>
      </c>
      <c r="L9487">
        <v>5001</v>
      </c>
      <c r="M9487" t="s">
        <v>1442</v>
      </c>
      <c r="N9487" s="1">
        <v>45025</v>
      </c>
      <c r="O9487" s="1">
        <v>45026</v>
      </c>
      <c r="P9487">
        <v>51</v>
      </c>
      <c r="Q9487">
        <v>3</v>
      </c>
      <c r="R9487" t="s">
        <v>40</v>
      </c>
      <c r="S9487">
        <v>4</v>
      </c>
      <c r="T9487">
        <v>1</v>
      </c>
      <c r="U9487">
        <v>1</v>
      </c>
      <c r="V9487">
        <v>221</v>
      </c>
      <c r="W9487" t="s">
        <v>41</v>
      </c>
      <c r="X9487" t="s">
        <v>45654</v>
      </c>
      <c r="Y9487" t="s">
        <v>65</v>
      </c>
      <c r="Z9487" s="1">
        <v>45003</v>
      </c>
      <c r="AA9487" s="2">
        <v>0.93518518518518512</v>
      </c>
      <c r="AB9487" s="2">
        <v>0.1146875</v>
      </c>
      <c r="AC9487" t="s">
        <v>44</v>
      </c>
      <c r="AD9487" t="s">
        <v>45</v>
      </c>
      <c r="AE9487" t="s">
        <v>45</v>
      </c>
      <c r="AF9487">
        <v>221</v>
      </c>
    </row>
    <row r="9488" spans="1:32">
      <c r="A9488">
        <v>35910</v>
      </c>
      <c r="B9488">
        <v>35010</v>
      </c>
      <c r="C9488" t="s">
        <v>722</v>
      </c>
      <c r="D9488" t="s">
        <v>3066</v>
      </c>
      <c r="E9488" t="s">
        <v>48</v>
      </c>
      <c r="F9488" t="s">
        <v>45655</v>
      </c>
      <c r="G9488" t="s">
        <v>45656</v>
      </c>
      <c r="H9488" t="s">
        <v>309</v>
      </c>
      <c r="I9488" s="1">
        <v>26408</v>
      </c>
      <c r="J9488" t="s">
        <v>45657</v>
      </c>
      <c r="K9488" t="s">
        <v>45658</v>
      </c>
      <c r="L9488">
        <v>28630</v>
      </c>
      <c r="M9488" t="s">
        <v>309</v>
      </c>
      <c r="N9488" s="1">
        <v>44968</v>
      </c>
      <c r="O9488" s="1">
        <v>44972</v>
      </c>
      <c r="P9488">
        <v>73</v>
      </c>
      <c r="Q9488">
        <v>3</v>
      </c>
      <c r="R9488" t="s">
        <v>53</v>
      </c>
      <c r="S9488">
        <v>2</v>
      </c>
      <c r="T9488">
        <v>0</v>
      </c>
      <c r="U9488">
        <v>4</v>
      </c>
      <c r="V9488">
        <v>516</v>
      </c>
      <c r="W9488" t="s">
        <v>41</v>
      </c>
      <c r="X9488" t="s">
        <v>45659</v>
      </c>
      <c r="Y9488" t="s">
        <v>65</v>
      </c>
      <c r="Z9488" s="1">
        <v>44951</v>
      </c>
      <c r="AA9488" s="2">
        <v>1.7777777777777778E-2</v>
      </c>
      <c r="AB9488" s="2">
        <v>0.88239583333333327</v>
      </c>
      <c r="AC9488" t="s">
        <v>44</v>
      </c>
      <c r="AD9488" t="s">
        <v>44</v>
      </c>
      <c r="AE9488" t="s">
        <v>45</v>
      </c>
      <c r="AF9488">
        <v>129</v>
      </c>
    </row>
    <row r="9489" spans="1:32">
      <c r="A9489">
        <v>35912</v>
      </c>
      <c r="B9489">
        <v>35012</v>
      </c>
      <c r="C9489" t="s">
        <v>722</v>
      </c>
      <c r="D9489" t="s">
        <v>1368</v>
      </c>
      <c r="E9489" t="s">
        <v>34</v>
      </c>
      <c r="F9489" t="s">
        <v>45660</v>
      </c>
      <c r="G9489" t="s">
        <v>45661</v>
      </c>
      <c r="H9489" t="s">
        <v>94</v>
      </c>
      <c r="I9489" s="1">
        <v>33876</v>
      </c>
      <c r="J9489" t="s">
        <v>45662</v>
      </c>
      <c r="K9489" t="s">
        <v>45663</v>
      </c>
      <c r="L9489">
        <v>68004</v>
      </c>
      <c r="M9489" t="s">
        <v>94</v>
      </c>
      <c r="N9489" s="1">
        <v>45276</v>
      </c>
      <c r="O9489" s="1">
        <v>45279</v>
      </c>
      <c r="P9489">
        <v>33</v>
      </c>
      <c r="Q9489">
        <v>2</v>
      </c>
      <c r="R9489" t="s">
        <v>40</v>
      </c>
      <c r="S9489">
        <v>3</v>
      </c>
      <c r="T9489">
        <v>0</v>
      </c>
      <c r="U9489">
        <v>3</v>
      </c>
      <c r="V9489">
        <v>708</v>
      </c>
      <c r="W9489" t="s">
        <v>54</v>
      </c>
      <c r="X9489" t="s">
        <v>45664</v>
      </c>
      <c r="Y9489" t="s">
        <v>43</v>
      </c>
      <c r="Z9489" s="1">
        <v>45259</v>
      </c>
      <c r="AA9489" s="2">
        <v>0.96354166666666663</v>
      </c>
      <c r="AB9489" s="2">
        <v>0.9164699074074073</v>
      </c>
      <c r="AC9489" t="s">
        <v>45</v>
      </c>
      <c r="AD9489" t="s">
        <v>45</v>
      </c>
      <c r="AE9489" t="s">
        <v>45</v>
      </c>
      <c r="AF9489">
        <v>236</v>
      </c>
    </row>
    <row r="9490" spans="1:32">
      <c r="A9490">
        <v>35913</v>
      </c>
      <c r="B9490">
        <v>35013</v>
      </c>
      <c r="C9490" t="s">
        <v>7803</v>
      </c>
      <c r="D9490" t="s">
        <v>1465</v>
      </c>
      <c r="E9490" t="s">
        <v>48</v>
      </c>
      <c r="F9490" t="s">
        <v>45665</v>
      </c>
      <c r="G9490" t="s">
        <v>45666</v>
      </c>
      <c r="H9490" t="s">
        <v>309</v>
      </c>
      <c r="I9490" s="1">
        <v>32129</v>
      </c>
      <c r="J9490" t="s">
        <v>45667</v>
      </c>
      <c r="K9490" t="s">
        <v>45668</v>
      </c>
      <c r="L9490">
        <v>32438</v>
      </c>
      <c r="M9490" t="s">
        <v>309</v>
      </c>
      <c r="N9490" s="1">
        <v>45115</v>
      </c>
      <c r="O9490" s="1">
        <v>45119</v>
      </c>
      <c r="P9490">
        <v>49</v>
      </c>
      <c r="Q9490">
        <v>2</v>
      </c>
      <c r="R9490" t="s">
        <v>53</v>
      </c>
      <c r="S9490">
        <v>3</v>
      </c>
      <c r="T9490">
        <v>2</v>
      </c>
      <c r="U9490">
        <v>4</v>
      </c>
      <c r="V9490">
        <v>600</v>
      </c>
      <c r="W9490" t="s">
        <v>54</v>
      </c>
      <c r="X9490" t="s">
        <v>45669</v>
      </c>
      <c r="Y9490" t="s">
        <v>6</v>
      </c>
      <c r="Z9490" s="1">
        <v>45092</v>
      </c>
      <c r="AA9490" s="2">
        <v>0.67621527777777779</v>
      </c>
      <c r="AB9490" s="2">
        <v>0.77716435185185195</v>
      </c>
      <c r="AC9490" t="s">
        <v>44</v>
      </c>
      <c r="AD9490" t="s">
        <v>45</v>
      </c>
      <c r="AE9490" t="s">
        <v>45</v>
      </c>
      <c r="AF9490">
        <v>150</v>
      </c>
    </row>
    <row r="9491" spans="1:32">
      <c r="A9491">
        <v>35914</v>
      </c>
      <c r="B9491">
        <v>35014</v>
      </c>
      <c r="C9491" t="s">
        <v>3022</v>
      </c>
      <c r="D9491" t="s">
        <v>140</v>
      </c>
      <c r="E9491" t="s">
        <v>34</v>
      </c>
      <c r="F9491" t="s">
        <v>45670</v>
      </c>
      <c r="G9491" t="s">
        <v>45671</v>
      </c>
      <c r="H9491" t="s">
        <v>201</v>
      </c>
      <c r="I9491" s="1">
        <v>36268</v>
      </c>
      <c r="J9491" t="s">
        <v>45672</v>
      </c>
      <c r="K9491" t="s">
        <v>45673</v>
      </c>
      <c r="L9491">
        <v>84915</v>
      </c>
      <c r="M9491" t="s">
        <v>201</v>
      </c>
      <c r="N9491" s="1">
        <v>45182</v>
      </c>
      <c r="O9491" s="1">
        <v>45185</v>
      </c>
      <c r="P9491">
        <v>81</v>
      </c>
      <c r="Q9491">
        <v>4</v>
      </c>
      <c r="R9491" t="s">
        <v>40</v>
      </c>
      <c r="S9491">
        <v>3</v>
      </c>
      <c r="T9491">
        <v>0</v>
      </c>
      <c r="U9491">
        <v>3</v>
      </c>
      <c r="V9491">
        <v>636</v>
      </c>
      <c r="W9491" t="s">
        <v>41</v>
      </c>
      <c r="X9491" t="s">
        <v>45674</v>
      </c>
      <c r="Y9491" t="s">
        <v>43</v>
      </c>
      <c r="Z9491" s="1">
        <v>45159</v>
      </c>
      <c r="AA9491" s="2">
        <v>0.99925925925925929</v>
      </c>
      <c r="AB9491" s="2">
        <v>0.83116898148148144</v>
      </c>
      <c r="AC9491" t="s">
        <v>45</v>
      </c>
      <c r="AD9491" t="s">
        <v>44</v>
      </c>
      <c r="AE9491" t="s">
        <v>45</v>
      </c>
      <c r="AF9491">
        <v>212</v>
      </c>
    </row>
    <row r="9492" spans="1:32">
      <c r="A9492">
        <v>35915</v>
      </c>
      <c r="B9492">
        <v>35015</v>
      </c>
      <c r="C9492" t="s">
        <v>1328</v>
      </c>
      <c r="D9492" t="s">
        <v>402</v>
      </c>
      <c r="E9492" t="s">
        <v>48</v>
      </c>
      <c r="F9492" t="s">
        <v>45675</v>
      </c>
      <c r="G9492">
        <v>2934251931</v>
      </c>
      <c r="H9492" t="s">
        <v>941</v>
      </c>
      <c r="I9492" s="1">
        <v>27685</v>
      </c>
      <c r="J9492" t="s">
        <v>45676</v>
      </c>
      <c r="K9492" t="s">
        <v>45677</v>
      </c>
      <c r="L9492">
        <v>8766</v>
      </c>
      <c r="M9492" t="s">
        <v>941</v>
      </c>
      <c r="N9492" s="1">
        <v>45268</v>
      </c>
      <c r="O9492" s="1">
        <v>45270</v>
      </c>
      <c r="P9492">
        <v>6</v>
      </c>
      <c r="Q9492">
        <v>1</v>
      </c>
      <c r="R9492" t="s">
        <v>40</v>
      </c>
      <c r="S9492">
        <v>1</v>
      </c>
      <c r="T9492">
        <v>0</v>
      </c>
      <c r="U9492">
        <v>2</v>
      </c>
      <c r="V9492">
        <v>438</v>
      </c>
      <c r="W9492" t="s">
        <v>41</v>
      </c>
      <c r="X9492" t="s">
        <v>45678</v>
      </c>
      <c r="Y9492" t="s">
        <v>81</v>
      </c>
      <c r="Z9492" s="1">
        <v>45230</v>
      </c>
      <c r="AA9492" s="2">
        <v>0.75670138888888883</v>
      </c>
      <c r="AB9492" s="2">
        <v>0.99290509259259263</v>
      </c>
      <c r="AC9492" t="s">
        <v>45</v>
      </c>
      <c r="AD9492" t="s">
        <v>45</v>
      </c>
      <c r="AE9492" t="s">
        <v>44</v>
      </c>
      <c r="AF9492">
        <v>219</v>
      </c>
    </row>
    <row r="9493" spans="1:32">
      <c r="A9493">
        <v>35916</v>
      </c>
      <c r="B9493">
        <v>35016</v>
      </c>
      <c r="C9493" t="s">
        <v>3145</v>
      </c>
      <c r="D9493" t="s">
        <v>656</v>
      </c>
      <c r="E9493" t="s">
        <v>48</v>
      </c>
      <c r="F9493" t="s">
        <v>45679</v>
      </c>
      <c r="G9493" t="s">
        <v>45680</v>
      </c>
      <c r="H9493" t="s">
        <v>156</v>
      </c>
      <c r="I9493" s="1">
        <v>22554</v>
      </c>
      <c r="J9493" t="s">
        <v>45681</v>
      </c>
      <c r="K9493" t="s">
        <v>14821</v>
      </c>
      <c r="L9493">
        <v>77928</v>
      </c>
      <c r="M9493" t="s">
        <v>156</v>
      </c>
      <c r="N9493" s="1">
        <v>45199</v>
      </c>
      <c r="O9493" s="1">
        <v>45200</v>
      </c>
      <c r="P9493">
        <v>36</v>
      </c>
      <c r="Q9493">
        <v>2</v>
      </c>
      <c r="R9493" t="s">
        <v>40</v>
      </c>
      <c r="S9493">
        <v>1</v>
      </c>
      <c r="T9493">
        <v>1</v>
      </c>
      <c r="U9493">
        <v>1</v>
      </c>
      <c r="V9493">
        <v>247</v>
      </c>
      <c r="W9493" t="s">
        <v>54</v>
      </c>
      <c r="X9493" t="s">
        <v>45682</v>
      </c>
      <c r="Y9493" t="s">
        <v>6</v>
      </c>
      <c r="Z9493" s="1">
        <v>45184</v>
      </c>
      <c r="AA9493" s="2">
        <v>0.74979166666666675</v>
      </c>
      <c r="AB9493" s="2">
        <v>0.35978009259259264</v>
      </c>
      <c r="AC9493" t="s">
        <v>45</v>
      </c>
      <c r="AD9493" t="s">
        <v>45</v>
      </c>
      <c r="AE9493" t="s">
        <v>44</v>
      </c>
      <c r="AF9493">
        <v>247</v>
      </c>
    </row>
    <row r="9494" spans="1:32">
      <c r="A9494">
        <v>35917</v>
      </c>
      <c r="B9494">
        <v>35017</v>
      </c>
      <c r="C9494" t="s">
        <v>1360</v>
      </c>
      <c r="D9494" t="s">
        <v>15062</v>
      </c>
      <c r="E9494" t="s">
        <v>48</v>
      </c>
      <c r="F9494" t="s">
        <v>45683</v>
      </c>
      <c r="G9494" t="s">
        <v>45684</v>
      </c>
      <c r="H9494" t="s">
        <v>209</v>
      </c>
      <c r="I9494" s="1">
        <v>24380</v>
      </c>
      <c r="J9494" t="s">
        <v>45685</v>
      </c>
      <c r="K9494" t="s">
        <v>31696</v>
      </c>
      <c r="L9494">
        <v>40462</v>
      </c>
      <c r="M9494" t="s">
        <v>209</v>
      </c>
      <c r="N9494" s="1">
        <v>45002</v>
      </c>
      <c r="O9494" s="1">
        <v>45007</v>
      </c>
      <c r="P9494">
        <v>100</v>
      </c>
      <c r="Q9494">
        <v>4</v>
      </c>
      <c r="R9494" t="s">
        <v>53</v>
      </c>
      <c r="S9494">
        <v>3</v>
      </c>
      <c r="T9494">
        <v>0</v>
      </c>
      <c r="U9494">
        <v>5</v>
      </c>
      <c r="V9494">
        <v>635</v>
      </c>
      <c r="W9494" t="s">
        <v>54</v>
      </c>
      <c r="X9494" t="s">
        <v>45686</v>
      </c>
      <c r="Y9494" t="s">
        <v>65</v>
      </c>
      <c r="Z9494" s="1">
        <v>44993</v>
      </c>
      <c r="AA9494" s="2">
        <v>0.73398148148148146</v>
      </c>
      <c r="AB9494" s="2">
        <v>9.1712962962962954E-2</v>
      </c>
      <c r="AC9494" t="s">
        <v>45</v>
      </c>
      <c r="AD9494" t="s">
        <v>44</v>
      </c>
      <c r="AE9494" t="s">
        <v>45</v>
      </c>
      <c r="AF9494">
        <v>127</v>
      </c>
    </row>
    <row r="9495" spans="1:32">
      <c r="A9495">
        <v>35919</v>
      </c>
      <c r="B9495">
        <v>35019</v>
      </c>
      <c r="C9495" t="s">
        <v>327</v>
      </c>
      <c r="D9495" t="s">
        <v>5030</v>
      </c>
      <c r="E9495" t="s">
        <v>48</v>
      </c>
      <c r="F9495" t="s">
        <v>45687</v>
      </c>
      <c r="G9495" t="s">
        <v>45688</v>
      </c>
      <c r="H9495" t="s">
        <v>725</v>
      </c>
      <c r="I9495" s="1">
        <v>34342</v>
      </c>
      <c r="J9495" t="s">
        <v>45689</v>
      </c>
      <c r="K9495" t="s">
        <v>45690</v>
      </c>
      <c r="L9495">
        <v>22363</v>
      </c>
      <c r="M9495" t="s">
        <v>725</v>
      </c>
      <c r="N9495" s="1">
        <v>45214</v>
      </c>
      <c r="O9495" s="1">
        <v>45217</v>
      </c>
      <c r="P9495">
        <v>66</v>
      </c>
      <c r="Q9495">
        <v>3</v>
      </c>
      <c r="R9495" t="s">
        <v>40</v>
      </c>
      <c r="S9495">
        <v>1</v>
      </c>
      <c r="T9495">
        <v>2</v>
      </c>
      <c r="U9495">
        <v>3</v>
      </c>
      <c r="V9495">
        <v>699</v>
      </c>
      <c r="W9495" t="s">
        <v>41</v>
      </c>
      <c r="X9495" t="s">
        <v>45691</v>
      </c>
      <c r="Y9495" t="s">
        <v>65</v>
      </c>
      <c r="Z9495" s="1">
        <v>45205</v>
      </c>
      <c r="AA9495" s="2">
        <v>0.67341435185185183</v>
      </c>
      <c r="AB9495" s="2">
        <v>0.61596064814814822</v>
      </c>
      <c r="AC9495" t="s">
        <v>44</v>
      </c>
      <c r="AD9495" t="s">
        <v>45</v>
      </c>
      <c r="AE9495" t="s">
        <v>44</v>
      </c>
      <c r="AF9495">
        <v>233</v>
      </c>
    </row>
    <row r="9496" spans="1:32">
      <c r="A9496">
        <v>35923</v>
      </c>
      <c r="B9496">
        <v>35023</v>
      </c>
      <c r="C9496" t="s">
        <v>3610</v>
      </c>
      <c r="D9496" t="s">
        <v>5350</v>
      </c>
      <c r="E9496" t="s">
        <v>48</v>
      </c>
      <c r="F9496" t="s">
        <v>45692</v>
      </c>
      <c r="G9496" t="s">
        <v>45693</v>
      </c>
      <c r="H9496" t="s">
        <v>457</v>
      </c>
      <c r="I9496" s="1">
        <v>37681</v>
      </c>
      <c r="J9496" t="s">
        <v>45694</v>
      </c>
      <c r="K9496" t="s">
        <v>45695</v>
      </c>
      <c r="L9496">
        <v>50309</v>
      </c>
      <c r="M9496" t="s">
        <v>457</v>
      </c>
      <c r="N9496" s="1">
        <v>45191</v>
      </c>
      <c r="O9496" s="1">
        <v>45195</v>
      </c>
      <c r="P9496">
        <v>89</v>
      </c>
      <c r="Q9496">
        <v>4</v>
      </c>
      <c r="R9496" t="s">
        <v>63</v>
      </c>
      <c r="S9496">
        <v>3</v>
      </c>
      <c r="T9496">
        <v>0</v>
      </c>
      <c r="U9496">
        <v>4</v>
      </c>
      <c r="V9496">
        <v>324</v>
      </c>
      <c r="W9496" t="s">
        <v>41</v>
      </c>
      <c r="X9496" t="s">
        <v>45696</v>
      </c>
      <c r="Y9496" t="s">
        <v>81</v>
      </c>
      <c r="Z9496" s="1">
        <v>45163</v>
      </c>
      <c r="AA9496" s="2">
        <v>0.32325231481481481</v>
      </c>
      <c r="AB9496" s="2">
        <v>0.92136574074074085</v>
      </c>
      <c r="AC9496" t="s">
        <v>45</v>
      </c>
      <c r="AD9496" t="s">
        <v>44</v>
      </c>
      <c r="AE9496" t="s">
        <v>44</v>
      </c>
      <c r="AF9496">
        <v>81</v>
      </c>
    </row>
    <row r="9497" spans="1:32">
      <c r="A9497">
        <v>35924</v>
      </c>
      <c r="B9497">
        <v>35024</v>
      </c>
      <c r="C9497" t="s">
        <v>945</v>
      </c>
      <c r="D9497" t="s">
        <v>292</v>
      </c>
      <c r="E9497" t="s">
        <v>34</v>
      </c>
      <c r="F9497" t="s">
        <v>45697</v>
      </c>
      <c r="G9497" t="s">
        <v>45698</v>
      </c>
      <c r="H9497" t="s">
        <v>1251</v>
      </c>
      <c r="I9497" s="1">
        <v>16668</v>
      </c>
      <c r="J9497" t="s">
        <v>45699</v>
      </c>
      <c r="K9497" t="s">
        <v>35449</v>
      </c>
      <c r="L9497">
        <v>10966</v>
      </c>
      <c r="M9497" t="s">
        <v>1251</v>
      </c>
      <c r="N9497" s="1">
        <v>45286</v>
      </c>
      <c r="O9497" s="1">
        <v>45289</v>
      </c>
      <c r="P9497">
        <v>12</v>
      </c>
      <c r="Q9497">
        <v>1</v>
      </c>
      <c r="R9497" t="s">
        <v>40</v>
      </c>
      <c r="S9497">
        <v>1</v>
      </c>
      <c r="T9497">
        <v>2</v>
      </c>
      <c r="U9497">
        <v>3</v>
      </c>
      <c r="V9497">
        <v>600</v>
      </c>
      <c r="W9497" t="s">
        <v>41</v>
      </c>
      <c r="X9497" t="s">
        <v>45700</v>
      </c>
      <c r="Y9497" t="s">
        <v>81</v>
      </c>
      <c r="Z9497" s="1">
        <v>45261</v>
      </c>
      <c r="AA9497" s="2">
        <v>1.7789351851851851E-2</v>
      </c>
      <c r="AB9497" s="2">
        <v>0.40207175925925925</v>
      </c>
      <c r="AC9497" t="s">
        <v>44</v>
      </c>
      <c r="AD9497" t="s">
        <v>45</v>
      </c>
      <c r="AE9497" t="s">
        <v>45</v>
      </c>
      <c r="AF9497">
        <v>200</v>
      </c>
    </row>
    <row r="9498" spans="1:32">
      <c r="A9498">
        <v>35925</v>
      </c>
      <c r="B9498">
        <v>35025</v>
      </c>
      <c r="C9498" t="s">
        <v>4081</v>
      </c>
      <c r="D9498" t="s">
        <v>12489</v>
      </c>
      <c r="E9498" t="s">
        <v>34</v>
      </c>
      <c r="F9498" t="s">
        <v>45701</v>
      </c>
      <c r="G9498" t="s">
        <v>45702</v>
      </c>
      <c r="H9498" t="s">
        <v>904</v>
      </c>
      <c r="I9498" s="1">
        <v>35699</v>
      </c>
      <c r="J9498" t="s">
        <v>45703</v>
      </c>
      <c r="K9498" t="s">
        <v>45704</v>
      </c>
      <c r="L9498">
        <v>16773</v>
      </c>
      <c r="M9498" t="s">
        <v>904</v>
      </c>
      <c r="N9498" s="1">
        <v>44982</v>
      </c>
      <c r="O9498" s="1">
        <v>44984</v>
      </c>
      <c r="P9498">
        <v>85</v>
      </c>
      <c r="Q9498">
        <v>4</v>
      </c>
      <c r="R9498" t="s">
        <v>53</v>
      </c>
      <c r="S9498">
        <v>4</v>
      </c>
      <c r="T9498">
        <v>1</v>
      </c>
      <c r="U9498">
        <v>2</v>
      </c>
      <c r="V9498">
        <v>248</v>
      </c>
      <c r="W9498" t="s">
        <v>54</v>
      </c>
      <c r="X9498" t="s">
        <v>45705</v>
      </c>
      <c r="Y9498" t="s">
        <v>43</v>
      </c>
      <c r="Z9498" s="1">
        <v>44954</v>
      </c>
      <c r="AA9498" s="2">
        <v>0.61777777777777776</v>
      </c>
      <c r="AB9498" s="2">
        <v>0.12281249999999999</v>
      </c>
      <c r="AC9498" t="s">
        <v>44</v>
      </c>
      <c r="AD9498" t="s">
        <v>45</v>
      </c>
      <c r="AE9498" t="s">
        <v>45</v>
      </c>
      <c r="AF9498">
        <v>124</v>
      </c>
    </row>
    <row r="9499" spans="1:32">
      <c r="A9499">
        <v>35926</v>
      </c>
      <c r="B9499">
        <v>35026</v>
      </c>
      <c r="C9499" t="s">
        <v>5892</v>
      </c>
      <c r="D9499" t="s">
        <v>5012</v>
      </c>
      <c r="E9499" t="s">
        <v>34</v>
      </c>
      <c r="F9499" t="s">
        <v>45706</v>
      </c>
      <c r="G9499" t="s">
        <v>45707</v>
      </c>
      <c r="H9499" t="s">
        <v>164</v>
      </c>
      <c r="I9499" s="1">
        <v>36912</v>
      </c>
      <c r="J9499" t="s">
        <v>45708</v>
      </c>
      <c r="K9499" t="s">
        <v>45709</v>
      </c>
      <c r="L9499">
        <v>76819</v>
      </c>
      <c r="M9499" t="s">
        <v>164</v>
      </c>
      <c r="N9499" s="1">
        <v>45262</v>
      </c>
      <c r="O9499" s="1">
        <v>45264</v>
      </c>
      <c r="P9499">
        <v>67</v>
      </c>
      <c r="Q9499">
        <v>3</v>
      </c>
      <c r="R9499" t="s">
        <v>53</v>
      </c>
      <c r="S9499">
        <v>1</v>
      </c>
      <c r="T9499">
        <v>0</v>
      </c>
      <c r="U9499">
        <v>2</v>
      </c>
      <c r="V9499">
        <v>300</v>
      </c>
      <c r="W9499" t="s">
        <v>41</v>
      </c>
      <c r="X9499" t="s">
        <v>45710</v>
      </c>
      <c r="Y9499" t="s">
        <v>81</v>
      </c>
      <c r="Z9499" s="1">
        <v>45244</v>
      </c>
      <c r="AA9499" s="2">
        <v>2.3784722222222221E-2</v>
      </c>
      <c r="AB9499" s="2">
        <v>0.4753472222222222</v>
      </c>
      <c r="AC9499" t="s">
        <v>44</v>
      </c>
      <c r="AD9499" t="s">
        <v>45</v>
      </c>
      <c r="AE9499" t="s">
        <v>44</v>
      </c>
      <c r="AF9499">
        <v>150</v>
      </c>
    </row>
    <row r="9500" spans="1:32">
      <c r="A9500">
        <v>35930</v>
      </c>
      <c r="B9500">
        <v>35030</v>
      </c>
      <c r="C9500" t="s">
        <v>354</v>
      </c>
      <c r="D9500" t="s">
        <v>716</v>
      </c>
      <c r="E9500" t="s">
        <v>34</v>
      </c>
      <c r="F9500" t="s">
        <v>45711</v>
      </c>
      <c r="G9500" t="s">
        <v>45712</v>
      </c>
      <c r="H9500" t="s">
        <v>418</v>
      </c>
      <c r="I9500" s="1">
        <v>19864</v>
      </c>
      <c r="J9500" t="s">
        <v>45713</v>
      </c>
      <c r="K9500" t="s">
        <v>45714</v>
      </c>
      <c r="L9500">
        <v>30036</v>
      </c>
      <c r="M9500" t="s">
        <v>418</v>
      </c>
      <c r="N9500" s="1">
        <v>45003</v>
      </c>
      <c r="O9500" s="1">
        <v>45006</v>
      </c>
      <c r="P9500">
        <v>87</v>
      </c>
      <c r="Q9500">
        <v>4</v>
      </c>
      <c r="R9500" t="s">
        <v>40</v>
      </c>
      <c r="S9500">
        <v>3</v>
      </c>
      <c r="T9500">
        <v>1</v>
      </c>
      <c r="U9500">
        <v>3</v>
      </c>
      <c r="V9500">
        <v>723</v>
      </c>
      <c r="W9500" t="s">
        <v>41</v>
      </c>
      <c r="X9500" t="s">
        <v>45715</v>
      </c>
      <c r="Y9500" t="s">
        <v>6</v>
      </c>
      <c r="Z9500" s="1">
        <v>44967</v>
      </c>
      <c r="AA9500" s="2">
        <v>0.75304398148148144</v>
      </c>
      <c r="AB9500" s="2">
        <v>0.35656249999999995</v>
      </c>
      <c r="AC9500" t="s">
        <v>45</v>
      </c>
      <c r="AD9500" t="s">
        <v>45</v>
      </c>
      <c r="AE9500" t="s">
        <v>45</v>
      </c>
      <c r="AF9500">
        <v>241</v>
      </c>
    </row>
    <row r="9501" spans="1:32">
      <c r="A9501">
        <v>35934</v>
      </c>
      <c r="B9501">
        <v>35034</v>
      </c>
      <c r="C9501" t="s">
        <v>932</v>
      </c>
      <c r="D9501" t="s">
        <v>20049</v>
      </c>
      <c r="E9501" t="s">
        <v>48</v>
      </c>
      <c r="F9501" t="s">
        <v>45716</v>
      </c>
      <c r="G9501" t="s">
        <v>45717</v>
      </c>
      <c r="H9501" t="s">
        <v>423</v>
      </c>
      <c r="I9501" s="1">
        <v>28149</v>
      </c>
      <c r="J9501" t="s">
        <v>45718</v>
      </c>
      <c r="K9501" t="s">
        <v>3335</v>
      </c>
      <c r="L9501">
        <v>84220</v>
      </c>
      <c r="M9501" t="s">
        <v>423</v>
      </c>
      <c r="N9501" s="1">
        <v>45033</v>
      </c>
      <c r="O9501" s="1">
        <v>45034</v>
      </c>
      <c r="P9501">
        <v>6</v>
      </c>
      <c r="Q9501">
        <v>1</v>
      </c>
      <c r="R9501" t="s">
        <v>40</v>
      </c>
      <c r="S9501">
        <v>1</v>
      </c>
      <c r="T9501">
        <v>2</v>
      </c>
      <c r="U9501">
        <v>1</v>
      </c>
      <c r="V9501">
        <v>244</v>
      </c>
      <c r="W9501" t="s">
        <v>54</v>
      </c>
      <c r="X9501" t="s">
        <v>45719</v>
      </c>
      <c r="Y9501" t="s">
        <v>6</v>
      </c>
      <c r="Z9501" s="1">
        <v>45017</v>
      </c>
      <c r="AA9501" s="2">
        <v>0.49219907407407404</v>
      </c>
      <c r="AB9501" s="2">
        <v>0.93259259259259253</v>
      </c>
      <c r="AC9501" t="s">
        <v>45</v>
      </c>
      <c r="AD9501" t="s">
        <v>44</v>
      </c>
      <c r="AE9501" t="s">
        <v>45</v>
      </c>
      <c r="AF9501">
        <v>244</v>
      </c>
    </row>
    <row r="9502" spans="1:32">
      <c r="A9502">
        <v>35938</v>
      </c>
      <c r="B9502">
        <v>35038</v>
      </c>
      <c r="C9502" t="s">
        <v>175</v>
      </c>
      <c r="D9502" t="s">
        <v>1368</v>
      </c>
      <c r="E9502" t="s">
        <v>48</v>
      </c>
      <c r="F9502" t="s">
        <v>45720</v>
      </c>
      <c r="G9502" t="s">
        <v>45721</v>
      </c>
      <c r="H9502" t="s">
        <v>171</v>
      </c>
      <c r="I9502" s="1">
        <v>16949</v>
      </c>
      <c r="J9502" t="s">
        <v>45722</v>
      </c>
      <c r="K9502" t="s">
        <v>34064</v>
      </c>
      <c r="L9502">
        <v>67566</v>
      </c>
      <c r="M9502" t="s">
        <v>171</v>
      </c>
      <c r="N9502" s="1">
        <v>45283</v>
      </c>
      <c r="O9502" s="1">
        <v>45286</v>
      </c>
      <c r="P9502">
        <v>18</v>
      </c>
      <c r="Q9502">
        <v>1</v>
      </c>
      <c r="R9502" t="s">
        <v>40</v>
      </c>
      <c r="S9502">
        <v>2</v>
      </c>
      <c r="T9502">
        <v>0</v>
      </c>
      <c r="U9502">
        <v>3</v>
      </c>
      <c r="V9502">
        <v>696</v>
      </c>
      <c r="W9502" t="s">
        <v>54</v>
      </c>
      <c r="X9502" t="s">
        <v>45723</v>
      </c>
      <c r="Y9502" t="s">
        <v>65</v>
      </c>
      <c r="Z9502" s="1">
        <v>45273</v>
      </c>
      <c r="AA9502" s="2">
        <v>6.4930555555555561E-2</v>
      </c>
      <c r="AB9502" s="2">
        <v>0.5814583333333333</v>
      </c>
      <c r="AC9502" t="s">
        <v>45</v>
      </c>
      <c r="AD9502" t="s">
        <v>45</v>
      </c>
      <c r="AE9502" t="s">
        <v>44</v>
      </c>
      <c r="AF9502">
        <v>232</v>
      </c>
    </row>
    <row r="9503" spans="1:32">
      <c r="A9503">
        <v>35940</v>
      </c>
      <c r="B9503">
        <v>35040</v>
      </c>
      <c r="C9503" t="s">
        <v>90</v>
      </c>
      <c r="D9503" t="s">
        <v>402</v>
      </c>
      <c r="E9503" t="s">
        <v>48</v>
      </c>
      <c r="F9503" t="s">
        <v>45724</v>
      </c>
      <c r="G9503" t="s">
        <v>45725</v>
      </c>
      <c r="H9503" t="s">
        <v>225</v>
      </c>
      <c r="I9503" s="1">
        <v>18155</v>
      </c>
      <c r="J9503" t="s">
        <v>45726</v>
      </c>
      <c r="K9503" t="s">
        <v>45727</v>
      </c>
      <c r="L9503">
        <v>44751</v>
      </c>
      <c r="M9503" t="s">
        <v>225</v>
      </c>
      <c r="N9503" s="1">
        <v>45088</v>
      </c>
      <c r="O9503" s="1">
        <v>45093</v>
      </c>
      <c r="P9503">
        <v>11</v>
      </c>
      <c r="Q9503">
        <v>1</v>
      </c>
      <c r="R9503" t="s">
        <v>63</v>
      </c>
      <c r="S9503">
        <v>3</v>
      </c>
      <c r="T9503">
        <v>0</v>
      </c>
      <c r="U9503">
        <v>5</v>
      </c>
      <c r="V9503">
        <v>435</v>
      </c>
      <c r="W9503" t="s">
        <v>41</v>
      </c>
      <c r="X9503" t="s">
        <v>45728</v>
      </c>
      <c r="Y9503" t="s">
        <v>6</v>
      </c>
      <c r="Z9503" s="1">
        <v>45053</v>
      </c>
      <c r="AA9503" s="2">
        <v>0.48328703703703701</v>
      </c>
      <c r="AB9503" s="2">
        <v>0.72733796296296294</v>
      </c>
      <c r="AC9503" t="s">
        <v>44</v>
      </c>
      <c r="AD9503" t="s">
        <v>45</v>
      </c>
      <c r="AE9503" t="s">
        <v>45</v>
      </c>
      <c r="AF9503">
        <v>87</v>
      </c>
    </row>
    <row r="9504" spans="1:32">
      <c r="A9504">
        <v>35941</v>
      </c>
      <c r="B9504">
        <v>35041</v>
      </c>
      <c r="C9504" t="s">
        <v>410</v>
      </c>
      <c r="D9504" t="s">
        <v>3477</v>
      </c>
      <c r="E9504" t="s">
        <v>34</v>
      </c>
      <c r="F9504" t="s">
        <v>1024</v>
      </c>
      <c r="G9504">
        <v>5095017687</v>
      </c>
      <c r="H9504" t="s">
        <v>272</v>
      </c>
      <c r="I9504" s="1">
        <v>38139</v>
      </c>
      <c r="J9504" t="s">
        <v>45729</v>
      </c>
      <c r="K9504" t="s">
        <v>2206</v>
      </c>
      <c r="L9504">
        <v>62279</v>
      </c>
      <c r="M9504" t="s">
        <v>272</v>
      </c>
      <c r="N9504" s="1">
        <v>45166</v>
      </c>
      <c r="O9504" s="1">
        <v>45169</v>
      </c>
      <c r="P9504">
        <v>46</v>
      </c>
      <c r="Q9504">
        <v>2</v>
      </c>
      <c r="R9504" t="s">
        <v>53</v>
      </c>
      <c r="S9504">
        <v>3</v>
      </c>
      <c r="T9504">
        <v>0</v>
      </c>
      <c r="U9504">
        <v>3</v>
      </c>
      <c r="V9504">
        <v>375</v>
      </c>
      <c r="W9504" t="s">
        <v>41</v>
      </c>
      <c r="X9504" t="s">
        <v>45730</v>
      </c>
      <c r="Y9504" t="s">
        <v>81</v>
      </c>
      <c r="Z9504" s="1">
        <v>45155</v>
      </c>
      <c r="AA9504" s="2">
        <v>0.23993055555555554</v>
      </c>
      <c r="AB9504" s="2">
        <v>0.64094907407407409</v>
      </c>
      <c r="AC9504" t="s">
        <v>44</v>
      </c>
      <c r="AD9504" t="s">
        <v>44</v>
      </c>
      <c r="AE9504" t="s">
        <v>45</v>
      </c>
      <c r="AF9504">
        <v>125</v>
      </c>
    </row>
    <row r="9505" spans="1:32">
      <c r="A9505">
        <v>35942</v>
      </c>
      <c r="B9505">
        <v>35042</v>
      </c>
      <c r="C9505" t="s">
        <v>190</v>
      </c>
      <c r="D9505" t="s">
        <v>2599</v>
      </c>
      <c r="E9505" t="s">
        <v>34</v>
      </c>
      <c r="F9505" t="s">
        <v>45731</v>
      </c>
      <c r="G9505" t="s">
        <v>45732</v>
      </c>
      <c r="H9505" t="s">
        <v>317</v>
      </c>
      <c r="I9505" s="1">
        <v>25559</v>
      </c>
      <c r="J9505" t="s">
        <v>45733</v>
      </c>
      <c r="K9505" t="s">
        <v>37759</v>
      </c>
      <c r="L9505">
        <v>88283</v>
      </c>
      <c r="M9505" t="s">
        <v>317</v>
      </c>
      <c r="N9505" s="1">
        <v>44966</v>
      </c>
      <c r="O9505" s="1">
        <v>44971</v>
      </c>
      <c r="P9505">
        <v>27</v>
      </c>
      <c r="Q9505">
        <v>2</v>
      </c>
      <c r="R9505" t="s">
        <v>40</v>
      </c>
      <c r="S9505">
        <v>3</v>
      </c>
      <c r="T9505">
        <v>1</v>
      </c>
      <c r="U9505">
        <v>5</v>
      </c>
      <c r="V9505">
        <v>1115</v>
      </c>
      <c r="W9505" t="s">
        <v>54</v>
      </c>
      <c r="X9505" t="s">
        <v>45734</v>
      </c>
      <c r="Y9505" t="s">
        <v>6</v>
      </c>
      <c r="Z9505" s="1">
        <v>44945</v>
      </c>
      <c r="AA9505" s="2">
        <v>0.18590277777777778</v>
      </c>
      <c r="AB9505" s="2">
        <v>0.8262962962962962</v>
      </c>
      <c r="AC9505" t="s">
        <v>44</v>
      </c>
      <c r="AD9505" t="s">
        <v>44</v>
      </c>
      <c r="AE9505" t="s">
        <v>44</v>
      </c>
      <c r="AF9505">
        <v>223</v>
      </c>
    </row>
    <row r="9506" spans="1:32">
      <c r="A9506">
        <v>35943</v>
      </c>
      <c r="B9506">
        <v>35043</v>
      </c>
      <c r="C9506" t="s">
        <v>469</v>
      </c>
      <c r="D9506" t="s">
        <v>816</v>
      </c>
      <c r="E9506" t="s">
        <v>34</v>
      </c>
      <c r="F9506" t="s">
        <v>45735</v>
      </c>
      <c r="G9506" t="s">
        <v>45736</v>
      </c>
      <c r="H9506" t="s">
        <v>77</v>
      </c>
      <c r="I9506" s="1">
        <v>18623</v>
      </c>
      <c r="J9506" t="s">
        <v>45737</v>
      </c>
      <c r="K9506" t="s">
        <v>45738</v>
      </c>
      <c r="L9506">
        <v>65870</v>
      </c>
      <c r="M9506" t="s">
        <v>77</v>
      </c>
      <c r="N9506" s="1">
        <v>45280</v>
      </c>
      <c r="O9506" s="1">
        <v>45281</v>
      </c>
      <c r="P9506">
        <v>81</v>
      </c>
      <c r="Q9506">
        <v>4</v>
      </c>
      <c r="R9506" t="s">
        <v>40</v>
      </c>
      <c r="S9506">
        <v>4</v>
      </c>
      <c r="T9506">
        <v>2</v>
      </c>
      <c r="U9506">
        <v>1</v>
      </c>
      <c r="V9506">
        <v>226</v>
      </c>
      <c r="W9506" t="s">
        <v>54</v>
      </c>
      <c r="X9506" t="s">
        <v>45739</v>
      </c>
      <c r="Y9506" t="s">
        <v>43</v>
      </c>
      <c r="Z9506" s="1">
        <v>45245</v>
      </c>
      <c r="AA9506" s="2">
        <v>0.9827893518518519</v>
      </c>
      <c r="AB9506" s="2">
        <v>0.43626157407407407</v>
      </c>
      <c r="AC9506" t="s">
        <v>44</v>
      </c>
      <c r="AD9506" t="s">
        <v>44</v>
      </c>
      <c r="AE9506" t="s">
        <v>45</v>
      </c>
      <c r="AF9506">
        <v>226</v>
      </c>
    </row>
    <row r="9507" spans="1:32">
      <c r="A9507">
        <v>35944</v>
      </c>
      <c r="B9507">
        <v>35044</v>
      </c>
      <c r="C9507" t="s">
        <v>1622</v>
      </c>
      <c r="D9507" t="s">
        <v>3907</v>
      </c>
      <c r="E9507" t="s">
        <v>48</v>
      </c>
      <c r="F9507" t="s">
        <v>45740</v>
      </c>
      <c r="G9507" t="s">
        <v>45741</v>
      </c>
      <c r="H9507" t="s">
        <v>50</v>
      </c>
      <c r="I9507" s="1">
        <v>17137</v>
      </c>
      <c r="J9507" t="s">
        <v>45742</v>
      </c>
      <c r="K9507" t="s">
        <v>30190</v>
      </c>
      <c r="L9507">
        <v>45905</v>
      </c>
      <c r="M9507" t="s">
        <v>50</v>
      </c>
      <c r="N9507" s="1">
        <v>44958</v>
      </c>
      <c r="O9507" s="1">
        <v>44959</v>
      </c>
      <c r="P9507">
        <v>34</v>
      </c>
      <c r="Q9507">
        <v>2</v>
      </c>
      <c r="R9507" t="s">
        <v>53</v>
      </c>
      <c r="S9507">
        <v>2</v>
      </c>
      <c r="T9507">
        <v>0</v>
      </c>
      <c r="U9507">
        <v>1</v>
      </c>
      <c r="V9507">
        <v>134</v>
      </c>
      <c r="W9507" t="s">
        <v>41</v>
      </c>
      <c r="X9507" t="s">
        <v>45743</v>
      </c>
      <c r="Y9507" t="s">
        <v>43</v>
      </c>
      <c r="Z9507" s="1">
        <v>44934</v>
      </c>
      <c r="AA9507" s="2">
        <v>0.85556712962962955</v>
      </c>
      <c r="AB9507" s="2">
        <v>0.47917824074074072</v>
      </c>
      <c r="AC9507" t="s">
        <v>44</v>
      </c>
      <c r="AD9507" t="s">
        <v>44</v>
      </c>
      <c r="AE9507" t="s">
        <v>44</v>
      </c>
      <c r="AF9507">
        <v>134</v>
      </c>
    </row>
    <row r="9508" spans="1:32">
      <c r="A9508">
        <v>35946</v>
      </c>
      <c r="B9508">
        <v>35046</v>
      </c>
      <c r="C9508" t="s">
        <v>7603</v>
      </c>
      <c r="D9508" t="s">
        <v>4251</v>
      </c>
      <c r="E9508" t="s">
        <v>34</v>
      </c>
      <c r="F9508" t="s">
        <v>45744</v>
      </c>
      <c r="G9508" t="s">
        <v>45745</v>
      </c>
      <c r="H9508" t="s">
        <v>50</v>
      </c>
      <c r="I9508" s="1">
        <v>23177</v>
      </c>
      <c r="J9508" t="s">
        <v>45746</v>
      </c>
      <c r="K9508" t="s">
        <v>45747</v>
      </c>
      <c r="L9508">
        <v>70252</v>
      </c>
      <c r="M9508" t="s">
        <v>50</v>
      </c>
      <c r="N9508" s="1">
        <v>45201</v>
      </c>
      <c r="O9508" s="1">
        <v>45202</v>
      </c>
      <c r="P9508">
        <v>28</v>
      </c>
      <c r="Q9508">
        <v>2</v>
      </c>
      <c r="R9508" t="s">
        <v>53</v>
      </c>
      <c r="S9508">
        <v>1</v>
      </c>
      <c r="T9508">
        <v>1</v>
      </c>
      <c r="U9508">
        <v>1</v>
      </c>
      <c r="V9508">
        <v>147</v>
      </c>
      <c r="W9508" t="s">
        <v>41</v>
      </c>
      <c r="X9508" t="s">
        <v>45748</v>
      </c>
      <c r="Y9508" t="s">
        <v>81</v>
      </c>
      <c r="Z9508" s="1">
        <v>45166</v>
      </c>
      <c r="AA9508" s="2">
        <v>0.57688657407407407</v>
      </c>
      <c r="AB9508" s="2">
        <v>0.55528935185185191</v>
      </c>
      <c r="AC9508" t="s">
        <v>45</v>
      </c>
      <c r="AD9508" t="s">
        <v>45</v>
      </c>
      <c r="AE9508" t="s">
        <v>45</v>
      </c>
      <c r="AF9508">
        <v>147</v>
      </c>
    </row>
    <row r="9509" spans="1:32">
      <c r="A9509">
        <v>35948</v>
      </c>
      <c r="B9509">
        <v>35048</v>
      </c>
      <c r="C9509" t="s">
        <v>2616</v>
      </c>
      <c r="D9509" t="s">
        <v>1783</v>
      </c>
      <c r="E9509" t="s">
        <v>48</v>
      </c>
      <c r="F9509" t="s">
        <v>45749</v>
      </c>
      <c r="G9509" t="s">
        <v>45750</v>
      </c>
      <c r="H9509" t="s">
        <v>122</v>
      </c>
      <c r="I9509" s="1">
        <v>31063</v>
      </c>
      <c r="J9509" t="s">
        <v>45751</v>
      </c>
      <c r="K9509" t="s">
        <v>45752</v>
      </c>
      <c r="L9509">
        <v>92780</v>
      </c>
      <c r="M9509" t="s">
        <v>122</v>
      </c>
      <c r="N9509" s="1">
        <v>45222</v>
      </c>
      <c r="O9509" s="1">
        <v>45227</v>
      </c>
      <c r="P9509">
        <v>44</v>
      </c>
      <c r="Q9509">
        <v>2</v>
      </c>
      <c r="R9509" t="s">
        <v>63</v>
      </c>
      <c r="S9509">
        <v>4</v>
      </c>
      <c r="T9509">
        <v>2</v>
      </c>
      <c r="U9509">
        <v>5</v>
      </c>
      <c r="V9509">
        <v>435</v>
      </c>
      <c r="W9509" t="s">
        <v>41</v>
      </c>
      <c r="X9509" t="s">
        <v>45753</v>
      </c>
      <c r="Y9509" t="s">
        <v>81</v>
      </c>
      <c r="Z9509" s="1">
        <v>45206</v>
      </c>
      <c r="AA9509" s="2">
        <v>0.44337962962962968</v>
      </c>
      <c r="AB9509" s="2">
        <v>0.64265046296296291</v>
      </c>
      <c r="AC9509" t="s">
        <v>44</v>
      </c>
      <c r="AD9509" t="s">
        <v>44</v>
      </c>
      <c r="AE9509" t="s">
        <v>44</v>
      </c>
      <c r="AF9509">
        <v>87</v>
      </c>
    </row>
    <row r="9510" spans="1:32">
      <c r="A9510">
        <v>35949</v>
      </c>
      <c r="B9510">
        <v>35049</v>
      </c>
      <c r="C9510" t="s">
        <v>447</v>
      </c>
      <c r="D9510" t="s">
        <v>454</v>
      </c>
      <c r="E9510" t="s">
        <v>48</v>
      </c>
      <c r="F9510" t="s">
        <v>45754</v>
      </c>
      <c r="G9510" t="s">
        <v>45755</v>
      </c>
      <c r="H9510" t="s">
        <v>171</v>
      </c>
      <c r="I9510" s="1">
        <v>30126</v>
      </c>
      <c r="J9510" t="s">
        <v>45756</v>
      </c>
      <c r="K9510" t="s">
        <v>17101</v>
      </c>
      <c r="L9510">
        <v>34021</v>
      </c>
      <c r="M9510" t="s">
        <v>171</v>
      </c>
      <c r="N9510" s="1">
        <v>44951</v>
      </c>
      <c r="O9510" s="1">
        <v>44952</v>
      </c>
      <c r="P9510">
        <v>25</v>
      </c>
      <c r="Q9510">
        <v>1</v>
      </c>
      <c r="R9510" t="s">
        <v>53</v>
      </c>
      <c r="S9510">
        <v>4</v>
      </c>
      <c r="T9510">
        <v>2</v>
      </c>
      <c r="U9510">
        <v>1</v>
      </c>
      <c r="V9510">
        <v>139</v>
      </c>
      <c r="W9510" t="s">
        <v>54</v>
      </c>
      <c r="X9510" t="s">
        <v>45757</v>
      </c>
      <c r="Y9510" t="s">
        <v>43</v>
      </c>
      <c r="Z9510" s="1">
        <v>44932</v>
      </c>
      <c r="AA9510" s="2">
        <v>0.15596064814814814</v>
      </c>
      <c r="AB9510" s="2">
        <v>0.60798611111111112</v>
      </c>
      <c r="AC9510" t="s">
        <v>45</v>
      </c>
      <c r="AD9510" t="s">
        <v>45</v>
      </c>
      <c r="AE9510" t="s">
        <v>45</v>
      </c>
      <c r="AF9510">
        <v>139</v>
      </c>
    </row>
    <row r="9511" spans="1:32">
      <c r="A9511">
        <v>35950</v>
      </c>
      <c r="B9511">
        <v>35050</v>
      </c>
      <c r="C9511" t="s">
        <v>1857</v>
      </c>
      <c r="D9511" t="s">
        <v>3860</v>
      </c>
      <c r="E9511" t="s">
        <v>48</v>
      </c>
      <c r="F9511" t="s">
        <v>45758</v>
      </c>
      <c r="G9511" t="s">
        <v>45759</v>
      </c>
      <c r="H9511" t="s">
        <v>86</v>
      </c>
      <c r="I9511" s="1">
        <v>29281</v>
      </c>
      <c r="J9511" t="s">
        <v>45760</v>
      </c>
      <c r="K9511" t="s">
        <v>45761</v>
      </c>
      <c r="L9511">
        <v>55038</v>
      </c>
      <c r="M9511" t="s">
        <v>86</v>
      </c>
      <c r="N9511" s="1">
        <v>45296</v>
      </c>
      <c r="O9511" s="1">
        <v>45300</v>
      </c>
      <c r="P9511">
        <v>33</v>
      </c>
      <c r="Q9511">
        <v>2</v>
      </c>
      <c r="R9511" t="s">
        <v>40</v>
      </c>
      <c r="S9511">
        <v>1</v>
      </c>
      <c r="T9511">
        <v>1</v>
      </c>
      <c r="U9511">
        <v>4</v>
      </c>
      <c r="V9511">
        <v>840</v>
      </c>
      <c r="W9511" t="s">
        <v>41</v>
      </c>
      <c r="X9511" t="s">
        <v>45762</v>
      </c>
      <c r="Y9511" t="s">
        <v>43</v>
      </c>
      <c r="Z9511" s="1">
        <v>45288</v>
      </c>
      <c r="AA9511" s="2">
        <v>0.68599537037037039</v>
      </c>
      <c r="AB9511" s="2">
        <v>0.36063657407407407</v>
      </c>
      <c r="AC9511" t="s">
        <v>44</v>
      </c>
      <c r="AD9511" t="s">
        <v>45</v>
      </c>
      <c r="AE9511" t="s">
        <v>44</v>
      </c>
      <c r="AF9511">
        <v>210</v>
      </c>
    </row>
    <row r="9512" spans="1:32">
      <c r="A9512">
        <v>35951</v>
      </c>
      <c r="B9512">
        <v>35051</v>
      </c>
      <c r="C9512" t="s">
        <v>1966</v>
      </c>
      <c r="D9512" t="s">
        <v>20734</v>
      </c>
      <c r="E9512" t="s">
        <v>48</v>
      </c>
      <c r="F9512" t="s">
        <v>45763</v>
      </c>
      <c r="G9512" t="s">
        <v>45764</v>
      </c>
      <c r="H9512" t="s">
        <v>60</v>
      </c>
      <c r="I9512" s="1">
        <v>34423</v>
      </c>
      <c r="J9512" t="s">
        <v>45765</v>
      </c>
      <c r="K9512" t="s">
        <v>45766</v>
      </c>
      <c r="L9512">
        <v>44845</v>
      </c>
      <c r="M9512" t="s">
        <v>60</v>
      </c>
      <c r="N9512" s="1">
        <v>45102</v>
      </c>
      <c r="O9512" s="1">
        <v>45105</v>
      </c>
      <c r="P9512">
        <v>75</v>
      </c>
      <c r="Q9512">
        <v>3</v>
      </c>
      <c r="R9512" t="s">
        <v>40</v>
      </c>
      <c r="S9512">
        <v>1</v>
      </c>
      <c r="T9512">
        <v>1</v>
      </c>
      <c r="U9512">
        <v>3</v>
      </c>
      <c r="V9512">
        <v>654</v>
      </c>
      <c r="W9512" t="s">
        <v>54</v>
      </c>
      <c r="X9512" t="s">
        <v>45767</v>
      </c>
      <c r="Y9512" t="s">
        <v>43</v>
      </c>
      <c r="Z9512" s="1">
        <v>45083</v>
      </c>
      <c r="AA9512" s="2">
        <v>0.26211805555555556</v>
      </c>
      <c r="AB9512" s="2">
        <v>0.60072916666666665</v>
      </c>
      <c r="AC9512" t="s">
        <v>45</v>
      </c>
      <c r="AD9512" t="s">
        <v>45</v>
      </c>
      <c r="AE9512" t="s">
        <v>44</v>
      </c>
      <c r="AF9512">
        <v>218</v>
      </c>
    </row>
    <row r="9513" spans="1:32">
      <c r="A9513">
        <v>35953</v>
      </c>
      <c r="B9513">
        <v>35053</v>
      </c>
      <c r="C9513" t="s">
        <v>5018</v>
      </c>
      <c r="D9513" t="s">
        <v>584</v>
      </c>
      <c r="E9513" t="s">
        <v>48</v>
      </c>
      <c r="F9513" t="s">
        <v>45768</v>
      </c>
      <c r="G9513" t="s">
        <v>45769</v>
      </c>
      <c r="H9513" t="s">
        <v>904</v>
      </c>
      <c r="I9513" s="1">
        <v>26713</v>
      </c>
      <c r="J9513" t="s">
        <v>45770</v>
      </c>
      <c r="K9513" t="s">
        <v>2028</v>
      </c>
      <c r="L9513">
        <v>45200</v>
      </c>
      <c r="M9513" t="s">
        <v>904</v>
      </c>
      <c r="N9513" s="1">
        <v>45048</v>
      </c>
      <c r="O9513" s="1">
        <v>45050</v>
      </c>
      <c r="P9513">
        <v>11</v>
      </c>
      <c r="Q9513">
        <v>1</v>
      </c>
      <c r="R9513" t="s">
        <v>63</v>
      </c>
      <c r="S9513">
        <v>2</v>
      </c>
      <c r="T9513">
        <v>0</v>
      </c>
      <c r="U9513">
        <v>2</v>
      </c>
      <c r="V9513">
        <v>126</v>
      </c>
      <c r="W9513" t="s">
        <v>41</v>
      </c>
      <c r="X9513" t="s">
        <v>45771</v>
      </c>
      <c r="Y9513" t="s">
        <v>65</v>
      </c>
      <c r="Z9513" s="1">
        <v>45040</v>
      </c>
      <c r="AA9513" s="2">
        <v>0.68581018518518511</v>
      </c>
      <c r="AB9513" s="2">
        <v>0.4715509259259259</v>
      </c>
      <c r="AC9513" t="s">
        <v>45</v>
      </c>
      <c r="AD9513" t="s">
        <v>45</v>
      </c>
      <c r="AE9513" t="s">
        <v>45</v>
      </c>
      <c r="AF9513">
        <v>63</v>
      </c>
    </row>
    <row r="9514" spans="1:32">
      <c r="A9514">
        <v>35955</v>
      </c>
      <c r="B9514">
        <v>35055</v>
      </c>
      <c r="C9514" t="s">
        <v>674</v>
      </c>
      <c r="D9514" t="s">
        <v>9344</v>
      </c>
      <c r="E9514" t="s">
        <v>34</v>
      </c>
      <c r="F9514" t="s">
        <v>45772</v>
      </c>
      <c r="G9514" t="s">
        <v>45773</v>
      </c>
      <c r="H9514" t="s">
        <v>209</v>
      </c>
      <c r="I9514" s="1">
        <v>36297</v>
      </c>
      <c r="J9514" t="s">
        <v>45774</v>
      </c>
      <c r="K9514" t="s">
        <v>7652</v>
      </c>
      <c r="L9514">
        <v>9697</v>
      </c>
      <c r="M9514" t="s">
        <v>209</v>
      </c>
      <c r="N9514" s="1">
        <v>44978</v>
      </c>
      <c r="O9514" s="1">
        <v>44982</v>
      </c>
      <c r="P9514">
        <v>17</v>
      </c>
      <c r="Q9514">
        <v>1</v>
      </c>
      <c r="R9514" t="s">
        <v>63</v>
      </c>
      <c r="S9514">
        <v>3</v>
      </c>
      <c r="T9514">
        <v>0</v>
      </c>
      <c r="U9514">
        <v>4</v>
      </c>
      <c r="V9514">
        <v>268</v>
      </c>
      <c r="W9514" t="s">
        <v>54</v>
      </c>
      <c r="X9514" t="s">
        <v>45775</v>
      </c>
      <c r="Y9514" t="s">
        <v>43</v>
      </c>
      <c r="Z9514" s="1">
        <v>44966</v>
      </c>
      <c r="AA9514" s="2">
        <v>0.46902777777777777</v>
      </c>
      <c r="AB9514" s="2">
        <v>0.99570601851851848</v>
      </c>
      <c r="AC9514" t="s">
        <v>44</v>
      </c>
      <c r="AD9514" t="s">
        <v>45</v>
      </c>
      <c r="AE9514" t="s">
        <v>44</v>
      </c>
      <c r="AF9514">
        <v>67</v>
      </c>
    </row>
    <row r="9515" spans="1:32">
      <c r="A9515">
        <v>35956</v>
      </c>
      <c r="B9515">
        <v>35056</v>
      </c>
      <c r="C9515" t="s">
        <v>4045</v>
      </c>
      <c r="D9515" t="s">
        <v>3789</v>
      </c>
      <c r="E9515" t="s">
        <v>34</v>
      </c>
      <c r="F9515" t="s">
        <v>45776</v>
      </c>
      <c r="G9515">
        <f>1-444-971-1949</f>
        <v>-3363</v>
      </c>
      <c r="H9515" t="s">
        <v>122</v>
      </c>
      <c r="I9515" s="1">
        <v>37114</v>
      </c>
      <c r="J9515" t="s">
        <v>45777</v>
      </c>
      <c r="K9515" t="s">
        <v>45778</v>
      </c>
      <c r="L9515">
        <v>63981</v>
      </c>
      <c r="M9515" t="s">
        <v>122</v>
      </c>
      <c r="N9515" s="1">
        <v>45263</v>
      </c>
      <c r="O9515" s="1">
        <v>45267</v>
      </c>
      <c r="P9515">
        <v>69</v>
      </c>
      <c r="Q9515">
        <v>3</v>
      </c>
      <c r="R9515" t="s">
        <v>40</v>
      </c>
      <c r="S9515">
        <v>2</v>
      </c>
      <c r="T9515">
        <v>0</v>
      </c>
      <c r="U9515">
        <v>4</v>
      </c>
      <c r="V9515">
        <v>932</v>
      </c>
      <c r="W9515" t="s">
        <v>54</v>
      </c>
      <c r="X9515" t="s">
        <v>45779</v>
      </c>
      <c r="Y9515" t="s">
        <v>81</v>
      </c>
      <c r="Z9515" s="1">
        <v>45238</v>
      </c>
      <c r="AA9515" s="2">
        <v>0.63475694444444442</v>
      </c>
      <c r="AB9515" s="2">
        <v>0.94223379629629633</v>
      </c>
      <c r="AC9515" t="s">
        <v>45</v>
      </c>
      <c r="AD9515" t="s">
        <v>44</v>
      </c>
      <c r="AE9515" t="s">
        <v>44</v>
      </c>
      <c r="AF9515">
        <v>233</v>
      </c>
    </row>
    <row r="9516" spans="1:32">
      <c r="A9516">
        <v>35960</v>
      </c>
      <c r="B9516">
        <v>35060</v>
      </c>
      <c r="C9516" t="s">
        <v>2481</v>
      </c>
      <c r="D9516" t="s">
        <v>214</v>
      </c>
      <c r="E9516" t="s">
        <v>48</v>
      </c>
      <c r="F9516" t="s">
        <v>45780</v>
      </c>
      <c r="G9516" t="s">
        <v>45781</v>
      </c>
      <c r="H9516" t="s">
        <v>171</v>
      </c>
      <c r="I9516" s="1">
        <v>32149</v>
      </c>
      <c r="J9516" t="s">
        <v>45782</v>
      </c>
      <c r="K9516" t="s">
        <v>28846</v>
      </c>
      <c r="L9516">
        <v>39273</v>
      </c>
      <c r="M9516" t="s">
        <v>171</v>
      </c>
      <c r="N9516" s="1">
        <v>45026</v>
      </c>
      <c r="O9516" s="1">
        <v>45029</v>
      </c>
      <c r="P9516">
        <v>63</v>
      </c>
      <c r="Q9516">
        <v>3</v>
      </c>
      <c r="R9516" t="s">
        <v>40</v>
      </c>
      <c r="S9516">
        <v>3</v>
      </c>
      <c r="T9516">
        <v>1</v>
      </c>
      <c r="U9516">
        <v>3</v>
      </c>
      <c r="V9516">
        <v>744</v>
      </c>
      <c r="W9516" t="s">
        <v>41</v>
      </c>
      <c r="X9516" t="s">
        <v>45783</v>
      </c>
      <c r="Y9516" t="s">
        <v>65</v>
      </c>
      <c r="Z9516" s="1">
        <v>45006</v>
      </c>
      <c r="AA9516" s="2">
        <v>0.45048611111111114</v>
      </c>
      <c r="AB9516" s="2">
        <v>0.48310185185185189</v>
      </c>
      <c r="AC9516" t="s">
        <v>45</v>
      </c>
      <c r="AD9516" t="s">
        <v>45</v>
      </c>
      <c r="AE9516" t="s">
        <v>44</v>
      </c>
      <c r="AF9516">
        <v>248</v>
      </c>
    </row>
    <row r="9517" spans="1:32">
      <c r="A9517">
        <v>35961</v>
      </c>
      <c r="B9517">
        <v>35061</v>
      </c>
      <c r="C9517" t="s">
        <v>45784</v>
      </c>
      <c r="D9517" t="s">
        <v>1606</v>
      </c>
      <c r="E9517" t="s">
        <v>48</v>
      </c>
      <c r="F9517" t="s">
        <v>45785</v>
      </c>
      <c r="G9517">
        <v>6976123827</v>
      </c>
      <c r="H9517" t="s">
        <v>37</v>
      </c>
      <c r="I9517" s="1">
        <v>30498</v>
      </c>
      <c r="J9517" t="s">
        <v>45786</v>
      </c>
      <c r="K9517" t="s">
        <v>12875</v>
      </c>
      <c r="L9517">
        <v>35273</v>
      </c>
      <c r="M9517" t="s">
        <v>37</v>
      </c>
      <c r="N9517" s="1">
        <v>45113</v>
      </c>
      <c r="O9517" s="1">
        <v>45115</v>
      </c>
      <c r="P9517">
        <v>72</v>
      </c>
      <c r="Q9517">
        <v>3</v>
      </c>
      <c r="R9517" t="s">
        <v>40</v>
      </c>
      <c r="S9517">
        <v>2</v>
      </c>
      <c r="T9517">
        <v>1</v>
      </c>
      <c r="U9517">
        <v>2</v>
      </c>
      <c r="V9517">
        <v>408</v>
      </c>
      <c r="W9517" t="s">
        <v>54</v>
      </c>
      <c r="X9517" t="s">
        <v>45787</v>
      </c>
      <c r="Y9517" t="s">
        <v>81</v>
      </c>
      <c r="Z9517" s="1">
        <v>45092</v>
      </c>
      <c r="AA9517" s="2">
        <v>0.14905092592592592</v>
      </c>
      <c r="AB9517" s="2">
        <v>0.10898148148148147</v>
      </c>
      <c r="AC9517" t="s">
        <v>45</v>
      </c>
      <c r="AD9517" t="s">
        <v>45</v>
      </c>
      <c r="AE9517" t="s">
        <v>44</v>
      </c>
      <c r="AF9517">
        <v>204</v>
      </c>
    </row>
    <row r="9518" spans="1:32">
      <c r="A9518">
        <v>35964</v>
      </c>
      <c r="B9518">
        <v>35064</v>
      </c>
      <c r="C9518" t="s">
        <v>501</v>
      </c>
      <c r="D9518" t="s">
        <v>314</v>
      </c>
      <c r="E9518" t="s">
        <v>48</v>
      </c>
      <c r="F9518" t="s">
        <v>45788</v>
      </c>
      <c r="G9518" t="s">
        <v>45789</v>
      </c>
      <c r="H9518" t="s">
        <v>330</v>
      </c>
      <c r="I9518" s="1">
        <v>17269</v>
      </c>
      <c r="J9518" t="s">
        <v>45790</v>
      </c>
      <c r="K9518" t="s">
        <v>45791</v>
      </c>
      <c r="L9518">
        <v>82936</v>
      </c>
      <c r="M9518" t="s">
        <v>330</v>
      </c>
      <c r="N9518" s="1">
        <v>45071</v>
      </c>
      <c r="O9518" s="1">
        <v>45074</v>
      </c>
      <c r="P9518">
        <v>70</v>
      </c>
      <c r="Q9518">
        <v>3</v>
      </c>
      <c r="R9518" t="s">
        <v>53</v>
      </c>
      <c r="S9518">
        <v>4</v>
      </c>
      <c r="T9518">
        <v>2</v>
      </c>
      <c r="U9518">
        <v>3</v>
      </c>
      <c r="V9518">
        <v>378</v>
      </c>
      <c r="W9518" t="s">
        <v>41</v>
      </c>
      <c r="X9518" t="s">
        <v>45792</v>
      </c>
      <c r="Y9518" t="s">
        <v>6</v>
      </c>
      <c r="Z9518" s="1">
        <v>45045</v>
      </c>
      <c r="AA9518" s="2">
        <v>0.51085648148148144</v>
      </c>
      <c r="AB9518" s="2">
        <v>0.40480324074074076</v>
      </c>
      <c r="AC9518" t="s">
        <v>45</v>
      </c>
      <c r="AD9518" t="s">
        <v>45</v>
      </c>
      <c r="AE9518" t="s">
        <v>45</v>
      </c>
      <c r="AF9518">
        <v>126</v>
      </c>
    </row>
    <row r="9519" spans="1:32">
      <c r="A9519">
        <v>35965</v>
      </c>
      <c r="B9519">
        <v>35065</v>
      </c>
      <c r="C9519" t="s">
        <v>1555</v>
      </c>
      <c r="D9519" t="s">
        <v>915</v>
      </c>
      <c r="E9519" t="s">
        <v>48</v>
      </c>
      <c r="F9519" t="s">
        <v>45793</v>
      </c>
      <c r="G9519" t="s">
        <v>45794</v>
      </c>
      <c r="H9519" t="s">
        <v>225</v>
      </c>
      <c r="I9519" s="1">
        <v>29191</v>
      </c>
      <c r="J9519" t="s">
        <v>45795</v>
      </c>
      <c r="K9519" t="s">
        <v>13872</v>
      </c>
      <c r="L9519">
        <v>87017</v>
      </c>
      <c r="M9519" t="s">
        <v>225</v>
      </c>
      <c r="N9519" s="1">
        <v>45123</v>
      </c>
      <c r="O9519" s="1">
        <v>45126</v>
      </c>
      <c r="P9519">
        <v>36</v>
      </c>
      <c r="Q9519">
        <v>2</v>
      </c>
      <c r="R9519" t="s">
        <v>40</v>
      </c>
      <c r="S9519">
        <v>1</v>
      </c>
      <c r="T9519">
        <v>0</v>
      </c>
      <c r="U9519">
        <v>3</v>
      </c>
      <c r="V9519">
        <v>723</v>
      </c>
      <c r="W9519" t="s">
        <v>54</v>
      </c>
      <c r="X9519" t="s">
        <v>45796</v>
      </c>
      <c r="Y9519" t="s">
        <v>65</v>
      </c>
      <c r="Z9519" s="1">
        <v>45094</v>
      </c>
      <c r="AA9519" s="2">
        <v>0.67625000000000002</v>
      </c>
      <c r="AB9519" s="2">
        <v>0.8309375</v>
      </c>
      <c r="AC9519" t="s">
        <v>45</v>
      </c>
      <c r="AD9519" t="s">
        <v>44</v>
      </c>
      <c r="AE9519" t="s">
        <v>44</v>
      </c>
      <c r="AF9519">
        <v>241</v>
      </c>
    </row>
    <row r="9520" spans="1:32">
      <c r="A9520">
        <v>35966</v>
      </c>
      <c r="B9520">
        <v>35066</v>
      </c>
      <c r="C9520" t="s">
        <v>1262</v>
      </c>
      <c r="D9520" t="s">
        <v>5513</v>
      </c>
      <c r="E9520" t="s">
        <v>34</v>
      </c>
      <c r="F9520" t="s">
        <v>45797</v>
      </c>
      <c r="G9520" t="s">
        <v>45798</v>
      </c>
      <c r="H9520" t="s">
        <v>129</v>
      </c>
      <c r="I9520" s="1">
        <v>34255</v>
      </c>
      <c r="J9520" t="s">
        <v>45799</v>
      </c>
      <c r="K9520" t="s">
        <v>45800</v>
      </c>
      <c r="L9520">
        <v>77369</v>
      </c>
      <c r="M9520" t="s">
        <v>129</v>
      </c>
      <c r="N9520" s="1">
        <v>45063</v>
      </c>
      <c r="O9520" s="1">
        <v>45064</v>
      </c>
      <c r="P9520">
        <v>38</v>
      </c>
      <c r="Q9520">
        <v>2</v>
      </c>
      <c r="R9520" t="s">
        <v>63</v>
      </c>
      <c r="S9520">
        <v>1</v>
      </c>
      <c r="T9520">
        <v>0</v>
      </c>
      <c r="U9520">
        <v>1</v>
      </c>
      <c r="V9520">
        <v>82</v>
      </c>
      <c r="W9520" t="s">
        <v>54</v>
      </c>
      <c r="X9520" t="s">
        <v>45801</v>
      </c>
      <c r="Y9520" t="s">
        <v>6</v>
      </c>
      <c r="Z9520" s="1">
        <v>45047</v>
      </c>
      <c r="AA9520" s="2">
        <v>0.62489583333333332</v>
      </c>
      <c r="AB9520" s="2">
        <v>0.59303240740740748</v>
      </c>
      <c r="AC9520" t="s">
        <v>44</v>
      </c>
      <c r="AD9520" t="s">
        <v>44</v>
      </c>
      <c r="AE9520" t="s">
        <v>44</v>
      </c>
      <c r="AF9520">
        <v>82</v>
      </c>
    </row>
    <row r="9521" spans="1:32">
      <c r="A9521">
        <v>35969</v>
      </c>
      <c r="B9521">
        <v>35069</v>
      </c>
      <c r="C9521" t="s">
        <v>371</v>
      </c>
      <c r="D9521" t="s">
        <v>977</v>
      </c>
      <c r="E9521" t="s">
        <v>34</v>
      </c>
      <c r="F9521" t="s">
        <v>45802</v>
      </c>
      <c r="G9521" t="s">
        <v>45803</v>
      </c>
      <c r="H9521" t="s">
        <v>122</v>
      </c>
      <c r="I9521" s="1">
        <v>25685</v>
      </c>
      <c r="J9521" t="s">
        <v>45804</v>
      </c>
      <c r="K9521" t="s">
        <v>45805</v>
      </c>
      <c r="L9521">
        <v>35510</v>
      </c>
      <c r="M9521" t="s">
        <v>122</v>
      </c>
      <c r="N9521" s="1">
        <v>45044</v>
      </c>
      <c r="O9521" s="1">
        <v>45047</v>
      </c>
      <c r="P9521">
        <v>87</v>
      </c>
      <c r="Q9521">
        <v>4</v>
      </c>
      <c r="R9521" t="s">
        <v>40</v>
      </c>
      <c r="S9521">
        <v>1</v>
      </c>
      <c r="T9521">
        <v>2</v>
      </c>
      <c r="U9521">
        <v>3</v>
      </c>
      <c r="V9521">
        <v>693</v>
      </c>
      <c r="W9521" t="s">
        <v>41</v>
      </c>
      <c r="X9521" t="s">
        <v>45806</v>
      </c>
      <c r="Y9521" t="s">
        <v>81</v>
      </c>
      <c r="Z9521" s="1">
        <v>45014</v>
      </c>
      <c r="AA9521" s="2">
        <v>0.22416666666666665</v>
      </c>
      <c r="AB9521" s="2">
        <v>0.60759259259259257</v>
      </c>
      <c r="AC9521" t="s">
        <v>45</v>
      </c>
      <c r="AD9521" t="s">
        <v>44</v>
      </c>
      <c r="AE9521" t="s">
        <v>45</v>
      </c>
      <c r="AF9521">
        <v>231</v>
      </c>
    </row>
    <row r="9522" spans="1:32">
      <c r="A9522">
        <v>35970</v>
      </c>
      <c r="B9522">
        <v>35070</v>
      </c>
      <c r="C9522" t="s">
        <v>881</v>
      </c>
      <c r="D9522" t="s">
        <v>1268</v>
      </c>
      <c r="E9522" t="s">
        <v>48</v>
      </c>
      <c r="F9522" t="s">
        <v>45807</v>
      </c>
      <c r="G9522" t="s">
        <v>45808</v>
      </c>
      <c r="H9522" t="s">
        <v>135</v>
      </c>
      <c r="I9522" s="1">
        <v>35315</v>
      </c>
      <c r="J9522" t="s">
        <v>45809</v>
      </c>
      <c r="K9522" t="s">
        <v>45810</v>
      </c>
      <c r="L9522">
        <v>16930</v>
      </c>
      <c r="M9522" t="s">
        <v>135</v>
      </c>
      <c r="N9522" s="1">
        <v>44970</v>
      </c>
      <c r="O9522" s="1">
        <v>44973</v>
      </c>
      <c r="P9522">
        <v>65</v>
      </c>
      <c r="Q9522">
        <v>3</v>
      </c>
      <c r="R9522" t="s">
        <v>63</v>
      </c>
      <c r="S9522">
        <v>4</v>
      </c>
      <c r="T9522">
        <v>0</v>
      </c>
      <c r="U9522">
        <v>3</v>
      </c>
      <c r="V9522">
        <v>195</v>
      </c>
      <c r="W9522" t="s">
        <v>54</v>
      </c>
      <c r="X9522" t="s">
        <v>45811</v>
      </c>
      <c r="Y9522" t="s">
        <v>81</v>
      </c>
      <c r="Z9522" s="1">
        <v>44937</v>
      </c>
      <c r="AA9522" s="2">
        <v>0.33513888888888888</v>
      </c>
      <c r="AB9522" s="2">
        <v>0.47832175925925924</v>
      </c>
      <c r="AC9522" t="s">
        <v>45</v>
      </c>
      <c r="AD9522" t="s">
        <v>45</v>
      </c>
      <c r="AE9522" t="s">
        <v>45</v>
      </c>
      <c r="AF9522">
        <v>65</v>
      </c>
    </row>
    <row r="9523" spans="1:32">
      <c r="A9523">
        <v>35973</v>
      </c>
      <c r="B9523">
        <v>35073</v>
      </c>
      <c r="C9523" t="s">
        <v>1022</v>
      </c>
      <c r="D9523" t="s">
        <v>32872</v>
      </c>
      <c r="E9523" t="s">
        <v>34</v>
      </c>
      <c r="F9523" t="s">
        <v>45812</v>
      </c>
      <c r="G9523" t="s">
        <v>45813</v>
      </c>
      <c r="H9523" t="s">
        <v>179</v>
      </c>
      <c r="I9523" s="1">
        <v>15743</v>
      </c>
      <c r="J9523" t="s">
        <v>45814</v>
      </c>
      <c r="K9523" t="s">
        <v>45815</v>
      </c>
      <c r="L9523">
        <v>78329</v>
      </c>
      <c r="M9523" t="s">
        <v>179</v>
      </c>
      <c r="N9523" s="1">
        <v>45035</v>
      </c>
      <c r="O9523" s="1">
        <v>45039</v>
      </c>
      <c r="P9523">
        <v>7</v>
      </c>
      <c r="Q9523">
        <v>1</v>
      </c>
      <c r="R9523" t="s">
        <v>53</v>
      </c>
      <c r="S9523">
        <v>2</v>
      </c>
      <c r="T9523">
        <v>1</v>
      </c>
      <c r="U9523">
        <v>4</v>
      </c>
      <c r="V9523">
        <v>516</v>
      </c>
      <c r="W9523" t="s">
        <v>54</v>
      </c>
      <c r="X9523" t="s">
        <v>45816</v>
      </c>
      <c r="Y9523" t="s">
        <v>81</v>
      </c>
      <c r="Z9523" s="1">
        <v>45020</v>
      </c>
      <c r="AA9523" s="2">
        <v>0.75657407407407407</v>
      </c>
      <c r="AB9523" s="2">
        <v>0.94818287037037041</v>
      </c>
      <c r="AC9523" t="s">
        <v>45</v>
      </c>
      <c r="AD9523" t="s">
        <v>44</v>
      </c>
      <c r="AE9523" t="s">
        <v>44</v>
      </c>
      <c r="AF9523">
        <v>129</v>
      </c>
    </row>
    <row r="9524" spans="1:32">
      <c r="A9524">
        <v>35974</v>
      </c>
      <c r="B9524">
        <v>35074</v>
      </c>
      <c r="C9524" t="s">
        <v>45817</v>
      </c>
      <c r="D9524" t="s">
        <v>1348</v>
      </c>
      <c r="E9524" t="s">
        <v>48</v>
      </c>
      <c r="F9524" t="s">
        <v>45818</v>
      </c>
      <c r="G9524" t="s">
        <v>45819</v>
      </c>
      <c r="H9524" t="s">
        <v>201</v>
      </c>
      <c r="I9524" s="1">
        <v>29616</v>
      </c>
      <c r="J9524" t="s">
        <v>45820</v>
      </c>
      <c r="K9524" t="s">
        <v>45821</v>
      </c>
      <c r="L9524">
        <v>44804</v>
      </c>
      <c r="M9524" t="s">
        <v>201</v>
      </c>
      <c r="N9524" s="1">
        <v>45280</v>
      </c>
      <c r="O9524" s="1">
        <v>45283</v>
      </c>
      <c r="P9524">
        <v>3</v>
      </c>
      <c r="Q9524">
        <v>1</v>
      </c>
      <c r="R9524" t="s">
        <v>40</v>
      </c>
      <c r="S9524">
        <v>3</v>
      </c>
      <c r="T9524">
        <v>2</v>
      </c>
      <c r="U9524">
        <v>3</v>
      </c>
      <c r="V9524">
        <v>699</v>
      </c>
      <c r="W9524" t="s">
        <v>54</v>
      </c>
      <c r="X9524" t="s">
        <v>45822</v>
      </c>
      <c r="Y9524" t="s">
        <v>6</v>
      </c>
      <c r="Z9524" s="1">
        <v>45251</v>
      </c>
      <c r="AA9524" s="2">
        <v>0.64956018518518521</v>
      </c>
      <c r="AB9524" s="2">
        <v>0.92925925925925934</v>
      </c>
      <c r="AC9524" t="s">
        <v>45</v>
      </c>
      <c r="AD9524" t="s">
        <v>44</v>
      </c>
      <c r="AE9524" t="s">
        <v>44</v>
      </c>
      <c r="AF9524">
        <v>233</v>
      </c>
    </row>
    <row r="9525" spans="1:32">
      <c r="A9525">
        <v>35975</v>
      </c>
      <c r="B9525">
        <v>35075</v>
      </c>
      <c r="C9525" t="s">
        <v>5660</v>
      </c>
      <c r="D9525" t="s">
        <v>2189</v>
      </c>
      <c r="E9525" t="s">
        <v>48</v>
      </c>
      <c r="F9525" t="s">
        <v>45823</v>
      </c>
      <c r="G9525" t="s">
        <v>45824</v>
      </c>
      <c r="H9525" t="s">
        <v>418</v>
      </c>
      <c r="I9525" s="1">
        <v>17225</v>
      </c>
      <c r="J9525" t="s">
        <v>45825</v>
      </c>
      <c r="K9525" t="s">
        <v>45826</v>
      </c>
      <c r="L9525">
        <v>60347</v>
      </c>
      <c r="M9525" t="s">
        <v>418</v>
      </c>
      <c r="N9525" s="1">
        <v>45251</v>
      </c>
      <c r="O9525" s="1">
        <v>45252</v>
      </c>
      <c r="P9525">
        <v>96</v>
      </c>
      <c r="Q9525">
        <v>4</v>
      </c>
      <c r="R9525" t="s">
        <v>40</v>
      </c>
      <c r="S9525">
        <v>1</v>
      </c>
      <c r="T9525">
        <v>1</v>
      </c>
      <c r="U9525">
        <v>1</v>
      </c>
      <c r="V9525">
        <v>207</v>
      </c>
      <c r="W9525" t="s">
        <v>41</v>
      </c>
      <c r="X9525" t="s">
        <v>45827</v>
      </c>
      <c r="Y9525" t="s">
        <v>81</v>
      </c>
      <c r="Z9525" s="1">
        <v>45227</v>
      </c>
      <c r="AA9525" s="2">
        <v>0.25983796296296297</v>
      </c>
      <c r="AB9525" s="2">
        <v>3.2777777777777781E-2</v>
      </c>
      <c r="AC9525" t="s">
        <v>44</v>
      </c>
      <c r="AD9525" t="s">
        <v>44</v>
      </c>
      <c r="AE9525" t="s">
        <v>45</v>
      </c>
      <c r="AF9525">
        <v>207</v>
      </c>
    </row>
    <row r="9526" spans="1:32">
      <c r="A9526">
        <v>35978</v>
      </c>
      <c r="B9526">
        <v>35078</v>
      </c>
      <c r="C9526" t="s">
        <v>1155</v>
      </c>
      <c r="D9526" t="s">
        <v>4327</v>
      </c>
      <c r="E9526" t="s">
        <v>48</v>
      </c>
      <c r="F9526" t="s">
        <v>45828</v>
      </c>
      <c r="G9526" t="s">
        <v>45829</v>
      </c>
      <c r="H9526" t="s">
        <v>941</v>
      </c>
      <c r="I9526" s="1">
        <v>27085</v>
      </c>
      <c r="J9526" t="s">
        <v>45830</v>
      </c>
      <c r="K9526" t="s">
        <v>39582</v>
      </c>
      <c r="L9526">
        <v>8678</v>
      </c>
      <c r="M9526" t="s">
        <v>941</v>
      </c>
      <c r="N9526" s="1">
        <v>45280</v>
      </c>
      <c r="O9526" s="1">
        <v>45285</v>
      </c>
      <c r="P9526">
        <v>95</v>
      </c>
      <c r="Q9526">
        <v>4</v>
      </c>
      <c r="R9526" t="s">
        <v>63</v>
      </c>
      <c r="S9526">
        <v>4</v>
      </c>
      <c r="T9526">
        <v>0</v>
      </c>
      <c r="U9526">
        <v>5</v>
      </c>
      <c r="V9526">
        <v>335</v>
      </c>
      <c r="W9526" t="s">
        <v>54</v>
      </c>
      <c r="X9526" t="s">
        <v>45831</v>
      </c>
      <c r="Y9526" t="s">
        <v>43</v>
      </c>
      <c r="Z9526" s="1">
        <v>45246</v>
      </c>
      <c r="AA9526" s="2">
        <v>0.11351851851851852</v>
      </c>
      <c r="AB9526" s="2">
        <v>2.7893518518518519E-3</v>
      </c>
      <c r="AC9526" t="s">
        <v>44</v>
      </c>
      <c r="AD9526" t="s">
        <v>45</v>
      </c>
      <c r="AE9526" t="s">
        <v>44</v>
      </c>
      <c r="AF9526">
        <v>67</v>
      </c>
    </row>
    <row r="9527" spans="1:32">
      <c r="A9527">
        <v>35980</v>
      </c>
      <c r="B9527">
        <v>35080</v>
      </c>
      <c r="C9527" t="s">
        <v>3145</v>
      </c>
      <c r="D9527" t="s">
        <v>45832</v>
      </c>
      <c r="E9527" t="s">
        <v>48</v>
      </c>
      <c r="F9527" t="s">
        <v>45833</v>
      </c>
      <c r="G9527" t="s">
        <v>45834</v>
      </c>
      <c r="H9527" t="s">
        <v>295</v>
      </c>
      <c r="I9527" s="1">
        <v>32335</v>
      </c>
      <c r="J9527" t="s">
        <v>45835</v>
      </c>
      <c r="K9527" t="s">
        <v>45836</v>
      </c>
      <c r="L9527">
        <v>19969</v>
      </c>
      <c r="M9527" t="s">
        <v>295</v>
      </c>
      <c r="N9527" s="1">
        <v>45328</v>
      </c>
      <c r="O9527" s="1">
        <v>45330</v>
      </c>
      <c r="P9527">
        <v>37</v>
      </c>
      <c r="Q9527">
        <v>2</v>
      </c>
      <c r="R9527" t="s">
        <v>53</v>
      </c>
      <c r="S9527">
        <v>2</v>
      </c>
      <c r="T9527">
        <v>2</v>
      </c>
      <c r="U9527">
        <v>2</v>
      </c>
      <c r="V9527">
        <v>300</v>
      </c>
      <c r="W9527" t="s">
        <v>41</v>
      </c>
      <c r="X9527" t="s">
        <v>45837</v>
      </c>
      <c r="Y9527" t="s">
        <v>65</v>
      </c>
      <c r="Z9527" s="1">
        <v>45290</v>
      </c>
      <c r="AA9527" s="2">
        <v>0.6946296296296296</v>
      </c>
      <c r="AB9527" s="2">
        <v>0.93827546296296294</v>
      </c>
      <c r="AC9527" t="s">
        <v>44</v>
      </c>
      <c r="AD9527" t="s">
        <v>45</v>
      </c>
      <c r="AE9527" t="s">
        <v>44</v>
      </c>
      <c r="AF9527">
        <v>150</v>
      </c>
    </row>
    <row r="9528" spans="1:32">
      <c r="A9528">
        <v>35981</v>
      </c>
      <c r="B9528">
        <v>35081</v>
      </c>
      <c r="C9528" t="s">
        <v>828</v>
      </c>
      <c r="D9528" t="s">
        <v>2088</v>
      </c>
      <c r="E9528" t="s">
        <v>34</v>
      </c>
      <c r="F9528" t="s">
        <v>45838</v>
      </c>
      <c r="G9528" t="s">
        <v>45839</v>
      </c>
      <c r="H9528" t="s">
        <v>317</v>
      </c>
      <c r="I9528" s="1">
        <v>16371</v>
      </c>
      <c r="J9528" t="s">
        <v>45840</v>
      </c>
      <c r="K9528" t="s">
        <v>22290</v>
      </c>
      <c r="L9528">
        <v>45625</v>
      </c>
      <c r="M9528" t="s">
        <v>317</v>
      </c>
      <c r="N9528" s="1">
        <v>45109</v>
      </c>
      <c r="O9528" s="1">
        <v>45113</v>
      </c>
      <c r="P9528">
        <v>31</v>
      </c>
      <c r="Q9528">
        <v>2</v>
      </c>
      <c r="R9528" t="s">
        <v>53</v>
      </c>
      <c r="S9528">
        <v>1</v>
      </c>
      <c r="T9528">
        <v>1</v>
      </c>
      <c r="U9528">
        <v>4</v>
      </c>
      <c r="V9528">
        <v>496</v>
      </c>
      <c r="W9528" t="s">
        <v>41</v>
      </c>
      <c r="X9528" t="s">
        <v>45841</v>
      </c>
      <c r="Y9528" t="s">
        <v>6</v>
      </c>
      <c r="Z9528" s="1">
        <v>45080</v>
      </c>
      <c r="AA9528" s="2">
        <v>0.14774305555555556</v>
      </c>
      <c r="AB9528" s="2">
        <v>0.21357638888888889</v>
      </c>
      <c r="AC9528" t="s">
        <v>44</v>
      </c>
      <c r="AD9528" t="s">
        <v>44</v>
      </c>
      <c r="AE9528" t="s">
        <v>45</v>
      </c>
      <c r="AF9528">
        <v>124</v>
      </c>
    </row>
    <row r="9529" spans="1:32">
      <c r="A9529">
        <v>35982</v>
      </c>
      <c r="B9529">
        <v>35082</v>
      </c>
      <c r="C9529" t="s">
        <v>183</v>
      </c>
      <c r="D9529" t="s">
        <v>1703</v>
      </c>
      <c r="E9529" t="s">
        <v>34</v>
      </c>
      <c r="F9529" t="s">
        <v>45842</v>
      </c>
      <c r="G9529" t="s">
        <v>45843</v>
      </c>
      <c r="H9529" t="s">
        <v>101</v>
      </c>
      <c r="I9529" s="1">
        <v>21789</v>
      </c>
      <c r="J9529" t="s">
        <v>45844</v>
      </c>
      <c r="K9529" t="s">
        <v>45845</v>
      </c>
      <c r="L9529">
        <v>95980</v>
      </c>
      <c r="M9529" t="s">
        <v>101</v>
      </c>
      <c r="N9529" s="1">
        <v>45245</v>
      </c>
      <c r="O9529" s="1">
        <v>45247</v>
      </c>
      <c r="P9529">
        <v>63</v>
      </c>
      <c r="Q9529">
        <v>3</v>
      </c>
      <c r="R9529" t="s">
        <v>40</v>
      </c>
      <c r="S9529">
        <v>2</v>
      </c>
      <c r="T9529">
        <v>2</v>
      </c>
      <c r="U9529">
        <v>2</v>
      </c>
      <c r="V9529">
        <v>400</v>
      </c>
      <c r="W9529" t="s">
        <v>54</v>
      </c>
      <c r="X9529" t="s">
        <v>45846</v>
      </c>
      <c r="Y9529" t="s">
        <v>81</v>
      </c>
      <c r="Z9529" s="1">
        <v>45226</v>
      </c>
      <c r="AA9529" s="2">
        <v>0.79865740740740743</v>
      </c>
      <c r="AB9529" s="2">
        <v>0.28630787037037037</v>
      </c>
      <c r="AC9529" t="s">
        <v>45</v>
      </c>
      <c r="AD9529" t="s">
        <v>45</v>
      </c>
      <c r="AE9529" t="s">
        <v>44</v>
      </c>
      <c r="AF9529">
        <v>200</v>
      </c>
    </row>
    <row r="9530" spans="1:32">
      <c r="A9530">
        <v>35983</v>
      </c>
      <c r="B9530">
        <v>35083</v>
      </c>
      <c r="C9530" t="s">
        <v>221</v>
      </c>
      <c r="D9530" t="s">
        <v>2213</v>
      </c>
      <c r="E9530" t="s">
        <v>34</v>
      </c>
      <c r="F9530" t="s">
        <v>45847</v>
      </c>
      <c r="G9530" t="s">
        <v>45848</v>
      </c>
      <c r="H9530" t="s">
        <v>1301</v>
      </c>
      <c r="I9530" s="1">
        <v>21872</v>
      </c>
      <c r="J9530" t="s">
        <v>45849</v>
      </c>
      <c r="K9530" t="s">
        <v>45850</v>
      </c>
      <c r="L9530">
        <v>49462</v>
      </c>
      <c r="M9530" t="s">
        <v>1301</v>
      </c>
      <c r="N9530" s="1">
        <v>45245</v>
      </c>
      <c r="O9530" s="1">
        <v>45248</v>
      </c>
      <c r="P9530">
        <v>54</v>
      </c>
      <c r="Q9530">
        <v>3</v>
      </c>
      <c r="R9530" t="s">
        <v>40</v>
      </c>
      <c r="S9530">
        <v>3</v>
      </c>
      <c r="T9530">
        <v>1</v>
      </c>
      <c r="U9530">
        <v>3</v>
      </c>
      <c r="V9530">
        <v>648</v>
      </c>
      <c r="W9530" t="s">
        <v>41</v>
      </c>
      <c r="X9530" t="s">
        <v>45851</v>
      </c>
      <c r="Y9530" t="s">
        <v>65</v>
      </c>
      <c r="Z9530" s="1">
        <v>45207</v>
      </c>
      <c r="AA9530" s="2">
        <v>0.39199074074074075</v>
      </c>
      <c r="AB9530" s="2">
        <v>0.89238425925925924</v>
      </c>
      <c r="AC9530" t="s">
        <v>44</v>
      </c>
      <c r="AD9530" t="s">
        <v>44</v>
      </c>
      <c r="AE9530" t="s">
        <v>44</v>
      </c>
      <c r="AF9530">
        <v>216</v>
      </c>
    </row>
    <row r="9531" spans="1:32">
      <c r="A9531">
        <v>35984</v>
      </c>
      <c r="B9531">
        <v>35084</v>
      </c>
      <c r="C9531" t="s">
        <v>2144</v>
      </c>
      <c r="D9531" t="s">
        <v>4656</v>
      </c>
      <c r="E9531" t="s">
        <v>34</v>
      </c>
      <c r="F9531" t="s">
        <v>45852</v>
      </c>
      <c r="G9531" t="s">
        <v>45853</v>
      </c>
      <c r="H9531" t="s">
        <v>129</v>
      </c>
      <c r="I9531" s="1">
        <v>25871</v>
      </c>
      <c r="J9531" t="s">
        <v>45854</v>
      </c>
      <c r="K9531" t="s">
        <v>45855</v>
      </c>
      <c r="L9531">
        <v>97352</v>
      </c>
      <c r="M9531" t="s">
        <v>129</v>
      </c>
      <c r="N9531" s="1">
        <v>45141</v>
      </c>
      <c r="O9531" s="1">
        <v>45145</v>
      </c>
      <c r="P9531">
        <v>27</v>
      </c>
      <c r="Q9531">
        <v>2</v>
      </c>
      <c r="R9531" t="s">
        <v>40</v>
      </c>
      <c r="S9531">
        <v>4</v>
      </c>
      <c r="T9531">
        <v>1</v>
      </c>
      <c r="U9531">
        <v>4</v>
      </c>
      <c r="V9531">
        <v>928</v>
      </c>
      <c r="W9531" t="s">
        <v>54</v>
      </c>
      <c r="X9531" t="s">
        <v>45856</v>
      </c>
      <c r="Y9531" t="s">
        <v>81</v>
      </c>
      <c r="Z9531" s="1">
        <v>45122</v>
      </c>
      <c r="AA9531" s="2">
        <v>0.22396990740740741</v>
      </c>
      <c r="AB9531" s="2">
        <v>0.16793981481481482</v>
      </c>
      <c r="AC9531" t="s">
        <v>44</v>
      </c>
      <c r="AD9531" t="s">
        <v>45</v>
      </c>
      <c r="AE9531" t="s">
        <v>44</v>
      </c>
      <c r="AF9531">
        <v>232</v>
      </c>
    </row>
    <row r="9532" spans="1:32">
      <c r="A9532">
        <v>35985</v>
      </c>
      <c r="B9532">
        <v>35085</v>
      </c>
      <c r="C9532" t="s">
        <v>1262</v>
      </c>
      <c r="D9532" t="s">
        <v>191</v>
      </c>
      <c r="E9532" t="s">
        <v>34</v>
      </c>
      <c r="F9532" t="s">
        <v>28290</v>
      </c>
      <c r="G9532" t="s">
        <v>45857</v>
      </c>
      <c r="H9532" t="s">
        <v>86</v>
      </c>
      <c r="I9532" s="1">
        <v>26979</v>
      </c>
      <c r="J9532" t="s">
        <v>45858</v>
      </c>
      <c r="K9532" t="s">
        <v>45859</v>
      </c>
      <c r="L9532">
        <v>87643</v>
      </c>
      <c r="M9532" t="s">
        <v>86</v>
      </c>
      <c r="N9532" s="1">
        <v>45199</v>
      </c>
      <c r="O9532" s="1">
        <v>45200</v>
      </c>
      <c r="P9532">
        <v>7</v>
      </c>
      <c r="Q9532">
        <v>1</v>
      </c>
      <c r="R9532" t="s">
        <v>53</v>
      </c>
      <c r="S9532">
        <v>1</v>
      </c>
      <c r="T9532">
        <v>1</v>
      </c>
      <c r="U9532">
        <v>1</v>
      </c>
      <c r="V9532">
        <v>143</v>
      </c>
      <c r="W9532" t="s">
        <v>41</v>
      </c>
      <c r="X9532" t="s">
        <v>45860</v>
      </c>
      <c r="Y9532" t="s">
        <v>81</v>
      </c>
      <c r="Z9532" s="1">
        <v>45164</v>
      </c>
      <c r="AA9532" s="2">
        <v>0.57545138888888892</v>
      </c>
      <c r="AB9532" s="2">
        <v>0.71940972222222221</v>
      </c>
      <c r="AC9532" t="s">
        <v>44</v>
      </c>
      <c r="AD9532" t="s">
        <v>44</v>
      </c>
      <c r="AE9532" t="s">
        <v>45</v>
      </c>
      <c r="AF9532">
        <v>143</v>
      </c>
    </row>
    <row r="9533" spans="1:32">
      <c r="A9533">
        <v>35986</v>
      </c>
      <c r="B9533">
        <v>35086</v>
      </c>
      <c r="C9533" t="s">
        <v>881</v>
      </c>
      <c r="D9533" t="s">
        <v>11289</v>
      </c>
      <c r="E9533" t="s">
        <v>48</v>
      </c>
      <c r="F9533" t="s">
        <v>45861</v>
      </c>
      <c r="G9533" t="s">
        <v>45862</v>
      </c>
      <c r="H9533" t="s">
        <v>156</v>
      </c>
      <c r="I9533" s="1">
        <v>34134</v>
      </c>
      <c r="J9533" t="s">
        <v>45863</v>
      </c>
      <c r="K9533" t="s">
        <v>45864</v>
      </c>
      <c r="L9533">
        <v>76022</v>
      </c>
      <c r="M9533" t="s">
        <v>156</v>
      </c>
      <c r="N9533" s="1">
        <v>45186</v>
      </c>
      <c r="O9533" s="1">
        <v>45187</v>
      </c>
      <c r="P9533">
        <v>50</v>
      </c>
      <c r="Q9533">
        <v>2</v>
      </c>
      <c r="R9533" t="s">
        <v>63</v>
      </c>
      <c r="S9533">
        <v>4</v>
      </c>
      <c r="T9533">
        <v>0</v>
      </c>
      <c r="U9533">
        <v>1</v>
      </c>
      <c r="V9533">
        <v>73</v>
      </c>
      <c r="W9533" t="s">
        <v>54</v>
      </c>
      <c r="X9533" t="s">
        <v>45865</v>
      </c>
      <c r="Y9533" t="s">
        <v>65</v>
      </c>
      <c r="Z9533" s="1">
        <v>45153</v>
      </c>
      <c r="AA9533" s="2">
        <v>0.51718750000000002</v>
      </c>
      <c r="AB9533" s="2">
        <v>0.24241898148148147</v>
      </c>
      <c r="AC9533" t="s">
        <v>44</v>
      </c>
      <c r="AD9533" t="s">
        <v>45</v>
      </c>
      <c r="AE9533" t="s">
        <v>45</v>
      </c>
      <c r="AF9533">
        <v>73</v>
      </c>
    </row>
    <row r="9534" spans="1:32">
      <c r="A9534">
        <v>35987</v>
      </c>
      <c r="B9534">
        <v>35087</v>
      </c>
      <c r="C9534" t="s">
        <v>66</v>
      </c>
      <c r="D9534" t="s">
        <v>2640</v>
      </c>
      <c r="E9534" t="s">
        <v>34</v>
      </c>
      <c r="F9534" t="s">
        <v>45866</v>
      </c>
      <c r="G9534" t="s">
        <v>45867</v>
      </c>
      <c r="H9534" t="s">
        <v>60</v>
      </c>
      <c r="I9534" s="1">
        <v>19364</v>
      </c>
      <c r="J9534" t="s">
        <v>45868</v>
      </c>
      <c r="K9534" t="s">
        <v>41837</v>
      </c>
      <c r="L9534">
        <v>10030</v>
      </c>
      <c r="M9534" t="s">
        <v>60</v>
      </c>
      <c r="N9534" s="1">
        <v>45262</v>
      </c>
      <c r="O9534" s="1">
        <v>45266</v>
      </c>
      <c r="P9534">
        <v>94</v>
      </c>
      <c r="Q9534">
        <v>4</v>
      </c>
      <c r="R9534" t="s">
        <v>53</v>
      </c>
      <c r="S9534">
        <v>3</v>
      </c>
      <c r="T9534">
        <v>0</v>
      </c>
      <c r="U9534">
        <v>4</v>
      </c>
      <c r="V9534">
        <v>524</v>
      </c>
      <c r="W9534" t="s">
        <v>41</v>
      </c>
      <c r="X9534" t="s">
        <v>45869</v>
      </c>
      <c r="Y9534" t="s">
        <v>6</v>
      </c>
      <c r="Z9534" s="1">
        <v>45241</v>
      </c>
      <c r="AA9534" s="2">
        <v>8.7592592592592597E-2</v>
      </c>
      <c r="AB9534" s="2">
        <v>0.93481481481481488</v>
      </c>
      <c r="AC9534" t="s">
        <v>45</v>
      </c>
      <c r="AD9534" t="s">
        <v>45</v>
      </c>
      <c r="AE9534" t="s">
        <v>44</v>
      </c>
      <c r="AF9534">
        <v>131</v>
      </c>
    </row>
    <row r="9535" spans="1:32">
      <c r="A9535">
        <v>35988</v>
      </c>
      <c r="B9535">
        <v>35088</v>
      </c>
      <c r="C9535" t="s">
        <v>469</v>
      </c>
      <c r="D9535" t="s">
        <v>475</v>
      </c>
      <c r="E9535" t="s">
        <v>48</v>
      </c>
      <c r="F9535" t="s">
        <v>45870</v>
      </c>
      <c r="G9535" t="s">
        <v>45871</v>
      </c>
      <c r="H9535" t="s">
        <v>317</v>
      </c>
      <c r="I9535" s="1">
        <v>38002</v>
      </c>
      <c r="J9535" t="s">
        <v>45872</v>
      </c>
      <c r="K9535" t="s">
        <v>7981</v>
      </c>
      <c r="L9535">
        <v>77941</v>
      </c>
      <c r="M9535" t="s">
        <v>317</v>
      </c>
      <c r="N9535" s="1">
        <v>44973</v>
      </c>
      <c r="O9535" s="1">
        <v>44975</v>
      </c>
      <c r="P9535">
        <v>97</v>
      </c>
      <c r="Q9535">
        <v>4</v>
      </c>
      <c r="R9535" t="s">
        <v>53</v>
      </c>
      <c r="S9535">
        <v>3</v>
      </c>
      <c r="T9535">
        <v>0</v>
      </c>
      <c r="U9535">
        <v>2</v>
      </c>
      <c r="V9535">
        <v>282</v>
      </c>
      <c r="W9535" t="s">
        <v>41</v>
      </c>
      <c r="X9535" t="s">
        <v>45873</v>
      </c>
      <c r="Y9535" t="s">
        <v>81</v>
      </c>
      <c r="Z9535" s="1">
        <v>44938</v>
      </c>
      <c r="AA9535" s="2">
        <v>0.52085648148148145</v>
      </c>
      <c r="AB9535" s="2">
        <v>0.17582175925925925</v>
      </c>
      <c r="AC9535" t="s">
        <v>44</v>
      </c>
      <c r="AD9535" t="s">
        <v>44</v>
      </c>
      <c r="AE9535" t="s">
        <v>45</v>
      </c>
      <c r="AF9535">
        <v>141</v>
      </c>
    </row>
    <row r="9536" spans="1:32">
      <c r="A9536">
        <v>35989</v>
      </c>
      <c r="B9536">
        <v>35089</v>
      </c>
      <c r="C9536" t="s">
        <v>1759</v>
      </c>
      <c r="D9536" t="s">
        <v>126</v>
      </c>
      <c r="E9536" t="s">
        <v>34</v>
      </c>
      <c r="F9536" t="s">
        <v>45874</v>
      </c>
      <c r="G9536">
        <f>1-544-602-2432</f>
        <v>-3577</v>
      </c>
      <c r="H9536" t="s">
        <v>225</v>
      </c>
      <c r="I9536" s="1">
        <v>29324</v>
      </c>
      <c r="J9536" t="s">
        <v>45875</v>
      </c>
      <c r="K9536" t="s">
        <v>45876</v>
      </c>
      <c r="L9536">
        <v>39479</v>
      </c>
      <c r="M9536" t="s">
        <v>225</v>
      </c>
      <c r="N9536" s="1">
        <v>45016</v>
      </c>
      <c r="O9536" s="1">
        <v>45019</v>
      </c>
      <c r="P9536">
        <v>61</v>
      </c>
      <c r="Q9536">
        <v>3</v>
      </c>
      <c r="R9536" t="s">
        <v>53</v>
      </c>
      <c r="S9536">
        <v>4</v>
      </c>
      <c r="T9536">
        <v>1</v>
      </c>
      <c r="U9536">
        <v>3</v>
      </c>
      <c r="V9536">
        <v>444</v>
      </c>
      <c r="W9536" t="s">
        <v>54</v>
      </c>
      <c r="X9536" t="s">
        <v>45877</v>
      </c>
      <c r="Y9536" t="s">
        <v>81</v>
      </c>
      <c r="Z9536" s="1">
        <v>45011</v>
      </c>
      <c r="AA9536" s="2">
        <v>0.90609953703703694</v>
      </c>
      <c r="AB9536" s="2">
        <v>0.71026620370370364</v>
      </c>
      <c r="AC9536" t="s">
        <v>44</v>
      </c>
      <c r="AD9536" t="s">
        <v>45</v>
      </c>
      <c r="AE9536" t="s">
        <v>45</v>
      </c>
      <c r="AF9536">
        <v>148</v>
      </c>
    </row>
    <row r="9537" spans="1:32">
      <c r="A9537">
        <v>35990</v>
      </c>
      <c r="B9537">
        <v>35090</v>
      </c>
      <c r="C9537" t="s">
        <v>6945</v>
      </c>
      <c r="D9537" t="s">
        <v>995</v>
      </c>
      <c r="E9537" t="s">
        <v>34</v>
      </c>
      <c r="F9537" t="s">
        <v>45878</v>
      </c>
      <c r="G9537" t="s">
        <v>45879</v>
      </c>
      <c r="H9537" t="s">
        <v>692</v>
      </c>
      <c r="I9537" s="1">
        <v>38282</v>
      </c>
      <c r="J9537" t="s">
        <v>45880</v>
      </c>
      <c r="K9537" t="s">
        <v>45881</v>
      </c>
      <c r="L9537">
        <v>75834</v>
      </c>
      <c r="M9537" t="s">
        <v>692</v>
      </c>
      <c r="N9537" s="1">
        <v>45214</v>
      </c>
      <c r="O9537" s="1">
        <v>45217</v>
      </c>
      <c r="P9537">
        <v>68</v>
      </c>
      <c r="Q9537">
        <v>3</v>
      </c>
      <c r="R9537" t="s">
        <v>63</v>
      </c>
      <c r="S9537">
        <v>3</v>
      </c>
      <c r="T9537">
        <v>2</v>
      </c>
      <c r="U9537">
        <v>3</v>
      </c>
      <c r="V9537">
        <v>231</v>
      </c>
      <c r="W9537" t="s">
        <v>54</v>
      </c>
      <c r="X9537" t="s">
        <v>45882</v>
      </c>
      <c r="Y9537" t="s">
        <v>43</v>
      </c>
      <c r="Z9537" s="1">
        <v>45199</v>
      </c>
      <c r="AA9537" s="2">
        <v>0.4309027777777778</v>
      </c>
      <c r="AB9537" s="2">
        <v>0.52334490740740736</v>
      </c>
      <c r="AC9537" t="s">
        <v>45</v>
      </c>
      <c r="AD9537" t="s">
        <v>45</v>
      </c>
      <c r="AE9537" t="s">
        <v>45</v>
      </c>
      <c r="AF9537">
        <v>77</v>
      </c>
    </row>
    <row r="9538" spans="1:32">
      <c r="A9538">
        <v>35992</v>
      </c>
      <c r="B9538">
        <v>35092</v>
      </c>
      <c r="C9538" t="s">
        <v>583</v>
      </c>
      <c r="D9538" t="s">
        <v>4338</v>
      </c>
      <c r="E9538" t="s">
        <v>48</v>
      </c>
      <c r="F9538" t="s">
        <v>45883</v>
      </c>
      <c r="G9538" t="s">
        <v>45884</v>
      </c>
      <c r="H9538" t="s">
        <v>129</v>
      </c>
      <c r="I9538" s="1">
        <v>21560</v>
      </c>
      <c r="J9538" t="s">
        <v>45885</v>
      </c>
      <c r="K9538" t="s">
        <v>45886</v>
      </c>
      <c r="L9538">
        <v>64757</v>
      </c>
      <c r="M9538" t="s">
        <v>129</v>
      </c>
      <c r="N9538" s="1">
        <v>44982</v>
      </c>
      <c r="O9538" s="1">
        <v>44983</v>
      </c>
      <c r="P9538">
        <v>33</v>
      </c>
      <c r="Q9538">
        <v>2</v>
      </c>
      <c r="R9538" t="s">
        <v>40</v>
      </c>
      <c r="S9538">
        <v>3</v>
      </c>
      <c r="T9538">
        <v>2</v>
      </c>
      <c r="U9538">
        <v>1</v>
      </c>
      <c r="V9538">
        <v>210</v>
      </c>
      <c r="W9538" t="s">
        <v>54</v>
      </c>
      <c r="X9538" t="s">
        <v>45887</v>
      </c>
      <c r="Y9538" t="s">
        <v>6</v>
      </c>
      <c r="Z9538" s="1">
        <v>44960</v>
      </c>
      <c r="AA9538" s="2">
        <v>0.2633449074074074</v>
      </c>
      <c r="AB9538" s="2">
        <v>4.6296296296296302E-3</v>
      </c>
      <c r="AC9538" t="s">
        <v>45</v>
      </c>
      <c r="AD9538" t="s">
        <v>45</v>
      </c>
      <c r="AE9538" t="s">
        <v>44</v>
      </c>
      <c r="AF9538">
        <v>210</v>
      </c>
    </row>
    <row r="9539" spans="1:32">
      <c r="A9539">
        <v>35993</v>
      </c>
      <c r="B9539">
        <v>35093</v>
      </c>
      <c r="C9539" t="s">
        <v>571</v>
      </c>
      <c r="D9539" t="s">
        <v>5960</v>
      </c>
      <c r="E9539" t="s">
        <v>34</v>
      </c>
      <c r="F9539" t="s">
        <v>45888</v>
      </c>
      <c r="G9539" t="s">
        <v>45889</v>
      </c>
      <c r="H9539" t="s">
        <v>60</v>
      </c>
      <c r="I9539" s="1">
        <v>31432</v>
      </c>
      <c r="J9539" t="s">
        <v>45890</v>
      </c>
      <c r="K9539" t="s">
        <v>195</v>
      </c>
      <c r="L9539">
        <v>93987</v>
      </c>
      <c r="M9539" t="s">
        <v>60</v>
      </c>
      <c r="N9539" s="1">
        <v>44998</v>
      </c>
      <c r="O9539" s="1">
        <v>45001</v>
      </c>
      <c r="P9539">
        <v>23</v>
      </c>
      <c r="Q9539">
        <v>1</v>
      </c>
      <c r="R9539" t="s">
        <v>63</v>
      </c>
      <c r="S9539">
        <v>2</v>
      </c>
      <c r="T9539">
        <v>1</v>
      </c>
      <c r="U9539">
        <v>3</v>
      </c>
      <c r="V9539">
        <v>240</v>
      </c>
      <c r="W9539" t="s">
        <v>54</v>
      </c>
      <c r="X9539" t="s">
        <v>45891</v>
      </c>
      <c r="Y9539" t="s">
        <v>81</v>
      </c>
      <c r="Z9539" s="1">
        <v>44989</v>
      </c>
      <c r="AA9539" s="2">
        <v>0.8335300925925927</v>
      </c>
      <c r="AB9539" s="2">
        <v>0.42451388888888886</v>
      </c>
      <c r="AC9539" t="s">
        <v>45</v>
      </c>
      <c r="AD9539" t="s">
        <v>44</v>
      </c>
      <c r="AE9539" t="s">
        <v>45</v>
      </c>
      <c r="AF9539">
        <v>80</v>
      </c>
    </row>
    <row r="9540" spans="1:32">
      <c r="A9540">
        <v>35997</v>
      </c>
      <c r="B9540">
        <v>35097</v>
      </c>
      <c r="C9540" t="s">
        <v>1240</v>
      </c>
      <c r="D9540" t="s">
        <v>829</v>
      </c>
      <c r="E9540" t="s">
        <v>48</v>
      </c>
      <c r="F9540" t="s">
        <v>45892</v>
      </c>
      <c r="G9540">
        <f>1-461-908-1875</f>
        <v>-3243</v>
      </c>
      <c r="H9540" t="s">
        <v>129</v>
      </c>
      <c r="I9540" s="1">
        <v>31662</v>
      </c>
      <c r="J9540" t="s">
        <v>45893</v>
      </c>
      <c r="K9540" t="s">
        <v>6649</v>
      </c>
      <c r="L9540">
        <v>86511</v>
      </c>
      <c r="M9540" t="s">
        <v>129</v>
      </c>
      <c r="N9540" s="1">
        <v>45172</v>
      </c>
      <c r="O9540" s="1">
        <v>45174</v>
      </c>
      <c r="P9540">
        <v>61</v>
      </c>
      <c r="Q9540">
        <v>3</v>
      </c>
      <c r="R9540" t="s">
        <v>53</v>
      </c>
      <c r="S9540">
        <v>1</v>
      </c>
      <c r="T9540">
        <v>2</v>
      </c>
      <c r="U9540">
        <v>2</v>
      </c>
      <c r="V9540">
        <v>300</v>
      </c>
      <c r="W9540" t="s">
        <v>54</v>
      </c>
      <c r="X9540" t="s">
        <v>45894</v>
      </c>
      <c r="Y9540" t="s">
        <v>43</v>
      </c>
      <c r="Z9540" s="1">
        <v>45153</v>
      </c>
      <c r="AA9540" s="2">
        <v>0.89896990740740745</v>
      </c>
      <c r="AB9540" s="2">
        <v>0.5227546296296296</v>
      </c>
      <c r="AC9540" t="s">
        <v>44</v>
      </c>
      <c r="AD9540" t="s">
        <v>45</v>
      </c>
      <c r="AE9540" t="s">
        <v>45</v>
      </c>
      <c r="AF9540">
        <v>150</v>
      </c>
    </row>
    <row r="9541" spans="1:32">
      <c r="A9541">
        <v>36000</v>
      </c>
      <c r="B9541">
        <v>35100</v>
      </c>
      <c r="C9541" t="s">
        <v>501</v>
      </c>
      <c r="D9541" t="s">
        <v>3860</v>
      </c>
      <c r="E9541" t="s">
        <v>48</v>
      </c>
      <c r="F9541" t="s">
        <v>18182</v>
      </c>
      <c r="G9541" t="s">
        <v>45895</v>
      </c>
      <c r="H9541" t="s">
        <v>530</v>
      </c>
      <c r="I9541" s="1">
        <v>26142</v>
      </c>
      <c r="J9541" t="s">
        <v>45896</v>
      </c>
      <c r="K9541" t="s">
        <v>20198</v>
      </c>
      <c r="L9541">
        <v>69482</v>
      </c>
      <c r="M9541" t="s">
        <v>530</v>
      </c>
      <c r="N9541" s="1">
        <v>45296</v>
      </c>
      <c r="O9541" s="1">
        <v>45299</v>
      </c>
      <c r="P9541">
        <v>74</v>
      </c>
      <c r="Q9541">
        <v>3</v>
      </c>
      <c r="R9541" t="s">
        <v>63</v>
      </c>
      <c r="S9541">
        <v>3</v>
      </c>
      <c r="T9541">
        <v>2</v>
      </c>
      <c r="U9541">
        <v>3</v>
      </c>
      <c r="V9541">
        <v>189</v>
      </c>
      <c r="W9541" t="s">
        <v>54</v>
      </c>
      <c r="X9541" t="s">
        <v>45897</v>
      </c>
      <c r="Y9541" t="s">
        <v>43</v>
      </c>
      <c r="Z9541" s="1">
        <v>45275</v>
      </c>
      <c r="AA9541" s="2">
        <v>0.87424768518518514</v>
      </c>
      <c r="AB9541" s="2">
        <v>0.13991898148148149</v>
      </c>
      <c r="AC9541" t="s">
        <v>45</v>
      </c>
      <c r="AD9541" t="s">
        <v>44</v>
      </c>
      <c r="AE9541" t="s">
        <v>45</v>
      </c>
      <c r="AF9541">
        <v>63</v>
      </c>
    </row>
    <row r="9542" spans="1:32">
      <c r="A9542">
        <v>36004</v>
      </c>
      <c r="B9542">
        <v>35104</v>
      </c>
      <c r="C9542" t="s">
        <v>469</v>
      </c>
      <c r="D9542" t="s">
        <v>1128</v>
      </c>
      <c r="E9542" t="s">
        <v>48</v>
      </c>
      <c r="F9542" t="s">
        <v>45898</v>
      </c>
      <c r="G9542" t="s">
        <v>45899</v>
      </c>
      <c r="H9542" t="s">
        <v>1442</v>
      </c>
      <c r="I9542" s="1">
        <v>23262</v>
      </c>
      <c r="J9542" t="s">
        <v>45900</v>
      </c>
      <c r="K9542" t="s">
        <v>45901</v>
      </c>
      <c r="L9542">
        <v>70277</v>
      </c>
      <c r="M9542" t="s">
        <v>1442</v>
      </c>
      <c r="N9542" s="1">
        <v>45064</v>
      </c>
      <c r="O9542" s="1">
        <v>45065</v>
      </c>
      <c r="P9542">
        <v>92</v>
      </c>
      <c r="Q9542">
        <v>4</v>
      </c>
      <c r="R9542" t="s">
        <v>63</v>
      </c>
      <c r="S9542">
        <v>1</v>
      </c>
      <c r="T9542">
        <v>2</v>
      </c>
      <c r="U9542">
        <v>1</v>
      </c>
      <c r="V9542">
        <v>80</v>
      </c>
      <c r="W9542" t="s">
        <v>41</v>
      </c>
      <c r="X9542" t="s">
        <v>45902</v>
      </c>
      <c r="Y9542" t="s">
        <v>65</v>
      </c>
      <c r="Z9542" s="1">
        <v>45038</v>
      </c>
      <c r="AA9542" s="2">
        <v>9.8379629629629636E-2</v>
      </c>
      <c r="AB9542" s="2">
        <v>0.62739583333333326</v>
      </c>
      <c r="AC9542" t="s">
        <v>45</v>
      </c>
      <c r="AD9542" t="s">
        <v>45</v>
      </c>
      <c r="AE9542" t="s">
        <v>45</v>
      </c>
      <c r="AF9542">
        <v>80</v>
      </c>
    </row>
    <row r="9543" spans="1:32">
      <c r="A9543">
        <v>36005</v>
      </c>
      <c r="B9543">
        <v>35105</v>
      </c>
      <c r="C9543" t="s">
        <v>1966</v>
      </c>
      <c r="D9543" t="s">
        <v>847</v>
      </c>
      <c r="E9543" t="s">
        <v>34</v>
      </c>
      <c r="F9543" t="s">
        <v>45903</v>
      </c>
      <c r="G9543" t="s">
        <v>45904</v>
      </c>
      <c r="H9543" t="s">
        <v>330</v>
      </c>
      <c r="I9543" s="1">
        <v>17139</v>
      </c>
      <c r="J9543" t="s">
        <v>45905</v>
      </c>
      <c r="K9543" t="s">
        <v>45906</v>
      </c>
      <c r="L9543">
        <v>76685</v>
      </c>
      <c r="M9543" t="s">
        <v>330</v>
      </c>
      <c r="N9543" s="1">
        <v>45142</v>
      </c>
      <c r="O9543" s="1">
        <v>45143</v>
      </c>
      <c r="P9543">
        <v>62</v>
      </c>
      <c r="Q9543">
        <v>3</v>
      </c>
      <c r="R9543" t="s">
        <v>63</v>
      </c>
      <c r="S9543">
        <v>2</v>
      </c>
      <c r="T9543">
        <v>0</v>
      </c>
      <c r="U9543">
        <v>1</v>
      </c>
      <c r="V9543">
        <v>89</v>
      </c>
      <c r="W9543" t="s">
        <v>41</v>
      </c>
      <c r="X9543" t="s">
        <v>45907</v>
      </c>
      <c r="Y9543" t="s">
        <v>81</v>
      </c>
      <c r="Z9543" s="1">
        <v>45107</v>
      </c>
      <c r="AA9543" s="2">
        <v>0.91572916666666659</v>
      </c>
      <c r="AB9543" s="2">
        <v>7.8923611111111111E-2</v>
      </c>
      <c r="AC9543" t="s">
        <v>45</v>
      </c>
      <c r="AD9543" t="s">
        <v>45</v>
      </c>
      <c r="AE9543" t="s">
        <v>45</v>
      </c>
      <c r="AF9543">
        <v>89</v>
      </c>
    </row>
    <row r="9544" spans="1:32">
      <c r="A9544">
        <v>36008</v>
      </c>
      <c r="B9544">
        <v>35108</v>
      </c>
      <c r="C9544" t="s">
        <v>4655</v>
      </c>
      <c r="D9544" t="s">
        <v>3701</v>
      </c>
      <c r="E9544" t="s">
        <v>48</v>
      </c>
      <c r="F9544" t="s">
        <v>45908</v>
      </c>
      <c r="G9544" t="s">
        <v>45909</v>
      </c>
      <c r="H9544" t="s">
        <v>37</v>
      </c>
      <c r="I9544" s="1">
        <v>24966</v>
      </c>
      <c r="J9544" t="s">
        <v>45910</v>
      </c>
      <c r="K9544" t="s">
        <v>45911</v>
      </c>
      <c r="L9544">
        <v>89731</v>
      </c>
      <c r="M9544" t="s">
        <v>37</v>
      </c>
      <c r="N9544" s="1">
        <v>45042</v>
      </c>
      <c r="O9544" s="1">
        <v>45046</v>
      </c>
      <c r="P9544">
        <v>74</v>
      </c>
      <c r="Q9544">
        <v>3</v>
      </c>
      <c r="R9544" t="s">
        <v>63</v>
      </c>
      <c r="S9544">
        <v>2</v>
      </c>
      <c r="T9544">
        <v>2</v>
      </c>
      <c r="U9544">
        <v>4</v>
      </c>
      <c r="V9544">
        <v>320</v>
      </c>
      <c r="W9544" t="s">
        <v>54</v>
      </c>
      <c r="X9544" t="s">
        <v>45912</v>
      </c>
      <c r="Y9544" t="s">
        <v>81</v>
      </c>
      <c r="Z9544" s="1">
        <v>45016</v>
      </c>
      <c r="AA9544" s="2">
        <v>0.93032407407407414</v>
      </c>
      <c r="AB9544" s="2">
        <v>0.46863425925925922</v>
      </c>
      <c r="AC9544" t="s">
        <v>45</v>
      </c>
      <c r="AD9544" t="s">
        <v>45</v>
      </c>
      <c r="AE9544" t="s">
        <v>45</v>
      </c>
      <c r="AF9544">
        <v>80</v>
      </c>
    </row>
    <row r="9545" spans="1:32">
      <c r="A9545">
        <v>36009</v>
      </c>
      <c r="B9545">
        <v>35109</v>
      </c>
      <c r="C9545" t="s">
        <v>10507</v>
      </c>
      <c r="D9545" t="s">
        <v>703</v>
      </c>
      <c r="E9545" t="s">
        <v>48</v>
      </c>
      <c r="F9545" t="s">
        <v>45913</v>
      </c>
      <c r="G9545" t="s">
        <v>45914</v>
      </c>
      <c r="H9545" t="s">
        <v>225</v>
      </c>
      <c r="I9545" s="1">
        <v>31481</v>
      </c>
      <c r="J9545" t="s">
        <v>45915</v>
      </c>
      <c r="K9545" t="s">
        <v>45916</v>
      </c>
      <c r="L9545">
        <v>58568</v>
      </c>
      <c r="M9545" t="s">
        <v>225</v>
      </c>
      <c r="N9545" s="1">
        <v>45264</v>
      </c>
      <c r="O9545" s="1">
        <v>45267</v>
      </c>
      <c r="P9545">
        <v>1</v>
      </c>
      <c r="Q9545">
        <v>1</v>
      </c>
      <c r="R9545" t="s">
        <v>53</v>
      </c>
      <c r="S9545">
        <v>2</v>
      </c>
      <c r="T9545">
        <v>2</v>
      </c>
      <c r="U9545">
        <v>3</v>
      </c>
      <c r="V9545">
        <v>396</v>
      </c>
      <c r="W9545" t="s">
        <v>54</v>
      </c>
      <c r="X9545" t="s">
        <v>45917</v>
      </c>
      <c r="Y9545" t="s">
        <v>6</v>
      </c>
      <c r="Z9545" s="1">
        <v>45238</v>
      </c>
      <c r="AA9545" s="2">
        <v>0.72453703703703709</v>
      </c>
      <c r="AB9545" s="2">
        <v>3.6284722222222225E-2</v>
      </c>
      <c r="AC9545" t="s">
        <v>45</v>
      </c>
      <c r="AD9545" t="s">
        <v>45</v>
      </c>
      <c r="AE9545" t="s">
        <v>44</v>
      </c>
      <c r="AF9545">
        <v>132</v>
      </c>
    </row>
    <row r="9546" spans="1:32">
      <c r="A9546">
        <v>36011</v>
      </c>
      <c r="B9546">
        <v>35111</v>
      </c>
      <c r="C9546" t="s">
        <v>722</v>
      </c>
      <c r="D9546" t="s">
        <v>5432</v>
      </c>
      <c r="E9546" t="s">
        <v>48</v>
      </c>
      <c r="F9546" t="s">
        <v>45918</v>
      </c>
      <c r="G9546" t="s">
        <v>45919</v>
      </c>
      <c r="H9546" t="s">
        <v>201</v>
      </c>
      <c r="I9546" s="1">
        <v>21960</v>
      </c>
      <c r="J9546" t="s">
        <v>45920</v>
      </c>
      <c r="K9546" t="s">
        <v>45921</v>
      </c>
      <c r="L9546">
        <v>3375</v>
      </c>
      <c r="M9546" t="s">
        <v>201</v>
      </c>
      <c r="N9546" s="1">
        <v>44964</v>
      </c>
      <c r="O9546" s="1">
        <v>44965</v>
      </c>
      <c r="P9546">
        <v>38</v>
      </c>
      <c r="Q9546">
        <v>2</v>
      </c>
      <c r="R9546" t="s">
        <v>63</v>
      </c>
      <c r="S9546">
        <v>4</v>
      </c>
      <c r="T9546">
        <v>1</v>
      </c>
      <c r="U9546">
        <v>1</v>
      </c>
      <c r="V9546">
        <v>72</v>
      </c>
      <c r="W9546" t="s">
        <v>54</v>
      </c>
      <c r="X9546" t="s">
        <v>45922</v>
      </c>
      <c r="Y9546" t="s">
        <v>65</v>
      </c>
      <c r="Z9546" s="1">
        <v>44937</v>
      </c>
      <c r="AA9546" s="2">
        <v>0.19379629629629633</v>
      </c>
      <c r="AB9546" s="2">
        <v>0.69796296296296301</v>
      </c>
      <c r="AC9546" t="s">
        <v>44</v>
      </c>
      <c r="AD9546" t="s">
        <v>44</v>
      </c>
      <c r="AE9546" t="s">
        <v>44</v>
      </c>
      <c r="AF9546">
        <v>72</v>
      </c>
    </row>
    <row r="9547" spans="1:32">
      <c r="A9547">
        <v>36013</v>
      </c>
      <c r="B9547">
        <v>35113</v>
      </c>
      <c r="C9547" t="s">
        <v>1201</v>
      </c>
      <c r="D9547" t="s">
        <v>1062</v>
      </c>
      <c r="E9547" t="s">
        <v>48</v>
      </c>
      <c r="F9547" t="s">
        <v>45923</v>
      </c>
      <c r="G9547" t="s">
        <v>45924</v>
      </c>
      <c r="H9547" t="s">
        <v>309</v>
      </c>
      <c r="I9547" s="1">
        <v>26833</v>
      </c>
      <c r="J9547" t="s">
        <v>45925</v>
      </c>
      <c r="K9547" t="s">
        <v>2256</v>
      </c>
      <c r="L9547">
        <v>99680</v>
      </c>
      <c r="M9547" t="s">
        <v>309</v>
      </c>
      <c r="N9547" s="1">
        <v>45060</v>
      </c>
      <c r="O9547" s="1">
        <v>45064</v>
      </c>
      <c r="P9547">
        <v>54</v>
      </c>
      <c r="Q9547">
        <v>3</v>
      </c>
      <c r="R9547" t="s">
        <v>40</v>
      </c>
      <c r="S9547">
        <v>1</v>
      </c>
      <c r="T9547">
        <v>0</v>
      </c>
      <c r="U9547">
        <v>4</v>
      </c>
      <c r="V9547">
        <v>800</v>
      </c>
      <c r="W9547" t="s">
        <v>41</v>
      </c>
      <c r="X9547" t="s">
        <v>45926</v>
      </c>
      <c r="Y9547" t="s">
        <v>6</v>
      </c>
      <c r="Z9547" s="1">
        <v>45043</v>
      </c>
      <c r="AA9547" s="2">
        <v>0.26252314814814814</v>
      </c>
      <c r="AB9547" s="2">
        <v>0.54626157407407405</v>
      </c>
      <c r="AC9547" t="s">
        <v>45</v>
      </c>
      <c r="AD9547" t="s">
        <v>45</v>
      </c>
      <c r="AE9547" t="s">
        <v>44</v>
      </c>
      <c r="AF9547">
        <v>200</v>
      </c>
    </row>
    <row r="9548" spans="1:32">
      <c r="A9548">
        <v>36014</v>
      </c>
      <c r="B9548">
        <v>35114</v>
      </c>
      <c r="C9548" t="s">
        <v>1913</v>
      </c>
      <c r="D9548" t="s">
        <v>7593</v>
      </c>
      <c r="E9548" t="s">
        <v>48</v>
      </c>
      <c r="F9548" t="s">
        <v>45927</v>
      </c>
      <c r="G9548" t="s">
        <v>45928</v>
      </c>
      <c r="H9548" t="s">
        <v>295</v>
      </c>
      <c r="I9548" s="1">
        <v>27986</v>
      </c>
      <c r="J9548" t="s">
        <v>45929</v>
      </c>
      <c r="K9548" t="s">
        <v>23284</v>
      </c>
      <c r="L9548">
        <v>98255</v>
      </c>
      <c r="M9548" t="s">
        <v>295</v>
      </c>
      <c r="N9548" s="1">
        <v>44996</v>
      </c>
      <c r="O9548" s="1">
        <v>44999</v>
      </c>
      <c r="P9548">
        <v>12</v>
      </c>
      <c r="Q9548">
        <v>1</v>
      </c>
      <c r="R9548" t="s">
        <v>40</v>
      </c>
      <c r="S9548">
        <v>3</v>
      </c>
      <c r="T9548">
        <v>0</v>
      </c>
      <c r="U9548">
        <v>3</v>
      </c>
      <c r="V9548">
        <v>663</v>
      </c>
      <c r="W9548" t="s">
        <v>54</v>
      </c>
      <c r="X9548" t="s">
        <v>45930</v>
      </c>
      <c r="Y9548" t="s">
        <v>81</v>
      </c>
      <c r="Z9548" s="1">
        <v>44990</v>
      </c>
      <c r="AA9548" s="2">
        <v>5.9432870370370372E-2</v>
      </c>
      <c r="AB9548" s="2">
        <v>0.87225694444444446</v>
      </c>
      <c r="AC9548" t="s">
        <v>45</v>
      </c>
      <c r="AD9548" t="s">
        <v>45</v>
      </c>
      <c r="AE9548" t="s">
        <v>44</v>
      </c>
      <c r="AF9548">
        <v>221</v>
      </c>
    </row>
    <row r="9549" spans="1:32">
      <c r="A9549">
        <v>36015</v>
      </c>
      <c r="B9549">
        <v>35115</v>
      </c>
      <c r="C9549" t="s">
        <v>1335</v>
      </c>
      <c r="D9549" t="s">
        <v>977</v>
      </c>
      <c r="E9549" t="s">
        <v>34</v>
      </c>
      <c r="F9549" t="s">
        <v>45931</v>
      </c>
      <c r="G9549" t="s">
        <v>45932</v>
      </c>
      <c r="H9549" t="s">
        <v>457</v>
      </c>
      <c r="I9549" s="1">
        <v>31647</v>
      </c>
      <c r="J9549" t="s">
        <v>45933</v>
      </c>
      <c r="K9549" t="s">
        <v>45934</v>
      </c>
      <c r="L9549">
        <v>18392</v>
      </c>
      <c r="M9549" t="s">
        <v>457</v>
      </c>
      <c r="N9549" s="1">
        <v>45194</v>
      </c>
      <c r="O9549" s="1">
        <v>45198</v>
      </c>
      <c r="P9549">
        <v>31</v>
      </c>
      <c r="Q9549">
        <v>2</v>
      </c>
      <c r="R9549" t="s">
        <v>53</v>
      </c>
      <c r="S9549">
        <v>4</v>
      </c>
      <c r="T9549">
        <v>2</v>
      </c>
      <c r="U9549">
        <v>4</v>
      </c>
      <c r="V9549">
        <v>520</v>
      </c>
      <c r="W9549" t="s">
        <v>54</v>
      </c>
      <c r="X9549" t="s">
        <v>45935</v>
      </c>
      <c r="Y9549" t="s">
        <v>6</v>
      </c>
      <c r="Z9549" s="1">
        <v>45160</v>
      </c>
      <c r="AA9549" s="2">
        <v>0.53892361111111109</v>
      </c>
      <c r="AB9549" s="2">
        <v>0.29943287037037036</v>
      </c>
      <c r="AC9549" t="s">
        <v>45</v>
      </c>
      <c r="AD9549" t="s">
        <v>44</v>
      </c>
      <c r="AE9549" t="s">
        <v>45</v>
      </c>
      <c r="AF9549">
        <v>130</v>
      </c>
    </row>
    <row r="9550" spans="1:32">
      <c r="A9550">
        <v>36016</v>
      </c>
      <c r="B9550">
        <v>35116</v>
      </c>
      <c r="C9550" t="s">
        <v>662</v>
      </c>
      <c r="D9550" t="s">
        <v>7026</v>
      </c>
      <c r="E9550" t="s">
        <v>48</v>
      </c>
      <c r="F9550" t="s">
        <v>45936</v>
      </c>
      <c r="G9550" t="s">
        <v>45937</v>
      </c>
      <c r="H9550" t="s">
        <v>725</v>
      </c>
      <c r="I9550" s="1">
        <v>36202</v>
      </c>
      <c r="J9550" t="s">
        <v>45938</v>
      </c>
      <c r="K9550" t="s">
        <v>45939</v>
      </c>
      <c r="L9550">
        <v>75672</v>
      </c>
      <c r="M9550" t="s">
        <v>725</v>
      </c>
      <c r="N9550" s="1">
        <v>45258</v>
      </c>
      <c r="O9550" s="1">
        <v>45262</v>
      </c>
      <c r="P9550">
        <v>58</v>
      </c>
      <c r="Q9550">
        <v>3</v>
      </c>
      <c r="R9550" t="s">
        <v>53</v>
      </c>
      <c r="S9550">
        <v>3</v>
      </c>
      <c r="T9550">
        <v>2</v>
      </c>
      <c r="U9550">
        <v>4</v>
      </c>
      <c r="V9550">
        <v>512</v>
      </c>
      <c r="W9550" t="s">
        <v>41</v>
      </c>
      <c r="X9550" t="s">
        <v>45940</v>
      </c>
      <c r="Y9550" t="s">
        <v>65</v>
      </c>
      <c r="Z9550" s="1">
        <v>45247</v>
      </c>
      <c r="AA9550" s="2">
        <v>0.46319444444444446</v>
      </c>
      <c r="AB9550" s="2">
        <v>0.74020833333333336</v>
      </c>
      <c r="AC9550" t="s">
        <v>45</v>
      </c>
      <c r="AD9550" t="s">
        <v>45</v>
      </c>
      <c r="AE9550" t="s">
        <v>45</v>
      </c>
      <c r="AF9550">
        <v>128</v>
      </c>
    </row>
    <row r="9551" spans="1:32">
      <c r="A9551">
        <v>36018</v>
      </c>
      <c r="B9551">
        <v>35118</v>
      </c>
      <c r="C9551" t="s">
        <v>447</v>
      </c>
      <c r="D9551" t="s">
        <v>8946</v>
      </c>
      <c r="E9551" t="s">
        <v>34</v>
      </c>
      <c r="F9551" t="s">
        <v>45941</v>
      </c>
      <c r="G9551" t="s">
        <v>45942</v>
      </c>
      <c r="H9551" t="s">
        <v>94</v>
      </c>
      <c r="I9551" s="1">
        <v>23819</v>
      </c>
      <c r="J9551" t="s">
        <v>45943</v>
      </c>
      <c r="K9551" t="s">
        <v>45944</v>
      </c>
      <c r="L9551">
        <v>98529</v>
      </c>
      <c r="M9551" t="s">
        <v>94</v>
      </c>
      <c r="N9551" s="1">
        <v>45210</v>
      </c>
      <c r="O9551" s="1">
        <v>45211</v>
      </c>
      <c r="P9551">
        <v>52</v>
      </c>
      <c r="Q9551">
        <v>3</v>
      </c>
      <c r="R9551" t="s">
        <v>53</v>
      </c>
      <c r="S9551">
        <v>1</v>
      </c>
      <c r="T9551">
        <v>2</v>
      </c>
      <c r="U9551">
        <v>1</v>
      </c>
      <c r="V9551">
        <v>127</v>
      </c>
      <c r="W9551" t="s">
        <v>54</v>
      </c>
      <c r="X9551" t="s">
        <v>45945</v>
      </c>
      <c r="Y9551" t="s">
        <v>81</v>
      </c>
      <c r="Z9551" s="1">
        <v>45204</v>
      </c>
      <c r="AA9551" s="2">
        <v>0.14453703703703705</v>
      </c>
      <c r="AB9551" s="2">
        <v>0.67515046296296299</v>
      </c>
      <c r="AC9551" t="s">
        <v>45</v>
      </c>
      <c r="AD9551" t="s">
        <v>44</v>
      </c>
      <c r="AE9551" t="s">
        <v>45</v>
      </c>
      <c r="AF9551">
        <v>127</v>
      </c>
    </row>
    <row r="9552" spans="1:32">
      <c r="A9552">
        <v>36019</v>
      </c>
      <c r="B9552">
        <v>35119</v>
      </c>
      <c r="C9552" t="s">
        <v>2415</v>
      </c>
      <c r="D9552" t="s">
        <v>24529</v>
      </c>
      <c r="E9552" t="s">
        <v>48</v>
      </c>
      <c r="F9552" t="s">
        <v>45946</v>
      </c>
      <c r="G9552">
        <v>7327000326</v>
      </c>
      <c r="H9552" t="s">
        <v>418</v>
      </c>
      <c r="I9552" s="1">
        <v>29159</v>
      </c>
      <c r="J9552" t="s">
        <v>45947</v>
      </c>
      <c r="K9552" t="s">
        <v>45948</v>
      </c>
      <c r="L9552">
        <v>33683</v>
      </c>
      <c r="M9552" t="s">
        <v>418</v>
      </c>
      <c r="N9552" s="1">
        <v>45158</v>
      </c>
      <c r="O9552" s="1">
        <v>45160</v>
      </c>
      <c r="P9552">
        <v>92</v>
      </c>
      <c r="Q9552">
        <v>4</v>
      </c>
      <c r="R9552" t="s">
        <v>63</v>
      </c>
      <c r="S9552">
        <v>2</v>
      </c>
      <c r="T9552">
        <v>1</v>
      </c>
      <c r="U9552">
        <v>2</v>
      </c>
      <c r="V9552">
        <v>164</v>
      </c>
      <c r="W9552" t="s">
        <v>41</v>
      </c>
      <c r="X9552" t="s">
        <v>45949</v>
      </c>
      <c r="Y9552" t="s">
        <v>81</v>
      </c>
      <c r="Z9552" s="1">
        <v>45129</v>
      </c>
      <c r="AA9552" s="2">
        <v>0.43396990740740743</v>
      </c>
      <c r="AB9552" s="2">
        <v>0.79305555555555562</v>
      </c>
      <c r="AC9552" t="s">
        <v>44</v>
      </c>
      <c r="AD9552" t="s">
        <v>45</v>
      </c>
      <c r="AE9552" t="s">
        <v>44</v>
      </c>
      <c r="AF9552">
        <v>82</v>
      </c>
    </row>
    <row r="9553" spans="1:32">
      <c r="A9553">
        <v>36020</v>
      </c>
      <c r="B9553">
        <v>35120</v>
      </c>
      <c r="C9553" t="s">
        <v>276</v>
      </c>
      <c r="D9553" t="s">
        <v>1122</v>
      </c>
      <c r="E9553" t="s">
        <v>48</v>
      </c>
      <c r="F9553" t="s">
        <v>45950</v>
      </c>
      <c r="G9553">
        <v>4224595862</v>
      </c>
      <c r="H9553" t="s">
        <v>37</v>
      </c>
      <c r="I9553" s="1">
        <v>28318</v>
      </c>
      <c r="J9553" t="s">
        <v>45951</v>
      </c>
      <c r="K9553" t="s">
        <v>45952</v>
      </c>
      <c r="L9553">
        <v>28275</v>
      </c>
      <c r="M9553" t="s">
        <v>37</v>
      </c>
      <c r="N9553" s="1">
        <v>45223</v>
      </c>
      <c r="O9553" s="1">
        <v>45226</v>
      </c>
      <c r="P9553">
        <v>91</v>
      </c>
      <c r="Q9553">
        <v>4</v>
      </c>
      <c r="R9553" t="s">
        <v>53</v>
      </c>
      <c r="S9553">
        <v>2</v>
      </c>
      <c r="T9553">
        <v>1</v>
      </c>
      <c r="U9553">
        <v>3</v>
      </c>
      <c r="V9553">
        <v>375</v>
      </c>
      <c r="W9553" t="s">
        <v>54</v>
      </c>
      <c r="X9553" t="s">
        <v>45953</v>
      </c>
      <c r="Y9553" t="s">
        <v>6</v>
      </c>
      <c r="Z9553" s="1">
        <v>45202</v>
      </c>
      <c r="AA9553" s="2">
        <v>3.2754629629629631E-3</v>
      </c>
      <c r="AB9553" s="2">
        <v>9.3946759259259258E-2</v>
      </c>
      <c r="AC9553" t="s">
        <v>45</v>
      </c>
      <c r="AD9553" t="s">
        <v>44</v>
      </c>
      <c r="AE9553" t="s">
        <v>45</v>
      </c>
      <c r="AF9553">
        <v>125</v>
      </c>
    </row>
    <row r="9554" spans="1:32">
      <c r="A9554">
        <v>36022</v>
      </c>
      <c r="B9554">
        <v>35122</v>
      </c>
      <c r="C9554" t="s">
        <v>1360</v>
      </c>
      <c r="D9554" t="s">
        <v>22865</v>
      </c>
      <c r="E9554" t="s">
        <v>34</v>
      </c>
      <c r="F9554" t="s">
        <v>45954</v>
      </c>
      <c r="G9554" t="s">
        <v>45955</v>
      </c>
      <c r="H9554" t="s">
        <v>1301</v>
      </c>
      <c r="I9554" s="1">
        <v>27531</v>
      </c>
      <c r="J9554" t="s">
        <v>45956</v>
      </c>
      <c r="K9554" t="s">
        <v>45957</v>
      </c>
      <c r="L9554">
        <v>26151</v>
      </c>
      <c r="M9554" t="s">
        <v>1301</v>
      </c>
      <c r="N9554" s="1">
        <v>45078</v>
      </c>
      <c r="O9554" s="1">
        <v>45081</v>
      </c>
      <c r="P9554">
        <v>8</v>
      </c>
      <c r="Q9554">
        <v>1</v>
      </c>
      <c r="R9554" t="s">
        <v>63</v>
      </c>
      <c r="S9554">
        <v>4</v>
      </c>
      <c r="T9554">
        <v>1</v>
      </c>
      <c r="U9554">
        <v>3</v>
      </c>
      <c r="V9554">
        <v>237</v>
      </c>
      <c r="W9554" t="s">
        <v>54</v>
      </c>
      <c r="X9554" t="s">
        <v>45958</v>
      </c>
      <c r="Y9554" t="s">
        <v>6</v>
      </c>
      <c r="Z9554" s="1">
        <v>45055</v>
      </c>
      <c r="AA9554" s="2">
        <v>0.4526736111111111</v>
      </c>
      <c r="AB9554" s="2">
        <v>0.58583333333333332</v>
      </c>
      <c r="AC9554" t="s">
        <v>45</v>
      </c>
      <c r="AD9554" t="s">
        <v>45</v>
      </c>
      <c r="AE9554" t="s">
        <v>44</v>
      </c>
      <c r="AF9554">
        <v>79</v>
      </c>
    </row>
    <row r="9555" spans="1:32">
      <c r="A9555">
        <v>36026</v>
      </c>
      <c r="B9555">
        <v>35126</v>
      </c>
      <c r="C9555" t="s">
        <v>4512</v>
      </c>
      <c r="D9555" t="s">
        <v>10055</v>
      </c>
      <c r="E9555" t="s">
        <v>48</v>
      </c>
      <c r="F9555" t="s">
        <v>45959</v>
      </c>
      <c r="G9555" t="s">
        <v>45960</v>
      </c>
      <c r="H9555" t="s">
        <v>330</v>
      </c>
      <c r="I9555" s="1">
        <v>17510</v>
      </c>
      <c r="J9555" t="s">
        <v>45961</v>
      </c>
      <c r="K9555" t="s">
        <v>14991</v>
      </c>
      <c r="L9555">
        <v>65502</v>
      </c>
      <c r="M9555" t="s">
        <v>330</v>
      </c>
      <c r="N9555" s="1">
        <v>45110</v>
      </c>
      <c r="O9555" s="1">
        <v>45111</v>
      </c>
      <c r="P9555">
        <v>38</v>
      </c>
      <c r="Q9555">
        <v>2</v>
      </c>
      <c r="R9555" t="s">
        <v>63</v>
      </c>
      <c r="S9555">
        <v>4</v>
      </c>
      <c r="T9555">
        <v>1</v>
      </c>
      <c r="U9555">
        <v>1</v>
      </c>
      <c r="V9555">
        <v>68</v>
      </c>
      <c r="W9555" t="s">
        <v>54</v>
      </c>
      <c r="X9555" t="s">
        <v>45962</v>
      </c>
      <c r="Y9555" t="s">
        <v>81</v>
      </c>
      <c r="Z9555" s="1">
        <v>45096</v>
      </c>
      <c r="AA9555" s="2">
        <v>0.61927083333333333</v>
      </c>
      <c r="AB9555" s="2">
        <v>0.66626157407407405</v>
      </c>
      <c r="AC9555" t="s">
        <v>45</v>
      </c>
      <c r="AD9555" t="s">
        <v>45</v>
      </c>
      <c r="AE9555" t="s">
        <v>45</v>
      </c>
      <c r="AF9555">
        <v>68</v>
      </c>
    </row>
    <row r="9556" spans="1:32">
      <c r="A9556">
        <v>36029</v>
      </c>
      <c r="B9556">
        <v>35129</v>
      </c>
      <c r="C9556" t="s">
        <v>384</v>
      </c>
      <c r="D9556" t="s">
        <v>8988</v>
      </c>
      <c r="E9556" t="s">
        <v>34</v>
      </c>
      <c r="F9556" t="s">
        <v>45963</v>
      </c>
      <c r="G9556" t="s">
        <v>45964</v>
      </c>
      <c r="H9556" t="s">
        <v>129</v>
      </c>
      <c r="I9556" s="1">
        <v>22848</v>
      </c>
      <c r="J9556" t="s">
        <v>45965</v>
      </c>
      <c r="K9556" t="s">
        <v>45966</v>
      </c>
      <c r="L9556">
        <v>95179</v>
      </c>
      <c r="M9556" t="s">
        <v>129</v>
      </c>
      <c r="N9556" s="1">
        <v>45284</v>
      </c>
      <c r="O9556" s="1">
        <v>45286</v>
      </c>
      <c r="P9556">
        <v>45</v>
      </c>
      <c r="Q9556">
        <v>2</v>
      </c>
      <c r="R9556" t="s">
        <v>40</v>
      </c>
      <c r="S9556">
        <v>2</v>
      </c>
      <c r="T9556">
        <v>1</v>
      </c>
      <c r="U9556">
        <v>2</v>
      </c>
      <c r="V9556">
        <v>404</v>
      </c>
      <c r="W9556" t="s">
        <v>41</v>
      </c>
      <c r="X9556" t="s">
        <v>45967</v>
      </c>
      <c r="Y9556" t="s">
        <v>43</v>
      </c>
      <c r="Z9556" s="1">
        <v>45253</v>
      </c>
      <c r="AA9556" s="2">
        <v>0.12318287037037036</v>
      </c>
      <c r="AB9556" s="2">
        <v>0.17649305555555558</v>
      </c>
      <c r="AC9556" t="s">
        <v>45</v>
      </c>
      <c r="AD9556" t="s">
        <v>44</v>
      </c>
      <c r="AE9556" t="s">
        <v>44</v>
      </c>
      <c r="AF9556">
        <v>202</v>
      </c>
    </row>
    <row r="9557" spans="1:32">
      <c r="A9557">
        <v>36034</v>
      </c>
      <c r="B9557">
        <v>35134</v>
      </c>
      <c r="C9557" t="s">
        <v>751</v>
      </c>
      <c r="D9557" t="s">
        <v>3912</v>
      </c>
      <c r="E9557" t="s">
        <v>48</v>
      </c>
      <c r="F9557" t="s">
        <v>45968</v>
      </c>
      <c r="G9557" t="s">
        <v>45969</v>
      </c>
      <c r="H9557" t="s">
        <v>725</v>
      </c>
      <c r="I9557" s="1">
        <v>21227</v>
      </c>
      <c r="J9557" t="s">
        <v>45970</v>
      </c>
      <c r="K9557" t="s">
        <v>11191</v>
      </c>
      <c r="L9557">
        <v>36439</v>
      </c>
      <c r="M9557" t="s">
        <v>725</v>
      </c>
      <c r="N9557" s="1">
        <v>45046</v>
      </c>
      <c r="O9557" s="1">
        <v>45047</v>
      </c>
      <c r="P9557">
        <v>27</v>
      </c>
      <c r="Q9557">
        <v>2</v>
      </c>
      <c r="R9557" t="s">
        <v>40</v>
      </c>
      <c r="S9557">
        <v>4</v>
      </c>
      <c r="T9557">
        <v>1</v>
      </c>
      <c r="U9557">
        <v>1</v>
      </c>
      <c r="V9557">
        <v>242</v>
      </c>
      <c r="W9557" t="s">
        <v>41</v>
      </c>
      <c r="X9557" t="s">
        <v>45971</v>
      </c>
      <c r="Y9557" t="s">
        <v>81</v>
      </c>
      <c r="Z9557" s="1">
        <v>45016</v>
      </c>
      <c r="AA9557" s="2">
        <v>0.98310185185185184</v>
      </c>
      <c r="AB9557" s="2">
        <v>0.18725694444444443</v>
      </c>
      <c r="AC9557" t="s">
        <v>44</v>
      </c>
      <c r="AD9557" t="s">
        <v>45</v>
      </c>
      <c r="AE9557" t="s">
        <v>45</v>
      </c>
      <c r="AF9557">
        <v>242</v>
      </c>
    </row>
    <row r="9558" spans="1:32">
      <c r="A9558">
        <v>36036</v>
      </c>
      <c r="B9558">
        <v>35136</v>
      </c>
      <c r="C9558" t="s">
        <v>119</v>
      </c>
      <c r="D9558" t="s">
        <v>27173</v>
      </c>
      <c r="E9558" t="s">
        <v>48</v>
      </c>
      <c r="F9558" t="s">
        <v>45972</v>
      </c>
      <c r="G9558" t="s">
        <v>45973</v>
      </c>
      <c r="H9558" t="s">
        <v>423</v>
      </c>
      <c r="I9558" s="1">
        <v>27096</v>
      </c>
      <c r="J9558" t="s">
        <v>45974</v>
      </c>
      <c r="K9558" t="s">
        <v>45975</v>
      </c>
      <c r="L9558">
        <v>97951</v>
      </c>
      <c r="M9558" t="s">
        <v>423</v>
      </c>
      <c r="N9558" s="1">
        <v>45071</v>
      </c>
      <c r="O9558" s="1">
        <v>45072</v>
      </c>
      <c r="P9558">
        <v>32</v>
      </c>
      <c r="Q9558">
        <v>2</v>
      </c>
      <c r="R9558" t="s">
        <v>63</v>
      </c>
      <c r="S9558">
        <v>1</v>
      </c>
      <c r="T9558">
        <v>2</v>
      </c>
      <c r="U9558">
        <v>1</v>
      </c>
      <c r="V9558">
        <v>87</v>
      </c>
      <c r="W9558" t="s">
        <v>54</v>
      </c>
      <c r="X9558" t="s">
        <v>45976</v>
      </c>
      <c r="Y9558" t="s">
        <v>43</v>
      </c>
      <c r="Z9558" s="1">
        <v>45057</v>
      </c>
      <c r="AA9558" s="2">
        <v>0.78782407407407407</v>
      </c>
      <c r="AB9558" s="2">
        <v>0.13828703703703704</v>
      </c>
      <c r="AC9558" t="s">
        <v>44</v>
      </c>
      <c r="AD9558" t="s">
        <v>45</v>
      </c>
      <c r="AE9558" t="s">
        <v>45</v>
      </c>
      <c r="AF9558">
        <v>87</v>
      </c>
    </row>
    <row r="9559" spans="1:32">
      <c r="A9559">
        <v>36038</v>
      </c>
      <c r="B9559">
        <v>35138</v>
      </c>
      <c r="C9559" t="s">
        <v>915</v>
      </c>
      <c r="D9559" t="s">
        <v>716</v>
      </c>
      <c r="E9559" t="s">
        <v>48</v>
      </c>
      <c r="F9559" t="s">
        <v>45977</v>
      </c>
      <c r="G9559" t="s">
        <v>45978</v>
      </c>
      <c r="H9559" t="s">
        <v>530</v>
      </c>
      <c r="I9559" s="1">
        <v>34386</v>
      </c>
      <c r="J9559" t="s">
        <v>45979</v>
      </c>
      <c r="K9559" t="s">
        <v>45980</v>
      </c>
      <c r="L9559">
        <v>39260</v>
      </c>
      <c r="M9559" t="s">
        <v>530</v>
      </c>
      <c r="N9559" s="1">
        <v>44954</v>
      </c>
      <c r="O9559" s="1">
        <v>44956</v>
      </c>
      <c r="P9559">
        <v>64</v>
      </c>
      <c r="Q9559">
        <v>3</v>
      </c>
      <c r="R9559" t="s">
        <v>53</v>
      </c>
      <c r="S9559">
        <v>1</v>
      </c>
      <c r="T9559">
        <v>1</v>
      </c>
      <c r="U9559">
        <v>2</v>
      </c>
      <c r="V9559">
        <v>260</v>
      </c>
      <c r="W9559" t="s">
        <v>41</v>
      </c>
      <c r="X9559" t="s">
        <v>45981</v>
      </c>
      <c r="Y9559" t="s">
        <v>6</v>
      </c>
      <c r="Z9559" s="1">
        <v>44946</v>
      </c>
      <c r="AA9559" s="2">
        <v>0.13310185185185186</v>
      </c>
      <c r="AB9559" s="2">
        <v>0.57874999999999999</v>
      </c>
      <c r="AC9559" t="s">
        <v>45</v>
      </c>
      <c r="AD9559" t="s">
        <v>44</v>
      </c>
      <c r="AE9559" t="s">
        <v>45</v>
      </c>
      <c r="AF9559">
        <v>130</v>
      </c>
    </row>
    <row r="9560" spans="1:32">
      <c r="A9560">
        <v>36041</v>
      </c>
      <c r="B9560">
        <v>35141</v>
      </c>
      <c r="C9560" t="s">
        <v>3403</v>
      </c>
      <c r="D9560" t="s">
        <v>45982</v>
      </c>
      <c r="E9560" t="s">
        <v>48</v>
      </c>
      <c r="F9560" t="s">
        <v>45983</v>
      </c>
      <c r="G9560" t="s">
        <v>45984</v>
      </c>
      <c r="H9560" t="s">
        <v>295</v>
      </c>
      <c r="I9560" s="1">
        <v>20739</v>
      </c>
      <c r="J9560" t="s">
        <v>45985</v>
      </c>
      <c r="K9560" t="s">
        <v>45986</v>
      </c>
      <c r="L9560">
        <v>49978</v>
      </c>
      <c r="M9560" t="s">
        <v>295</v>
      </c>
      <c r="N9560" s="1">
        <v>45235</v>
      </c>
      <c r="O9560" s="1">
        <v>45240</v>
      </c>
      <c r="P9560">
        <v>36</v>
      </c>
      <c r="Q9560">
        <v>2</v>
      </c>
      <c r="R9560" t="s">
        <v>40</v>
      </c>
      <c r="S9560">
        <v>2</v>
      </c>
      <c r="T9560">
        <v>2</v>
      </c>
      <c r="U9560">
        <v>5</v>
      </c>
      <c r="V9560">
        <v>1240</v>
      </c>
      <c r="W9560" t="s">
        <v>54</v>
      </c>
      <c r="X9560" t="s">
        <v>45987</v>
      </c>
      <c r="Y9560" t="s">
        <v>6</v>
      </c>
      <c r="Z9560" s="1">
        <v>45229</v>
      </c>
      <c r="AA9560" s="2">
        <v>0.87618055555555552</v>
      </c>
      <c r="AB9560" s="2">
        <v>0.66005787037037034</v>
      </c>
      <c r="AC9560" t="s">
        <v>45</v>
      </c>
      <c r="AD9560" t="s">
        <v>45</v>
      </c>
      <c r="AE9560" t="s">
        <v>45</v>
      </c>
      <c r="AF9560">
        <v>248</v>
      </c>
    </row>
    <row r="9561" spans="1:32">
      <c r="A9561">
        <v>36042</v>
      </c>
      <c r="B9561">
        <v>35142</v>
      </c>
      <c r="C9561" t="s">
        <v>3380</v>
      </c>
      <c r="D9561" t="s">
        <v>14372</v>
      </c>
      <c r="E9561" t="s">
        <v>34</v>
      </c>
      <c r="F9561" t="s">
        <v>45988</v>
      </c>
      <c r="G9561" t="s">
        <v>45989</v>
      </c>
      <c r="H9561" t="s">
        <v>135</v>
      </c>
      <c r="I9561" s="1">
        <v>22843</v>
      </c>
      <c r="J9561" t="s">
        <v>45990</v>
      </c>
      <c r="K9561" t="s">
        <v>24906</v>
      </c>
      <c r="L9561">
        <v>33349</v>
      </c>
      <c r="M9561" t="s">
        <v>135</v>
      </c>
      <c r="N9561" s="1">
        <v>45261</v>
      </c>
      <c r="O9561" s="1">
        <v>45263</v>
      </c>
      <c r="P9561">
        <v>70</v>
      </c>
      <c r="Q9561">
        <v>3</v>
      </c>
      <c r="R9561" t="s">
        <v>53</v>
      </c>
      <c r="S9561">
        <v>1</v>
      </c>
      <c r="T9561">
        <v>0</v>
      </c>
      <c r="U9561">
        <v>2</v>
      </c>
      <c r="V9561">
        <v>278</v>
      </c>
      <c r="W9561" t="s">
        <v>41</v>
      </c>
      <c r="X9561" t="s">
        <v>45991</v>
      </c>
      <c r="Y9561" t="s">
        <v>43</v>
      </c>
      <c r="Z9561" s="1">
        <v>45227</v>
      </c>
      <c r="AA9561" s="2">
        <v>0.88829861111111119</v>
      </c>
      <c r="AB9561" s="2">
        <v>0.14979166666666668</v>
      </c>
      <c r="AC9561" t="s">
        <v>45</v>
      </c>
      <c r="AD9561" t="s">
        <v>44</v>
      </c>
      <c r="AE9561" t="s">
        <v>44</v>
      </c>
      <c r="AF9561">
        <v>139</v>
      </c>
    </row>
    <row r="9562" spans="1:32">
      <c r="A9562">
        <v>36043</v>
      </c>
      <c r="B9562">
        <v>35143</v>
      </c>
      <c r="C9562" t="s">
        <v>391</v>
      </c>
      <c r="D9562" t="s">
        <v>4473</v>
      </c>
      <c r="E9562" t="s">
        <v>34</v>
      </c>
      <c r="F9562" t="s">
        <v>45992</v>
      </c>
      <c r="G9562">
        <v>2358436911</v>
      </c>
      <c r="H9562" t="s">
        <v>129</v>
      </c>
      <c r="I9562" s="1">
        <v>27195</v>
      </c>
      <c r="J9562" t="s">
        <v>45993</v>
      </c>
      <c r="K9562" t="s">
        <v>45994</v>
      </c>
      <c r="L9562">
        <v>7535</v>
      </c>
      <c r="M9562" t="s">
        <v>129</v>
      </c>
      <c r="N9562" s="1">
        <v>45224</v>
      </c>
      <c r="O9562" s="1">
        <v>45229</v>
      </c>
      <c r="P9562">
        <v>90</v>
      </c>
      <c r="Q9562">
        <v>4</v>
      </c>
      <c r="R9562" t="s">
        <v>40</v>
      </c>
      <c r="S9562">
        <v>1</v>
      </c>
      <c r="T9562">
        <v>2</v>
      </c>
      <c r="U9562">
        <v>5</v>
      </c>
      <c r="V9562">
        <v>1160</v>
      </c>
      <c r="W9562" t="s">
        <v>41</v>
      </c>
      <c r="X9562" t="s">
        <v>45995</v>
      </c>
      <c r="Y9562" t="s">
        <v>6</v>
      </c>
      <c r="Z9562" s="1">
        <v>45208</v>
      </c>
      <c r="AA9562" s="2">
        <v>0.93732638888888886</v>
      </c>
      <c r="AB9562" s="2">
        <v>4.6932870370370368E-2</v>
      </c>
      <c r="AC9562" t="s">
        <v>45</v>
      </c>
      <c r="AD9562" t="s">
        <v>44</v>
      </c>
      <c r="AE9562" t="s">
        <v>45</v>
      </c>
      <c r="AF9562">
        <v>232</v>
      </c>
    </row>
    <row r="9563" spans="1:32">
      <c r="A9563">
        <v>36050</v>
      </c>
      <c r="B9563">
        <v>35150</v>
      </c>
      <c r="C9563" t="s">
        <v>229</v>
      </c>
      <c r="D9563" t="s">
        <v>402</v>
      </c>
      <c r="E9563" t="s">
        <v>34</v>
      </c>
      <c r="F9563" t="s">
        <v>45996</v>
      </c>
      <c r="G9563" t="s">
        <v>45997</v>
      </c>
      <c r="H9563" t="s">
        <v>225</v>
      </c>
      <c r="I9563" s="1">
        <v>28472</v>
      </c>
      <c r="J9563" t="s">
        <v>45998</v>
      </c>
      <c r="K9563" t="s">
        <v>45999</v>
      </c>
      <c r="L9563">
        <v>30447</v>
      </c>
      <c r="M9563" t="s">
        <v>225</v>
      </c>
      <c r="N9563" s="1">
        <v>45091</v>
      </c>
      <c r="O9563" s="1">
        <v>45092</v>
      </c>
      <c r="P9563">
        <v>42</v>
      </c>
      <c r="Q9563">
        <v>2</v>
      </c>
      <c r="R9563" t="s">
        <v>40</v>
      </c>
      <c r="S9563">
        <v>4</v>
      </c>
      <c r="T9563">
        <v>1</v>
      </c>
      <c r="U9563">
        <v>1</v>
      </c>
      <c r="V9563">
        <v>213</v>
      </c>
      <c r="W9563" t="s">
        <v>54</v>
      </c>
      <c r="X9563" t="s">
        <v>46000</v>
      </c>
      <c r="Y9563" t="s">
        <v>43</v>
      </c>
      <c r="Z9563" s="1">
        <v>45072</v>
      </c>
      <c r="AA9563" s="2">
        <v>0.61289351851851859</v>
      </c>
      <c r="AB9563" s="2">
        <v>0.55762731481481487</v>
      </c>
      <c r="AC9563" t="s">
        <v>44</v>
      </c>
      <c r="AD9563" t="s">
        <v>45</v>
      </c>
      <c r="AE9563" t="s">
        <v>44</v>
      </c>
      <c r="AF9563">
        <v>213</v>
      </c>
    </row>
    <row r="9564" spans="1:32">
      <c r="A9564">
        <v>36051</v>
      </c>
      <c r="B9564">
        <v>35151</v>
      </c>
      <c r="C9564" t="s">
        <v>112</v>
      </c>
      <c r="D9564" t="s">
        <v>1783</v>
      </c>
      <c r="E9564" t="s">
        <v>34</v>
      </c>
      <c r="F9564" t="s">
        <v>46001</v>
      </c>
      <c r="G9564" t="s">
        <v>46002</v>
      </c>
      <c r="H9564" t="s">
        <v>725</v>
      </c>
      <c r="I9564" s="1">
        <v>18246</v>
      </c>
      <c r="J9564" t="s">
        <v>46003</v>
      </c>
      <c r="K9564" t="s">
        <v>46004</v>
      </c>
      <c r="L9564">
        <v>68672</v>
      </c>
      <c r="M9564" t="s">
        <v>725</v>
      </c>
      <c r="N9564" s="1">
        <v>45012</v>
      </c>
      <c r="O9564" s="1">
        <v>45016</v>
      </c>
      <c r="P9564">
        <v>70</v>
      </c>
      <c r="Q9564">
        <v>3</v>
      </c>
      <c r="R9564" t="s">
        <v>53</v>
      </c>
      <c r="S9564">
        <v>3</v>
      </c>
      <c r="T9564">
        <v>0</v>
      </c>
      <c r="U9564">
        <v>4</v>
      </c>
      <c r="V9564">
        <v>480</v>
      </c>
      <c r="W9564" t="s">
        <v>54</v>
      </c>
      <c r="X9564" t="s">
        <v>46005</v>
      </c>
      <c r="Y9564" t="s">
        <v>81</v>
      </c>
      <c r="Z9564" s="1">
        <v>44993</v>
      </c>
      <c r="AA9564" s="2">
        <v>0.60969907407407409</v>
      </c>
      <c r="AB9564" s="2">
        <v>0.48571759259259256</v>
      </c>
      <c r="AC9564" t="s">
        <v>44</v>
      </c>
      <c r="AD9564" t="s">
        <v>44</v>
      </c>
      <c r="AE9564" t="s">
        <v>45</v>
      </c>
      <c r="AF9564">
        <v>120</v>
      </c>
    </row>
    <row r="9565" spans="1:32">
      <c r="A9565">
        <v>36053</v>
      </c>
      <c r="B9565">
        <v>35153</v>
      </c>
      <c r="C9565" t="s">
        <v>3403</v>
      </c>
      <c r="D9565" t="s">
        <v>2978</v>
      </c>
      <c r="E9565" t="s">
        <v>34</v>
      </c>
      <c r="F9565" t="s">
        <v>30910</v>
      </c>
      <c r="G9565" t="s">
        <v>46006</v>
      </c>
      <c r="H9565" t="s">
        <v>171</v>
      </c>
      <c r="I9565" s="1">
        <v>20821</v>
      </c>
      <c r="J9565" t="s">
        <v>46007</v>
      </c>
      <c r="K9565" t="s">
        <v>46008</v>
      </c>
      <c r="L9565">
        <v>61566</v>
      </c>
      <c r="M9565" t="s">
        <v>171</v>
      </c>
      <c r="N9565" s="1">
        <v>45223</v>
      </c>
      <c r="O9565" s="1">
        <v>45226</v>
      </c>
      <c r="P9565">
        <v>87</v>
      </c>
      <c r="Q9565">
        <v>4</v>
      </c>
      <c r="R9565" t="s">
        <v>40</v>
      </c>
      <c r="S9565">
        <v>4</v>
      </c>
      <c r="T9565">
        <v>2</v>
      </c>
      <c r="U9565">
        <v>3</v>
      </c>
      <c r="V9565">
        <v>633</v>
      </c>
      <c r="W9565" t="s">
        <v>54</v>
      </c>
      <c r="X9565" t="s">
        <v>46009</v>
      </c>
      <c r="Y9565" t="s">
        <v>43</v>
      </c>
      <c r="Z9565" s="1">
        <v>45200</v>
      </c>
      <c r="AA9565" s="2">
        <v>0.82768518518518519</v>
      </c>
      <c r="AB9565" s="2">
        <v>0.50259259259259259</v>
      </c>
      <c r="AC9565" t="s">
        <v>45</v>
      </c>
      <c r="AD9565" t="s">
        <v>44</v>
      </c>
      <c r="AE9565" t="s">
        <v>44</v>
      </c>
      <c r="AF9565">
        <v>211</v>
      </c>
    </row>
    <row r="9566" spans="1:32">
      <c r="A9566">
        <v>36056</v>
      </c>
      <c r="B9566">
        <v>35156</v>
      </c>
      <c r="C9566" t="s">
        <v>197</v>
      </c>
      <c r="D9566" t="s">
        <v>4275</v>
      </c>
      <c r="E9566" t="s">
        <v>34</v>
      </c>
      <c r="F9566" t="s">
        <v>46010</v>
      </c>
      <c r="G9566" t="s">
        <v>46011</v>
      </c>
      <c r="H9566" t="s">
        <v>1442</v>
      </c>
      <c r="I9566" s="1">
        <v>17606</v>
      </c>
      <c r="J9566" t="s">
        <v>46012</v>
      </c>
      <c r="K9566" t="s">
        <v>1285</v>
      </c>
      <c r="L9566">
        <v>60563</v>
      </c>
      <c r="M9566" t="s">
        <v>1442</v>
      </c>
      <c r="N9566" s="1">
        <v>45269</v>
      </c>
      <c r="O9566" s="1">
        <v>45272</v>
      </c>
      <c r="P9566">
        <v>46</v>
      </c>
      <c r="Q9566">
        <v>2</v>
      </c>
      <c r="R9566" t="s">
        <v>53</v>
      </c>
      <c r="S9566">
        <v>2</v>
      </c>
      <c r="T9566">
        <v>0</v>
      </c>
      <c r="U9566">
        <v>3</v>
      </c>
      <c r="V9566">
        <v>378</v>
      </c>
      <c r="W9566" t="s">
        <v>41</v>
      </c>
      <c r="X9566" t="s">
        <v>46013</v>
      </c>
      <c r="Y9566" t="s">
        <v>6</v>
      </c>
      <c r="Z9566" s="1">
        <v>45238</v>
      </c>
      <c r="AA9566" s="2">
        <v>0.24437500000000001</v>
      </c>
      <c r="AB9566" s="2">
        <v>0.25408564814814816</v>
      </c>
      <c r="AC9566" t="s">
        <v>45</v>
      </c>
      <c r="AD9566" t="s">
        <v>44</v>
      </c>
      <c r="AE9566" t="s">
        <v>45</v>
      </c>
      <c r="AF9566">
        <v>126</v>
      </c>
    </row>
    <row r="9567" spans="1:32">
      <c r="A9567">
        <v>36057</v>
      </c>
      <c r="B9567">
        <v>35157</v>
      </c>
      <c r="C9567" t="s">
        <v>5934</v>
      </c>
      <c r="D9567" t="s">
        <v>1256</v>
      </c>
      <c r="E9567" t="s">
        <v>34</v>
      </c>
      <c r="F9567" t="s">
        <v>46014</v>
      </c>
      <c r="G9567" t="s">
        <v>46015</v>
      </c>
      <c r="H9567" t="s">
        <v>530</v>
      </c>
      <c r="I9567" s="1">
        <v>17280</v>
      </c>
      <c r="J9567" t="s">
        <v>46016</v>
      </c>
      <c r="K9567" t="s">
        <v>46017</v>
      </c>
      <c r="L9567">
        <v>50223</v>
      </c>
      <c r="M9567" t="s">
        <v>530</v>
      </c>
      <c r="N9567" s="1">
        <v>45043</v>
      </c>
      <c r="O9567" s="1">
        <v>45044</v>
      </c>
      <c r="P9567">
        <v>99</v>
      </c>
      <c r="Q9567">
        <v>4</v>
      </c>
      <c r="R9567" t="s">
        <v>40</v>
      </c>
      <c r="S9567">
        <v>2</v>
      </c>
      <c r="T9567">
        <v>0</v>
      </c>
      <c r="U9567">
        <v>1</v>
      </c>
      <c r="V9567">
        <v>234</v>
      </c>
      <c r="W9567" t="s">
        <v>41</v>
      </c>
      <c r="X9567" t="s">
        <v>46018</v>
      </c>
      <c r="Y9567" t="s">
        <v>65</v>
      </c>
      <c r="Z9567" s="1">
        <v>45014</v>
      </c>
      <c r="AA9567" s="2">
        <v>0.52440972222222226</v>
      </c>
      <c r="AB9567" s="2">
        <v>5.4976851851851853E-3</v>
      </c>
      <c r="AC9567" t="s">
        <v>45</v>
      </c>
      <c r="AD9567" t="s">
        <v>45</v>
      </c>
      <c r="AE9567" t="s">
        <v>45</v>
      </c>
      <c r="AF9567">
        <v>234</v>
      </c>
    </row>
    <row r="9568" spans="1:32">
      <c r="A9568">
        <v>36061</v>
      </c>
      <c r="B9568">
        <v>35161</v>
      </c>
      <c r="C9568" t="s">
        <v>4178</v>
      </c>
      <c r="D9568" t="s">
        <v>314</v>
      </c>
      <c r="E9568" t="s">
        <v>34</v>
      </c>
      <c r="F9568" t="s">
        <v>46019</v>
      </c>
      <c r="G9568" t="s">
        <v>46020</v>
      </c>
      <c r="H9568" t="s">
        <v>115</v>
      </c>
      <c r="I9568" s="1">
        <v>24778</v>
      </c>
      <c r="J9568" t="s">
        <v>46021</v>
      </c>
      <c r="K9568" t="s">
        <v>46022</v>
      </c>
      <c r="L9568">
        <v>57815</v>
      </c>
      <c r="M9568" t="s">
        <v>115</v>
      </c>
      <c r="N9568" s="1">
        <v>45122</v>
      </c>
      <c r="O9568" s="1">
        <v>45124</v>
      </c>
      <c r="P9568">
        <v>70</v>
      </c>
      <c r="Q9568">
        <v>3</v>
      </c>
      <c r="R9568" t="s">
        <v>53</v>
      </c>
      <c r="S9568">
        <v>4</v>
      </c>
      <c r="T9568">
        <v>0</v>
      </c>
      <c r="U9568">
        <v>2</v>
      </c>
      <c r="V9568">
        <v>262</v>
      </c>
      <c r="W9568" t="s">
        <v>41</v>
      </c>
      <c r="X9568" t="s">
        <v>46023</v>
      </c>
      <c r="Y9568" t="s">
        <v>81</v>
      </c>
      <c r="Z9568" s="1">
        <v>45104</v>
      </c>
      <c r="AA9568" s="2">
        <v>0.7961111111111111</v>
      </c>
      <c r="AB9568" s="2">
        <v>0.18680555555555556</v>
      </c>
      <c r="AC9568" t="s">
        <v>45</v>
      </c>
      <c r="AD9568" t="s">
        <v>45</v>
      </c>
      <c r="AE9568" t="s">
        <v>45</v>
      </c>
      <c r="AF9568">
        <v>131</v>
      </c>
    </row>
    <row r="9569" spans="1:32">
      <c r="A9569">
        <v>36062</v>
      </c>
      <c r="B9569">
        <v>35162</v>
      </c>
      <c r="C9569" t="s">
        <v>552</v>
      </c>
      <c r="D9569" t="s">
        <v>1209</v>
      </c>
      <c r="E9569" t="s">
        <v>34</v>
      </c>
      <c r="F9569" t="s">
        <v>13955</v>
      </c>
      <c r="G9569" t="s">
        <v>46024</v>
      </c>
      <c r="H9569" t="s">
        <v>692</v>
      </c>
      <c r="I9569" s="1">
        <v>28628</v>
      </c>
      <c r="J9569" t="s">
        <v>46025</v>
      </c>
      <c r="K9569" t="s">
        <v>7083</v>
      </c>
      <c r="L9569">
        <v>79500</v>
      </c>
      <c r="M9569" t="s">
        <v>692</v>
      </c>
      <c r="N9569" s="1">
        <v>45081</v>
      </c>
      <c r="O9569" s="1">
        <v>45085</v>
      </c>
      <c r="P9569">
        <v>4</v>
      </c>
      <c r="Q9569">
        <v>1</v>
      </c>
      <c r="R9569" t="s">
        <v>53</v>
      </c>
      <c r="S9569">
        <v>3</v>
      </c>
      <c r="T9569">
        <v>0</v>
      </c>
      <c r="U9569">
        <v>4</v>
      </c>
      <c r="V9569">
        <v>600</v>
      </c>
      <c r="W9569" t="s">
        <v>54</v>
      </c>
      <c r="X9569" t="s">
        <v>46026</v>
      </c>
      <c r="Y9569" t="s">
        <v>65</v>
      </c>
      <c r="Z9569" s="1">
        <v>45069</v>
      </c>
      <c r="AA9569" s="2">
        <v>0.2654050925925926</v>
      </c>
      <c r="AB9569" s="2">
        <v>0.34204861111111112</v>
      </c>
      <c r="AC9569" t="s">
        <v>44</v>
      </c>
      <c r="AD9569" t="s">
        <v>45</v>
      </c>
      <c r="AE9569" t="s">
        <v>45</v>
      </c>
      <c r="AF9569">
        <v>150</v>
      </c>
    </row>
    <row r="9570" spans="1:32">
      <c r="A9570">
        <v>36063</v>
      </c>
      <c r="B9570">
        <v>35163</v>
      </c>
      <c r="C9570" t="s">
        <v>5955</v>
      </c>
      <c r="D9570" t="s">
        <v>45982</v>
      </c>
      <c r="E9570" t="s">
        <v>48</v>
      </c>
      <c r="F9570" t="s">
        <v>46027</v>
      </c>
      <c r="G9570" t="s">
        <v>46028</v>
      </c>
      <c r="H9570" t="s">
        <v>179</v>
      </c>
      <c r="I9570" s="1">
        <v>25960</v>
      </c>
      <c r="J9570" t="s">
        <v>46029</v>
      </c>
      <c r="K9570" t="s">
        <v>21144</v>
      </c>
      <c r="L9570">
        <v>84855</v>
      </c>
      <c r="M9570" t="s">
        <v>179</v>
      </c>
      <c r="N9570" s="1">
        <v>45281</v>
      </c>
      <c r="O9570" s="1">
        <v>45282</v>
      </c>
      <c r="P9570">
        <v>93</v>
      </c>
      <c r="Q9570">
        <v>4</v>
      </c>
      <c r="R9570" t="s">
        <v>40</v>
      </c>
      <c r="S9570">
        <v>4</v>
      </c>
      <c r="T9570">
        <v>0</v>
      </c>
      <c r="U9570">
        <v>1</v>
      </c>
      <c r="V9570">
        <v>232</v>
      </c>
      <c r="W9570" t="s">
        <v>41</v>
      </c>
      <c r="X9570" t="s">
        <v>46030</v>
      </c>
      <c r="Y9570" t="s">
        <v>43</v>
      </c>
      <c r="Z9570" s="1">
        <v>45250</v>
      </c>
      <c r="AA9570" s="2">
        <v>0.91651620370370368</v>
      </c>
      <c r="AB9570" s="2">
        <v>0.62734953703703711</v>
      </c>
      <c r="AC9570" t="s">
        <v>44</v>
      </c>
      <c r="AD9570" t="s">
        <v>44</v>
      </c>
      <c r="AE9570" t="s">
        <v>44</v>
      </c>
      <c r="AF9570">
        <v>232</v>
      </c>
    </row>
    <row r="9571" spans="1:32">
      <c r="A9571">
        <v>36065</v>
      </c>
      <c r="B9571">
        <v>35165</v>
      </c>
      <c r="C9571" t="s">
        <v>1367</v>
      </c>
      <c r="D9571" t="s">
        <v>3415</v>
      </c>
      <c r="E9571" t="s">
        <v>48</v>
      </c>
      <c r="F9571" t="s">
        <v>13460</v>
      </c>
      <c r="G9571" t="s">
        <v>46031</v>
      </c>
      <c r="H9571" t="s">
        <v>122</v>
      </c>
      <c r="I9571" s="1">
        <v>24977</v>
      </c>
      <c r="J9571" t="s">
        <v>46032</v>
      </c>
      <c r="K9571" t="s">
        <v>46033</v>
      </c>
      <c r="L9571">
        <v>58356</v>
      </c>
      <c r="M9571" t="s">
        <v>122</v>
      </c>
      <c r="N9571" s="1">
        <v>45304</v>
      </c>
      <c r="O9571" s="1">
        <v>45305</v>
      </c>
      <c r="P9571">
        <v>91</v>
      </c>
      <c r="Q9571">
        <v>4</v>
      </c>
      <c r="R9571" t="s">
        <v>53</v>
      </c>
      <c r="S9571">
        <v>3</v>
      </c>
      <c r="T9571">
        <v>2</v>
      </c>
      <c r="U9571">
        <v>1</v>
      </c>
      <c r="V9571">
        <v>140</v>
      </c>
      <c r="W9571" t="s">
        <v>54</v>
      </c>
      <c r="X9571" t="s">
        <v>46034</v>
      </c>
      <c r="Y9571" t="s">
        <v>81</v>
      </c>
      <c r="Z9571" s="1">
        <v>45269</v>
      </c>
      <c r="AA9571" s="2">
        <v>0.83451388888888889</v>
      </c>
      <c r="AB9571" s="2">
        <v>0.69314814814814818</v>
      </c>
      <c r="AC9571" t="s">
        <v>45</v>
      </c>
      <c r="AD9571" t="s">
        <v>44</v>
      </c>
      <c r="AE9571" t="s">
        <v>45</v>
      </c>
      <c r="AF9571">
        <v>140</v>
      </c>
    </row>
    <row r="9572" spans="1:32">
      <c r="A9572">
        <v>36070</v>
      </c>
      <c r="B9572">
        <v>35170</v>
      </c>
      <c r="C9572" t="s">
        <v>2415</v>
      </c>
      <c r="D9572" t="s">
        <v>1703</v>
      </c>
      <c r="E9572" t="s">
        <v>34</v>
      </c>
      <c r="F9572" t="s">
        <v>46035</v>
      </c>
      <c r="G9572" t="s">
        <v>46036</v>
      </c>
      <c r="H9572" t="s">
        <v>179</v>
      </c>
      <c r="I9572" s="1">
        <v>31578</v>
      </c>
      <c r="J9572" t="s">
        <v>46037</v>
      </c>
      <c r="K9572" t="s">
        <v>26971</v>
      </c>
      <c r="L9572">
        <v>76369</v>
      </c>
      <c r="M9572" t="s">
        <v>179</v>
      </c>
      <c r="N9572" s="1">
        <v>44972</v>
      </c>
      <c r="O9572" s="1">
        <v>44973</v>
      </c>
      <c r="P9572">
        <v>17</v>
      </c>
      <c r="Q9572">
        <v>1</v>
      </c>
      <c r="R9572" t="s">
        <v>63</v>
      </c>
      <c r="S9572">
        <v>4</v>
      </c>
      <c r="T9572">
        <v>2</v>
      </c>
      <c r="U9572">
        <v>1</v>
      </c>
      <c r="V9572">
        <v>89</v>
      </c>
      <c r="W9572" t="s">
        <v>41</v>
      </c>
      <c r="X9572" t="s">
        <v>46038</v>
      </c>
      <c r="Y9572" t="s">
        <v>81</v>
      </c>
      <c r="Z9572" s="1">
        <v>44937</v>
      </c>
      <c r="AA9572" s="2">
        <v>0.20848379629629629</v>
      </c>
      <c r="AB9572" s="2">
        <v>0.96174768518518527</v>
      </c>
      <c r="AC9572" t="s">
        <v>44</v>
      </c>
      <c r="AD9572" t="s">
        <v>44</v>
      </c>
      <c r="AE9572" t="s">
        <v>44</v>
      </c>
      <c r="AF9572">
        <v>89</v>
      </c>
    </row>
    <row r="9573" spans="1:32">
      <c r="A9573">
        <v>36071</v>
      </c>
      <c r="B9573">
        <v>35171</v>
      </c>
      <c r="C9573" t="s">
        <v>822</v>
      </c>
      <c r="D9573" t="s">
        <v>1453</v>
      </c>
      <c r="E9573" t="s">
        <v>34</v>
      </c>
      <c r="F9573" t="s">
        <v>46039</v>
      </c>
      <c r="G9573" t="s">
        <v>46040</v>
      </c>
      <c r="H9573" t="s">
        <v>537</v>
      </c>
      <c r="I9573" s="1">
        <v>21883</v>
      </c>
      <c r="J9573" t="s">
        <v>46041</v>
      </c>
      <c r="K9573" t="s">
        <v>46042</v>
      </c>
      <c r="L9573">
        <v>13039</v>
      </c>
      <c r="M9573" t="s">
        <v>537</v>
      </c>
      <c r="N9573" s="1">
        <v>44956</v>
      </c>
      <c r="O9573" s="1">
        <v>44961</v>
      </c>
      <c r="P9573">
        <v>14</v>
      </c>
      <c r="Q9573">
        <v>1</v>
      </c>
      <c r="R9573" t="s">
        <v>63</v>
      </c>
      <c r="S9573">
        <v>1</v>
      </c>
      <c r="T9573">
        <v>0</v>
      </c>
      <c r="U9573">
        <v>5</v>
      </c>
      <c r="V9573">
        <v>425</v>
      </c>
      <c r="W9573" t="s">
        <v>54</v>
      </c>
      <c r="X9573" t="s">
        <v>46043</v>
      </c>
      <c r="Y9573" t="s">
        <v>65</v>
      </c>
      <c r="Z9573" s="1">
        <v>44932</v>
      </c>
      <c r="AA9573" s="2">
        <v>0.15053240740740739</v>
      </c>
      <c r="AB9573" s="2">
        <v>0.32196759259259261</v>
      </c>
      <c r="AC9573" t="s">
        <v>44</v>
      </c>
      <c r="AD9573" t="s">
        <v>45</v>
      </c>
      <c r="AE9573" t="s">
        <v>44</v>
      </c>
      <c r="AF9573">
        <v>85</v>
      </c>
    </row>
    <row r="9574" spans="1:32">
      <c r="A9574">
        <v>36074</v>
      </c>
      <c r="B9574">
        <v>35174</v>
      </c>
      <c r="C9574" t="s">
        <v>4061</v>
      </c>
      <c r="D9574" t="s">
        <v>10431</v>
      </c>
      <c r="E9574" t="s">
        <v>34</v>
      </c>
      <c r="F9574" t="s">
        <v>46044</v>
      </c>
      <c r="G9574">
        <v>6437479454</v>
      </c>
      <c r="H9574" t="s">
        <v>94</v>
      </c>
      <c r="I9574" s="1">
        <v>29045</v>
      </c>
      <c r="J9574" t="s">
        <v>46045</v>
      </c>
      <c r="K9574" t="s">
        <v>46046</v>
      </c>
      <c r="L9574">
        <v>78774</v>
      </c>
      <c r="M9574" t="s">
        <v>94</v>
      </c>
      <c r="N9574" s="1">
        <v>45025</v>
      </c>
      <c r="O9574" s="1">
        <v>45029</v>
      </c>
      <c r="P9574">
        <v>26</v>
      </c>
      <c r="Q9574">
        <v>2</v>
      </c>
      <c r="R9574" t="s">
        <v>63</v>
      </c>
      <c r="S9574">
        <v>4</v>
      </c>
      <c r="T9574">
        <v>0</v>
      </c>
      <c r="U9574">
        <v>4</v>
      </c>
      <c r="V9574">
        <v>360</v>
      </c>
      <c r="W9574" t="s">
        <v>54</v>
      </c>
      <c r="X9574" t="s">
        <v>46047</v>
      </c>
      <c r="Y9574" t="s">
        <v>43</v>
      </c>
      <c r="Z9574" s="1">
        <v>44992</v>
      </c>
      <c r="AA9574" s="2">
        <v>0.16969907407407406</v>
      </c>
      <c r="AB9574" s="2">
        <v>0.3913773148148148</v>
      </c>
      <c r="AC9574" t="s">
        <v>45</v>
      </c>
      <c r="AD9574" t="s">
        <v>44</v>
      </c>
      <c r="AE9574" t="s">
        <v>44</v>
      </c>
      <c r="AF9574">
        <v>90</v>
      </c>
    </row>
    <row r="9575" spans="1:32">
      <c r="A9575">
        <v>36075</v>
      </c>
      <c r="B9575">
        <v>35175</v>
      </c>
      <c r="C9575" t="s">
        <v>1966</v>
      </c>
      <c r="D9575" t="s">
        <v>7498</v>
      </c>
      <c r="E9575" t="s">
        <v>34</v>
      </c>
      <c r="F9575" t="s">
        <v>46048</v>
      </c>
      <c r="G9575" t="s">
        <v>46049</v>
      </c>
      <c r="H9575" t="s">
        <v>70</v>
      </c>
      <c r="I9575" s="1">
        <v>16004</v>
      </c>
      <c r="J9575" t="s">
        <v>46050</v>
      </c>
      <c r="K9575" t="s">
        <v>18207</v>
      </c>
      <c r="L9575">
        <v>26188</v>
      </c>
      <c r="M9575" t="s">
        <v>70</v>
      </c>
      <c r="N9575" s="1">
        <v>45153</v>
      </c>
      <c r="O9575" s="1">
        <v>45154</v>
      </c>
      <c r="P9575">
        <v>33</v>
      </c>
      <c r="Q9575">
        <v>2</v>
      </c>
      <c r="R9575" t="s">
        <v>40</v>
      </c>
      <c r="S9575">
        <v>2</v>
      </c>
      <c r="T9575">
        <v>2</v>
      </c>
      <c r="U9575">
        <v>1</v>
      </c>
      <c r="V9575">
        <v>246</v>
      </c>
      <c r="W9575" t="s">
        <v>54</v>
      </c>
      <c r="X9575" t="s">
        <v>46051</v>
      </c>
      <c r="Y9575" t="s">
        <v>6</v>
      </c>
      <c r="Z9575" s="1">
        <v>45129</v>
      </c>
      <c r="AA9575" s="2">
        <v>0.8247916666666667</v>
      </c>
      <c r="AB9575" s="2">
        <v>6.1446759259259263E-2</v>
      </c>
      <c r="AC9575" t="s">
        <v>44</v>
      </c>
      <c r="AD9575" t="s">
        <v>44</v>
      </c>
      <c r="AE9575" t="s">
        <v>44</v>
      </c>
      <c r="AF9575">
        <v>246</v>
      </c>
    </row>
    <row r="9576" spans="1:32">
      <c r="A9576">
        <v>36079</v>
      </c>
      <c r="B9576">
        <v>35179</v>
      </c>
      <c r="C9576" t="s">
        <v>6248</v>
      </c>
      <c r="D9576" t="s">
        <v>2111</v>
      </c>
      <c r="E9576" t="s">
        <v>48</v>
      </c>
      <c r="F9576" t="s">
        <v>19432</v>
      </c>
      <c r="G9576" t="s">
        <v>46052</v>
      </c>
      <c r="H9576" t="s">
        <v>122</v>
      </c>
      <c r="I9576" s="1">
        <v>22861</v>
      </c>
      <c r="J9576" t="s">
        <v>46053</v>
      </c>
      <c r="K9576" t="s">
        <v>46054</v>
      </c>
      <c r="L9576">
        <v>87480</v>
      </c>
      <c r="M9576" t="s">
        <v>122</v>
      </c>
      <c r="N9576" s="1">
        <v>44996</v>
      </c>
      <c r="O9576" s="1">
        <v>45000</v>
      </c>
      <c r="P9576">
        <v>30</v>
      </c>
      <c r="Q9576">
        <v>2</v>
      </c>
      <c r="R9576" t="s">
        <v>40</v>
      </c>
      <c r="S9576">
        <v>3</v>
      </c>
      <c r="T9576">
        <v>2</v>
      </c>
      <c r="U9576">
        <v>4</v>
      </c>
      <c r="V9576">
        <v>884</v>
      </c>
      <c r="W9576" t="s">
        <v>41</v>
      </c>
      <c r="X9576" t="s">
        <v>46055</v>
      </c>
      <c r="Y9576" t="s">
        <v>81</v>
      </c>
      <c r="Z9576" s="1">
        <v>44981</v>
      </c>
      <c r="AA9576" s="2">
        <v>5.319444444444444E-2</v>
      </c>
      <c r="AB9576" s="2">
        <v>0.66782407407407407</v>
      </c>
      <c r="AC9576" t="s">
        <v>45</v>
      </c>
      <c r="AD9576" t="s">
        <v>45</v>
      </c>
      <c r="AE9576" t="s">
        <v>45</v>
      </c>
      <c r="AF9576">
        <v>221</v>
      </c>
    </row>
    <row r="9577" spans="1:32">
      <c r="A9577">
        <v>36083</v>
      </c>
      <c r="B9577">
        <v>35183</v>
      </c>
      <c r="C9577" t="s">
        <v>133</v>
      </c>
      <c r="D9577" t="s">
        <v>12982</v>
      </c>
      <c r="E9577" t="s">
        <v>34</v>
      </c>
      <c r="F9577" t="s">
        <v>46056</v>
      </c>
      <c r="G9577" t="s">
        <v>46057</v>
      </c>
      <c r="H9577" t="s">
        <v>135</v>
      </c>
      <c r="I9577" s="1">
        <v>23904</v>
      </c>
      <c r="J9577" t="s">
        <v>46058</v>
      </c>
      <c r="K9577" t="s">
        <v>46059</v>
      </c>
      <c r="L9577">
        <v>53005</v>
      </c>
      <c r="M9577" t="s">
        <v>135</v>
      </c>
      <c r="N9577" s="1">
        <v>45224</v>
      </c>
      <c r="O9577" s="1">
        <v>45227</v>
      </c>
      <c r="P9577">
        <v>27</v>
      </c>
      <c r="Q9577">
        <v>2</v>
      </c>
      <c r="R9577" t="s">
        <v>40</v>
      </c>
      <c r="S9577">
        <v>4</v>
      </c>
      <c r="T9577">
        <v>1</v>
      </c>
      <c r="U9577">
        <v>3</v>
      </c>
      <c r="V9577">
        <v>600</v>
      </c>
      <c r="W9577" t="s">
        <v>41</v>
      </c>
      <c r="X9577" t="s">
        <v>46060</v>
      </c>
      <c r="Y9577" t="s">
        <v>43</v>
      </c>
      <c r="Z9577" s="1">
        <v>45200</v>
      </c>
      <c r="AA9577" s="2">
        <v>0.57318287037037041</v>
      </c>
      <c r="AB9577" s="2">
        <v>4.6273148148148147E-2</v>
      </c>
      <c r="AC9577" t="s">
        <v>44</v>
      </c>
      <c r="AD9577" t="s">
        <v>45</v>
      </c>
      <c r="AE9577" t="s">
        <v>45</v>
      </c>
      <c r="AF9577">
        <v>200</v>
      </c>
    </row>
    <row r="9578" spans="1:32">
      <c r="A9578">
        <v>36092</v>
      </c>
      <c r="B9578">
        <v>35192</v>
      </c>
      <c r="C9578" t="s">
        <v>1015</v>
      </c>
      <c r="D9578" t="s">
        <v>977</v>
      </c>
      <c r="E9578" t="s">
        <v>34</v>
      </c>
      <c r="F9578" t="s">
        <v>46061</v>
      </c>
      <c r="G9578" t="s">
        <v>46062</v>
      </c>
      <c r="H9578" t="s">
        <v>309</v>
      </c>
      <c r="I9578" s="1">
        <v>23420</v>
      </c>
      <c r="J9578" t="s">
        <v>46063</v>
      </c>
      <c r="K9578" t="s">
        <v>2683</v>
      </c>
      <c r="L9578">
        <v>89787</v>
      </c>
      <c r="M9578" t="s">
        <v>309</v>
      </c>
      <c r="N9578" s="1">
        <v>45139</v>
      </c>
      <c r="O9578" s="1">
        <v>45140</v>
      </c>
      <c r="P9578">
        <v>92</v>
      </c>
      <c r="Q9578">
        <v>4</v>
      </c>
      <c r="R9578" t="s">
        <v>63</v>
      </c>
      <c r="S9578">
        <v>4</v>
      </c>
      <c r="T9578">
        <v>0</v>
      </c>
      <c r="U9578">
        <v>1</v>
      </c>
      <c r="V9578">
        <v>65</v>
      </c>
      <c r="W9578" t="s">
        <v>41</v>
      </c>
      <c r="X9578" t="s">
        <v>46064</v>
      </c>
      <c r="Y9578" t="s">
        <v>6</v>
      </c>
      <c r="Z9578" s="1">
        <v>45122</v>
      </c>
      <c r="AA9578" s="2">
        <v>5.7164351851851848E-2</v>
      </c>
      <c r="AB9578" s="2">
        <v>0.46350694444444446</v>
      </c>
      <c r="AC9578" t="s">
        <v>44</v>
      </c>
      <c r="AD9578" t="s">
        <v>45</v>
      </c>
      <c r="AE9578" t="s">
        <v>44</v>
      </c>
      <c r="AF9578">
        <v>65</v>
      </c>
    </row>
    <row r="9579" spans="1:32">
      <c r="A9579">
        <v>36093</v>
      </c>
      <c r="B9579">
        <v>35193</v>
      </c>
      <c r="C9579" t="s">
        <v>1857</v>
      </c>
      <c r="D9579" t="s">
        <v>57</v>
      </c>
      <c r="E9579" t="s">
        <v>48</v>
      </c>
      <c r="F9579" t="s">
        <v>46065</v>
      </c>
      <c r="G9579">
        <v>9998704641</v>
      </c>
      <c r="H9579" t="s">
        <v>109</v>
      </c>
      <c r="I9579" s="1">
        <v>26689</v>
      </c>
      <c r="J9579" t="s">
        <v>46066</v>
      </c>
      <c r="K9579" t="s">
        <v>46067</v>
      </c>
      <c r="L9579">
        <v>91564</v>
      </c>
      <c r="M9579" t="s">
        <v>109</v>
      </c>
      <c r="N9579" s="1">
        <v>45052</v>
      </c>
      <c r="O9579" s="1">
        <v>45054</v>
      </c>
      <c r="P9579">
        <v>83</v>
      </c>
      <c r="Q9579">
        <v>4</v>
      </c>
      <c r="R9579" t="s">
        <v>63</v>
      </c>
      <c r="S9579">
        <v>2</v>
      </c>
      <c r="T9579">
        <v>0</v>
      </c>
      <c r="U9579">
        <v>2</v>
      </c>
      <c r="V9579">
        <v>142</v>
      </c>
      <c r="W9579" t="s">
        <v>41</v>
      </c>
      <c r="X9579" t="s">
        <v>46068</v>
      </c>
      <c r="Y9579" t="s">
        <v>6</v>
      </c>
      <c r="Z9579" s="1">
        <v>45035</v>
      </c>
      <c r="AA9579" s="2">
        <v>0.43343749999999998</v>
      </c>
      <c r="AB9579" s="2">
        <v>0.19891203703703705</v>
      </c>
      <c r="AC9579" t="s">
        <v>44</v>
      </c>
      <c r="AD9579" t="s">
        <v>44</v>
      </c>
      <c r="AE9579" t="s">
        <v>45</v>
      </c>
      <c r="AF9579">
        <v>71</v>
      </c>
    </row>
    <row r="9580" spans="1:32">
      <c r="A9580">
        <v>36094</v>
      </c>
      <c r="B9580">
        <v>35194</v>
      </c>
      <c r="C9580" t="s">
        <v>8452</v>
      </c>
      <c r="D9580" t="s">
        <v>8794</v>
      </c>
      <c r="E9580" t="s">
        <v>48</v>
      </c>
      <c r="F9580" t="s">
        <v>46069</v>
      </c>
      <c r="G9580" t="s">
        <v>46070</v>
      </c>
      <c r="H9580" t="s">
        <v>537</v>
      </c>
      <c r="I9580" s="1">
        <v>33859</v>
      </c>
      <c r="J9580" t="s">
        <v>46071</v>
      </c>
      <c r="K9580" t="s">
        <v>1994</v>
      </c>
      <c r="L9580">
        <v>37059</v>
      </c>
      <c r="M9580" t="s">
        <v>537</v>
      </c>
      <c r="N9580" s="1">
        <v>45275</v>
      </c>
      <c r="O9580" s="1">
        <v>45277</v>
      </c>
      <c r="P9580">
        <v>21</v>
      </c>
      <c r="Q9580">
        <v>1</v>
      </c>
      <c r="R9580" t="s">
        <v>40</v>
      </c>
      <c r="S9580">
        <v>1</v>
      </c>
      <c r="T9580">
        <v>2</v>
      </c>
      <c r="U9580">
        <v>2</v>
      </c>
      <c r="V9580">
        <v>492</v>
      </c>
      <c r="W9580" t="s">
        <v>54</v>
      </c>
      <c r="X9580" t="s">
        <v>46072</v>
      </c>
      <c r="Y9580" t="s">
        <v>43</v>
      </c>
      <c r="Z9580" s="1">
        <v>45260</v>
      </c>
      <c r="AA9580" s="2">
        <v>0.32100694444444444</v>
      </c>
      <c r="AB9580" s="2">
        <v>0.49931712962962965</v>
      </c>
      <c r="AC9580" t="s">
        <v>44</v>
      </c>
      <c r="AD9580" t="s">
        <v>45</v>
      </c>
      <c r="AE9580" t="s">
        <v>45</v>
      </c>
      <c r="AF9580">
        <v>246</v>
      </c>
    </row>
    <row r="9581" spans="1:32">
      <c r="A9581">
        <v>36098</v>
      </c>
      <c r="B9581">
        <v>35198</v>
      </c>
      <c r="C9581" t="s">
        <v>2189</v>
      </c>
      <c r="D9581" t="s">
        <v>6046</v>
      </c>
      <c r="E9581" t="s">
        <v>34</v>
      </c>
      <c r="F9581" t="s">
        <v>46073</v>
      </c>
      <c r="G9581">
        <v>7046756605</v>
      </c>
      <c r="H9581" t="s">
        <v>201</v>
      </c>
      <c r="I9581" s="1">
        <v>27694</v>
      </c>
      <c r="J9581" t="s">
        <v>46074</v>
      </c>
      <c r="K9581" t="s">
        <v>46075</v>
      </c>
      <c r="L9581">
        <v>30654</v>
      </c>
      <c r="M9581" t="s">
        <v>201</v>
      </c>
      <c r="N9581" s="1">
        <v>45137</v>
      </c>
      <c r="O9581" s="1">
        <v>45141</v>
      </c>
      <c r="P9581">
        <v>38</v>
      </c>
      <c r="Q9581">
        <v>2</v>
      </c>
      <c r="R9581" t="s">
        <v>63</v>
      </c>
      <c r="S9581">
        <v>4</v>
      </c>
      <c r="T9581">
        <v>0</v>
      </c>
      <c r="U9581">
        <v>4</v>
      </c>
      <c r="V9581">
        <v>344</v>
      </c>
      <c r="W9581" t="s">
        <v>41</v>
      </c>
      <c r="X9581" t="s">
        <v>46076</v>
      </c>
      <c r="Y9581" t="s">
        <v>65</v>
      </c>
      <c r="Z9581" s="1">
        <v>45124</v>
      </c>
      <c r="AA9581" s="2">
        <v>0.47011574074074075</v>
      </c>
      <c r="AB9581" s="2">
        <v>0.38920138888888883</v>
      </c>
      <c r="AC9581" t="s">
        <v>45</v>
      </c>
      <c r="AD9581" t="s">
        <v>44</v>
      </c>
      <c r="AE9581" t="s">
        <v>44</v>
      </c>
      <c r="AF9581">
        <v>86</v>
      </c>
    </row>
    <row r="9582" spans="1:32">
      <c r="A9582">
        <v>36099</v>
      </c>
      <c r="B9582">
        <v>35199</v>
      </c>
      <c r="C9582" t="s">
        <v>3145</v>
      </c>
      <c r="D9582" t="s">
        <v>6212</v>
      </c>
      <c r="E9582" t="s">
        <v>48</v>
      </c>
      <c r="F9582" t="s">
        <v>46077</v>
      </c>
      <c r="G9582" t="s">
        <v>46078</v>
      </c>
      <c r="H9582" t="s">
        <v>272</v>
      </c>
      <c r="I9582" s="1">
        <v>26858</v>
      </c>
      <c r="J9582" t="s">
        <v>46079</v>
      </c>
      <c r="K9582" t="s">
        <v>12946</v>
      </c>
      <c r="L9582">
        <v>96353</v>
      </c>
      <c r="M9582" t="s">
        <v>272</v>
      </c>
      <c r="N9582" s="1">
        <v>45237</v>
      </c>
      <c r="O9582" s="1">
        <v>45242</v>
      </c>
      <c r="P9582">
        <v>73</v>
      </c>
      <c r="Q9582">
        <v>3</v>
      </c>
      <c r="R9582" t="s">
        <v>53</v>
      </c>
      <c r="S9582">
        <v>2</v>
      </c>
      <c r="T9582">
        <v>0</v>
      </c>
      <c r="U9582">
        <v>5</v>
      </c>
      <c r="V9582">
        <v>725</v>
      </c>
      <c r="W9582" t="s">
        <v>54</v>
      </c>
      <c r="X9582" t="s">
        <v>46080</v>
      </c>
      <c r="Y9582" t="s">
        <v>65</v>
      </c>
      <c r="Z9582" s="1">
        <v>45207</v>
      </c>
      <c r="AA9582" s="2">
        <v>0.96098379629629627</v>
      </c>
      <c r="AB9582" s="2">
        <v>6.8865740740740736E-3</v>
      </c>
      <c r="AC9582" t="s">
        <v>44</v>
      </c>
      <c r="AD9582" t="s">
        <v>44</v>
      </c>
      <c r="AE9582" t="s">
        <v>44</v>
      </c>
      <c r="AF9582">
        <v>145</v>
      </c>
    </row>
    <row r="9583" spans="1:32">
      <c r="A9583">
        <v>36101</v>
      </c>
      <c r="B9583">
        <v>35201</v>
      </c>
      <c r="C9583" t="s">
        <v>602</v>
      </c>
      <c r="D9583" t="s">
        <v>4496</v>
      </c>
      <c r="E9583" t="s">
        <v>34</v>
      </c>
      <c r="F9583" t="s">
        <v>46081</v>
      </c>
      <c r="G9583" t="s">
        <v>46082</v>
      </c>
      <c r="H9583" t="s">
        <v>135</v>
      </c>
      <c r="I9583" s="1">
        <v>34562</v>
      </c>
      <c r="J9583" t="s">
        <v>46083</v>
      </c>
      <c r="K9583" t="s">
        <v>14442</v>
      </c>
      <c r="L9583">
        <v>87804</v>
      </c>
      <c r="M9583" t="s">
        <v>135</v>
      </c>
      <c r="N9583" s="1">
        <v>45003</v>
      </c>
      <c r="O9583" s="1">
        <v>45007</v>
      </c>
      <c r="P9583">
        <v>36</v>
      </c>
      <c r="Q9583">
        <v>2</v>
      </c>
      <c r="R9583" t="s">
        <v>40</v>
      </c>
      <c r="S9583">
        <v>3</v>
      </c>
      <c r="T9583">
        <v>0</v>
      </c>
      <c r="U9583">
        <v>4</v>
      </c>
      <c r="V9583">
        <v>952</v>
      </c>
      <c r="W9583" t="s">
        <v>54</v>
      </c>
      <c r="X9583" t="s">
        <v>46084</v>
      </c>
      <c r="Y9583" t="s">
        <v>43</v>
      </c>
      <c r="Z9583" s="1">
        <v>44967</v>
      </c>
      <c r="AA9583" s="2">
        <v>0.48579861111111106</v>
      </c>
      <c r="AB9583" s="2">
        <v>0.70929398148148148</v>
      </c>
      <c r="AC9583" t="s">
        <v>44</v>
      </c>
      <c r="AD9583" t="s">
        <v>45</v>
      </c>
      <c r="AE9583" t="s">
        <v>45</v>
      </c>
      <c r="AF9583">
        <v>238</v>
      </c>
    </row>
    <row r="9584" spans="1:32">
      <c r="A9584">
        <v>36102</v>
      </c>
      <c r="B9584">
        <v>35202</v>
      </c>
      <c r="C9584" t="s">
        <v>1008</v>
      </c>
      <c r="D9584" t="s">
        <v>7440</v>
      </c>
      <c r="E9584" t="s">
        <v>48</v>
      </c>
      <c r="F9584" t="s">
        <v>46085</v>
      </c>
      <c r="G9584" t="s">
        <v>46086</v>
      </c>
      <c r="H9584" t="s">
        <v>217</v>
      </c>
      <c r="I9584" s="1">
        <v>15883</v>
      </c>
      <c r="J9584" t="s">
        <v>46087</v>
      </c>
      <c r="K9584" t="s">
        <v>46088</v>
      </c>
      <c r="L9584">
        <v>78814</v>
      </c>
      <c r="M9584" t="s">
        <v>217</v>
      </c>
      <c r="N9584" s="1">
        <v>45290</v>
      </c>
      <c r="O9584" s="1">
        <v>45294</v>
      </c>
      <c r="P9584">
        <v>50</v>
      </c>
      <c r="Q9584">
        <v>2</v>
      </c>
      <c r="R9584" t="s">
        <v>63</v>
      </c>
      <c r="S9584">
        <v>3</v>
      </c>
      <c r="T9584">
        <v>0</v>
      </c>
      <c r="U9584">
        <v>4</v>
      </c>
      <c r="V9584">
        <v>252</v>
      </c>
      <c r="W9584" t="s">
        <v>41</v>
      </c>
      <c r="X9584" t="s">
        <v>46089</v>
      </c>
      <c r="Y9584" t="s">
        <v>43</v>
      </c>
      <c r="Z9584" s="1">
        <v>45254</v>
      </c>
      <c r="AA9584" s="2">
        <v>0.86721064814814808</v>
      </c>
      <c r="AB9584" s="2">
        <v>0.14318287037037036</v>
      </c>
      <c r="AC9584" t="s">
        <v>45</v>
      </c>
      <c r="AD9584" t="s">
        <v>44</v>
      </c>
      <c r="AE9584" t="s">
        <v>45</v>
      </c>
      <c r="AF9584">
        <v>63</v>
      </c>
    </row>
    <row r="9585" spans="1:32">
      <c r="A9585">
        <v>36103</v>
      </c>
      <c r="B9585">
        <v>35203</v>
      </c>
      <c r="C9585" t="s">
        <v>364</v>
      </c>
      <c r="D9585" t="s">
        <v>385</v>
      </c>
      <c r="E9585" t="s">
        <v>48</v>
      </c>
      <c r="F9585" t="s">
        <v>46090</v>
      </c>
      <c r="G9585" t="s">
        <v>46091</v>
      </c>
      <c r="H9585" t="s">
        <v>77</v>
      </c>
      <c r="I9585" s="1">
        <v>16498</v>
      </c>
      <c r="J9585" t="s">
        <v>46092</v>
      </c>
      <c r="K9585" t="s">
        <v>1285</v>
      </c>
      <c r="L9585">
        <v>97241</v>
      </c>
      <c r="M9585" t="s">
        <v>77</v>
      </c>
      <c r="N9585" s="1">
        <v>45202</v>
      </c>
      <c r="O9585" s="1">
        <v>45205</v>
      </c>
      <c r="P9585">
        <v>43</v>
      </c>
      <c r="Q9585">
        <v>2</v>
      </c>
      <c r="R9585" t="s">
        <v>53</v>
      </c>
      <c r="S9585">
        <v>3</v>
      </c>
      <c r="T9585">
        <v>0</v>
      </c>
      <c r="U9585">
        <v>3</v>
      </c>
      <c r="V9585">
        <v>435</v>
      </c>
      <c r="W9585" t="s">
        <v>41</v>
      </c>
      <c r="X9585" t="s">
        <v>46093</v>
      </c>
      <c r="Y9585" t="s">
        <v>43</v>
      </c>
      <c r="Z9585" s="1">
        <v>45167</v>
      </c>
      <c r="AA9585" s="2">
        <v>0.91861111111111116</v>
      </c>
      <c r="AB9585" s="2">
        <v>8.9039351851851856E-2</v>
      </c>
      <c r="AC9585" t="s">
        <v>44</v>
      </c>
      <c r="AD9585" t="s">
        <v>44</v>
      </c>
      <c r="AE9585" t="s">
        <v>44</v>
      </c>
      <c r="AF9585">
        <v>145</v>
      </c>
    </row>
    <row r="9586" spans="1:32">
      <c r="A9586">
        <v>36105</v>
      </c>
      <c r="B9586">
        <v>35205</v>
      </c>
      <c r="C9586" t="s">
        <v>8452</v>
      </c>
      <c r="D9586" t="s">
        <v>22152</v>
      </c>
      <c r="E9586" t="s">
        <v>48</v>
      </c>
      <c r="F9586" t="s">
        <v>46094</v>
      </c>
      <c r="G9586" t="s">
        <v>46095</v>
      </c>
      <c r="H9586" t="s">
        <v>423</v>
      </c>
      <c r="I9586" s="1">
        <v>26768</v>
      </c>
      <c r="J9586" t="s">
        <v>46096</v>
      </c>
      <c r="K9586" t="s">
        <v>45999</v>
      </c>
      <c r="L9586">
        <v>75695</v>
      </c>
      <c r="M9586" t="s">
        <v>423</v>
      </c>
      <c r="N9586" s="1">
        <v>45261</v>
      </c>
      <c r="O9586" s="1">
        <v>45265</v>
      </c>
      <c r="P9586">
        <v>88</v>
      </c>
      <c r="Q9586">
        <v>4</v>
      </c>
      <c r="R9586" t="s">
        <v>53</v>
      </c>
      <c r="S9586">
        <v>1</v>
      </c>
      <c r="T9586">
        <v>0</v>
      </c>
      <c r="U9586">
        <v>4</v>
      </c>
      <c r="V9586">
        <v>508</v>
      </c>
      <c r="W9586" t="s">
        <v>54</v>
      </c>
      <c r="X9586" t="s">
        <v>46097</v>
      </c>
      <c r="Y9586" t="s">
        <v>65</v>
      </c>
      <c r="Z9586" s="1">
        <v>45246</v>
      </c>
      <c r="AA9586" s="2">
        <v>0.33449074074074076</v>
      </c>
      <c r="AB9586" s="2">
        <v>0.54005787037037034</v>
      </c>
      <c r="AC9586" t="s">
        <v>45</v>
      </c>
      <c r="AD9586" t="s">
        <v>44</v>
      </c>
      <c r="AE9586" t="s">
        <v>45</v>
      </c>
      <c r="AF9586">
        <v>127</v>
      </c>
    </row>
    <row r="9587" spans="1:32">
      <c r="A9587">
        <v>36108</v>
      </c>
      <c r="B9587">
        <v>35208</v>
      </c>
      <c r="C9587" t="s">
        <v>1588</v>
      </c>
      <c r="D9587" t="s">
        <v>1322</v>
      </c>
      <c r="E9587" t="s">
        <v>34</v>
      </c>
      <c r="F9587" t="s">
        <v>46098</v>
      </c>
      <c r="G9587" t="s">
        <v>46099</v>
      </c>
      <c r="H9587" t="s">
        <v>941</v>
      </c>
      <c r="I9587" s="1">
        <v>38723</v>
      </c>
      <c r="J9587" t="s">
        <v>46100</v>
      </c>
      <c r="K9587" t="s">
        <v>46101</v>
      </c>
      <c r="L9587">
        <v>6129</v>
      </c>
      <c r="M9587" t="s">
        <v>941</v>
      </c>
      <c r="N9587" s="1">
        <v>45062</v>
      </c>
      <c r="O9587" s="1">
        <v>45065</v>
      </c>
      <c r="P9587">
        <v>58</v>
      </c>
      <c r="Q9587">
        <v>3</v>
      </c>
      <c r="R9587" t="s">
        <v>53</v>
      </c>
      <c r="S9587">
        <v>3</v>
      </c>
      <c r="T9587">
        <v>2</v>
      </c>
      <c r="U9587">
        <v>3</v>
      </c>
      <c r="V9587">
        <v>429</v>
      </c>
      <c r="W9587" t="s">
        <v>54</v>
      </c>
      <c r="X9587" t="s">
        <v>46102</v>
      </c>
      <c r="Y9587" t="s">
        <v>43</v>
      </c>
      <c r="Z9587" s="1">
        <v>45042</v>
      </c>
      <c r="AA9587" s="2">
        <v>0.27108796296296295</v>
      </c>
      <c r="AB9587" s="2">
        <v>0.93237268518518512</v>
      </c>
      <c r="AC9587" t="s">
        <v>45</v>
      </c>
      <c r="AD9587" t="s">
        <v>45</v>
      </c>
      <c r="AE9587" t="s">
        <v>44</v>
      </c>
      <c r="AF9587">
        <v>143</v>
      </c>
    </row>
    <row r="9588" spans="1:32">
      <c r="A9588">
        <v>36111</v>
      </c>
      <c r="B9588">
        <v>35211</v>
      </c>
      <c r="C9588" t="s">
        <v>1367</v>
      </c>
      <c r="D9588" t="s">
        <v>8968</v>
      </c>
      <c r="E9588" t="s">
        <v>48</v>
      </c>
      <c r="F9588" t="s">
        <v>46103</v>
      </c>
      <c r="G9588" t="s">
        <v>46104</v>
      </c>
      <c r="H9588" t="s">
        <v>60</v>
      </c>
      <c r="I9588" s="1">
        <v>33214</v>
      </c>
      <c r="J9588" t="s">
        <v>46105</v>
      </c>
      <c r="K9588" t="s">
        <v>13445</v>
      </c>
      <c r="L9588">
        <v>75750</v>
      </c>
      <c r="M9588" t="s">
        <v>60</v>
      </c>
      <c r="N9588" s="1">
        <v>44959</v>
      </c>
      <c r="O9588" s="1">
        <v>44961</v>
      </c>
      <c r="P9588">
        <v>34</v>
      </c>
      <c r="Q9588">
        <v>2</v>
      </c>
      <c r="R9588" t="s">
        <v>53</v>
      </c>
      <c r="S9588">
        <v>3</v>
      </c>
      <c r="T9588">
        <v>1</v>
      </c>
      <c r="U9588">
        <v>2</v>
      </c>
      <c r="V9588">
        <v>290</v>
      </c>
      <c r="W9588" t="s">
        <v>41</v>
      </c>
      <c r="X9588" t="s">
        <v>46106</v>
      </c>
      <c r="Y9588" t="s">
        <v>81</v>
      </c>
      <c r="Z9588" s="1">
        <v>44931</v>
      </c>
      <c r="AA9588" s="2">
        <v>0.24046296296296296</v>
      </c>
      <c r="AB9588" s="2">
        <v>0.47356481481481483</v>
      </c>
      <c r="AC9588" t="s">
        <v>44</v>
      </c>
      <c r="AD9588" t="s">
        <v>45</v>
      </c>
      <c r="AE9588" t="s">
        <v>45</v>
      </c>
      <c r="AF9588">
        <v>145</v>
      </c>
    </row>
    <row r="9589" spans="1:32">
      <c r="A9589">
        <v>36112</v>
      </c>
      <c r="B9589">
        <v>35212</v>
      </c>
      <c r="C9589" t="s">
        <v>2380</v>
      </c>
      <c r="D9589" t="s">
        <v>7095</v>
      </c>
      <c r="E9589" t="s">
        <v>48</v>
      </c>
      <c r="F9589" t="s">
        <v>46107</v>
      </c>
      <c r="G9589" t="s">
        <v>46108</v>
      </c>
      <c r="H9589" t="s">
        <v>109</v>
      </c>
      <c r="I9589" s="1">
        <v>21162</v>
      </c>
      <c r="J9589" t="s">
        <v>46109</v>
      </c>
      <c r="K9589" t="s">
        <v>46110</v>
      </c>
      <c r="L9589">
        <v>85352</v>
      </c>
      <c r="M9589" t="s">
        <v>109</v>
      </c>
      <c r="N9589" s="1">
        <v>45255</v>
      </c>
      <c r="O9589" s="1">
        <v>45258</v>
      </c>
      <c r="P9589">
        <v>44</v>
      </c>
      <c r="Q9589">
        <v>2</v>
      </c>
      <c r="R9589" t="s">
        <v>63</v>
      </c>
      <c r="S9589">
        <v>1</v>
      </c>
      <c r="T9589">
        <v>2</v>
      </c>
      <c r="U9589">
        <v>3</v>
      </c>
      <c r="V9589">
        <v>240</v>
      </c>
      <c r="W9589" t="s">
        <v>41</v>
      </c>
      <c r="X9589" t="s">
        <v>46111</v>
      </c>
      <c r="Y9589" t="s">
        <v>65</v>
      </c>
      <c r="Z9589" s="1">
        <v>45229</v>
      </c>
      <c r="AA9589" s="2">
        <v>0.70023148148148151</v>
      </c>
      <c r="AB9589" s="2">
        <v>0.86321759259259256</v>
      </c>
      <c r="AC9589" t="s">
        <v>44</v>
      </c>
      <c r="AD9589" t="s">
        <v>45</v>
      </c>
      <c r="AE9589" t="s">
        <v>44</v>
      </c>
      <c r="AF9589">
        <v>80</v>
      </c>
    </row>
    <row r="9590" spans="1:32">
      <c r="A9590">
        <v>36115</v>
      </c>
      <c r="B9590">
        <v>35215</v>
      </c>
      <c r="C9590" t="s">
        <v>229</v>
      </c>
      <c r="D9590" t="s">
        <v>99</v>
      </c>
      <c r="E9590" t="s">
        <v>48</v>
      </c>
      <c r="F9590" t="s">
        <v>46112</v>
      </c>
      <c r="G9590">
        <v>6094712204</v>
      </c>
      <c r="H9590" t="s">
        <v>179</v>
      </c>
      <c r="I9590" s="1">
        <v>25876</v>
      </c>
      <c r="J9590" t="s">
        <v>46113</v>
      </c>
      <c r="K9590" t="s">
        <v>46114</v>
      </c>
      <c r="L9590">
        <v>82074</v>
      </c>
      <c r="M9590" t="s">
        <v>179</v>
      </c>
      <c r="N9590" s="1">
        <v>44974</v>
      </c>
      <c r="O9590" s="1">
        <v>44978</v>
      </c>
      <c r="P9590">
        <v>47</v>
      </c>
      <c r="Q9590">
        <v>2</v>
      </c>
      <c r="R9590" t="s">
        <v>63</v>
      </c>
      <c r="S9590">
        <v>4</v>
      </c>
      <c r="T9590">
        <v>1</v>
      </c>
      <c r="U9590">
        <v>4</v>
      </c>
      <c r="V9590">
        <v>348</v>
      </c>
      <c r="W9590" t="s">
        <v>54</v>
      </c>
      <c r="X9590" t="s">
        <v>46115</v>
      </c>
      <c r="Y9590" t="s">
        <v>43</v>
      </c>
      <c r="Z9590" s="1">
        <v>44936</v>
      </c>
      <c r="AA9590" s="2">
        <v>0.44312499999999999</v>
      </c>
      <c r="AB9590" s="2">
        <v>0.23769675925925926</v>
      </c>
      <c r="AC9590" t="s">
        <v>44</v>
      </c>
      <c r="AD9590" t="s">
        <v>44</v>
      </c>
      <c r="AE9590" t="s">
        <v>45</v>
      </c>
      <c r="AF9590">
        <v>87</v>
      </c>
    </row>
    <row r="9591" spans="1:32">
      <c r="A9591">
        <v>36118</v>
      </c>
      <c r="B9591">
        <v>35218</v>
      </c>
      <c r="C9591" t="s">
        <v>1022</v>
      </c>
      <c r="D9591" t="s">
        <v>435</v>
      </c>
      <c r="E9591" t="s">
        <v>48</v>
      </c>
      <c r="F9591" t="s">
        <v>46116</v>
      </c>
      <c r="G9591" t="s">
        <v>46117</v>
      </c>
      <c r="H9591" t="s">
        <v>725</v>
      </c>
      <c r="I9591" s="1">
        <v>22236</v>
      </c>
      <c r="J9591" t="s">
        <v>46118</v>
      </c>
      <c r="K9591" t="s">
        <v>46119</v>
      </c>
      <c r="L9591">
        <v>3145</v>
      </c>
      <c r="M9591" t="s">
        <v>725</v>
      </c>
      <c r="N9591" s="1">
        <v>45138</v>
      </c>
      <c r="O9591" s="1">
        <v>45139</v>
      </c>
      <c r="P9591">
        <v>48</v>
      </c>
      <c r="Q9591">
        <v>2</v>
      </c>
      <c r="R9591" t="s">
        <v>40</v>
      </c>
      <c r="S9591">
        <v>1</v>
      </c>
      <c r="T9591">
        <v>1</v>
      </c>
      <c r="U9591">
        <v>1</v>
      </c>
      <c r="V9591">
        <v>229</v>
      </c>
      <c r="W9591" t="s">
        <v>41</v>
      </c>
      <c r="X9591" t="s">
        <v>46120</v>
      </c>
      <c r="Y9591" t="s">
        <v>81</v>
      </c>
      <c r="Z9591" s="1">
        <v>45106</v>
      </c>
      <c r="AA9591" s="2">
        <v>0.96652777777777776</v>
      </c>
      <c r="AB9591" s="2">
        <v>0.9339467592592593</v>
      </c>
      <c r="AC9591" t="s">
        <v>45</v>
      </c>
      <c r="AD9591" t="s">
        <v>45</v>
      </c>
      <c r="AE9591" t="s">
        <v>45</v>
      </c>
      <c r="AF9591">
        <v>229</v>
      </c>
    </row>
    <row r="9592" spans="1:32">
      <c r="A9592">
        <v>36119</v>
      </c>
      <c r="B9592">
        <v>35219</v>
      </c>
      <c r="C9592" t="s">
        <v>1328</v>
      </c>
      <c r="D9592" t="s">
        <v>8935</v>
      </c>
      <c r="E9592" t="s">
        <v>48</v>
      </c>
      <c r="F9592" t="s">
        <v>46121</v>
      </c>
      <c r="G9592" t="s">
        <v>46122</v>
      </c>
      <c r="H9592" t="s">
        <v>725</v>
      </c>
      <c r="I9592" s="1">
        <v>28667</v>
      </c>
      <c r="J9592" t="s">
        <v>46123</v>
      </c>
      <c r="K9592" t="s">
        <v>18301</v>
      </c>
      <c r="L9592">
        <v>10714</v>
      </c>
      <c r="M9592" t="s">
        <v>725</v>
      </c>
      <c r="N9592" s="1">
        <v>45138</v>
      </c>
      <c r="O9592" s="1">
        <v>45142</v>
      </c>
      <c r="P9592">
        <v>81</v>
      </c>
      <c r="Q9592">
        <v>4</v>
      </c>
      <c r="R9592" t="s">
        <v>40</v>
      </c>
      <c r="S9592">
        <v>4</v>
      </c>
      <c r="T9592">
        <v>0</v>
      </c>
      <c r="U9592">
        <v>4</v>
      </c>
      <c r="V9592">
        <v>832</v>
      </c>
      <c r="W9592" t="s">
        <v>54</v>
      </c>
      <c r="X9592" t="s">
        <v>46124</v>
      </c>
      <c r="Y9592" t="s">
        <v>43</v>
      </c>
      <c r="Z9592" s="1">
        <v>45128</v>
      </c>
      <c r="AA9592" s="2">
        <v>0.18283564814814815</v>
      </c>
      <c r="AB9592" s="2">
        <v>0.15949074074074074</v>
      </c>
      <c r="AC9592" t="s">
        <v>44</v>
      </c>
      <c r="AD9592" t="s">
        <v>45</v>
      </c>
      <c r="AE9592" t="s">
        <v>45</v>
      </c>
      <c r="AF9592">
        <v>208</v>
      </c>
    </row>
    <row r="9593" spans="1:32">
      <c r="A9593">
        <v>36120</v>
      </c>
      <c r="B9593">
        <v>35220</v>
      </c>
      <c r="C9593" t="s">
        <v>205</v>
      </c>
      <c r="D9593" t="s">
        <v>609</v>
      </c>
      <c r="E9593" t="s">
        <v>48</v>
      </c>
      <c r="F9593" t="s">
        <v>46125</v>
      </c>
      <c r="G9593" t="s">
        <v>46126</v>
      </c>
      <c r="H9593" t="s">
        <v>179</v>
      </c>
      <c r="I9593" s="1">
        <v>25649</v>
      </c>
      <c r="J9593" t="s">
        <v>46127</v>
      </c>
      <c r="K9593" t="s">
        <v>46128</v>
      </c>
      <c r="L9593">
        <v>95730</v>
      </c>
      <c r="M9593" t="s">
        <v>179</v>
      </c>
      <c r="N9593" s="1">
        <v>45097</v>
      </c>
      <c r="O9593" s="1">
        <v>45101</v>
      </c>
      <c r="P9593">
        <v>29</v>
      </c>
      <c r="Q9593">
        <v>2</v>
      </c>
      <c r="R9593" t="s">
        <v>63</v>
      </c>
      <c r="S9593">
        <v>1</v>
      </c>
      <c r="T9593">
        <v>2</v>
      </c>
      <c r="U9593">
        <v>4</v>
      </c>
      <c r="V9593">
        <v>264</v>
      </c>
      <c r="W9593" t="s">
        <v>41</v>
      </c>
      <c r="X9593" t="s">
        <v>46129</v>
      </c>
      <c r="Y9593" t="s">
        <v>6</v>
      </c>
      <c r="Z9593" s="1">
        <v>45071</v>
      </c>
      <c r="AA9593" s="2">
        <v>0.94043981481481476</v>
      </c>
      <c r="AB9593" s="2">
        <v>0.10601851851851851</v>
      </c>
      <c r="AC9593" t="s">
        <v>44</v>
      </c>
      <c r="AD9593" t="s">
        <v>44</v>
      </c>
      <c r="AE9593" t="s">
        <v>44</v>
      </c>
      <c r="AF9593">
        <v>66</v>
      </c>
    </row>
    <row r="9594" spans="1:32">
      <c r="A9594">
        <v>36122</v>
      </c>
      <c r="B9594">
        <v>35222</v>
      </c>
      <c r="C9594" t="s">
        <v>5587</v>
      </c>
      <c r="D9594" t="s">
        <v>57</v>
      </c>
      <c r="E9594" t="s">
        <v>34</v>
      </c>
      <c r="F9594" t="s">
        <v>46130</v>
      </c>
      <c r="G9594" t="s">
        <v>46131</v>
      </c>
      <c r="H9594" t="s">
        <v>309</v>
      </c>
      <c r="I9594" s="1">
        <v>20239</v>
      </c>
      <c r="J9594" t="s">
        <v>46132</v>
      </c>
      <c r="K9594" t="s">
        <v>46133</v>
      </c>
      <c r="L9594">
        <v>46364</v>
      </c>
      <c r="M9594" t="s">
        <v>309</v>
      </c>
      <c r="N9594" s="1">
        <v>45190</v>
      </c>
      <c r="O9594" s="1">
        <v>45194</v>
      </c>
      <c r="P9594">
        <v>13</v>
      </c>
      <c r="Q9594">
        <v>1</v>
      </c>
      <c r="R9594" t="s">
        <v>53</v>
      </c>
      <c r="S9594">
        <v>2</v>
      </c>
      <c r="T9594">
        <v>2</v>
      </c>
      <c r="U9594">
        <v>4</v>
      </c>
      <c r="V9594">
        <v>564</v>
      </c>
      <c r="W9594" t="s">
        <v>54</v>
      </c>
      <c r="X9594" t="s">
        <v>46134</v>
      </c>
      <c r="Y9594" t="s">
        <v>81</v>
      </c>
      <c r="Z9594" s="1">
        <v>45179</v>
      </c>
      <c r="AA9594" s="2">
        <v>0.60846064814814815</v>
      </c>
      <c r="AB9594" s="2">
        <v>0.56825231481481475</v>
      </c>
      <c r="AC9594" t="s">
        <v>44</v>
      </c>
      <c r="AD9594" t="s">
        <v>44</v>
      </c>
      <c r="AE9594" t="s">
        <v>44</v>
      </c>
      <c r="AF9594">
        <v>141</v>
      </c>
    </row>
    <row r="9595" spans="1:32">
      <c r="A9595">
        <v>36123</v>
      </c>
      <c r="B9595">
        <v>35223</v>
      </c>
      <c r="C9595" t="s">
        <v>881</v>
      </c>
      <c r="D9595" t="s">
        <v>4484</v>
      </c>
      <c r="E9595" t="s">
        <v>48</v>
      </c>
      <c r="F9595" t="s">
        <v>46135</v>
      </c>
      <c r="G9595">
        <f>1-335-298-3382</f>
        <v>-4014</v>
      </c>
      <c r="H9595" t="s">
        <v>115</v>
      </c>
      <c r="I9595" s="1">
        <v>25985</v>
      </c>
      <c r="J9595" t="s">
        <v>46136</v>
      </c>
      <c r="K9595" t="s">
        <v>46137</v>
      </c>
      <c r="L9595">
        <v>48002</v>
      </c>
      <c r="M9595" t="s">
        <v>115</v>
      </c>
      <c r="N9595" s="1">
        <v>45018</v>
      </c>
      <c r="O9595" s="1">
        <v>45021</v>
      </c>
      <c r="P9595">
        <v>20</v>
      </c>
      <c r="Q9595">
        <v>1</v>
      </c>
      <c r="R9595" t="s">
        <v>63</v>
      </c>
      <c r="S9595">
        <v>3</v>
      </c>
      <c r="T9595">
        <v>1</v>
      </c>
      <c r="U9595">
        <v>3</v>
      </c>
      <c r="V9595">
        <v>210</v>
      </c>
      <c r="W9595" t="s">
        <v>54</v>
      </c>
      <c r="X9595" t="s">
        <v>46138</v>
      </c>
      <c r="Y9595" t="s">
        <v>65</v>
      </c>
      <c r="Z9595" s="1">
        <v>44994</v>
      </c>
      <c r="AA9595" s="2">
        <v>0.38074074074074077</v>
      </c>
      <c r="AB9595" s="2">
        <v>0.80548611111111112</v>
      </c>
      <c r="AC9595" t="s">
        <v>44</v>
      </c>
      <c r="AD9595" t="s">
        <v>44</v>
      </c>
      <c r="AE9595" t="s">
        <v>44</v>
      </c>
      <c r="AF9595">
        <v>70</v>
      </c>
    </row>
    <row r="9596" spans="1:32">
      <c r="A9596">
        <v>36127</v>
      </c>
      <c r="B9596">
        <v>35227</v>
      </c>
      <c r="C9596" t="s">
        <v>409</v>
      </c>
      <c r="D9596" t="s">
        <v>18038</v>
      </c>
      <c r="E9596" t="s">
        <v>34</v>
      </c>
      <c r="F9596" t="s">
        <v>46139</v>
      </c>
      <c r="G9596" t="s">
        <v>46140</v>
      </c>
      <c r="H9596" t="s">
        <v>280</v>
      </c>
      <c r="I9596" s="1">
        <v>33477</v>
      </c>
      <c r="J9596" t="s">
        <v>46141</v>
      </c>
      <c r="K9596" t="s">
        <v>13009</v>
      </c>
      <c r="L9596">
        <v>73839</v>
      </c>
      <c r="M9596" t="s">
        <v>280</v>
      </c>
      <c r="N9596" s="1">
        <v>45156</v>
      </c>
      <c r="O9596" s="1">
        <v>45157</v>
      </c>
      <c r="P9596">
        <v>69</v>
      </c>
      <c r="Q9596">
        <v>3</v>
      </c>
      <c r="R9596" t="s">
        <v>40</v>
      </c>
      <c r="S9596">
        <v>2</v>
      </c>
      <c r="T9596">
        <v>0</v>
      </c>
      <c r="U9596">
        <v>1</v>
      </c>
      <c r="V9596">
        <v>214</v>
      </c>
      <c r="W9596" t="s">
        <v>41</v>
      </c>
      <c r="X9596" t="s">
        <v>46142</v>
      </c>
      <c r="Y9596" t="s">
        <v>81</v>
      </c>
      <c r="Z9596" s="1">
        <v>45144</v>
      </c>
      <c r="AA9596" s="2">
        <v>0.75069444444444444</v>
      </c>
      <c r="AB9596" s="2">
        <v>0.20489583333333336</v>
      </c>
      <c r="AC9596" t="s">
        <v>45</v>
      </c>
      <c r="AD9596" t="s">
        <v>45</v>
      </c>
      <c r="AE9596" t="s">
        <v>44</v>
      </c>
      <c r="AF9596">
        <v>214</v>
      </c>
    </row>
    <row r="9597" spans="1:32">
      <c r="A9597">
        <v>36128</v>
      </c>
      <c r="B9597">
        <v>35228</v>
      </c>
      <c r="C9597" t="s">
        <v>945</v>
      </c>
      <c r="D9597" t="s">
        <v>1628</v>
      </c>
      <c r="E9597" t="s">
        <v>34</v>
      </c>
      <c r="F9597" t="s">
        <v>46143</v>
      </c>
      <c r="G9597" t="s">
        <v>46144</v>
      </c>
      <c r="H9597" t="s">
        <v>115</v>
      </c>
      <c r="I9597" s="1">
        <v>26835</v>
      </c>
      <c r="J9597" t="s">
        <v>46145</v>
      </c>
      <c r="K9597" t="s">
        <v>46146</v>
      </c>
      <c r="L9597">
        <v>93959</v>
      </c>
      <c r="M9597" t="s">
        <v>115</v>
      </c>
      <c r="N9597" s="1">
        <v>45253</v>
      </c>
      <c r="O9597" s="1">
        <v>45258</v>
      </c>
      <c r="P9597">
        <v>95</v>
      </c>
      <c r="Q9597">
        <v>4</v>
      </c>
      <c r="R9597" t="s">
        <v>63</v>
      </c>
      <c r="S9597">
        <v>2</v>
      </c>
      <c r="T9597">
        <v>1</v>
      </c>
      <c r="U9597">
        <v>5</v>
      </c>
      <c r="V9597">
        <v>370</v>
      </c>
      <c r="W9597" t="s">
        <v>41</v>
      </c>
      <c r="X9597" t="s">
        <v>46147</v>
      </c>
      <c r="Y9597" t="s">
        <v>65</v>
      </c>
      <c r="Z9597" s="1">
        <v>45229</v>
      </c>
      <c r="AA9597" s="2">
        <v>0.47730324074074071</v>
      </c>
      <c r="AB9597" s="2">
        <v>9.5115740740740737E-2</v>
      </c>
      <c r="AC9597" t="s">
        <v>44</v>
      </c>
      <c r="AD9597" t="s">
        <v>45</v>
      </c>
      <c r="AE9597" t="s">
        <v>44</v>
      </c>
      <c r="AF9597">
        <v>74</v>
      </c>
    </row>
    <row r="9598" spans="1:32">
      <c r="A9598">
        <v>36131</v>
      </c>
      <c r="B9598">
        <v>35231</v>
      </c>
      <c r="C9598" t="s">
        <v>3134</v>
      </c>
      <c r="D9598" t="s">
        <v>5560</v>
      </c>
      <c r="E9598" t="s">
        <v>34</v>
      </c>
      <c r="F9598" t="s">
        <v>46148</v>
      </c>
      <c r="G9598" t="s">
        <v>46149</v>
      </c>
      <c r="H9598" t="s">
        <v>225</v>
      </c>
      <c r="I9598" s="1">
        <v>29350</v>
      </c>
      <c r="J9598" t="s">
        <v>46150</v>
      </c>
      <c r="K9598" t="s">
        <v>46151</v>
      </c>
      <c r="L9598">
        <v>34189</v>
      </c>
      <c r="M9598" t="s">
        <v>225</v>
      </c>
      <c r="N9598" s="1">
        <v>45133</v>
      </c>
      <c r="O9598" s="1">
        <v>45134</v>
      </c>
      <c r="P9598">
        <v>95</v>
      </c>
      <c r="Q9598">
        <v>4</v>
      </c>
      <c r="R9598" t="s">
        <v>63</v>
      </c>
      <c r="S9598">
        <v>2</v>
      </c>
      <c r="T9598">
        <v>0</v>
      </c>
      <c r="U9598">
        <v>1</v>
      </c>
      <c r="V9598">
        <v>79</v>
      </c>
      <c r="W9598" t="s">
        <v>54</v>
      </c>
      <c r="X9598" t="s">
        <v>46152</v>
      </c>
      <c r="Y9598" t="s">
        <v>65</v>
      </c>
      <c r="Z9598" s="1">
        <v>45117</v>
      </c>
      <c r="AA9598" s="2">
        <v>0.20364583333333333</v>
      </c>
      <c r="AB9598" s="2">
        <v>0.51797453703703711</v>
      </c>
      <c r="AC9598" t="s">
        <v>45</v>
      </c>
      <c r="AD9598" t="s">
        <v>44</v>
      </c>
      <c r="AE9598" t="s">
        <v>44</v>
      </c>
      <c r="AF9598">
        <v>79</v>
      </c>
    </row>
    <row r="9599" spans="1:32">
      <c r="A9599">
        <v>36134</v>
      </c>
      <c r="B9599">
        <v>35234</v>
      </c>
      <c r="C9599" t="s">
        <v>347</v>
      </c>
      <c r="D9599" t="s">
        <v>469</v>
      </c>
      <c r="E9599" t="s">
        <v>34</v>
      </c>
      <c r="F9599" t="s">
        <v>46153</v>
      </c>
      <c r="G9599">
        <v>4839341476</v>
      </c>
      <c r="H9599" t="s">
        <v>70</v>
      </c>
      <c r="I9599" s="1">
        <v>33271</v>
      </c>
      <c r="J9599" t="s">
        <v>46154</v>
      </c>
      <c r="K9599" t="s">
        <v>33794</v>
      </c>
      <c r="L9599">
        <v>1740</v>
      </c>
      <c r="M9599" t="s">
        <v>70</v>
      </c>
      <c r="N9599" s="1">
        <v>45041</v>
      </c>
      <c r="O9599" s="1">
        <v>45045</v>
      </c>
      <c r="P9599">
        <v>54</v>
      </c>
      <c r="Q9599">
        <v>3</v>
      </c>
      <c r="R9599" t="s">
        <v>40</v>
      </c>
      <c r="S9599">
        <v>3</v>
      </c>
      <c r="T9599">
        <v>2</v>
      </c>
      <c r="U9599">
        <v>4</v>
      </c>
      <c r="V9599">
        <v>892</v>
      </c>
      <c r="W9599" t="s">
        <v>41</v>
      </c>
      <c r="X9599" t="s">
        <v>46155</v>
      </c>
      <c r="Y9599" t="s">
        <v>6</v>
      </c>
      <c r="Z9599" s="1">
        <v>45022</v>
      </c>
      <c r="AA9599" s="2">
        <v>0.54788194444444438</v>
      </c>
      <c r="AB9599" s="2">
        <v>0.75260416666666663</v>
      </c>
      <c r="AC9599" t="s">
        <v>44</v>
      </c>
      <c r="AD9599" t="s">
        <v>44</v>
      </c>
      <c r="AE9599" t="s">
        <v>45</v>
      </c>
      <c r="AF9599">
        <v>223</v>
      </c>
    </row>
    <row r="9600" spans="1:32">
      <c r="A9600">
        <v>36135</v>
      </c>
      <c r="B9600">
        <v>35235</v>
      </c>
      <c r="C9600" t="s">
        <v>2912</v>
      </c>
      <c r="D9600" t="s">
        <v>696</v>
      </c>
      <c r="E9600" t="s">
        <v>34</v>
      </c>
      <c r="F9600" t="s">
        <v>46156</v>
      </c>
      <c r="G9600" t="s">
        <v>46157</v>
      </c>
      <c r="H9600" t="s">
        <v>725</v>
      </c>
      <c r="I9600" s="1">
        <v>24433</v>
      </c>
      <c r="J9600" t="s">
        <v>46158</v>
      </c>
      <c r="K9600" t="s">
        <v>46159</v>
      </c>
      <c r="L9600">
        <v>93121</v>
      </c>
      <c r="M9600" t="s">
        <v>725</v>
      </c>
      <c r="N9600" s="1">
        <v>45140</v>
      </c>
      <c r="O9600" s="1">
        <v>45142</v>
      </c>
      <c r="P9600">
        <v>95</v>
      </c>
      <c r="Q9600">
        <v>4</v>
      </c>
      <c r="R9600" t="s">
        <v>63</v>
      </c>
      <c r="S9600">
        <v>3</v>
      </c>
      <c r="T9600">
        <v>2</v>
      </c>
      <c r="U9600">
        <v>2</v>
      </c>
      <c r="V9600">
        <v>180</v>
      </c>
      <c r="W9600" t="s">
        <v>41</v>
      </c>
      <c r="X9600" t="s">
        <v>46160</v>
      </c>
      <c r="Y9600" t="s">
        <v>43</v>
      </c>
      <c r="Z9600" s="1">
        <v>45129</v>
      </c>
      <c r="AA9600" s="2">
        <v>0.99740740740740741</v>
      </c>
      <c r="AB9600" s="2">
        <v>0.40471064814814817</v>
      </c>
      <c r="AC9600" t="s">
        <v>44</v>
      </c>
      <c r="AD9600" t="s">
        <v>45</v>
      </c>
      <c r="AE9600" t="s">
        <v>45</v>
      </c>
      <c r="AF9600">
        <v>90</v>
      </c>
    </row>
    <row r="9601" spans="1:32">
      <c r="A9601">
        <v>36138</v>
      </c>
      <c r="B9601">
        <v>35238</v>
      </c>
      <c r="C9601" t="s">
        <v>256</v>
      </c>
      <c r="D9601" t="s">
        <v>4349</v>
      </c>
      <c r="E9601" t="s">
        <v>48</v>
      </c>
      <c r="F9601" t="s">
        <v>46161</v>
      </c>
      <c r="G9601" t="s">
        <v>46162</v>
      </c>
      <c r="H9601" t="s">
        <v>280</v>
      </c>
      <c r="I9601" s="1">
        <v>22313</v>
      </c>
      <c r="J9601" t="s">
        <v>46163</v>
      </c>
      <c r="K9601" t="s">
        <v>46164</v>
      </c>
      <c r="L9601">
        <v>34310</v>
      </c>
      <c r="M9601" t="s">
        <v>280</v>
      </c>
      <c r="N9601" s="1">
        <v>45179</v>
      </c>
      <c r="O9601" s="1">
        <v>45182</v>
      </c>
      <c r="P9601">
        <v>67</v>
      </c>
      <c r="Q9601">
        <v>3</v>
      </c>
      <c r="R9601" t="s">
        <v>53</v>
      </c>
      <c r="S9601">
        <v>4</v>
      </c>
      <c r="T9601">
        <v>0</v>
      </c>
      <c r="U9601">
        <v>3</v>
      </c>
      <c r="V9601">
        <v>363</v>
      </c>
      <c r="W9601" t="s">
        <v>41</v>
      </c>
      <c r="X9601" t="s">
        <v>46165</v>
      </c>
      <c r="Y9601" t="s">
        <v>81</v>
      </c>
      <c r="Z9601" s="1">
        <v>45163</v>
      </c>
      <c r="AA9601" s="2">
        <v>2.7719907407407405E-2</v>
      </c>
      <c r="AB9601" s="2">
        <v>0.37567129629629631</v>
      </c>
      <c r="AC9601" t="s">
        <v>45</v>
      </c>
      <c r="AD9601" t="s">
        <v>45</v>
      </c>
      <c r="AE9601" t="s">
        <v>44</v>
      </c>
      <c r="AF9601">
        <v>121</v>
      </c>
    </row>
    <row r="9602" spans="1:32">
      <c r="A9602">
        <v>36143</v>
      </c>
      <c r="B9602">
        <v>35243</v>
      </c>
      <c r="C9602" t="s">
        <v>3409</v>
      </c>
      <c r="D9602" t="s">
        <v>4028</v>
      </c>
      <c r="E9602" t="s">
        <v>34</v>
      </c>
      <c r="F9602" t="s">
        <v>46166</v>
      </c>
      <c r="G9602" t="s">
        <v>46167</v>
      </c>
      <c r="H9602" t="s">
        <v>904</v>
      </c>
      <c r="I9602" s="1">
        <v>34019</v>
      </c>
      <c r="J9602" t="s">
        <v>46168</v>
      </c>
      <c r="K9602" t="s">
        <v>46169</v>
      </c>
      <c r="L9602">
        <v>64737</v>
      </c>
      <c r="M9602" t="s">
        <v>904</v>
      </c>
      <c r="N9602" s="1">
        <v>45017</v>
      </c>
      <c r="O9602" s="1">
        <v>45019</v>
      </c>
      <c r="P9602">
        <v>95</v>
      </c>
      <c r="Q9602">
        <v>4</v>
      </c>
      <c r="R9602" t="s">
        <v>63</v>
      </c>
      <c r="S9602">
        <v>4</v>
      </c>
      <c r="T9602">
        <v>2</v>
      </c>
      <c r="U9602">
        <v>2</v>
      </c>
      <c r="V9602">
        <v>148</v>
      </c>
      <c r="W9602" t="s">
        <v>54</v>
      </c>
      <c r="X9602" t="s">
        <v>46170</v>
      </c>
      <c r="Y9602" t="s">
        <v>81</v>
      </c>
      <c r="Z9602" s="1">
        <v>45010</v>
      </c>
      <c r="AA9602" s="2">
        <v>1.2638888888888889E-2</v>
      </c>
      <c r="AB9602" s="2">
        <v>0.86329861111111106</v>
      </c>
      <c r="AC9602" t="s">
        <v>44</v>
      </c>
      <c r="AD9602" t="s">
        <v>44</v>
      </c>
      <c r="AE9602" t="s">
        <v>44</v>
      </c>
      <c r="AF9602">
        <v>74</v>
      </c>
    </row>
    <row r="9603" spans="1:32">
      <c r="A9603">
        <v>36144</v>
      </c>
      <c r="B9603">
        <v>35244</v>
      </c>
      <c r="C9603" t="s">
        <v>1360</v>
      </c>
      <c r="D9603" t="s">
        <v>3973</v>
      </c>
      <c r="E9603" t="s">
        <v>48</v>
      </c>
      <c r="F9603" t="s">
        <v>46171</v>
      </c>
      <c r="G9603" t="s">
        <v>46172</v>
      </c>
      <c r="H9603" t="s">
        <v>272</v>
      </c>
      <c r="I9603" s="1">
        <v>25792</v>
      </c>
      <c r="J9603" t="s">
        <v>46173</v>
      </c>
      <c r="K9603" t="s">
        <v>46174</v>
      </c>
      <c r="L9603">
        <v>69786</v>
      </c>
      <c r="M9603" t="s">
        <v>272</v>
      </c>
      <c r="N9603" s="1">
        <v>45165</v>
      </c>
      <c r="O9603" s="1">
        <v>45168</v>
      </c>
      <c r="P9603">
        <v>5</v>
      </c>
      <c r="Q9603">
        <v>1</v>
      </c>
      <c r="R9603" t="s">
        <v>63</v>
      </c>
      <c r="S9603">
        <v>1</v>
      </c>
      <c r="T9603">
        <v>2</v>
      </c>
      <c r="U9603">
        <v>3</v>
      </c>
      <c r="V9603">
        <v>234</v>
      </c>
      <c r="W9603" t="s">
        <v>41</v>
      </c>
      <c r="X9603" t="s">
        <v>46175</v>
      </c>
      <c r="Y9603" t="s">
        <v>81</v>
      </c>
      <c r="Z9603" s="1">
        <v>45144</v>
      </c>
      <c r="AA9603" s="2">
        <v>0.4642592592592592</v>
      </c>
      <c r="AB9603" s="2">
        <v>1.6446759259259262E-2</v>
      </c>
      <c r="AC9603" t="s">
        <v>45</v>
      </c>
      <c r="AD9603" t="s">
        <v>45</v>
      </c>
      <c r="AE9603" t="s">
        <v>44</v>
      </c>
      <c r="AF9603">
        <v>78</v>
      </c>
    </row>
    <row r="9604" spans="1:32">
      <c r="A9604">
        <v>36145</v>
      </c>
      <c r="B9604">
        <v>35245</v>
      </c>
      <c r="C9604" t="s">
        <v>1155</v>
      </c>
      <c r="D9604" t="s">
        <v>9452</v>
      </c>
      <c r="E9604" t="s">
        <v>48</v>
      </c>
      <c r="F9604" t="s">
        <v>46176</v>
      </c>
      <c r="G9604" t="s">
        <v>46177</v>
      </c>
      <c r="H9604" t="s">
        <v>330</v>
      </c>
      <c r="I9604" s="1">
        <v>33782</v>
      </c>
      <c r="J9604" t="s">
        <v>46178</v>
      </c>
      <c r="K9604" t="s">
        <v>46179</v>
      </c>
      <c r="L9604">
        <v>54261</v>
      </c>
      <c r="M9604" t="s">
        <v>330</v>
      </c>
      <c r="N9604" s="1">
        <v>45235</v>
      </c>
      <c r="O9604" s="1">
        <v>45239</v>
      </c>
      <c r="P9604">
        <v>41</v>
      </c>
      <c r="Q9604">
        <v>2</v>
      </c>
      <c r="R9604" t="s">
        <v>63</v>
      </c>
      <c r="S9604">
        <v>4</v>
      </c>
      <c r="T9604">
        <v>0</v>
      </c>
      <c r="U9604">
        <v>4</v>
      </c>
      <c r="V9604">
        <v>292</v>
      </c>
      <c r="W9604" t="s">
        <v>41</v>
      </c>
      <c r="X9604" t="s">
        <v>46180</v>
      </c>
      <c r="Y9604" t="s">
        <v>65</v>
      </c>
      <c r="Z9604" s="1">
        <v>45222</v>
      </c>
      <c r="AA9604" s="2">
        <v>0.99337962962962967</v>
      </c>
      <c r="AB9604" s="2">
        <v>0.37574074074074071</v>
      </c>
      <c r="AC9604" t="s">
        <v>45</v>
      </c>
      <c r="AD9604" t="s">
        <v>45</v>
      </c>
      <c r="AE9604" t="s">
        <v>45</v>
      </c>
      <c r="AF9604">
        <v>73</v>
      </c>
    </row>
    <row r="9605" spans="1:32">
      <c r="A9605">
        <v>36147</v>
      </c>
      <c r="B9605">
        <v>35247</v>
      </c>
      <c r="C9605" t="s">
        <v>3610</v>
      </c>
      <c r="D9605" t="s">
        <v>1759</v>
      </c>
      <c r="E9605" t="s">
        <v>34</v>
      </c>
      <c r="F9605" t="s">
        <v>46181</v>
      </c>
      <c r="G9605" t="s">
        <v>46182</v>
      </c>
      <c r="H9605" t="s">
        <v>530</v>
      </c>
      <c r="I9605" s="1">
        <v>36633</v>
      </c>
      <c r="J9605" t="s">
        <v>46183</v>
      </c>
      <c r="K9605" t="s">
        <v>39892</v>
      </c>
      <c r="L9605">
        <v>52701</v>
      </c>
      <c r="M9605" t="s">
        <v>530</v>
      </c>
      <c r="N9605" s="1">
        <v>44986</v>
      </c>
      <c r="O9605" s="1">
        <v>44988</v>
      </c>
      <c r="P9605">
        <v>60</v>
      </c>
      <c r="Q9605">
        <v>3</v>
      </c>
      <c r="R9605" t="s">
        <v>40</v>
      </c>
      <c r="S9605">
        <v>4</v>
      </c>
      <c r="T9605">
        <v>2</v>
      </c>
      <c r="U9605">
        <v>2</v>
      </c>
      <c r="V9605">
        <v>500</v>
      </c>
      <c r="W9605" t="s">
        <v>54</v>
      </c>
      <c r="X9605" t="s">
        <v>46184</v>
      </c>
      <c r="Y9605" t="s">
        <v>65</v>
      </c>
      <c r="Z9605" s="1">
        <v>44949</v>
      </c>
      <c r="AA9605" s="2">
        <v>0.31207175925925928</v>
      </c>
      <c r="AB9605" s="2">
        <v>0.68069444444444438</v>
      </c>
      <c r="AC9605" t="s">
        <v>45</v>
      </c>
      <c r="AD9605" t="s">
        <v>45</v>
      </c>
      <c r="AE9605" t="s">
        <v>45</v>
      </c>
      <c r="AF9605">
        <v>250</v>
      </c>
    </row>
    <row r="9606" spans="1:32">
      <c r="A9606">
        <v>36148</v>
      </c>
      <c r="B9606">
        <v>35248</v>
      </c>
      <c r="C9606" t="s">
        <v>2111</v>
      </c>
      <c r="D9606" t="s">
        <v>4298</v>
      </c>
      <c r="E9606" t="s">
        <v>48</v>
      </c>
      <c r="F9606" t="s">
        <v>46185</v>
      </c>
      <c r="G9606" t="s">
        <v>46186</v>
      </c>
      <c r="H9606" t="s">
        <v>70</v>
      </c>
      <c r="I9606" s="1">
        <v>28493</v>
      </c>
      <c r="J9606" t="s">
        <v>46187</v>
      </c>
      <c r="K9606" t="s">
        <v>46188</v>
      </c>
      <c r="L9606">
        <v>12808</v>
      </c>
      <c r="M9606" t="s">
        <v>70</v>
      </c>
      <c r="N9606" s="1">
        <v>45061</v>
      </c>
      <c r="O9606" s="1">
        <v>45065</v>
      </c>
      <c r="P9606">
        <v>70</v>
      </c>
      <c r="Q9606">
        <v>3</v>
      </c>
      <c r="R9606" t="s">
        <v>53</v>
      </c>
      <c r="S9606">
        <v>1</v>
      </c>
      <c r="T9606">
        <v>2</v>
      </c>
      <c r="U9606">
        <v>4</v>
      </c>
      <c r="V9606">
        <v>580</v>
      </c>
      <c r="W9606" t="s">
        <v>41</v>
      </c>
      <c r="X9606" t="s">
        <v>46189</v>
      </c>
      <c r="Y9606" t="s">
        <v>65</v>
      </c>
      <c r="Z9606" s="1">
        <v>45045</v>
      </c>
      <c r="AA9606" s="2">
        <v>0.1998263888888889</v>
      </c>
      <c r="AB9606" s="2">
        <v>0.28255787037037039</v>
      </c>
      <c r="AC9606" t="s">
        <v>45</v>
      </c>
      <c r="AD9606" t="s">
        <v>45</v>
      </c>
      <c r="AE9606" t="s">
        <v>45</v>
      </c>
      <c r="AF9606">
        <v>145</v>
      </c>
    </row>
    <row r="9607" spans="1:32">
      <c r="A9607">
        <v>36149</v>
      </c>
      <c r="B9607">
        <v>35249</v>
      </c>
      <c r="C9607" t="s">
        <v>1328</v>
      </c>
      <c r="D9607" t="s">
        <v>299</v>
      </c>
      <c r="E9607" t="s">
        <v>34</v>
      </c>
      <c r="F9607" t="s">
        <v>46190</v>
      </c>
      <c r="G9607" t="s">
        <v>46191</v>
      </c>
      <c r="H9607" t="s">
        <v>164</v>
      </c>
      <c r="I9607" s="1">
        <v>29557</v>
      </c>
      <c r="J9607" t="s">
        <v>46192</v>
      </c>
      <c r="K9607" t="s">
        <v>24260</v>
      </c>
      <c r="L9607">
        <v>75245</v>
      </c>
      <c r="M9607" t="s">
        <v>164</v>
      </c>
      <c r="N9607" s="1">
        <v>45175</v>
      </c>
      <c r="O9607" s="1">
        <v>45179</v>
      </c>
      <c r="P9607">
        <v>7</v>
      </c>
      <c r="Q9607">
        <v>1</v>
      </c>
      <c r="R9607" t="s">
        <v>53</v>
      </c>
      <c r="S9607">
        <v>1</v>
      </c>
      <c r="T9607">
        <v>0</v>
      </c>
      <c r="U9607">
        <v>4</v>
      </c>
      <c r="V9607">
        <v>552</v>
      </c>
      <c r="W9607" t="s">
        <v>54</v>
      </c>
      <c r="X9607" t="s">
        <v>46193</v>
      </c>
      <c r="Y9607" t="s">
        <v>43</v>
      </c>
      <c r="Z9607" s="1">
        <v>45152</v>
      </c>
      <c r="AA9607" s="2">
        <v>0.30194444444444446</v>
      </c>
      <c r="AB9607" s="2">
        <v>0.30153935185185182</v>
      </c>
      <c r="AC9607" t="s">
        <v>44</v>
      </c>
      <c r="AD9607" t="s">
        <v>44</v>
      </c>
      <c r="AE9607" t="s">
        <v>44</v>
      </c>
      <c r="AF9607">
        <v>138</v>
      </c>
    </row>
    <row r="9608" spans="1:32">
      <c r="A9608">
        <v>36150</v>
      </c>
      <c r="B9608">
        <v>35250</v>
      </c>
      <c r="C9608" t="s">
        <v>2316</v>
      </c>
      <c r="D9608" t="s">
        <v>428</v>
      </c>
      <c r="E9608" t="s">
        <v>48</v>
      </c>
      <c r="F9608" t="s">
        <v>46194</v>
      </c>
      <c r="G9608" t="s">
        <v>46195</v>
      </c>
      <c r="H9608" t="s">
        <v>50</v>
      </c>
      <c r="I9608" s="1">
        <v>30689</v>
      </c>
      <c r="J9608" t="s">
        <v>46196</v>
      </c>
      <c r="K9608" t="s">
        <v>46197</v>
      </c>
      <c r="L9608">
        <v>91976</v>
      </c>
      <c r="M9608" t="s">
        <v>50</v>
      </c>
      <c r="N9608" s="1">
        <v>45007</v>
      </c>
      <c r="O9608" s="1">
        <v>45010</v>
      </c>
      <c r="P9608">
        <v>9</v>
      </c>
      <c r="Q9608">
        <v>1</v>
      </c>
      <c r="R9608" t="s">
        <v>40</v>
      </c>
      <c r="S9608">
        <v>2</v>
      </c>
      <c r="T9608">
        <v>0</v>
      </c>
      <c r="U9608">
        <v>3</v>
      </c>
      <c r="V9608">
        <v>633</v>
      </c>
      <c r="W9608" t="s">
        <v>54</v>
      </c>
      <c r="X9608" t="s">
        <v>46198</v>
      </c>
      <c r="Y9608" t="s">
        <v>65</v>
      </c>
      <c r="Z9608" s="1">
        <v>44998</v>
      </c>
      <c r="AA9608" s="2">
        <v>0.44063657407407408</v>
      </c>
      <c r="AB9608" s="2">
        <v>0.38474537037037032</v>
      </c>
      <c r="AC9608" t="s">
        <v>45</v>
      </c>
      <c r="AD9608" t="s">
        <v>45</v>
      </c>
      <c r="AE9608" t="s">
        <v>45</v>
      </c>
      <c r="AF9608">
        <v>211</v>
      </c>
    </row>
    <row r="9609" spans="1:32">
      <c r="A9609">
        <v>36151</v>
      </c>
      <c r="B9609">
        <v>35251</v>
      </c>
      <c r="C9609" t="s">
        <v>2344</v>
      </c>
      <c r="D9609" t="s">
        <v>75</v>
      </c>
      <c r="E9609" t="s">
        <v>48</v>
      </c>
      <c r="F9609" t="s">
        <v>46199</v>
      </c>
      <c r="G9609" t="s">
        <v>46200</v>
      </c>
      <c r="H9609" t="s">
        <v>86</v>
      </c>
      <c r="I9609" s="1">
        <v>36630</v>
      </c>
      <c r="J9609" t="s">
        <v>46201</v>
      </c>
      <c r="K9609" t="s">
        <v>46202</v>
      </c>
      <c r="L9609">
        <v>76462</v>
      </c>
      <c r="M9609" t="s">
        <v>86</v>
      </c>
      <c r="N9609" s="1">
        <v>45233</v>
      </c>
      <c r="O9609" s="1">
        <v>45235</v>
      </c>
      <c r="P9609">
        <v>66</v>
      </c>
      <c r="Q9609">
        <v>3</v>
      </c>
      <c r="R9609" t="s">
        <v>40</v>
      </c>
      <c r="S9609">
        <v>4</v>
      </c>
      <c r="T9609">
        <v>1</v>
      </c>
      <c r="U9609">
        <v>2</v>
      </c>
      <c r="V9609">
        <v>420</v>
      </c>
      <c r="W9609" t="s">
        <v>41</v>
      </c>
      <c r="X9609" t="s">
        <v>46203</v>
      </c>
      <c r="Y9609" t="s">
        <v>6</v>
      </c>
      <c r="Z9609" s="1">
        <v>45222</v>
      </c>
      <c r="AA9609" s="2">
        <v>0.46209490740740744</v>
      </c>
      <c r="AB9609" s="2">
        <v>0.95516203703703706</v>
      </c>
      <c r="AC9609" t="s">
        <v>45</v>
      </c>
      <c r="AD9609" t="s">
        <v>45</v>
      </c>
      <c r="AE9609" t="s">
        <v>44</v>
      </c>
      <c r="AF9609">
        <v>210</v>
      </c>
    </row>
    <row r="9610" spans="1:32">
      <c r="A9610">
        <v>36156</v>
      </c>
      <c r="B9610">
        <v>35256</v>
      </c>
      <c r="C9610" t="s">
        <v>2144</v>
      </c>
      <c r="D9610" t="s">
        <v>10613</v>
      </c>
      <c r="E9610" t="s">
        <v>34</v>
      </c>
      <c r="F9610" t="s">
        <v>46204</v>
      </c>
      <c r="G9610" t="s">
        <v>46205</v>
      </c>
      <c r="H9610" t="s">
        <v>37</v>
      </c>
      <c r="I9610" s="1">
        <v>32844</v>
      </c>
      <c r="J9610" t="s">
        <v>46206</v>
      </c>
      <c r="K9610" t="s">
        <v>46207</v>
      </c>
      <c r="L9610">
        <v>5281</v>
      </c>
      <c r="M9610" t="s">
        <v>37</v>
      </c>
      <c r="N9610" s="1">
        <v>45118</v>
      </c>
      <c r="O9610" s="1">
        <v>45120</v>
      </c>
      <c r="P9610">
        <v>65</v>
      </c>
      <c r="Q9610">
        <v>3</v>
      </c>
      <c r="R9610" t="s">
        <v>63</v>
      </c>
      <c r="S9610">
        <v>1</v>
      </c>
      <c r="T9610">
        <v>2</v>
      </c>
      <c r="U9610">
        <v>2</v>
      </c>
      <c r="V9610">
        <v>138</v>
      </c>
      <c r="W9610" t="s">
        <v>54</v>
      </c>
      <c r="X9610" t="s">
        <v>46208</v>
      </c>
      <c r="Y9610" t="s">
        <v>43</v>
      </c>
      <c r="Z9610" s="1">
        <v>45104</v>
      </c>
      <c r="AA9610" s="2">
        <v>0.16756944444444444</v>
      </c>
      <c r="AB9610" s="2">
        <v>0.55106481481481484</v>
      </c>
      <c r="AC9610" t="s">
        <v>45</v>
      </c>
      <c r="AD9610" t="s">
        <v>44</v>
      </c>
      <c r="AE9610" t="s">
        <v>45</v>
      </c>
      <c r="AF9610">
        <v>69</v>
      </c>
    </row>
    <row r="9611" spans="1:32">
      <c r="A9611">
        <v>36157</v>
      </c>
      <c r="B9611">
        <v>35257</v>
      </c>
      <c r="C9611" t="s">
        <v>988</v>
      </c>
      <c r="D9611" t="s">
        <v>1459</v>
      </c>
      <c r="E9611" t="s">
        <v>34</v>
      </c>
      <c r="F9611" t="s">
        <v>46209</v>
      </c>
      <c r="G9611" t="s">
        <v>46210</v>
      </c>
      <c r="H9611" t="s">
        <v>1442</v>
      </c>
      <c r="I9611" s="1">
        <v>32223</v>
      </c>
      <c r="J9611" t="s">
        <v>46211</v>
      </c>
      <c r="K9611" t="s">
        <v>29929</v>
      </c>
      <c r="L9611">
        <v>23447</v>
      </c>
      <c r="M9611" t="s">
        <v>1442</v>
      </c>
      <c r="N9611" s="1">
        <v>45121</v>
      </c>
      <c r="O9611" s="1">
        <v>45123</v>
      </c>
      <c r="P9611">
        <v>61</v>
      </c>
      <c r="Q9611">
        <v>3</v>
      </c>
      <c r="R9611" t="s">
        <v>53</v>
      </c>
      <c r="S9611">
        <v>1</v>
      </c>
      <c r="T9611">
        <v>1</v>
      </c>
      <c r="U9611">
        <v>2</v>
      </c>
      <c r="V9611">
        <v>256</v>
      </c>
      <c r="W9611" t="s">
        <v>54</v>
      </c>
      <c r="X9611" t="s">
        <v>46212</v>
      </c>
      <c r="Y9611" t="s">
        <v>65</v>
      </c>
      <c r="Z9611" s="1">
        <v>45112</v>
      </c>
      <c r="AA9611" s="2">
        <v>0.79974537037037041</v>
      </c>
      <c r="AB9611" s="2">
        <v>0.31282407407407409</v>
      </c>
      <c r="AC9611" t="s">
        <v>44</v>
      </c>
      <c r="AD9611" t="s">
        <v>45</v>
      </c>
      <c r="AE9611" t="s">
        <v>45</v>
      </c>
      <c r="AF9611">
        <v>128</v>
      </c>
    </row>
    <row r="9612" spans="1:32">
      <c r="A9612">
        <v>36158</v>
      </c>
      <c r="B9612">
        <v>35258</v>
      </c>
      <c r="C9612" t="s">
        <v>628</v>
      </c>
      <c r="D9612" t="s">
        <v>47</v>
      </c>
      <c r="E9612" t="s">
        <v>48</v>
      </c>
      <c r="F9612" t="s">
        <v>46213</v>
      </c>
      <c r="G9612" t="s">
        <v>46214</v>
      </c>
      <c r="H9612" t="s">
        <v>225</v>
      </c>
      <c r="I9612" s="1">
        <v>25105</v>
      </c>
      <c r="J9612" t="s">
        <v>46215</v>
      </c>
      <c r="K9612" t="s">
        <v>46216</v>
      </c>
      <c r="L9612">
        <v>67153</v>
      </c>
      <c r="M9612" t="s">
        <v>225</v>
      </c>
      <c r="N9612" s="1">
        <v>45057</v>
      </c>
      <c r="O9612" s="1">
        <v>45058</v>
      </c>
      <c r="P9612">
        <v>44</v>
      </c>
      <c r="Q9612">
        <v>2</v>
      </c>
      <c r="R9612" t="s">
        <v>63</v>
      </c>
      <c r="S9612">
        <v>3</v>
      </c>
      <c r="T9612">
        <v>1</v>
      </c>
      <c r="U9612">
        <v>1</v>
      </c>
      <c r="V9612">
        <v>76</v>
      </c>
      <c r="W9612" t="s">
        <v>54</v>
      </c>
      <c r="X9612" t="s">
        <v>46217</v>
      </c>
      <c r="Y9612" t="s">
        <v>43</v>
      </c>
      <c r="Z9612" s="1">
        <v>45030</v>
      </c>
      <c r="AA9612" s="2">
        <v>0.88672453703703702</v>
      </c>
      <c r="AB9612" s="2">
        <v>0.6678587962962963</v>
      </c>
      <c r="AC9612" t="s">
        <v>45</v>
      </c>
      <c r="AD9612" t="s">
        <v>44</v>
      </c>
      <c r="AE9612" t="s">
        <v>44</v>
      </c>
      <c r="AF9612">
        <v>76</v>
      </c>
    </row>
    <row r="9613" spans="1:32">
      <c r="A9613">
        <v>36159</v>
      </c>
      <c r="B9613">
        <v>35259</v>
      </c>
      <c r="C9613" t="s">
        <v>105</v>
      </c>
      <c r="D9613" t="s">
        <v>3668</v>
      </c>
      <c r="E9613" t="s">
        <v>48</v>
      </c>
      <c r="F9613" t="s">
        <v>46218</v>
      </c>
      <c r="G9613" t="s">
        <v>46219</v>
      </c>
      <c r="H9613" t="s">
        <v>272</v>
      </c>
      <c r="I9613" s="1">
        <v>20674</v>
      </c>
      <c r="J9613" t="s">
        <v>46220</v>
      </c>
      <c r="K9613" t="s">
        <v>375</v>
      </c>
      <c r="L9613">
        <v>49876</v>
      </c>
      <c r="M9613" t="s">
        <v>272</v>
      </c>
      <c r="N9613" s="1">
        <v>44964</v>
      </c>
      <c r="O9613" s="1">
        <v>44967</v>
      </c>
      <c r="P9613">
        <v>40</v>
      </c>
      <c r="Q9613">
        <v>2</v>
      </c>
      <c r="R9613" t="s">
        <v>53</v>
      </c>
      <c r="S9613">
        <v>2</v>
      </c>
      <c r="T9613">
        <v>2</v>
      </c>
      <c r="U9613">
        <v>3</v>
      </c>
      <c r="V9613">
        <v>429</v>
      </c>
      <c r="W9613" t="s">
        <v>41</v>
      </c>
      <c r="X9613" t="s">
        <v>46221</v>
      </c>
      <c r="Y9613" t="s">
        <v>81</v>
      </c>
      <c r="Z9613" s="1">
        <v>44957</v>
      </c>
      <c r="AA9613" s="2">
        <v>0.48021990740740739</v>
      </c>
      <c r="AB9613" s="2">
        <v>0.54118055555555555</v>
      </c>
      <c r="AC9613" t="s">
        <v>45</v>
      </c>
      <c r="AD9613" t="s">
        <v>45</v>
      </c>
      <c r="AE9613" t="s">
        <v>44</v>
      </c>
      <c r="AF9613">
        <v>143</v>
      </c>
    </row>
    <row r="9614" spans="1:32">
      <c r="A9614">
        <v>36164</v>
      </c>
      <c r="B9614">
        <v>35264</v>
      </c>
      <c r="C9614" t="s">
        <v>2202</v>
      </c>
      <c r="D9614" t="s">
        <v>768</v>
      </c>
      <c r="E9614" t="s">
        <v>34</v>
      </c>
      <c r="F9614" t="s">
        <v>46222</v>
      </c>
      <c r="G9614" t="s">
        <v>46223</v>
      </c>
      <c r="H9614" t="s">
        <v>60</v>
      </c>
      <c r="I9614" s="1">
        <v>16097</v>
      </c>
      <c r="J9614" t="s">
        <v>46224</v>
      </c>
      <c r="K9614" t="s">
        <v>34930</v>
      </c>
      <c r="L9614">
        <v>25331</v>
      </c>
      <c r="M9614" t="s">
        <v>60</v>
      </c>
      <c r="N9614" s="1">
        <v>45172</v>
      </c>
      <c r="O9614" s="1">
        <v>45173</v>
      </c>
      <c r="P9614">
        <v>81</v>
      </c>
      <c r="Q9614">
        <v>4</v>
      </c>
      <c r="R9614" t="s">
        <v>40</v>
      </c>
      <c r="S9614">
        <v>1</v>
      </c>
      <c r="T9614">
        <v>1</v>
      </c>
      <c r="U9614">
        <v>1</v>
      </c>
      <c r="V9614">
        <v>225</v>
      </c>
      <c r="W9614" t="s">
        <v>41</v>
      </c>
      <c r="X9614" t="s">
        <v>46225</v>
      </c>
      <c r="Y9614" t="s">
        <v>81</v>
      </c>
      <c r="Z9614" s="1">
        <v>45146</v>
      </c>
      <c r="AA9614" s="2">
        <v>0.39287037037037037</v>
      </c>
      <c r="AB9614" s="2">
        <v>0.17487268518518517</v>
      </c>
      <c r="AC9614" t="s">
        <v>45</v>
      </c>
      <c r="AD9614" t="s">
        <v>45</v>
      </c>
      <c r="AE9614" t="s">
        <v>44</v>
      </c>
      <c r="AF9614">
        <v>225</v>
      </c>
    </row>
    <row r="9615" spans="1:32">
      <c r="A9615">
        <v>36165</v>
      </c>
      <c r="B9615">
        <v>35265</v>
      </c>
      <c r="C9615" t="s">
        <v>988</v>
      </c>
      <c r="D9615" t="s">
        <v>3849</v>
      </c>
      <c r="E9615" t="s">
        <v>48</v>
      </c>
      <c r="F9615" t="s">
        <v>46226</v>
      </c>
      <c r="G9615">
        <v>3146816371</v>
      </c>
      <c r="H9615" t="s">
        <v>225</v>
      </c>
      <c r="I9615" s="1">
        <v>36001</v>
      </c>
      <c r="J9615" t="s">
        <v>46227</v>
      </c>
      <c r="K9615" t="s">
        <v>46228</v>
      </c>
      <c r="L9615">
        <v>74209</v>
      </c>
      <c r="M9615" t="s">
        <v>225</v>
      </c>
      <c r="N9615" s="1">
        <v>44972</v>
      </c>
      <c r="O9615" s="1">
        <v>44974</v>
      </c>
      <c r="P9615">
        <v>25</v>
      </c>
      <c r="Q9615">
        <v>1</v>
      </c>
      <c r="R9615" t="s">
        <v>53</v>
      </c>
      <c r="S9615">
        <v>2</v>
      </c>
      <c r="T9615">
        <v>2</v>
      </c>
      <c r="U9615">
        <v>2</v>
      </c>
      <c r="V9615">
        <v>270</v>
      </c>
      <c r="W9615" t="s">
        <v>54</v>
      </c>
      <c r="X9615" t="s">
        <v>46229</v>
      </c>
      <c r="Y9615" t="s">
        <v>81</v>
      </c>
      <c r="Z9615" s="1">
        <v>44963</v>
      </c>
      <c r="AA9615" s="2">
        <v>0.89034722222222218</v>
      </c>
      <c r="AB9615" s="2">
        <v>7.9826388888888891E-2</v>
      </c>
      <c r="AC9615" t="s">
        <v>44</v>
      </c>
      <c r="AD9615" t="s">
        <v>45</v>
      </c>
      <c r="AE9615" t="s">
        <v>45</v>
      </c>
      <c r="AF9615">
        <v>135</v>
      </c>
    </row>
    <row r="9616" spans="1:32">
      <c r="A9616">
        <v>36167</v>
      </c>
      <c r="B9616">
        <v>35267</v>
      </c>
      <c r="C9616" t="s">
        <v>3645</v>
      </c>
      <c r="D9616" t="s">
        <v>2511</v>
      </c>
      <c r="E9616" t="s">
        <v>48</v>
      </c>
      <c r="F9616" t="s">
        <v>46230</v>
      </c>
      <c r="G9616" t="s">
        <v>46231</v>
      </c>
      <c r="H9616" t="s">
        <v>1301</v>
      </c>
      <c r="I9616" s="1">
        <v>21065</v>
      </c>
      <c r="J9616" t="s">
        <v>46232</v>
      </c>
      <c r="K9616" t="s">
        <v>46233</v>
      </c>
      <c r="L9616">
        <v>11327</v>
      </c>
      <c r="M9616" t="s">
        <v>1301</v>
      </c>
      <c r="N9616" s="1">
        <v>45124</v>
      </c>
      <c r="O9616" s="1">
        <v>45125</v>
      </c>
      <c r="P9616">
        <v>13</v>
      </c>
      <c r="Q9616">
        <v>1</v>
      </c>
      <c r="R9616" t="s">
        <v>53</v>
      </c>
      <c r="S9616">
        <v>4</v>
      </c>
      <c r="T9616">
        <v>2</v>
      </c>
      <c r="U9616">
        <v>1</v>
      </c>
      <c r="V9616">
        <v>133</v>
      </c>
      <c r="W9616" t="s">
        <v>54</v>
      </c>
      <c r="X9616" t="s">
        <v>46234</v>
      </c>
      <c r="Y9616" t="s">
        <v>43</v>
      </c>
      <c r="Z9616" s="1">
        <v>45115</v>
      </c>
      <c r="AA9616" s="2">
        <v>0.90096064814814814</v>
      </c>
      <c r="AB9616" s="2">
        <v>0.69024305555555554</v>
      </c>
      <c r="AC9616" t="s">
        <v>44</v>
      </c>
      <c r="AD9616" t="s">
        <v>44</v>
      </c>
      <c r="AE9616" t="s">
        <v>44</v>
      </c>
      <c r="AF9616">
        <v>133</v>
      </c>
    </row>
    <row r="9617" spans="1:32">
      <c r="A9617">
        <v>36168</v>
      </c>
      <c r="B9617">
        <v>35268</v>
      </c>
      <c r="C9617" t="s">
        <v>139</v>
      </c>
      <c r="D9617" t="s">
        <v>1509</v>
      </c>
      <c r="E9617" t="s">
        <v>34</v>
      </c>
      <c r="F9617" t="s">
        <v>46235</v>
      </c>
      <c r="G9617" t="s">
        <v>46236</v>
      </c>
      <c r="H9617" t="s">
        <v>86</v>
      </c>
      <c r="I9617" s="1">
        <v>19218</v>
      </c>
      <c r="J9617" t="s">
        <v>46237</v>
      </c>
      <c r="K9617" t="s">
        <v>46238</v>
      </c>
      <c r="L9617">
        <v>9161</v>
      </c>
      <c r="M9617" t="s">
        <v>86</v>
      </c>
      <c r="N9617" s="1">
        <v>45025</v>
      </c>
      <c r="O9617" s="1">
        <v>45026</v>
      </c>
      <c r="P9617">
        <v>78</v>
      </c>
      <c r="Q9617">
        <v>4</v>
      </c>
      <c r="R9617" t="s">
        <v>40</v>
      </c>
      <c r="S9617">
        <v>3</v>
      </c>
      <c r="T9617">
        <v>0</v>
      </c>
      <c r="U9617">
        <v>1</v>
      </c>
      <c r="V9617">
        <v>234</v>
      </c>
      <c r="W9617" t="s">
        <v>54</v>
      </c>
      <c r="X9617" t="s">
        <v>46239</v>
      </c>
      <c r="Y9617" t="s">
        <v>43</v>
      </c>
      <c r="Z9617" s="1">
        <v>44988</v>
      </c>
      <c r="AA9617" s="2">
        <v>0.21392361111111111</v>
      </c>
      <c r="AB9617" s="2">
        <v>0.79092592592592592</v>
      </c>
      <c r="AC9617" t="s">
        <v>45</v>
      </c>
      <c r="AD9617" t="s">
        <v>44</v>
      </c>
      <c r="AE9617" t="s">
        <v>44</v>
      </c>
      <c r="AF9617">
        <v>234</v>
      </c>
    </row>
    <row r="9618" spans="1:32">
      <c r="A9618">
        <v>36171</v>
      </c>
      <c r="B9618">
        <v>35271</v>
      </c>
      <c r="C9618" t="s">
        <v>2415</v>
      </c>
      <c r="D9618" t="s">
        <v>9452</v>
      </c>
      <c r="E9618" t="s">
        <v>48</v>
      </c>
      <c r="F9618" t="s">
        <v>46240</v>
      </c>
      <c r="G9618" t="s">
        <v>46241</v>
      </c>
      <c r="H9618" t="s">
        <v>272</v>
      </c>
      <c r="I9618" s="1">
        <v>25650</v>
      </c>
      <c r="J9618" t="s">
        <v>46242</v>
      </c>
      <c r="K9618" t="s">
        <v>46243</v>
      </c>
      <c r="L9618">
        <v>20457</v>
      </c>
      <c r="M9618" t="s">
        <v>272</v>
      </c>
      <c r="N9618" s="1">
        <v>44964</v>
      </c>
      <c r="O9618" s="1">
        <v>44969</v>
      </c>
      <c r="P9618">
        <v>34</v>
      </c>
      <c r="Q9618">
        <v>2</v>
      </c>
      <c r="R9618" t="s">
        <v>53</v>
      </c>
      <c r="S9618">
        <v>3</v>
      </c>
      <c r="T9618">
        <v>2</v>
      </c>
      <c r="U9618">
        <v>5</v>
      </c>
      <c r="V9618">
        <v>675</v>
      </c>
      <c r="W9618" t="s">
        <v>41</v>
      </c>
      <c r="X9618" t="s">
        <v>46244</v>
      </c>
      <c r="Y9618" t="s">
        <v>65</v>
      </c>
      <c r="Z9618" s="1">
        <v>44939</v>
      </c>
      <c r="AA9618" s="2">
        <v>0.63803240740740741</v>
      </c>
      <c r="AB9618" s="2">
        <v>0.82500000000000007</v>
      </c>
      <c r="AC9618" t="s">
        <v>45</v>
      </c>
      <c r="AD9618" t="s">
        <v>44</v>
      </c>
      <c r="AE9618" t="s">
        <v>44</v>
      </c>
      <c r="AF9618">
        <v>135</v>
      </c>
    </row>
    <row r="9619" spans="1:32">
      <c r="A9619">
        <v>36173</v>
      </c>
      <c r="B9619">
        <v>35273</v>
      </c>
      <c r="C9619" t="s">
        <v>2202</v>
      </c>
      <c r="D9619" t="s">
        <v>18876</v>
      </c>
      <c r="E9619" t="s">
        <v>34</v>
      </c>
      <c r="F9619" t="s">
        <v>46245</v>
      </c>
      <c r="G9619" t="s">
        <v>46246</v>
      </c>
      <c r="H9619" t="s">
        <v>109</v>
      </c>
      <c r="I9619" s="1">
        <v>25063</v>
      </c>
      <c r="J9619" t="s">
        <v>46247</v>
      </c>
      <c r="K9619" t="s">
        <v>46248</v>
      </c>
      <c r="L9619">
        <v>21585</v>
      </c>
      <c r="M9619" t="s">
        <v>109</v>
      </c>
      <c r="N9619" s="1">
        <v>45260</v>
      </c>
      <c r="O9619" s="1">
        <v>45261</v>
      </c>
      <c r="P9619">
        <v>11</v>
      </c>
      <c r="Q9619">
        <v>1</v>
      </c>
      <c r="R9619" t="s">
        <v>63</v>
      </c>
      <c r="S9619">
        <v>2</v>
      </c>
      <c r="T9619">
        <v>0</v>
      </c>
      <c r="U9619">
        <v>1</v>
      </c>
      <c r="V9619">
        <v>77</v>
      </c>
      <c r="W9619" t="s">
        <v>54</v>
      </c>
      <c r="X9619" t="s">
        <v>46249</v>
      </c>
      <c r="Y9619" t="s">
        <v>81</v>
      </c>
      <c r="Z9619" s="1">
        <v>45246</v>
      </c>
      <c r="AA9619" s="2">
        <v>0.95597222222222233</v>
      </c>
      <c r="AB9619" s="2">
        <v>0.935613425925926</v>
      </c>
      <c r="AC9619" t="s">
        <v>45</v>
      </c>
      <c r="AD9619" t="s">
        <v>45</v>
      </c>
      <c r="AE9619" t="s">
        <v>44</v>
      </c>
      <c r="AF9619">
        <v>77</v>
      </c>
    </row>
    <row r="9620" spans="1:32">
      <c r="A9620">
        <v>36175</v>
      </c>
      <c r="B9620">
        <v>35275</v>
      </c>
      <c r="C9620" t="s">
        <v>602</v>
      </c>
      <c r="D9620" t="s">
        <v>18038</v>
      </c>
      <c r="E9620" t="s">
        <v>34</v>
      </c>
      <c r="F9620" t="s">
        <v>46250</v>
      </c>
      <c r="G9620" t="s">
        <v>46251</v>
      </c>
      <c r="H9620" t="s">
        <v>692</v>
      </c>
      <c r="I9620" s="1">
        <v>24050</v>
      </c>
      <c r="J9620" t="s">
        <v>46252</v>
      </c>
      <c r="K9620" t="s">
        <v>46253</v>
      </c>
      <c r="L9620">
        <v>36248</v>
      </c>
      <c r="M9620" t="s">
        <v>692</v>
      </c>
      <c r="N9620" s="1">
        <v>45144</v>
      </c>
      <c r="O9620" s="1">
        <v>45146</v>
      </c>
      <c r="P9620">
        <v>20</v>
      </c>
      <c r="Q9620">
        <v>1</v>
      </c>
      <c r="R9620" t="s">
        <v>63</v>
      </c>
      <c r="S9620">
        <v>4</v>
      </c>
      <c r="T9620">
        <v>2</v>
      </c>
      <c r="U9620">
        <v>2</v>
      </c>
      <c r="V9620">
        <v>156</v>
      </c>
      <c r="W9620" t="s">
        <v>54</v>
      </c>
      <c r="X9620" t="s">
        <v>46254</v>
      </c>
      <c r="Y9620" t="s">
        <v>81</v>
      </c>
      <c r="Z9620" s="1">
        <v>45138</v>
      </c>
      <c r="AA9620" s="2">
        <v>0.62716435185185182</v>
      </c>
      <c r="AB9620" s="2">
        <v>0.35773148148148143</v>
      </c>
      <c r="AC9620" t="s">
        <v>45</v>
      </c>
      <c r="AD9620" t="s">
        <v>45</v>
      </c>
      <c r="AE9620" t="s">
        <v>44</v>
      </c>
      <c r="AF9620">
        <v>78</v>
      </c>
    </row>
    <row r="9621" spans="1:32">
      <c r="A9621">
        <v>36177</v>
      </c>
      <c r="B9621">
        <v>35277</v>
      </c>
      <c r="C9621" t="s">
        <v>434</v>
      </c>
      <c r="D9621" t="s">
        <v>3628</v>
      </c>
      <c r="E9621" t="s">
        <v>34</v>
      </c>
      <c r="F9621" t="s">
        <v>46255</v>
      </c>
      <c r="G9621" t="s">
        <v>46256</v>
      </c>
      <c r="H9621" t="s">
        <v>171</v>
      </c>
      <c r="I9621" s="1">
        <v>29826</v>
      </c>
      <c r="J9621" t="s">
        <v>46257</v>
      </c>
      <c r="K9621" t="s">
        <v>46258</v>
      </c>
      <c r="L9621">
        <v>5283</v>
      </c>
      <c r="M9621" t="s">
        <v>171</v>
      </c>
      <c r="N9621" s="1">
        <v>44984</v>
      </c>
      <c r="O9621" s="1">
        <v>44988</v>
      </c>
      <c r="P9621">
        <v>7</v>
      </c>
      <c r="Q9621">
        <v>1</v>
      </c>
      <c r="R9621" t="s">
        <v>53</v>
      </c>
      <c r="S9621">
        <v>1</v>
      </c>
      <c r="T9621">
        <v>0</v>
      </c>
      <c r="U9621">
        <v>4</v>
      </c>
      <c r="V9621">
        <v>592</v>
      </c>
      <c r="W9621" t="s">
        <v>54</v>
      </c>
      <c r="X9621" t="s">
        <v>46259</v>
      </c>
      <c r="Y9621" t="s">
        <v>6</v>
      </c>
      <c r="Z9621" s="1">
        <v>44955</v>
      </c>
      <c r="AA9621" s="2">
        <v>0.32174768518518521</v>
      </c>
      <c r="AB9621" s="2">
        <v>0.33792824074074074</v>
      </c>
      <c r="AC9621" t="s">
        <v>44</v>
      </c>
      <c r="AD9621" t="s">
        <v>44</v>
      </c>
      <c r="AE9621" t="s">
        <v>44</v>
      </c>
      <c r="AF9621">
        <v>148</v>
      </c>
    </row>
    <row r="9622" spans="1:32">
      <c r="A9622">
        <v>36178</v>
      </c>
      <c r="B9622">
        <v>35278</v>
      </c>
      <c r="C9622" t="s">
        <v>105</v>
      </c>
      <c r="D9622" t="s">
        <v>2019</v>
      </c>
      <c r="E9622" t="s">
        <v>48</v>
      </c>
      <c r="F9622" t="s">
        <v>46260</v>
      </c>
      <c r="G9622" t="s">
        <v>46261</v>
      </c>
      <c r="H9622" t="s">
        <v>179</v>
      </c>
      <c r="I9622" s="1">
        <v>16674</v>
      </c>
      <c r="J9622" t="s">
        <v>46262</v>
      </c>
      <c r="K9622" t="s">
        <v>46263</v>
      </c>
      <c r="L9622">
        <v>99309</v>
      </c>
      <c r="M9622" t="s">
        <v>179</v>
      </c>
      <c r="N9622" s="1">
        <v>45055</v>
      </c>
      <c r="O9622" s="1">
        <v>45059</v>
      </c>
      <c r="P9622">
        <v>46</v>
      </c>
      <c r="Q9622">
        <v>2</v>
      </c>
      <c r="R9622" t="s">
        <v>53</v>
      </c>
      <c r="S9622">
        <v>1</v>
      </c>
      <c r="T9622">
        <v>2</v>
      </c>
      <c r="U9622">
        <v>4</v>
      </c>
      <c r="V9622">
        <v>580</v>
      </c>
      <c r="W9622" t="s">
        <v>41</v>
      </c>
      <c r="X9622" t="s">
        <v>46264</v>
      </c>
      <c r="Y9622" t="s">
        <v>6</v>
      </c>
      <c r="Z9622" s="1">
        <v>45045</v>
      </c>
      <c r="AA9622" s="2">
        <v>0.57467592592592587</v>
      </c>
      <c r="AB9622" s="2">
        <v>0.20518518518518516</v>
      </c>
      <c r="AC9622" t="s">
        <v>44</v>
      </c>
      <c r="AD9622" t="s">
        <v>45</v>
      </c>
      <c r="AE9622" t="s">
        <v>45</v>
      </c>
      <c r="AF9622">
        <v>145</v>
      </c>
    </row>
    <row r="9623" spans="1:32">
      <c r="A9623">
        <v>36180</v>
      </c>
      <c r="B9623">
        <v>35280</v>
      </c>
      <c r="C9623" t="s">
        <v>461</v>
      </c>
      <c r="D9623" t="s">
        <v>602</v>
      </c>
      <c r="E9623" t="s">
        <v>34</v>
      </c>
      <c r="F9623" t="s">
        <v>46265</v>
      </c>
      <c r="G9623" t="s">
        <v>46266</v>
      </c>
      <c r="H9623" t="s">
        <v>725</v>
      </c>
      <c r="I9623" s="1">
        <v>22273</v>
      </c>
      <c r="J9623" t="s">
        <v>46267</v>
      </c>
      <c r="K9623" t="s">
        <v>19709</v>
      </c>
      <c r="L9623">
        <v>21294</v>
      </c>
      <c r="M9623" t="s">
        <v>725</v>
      </c>
      <c r="N9623" s="1">
        <v>45316</v>
      </c>
      <c r="O9623" s="1">
        <v>45317</v>
      </c>
      <c r="P9623">
        <v>29</v>
      </c>
      <c r="Q9623">
        <v>2</v>
      </c>
      <c r="R9623" t="s">
        <v>63</v>
      </c>
      <c r="S9623">
        <v>1</v>
      </c>
      <c r="T9623">
        <v>1</v>
      </c>
      <c r="U9623">
        <v>1</v>
      </c>
      <c r="V9623">
        <v>85</v>
      </c>
      <c r="W9623" t="s">
        <v>41</v>
      </c>
      <c r="X9623" t="s">
        <v>46268</v>
      </c>
      <c r="Y9623" t="s">
        <v>6</v>
      </c>
      <c r="Z9623" s="1">
        <v>45287</v>
      </c>
      <c r="AA9623" s="2">
        <v>0.25305555555555553</v>
      </c>
      <c r="AB9623" s="2">
        <v>0.83731481481481485</v>
      </c>
      <c r="AC9623" t="s">
        <v>44</v>
      </c>
      <c r="AD9623" t="s">
        <v>44</v>
      </c>
      <c r="AE9623" t="s">
        <v>44</v>
      </c>
      <c r="AF9623">
        <v>85</v>
      </c>
    </row>
    <row r="9624" spans="1:32">
      <c r="A9624">
        <v>36184</v>
      </c>
      <c r="B9624">
        <v>35284</v>
      </c>
      <c r="C9624" t="s">
        <v>2150</v>
      </c>
      <c r="D9624" t="s">
        <v>5030</v>
      </c>
      <c r="E9624" t="s">
        <v>48</v>
      </c>
      <c r="F9624" t="s">
        <v>46269</v>
      </c>
      <c r="G9624" t="s">
        <v>46270</v>
      </c>
      <c r="H9624" t="s">
        <v>692</v>
      </c>
      <c r="I9624" s="1">
        <v>25868</v>
      </c>
      <c r="J9624" t="s">
        <v>46271</v>
      </c>
      <c r="K9624" t="s">
        <v>17471</v>
      </c>
      <c r="L9624">
        <v>37926</v>
      </c>
      <c r="M9624" t="s">
        <v>692</v>
      </c>
      <c r="N9624" s="1">
        <v>45087</v>
      </c>
      <c r="O9624" s="1">
        <v>45091</v>
      </c>
      <c r="P9624">
        <v>35</v>
      </c>
      <c r="Q9624">
        <v>2</v>
      </c>
      <c r="R9624" t="s">
        <v>63</v>
      </c>
      <c r="S9624">
        <v>3</v>
      </c>
      <c r="T9624">
        <v>1</v>
      </c>
      <c r="U9624">
        <v>4</v>
      </c>
      <c r="V9624">
        <v>276</v>
      </c>
      <c r="W9624" t="s">
        <v>41</v>
      </c>
      <c r="X9624" t="s">
        <v>46272</v>
      </c>
      <c r="Y9624" t="s">
        <v>43</v>
      </c>
      <c r="Z9624" s="1">
        <v>45060</v>
      </c>
      <c r="AA9624" s="2">
        <v>0.68824074074074071</v>
      </c>
      <c r="AB9624" s="2">
        <v>0.39719907407407407</v>
      </c>
      <c r="AC9624" t="s">
        <v>45</v>
      </c>
      <c r="AD9624" t="s">
        <v>45</v>
      </c>
      <c r="AE9624" t="s">
        <v>44</v>
      </c>
      <c r="AF9624">
        <v>69</v>
      </c>
    </row>
    <row r="9625" spans="1:32">
      <c r="A9625">
        <v>36188</v>
      </c>
      <c r="B9625">
        <v>35288</v>
      </c>
      <c r="C9625" t="s">
        <v>908</v>
      </c>
      <c r="D9625" t="s">
        <v>591</v>
      </c>
      <c r="E9625" t="s">
        <v>48</v>
      </c>
      <c r="F9625" t="s">
        <v>46273</v>
      </c>
      <c r="G9625" t="s">
        <v>46274</v>
      </c>
      <c r="H9625" t="s">
        <v>201</v>
      </c>
      <c r="I9625" s="1">
        <v>36129</v>
      </c>
      <c r="J9625" t="s">
        <v>46275</v>
      </c>
      <c r="K9625" t="s">
        <v>45327</v>
      </c>
      <c r="L9625">
        <v>84208</v>
      </c>
      <c r="M9625" t="s">
        <v>201</v>
      </c>
      <c r="N9625" s="1">
        <v>45157</v>
      </c>
      <c r="O9625" s="1">
        <v>45158</v>
      </c>
      <c r="P9625">
        <v>34</v>
      </c>
      <c r="Q9625">
        <v>2</v>
      </c>
      <c r="R9625" t="s">
        <v>53</v>
      </c>
      <c r="S9625">
        <v>1</v>
      </c>
      <c r="T9625">
        <v>1</v>
      </c>
      <c r="U9625">
        <v>1</v>
      </c>
      <c r="V9625">
        <v>132</v>
      </c>
      <c r="W9625" t="s">
        <v>41</v>
      </c>
      <c r="X9625" t="s">
        <v>46276</v>
      </c>
      <c r="Y9625" t="s">
        <v>81</v>
      </c>
      <c r="Z9625" s="1">
        <v>45130</v>
      </c>
      <c r="AA9625" s="2">
        <v>0.16913194444444446</v>
      </c>
      <c r="AB9625" s="2">
        <v>0.71166666666666656</v>
      </c>
      <c r="AC9625" t="s">
        <v>44</v>
      </c>
      <c r="AD9625" t="s">
        <v>45</v>
      </c>
      <c r="AE9625" t="s">
        <v>45</v>
      </c>
      <c r="AF9625">
        <v>132</v>
      </c>
    </row>
    <row r="9626" spans="1:32">
      <c r="A9626">
        <v>36192</v>
      </c>
      <c r="B9626">
        <v>35292</v>
      </c>
      <c r="C9626" t="s">
        <v>22600</v>
      </c>
      <c r="D9626" t="s">
        <v>1914</v>
      </c>
      <c r="E9626" t="s">
        <v>48</v>
      </c>
      <c r="F9626" t="s">
        <v>46277</v>
      </c>
      <c r="G9626" t="s">
        <v>46278</v>
      </c>
      <c r="H9626" t="s">
        <v>37</v>
      </c>
      <c r="I9626" s="1">
        <v>23093</v>
      </c>
      <c r="J9626" t="s">
        <v>46279</v>
      </c>
      <c r="K9626" t="s">
        <v>46280</v>
      </c>
      <c r="L9626">
        <v>79613</v>
      </c>
      <c r="M9626" t="s">
        <v>37</v>
      </c>
      <c r="N9626" s="1">
        <v>44949</v>
      </c>
      <c r="O9626" s="1">
        <v>44951</v>
      </c>
      <c r="P9626">
        <v>65</v>
      </c>
      <c r="Q9626">
        <v>3</v>
      </c>
      <c r="R9626" t="s">
        <v>63</v>
      </c>
      <c r="S9626">
        <v>4</v>
      </c>
      <c r="T9626">
        <v>0</v>
      </c>
      <c r="U9626">
        <v>2</v>
      </c>
      <c r="V9626">
        <v>124</v>
      </c>
      <c r="W9626" t="s">
        <v>41</v>
      </c>
      <c r="X9626" t="s">
        <v>46281</v>
      </c>
      <c r="Y9626" t="s">
        <v>65</v>
      </c>
      <c r="Z9626" s="1">
        <v>44943</v>
      </c>
      <c r="AA9626" s="2">
        <v>0.24834490740740742</v>
      </c>
      <c r="AB9626" s="2">
        <v>0.83914351851851843</v>
      </c>
      <c r="AC9626" t="s">
        <v>45</v>
      </c>
      <c r="AD9626" t="s">
        <v>45</v>
      </c>
      <c r="AE9626" t="s">
        <v>45</v>
      </c>
      <c r="AF9626">
        <v>62</v>
      </c>
    </row>
    <row r="9627" spans="1:32">
      <c r="A9627">
        <v>36195</v>
      </c>
      <c r="B9627">
        <v>35295</v>
      </c>
      <c r="C9627" t="s">
        <v>1681</v>
      </c>
      <c r="D9627" t="s">
        <v>768</v>
      </c>
      <c r="E9627" t="s">
        <v>34</v>
      </c>
      <c r="F9627" t="s">
        <v>46282</v>
      </c>
      <c r="G9627" t="s">
        <v>46283</v>
      </c>
      <c r="H9627" t="s">
        <v>317</v>
      </c>
      <c r="I9627" s="1">
        <v>22494</v>
      </c>
      <c r="J9627" t="s">
        <v>46284</v>
      </c>
      <c r="K9627" t="s">
        <v>46285</v>
      </c>
      <c r="L9627">
        <v>30977</v>
      </c>
      <c r="M9627" t="s">
        <v>317</v>
      </c>
      <c r="N9627" s="1">
        <v>45153</v>
      </c>
      <c r="O9627" s="1">
        <v>45154</v>
      </c>
      <c r="P9627">
        <v>78</v>
      </c>
      <c r="Q9627">
        <v>4</v>
      </c>
      <c r="R9627" t="s">
        <v>40</v>
      </c>
      <c r="S9627">
        <v>2</v>
      </c>
      <c r="T9627">
        <v>2</v>
      </c>
      <c r="U9627">
        <v>1</v>
      </c>
      <c r="V9627">
        <v>238</v>
      </c>
      <c r="W9627" t="s">
        <v>41</v>
      </c>
      <c r="X9627" t="s">
        <v>46286</v>
      </c>
      <c r="Y9627" t="s">
        <v>65</v>
      </c>
      <c r="Z9627" s="1">
        <v>45132</v>
      </c>
      <c r="AA9627" s="2">
        <v>0.6856944444444445</v>
      </c>
      <c r="AB9627" s="2">
        <v>0.63368055555555558</v>
      </c>
      <c r="AC9627" t="s">
        <v>44</v>
      </c>
      <c r="AD9627" t="s">
        <v>44</v>
      </c>
      <c r="AE9627" t="s">
        <v>44</v>
      </c>
      <c r="AF9627">
        <v>238</v>
      </c>
    </row>
    <row r="9628" spans="1:32">
      <c r="A9628">
        <v>36197</v>
      </c>
      <c r="B9628">
        <v>35297</v>
      </c>
      <c r="C9628" t="s">
        <v>22840</v>
      </c>
      <c r="D9628" t="s">
        <v>1023</v>
      </c>
      <c r="E9628" t="s">
        <v>48</v>
      </c>
      <c r="F9628" t="s">
        <v>46287</v>
      </c>
      <c r="G9628" t="s">
        <v>46288</v>
      </c>
      <c r="H9628" t="s">
        <v>280</v>
      </c>
      <c r="I9628" s="1">
        <v>29863</v>
      </c>
      <c r="J9628" t="s">
        <v>46289</v>
      </c>
      <c r="K9628" t="s">
        <v>46290</v>
      </c>
      <c r="L9628">
        <v>1250</v>
      </c>
      <c r="M9628" t="s">
        <v>280</v>
      </c>
      <c r="N9628" s="1">
        <v>45079</v>
      </c>
      <c r="O9628" s="1">
        <v>45080</v>
      </c>
      <c r="P9628">
        <v>39</v>
      </c>
      <c r="Q9628">
        <v>2</v>
      </c>
      <c r="R9628" t="s">
        <v>40</v>
      </c>
      <c r="S9628">
        <v>1</v>
      </c>
      <c r="T9628">
        <v>1</v>
      </c>
      <c r="U9628">
        <v>1</v>
      </c>
      <c r="V9628">
        <v>202</v>
      </c>
      <c r="W9628" t="s">
        <v>41</v>
      </c>
      <c r="X9628" t="s">
        <v>46291</v>
      </c>
      <c r="Y9628" t="s">
        <v>65</v>
      </c>
      <c r="Z9628" s="1">
        <v>45059</v>
      </c>
      <c r="AA9628" s="2">
        <v>0.87519675925925933</v>
      </c>
      <c r="AB9628" s="2">
        <v>0.43175925925925923</v>
      </c>
      <c r="AC9628" t="s">
        <v>44</v>
      </c>
      <c r="AD9628" t="s">
        <v>44</v>
      </c>
      <c r="AE9628" t="s">
        <v>45</v>
      </c>
      <c r="AF9628">
        <v>202</v>
      </c>
    </row>
    <row r="9629" spans="1:32">
      <c r="A9629">
        <v>36199</v>
      </c>
      <c r="B9629">
        <v>35299</v>
      </c>
      <c r="C9629" t="s">
        <v>190</v>
      </c>
      <c r="D9629" t="s">
        <v>1173</v>
      </c>
      <c r="E9629" t="s">
        <v>34</v>
      </c>
      <c r="F9629" t="s">
        <v>46292</v>
      </c>
      <c r="G9629" t="s">
        <v>46293</v>
      </c>
      <c r="H9629" t="s">
        <v>423</v>
      </c>
      <c r="I9629" s="1">
        <v>28405</v>
      </c>
      <c r="J9629" t="s">
        <v>46294</v>
      </c>
      <c r="K9629" t="s">
        <v>46295</v>
      </c>
      <c r="L9629">
        <v>94463</v>
      </c>
      <c r="M9629" t="s">
        <v>423</v>
      </c>
      <c r="N9629" s="1">
        <v>45153</v>
      </c>
      <c r="O9629" s="1">
        <v>45154</v>
      </c>
      <c r="P9629">
        <v>55</v>
      </c>
      <c r="Q9629">
        <v>3</v>
      </c>
      <c r="R9629" t="s">
        <v>53</v>
      </c>
      <c r="S9629">
        <v>3</v>
      </c>
      <c r="T9629">
        <v>0</v>
      </c>
      <c r="U9629">
        <v>1</v>
      </c>
      <c r="V9629">
        <v>135</v>
      </c>
      <c r="W9629" t="s">
        <v>41</v>
      </c>
      <c r="X9629" t="s">
        <v>46296</v>
      </c>
      <c r="Y9629" t="s">
        <v>43</v>
      </c>
      <c r="Z9629" s="1">
        <v>45139</v>
      </c>
      <c r="AA9629" s="2">
        <v>0.30778935185185186</v>
      </c>
      <c r="AB9629" s="2">
        <v>0.78460648148148149</v>
      </c>
      <c r="AC9629" t="s">
        <v>44</v>
      </c>
      <c r="AD9629" t="s">
        <v>44</v>
      </c>
      <c r="AE9629" t="s">
        <v>44</v>
      </c>
      <c r="AF9629">
        <v>135</v>
      </c>
    </row>
    <row r="9630" spans="1:32">
      <c r="A9630">
        <v>36201</v>
      </c>
      <c r="B9630">
        <v>35301</v>
      </c>
      <c r="C9630" t="s">
        <v>3993</v>
      </c>
      <c r="D9630" t="s">
        <v>2844</v>
      </c>
      <c r="E9630" t="s">
        <v>34</v>
      </c>
      <c r="F9630" t="s">
        <v>46297</v>
      </c>
      <c r="G9630" t="s">
        <v>46298</v>
      </c>
      <c r="H9630" t="s">
        <v>179</v>
      </c>
      <c r="I9630" s="1">
        <v>22310</v>
      </c>
      <c r="J9630" t="s">
        <v>46299</v>
      </c>
      <c r="K9630" t="s">
        <v>46300</v>
      </c>
      <c r="L9630">
        <v>9203</v>
      </c>
      <c r="M9630" t="s">
        <v>179</v>
      </c>
      <c r="N9630" s="1">
        <v>45195</v>
      </c>
      <c r="O9630" s="1">
        <v>45198</v>
      </c>
      <c r="P9630">
        <v>51</v>
      </c>
      <c r="Q9630">
        <v>3</v>
      </c>
      <c r="R9630" t="s">
        <v>40</v>
      </c>
      <c r="S9630">
        <v>4</v>
      </c>
      <c r="T9630">
        <v>2</v>
      </c>
      <c r="U9630">
        <v>3</v>
      </c>
      <c r="V9630">
        <v>738</v>
      </c>
      <c r="W9630" t="s">
        <v>41</v>
      </c>
      <c r="X9630" t="s">
        <v>46301</v>
      </c>
      <c r="Y9630" t="s">
        <v>65</v>
      </c>
      <c r="Z9630" s="1">
        <v>45168</v>
      </c>
      <c r="AA9630" s="2">
        <v>0.43241898148148145</v>
      </c>
      <c r="AB9630" s="2">
        <v>0.26694444444444443</v>
      </c>
      <c r="AC9630" t="s">
        <v>44</v>
      </c>
      <c r="AD9630" t="s">
        <v>44</v>
      </c>
      <c r="AE9630" t="s">
        <v>45</v>
      </c>
      <c r="AF9630">
        <v>246</v>
      </c>
    </row>
    <row r="9631" spans="1:32">
      <c r="A9631">
        <v>36204</v>
      </c>
      <c r="B9631">
        <v>35304</v>
      </c>
      <c r="C9631" t="s">
        <v>2415</v>
      </c>
      <c r="D9631" t="s">
        <v>2560</v>
      </c>
      <c r="E9631" t="s">
        <v>34</v>
      </c>
      <c r="F9631" t="s">
        <v>46302</v>
      </c>
      <c r="G9631" t="s">
        <v>46303</v>
      </c>
      <c r="H9631" t="s">
        <v>904</v>
      </c>
      <c r="I9631" s="1">
        <v>37192</v>
      </c>
      <c r="J9631" t="s">
        <v>46304</v>
      </c>
      <c r="K9631" t="s">
        <v>11359</v>
      </c>
      <c r="L9631">
        <v>30634</v>
      </c>
      <c r="M9631" t="s">
        <v>904</v>
      </c>
      <c r="N9631" s="1">
        <v>45048</v>
      </c>
      <c r="O9631" s="1">
        <v>45051</v>
      </c>
      <c r="P9631">
        <v>23</v>
      </c>
      <c r="Q9631">
        <v>1</v>
      </c>
      <c r="R9631" t="s">
        <v>63</v>
      </c>
      <c r="S9631">
        <v>1</v>
      </c>
      <c r="T9631">
        <v>2</v>
      </c>
      <c r="U9631">
        <v>3</v>
      </c>
      <c r="V9631">
        <v>270</v>
      </c>
      <c r="W9631" t="s">
        <v>54</v>
      </c>
      <c r="X9631" t="s">
        <v>46305</v>
      </c>
      <c r="Y9631" t="s">
        <v>43</v>
      </c>
      <c r="Z9631" s="1">
        <v>45034</v>
      </c>
      <c r="AA9631" s="2">
        <v>7.6412037037037042E-2</v>
      </c>
      <c r="AB9631" s="2">
        <v>0.67171296296296301</v>
      </c>
      <c r="AC9631" t="s">
        <v>44</v>
      </c>
      <c r="AD9631" t="s">
        <v>45</v>
      </c>
      <c r="AE9631" t="s">
        <v>45</v>
      </c>
      <c r="AF9631">
        <v>90</v>
      </c>
    </row>
    <row r="9632" spans="1:32">
      <c r="A9632">
        <v>36205</v>
      </c>
      <c r="B9632">
        <v>35305</v>
      </c>
      <c r="C9632" t="s">
        <v>1322</v>
      </c>
      <c r="D9632" t="s">
        <v>75</v>
      </c>
      <c r="E9632" t="s">
        <v>34</v>
      </c>
      <c r="F9632" t="s">
        <v>46306</v>
      </c>
      <c r="G9632">
        <f>1-684-266-8277</f>
        <v>-9226</v>
      </c>
      <c r="H9632" t="s">
        <v>60</v>
      </c>
      <c r="I9632" s="1">
        <v>31332</v>
      </c>
      <c r="J9632" t="s">
        <v>46307</v>
      </c>
      <c r="K9632" t="s">
        <v>46308</v>
      </c>
      <c r="L9632">
        <v>93095</v>
      </c>
      <c r="M9632" t="s">
        <v>60</v>
      </c>
      <c r="N9632" s="1">
        <v>45275</v>
      </c>
      <c r="O9632" s="1">
        <v>45276</v>
      </c>
      <c r="P9632">
        <v>64</v>
      </c>
      <c r="Q9632">
        <v>3</v>
      </c>
      <c r="R9632" t="s">
        <v>53</v>
      </c>
      <c r="S9632">
        <v>1</v>
      </c>
      <c r="T9632">
        <v>1</v>
      </c>
      <c r="U9632">
        <v>1</v>
      </c>
      <c r="V9632">
        <v>145</v>
      </c>
      <c r="W9632" t="s">
        <v>54</v>
      </c>
      <c r="X9632" t="s">
        <v>46309</v>
      </c>
      <c r="Y9632" t="s">
        <v>6</v>
      </c>
      <c r="Z9632" s="1">
        <v>45263</v>
      </c>
      <c r="AA9632" s="2">
        <v>0.36861111111111106</v>
      </c>
      <c r="AB9632" s="2">
        <v>0.60914351851851845</v>
      </c>
      <c r="AC9632" t="s">
        <v>44</v>
      </c>
      <c r="AD9632" t="s">
        <v>44</v>
      </c>
      <c r="AE9632" t="s">
        <v>44</v>
      </c>
      <c r="AF9632">
        <v>145</v>
      </c>
    </row>
    <row r="9633" spans="1:32">
      <c r="A9633">
        <v>36206</v>
      </c>
      <c r="B9633">
        <v>35306</v>
      </c>
      <c r="C9633" t="s">
        <v>229</v>
      </c>
      <c r="D9633" t="s">
        <v>1493</v>
      </c>
      <c r="E9633" t="s">
        <v>48</v>
      </c>
      <c r="F9633" t="s">
        <v>46310</v>
      </c>
      <c r="G9633">
        <v>3126278784</v>
      </c>
      <c r="H9633" t="s">
        <v>77</v>
      </c>
      <c r="I9633" s="1">
        <v>21212</v>
      </c>
      <c r="J9633" t="s">
        <v>46311</v>
      </c>
      <c r="K9633" t="s">
        <v>46312</v>
      </c>
      <c r="L9633">
        <v>63957</v>
      </c>
      <c r="M9633" t="s">
        <v>77</v>
      </c>
      <c r="N9633" s="1">
        <v>44999</v>
      </c>
      <c r="O9633" s="1">
        <v>45001</v>
      </c>
      <c r="P9633">
        <v>11</v>
      </c>
      <c r="Q9633">
        <v>1</v>
      </c>
      <c r="R9633" t="s">
        <v>63</v>
      </c>
      <c r="S9633">
        <v>3</v>
      </c>
      <c r="T9633">
        <v>0</v>
      </c>
      <c r="U9633">
        <v>2</v>
      </c>
      <c r="V9633">
        <v>140</v>
      </c>
      <c r="W9633" t="s">
        <v>41</v>
      </c>
      <c r="X9633" t="s">
        <v>46313</v>
      </c>
      <c r="Y9633" t="s">
        <v>43</v>
      </c>
      <c r="Z9633" s="1">
        <v>44993</v>
      </c>
      <c r="AA9633" s="2">
        <v>0.29228009259259258</v>
      </c>
      <c r="AB9633" s="2">
        <v>0.31016203703703704</v>
      </c>
      <c r="AC9633" t="s">
        <v>45</v>
      </c>
      <c r="AD9633" t="s">
        <v>45</v>
      </c>
      <c r="AE9633" t="s">
        <v>45</v>
      </c>
      <c r="AF9633">
        <v>70</v>
      </c>
    </row>
    <row r="9634" spans="1:32">
      <c r="A9634">
        <v>36207</v>
      </c>
      <c r="B9634">
        <v>35307</v>
      </c>
      <c r="C9634" t="s">
        <v>15420</v>
      </c>
      <c r="D9634" t="s">
        <v>3477</v>
      </c>
      <c r="E9634" t="s">
        <v>34</v>
      </c>
      <c r="F9634" t="s">
        <v>46314</v>
      </c>
      <c r="G9634" t="s">
        <v>46315</v>
      </c>
      <c r="H9634" t="s">
        <v>405</v>
      </c>
      <c r="I9634" s="1">
        <v>16150</v>
      </c>
      <c r="J9634" t="s">
        <v>46316</v>
      </c>
      <c r="K9634" t="s">
        <v>46317</v>
      </c>
      <c r="L9634">
        <v>16899</v>
      </c>
      <c r="M9634" t="s">
        <v>405</v>
      </c>
      <c r="N9634" s="1">
        <v>45152</v>
      </c>
      <c r="O9634" s="1">
        <v>45154</v>
      </c>
      <c r="P9634">
        <v>36</v>
      </c>
      <c r="Q9634">
        <v>2</v>
      </c>
      <c r="R9634" t="s">
        <v>40</v>
      </c>
      <c r="S9634">
        <v>1</v>
      </c>
      <c r="T9634">
        <v>0</v>
      </c>
      <c r="U9634">
        <v>2</v>
      </c>
      <c r="V9634">
        <v>490</v>
      </c>
      <c r="W9634" t="s">
        <v>54</v>
      </c>
      <c r="X9634" t="s">
        <v>46318</v>
      </c>
      <c r="Y9634" t="s">
        <v>81</v>
      </c>
      <c r="Z9634" s="1">
        <v>45121</v>
      </c>
      <c r="AA9634" s="2">
        <v>0.701238425925926</v>
      </c>
      <c r="AB9634" s="2">
        <v>0.70322916666666668</v>
      </c>
      <c r="AC9634" t="s">
        <v>44</v>
      </c>
      <c r="AD9634" t="s">
        <v>45</v>
      </c>
      <c r="AE9634" t="s">
        <v>44</v>
      </c>
      <c r="AF9634">
        <v>245</v>
      </c>
    </row>
    <row r="9635" spans="1:32">
      <c r="A9635">
        <v>36208</v>
      </c>
      <c r="B9635">
        <v>35308</v>
      </c>
      <c r="C9635" t="s">
        <v>1573</v>
      </c>
      <c r="D9635" t="s">
        <v>951</v>
      </c>
      <c r="E9635" t="s">
        <v>34</v>
      </c>
      <c r="F9635" t="s">
        <v>46319</v>
      </c>
      <c r="G9635" t="s">
        <v>46320</v>
      </c>
      <c r="H9635" t="s">
        <v>115</v>
      </c>
      <c r="I9635" s="1">
        <v>25180</v>
      </c>
      <c r="J9635" t="s">
        <v>46321</v>
      </c>
      <c r="K9635" t="s">
        <v>46322</v>
      </c>
      <c r="L9635">
        <v>26906</v>
      </c>
      <c r="M9635" t="s">
        <v>115</v>
      </c>
      <c r="N9635" s="1">
        <v>44964</v>
      </c>
      <c r="O9635" s="1">
        <v>44969</v>
      </c>
      <c r="P9635">
        <v>70</v>
      </c>
      <c r="Q9635">
        <v>3</v>
      </c>
      <c r="R9635" t="s">
        <v>53</v>
      </c>
      <c r="S9635">
        <v>1</v>
      </c>
      <c r="T9635">
        <v>0</v>
      </c>
      <c r="U9635">
        <v>5</v>
      </c>
      <c r="V9635">
        <v>625</v>
      </c>
      <c r="W9635" t="s">
        <v>41</v>
      </c>
      <c r="X9635" t="s">
        <v>46323</v>
      </c>
      <c r="Y9635" t="s">
        <v>6</v>
      </c>
      <c r="Z9635" s="1">
        <v>44951</v>
      </c>
      <c r="AA9635" s="2">
        <v>0.99815972222222227</v>
      </c>
      <c r="AB9635" s="2">
        <v>8.5034722222222234E-2</v>
      </c>
      <c r="AC9635" t="s">
        <v>44</v>
      </c>
      <c r="AD9635" t="s">
        <v>45</v>
      </c>
      <c r="AE9635" t="s">
        <v>44</v>
      </c>
      <c r="AF9635">
        <v>125</v>
      </c>
    </row>
    <row r="9636" spans="1:32">
      <c r="A9636">
        <v>36210</v>
      </c>
      <c r="B9636">
        <v>35310</v>
      </c>
      <c r="C9636" t="s">
        <v>908</v>
      </c>
      <c r="D9636" t="s">
        <v>1902</v>
      </c>
      <c r="E9636" t="s">
        <v>48</v>
      </c>
      <c r="F9636" t="s">
        <v>46324</v>
      </c>
      <c r="G9636" t="s">
        <v>46325</v>
      </c>
      <c r="H9636" t="s">
        <v>37</v>
      </c>
      <c r="I9636" s="1">
        <v>22686</v>
      </c>
      <c r="J9636" t="s">
        <v>46326</v>
      </c>
      <c r="K9636" t="s">
        <v>11191</v>
      </c>
      <c r="L9636">
        <v>52451</v>
      </c>
      <c r="M9636" t="s">
        <v>37</v>
      </c>
      <c r="N9636" s="1">
        <v>45231</v>
      </c>
      <c r="O9636" s="1">
        <v>45236</v>
      </c>
      <c r="P9636">
        <v>30</v>
      </c>
      <c r="Q9636">
        <v>2</v>
      </c>
      <c r="R9636" t="s">
        <v>40</v>
      </c>
      <c r="S9636">
        <v>2</v>
      </c>
      <c r="T9636">
        <v>2</v>
      </c>
      <c r="U9636">
        <v>5</v>
      </c>
      <c r="V9636">
        <v>1075</v>
      </c>
      <c r="W9636" t="s">
        <v>41</v>
      </c>
      <c r="X9636" t="s">
        <v>46327</v>
      </c>
      <c r="Y9636" t="s">
        <v>43</v>
      </c>
      <c r="Z9636" s="1">
        <v>45209</v>
      </c>
      <c r="AA9636" s="2">
        <v>0.60697916666666674</v>
      </c>
      <c r="AB9636" s="2">
        <v>0.78943287037037047</v>
      </c>
      <c r="AC9636" t="s">
        <v>45</v>
      </c>
      <c r="AD9636" t="s">
        <v>45</v>
      </c>
      <c r="AE9636" t="s">
        <v>45</v>
      </c>
      <c r="AF9636">
        <v>215</v>
      </c>
    </row>
    <row r="9637" spans="1:32">
      <c r="A9637">
        <v>36211</v>
      </c>
      <c r="B9637">
        <v>35311</v>
      </c>
      <c r="C9637" t="s">
        <v>1392</v>
      </c>
      <c r="D9637" t="s">
        <v>1368</v>
      </c>
      <c r="E9637" t="s">
        <v>34</v>
      </c>
      <c r="F9637" t="s">
        <v>46328</v>
      </c>
      <c r="G9637" t="s">
        <v>46329</v>
      </c>
      <c r="H9637" t="s">
        <v>94</v>
      </c>
      <c r="I9637" s="1">
        <v>38367</v>
      </c>
      <c r="J9637" t="s">
        <v>46330</v>
      </c>
      <c r="K9637" t="s">
        <v>46331</v>
      </c>
      <c r="L9637">
        <v>51954</v>
      </c>
      <c r="M9637" t="s">
        <v>94</v>
      </c>
      <c r="N9637" s="1">
        <v>45039</v>
      </c>
      <c r="O9637" s="1">
        <v>45042</v>
      </c>
      <c r="P9637">
        <v>22</v>
      </c>
      <c r="Q9637">
        <v>1</v>
      </c>
      <c r="R9637" t="s">
        <v>53</v>
      </c>
      <c r="S9637">
        <v>3</v>
      </c>
      <c r="T9637">
        <v>2</v>
      </c>
      <c r="U9637">
        <v>3</v>
      </c>
      <c r="V9637">
        <v>423</v>
      </c>
      <c r="W9637" t="s">
        <v>54</v>
      </c>
      <c r="X9637" t="s">
        <v>46332</v>
      </c>
      <c r="Y9637" t="s">
        <v>43</v>
      </c>
      <c r="Z9637" s="1">
        <v>45012</v>
      </c>
      <c r="AA9637" s="2">
        <v>0.41709490740740746</v>
      </c>
      <c r="AB9637" s="2">
        <v>0.23503472222222221</v>
      </c>
      <c r="AC9637" t="s">
        <v>45</v>
      </c>
      <c r="AD9637" t="s">
        <v>44</v>
      </c>
      <c r="AE9637" t="s">
        <v>44</v>
      </c>
      <c r="AF9637">
        <v>141</v>
      </c>
    </row>
    <row r="9638" spans="1:32">
      <c r="A9638">
        <v>36213</v>
      </c>
      <c r="B9638">
        <v>35313</v>
      </c>
      <c r="C9638" t="s">
        <v>662</v>
      </c>
      <c r="D9638" t="s">
        <v>243</v>
      </c>
      <c r="E9638" t="s">
        <v>48</v>
      </c>
      <c r="F9638" t="s">
        <v>46333</v>
      </c>
      <c r="G9638" t="s">
        <v>46334</v>
      </c>
      <c r="H9638" t="s">
        <v>295</v>
      </c>
      <c r="I9638" s="1">
        <v>29893</v>
      </c>
      <c r="J9638" t="s">
        <v>46335</v>
      </c>
      <c r="K9638" t="s">
        <v>46336</v>
      </c>
      <c r="L9638">
        <v>29518</v>
      </c>
      <c r="M9638" t="s">
        <v>295</v>
      </c>
      <c r="N9638" s="1">
        <v>45208</v>
      </c>
      <c r="O9638" s="1">
        <v>45209</v>
      </c>
      <c r="P9638">
        <v>27</v>
      </c>
      <c r="Q9638">
        <v>2</v>
      </c>
      <c r="R9638" t="s">
        <v>40</v>
      </c>
      <c r="S9638">
        <v>4</v>
      </c>
      <c r="T9638">
        <v>0</v>
      </c>
      <c r="U9638">
        <v>1</v>
      </c>
      <c r="V9638">
        <v>221</v>
      </c>
      <c r="W9638" t="s">
        <v>41</v>
      </c>
      <c r="X9638" t="s">
        <v>46337</v>
      </c>
      <c r="Y9638" t="s">
        <v>6</v>
      </c>
      <c r="Z9638" s="1">
        <v>45201</v>
      </c>
      <c r="AA9638" s="2">
        <v>0.89112268518518523</v>
      </c>
      <c r="AB9638" s="2">
        <v>0.88855324074074071</v>
      </c>
      <c r="AC9638" t="s">
        <v>45</v>
      </c>
      <c r="AD9638" t="s">
        <v>44</v>
      </c>
      <c r="AE9638" t="s">
        <v>45</v>
      </c>
      <c r="AF9638">
        <v>221</v>
      </c>
    </row>
    <row r="9639" spans="1:32">
      <c r="A9639">
        <v>36215</v>
      </c>
      <c r="B9639">
        <v>35315</v>
      </c>
      <c r="C9639" t="s">
        <v>702</v>
      </c>
      <c r="D9639" t="s">
        <v>4523</v>
      </c>
      <c r="E9639" t="s">
        <v>34</v>
      </c>
      <c r="F9639" t="s">
        <v>46338</v>
      </c>
      <c r="G9639" t="s">
        <v>46339</v>
      </c>
      <c r="H9639" t="s">
        <v>156</v>
      </c>
      <c r="I9639" s="1">
        <v>30534</v>
      </c>
      <c r="J9639" t="s">
        <v>46340</v>
      </c>
      <c r="K9639" t="s">
        <v>9951</v>
      </c>
      <c r="L9639">
        <v>9213</v>
      </c>
      <c r="M9639" t="s">
        <v>156</v>
      </c>
      <c r="N9639" s="1">
        <v>45170</v>
      </c>
      <c r="O9639" s="1">
        <v>45171</v>
      </c>
      <c r="P9639">
        <v>54</v>
      </c>
      <c r="Q9639">
        <v>3</v>
      </c>
      <c r="R9639" t="s">
        <v>40</v>
      </c>
      <c r="S9639">
        <v>4</v>
      </c>
      <c r="T9639">
        <v>0</v>
      </c>
      <c r="U9639">
        <v>1</v>
      </c>
      <c r="V9639">
        <v>230</v>
      </c>
      <c r="W9639" t="s">
        <v>54</v>
      </c>
      <c r="X9639" t="s">
        <v>46341</v>
      </c>
      <c r="Y9639" t="s">
        <v>43</v>
      </c>
      <c r="Z9639" s="1">
        <v>45145</v>
      </c>
      <c r="AA9639" s="2">
        <v>0.18997685185185187</v>
      </c>
      <c r="AB9639" s="2">
        <v>0.71315972222222224</v>
      </c>
      <c r="AC9639" t="s">
        <v>45</v>
      </c>
      <c r="AD9639" t="s">
        <v>45</v>
      </c>
      <c r="AE9639" t="s">
        <v>44</v>
      </c>
      <c r="AF9639">
        <v>230</v>
      </c>
    </row>
    <row r="9640" spans="1:32">
      <c r="A9640">
        <v>36219</v>
      </c>
      <c r="B9640">
        <v>35319</v>
      </c>
      <c r="C9640" t="s">
        <v>371</v>
      </c>
      <c r="D9640" t="s">
        <v>11420</v>
      </c>
      <c r="E9640" t="s">
        <v>48</v>
      </c>
      <c r="F9640" t="s">
        <v>46342</v>
      </c>
      <c r="G9640" t="s">
        <v>46343</v>
      </c>
      <c r="H9640" t="s">
        <v>201</v>
      </c>
      <c r="I9640" s="1">
        <v>34192</v>
      </c>
      <c r="J9640" t="s">
        <v>46344</v>
      </c>
      <c r="K9640" t="s">
        <v>12819</v>
      </c>
      <c r="L9640">
        <v>61948</v>
      </c>
      <c r="M9640" t="s">
        <v>201</v>
      </c>
      <c r="N9640" s="1">
        <v>45154</v>
      </c>
      <c r="O9640" s="1">
        <v>45159</v>
      </c>
      <c r="P9640">
        <v>53</v>
      </c>
      <c r="Q9640">
        <v>3</v>
      </c>
      <c r="R9640" t="s">
        <v>63</v>
      </c>
      <c r="S9640">
        <v>2</v>
      </c>
      <c r="T9640">
        <v>1</v>
      </c>
      <c r="U9640">
        <v>5</v>
      </c>
      <c r="V9640">
        <v>430</v>
      </c>
      <c r="W9640" t="s">
        <v>41</v>
      </c>
      <c r="X9640" t="s">
        <v>46345</v>
      </c>
      <c r="Y9640" t="s">
        <v>43</v>
      </c>
      <c r="Z9640" s="1">
        <v>45130</v>
      </c>
      <c r="AA9640" s="2">
        <v>0.41076388888888887</v>
      </c>
      <c r="AB9640" s="2">
        <v>0.78851851851851851</v>
      </c>
      <c r="AC9640" t="s">
        <v>45</v>
      </c>
      <c r="AD9640" t="s">
        <v>45</v>
      </c>
      <c r="AE9640" t="s">
        <v>44</v>
      </c>
      <c r="AF9640">
        <v>86</v>
      </c>
    </row>
    <row r="9641" spans="1:32">
      <c r="A9641">
        <v>36222</v>
      </c>
      <c r="B9641">
        <v>35322</v>
      </c>
      <c r="C9641" t="s">
        <v>2886</v>
      </c>
      <c r="D9641" t="s">
        <v>1404</v>
      </c>
      <c r="E9641" t="s">
        <v>48</v>
      </c>
      <c r="F9641" t="s">
        <v>46346</v>
      </c>
      <c r="G9641" t="s">
        <v>46347</v>
      </c>
      <c r="H9641" t="s">
        <v>1301</v>
      </c>
      <c r="I9641" s="1">
        <v>31002</v>
      </c>
      <c r="J9641" t="s">
        <v>46348</v>
      </c>
      <c r="K9641" t="s">
        <v>46349</v>
      </c>
      <c r="L9641">
        <v>16495</v>
      </c>
      <c r="M9641" t="s">
        <v>1301</v>
      </c>
      <c r="N9641" s="1">
        <v>45283</v>
      </c>
      <c r="O9641" s="1">
        <v>45285</v>
      </c>
      <c r="P9641">
        <v>37</v>
      </c>
      <c r="Q9641">
        <v>2</v>
      </c>
      <c r="R9641" t="s">
        <v>53</v>
      </c>
      <c r="S9641">
        <v>4</v>
      </c>
      <c r="T9641">
        <v>1</v>
      </c>
      <c r="U9641">
        <v>2</v>
      </c>
      <c r="V9641">
        <v>244</v>
      </c>
      <c r="W9641" t="s">
        <v>54</v>
      </c>
      <c r="X9641" t="s">
        <v>46350</v>
      </c>
      <c r="Y9641" t="s">
        <v>43</v>
      </c>
      <c r="Z9641" s="1">
        <v>45254</v>
      </c>
      <c r="AA9641" s="2">
        <v>0.40127314814814818</v>
      </c>
      <c r="AB9641" s="2">
        <v>0.86241898148148144</v>
      </c>
      <c r="AC9641" t="s">
        <v>45</v>
      </c>
      <c r="AD9641" t="s">
        <v>45</v>
      </c>
      <c r="AE9641" t="s">
        <v>45</v>
      </c>
      <c r="AF9641">
        <v>122</v>
      </c>
    </row>
    <row r="9642" spans="1:32">
      <c r="A9642">
        <v>36228</v>
      </c>
      <c r="B9642">
        <v>35328</v>
      </c>
      <c r="C9642" t="s">
        <v>1515</v>
      </c>
      <c r="D9642" t="s">
        <v>977</v>
      </c>
      <c r="E9642" t="s">
        <v>34</v>
      </c>
      <c r="F9642" t="s">
        <v>46351</v>
      </c>
      <c r="G9642" t="s">
        <v>46352</v>
      </c>
      <c r="H9642" t="s">
        <v>179</v>
      </c>
      <c r="I9642" s="1">
        <v>18519</v>
      </c>
      <c r="J9642" t="s">
        <v>46353</v>
      </c>
      <c r="K9642" t="s">
        <v>46354</v>
      </c>
      <c r="L9642">
        <v>97712</v>
      </c>
      <c r="M9642" t="s">
        <v>179</v>
      </c>
      <c r="N9642" s="1">
        <v>44965</v>
      </c>
      <c r="O9642" s="1">
        <v>44970</v>
      </c>
      <c r="P9642">
        <v>60</v>
      </c>
      <c r="Q9642">
        <v>3</v>
      </c>
      <c r="R9642" t="s">
        <v>40</v>
      </c>
      <c r="S9642">
        <v>4</v>
      </c>
      <c r="T9642">
        <v>2</v>
      </c>
      <c r="U9642">
        <v>5</v>
      </c>
      <c r="V9642">
        <v>1130</v>
      </c>
      <c r="W9642" t="s">
        <v>41</v>
      </c>
      <c r="X9642" t="s">
        <v>46355</v>
      </c>
      <c r="Y9642" t="s">
        <v>6</v>
      </c>
      <c r="Z9642" s="1">
        <v>44948</v>
      </c>
      <c r="AA9642" s="2">
        <v>0.13099537037037037</v>
      </c>
      <c r="AB9642" s="2">
        <v>4.7256944444444449E-2</v>
      </c>
      <c r="AC9642" t="s">
        <v>44</v>
      </c>
      <c r="AD9642" t="s">
        <v>45</v>
      </c>
      <c r="AE9642" t="s">
        <v>45</v>
      </c>
      <c r="AF9642">
        <v>226</v>
      </c>
    </row>
    <row r="9643" spans="1:32">
      <c r="A9643">
        <v>36232</v>
      </c>
      <c r="B9643">
        <v>35332</v>
      </c>
      <c r="C9643" t="s">
        <v>3552</v>
      </c>
      <c r="D9643" t="s">
        <v>8424</v>
      </c>
      <c r="E9643" t="s">
        <v>48</v>
      </c>
      <c r="F9643" t="s">
        <v>46356</v>
      </c>
      <c r="G9643" t="s">
        <v>46357</v>
      </c>
      <c r="H9643" t="s">
        <v>295</v>
      </c>
      <c r="I9643" s="1">
        <v>16627</v>
      </c>
      <c r="J9643" t="s">
        <v>46358</v>
      </c>
      <c r="K9643" t="s">
        <v>46359</v>
      </c>
      <c r="L9643">
        <v>81280</v>
      </c>
      <c r="M9643" t="s">
        <v>295</v>
      </c>
      <c r="N9643" s="1">
        <v>44977</v>
      </c>
      <c r="O9643" s="1">
        <v>44980</v>
      </c>
      <c r="P9643">
        <v>16</v>
      </c>
      <c r="Q9643">
        <v>1</v>
      </c>
      <c r="R9643" t="s">
        <v>53</v>
      </c>
      <c r="S9643">
        <v>1</v>
      </c>
      <c r="T9643">
        <v>0</v>
      </c>
      <c r="U9643">
        <v>3</v>
      </c>
      <c r="V9643">
        <v>390</v>
      </c>
      <c r="W9643" t="s">
        <v>54</v>
      </c>
      <c r="X9643" t="s">
        <v>46360</v>
      </c>
      <c r="Y9643" t="s">
        <v>81</v>
      </c>
      <c r="Z9643" s="1">
        <v>44946</v>
      </c>
      <c r="AA9643" s="2">
        <v>0.82173611111111111</v>
      </c>
      <c r="AB9643" s="2">
        <v>0.64093750000000005</v>
      </c>
      <c r="AC9643" t="s">
        <v>44</v>
      </c>
      <c r="AD9643" t="s">
        <v>45</v>
      </c>
      <c r="AE9643" t="s">
        <v>44</v>
      </c>
      <c r="AF9643">
        <v>130</v>
      </c>
    </row>
    <row r="9644" spans="1:32">
      <c r="A9644">
        <v>36235</v>
      </c>
      <c r="B9644">
        <v>35335</v>
      </c>
      <c r="C9644" t="s">
        <v>881</v>
      </c>
      <c r="D9644" t="s">
        <v>1092</v>
      </c>
      <c r="E9644" t="s">
        <v>48</v>
      </c>
      <c r="F9644" t="s">
        <v>46361</v>
      </c>
      <c r="G9644" t="s">
        <v>46362</v>
      </c>
      <c r="H9644" t="s">
        <v>179</v>
      </c>
      <c r="I9644" s="1">
        <v>32171</v>
      </c>
      <c r="J9644" t="s">
        <v>46363</v>
      </c>
      <c r="K9644" t="s">
        <v>8538</v>
      </c>
      <c r="L9644">
        <v>18101</v>
      </c>
      <c r="M9644" t="s">
        <v>179</v>
      </c>
      <c r="N9644" s="1">
        <v>45221</v>
      </c>
      <c r="O9644" s="1">
        <v>45222</v>
      </c>
      <c r="P9644">
        <v>89</v>
      </c>
      <c r="Q9644">
        <v>4</v>
      </c>
      <c r="R9644" t="s">
        <v>63</v>
      </c>
      <c r="S9644">
        <v>2</v>
      </c>
      <c r="T9644">
        <v>1</v>
      </c>
      <c r="U9644">
        <v>1</v>
      </c>
      <c r="V9644">
        <v>67</v>
      </c>
      <c r="W9644" t="s">
        <v>54</v>
      </c>
      <c r="X9644" t="s">
        <v>46364</v>
      </c>
      <c r="Y9644" t="s">
        <v>81</v>
      </c>
      <c r="Z9644" s="1">
        <v>45196</v>
      </c>
      <c r="AA9644" s="2">
        <v>3.5497685185185188E-2</v>
      </c>
      <c r="AB9644" s="2">
        <v>0.22271990740740741</v>
      </c>
      <c r="AC9644" t="s">
        <v>45</v>
      </c>
      <c r="AD9644" t="s">
        <v>45</v>
      </c>
      <c r="AE9644" t="s">
        <v>45</v>
      </c>
      <c r="AF9644">
        <v>67</v>
      </c>
    </row>
    <row r="9645" spans="1:32">
      <c r="A9645">
        <v>36238</v>
      </c>
      <c r="B9645">
        <v>35338</v>
      </c>
      <c r="C9645" t="s">
        <v>1771</v>
      </c>
      <c r="D9645" t="s">
        <v>3860</v>
      </c>
      <c r="E9645" t="s">
        <v>34</v>
      </c>
      <c r="F9645" t="s">
        <v>46365</v>
      </c>
      <c r="G9645" t="s">
        <v>46366</v>
      </c>
      <c r="H9645" t="s">
        <v>537</v>
      </c>
      <c r="I9645" s="1">
        <v>23979</v>
      </c>
      <c r="J9645" t="s">
        <v>46367</v>
      </c>
      <c r="K9645" t="s">
        <v>46368</v>
      </c>
      <c r="L9645">
        <v>51077</v>
      </c>
      <c r="M9645" t="s">
        <v>537</v>
      </c>
      <c r="N9645" s="1">
        <v>45284</v>
      </c>
      <c r="O9645" s="1">
        <v>45289</v>
      </c>
      <c r="P9645">
        <v>21</v>
      </c>
      <c r="Q9645">
        <v>1</v>
      </c>
      <c r="R9645" t="s">
        <v>40</v>
      </c>
      <c r="S9645">
        <v>4</v>
      </c>
      <c r="T9645">
        <v>0</v>
      </c>
      <c r="U9645">
        <v>5</v>
      </c>
      <c r="V9645">
        <v>1125</v>
      </c>
      <c r="W9645" t="s">
        <v>41</v>
      </c>
      <c r="X9645" t="s">
        <v>46369</v>
      </c>
      <c r="Y9645" t="s">
        <v>81</v>
      </c>
      <c r="Z9645" s="1">
        <v>45263</v>
      </c>
      <c r="AA9645" s="2">
        <v>0.93723379629629633</v>
      </c>
      <c r="AB9645" s="2">
        <v>0.5786458333333333</v>
      </c>
      <c r="AC9645" t="s">
        <v>45</v>
      </c>
      <c r="AD9645" t="s">
        <v>44</v>
      </c>
      <c r="AE9645" t="s">
        <v>45</v>
      </c>
      <c r="AF9645">
        <v>225</v>
      </c>
    </row>
    <row r="9646" spans="1:32">
      <c r="A9646">
        <v>36241</v>
      </c>
      <c r="B9646">
        <v>35341</v>
      </c>
      <c r="C9646" t="s">
        <v>3322</v>
      </c>
      <c r="D9646" t="s">
        <v>214</v>
      </c>
      <c r="E9646" t="s">
        <v>34</v>
      </c>
      <c r="F9646" t="s">
        <v>46370</v>
      </c>
      <c r="G9646">
        <v>8145903182</v>
      </c>
      <c r="H9646" t="s">
        <v>405</v>
      </c>
      <c r="I9646" s="1">
        <v>36085</v>
      </c>
      <c r="J9646" t="s">
        <v>46371</v>
      </c>
      <c r="K9646" t="s">
        <v>46372</v>
      </c>
      <c r="L9646">
        <v>16035</v>
      </c>
      <c r="M9646" t="s">
        <v>405</v>
      </c>
      <c r="N9646" s="1">
        <v>45116</v>
      </c>
      <c r="O9646" s="1">
        <v>45117</v>
      </c>
      <c r="P9646">
        <v>98</v>
      </c>
      <c r="Q9646">
        <v>4</v>
      </c>
      <c r="R9646" t="s">
        <v>63</v>
      </c>
      <c r="S9646">
        <v>4</v>
      </c>
      <c r="T9646">
        <v>0</v>
      </c>
      <c r="U9646">
        <v>1</v>
      </c>
      <c r="V9646">
        <v>82</v>
      </c>
      <c r="W9646" t="s">
        <v>54</v>
      </c>
      <c r="X9646" t="s">
        <v>46373</v>
      </c>
      <c r="Y9646" t="s">
        <v>81</v>
      </c>
      <c r="Z9646" s="1">
        <v>45110</v>
      </c>
      <c r="AA9646" s="2">
        <v>0.2378240740740741</v>
      </c>
      <c r="AB9646" s="2">
        <v>0.78025462962962966</v>
      </c>
      <c r="AC9646" t="s">
        <v>44</v>
      </c>
      <c r="AD9646" t="s">
        <v>44</v>
      </c>
      <c r="AE9646" t="s">
        <v>45</v>
      </c>
      <c r="AF9646">
        <v>82</v>
      </c>
    </row>
    <row r="9647" spans="1:32">
      <c r="A9647">
        <v>36243</v>
      </c>
      <c r="B9647">
        <v>35343</v>
      </c>
      <c r="C9647" t="s">
        <v>3322</v>
      </c>
      <c r="D9647" t="s">
        <v>8902</v>
      </c>
      <c r="E9647" t="s">
        <v>48</v>
      </c>
      <c r="F9647" t="s">
        <v>46374</v>
      </c>
      <c r="G9647" t="s">
        <v>46375</v>
      </c>
      <c r="H9647" t="s">
        <v>280</v>
      </c>
      <c r="I9647" s="1">
        <v>15947</v>
      </c>
      <c r="J9647" t="s">
        <v>46376</v>
      </c>
      <c r="K9647" t="s">
        <v>46377</v>
      </c>
      <c r="L9647">
        <v>57796</v>
      </c>
      <c r="M9647" t="s">
        <v>280</v>
      </c>
      <c r="N9647" s="1">
        <v>45284</v>
      </c>
      <c r="O9647" s="1">
        <v>45287</v>
      </c>
      <c r="P9647">
        <v>99</v>
      </c>
      <c r="Q9647">
        <v>4</v>
      </c>
      <c r="R9647" t="s">
        <v>40</v>
      </c>
      <c r="S9647">
        <v>1</v>
      </c>
      <c r="T9647">
        <v>0</v>
      </c>
      <c r="U9647">
        <v>3</v>
      </c>
      <c r="V9647">
        <v>693</v>
      </c>
      <c r="W9647" t="s">
        <v>54</v>
      </c>
      <c r="X9647" t="s">
        <v>46378</v>
      </c>
      <c r="Y9647" t="s">
        <v>43</v>
      </c>
      <c r="Z9647" s="1">
        <v>45247</v>
      </c>
      <c r="AA9647" s="2">
        <v>0.73927083333333332</v>
      </c>
      <c r="AB9647" s="2">
        <v>0.79151620370370368</v>
      </c>
      <c r="AC9647" t="s">
        <v>45</v>
      </c>
      <c r="AD9647" t="s">
        <v>44</v>
      </c>
      <c r="AE9647" t="s">
        <v>45</v>
      </c>
      <c r="AF9647">
        <v>231</v>
      </c>
    </row>
    <row r="9648" spans="1:32">
      <c r="A9648">
        <v>36247</v>
      </c>
      <c r="B9648">
        <v>35347</v>
      </c>
      <c r="C9648" t="s">
        <v>4434</v>
      </c>
      <c r="D9648" t="s">
        <v>1209</v>
      </c>
      <c r="E9648" t="s">
        <v>34</v>
      </c>
      <c r="F9648" t="s">
        <v>46379</v>
      </c>
      <c r="G9648" t="s">
        <v>46380</v>
      </c>
      <c r="H9648" t="s">
        <v>201</v>
      </c>
      <c r="I9648" s="1">
        <v>30735</v>
      </c>
      <c r="J9648" t="s">
        <v>46381</v>
      </c>
      <c r="K9648" t="s">
        <v>8633</v>
      </c>
      <c r="L9648">
        <v>56596</v>
      </c>
      <c r="M9648" t="s">
        <v>201</v>
      </c>
      <c r="N9648" s="1">
        <v>44972</v>
      </c>
      <c r="O9648" s="1">
        <v>44976</v>
      </c>
      <c r="P9648">
        <v>42</v>
      </c>
      <c r="Q9648">
        <v>2</v>
      </c>
      <c r="R9648" t="s">
        <v>40</v>
      </c>
      <c r="S9648">
        <v>4</v>
      </c>
      <c r="T9648">
        <v>0</v>
      </c>
      <c r="U9648">
        <v>4</v>
      </c>
      <c r="V9648">
        <v>808</v>
      </c>
      <c r="W9648" t="s">
        <v>54</v>
      </c>
      <c r="X9648" t="s">
        <v>46382</v>
      </c>
      <c r="Y9648" t="s">
        <v>65</v>
      </c>
      <c r="Z9648" s="1">
        <v>44950</v>
      </c>
      <c r="AA9648" s="2">
        <v>0.74004629629629637</v>
      </c>
      <c r="AB9648" s="2">
        <v>2.6388888888888889E-2</v>
      </c>
      <c r="AC9648" t="s">
        <v>44</v>
      </c>
      <c r="AD9648" t="s">
        <v>45</v>
      </c>
      <c r="AE9648" t="s">
        <v>44</v>
      </c>
      <c r="AF9648">
        <v>202</v>
      </c>
    </row>
    <row r="9649" spans="1:32">
      <c r="A9649">
        <v>36249</v>
      </c>
      <c r="B9649">
        <v>35349</v>
      </c>
      <c r="C9649" t="s">
        <v>3783</v>
      </c>
      <c r="D9649" t="s">
        <v>11420</v>
      </c>
      <c r="E9649" t="s">
        <v>48</v>
      </c>
      <c r="F9649" t="s">
        <v>46383</v>
      </c>
      <c r="G9649" t="s">
        <v>46384</v>
      </c>
      <c r="H9649" t="s">
        <v>330</v>
      </c>
      <c r="I9649" s="1">
        <v>37946</v>
      </c>
      <c r="J9649" t="s">
        <v>46385</v>
      </c>
      <c r="K9649" t="s">
        <v>5319</v>
      </c>
      <c r="L9649">
        <v>42421</v>
      </c>
      <c r="M9649" t="s">
        <v>330</v>
      </c>
      <c r="N9649" s="1">
        <v>45298</v>
      </c>
      <c r="O9649" s="1">
        <v>45300</v>
      </c>
      <c r="P9649">
        <v>54</v>
      </c>
      <c r="Q9649">
        <v>3</v>
      </c>
      <c r="R9649" t="s">
        <v>40</v>
      </c>
      <c r="S9649">
        <v>1</v>
      </c>
      <c r="T9649">
        <v>1</v>
      </c>
      <c r="U9649">
        <v>2</v>
      </c>
      <c r="V9649">
        <v>438</v>
      </c>
      <c r="W9649" t="s">
        <v>54</v>
      </c>
      <c r="X9649" t="s">
        <v>46386</v>
      </c>
      <c r="Y9649" t="s">
        <v>6</v>
      </c>
      <c r="Z9649" s="1">
        <v>45288</v>
      </c>
      <c r="AA9649" s="2">
        <v>0.79219907407407408</v>
      </c>
      <c r="AB9649" s="2">
        <v>0.7465046296296296</v>
      </c>
      <c r="AC9649" t="s">
        <v>45</v>
      </c>
      <c r="AD9649" t="s">
        <v>44</v>
      </c>
      <c r="AE9649" t="s">
        <v>44</v>
      </c>
      <c r="AF9649">
        <v>219</v>
      </c>
    </row>
    <row r="9650" spans="1:32">
      <c r="A9650">
        <v>36250</v>
      </c>
      <c r="B9650">
        <v>35350</v>
      </c>
      <c r="C9650" t="s">
        <v>1966</v>
      </c>
      <c r="D9650" t="s">
        <v>829</v>
      </c>
      <c r="E9650" t="s">
        <v>48</v>
      </c>
      <c r="F9650" t="s">
        <v>46387</v>
      </c>
      <c r="G9650" t="s">
        <v>46388</v>
      </c>
      <c r="H9650" t="s">
        <v>692</v>
      </c>
      <c r="I9650" s="1">
        <v>27160</v>
      </c>
      <c r="J9650" t="s">
        <v>46389</v>
      </c>
      <c r="K9650" t="s">
        <v>46390</v>
      </c>
      <c r="L9650">
        <v>67875</v>
      </c>
      <c r="M9650" t="s">
        <v>692</v>
      </c>
      <c r="N9650" s="1">
        <v>45194</v>
      </c>
      <c r="O9650" s="1">
        <v>45197</v>
      </c>
      <c r="P9650">
        <v>80</v>
      </c>
      <c r="Q9650">
        <v>4</v>
      </c>
      <c r="R9650" t="s">
        <v>63</v>
      </c>
      <c r="S9650">
        <v>4</v>
      </c>
      <c r="T9650">
        <v>1</v>
      </c>
      <c r="U9650">
        <v>3</v>
      </c>
      <c r="V9650">
        <v>210</v>
      </c>
      <c r="W9650" t="s">
        <v>54</v>
      </c>
      <c r="X9650" t="s">
        <v>46391</v>
      </c>
      <c r="Y9650" t="s">
        <v>43</v>
      </c>
      <c r="Z9650" s="1">
        <v>45177</v>
      </c>
      <c r="AA9650" s="2">
        <v>0.45318287037037036</v>
      </c>
      <c r="AB9650" s="2">
        <v>0.17439814814814814</v>
      </c>
      <c r="AC9650" t="s">
        <v>45</v>
      </c>
      <c r="AD9650" t="s">
        <v>45</v>
      </c>
      <c r="AE9650" t="s">
        <v>44</v>
      </c>
      <c r="AF9650">
        <v>70</v>
      </c>
    </row>
    <row r="9651" spans="1:32">
      <c r="A9651">
        <v>36251</v>
      </c>
      <c r="B9651">
        <v>35351</v>
      </c>
      <c r="C9651" t="s">
        <v>988</v>
      </c>
      <c r="D9651" t="s">
        <v>83</v>
      </c>
      <c r="E9651" t="s">
        <v>48</v>
      </c>
      <c r="F9651" t="s">
        <v>46392</v>
      </c>
      <c r="G9651" t="s">
        <v>46393</v>
      </c>
      <c r="H9651" t="s">
        <v>60</v>
      </c>
      <c r="I9651" s="1">
        <v>25131</v>
      </c>
      <c r="J9651" t="s">
        <v>46394</v>
      </c>
      <c r="K9651" t="s">
        <v>46395</v>
      </c>
      <c r="L9651">
        <v>80638</v>
      </c>
      <c r="M9651" t="s">
        <v>60</v>
      </c>
      <c r="N9651" s="1">
        <v>45035</v>
      </c>
      <c r="O9651" s="1">
        <v>45036</v>
      </c>
      <c r="P9651">
        <v>13</v>
      </c>
      <c r="Q9651">
        <v>1</v>
      </c>
      <c r="R9651" t="s">
        <v>53</v>
      </c>
      <c r="S9651">
        <v>4</v>
      </c>
      <c r="T9651">
        <v>2</v>
      </c>
      <c r="U9651">
        <v>1</v>
      </c>
      <c r="V9651">
        <v>124</v>
      </c>
      <c r="W9651" t="s">
        <v>41</v>
      </c>
      <c r="X9651" t="s">
        <v>46396</v>
      </c>
      <c r="Y9651" t="s">
        <v>65</v>
      </c>
      <c r="Z9651" s="1">
        <v>45019</v>
      </c>
      <c r="AA9651" s="2">
        <v>0.77193287037037039</v>
      </c>
      <c r="AB9651" s="2">
        <v>0.9879282407407407</v>
      </c>
      <c r="AC9651" t="s">
        <v>45</v>
      </c>
      <c r="AD9651" t="s">
        <v>45</v>
      </c>
      <c r="AE9651" t="s">
        <v>45</v>
      </c>
      <c r="AF9651">
        <v>124</v>
      </c>
    </row>
    <row r="9652" spans="1:32">
      <c r="A9652">
        <v>36252</v>
      </c>
      <c r="B9652">
        <v>35352</v>
      </c>
      <c r="C9652" t="s">
        <v>9350</v>
      </c>
      <c r="D9652" t="s">
        <v>3397</v>
      </c>
      <c r="E9652" t="s">
        <v>34</v>
      </c>
      <c r="F9652" t="s">
        <v>46397</v>
      </c>
      <c r="G9652" t="s">
        <v>46398</v>
      </c>
      <c r="H9652" t="s">
        <v>457</v>
      </c>
      <c r="I9652" s="1">
        <v>19609</v>
      </c>
      <c r="J9652" t="s">
        <v>46399</v>
      </c>
      <c r="K9652" t="s">
        <v>46400</v>
      </c>
      <c r="L9652">
        <v>45450</v>
      </c>
      <c r="M9652" t="s">
        <v>457</v>
      </c>
      <c r="N9652" s="1">
        <v>45124</v>
      </c>
      <c r="O9652" s="1">
        <v>45127</v>
      </c>
      <c r="P9652">
        <v>8</v>
      </c>
      <c r="Q9652">
        <v>1</v>
      </c>
      <c r="R9652" t="s">
        <v>63</v>
      </c>
      <c r="S9652">
        <v>4</v>
      </c>
      <c r="T9652">
        <v>2</v>
      </c>
      <c r="U9652">
        <v>3</v>
      </c>
      <c r="V9652">
        <v>228</v>
      </c>
      <c r="W9652" t="s">
        <v>54</v>
      </c>
      <c r="X9652" t="s">
        <v>46401</v>
      </c>
      <c r="Y9652" t="s">
        <v>81</v>
      </c>
      <c r="Z9652" s="1">
        <v>45097</v>
      </c>
      <c r="AA9652" s="2">
        <v>0.44768518518518513</v>
      </c>
      <c r="AB9652" s="2">
        <v>0.90041666666666664</v>
      </c>
      <c r="AC9652" t="s">
        <v>44</v>
      </c>
      <c r="AD9652" t="s">
        <v>45</v>
      </c>
      <c r="AE9652" t="s">
        <v>44</v>
      </c>
      <c r="AF9652">
        <v>76</v>
      </c>
    </row>
    <row r="9653" spans="1:32">
      <c r="A9653">
        <v>36253</v>
      </c>
      <c r="B9653">
        <v>35353</v>
      </c>
      <c r="C9653" t="s">
        <v>2616</v>
      </c>
      <c r="D9653" t="s">
        <v>3838</v>
      </c>
      <c r="E9653" t="s">
        <v>34</v>
      </c>
      <c r="F9653" t="s">
        <v>46402</v>
      </c>
      <c r="G9653" t="s">
        <v>46403</v>
      </c>
      <c r="H9653" t="s">
        <v>1442</v>
      </c>
      <c r="I9653" s="1">
        <v>22445</v>
      </c>
      <c r="J9653" t="s">
        <v>46404</v>
      </c>
      <c r="K9653" t="s">
        <v>46405</v>
      </c>
      <c r="L9653">
        <v>55429</v>
      </c>
      <c r="M9653" t="s">
        <v>1442</v>
      </c>
      <c r="N9653" s="1">
        <v>44989</v>
      </c>
      <c r="O9653" s="1">
        <v>44993</v>
      </c>
      <c r="P9653">
        <v>34</v>
      </c>
      <c r="Q9653">
        <v>2</v>
      </c>
      <c r="R9653" t="s">
        <v>53</v>
      </c>
      <c r="S9653">
        <v>3</v>
      </c>
      <c r="T9653">
        <v>0</v>
      </c>
      <c r="U9653">
        <v>4</v>
      </c>
      <c r="V9653">
        <v>512</v>
      </c>
      <c r="W9653" t="s">
        <v>54</v>
      </c>
      <c r="X9653" t="s">
        <v>46406</v>
      </c>
      <c r="Y9653" t="s">
        <v>43</v>
      </c>
      <c r="Z9653" s="1">
        <v>44956</v>
      </c>
      <c r="AA9653" s="2">
        <v>0.7322685185185186</v>
      </c>
      <c r="AB9653" s="2">
        <v>0.74690972222222218</v>
      </c>
      <c r="AC9653" t="s">
        <v>45</v>
      </c>
      <c r="AD9653" t="s">
        <v>45</v>
      </c>
      <c r="AE9653" t="s">
        <v>44</v>
      </c>
      <c r="AF9653">
        <v>128</v>
      </c>
    </row>
    <row r="9654" spans="1:32">
      <c r="A9654">
        <v>36254</v>
      </c>
      <c r="B9654">
        <v>35354</v>
      </c>
      <c r="C9654" t="s">
        <v>1622</v>
      </c>
      <c r="D9654" t="s">
        <v>41128</v>
      </c>
      <c r="E9654" t="s">
        <v>34</v>
      </c>
      <c r="F9654" t="s">
        <v>46407</v>
      </c>
      <c r="G9654" t="s">
        <v>46408</v>
      </c>
      <c r="H9654" t="s">
        <v>530</v>
      </c>
      <c r="I9654" s="1">
        <v>18713</v>
      </c>
      <c r="J9654" t="s">
        <v>46409</v>
      </c>
      <c r="K9654" t="s">
        <v>42766</v>
      </c>
      <c r="L9654">
        <v>603</v>
      </c>
      <c r="M9654" t="s">
        <v>530</v>
      </c>
      <c r="N9654" s="1">
        <v>45059</v>
      </c>
      <c r="O9654" s="1">
        <v>45060</v>
      </c>
      <c r="P9654">
        <v>29</v>
      </c>
      <c r="Q9654">
        <v>2</v>
      </c>
      <c r="R9654" t="s">
        <v>63</v>
      </c>
      <c r="S9654">
        <v>4</v>
      </c>
      <c r="T9654">
        <v>0</v>
      </c>
      <c r="U9654">
        <v>1</v>
      </c>
      <c r="V9654">
        <v>88</v>
      </c>
      <c r="W9654" t="s">
        <v>54</v>
      </c>
      <c r="X9654" t="s">
        <v>46410</v>
      </c>
      <c r="Y9654" t="s">
        <v>65</v>
      </c>
      <c r="Z9654" s="1">
        <v>45040</v>
      </c>
      <c r="AA9654" s="2">
        <v>0.16490740740740742</v>
      </c>
      <c r="AB9654" s="2">
        <v>0.47765046296296299</v>
      </c>
      <c r="AC9654" t="s">
        <v>44</v>
      </c>
      <c r="AD9654" t="s">
        <v>44</v>
      </c>
      <c r="AE9654" t="s">
        <v>44</v>
      </c>
      <c r="AF9654">
        <v>88</v>
      </c>
    </row>
    <row r="9655" spans="1:32">
      <c r="A9655">
        <v>36256</v>
      </c>
      <c r="B9655">
        <v>35356</v>
      </c>
      <c r="C9655" t="s">
        <v>1555</v>
      </c>
      <c r="D9655" t="s">
        <v>34926</v>
      </c>
      <c r="E9655" t="s">
        <v>34</v>
      </c>
      <c r="F9655" t="s">
        <v>46411</v>
      </c>
      <c r="G9655" t="s">
        <v>46412</v>
      </c>
      <c r="H9655" t="s">
        <v>115</v>
      </c>
      <c r="I9655" s="1">
        <v>25820</v>
      </c>
      <c r="J9655" t="s">
        <v>46413</v>
      </c>
      <c r="K9655" t="s">
        <v>297</v>
      </c>
      <c r="L9655">
        <v>79777</v>
      </c>
      <c r="M9655" t="s">
        <v>115</v>
      </c>
      <c r="N9655" s="1">
        <v>45057</v>
      </c>
      <c r="O9655" s="1">
        <v>45062</v>
      </c>
      <c r="P9655">
        <v>77</v>
      </c>
      <c r="Q9655">
        <v>4</v>
      </c>
      <c r="R9655" t="s">
        <v>63</v>
      </c>
      <c r="S9655">
        <v>3</v>
      </c>
      <c r="T9655">
        <v>1</v>
      </c>
      <c r="U9655">
        <v>5</v>
      </c>
      <c r="V9655">
        <v>305</v>
      </c>
      <c r="W9655" t="s">
        <v>41</v>
      </c>
      <c r="X9655" t="s">
        <v>46414</v>
      </c>
      <c r="Y9655" t="s">
        <v>6</v>
      </c>
      <c r="Z9655" s="1">
        <v>45027</v>
      </c>
      <c r="AA9655" s="2">
        <v>3.6921296296296298E-3</v>
      </c>
      <c r="AB9655" s="2">
        <v>0.20401620370370369</v>
      </c>
      <c r="AC9655" t="s">
        <v>44</v>
      </c>
      <c r="AD9655" t="s">
        <v>45</v>
      </c>
      <c r="AE9655" t="s">
        <v>45</v>
      </c>
      <c r="AF9655">
        <v>61</v>
      </c>
    </row>
    <row r="9656" spans="1:32">
      <c r="A9656">
        <v>36259</v>
      </c>
      <c r="B9656">
        <v>35359</v>
      </c>
      <c r="C9656" t="s">
        <v>2144</v>
      </c>
      <c r="D9656" t="s">
        <v>5095</v>
      </c>
      <c r="E9656" t="s">
        <v>34</v>
      </c>
      <c r="F9656" t="s">
        <v>46415</v>
      </c>
      <c r="G9656" t="s">
        <v>46416</v>
      </c>
      <c r="H9656" t="s">
        <v>225</v>
      </c>
      <c r="I9656" s="1">
        <v>37715</v>
      </c>
      <c r="J9656" t="s">
        <v>46417</v>
      </c>
      <c r="K9656" t="s">
        <v>31140</v>
      </c>
      <c r="L9656">
        <v>50205</v>
      </c>
      <c r="M9656" t="s">
        <v>225</v>
      </c>
      <c r="N9656" s="1">
        <v>45214</v>
      </c>
      <c r="O9656" s="1">
        <v>45216</v>
      </c>
      <c r="P9656">
        <v>97</v>
      </c>
      <c r="Q9656">
        <v>4</v>
      </c>
      <c r="R9656" t="s">
        <v>53</v>
      </c>
      <c r="S9656">
        <v>3</v>
      </c>
      <c r="T9656">
        <v>0</v>
      </c>
      <c r="U9656">
        <v>2</v>
      </c>
      <c r="V9656">
        <v>254</v>
      </c>
      <c r="W9656" t="s">
        <v>41</v>
      </c>
      <c r="X9656" t="s">
        <v>46418</v>
      </c>
      <c r="Y9656" t="s">
        <v>43</v>
      </c>
      <c r="Z9656" s="1">
        <v>45189</v>
      </c>
      <c r="AA9656" s="2">
        <v>4.2280092592592598E-2</v>
      </c>
      <c r="AB9656" s="2">
        <v>0.20436342592592593</v>
      </c>
      <c r="AC9656" t="s">
        <v>44</v>
      </c>
      <c r="AD9656" t="s">
        <v>45</v>
      </c>
      <c r="AE9656" t="s">
        <v>45</v>
      </c>
      <c r="AF9656">
        <v>127</v>
      </c>
    </row>
    <row r="9657" spans="1:32">
      <c r="A9657">
        <v>36264</v>
      </c>
      <c r="B9657">
        <v>35364</v>
      </c>
      <c r="C9657" t="s">
        <v>3189</v>
      </c>
      <c r="D9657" t="s">
        <v>7053</v>
      </c>
      <c r="E9657" t="s">
        <v>34</v>
      </c>
      <c r="F9657" t="s">
        <v>46419</v>
      </c>
      <c r="G9657" t="s">
        <v>46420</v>
      </c>
      <c r="H9657" t="s">
        <v>171</v>
      </c>
      <c r="I9657" s="1">
        <v>29038</v>
      </c>
      <c r="J9657" t="s">
        <v>46421</v>
      </c>
      <c r="K9657" t="s">
        <v>46422</v>
      </c>
      <c r="L9657">
        <v>59128</v>
      </c>
      <c r="M9657" t="s">
        <v>171</v>
      </c>
      <c r="N9657" s="1">
        <v>45050</v>
      </c>
      <c r="O9657" s="1">
        <v>45053</v>
      </c>
      <c r="P9657">
        <v>10</v>
      </c>
      <c r="Q9657">
        <v>1</v>
      </c>
      <c r="R9657" t="s">
        <v>53</v>
      </c>
      <c r="S9657">
        <v>1</v>
      </c>
      <c r="T9657">
        <v>0</v>
      </c>
      <c r="U9657">
        <v>3</v>
      </c>
      <c r="V9657">
        <v>429</v>
      </c>
      <c r="W9657" t="s">
        <v>41</v>
      </c>
      <c r="X9657" t="s">
        <v>46423</v>
      </c>
      <c r="Y9657" t="s">
        <v>65</v>
      </c>
      <c r="Z9657" s="1">
        <v>45040</v>
      </c>
      <c r="AA9657" s="2">
        <v>0.33651620370370372</v>
      </c>
      <c r="AB9657" s="2">
        <v>0.15586805555555555</v>
      </c>
      <c r="AC9657" t="s">
        <v>44</v>
      </c>
      <c r="AD9657" t="s">
        <v>45</v>
      </c>
      <c r="AE9657" t="s">
        <v>45</v>
      </c>
      <c r="AF9657">
        <v>143</v>
      </c>
    </row>
    <row r="9658" spans="1:32">
      <c r="A9658">
        <v>36265</v>
      </c>
      <c r="B9658">
        <v>35365</v>
      </c>
      <c r="C9658" t="s">
        <v>590</v>
      </c>
      <c r="D9658" t="s">
        <v>1858</v>
      </c>
      <c r="E9658" t="s">
        <v>34</v>
      </c>
      <c r="F9658" t="s">
        <v>46424</v>
      </c>
      <c r="G9658" t="s">
        <v>46425</v>
      </c>
      <c r="H9658" t="s">
        <v>77</v>
      </c>
      <c r="I9658" s="1">
        <v>35636</v>
      </c>
      <c r="J9658" t="s">
        <v>46426</v>
      </c>
      <c r="K9658" t="s">
        <v>46427</v>
      </c>
      <c r="L9658">
        <v>24166</v>
      </c>
      <c r="M9658" t="s">
        <v>77</v>
      </c>
      <c r="N9658" s="1">
        <v>45231</v>
      </c>
      <c r="O9658" s="1">
        <v>45233</v>
      </c>
      <c r="P9658">
        <v>51</v>
      </c>
      <c r="Q9658">
        <v>3</v>
      </c>
      <c r="R9658" t="s">
        <v>40</v>
      </c>
      <c r="S9658">
        <v>2</v>
      </c>
      <c r="T9658">
        <v>1</v>
      </c>
      <c r="U9658">
        <v>2</v>
      </c>
      <c r="V9658">
        <v>420</v>
      </c>
      <c r="W9658" t="s">
        <v>54</v>
      </c>
      <c r="X9658" t="s">
        <v>46428</v>
      </c>
      <c r="Y9658" t="s">
        <v>81</v>
      </c>
      <c r="Z9658" s="1">
        <v>45201</v>
      </c>
      <c r="AA9658" s="2">
        <v>0.14518518518518519</v>
      </c>
      <c r="AB9658" s="2">
        <v>0.89374999999999993</v>
      </c>
      <c r="AC9658" t="s">
        <v>45</v>
      </c>
      <c r="AD9658" t="s">
        <v>45</v>
      </c>
      <c r="AE9658" t="s">
        <v>45</v>
      </c>
      <c r="AF9658">
        <v>210</v>
      </c>
    </row>
    <row r="9659" spans="1:32">
      <c r="A9659">
        <v>36266</v>
      </c>
      <c r="B9659">
        <v>35366</v>
      </c>
      <c r="C9659" t="s">
        <v>1588</v>
      </c>
      <c r="D9659" t="s">
        <v>83</v>
      </c>
      <c r="E9659" t="s">
        <v>48</v>
      </c>
      <c r="F9659" t="s">
        <v>46429</v>
      </c>
      <c r="G9659" t="s">
        <v>46430</v>
      </c>
      <c r="H9659" t="s">
        <v>692</v>
      </c>
      <c r="I9659" s="1">
        <v>26523</v>
      </c>
      <c r="J9659" t="s">
        <v>46431</v>
      </c>
      <c r="K9659" t="s">
        <v>46432</v>
      </c>
      <c r="L9659">
        <v>79778</v>
      </c>
      <c r="M9659" t="s">
        <v>692</v>
      </c>
      <c r="N9659" s="1">
        <v>45273</v>
      </c>
      <c r="O9659" s="1">
        <v>45275</v>
      </c>
      <c r="P9659">
        <v>37</v>
      </c>
      <c r="Q9659">
        <v>2</v>
      </c>
      <c r="R9659" t="s">
        <v>53</v>
      </c>
      <c r="S9659">
        <v>2</v>
      </c>
      <c r="T9659">
        <v>0</v>
      </c>
      <c r="U9659">
        <v>2</v>
      </c>
      <c r="V9659">
        <v>282</v>
      </c>
      <c r="W9659" t="s">
        <v>54</v>
      </c>
      <c r="X9659" t="s">
        <v>46433</v>
      </c>
      <c r="Y9659" t="s">
        <v>43</v>
      </c>
      <c r="Z9659" s="1">
        <v>45254</v>
      </c>
      <c r="AA9659" s="2">
        <v>0.53418981481481487</v>
      </c>
      <c r="AB9659" s="2">
        <v>0.54553240740740738</v>
      </c>
      <c r="AC9659" t="s">
        <v>44</v>
      </c>
      <c r="AD9659" t="s">
        <v>44</v>
      </c>
      <c r="AE9659" t="s">
        <v>45</v>
      </c>
      <c r="AF9659">
        <v>141</v>
      </c>
    </row>
    <row r="9660" spans="1:32">
      <c r="A9660">
        <v>36271</v>
      </c>
      <c r="B9660">
        <v>35371</v>
      </c>
      <c r="C9660" t="s">
        <v>12981</v>
      </c>
      <c r="D9660" t="s">
        <v>4082</v>
      </c>
      <c r="E9660" t="s">
        <v>48</v>
      </c>
      <c r="F9660" t="s">
        <v>46434</v>
      </c>
      <c r="G9660">
        <f>1-529-465-4388</f>
        <v>-5381</v>
      </c>
      <c r="H9660" t="s">
        <v>209</v>
      </c>
      <c r="I9660" s="1">
        <v>24884</v>
      </c>
      <c r="J9660" t="s">
        <v>46435</v>
      </c>
      <c r="K9660" t="s">
        <v>42532</v>
      </c>
      <c r="L9660">
        <v>84428</v>
      </c>
      <c r="M9660" t="s">
        <v>209</v>
      </c>
      <c r="N9660" s="1">
        <v>45060</v>
      </c>
      <c r="O9660" s="1">
        <v>45061</v>
      </c>
      <c r="P9660">
        <v>67</v>
      </c>
      <c r="Q9660">
        <v>3</v>
      </c>
      <c r="R9660" t="s">
        <v>53</v>
      </c>
      <c r="S9660">
        <v>1</v>
      </c>
      <c r="T9660">
        <v>1</v>
      </c>
      <c r="U9660">
        <v>1</v>
      </c>
      <c r="V9660">
        <v>126</v>
      </c>
      <c r="W9660" t="s">
        <v>54</v>
      </c>
      <c r="X9660" t="s">
        <v>46436</v>
      </c>
      <c r="Y9660" t="s">
        <v>6</v>
      </c>
      <c r="Z9660" s="1">
        <v>45054</v>
      </c>
      <c r="AA9660" s="2">
        <v>0.13363425925925926</v>
      </c>
      <c r="AB9660" s="2">
        <v>0.31054398148148149</v>
      </c>
      <c r="AC9660" t="s">
        <v>44</v>
      </c>
      <c r="AD9660" t="s">
        <v>44</v>
      </c>
      <c r="AE9660" t="s">
        <v>45</v>
      </c>
      <c r="AF9660">
        <v>126</v>
      </c>
    </row>
    <row r="9661" spans="1:32">
      <c r="A9661">
        <v>36272</v>
      </c>
      <c r="B9661">
        <v>35372</v>
      </c>
      <c r="C9661" t="s">
        <v>1050</v>
      </c>
      <c r="D9661" t="s">
        <v>9823</v>
      </c>
      <c r="E9661" t="s">
        <v>48</v>
      </c>
      <c r="F9661" t="s">
        <v>46437</v>
      </c>
      <c r="G9661" t="s">
        <v>46438</v>
      </c>
      <c r="H9661" t="s">
        <v>295</v>
      </c>
      <c r="I9661" s="1">
        <v>19511</v>
      </c>
      <c r="J9661" t="s">
        <v>46439</v>
      </c>
      <c r="K9661" t="s">
        <v>46440</v>
      </c>
      <c r="L9661">
        <v>1028</v>
      </c>
      <c r="M9661" t="s">
        <v>295</v>
      </c>
      <c r="N9661" s="1">
        <v>45108</v>
      </c>
      <c r="O9661" s="1">
        <v>45111</v>
      </c>
      <c r="P9661">
        <v>92</v>
      </c>
      <c r="Q9661">
        <v>4</v>
      </c>
      <c r="R9661" t="s">
        <v>63</v>
      </c>
      <c r="S9661">
        <v>1</v>
      </c>
      <c r="T9661">
        <v>0</v>
      </c>
      <c r="U9661">
        <v>3</v>
      </c>
      <c r="V9661">
        <v>204</v>
      </c>
      <c r="W9661" t="s">
        <v>54</v>
      </c>
      <c r="X9661" t="s">
        <v>46441</v>
      </c>
      <c r="Y9661" t="s">
        <v>6</v>
      </c>
      <c r="Z9661" s="1">
        <v>45081</v>
      </c>
      <c r="AA9661" s="2">
        <v>0.28592592592592592</v>
      </c>
      <c r="AB9661" s="2">
        <v>0.97664351851851849</v>
      </c>
      <c r="AC9661" t="s">
        <v>45</v>
      </c>
      <c r="AD9661" t="s">
        <v>44</v>
      </c>
      <c r="AE9661" t="s">
        <v>44</v>
      </c>
      <c r="AF9661">
        <v>68</v>
      </c>
    </row>
    <row r="9662" spans="1:32">
      <c r="A9662">
        <v>36274</v>
      </c>
      <c r="B9662">
        <v>35374</v>
      </c>
      <c r="C9662" t="s">
        <v>881</v>
      </c>
      <c r="D9662" t="s">
        <v>490</v>
      </c>
      <c r="E9662" t="s">
        <v>48</v>
      </c>
      <c r="F9662" t="s">
        <v>46442</v>
      </c>
      <c r="G9662">
        <v>7636134888</v>
      </c>
      <c r="H9662" t="s">
        <v>115</v>
      </c>
      <c r="I9662" s="1">
        <v>24633</v>
      </c>
      <c r="J9662" t="s">
        <v>46443</v>
      </c>
      <c r="K9662" t="s">
        <v>39268</v>
      </c>
      <c r="L9662">
        <v>90440</v>
      </c>
      <c r="M9662" t="s">
        <v>115</v>
      </c>
      <c r="N9662" s="1">
        <v>44994</v>
      </c>
      <c r="O9662" s="1">
        <v>44997</v>
      </c>
      <c r="P9662">
        <v>28</v>
      </c>
      <c r="Q9662">
        <v>2</v>
      </c>
      <c r="R9662" t="s">
        <v>53</v>
      </c>
      <c r="S9662">
        <v>1</v>
      </c>
      <c r="T9662">
        <v>2</v>
      </c>
      <c r="U9662">
        <v>3</v>
      </c>
      <c r="V9662">
        <v>438</v>
      </c>
      <c r="W9662" t="s">
        <v>54</v>
      </c>
      <c r="X9662" t="s">
        <v>46444</v>
      </c>
      <c r="Y9662" t="s">
        <v>65</v>
      </c>
      <c r="Z9662" s="1">
        <v>44959</v>
      </c>
      <c r="AA9662" s="2">
        <v>0.97452546296296294</v>
      </c>
      <c r="AB9662" s="2">
        <v>0.91263888888888889</v>
      </c>
      <c r="AC9662" t="s">
        <v>44</v>
      </c>
      <c r="AD9662" t="s">
        <v>45</v>
      </c>
      <c r="AE9662" t="s">
        <v>45</v>
      </c>
      <c r="AF9662">
        <v>146</v>
      </c>
    </row>
    <row r="9663" spans="1:32">
      <c r="A9663">
        <v>36277</v>
      </c>
      <c r="B9663">
        <v>35377</v>
      </c>
      <c r="C9663" t="s">
        <v>1732</v>
      </c>
      <c r="D9663" t="s">
        <v>91</v>
      </c>
      <c r="E9663" t="s">
        <v>34</v>
      </c>
      <c r="F9663" t="s">
        <v>46445</v>
      </c>
      <c r="G9663" t="s">
        <v>46446</v>
      </c>
      <c r="H9663" t="s">
        <v>156</v>
      </c>
      <c r="I9663" s="1">
        <v>20450</v>
      </c>
      <c r="J9663" t="s">
        <v>46447</v>
      </c>
      <c r="K9663" t="s">
        <v>6454</v>
      </c>
      <c r="L9663">
        <v>56869</v>
      </c>
      <c r="M9663" t="s">
        <v>156</v>
      </c>
      <c r="N9663" s="1">
        <v>45043</v>
      </c>
      <c r="O9663" s="1">
        <v>45044</v>
      </c>
      <c r="P9663">
        <v>1</v>
      </c>
      <c r="Q9663">
        <v>1</v>
      </c>
      <c r="R9663" t="s">
        <v>53</v>
      </c>
      <c r="S9663">
        <v>1</v>
      </c>
      <c r="T9663">
        <v>2</v>
      </c>
      <c r="U9663">
        <v>1</v>
      </c>
      <c r="V9663">
        <v>123</v>
      </c>
      <c r="W9663" t="s">
        <v>41</v>
      </c>
      <c r="X9663" t="s">
        <v>46448</v>
      </c>
      <c r="Y9663" t="s">
        <v>65</v>
      </c>
      <c r="Z9663" s="1">
        <v>45033</v>
      </c>
      <c r="AA9663" s="2">
        <v>0.69138888888888894</v>
      </c>
      <c r="AB9663" s="2">
        <v>0.11924768518518519</v>
      </c>
      <c r="AC9663" t="s">
        <v>45</v>
      </c>
      <c r="AD9663" t="s">
        <v>44</v>
      </c>
      <c r="AE9663" t="s">
        <v>44</v>
      </c>
      <c r="AF9663">
        <v>123</v>
      </c>
    </row>
    <row r="9664" spans="1:32">
      <c r="A9664">
        <v>36281</v>
      </c>
      <c r="B9664">
        <v>35381</v>
      </c>
      <c r="C9664" t="s">
        <v>229</v>
      </c>
      <c r="D9664" t="s">
        <v>6774</v>
      </c>
      <c r="E9664" t="s">
        <v>34</v>
      </c>
      <c r="F9664" t="s">
        <v>46449</v>
      </c>
      <c r="G9664">
        <v>3276426605</v>
      </c>
      <c r="H9664" t="s">
        <v>225</v>
      </c>
      <c r="I9664" s="1">
        <v>17929</v>
      </c>
      <c r="J9664" t="s">
        <v>46450</v>
      </c>
      <c r="K9664" t="s">
        <v>39768</v>
      </c>
      <c r="L9664">
        <v>36900</v>
      </c>
      <c r="M9664" t="s">
        <v>225</v>
      </c>
      <c r="N9664" s="1">
        <v>45119</v>
      </c>
      <c r="O9664" s="1">
        <v>45121</v>
      </c>
      <c r="P9664">
        <v>20</v>
      </c>
      <c r="Q9664">
        <v>1</v>
      </c>
      <c r="R9664" t="s">
        <v>63</v>
      </c>
      <c r="S9664">
        <v>2</v>
      </c>
      <c r="T9664">
        <v>0</v>
      </c>
      <c r="U9664">
        <v>2</v>
      </c>
      <c r="V9664">
        <v>150</v>
      </c>
      <c r="W9664" t="s">
        <v>41</v>
      </c>
      <c r="X9664" t="s">
        <v>46451</v>
      </c>
      <c r="Y9664" t="s">
        <v>65</v>
      </c>
      <c r="Z9664" s="1">
        <v>45106</v>
      </c>
      <c r="AA9664" s="2">
        <v>0.14680555555555555</v>
      </c>
      <c r="AB9664" s="2">
        <v>0.65327546296296302</v>
      </c>
      <c r="AC9664" t="s">
        <v>45</v>
      </c>
      <c r="AD9664" t="s">
        <v>45</v>
      </c>
      <c r="AE9664" t="s">
        <v>44</v>
      </c>
      <c r="AF9664">
        <v>75</v>
      </c>
    </row>
    <row r="9665" spans="1:32">
      <c r="A9665">
        <v>36282</v>
      </c>
      <c r="B9665">
        <v>35382</v>
      </c>
      <c r="C9665" t="s">
        <v>2202</v>
      </c>
      <c r="D9665" t="s">
        <v>945</v>
      </c>
      <c r="E9665" t="s">
        <v>48</v>
      </c>
      <c r="F9665" t="s">
        <v>46452</v>
      </c>
      <c r="G9665">
        <f>1-482-984-9309</f>
        <v>-10774</v>
      </c>
      <c r="H9665" t="s">
        <v>129</v>
      </c>
      <c r="I9665" s="1">
        <v>32261</v>
      </c>
      <c r="J9665" t="s">
        <v>46453</v>
      </c>
      <c r="K9665" t="s">
        <v>14482</v>
      </c>
      <c r="L9665">
        <v>99513</v>
      </c>
      <c r="M9665" t="s">
        <v>129</v>
      </c>
      <c r="N9665" s="1">
        <v>45107</v>
      </c>
      <c r="O9665" s="1">
        <v>45108</v>
      </c>
      <c r="P9665">
        <v>64</v>
      </c>
      <c r="Q9665">
        <v>3</v>
      </c>
      <c r="R9665" t="s">
        <v>53</v>
      </c>
      <c r="S9665">
        <v>4</v>
      </c>
      <c r="T9665">
        <v>1</v>
      </c>
      <c r="U9665">
        <v>1</v>
      </c>
      <c r="V9665">
        <v>138</v>
      </c>
      <c r="W9665" t="s">
        <v>41</v>
      </c>
      <c r="X9665" t="s">
        <v>46454</v>
      </c>
      <c r="Y9665" t="s">
        <v>6</v>
      </c>
      <c r="Z9665" s="1">
        <v>45073</v>
      </c>
      <c r="AA9665" s="2">
        <v>0.83901620370370367</v>
      </c>
      <c r="AB9665" s="2">
        <v>8.0335648148148142E-2</v>
      </c>
      <c r="AC9665" t="s">
        <v>45</v>
      </c>
      <c r="AD9665" t="s">
        <v>44</v>
      </c>
      <c r="AE9665" t="s">
        <v>45</v>
      </c>
      <c r="AF9665">
        <v>138</v>
      </c>
    </row>
    <row r="9666" spans="1:32">
      <c r="A9666">
        <v>36283</v>
      </c>
      <c r="B9666">
        <v>35383</v>
      </c>
      <c r="C9666" t="s">
        <v>1681</v>
      </c>
      <c r="D9666" t="s">
        <v>1380</v>
      </c>
      <c r="E9666" t="s">
        <v>48</v>
      </c>
      <c r="F9666" t="s">
        <v>46455</v>
      </c>
      <c r="G9666" t="s">
        <v>46456</v>
      </c>
      <c r="H9666" t="s">
        <v>423</v>
      </c>
      <c r="I9666" s="1">
        <v>30970</v>
      </c>
      <c r="J9666" t="s">
        <v>46457</v>
      </c>
      <c r="K9666" t="s">
        <v>8551</v>
      </c>
      <c r="L9666">
        <v>74683</v>
      </c>
      <c r="M9666" t="s">
        <v>423</v>
      </c>
      <c r="N9666" s="1">
        <v>45234</v>
      </c>
      <c r="O9666" s="1">
        <v>45236</v>
      </c>
      <c r="P9666">
        <v>95</v>
      </c>
      <c r="Q9666">
        <v>4</v>
      </c>
      <c r="R9666" t="s">
        <v>63</v>
      </c>
      <c r="S9666">
        <v>4</v>
      </c>
      <c r="T9666">
        <v>1</v>
      </c>
      <c r="U9666">
        <v>2</v>
      </c>
      <c r="V9666">
        <v>154</v>
      </c>
      <c r="W9666" t="s">
        <v>54</v>
      </c>
      <c r="X9666" t="s">
        <v>46458</v>
      </c>
      <c r="Y9666" t="s">
        <v>65</v>
      </c>
      <c r="Z9666" s="1">
        <v>45199</v>
      </c>
      <c r="AA9666" s="2">
        <v>6.0636574074074079E-2</v>
      </c>
      <c r="AB9666" s="2">
        <v>0.45968750000000003</v>
      </c>
      <c r="AC9666" t="s">
        <v>44</v>
      </c>
      <c r="AD9666" t="s">
        <v>45</v>
      </c>
      <c r="AE9666" t="s">
        <v>44</v>
      </c>
      <c r="AF9666">
        <v>77</v>
      </c>
    </row>
    <row r="9667" spans="1:32">
      <c r="A9667">
        <v>36285</v>
      </c>
      <c r="B9667">
        <v>35385</v>
      </c>
      <c r="C9667" t="s">
        <v>354</v>
      </c>
      <c r="D9667" t="s">
        <v>977</v>
      </c>
      <c r="E9667" t="s">
        <v>34</v>
      </c>
      <c r="F9667" t="s">
        <v>46459</v>
      </c>
      <c r="G9667" t="s">
        <v>46460</v>
      </c>
      <c r="H9667" t="s">
        <v>217</v>
      </c>
      <c r="I9667" s="1">
        <v>23731</v>
      </c>
      <c r="J9667" t="s">
        <v>46461</v>
      </c>
      <c r="K9667" t="s">
        <v>46462</v>
      </c>
      <c r="L9667">
        <v>55525</v>
      </c>
      <c r="M9667" t="s">
        <v>217</v>
      </c>
      <c r="N9667" s="1">
        <v>45246</v>
      </c>
      <c r="O9667" s="1">
        <v>45250</v>
      </c>
      <c r="P9667">
        <v>35</v>
      </c>
      <c r="Q9667">
        <v>2</v>
      </c>
      <c r="R9667" t="s">
        <v>63</v>
      </c>
      <c r="S9667">
        <v>2</v>
      </c>
      <c r="T9667">
        <v>2</v>
      </c>
      <c r="U9667">
        <v>4</v>
      </c>
      <c r="V9667">
        <v>324</v>
      </c>
      <c r="W9667" t="s">
        <v>41</v>
      </c>
      <c r="X9667" t="s">
        <v>46463</v>
      </c>
      <c r="Y9667" t="s">
        <v>6</v>
      </c>
      <c r="Z9667" s="1">
        <v>45215</v>
      </c>
      <c r="AA9667" s="2">
        <v>0.48965277777777777</v>
      </c>
      <c r="AB9667" s="2">
        <v>0.41767361111111106</v>
      </c>
      <c r="AC9667" t="s">
        <v>44</v>
      </c>
      <c r="AD9667" t="s">
        <v>45</v>
      </c>
      <c r="AE9667" t="s">
        <v>44</v>
      </c>
      <c r="AF9667">
        <v>81</v>
      </c>
    </row>
    <row r="9668" spans="1:32">
      <c r="A9668">
        <v>36287</v>
      </c>
      <c r="B9668">
        <v>35387</v>
      </c>
      <c r="C9668" t="s">
        <v>2993</v>
      </c>
      <c r="D9668" t="s">
        <v>2138</v>
      </c>
      <c r="E9668" t="s">
        <v>48</v>
      </c>
      <c r="F9668" t="s">
        <v>46464</v>
      </c>
      <c r="G9668" t="s">
        <v>46465</v>
      </c>
      <c r="H9668" t="s">
        <v>295</v>
      </c>
      <c r="I9668" s="1">
        <v>37720</v>
      </c>
      <c r="J9668" t="s">
        <v>46466</v>
      </c>
      <c r="K9668" t="s">
        <v>46467</v>
      </c>
      <c r="L9668">
        <v>55091</v>
      </c>
      <c r="M9668" t="s">
        <v>295</v>
      </c>
      <c r="N9668" s="1">
        <v>45069</v>
      </c>
      <c r="O9668" s="1">
        <v>45071</v>
      </c>
      <c r="P9668">
        <v>39</v>
      </c>
      <c r="Q9668">
        <v>2</v>
      </c>
      <c r="R9668" t="s">
        <v>40</v>
      </c>
      <c r="S9668">
        <v>3</v>
      </c>
      <c r="T9668">
        <v>2</v>
      </c>
      <c r="U9668">
        <v>2</v>
      </c>
      <c r="V9668">
        <v>484</v>
      </c>
      <c r="W9668" t="s">
        <v>41</v>
      </c>
      <c r="X9668" t="s">
        <v>46468</v>
      </c>
      <c r="Y9668" t="s">
        <v>43</v>
      </c>
      <c r="Z9668" s="1">
        <v>45061</v>
      </c>
      <c r="AA9668" s="2">
        <v>0.95288194444444441</v>
      </c>
      <c r="AB9668" s="2">
        <v>0.80815972222222221</v>
      </c>
      <c r="AC9668" t="s">
        <v>44</v>
      </c>
      <c r="AD9668" t="s">
        <v>45</v>
      </c>
      <c r="AE9668" t="s">
        <v>44</v>
      </c>
      <c r="AF9668">
        <v>242</v>
      </c>
    </row>
    <row r="9669" spans="1:32">
      <c r="A9669">
        <v>36288</v>
      </c>
      <c r="B9669">
        <v>35388</v>
      </c>
      <c r="C9669" t="s">
        <v>1173</v>
      </c>
      <c r="D9669" t="s">
        <v>24426</v>
      </c>
      <c r="E9669" t="s">
        <v>34</v>
      </c>
      <c r="F9669" t="s">
        <v>46469</v>
      </c>
      <c r="G9669" t="s">
        <v>46470</v>
      </c>
      <c r="H9669" t="s">
        <v>129</v>
      </c>
      <c r="I9669" s="1">
        <v>26319</v>
      </c>
      <c r="J9669" t="s">
        <v>46471</v>
      </c>
      <c r="K9669" t="s">
        <v>46472</v>
      </c>
      <c r="L9669">
        <v>52232</v>
      </c>
      <c r="M9669" t="s">
        <v>129</v>
      </c>
      <c r="N9669" s="1">
        <v>45271</v>
      </c>
      <c r="O9669" s="1">
        <v>45273</v>
      </c>
      <c r="P9669">
        <v>25</v>
      </c>
      <c r="Q9669">
        <v>1</v>
      </c>
      <c r="R9669" t="s">
        <v>53</v>
      </c>
      <c r="S9669">
        <v>1</v>
      </c>
      <c r="T9669">
        <v>0</v>
      </c>
      <c r="U9669">
        <v>2</v>
      </c>
      <c r="V9669">
        <v>254</v>
      </c>
      <c r="W9669" t="s">
        <v>54</v>
      </c>
      <c r="X9669" t="s">
        <v>46473</v>
      </c>
      <c r="Y9669" t="s">
        <v>81</v>
      </c>
      <c r="Z9669" s="1">
        <v>45242</v>
      </c>
      <c r="AA9669" s="2">
        <v>0.24488425925925927</v>
      </c>
      <c r="AB9669" s="2">
        <v>0.15716435185185185</v>
      </c>
      <c r="AC9669" t="s">
        <v>44</v>
      </c>
      <c r="AD9669" t="s">
        <v>44</v>
      </c>
      <c r="AE9669" t="s">
        <v>44</v>
      </c>
      <c r="AF9669">
        <v>127</v>
      </c>
    </row>
    <row r="9670" spans="1:32">
      <c r="A9670">
        <v>36294</v>
      </c>
      <c r="B9670">
        <v>35394</v>
      </c>
      <c r="C9670" t="s">
        <v>1986</v>
      </c>
      <c r="D9670" t="s">
        <v>4428</v>
      </c>
      <c r="E9670" t="s">
        <v>34</v>
      </c>
      <c r="F9670" t="s">
        <v>46474</v>
      </c>
      <c r="G9670" t="s">
        <v>46475</v>
      </c>
      <c r="H9670" t="s">
        <v>115</v>
      </c>
      <c r="I9670" s="1">
        <v>30863</v>
      </c>
      <c r="J9670" t="s">
        <v>46476</v>
      </c>
      <c r="K9670" t="s">
        <v>46477</v>
      </c>
      <c r="L9670">
        <v>38320</v>
      </c>
      <c r="M9670" t="s">
        <v>115</v>
      </c>
      <c r="N9670" s="1">
        <v>45299</v>
      </c>
      <c r="O9670" s="1">
        <v>45302</v>
      </c>
      <c r="P9670">
        <v>24</v>
      </c>
      <c r="Q9670">
        <v>1</v>
      </c>
      <c r="R9670" t="s">
        <v>40</v>
      </c>
      <c r="S9670">
        <v>2</v>
      </c>
      <c r="T9670">
        <v>2</v>
      </c>
      <c r="U9670">
        <v>3</v>
      </c>
      <c r="V9670">
        <v>687</v>
      </c>
      <c r="W9670" t="s">
        <v>54</v>
      </c>
      <c r="X9670" t="s">
        <v>46478</v>
      </c>
      <c r="Y9670" t="s">
        <v>65</v>
      </c>
      <c r="Z9670" s="1">
        <v>45274</v>
      </c>
      <c r="AA9670" s="2">
        <v>0.26571759259259259</v>
      </c>
      <c r="AB9670" s="2">
        <v>0.98729166666666668</v>
      </c>
      <c r="AC9670" t="s">
        <v>44</v>
      </c>
      <c r="AD9670" t="s">
        <v>45</v>
      </c>
      <c r="AE9670" t="s">
        <v>44</v>
      </c>
      <c r="AF9670">
        <v>229</v>
      </c>
    </row>
    <row r="9671" spans="1:32">
      <c r="A9671">
        <v>36295</v>
      </c>
      <c r="B9671">
        <v>35395</v>
      </c>
      <c r="C9671" t="s">
        <v>2481</v>
      </c>
      <c r="D9671" t="s">
        <v>2352</v>
      </c>
      <c r="E9671" t="s">
        <v>34</v>
      </c>
      <c r="F9671" t="s">
        <v>46479</v>
      </c>
      <c r="G9671" t="s">
        <v>46480</v>
      </c>
      <c r="H9671" t="s">
        <v>295</v>
      </c>
      <c r="I9671" s="1">
        <v>28457</v>
      </c>
      <c r="J9671" t="s">
        <v>46481</v>
      </c>
      <c r="K9671" t="s">
        <v>12035</v>
      </c>
      <c r="L9671">
        <v>54279</v>
      </c>
      <c r="M9671" t="s">
        <v>295</v>
      </c>
      <c r="N9671" s="1">
        <v>44950</v>
      </c>
      <c r="O9671" s="1">
        <v>44952</v>
      </c>
      <c r="P9671">
        <v>42</v>
      </c>
      <c r="Q9671">
        <v>2</v>
      </c>
      <c r="R9671" t="s">
        <v>40</v>
      </c>
      <c r="S9671">
        <v>2</v>
      </c>
      <c r="T9671">
        <v>2</v>
      </c>
      <c r="U9671">
        <v>2</v>
      </c>
      <c r="V9671">
        <v>480</v>
      </c>
      <c r="W9671" t="s">
        <v>41</v>
      </c>
      <c r="X9671" t="s">
        <v>46482</v>
      </c>
      <c r="Y9671" t="s">
        <v>6</v>
      </c>
      <c r="Z9671" s="1">
        <v>44936</v>
      </c>
      <c r="AA9671" s="2">
        <v>0.84106481481481488</v>
      </c>
      <c r="AB9671" s="2">
        <v>0.79664351851851845</v>
      </c>
      <c r="AC9671" t="s">
        <v>45</v>
      </c>
      <c r="AD9671" t="s">
        <v>45</v>
      </c>
      <c r="AE9671" t="s">
        <v>44</v>
      </c>
      <c r="AF9671">
        <v>240</v>
      </c>
    </row>
    <row r="9672" spans="1:32">
      <c r="A9672">
        <v>36297</v>
      </c>
      <c r="B9672">
        <v>35397</v>
      </c>
      <c r="C9672" t="s">
        <v>489</v>
      </c>
      <c r="D9672" t="s">
        <v>75</v>
      </c>
      <c r="E9672" t="s">
        <v>48</v>
      </c>
      <c r="F9672" t="s">
        <v>46483</v>
      </c>
      <c r="G9672" t="s">
        <v>46484</v>
      </c>
      <c r="H9672" t="s">
        <v>60</v>
      </c>
      <c r="I9672" s="1">
        <v>30492</v>
      </c>
      <c r="J9672" t="s">
        <v>46485</v>
      </c>
      <c r="K9672" t="s">
        <v>22743</v>
      </c>
      <c r="L9672">
        <v>52342</v>
      </c>
      <c r="M9672" t="s">
        <v>60</v>
      </c>
      <c r="N9672" s="1">
        <v>44939</v>
      </c>
      <c r="O9672" s="1">
        <v>44944</v>
      </c>
      <c r="P9672">
        <v>31</v>
      </c>
      <c r="Q9672">
        <v>2</v>
      </c>
      <c r="R9672" t="s">
        <v>53</v>
      </c>
      <c r="S9672">
        <v>2</v>
      </c>
      <c r="T9672">
        <v>0</v>
      </c>
      <c r="U9672">
        <v>5</v>
      </c>
      <c r="V9672">
        <v>645</v>
      </c>
      <c r="W9672" t="s">
        <v>54</v>
      </c>
      <c r="X9672" t="s">
        <v>46486</v>
      </c>
      <c r="Y9672" t="s">
        <v>43</v>
      </c>
      <c r="Z9672" s="1">
        <v>44933</v>
      </c>
      <c r="AA9672" s="2">
        <v>0.70145833333333341</v>
      </c>
      <c r="AB9672" s="2">
        <v>0.2257986111111111</v>
      </c>
      <c r="AC9672" t="s">
        <v>44</v>
      </c>
      <c r="AD9672" t="s">
        <v>45</v>
      </c>
      <c r="AE9672" t="s">
        <v>45</v>
      </c>
      <c r="AF9672">
        <v>129</v>
      </c>
    </row>
    <row r="9673" spans="1:32">
      <c r="A9673">
        <v>36298</v>
      </c>
      <c r="B9673">
        <v>35398</v>
      </c>
      <c r="C9673" t="s">
        <v>1155</v>
      </c>
      <c r="D9673" t="s">
        <v>2616</v>
      </c>
      <c r="E9673" t="s">
        <v>48</v>
      </c>
      <c r="F9673" t="s">
        <v>46487</v>
      </c>
      <c r="G9673" t="s">
        <v>46488</v>
      </c>
      <c r="H9673" t="s">
        <v>164</v>
      </c>
      <c r="I9673" s="1">
        <v>22503</v>
      </c>
      <c r="J9673" t="s">
        <v>46489</v>
      </c>
      <c r="K9673" t="s">
        <v>46490</v>
      </c>
      <c r="L9673">
        <v>21639</v>
      </c>
      <c r="M9673" t="s">
        <v>164</v>
      </c>
      <c r="N9673" s="1">
        <v>44966</v>
      </c>
      <c r="O9673" s="1">
        <v>44970</v>
      </c>
      <c r="P9673">
        <v>26</v>
      </c>
      <c r="Q9673">
        <v>2</v>
      </c>
      <c r="R9673" t="s">
        <v>63</v>
      </c>
      <c r="S9673">
        <v>1</v>
      </c>
      <c r="T9673">
        <v>0</v>
      </c>
      <c r="U9673">
        <v>4</v>
      </c>
      <c r="V9673">
        <v>248</v>
      </c>
      <c r="W9673" t="s">
        <v>54</v>
      </c>
      <c r="X9673" t="s">
        <v>46491</v>
      </c>
      <c r="Y9673" t="s">
        <v>6</v>
      </c>
      <c r="Z9673" s="1">
        <v>44954</v>
      </c>
      <c r="AA9673" s="2">
        <v>0.92454861111111108</v>
      </c>
      <c r="AB9673" s="2">
        <v>0.76158564814814822</v>
      </c>
      <c r="AC9673" t="s">
        <v>45</v>
      </c>
      <c r="AD9673" t="s">
        <v>45</v>
      </c>
      <c r="AE9673" t="s">
        <v>45</v>
      </c>
      <c r="AF9673">
        <v>62</v>
      </c>
    </row>
    <row r="9674" spans="1:32">
      <c r="A9674">
        <v>36301</v>
      </c>
      <c r="B9674">
        <v>35401</v>
      </c>
      <c r="C9674" t="s">
        <v>4490</v>
      </c>
      <c r="D9674" t="s">
        <v>609</v>
      </c>
      <c r="E9674" t="s">
        <v>48</v>
      </c>
      <c r="F9674" t="s">
        <v>46492</v>
      </c>
      <c r="G9674" t="s">
        <v>46493</v>
      </c>
      <c r="H9674" t="s">
        <v>272</v>
      </c>
      <c r="I9674" s="1">
        <v>31721</v>
      </c>
      <c r="J9674" t="s">
        <v>46494</v>
      </c>
      <c r="K9674" t="s">
        <v>46495</v>
      </c>
      <c r="L9674">
        <v>96087</v>
      </c>
      <c r="M9674" t="s">
        <v>272</v>
      </c>
      <c r="N9674" s="1">
        <v>45213</v>
      </c>
      <c r="O9674" s="1">
        <v>45216</v>
      </c>
      <c r="P9674">
        <v>51</v>
      </c>
      <c r="Q9674">
        <v>3</v>
      </c>
      <c r="R9674" t="s">
        <v>40</v>
      </c>
      <c r="S9674">
        <v>2</v>
      </c>
      <c r="T9674">
        <v>1</v>
      </c>
      <c r="U9674">
        <v>3</v>
      </c>
      <c r="V9674">
        <v>687</v>
      </c>
      <c r="W9674" t="s">
        <v>41</v>
      </c>
      <c r="X9674" t="s">
        <v>46496</v>
      </c>
      <c r="Y9674" t="s">
        <v>81</v>
      </c>
      <c r="Z9674" s="1">
        <v>45174</v>
      </c>
      <c r="AA9674" s="2">
        <v>0.92925925925925934</v>
      </c>
      <c r="AB9674" s="2">
        <v>2.7662037037037041E-2</v>
      </c>
      <c r="AC9674" t="s">
        <v>45</v>
      </c>
      <c r="AD9674" t="s">
        <v>44</v>
      </c>
      <c r="AE9674" t="s">
        <v>45</v>
      </c>
      <c r="AF9674">
        <v>229</v>
      </c>
    </row>
    <row r="9675" spans="1:32">
      <c r="A9675">
        <v>36308</v>
      </c>
      <c r="B9675">
        <v>35408</v>
      </c>
      <c r="C9675" t="s">
        <v>1287</v>
      </c>
      <c r="D9675" t="s">
        <v>2587</v>
      </c>
      <c r="E9675" t="s">
        <v>34</v>
      </c>
      <c r="F9675" t="s">
        <v>46497</v>
      </c>
      <c r="G9675" t="s">
        <v>46498</v>
      </c>
      <c r="H9675" t="s">
        <v>537</v>
      </c>
      <c r="I9675" s="1">
        <v>16524</v>
      </c>
      <c r="J9675" t="s">
        <v>46499</v>
      </c>
      <c r="K9675" t="s">
        <v>46500</v>
      </c>
      <c r="L9675">
        <v>66616</v>
      </c>
      <c r="M9675" t="s">
        <v>537</v>
      </c>
      <c r="N9675" s="1">
        <v>44974</v>
      </c>
      <c r="O9675" s="1">
        <v>44979</v>
      </c>
      <c r="P9675">
        <v>26</v>
      </c>
      <c r="Q9675">
        <v>2</v>
      </c>
      <c r="R9675" t="s">
        <v>63</v>
      </c>
      <c r="S9675">
        <v>3</v>
      </c>
      <c r="T9675">
        <v>0</v>
      </c>
      <c r="U9675">
        <v>5</v>
      </c>
      <c r="V9675">
        <v>385</v>
      </c>
      <c r="W9675" t="s">
        <v>54</v>
      </c>
      <c r="X9675" t="s">
        <v>46501</v>
      </c>
      <c r="Y9675" t="s">
        <v>65</v>
      </c>
      <c r="Z9675" s="1">
        <v>44942</v>
      </c>
      <c r="AA9675" s="2">
        <v>0.15908564814814816</v>
      </c>
      <c r="AB9675" s="2">
        <v>0.62406249999999996</v>
      </c>
      <c r="AC9675" t="s">
        <v>44</v>
      </c>
      <c r="AD9675" t="s">
        <v>45</v>
      </c>
      <c r="AE9675" t="s">
        <v>45</v>
      </c>
      <c r="AF9675">
        <v>77</v>
      </c>
    </row>
    <row r="9676" spans="1:32">
      <c r="A9676">
        <v>36309</v>
      </c>
      <c r="B9676">
        <v>35409</v>
      </c>
      <c r="C9676" t="s">
        <v>17697</v>
      </c>
      <c r="D9676" t="s">
        <v>6396</v>
      </c>
      <c r="E9676" t="s">
        <v>34</v>
      </c>
      <c r="F9676" t="s">
        <v>46502</v>
      </c>
      <c r="G9676" t="s">
        <v>46503</v>
      </c>
      <c r="H9676" t="s">
        <v>135</v>
      </c>
      <c r="I9676" s="1">
        <v>17482</v>
      </c>
      <c r="J9676" t="s">
        <v>46504</v>
      </c>
      <c r="K9676" t="s">
        <v>46505</v>
      </c>
      <c r="L9676">
        <v>88965</v>
      </c>
      <c r="M9676" t="s">
        <v>135</v>
      </c>
      <c r="N9676" s="1">
        <v>45052</v>
      </c>
      <c r="O9676" s="1">
        <v>45053</v>
      </c>
      <c r="P9676">
        <v>54</v>
      </c>
      <c r="Q9676">
        <v>3</v>
      </c>
      <c r="R9676" t="s">
        <v>40</v>
      </c>
      <c r="S9676">
        <v>3</v>
      </c>
      <c r="T9676">
        <v>2</v>
      </c>
      <c r="U9676">
        <v>1</v>
      </c>
      <c r="V9676">
        <v>205</v>
      </c>
      <c r="W9676" t="s">
        <v>41</v>
      </c>
      <c r="X9676" t="s">
        <v>46506</v>
      </c>
      <c r="Y9676" t="s">
        <v>65</v>
      </c>
      <c r="Z9676" s="1">
        <v>45028</v>
      </c>
      <c r="AA9676" s="2">
        <v>0.88142361111111101</v>
      </c>
      <c r="AB9676" s="2">
        <v>0.32883101851851854</v>
      </c>
      <c r="AC9676" t="s">
        <v>44</v>
      </c>
      <c r="AD9676" t="s">
        <v>45</v>
      </c>
      <c r="AE9676" t="s">
        <v>44</v>
      </c>
      <c r="AF9676">
        <v>205</v>
      </c>
    </row>
    <row r="9677" spans="1:32">
      <c r="A9677">
        <v>36312</v>
      </c>
      <c r="B9677">
        <v>35412</v>
      </c>
      <c r="C9677" t="s">
        <v>1515</v>
      </c>
      <c r="D9677" t="s">
        <v>5215</v>
      </c>
      <c r="E9677" t="s">
        <v>34</v>
      </c>
      <c r="F9677" t="s">
        <v>46507</v>
      </c>
      <c r="G9677">
        <f>1-256-264-4001</f>
        <v>-4520</v>
      </c>
      <c r="H9677" t="s">
        <v>272</v>
      </c>
      <c r="I9677" s="1">
        <v>19885</v>
      </c>
      <c r="J9677" t="s">
        <v>46508</v>
      </c>
      <c r="K9677" t="s">
        <v>46509</v>
      </c>
      <c r="L9677">
        <v>60248</v>
      </c>
      <c r="M9677" t="s">
        <v>272</v>
      </c>
      <c r="N9677" s="1">
        <v>44977</v>
      </c>
      <c r="O9677" s="1">
        <v>44982</v>
      </c>
      <c r="P9677">
        <v>89</v>
      </c>
      <c r="Q9677">
        <v>4</v>
      </c>
      <c r="R9677" t="s">
        <v>63</v>
      </c>
      <c r="S9677">
        <v>1</v>
      </c>
      <c r="T9677">
        <v>0</v>
      </c>
      <c r="U9677">
        <v>5</v>
      </c>
      <c r="V9677">
        <v>445</v>
      </c>
      <c r="W9677" t="s">
        <v>54</v>
      </c>
      <c r="X9677" t="s">
        <v>46510</v>
      </c>
      <c r="Y9677" t="s">
        <v>6</v>
      </c>
      <c r="Z9677" s="1">
        <v>44946</v>
      </c>
      <c r="AA9677" s="2">
        <v>0.30518518518518517</v>
      </c>
      <c r="AB9677" s="2">
        <v>0.54422453703703699</v>
      </c>
      <c r="AC9677" t="s">
        <v>44</v>
      </c>
      <c r="AD9677" t="s">
        <v>44</v>
      </c>
      <c r="AE9677" t="s">
        <v>44</v>
      </c>
      <c r="AF9677">
        <v>89</v>
      </c>
    </row>
    <row r="9678" spans="1:32">
      <c r="A9678">
        <v>36313</v>
      </c>
      <c r="B9678">
        <v>35413</v>
      </c>
      <c r="C9678" t="s">
        <v>7814</v>
      </c>
      <c r="D9678" t="s">
        <v>1368</v>
      </c>
      <c r="E9678" t="s">
        <v>34</v>
      </c>
      <c r="F9678" t="s">
        <v>46511</v>
      </c>
      <c r="G9678">
        <v>2218009704</v>
      </c>
      <c r="H9678" t="s">
        <v>405</v>
      </c>
      <c r="I9678" s="1">
        <v>31588</v>
      </c>
      <c r="J9678" t="s">
        <v>46512</v>
      </c>
      <c r="K9678" t="s">
        <v>46513</v>
      </c>
      <c r="L9678">
        <v>86441</v>
      </c>
      <c r="M9678" t="s">
        <v>405</v>
      </c>
      <c r="N9678" s="1">
        <v>45228</v>
      </c>
      <c r="O9678" s="1">
        <v>45229</v>
      </c>
      <c r="P9678">
        <v>56</v>
      </c>
      <c r="Q9678">
        <v>3</v>
      </c>
      <c r="R9678" t="s">
        <v>63</v>
      </c>
      <c r="S9678">
        <v>1</v>
      </c>
      <c r="T9678">
        <v>0</v>
      </c>
      <c r="U9678">
        <v>1</v>
      </c>
      <c r="V9678">
        <v>64</v>
      </c>
      <c r="W9678" t="s">
        <v>41</v>
      </c>
      <c r="X9678" t="s">
        <v>46514</v>
      </c>
      <c r="Y9678" t="s">
        <v>65</v>
      </c>
      <c r="Z9678" s="1">
        <v>45205</v>
      </c>
      <c r="AA9678" s="2">
        <v>0.7624305555555555</v>
      </c>
      <c r="AB9678" s="2">
        <v>0.34938657407407409</v>
      </c>
      <c r="AC9678" t="s">
        <v>45</v>
      </c>
      <c r="AD9678" t="s">
        <v>44</v>
      </c>
      <c r="AE9678" t="s">
        <v>44</v>
      </c>
      <c r="AF9678">
        <v>64</v>
      </c>
    </row>
    <row r="9679" spans="1:32">
      <c r="A9679">
        <v>36314</v>
      </c>
      <c r="B9679">
        <v>35414</v>
      </c>
      <c r="C9679" t="s">
        <v>1247</v>
      </c>
      <c r="D9679" t="s">
        <v>8292</v>
      </c>
      <c r="E9679" t="s">
        <v>34</v>
      </c>
      <c r="F9679" t="s">
        <v>9250</v>
      </c>
      <c r="G9679" t="s">
        <v>46515</v>
      </c>
      <c r="H9679" t="s">
        <v>418</v>
      </c>
      <c r="I9679" s="1">
        <v>21426</v>
      </c>
      <c r="J9679" t="s">
        <v>46516</v>
      </c>
      <c r="K9679" t="s">
        <v>46517</v>
      </c>
      <c r="L9679">
        <v>59094</v>
      </c>
      <c r="M9679" t="s">
        <v>418</v>
      </c>
      <c r="N9679" s="1">
        <v>45134</v>
      </c>
      <c r="O9679" s="1">
        <v>45136</v>
      </c>
      <c r="P9679">
        <v>74</v>
      </c>
      <c r="Q9679">
        <v>3</v>
      </c>
      <c r="R9679" t="s">
        <v>63</v>
      </c>
      <c r="S9679">
        <v>3</v>
      </c>
      <c r="T9679">
        <v>1</v>
      </c>
      <c r="U9679">
        <v>2</v>
      </c>
      <c r="V9679">
        <v>148</v>
      </c>
      <c r="W9679" t="s">
        <v>54</v>
      </c>
      <c r="X9679" t="s">
        <v>46518</v>
      </c>
      <c r="Y9679" t="s">
        <v>43</v>
      </c>
      <c r="Z9679" s="1">
        <v>45095</v>
      </c>
      <c r="AA9679" s="2">
        <v>5.7939814814814812E-2</v>
      </c>
      <c r="AB9679" s="2">
        <v>0.33695601851851853</v>
      </c>
      <c r="AC9679" t="s">
        <v>45</v>
      </c>
      <c r="AD9679" t="s">
        <v>45</v>
      </c>
      <c r="AE9679" t="s">
        <v>45</v>
      </c>
      <c r="AF9679">
        <v>74</v>
      </c>
    </row>
    <row r="9680" spans="1:32">
      <c r="A9680">
        <v>36315</v>
      </c>
      <c r="B9680">
        <v>35415</v>
      </c>
      <c r="C9680" t="s">
        <v>988</v>
      </c>
      <c r="D9680" t="s">
        <v>3918</v>
      </c>
      <c r="E9680" t="s">
        <v>48</v>
      </c>
      <c r="F9680" t="s">
        <v>17640</v>
      </c>
      <c r="G9680" t="s">
        <v>46519</v>
      </c>
      <c r="H9680" t="s">
        <v>280</v>
      </c>
      <c r="I9680" s="1">
        <v>30002</v>
      </c>
      <c r="J9680" t="s">
        <v>46520</v>
      </c>
      <c r="K9680" t="s">
        <v>3009</v>
      </c>
      <c r="L9680">
        <v>34799</v>
      </c>
      <c r="M9680" t="s">
        <v>280</v>
      </c>
      <c r="N9680" s="1">
        <v>45107</v>
      </c>
      <c r="O9680" s="1">
        <v>45111</v>
      </c>
      <c r="P9680">
        <v>25</v>
      </c>
      <c r="Q9680">
        <v>1</v>
      </c>
      <c r="R9680" t="s">
        <v>53</v>
      </c>
      <c r="S9680">
        <v>1</v>
      </c>
      <c r="T9680">
        <v>1</v>
      </c>
      <c r="U9680">
        <v>4</v>
      </c>
      <c r="V9680">
        <v>596</v>
      </c>
      <c r="W9680" t="s">
        <v>41</v>
      </c>
      <c r="X9680" t="s">
        <v>46521</v>
      </c>
      <c r="Y9680" t="s">
        <v>81</v>
      </c>
      <c r="Z9680" s="1">
        <v>45083</v>
      </c>
      <c r="AA9680" s="2">
        <v>0.11483796296296296</v>
      </c>
      <c r="AB9680" s="2">
        <v>0.66789351851851853</v>
      </c>
      <c r="AC9680" t="s">
        <v>44</v>
      </c>
      <c r="AD9680" t="s">
        <v>45</v>
      </c>
      <c r="AE9680" t="s">
        <v>45</v>
      </c>
      <c r="AF9680">
        <v>149</v>
      </c>
    </row>
    <row r="9681" spans="1:32">
      <c r="A9681">
        <v>36316</v>
      </c>
      <c r="B9681">
        <v>35416</v>
      </c>
      <c r="C9681" t="s">
        <v>2105</v>
      </c>
      <c r="D9681" t="s">
        <v>5107</v>
      </c>
      <c r="E9681" t="s">
        <v>34</v>
      </c>
      <c r="F9681" t="s">
        <v>46522</v>
      </c>
      <c r="G9681" t="s">
        <v>46523</v>
      </c>
      <c r="H9681" t="s">
        <v>1301</v>
      </c>
      <c r="I9681" s="1">
        <v>20033</v>
      </c>
      <c r="J9681" t="s">
        <v>46524</v>
      </c>
      <c r="K9681" t="s">
        <v>7396</v>
      </c>
      <c r="L9681">
        <v>4148</v>
      </c>
      <c r="M9681" t="s">
        <v>1301</v>
      </c>
      <c r="N9681" s="1">
        <v>45314</v>
      </c>
      <c r="O9681" s="1">
        <v>45315</v>
      </c>
      <c r="P9681">
        <v>29</v>
      </c>
      <c r="Q9681">
        <v>2</v>
      </c>
      <c r="R9681" t="s">
        <v>63</v>
      </c>
      <c r="S9681">
        <v>2</v>
      </c>
      <c r="T9681">
        <v>2</v>
      </c>
      <c r="U9681">
        <v>1</v>
      </c>
      <c r="V9681">
        <v>67</v>
      </c>
      <c r="W9681" t="s">
        <v>54</v>
      </c>
      <c r="X9681" t="s">
        <v>46525</v>
      </c>
      <c r="Y9681" t="s">
        <v>43</v>
      </c>
      <c r="Z9681" s="1">
        <v>45277</v>
      </c>
      <c r="AA9681" s="2">
        <v>0.33412037037037035</v>
      </c>
      <c r="AB9681" s="2">
        <v>0.53699074074074071</v>
      </c>
      <c r="AC9681" t="s">
        <v>45</v>
      </c>
      <c r="AD9681" t="s">
        <v>44</v>
      </c>
      <c r="AE9681" t="s">
        <v>44</v>
      </c>
      <c r="AF9681">
        <v>67</v>
      </c>
    </row>
    <row r="9682" spans="1:32">
      <c r="A9682">
        <v>36317</v>
      </c>
      <c r="B9682">
        <v>35417</v>
      </c>
      <c r="C9682" t="s">
        <v>859</v>
      </c>
      <c r="D9682" t="s">
        <v>3729</v>
      </c>
      <c r="E9682" t="s">
        <v>34</v>
      </c>
      <c r="F9682" t="s">
        <v>46526</v>
      </c>
      <c r="G9682" t="s">
        <v>46527</v>
      </c>
      <c r="H9682" t="s">
        <v>129</v>
      </c>
      <c r="I9682" s="1">
        <v>35484</v>
      </c>
      <c r="J9682" t="s">
        <v>46528</v>
      </c>
      <c r="K9682" t="s">
        <v>13524</v>
      </c>
      <c r="L9682">
        <v>40122</v>
      </c>
      <c r="M9682" t="s">
        <v>129</v>
      </c>
      <c r="N9682" s="1">
        <v>45079</v>
      </c>
      <c r="O9682" s="1">
        <v>45084</v>
      </c>
      <c r="P9682">
        <v>92</v>
      </c>
      <c r="Q9682">
        <v>4</v>
      </c>
      <c r="R9682" t="s">
        <v>63</v>
      </c>
      <c r="S9682">
        <v>2</v>
      </c>
      <c r="T9682">
        <v>1</v>
      </c>
      <c r="U9682">
        <v>5</v>
      </c>
      <c r="V9682">
        <v>335</v>
      </c>
      <c r="W9682" t="s">
        <v>41</v>
      </c>
      <c r="X9682" t="s">
        <v>46529</v>
      </c>
      <c r="Y9682" t="s">
        <v>43</v>
      </c>
      <c r="Z9682" s="1">
        <v>45043</v>
      </c>
      <c r="AA9682" s="2">
        <v>0.83667824074074071</v>
      </c>
      <c r="AB9682" s="2">
        <v>8.5810185185185184E-2</v>
      </c>
      <c r="AC9682" t="s">
        <v>45</v>
      </c>
      <c r="AD9682" t="s">
        <v>44</v>
      </c>
      <c r="AE9682" t="s">
        <v>45</v>
      </c>
      <c r="AF9682">
        <v>67</v>
      </c>
    </row>
    <row r="9683" spans="1:32">
      <c r="A9683">
        <v>36318</v>
      </c>
      <c r="B9683">
        <v>35418</v>
      </c>
      <c r="C9683" t="s">
        <v>2415</v>
      </c>
      <c r="D9683" t="s">
        <v>1368</v>
      </c>
      <c r="E9683" t="s">
        <v>34</v>
      </c>
      <c r="F9683" t="s">
        <v>46530</v>
      </c>
      <c r="G9683" t="s">
        <v>46531</v>
      </c>
      <c r="H9683" t="s">
        <v>135</v>
      </c>
      <c r="I9683" s="1">
        <v>36461</v>
      </c>
      <c r="J9683" t="s">
        <v>46532</v>
      </c>
      <c r="K9683" t="s">
        <v>31801</v>
      </c>
      <c r="L9683">
        <v>23107</v>
      </c>
      <c r="M9683" t="s">
        <v>135</v>
      </c>
      <c r="N9683" s="1">
        <v>45044</v>
      </c>
      <c r="O9683" s="1">
        <v>45047</v>
      </c>
      <c r="P9683">
        <v>63</v>
      </c>
      <c r="Q9683">
        <v>3</v>
      </c>
      <c r="R9683" t="s">
        <v>40</v>
      </c>
      <c r="S9683">
        <v>3</v>
      </c>
      <c r="T9683">
        <v>1</v>
      </c>
      <c r="U9683">
        <v>3</v>
      </c>
      <c r="V9683">
        <v>708</v>
      </c>
      <c r="W9683" t="s">
        <v>41</v>
      </c>
      <c r="X9683" t="s">
        <v>46533</v>
      </c>
      <c r="Y9683" t="s">
        <v>81</v>
      </c>
      <c r="Z9683" s="1">
        <v>45031</v>
      </c>
      <c r="AA9683" s="2">
        <v>0.48158564814814814</v>
      </c>
      <c r="AB9683" s="2">
        <v>0.23233796296296297</v>
      </c>
      <c r="AC9683" t="s">
        <v>45</v>
      </c>
      <c r="AD9683" t="s">
        <v>45</v>
      </c>
      <c r="AE9683" t="s">
        <v>44</v>
      </c>
      <c r="AF9683">
        <v>236</v>
      </c>
    </row>
    <row r="9684" spans="1:32">
      <c r="A9684">
        <v>36319</v>
      </c>
      <c r="B9684">
        <v>35419</v>
      </c>
      <c r="C9684" t="s">
        <v>864</v>
      </c>
      <c r="D9684" t="s">
        <v>3912</v>
      </c>
      <c r="E9684" t="s">
        <v>48</v>
      </c>
      <c r="F9684" t="s">
        <v>46534</v>
      </c>
      <c r="G9684" t="s">
        <v>46535</v>
      </c>
      <c r="H9684" t="s">
        <v>725</v>
      </c>
      <c r="I9684" s="1">
        <v>19825</v>
      </c>
      <c r="J9684" t="s">
        <v>46536</v>
      </c>
      <c r="K9684" t="s">
        <v>33148</v>
      </c>
      <c r="L9684">
        <v>98140</v>
      </c>
      <c r="M9684" t="s">
        <v>725</v>
      </c>
      <c r="N9684" s="1">
        <v>45319</v>
      </c>
      <c r="O9684" s="1">
        <v>45322</v>
      </c>
      <c r="P9684">
        <v>58</v>
      </c>
      <c r="Q9684">
        <v>3</v>
      </c>
      <c r="R9684" t="s">
        <v>53</v>
      </c>
      <c r="S9684">
        <v>1</v>
      </c>
      <c r="T9684">
        <v>1</v>
      </c>
      <c r="U9684">
        <v>3</v>
      </c>
      <c r="V9684">
        <v>402</v>
      </c>
      <c r="W9684" t="s">
        <v>41</v>
      </c>
      <c r="X9684" t="s">
        <v>46537</v>
      </c>
      <c r="Y9684" t="s">
        <v>65</v>
      </c>
      <c r="Z9684" s="1">
        <v>45282</v>
      </c>
      <c r="AA9684" s="2">
        <v>2.1377314814814818E-2</v>
      </c>
      <c r="AB9684" s="2">
        <v>0.75950231481481489</v>
      </c>
      <c r="AC9684" t="s">
        <v>45</v>
      </c>
      <c r="AD9684" t="s">
        <v>45</v>
      </c>
      <c r="AE9684" t="s">
        <v>44</v>
      </c>
      <c r="AF9684">
        <v>134</v>
      </c>
    </row>
    <row r="9685" spans="1:32">
      <c r="A9685">
        <v>36321</v>
      </c>
      <c r="B9685">
        <v>35421</v>
      </c>
      <c r="C9685" t="s">
        <v>139</v>
      </c>
      <c r="D9685" t="s">
        <v>4372</v>
      </c>
      <c r="E9685" t="s">
        <v>34</v>
      </c>
      <c r="F9685" t="s">
        <v>46538</v>
      </c>
      <c r="G9685" t="s">
        <v>46539</v>
      </c>
      <c r="H9685" t="s">
        <v>115</v>
      </c>
      <c r="I9685" s="1">
        <v>30796</v>
      </c>
      <c r="J9685" t="s">
        <v>46540</v>
      </c>
      <c r="K9685" t="s">
        <v>15522</v>
      </c>
      <c r="L9685">
        <v>40697</v>
      </c>
      <c r="M9685" t="s">
        <v>115</v>
      </c>
      <c r="N9685" s="1">
        <v>45295</v>
      </c>
      <c r="O9685" s="1">
        <v>45297</v>
      </c>
      <c r="P9685">
        <v>16</v>
      </c>
      <c r="Q9685">
        <v>1</v>
      </c>
      <c r="R9685" t="s">
        <v>53</v>
      </c>
      <c r="S9685">
        <v>3</v>
      </c>
      <c r="T9685">
        <v>0</v>
      </c>
      <c r="U9685">
        <v>2</v>
      </c>
      <c r="V9685">
        <v>252</v>
      </c>
      <c r="W9685" t="s">
        <v>54</v>
      </c>
      <c r="X9685" t="s">
        <v>46541</v>
      </c>
      <c r="Y9685" t="s">
        <v>81</v>
      </c>
      <c r="Z9685" s="1">
        <v>45265</v>
      </c>
      <c r="AA9685" s="2">
        <v>0.87634259259259262</v>
      </c>
      <c r="AB9685" s="2">
        <v>0.67664351851851856</v>
      </c>
      <c r="AC9685" t="s">
        <v>44</v>
      </c>
      <c r="AD9685" t="s">
        <v>45</v>
      </c>
      <c r="AE9685" t="s">
        <v>44</v>
      </c>
      <c r="AF9685">
        <v>126</v>
      </c>
    </row>
    <row r="9686" spans="1:32">
      <c r="A9686">
        <v>36324</v>
      </c>
      <c r="B9686">
        <v>35424</v>
      </c>
      <c r="C9686" t="s">
        <v>583</v>
      </c>
      <c r="D9686" t="s">
        <v>306</v>
      </c>
      <c r="E9686" t="s">
        <v>34</v>
      </c>
      <c r="F9686" t="s">
        <v>46542</v>
      </c>
      <c r="G9686" t="s">
        <v>46543</v>
      </c>
      <c r="H9686" t="s">
        <v>317</v>
      </c>
      <c r="I9686" s="1">
        <v>17860</v>
      </c>
      <c r="J9686" t="s">
        <v>46544</v>
      </c>
      <c r="K9686" t="s">
        <v>34712</v>
      </c>
      <c r="L9686">
        <v>14422</v>
      </c>
      <c r="M9686" t="s">
        <v>317</v>
      </c>
      <c r="N9686" s="1">
        <v>45303</v>
      </c>
      <c r="O9686" s="1">
        <v>45306</v>
      </c>
      <c r="P9686">
        <v>100</v>
      </c>
      <c r="Q9686">
        <v>4</v>
      </c>
      <c r="R9686" t="s">
        <v>53</v>
      </c>
      <c r="S9686">
        <v>3</v>
      </c>
      <c r="T9686">
        <v>1</v>
      </c>
      <c r="U9686">
        <v>3</v>
      </c>
      <c r="V9686">
        <v>369</v>
      </c>
      <c r="W9686" t="s">
        <v>54</v>
      </c>
      <c r="X9686" t="s">
        <v>46545</v>
      </c>
      <c r="Y9686" t="s">
        <v>65</v>
      </c>
      <c r="Z9686" s="1">
        <v>45277</v>
      </c>
      <c r="AA9686" s="2">
        <v>0.68511574074074078</v>
      </c>
      <c r="AB9686" s="2">
        <v>0.99812499999999993</v>
      </c>
      <c r="AC9686" t="s">
        <v>44</v>
      </c>
      <c r="AD9686" t="s">
        <v>45</v>
      </c>
      <c r="AE9686" t="s">
        <v>45</v>
      </c>
      <c r="AF9686">
        <v>123</v>
      </c>
    </row>
    <row r="9687" spans="1:32">
      <c r="A9687">
        <v>36325</v>
      </c>
      <c r="B9687">
        <v>35425</v>
      </c>
      <c r="C9687" t="s">
        <v>409</v>
      </c>
      <c r="D9687" t="s">
        <v>5624</v>
      </c>
      <c r="E9687" t="s">
        <v>34</v>
      </c>
      <c r="F9687" t="s">
        <v>46546</v>
      </c>
      <c r="G9687" t="s">
        <v>46547</v>
      </c>
      <c r="H9687" t="s">
        <v>209</v>
      </c>
      <c r="I9687" s="1">
        <v>17708</v>
      </c>
      <c r="J9687" t="s">
        <v>46548</v>
      </c>
      <c r="K9687" t="s">
        <v>27395</v>
      </c>
      <c r="L9687">
        <v>15274</v>
      </c>
      <c r="M9687" t="s">
        <v>209</v>
      </c>
      <c r="N9687" s="1">
        <v>45103</v>
      </c>
      <c r="O9687" s="1">
        <v>45108</v>
      </c>
      <c r="P9687">
        <v>70</v>
      </c>
      <c r="Q9687">
        <v>3</v>
      </c>
      <c r="R9687" t="s">
        <v>53</v>
      </c>
      <c r="S9687">
        <v>2</v>
      </c>
      <c r="T9687">
        <v>0</v>
      </c>
      <c r="U9687">
        <v>5</v>
      </c>
      <c r="V9687">
        <v>720</v>
      </c>
      <c r="W9687" t="s">
        <v>54</v>
      </c>
      <c r="X9687" t="s">
        <v>46549</v>
      </c>
      <c r="Y9687" t="s">
        <v>81</v>
      </c>
      <c r="Z9687" s="1">
        <v>45074</v>
      </c>
      <c r="AA9687" s="2">
        <v>0.23406249999999998</v>
      </c>
      <c r="AB9687" s="2">
        <v>0.72398148148148145</v>
      </c>
      <c r="AC9687" t="s">
        <v>45</v>
      </c>
      <c r="AD9687" t="s">
        <v>45</v>
      </c>
      <c r="AE9687" t="s">
        <v>44</v>
      </c>
      <c r="AF9687">
        <v>144</v>
      </c>
    </row>
    <row r="9688" spans="1:32">
      <c r="A9688">
        <v>36329</v>
      </c>
      <c r="B9688">
        <v>35429</v>
      </c>
      <c r="C9688" t="s">
        <v>881</v>
      </c>
      <c r="D9688" t="s">
        <v>469</v>
      </c>
      <c r="E9688" t="s">
        <v>48</v>
      </c>
      <c r="F9688" t="s">
        <v>46550</v>
      </c>
      <c r="G9688" t="s">
        <v>46551</v>
      </c>
      <c r="H9688" t="s">
        <v>225</v>
      </c>
      <c r="I9688" s="1">
        <v>23849</v>
      </c>
      <c r="J9688" t="s">
        <v>46552</v>
      </c>
      <c r="K9688" t="s">
        <v>46553</v>
      </c>
      <c r="L9688">
        <v>68637</v>
      </c>
      <c r="M9688" t="s">
        <v>225</v>
      </c>
      <c r="N9688" s="1">
        <v>45119</v>
      </c>
      <c r="O9688" s="1">
        <v>45123</v>
      </c>
      <c r="P9688">
        <v>4</v>
      </c>
      <c r="Q9688">
        <v>1</v>
      </c>
      <c r="R9688" t="s">
        <v>53</v>
      </c>
      <c r="S9688">
        <v>3</v>
      </c>
      <c r="T9688">
        <v>2</v>
      </c>
      <c r="U9688">
        <v>4</v>
      </c>
      <c r="V9688">
        <v>548</v>
      </c>
      <c r="W9688" t="s">
        <v>54</v>
      </c>
      <c r="X9688" t="s">
        <v>46554</v>
      </c>
      <c r="Y9688" t="s">
        <v>6</v>
      </c>
      <c r="Z9688" s="1">
        <v>45086</v>
      </c>
      <c r="AA9688" s="2">
        <v>0.38748842592592592</v>
      </c>
      <c r="AB9688" s="2">
        <v>0.78552083333333333</v>
      </c>
      <c r="AC9688" t="s">
        <v>44</v>
      </c>
      <c r="AD9688" t="s">
        <v>44</v>
      </c>
      <c r="AE9688" t="s">
        <v>44</v>
      </c>
      <c r="AF9688">
        <v>137</v>
      </c>
    </row>
    <row r="9689" spans="1:32">
      <c r="A9689">
        <v>36330</v>
      </c>
      <c r="B9689">
        <v>35430</v>
      </c>
      <c r="C9689" t="s">
        <v>8161</v>
      </c>
      <c r="D9689" t="s">
        <v>1068</v>
      </c>
      <c r="E9689" t="s">
        <v>48</v>
      </c>
      <c r="F9689" t="s">
        <v>46555</v>
      </c>
      <c r="G9689" t="s">
        <v>46556</v>
      </c>
      <c r="H9689" t="s">
        <v>904</v>
      </c>
      <c r="I9689" s="1">
        <v>15883</v>
      </c>
      <c r="J9689" t="s">
        <v>46557</v>
      </c>
      <c r="K9689" t="s">
        <v>46558</v>
      </c>
      <c r="L9689">
        <v>67041</v>
      </c>
      <c r="M9689" t="s">
        <v>904</v>
      </c>
      <c r="N9689" s="1">
        <v>44976</v>
      </c>
      <c r="O9689" s="1">
        <v>44979</v>
      </c>
      <c r="P9689">
        <v>54</v>
      </c>
      <c r="Q9689">
        <v>3</v>
      </c>
      <c r="R9689" t="s">
        <v>40</v>
      </c>
      <c r="S9689">
        <v>2</v>
      </c>
      <c r="T9689">
        <v>0</v>
      </c>
      <c r="U9689">
        <v>3</v>
      </c>
      <c r="V9689">
        <v>675</v>
      </c>
      <c r="W9689" t="s">
        <v>41</v>
      </c>
      <c r="X9689" t="s">
        <v>46559</v>
      </c>
      <c r="Y9689" t="s">
        <v>65</v>
      </c>
      <c r="Z9689" s="1">
        <v>44937</v>
      </c>
      <c r="AA9689" s="2">
        <v>0.57723379629629623</v>
      </c>
      <c r="AB9689" s="2">
        <v>8.7581018518518516E-2</v>
      </c>
      <c r="AC9689" t="s">
        <v>44</v>
      </c>
      <c r="AD9689" t="s">
        <v>45</v>
      </c>
      <c r="AE9689" t="s">
        <v>45</v>
      </c>
      <c r="AF9689">
        <v>225</v>
      </c>
    </row>
    <row r="9690" spans="1:32">
      <c r="A9690">
        <v>36331</v>
      </c>
      <c r="B9690">
        <v>35431</v>
      </c>
      <c r="C9690" t="s">
        <v>391</v>
      </c>
      <c r="D9690" t="s">
        <v>16235</v>
      </c>
      <c r="E9690" t="s">
        <v>34</v>
      </c>
      <c r="F9690" t="s">
        <v>46560</v>
      </c>
      <c r="G9690" t="s">
        <v>46561</v>
      </c>
      <c r="H9690" t="s">
        <v>423</v>
      </c>
      <c r="I9690" s="1">
        <v>25235</v>
      </c>
      <c r="J9690" t="s">
        <v>46562</v>
      </c>
      <c r="K9690" t="s">
        <v>4838</v>
      </c>
      <c r="L9690">
        <v>59610</v>
      </c>
      <c r="M9690" t="s">
        <v>423</v>
      </c>
      <c r="N9690" s="1">
        <v>45129</v>
      </c>
      <c r="O9690" s="1">
        <v>45131</v>
      </c>
      <c r="P9690">
        <v>51</v>
      </c>
      <c r="Q9690">
        <v>3</v>
      </c>
      <c r="R9690" t="s">
        <v>40</v>
      </c>
      <c r="S9690">
        <v>4</v>
      </c>
      <c r="T9690">
        <v>1</v>
      </c>
      <c r="U9690">
        <v>2</v>
      </c>
      <c r="V9690">
        <v>462</v>
      </c>
      <c r="W9690" t="s">
        <v>41</v>
      </c>
      <c r="X9690" t="s">
        <v>46563</v>
      </c>
      <c r="Y9690" t="s">
        <v>6</v>
      </c>
      <c r="Z9690" s="1">
        <v>45111</v>
      </c>
      <c r="AA9690" s="2">
        <v>0.59641203703703705</v>
      </c>
      <c r="AB9690" s="2">
        <v>0.61706018518518524</v>
      </c>
      <c r="AC9690" t="s">
        <v>44</v>
      </c>
      <c r="AD9690" t="s">
        <v>44</v>
      </c>
      <c r="AE9690" t="s">
        <v>44</v>
      </c>
      <c r="AF9690">
        <v>231</v>
      </c>
    </row>
    <row r="9691" spans="1:32">
      <c r="A9691">
        <v>36332</v>
      </c>
      <c r="B9691">
        <v>35432</v>
      </c>
      <c r="C9691" t="s">
        <v>56</v>
      </c>
      <c r="D9691" t="s">
        <v>1902</v>
      </c>
      <c r="E9691" t="s">
        <v>34</v>
      </c>
      <c r="F9691" t="s">
        <v>46564</v>
      </c>
      <c r="G9691" t="s">
        <v>46565</v>
      </c>
      <c r="H9691" t="s">
        <v>725</v>
      </c>
      <c r="I9691" s="1">
        <v>16107</v>
      </c>
      <c r="J9691" t="s">
        <v>46566</v>
      </c>
      <c r="K9691" t="s">
        <v>46567</v>
      </c>
      <c r="L9691">
        <v>98053</v>
      </c>
      <c r="M9691" t="s">
        <v>725</v>
      </c>
      <c r="N9691" s="1">
        <v>45077</v>
      </c>
      <c r="O9691" s="1">
        <v>45078</v>
      </c>
      <c r="P9691">
        <v>28</v>
      </c>
      <c r="Q9691">
        <v>2</v>
      </c>
      <c r="R9691" t="s">
        <v>53</v>
      </c>
      <c r="S9691">
        <v>3</v>
      </c>
      <c r="T9691">
        <v>1</v>
      </c>
      <c r="U9691">
        <v>1</v>
      </c>
      <c r="V9691">
        <v>145</v>
      </c>
      <c r="W9691" t="s">
        <v>41</v>
      </c>
      <c r="X9691" t="s">
        <v>46568</v>
      </c>
      <c r="Y9691" t="s">
        <v>43</v>
      </c>
      <c r="Z9691" s="1">
        <v>45066</v>
      </c>
      <c r="AA9691" s="2">
        <v>0.65282407407407406</v>
      </c>
      <c r="AB9691" s="2">
        <v>0.85412037037037036</v>
      </c>
      <c r="AC9691" t="s">
        <v>44</v>
      </c>
      <c r="AD9691" t="s">
        <v>44</v>
      </c>
      <c r="AE9691" t="s">
        <v>44</v>
      </c>
      <c r="AF9691">
        <v>145</v>
      </c>
    </row>
    <row r="9692" spans="1:32">
      <c r="A9692">
        <v>36334</v>
      </c>
      <c r="B9692">
        <v>35434</v>
      </c>
      <c r="C9692" t="s">
        <v>1247</v>
      </c>
      <c r="D9692" t="s">
        <v>448</v>
      </c>
      <c r="E9692" t="s">
        <v>48</v>
      </c>
      <c r="F9692" t="s">
        <v>46569</v>
      </c>
      <c r="G9692" t="s">
        <v>46570</v>
      </c>
      <c r="H9692" t="s">
        <v>77</v>
      </c>
      <c r="I9692" s="1">
        <v>18368</v>
      </c>
      <c r="J9692" t="s">
        <v>46571</v>
      </c>
      <c r="K9692" t="s">
        <v>46572</v>
      </c>
      <c r="L9692">
        <v>32736</v>
      </c>
      <c r="M9692" t="s">
        <v>77</v>
      </c>
      <c r="N9692" s="1">
        <v>44997</v>
      </c>
      <c r="O9692" s="1">
        <v>44998</v>
      </c>
      <c r="P9692">
        <v>13</v>
      </c>
      <c r="Q9692">
        <v>1</v>
      </c>
      <c r="R9692" t="s">
        <v>53</v>
      </c>
      <c r="S9692">
        <v>3</v>
      </c>
      <c r="T9692">
        <v>2</v>
      </c>
      <c r="U9692">
        <v>1</v>
      </c>
      <c r="V9692">
        <v>121</v>
      </c>
      <c r="W9692" t="s">
        <v>54</v>
      </c>
      <c r="X9692" t="s">
        <v>46573</v>
      </c>
      <c r="Y9692" t="s">
        <v>65</v>
      </c>
      <c r="Z9692" s="1">
        <v>44961</v>
      </c>
      <c r="AA9692" s="2">
        <v>0.42311342592592593</v>
      </c>
      <c r="AB9692" s="2">
        <v>0.58707175925925925</v>
      </c>
      <c r="AC9692" t="s">
        <v>44</v>
      </c>
      <c r="AD9692" t="s">
        <v>45</v>
      </c>
      <c r="AE9692" t="s">
        <v>45</v>
      </c>
      <c r="AF9692">
        <v>121</v>
      </c>
    </row>
    <row r="9693" spans="1:32">
      <c r="A9693">
        <v>36338</v>
      </c>
      <c r="B9693">
        <v>35438</v>
      </c>
      <c r="C9693" t="s">
        <v>602</v>
      </c>
      <c r="D9693" t="s">
        <v>22557</v>
      </c>
      <c r="E9693" t="s">
        <v>34</v>
      </c>
      <c r="F9693" t="s">
        <v>46574</v>
      </c>
      <c r="G9693" t="s">
        <v>46575</v>
      </c>
      <c r="H9693" t="s">
        <v>86</v>
      </c>
      <c r="I9693" s="1">
        <v>22721</v>
      </c>
      <c r="J9693" t="s">
        <v>46576</v>
      </c>
      <c r="K9693" t="s">
        <v>5642</v>
      </c>
      <c r="L9693">
        <v>36717</v>
      </c>
      <c r="M9693" t="s">
        <v>86</v>
      </c>
      <c r="N9693" s="1">
        <v>45270</v>
      </c>
      <c r="O9693" s="1">
        <v>45272</v>
      </c>
      <c r="P9693">
        <v>83</v>
      </c>
      <c r="Q9693">
        <v>4</v>
      </c>
      <c r="R9693" t="s">
        <v>63</v>
      </c>
      <c r="S9693">
        <v>4</v>
      </c>
      <c r="T9693">
        <v>2</v>
      </c>
      <c r="U9693">
        <v>2</v>
      </c>
      <c r="V9693">
        <v>148</v>
      </c>
      <c r="W9693" t="s">
        <v>41</v>
      </c>
      <c r="X9693" t="s">
        <v>46577</v>
      </c>
      <c r="Y9693" t="s">
        <v>81</v>
      </c>
      <c r="Z9693" s="1">
        <v>45241</v>
      </c>
      <c r="AA9693" s="2">
        <v>0.87578703703703698</v>
      </c>
      <c r="AB9693" s="2">
        <v>0.68586805555555552</v>
      </c>
      <c r="AC9693" t="s">
        <v>44</v>
      </c>
      <c r="AD9693" t="s">
        <v>45</v>
      </c>
      <c r="AE9693" t="s">
        <v>45</v>
      </c>
      <c r="AF9693">
        <v>74</v>
      </c>
    </row>
    <row r="9694" spans="1:32">
      <c r="A9694">
        <v>36340</v>
      </c>
      <c r="B9694">
        <v>35440</v>
      </c>
      <c r="C9694" t="s">
        <v>1452</v>
      </c>
      <c r="D9694" t="s">
        <v>1023</v>
      </c>
      <c r="E9694" t="s">
        <v>48</v>
      </c>
      <c r="F9694" t="s">
        <v>46578</v>
      </c>
      <c r="G9694" t="s">
        <v>46579</v>
      </c>
      <c r="H9694" t="s">
        <v>457</v>
      </c>
      <c r="I9694" s="1">
        <v>33853</v>
      </c>
      <c r="J9694" t="s">
        <v>46580</v>
      </c>
      <c r="K9694" t="s">
        <v>46581</v>
      </c>
      <c r="L9694">
        <v>4296</v>
      </c>
      <c r="M9694" t="s">
        <v>457</v>
      </c>
      <c r="N9694" s="1">
        <v>45030</v>
      </c>
      <c r="O9694" s="1">
        <v>45035</v>
      </c>
      <c r="P9694">
        <v>60</v>
      </c>
      <c r="Q9694">
        <v>3</v>
      </c>
      <c r="R9694" t="s">
        <v>40</v>
      </c>
      <c r="S9694">
        <v>4</v>
      </c>
      <c r="T9694">
        <v>1</v>
      </c>
      <c r="U9694">
        <v>5</v>
      </c>
      <c r="V9694">
        <v>1085</v>
      </c>
      <c r="W9694" t="s">
        <v>54</v>
      </c>
      <c r="X9694" t="s">
        <v>46582</v>
      </c>
      <c r="Y9694" t="s">
        <v>43</v>
      </c>
      <c r="Z9694" s="1">
        <v>44999</v>
      </c>
      <c r="AA9694" s="2">
        <v>0.10737268518518518</v>
      </c>
      <c r="AB9694" s="2">
        <v>0.19335648148148146</v>
      </c>
      <c r="AC9694" t="s">
        <v>44</v>
      </c>
      <c r="AD9694" t="s">
        <v>44</v>
      </c>
      <c r="AE9694" t="s">
        <v>45</v>
      </c>
      <c r="AF9694">
        <v>217</v>
      </c>
    </row>
    <row r="9695" spans="1:32">
      <c r="A9695">
        <v>36347</v>
      </c>
      <c r="B9695">
        <v>35447</v>
      </c>
      <c r="C9695" t="s">
        <v>7363</v>
      </c>
      <c r="D9695" t="s">
        <v>99</v>
      </c>
      <c r="E9695" t="s">
        <v>48</v>
      </c>
      <c r="F9695" t="s">
        <v>46583</v>
      </c>
      <c r="G9695" t="s">
        <v>46584</v>
      </c>
      <c r="H9695" t="s">
        <v>135</v>
      </c>
      <c r="I9695" s="1">
        <v>30725</v>
      </c>
      <c r="J9695" t="s">
        <v>46585</v>
      </c>
      <c r="K9695" t="s">
        <v>46586</v>
      </c>
      <c r="L9695">
        <v>45185</v>
      </c>
      <c r="M9695" t="s">
        <v>135</v>
      </c>
      <c r="N9695" s="1">
        <v>45131</v>
      </c>
      <c r="O9695" s="1">
        <v>45132</v>
      </c>
      <c r="P9695">
        <v>32</v>
      </c>
      <c r="Q9695">
        <v>2</v>
      </c>
      <c r="R9695" t="s">
        <v>63</v>
      </c>
      <c r="S9695">
        <v>4</v>
      </c>
      <c r="T9695">
        <v>2</v>
      </c>
      <c r="U9695">
        <v>1</v>
      </c>
      <c r="V9695">
        <v>90</v>
      </c>
      <c r="W9695" t="s">
        <v>54</v>
      </c>
      <c r="X9695" t="s">
        <v>46587</v>
      </c>
      <c r="Y9695" t="s">
        <v>43</v>
      </c>
      <c r="Z9695" s="1">
        <v>45119</v>
      </c>
      <c r="AA9695" s="2">
        <v>0.97113425925925922</v>
      </c>
      <c r="AB9695" s="2">
        <v>0.2263425925925926</v>
      </c>
      <c r="AC9695" t="s">
        <v>44</v>
      </c>
      <c r="AD9695" t="s">
        <v>45</v>
      </c>
      <c r="AE9695" t="s">
        <v>45</v>
      </c>
      <c r="AF9695">
        <v>90</v>
      </c>
    </row>
    <row r="9696" spans="1:32">
      <c r="A9696">
        <v>36348</v>
      </c>
      <c r="B9696">
        <v>35448</v>
      </c>
      <c r="C9696" t="s">
        <v>139</v>
      </c>
      <c r="D9696" t="s">
        <v>7222</v>
      </c>
      <c r="E9696" t="s">
        <v>34</v>
      </c>
      <c r="F9696" t="s">
        <v>46588</v>
      </c>
      <c r="G9696" t="s">
        <v>46589</v>
      </c>
      <c r="H9696" t="s">
        <v>171</v>
      </c>
      <c r="I9696" s="1">
        <v>29882</v>
      </c>
      <c r="J9696" t="s">
        <v>46590</v>
      </c>
      <c r="K9696" t="s">
        <v>29357</v>
      </c>
      <c r="L9696">
        <v>67834</v>
      </c>
      <c r="M9696" t="s">
        <v>171</v>
      </c>
      <c r="N9696" s="1">
        <v>45235</v>
      </c>
      <c r="O9696" s="1">
        <v>45239</v>
      </c>
      <c r="P9696">
        <v>77</v>
      </c>
      <c r="Q9696">
        <v>4</v>
      </c>
      <c r="R9696" t="s">
        <v>63</v>
      </c>
      <c r="S9696">
        <v>1</v>
      </c>
      <c r="T9696">
        <v>2</v>
      </c>
      <c r="U9696">
        <v>4</v>
      </c>
      <c r="V9696">
        <v>300</v>
      </c>
      <c r="W9696" t="s">
        <v>54</v>
      </c>
      <c r="X9696" t="s">
        <v>46591</v>
      </c>
      <c r="Y9696" t="s">
        <v>65</v>
      </c>
      <c r="Z9696" s="1">
        <v>45222</v>
      </c>
      <c r="AA9696" s="2">
        <v>0.59278935185185189</v>
      </c>
      <c r="AB9696" s="2">
        <v>0.4450925925925926</v>
      </c>
      <c r="AC9696" t="s">
        <v>45</v>
      </c>
      <c r="AD9696" t="s">
        <v>45</v>
      </c>
      <c r="AE9696" t="s">
        <v>45</v>
      </c>
      <c r="AF9696">
        <v>75</v>
      </c>
    </row>
    <row r="9697" spans="1:32">
      <c r="A9697">
        <v>36349</v>
      </c>
      <c r="B9697">
        <v>35449</v>
      </c>
      <c r="C9697" t="s">
        <v>501</v>
      </c>
      <c r="D9697" t="s">
        <v>696</v>
      </c>
      <c r="E9697" t="s">
        <v>48</v>
      </c>
      <c r="F9697" t="s">
        <v>46592</v>
      </c>
      <c r="G9697" t="s">
        <v>46593</v>
      </c>
      <c r="H9697" t="s">
        <v>692</v>
      </c>
      <c r="I9697" s="1">
        <v>31758</v>
      </c>
      <c r="J9697" t="s">
        <v>46594</v>
      </c>
      <c r="K9697" t="s">
        <v>29422</v>
      </c>
      <c r="L9697">
        <v>83364</v>
      </c>
      <c r="M9697" t="s">
        <v>692</v>
      </c>
      <c r="N9697" s="1">
        <v>45294</v>
      </c>
      <c r="O9697" s="1">
        <v>45295</v>
      </c>
      <c r="P9697">
        <v>85</v>
      </c>
      <c r="Q9697">
        <v>4</v>
      </c>
      <c r="R9697" t="s">
        <v>53</v>
      </c>
      <c r="S9697">
        <v>4</v>
      </c>
      <c r="T9697">
        <v>0</v>
      </c>
      <c r="U9697">
        <v>1</v>
      </c>
      <c r="V9697">
        <v>145</v>
      </c>
      <c r="W9697" t="s">
        <v>41</v>
      </c>
      <c r="X9697" t="s">
        <v>46595</v>
      </c>
      <c r="Y9697" t="s">
        <v>6</v>
      </c>
      <c r="Z9697" s="1">
        <v>45261</v>
      </c>
      <c r="AA9697" s="2">
        <v>0.14645833333333333</v>
      </c>
      <c r="AB9697" s="2">
        <v>0.84219907407407402</v>
      </c>
      <c r="AC9697" t="s">
        <v>44</v>
      </c>
      <c r="AD9697" t="s">
        <v>45</v>
      </c>
      <c r="AE9697" t="s">
        <v>44</v>
      </c>
      <c r="AF9697">
        <v>145</v>
      </c>
    </row>
    <row r="9698" spans="1:32">
      <c r="A9698">
        <v>36351</v>
      </c>
      <c r="B9698">
        <v>35451</v>
      </c>
      <c r="C9698" t="s">
        <v>945</v>
      </c>
      <c r="D9698" t="s">
        <v>7363</v>
      </c>
      <c r="E9698" t="s">
        <v>34</v>
      </c>
      <c r="F9698" t="s">
        <v>46596</v>
      </c>
      <c r="G9698">
        <v>6523696398</v>
      </c>
      <c r="H9698" t="s">
        <v>179</v>
      </c>
      <c r="I9698" s="1">
        <v>34729</v>
      </c>
      <c r="J9698" t="s">
        <v>46597</v>
      </c>
      <c r="K9698" t="s">
        <v>46598</v>
      </c>
      <c r="L9698">
        <v>43774</v>
      </c>
      <c r="M9698" t="s">
        <v>179</v>
      </c>
      <c r="N9698" s="1">
        <v>45315</v>
      </c>
      <c r="O9698" s="1">
        <v>45317</v>
      </c>
      <c r="P9698">
        <v>65</v>
      </c>
      <c r="Q9698">
        <v>3</v>
      </c>
      <c r="R9698" t="s">
        <v>63</v>
      </c>
      <c r="S9698">
        <v>1</v>
      </c>
      <c r="T9698">
        <v>2</v>
      </c>
      <c r="U9698">
        <v>2</v>
      </c>
      <c r="V9698">
        <v>158</v>
      </c>
      <c r="W9698" t="s">
        <v>54</v>
      </c>
      <c r="X9698" t="s">
        <v>46599</v>
      </c>
      <c r="Y9698" t="s">
        <v>65</v>
      </c>
      <c r="Z9698" s="1">
        <v>45287</v>
      </c>
      <c r="AA9698" s="2">
        <v>0.67984953703703699</v>
      </c>
      <c r="AB9698" s="2">
        <v>0.54975694444444445</v>
      </c>
      <c r="AC9698" t="s">
        <v>45</v>
      </c>
      <c r="AD9698" t="s">
        <v>44</v>
      </c>
      <c r="AE9698" t="s">
        <v>45</v>
      </c>
      <c r="AF9698">
        <v>79</v>
      </c>
    </row>
    <row r="9699" spans="1:32">
      <c r="A9699">
        <v>36352</v>
      </c>
      <c r="B9699">
        <v>35452</v>
      </c>
      <c r="C9699" t="s">
        <v>6880</v>
      </c>
      <c r="D9699" t="s">
        <v>341</v>
      </c>
      <c r="E9699" t="s">
        <v>34</v>
      </c>
      <c r="F9699" t="s">
        <v>46600</v>
      </c>
      <c r="G9699" t="s">
        <v>46601</v>
      </c>
      <c r="H9699" t="s">
        <v>1442</v>
      </c>
      <c r="I9699" s="1">
        <v>30128</v>
      </c>
      <c r="J9699" t="s">
        <v>46602</v>
      </c>
      <c r="K9699" t="s">
        <v>18994</v>
      </c>
      <c r="L9699">
        <v>54537</v>
      </c>
      <c r="M9699" t="s">
        <v>1442</v>
      </c>
      <c r="N9699" s="1">
        <v>45291</v>
      </c>
      <c r="O9699" s="1">
        <v>45292</v>
      </c>
      <c r="P9699">
        <v>46</v>
      </c>
      <c r="Q9699">
        <v>2</v>
      </c>
      <c r="R9699" t="s">
        <v>53</v>
      </c>
      <c r="S9699">
        <v>3</v>
      </c>
      <c r="T9699">
        <v>1</v>
      </c>
      <c r="U9699">
        <v>1</v>
      </c>
      <c r="V9699">
        <v>131</v>
      </c>
      <c r="W9699" t="s">
        <v>41</v>
      </c>
      <c r="X9699" t="s">
        <v>46603</v>
      </c>
      <c r="Y9699" t="s">
        <v>6</v>
      </c>
      <c r="Z9699" s="1">
        <v>45263</v>
      </c>
      <c r="AA9699" s="2">
        <v>0.72248842592592588</v>
      </c>
      <c r="AB9699" s="2">
        <v>0.40363425925925928</v>
      </c>
      <c r="AC9699" t="s">
        <v>44</v>
      </c>
      <c r="AD9699" t="s">
        <v>44</v>
      </c>
      <c r="AE9699" t="s">
        <v>44</v>
      </c>
      <c r="AF9699">
        <v>131</v>
      </c>
    </row>
    <row r="9700" spans="1:32">
      <c r="A9700">
        <v>36355</v>
      </c>
      <c r="B9700">
        <v>35455</v>
      </c>
      <c r="C9700" t="s">
        <v>520</v>
      </c>
      <c r="D9700" t="s">
        <v>1765</v>
      </c>
      <c r="E9700" t="s">
        <v>48</v>
      </c>
      <c r="F9700" t="s">
        <v>46604</v>
      </c>
      <c r="G9700" t="s">
        <v>46605</v>
      </c>
      <c r="H9700" t="s">
        <v>171</v>
      </c>
      <c r="I9700" s="1">
        <v>19497</v>
      </c>
      <c r="J9700" t="s">
        <v>46606</v>
      </c>
      <c r="K9700" t="s">
        <v>39768</v>
      </c>
      <c r="L9700">
        <v>98445</v>
      </c>
      <c r="M9700" t="s">
        <v>171</v>
      </c>
      <c r="N9700" s="1">
        <v>44975</v>
      </c>
      <c r="O9700" s="1">
        <v>44978</v>
      </c>
      <c r="P9700">
        <v>35</v>
      </c>
      <c r="Q9700">
        <v>2</v>
      </c>
      <c r="R9700" t="s">
        <v>63</v>
      </c>
      <c r="S9700">
        <v>1</v>
      </c>
      <c r="T9700">
        <v>0</v>
      </c>
      <c r="U9700">
        <v>3</v>
      </c>
      <c r="V9700">
        <v>216</v>
      </c>
      <c r="W9700" t="s">
        <v>54</v>
      </c>
      <c r="X9700" t="s">
        <v>46607</v>
      </c>
      <c r="Y9700" t="s">
        <v>6</v>
      </c>
      <c r="Z9700" s="1">
        <v>44968</v>
      </c>
      <c r="AA9700" s="2">
        <v>2.1828703703703701E-2</v>
      </c>
      <c r="AB9700" s="2">
        <v>0.11827546296296297</v>
      </c>
      <c r="AC9700" t="s">
        <v>44</v>
      </c>
      <c r="AD9700" t="s">
        <v>45</v>
      </c>
      <c r="AE9700" t="s">
        <v>45</v>
      </c>
      <c r="AF9700">
        <v>72</v>
      </c>
    </row>
    <row r="9701" spans="1:32">
      <c r="A9701">
        <v>36364</v>
      </c>
      <c r="B9701">
        <v>35464</v>
      </c>
      <c r="C9701" t="s">
        <v>326</v>
      </c>
      <c r="D9701" t="s">
        <v>9313</v>
      </c>
      <c r="E9701" t="s">
        <v>48</v>
      </c>
      <c r="F9701" t="s">
        <v>46608</v>
      </c>
      <c r="G9701" t="s">
        <v>46609</v>
      </c>
      <c r="H9701" t="s">
        <v>457</v>
      </c>
      <c r="I9701" s="1">
        <v>29019</v>
      </c>
      <c r="J9701" t="s">
        <v>46610</v>
      </c>
      <c r="K9701" t="s">
        <v>46611</v>
      </c>
      <c r="L9701">
        <v>43170</v>
      </c>
      <c r="M9701" t="s">
        <v>457</v>
      </c>
      <c r="N9701" s="1">
        <v>45140</v>
      </c>
      <c r="O9701" s="1">
        <v>45144</v>
      </c>
      <c r="P9701">
        <v>65</v>
      </c>
      <c r="Q9701">
        <v>3</v>
      </c>
      <c r="R9701" t="s">
        <v>63</v>
      </c>
      <c r="S9701">
        <v>1</v>
      </c>
      <c r="T9701">
        <v>1</v>
      </c>
      <c r="U9701">
        <v>4</v>
      </c>
      <c r="V9701">
        <v>340</v>
      </c>
      <c r="W9701" t="s">
        <v>41</v>
      </c>
      <c r="X9701" t="s">
        <v>46612</v>
      </c>
      <c r="Y9701" t="s">
        <v>6</v>
      </c>
      <c r="Z9701" s="1">
        <v>45101</v>
      </c>
      <c r="AA9701" s="2">
        <v>0.93663194444444453</v>
      </c>
      <c r="AB9701" s="2">
        <v>0.19724537037037038</v>
      </c>
      <c r="AC9701" t="s">
        <v>44</v>
      </c>
      <c r="AD9701" t="s">
        <v>44</v>
      </c>
      <c r="AE9701" t="s">
        <v>45</v>
      </c>
      <c r="AF9701">
        <v>85</v>
      </c>
    </row>
    <row r="9702" spans="1:32">
      <c r="A9702">
        <v>36365</v>
      </c>
      <c r="B9702">
        <v>35465</v>
      </c>
      <c r="C9702" t="s">
        <v>1155</v>
      </c>
      <c r="D9702" t="s">
        <v>46613</v>
      </c>
      <c r="E9702" t="s">
        <v>48</v>
      </c>
      <c r="F9702" t="s">
        <v>46614</v>
      </c>
      <c r="G9702">
        <f>1-506-512-6516</f>
        <v>-7533</v>
      </c>
      <c r="H9702" t="s">
        <v>37</v>
      </c>
      <c r="I9702" s="1">
        <v>28754</v>
      </c>
      <c r="J9702" t="s">
        <v>46615</v>
      </c>
      <c r="K9702" t="s">
        <v>46616</v>
      </c>
      <c r="L9702">
        <v>13756</v>
      </c>
      <c r="M9702" t="s">
        <v>37</v>
      </c>
      <c r="N9702" s="1">
        <v>45228</v>
      </c>
      <c r="O9702" s="1">
        <v>45231</v>
      </c>
      <c r="P9702">
        <v>75</v>
      </c>
      <c r="Q9702">
        <v>3</v>
      </c>
      <c r="R9702" t="s">
        <v>40</v>
      </c>
      <c r="S9702">
        <v>4</v>
      </c>
      <c r="T9702">
        <v>0</v>
      </c>
      <c r="U9702">
        <v>3</v>
      </c>
      <c r="V9702">
        <v>732</v>
      </c>
      <c r="W9702" t="s">
        <v>41</v>
      </c>
      <c r="X9702" t="s">
        <v>46617</v>
      </c>
      <c r="Y9702" t="s">
        <v>6</v>
      </c>
      <c r="Z9702" s="1">
        <v>45211</v>
      </c>
      <c r="AA9702" s="2">
        <v>0.11442129629629628</v>
      </c>
      <c r="AB9702" s="2">
        <v>0.81549768518518517</v>
      </c>
      <c r="AC9702" t="s">
        <v>44</v>
      </c>
      <c r="AD9702" t="s">
        <v>45</v>
      </c>
      <c r="AE9702" t="s">
        <v>44</v>
      </c>
      <c r="AF9702">
        <v>244</v>
      </c>
    </row>
    <row r="9703" spans="1:32">
      <c r="A9703">
        <v>36367</v>
      </c>
      <c r="B9703">
        <v>35467</v>
      </c>
      <c r="C9703" t="s">
        <v>662</v>
      </c>
      <c r="D9703" t="s">
        <v>1209</v>
      </c>
      <c r="E9703" t="s">
        <v>34</v>
      </c>
      <c r="F9703" t="s">
        <v>46618</v>
      </c>
      <c r="G9703" t="s">
        <v>46619</v>
      </c>
      <c r="H9703" t="s">
        <v>225</v>
      </c>
      <c r="I9703" s="1">
        <v>37625</v>
      </c>
      <c r="J9703" t="s">
        <v>46620</v>
      </c>
      <c r="K9703" t="s">
        <v>30268</v>
      </c>
      <c r="L9703">
        <v>85609</v>
      </c>
      <c r="M9703" t="s">
        <v>225</v>
      </c>
      <c r="N9703" s="1">
        <v>45143</v>
      </c>
      <c r="O9703" s="1">
        <v>45147</v>
      </c>
      <c r="P9703">
        <v>6</v>
      </c>
      <c r="Q9703">
        <v>1</v>
      </c>
      <c r="R9703" t="s">
        <v>40</v>
      </c>
      <c r="S9703">
        <v>4</v>
      </c>
      <c r="T9703">
        <v>1</v>
      </c>
      <c r="U9703">
        <v>4</v>
      </c>
      <c r="V9703">
        <v>872</v>
      </c>
      <c r="W9703" t="s">
        <v>54</v>
      </c>
      <c r="X9703" t="s">
        <v>46621</v>
      </c>
      <c r="Y9703" t="s">
        <v>81</v>
      </c>
      <c r="Z9703" s="1">
        <v>45106</v>
      </c>
      <c r="AA9703" s="2">
        <v>0.71060185185185187</v>
      </c>
      <c r="AB9703" s="2">
        <v>0.96370370370370362</v>
      </c>
      <c r="AC9703" t="s">
        <v>45</v>
      </c>
      <c r="AD9703" t="s">
        <v>45</v>
      </c>
      <c r="AE9703" t="s">
        <v>44</v>
      </c>
      <c r="AF9703">
        <v>218</v>
      </c>
    </row>
    <row r="9704" spans="1:32">
      <c r="A9704">
        <v>36368</v>
      </c>
      <c r="B9704">
        <v>35468</v>
      </c>
      <c r="C9704" t="s">
        <v>10507</v>
      </c>
      <c r="D9704" t="s">
        <v>454</v>
      </c>
      <c r="E9704" t="s">
        <v>34</v>
      </c>
      <c r="F9704" t="s">
        <v>46622</v>
      </c>
      <c r="G9704" t="s">
        <v>46623</v>
      </c>
      <c r="H9704" t="s">
        <v>171</v>
      </c>
      <c r="I9704" s="1">
        <v>27456</v>
      </c>
      <c r="J9704" t="s">
        <v>46624</v>
      </c>
      <c r="K9704" t="s">
        <v>9631</v>
      </c>
      <c r="L9704">
        <v>70497</v>
      </c>
      <c r="M9704" t="s">
        <v>171</v>
      </c>
      <c r="N9704" s="1">
        <v>45185</v>
      </c>
      <c r="O9704" s="1">
        <v>45190</v>
      </c>
      <c r="P9704">
        <v>31</v>
      </c>
      <c r="Q9704">
        <v>2</v>
      </c>
      <c r="R9704" t="s">
        <v>53</v>
      </c>
      <c r="S9704">
        <v>3</v>
      </c>
      <c r="T9704">
        <v>2</v>
      </c>
      <c r="U9704">
        <v>5</v>
      </c>
      <c r="V9704">
        <v>730</v>
      </c>
      <c r="W9704" t="s">
        <v>41</v>
      </c>
      <c r="X9704" t="s">
        <v>46625</v>
      </c>
      <c r="Y9704" t="s">
        <v>81</v>
      </c>
      <c r="Z9704" s="1">
        <v>45176</v>
      </c>
      <c r="AA9704" s="2">
        <v>0.51848379629629626</v>
      </c>
      <c r="AB9704" s="2">
        <v>7.6631944444444447E-2</v>
      </c>
      <c r="AC9704" t="s">
        <v>44</v>
      </c>
      <c r="AD9704" t="s">
        <v>45</v>
      </c>
      <c r="AE9704" t="s">
        <v>44</v>
      </c>
      <c r="AF9704">
        <v>146</v>
      </c>
    </row>
    <row r="9705" spans="1:32">
      <c r="A9705">
        <v>36369</v>
      </c>
      <c r="B9705">
        <v>35469</v>
      </c>
      <c r="C9705" t="s">
        <v>702</v>
      </c>
      <c r="D9705" t="s">
        <v>1298</v>
      </c>
      <c r="E9705" t="s">
        <v>34</v>
      </c>
      <c r="F9705" t="s">
        <v>46626</v>
      </c>
      <c r="G9705" t="s">
        <v>46627</v>
      </c>
      <c r="H9705" t="s">
        <v>179</v>
      </c>
      <c r="I9705" s="1">
        <v>16160</v>
      </c>
      <c r="J9705" t="s">
        <v>46628</v>
      </c>
      <c r="K9705" t="s">
        <v>46629</v>
      </c>
      <c r="L9705">
        <v>88450</v>
      </c>
      <c r="M9705" t="s">
        <v>179</v>
      </c>
      <c r="N9705" s="1">
        <v>45260</v>
      </c>
      <c r="O9705" s="1">
        <v>45262</v>
      </c>
      <c r="P9705">
        <v>4</v>
      </c>
      <c r="Q9705">
        <v>1</v>
      </c>
      <c r="R9705" t="s">
        <v>53</v>
      </c>
      <c r="S9705">
        <v>4</v>
      </c>
      <c r="T9705">
        <v>2</v>
      </c>
      <c r="U9705">
        <v>2</v>
      </c>
      <c r="V9705">
        <v>270</v>
      </c>
      <c r="W9705" t="s">
        <v>41</v>
      </c>
      <c r="X9705" t="s">
        <v>46630</v>
      </c>
      <c r="Y9705" t="s">
        <v>43</v>
      </c>
      <c r="Z9705" s="1">
        <v>45236</v>
      </c>
      <c r="AA9705" s="2">
        <v>0.94512731481481482</v>
      </c>
      <c r="AB9705" s="2">
        <v>0.54714120370370367</v>
      </c>
      <c r="AC9705" t="s">
        <v>45</v>
      </c>
      <c r="AD9705" t="s">
        <v>44</v>
      </c>
      <c r="AE9705" t="s">
        <v>45</v>
      </c>
      <c r="AF9705">
        <v>135</v>
      </c>
    </row>
    <row r="9706" spans="1:32">
      <c r="A9706">
        <v>36371</v>
      </c>
      <c r="B9706">
        <v>35471</v>
      </c>
      <c r="C9706" t="s">
        <v>2616</v>
      </c>
      <c r="D9706" t="s">
        <v>3440</v>
      </c>
      <c r="E9706" t="s">
        <v>48</v>
      </c>
      <c r="F9706" t="s">
        <v>46631</v>
      </c>
      <c r="G9706" t="s">
        <v>46632</v>
      </c>
      <c r="H9706" t="s">
        <v>94</v>
      </c>
      <c r="I9706" s="1">
        <v>23402</v>
      </c>
      <c r="J9706" t="s">
        <v>46633</v>
      </c>
      <c r="K9706" t="s">
        <v>40066</v>
      </c>
      <c r="L9706">
        <v>73020</v>
      </c>
      <c r="M9706" t="s">
        <v>94</v>
      </c>
      <c r="N9706" s="1">
        <v>45314</v>
      </c>
      <c r="O9706" s="1">
        <v>45315</v>
      </c>
      <c r="P9706">
        <v>18</v>
      </c>
      <c r="Q9706">
        <v>1</v>
      </c>
      <c r="R9706" t="s">
        <v>40</v>
      </c>
      <c r="S9706">
        <v>1</v>
      </c>
      <c r="T9706">
        <v>0</v>
      </c>
      <c r="U9706">
        <v>1</v>
      </c>
      <c r="V9706">
        <v>224</v>
      </c>
      <c r="W9706" t="s">
        <v>54</v>
      </c>
      <c r="X9706" t="s">
        <v>46634</v>
      </c>
      <c r="Y9706" t="s">
        <v>65</v>
      </c>
      <c r="Z9706" s="1">
        <v>45281</v>
      </c>
      <c r="AA9706" s="2">
        <v>0.39247685185185183</v>
      </c>
      <c r="AB9706" s="2">
        <v>0.75878472222222226</v>
      </c>
      <c r="AC9706" t="s">
        <v>45</v>
      </c>
      <c r="AD9706" t="s">
        <v>45</v>
      </c>
      <c r="AE9706" t="s">
        <v>45</v>
      </c>
      <c r="AF9706">
        <v>224</v>
      </c>
    </row>
    <row r="9707" spans="1:32">
      <c r="A9707">
        <v>36372</v>
      </c>
      <c r="B9707">
        <v>35472</v>
      </c>
      <c r="C9707" t="s">
        <v>945</v>
      </c>
      <c r="D9707" t="s">
        <v>768</v>
      </c>
      <c r="E9707" t="s">
        <v>34</v>
      </c>
      <c r="F9707" t="s">
        <v>46635</v>
      </c>
      <c r="G9707" t="s">
        <v>46636</v>
      </c>
      <c r="H9707" t="s">
        <v>1442</v>
      </c>
      <c r="I9707" s="1">
        <v>19878</v>
      </c>
      <c r="J9707" t="s">
        <v>46637</v>
      </c>
      <c r="K9707" t="s">
        <v>46638</v>
      </c>
      <c r="L9707">
        <v>94444</v>
      </c>
      <c r="M9707" t="s">
        <v>1442</v>
      </c>
      <c r="N9707" s="1">
        <v>45239</v>
      </c>
      <c r="O9707" s="1">
        <v>45242</v>
      </c>
      <c r="P9707">
        <v>77</v>
      </c>
      <c r="Q9707">
        <v>4</v>
      </c>
      <c r="R9707" t="s">
        <v>63</v>
      </c>
      <c r="S9707">
        <v>3</v>
      </c>
      <c r="T9707">
        <v>1</v>
      </c>
      <c r="U9707">
        <v>3</v>
      </c>
      <c r="V9707">
        <v>219</v>
      </c>
      <c r="W9707" t="s">
        <v>54</v>
      </c>
      <c r="X9707" t="s">
        <v>46639</v>
      </c>
      <c r="Y9707" t="s">
        <v>81</v>
      </c>
      <c r="Z9707" s="1">
        <v>45206</v>
      </c>
      <c r="AA9707" s="2">
        <v>0.69660879629629635</v>
      </c>
      <c r="AB9707" s="2">
        <v>0.33629629629629632</v>
      </c>
      <c r="AC9707" t="s">
        <v>45</v>
      </c>
      <c r="AD9707" t="s">
        <v>44</v>
      </c>
      <c r="AE9707" t="s">
        <v>44</v>
      </c>
      <c r="AF9707">
        <v>73</v>
      </c>
    </row>
    <row r="9708" spans="1:32">
      <c r="A9708">
        <v>36373</v>
      </c>
      <c r="B9708">
        <v>35473</v>
      </c>
      <c r="C9708" t="s">
        <v>5609</v>
      </c>
      <c r="D9708" t="s">
        <v>780</v>
      </c>
      <c r="E9708" t="s">
        <v>34</v>
      </c>
      <c r="F9708" t="s">
        <v>46640</v>
      </c>
      <c r="G9708" t="s">
        <v>46641</v>
      </c>
      <c r="H9708" t="s">
        <v>86</v>
      </c>
      <c r="I9708" s="1">
        <v>30006</v>
      </c>
      <c r="J9708" t="s">
        <v>46642</v>
      </c>
      <c r="K9708" t="s">
        <v>46643</v>
      </c>
      <c r="L9708">
        <v>98659</v>
      </c>
      <c r="M9708" t="s">
        <v>86</v>
      </c>
      <c r="N9708" s="1">
        <v>45211</v>
      </c>
      <c r="O9708" s="1">
        <v>45215</v>
      </c>
      <c r="P9708">
        <v>79</v>
      </c>
      <c r="Q9708">
        <v>4</v>
      </c>
      <c r="R9708" t="s">
        <v>53</v>
      </c>
      <c r="S9708">
        <v>3</v>
      </c>
      <c r="T9708">
        <v>0</v>
      </c>
      <c r="U9708">
        <v>4</v>
      </c>
      <c r="V9708">
        <v>556</v>
      </c>
      <c r="W9708" t="s">
        <v>41</v>
      </c>
      <c r="X9708" t="s">
        <v>46644</v>
      </c>
      <c r="Y9708" t="s">
        <v>43</v>
      </c>
      <c r="Z9708" s="1">
        <v>45185</v>
      </c>
      <c r="AA9708" s="2">
        <v>0.36821759259259257</v>
      </c>
      <c r="AB9708" s="2">
        <v>9.633101851851851E-2</v>
      </c>
      <c r="AC9708" t="s">
        <v>44</v>
      </c>
      <c r="AD9708" t="s">
        <v>44</v>
      </c>
      <c r="AE9708" t="s">
        <v>45</v>
      </c>
      <c r="AF9708">
        <v>139</v>
      </c>
    </row>
    <row r="9709" spans="1:32">
      <c r="A9709">
        <v>36376</v>
      </c>
      <c r="B9709">
        <v>35476</v>
      </c>
      <c r="C9709" t="s">
        <v>5609</v>
      </c>
      <c r="D9709" t="s">
        <v>10065</v>
      </c>
      <c r="E9709" t="s">
        <v>34</v>
      </c>
      <c r="F9709" t="s">
        <v>46645</v>
      </c>
      <c r="G9709" t="s">
        <v>46646</v>
      </c>
      <c r="H9709" t="s">
        <v>109</v>
      </c>
      <c r="I9709" s="1">
        <v>28537</v>
      </c>
      <c r="J9709" t="s">
        <v>46647</v>
      </c>
      <c r="K9709" t="s">
        <v>34542</v>
      </c>
      <c r="L9709">
        <v>2733</v>
      </c>
      <c r="M9709" t="s">
        <v>109</v>
      </c>
      <c r="N9709" s="1">
        <v>45003</v>
      </c>
      <c r="O9709" s="1">
        <v>45008</v>
      </c>
      <c r="P9709">
        <v>26</v>
      </c>
      <c r="Q9709">
        <v>2</v>
      </c>
      <c r="R9709" t="s">
        <v>63</v>
      </c>
      <c r="S9709">
        <v>3</v>
      </c>
      <c r="T9709">
        <v>2</v>
      </c>
      <c r="U9709">
        <v>5</v>
      </c>
      <c r="V9709">
        <v>310</v>
      </c>
      <c r="W9709" t="s">
        <v>41</v>
      </c>
      <c r="X9709" t="s">
        <v>46648</v>
      </c>
      <c r="Y9709" t="s">
        <v>43</v>
      </c>
      <c r="Z9709" s="1">
        <v>44976</v>
      </c>
      <c r="AA9709" s="2">
        <v>0.5201041666666667</v>
      </c>
      <c r="AB9709" s="2">
        <v>0.64248842592592592</v>
      </c>
      <c r="AC9709" t="s">
        <v>45</v>
      </c>
      <c r="AD9709" t="s">
        <v>44</v>
      </c>
      <c r="AE9709" t="s">
        <v>45</v>
      </c>
      <c r="AF9709">
        <v>62</v>
      </c>
    </row>
    <row r="9710" spans="1:32">
      <c r="A9710">
        <v>36381</v>
      </c>
      <c r="B9710">
        <v>35481</v>
      </c>
      <c r="C9710" t="s">
        <v>229</v>
      </c>
      <c r="D9710" t="s">
        <v>2392</v>
      </c>
      <c r="E9710" t="s">
        <v>34</v>
      </c>
      <c r="F9710" t="s">
        <v>46649</v>
      </c>
      <c r="G9710" t="s">
        <v>46650</v>
      </c>
      <c r="H9710" t="s">
        <v>60</v>
      </c>
      <c r="I9710" s="1">
        <v>33121</v>
      </c>
      <c r="J9710" t="s">
        <v>46651</v>
      </c>
      <c r="K9710" t="s">
        <v>46652</v>
      </c>
      <c r="L9710">
        <v>25489</v>
      </c>
      <c r="M9710" t="s">
        <v>60</v>
      </c>
      <c r="N9710" s="1">
        <v>45277</v>
      </c>
      <c r="O9710" s="1">
        <v>45278</v>
      </c>
      <c r="P9710">
        <v>6</v>
      </c>
      <c r="Q9710">
        <v>1</v>
      </c>
      <c r="R9710" t="s">
        <v>40</v>
      </c>
      <c r="S9710">
        <v>3</v>
      </c>
      <c r="T9710">
        <v>0</v>
      </c>
      <c r="U9710">
        <v>1</v>
      </c>
      <c r="V9710">
        <v>220</v>
      </c>
      <c r="W9710" t="s">
        <v>41</v>
      </c>
      <c r="X9710" t="s">
        <v>46653</v>
      </c>
      <c r="Y9710" t="s">
        <v>81</v>
      </c>
      <c r="Z9710" s="1">
        <v>45240</v>
      </c>
      <c r="AA9710" s="2">
        <v>0.31762731481481482</v>
      </c>
      <c r="AB9710" s="2">
        <v>0.56167824074074069</v>
      </c>
      <c r="AC9710" t="s">
        <v>45</v>
      </c>
      <c r="AD9710" t="s">
        <v>45</v>
      </c>
      <c r="AE9710" t="s">
        <v>45</v>
      </c>
      <c r="AF9710">
        <v>220</v>
      </c>
    </row>
    <row r="9711" spans="1:32">
      <c r="A9711">
        <v>36387</v>
      </c>
      <c r="B9711">
        <v>35487</v>
      </c>
      <c r="C9711" t="s">
        <v>1452</v>
      </c>
      <c r="D9711" t="s">
        <v>5779</v>
      </c>
      <c r="E9711" t="s">
        <v>48</v>
      </c>
      <c r="F9711" t="s">
        <v>46654</v>
      </c>
      <c r="G9711" t="s">
        <v>46655</v>
      </c>
      <c r="H9711" t="s">
        <v>330</v>
      </c>
      <c r="I9711" s="1">
        <v>31361</v>
      </c>
      <c r="J9711" t="s">
        <v>46656</v>
      </c>
      <c r="K9711" t="s">
        <v>8652</v>
      </c>
      <c r="L9711">
        <v>96925</v>
      </c>
      <c r="M9711" t="s">
        <v>330</v>
      </c>
      <c r="N9711" s="1">
        <v>45095</v>
      </c>
      <c r="O9711" s="1">
        <v>45100</v>
      </c>
      <c r="P9711">
        <v>58</v>
      </c>
      <c r="Q9711">
        <v>3</v>
      </c>
      <c r="R9711" t="s">
        <v>53</v>
      </c>
      <c r="S9711">
        <v>4</v>
      </c>
      <c r="T9711">
        <v>0</v>
      </c>
      <c r="U9711">
        <v>5</v>
      </c>
      <c r="V9711">
        <v>625</v>
      </c>
      <c r="W9711" t="s">
        <v>41</v>
      </c>
      <c r="X9711" t="s">
        <v>46657</v>
      </c>
      <c r="Y9711" t="s">
        <v>43</v>
      </c>
      <c r="Z9711" s="1">
        <v>45063</v>
      </c>
      <c r="AA9711" s="2">
        <v>0.56527777777777777</v>
      </c>
      <c r="AB9711" s="2">
        <v>0.70333333333333325</v>
      </c>
      <c r="AC9711" t="s">
        <v>44</v>
      </c>
      <c r="AD9711" t="s">
        <v>44</v>
      </c>
      <c r="AE9711" t="s">
        <v>44</v>
      </c>
      <c r="AF9711">
        <v>125</v>
      </c>
    </row>
    <row r="9712" spans="1:32">
      <c r="A9712">
        <v>36390</v>
      </c>
      <c r="B9712">
        <v>35490</v>
      </c>
      <c r="C9712" t="s">
        <v>1208</v>
      </c>
      <c r="D9712" t="s">
        <v>198</v>
      </c>
      <c r="E9712" t="s">
        <v>48</v>
      </c>
      <c r="F9712" t="s">
        <v>46658</v>
      </c>
      <c r="G9712" t="s">
        <v>46659</v>
      </c>
      <c r="H9712" t="s">
        <v>164</v>
      </c>
      <c r="I9712" s="1">
        <v>20090</v>
      </c>
      <c r="J9712" t="s">
        <v>46660</v>
      </c>
      <c r="K9712" t="s">
        <v>14397</v>
      </c>
      <c r="L9712">
        <v>83686</v>
      </c>
      <c r="M9712" t="s">
        <v>164</v>
      </c>
      <c r="N9712" s="1">
        <v>44972</v>
      </c>
      <c r="O9712" s="1">
        <v>44975</v>
      </c>
      <c r="P9712">
        <v>39</v>
      </c>
      <c r="Q9712">
        <v>2</v>
      </c>
      <c r="R9712" t="s">
        <v>40</v>
      </c>
      <c r="S9712">
        <v>1</v>
      </c>
      <c r="T9712">
        <v>0</v>
      </c>
      <c r="U9712">
        <v>3</v>
      </c>
      <c r="V9712">
        <v>660</v>
      </c>
      <c r="W9712" t="s">
        <v>54</v>
      </c>
      <c r="X9712" t="s">
        <v>46661</v>
      </c>
      <c r="Y9712" t="s">
        <v>6</v>
      </c>
      <c r="Z9712" s="1">
        <v>44939</v>
      </c>
      <c r="AA9712" s="2">
        <v>0.43756944444444446</v>
      </c>
      <c r="AB9712" s="2">
        <v>0.30737268518518518</v>
      </c>
      <c r="AC9712" t="s">
        <v>44</v>
      </c>
      <c r="AD9712" t="s">
        <v>45</v>
      </c>
      <c r="AE9712" t="s">
        <v>44</v>
      </c>
      <c r="AF9712">
        <v>220</v>
      </c>
    </row>
    <row r="9713" spans="1:32">
      <c r="A9713">
        <v>36391</v>
      </c>
      <c r="B9713">
        <v>35491</v>
      </c>
      <c r="C9713" t="s">
        <v>2138</v>
      </c>
      <c r="D9713" t="s">
        <v>1322</v>
      </c>
      <c r="E9713" t="s">
        <v>34</v>
      </c>
      <c r="F9713" t="s">
        <v>46662</v>
      </c>
      <c r="G9713" t="s">
        <v>46663</v>
      </c>
      <c r="H9713" t="s">
        <v>129</v>
      </c>
      <c r="I9713" s="1">
        <v>33166</v>
      </c>
      <c r="J9713" t="s">
        <v>46664</v>
      </c>
      <c r="K9713" t="s">
        <v>46665</v>
      </c>
      <c r="L9713">
        <v>35701</v>
      </c>
      <c r="M9713" t="s">
        <v>129</v>
      </c>
      <c r="N9713" s="1">
        <v>44997</v>
      </c>
      <c r="O9713" s="1">
        <v>45002</v>
      </c>
      <c r="P9713">
        <v>50</v>
      </c>
      <c r="Q9713">
        <v>2</v>
      </c>
      <c r="R9713" t="s">
        <v>63</v>
      </c>
      <c r="S9713">
        <v>2</v>
      </c>
      <c r="T9713">
        <v>1</v>
      </c>
      <c r="U9713">
        <v>5</v>
      </c>
      <c r="V9713">
        <v>355</v>
      </c>
      <c r="W9713" t="s">
        <v>41</v>
      </c>
      <c r="X9713" t="s">
        <v>46666</v>
      </c>
      <c r="Y9713" t="s">
        <v>6</v>
      </c>
      <c r="Z9713" s="1">
        <v>44962</v>
      </c>
      <c r="AA9713" s="2">
        <v>0.76909722222222221</v>
      </c>
      <c r="AB9713" s="2">
        <v>0.12944444444444445</v>
      </c>
      <c r="AC9713" t="s">
        <v>45</v>
      </c>
      <c r="AD9713" t="s">
        <v>45</v>
      </c>
      <c r="AE9713" t="s">
        <v>45</v>
      </c>
      <c r="AF9713">
        <v>71</v>
      </c>
    </row>
    <row r="9714" spans="1:32">
      <c r="A9714">
        <v>36392</v>
      </c>
      <c r="B9714">
        <v>35492</v>
      </c>
      <c r="C9714" t="s">
        <v>908</v>
      </c>
      <c r="D9714" t="s">
        <v>8554</v>
      </c>
      <c r="E9714" t="s">
        <v>34</v>
      </c>
      <c r="F9714" t="s">
        <v>46667</v>
      </c>
      <c r="G9714" t="s">
        <v>46668</v>
      </c>
      <c r="H9714" t="s">
        <v>70</v>
      </c>
      <c r="I9714" s="1">
        <v>21345</v>
      </c>
      <c r="J9714" t="s">
        <v>46669</v>
      </c>
      <c r="K9714" t="s">
        <v>46670</v>
      </c>
      <c r="L9714">
        <v>15195</v>
      </c>
      <c r="M9714" t="s">
        <v>70</v>
      </c>
      <c r="N9714" s="1">
        <v>45064</v>
      </c>
      <c r="O9714" s="1">
        <v>45067</v>
      </c>
      <c r="P9714">
        <v>94</v>
      </c>
      <c r="Q9714">
        <v>4</v>
      </c>
      <c r="R9714" t="s">
        <v>53</v>
      </c>
      <c r="S9714">
        <v>2</v>
      </c>
      <c r="T9714">
        <v>0</v>
      </c>
      <c r="U9714">
        <v>3</v>
      </c>
      <c r="V9714">
        <v>405</v>
      </c>
      <c r="W9714" t="s">
        <v>41</v>
      </c>
      <c r="X9714" t="s">
        <v>46671</v>
      </c>
      <c r="Y9714" t="s">
        <v>6</v>
      </c>
      <c r="Z9714" s="1">
        <v>45053</v>
      </c>
      <c r="AA9714" s="2">
        <v>0.88157407407407407</v>
      </c>
      <c r="AB9714" s="2">
        <v>0.16895833333333332</v>
      </c>
      <c r="AC9714" t="s">
        <v>44</v>
      </c>
      <c r="AD9714" t="s">
        <v>44</v>
      </c>
      <c r="AE9714" t="s">
        <v>45</v>
      </c>
      <c r="AF9714">
        <v>135</v>
      </c>
    </row>
    <row r="9715" spans="1:32">
      <c r="A9715">
        <v>36394</v>
      </c>
      <c r="B9715">
        <v>35494</v>
      </c>
      <c r="C9715" t="s">
        <v>3540</v>
      </c>
      <c r="D9715" t="s">
        <v>6396</v>
      </c>
      <c r="E9715" t="s">
        <v>34</v>
      </c>
      <c r="F9715" t="s">
        <v>46672</v>
      </c>
      <c r="G9715" t="s">
        <v>46673</v>
      </c>
      <c r="H9715" t="s">
        <v>135</v>
      </c>
      <c r="I9715" s="1">
        <v>32864</v>
      </c>
      <c r="J9715" t="s">
        <v>46674</v>
      </c>
      <c r="K9715" t="s">
        <v>46675</v>
      </c>
      <c r="L9715">
        <v>16005</v>
      </c>
      <c r="M9715" t="s">
        <v>135</v>
      </c>
      <c r="N9715" s="1">
        <v>45320</v>
      </c>
      <c r="O9715" s="1">
        <v>45325</v>
      </c>
      <c r="P9715">
        <v>88</v>
      </c>
      <c r="Q9715">
        <v>4</v>
      </c>
      <c r="R9715" t="s">
        <v>53</v>
      </c>
      <c r="S9715">
        <v>3</v>
      </c>
      <c r="T9715">
        <v>1</v>
      </c>
      <c r="U9715">
        <v>5</v>
      </c>
      <c r="V9715">
        <v>710</v>
      </c>
      <c r="W9715" t="s">
        <v>41</v>
      </c>
      <c r="X9715" t="s">
        <v>46676</v>
      </c>
      <c r="Y9715" t="s">
        <v>81</v>
      </c>
      <c r="Z9715" s="1">
        <v>45281</v>
      </c>
      <c r="AA9715" s="2">
        <v>0.58718749999999997</v>
      </c>
      <c r="AB9715" s="2">
        <v>0.78310185185185188</v>
      </c>
      <c r="AC9715" t="s">
        <v>44</v>
      </c>
      <c r="AD9715" t="s">
        <v>44</v>
      </c>
      <c r="AE9715" t="s">
        <v>45</v>
      </c>
      <c r="AF9715">
        <v>142</v>
      </c>
    </row>
    <row r="9716" spans="1:32">
      <c r="A9716">
        <v>36397</v>
      </c>
      <c r="B9716">
        <v>35497</v>
      </c>
      <c r="C9716" t="s">
        <v>6052</v>
      </c>
      <c r="D9716" t="s">
        <v>10055</v>
      </c>
      <c r="E9716" t="s">
        <v>34</v>
      </c>
      <c r="F9716" t="s">
        <v>46677</v>
      </c>
      <c r="G9716" t="s">
        <v>46678</v>
      </c>
      <c r="H9716" t="s">
        <v>115</v>
      </c>
      <c r="I9716" s="1">
        <v>26432</v>
      </c>
      <c r="J9716" t="s">
        <v>46679</v>
      </c>
      <c r="K9716" t="s">
        <v>15739</v>
      </c>
      <c r="L9716">
        <v>79973</v>
      </c>
      <c r="M9716" t="s">
        <v>115</v>
      </c>
      <c r="N9716" s="1">
        <v>45040</v>
      </c>
      <c r="O9716" s="1">
        <v>45041</v>
      </c>
      <c r="P9716">
        <v>100</v>
      </c>
      <c r="Q9716">
        <v>4</v>
      </c>
      <c r="R9716" t="s">
        <v>53</v>
      </c>
      <c r="S9716">
        <v>4</v>
      </c>
      <c r="T9716">
        <v>2</v>
      </c>
      <c r="U9716">
        <v>1</v>
      </c>
      <c r="V9716">
        <v>131</v>
      </c>
      <c r="W9716" t="s">
        <v>54</v>
      </c>
      <c r="X9716" t="s">
        <v>46680</v>
      </c>
      <c r="Y9716" t="s">
        <v>81</v>
      </c>
      <c r="Z9716" s="1">
        <v>45016</v>
      </c>
      <c r="AA9716" s="2">
        <v>0.87210648148148151</v>
      </c>
      <c r="AB9716" s="2">
        <v>0.38174768518518515</v>
      </c>
      <c r="AC9716" t="s">
        <v>45</v>
      </c>
      <c r="AD9716" t="s">
        <v>45</v>
      </c>
      <c r="AE9716" t="s">
        <v>44</v>
      </c>
      <c r="AF9716">
        <v>131</v>
      </c>
    </row>
    <row r="9717" spans="1:32">
      <c r="A9717">
        <v>36401</v>
      </c>
      <c r="B9717">
        <v>35501</v>
      </c>
      <c r="C9717" t="s">
        <v>988</v>
      </c>
      <c r="D9717" t="s">
        <v>11381</v>
      </c>
      <c r="E9717" t="s">
        <v>48</v>
      </c>
      <c r="F9717" t="s">
        <v>46681</v>
      </c>
      <c r="G9717" t="s">
        <v>46682</v>
      </c>
      <c r="H9717" t="s">
        <v>725</v>
      </c>
      <c r="I9717" s="1">
        <v>23790</v>
      </c>
      <c r="J9717" t="s">
        <v>46683</v>
      </c>
      <c r="K9717" t="s">
        <v>11298</v>
      </c>
      <c r="L9717">
        <v>48870</v>
      </c>
      <c r="M9717" t="s">
        <v>725</v>
      </c>
      <c r="N9717" s="1">
        <v>45102</v>
      </c>
      <c r="O9717" s="1">
        <v>45103</v>
      </c>
      <c r="P9717">
        <v>22</v>
      </c>
      <c r="Q9717">
        <v>1</v>
      </c>
      <c r="R9717" t="s">
        <v>53</v>
      </c>
      <c r="S9717">
        <v>2</v>
      </c>
      <c r="T9717">
        <v>2</v>
      </c>
      <c r="U9717">
        <v>1</v>
      </c>
      <c r="V9717">
        <v>124</v>
      </c>
      <c r="W9717" t="s">
        <v>54</v>
      </c>
      <c r="X9717" t="s">
        <v>46684</v>
      </c>
      <c r="Y9717" t="s">
        <v>65</v>
      </c>
      <c r="Z9717" s="1">
        <v>45097</v>
      </c>
      <c r="AA9717" s="2">
        <v>2.3831018518518519E-2</v>
      </c>
      <c r="AB9717" s="2">
        <v>0.88939814814814822</v>
      </c>
      <c r="AC9717" t="s">
        <v>45</v>
      </c>
      <c r="AD9717" t="s">
        <v>44</v>
      </c>
      <c r="AE9717" t="s">
        <v>44</v>
      </c>
      <c r="AF9717">
        <v>124</v>
      </c>
    </row>
    <row r="9718" spans="1:32">
      <c r="A9718">
        <v>36402</v>
      </c>
      <c r="B9718">
        <v>35502</v>
      </c>
      <c r="C9718" t="s">
        <v>3223</v>
      </c>
      <c r="D9718" t="s">
        <v>1925</v>
      </c>
      <c r="E9718" t="s">
        <v>34</v>
      </c>
      <c r="F9718" t="s">
        <v>46685</v>
      </c>
      <c r="G9718" t="s">
        <v>46686</v>
      </c>
      <c r="H9718" t="s">
        <v>280</v>
      </c>
      <c r="I9718" s="1">
        <v>30641</v>
      </c>
      <c r="J9718" t="s">
        <v>46687</v>
      </c>
      <c r="K9718" t="s">
        <v>46688</v>
      </c>
      <c r="L9718">
        <v>12306</v>
      </c>
      <c r="M9718" t="s">
        <v>280</v>
      </c>
      <c r="N9718" s="1">
        <v>44991</v>
      </c>
      <c r="O9718" s="1">
        <v>44992</v>
      </c>
      <c r="P9718">
        <v>75</v>
      </c>
      <c r="Q9718">
        <v>3</v>
      </c>
      <c r="R9718" t="s">
        <v>40</v>
      </c>
      <c r="S9718">
        <v>3</v>
      </c>
      <c r="T9718">
        <v>1</v>
      </c>
      <c r="U9718">
        <v>1</v>
      </c>
      <c r="V9718">
        <v>224</v>
      </c>
      <c r="W9718" t="s">
        <v>54</v>
      </c>
      <c r="X9718" t="s">
        <v>46689</v>
      </c>
      <c r="Y9718" t="s">
        <v>6</v>
      </c>
      <c r="Z9718" s="1">
        <v>44980</v>
      </c>
      <c r="AA9718" s="2">
        <v>5.634259259259259E-2</v>
      </c>
      <c r="AB9718" s="2">
        <v>0.48777777777777781</v>
      </c>
      <c r="AC9718" t="s">
        <v>45</v>
      </c>
      <c r="AD9718" t="s">
        <v>45</v>
      </c>
      <c r="AE9718" t="s">
        <v>44</v>
      </c>
      <c r="AF9718">
        <v>224</v>
      </c>
    </row>
    <row r="9719" spans="1:32">
      <c r="A9719">
        <v>36405</v>
      </c>
      <c r="B9719">
        <v>35505</v>
      </c>
      <c r="C9719" t="s">
        <v>409</v>
      </c>
      <c r="D9719" t="s">
        <v>126</v>
      </c>
      <c r="E9719" t="s">
        <v>34</v>
      </c>
      <c r="F9719" t="s">
        <v>46690</v>
      </c>
      <c r="G9719" t="s">
        <v>46691</v>
      </c>
      <c r="H9719" t="s">
        <v>109</v>
      </c>
      <c r="I9719" s="1">
        <v>15900</v>
      </c>
      <c r="J9719" t="s">
        <v>46692</v>
      </c>
      <c r="K9719" t="s">
        <v>46693</v>
      </c>
      <c r="L9719">
        <v>31609</v>
      </c>
      <c r="M9719" t="s">
        <v>109</v>
      </c>
      <c r="N9719" s="1">
        <v>44988</v>
      </c>
      <c r="O9719" s="1">
        <v>44989</v>
      </c>
      <c r="P9719">
        <v>53</v>
      </c>
      <c r="Q9719">
        <v>3</v>
      </c>
      <c r="R9719" t="s">
        <v>63</v>
      </c>
      <c r="S9719">
        <v>1</v>
      </c>
      <c r="T9719">
        <v>2</v>
      </c>
      <c r="U9719">
        <v>1</v>
      </c>
      <c r="V9719">
        <v>80</v>
      </c>
      <c r="W9719" t="s">
        <v>41</v>
      </c>
      <c r="X9719" t="s">
        <v>46694</v>
      </c>
      <c r="Y9719" t="s">
        <v>65</v>
      </c>
      <c r="Z9719" s="1">
        <v>44968</v>
      </c>
      <c r="AA9719" s="2">
        <v>0.76171296296296298</v>
      </c>
      <c r="AB9719" s="2">
        <v>0.99349537037037028</v>
      </c>
      <c r="AC9719" t="s">
        <v>44</v>
      </c>
      <c r="AD9719" t="s">
        <v>45</v>
      </c>
      <c r="AE9719" t="s">
        <v>45</v>
      </c>
      <c r="AF9719">
        <v>80</v>
      </c>
    </row>
    <row r="9720" spans="1:32">
      <c r="A9720">
        <v>36409</v>
      </c>
      <c r="B9720">
        <v>35509</v>
      </c>
      <c r="C9720" t="s">
        <v>674</v>
      </c>
      <c r="D9720" t="s">
        <v>13119</v>
      </c>
      <c r="E9720" t="s">
        <v>48</v>
      </c>
      <c r="F9720" t="s">
        <v>46695</v>
      </c>
      <c r="G9720" t="s">
        <v>46696</v>
      </c>
      <c r="H9720" t="s">
        <v>1442</v>
      </c>
      <c r="I9720" s="1">
        <v>25125</v>
      </c>
      <c r="J9720" t="s">
        <v>46697</v>
      </c>
      <c r="K9720" t="s">
        <v>16510</v>
      </c>
      <c r="L9720">
        <v>61517</v>
      </c>
      <c r="M9720" t="s">
        <v>1442</v>
      </c>
      <c r="N9720" s="1">
        <v>45067</v>
      </c>
      <c r="O9720" s="1">
        <v>45069</v>
      </c>
      <c r="P9720">
        <v>32</v>
      </c>
      <c r="Q9720">
        <v>2</v>
      </c>
      <c r="R9720" t="s">
        <v>63</v>
      </c>
      <c r="S9720">
        <v>1</v>
      </c>
      <c r="T9720">
        <v>0</v>
      </c>
      <c r="U9720">
        <v>2</v>
      </c>
      <c r="V9720">
        <v>152</v>
      </c>
      <c r="W9720" t="s">
        <v>54</v>
      </c>
      <c r="X9720" t="s">
        <v>46698</v>
      </c>
      <c r="Y9720" t="s">
        <v>65</v>
      </c>
      <c r="Z9720" s="1">
        <v>45031</v>
      </c>
      <c r="AA9720" s="2">
        <v>0.28238425925925925</v>
      </c>
      <c r="AB9720" s="2">
        <v>0.37466435185185182</v>
      </c>
      <c r="AC9720" t="s">
        <v>44</v>
      </c>
      <c r="AD9720" t="s">
        <v>44</v>
      </c>
      <c r="AE9720" t="s">
        <v>45</v>
      </c>
      <c r="AF9720">
        <v>76</v>
      </c>
    </row>
    <row r="9721" spans="1:32">
      <c r="A9721">
        <v>36410</v>
      </c>
      <c r="B9721">
        <v>35510</v>
      </c>
      <c r="C9721" t="s">
        <v>4609</v>
      </c>
      <c r="D9721" t="s">
        <v>140</v>
      </c>
      <c r="E9721" t="s">
        <v>34</v>
      </c>
      <c r="F9721" t="s">
        <v>46699</v>
      </c>
      <c r="G9721" t="s">
        <v>46700</v>
      </c>
      <c r="H9721" t="s">
        <v>60</v>
      </c>
      <c r="I9721" s="1">
        <v>23377</v>
      </c>
      <c r="J9721" t="s">
        <v>46701</v>
      </c>
      <c r="K9721" t="s">
        <v>46702</v>
      </c>
      <c r="L9721">
        <v>32927</v>
      </c>
      <c r="M9721" t="s">
        <v>60</v>
      </c>
      <c r="N9721" s="1">
        <v>45132</v>
      </c>
      <c r="O9721" s="1">
        <v>45134</v>
      </c>
      <c r="P9721">
        <v>7</v>
      </c>
      <c r="Q9721">
        <v>1</v>
      </c>
      <c r="R9721" t="s">
        <v>53</v>
      </c>
      <c r="S9721">
        <v>1</v>
      </c>
      <c r="T9721">
        <v>0</v>
      </c>
      <c r="U9721">
        <v>2</v>
      </c>
      <c r="V9721">
        <v>282</v>
      </c>
      <c r="W9721" t="s">
        <v>54</v>
      </c>
      <c r="X9721" t="s">
        <v>46703</v>
      </c>
      <c r="Y9721" t="s">
        <v>6</v>
      </c>
      <c r="Z9721" s="1">
        <v>45094</v>
      </c>
      <c r="AA9721" s="2">
        <v>0.18243055555555554</v>
      </c>
      <c r="AB9721" s="2">
        <v>0.86474537037037036</v>
      </c>
      <c r="AC9721" t="s">
        <v>44</v>
      </c>
      <c r="AD9721" t="s">
        <v>45</v>
      </c>
      <c r="AE9721" t="s">
        <v>44</v>
      </c>
      <c r="AF9721">
        <v>141</v>
      </c>
    </row>
    <row r="9722" spans="1:32">
      <c r="A9722">
        <v>36413</v>
      </c>
      <c r="B9722">
        <v>35513</v>
      </c>
      <c r="C9722" t="s">
        <v>23286</v>
      </c>
      <c r="D9722" t="s">
        <v>2533</v>
      </c>
      <c r="E9722" t="s">
        <v>34</v>
      </c>
      <c r="F9722" t="s">
        <v>46704</v>
      </c>
      <c r="G9722">
        <v>5148599495</v>
      </c>
      <c r="H9722" t="s">
        <v>179</v>
      </c>
      <c r="I9722" s="1">
        <v>19441</v>
      </c>
      <c r="J9722" t="s">
        <v>46705</v>
      </c>
      <c r="K9722" t="s">
        <v>24298</v>
      </c>
      <c r="L9722">
        <v>75203</v>
      </c>
      <c r="M9722" t="s">
        <v>179</v>
      </c>
      <c r="N9722" s="1">
        <v>45261</v>
      </c>
      <c r="O9722" s="1">
        <v>45262</v>
      </c>
      <c r="P9722">
        <v>22</v>
      </c>
      <c r="Q9722">
        <v>1</v>
      </c>
      <c r="R9722" t="s">
        <v>53</v>
      </c>
      <c r="S9722">
        <v>4</v>
      </c>
      <c r="T9722">
        <v>1</v>
      </c>
      <c r="U9722">
        <v>1</v>
      </c>
      <c r="V9722">
        <v>137</v>
      </c>
      <c r="W9722" t="s">
        <v>54</v>
      </c>
      <c r="X9722" t="s">
        <v>46706</v>
      </c>
      <c r="Y9722" t="s">
        <v>43</v>
      </c>
      <c r="Z9722" s="1">
        <v>45255</v>
      </c>
      <c r="AA9722" s="2">
        <v>0.92149305555555561</v>
      </c>
      <c r="AB9722" s="2">
        <v>0.88280092592592585</v>
      </c>
      <c r="AC9722" t="s">
        <v>44</v>
      </c>
      <c r="AD9722" t="s">
        <v>44</v>
      </c>
      <c r="AE9722" t="s">
        <v>44</v>
      </c>
      <c r="AF9722">
        <v>137</v>
      </c>
    </row>
    <row r="9723" spans="1:32">
      <c r="A9723">
        <v>36417</v>
      </c>
      <c r="B9723">
        <v>35517</v>
      </c>
      <c r="C9723" t="s">
        <v>461</v>
      </c>
      <c r="D9723" t="s">
        <v>1368</v>
      </c>
      <c r="E9723" t="s">
        <v>48</v>
      </c>
      <c r="F9723" t="s">
        <v>46707</v>
      </c>
      <c r="G9723" t="s">
        <v>46708</v>
      </c>
      <c r="H9723" t="s">
        <v>86</v>
      </c>
      <c r="I9723" s="1">
        <v>36481</v>
      </c>
      <c r="J9723" t="s">
        <v>46709</v>
      </c>
      <c r="K9723" t="s">
        <v>1291</v>
      </c>
      <c r="L9723">
        <v>78031</v>
      </c>
      <c r="M9723" t="s">
        <v>86</v>
      </c>
      <c r="N9723" s="1">
        <v>44967</v>
      </c>
      <c r="O9723" s="1">
        <v>44971</v>
      </c>
      <c r="P9723">
        <v>96</v>
      </c>
      <c r="Q9723">
        <v>4</v>
      </c>
      <c r="R9723" t="s">
        <v>40</v>
      </c>
      <c r="S9723">
        <v>4</v>
      </c>
      <c r="T9723">
        <v>1</v>
      </c>
      <c r="U9723">
        <v>4</v>
      </c>
      <c r="V9723">
        <v>848</v>
      </c>
      <c r="W9723" t="s">
        <v>41</v>
      </c>
      <c r="X9723" t="s">
        <v>46710</v>
      </c>
      <c r="Y9723" t="s">
        <v>81</v>
      </c>
      <c r="Z9723" s="1">
        <v>44939</v>
      </c>
      <c r="AA9723" s="2">
        <v>0.22725694444444444</v>
      </c>
      <c r="AB9723" s="2">
        <v>0.49378472222222225</v>
      </c>
      <c r="AC9723" t="s">
        <v>45</v>
      </c>
      <c r="AD9723" t="s">
        <v>44</v>
      </c>
      <c r="AE9723" t="s">
        <v>44</v>
      </c>
      <c r="AF9723">
        <v>212</v>
      </c>
    </row>
    <row r="9724" spans="1:32">
      <c r="A9724">
        <v>36419</v>
      </c>
      <c r="B9724">
        <v>35519</v>
      </c>
      <c r="C9724" t="s">
        <v>7363</v>
      </c>
      <c r="D9724" t="s">
        <v>12238</v>
      </c>
      <c r="E9724" t="s">
        <v>34</v>
      </c>
      <c r="F9724" t="s">
        <v>46711</v>
      </c>
      <c r="G9724" t="s">
        <v>46712</v>
      </c>
      <c r="H9724" t="s">
        <v>530</v>
      </c>
      <c r="I9724" s="1">
        <v>26542</v>
      </c>
      <c r="J9724" t="s">
        <v>46713</v>
      </c>
      <c r="K9724" t="s">
        <v>4014</v>
      </c>
      <c r="L9724">
        <v>66746</v>
      </c>
      <c r="M9724" t="s">
        <v>530</v>
      </c>
      <c r="N9724" s="1">
        <v>44964</v>
      </c>
      <c r="O9724" s="1">
        <v>44969</v>
      </c>
      <c r="P9724">
        <v>74</v>
      </c>
      <c r="Q9724">
        <v>3</v>
      </c>
      <c r="R9724" t="s">
        <v>63</v>
      </c>
      <c r="S9724">
        <v>3</v>
      </c>
      <c r="T9724">
        <v>2</v>
      </c>
      <c r="U9724">
        <v>5</v>
      </c>
      <c r="V9724">
        <v>365</v>
      </c>
      <c r="W9724" t="s">
        <v>41</v>
      </c>
      <c r="X9724" t="s">
        <v>46714</v>
      </c>
      <c r="Y9724" t="s">
        <v>43</v>
      </c>
      <c r="Z9724" s="1">
        <v>44942</v>
      </c>
      <c r="AA9724" s="2">
        <v>0.80969907407407404</v>
      </c>
      <c r="AB9724" s="2">
        <v>0.60488425925925926</v>
      </c>
      <c r="AC9724" t="s">
        <v>44</v>
      </c>
      <c r="AD9724" t="s">
        <v>45</v>
      </c>
      <c r="AE9724" t="s">
        <v>45</v>
      </c>
      <c r="AF9724">
        <v>73</v>
      </c>
    </row>
    <row r="9725" spans="1:32">
      <c r="A9725">
        <v>36422</v>
      </c>
      <c r="B9725">
        <v>35522</v>
      </c>
      <c r="C9725" t="s">
        <v>520</v>
      </c>
      <c r="D9725" t="s">
        <v>57</v>
      </c>
      <c r="E9725" t="s">
        <v>34</v>
      </c>
      <c r="F9725" t="s">
        <v>46715</v>
      </c>
      <c r="G9725" t="s">
        <v>46716</v>
      </c>
      <c r="H9725" t="s">
        <v>77</v>
      </c>
      <c r="I9725" s="1">
        <v>21757</v>
      </c>
      <c r="J9725" t="s">
        <v>46717</v>
      </c>
      <c r="K9725" t="s">
        <v>2135</v>
      </c>
      <c r="L9725">
        <v>66244</v>
      </c>
      <c r="M9725" t="s">
        <v>77</v>
      </c>
      <c r="N9725" s="1">
        <v>45199</v>
      </c>
      <c r="O9725" s="1">
        <v>45201</v>
      </c>
      <c r="P9725">
        <v>23</v>
      </c>
      <c r="Q9725">
        <v>1</v>
      </c>
      <c r="R9725" t="s">
        <v>63</v>
      </c>
      <c r="S9725">
        <v>2</v>
      </c>
      <c r="T9725">
        <v>2</v>
      </c>
      <c r="U9725">
        <v>2</v>
      </c>
      <c r="V9725">
        <v>128</v>
      </c>
      <c r="W9725" t="s">
        <v>41</v>
      </c>
      <c r="X9725" t="s">
        <v>46718</v>
      </c>
      <c r="Y9725" t="s">
        <v>6</v>
      </c>
      <c r="Z9725" s="1">
        <v>45184</v>
      </c>
      <c r="AA9725" s="2">
        <v>0.60197916666666662</v>
      </c>
      <c r="AB9725" s="2">
        <v>0.76523148148148146</v>
      </c>
      <c r="AC9725" t="s">
        <v>45</v>
      </c>
      <c r="AD9725" t="s">
        <v>45</v>
      </c>
      <c r="AE9725" t="s">
        <v>45</v>
      </c>
      <c r="AF9725">
        <v>64</v>
      </c>
    </row>
    <row r="9726" spans="1:32">
      <c r="A9726">
        <v>36426</v>
      </c>
      <c r="B9726">
        <v>35526</v>
      </c>
      <c r="C9726" t="s">
        <v>119</v>
      </c>
      <c r="D9726" t="s">
        <v>9501</v>
      </c>
      <c r="E9726" t="s">
        <v>34</v>
      </c>
      <c r="F9726" t="s">
        <v>46719</v>
      </c>
      <c r="G9726" t="s">
        <v>46720</v>
      </c>
      <c r="H9726" t="s">
        <v>418</v>
      </c>
      <c r="I9726" s="1">
        <v>21831</v>
      </c>
      <c r="J9726" t="s">
        <v>46721</v>
      </c>
      <c r="K9726" t="s">
        <v>46722</v>
      </c>
      <c r="L9726">
        <v>66565</v>
      </c>
      <c r="M9726" t="s">
        <v>418</v>
      </c>
      <c r="N9726" s="1">
        <v>45096</v>
      </c>
      <c r="O9726" s="1">
        <v>45100</v>
      </c>
      <c r="P9726">
        <v>38</v>
      </c>
      <c r="Q9726">
        <v>2</v>
      </c>
      <c r="R9726" t="s">
        <v>63</v>
      </c>
      <c r="S9726">
        <v>2</v>
      </c>
      <c r="T9726">
        <v>2</v>
      </c>
      <c r="U9726">
        <v>4</v>
      </c>
      <c r="V9726">
        <v>288</v>
      </c>
      <c r="W9726" t="s">
        <v>54</v>
      </c>
      <c r="X9726" t="s">
        <v>46723</v>
      </c>
      <c r="Y9726" t="s">
        <v>6</v>
      </c>
      <c r="Z9726" s="1">
        <v>45079</v>
      </c>
      <c r="AA9726" s="2">
        <v>0.43414351851851851</v>
      </c>
      <c r="AB9726" s="2">
        <v>0.40600694444444446</v>
      </c>
      <c r="AC9726" t="s">
        <v>45</v>
      </c>
      <c r="AD9726" t="s">
        <v>44</v>
      </c>
      <c r="AE9726" t="s">
        <v>44</v>
      </c>
      <c r="AF9726">
        <v>72</v>
      </c>
    </row>
    <row r="9727" spans="1:32">
      <c r="A9727">
        <v>36429</v>
      </c>
      <c r="B9727">
        <v>35529</v>
      </c>
      <c r="C9727" t="s">
        <v>276</v>
      </c>
      <c r="D9727" t="s">
        <v>716</v>
      </c>
      <c r="E9727" t="s">
        <v>48</v>
      </c>
      <c r="F9727" t="s">
        <v>46724</v>
      </c>
      <c r="G9727" t="s">
        <v>46725</v>
      </c>
      <c r="H9727" t="s">
        <v>530</v>
      </c>
      <c r="I9727" s="1">
        <v>20032</v>
      </c>
      <c r="J9727" t="s">
        <v>46726</v>
      </c>
      <c r="K9727" t="s">
        <v>46727</v>
      </c>
      <c r="L9727">
        <v>6551</v>
      </c>
      <c r="M9727" t="s">
        <v>530</v>
      </c>
      <c r="N9727" s="1">
        <v>45051</v>
      </c>
      <c r="O9727" s="1">
        <v>45053</v>
      </c>
      <c r="P9727">
        <v>80</v>
      </c>
      <c r="Q9727">
        <v>4</v>
      </c>
      <c r="R9727" t="s">
        <v>63</v>
      </c>
      <c r="S9727">
        <v>2</v>
      </c>
      <c r="T9727">
        <v>1</v>
      </c>
      <c r="U9727">
        <v>2</v>
      </c>
      <c r="V9727">
        <v>156</v>
      </c>
      <c r="W9727" t="s">
        <v>54</v>
      </c>
      <c r="X9727" t="s">
        <v>46728</v>
      </c>
      <c r="Y9727" t="s">
        <v>65</v>
      </c>
      <c r="Z9727" s="1">
        <v>45029</v>
      </c>
      <c r="AA9727" s="2">
        <v>0.47956018518518517</v>
      </c>
      <c r="AB9727" s="2">
        <v>0.92768518518518517</v>
      </c>
      <c r="AC9727" t="s">
        <v>45</v>
      </c>
      <c r="AD9727" t="s">
        <v>45</v>
      </c>
      <c r="AE9727" t="s">
        <v>45</v>
      </c>
      <c r="AF9727">
        <v>78</v>
      </c>
    </row>
    <row r="9728" spans="1:32">
      <c r="A9728">
        <v>36430</v>
      </c>
      <c r="B9728">
        <v>35530</v>
      </c>
      <c r="C9728" t="s">
        <v>1367</v>
      </c>
      <c r="D9728" t="s">
        <v>3708</v>
      </c>
      <c r="E9728" t="s">
        <v>34</v>
      </c>
      <c r="F9728" t="s">
        <v>46729</v>
      </c>
      <c r="G9728" t="s">
        <v>46730</v>
      </c>
      <c r="H9728" t="s">
        <v>60</v>
      </c>
      <c r="I9728" s="1">
        <v>35331</v>
      </c>
      <c r="J9728" t="s">
        <v>46731</v>
      </c>
      <c r="K9728" t="s">
        <v>46732</v>
      </c>
      <c r="L9728">
        <v>38963</v>
      </c>
      <c r="M9728" t="s">
        <v>60</v>
      </c>
      <c r="N9728" s="1">
        <v>45112</v>
      </c>
      <c r="O9728" s="1">
        <v>45117</v>
      </c>
      <c r="P9728">
        <v>84</v>
      </c>
      <c r="Q9728">
        <v>4</v>
      </c>
      <c r="R9728" t="s">
        <v>40</v>
      </c>
      <c r="S9728">
        <v>4</v>
      </c>
      <c r="T9728">
        <v>0</v>
      </c>
      <c r="U9728">
        <v>5</v>
      </c>
      <c r="V9728">
        <v>1245</v>
      </c>
      <c r="W9728" t="s">
        <v>41</v>
      </c>
      <c r="X9728" t="s">
        <v>46733</v>
      </c>
      <c r="Y9728" t="s">
        <v>6</v>
      </c>
      <c r="Z9728" s="1">
        <v>45088</v>
      </c>
      <c r="AA9728" s="2">
        <v>0.87870370370370365</v>
      </c>
      <c r="AB9728" s="2">
        <v>2.7037037037037037E-2</v>
      </c>
      <c r="AC9728" t="s">
        <v>44</v>
      </c>
      <c r="AD9728" t="s">
        <v>45</v>
      </c>
      <c r="AE9728" t="s">
        <v>44</v>
      </c>
      <c r="AF9728">
        <v>249</v>
      </c>
    </row>
    <row r="9729" spans="1:32">
      <c r="A9729">
        <v>36431</v>
      </c>
      <c r="B9729">
        <v>35531</v>
      </c>
      <c r="C9729" t="s">
        <v>3145</v>
      </c>
      <c r="D9729" t="s">
        <v>1421</v>
      </c>
      <c r="E9729" t="s">
        <v>34</v>
      </c>
      <c r="F9729" t="s">
        <v>46734</v>
      </c>
      <c r="G9729" t="s">
        <v>46735</v>
      </c>
      <c r="H9729" t="s">
        <v>418</v>
      </c>
      <c r="I9729" s="1">
        <v>33491</v>
      </c>
      <c r="J9729" t="s">
        <v>46736</v>
      </c>
      <c r="K9729" t="s">
        <v>1199</v>
      </c>
      <c r="L9729">
        <v>12587</v>
      </c>
      <c r="M9729" t="s">
        <v>418</v>
      </c>
      <c r="N9729" s="1">
        <v>45107</v>
      </c>
      <c r="O9729" s="1">
        <v>45108</v>
      </c>
      <c r="P9729">
        <v>43</v>
      </c>
      <c r="Q9729">
        <v>2</v>
      </c>
      <c r="R9729" t="s">
        <v>53</v>
      </c>
      <c r="S9729">
        <v>1</v>
      </c>
      <c r="T9729">
        <v>2</v>
      </c>
      <c r="U9729">
        <v>1</v>
      </c>
      <c r="V9729">
        <v>141</v>
      </c>
      <c r="W9729" t="s">
        <v>54</v>
      </c>
      <c r="X9729" t="s">
        <v>46737</v>
      </c>
      <c r="Y9729" t="s">
        <v>6</v>
      </c>
      <c r="Z9729" s="1">
        <v>45098</v>
      </c>
      <c r="AA9729" s="2">
        <v>0.80306712962962967</v>
      </c>
      <c r="AB9729" s="2">
        <v>0.97758101851851853</v>
      </c>
      <c r="AC9729" t="s">
        <v>45</v>
      </c>
      <c r="AD9729" t="s">
        <v>45</v>
      </c>
      <c r="AE9729" t="s">
        <v>44</v>
      </c>
      <c r="AF9729">
        <v>141</v>
      </c>
    </row>
    <row r="9730" spans="1:32">
      <c r="A9730">
        <v>36434</v>
      </c>
      <c r="B9730">
        <v>35534</v>
      </c>
      <c r="C9730" t="s">
        <v>197</v>
      </c>
      <c r="D9730" t="s">
        <v>1209</v>
      </c>
      <c r="E9730" t="s">
        <v>48</v>
      </c>
      <c r="F9730" t="s">
        <v>46738</v>
      </c>
      <c r="G9730" t="s">
        <v>46739</v>
      </c>
      <c r="H9730" t="s">
        <v>77</v>
      </c>
      <c r="I9730" s="1">
        <v>23742</v>
      </c>
      <c r="J9730" t="s">
        <v>46740</v>
      </c>
      <c r="K9730" t="s">
        <v>31555</v>
      </c>
      <c r="L9730">
        <v>95292</v>
      </c>
      <c r="M9730" t="s">
        <v>77</v>
      </c>
      <c r="N9730" s="1">
        <v>45108</v>
      </c>
      <c r="O9730" s="1">
        <v>45111</v>
      </c>
      <c r="P9730">
        <v>36</v>
      </c>
      <c r="Q9730">
        <v>2</v>
      </c>
      <c r="R9730" t="s">
        <v>40</v>
      </c>
      <c r="S9730">
        <v>2</v>
      </c>
      <c r="T9730">
        <v>1</v>
      </c>
      <c r="U9730">
        <v>3</v>
      </c>
      <c r="V9730">
        <v>672</v>
      </c>
      <c r="W9730" t="s">
        <v>41</v>
      </c>
      <c r="X9730" t="s">
        <v>46741</v>
      </c>
      <c r="Y9730" t="s">
        <v>6</v>
      </c>
      <c r="Z9730" s="1">
        <v>45096</v>
      </c>
      <c r="AA9730" s="2">
        <v>0.97589120370370364</v>
      </c>
      <c r="AB9730" s="2">
        <v>0.34855324074074073</v>
      </c>
      <c r="AC9730" t="s">
        <v>45</v>
      </c>
      <c r="AD9730" t="s">
        <v>44</v>
      </c>
      <c r="AE9730" t="s">
        <v>44</v>
      </c>
      <c r="AF9730">
        <v>224</v>
      </c>
    </row>
    <row r="9731" spans="1:32">
      <c r="A9731">
        <v>36437</v>
      </c>
      <c r="B9731">
        <v>35537</v>
      </c>
      <c r="C9731" t="s">
        <v>6780</v>
      </c>
      <c r="D9731" t="s">
        <v>99</v>
      </c>
      <c r="E9731" t="s">
        <v>34</v>
      </c>
      <c r="F9731" t="s">
        <v>46742</v>
      </c>
      <c r="G9731" t="s">
        <v>46743</v>
      </c>
      <c r="H9731" t="s">
        <v>225</v>
      </c>
      <c r="I9731" s="1">
        <v>32458</v>
      </c>
      <c r="J9731" t="s">
        <v>46744</v>
      </c>
      <c r="K9731" t="s">
        <v>46745</v>
      </c>
      <c r="L9731">
        <v>64546</v>
      </c>
      <c r="M9731" t="s">
        <v>225</v>
      </c>
      <c r="N9731" s="1">
        <v>45045</v>
      </c>
      <c r="O9731" s="1">
        <v>45049</v>
      </c>
      <c r="P9731">
        <v>94</v>
      </c>
      <c r="Q9731">
        <v>4</v>
      </c>
      <c r="R9731" t="s">
        <v>53</v>
      </c>
      <c r="S9731">
        <v>2</v>
      </c>
      <c r="T9731">
        <v>0</v>
      </c>
      <c r="U9731">
        <v>4</v>
      </c>
      <c r="V9731">
        <v>560</v>
      </c>
      <c r="W9731" t="s">
        <v>54</v>
      </c>
      <c r="X9731" t="s">
        <v>46746</v>
      </c>
      <c r="Y9731" t="s">
        <v>43</v>
      </c>
      <c r="Z9731" s="1">
        <v>45015</v>
      </c>
      <c r="AA9731" s="2">
        <v>0.71225694444444443</v>
      </c>
      <c r="AB9731" s="2">
        <v>0.36447916666666669</v>
      </c>
      <c r="AC9731" t="s">
        <v>44</v>
      </c>
      <c r="AD9731" t="s">
        <v>45</v>
      </c>
      <c r="AE9731" t="s">
        <v>45</v>
      </c>
      <c r="AF9731">
        <v>140</v>
      </c>
    </row>
    <row r="9732" spans="1:32">
      <c r="A9732">
        <v>36438</v>
      </c>
      <c r="B9732">
        <v>35538</v>
      </c>
      <c r="C9732" t="s">
        <v>90</v>
      </c>
      <c r="D9732" t="s">
        <v>7660</v>
      </c>
      <c r="E9732" t="s">
        <v>34</v>
      </c>
      <c r="F9732" t="s">
        <v>46747</v>
      </c>
      <c r="G9732" t="s">
        <v>46748</v>
      </c>
      <c r="H9732" t="s">
        <v>94</v>
      </c>
      <c r="I9732" s="1">
        <v>20799</v>
      </c>
      <c r="J9732" t="s">
        <v>46749</v>
      </c>
      <c r="K9732" t="s">
        <v>27705</v>
      </c>
      <c r="L9732">
        <v>65829</v>
      </c>
      <c r="M9732" t="s">
        <v>94</v>
      </c>
      <c r="N9732" s="1">
        <v>45060</v>
      </c>
      <c r="O9732" s="1">
        <v>45064</v>
      </c>
      <c r="P9732">
        <v>18</v>
      </c>
      <c r="Q9732">
        <v>1</v>
      </c>
      <c r="R9732" t="s">
        <v>40</v>
      </c>
      <c r="S9732">
        <v>3</v>
      </c>
      <c r="T9732">
        <v>1</v>
      </c>
      <c r="U9732">
        <v>4</v>
      </c>
      <c r="V9732">
        <v>980</v>
      </c>
      <c r="W9732" t="s">
        <v>41</v>
      </c>
      <c r="X9732" t="s">
        <v>46750</v>
      </c>
      <c r="Y9732" t="s">
        <v>65</v>
      </c>
      <c r="Z9732" s="1">
        <v>45027</v>
      </c>
      <c r="AA9732" s="2">
        <v>0.41245370370370371</v>
      </c>
      <c r="AB9732" s="2">
        <v>0.85078703703703706</v>
      </c>
      <c r="AC9732" t="s">
        <v>45</v>
      </c>
      <c r="AD9732" t="s">
        <v>45</v>
      </c>
      <c r="AE9732" t="s">
        <v>44</v>
      </c>
      <c r="AF9732">
        <v>245</v>
      </c>
    </row>
    <row r="9733" spans="1:32">
      <c r="A9733">
        <v>36442</v>
      </c>
      <c r="B9733">
        <v>35542</v>
      </c>
      <c r="C9733" t="s">
        <v>1139</v>
      </c>
      <c r="D9733" t="s">
        <v>57</v>
      </c>
      <c r="E9733" t="s">
        <v>48</v>
      </c>
      <c r="F9733" t="s">
        <v>46751</v>
      </c>
      <c r="G9733" t="s">
        <v>46752</v>
      </c>
      <c r="H9733" t="s">
        <v>1301</v>
      </c>
      <c r="I9733" s="1">
        <v>27911</v>
      </c>
      <c r="J9733" t="s">
        <v>46753</v>
      </c>
      <c r="K9733" t="s">
        <v>46754</v>
      </c>
      <c r="L9733">
        <v>4772</v>
      </c>
      <c r="M9733" t="s">
        <v>1301</v>
      </c>
      <c r="N9733" s="1">
        <v>45201</v>
      </c>
      <c r="O9733" s="1">
        <v>45203</v>
      </c>
      <c r="P9733">
        <v>50</v>
      </c>
      <c r="Q9733">
        <v>2</v>
      </c>
      <c r="R9733" t="s">
        <v>63</v>
      </c>
      <c r="S9733">
        <v>3</v>
      </c>
      <c r="T9733">
        <v>1</v>
      </c>
      <c r="U9733">
        <v>2</v>
      </c>
      <c r="V9733">
        <v>146</v>
      </c>
      <c r="W9733" t="s">
        <v>54</v>
      </c>
      <c r="X9733" t="s">
        <v>46755</v>
      </c>
      <c r="Y9733" t="s">
        <v>6</v>
      </c>
      <c r="Z9733" s="1">
        <v>45193</v>
      </c>
      <c r="AA9733" s="2">
        <v>0.18043981481481483</v>
      </c>
      <c r="AB9733" s="2">
        <v>0.89467592592592593</v>
      </c>
      <c r="AC9733" t="s">
        <v>44</v>
      </c>
      <c r="AD9733" t="s">
        <v>45</v>
      </c>
      <c r="AE9733" t="s">
        <v>45</v>
      </c>
      <c r="AF9733">
        <v>73</v>
      </c>
    </row>
    <row r="9734" spans="1:32">
      <c r="A9734">
        <v>36443</v>
      </c>
      <c r="B9734">
        <v>35543</v>
      </c>
      <c r="C9734" t="s">
        <v>221</v>
      </c>
      <c r="D9734" t="s">
        <v>7264</v>
      </c>
      <c r="E9734" t="s">
        <v>48</v>
      </c>
      <c r="F9734" t="s">
        <v>46756</v>
      </c>
      <c r="G9734" t="s">
        <v>46757</v>
      </c>
      <c r="H9734" t="s">
        <v>122</v>
      </c>
      <c r="I9734" s="1">
        <v>27360</v>
      </c>
      <c r="J9734" t="s">
        <v>46758</v>
      </c>
      <c r="K9734" t="s">
        <v>3384</v>
      </c>
      <c r="L9734">
        <v>26649</v>
      </c>
      <c r="M9734" t="s">
        <v>122</v>
      </c>
      <c r="N9734" s="1">
        <v>45084</v>
      </c>
      <c r="O9734" s="1">
        <v>45085</v>
      </c>
      <c r="P9734">
        <v>25</v>
      </c>
      <c r="Q9734">
        <v>1</v>
      </c>
      <c r="R9734" t="s">
        <v>53</v>
      </c>
      <c r="S9734">
        <v>3</v>
      </c>
      <c r="T9734">
        <v>0</v>
      </c>
      <c r="U9734">
        <v>1</v>
      </c>
      <c r="V9734">
        <v>134</v>
      </c>
      <c r="W9734" t="s">
        <v>41</v>
      </c>
      <c r="X9734" t="s">
        <v>46759</v>
      </c>
      <c r="Y9734" t="s">
        <v>81</v>
      </c>
      <c r="Z9734" s="1">
        <v>45067</v>
      </c>
      <c r="AA9734" s="2">
        <v>0.14206018518518518</v>
      </c>
      <c r="AB9734" s="2">
        <v>0.35664351851851855</v>
      </c>
      <c r="AC9734" t="s">
        <v>44</v>
      </c>
      <c r="AD9734" t="s">
        <v>44</v>
      </c>
      <c r="AE9734" t="s">
        <v>44</v>
      </c>
      <c r="AF9734">
        <v>134</v>
      </c>
    </row>
    <row r="9735" spans="1:32">
      <c r="A9735">
        <v>36445</v>
      </c>
      <c r="B9735">
        <v>35545</v>
      </c>
      <c r="C9735" t="s">
        <v>5481</v>
      </c>
      <c r="D9735" t="s">
        <v>3173</v>
      </c>
      <c r="E9735" t="s">
        <v>34</v>
      </c>
      <c r="F9735" t="s">
        <v>46760</v>
      </c>
      <c r="G9735" t="s">
        <v>46761</v>
      </c>
      <c r="H9735" t="s">
        <v>280</v>
      </c>
      <c r="I9735" s="1">
        <v>26781</v>
      </c>
      <c r="J9735" t="s">
        <v>46762</v>
      </c>
      <c r="K9735" t="s">
        <v>46763</v>
      </c>
      <c r="L9735">
        <v>73584</v>
      </c>
      <c r="M9735" t="s">
        <v>280</v>
      </c>
      <c r="N9735" s="1">
        <v>45242</v>
      </c>
      <c r="O9735" s="1">
        <v>45246</v>
      </c>
      <c r="P9735">
        <v>51</v>
      </c>
      <c r="Q9735">
        <v>3</v>
      </c>
      <c r="R9735" t="s">
        <v>40</v>
      </c>
      <c r="S9735">
        <v>3</v>
      </c>
      <c r="T9735">
        <v>0</v>
      </c>
      <c r="U9735">
        <v>4</v>
      </c>
      <c r="V9735">
        <v>956</v>
      </c>
      <c r="W9735" t="s">
        <v>54</v>
      </c>
      <c r="X9735" t="s">
        <v>46764</v>
      </c>
      <c r="Y9735" t="s">
        <v>6</v>
      </c>
      <c r="Z9735" s="1">
        <v>45232</v>
      </c>
      <c r="AA9735" s="2">
        <v>0.9690509259259259</v>
      </c>
      <c r="AB9735" s="2">
        <v>0.22996527777777778</v>
      </c>
      <c r="AC9735" t="s">
        <v>44</v>
      </c>
      <c r="AD9735" t="s">
        <v>45</v>
      </c>
      <c r="AE9735" t="s">
        <v>44</v>
      </c>
      <c r="AF9735">
        <v>239</v>
      </c>
    </row>
    <row r="9736" spans="1:32">
      <c r="A9736">
        <v>36446</v>
      </c>
      <c r="B9736">
        <v>35546</v>
      </c>
      <c r="C9736" t="s">
        <v>803</v>
      </c>
      <c r="D9736" t="s">
        <v>11233</v>
      </c>
      <c r="E9736" t="s">
        <v>48</v>
      </c>
      <c r="F9736" t="s">
        <v>46765</v>
      </c>
      <c r="G9736" t="s">
        <v>46766</v>
      </c>
      <c r="H9736" t="s">
        <v>295</v>
      </c>
      <c r="I9736" s="1">
        <v>19628</v>
      </c>
      <c r="J9736" t="s">
        <v>46767</v>
      </c>
      <c r="K9736" t="s">
        <v>30243</v>
      </c>
      <c r="L9736">
        <v>94214</v>
      </c>
      <c r="M9736" t="s">
        <v>295</v>
      </c>
      <c r="N9736" s="1">
        <v>45314</v>
      </c>
      <c r="O9736" s="1">
        <v>45316</v>
      </c>
      <c r="P9736">
        <v>57</v>
      </c>
      <c r="Q9736">
        <v>3</v>
      </c>
      <c r="R9736" t="s">
        <v>40</v>
      </c>
      <c r="S9736">
        <v>3</v>
      </c>
      <c r="T9736">
        <v>2</v>
      </c>
      <c r="U9736">
        <v>2</v>
      </c>
      <c r="V9736">
        <v>498</v>
      </c>
      <c r="W9736" t="s">
        <v>41</v>
      </c>
      <c r="X9736" t="s">
        <v>46768</v>
      </c>
      <c r="Y9736" t="s">
        <v>6</v>
      </c>
      <c r="Z9736" s="1">
        <v>45282</v>
      </c>
      <c r="AA9736" s="2">
        <v>0.29572916666666665</v>
      </c>
      <c r="AB9736" s="2">
        <v>0.27113425925925927</v>
      </c>
      <c r="AC9736" t="s">
        <v>44</v>
      </c>
      <c r="AD9736" t="s">
        <v>44</v>
      </c>
      <c r="AE9736" t="s">
        <v>45</v>
      </c>
      <c r="AF9736">
        <v>249</v>
      </c>
    </row>
    <row r="9737" spans="1:32">
      <c r="A9737">
        <v>36447</v>
      </c>
      <c r="B9737">
        <v>35547</v>
      </c>
      <c r="C9737" t="s">
        <v>602</v>
      </c>
      <c r="D9737" t="s">
        <v>214</v>
      </c>
      <c r="E9737" t="s">
        <v>48</v>
      </c>
      <c r="F9737" t="s">
        <v>46769</v>
      </c>
      <c r="G9737" t="s">
        <v>46770</v>
      </c>
      <c r="H9737" t="s">
        <v>530</v>
      </c>
      <c r="I9737" s="1">
        <v>20482</v>
      </c>
      <c r="J9737" t="s">
        <v>46771</v>
      </c>
      <c r="K9737" t="s">
        <v>43093</v>
      </c>
      <c r="L9737">
        <v>31967</v>
      </c>
      <c r="M9737" t="s">
        <v>530</v>
      </c>
      <c r="N9737" s="1">
        <v>45058</v>
      </c>
      <c r="O9737" s="1">
        <v>45059</v>
      </c>
      <c r="P9737">
        <v>26</v>
      </c>
      <c r="Q9737">
        <v>2</v>
      </c>
      <c r="R9737" t="s">
        <v>63</v>
      </c>
      <c r="S9737">
        <v>2</v>
      </c>
      <c r="T9737">
        <v>1</v>
      </c>
      <c r="U9737">
        <v>1</v>
      </c>
      <c r="V9737">
        <v>62</v>
      </c>
      <c r="W9737" t="s">
        <v>54</v>
      </c>
      <c r="X9737" t="s">
        <v>46772</v>
      </c>
      <c r="Y9737" t="s">
        <v>43</v>
      </c>
      <c r="Z9737" s="1">
        <v>45024</v>
      </c>
      <c r="AA9737" s="2">
        <v>0.68141203703703701</v>
      </c>
      <c r="AB9737" s="2">
        <v>0.83755787037037033</v>
      </c>
      <c r="AC9737" t="s">
        <v>45</v>
      </c>
      <c r="AD9737" t="s">
        <v>44</v>
      </c>
      <c r="AE9737" t="s">
        <v>45</v>
      </c>
      <c r="AF9737">
        <v>62</v>
      </c>
    </row>
    <row r="9738" spans="1:32">
      <c r="A9738">
        <v>36448</v>
      </c>
      <c r="B9738">
        <v>35548</v>
      </c>
      <c r="C9738" t="s">
        <v>1966</v>
      </c>
      <c r="D9738" t="s">
        <v>24426</v>
      </c>
      <c r="E9738" t="s">
        <v>48</v>
      </c>
      <c r="F9738" t="s">
        <v>46773</v>
      </c>
      <c r="G9738" t="s">
        <v>46774</v>
      </c>
      <c r="H9738" t="s">
        <v>135</v>
      </c>
      <c r="I9738" s="1">
        <v>28446</v>
      </c>
      <c r="J9738" t="s">
        <v>46775</v>
      </c>
      <c r="K9738" t="s">
        <v>46776</v>
      </c>
      <c r="L9738">
        <v>5167</v>
      </c>
      <c r="M9738" t="s">
        <v>135</v>
      </c>
      <c r="N9738" s="1">
        <v>45025</v>
      </c>
      <c r="O9738" s="1">
        <v>45026</v>
      </c>
      <c r="P9738">
        <v>5</v>
      </c>
      <c r="Q9738">
        <v>1</v>
      </c>
      <c r="R9738" t="s">
        <v>63</v>
      </c>
      <c r="S9738">
        <v>3</v>
      </c>
      <c r="T9738">
        <v>2</v>
      </c>
      <c r="U9738">
        <v>1</v>
      </c>
      <c r="V9738">
        <v>89</v>
      </c>
      <c r="W9738" t="s">
        <v>41</v>
      </c>
      <c r="X9738" t="s">
        <v>46777</v>
      </c>
      <c r="Y9738" t="s">
        <v>65</v>
      </c>
      <c r="Z9738" s="1">
        <v>45005</v>
      </c>
      <c r="AA9738" s="2">
        <v>0.84159722222222222</v>
      </c>
      <c r="AB9738" s="2">
        <v>0.89877314814814813</v>
      </c>
      <c r="AC9738" t="s">
        <v>45</v>
      </c>
      <c r="AD9738" t="s">
        <v>45</v>
      </c>
      <c r="AE9738" t="s">
        <v>44</v>
      </c>
      <c r="AF9738">
        <v>89</v>
      </c>
    </row>
    <row r="9739" spans="1:32">
      <c r="A9739">
        <v>36449</v>
      </c>
      <c r="B9739">
        <v>35549</v>
      </c>
      <c r="C9739" t="s">
        <v>256</v>
      </c>
      <c r="D9739" t="s">
        <v>83</v>
      </c>
      <c r="E9739" t="s">
        <v>34</v>
      </c>
      <c r="F9739" t="s">
        <v>46778</v>
      </c>
      <c r="G9739" t="s">
        <v>46779</v>
      </c>
      <c r="H9739" t="s">
        <v>295</v>
      </c>
      <c r="I9739" s="1">
        <v>25443</v>
      </c>
      <c r="J9739" t="s">
        <v>46780</v>
      </c>
      <c r="K9739" t="s">
        <v>72</v>
      </c>
      <c r="L9739">
        <v>83223</v>
      </c>
      <c r="M9739" t="s">
        <v>295</v>
      </c>
      <c r="N9739" s="1">
        <v>45211</v>
      </c>
      <c r="O9739" s="1">
        <v>45216</v>
      </c>
      <c r="P9739">
        <v>85</v>
      </c>
      <c r="Q9739">
        <v>4</v>
      </c>
      <c r="R9739" t="s">
        <v>53</v>
      </c>
      <c r="S9739">
        <v>1</v>
      </c>
      <c r="T9739">
        <v>2</v>
      </c>
      <c r="U9739">
        <v>5</v>
      </c>
      <c r="V9739">
        <v>635</v>
      </c>
      <c r="W9739" t="s">
        <v>41</v>
      </c>
      <c r="X9739" t="s">
        <v>46781</v>
      </c>
      <c r="Y9739" t="s">
        <v>65</v>
      </c>
      <c r="Z9739" s="1">
        <v>45172</v>
      </c>
      <c r="AA9739" s="2">
        <v>9.3344907407407404E-2</v>
      </c>
      <c r="AB9739" s="2">
        <v>0.56562499999999993</v>
      </c>
      <c r="AC9739" t="s">
        <v>44</v>
      </c>
      <c r="AD9739" t="s">
        <v>44</v>
      </c>
      <c r="AE9739" t="s">
        <v>44</v>
      </c>
      <c r="AF9739">
        <v>127</v>
      </c>
    </row>
    <row r="9740" spans="1:32">
      <c r="A9740">
        <v>36450</v>
      </c>
      <c r="B9740">
        <v>35550</v>
      </c>
      <c r="C9740" t="s">
        <v>221</v>
      </c>
      <c r="D9740" t="s">
        <v>553</v>
      </c>
      <c r="E9740" t="s">
        <v>48</v>
      </c>
      <c r="F9740" t="s">
        <v>46782</v>
      </c>
      <c r="G9740" t="s">
        <v>46783</v>
      </c>
      <c r="H9740" t="s">
        <v>537</v>
      </c>
      <c r="I9740" s="1">
        <v>30281</v>
      </c>
      <c r="J9740" t="s">
        <v>46784</v>
      </c>
      <c r="K9740" t="s">
        <v>46785</v>
      </c>
      <c r="L9740">
        <v>44296</v>
      </c>
      <c r="M9740" t="s">
        <v>537</v>
      </c>
      <c r="N9740" s="1">
        <v>45162</v>
      </c>
      <c r="O9740" s="1">
        <v>45165</v>
      </c>
      <c r="P9740">
        <v>50</v>
      </c>
      <c r="Q9740">
        <v>2</v>
      </c>
      <c r="R9740" t="s">
        <v>63</v>
      </c>
      <c r="S9740">
        <v>2</v>
      </c>
      <c r="T9740">
        <v>2</v>
      </c>
      <c r="U9740">
        <v>3</v>
      </c>
      <c r="V9740">
        <v>237</v>
      </c>
      <c r="W9740" t="s">
        <v>41</v>
      </c>
      <c r="X9740" t="s">
        <v>46786</v>
      </c>
      <c r="Y9740" t="s">
        <v>81</v>
      </c>
      <c r="Z9740" s="1">
        <v>45133</v>
      </c>
      <c r="AA9740" s="2">
        <v>2.0046296296296295E-2</v>
      </c>
      <c r="AB9740" s="2">
        <v>0.44806712962962963</v>
      </c>
      <c r="AC9740" t="s">
        <v>45</v>
      </c>
      <c r="AD9740" t="s">
        <v>44</v>
      </c>
      <c r="AE9740" t="s">
        <v>44</v>
      </c>
      <c r="AF9740">
        <v>79</v>
      </c>
    </row>
    <row r="9741" spans="1:32">
      <c r="A9741">
        <v>36455</v>
      </c>
      <c r="B9741">
        <v>35555</v>
      </c>
      <c r="C9741" t="s">
        <v>6740</v>
      </c>
      <c r="D9741" t="s">
        <v>6569</v>
      </c>
      <c r="E9741" t="s">
        <v>48</v>
      </c>
      <c r="F9741" t="s">
        <v>46787</v>
      </c>
      <c r="G9741" t="s">
        <v>46788</v>
      </c>
      <c r="H9741" t="s">
        <v>164</v>
      </c>
      <c r="I9741" s="1">
        <v>36306</v>
      </c>
      <c r="J9741" t="s">
        <v>46789</v>
      </c>
      <c r="K9741" t="s">
        <v>46790</v>
      </c>
      <c r="L9741">
        <v>56096</v>
      </c>
      <c r="M9741" t="s">
        <v>164</v>
      </c>
      <c r="N9741" s="1">
        <v>45251</v>
      </c>
      <c r="O9741" s="1">
        <v>45255</v>
      </c>
      <c r="P9741">
        <v>11</v>
      </c>
      <c r="Q9741">
        <v>1</v>
      </c>
      <c r="R9741" t="s">
        <v>63</v>
      </c>
      <c r="S9741">
        <v>3</v>
      </c>
      <c r="T9741">
        <v>0</v>
      </c>
      <c r="U9741">
        <v>4</v>
      </c>
      <c r="V9741">
        <v>280</v>
      </c>
      <c r="W9741" t="s">
        <v>41</v>
      </c>
      <c r="X9741" t="s">
        <v>46791</v>
      </c>
      <c r="Y9741" t="s">
        <v>81</v>
      </c>
      <c r="Z9741" s="1">
        <v>45226</v>
      </c>
      <c r="AA9741" s="2">
        <v>0.98638888888888887</v>
      </c>
      <c r="AB9741" s="2">
        <v>0.20781249999999998</v>
      </c>
      <c r="AC9741" t="s">
        <v>45</v>
      </c>
      <c r="AD9741" t="s">
        <v>44</v>
      </c>
      <c r="AE9741" t="s">
        <v>44</v>
      </c>
      <c r="AF9741">
        <v>70</v>
      </c>
    </row>
    <row r="9742" spans="1:32">
      <c r="A9742">
        <v>36457</v>
      </c>
      <c r="B9742">
        <v>35557</v>
      </c>
      <c r="C9742" t="s">
        <v>7375</v>
      </c>
      <c r="D9742" t="s">
        <v>1902</v>
      </c>
      <c r="E9742" t="s">
        <v>34</v>
      </c>
      <c r="F9742" t="s">
        <v>46792</v>
      </c>
      <c r="G9742">
        <v>5895106225</v>
      </c>
      <c r="H9742" t="s">
        <v>86</v>
      </c>
      <c r="I9742" s="1">
        <v>32483</v>
      </c>
      <c r="J9742" t="s">
        <v>46793</v>
      </c>
      <c r="K9742" t="s">
        <v>24046</v>
      </c>
      <c r="L9742">
        <v>18812</v>
      </c>
      <c r="M9742" t="s">
        <v>86</v>
      </c>
      <c r="N9742" s="1">
        <v>45297</v>
      </c>
      <c r="O9742" s="1">
        <v>45299</v>
      </c>
      <c r="P9742">
        <v>96</v>
      </c>
      <c r="Q9742">
        <v>4</v>
      </c>
      <c r="R9742" t="s">
        <v>40</v>
      </c>
      <c r="S9742">
        <v>1</v>
      </c>
      <c r="T9742">
        <v>1</v>
      </c>
      <c r="U9742">
        <v>2</v>
      </c>
      <c r="V9742">
        <v>432</v>
      </c>
      <c r="W9742" t="s">
        <v>54</v>
      </c>
      <c r="X9742" t="s">
        <v>46794</v>
      </c>
      <c r="Y9742" t="s">
        <v>81</v>
      </c>
      <c r="Z9742" s="1">
        <v>45286</v>
      </c>
      <c r="AA9742" s="2">
        <v>0.31680555555555556</v>
      </c>
      <c r="AB9742" s="2">
        <v>0.45572916666666669</v>
      </c>
      <c r="AC9742" t="s">
        <v>44</v>
      </c>
      <c r="AD9742" t="s">
        <v>45</v>
      </c>
      <c r="AE9742" t="s">
        <v>45</v>
      </c>
      <c r="AF9742">
        <v>216</v>
      </c>
    </row>
    <row r="9743" spans="1:32">
      <c r="A9743">
        <v>36460</v>
      </c>
      <c r="B9743">
        <v>35560</v>
      </c>
      <c r="C9743" t="s">
        <v>702</v>
      </c>
      <c r="D9743" t="s">
        <v>4286</v>
      </c>
      <c r="E9743" t="s">
        <v>48</v>
      </c>
      <c r="F9743" t="s">
        <v>46795</v>
      </c>
      <c r="G9743" t="s">
        <v>46796</v>
      </c>
      <c r="H9743" t="s">
        <v>309</v>
      </c>
      <c r="I9743" s="1">
        <v>19659</v>
      </c>
      <c r="J9743" t="s">
        <v>46797</v>
      </c>
      <c r="K9743" t="s">
        <v>46798</v>
      </c>
      <c r="L9743">
        <v>24248</v>
      </c>
      <c r="M9743" t="s">
        <v>309</v>
      </c>
      <c r="N9743" s="1">
        <v>45037</v>
      </c>
      <c r="O9743" s="1">
        <v>45040</v>
      </c>
      <c r="P9743">
        <v>21</v>
      </c>
      <c r="Q9743">
        <v>1</v>
      </c>
      <c r="R9743" t="s">
        <v>40</v>
      </c>
      <c r="S9743">
        <v>3</v>
      </c>
      <c r="T9743">
        <v>2</v>
      </c>
      <c r="U9743">
        <v>3</v>
      </c>
      <c r="V9743">
        <v>645</v>
      </c>
      <c r="W9743" t="s">
        <v>41</v>
      </c>
      <c r="X9743" t="s">
        <v>46799</v>
      </c>
      <c r="Y9743" t="s">
        <v>81</v>
      </c>
      <c r="Z9743" s="1">
        <v>45009</v>
      </c>
      <c r="AA9743" s="2">
        <v>0.17634259259259258</v>
      </c>
      <c r="AB9743" s="2">
        <v>0.59050925925925923</v>
      </c>
      <c r="AC9743" t="s">
        <v>44</v>
      </c>
      <c r="AD9743" t="s">
        <v>45</v>
      </c>
      <c r="AE9743" t="s">
        <v>44</v>
      </c>
      <c r="AF9743">
        <v>215</v>
      </c>
    </row>
    <row r="9744" spans="1:32">
      <c r="A9744">
        <v>36474</v>
      </c>
      <c r="B9744">
        <v>35574</v>
      </c>
      <c r="C9744" t="s">
        <v>1328</v>
      </c>
      <c r="D9744" t="s">
        <v>1368</v>
      </c>
      <c r="E9744" t="s">
        <v>34</v>
      </c>
      <c r="F9744" t="s">
        <v>46800</v>
      </c>
      <c r="G9744" t="s">
        <v>46801</v>
      </c>
      <c r="H9744" t="s">
        <v>77</v>
      </c>
      <c r="I9744" s="1">
        <v>24949</v>
      </c>
      <c r="J9744" t="s">
        <v>46802</v>
      </c>
      <c r="K9744" t="s">
        <v>17746</v>
      </c>
      <c r="L9744">
        <v>18137</v>
      </c>
      <c r="M9744" t="s">
        <v>77</v>
      </c>
      <c r="N9744" s="1">
        <v>44959</v>
      </c>
      <c r="O9744" s="1">
        <v>44961</v>
      </c>
      <c r="P9744">
        <v>4</v>
      </c>
      <c r="Q9744">
        <v>1</v>
      </c>
      <c r="R9744" t="s">
        <v>53</v>
      </c>
      <c r="S9744">
        <v>4</v>
      </c>
      <c r="T9744">
        <v>0</v>
      </c>
      <c r="U9744">
        <v>2</v>
      </c>
      <c r="V9744">
        <v>256</v>
      </c>
      <c r="W9744" t="s">
        <v>54</v>
      </c>
      <c r="X9744" t="s">
        <v>46803</v>
      </c>
      <c r="Y9744" t="s">
        <v>43</v>
      </c>
      <c r="Z9744" s="1">
        <v>44949</v>
      </c>
      <c r="AA9744" s="2">
        <v>0.9119560185185186</v>
      </c>
      <c r="AB9744" s="2">
        <v>0.59815972222222225</v>
      </c>
      <c r="AC9744" t="s">
        <v>44</v>
      </c>
      <c r="AD9744" t="s">
        <v>45</v>
      </c>
      <c r="AE9744" t="s">
        <v>45</v>
      </c>
      <c r="AF9744">
        <v>128</v>
      </c>
    </row>
    <row r="9745" spans="1:32">
      <c r="A9745">
        <v>36475</v>
      </c>
      <c r="B9745">
        <v>35575</v>
      </c>
      <c r="C9745" t="s">
        <v>2144</v>
      </c>
      <c r="D9745" t="s">
        <v>7299</v>
      </c>
      <c r="E9745" t="s">
        <v>48</v>
      </c>
      <c r="F9745" t="s">
        <v>46804</v>
      </c>
      <c r="G9745" t="s">
        <v>46805</v>
      </c>
      <c r="H9745" t="s">
        <v>171</v>
      </c>
      <c r="I9745" s="1">
        <v>30925</v>
      </c>
      <c r="J9745" t="s">
        <v>46806</v>
      </c>
      <c r="K9745" t="s">
        <v>2159</v>
      </c>
      <c r="L9745">
        <v>88685</v>
      </c>
      <c r="M9745" t="s">
        <v>171</v>
      </c>
      <c r="N9745" s="1">
        <v>45309</v>
      </c>
      <c r="O9745" s="1">
        <v>45312</v>
      </c>
      <c r="P9745">
        <v>26</v>
      </c>
      <c r="Q9745">
        <v>2</v>
      </c>
      <c r="R9745" t="s">
        <v>63</v>
      </c>
      <c r="S9745">
        <v>2</v>
      </c>
      <c r="T9745">
        <v>0</v>
      </c>
      <c r="U9745">
        <v>3</v>
      </c>
      <c r="V9745">
        <v>249</v>
      </c>
      <c r="W9745" t="s">
        <v>54</v>
      </c>
      <c r="X9745" t="s">
        <v>46807</v>
      </c>
      <c r="Y9745" t="s">
        <v>81</v>
      </c>
      <c r="Z9745" s="1">
        <v>45284</v>
      </c>
      <c r="AA9745" s="2">
        <v>0.68188657407407405</v>
      </c>
      <c r="AB9745" s="2">
        <v>0.88033564814814813</v>
      </c>
      <c r="AC9745" t="s">
        <v>44</v>
      </c>
      <c r="AD9745" t="s">
        <v>44</v>
      </c>
      <c r="AE9745" t="s">
        <v>44</v>
      </c>
      <c r="AF9745">
        <v>83</v>
      </c>
    </row>
    <row r="9746" spans="1:32">
      <c r="A9746">
        <v>36476</v>
      </c>
      <c r="B9746">
        <v>35576</v>
      </c>
      <c r="C9746" t="s">
        <v>2219</v>
      </c>
      <c r="D9746" t="s">
        <v>1493</v>
      </c>
      <c r="E9746" t="s">
        <v>34</v>
      </c>
      <c r="F9746" t="s">
        <v>46808</v>
      </c>
      <c r="G9746" t="s">
        <v>46809</v>
      </c>
      <c r="H9746" t="s">
        <v>225</v>
      </c>
      <c r="I9746" s="1">
        <v>28948</v>
      </c>
      <c r="J9746" t="s">
        <v>46810</v>
      </c>
      <c r="K9746" t="s">
        <v>46811</v>
      </c>
      <c r="L9746">
        <v>80612</v>
      </c>
      <c r="M9746" t="s">
        <v>225</v>
      </c>
      <c r="N9746" s="1">
        <v>45184</v>
      </c>
      <c r="O9746" s="1">
        <v>45188</v>
      </c>
      <c r="P9746">
        <v>16</v>
      </c>
      <c r="Q9746">
        <v>1</v>
      </c>
      <c r="R9746" t="s">
        <v>53</v>
      </c>
      <c r="S9746">
        <v>4</v>
      </c>
      <c r="T9746">
        <v>1</v>
      </c>
      <c r="U9746">
        <v>4</v>
      </c>
      <c r="V9746">
        <v>596</v>
      </c>
      <c r="W9746" t="s">
        <v>54</v>
      </c>
      <c r="X9746" t="s">
        <v>46812</v>
      </c>
      <c r="Y9746" t="s">
        <v>81</v>
      </c>
      <c r="Z9746" s="1">
        <v>45163</v>
      </c>
      <c r="AA9746" s="2">
        <v>0.22096064814814817</v>
      </c>
      <c r="AB9746" s="2">
        <v>0.18182870370370371</v>
      </c>
      <c r="AC9746" t="s">
        <v>45</v>
      </c>
      <c r="AD9746" t="s">
        <v>45</v>
      </c>
      <c r="AE9746" t="s">
        <v>44</v>
      </c>
      <c r="AF9746">
        <v>149</v>
      </c>
    </row>
    <row r="9747" spans="1:32">
      <c r="A9747">
        <v>36479</v>
      </c>
      <c r="B9747">
        <v>35579</v>
      </c>
      <c r="C9747" t="s">
        <v>6557</v>
      </c>
      <c r="D9747" t="s">
        <v>3961</v>
      </c>
      <c r="E9747" t="s">
        <v>48</v>
      </c>
      <c r="F9747" t="s">
        <v>46813</v>
      </c>
      <c r="G9747" t="s">
        <v>46814</v>
      </c>
      <c r="H9747" t="s">
        <v>280</v>
      </c>
      <c r="I9747" s="1">
        <v>16045</v>
      </c>
      <c r="J9747" t="s">
        <v>46815</v>
      </c>
      <c r="K9747" t="s">
        <v>46816</v>
      </c>
      <c r="L9747">
        <v>8303</v>
      </c>
      <c r="M9747" t="s">
        <v>280</v>
      </c>
      <c r="N9747" s="1">
        <v>45171</v>
      </c>
      <c r="O9747" s="1">
        <v>45172</v>
      </c>
      <c r="P9747">
        <v>50</v>
      </c>
      <c r="Q9747">
        <v>2</v>
      </c>
      <c r="R9747" t="s">
        <v>63</v>
      </c>
      <c r="S9747">
        <v>3</v>
      </c>
      <c r="T9747">
        <v>2</v>
      </c>
      <c r="U9747">
        <v>1</v>
      </c>
      <c r="V9747">
        <v>77</v>
      </c>
      <c r="W9747" t="s">
        <v>41</v>
      </c>
      <c r="X9747" t="s">
        <v>46817</v>
      </c>
      <c r="Y9747" t="s">
        <v>43</v>
      </c>
      <c r="Z9747" s="1">
        <v>45134</v>
      </c>
      <c r="AA9747" s="2">
        <v>0.95319444444444434</v>
      </c>
      <c r="AB9747" s="2">
        <v>0.58770833333333339</v>
      </c>
      <c r="AC9747" t="s">
        <v>44</v>
      </c>
      <c r="AD9747" t="s">
        <v>45</v>
      </c>
      <c r="AE9747" t="s">
        <v>44</v>
      </c>
      <c r="AF9747">
        <v>77</v>
      </c>
    </row>
    <row r="9748" spans="1:32">
      <c r="A9748">
        <v>36481</v>
      </c>
      <c r="B9748">
        <v>35581</v>
      </c>
      <c r="C9748" t="s">
        <v>1857</v>
      </c>
      <c r="D9748" t="s">
        <v>441</v>
      </c>
      <c r="E9748" t="s">
        <v>34</v>
      </c>
      <c r="F9748" t="s">
        <v>46818</v>
      </c>
      <c r="G9748">
        <v>8652979171</v>
      </c>
      <c r="H9748" t="s">
        <v>225</v>
      </c>
      <c r="I9748" s="1">
        <v>31238</v>
      </c>
      <c r="J9748" t="s">
        <v>46819</v>
      </c>
      <c r="K9748" t="s">
        <v>22191</v>
      </c>
      <c r="L9748">
        <v>80010</v>
      </c>
      <c r="M9748" t="s">
        <v>225</v>
      </c>
      <c r="N9748" s="1">
        <v>45138</v>
      </c>
      <c r="O9748" s="1">
        <v>45142</v>
      </c>
      <c r="P9748">
        <v>60</v>
      </c>
      <c r="Q9748">
        <v>3</v>
      </c>
      <c r="R9748" t="s">
        <v>40</v>
      </c>
      <c r="S9748">
        <v>4</v>
      </c>
      <c r="T9748">
        <v>0</v>
      </c>
      <c r="U9748">
        <v>4</v>
      </c>
      <c r="V9748">
        <v>884</v>
      </c>
      <c r="W9748" t="s">
        <v>41</v>
      </c>
      <c r="X9748" t="s">
        <v>46820</v>
      </c>
      <c r="Y9748" t="s">
        <v>6</v>
      </c>
      <c r="Z9748" s="1">
        <v>45110</v>
      </c>
      <c r="AA9748" s="2">
        <v>0.91980324074074071</v>
      </c>
      <c r="AB9748" s="2">
        <v>0.80744212962962969</v>
      </c>
      <c r="AC9748" t="s">
        <v>45</v>
      </c>
      <c r="AD9748" t="s">
        <v>44</v>
      </c>
      <c r="AE9748" t="s">
        <v>44</v>
      </c>
      <c r="AF9748">
        <v>221</v>
      </c>
    </row>
    <row r="9749" spans="1:32">
      <c r="A9749">
        <v>36484</v>
      </c>
      <c r="B9749">
        <v>35584</v>
      </c>
      <c r="C9749" t="s">
        <v>46821</v>
      </c>
      <c r="D9749" t="s">
        <v>11727</v>
      </c>
      <c r="E9749" t="s">
        <v>34</v>
      </c>
      <c r="F9749" t="s">
        <v>46822</v>
      </c>
      <c r="G9749" t="s">
        <v>46823</v>
      </c>
      <c r="H9749" t="s">
        <v>77</v>
      </c>
      <c r="I9749" s="1">
        <v>18130</v>
      </c>
      <c r="J9749" t="s">
        <v>46824</v>
      </c>
      <c r="K9749" t="s">
        <v>46825</v>
      </c>
      <c r="L9749">
        <v>51639</v>
      </c>
      <c r="M9749" t="s">
        <v>77</v>
      </c>
      <c r="N9749" s="1">
        <v>44962</v>
      </c>
      <c r="O9749" s="1">
        <v>44964</v>
      </c>
      <c r="P9749">
        <v>22</v>
      </c>
      <c r="Q9749">
        <v>1</v>
      </c>
      <c r="R9749" t="s">
        <v>53</v>
      </c>
      <c r="S9749">
        <v>4</v>
      </c>
      <c r="T9749">
        <v>1</v>
      </c>
      <c r="U9749">
        <v>2</v>
      </c>
      <c r="V9749">
        <v>254</v>
      </c>
      <c r="W9749" t="s">
        <v>41</v>
      </c>
      <c r="X9749" t="s">
        <v>46826</v>
      </c>
      <c r="Y9749" t="s">
        <v>65</v>
      </c>
      <c r="Z9749" s="1">
        <v>44930</v>
      </c>
      <c r="AA9749" s="2">
        <v>0.31678240740740743</v>
      </c>
      <c r="AB9749" s="2">
        <v>0.170625</v>
      </c>
      <c r="AC9749" t="s">
        <v>45</v>
      </c>
      <c r="AD9749" t="s">
        <v>44</v>
      </c>
      <c r="AE9749" t="s">
        <v>44</v>
      </c>
      <c r="AF9749">
        <v>127</v>
      </c>
    </row>
    <row r="9750" spans="1:32">
      <c r="A9750">
        <v>36488</v>
      </c>
      <c r="B9750">
        <v>35588</v>
      </c>
      <c r="C9750" t="s">
        <v>3700</v>
      </c>
      <c r="D9750" t="s">
        <v>4189</v>
      </c>
      <c r="E9750" t="s">
        <v>34</v>
      </c>
      <c r="F9750" t="s">
        <v>46827</v>
      </c>
      <c r="G9750" t="s">
        <v>46828</v>
      </c>
      <c r="H9750" t="s">
        <v>122</v>
      </c>
      <c r="I9750" s="1">
        <v>32743</v>
      </c>
      <c r="J9750" t="s">
        <v>46829</v>
      </c>
      <c r="K9750" t="s">
        <v>46830</v>
      </c>
      <c r="L9750">
        <v>17534</v>
      </c>
      <c r="M9750" t="s">
        <v>122</v>
      </c>
      <c r="N9750" s="1">
        <v>45193</v>
      </c>
      <c r="O9750" s="1">
        <v>45195</v>
      </c>
      <c r="P9750">
        <v>88</v>
      </c>
      <c r="Q9750">
        <v>4</v>
      </c>
      <c r="R9750" t="s">
        <v>53</v>
      </c>
      <c r="S9750">
        <v>1</v>
      </c>
      <c r="T9750">
        <v>2</v>
      </c>
      <c r="U9750">
        <v>2</v>
      </c>
      <c r="V9750">
        <v>244</v>
      </c>
      <c r="W9750" t="s">
        <v>54</v>
      </c>
      <c r="X9750" t="s">
        <v>46831</v>
      </c>
      <c r="Y9750" t="s">
        <v>6</v>
      </c>
      <c r="Z9750" s="1">
        <v>45183</v>
      </c>
      <c r="AA9750" s="2">
        <v>0.26024305555555555</v>
      </c>
      <c r="AB9750" s="2">
        <v>7.1365740740740743E-2</v>
      </c>
      <c r="AC9750" t="s">
        <v>45</v>
      </c>
      <c r="AD9750" t="s">
        <v>45</v>
      </c>
      <c r="AE9750" t="s">
        <v>45</v>
      </c>
      <c r="AF9750">
        <v>122</v>
      </c>
    </row>
    <row r="9751" spans="1:32">
      <c r="A9751">
        <v>36495</v>
      </c>
      <c r="B9751">
        <v>35595</v>
      </c>
      <c r="C9751" t="s">
        <v>859</v>
      </c>
      <c r="D9751" t="s">
        <v>6569</v>
      </c>
      <c r="E9751" t="s">
        <v>48</v>
      </c>
      <c r="F9751" t="s">
        <v>46832</v>
      </c>
      <c r="G9751">
        <f>1-473-899-4209</f>
        <v>-5580</v>
      </c>
      <c r="H9751" t="s">
        <v>1442</v>
      </c>
      <c r="I9751" s="1">
        <v>28396</v>
      </c>
      <c r="J9751" t="s">
        <v>46833</v>
      </c>
      <c r="K9751" t="s">
        <v>46834</v>
      </c>
      <c r="L9751">
        <v>14767</v>
      </c>
      <c r="M9751" t="s">
        <v>1442</v>
      </c>
      <c r="N9751" s="1">
        <v>45237</v>
      </c>
      <c r="O9751" s="1">
        <v>45238</v>
      </c>
      <c r="P9751">
        <v>58</v>
      </c>
      <c r="Q9751">
        <v>3</v>
      </c>
      <c r="R9751" t="s">
        <v>53</v>
      </c>
      <c r="S9751">
        <v>3</v>
      </c>
      <c r="T9751">
        <v>2</v>
      </c>
      <c r="U9751">
        <v>1</v>
      </c>
      <c r="V9751">
        <v>140</v>
      </c>
      <c r="W9751" t="s">
        <v>41</v>
      </c>
      <c r="X9751" t="s">
        <v>46835</v>
      </c>
      <c r="Y9751" t="s">
        <v>65</v>
      </c>
      <c r="Z9751" s="1">
        <v>45212</v>
      </c>
      <c r="AA9751" s="2">
        <v>0.22758101851851853</v>
      </c>
      <c r="AB9751" s="2">
        <v>0.85167824074074072</v>
      </c>
      <c r="AC9751" t="s">
        <v>44</v>
      </c>
      <c r="AD9751" t="s">
        <v>45</v>
      </c>
      <c r="AE9751" t="s">
        <v>44</v>
      </c>
      <c r="AF9751">
        <v>140</v>
      </c>
    </row>
    <row r="9752" spans="1:32">
      <c r="A9752">
        <v>36496</v>
      </c>
      <c r="B9752">
        <v>35596</v>
      </c>
      <c r="C9752" t="s">
        <v>3569</v>
      </c>
      <c r="D9752" t="s">
        <v>1002</v>
      </c>
      <c r="E9752" t="s">
        <v>48</v>
      </c>
      <c r="F9752" t="s">
        <v>46836</v>
      </c>
      <c r="G9752" t="s">
        <v>46837</v>
      </c>
      <c r="H9752" t="s">
        <v>37</v>
      </c>
      <c r="I9752" s="1">
        <v>31601</v>
      </c>
      <c r="J9752" t="s">
        <v>46838</v>
      </c>
      <c r="K9752" t="s">
        <v>15247</v>
      </c>
      <c r="L9752">
        <v>17133</v>
      </c>
      <c r="M9752" t="s">
        <v>37</v>
      </c>
      <c r="N9752" s="1">
        <v>45270</v>
      </c>
      <c r="O9752" s="1">
        <v>45273</v>
      </c>
      <c r="P9752">
        <v>7</v>
      </c>
      <c r="Q9752">
        <v>1</v>
      </c>
      <c r="R9752" t="s">
        <v>53</v>
      </c>
      <c r="S9752">
        <v>3</v>
      </c>
      <c r="T9752">
        <v>2</v>
      </c>
      <c r="U9752">
        <v>3</v>
      </c>
      <c r="V9752">
        <v>423</v>
      </c>
      <c r="W9752" t="s">
        <v>41</v>
      </c>
      <c r="X9752" t="s">
        <v>46839</v>
      </c>
      <c r="Y9752" t="s">
        <v>81</v>
      </c>
      <c r="Z9752" s="1">
        <v>45258</v>
      </c>
      <c r="AA9752" s="2">
        <v>0.7160185185185185</v>
      </c>
      <c r="AB9752" s="2">
        <v>0.49025462962962968</v>
      </c>
      <c r="AC9752" t="s">
        <v>44</v>
      </c>
      <c r="AD9752" t="s">
        <v>44</v>
      </c>
      <c r="AE9752" t="s">
        <v>45</v>
      </c>
      <c r="AF9752">
        <v>141</v>
      </c>
    </row>
    <row r="9753" spans="1:32">
      <c r="A9753">
        <v>36499</v>
      </c>
      <c r="B9753">
        <v>35599</v>
      </c>
      <c r="C9753" t="s">
        <v>908</v>
      </c>
      <c r="D9753" t="s">
        <v>13843</v>
      </c>
      <c r="E9753" t="s">
        <v>34</v>
      </c>
      <c r="F9753" t="s">
        <v>46840</v>
      </c>
      <c r="G9753" t="s">
        <v>46841</v>
      </c>
      <c r="H9753" t="s">
        <v>1301</v>
      </c>
      <c r="I9753" s="1">
        <v>32897</v>
      </c>
      <c r="J9753" t="s">
        <v>46842</v>
      </c>
      <c r="K9753" t="s">
        <v>46843</v>
      </c>
      <c r="L9753">
        <v>33878</v>
      </c>
      <c r="M9753" t="s">
        <v>1301</v>
      </c>
      <c r="N9753" s="1">
        <v>44986</v>
      </c>
      <c r="O9753" s="1">
        <v>44988</v>
      </c>
      <c r="P9753">
        <v>71</v>
      </c>
      <c r="Q9753">
        <v>3</v>
      </c>
      <c r="R9753" t="s">
        <v>63</v>
      </c>
      <c r="S9753">
        <v>1</v>
      </c>
      <c r="T9753">
        <v>2</v>
      </c>
      <c r="U9753">
        <v>2</v>
      </c>
      <c r="V9753">
        <v>158</v>
      </c>
      <c r="W9753" t="s">
        <v>41</v>
      </c>
      <c r="X9753" t="s">
        <v>46844</v>
      </c>
      <c r="Y9753" t="s">
        <v>81</v>
      </c>
      <c r="Z9753" s="1">
        <v>44955</v>
      </c>
      <c r="AA9753" s="2">
        <v>0.60025462962962961</v>
      </c>
      <c r="AB9753" s="2">
        <v>0.24706018518518516</v>
      </c>
      <c r="AC9753" t="s">
        <v>44</v>
      </c>
      <c r="AD9753" t="s">
        <v>44</v>
      </c>
      <c r="AE9753" t="s">
        <v>45</v>
      </c>
      <c r="AF9753">
        <v>79</v>
      </c>
    </row>
    <row r="9754" spans="1:32">
      <c r="A9754">
        <v>36501</v>
      </c>
      <c r="B9754">
        <v>35601</v>
      </c>
      <c r="C9754" t="s">
        <v>4542</v>
      </c>
      <c r="D9754" t="s">
        <v>47</v>
      </c>
      <c r="E9754" t="s">
        <v>34</v>
      </c>
      <c r="F9754" t="s">
        <v>42691</v>
      </c>
      <c r="G9754" t="s">
        <v>46845</v>
      </c>
      <c r="H9754" t="s">
        <v>418</v>
      </c>
      <c r="I9754" s="1">
        <v>37602</v>
      </c>
      <c r="J9754" t="s">
        <v>46846</v>
      </c>
      <c r="K9754" t="s">
        <v>46847</v>
      </c>
      <c r="L9754">
        <v>53328</v>
      </c>
      <c r="M9754" t="s">
        <v>418</v>
      </c>
      <c r="N9754" s="1">
        <v>45146</v>
      </c>
      <c r="O9754" s="1">
        <v>45148</v>
      </c>
      <c r="P9754">
        <v>29</v>
      </c>
      <c r="Q9754">
        <v>2</v>
      </c>
      <c r="R9754" t="s">
        <v>63</v>
      </c>
      <c r="S9754">
        <v>1</v>
      </c>
      <c r="T9754">
        <v>1</v>
      </c>
      <c r="U9754">
        <v>2</v>
      </c>
      <c r="V9754">
        <v>146</v>
      </c>
      <c r="W9754" t="s">
        <v>54</v>
      </c>
      <c r="X9754" t="s">
        <v>46848</v>
      </c>
      <c r="Y9754" t="s">
        <v>65</v>
      </c>
      <c r="Z9754" s="1">
        <v>45110</v>
      </c>
      <c r="AA9754" s="2">
        <v>0.80792824074074077</v>
      </c>
      <c r="AB9754" s="2">
        <v>0.31534722222222222</v>
      </c>
      <c r="AC9754" t="s">
        <v>44</v>
      </c>
      <c r="AD9754" t="s">
        <v>45</v>
      </c>
      <c r="AE9754" t="s">
        <v>44</v>
      </c>
      <c r="AF9754">
        <v>73</v>
      </c>
    </row>
    <row r="9755" spans="1:32">
      <c r="A9755">
        <v>36504</v>
      </c>
      <c r="B9755">
        <v>35604</v>
      </c>
      <c r="C9755" t="s">
        <v>327</v>
      </c>
      <c r="D9755" t="s">
        <v>20407</v>
      </c>
      <c r="E9755" t="s">
        <v>48</v>
      </c>
      <c r="F9755" t="s">
        <v>46849</v>
      </c>
      <c r="G9755" t="s">
        <v>46850</v>
      </c>
      <c r="H9755" t="s">
        <v>94</v>
      </c>
      <c r="I9755" s="1">
        <v>30238</v>
      </c>
      <c r="J9755" t="s">
        <v>46851</v>
      </c>
      <c r="K9755" t="s">
        <v>1143</v>
      </c>
      <c r="L9755">
        <v>28991</v>
      </c>
      <c r="M9755" t="s">
        <v>94</v>
      </c>
      <c r="N9755" s="1">
        <v>44949</v>
      </c>
      <c r="O9755" s="1">
        <v>44952</v>
      </c>
      <c r="P9755">
        <v>87</v>
      </c>
      <c r="Q9755">
        <v>4</v>
      </c>
      <c r="R9755" t="s">
        <v>40</v>
      </c>
      <c r="S9755">
        <v>2</v>
      </c>
      <c r="T9755">
        <v>0</v>
      </c>
      <c r="U9755">
        <v>3</v>
      </c>
      <c r="V9755">
        <v>729</v>
      </c>
      <c r="W9755" t="s">
        <v>54</v>
      </c>
      <c r="X9755" t="s">
        <v>46852</v>
      </c>
      <c r="Y9755" t="s">
        <v>65</v>
      </c>
      <c r="Z9755" s="1">
        <v>44944</v>
      </c>
      <c r="AA9755" s="2">
        <v>0.91251157407407402</v>
      </c>
      <c r="AB9755" s="2">
        <v>0.67358796296296297</v>
      </c>
      <c r="AC9755" t="s">
        <v>44</v>
      </c>
      <c r="AD9755" t="s">
        <v>44</v>
      </c>
      <c r="AE9755" t="s">
        <v>45</v>
      </c>
      <c r="AF9755">
        <v>243</v>
      </c>
    </row>
    <row r="9756" spans="1:32">
      <c r="A9756">
        <v>36507</v>
      </c>
      <c r="B9756">
        <v>35607</v>
      </c>
      <c r="C9756" t="s">
        <v>662</v>
      </c>
      <c r="D9756" t="s">
        <v>10055</v>
      </c>
      <c r="E9756" t="s">
        <v>34</v>
      </c>
      <c r="F9756" t="s">
        <v>46853</v>
      </c>
      <c r="G9756" t="s">
        <v>46854</v>
      </c>
      <c r="H9756" t="s">
        <v>122</v>
      </c>
      <c r="I9756" s="1">
        <v>23433</v>
      </c>
      <c r="J9756" t="s">
        <v>46855</v>
      </c>
      <c r="K9756" t="s">
        <v>46856</v>
      </c>
      <c r="L9756">
        <v>47791</v>
      </c>
      <c r="M9756" t="s">
        <v>122</v>
      </c>
      <c r="N9756" s="1">
        <v>45003</v>
      </c>
      <c r="O9756" s="1">
        <v>45008</v>
      </c>
      <c r="P9756">
        <v>33</v>
      </c>
      <c r="Q9756">
        <v>2</v>
      </c>
      <c r="R9756" t="s">
        <v>40</v>
      </c>
      <c r="S9756">
        <v>1</v>
      </c>
      <c r="T9756">
        <v>0</v>
      </c>
      <c r="U9756">
        <v>5</v>
      </c>
      <c r="V9756">
        <v>1070</v>
      </c>
      <c r="W9756" t="s">
        <v>41</v>
      </c>
      <c r="X9756" t="s">
        <v>46857</v>
      </c>
      <c r="Y9756" t="s">
        <v>43</v>
      </c>
      <c r="Z9756" s="1">
        <v>44966</v>
      </c>
      <c r="AA9756" s="2">
        <v>0.94060185185185186</v>
      </c>
      <c r="AB9756" s="2">
        <v>0.89765046296296302</v>
      </c>
      <c r="AC9756" t="s">
        <v>45</v>
      </c>
      <c r="AD9756" t="s">
        <v>44</v>
      </c>
      <c r="AE9756" t="s">
        <v>45</v>
      </c>
      <c r="AF9756">
        <v>214</v>
      </c>
    </row>
    <row r="9757" spans="1:32">
      <c r="A9757">
        <v>36518</v>
      </c>
      <c r="B9757">
        <v>35618</v>
      </c>
      <c r="C9757" t="s">
        <v>321</v>
      </c>
      <c r="D9757" t="s">
        <v>428</v>
      </c>
      <c r="E9757" t="s">
        <v>48</v>
      </c>
      <c r="F9757" t="s">
        <v>46858</v>
      </c>
      <c r="G9757" t="s">
        <v>46859</v>
      </c>
      <c r="H9757" t="s">
        <v>129</v>
      </c>
      <c r="I9757" s="1">
        <v>36066</v>
      </c>
      <c r="J9757" t="s">
        <v>46860</v>
      </c>
      <c r="K9757" t="s">
        <v>46861</v>
      </c>
      <c r="L9757">
        <v>57088</v>
      </c>
      <c r="M9757" t="s">
        <v>129</v>
      </c>
      <c r="N9757" s="1">
        <v>45154</v>
      </c>
      <c r="O9757" s="1">
        <v>45155</v>
      </c>
      <c r="P9757">
        <v>77</v>
      </c>
      <c r="Q9757">
        <v>4</v>
      </c>
      <c r="R9757" t="s">
        <v>63</v>
      </c>
      <c r="S9757">
        <v>3</v>
      </c>
      <c r="T9757">
        <v>1</v>
      </c>
      <c r="U9757">
        <v>1</v>
      </c>
      <c r="V9757">
        <v>76</v>
      </c>
      <c r="W9757" t="s">
        <v>41</v>
      </c>
      <c r="X9757" t="s">
        <v>46862</v>
      </c>
      <c r="Y9757" t="s">
        <v>65</v>
      </c>
      <c r="Z9757" s="1">
        <v>45124</v>
      </c>
      <c r="AA9757" s="2">
        <v>0.69145833333333329</v>
      </c>
      <c r="AB9757" s="2">
        <v>7.1678240740740737E-2</v>
      </c>
      <c r="AC9757" t="s">
        <v>44</v>
      </c>
      <c r="AD9757" t="s">
        <v>45</v>
      </c>
      <c r="AE9757" t="s">
        <v>44</v>
      </c>
      <c r="AF9757">
        <v>76</v>
      </c>
    </row>
    <row r="9758" spans="1:32">
      <c r="A9758">
        <v>36520</v>
      </c>
      <c r="B9758">
        <v>35620</v>
      </c>
      <c r="C9758" t="s">
        <v>1527</v>
      </c>
      <c r="D9758" t="s">
        <v>4610</v>
      </c>
      <c r="E9758" t="s">
        <v>48</v>
      </c>
      <c r="F9758" t="s">
        <v>46863</v>
      </c>
      <c r="G9758" t="s">
        <v>46864</v>
      </c>
      <c r="H9758" t="s">
        <v>50</v>
      </c>
      <c r="I9758" s="1">
        <v>25144</v>
      </c>
      <c r="J9758" t="s">
        <v>46865</v>
      </c>
      <c r="K9758" t="s">
        <v>46866</v>
      </c>
      <c r="L9758">
        <v>7035</v>
      </c>
      <c r="M9758" t="s">
        <v>50</v>
      </c>
      <c r="N9758" s="1">
        <v>45139</v>
      </c>
      <c r="O9758" s="1">
        <v>45144</v>
      </c>
      <c r="P9758">
        <v>14</v>
      </c>
      <c r="Q9758">
        <v>1</v>
      </c>
      <c r="R9758" t="s">
        <v>63</v>
      </c>
      <c r="S9758">
        <v>4</v>
      </c>
      <c r="T9758">
        <v>2</v>
      </c>
      <c r="U9758">
        <v>5</v>
      </c>
      <c r="V9758">
        <v>415</v>
      </c>
      <c r="W9758" t="s">
        <v>54</v>
      </c>
      <c r="X9758" t="s">
        <v>46867</v>
      </c>
      <c r="Y9758" t="s">
        <v>43</v>
      </c>
      <c r="Z9758" s="1">
        <v>45106</v>
      </c>
      <c r="AA9758" s="2">
        <v>7.8043981481481492E-2</v>
      </c>
      <c r="AB9758" s="2">
        <v>0.72509259259259251</v>
      </c>
      <c r="AC9758" t="s">
        <v>44</v>
      </c>
      <c r="AD9758" t="s">
        <v>44</v>
      </c>
      <c r="AE9758" t="s">
        <v>44</v>
      </c>
      <c r="AF9758">
        <v>83</v>
      </c>
    </row>
    <row r="9759" spans="1:32">
      <c r="A9759">
        <v>36522</v>
      </c>
      <c r="B9759">
        <v>35622</v>
      </c>
      <c r="C9759" t="s">
        <v>1386</v>
      </c>
      <c r="D9759" t="s">
        <v>20782</v>
      </c>
      <c r="E9759" t="s">
        <v>34</v>
      </c>
      <c r="F9759" t="s">
        <v>46868</v>
      </c>
      <c r="G9759" t="s">
        <v>46869</v>
      </c>
      <c r="H9759" t="s">
        <v>86</v>
      </c>
      <c r="I9759" s="1">
        <v>23535</v>
      </c>
      <c r="J9759" t="s">
        <v>46870</v>
      </c>
      <c r="K9759" t="s">
        <v>46871</v>
      </c>
      <c r="L9759">
        <v>3019</v>
      </c>
      <c r="M9759" t="s">
        <v>86</v>
      </c>
      <c r="N9759" s="1">
        <v>45264</v>
      </c>
      <c r="O9759" s="1">
        <v>45267</v>
      </c>
      <c r="P9759">
        <v>17</v>
      </c>
      <c r="Q9759">
        <v>1</v>
      </c>
      <c r="R9759" t="s">
        <v>63</v>
      </c>
      <c r="S9759">
        <v>2</v>
      </c>
      <c r="T9759">
        <v>0</v>
      </c>
      <c r="U9759">
        <v>3</v>
      </c>
      <c r="V9759">
        <v>180</v>
      </c>
      <c r="W9759" t="s">
        <v>41</v>
      </c>
      <c r="X9759" t="s">
        <v>46872</v>
      </c>
      <c r="Y9759" t="s">
        <v>6</v>
      </c>
      <c r="Z9759" s="1">
        <v>45242</v>
      </c>
      <c r="AA9759" s="2">
        <v>0.49319444444444444</v>
      </c>
      <c r="AB9759" s="2">
        <v>7.789351851851852E-3</v>
      </c>
      <c r="AC9759" t="s">
        <v>45</v>
      </c>
      <c r="AD9759" t="s">
        <v>45</v>
      </c>
      <c r="AE9759" t="s">
        <v>45</v>
      </c>
      <c r="AF9759">
        <v>60</v>
      </c>
    </row>
    <row r="9760" spans="1:32">
      <c r="A9760">
        <v>36525</v>
      </c>
      <c r="B9760">
        <v>35625</v>
      </c>
      <c r="C9760" t="s">
        <v>1335</v>
      </c>
      <c r="D9760" t="s">
        <v>2369</v>
      </c>
      <c r="E9760" t="s">
        <v>48</v>
      </c>
      <c r="F9760" t="s">
        <v>46873</v>
      </c>
      <c r="G9760" t="s">
        <v>46874</v>
      </c>
      <c r="H9760" t="s">
        <v>171</v>
      </c>
      <c r="I9760" s="1">
        <v>16287</v>
      </c>
      <c r="J9760" t="s">
        <v>46875</v>
      </c>
      <c r="K9760" t="s">
        <v>13153</v>
      </c>
      <c r="L9760">
        <v>25782</v>
      </c>
      <c r="M9760" t="s">
        <v>171</v>
      </c>
      <c r="N9760" s="1">
        <v>45152</v>
      </c>
      <c r="O9760" s="1">
        <v>45156</v>
      </c>
      <c r="P9760">
        <v>61</v>
      </c>
      <c r="Q9760">
        <v>3</v>
      </c>
      <c r="R9760" t="s">
        <v>53</v>
      </c>
      <c r="S9760">
        <v>3</v>
      </c>
      <c r="T9760">
        <v>0</v>
      </c>
      <c r="U9760">
        <v>4</v>
      </c>
      <c r="V9760">
        <v>540</v>
      </c>
      <c r="W9760" t="s">
        <v>41</v>
      </c>
      <c r="X9760" t="s">
        <v>46876</v>
      </c>
      <c r="Y9760" t="s">
        <v>81</v>
      </c>
      <c r="Z9760" s="1">
        <v>45125</v>
      </c>
      <c r="AA9760" s="2">
        <v>0.58728009259259262</v>
      </c>
      <c r="AB9760" s="2">
        <v>0.55208333333333337</v>
      </c>
      <c r="AC9760" t="s">
        <v>45</v>
      </c>
      <c r="AD9760" t="s">
        <v>44</v>
      </c>
      <c r="AE9760" t="s">
        <v>44</v>
      </c>
      <c r="AF9760">
        <v>135</v>
      </c>
    </row>
    <row r="9761" spans="1:32">
      <c r="A9761">
        <v>36531</v>
      </c>
      <c r="B9761">
        <v>35631</v>
      </c>
      <c r="C9761" t="s">
        <v>221</v>
      </c>
      <c r="D9761" t="s">
        <v>1228</v>
      </c>
      <c r="E9761" t="s">
        <v>34</v>
      </c>
      <c r="F9761" t="s">
        <v>46877</v>
      </c>
      <c r="G9761" t="s">
        <v>46878</v>
      </c>
      <c r="H9761" t="s">
        <v>330</v>
      </c>
      <c r="I9761" s="1">
        <v>35872</v>
      </c>
      <c r="J9761" t="s">
        <v>46879</v>
      </c>
      <c r="K9761" t="s">
        <v>46880</v>
      </c>
      <c r="L9761">
        <v>90800</v>
      </c>
      <c r="M9761" t="s">
        <v>330</v>
      </c>
      <c r="N9761" s="1">
        <v>44979</v>
      </c>
      <c r="O9761" s="1">
        <v>44981</v>
      </c>
      <c r="P9761">
        <v>76</v>
      </c>
      <c r="Q9761">
        <v>4</v>
      </c>
      <c r="R9761" t="s">
        <v>53</v>
      </c>
      <c r="S9761">
        <v>3</v>
      </c>
      <c r="T9761">
        <v>1</v>
      </c>
      <c r="U9761">
        <v>2</v>
      </c>
      <c r="V9761">
        <v>276</v>
      </c>
      <c r="W9761" t="s">
        <v>54</v>
      </c>
      <c r="X9761" t="s">
        <v>46881</v>
      </c>
      <c r="Y9761" t="s">
        <v>65</v>
      </c>
      <c r="Z9761" s="1">
        <v>44951</v>
      </c>
      <c r="AA9761" s="2">
        <v>0.44041666666666668</v>
      </c>
      <c r="AB9761" s="2">
        <v>0.29623842592592592</v>
      </c>
      <c r="AC9761" t="s">
        <v>45</v>
      </c>
      <c r="AD9761" t="s">
        <v>45</v>
      </c>
      <c r="AE9761" t="s">
        <v>44</v>
      </c>
      <c r="AF9761">
        <v>138</v>
      </c>
    </row>
    <row r="9762" spans="1:32">
      <c r="A9762">
        <v>36532</v>
      </c>
      <c r="B9762">
        <v>35632</v>
      </c>
      <c r="C9762" t="s">
        <v>590</v>
      </c>
      <c r="D9762" t="s">
        <v>18326</v>
      </c>
      <c r="E9762" t="s">
        <v>34</v>
      </c>
      <c r="F9762" t="s">
        <v>46882</v>
      </c>
      <c r="G9762" t="s">
        <v>46883</v>
      </c>
      <c r="H9762" t="s">
        <v>179</v>
      </c>
      <c r="I9762" s="1">
        <v>33827</v>
      </c>
      <c r="J9762" t="s">
        <v>46884</v>
      </c>
      <c r="K9762" t="s">
        <v>33221</v>
      </c>
      <c r="L9762">
        <v>46070</v>
      </c>
      <c r="M9762" t="s">
        <v>179</v>
      </c>
      <c r="N9762" s="1">
        <v>45205</v>
      </c>
      <c r="O9762" s="1">
        <v>45208</v>
      </c>
      <c r="P9762">
        <v>40</v>
      </c>
      <c r="Q9762">
        <v>2</v>
      </c>
      <c r="R9762" t="s">
        <v>53</v>
      </c>
      <c r="S9762">
        <v>3</v>
      </c>
      <c r="T9762">
        <v>2</v>
      </c>
      <c r="U9762">
        <v>3</v>
      </c>
      <c r="V9762">
        <v>375</v>
      </c>
      <c r="W9762" t="s">
        <v>54</v>
      </c>
      <c r="X9762" t="s">
        <v>46885</v>
      </c>
      <c r="Y9762" t="s">
        <v>43</v>
      </c>
      <c r="Z9762" s="1">
        <v>45196</v>
      </c>
      <c r="AA9762" s="2">
        <v>0.77752314814814805</v>
      </c>
      <c r="AB9762" s="2">
        <v>0.23811342592592591</v>
      </c>
      <c r="AC9762" t="s">
        <v>44</v>
      </c>
      <c r="AD9762" t="s">
        <v>44</v>
      </c>
      <c r="AE9762" t="s">
        <v>44</v>
      </c>
      <c r="AF9762">
        <v>125</v>
      </c>
    </row>
    <row r="9763" spans="1:32">
      <c r="A9763">
        <v>36536</v>
      </c>
      <c r="B9763">
        <v>35636</v>
      </c>
      <c r="C9763" t="s">
        <v>1452</v>
      </c>
      <c r="D9763" t="s">
        <v>5779</v>
      </c>
      <c r="E9763" t="s">
        <v>48</v>
      </c>
      <c r="F9763" t="s">
        <v>46886</v>
      </c>
      <c r="G9763" t="s">
        <v>46887</v>
      </c>
      <c r="H9763" t="s">
        <v>179</v>
      </c>
      <c r="I9763" s="1">
        <v>17733</v>
      </c>
      <c r="J9763" t="s">
        <v>46888</v>
      </c>
      <c r="K9763" t="s">
        <v>46889</v>
      </c>
      <c r="L9763">
        <v>3251</v>
      </c>
      <c r="M9763" t="s">
        <v>179</v>
      </c>
      <c r="N9763" s="1">
        <v>45243</v>
      </c>
      <c r="O9763" s="1">
        <v>45246</v>
      </c>
      <c r="P9763">
        <v>46</v>
      </c>
      <c r="Q9763">
        <v>2</v>
      </c>
      <c r="R9763" t="s">
        <v>53</v>
      </c>
      <c r="S9763">
        <v>2</v>
      </c>
      <c r="T9763">
        <v>0</v>
      </c>
      <c r="U9763">
        <v>3</v>
      </c>
      <c r="V9763">
        <v>396</v>
      </c>
      <c r="W9763" t="s">
        <v>54</v>
      </c>
      <c r="X9763" t="s">
        <v>46890</v>
      </c>
      <c r="Y9763" t="s">
        <v>6</v>
      </c>
      <c r="Z9763" s="1">
        <v>45219</v>
      </c>
      <c r="AA9763" s="2">
        <v>0.37887731481481479</v>
      </c>
      <c r="AB9763" s="2">
        <v>0.19461805555555556</v>
      </c>
      <c r="AC9763" t="s">
        <v>44</v>
      </c>
      <c r="AD9763" t="s">
        <v>45</v>
      </c>
      <c r="AE9763" t="s">
        <v>44</v>
      </c>
      <c r="AF9763">
        <v>132</v>
      </c>
    </row>
    <row r="9764" spans="1:32">
      <c r="A9764">
        <v>36539</v>
      </c>
      <c r="B9764">
        <v>35639</v>
      </c>
      <c r="C9764" t="s">
        <v>681</v>
      </c>
      <c r="D9764" t="s">
        <v>2828</v>
      </c>
      <c r="E9764" t="s">
        <v>48</v>
      </c>
      <c r="F9764" t="s">
        <v>46891</v>
      </c>
      <c r="G9764" t="s">
        <v>46892</v>
      </c>
      <c r="H9764" t="s">
        <v>60</v>
      </c>
      <c r="I9764" s="1">
        <v>36274</v>
      </c>
      <c r="J9764" t="s">
        <v>46893</v>
      </c>
      <c r="K9764" t="s">
        <v>11902</v>
      </c>
      <c r="L9764">
        <v>77988</v>
      </c>
      <c r="M9764" t="s">
        <v>60</v>
      </c>
      <c r="N9764" s="1">
        <v>45178</v>
      </c>
      <c r="O9764" s="1">
        <v>45183</v>
      </c>
      <c r="P9764">
        <v>90</v>
      </c>
      <c r="Q9764">
        <v>4</v>
      </c>
      <c r="R9764" t="s">
        <v>40</v>
      </c>
      <c r="S9764">
        <v>4</v>
      </c>
      <c r="T9764">
        <v>1</v>
      </c>
      <c r="U9764">
        <v>5</v>
      </c>
      <c r="V9764">
        <v>1220</v>
      </c>
      <c r="W9764" t="s">
        <v>54</v>
      </c>
      <c r="X9764" t="s">
        <v>46894</v>
      </c>
      <c r="Y9764" t="s">
        <v>65</v>
      </c>
      <c r="Z9764" s="1">
        <v>45155</v>
      </c>
      <c r="AA9764" s="2">
        <v>0.89515046296296286</v>
      </c>
      <c r="AB9764" s="2">
        <v>0.38960648148148147</v>
      </c>
      <c r="AC9764" t="s">
        <v>45</v>
      </c>
      <c r="AD9764" t="s">
        <v>44</v>
      </c>
      <c r="AE9764" t="s">
        <v>44</v>
      </c>
      <c r="AF9764">
        <v>244</v>
      </c>
    </row>
    <row r="9765" spans="1:32">
      <c r="A9765">
        <v>36540</v>
      </c>
      <c r="B9765">
        <v>35640</v>
      </c>
      <c r="C9765" t="s">
        <v>602</v>
      </c>
      <c r="D9765" t="s">
        <v>7445</v>
      </c>
      <c r="E9765" t="s">
        <v>34</v>
      </c>
      <c r="F9765" t="s">
        <v>46895</v>
      </c>
      <c r="G9765" t="s">
        <v>46896</v>
      </c>
      <c r="H9765" t="s">
        <v>1442</v>
      </c>
      <c r="I9765" s="1">
        <v>18040</v>
      </c>
      <c r="J9765" t="s">
        <v>46897</v>
      </c>
      <c r="K9765" t="s">
        <v>46898</v>
      </c>
      <c r="L9765">
        <v>15271</v>
      </c>
      <c r="M9765" t="s">
        <v>1442</v>
      </c>
      <c r="N9765" s="1">
        <v>45103</v>
      </c>
      <c r="O9765" s="1">
        <v>45104</v>
      </c>
      <c r="P9765">
        <v>56</v>
      </c>
      <c r="Q9765">
        <v>3</v>
      </c>
      <c r="R9765" t="s">
        <v>63</v>
      </c>
      <c r="S9765">
        <v>1</v>
      </c>
      <c r="T9765">
        <v>0</v>
      </c>
      <c r="U9765">
        <v>1</v>
      </c>
      <c r="V9765">
        <v>83</v>
      </c>
      <c r="W9765" t="s">
        <v>54</v>
      </c>
      <c r="X9765" t="s">
        <v>46899</v>
      </c>
      <c r="Y9765" t="s">
        <v>65</v>
      </c>
      <c r="Z9765" s="1">
        <v>45097</v>
      </c>
      <c r="AA9765" s="2">
        <v>0.75746527777777783</v>
      </c>
      <c r="AB9765" s="2">
        <v>0.95797453703703705</v>
      </c>
      <c r="AC9765" t="s">
        <v>45</v>
      </c>
      <c r="AD9765" t="s">
        <v>45</v>
      </c>
      <c r="AE9765" t="s">
        <v>44</v>
      </c>
      <c r="AF9765">
        <v>83</v>
      </c>
    </row>
    <row r="9766" spans="1:32">
      <c r="A9766">
        <v>36544</v>
      </c>
      <c r="B9766">
        <v>35644</v>
      </c>
      <c r="C9766" t="s">
        <v>1208</v>
      </c>
      <c r="D9766" t="s">
        <v>853</v>
      </c>
      <c r="E9766" t="s">
        <v>48</v>
      </c>
      <c r="F9766" t="s">
        <v>46900</v>
      </c>
      <c r="G9766" t="s">
        <v>46901</v>
      </c>
      <c r="H9766" t="s">
        <v>129</v>
      </c>
      <c r="I9766" s="1">
        <v>28857</v>
      </c>
      <c r="J9766" t="s">
        <v>46902</v>
      </c>
      <c r="K9766" t="s">
        <v>34481</v>
      </c>
      <c r="L9766">
        <v>96970</v>
      </c>
      <c r="M9766" t="s">
        <v>129</v>
      </c>
      <c r="N9766" s="1">
        <v>45291</v>
      </c>
      <c r="O9766" s="1">
        <v>45295</v>
      </c>
      <c r="P9766">
        <v>49</v>
      </c>
      <c r="Q9766">
        <v>2</v>
      </c>
      <c r="R9766" t="s">
        <v>53</v>
      </c>
      <c r="S9766">
        <v>3</v>
      </c>
      <c r="T9766">
        <v>1</v>
      </c>
      <c r="U9766">
        <v>4</v>
      </c>
      <c r="V9766">
        <v>536</v>
      </c>
      <c r="W9766" t="s">
        <v>54</v>
      </c>
      <c r="X9766" t="s">
        <v>46903</v>
      </c>
      <c r="Y9766" t="s">
        <v>81</v>
      </c>
      <c r="Z9766" s="1">
        <v>45284</v>
      </c>
      <c r="AA9766" s="2">
        <v>0.96450231481481474</v>
      </c>
      <c r="AB9766" s="2">
        <v>0.69545138888888891</v>
      </c>
      <c r="AC9766" t="s">
        <v>45</v>
      </c>
      <c r="AD9766" t="s">
        <v>44</v>
      </c>
      <c r="AE9766" t="s">
        <v>44</v>
      </c>
      <c r="AF9766">
        <v>134</v>
      </c>
    </row>
    <row r="9767" spans="1:32">
      <c r="A9767">
        <v>36550</v>
      </c>
      <c r="B9767">
        <v>35650</v>
      </c>
      <c r="C9767" t="s">
        <v>475</v>
      </c>
      <c r="D9767" t="s">
        <v>57</v>
      </c>
      <c r="E9767" t="s">
        <v>48</v>
      </c>
      <c r="F9767" t="s">
        <v>46904</v>
      </c>
      <c r="G9767" t="s">
        <v>46905</v>
      </c>
      <c r="H9767" t="s">
        <v>317</v>
      </c>
      <c r="I9767" s="1">
        <v>19706</v>
      </c>
      <c r="J9767" t="s">
        <v>46906</v>
      </c>
      <c r="K9767" t="s">
        <v>1513</v>
      </c>
      <c r="L9767">
        <v>80447</v>
      </c>
      <c r="M9767" t="s">
        <v>317</v>
      </c>
      <c r="N9767" s="1">
        <v>44952</v>
      </c>
      <c r="O9767" s="1">
        <v>44954</v>
      </c>
      <c r="P9767">
        <v>54</v>
      </c>
      <c r="Q9767">
        <v>3</v>
      </c>
      <c r="R9767" t="s">
        <v>40</v>
      </c>
      <c r="S9767">
        <v>3</v>
      </c>
      <c r="T9767">
        <v>1</v>
      </c>
      <c r="U9767">
        <v>2</v>
      </c>
      <c r="V9767">
        <v>482</v>
      </c>
      <c r="W9767" t="s">
        <v>41</v>
      </c>
      <c r="X9767" t="s">
        <v>46907</v>
      </c>
      <c r="Y9767" t="s">
        <v>6</v>
      </c>
      <c r="Z9767" s="1">
        <v>44935</v>
      </c>
      <c r="AA9767" s="2">
        <v>0.57679398148148142</v>
      </c>
      <c r="AB9767" s="2">
        <v>0.24994212962962961</v>
      </c>
      <c r="AC9767" t="s">
        <v>45</v>
      </c>
      <c r="AD9767" t="s">
        <v>45</v>
      </c>
      <c r="AE9767" t="s">
        <v>44</v>
      </c>
      <c r="AF9767">
        <v>241</v>
      </c>
    </row>
    <row r="9768" spans="1:32">
      <c r="A9768">
        <v>36555</v>
      </c>
      <c r="B9768">
        <v>35655</v>
      </c>
      <c r="C9768" t="s">
        <v>1322</v>
      </c>
      <c r="D9768" t="s">
        <v>2828</v>
      </c>
      <c r="E9768" t="s">
        <v>34</v>
      </c>
      <c r="F9768" t="s">
        <v>46908</v>
      </c>
      <c r="G9768" t="s">
        <v>46909</v>
      </c>
      <c r="H9768" t="s">
        <v>201</v>
      </c>
      <c r="I9768" s="1">
        <v>27121</v>
      </c>
      <c r="J9768" t="s">
        <v>46910</v>
      </c>
      <c r="K9768" t="s">
        <v>46911</v>
      </c>
      <c r="L9768">
        <v>89662</v>
      </c>
      <c r="M9768" t="s">
        <v>201</v>
      </c>
      <c r="N9768" s="1">
        <v>45223</v>
      </c>
      <c r="O9768" s="1">
        <v>45224</v>
      </c>
      <c r="P9768">
        <v>14</v>
      </c>
      <c r="Q9768">
        <v>1</v>
      </c>
      <c r="R9768" t="s">
        <v>63</v>
      </c>
      <c r="S9768">
        <v>4</v>
      </c>
      <c r="T9768">
        <v>1</v>
      </c>
      <c r="U9768">
        <v>1</v>
      </c>
      <c r="V9768">
        <v>82</v>
      </c>
      <c r="W9768" t="s">
        <v>41</v>
      </c>
      <c r="X9768" t="s">
        <v>46912</v>
      </c>
      <c r="Y9768" t="s">
        <v>81</v>
      </c>
      <c r="Z9768" s="1">
        <v>45196</v>
      </c>
      <c r="AA9768" s="2">
        <v>0.16285879629629629</v>
      </c>
      <c r="AB9768" s="2">
        <v>0.97987268518518522</v>
      </c>
      <c r="AC9768" t="s">
        <v>44</v>
      </c>
      <c r="AD9768" t="s">
        <v>45</v>
      </c>
      <c r="AE9768" t="s">
        <v>44</v>
      </c>
      <c r="AF9768">
        <v>82</v>
      </c>
    </row>
    <row r="9769" spans="1:32">
      <c r="A9769">
        <v>36558</v>
      </c>
      <c r="B9769">
        <v>35658</v>
      </c>
      <c r="C9769" t="s">
        <v>4609</v>
      </c>
      <c r="D9769" t="s">
        <v>1925</v>
      </c>
      <c r="E9769" t="s">
        <v>34</v>
      </c>
      <c r="F9769" t="s">
        <v>46913</v>
      </c>
      <c r="G9769" t="s">
        <v>46914</v>
      </c>
      <c r="H9769" t="s">
        <v>1442</v>
      </c>
      <c r="I9769" s="1">
        <v>17690</v>
      </c>
      <c r="J9769" t="s">
        <v>46915</v>
      </c>
      <c r="K9769" t="s">
        <v>5854</v>
      </c>
      <c r="L9769">
        <v>31696</v>
      </c>
      <c r="M9769" t="s">
        <v>1442</v>
      </c>
      <c r="N9769" s="1">
        <v>45047</v>
      </c>
      <c r="O9769" s="1">
        <v>45048</v>
      </c>
      <c r="P9769">
        <v>23</v>
      </c>
      <c r="Q9769">
        <v>1</v>
      </c>
      <c r="R9769" t="s">
        <v>63</v>
      </c>
      <c r="S9769">
        <v>4</v>
      </c>
      <c r="T9769">
        <v>2</v>
      </c>
      <c r="U9769">
        <v>1</v>
      </c>
      <c r="V9769">
        <v>63</v>
      </c>
      <c r="W9769" t="s">
        <v>54</v>
      </c>
      <c r="X9769" t="s">
        <v>46916</v>
      </c>
      <c r="Y9769" t="s">
        <v>6</v>
      </c>
      <c r="Z9769" s="1">
        <v>45025</v>
      </c>
      <c r="AA9769" s="2">
        <v>0.75907407407407401</v>
      </c>
      <c r="AB9769" s="2">
        <v>0.55754629629629626</v>
      </c>
      <c r="AC9769" t="s">
        <v>44</v>
      </c>
      <c r="AD9769" t="s">
        <v>45</v>
      </c>
      <c r="AE9769" t="s">
        <v>45</v>
      </c>
      <c r="AF9769">
        <v>63</v>
      </c>
    </row>
    <row r="9770" spans="1:32">
      <c r="A9770">
        <v>36561</v>
      </c>
      <c r="B9770">
        <v>35661</v>
      </c>
      <c r="C9770" t="s">
        <v>1015</v>
      </c>
      <c r="D9770" t="s">
        <v>75</v>
      </c>
      <c r="E9770" t="s">
        <v>48</v>
      </c>
      <c r="F9770" t="s">
        <v>46917</v>
      </c>
      <c r="G9770" t="s">
        <v>46918</v>
      </c>
      <c r="H9770" t="s">
        <v>109</v>
      </c>
      <c r="I9770" s="1">
        <v>24243</v>
      </c>
      <c r="J9770" t="s">
        <v>46919</v>
      </c>
      <c r="K9770" t="s">
        <v>46920</v>
      </c>
      <c r="L9770">
        <v>38903</v>
      </c>
      <c r="M9770" t="s">
        <v>109</v>
      </c>
      <c r="N9770" s="1">
        <v>44966</v>
      </c>
      <c r="O9770" s="1">
        <v>44971</v>
      </c>
      <c r="P9770">
        <v>75</v>
      </c>
      <c r="Q9770">
        <v>3</v>
      </c>
      <c r="R9770" t="s">
        <v>40</v>
      </c>
      <c r="S9770">
        <v>1</v>
      </c>
      <c r="T9770">
        <v>0</v>
      </c>
      <c r="U9770">
        <v>5</v>
      </c>
      <c r="V9770">
        <v>1080</v>
      </c>
      <c r="W9770" t="s">
        <v>41</v>
      </c>
      <c r="X9770" t="s">
        <v>46921</v>
      </c>
      <c r="Y9770" t="s">
        <v>6</v>
      </c>
      <c r="Z9770" s="1">
        <v>44956</v>
      </c>
      <c r="AA9770" s="2">
        <v>0.27665509259259258</v>
      </c>
      <c r="AB9770" s="2">
        <v>0.31091435185185184</v>
      </c>
      <c r="AC9770" t="s">
        <v>45</v>
      </c>
      <c r="AD9770" t="s">
        <v>45</v>
      </c>
      <c r="AE9770" t="s">
        <v>45</v>
      </c>
      <c r="AF9770">
        <v>216</v>
      </c>
    </row>
    <row r="9771" spans="1:32">
      <c r="A9771">
        <v>36562</v>
      </c>
      <c r="B9771">
        <v>35662</v>
      </c>
      <c r="C9771" t="s">
        <v>602</v>
      </c>
      <c r="D9771" t="s">
        <v>4028</v>
      </c>
      <c r="E9771" t="s">
        <v>34</v>
      </c>
      <c r="F9771" t="s">
        <v>46922</v>
      </c>
      <c r="G9771" t="s">
        <v>46923</v>
      </c>
      <c r="H9771" t="s">
        <v>692</v>
      </c>
      <c r="I9771" s="1">
        <v>20742</v>
      </c>
      <c r="J9771" t="s">
        <v>46924</v>
      </c>
      <c r="K9771" t="s">
        <v>46925</v>
      </c>
      <c r="L9771">
        <v>70060</v>
      </c>
      <c r="M9771" t="s">
        <v>692</v>
      </c>
      <c r="N9771" s="1">
        <v>45207</v>
      </c>
      <c r="O9771" s="1">
        <v>45212</v>
      </c>
      <c r="P9771">
        <v>7</v>
      </c>
      <c r="Q9771">
        <v>1</v>
      </c>
      <c r="R9771" t="s">
        <v>53</v>
      </c>
      <c r="S9771">
        <v>2</v>
      </c>
      <c r="T9771">
        <v>0</v>
      </c>
      <c r="U9771">
        <v>5</v>
      </c>
      <c r="V9771">
        <v>645</v>
      </c>
      <c r="W9771" t="s">
        <v>54</v>
      </c>
      <c r="X9771" t="s">
        <v>46926</v>
      </c>
      <c r="Y9771" t="s">
        <v>81</v>
      </c>
      <c r="Z9771" s="1">
        <v>45190</v>
      </c>
      <c r="AA9771" s="2">
        <v>0.64762731481481484</v>
      </c>
      <c r="AB9771" s="2">
        <v>0.58787037037037038</v>
      </c>
      <c r="AC9771" t="s">
        <v>44</v>
      </c>
      <c r="AD9771" t="s">
        <v>44</v>
      </c>
      <c r="AE9771" t="s">
        <v>44</v>
      </c>
      <c r="AF9771">
        <v>129</v>
      </c>
    </row>
    <row r="9772" spans="1:32">
      <c r="A9772">
        <v>36565</v>
      </c>
      <c r="B9772">
        <v>35665</v>
      </c>
      <c r="C9772" t="s">
        <v>1532</v>
      </c>
      <c r="D9772" t="s">
        <v>716</v>
      </c>
      <c r="E9772" t="s">
        <v>34</v>
      </c>
      <c r="F9772" t="s">
        <v>46927</v>
      </c>
      <c r="G9772" t="s">
        <v>46928</v>
      </c>
      <c r="H9772" t="s">
        <v>225</v>
      </c>
      <c r="I9772" s="1">
        <v>27013</v>
      </c>
      <c r="J9772" t="s">
        <v>46929</v>
      </c>
      <c r="K9772" t="s">
        <v>46930</v>
      </c>
      <c r="L9772">
        <v>98143</v>
      </c>
      <c r="M9772" t="s">
        <v>225</v>
      </c>
      <c r="N9772" s="1">
        <v>45199</v>
      </c>
      <c r="O9772" s="1">
        <v>45200</v>
      </c>
      <c r="P9772">
        <v>46</v>
      </c>
      <c r="Q9772">
        <v>2</v>
      </c>
      <c r="R9772" t="s">
        <v>53</v>
      </c>
      <c r="S9772">
        <v>4</v>
      </c>
      <c r="T9772">
        <v>1</v>
      </c>
      <c r="U9772">
        <v>1</v>
      </c>
      <c r="V9772">
        <v>124</v>
      </c>
      <c r="W9772" t="s">
        <v>54</v>
      </c>
      <c r="X9772" t="s">
        <v>46931</v>
      </c>
      <c r="Y9772" t="s">
        <v>43</v>
      </c>
      <c r="Z9772" s="1">
        <v>45194</v>
      </c>
      <c r="AA9772" s="2">
        <v>0.92981481481481476</v>
      </c>
      <c r="AB9772" s="2">
        <v>0.11734953703703704</v>
      </c>
      <c r="AC9772" t="s">
        <v>45</v>
      </c>
      <c r="AD9772" t="s">
        <v>44</v>
      </c>
      <c r="AE9772" t="s">
        <v>44</v>
      </c>
      <c r="AF9772">
        <v>124</v>
      </c>
    </row>
    <row r="9773" spans="1:32">
      <c r="A9773">
        <v>36567</v>
      </c>
      <c r="B9773">
        <v>35667</v>
      </c>
      <c r="C9773" t="s">
        <v>391</v>
      </c>
      <c r="D9773" t="s">
        <v>6501</v>
      </c>
      <c r="E9773" t="s">
        <v>48</v>
      </c>
      <c r="F9773" t="s">
        <v>46932</v>
      </c>
      <c r="G9773" t="s">
        <v>46933</v>
      </c>
      <c r="H9773" t="s">
        <v>330</v>
      </c>
      <c r="I9773" s="1">
        <v>26542</v>
      </c>
      <c r="J9773" t="s">
        <v>46934</v>
      </c>
      <c r="K9773" t="s">
        <v>16043</v>
      </c>
      <c r="L9773">
        <v>48629</v>
      </c>
      <c r="M9773" t="s">
        <v>330</v>
      </c>
      <c r="N9773" s="1">
        <v>44951</v>
      </c>
      <c r="O9773" s="1">
        <v>44955</v>
      </c>
      <c r="P9773">
        <v>51</v>
      </c>
      <c r="Q9773">
        <v>3</v>
      </c>
      <c r="R9773" t="s">
        <v>40</v>
      </c>
      <c r="S9773">
        <v>4</v>
      </c>
      <c r="T9773">
        <v>2</v>
      </c>
      <c r="U9773">
        <v>4</v>
      </c>
      <c r="V9773">
        <v>984</v>
      </c>
      <c r="W9773" t="s">
        <v>54</v>
      </c>
      <c r="X9773" t="s">
        <v>46935</v>
      </c>
      <c r="Y9773" t="s">
        <v>43</v>
      </c>
      <c r="Z9773" s="1">
        <v>44940</v>
      </c>
      <c r="AA9773" s="2">
        <v>0.74689814814814814</v>
      </c>
      <c r="AB9773" s="2">
        <v>0.43751157407407404</v>
      </c>
      <c r="AC9773" t="s">
        <v>45</v>
      </c>
      <c r="AD9773" t="s">
        <v>45</v>
      </c>
      <c r="AE9773" t="s">
        <v>45</v>
      </c>
      <c r="AF9773">
        <v>246</v>
      </c>
    </row>
    <row r="9774" spans="1:32">
      <c r="A9774">
        <v>36569</v>
      </c>
      <c r="B9774">
        <v>35669</v>
      </c>
      <c r="C9774" t="s">
        <v>489</v>
      </c>
      <c r="D9774" t="s">
        <v>1092</v>
      </c>
      <c r="E9774" t="s">
        <v>48</v>
      </c>
      <c r="F9774" t="s">
        <v>46936</v>
      </c>
      <c r="G9774">
        <v>5157842843</v>
      </c>
      <c r="H9774" t="s">
        <v>457</v>
      </c>
      <c r="I9774" s="1">
        <v>33496</v>
      </c>
      <c r="J9774" t="s">
        <v>46937</v>
      </c>
      <c r="K9774" t="s">
        <v>46938</v>
      </c>
      <c r="L9774">
        <v>25170</v>
      </c>
      <c r="M9774" t="s">
        <v>457</v>
      </c>
      <c r="N9774" s="1">
        <v>44964</v>
      </c>
      <c r="O9774" s="1">
        <v>44966</v>
      </c>
      <c r="P9774">
        <v>14</v>
      </c>
      <c r="Q9774">
        <v>1</v>
      </c>
      <c r="R9774" t="s">
        <v>63</v>
      </c>
      <c r="S9774">
        <v>2</v>
      </c>
      <c r="T9774">
        <v>0</v>
      </c>
      <c r="U9774">
        <v>2</v>
      </c>
      <c r="V9774">
        <v>170</v>
      </c>
      <c r="W9774" t="s">
        <v>41</v>
      </c>
      <c r="X9774" t="s">
        <v>46939</v>
      </c>
      <c r="Y9774" t="s">
        <v>81</v>
      </c>
      <c r="Z9774" s="1">
        <v>44949</v>
      </c>
      <c r="AA9774" s="2">
        <v>0.991724537037037</v>
      </c>
      <c r="AB9774" s="2">
        <v>0.83251157407407417</v>
      </c>
      <c r="AC9774" t="s">
        <v>44</v>
      </c>
      <c r="AD9774" t="s">
        <v>44</v>
      </c>
      <c r="AE9774" t="s">
        <v>45</v>
      </c>
      <c r="AF9774">
        <v>85</v>
      </c>
    </row>
    <row r="9775" spans="1:32">
      <c r="A9775">
        <v>36572</v>
      </c>
      <c r="B9775">
        <v>35672</v>
      </c>
      <c r="C9775" t="s">
        <v>4703</v>
      </c>
      <c r="D9775" t="s">
        <v>7551</v>
      </c>
      <c r="E9775" t="s">
        <v>34</v>
      </c>
      <c r="F9775" t="s">
        <v>46940</v>
      </c>
      <c r="G9775" t="s">
        <v>46941</v>
      </c>
      <c r="H9775" t="s">
        <v>201</v>
      </c>
      <c r="I9775" s="1">
        <v>36497</v>
      </c>
      <c r="J9775" t="s">
        <v>46942</v>
      </c>
      <c r="K9775" t="s">
        <v>46943</v>
      </c>
      <c r="L9775">
        <v>52243</v>
      </c>
      <c r="M9775" t="s">
        <v>201</v>
      </c>
      <c r="N9775" s="1">
        <v>45106</v>
      </c>
      <c r="O9775" s="1">
        <v>45108</v>
      </c>
      <c r="P9775">
        <v>74</v>
      </c>
      <c r="Q9775">
        <v>3</v>
      </c>
      <c r="R9775" t="s">
        <v>63</v>
      </c>
      <c r="S9775">
        <v>4</v>
      </c>
      <c r="T9775">
        <v>2</v>
      </c>
      <c r="U9775">
        <v>2</v>
      </c>
      <c r="V9775">
        <v>176</v>
      </c>
      <c r="W9775" t="s">
        <v>41</v>
      </c>
      <c r="X9775" t="s">
        <v>46944</v>
      </c>
      <c r="Y9775" t="s">
        <v>6</v>
      </c>
      <c r="Z9775" s="1">
        <v>45084</v>
      </c>
      <c r="AA9775" s="2">
        <v>0.34942129629629631</v>
      </c>
      <c r="AB9775" s="2">
        <v>7.6793981481481477E-2</v>
      </c>
      <c r="AC9775" t="s">
        <v>45</v>
      </c>
      <c r="AD9775" t="s">
        <v>44</v>
      </c>
      <c r="AE9775" t="s">
        <v>45</v>
      </c>
      <c r="AF9775">
        <v>88</v>
      </c>
    </row>
    <row r="9776" spans="1:32">
      <c r="A9776">
        <v>36574</v>
      </c>
      <c r="B9776">
        <v>35674</v>
      </c>
      <c r="C9776" t="s">
        <v>3639</v>
      </c>
      <c r="D9776" t="s">
        <v>46945</v>
      </c>
      <c r="E9776" t="s">
        <v>48</v>
      </c>
      <c r="F9776" t="s">
        <v>46946</v>
      </c>
      <c r="G9776" t="s">
        <v>46947</v>
      </c>
      <c r="H9776" t="s">
        <v>109</v>
      </c>
      <c r="I9776" s="1">
        <v>34873</v>
      </c>
      <c r="J9776" t="s">
        <v>46948</v>
      </c>
      <c r="K9776" t="s">
        <v>8881</v>
      </c>
      <c r="L9776">
        <v>91116</v>
      </c>
      <c r="M9776" t="s">
        <v>109</v>
      </c>
      <c r="N9776" s="1">
        <v>45026</v>
      </c>
      <c r="O9776" s="1">
        <v>45030</v>
      </c>
      <c r="P9776">
        <v>8</v>
      </c>
      <c r="Q9776">
        <v>1</v>
      </c>
      <c r="R9776" t="s">
        <v>63</v>
      </c>
      <c r="S9776">
        <v>4</v>
      </c>
      <c r="T9776">
        <v>1</v>
      </c>
      <c r="U9776">
        <v>4</v>
      </c>
      <c r="V9776">
        <v>304</v>
      </c>
      <c r="W9776" t="s">
        <v>54</v>
      </c>
      <c r="X9776" t="s">
        <v>46949</v>
      </c>
      <c r="Y9776" t="s">
        <v>81</v>
      </c>
      <c r="Z9776" s="1">
        <v>45006</v>
      </c>
      <c r="AA9776" s="2">
        <v>0.63287037037037031</v>
      </c>
      <c r="AB9776" s="2">
        <v>0.58505787037037038</v>
      </c>
      <c r="AC9776" t="s">
        <v>44</v>
      </c>
      <c r="AD9776" t="s">
        <v>44</v>
      </c>
      <c r="AE9776" t="s">
        <v>45</v>
      </c>
      <c r="AF9776">
        <v>76</v>
      </c>
    </row>
    <row r="9777" spans="1:32">
      <c r="A9777">
        <v>36577</v>
      </c>
      <c r="B9777">
        <v>35677</v>
      </c>
      <c r="C9777" t="s">
        <v>5203</v>
      </c>
      <c r="D9777" t="s">
        <v>4523</v>
      </c>
      <c r="E9777" t="s">
        <v>34</v>
      </c>
      <c r="F9777" t="s">
        <v>46950</v>
      </c>
      <c r="G9777" t="s">
        <v>46951</v>
      </c>
      <c r="H9777" t="s">
        <v>1442</v>
      </c>
      <c r="I9777" s="1">
        <v>23116</v>
      </c>
      <c r="J9777" t="s">
        <v>46952</v>
      </c>
      <c r="K9777" t="s">
        <v>46953</v>
      </c>
      <c r="L9777">
        <v>50887</v>
      </c>
      <c r="M9777" t="s">
        <v>1442</v>
      </c>
      <c r="N9777" s="1">
        <v>45133</v>
      </c>
      <c r="O9777" s="1">
        <v>45136</v>
      </c>
      <c r="P9777">
        <v>54</v>
      </c>
      <c r="Q9777">
        <v>3</v>
      </c>
      <c r="R9777" t="s">
        <v>40</v>
      </c>
      <c r="S9777">
        <v>3</v>
      </c>
      <c r="T9777">
        <v>0</v>
      </c>
      <c r="U9777">
        <v>3</v>
      </c>
      <c r="V9777">
        <v>663</v>
      </c>
      <c r="W9777" t="s">
        <v>54</v>
      </c>
      <c r="X9777" t="s">
        <v>46954</v>
      </c>
      <c r="Y9777" t="s">
        <v>65</v>
      </c>
      <c r="Z9777" s="1">
        <v>45097</v>
      </c>
      <c r="AA9777" s="2">
        <v>0.78525462962962955</v>
      </c>
      <c r="AB9777" s="2">
        <v>0.59005787037037039</v>
      </c>
      <c r="AC9777" t="s">
        <v>45</v>
      </c>
      <c r="AD9777" t="s">
        <v>45</v>
      </c>
      <c r="AE9777" t="s">
        <v>45</v>
      </c>
      <c r="AF9777">
        <v>221</v>
      </c>
    </row>
    <row r="9778" spans="1:32">
      <c r="A9778">
        <v>36579</v>
      </c>
      <c r="B9778">
        <v>35679</v>
      </c>
      <c r="C9778" t="s">
        <v>327</v>
      </c>
      <c r="D9778" t="s">
        <v>99</v>
      </c>
      <c r="E9778" t="s">
        <v>34</v>
      </c>
      <c r="F9778" t="s">
        <v>46955</v>
      </c>
      <c r="G9778" t="s">
        <v>46956</v>
      </c>
      <c r="H9778" t="s">
        <v>179</v>
      </c>
      <c r="I9778" s="1">
        <v>38127</v>
      </c>
      <c r="J9778" t="s">
        <v>46957</v>
      </c>
      <c r="K9778" t="s">
        <v>46958</v>
      </c>
      <c r="L9778">
        <v>46688</v>
      </c>
      <c r="M9778" t="s">
        <v>179</v>
      </c>
      <c r="N9778" s="1">
        <v>45034</v>
      </c>
      <c r="O9778" s="1">
        <v>45037</v>
      </c>
      <c r="P9778">
        <v>98</v>
      </c>
      <c r="Q9778">
        <v>4</v>
      </c>
      <c r="R9778" t="s">
        <v>63</v>
      </c>
      <c r="S9778">
        <v>2</v>
      </c>
      <c r="T9778">
        <v>2</v>
      </c>
      <c r="U9778">
        <v>3</v>
      </c>
      <c r="V9778">
        <v>264</v>
      </c>
      <c r="W9778" t="s">
        <v>54</v>
      </c>
      <c r="X9778" t="s">
        <v>46959</v>
      </c>
      <c r="Y9778" t="s">
        <v>6</v>
      </c>
      <c r="Z9778" s="1">
        <v>45018</v>
      </c>
      <c r="AA9778" s="2">
        <v>0.29663194444444446</v>
      </c>
      <c r="AB9778" s="2">
        <v>0.25093749999999998</v>
      </c>
      <c r="AC9778" t="s">
        <v>45</v>
      </c>
      <c r="AD9778" t="s">
        <v>44</v>
      </c>
      <c r="AE9778" t="s">
        <v>45</v>
      </c>
      <c r="AF9778">
        <v>88</v>
      </c>
    </row>
    <row r="9779" spans="1:32">
      <c r="A9779">
        <v>36580</v>
      </c>
      <c r="B9779">
        <v>35680</v>
      </c>
      <c r="C9779" t="s">
        <v>3569</v>
      </c>
      <c r="D9779" t="s">
        <v>3477</v>
      </c>
      <c r="E9779" t="s">
        <v>34</v>
      </c>
      <c r="F9779" t="s">
        <v>46960</v>
      </c>
      <c r="G9779" t="s">
        <v>46961</v>
      </c>
      <c r="H9779" t="s">
        <v>295</v>
      </c>
      <c r="I9779" s="1">
        <v>24901</v>
      </c>
      <c r="J9779" t="s">
        <v>46962</v>
      </c>
      <c r="K9779" t="s">
        <v>46963</v>
      </c>
      <c r="L9779">
        <v>82761</v>
      </c>
      <c r="M9779" t="s">
        <v>295</v>
      </c>
      <c r="N9779" s="1">
        <v>45314</v>
      </c>
      <c r="O9779" s="1">
        <v>45315</v>
      </c>
      <c r="P9779">
        <v>47</v>
      </c>
      <c r="Q9779">
        <v>2</v>
      </c>
      <c r="R9779" t="s">
        <v>63</v>
      </c>
      <c r="S9779">
        <v>1</v>
      </c>
      <c r="T9779">
        <v>0</v>
      </c>
      <c r="U9779">
        <v>1</v>
      </c>
      <c r="V9779">
        <v>80</v>
      </c>
      <c r="W9779" t="s">
        <v>41</v>
      </c>
      <c r="X9779" t="s">
        <v>46964</v>
      </c>
      <c r="Y9779" t="s">
        <v>65</v>
      </c>
      <c r="Z9779" s="1">
        <v>45279</v>
      </c>
      <c r="AA9779" s="2">
        <v>0.14653935185185185</v>
      </c>
      <c r="AB9779" s="2">
        <v>8.6689814814814806E-3</v>
      </c>
      <c r="AC9779" t="s">
        <v>45</v>
      </c>
      <c r="AD9779" t="s">
        <v>44</v>
      </c>
      <c r="AE9779" t="s">
        <v>44</v>
      </c>
      <c r="AF9779">
        <v>80</v>
      </c>
    </row>
    <row r="9780" spans="1:32">
      <c r="A9780">
        <v>36583</v>
      </c>
      <c r="B9780">
        <v>35683</v>
      </c>
      <c r="C9780" t="s">
        <v>602</v>
      </c>
      <c r="D9780" t="s">
        <v>25227</v>
      </c>
      <c r="E9780" t="s">
        <v>48</v>
      </c>
      <c r="F9780" t="s">
        <v>46965</v>
      </c>
      <c r="G9780" t="s">
        <v>46966</v>
      </c>
      <c r="H9780" t="s">
        <v>86</v>
      </c>
      <c r="I9780" s="1">
        <v>25507</v>
      </c>
      <c r="J9780" t="s">
        <v>46967</v>
      </c>
      <c r="K9780" t="s">
        <v>46968</v>
      </c>
      <c r="L9780">
        <v>26558</v>
      </c>
      <c r="M9780" t="s">
        <v>86</v>
      </c>
      <c r="N9780" s="1">
        <v>45225</v>
      </c>
      <c r="O9780" s="1">
        <v>45226</v>
      </c>
      <c r="P9780">
        <v>39</v>
      </c>
      <c r="Q9780">
        <v>2</v>
      </c>
      <c r="R9780" t="s">
        <v>40</v>
      </c>
      <c r="S9780">
        <v>4</v>
      </c>
      <c r="T9780">
        <v>0</v>
      </c>
      <c r="U9780">
        <v>1</v>
      </c>
      <c r="V9780">
        <v>201</v>
      </c>
      <c r="W9780" t="s">
        <v>41</v>
      </c>
      <c r="X9780" t="s">
        <v>46969</v>
      </c>
      <c r="Y9780" t="s">
        <v>65</v>
      </c>
      <c r="Z9780" s="1">
        <v>45196</v>
      </c>
      <c r="AA9780" s="2">
        <v>0.83770833333333339</v>
      </c>
      <c r="AB9780" s="2">
        <v>0.74803240740740751</v>
      </c>
      <c r="AC9780" t="s">
        <v>44</v>
      </c>
      <c r="AD9780" t="s">
        <v>44</v>
      </c>
      <c r="AE9780" t="s">
        <v>44</v>
      </c>
      <c r="AF9780">
        <v>201</v>
      </c>
    </row>
    <row r="9781" spans="1:32">
      <c r="A9781">
        <v>36584</v>
      </c>
      <c r="B9781">
        <v>35684</v>
      </c>
      <c r="C9781" t="s">
        <v>1347</v>
      </c>
      <c r="D9781" t="s">
        <v>1427</v>
      </c>
      <c r="E9781" t="s">
        <v>48</v>
      </c>
      <c r="F9781" t="s">
        <v>46970</v>
      </c>
      <c r="G9781" t="s">
        <v>46971</v>
      </c>
      <c r="H9781" t="s">
        <v>1442</v>
      </c>
      <c r="I9781" s="1">
        <v>25881</v>
      </c>
      <c r="J9781" t="s">
        <v>46972</v>
      </c>
      <c r="K9781" t="s">
        <v>400</v>
      </c>
      <c r="L9781">
        <v>48950</v>
      </c>
      <c r="M9781" t="s">
        <v>1442</v>
      </c>
      <c r="N9781" s="1">
        <v>45017</v>
      </c>
      <c r="O9781" s="1">
        <v>45018</v>
      </c>
      <c r="P9781">
        <v>19</v>
      </c>
      <c r="Q9781">
        <v>1</v>
      </c>
      <c r="R9781" t="s">
        <v>53</v>
      </c>
      <c r="S9781">
        <v>2</v>
      </c>
      <c r="T9781">
        <v>0</v>
      </c>
      <c r="U9781">
        <v>1</v>
      </c>
      <c r="V9781">
        <v>146</v>
      </c>
      <c r="W9781" t="s">
        <v>54</v>
      </c>
      <c r="X9781" t="s">
        <v>46973</v>
      </c>
      <c r="Y9781" t="s">
        <v>43</v>
      </c>
      <c r="Z9781" s="1">
        <v>44985</v>
      </c>
      <c r="AA9781" s="2">
        <v>0.70681712962962961</v>
      </c>
      <c r="AB9781" s="2">
        <v>0.78187499999999999</v>
      </c>
      <c r="AC9781" t="s">
        <v>44</v>
      </c>
      <c r="AD9781" t="s">
        <v>44</v>
      </c>
      <c r="AE9781" t="s">
        <v>45</v>
      </c>
      <c r="AF9781">
        <v>146</v>
      </c>
    </row>
    <row r="9782" spans="1:32">
      <c r="A9782">
        <v>36587</v>
      </c>
      <c r="B9782">
        <v>35687</v>
      </c>
      <c r="C9782" t="s">
        <v>2415</v>
      </c>
      <c r="D9782" t="s">
        <v>18019</v>
      </c>
      <c r="E9782" t="s">
        <v>48</v>
      </c>
      <c r="F9782" t="s">
        <v>46974</v>
      </c>
      <c r="G9782" t="s">
        <v>46975</v>
      </c>
      <c r="H9782" t="s">
        <v>129</v>
      </c>
      <c r="I9782" s="1">
        <v>34655</v>
      </c>
      <c r="J9782" t="s">
        <v>46976</v>
      </c>
      <c r="K9782" t="s">
        <v>27940</v>
      </c>
      <c r="L9782">
        <v>86026</v>
      </c>
      <c r="M9782" t="s">
        <v>129</v>
      </c>
      <c r="N9782" s="1">
        <v>44999</v>
      </c>
      <c r="O9782" s="1">
        <v>45001</v>
      </c>
      <c r="P9782">
        <v>75</v>
      </c>
      <c r="Q9782">
        <v>3</v>
      </c>
      <c r="R9782" t="s">
        <v>40</v>
      </c>
      <c r="S9782">
        <v>2</v>
      </c>
      <c r="T9782">
        <v>1</v>
      </c>
      <c r="U9782">
        <v>2</v>
      </c>
      <c r="V9782">
        <v>442</v>
      </c>
      <c r="W9782" t="s">
        <v>41</v>
      </c>
      <c r="X9782" t="s">
        <v>46977</v>
      </c>
      <c r="Y9782" t="s">
        <v>6</v>
      </c>
      <c r="Z9782" s="1">
        <v>44966</v>
      </c>
      <c r="AA9782" s="2">
        <v>0.55534722222222221</v>
      </c>
      <c r="AB9782" s="2">
        <v>0.43408564814814815</v>
      </c>
      <c r="AC9782" t="s">
        <v>44</v>
      </c>
      <c r="AD9782" t="s">
        <v>44</v>
      </c>
      <c r="AE9782" t="s">
        <v>45</v>
      </c>
      <c r="AF9782">
        <v>221</v>
      </c>
    </row>
    <row r="9783" spans="1:32">
      <c r="A9783">
        <v>36589</v>
      </c>
      <c r="B9783">
        <v>35689</v>
      </c>
      <c r="C9783" t="s">
        <v>1392</v>
      </c>
      <c r="D9783" t="s">
        <v>3088</v>
      </c>
      <c r="E9783" t="s">
        <v>34</v>
      </c>
      <c r="F9783" t="s">
        <v>46978</v>
      </c>
      <c r="G9783">
        <v>7684051097</v>
      </c>
      <c r="H9783" t="s">
        <v>1442</v>
      </c>
      <c r="I9783" s="1">
        <v>36539</v>
      </c>
      <c r="J9783" t="s">
        <v>46979</v>
      </c>
      <c r="K9783" t="s">
        <v>46980</v>
      </c>
      <c r="L9783">
        <v>59557</v>
      </c>
      <c r="M9783" t="s">
        <v>1442</v>
      </c>
      <c r="N9783" s="1">
        <v>45029</v>
      </c>
      <c r="O9783" s="1">
        <v>45033</v>
      </c>
      <c r="P9783">
        <v>30</v>
      </c>
      <c r="Q9783">
        <v>2</v>
      </c>
      <c r="R9783" t="s">
        <v>40</v>
      </c>
      <c r="S9783">
        <v>4</v>
      </c>
      <c r="T9783">
        <v>0</v>
      </c>
      <c r="U9783">
        <v>4</v>
      </c>
      <c r="V9783">
        <v>928</v>
      </c>
      <c r="W9783" t="s">
        <v>54</v>
      </c>
      <c r="X9783" t="s">
        <v>46981</v>
      </c>
      <c r="Y9783" t="s">
        <v>65</v>
      </c>
      <c r="Z9783" s="1">
        <v>45000</v>
      </c>
      <c r="AA9783" s="2">
        <v>0.53846064814814809</v>
      </c>
      <c r="AB9783" s="2">
        <v>0.82709490740740732</v>
      </c>
      <c r="AC9783" t="s">
        <v>44</v>
      </c>
      <c r="AD9783" t="s">
        <v>44</v>
      </c>
      <c r="AE9783" t="s">
        <v>44</v>
      </c>
      <c r="AF9783">
        <v>232</v>
      </c>
    </row>
    <row r="9784" spans="1:32">
      <c r="A9784">
        <v>36591</v>
      </c>
      <c r="B9784">
        <v>35691</v>
      </c>
      <c r="C9784" t="s">
        <v>5304</v>
      </c>
      <c r="D9784" t="s">
        <v>435</v>
      </c>
      <c r="E9784" t="s">
        <v>48</v>
      </c>
      <c r="F9784" t="s">
        <v>46982</v>
      </c>
      <c r="G9784" t="s">
        <v>46983</v>
      </c>
      <c r="H9784" t="s">
        <v>225</v>
      </c>
      <c r="I9784" s="1">
        <v>24779</v>
      </c>
      <c r="J9784" t="s">
        <v>46984</v>
      </c>
      <c r="K9784" t="s">
        <v>24424</v>
      </c>
      <c r="L9784">
        <v>21060</v>
      </c>
      <c r="M9784" t="s">
        <v>225</v>
      </c>
      <c r="N9784" s="1">
        <v>45064</v>
      </c>
      <c r="O9784" s="1">
        <v>45067</v>
      </c>
      <c r="P9784">
        <v>46</v>
      </c>
      <c r="Q9784">
        <v>2</v>
      </c>
      <c r="R9784" t="s">
        <v>53</v>
      </c>
      <c r="S9784">
        <v>2</v>
      </c>
      <c r="T9784">
        <v>0</v>
      </c>
      <c r="U9784">
        <v>3</v>
      </c>
      <c r="V9784">
        <v>435</v>
      </c>
      <c r="W9784" t="s">
        <v>41</v>
      </c>
      <c r="X9784" t="s">
        <v>46985</v>
      </c>
      <c r="Y9784" t="s">
        <v>6</v>
      </c>
      <c r="Z9784" s="1">
        <v>45055</v>
      </c>
      <c r="AA9784" s="2">
        <v>7.6388888888888886E-3</v>
      </c>
      <c r="AB9784" s="2">
        <v>0.26412037037037034</v>
      </c>
      <c r="AC9784" t="s">
        <v>44</v>
      </c>
      <c r="AD9784" t="s">
        <v>44</v>
      </c>
      <c r="AE9784" t="s">
        <v>45</v>
      </c>
      <c r="AF9784">
        <v>145</v>
      </c>
    </row>
    <row r="9785" spans="1:32">
      <c r="A9785">
        <v>36592</v>
      </c>
      <c r="B9785">
        <v>35692</v>
      </c>
      <c r="C9785" t="s">
        <v>501</v>
      </c>
      <c r="D9785" t="s">
        <v>901</v>
      </c>
      <c r="E9785" t="s">
        <v>34</v>
      </c>
      <c r="F9785" t="s">
        <v>46986</v>
      </c>
      <c r="G9785">
        <f>1-548-396-7592</f>
        <v>-8535</v>
      </c>
      <c r="H9785" t="s">
        <v>77</v>
      </c>
      <c r="I9785" s="1">
        <v>24400</v>
      </c>
      <c r="J9785" t="s">
        <v>46987</v>
      </c>
      <c r="K9785" t="s">
        <v>46988</v>
      </c>
      <c r="L9785">
        <v>32728</v>
      </c>
      <c r="M9785" t="s">
        <v>77</v>
      </c>
      <c r="N9785" s="1">
        <v>44969</v>
      </c>
      <c r="O9785" s="1">
        <v>44974</v>
      </c>
      <c r="P9785">
        <v>28</v>
      </c>
      <c r="Q9785">
        <v>2</v>
      </c>
      <c r="R9785" t="s">
        <v>53</v>
      </c>
      <c r="S9785">
        <v>3</v>
      </c>
      <c r="T9785">
        <v>0</v>
      </c>
      <c r="U9785">
        <v>5</v>
      </c>
      <c r="V9785">
        <v>660</v>
      </c>
      <c r="W9785" t="s">
        <v>54</v>
      </c>
      <c r="X9785" t="s">
        <v>46989</v>
      </c>
      <c r="Y9785" t="s">
        <v>65</v>
      </c>
      <c r="Z9785" s="1">
        <v>44940</v>
      </c>
      <c r="AA9785" s="2">
        <v>0.17244212962962965</v>
      </c>
      <c r="AB9785" s="2">
        <v>0.38743055555555556</v>
      </c>
      <c r="AC9785" t="s">
        <v>45</v>
      </c>
      <c r="AD9785" t="s">
        <v>44</v>
      </c>
      <c r="AE9785" t="s">
        <v>45</v>
      </c>
      <c r="AF9785">
        <v>132</v>
      </c>
    </row>
    <row r="9786" spans="1:32">
      <c r="A9786">
        <v>36594</v>
      </c>
      <c r="B9786">
        <v>35694</v>
      </c>
      <c r="C9786" t="s">
        <v>3122</v>
      </c>
      <c r="D9786" t="s">
        <v>11420</v>
      </c>
      <c r="E9786" t="s">
        <v>48</v>
      </c>
      <c r="F9786" t="s">
        <v>46990</v>
      </c>
      <c r="G9786" t="s">
        <v>46991</v>
      </c>
      <c r="H9786" t="s">
        <v>171</v>
      </c>
      <c r="I9786" s="1">
        <v>32877</v>
      </c>
      <c r="J9786" t="s">
        <v>46992</v>
      </c>
      <c r="K9786" t="s">
        <v>46993</v>
      </c>
      <c r="L9786">
        <v>83609</v>
      </c>
      <c r="M9786" t="s">
        <v>171</v>
      </c>
      <c r="N9786" s="1">
        <v>45006</v>
      </c>
      <c r="O9786" s="1">
        <v>45011</v>
      </c>
      <c r="P9786">
        <v>80</v>
      </c>
      <c r="Q9786">
        <v>4</v>
      </c>
      <c r="R9786" t="s">
        <v>63</v>
      </c>
      <c r="S9786">
        <v>3</v>
      </c>
      <c r="T9786">
        <v>0</v>
      </c>
      <c r="U9786">
        <v>5</v>
      </c>
      <c r="V9786">
        <v>445</v>
      </c>
      <c r="W9786" t="s">
        <v>54</v>
      </c>
      <c r="X9786" t="s">
        <v>46994</v>
      </c>
      <c r="Y9786" t="s">
        <v>6</v>
      </c>
      <c r="Z9786" s="1">
        <v>44979</v>
      </c>
      <c r="AA9786" s="2">
        <v>0.49450231481481483</v>
      </c>
      <c r="AB9786" s="2">
        <v>0.89915509259259263</v>
      </c>
      <c r="AC9786" t="s">
        <v>45</v>
      </c>
      <c r="AD9786" t="s">
        <v>45</v>
      </c>
      <c r="AE9786" t="s">
        <v>44</v>
      </c>
      <c r="AF9786">
        <v>89</v>
      </c>
    </row>
    <row r="9787" spans="1:32">
      <c r="A9787">
        <v>36596</v>
      </c>
      <c r="B9787">
        <v>35696</v>
      </c>
      <c r="C9787" t="s">
        <v>1335</v>
      </c>
      <c r="D9787" t="s">
        <v>454</v>
      </c>
      <c r="E9787" t="s">
        <v>48</v>
      </c>
      <c r="F9787" t="s">
        <v>46995</v>
      </c>
      <c r="G9787" t="s">
        <v>46996</v>
      </c>
      <c r="H9787" t="s">
        <v>201</v>
      </c>
      <c r="I9787" s="1">
        <v>20787</v>
      </c>
      <c r="J9787" t="s">
        <v>46997</v>
      </c>
      <c r="K9787" t="s">
        <v>43727</v>
      </c>
      <c r="L9787">
        <v>23544</v>
      </c>
      <c r="M9787" t="s">
        <v>201</v>
      </c>
      <c r="N9787" s="1">
        <v>45322</v>
      </c>
      <c r="O9787" s="1">
        <v>45325</v>
      </c>
      <c r="P9787">
        <v>79</v>
      </c>
      <c r="Q9787">
        <v>4</v>
      </c>
      <c r="R9787" t="s">
        <v>53</v>
      </c>
      <c r="S9787">
        <v>4</v>
      </c>
      <c r="T9787">
        <v>1</v>
      </c>
      <c r="U9787">
        <v>3</v>
      </c>
      <c r="V9787">
        <v>423</v>
      </c>
      <c r="W9787" t="s">
        <v>41</v>
      </c>
      <c r="X9787" t="s">
        <v>46998</v>
      </c>
      <c r="Y9787" t="s">
        <v>81</v>
      </c>
      <c r="Z9787" s="1">
        <v>45288</v>
      </c>
      <c r="AA9787" s="2">
        <v>0.57422453703703702</v>
      </c>
      <c r="AB9787" s="2">
        <v>0.31635416666666666</v>
      </c>
      <c r="AC9787" t="s">
        <v>44</v>
      </c>
      <c r="AD9787" t="s">
        <v>45</v>
      </c>
      <c r="AE9787" t="s">
        <v>44</v>
      </c>
      <c r="AF9787">
        <v>141</v>
      </c>
    </row>
    <row r="9788" spans="1:32">
      <c r="A9788">
        <v>36601</v>
      </c>
      <c r="B9788">
        <v>35701</v>
      </c>
      <c r="C9788" t="s">
        <v>4061</v>
      </c>
      <c r="D9788" t="s">
        <v>12408</v>
      </c>
      <c r="E9788" t="s">
        <v>34</v>
      </c>
      <c r="F9788" t="s">
        <v>46999</v>
      </c>
      <c r="G9788" t="s">
        <v>47000</v>
      </c>
      <c r="H9788" t="s">
        <v>115</v>
      </c>
      <c r="I9788" s="1">
        <v>22336</v>
      </c>
      <c r="J9788" t="s">
        <v>47001</v>
      </c>
      <c r="K9788" t="s">
        <v>47002</v>
      </c>
      <c r="L9788">
        <v>3219</v>
      </c>
      <c r="M9788" t="s">
        <v>115</v>
      </c>
      <c r="N9788" s="1">
        <v>45067</v>
      </c>
      <c r="O9788" s="1">
        <v>45069</v>
      </c>
      <c r="P9788">
        <v>68</v>
      </c>
      <c r="Q9788">
        <v>3</v>
      </c>
      <c r="R9788" t="s">
        <v>63</v>
      </c>
      <c r="S9788">
        <v>2</v>
      </c>
      <c r="T9788">
        <v>2</v>
      </c>
      <c r="U9788">
        <v>2</v>
      </c>
      <c r="V9788">
        <v>130</v>
      </c>
      <c r="W9788" t="s">
        <v>41</v>
      </c>
      <c r="X9788" t="s">
        <v>47003</v>
      </c>
      <c r="Y9788" t="s">
        <v>81</v>
      </c>
      <c r="Z9788" s="1">
        <v>45030</v>
      </c>
      <c r="AA9788" s="2">
        <v>0.39936342592592594</v>
      </c>
      <c r="AB9788" s="2">
        <v>0.98269675925925926</v>
      </c>
      <c r="AC9788" t="s">
        <v>44</v>
      </c>
      <c r="AD9788" t="s">
        <v>45</v>
      </c>
      <c r="AE9788" t="s">
        <v>44</v>
      </c>
      <c r="AF9788">
        <v>65</v>
      </c>
    </row>
    <row r="9789" spans="1:32">
      <c r="A9789">
        <v>36609</v>
      </c>
      <c r="B9789">
        <v>35709</v>
      </c>
      <c r="C9789" t="s">
        <v>628</v>
      </c>
      <c r="D9789" t="s">
        <v>6569</v>
      </c>
      <c r="E9789" t="s">
        <v>48</v>
      </c>
      <c r="F9789" t="s">
        <v>47004</v>
      </c>
      <c r="G9789" t="s">
        <v>47005</v>
      </c>
      <c r="H9789" t="s">
        <v>156</v>
      </c>
      <c r="I9789" s="1">
        <v>31239</v>
      </c>
      <c r="J9789" t="s">
        <v>47006</v>
      </c>
      <c r="K9789" t="s">
        <v>47007</v>
      </c>
      <c r="L9789">
        <v>8189</v>
      </c>
      <c r="M9789" t="s">
        <v>156</v>
      </c>
      <c r="N9789" s="1">
        <v>45266</v>
      </c>
      <c r="O9789" s="1">
        <v>45270</v>
      </c>
      <c r="P9789">
        <v>44</v>
      </c>
      <c r="Q9789">
        <v>2</v>
      </c>
      <c r="R9789" t="s">
        <v>63</v>
      </c>
      <c r="S9789">
        <v>1</v>
      </c>
      <c r="T9789">
        <v>1</v>
      </c>
      <c r="U9789">
        <v>4</v>
      </c>
      <c r="V9789">
        <v>348</v>
      </c>
      <c r="W9789" t="s">
        <v>41</v>
      </c>
      <c r="X9789" t="s">
        <v>47008</v>
      </c>
      <c r="Y9789" t="s">
        <v>65</v>
      </c>
      <c r="Z9789" s="1">
        <v>45229</v>
      </c>
      <c r="AA9789" s="2">
        <v>0.91663194444444451</v>
      </c>
      <c r="AB9789" s="2">
        <v>0.49405092592592598</v>
      </c>
      <c r="AC9789" t="s">
        <v>44</v>
      </c>
      <c r="AD9789" t="s">
        <v>44</v>
      </c>
      <c r="AE9789" t="s">
        <v>44</v>
      </c>
      <c r="AF9789">
        <v>87</v>
      </c>
    </row>
    <row r="9790" spans="1:32">
      <c r="A9790">
        <v>36610</v>
      </c>
      <c r="B9790">
        <v>35710</v>
      </c>
      <c r="C9790" t="s">
        <v>602</v>
      </c>
      <c r="D9790" t="s">
        <v>126</v>
      </c>
      <c r="E9790" t="s">
        <v>48</v>
      </c>
      <c r="F9790" t="s">
        <v>47009</v>
      </c>
      <c r="G9790">
        <v>2298122964</v>
      </c>
      <c r="H9790" t="s">
        <v>70</v>
      </c>
      <c r="I9790" s="1">
        <v>16764</v>
      </c>
      <c r="J9790" t="s">
        <v>47010</v>
      </c>
      <c r="K9790" t="s">
        <v>47011</v>
      </c>
      <c r="L9790">
        <v>23504</v>
      </c>
      <c r="M9790" t="s">
        <v>70</v>
      </c>
      <c r="N9790" s="1">
        <v>45167</v>
      </c>
      <c r="O9790" s="1">
        <v>45170</v>
      </c>
      <c r="P9790">
        <v>72</v>
      </c>
      <c r="Q9790">
        <v>3</v>
      </c>
      <c r="R9790" t="s">
        <v>40</v>
      </c>
      <c r="S9790">
        <v>3</v>
      </c>
      <c r="T9790">
        <v>2</v>
      </c>
      <c r="U9790">
        <v>3</v>
      </c>
      <c r="V9790">
        <v>750</v>
      </c>
      <c r="W9790" t="s">
        <v>41</v>
      </c>
      <c r="X9790" t="s">
        <v>47012</v>
      </c>
      <c r="Y9790" t="s">
        <v>65</v>
      </c>
      <c r="Z9790" s="1">
        <v>45160</v>
      </c>
      <c r="AA9790" s="2">
        <v>0.24320601851851853</v>
      </c>
      <c r="AB9790" s="2">
        <v>0.67076388888888883</v>
      </c>
      <c r="AC9790" t="s">
        <v>44</v>
      </c>
      <c r="AD9790" t="s">
        <v>44</v>
      </c>
      <c r="AE9790" t="s">
        <v>45</v>
      </c>
      <c r="AF9790">
        <v>250</v>
      </c>
    </row>
    <row r="9791" spans="1:32">
      <c r="A9791">
        <v>36611</v>
      </c>
      <c r="B9791">
        <v>35711</v>
      </c>
      <c r="C9791" t="s">
        <v>2415</v>
      </c>
      <c r="D9791" t="s">
        <v>385</v>
      </c>
      <c r="E9791" t="s">
        <v>48</v>
      </c>
      <c r="F9791" t="s">
        <v>47013</v>
      </c>
      <c r="G9791">
        <v>4709357564</v>
      </c>
      <c r="H9791" t="s">
        <v>70</v>
      </c>
      <c r="I9791" s="1">
        <v>25024</v>
      </c>
      <c r="J9791" t="s">
        <v>47014</v>
      </c>
      <c r="K9791" t="s">
        <v>47015</v>
      </c>
      <c r="L9791">
        <v>20774</v>
      </c>
      <c r="M9791" t="s">
        <v>70</v>
      </c>
      <c r="N9791" s="1">
        <v>45086</v>
      </c>
      <c r="O9791" s="1">
        <v>45091</v>
      </c>
      <c r="P9791">
        <v>27</v>
      </c>
      <c r="Q9791">
        <v>2</v>
      </c>
      <c r="R9791" t="s">
        <v>40</v>
      </c>
      <c r="S9791">
        <v>3</v>
      </c>
      <c r="T9791">
        <v>2</v>
      </c>
      <c r="U9791">
        <v>5</v>
      </c>
      <c r="V9791">
        <v>1040</v>
      </c>
      <c r="W9791" t="s">
        <v>41</v>
      </c>
      <c r="X9791" t="s">
        <v>47016</v>
      </c>
      <c r="Y9791" t="s">
        <v>65</v>
      </c>
      <c r="Z9791" s="1">
        <v>45058</v>
      </c>
      <c r="AA9791" s="2">
        <v>0.17686342592592594</v>
      </c>
      <c r="AB9791" s="2">
        <v>8.0185185185185193E-2</v>
      </c>
      <c r="AC9791" t="s">
        <v>45</v>
      </c>
      <c r="AD9791" t="s">
        <v>45</v>
      </c>
      <c r="AE9791" t="s">
        <v>44</v>
      </c>
      <c r="AF9791">
        <v>208</v>
      </c>
    </row>
    <row r="9792" spans="1:32">
      <c r="A9792">
        <v>36612</v>
      </c>
      <c r="B9792">
        <v>35712</v>
      </c>
      <c r="C9792" t="s">
        <v>3234</v>
      </c>
      <c r="D9792" t="s">
        <v>14282</v>
      </c>
      <c r="E9792" t="s">
        <v>34</v>
      </c>
      <c r="F9792" t="s">
        <v>47017</v>
      </c>
      <c r="G9792" t="s">
        <v>47018</v>
      </c>
      <c r="H9792" t="s">
        <v>156</v>
      </c>
      <c r="I9792" s="1">
        <v>38353</v>
      </c>
      <c r="J9792" t="s">
        <v>47019</v>
      </c>
      <c r="K9792" t="s">
        <v>47020</v>
      </c>
      <c r="L9792">
        <v>30394</v>
      </c>
      <c r="M9792" t="s">
        <v>156</v>
      </c>
      <c r="N9792" s="1">
        <v>44963</v>
      </c>
      <c r="O9792" s="1">
        <v>44964</v>
      </c>
      <c r="P9792">
        <v>67</v>
      </c>
      <c r="Q9792">
        <v>3</v>
      </c>
      <c r="R9792" t="s">
        <v>53</v>
      </c>
      <c r="S9792">
        <v>4</v>
      </c>
      <c r="T9792">
        <v>1</v>
      </c>
      <c r="U9792">
        <v>1</v>
      </c>
      <c r="V9792">
        <v>123</v>
      </c>
      <c r="W9792" t="s">
        <v>54</v>
      </c>
      <c r="X9792" t="s">
        <v>47021</v>
      </c>
      <c r="Y9792" t="s">
        <v>43</v>
      </c>
      <c r="Z9792" s="1">
        <v>44957</v>
      </c>
      <c r="AA9792" s="2">
        <v>0.83195601851851853</v>
      </c>
      <c r="AB9792" s="2">
        <v>0.35155092592592596</v>
      </c>
      <c r="AC9792" t="s">
        <v>44</v>
      </c>
      <c r="AD9792" t="s">
        <v>44</v>
      </c>
      <c r="AE9792" t="s">
        <v>44</v>
      </c>
      <c r="AF9792">
        <v>123</v>
      </c>
    </row>
    <row r="9793" spans="1:32">
      <c r="A9793">
        <v>36614</v>
      </c>
      <c r="B9793">
        <v>35714</v>
      </c>
      <c r="C9793" t="s">
        <v>391</v>
      </c>
      <c r="D9793" t="s">
        <v>1368</v>
      </c>
      <c r="E9793" t="s">
        <v>48</v>
      </c>
      <c r="F9793" t="s">
        <v>47022</v>
      </c>
      <c r="G9793" t="s">
        <v>47023</v>
      </c>
      <c r="H9793" t="s">
        <v>280</v>
      </c>
      <c r="I9793" s="1">
        <v>21804</v>
      </c>
      <c r="J9793" t="s">
        <v>47024</v>
      </c>
      <c r="K9793" t="s">
        <v>29555</v>
      </c>
      <c r="L9793">
        <v>47580</v>
      </c>
      <c r="M9793" t="s">
        <v>280</v>
      </c>
      <c r="N9793" s="1">
        <v>45254</v>
      </c>
      <c r="O9793" s="1">
        <v>45256</v>
      </c>
      <c r="P9793">
        <v>47</v>
      </c>
      <c r="Q9793">
        <v>2</v>
      </c>
      <c r="R9793" t="s">
        <v>63</v>
      </c>
      <c r="S9793">
        <v>2</v>
      </c>
      <c r="T9793">
        <v>2</v>
      </c>
      <c r="U9793">
        <v>2</v>
      </c>
      <c r="V9793">
        <v>140</v>
      </c>
      <c r="W9793" t="s">
        <v>54</v>
      </c>
      <c r="X9793" t="s">
        <v>47025</v>
      </c>
      <c r="Y9793" t="s">
        <v>43</v>
      </c>
      <c r="Z9793" s="1">
        <v>45238</v>
      </c>
      <c r="AA9793" s="2">
        <v>0.77473379629629635</v>
      </c>
      <c r="AB9793" s="2">
        <v>0.10859953703703702</v>
      </c>
      <c r="AC9793" t="s">
        <v>44</v>
      </c>
      <c r="AD9793" t="s">
        <v>45</v>
      </c>
      <c r="AE9793" t="s">
        <v>44</v>
      </c>
      <c r="AF9793">
        <v>70</v>
      </c>
    </row>
    <row r="9794" spans="1:32">
      <c r="A9794">
        <v>36615</v>
      </c>
      <c r="B9794">
        <v>35715</v>
      </c>
      <c r="C9794" t="s">
        <v>1367</v>
      </c>
      <c r="D9794" t="s">
        <v>3662</v>
      </c>
      <c r="E9794" t="s">
        <v>48</v>
      </c>
      <c r="F9794" t="s">
        <v>47026</v>
      </c>
      <c r="G9794" t="s">
        <v>47027</v>
      </c>
      <c r="H9794" t="s">
        <v>309</v>
      </c>
      <c r="I9794" s="1">
        <v>17494</v>
      </c>
      <c r="J9794" t="s">
        <v>47028</v>
      </c>
      <c r="K9794" t="s">
        <v>47029</v>
      </c>
      <c r="L9794">
        <v>42841</v>
      </c>
      <c r="M9794" t="s">
        <v>309</v>
      </c>
      <c r="N9794" s="1">
        <v>44990</v>
      </c>
      <c r="O9794" s="1">
        <v>44991</v>
      </c>
      <c r="P9794">
        <v>35</v>
      </c>
      <c r="Q9794">
        <v>2</v>
      </c>
      <c r="R9794" t="s">
        <v>63</v>
      </c>
      <c r="S9794">
        <v>4</v>
      </c>
      <c r="T9794">
        <v>2</v>
      </c>
      <c r="U9794">
        <v>1</v>
      </c>
      <c r="V9794">
        <v>90</v>
      </c>
      <c r="W9794" t="s">
        <v>54</v>
      </c>
      <c r="X9794" t="s">
        <v>47030</v>
      </c>
      <c r="Y9794" t="s">
        <v>65</v>
      </c>
      <c r="Z9794" s="1">
        <v>44980</v>
      </c>
      <c r="AA9794" s="2">
        <v>0.27916666666666667</v>
      </c>
      <c r="AB9794" s="2">
        <v>0.70124999999999993</v>
      </c>
      <c r="AC9794" t="s">
        <v>45</v>
      </c>
      <c r="AD9794" t="s">
        <v>45</v>
      </c>
      <c r="AE9794" t="s">
        <v>45</v>
      </c>
      <c r="AF9794">
        <v>90</v>
      </c>
    </row>
    <row r="9795" spans="1:32">
      <c r="A9795">
        <v>36619</v>
      </c>
      <c r="B9795">
        <v>35719</v>
      </c>
      <c r="C9795" t="s">
        <v>434</v>
      </c>
      <c r="D9795" t="s">
        <v>8484</v>
      </c>
      <c r="E9795" t="s">
        <v>34</v>
      </c>
      <c r="F9795" t="s">
        <v>47031</v>
      </c>
      <c r="G9795" t="s">
        <v>47032</v>
      </c>
      <c r="H9795" t="s">
        <v>1442</v>
      </c>
      <c r="I9795" s="1">
        <v>29249</v>
      </c>
      <c r="J9795" t="s">
        <v>47033</v>
      </c>
      <c r="K9795" t="s">
        <v>47034</v>
      </c>
      <c r="L9795">
        <v>46825</v>
      </c>
      <c r="M9795" t="s">
        <v>1442</v>
      </c>
      <c r="N9795" s="1">
        <v>45270</v>
      </c>
      <c r="O9795" s="1">
        <v>45272</v>
      </c>
      <c r="P9795">
        <v>2</v>
      </c>
      <c r="Q9795">
        <v>1</v>
      </c>
      <c r="R9795" t="s">
        <v>63</v>
      </c>
      <c r="S9795">
        <v>1</v>
      </c>
      <c r="T9795">
        <v>0</v>
      </c>
      <c r="U9795">
        <v>2</v>
      </c>
      <c r="V9795">
        <v>138</v>
      </c>
      <c r="W9795" t="s">
        <v>54</v>
      </c>
      <c r="X9795" t="s">
        <v>47035</v>
      </c>
      <c r="Y9795" t="s">
        <v>6</v>
      </c>
      <c r="Z9795" s="1">
        <v>45243</v>
      </c>
      <c r="AA9795" s="2">
        <v>0.95530092592592597</v>
      </c>
      <c r="AB9795" s="2">
        <v>0.70921296296296299</v>
      </c>
      <c r="AC9795" t="s">
        <v>45</v>
      </c>
      <c r="AD9795" t="s">
        <v>44</v>
      </c>
      <c r="AE9795" t="s">
        <v>45</v>
      </c>
      <c r="AF9795">
        <v>69</v>
      </c>
    </row>
    <row r="9796" spans="1:32">
      <c r="A9796">
        <v>36623</v>
      </c>
      <c r="B9796">
        <v>35723</v>
      </c>
      <c r="C9796" t="s">
        <v>183</v>
      </c>
      <c r="D9796" t="s">
        <v>1815</v>
      </c>
      <c r="E9796" t="s">
        <v>48</v>
      </c>
      <c r="F9796" t="s">
        <v>47036</v>
      </c>
      <c r="G9796" t="s">
        <v>47037</v>
      </c>
      <c r="H9796" t="s">
        <v>171</v>
      </c>
      <c r="I9796" s="1">
        <v>20561</v>
      </c>
      <c r="J9796" t="s">
        <v>47038</v>
      </c>
      <c r="K9796" t="s">
        <v>47039</v>
      </c>
      <c r="L9796">
        <v>99192</v>
      </c>
      <c r="M9796" t="s">
        <v>171</v>
      </c>
      <c r="N9796" s="1">
        <v>45181</v>
      </c>
      <c r="O9796" s="1">
        <v>45183</v>
      </c>
      <c r="P9796">
        <v>57</v>
      </c>
      <c r="Q9796">
        <v>3</v>
      </c>
      <c r="R9796" t="s">
        <v>40</v>
      </c>
      <c r="S9796">
        <v>4</v>
      </c>
      <c r="T9796">
        <v>1</v>
      </c>
      <c r="U9796">
        <v>2</v>
      </c>
      <c r="V9796">
        <v>438</v>
      </c>
      <c r="W9796" t="s">
        <v>54</v>
      </c>
      <c r="X9796" t="s">
        <v>47040</v>
      </c>
      <c r="Y9796" t="s">
        <v>81</v>
      </c>
      <c r="Z9796" s="1">
        <v>45143</v>
      </c>
      <c r="AA9796" s="2">
        <v>0.42569444444444443</v>
      </c>
      <c r="AB9796" s="2">
        <v>0.33026620370370369</v>
      </c>
      <c r="AC9796" t="s">
        <v>44</v>
      </c>
      <c r="AD9796" t="s">
        <v>44</v>
      </c>
      <c r="AE9796" t="s">
        <v>45</v>
      </c>
      <c r="AF9796">
        <v>219</v>
      </c>
    </row>
    <row r="9797" spans="1:32">
      <c r="A9797">
        <v>36627</v>
      </c>
      <c r="B9797">
        <v>35727</v>
      </c>
      <c r="C9797" t="s">
        <v>7381</v>
      </c>
      <c r="D9797" t="s">
        <v>3105</v>
      </c>
      <c r="E9797" t="s">
        <v>48</v>
      </c>
      <c r="F9797" t="s">
        <v>47041</v>
      </c>
      <c r="G9797" t="s">
        <v>47042</v>
      </c>
      <c r="H9797" t="s">
        <v>122</v>
      </c>
      <c r="I9797" s="1">
        <v>25651</v>
      </c>
      <c r="J9797" t="s">
        <v>47043</v>
      </c>
      <c r="K9797" t="s">
        <v>47044</v>
      </c>
      <c r="L9797">
        <v>44635</v>
      </c>
      <c r="M9797" t="s">
        <v>122</v>
      </c>
      <c r="N9797" s="1">
        <v>45129</v>
      </c>
      <c r="O9797" s="1">
        <v>45132</v>
      </c>
      <c r="P9797">
        <v>29</v>
      </c>
      <c r="Q9797">
        <v>2</v>
      </c>
      <c r="R9797" t="s">
        <v>63</v>
      </c>
      <c r="S9797">
        <v>1</v>
      </c>
      <c r="T9797">
        <v>2</v>
      </c>
      <c r="U9797">
        <v>3</v>
      </c>
      <c r="V9797">
        <v>216</v>
      </c>
      <c r="W9797" t="s">
        <v>54</v>
      </c>
      <c r="X9797" t="s">
        <v>47045</v>
      </c>
      <c r="Y9797" t="s">
        <v>65</v>
      </c>
      <c r="Z9797" s="1">
        <v>45106</v>
      </c>
      <c r="AA9797" s="2">
        <v>0.98282407407407402</v>
      </c>
      <c r="AB9797" s="2">
        <v>0.40909722222222222</v>
      </c>
      <c r="AC9797" t="s">
        <v>45</v>
      </c>
      <c r="AD9797" t="s">
        <v>44</v>
      </c>
      <c r="AE9797" t="s">
        <v>44</v>
      </c>
      <c r="AF9797">
        <v>72</v>
      </c>
    </row>
    <row r="9798" spans="1:32">
      <c r="A9798">
        <v>36630</v>
      </c>
      <c r="B9798">
        <v>35730</v>
      </c>
      <c r="C9798" t="s">
        <v>2706</v>
      </c>
      <c r="D9798" t="s">
        <v>341</v>
      </c>
      <c r="E9798" t="s">
        <v>34</v>
      </c>
      <c r="F9798" t="s">
        <v>47046</v>
      </c>
      <c r="G9798" t="s">
        <v>47047</v>
      </c>
      <c r="H9798" t="s">
        <v>725</v>
      </c>
      <c r="I9798" s="1">
        <v>18383</v>
      </c>
      <c r="J9798" t="s">
        <v>47048</v>
      </c>
      <c r="K9798" t="s">
        <v>32707</v>
      </c>
      <c r="L9798">
        <v>24309</v>
      </c>
      <c r="M9798" t="s">
        <v>725</v>
      </c>
      <c r="N9798" s="1">
        <v>45181</v>
      </c>
      <c r="O9798" s="1">
        <v>45182</v>
      </c>
      <c r="P9798">
        <v>63</v>
      </c>
      <c r="Q9798">
        <v>3</v>
      </c>
      <c r="R9798" t="s">
        <v>40</v>
      </c>
      <c r="S9798">
        <v>2</v>
      </c>
      <c r="T9798">
        <v>2</v>
      </c>
      <c r="U9798">
        <v>1</v>
      </c>
      <c r="V9798">
        <v>238</v>
      </c>
      <c r="W9798" t="s">
        <v>54</v>
      </c>
      <c r="X9798" t="s">
        <v>47049</v>
      </c>
      <c r="Y9798" t="s">
        <v>6</v>
      </c>
      <c r="Z9798" s="1">
        <v>45146</v>
      </c>
      <c r="AA9798" s="2">
        <v>0.14245370370370369</v>
      </c>
      <c r="AB9798" s="2">
        <v>2.7777777777777776E-2</v>
      </c>
      <c r="AC9798" t="s">
        <v>44</v>
      </c>
      <c r="AD9798" t="s">
        <v>44</v>
      </c>
      <c r="AE9798" t="s">
        <v>44</v>
      </c>
      <c r="AF9798">
        <v>238</v>
      </c>
    </row>
    <row r="9799" spans="1:32">
      <c r="A9799">
        <v>36631</v>
      </c>
      <c r="B9799">
        <v>35731</v>
      </c>
      <c r="C9799" t="s">
        <v>3403</v>
      </c>
      <c r="D9799" t="s">
        <v>4327</v>
      </c>
      <c r="E9799" t="s">
        <v>34</v>
      </c>
      <c r="F9799" t="s">
        <v>47050</v>
      </c>
      <c r="G9799">
        <v>8597734347</v>
      </c>
      <c r="H9799" t="s">
        <v>272</v>
      </c>
      <c r="I9799" s="1">
        <v>22312</v>
      </c>
      <c r="J9799" t="s">
        <v>47051</v>
      </c>
      <c r="K9799" t="s">
        <v>47052</v>
      </c>
      <c r="L9799">
        <v>67467</v>
      </c>
      <c r="M9799" t="s">
        <v>272</v>
      </c>
      <c r="N9799" s="1">
        <v>45259</v>
      </c>
      <c r="O9799" s="1">
        <v>45262</v>
      </c>
      <c r="P9799">
        <v>16</v>
      </c>
      <c r="Q9799">
        <v>1</v>
      </c>
      <c r="R9799" t="s">
        <v>53</v>
      </c>
      <c r="S9799">
        <v>2</v>
      </c>
      <c r="T9799">
        <v>2</v>
      </c>
      <c r="U9799">
        <v>3</v>
      </c>
      <c r="V9799">
        <v>435</v>
      </c>
      <c r="W9799" t="s">
        <v>54</v>
      </c>
      <c r="X9799" t="s">
        <v>47053</v>
      </c>
      <c r="Y9799" t="s">
        <v>81</v>
      </c>
      <c r="Z9799" s="1">
        <v>45225</v>
      </c>
      <c r="AA9799" s="2">
        <v>0.53675925925925927</v>
      </c>
      <c r="AB9799" s="2">
        <v>0.26917824074074076</v>
      </c>
      <c r="AC9799" t="s">
        <v>45</v>
      </c>
      <c r="AD9799" t="s">
        <v>45</v>
      </c>
      <c r="AE9799" t="s">
        <v>45</v>
      </c>
      <c r="AF9799">
        <v>145</v>
      </c>
    </row>
    <row r="9800" spans="1:32">
      <c r="A9800">
        <v>36634</v>
      </c>
      <c r="B9800">
        <v>35734</v>
      </c>
      <c r="C9800" t="s">
        <v>4472</v>
      </c>
      <c r="D9800" t="s">
        <v>1209</v>
      </c>
      <c r="E9800" t="s">
        <v>48</v>
      </c>
      <c r="F9800" t="s">
        <v>47054</v>
      </c>
      <c r="G9800" t="s">
        <v>47055</v>
      </c>
      <c r="H9800" t="s">
        <v>37</v>
      </c>
      <c r="I9800" s="1">
        <v>18713</v>
      </c>
      <c r="J9800" t="s">
        <v>47056</v>
      </c>
      <c r="K9800" t="s">
        <v>47057</v>
      </c>
      <c r="L9800">
        <v>22900</v>
      </c>
      <c r="M9800" t="s">
        <v>37</v>
      </c>
      <c r="N9800" s="1">
        <v>44947</v>
      </c>
      <c r="O9800" s="1">
        <v>44952</v>
      </c>
      <c r="P9800">
        <v>64</v>
      </c>
      <c r="Q9800">
        <v>3</v>
      </c>
      <c r="R9800" t="s">
        <v>53</v>
      </c>
      <c r="S9800">
        <v>3</v>
      </c>
      <c r="T9800">
        <v>2</v>
      </c>
      <c r="U9800">
        <v>5</v>
      </c>
      <c r="V9800">
        <v>745</v>
      </c>
      <c r="W9800" t="s">
        <v>54</v>
      </c>
      <c r="X9800" t="s">
        <v>47058</v>
      </c>
      <c r="Y9800" t="s">
        <v>65</v>
      </c>
      <c r="Z9800" s="1">
        <v>44940</v>
      </c>
      <c r="AA9800" s="2">
        <v>0.7801851851851852</v>
      </c>
      <c r="AB9800" s="2">
        <v>0.60068287037037038</v>
      </c>
      <c r="AC9800" t="s">
        <v>45</v>
      </c>
      <c r="AD9800" t="s">
        <v>45</v>
      </c>
      <c r="AE9800" t="s">
        <v>44</v>
      </c>
      <c r="AF9800">
        <v>149</v>
      </c>
    </row>
    <row r="9801" spans="1:32">
      <c r="A9801">
        <v>36635</v>
      </c>
      <c r="B9801">
        <v>35735</v>
      </c>
      <c r="C9801" t="s">
        <v>13823</v>
      </c>
      <c r="D9801" t="s">
        <v>5437</v>
      </c>
      <c r="E9801" t="s">
        <v>48</v>
      </c>
      <c r="F9801" t="s">
        <v>47059</v>
      </c>
      <c r="G9801" t="s">
        <v>47060</v>
      </c>
      <c r="H9801" t="s">
        <v>692</v>
      </c>
      <c r="I9801" s="1">
        <v>30077</v>
      </c>
      <c r="J9801" t="s">
        <v>47061</v>
      </c>
      <c r="K9801" t="s">
        <v>47062</v>
      </c>
      <c r="L9801">
        <v>75653</v>
      </c>
      <c r="M9801" t="s">
        <v>692</v>
      </c>
      <c r="N9801" s="1">
        <v>45008</v>
      </c>
      <c r="O9801" s="1">
        <v>45012</v>
      </c>
      <c r="P9801">
        <v>27</v>
      </c>
      <c r="Q9801">
        <v>2</v>
      </c>
      <c r="R9801" t="s">
        <v>40</v>
      </c>
      <c r="S9801">
        <v>1</v>
      </c>
      <c r="T9801">
        <v>2</v>
      </c>
      <c r="U9801">
        <v>4</v>
      </c>
      <c r="V9801">
        <v>812</v>
      </c>
      <c r="W9801" t="s">
        <v>41</v>
      </c>
      <c r="X9801" t="s">
        <v>47063</v>
      </c>
      <c r="Y9801" t="s">
        <v>43</v>
      </c>
      <c r="Z9801" s="1">
        <v>44977</v>
      </c>
      <c r="AA9801" s="2">
        <v>0.82828703703703699</v>
      </c>
      <c r="AB9801" s="2">
        <v>0.25534722222222223</v>
      </c>
      <c r="AC9801" t="s">
        <v>44</v>
      </c>
      <c r="AD9801" t="s">
        <v>45</v>
      </c>
      <c r="AE9801" t="s">
        <v>44</v>
      </c>
      <c r="AF9801">
        <v>203</v>
      </c>
    </row>
    <row r="9802" spans="1:32">
      <c r="A9802">
        <v>36637</v>
      </c>
      <c r="B9802">
        <v>35737</v>
      </c>
      <c r="C9802" t="s">
        <v>988</v>
      </c>
      <c r="D9802" t="s">
        <v>894</v>
      </c>
      <c r="E9802" t="s">
        <v>48</v>
      </c>
      <c r="F9802" t="s">
        <v>47064</v>
      </c>
      <c r="G9802" t="s">
        <v>47065</v>
      </c>
      <c r="H9802" t="s">
        <v>115</v>
      </c>
      <c r="I9802" s="1">
        <v>21474</v>
      </c>
      <c r="J9802" t="s">
        <v>47066</v>
      </c>
      <c r="K9802" t="s">
        <v>47067</v>
      </c>
      <c r="L9802">
        <v>14541</v>
      </c>
      <c r="M9802" t="s">
        <v>115</v>
      </c>
      <c r="N9802" s="1">
        <v>45113</v>
      </c>
      <c r="O9802" s="1">
        <v>45114</v>
      </c>
      <c r="P9802">
        <v>26</v>
      </c>
      <c r="Q9802">
        <v>2</v>
      </c>
      <c r="R9802" t="s">
        <v>63</v>
      </c>
      <c r="S9802">
        <v>2</v>
      </c>
      <c r="T9802">
        <v>0</v>
      </c>
      <c r="U9802">
        <v>1</v>
      </c>
      <c r="V9802">
        <v>78</v>
      </c>
      <c r="W9802" t="s">
        <v>54</v>
      </c>
      <c r="X9802" t="s">
        <v>47068</v>
      </c>
      <c r="Y9802" t="s">
        <v>81</v>
      </c>
      <c r="Z9802" s="1">
        <v>45083</v>
      </c>
      <c r="AA9802" s="2">
        <v>0.53905092592592596</v>
      </c>
      <c r="AB9802" s="2">
        <v>0.16630787037037037</v>
      </c>
      <c r="AC9802" t="s">
        <v>44</v>
      </c>
      <c r="AD9802" t="s">
        <v>44</v>
      </c>
      <c r="AE9802" t="s">
        <v>45</v>
      </c>
      <c r="AF9802">
        <v>78</v>
      </c>
    </row>
    <row r="9803" spans="1:32">
      <c r="A9803">
        <v>36638</v>
      </c>
      <c r="B9803">
        <v>35738</v>
      </c>
      <c r="C9803" t="s">
        <v>1316</v>
      </c>
      <c r="D9803" t="s">
        <v>829</v>
      </c>
      <c r="E9803" t="s">
        <v>48</v>
      </c>
      <c r="F9803" t="s">
        <v>47069</v>
      </c>
      <c r="G9803">
        <f>1-765-992-885</f>
        <v>-2641</v>
      </c>
      <c r="H9803" t="s">
        <v>1442</v>
      </c>
      <c r="I9803" s="1">
        <v>24383</v>
      </c>
      <c r="J9803" t="s">
        <v>47070</v>
      </c>
      <c r="K9803" t="s">
        <v>47071</v>
      </c>
      <c r="L9803">
        <v>61167</v>
      </c>
      <c r="M9803" t="s">
        <v>1442</v>
      </c>
      <c r="N9803" s="1">
        <v>45205</v>
      </c>
      <c r="O9803" s="1">
        <v>45206</v>
      </c>
      <c r="P9803">
        <v>74</v>
      </c>
      <c r="Q9803">
        <v>3</v>
      </c>
      <c r="R9803" t="s">
        <v>63</v>
      </c>
      <c r="S9803">
        <v>3</v>
      </c>
      <c r="T9803">
        <v>1</v>
      </c>
      <c r="U9803">
        <v>1</v>
      </c>
      <c r="V9803">
        <v>82</v>
      </c>
      <c r="W9803" t="s">
        <v>54</v>
      </c>
      <c r="X9803" t="s">
        <v>47072</v>
      </c>
      <c r="Y9803" t="s">
        <v>81</v>
      </c>
      <c r="Z9803" s="1">
        <v>45177</v>
      </c>
      <c r="AA9803" s="2">
        <v>0.63380787037037034</v>
      </c>
      <c r="AB9803" s="2">
        <v>0.3382060185185185</v>
      </c>
      <c r="AC9803" t="s">
        <v>45</v>
      </c>
      <c r="AD9803" t="s">
        <v>45</v>
      </c>
      <c r="AE9803" t="s">
        <v>44</v>
      </c>
      <c r="AF9803">
        <v>82</v>
      </c>
    </row>
    <row r="9804" spans="1:32">
      <c r="A9804">
        <v>36639</v>
      </c>
      <c r="B9804">
        <v>35739</v>
      </c>
      <c r="C9804" t="s">
        <v>1392</v>
      </c>
      <c r="D9804" t="s">
        <v>546</v>
      </c>
      <c r="E9804" t="s">
        <v>48</v>
      </c>
      <c r="F9804" t="s">
        <v>47073</v>
      </c>
      <c r="G9804" t="s">
        <v>47074</v>
      </c>
      <c r="H9804" t="s">
        <v>115</v>
      </c>
      <c r="I9804" s="1">
        <v>27407</v>
      </c>
      <c r="J9804" t="s">
        <v>47075</v>
      </c>
      <c r="K9804" t="s">
        <v>47076</v>
      </c>
      <c r="L9804">
        <v>96425</v>
      </c>
      <c r="M9804" t="s">
        <v>115</v>
      </c>
      <c r="N9804" s="1">
        <v>45151</v>
      </c>
      <c r="O9804" s="1">
        <v>45155</v>
      </c>
      <c r="P9804">
        <v>62</v>
      </c>
      <c r="Q9804">
        <v>3</v>
      </c>
      <c r="R9804" t="s">
        <v>63</v>
      </c>
      <c r="S9804">
        <v>1</v>
      </c>
      <c r="T9804">
        <v>0</v>
      </c>
      <c r="U9804">
        <v>4</v>
      </c>
      <c r="V9804">
        <v>324</v>
      </c>
      <c r="W9804" t="s">
        <v>41</v>
      </c>
      <c r="X9804" t="s">
        <v>47077</v>
      </c>
      <c r="Y9804" t="s">
        <v>65</v>
      </c>
      <c r="Z9804" s="1">
        <v>45122</v>
      </c>
      <c r="AA9804" s="2">
        <v>8.4571759259259263E-2</v>
      </c>
      <c r="AB9804" s="2">
        <v>0.67039351851851858</v>
      </c>
      <c r="AC9804" t="s">
        <v>45</v>
      </c>
      <c r="AD9804" t="s">
        <v>45</v>
      </c>
      <c r="AE9804" t="s">
        <v>45</v>
      </c>
      <c r="AF9804">
        <v>81</v>
      </c>
    </row>
    <row r="9805" spans="1:32">
      <c r="A9805">
        <v>36640</v>
      </c>
      <c r="B9805">
        <v>35740</v>
      </c>
      <c r="C9805" t="s">
        <v>305</v>
      </c>
      <c r="D9805" t="s">
        <v>4376</v>
      </c>
      <c r="E9805" t="s">
        <v>48</v>
      </c>
      <c r="F9805" t="s">
        <v>47078</v>
      </c>
      <c r="G9805" t="s">
        <v>47079</v>
      </c>
      <c r="H9805" t="s">
        <v>109</v>
      </c>
      <c r="I9805" s="1">
        <v>35152</v>
      </c>
      <c r="J9805" t="s">
        <v>47080</v>
      </c>
      <c r="K9805" t="s">
        <v>3637</v>
      </c>
      <c r="L9805">
        <v>7516</v>
      </c>
      <c r="M9805" t="s">
        <v>109</v>
      </c>
      <c r="N9805" s="1">
        <v>44992</v>
      </c>
      <c r="O9805" s="1">
        <v>44994</v>
      </c>
      <c r="P9805">
        <v>20</v>
      </c>
      <c r="Q9805">
        <v>1</v>
      </c>
      <c r="R9805" t="s">
        <v>63</v>
      </c>
      <c r="S9805">
        <v>3</v>
      </c>
      <c r="T9805">
        <v>1</v>
      </c>
      <c r="U9805">
        <v>2</v>
      </c>
      <c r="V9805">
        <v>164</v>
      </c>
      <c r="W9805" t="s">
        <v>54</v>
      </c>
      <c r="X9805" t="s">
        <v>47081</v>
      </c>
      <c r="Y9805" t="s">
        <v>65</v>
      </c>
      <c r="Z9805" s="1">
        <v>44975</v>
      </c>
      <c r="AA9805" s="2">
        <v>0.7869560185185186</v>
      </c>
      <c r="AB9805" s="2">
        <v>0.84256944444444448</v>
      </c>
      <c r="AC9805" t="s">
        <v>44</v>
      </c>
      <c r="AD9805" t="s">
        <v>45</v>
      </c>
      <c r="AE9805" t="s">
        <v>44</v>
      </c>
      <c r="AF9805">
        <v>82</v>
      </c>
    </row>
    <row r="9806" spans="1:32">
      <c r="A9806">
        <v>36642</v>
      </c>
      <c r="B9806">
        <v>35742</v>
      </c>
      <c r="C9806" t="s">
        <v>602</v>
      </c>
      <c r="D9806" t="s">
        <v>5560</v>
      </c>
      <c r="E9806" t="s">
        <v>48</v>
      </c>
      <c r="F9806" t="s">
        <v>47082</v>
      </c>
      <c r="G9806" t="s">
        <v>47083</v>
      </c>
      <c r="H9806" t="s">
        <v>171</v>
      </c>
      <c r="I9806" s="1">
        <v>34775</v>
      </c>
      <c r="J9806" t="s">
        <v>47084</v>
      </c>
      <c r="K9806" t="s">
        <v>47085</v>
      </c>
      <c r="L9806">
        <v>30452</v>
      </c>
      <c r="M9806" t="s">
        <v>171</v>
      </c>
      <c r="N9806" s="1">
        <v>45090</v>
      </c>
      <c r="O9806" s="1">
        <v>45093</v>
      </c>
      <c r="P9806">
        <v>88</v>
      </c>
      <c r="Q9806">
        <v>4</v>
      </c>
      <c r="R9806" t="s">
        <v>53</v>
      </c>
      <c r="S9806">
        <v>3</v>
      </c>
      <c r="T9806">
        <v>0</v>
      </c>
      <c r="U9806">
        <v>3</v>
      </c>
      <c r="V9806">
        <v>396</v>
      </c>
      <c r="W9806" t="s">
        <v>54</v>
      </c>
      <c r="X9806" t="s">
        <v>47086</v>
      </c>
      <c r="Y9806" t="s">
        <v>6</v>
      </c>
      <c r="Z9806" s="1">
        <v>45053</v>
      </c>
      <c r="AA9806" s="2">
        <v>1.2430555555555554E-2</v>
      </c>
      <c r="AB9806" s="2">
        <v>0.77019675925925923</v>
      </c>
      <c r="AC9806" t="s">
        <v>45</v>
      </c>
      <c r="AD9806" t="s">
        <v>45</v>
      </c>
      <c r="AE9806" t="s">
        <v>44</v>
      </c>
      <c r="AF9806">
        <v>132</v>
      </c>
    </row>
    <row r="9807" spans="1:32">
      <c r="A9807">
        <v>36643</v>
      </c>
      <c r="B9807">
        <v>35743</v>
      </c>
      <c r="C9807" t="s">
        <v>583</v>
      </c>
      <c r="D9807" t="s">
        <v>2581</v>
      </c>
      <c r="E9807" t="s">
        <v>48</v>
      </c>
      <c r="F9807" t="s">
        <v>47087</v>
      </c>
      <c r="G9807" t="s">
        <v>47088</v>
      </c>
      <c r="H9807" t="s">
        <v>941</v>
      </c>
      <c r="I9807" s="1">
        <v>30376</v>
      </c>
      <c r="J9807" t="s">
        <v>47089</v>
      </c>
      <c r="K9807" t="s">
        <v>47090</v>
      </c>
      <c r="L9807">
        <v>67399</v>
      </c>
      <c r="M9807" t="s">
        <v>941</v>
      </c>
      <c r="N9807" s="1">
        <v>45152</v>
      </c>
      <c r="O9807" s="1">
        <v>45153</v>
      </c>
      <c r="P9807">
        <v>100</v>
      </c>
      <c r="Q9807">
        <v>4</v>
      </c>
      <c r="R9807" t="s">
        <v>53</v>
      </c>
      <c r="S9807">
        <v>4</v>
      </c>
      <c r="T9807">
        <v>2</v>
      </c>
      <c r="U9807">
        <v>1</v>
      </c>
      <c r="V9807">
        <v>127</v>
      </c>
      <c r="W9807" t="s">
        <v>41</v>
      </c>
      <c r="X9807" t="s">
        <v>47091</v>
      </c>
      <c r="Y9807" t="s">
        <v>81</v>
      </c>
      <c r="Z9807" s="1">
        <v>45129</v>
      </c>
      <c r="AA9807" s="2">
        <v>0.65379629629629632</v>
      </c>
      <c r="AB9807" s="2">
        <v>0.33307870370370368</v>
      </c>
      <c r="AC9807" t="s">
        <v>45</v>
      </c>
      <c r="AD9807" t="s">
        <v>45</v>
      </c>
      <c r="AE9807" t="s">
        <v>44</v>
      </c>
      <c r="AF9807">
        <v>127</v>
      </c>
    </row>
    <row r="9808" spans="1:32">
      <c r="A9808">
        <v>36645</v>
      </c>
      <c r="B9808">
        <v>35745</v>
      </c>
      <c r="C9808" t="s">
        <v>1268</v>
      </c>
      <c r="D9808" t="s">
        <v>13119</v>
      </c>
      <c r="E9808" t="s">
        <v>34</v>
      </c>
      <c r="F9808" t="s">
        <v>47092</v>
      </c>
      <c r="G9808" t="s">
        <v>47093</v>
      </c>
      <c r="H9808" t="s">
        <v>1442</v>
      </c>
      <c r="I9808" s="1">
        <v>30323</v>
      </c>
      <c r="J9808" t="s">
        <v>47094</v>
      </c>
      <c r="K9808" t="s">
        <v>47095</v>
      </c>
      <c r="L9808">
        <v>29143</v>
      </c>
      <c r="M9808" t="s">
        <v>1442</v>
      </c>
      <c r="N9808" s="1">
        <v>45277</v>
      </c>
      <c r="O9808" s="1">
        <v>45282</v>
      </c>
      <c r="P9808">
        <v>15</v>
      </c>
      <c r="Q9808">
        <v>1</v>
      </c>
      <c r="R9808" t="s">
        <v>40</v>
      </c>
      <c r="S9808">
        <v>1</v>
      </c>
      <c r="T9808">
        <v>1</v>
      </c>
      <c r="U9808">
        <v>5</v>
      </c>
      <c r="V9808">
        <v>1050</v>
      </c>
      <c r="W9808" t="s">
        <v>54</v>
      </c>
      <c r="X9808" t="s">
        <v>47096</v>
      </c>
      <c r="Y9808" t="s">
        <v>81</v>
      </c>
      <c r="Z9808" s="1">
        <v>45243</v>
      </c>
      <c r="AA9808" s="2">
        <v>9.0740740740740729E-3</v>
      </c>
      <c r="AB9808" s="2">
        <v>0.96901620370370367</v>
      </c>
      <c r="AC9808" t="s">
        <v>45</v>
      </c>
      <c r="AD9808" t="s">
        <v>44</v>
      </c>
      <c r="AE9808" t="s">
        <v>45</v>
      </c>
      <c r="AF9808">
        <v>210</v>
      </c>
    </row>
    <row r="9809" spans="1:32">
      <c r="A9809">
        <v>36646</v>
      </c>
      <c r="B9809">
        <v>35746</v>
      </c>
      <c r="C9809" t="s">
        <v>475</v>
      </c>
      <c r="D9809" t="s">
        <v>20782</v>
      </c>
      <c r="E9809" t="s">
        <v>48</v>
      </c>
      <c r="F9809" t="s">
        <v>47097</v>
      </c>
      <c r="G9809" t="s">
        <v>47098</v>
      </c>
      <c r="H9809" t="s">
        <v>309</v>
      </c>
      <c r="I9809" s="1">
        <v>30832</v>
      </c>
      <c r="J9809" t="s">
        <v>47099</v>
      </c>
      <c r="K9809" t="s">
        <v>29679</v>
      </c>
      <c r="L9809">
        <v>81514</v>
      </c>
      <c r="M9809" t="s">
        <v>309</v>
      </c>
      <c r="N9809" s="1">
        <v>45141</v>
      </c>
      <c r="O9809" s="1">
        <v>45142</v>
      </c>
      <c r="P9809">
        <v>98</v>
      </c>
      <c r="Q9809">
        <v>4</v>
      </c>
      <c r="R9809" t="s">
        <v>63</v>
      </c>
      <c r="S9809">
        <v>1</v>
      </c>
      <c r="T9809">
        <v>2</v>
      </c>
      <c r="U9809">
        <v>1</v>
      </c>
      <c r="V9809">
        <v>77</v>
      </c>
      <c r="W9809" t="s">
        <v>54</v>
      </c>
      <c r="X9809" t="s">
        <v>47100</v>
      </c>
      <c r="Y9809" t="s">
        <v>6</v>
      </c>
      <c r="Z9809" s="1">
        <v>45125</v>
      </c>
      <c r="AA9809" s="2">
        <v>0.91978009259259252</v>
      </c>
      <c r="AB9809" s="2">
        <v>0.47623842592592597</v>
      </c>
      <c r="AC9809" t="s">
        <v>44</v>
      </c>
      <c r="AD9809" t="s">
        <v>44</v>
      </c>
      <c r="AE9809" t="s">
        <v>45</v>
      </c>
      <c r="AF9809">
        <v>77</v>
      </c>
    </row>
    <row r="9810" spans="1:32">
      <c r="A9810">
        <v>36649</v>
      </c>
      <c r="B9810">
        <v>35749</v>
      </c>
      <c r="C9810" t="s">
        <v>229</v>
      </c>
      <c r="D9810" t="s">
        <v>1209</v>
      </c>
      <c r="E9810" t="s">
        <v>48</v>
      </c>
      <c r="F9810" t="s">
        <v>47101</v>
      </c>
      <c r="G9810" t="s">
        <v>47102</v>
      </c>
      <c r="H9810" t="s">
        <v>164</v>
      </c>
      <c r="I9810" s="1">
        <v>28646</v>
      </c>
      <c r="J9810" t="s">
        <v>47103</v>
      </c>
      <c r="K9810" t="s">
        <v>47104</v>
      </c>
      <c r="L9810">
        <v>38537</v>
      </c>
      <c r="M9810" t="s">
        <v>164</v>
      </c>
      <c r="N9810" s="1">
        <v>45261</v>
      </c>
      <c r="O9810" s="1">
        <v>45265</v>
      </c>
      <c r="P9810">
        <v>65</v>
      </c>
      <c r="Q9810">
        <v>3</v>
      </c>
      <c r="R9810" t="s">
        <v>63</v>
      </c>
      <c r="S9810">
        <v>2</v>
      </c>
      <c r="T9810">
        <v>0</v>
      </c>
      <c r="U9810">
        <v>4</v>
      </c>
      <c r="V9810">
        <v>348</v>
      </c>
      <c r="W9810" t="s">
        <v>54</v>
      </c>
      <c r="X9810" t="s">
        <v>47105</v>
      </c>
      <c r="Y9810" t="s">
        <v>6</v>
      </c>
      <c r="Z9810" s="1">
        <v>45245</v>
      </c>
      <c r="AA9810" s="2">
        <v>0.78053240740740737</v>
      </c>
      <c r="AB9810" s="2">
        <v>0.14072916666666666</v>
      </c>
      <c r="AC9810" t="s">
        <v>44</v>
      </c>
      <c r="AD9810" t="s">
        <v>44</v>
      </c>
      <c r="AE9810" t="s">
        <v>45</v>
      </c>
      <c r="AF9810">
        <v>87</v>
      </c>
    </row>
    <row r="9811" spans="1:32">
      <c r="A9811">
        <v>36651</v>
      </c>
      <c r="B9811">
        <v>35751</v>
      </c>
      <c r="C9811" t="s">
        <v>615</v>
      </c>
      <c r="D9811" t="s">
        <v>14727</v>
      </c>
      <c r="E9811" t="s">
        <v>34</v>
      </c>
      <c r="F9811" t="s">
        <v>47106</v>
      </c>
      <c r="G9811" t="s">
        <v>47107</v>
      </c>
      <c r="H9811" t="s">
        <v>209</v>
      </c>
      <c r="I9811" s="1">
        <v>33821</v>
      </c>
      <c r="J9811" t="s">
        <v>47108</v>
      </c>
      <c r="K9811" t="s">
        <v>47109</v>
      </c>
      <c r="L9811">
        <v>9588</v>
      </c>
      <c r="M9811" t="s">
        <v>209</v>
      </c>
      <c r="N9811" s="1">
        <v>45020</v>
      </c>
      <c r="O9811" s="1">
        <v>45025</v>
      </c>
      <c r="P9811">
        <v>91</v>
      </c>
      <c r="Q9811">
        <v>4</v>
      </c>
      <c r="R9811" t="s">
        <v>53</v>
      </c>
      <c r="S9811">
        <v>1</v>
      </c>
      <c r="T9811">
        <v>1</v>
      </c>
      <c r="U9811">
        <v>5</v>
      </c>
      <c r="V9811">
        <v>655</v>
      </c>
      <c r="W9811" t="s">
        <v>54</v>
      </c>
      <c r="X9811" t="s">
        <v>47110</v>
      </c>
      <c r="Y9811" t="s">
        <v>65</v>
      </c>
      <c r="Z9811" s="1">
        <v>45013</v>
      </c>
      <c r="AA9811" s="2">
        <v>1.4270833333333335E-2</v>
      </c>
      <c r="AB9811" s="2">
        <v>0.68855324074074076</v>
      </c>
      <c r="AC9811" t="s">
        <v>45</v>
      </c>
      <c r="AD9811" t="s">
        <v>45</v>
      </c>
      <c r="AE9811" t="s">
        <v>44</v>
      </c>
      <c r="AF9811">
        <v>131</v>
      </c>
    </row>
    <row r="9812" spans="1:32">
      <c r="A9812">
        <v>36652</v>
      </c>
      <c r="B9812">
        <v>35752</v>
      </c>
      <c r="C9812" t="s">
        <v>1452</v>
      </c>
      <c r="D9812" t="s">
        <v>126</v>
      </c>
      <c r="E9812" t="s">
        <v>48</v>
      </c>
      <c r="F9812" t="s">
        <v>26544</v>
      </c>
      <c r="G9812" t="s">
        <v>47111</v>
      </c>
      <c r="H9812" t="s">
        <v>171</v>
      </c>
      <c r="I9812" s="1">
        <v>29902</v>
      </c>
      <c r="J9812" t="s">
        <v>47112</v>
      </c>
      <c r="K9812" t="s">
        <v>47113</v>
      </c>
      <c r="L9812">
        <v>3863</v>
      </c>
      <c r="M9812" t="s">
        <v>171</v>
      </c>
      <c r="N9812" s="1">
        <v>45095</v>
      </c>
      <c r="O9812" s="1">
        <v>45096</v>
      </c>
      <c r="P9812">
        <v>37</v>
      </c>
      <c r="Q9812">
        <v>2</v>
      </c>
      <c r="R9812" t="s">
        <v>53</v>
      </c>
      <c r="S9812">
        <v>3</v>
      </c>
      <c r="T9812">
        <v>2</v>
      </c>
      <c r="U9812">
        <v>1</v>
      </c>
      <c r="V9812">
        <v>135</v>
      </c>
      <c r="W9812" t="s">
        <v>54</v>
      </c>
      <c r="X9812" t="s">
        <v>47114</v>
      </c>
      <c r="Y9812" t="s">
        <v>43</v>
      </c>
      <c r="Z9812" s="1">
        <v>45072</v>
      </c>
      <c r="AA9812" s="2">
        <v>0.64906249999999999</v>
      </c>
      <c r="AB9812" s="2">
        <v>0.35474537037037041</v>
      </c>
      <c r="AC9812" t="s">
        <v>44</v>
      </c>
      <c r="AD9812" t="s">
        <v>45</v>
      </c>
      <c r="AE9812" t="s">
        <v>45</v>
      </c>
      <c r="AF9812">
        <v>135</v>
      </c>
    </row>
    <row r="9813" spans="1:32">
      <c r="A9813">
        <v>36655</v>
      </c>
      <c r="B9813">
        <v>35755</v>
      </c>
      <c r="C9813" t="s">
        <v>828</v>
      </c>
      <c r="D9813" t="s">
        <v>6668</v>
      </c>
      <c r="E9813" t="s">
        <v>34</v>
      </c>
      <c r="F9813" t="s">
        <v>47115</v>
      </c>
      <c r="G9813" t="s">
        <v>47116</v>
      </c>
      <c r="H9813" t="s">
        <v>530</v>
      </c>
      <c r="I9813" s="1">
        <v>22928</v>
      </c>
      <c r="J9813" t="s">
        <v>47117</v>
      </c>
      <c r="K9813" t="s">
        <v>24590</v>
      </c>
      <c r="L9813">
        <v>72885</v>
      </c>
      <c r="M9813" t="s">
        <v>530</v>
      </c>
      <c r="N9813" s="1">
        <v>45215</v>
      </c>
      <c r="O9813" s="1">
        <v>45218</v>
      </c>
      <c r="P9813">
        <v>96</v>
      </c>
      <c r="Q9813">
        <v>4</v>
      </c>
      <c r="R9813" t="s">
        <v>40</v>
      </c>
      <c r="S9813">
        <v>3</v>
      </c>
      <c r="T9813">
        <v>2</v>
      </c>
      <c r="U9813">
        <v>3</v>
      </c>
      <c r="V9813">
        <v>627</v>
      </c>
      <c r="W9813" t="s">
        <v>41</v>
      </c>
      <c r="X9813" t="s">
        <v>47118</v>
      </c>
      <c r="Y9813" t="s">
        <v>43</v>
      </c>
      <c r="Z9813" s="1">
        <v>45200</v>
      </c>
      <c r="AA9813" s="2">
        <v>0.60218749999999999</v>
      </c>
      <c r="AB9813" s="2">
        <v>4.8043981481481479E-2</v>
      </c>
      <c r="AC9813" t="s">
        <v>44</v>
      </c>
      <c r="AD9813" t="s">
        <v>44</v>
      </c>
      <c r="AE9813" t="s">
        <v>44</v>
      </c>
      <c r="AF9813">
        <v>209</v>
      </c>
    </row>
    <row r="9814" spans="1:32">
      <c r="A9814">
        <v>36658</v>
      </c>
      <c r="B9814">
        <v>35758</v>
      </c>
      <c r="C9814" t="s">
        <v>10882</v>
      </c>
      <c r="D9814" t="s">
        <v>24330</v>
      </c>
      <c r="E9814" t="s">
        <v>48</v>
      </c>
      <c r="F9814" t="s">
        <v>47119</v>
      </c>
      <c r="G9814">
        <v>3639656451</v>
      </c>
      <c r="H9814" t="s">
        <v>164</v>
      </c>
      <c r="I9814" s="1">
        <v>22626</v>
      </c>
      <c r="J9814" t="s">
        <v>47120</v>
      </c>
      <c r="K9814" t="s">
        <v>47121</v>
      </c>
      <c r="L9814">
        <v>58820</v>
      </c>
      <c r="M9814" t="s">
        <v>164</v>
      </c>
      <c r="N9814" s="1">
        <v>45034</v>
      </c>
      <c r="O9814" s="1">
        <v>45038</v>
      </c>
      <c r="P9814">
        <v>38</v>
      </c>
      <c r="Q9814">
        <v>2</v>
      </c>
      <c r="R9814" t="s">
        <v>63</v>
      </c>
      <c r="S9814">
        <v>3</v>
      </c>
      <c r="T9814">
        <v>2</v>
      </c>
      <c r="U9814">
        <v>4</v>
      </c>
      <c r="V9814">
        <v>320</v>
      </c>
      <c r="W9814" t="s">
        <v>41</v>
      </c>
      <c r="X9814" t="s">
        <v>47122</v>
      </c>
      <c r="Y9814" t="s">
        <v>65</v>
      </c>
      <c r="Z9814" s="1">
        <v>45024</v>
      </c>
      <c r="AA9814" s="2">
        <v>0.39731481481481484</v>
      </c>
      <c r="AB9814" s="2">
        <v>0.136875</v>
      </c>
      <c r="AC9814" t="s">
        <v>45</v>
      </c>
      <c r="AD9814" t="s">
        <v>44</v>
      </c>
      <c r="AE9814" t="s">
        <v>44</v>
      </c>
      <c r="AF9814">
        <v>80</v>
      </c>
    </row>
    <row r="9815" spans="1:32">
      <c r="A9815">
        <v>36661</v>
      </c>
      <c r="B9815">
        <v>35761</v>
      </c>
      <c r="C9815" t="s">
        <v>1913</v>
      </c>
      <c r="D9815" t="s">
        <v>2880</v>
      </c>
      <c r="E9815" t="s">
        <v>48</v>
      </c>
      <c r="F9815" t="s">
        <v>47123</v>
      </c>
      <c r="G9815" t="s">
        <v>47124</v>
      </c>
      <c r="H9815" t="s">
        <v>171</v>
      </c>
      <c r="I9815" s="1">
        <v>16922</v>
      </c>
      <c r="J9815" t="s">
        <v>47125</v>
      </c>
      <c r="K9815" t="s">
        <v>47126</v>
      </c>
      <c r="L9815">
        <v>94698</v>
      </c>
      <c r="M9815" t="s">
        <v>171</v>
      </c>
      <c r="N9815" s="1">
        <v>45302</v>
      </c>
      <c r="O9815" s="1">
        <v>45303</v>
      </c>
      <c r="P9815">
        <v>52</v>
      </c>
      <c r="Q9815">
        <v>3</v>
      </c>
      <c r="R9815" t="s">
        <v>53</v>
      </c>
      <c r="S9815">
        <v>2</v>
      </c>
      <c r="T9815">
        <v>0</v>
      </c>
      <c r="U9815">
        <v>1</v>
      </c>
      <c r="V9815">
        <v>129</v>
      </c>
      <c r="W9815" t="s">
        <v>41</v>
      </c>
      <c r="X9815" t="s">
        <v>47127</v>
      </c>
      <c r="Y9815" t="s">
        <v>43</v>
      </c>
      <c r="Z9815" s="1">
        <v>45282</v>
      </c>
      <c r="AA9815" s="2">
        <v>0.18881944444444443</v>
      </c>
      <c r="AB9815" s="2">
        <v>0.60754629629629631</v>
      </c>
      <c r="AC9815" t="s">
        <v>45</v>
      </c>
      <c r="AD9815" t="s">
        <v>44</v>
      </c>
      <c r="AE9815" t="s">
        <v>44</v>
      </c>
      <c r="AF9815">
        <v>129</v>
      </c>
    </row>
    <row r="9816" spans="1:32">
      <c r="A9816">
        <v>36662</v>
      </c>
      <c r="B9816">
        <v>35762</v>
      </c>
      <c r="C9816" t="s">
        <v>5892</v>
      </c>
      <c r="D9816" t="s">
        <v>57</v>
      </c>
      <c r="E9816" t="s">
        <v>34</v>
      </c>
      <c r="F9816" t="s">
        <v>47128</v>
      </c>
      <c r="G9816" t="s">
        <v>47129</v>
      </c>
      <c r="H9816" t="s">
        <v>309</v>
      </c>
      <c r="I9816" s="1">
        <v>28926</v>
      </c>
      <c r="J9816" t="s">
        <v>47130</v>
      </c>
      <c r="K9816" t="s">
        <v>36474</v>
      </c>
      <c r="L9816">
        <v>69714</v>
      </c>
      <c r="M9816" t="s">
        <v>309</v>
      </c>
      <c r="N9816" s="1">
        <v>44996</v>
      </c>
      <c r="O9816" s="1">
        <v>44997</v>
      </c>
      <c r="P9816">
        <v>61</v>
      </c>
      <c r="Q9816">
        <v>3</v>
      </c>
      <c r="R9816" t="s">
        <v>53</v>
      </c>
      <c r="S9816">
        <v>3</v>
      </c>
      <c r="T9816">
        <v>0</v>
      </c>
      <c r="U9816">
        <v>1</v>
      </c>
      <c r="V9816">
        <v>123</v>
      </c>
      <c r="W9816" t="s">
        <v>54</v>
      </c>
      <c r="X9816" t="s">
        <v>47131</v>
      </c>
      <c r="Y9816" t="s">
        <v>43</v>
      </c>
      <c r="Z9816" s="1">
        <v>44980</v>
      </c>
      <c r="AA9816" s="2">
        <v>0.5995138888888889</v>
      </c>
      <c r="AB9816" s="2">
        <v>0.58368055555555554</v>
      </c>
      <c r="AC9816" t="s">
        <v>45</v>
      </c>
      <c r="AD9816" t="s">
        <v>44</v>
      </c>
      <c r="AE9816" t="s">
        <v>45</v>
      </c>
      <c r="AF9816">
        <v>123</v>
      </c>
    </row>
    <row r="9817" spans="1:32">
      <c r="A9817">
        <v>36663</v>
      </c>
      <c r="B9817">
        <v>35763</v>
      </c>
      <c r="C9817" t="s">
        <v>501</v>
      </c>
      <c r="D9817" t="s">
        <v>29464</v>
      </c>
      <c r="E9817" t="s">
        <v>48</v>
      </c>
      <c r="F9817" t="s">
        <v>47132</v>
      </c>
      <c r="G9817">
        <v>4878381230</v>
      </c>
      <c r="H9817" t="s">
        <v>309</v>
      </c>
      <c r="I9817" s="1">
        <v>23184</v>
      </c>
      <c r="J9817" t="s">
        <v>47133</v>
      </c>
      <c r="K9817" t="s">
        <v>47134</v>
      </c>
      <c r="L9817">
        <v>23149</v>
      </c>
      <c r="M9817" t="s">
        <v>309</v>
      </c>
      <c r="N9817" s="1">
        <v>45264</v>
      </c>
      <c r="O9817" s="1">
        <v>45265</v>
      </c>
      <c r="P9817">
        <v>92</v>
      </c>
      <c r="Q9817">
        <v>4</v>
      </c>
      <c r="R9817" t="s">
        <v>63</v>
      </c>
      <c r="S9817">
        <v>3</v>
      </c>
      <c r="T9817">
        <v>1</v>
      </c>
      <c r="U9817">
        <v>1</v>
      </c>
      <c r="V9817">
        <v>62</v>
      </c>
      <c r="W9817" t="s">
        <v>41</v>
      </c>
      <c r="X9817" t="s">
        <v>47135</v>
      </c>
      <c r="Y9817" t="s">
        <v>6</v>
      </c>
      <c r="Z9817" s="1">
        <v>45257</v>
      </c>
      <c r="AA9817" s="2">
        <v>0.60774305555555552</v>
      </c>
      <c r="AB9817" s="2">
        <v>0.35211805555555559</v>
      </c>
      <c r="AC9817" t="s">
        <v>44</v>
      </c>
      <c r="AD9817" t="s">
        <v>45</v>
      </c>
      <c r="AE9817" t="s">
        <v>44</v>
      </c>
      <c r="AF9817">
        <v>62</v>
      </c>
    </row>
    <row r="9818" spans="1:32">
      <c r="A9818">
        <v>36664</v>
      </c>
      <c r="B9818">
        <v>35764</v>
      </c>
      <c r="C9818" t="s">
        <v>205</v>
      </c>
      <c r="D9818" t="s">
        <v>34926</v>
      </c>
      <c r="E9818" t="s">
        <v>34</v>
      </c>
      <c r="F9818" t="s">
        <v>47136</v>
      </c>
      <c r="G9818" t="s">
        <v>47137</v>
      </c>
      <c r="H9818" t="s">
        <v>217</v>
      </c>
      <c r="I9818" s="1">
        <v>23316</v>
      </c>
      <c r="J9818" t="s">
        <v>47138</v>
      </c>
      <c r="K9818" t="s">
        <v>15308</v>
      </c>
      <c r="L9818">
        <v>51072</v>
      </c>
      <c r="M9818" t="s">
        <v>217</v>
      </c>
      <c r="N9818" s="1">
        <v>45196</v>
      </c>
      <c r="O9818" s="1">
        <v>45201</v>
      </c>
      <c r="P9818">
        <v>37</v>
      </c>
      <c r="Q9818">
        <v>2</v>
      </c>
      <c r="R9818" t="s">
        <v>53</v>
      </c>
      <c r="S9818">
        <v>2</v>
      </c>
      <c r="T9818">
        <v>2</v>
      </c>
      <c r="U9818">
        <v>5</v>
      </c>
      <c r="V9818">
        <v>675</v>
      </c>
      <c r="W9818" t="s">
        <v>54</v>
      </c>
      <c r="X9818" t="s">
        <v>47139</v>
      </c>
      <c r="Y9818" t="s">
        <v>81</v>
      </c>
      <c r="Z9818" s="1">
        <v>45172</v>
      </c>
      <c r="AA9818" s="2">
        <v>0.96178240740740739</v>
      </c>
      <c r="AB9818" s="2">
        <v>4.3796296296296298E-2</v>
      </c>
      <c r="AC9818" t="s">
        <v>44</v>
      </c>
      <c r="AD9818" t="s">
        <v>44</v>
      </c>
      <c r="AE9818" t="s">
        <v>45</v>
      </c>
      <c r="AF9818">
        <v>135</v>
      </c>
    </row>
    <row r="9819" spans="1:32">
      <c r="A9819">
        <v>36665</v>
      </c>
      <c r="B9819">
        <v>35765</v>
      </c>
      <c r="C9819" t="s">
        <v>364</v>
      </c>
      <c r="D9819" t="s">
        <v>475</v>
      </c>
      <c r="E9819" t="s">
        <v>48</v>
      </c>
      <c r="F9819" t="s">
        <v>47140</v>
      </c>
      <c r="G9819" t="s">
        <v>47141</v>
      </c>
      <c r="H9819" t="s">
        <v>60</v>
      </c>
      <c r="I9819" s="1">
        <v>36173</v>
      </c>
      <c r="J9819" t="s">
        <v>47142</v>
      </c>
      <c r="K9819" t="s">
        <v>23904</v>
      </c>
      <c r="L9819">
        <v>36452</v>
      </c>
      <c r="M9819" t="s">
        <v>60</v>
      </c>
      <c r="N9819" s="1">
        <v>44991</v>
      </c>
      <c r="O9819" s="1">
        <v>44995</v>
      </c>
      <c r="P9819">
        <v>52</v>
      </c>
      <c r="Q9819">
        <v>3</v>
      </c>
      <c r="R9819" t="s">
        <v>53</v>
      </c>
      <c r="S9819">
        <v>3</v>
      </c>
      <c r="T9819">
        <v>1</v>
      </c>
      <c r="U9819">
        <v>4</v>
      </c>
      <c r="V9819">
        <v>532</v>
      </c>
      <c r="W9819" t="s">
        <v>41</v>
      </c>
      <c r="X9819" t="s">
        <v>47143</v>
      </c>
      <c r="Y9819" t="s">
        <v>43</v>
      </c>
      <c r="Z9819" s="1">
        <v>44972</v>
      </c>
      <c r="AA9819" s="2">
        <v>0.24298611111111112</v>
      </c>
      <c r="AB9819" s="2">
        <v>0.6743055555555556</v>
      </c>
      <c r="AC9819" t="s">
        <v>44</v>
      </c>
      <c r="AD9819" t="s">
        <v>45</v>
      </c>
      <c r="AE9819" t="s">
        <v>45</v>
      </c>
      <c r="AF9819">
        <v>133</v>
      </c>
    </row>
    <row r="9820" spans="1:32">
      <c r="A9820">
        <v>36666</v>
      </c>
      <c r="B9820">
        <v>35766</v>
      </c>
      <c r="C9820" t="s">
        <v>4016</v>
      </c>
      <c r="D9820" t="s">
        <v>10523</v>
      </c>
      <c r="E9820" t="s">
        <v>34</v>
      </c>
      <c r="F9820" t="s">
        <v>47144</v>
      </c>
      <c r="G9820" t="s">
        <v>47145</v>
      </c>
      <c r="H9820" t="s">
        <v>457</v>
      </c>
      <c r="I9820" s="1">
        <v>38594</v>
      </c>
      <c r="J9820" t="s">
        <v>47146</v>
      </c>
      <c r="K9820" t="s">
        <v>40600</v>
      </c>
      <c r="L9820">
        <v>34101</v>
      </c>
      <c r="M9820" t="s">
        <v>457</v>
      </c>
      <c r="N9820" s="1">
        <v>45142</v>
      </c>
      <c r="O9820" s="1">
        <v>45144</v>
      </c>
      <c r="P9820">
        <v>22</v>
      </c>
      <c r="Q9820">
        <v>1</v>
      </c>
      <c r="R9820" t="s">
        <v>53</v>
      </c>
      <c r="S9820">
        <v>4</v>
      </c>
      <c r="T9820">
        <v>0</v>
      </c>
      <c r="U9820">
        <v>2</v>
      </c>
      <c r="V9820">
        <v>280</v>
      </c>
      <c r="W9820" t="s">
        <v>41</v>
      </c>
      <c r="X9820" t="s">
        <v>47147</v>
      </c>
      <c r="Y9820" t="s">
        <v>6</v>
      </c>
      <c r="Z9820" s="1">
        <v>45125</v>
      </c>
      <c r="AA9820" s="2">
        <v>0.32687499999999997</v>
      </c>
      <c r="AB9820" s="2">
        <v>0.73165509259259265</v>
      </c>
      <c r="AC9820" t="s">
        <v>44</v>
      </c>
      <c r="AD9820" t="s">
        <v>45</v>
      </c>
      <c r="AE9820" t="s">
        <v>45</v>
      </c>
      <c r="AF9820">
        <v>140</v>
      </c>
    </row>
    <row r="9821" spans="1:32">
      <c r="A9821">
        <v>36667</v>
      </c>
      <c r="B9821">
        <v>35767</v>
      </c>
      <c r="C9821" t="s">
        <v>489</v>
      </c>
      <c r="D9821" t="s">
        <v>140</v>
      </c>
      <c r="E9821" t="s">
        <v>34</v>
      </c>
      <c r="F9821" t="s">
        <v>47148</v>
      </c>
      <c r="G9821" t="s">
        <v>47149</v>
      </c>
      <c r="H9821" t="s">
        <v>129</v>
      </c>
      <c r="I9821" s="1">
        <v>16368</v>
      </c>
      <c r="J9821" t="s">
        <v>47150</v>
      </c>
      <c r="K9821" t="s">
        <v>47151</v>
      </c>
      <c r="L9821">
        <v>43268</v>
      </c>
      <c r="M9821" t="s">
        <v>129</v>
      </c>
      <c r="N9821" s="1">
        <v>45300</v>
      </c>
      <c r="O9821" s="1">
        <v>45301</v>
      </c>
      <c r="P9821">
        <v>39</v>
      </c>
      <c r="Q9821">
        <v>2</v>
      </c>
      <c r="R9821" t="s">
        <v>40</v>
      </c>
      <c r="S9821">
        <v>3</v>
      </c>
      <c r="T9821">
        <v>0</v>
      </c>
      <c r="U9821">
        <v>1</v>
      </c>
      <c r="V9821">
        <v>221</v>
      </c>
      <c r="W9821" t="s">
        <v>54</v>
      </c>
      <c r="X9821" t="s">
        <v>47152</v>
      </c>
      <c r="Y9821" t="s">
        <v>81</v>
      </c>
      <c r="Z9821" s="1">
        <v>45262</v>
      </c>
      <c r="AA9821" s="2">
        <v>0.17738425925925927</v>
      </c>
      <c r="AB9821" s="2">
        <v>0.7047337962962964</v>
      </c>
      <c r="AC9821" t="s">
        <v>44</v>
      </c>
      <c r="AD9821" t="s">
        <v>44</v>
      </c>
      <c r="AE9821" t="s">
        <v>45</v>
      </c>
      <c r="AF9821">
        <v>221</v>
      </c>
    </row>
    <row r="9822" spans="1:32">
      <c r="A9822">
        <v>36670</v>
      </c>
      <c r="B9822">
        <v>35770</v>
      </c>
      <c r="C9822" t="s">
        <v>326</v>
      </c>
      <c r="D9822" t="s">
        <v>277</v>
      </c>
      <c r="E9822" t="s">
        <v>34</v>
      </c>
      <c r="F9822" t="s">
        <v>47153</v>
      </c>
      <c r="G9822" t="s">
        <v>47154</v>
      </c>
      <c r="H9822" t="s">
        <v>418</v>
      </c>
      <c r="I9822" s="1">
        <v>28087</v>
      </c>
      <c r="J9822" t="s">
        <v>47155</v>
      </c>
      <c r="K9822" t="s">
        <v>7658</v>
      </c>
      <c r="L9822">
        <v>57224</v>
      </c>
      <c r="M9822" t="s">
        <v>418</v>
      </c>
      <c r="N9822" s="1">
        <v>45258</v>
      </c>
      <c r="O9822" s="1">
        <v>45260</v>
      </c>
      <c r="P9822">
        <v>3</v>
      </c>
      <c r="Q9822">
        <v>1</v>
      </c>
      <c r="R9822" t="s">
        <v>40</v>
      </c>
      <c r="S9822">
        <v>2</v>
      </c>
      <c r="T9822">
        <v>0</v>
      </c>
      <c r="U9822">
        <v>2</v>
      </c>
      <c r="V9822">
        <v>408</v>
      </c>
      <c r="W9822" t="s">
        <v>41</v>
      </c>
      <c r="X9822" t="s">
        <v>47156</v>
      </c>
      <c r="Y9822" t="s">
        <v>43</v>
      </c>
      <c r="Z9822" s="1">
        <v>45232</v>
      </c>
      <c r="AA9822" s="2">
        <v>0.5597685185185185</v>
      </c>
      <c r="AB9822" s="2">
        <v>0.16527777777777777</v>
      </c>
      <c r="AC9822" t="s">
        <v>45</v>
      </c>
      <c r="AD9822" t="s">
        <v>44</v>
      </c>
      <c r="AE9822" t="s">
        <v>44</v>
      </c>
      <c r="AF9822">
        <v>204</v>
      </c>
    </row>
    <row r="9823" spans="1:32">
      <c r="A9823">
        <v>36679</v>
      </c>
      <c r="B9823">
        <v>35779</v>
      </c>
      <c r="C9823" t="s">
        <v>221</v>
      </c>
      <c r="D9823" t="s">
        <v>435</v>
      </c>
      <c r="E9823" t="s">
        <v>34</v>
      </c>
      <c r="F9823" t="s">
        <v>47157</v>
      </c>
      <c r="G9823" t="s">
        <v>47158</v>
      </c>
      <c r="H9823" t="s">
        <v>272</v>
      </c>
      <c r="I9823" s="1">
        <v>17813</v>
      </c>
      <c r="J9823" t="s">
        <v>47159</v>
      </c>
      <c r="K9823" t="s">
        <v>11488</v>
      </c>
      <c r="L9823">
        <v>56883</v>
      </c>
      <c r="M9823" t="s">
        <v>272</v>
      </c>
      <c r="N9823" s="1">
        <v>44944</v>
      </c>
      <c r="O9823" s="1">
        <v>44945</v>
      </c>
      <c r="P9823">
        <v>25</v>
      </c>
      <c r="Q9823">
        <v>1</v>
      </c>
      <c r="R9823" t="s">
        <v>53</v>
      </c>
      <c r="S9823">
        <v>1</v>
      </c>
      <c r="T9823">
        <v>1</v>
      </c>
      <c r="U9823">
        <v>1</v>
      </c>
      <c r="V9823">
        <v>130</v>
      </c>
      <c r="W9823" t="s">
        <v>54</v>
      </c>
      <c r="X9823" t="s">
        <v>47160</v>
      </c>
      <c r="Y9823" t="s">
        <v>43</v>
      </c>
      <c r="Z9823" s="1">
        <v>44929</v>
      </c>
      <c r="AA9823" s="2">
        <v>0.9622222222222222</v>
      </c>
      <c r="AB9823" s="2">
        <v>0.41355324074074074</v>
      </c>
      <c r="AC9823" t="s">
        <v>44</v>
      </c>
      <c r="AD9823" t="s">
        <v>44</v>
      </c>
      <c r="AE9823" t="s">
        <v>45</v>
      </c>
      <c r="AF9823">
        <v>130</v>
      </c>
    </row>
    <row r="9824" spans="1:32">
      <c r="A9824">
        <v>36680</v>
      </c>
      <c r="B9824">
        <v>35780</v>
      </c>
      <c r="C9824" t="s">
        <v>2616</v>
      </c>
      <c r="D9824" t="s">
        <v>1925</v>
      </c>
      <c r="E9824" t="s">
        <v>48</v>
      </c>
      <c r="F9824" t="s">
        <v>47161</v>
      </c>
      <c r="G9824" t="s">
        <v>47162</v>
      </c>
      <c r="H9824" t="s">
        <v>280</v>
      </c>
      <c r="I9824" s="1">
        <v>25160</v>
      </c>
      <c r="J9824" t="s">
        <v>47163</v>
      </c>
      <c r="K9824" t="s">
        <v>47164</v>
      </c>
      <c r="L9824">
        <v>65082</v>
      </c>
      <c r="M9824" t="s">
        <v>280</v>
      </c>
      <c r="N9824" s="1">
        <v>45213</v>
      </c>
      <c r="O9824" s="1">
        <v>45215</v>
      </c>
      <c r="P9824">
        <v>77</v>
      </c>
      <c r="Q9824">
        <v>4</v>
      </c>
      <c r="R9824" t="s">
        <v>63</v>
      </c>
      <c r="S9824">
        <v>4</v>
      </c>
      <c r="T9824">
        <v>0</v>
      </c>
      <c r="U9824">
        <v>2</v>
      </c>
      <c r="V9824">
        <v>180</v>
      </c>
      <c r="W9824" t="s">
        <v>41</v>
      </c>
      <c r="X9824" t="s">
        <v>47165</v>
      </c>
      <c r="Y9824" t="s">
        <v>81</v>
      </c>
      <c r="Z9824" s="1">
        <v>45198</v>
      </c>
      <c r="AA9824" s="2">
        <v>0.1396064814814815</v>
      </c>
      <c r="AB9824" s="2">
        <v>0.82541666666666658</v>
      </c>
      <c r="AC9824" t="s">
        <v>45</v>
      </c>
      <c r="AD9824" t="s">
        <v>44</v>
      </c>
      <c r="AE9824" t="s">
        <v>45</v>
      </c>
      <c r="AF9824">
        <v>90</v>
      </c>
    </row>
    <row r="9825" spans="1:32">
      <c r="A9825">
        <v>36684</v>
      </c>
      <c r="B9825">
        <v>35784</v>
      </c>
      <c r="C9825" t="s">
        <v>501</v>
      </c>
      <c r="D9825" t="s">
        <v>1896</v>
      </c>
      <c r="E9825" t="s">
        <v>48</v>
      </c>
      <c r="F9825" t="s">
        <v>47166</v>
      </c>
      <c r="G9825" t="s">
        <v>47167</v>
      </c>
      <c r="H9825" t="s">
        <v>295</v>
      </c>
      <c r="I9825" s="1">
        <v>29816</v>
      </c>
      <c r="J9825" t="s">
        <v>47168</v>
      </c>
      <c r="K9825" t="s">
        <v>47169</v>
      </c>
      <c r="L9825">
        <v>44222</v>
      </c>
      <c r="M9825" t="s">
        <v>295</v>
      </c>
      <c r="N9825" s="1">
        <v>45100</v>
      </c>
      <c r="O9825" s="1">
        <v>45101</v>
      </c>
      <c r="P9825">
        <v>3</v>
      </c>
      <c r="Q9825">
        <v>1</v>
      </c>
      <c r="R9825" t="s">
        <v>40</v>
      </c>
      <c r="S9825">
        <v>4</v>
      </c>
      <c r="T9825">
        <v>1</v>
      </c>
      <c r="U9825">
        <v>1</v>
      </c>
      <c r="V9825">
        <v>240</v>
      </c>
      <c r="W9825" t="s">
        <v>41</v>
      </c>
      <c r="X9825" t="s">
        <v>47170</v>
      </c>
      <c r="Y9825" t="s">
        <v>65</v>
      </c>
      <c r="Z9825" s="1">
        <v>45089</v>
      </c>
      <c r="AA9825" s="2">
        <v>3.7013888888888888E-2</v>
      </c>
      <c r="AB9825" s="2">
        <v>0.19746527777777778</v>
      </c>
      <c r="AC9825" t="s">
        <v>44</v>
      </c>
      <c r="AD9825" t="s">
        <v>44</v>
      </c>
      <c r="AE9825" t="s">
        <v>45</v>
      </c>
      <c r="AF9825">
        <v>240</v>
      </c>
    </row>
    <row r="9826" spans="1:32">
      <c r="A9826">
        <v>36686</v>
      </c>
      <c r="B9826">
        <v>35786</v>
      </c>
      <c r="C9826" t="s">
        <v>1913</v>
      </c>
      <c r="D9826" t="s">
        <v>41154</v>
      </c>
      <c r="E9826" t="s">
        <v>48</v>
      </c>
      <c r="F9826" t="s">
        <v>47171</v>
      </c>
      <c r="G9826" t="s">
        <v>47172</v>
      </c>
      <c r="H9826" t="s">
        <v>692</v>
      </c>
      <c r="I9826" s="1">
        <v>20819</v>
      </c>
      <c r="J9826" t="s">
        <v>47173</v>
      </c>
      <c r="K9826" t="s">
        <v>47174</v>
      </c>
      <c r="L9826">
        <v>56059</v>
      </c>
      <c r="M9826" t="s">
        <v>692</v>
      </c>
      <c r="N9826" s="1">
        <v>45283</v>
      </c>
      <c r="O9826" s="1">
        <v>45286</v>
      </c>
      <c r="P9826">
        <v>26</v>
      </c>
      <c r="Q9826">
        <v>2</v>
      </c>
      <c r="R9826" t="s">
        <v>63</v>
      </c>
      <c r="S9826">
        <v>2</v>
      </c>
      <c r="T9826">
        <v>1</v>
      </c>
      <c r="U9826">
        <v>3</v>
      </c>
      <c r="V9826">
        <v>198</v>
      </c>
      <c r="W9826" t="s">
        <v>54</v>
      </c>
      <c r="X9826" t="s">
        <v>47175</v>
      </c>
      <c r="Y9826" t="s">
        <v>81</v>
      </c>
      <c r="Z9826" s="1">
        <v>45262</v>
      </c>
      <c r="AA9826" s="2">
        <v>0.27885416666666668</v>
      </c>
      <c r="AB9826" s="2">
        <v>0.60193287037037035</v>
      </c>
      <c r="AC9826" t="s">
        <v>45</v>
      </c>
      <c r="AD9826" t="s">
        <v>45</v>
      </c>
      <c r="AE9826" t="s">
        <v>44</v>
      </c>
      <c r="AF9826">
        <v>66</v>
      </c>
    </row>
    <row r="9827" spans="1:32">
      <c r="A9827">
        <v>36688</v>
      </c>
      <c r="B9827">
        <v>35788</v>
      </c>
      <c r="C9827" t="s">
        <v>10713</v>
      </c>
      <c r="D9827" t="s">
        <v>553</v>
      </c>
      <c r="E9827" t="s">
        <v>34</v>
      </c>
      <c r="F9827" t="s">
        <v>47176</v>
      </c>
      <c r="G9827" t="s">
        <v>47177</v>
      </c>
      <c r="H9827" t="s">
        <v>77</v>
      </c>
      <c r="I9827" s="1">
        <v>38431</v>
      </c>
      <c r="J9827" t="s">
        <v>47178</v>
      </c>
      <c r="K9827" t="s">
        <v>47179</v>
      </c>
      <c r="L9827">
        <v>69910</v>
      </c>
      <c r="M9827" t="s">
        <v>77</v>
      </c>
      <c r="N9827" s="1">
        <v>44981</v>
      </c>
      <c r="O9827" s="1">
        <v>44982</v>
      </c>
      <c r="P9827">
        <v>24</v>
      </c>
      <c r="Q9827">
        <v>1</v>
      </c>
      <c r="R9827" t="s">
        <v>40</v>
      </c>
      <c r="S9827">
        <v>2</v>
      </c>
      <c r="T9827">
        <v>0</v>
      </c>
      <c r="U9827">
        <v>1</v>
      </c>
      <c r="V9827">
        <v>211</v>
      </c>
      <c r="W9827" t="s">
        <v>54</v>
      </c>
      <c r="X9827" t="s">
        <v>47180</v>
      </c>
      <c r="Y9827" t="s">
        <v>43</v>
      </c>
      <c r="Z9827" s="1">
        <v>44951</v>
      </c>
      <c r="AA9827" s="2">
        <v>0.45858796296296295</v>
      </c>
      <c r="AB9827" s="2">
        <v>0.31387731481481479</v>
      </c>
      <c r="AC9827" t="s">
        <v>44</v>
      </c>
      <c r="AD9827" t="s">
        <v>44</v>
      </c>
      <c r="AE9827" t="s">
        <v>44</v>
      </c>
      <c r="AF9827">
        <v>211</v>
      </c>
    </row>
    <row r="9828" spans="1:32">
      <c r="A9828">
        <v>36689</v>
      </c>
      <c r="B9828">
        <v>35789</v>
      </c>
      <c r="C9828" t="s">
        <v>1139</v>
      </c>
      <c r="D9828" t="s">
        <v>469</v>
      </c>
      <c r="E9828" t="s">
        <v>34</v>
      </c>
      <c r="F9828" t="s">
        <v>47181</v>
      </c>
      <c r="G9828">
        <f>1-505-332-1075</f>
        <v>-1911</v>
      </c>
      <c r="H9828" t="s">
        <v>280</v>
      </c>
      <c r="I9828" s="1">
        <v>22282</v>
      </c>
      <c r="J9828" t="s">
        <v>47182</v>
      </c>
      <c r="K9828" t="s">
        <v>4625</v>
      </c>
      <c r="L9828">
        <v>19564</v>
      </c>
      <c r="M9828" t="s">
        <v>280</v>
      </c>
      <c r="N9828" s="1">
        <v>45054</v>
      </c>
      <c r="O9828" s="1">
        <v>45055</v>
      </c>
      <c r="P9828">
        <v>6</v>
      </c>
      <c r="Q9828">
        <v>1</v>
      </c>
      <c r="R9828" t="s">
        <v>40</v>
      </c>
      <c r="S9828">
        <v>1</v>
      </c>
      <c r="T9828">
        <v>0</v>
      </c>
      <c r="U9828">
        <v>1</v>
      </c>
      <c r="V9828">
        <v>227</v>
      </c>
      <c r="W9828" t="s">
        <v>54</v>
      </c>
      <c r="X9828" t="s">
        <v>47183</v>
      </c>
      <c r="Y9828" t="s">
        <v>6</v>
      </c>
      <c r="Z9828" s="1">
        <v>45018</v>
      </c>
      <c r="AA9828" s="2">
        <v>0.79438657407407398</v>
      </c>
      <c r="AB9828" s="2">
        <v>0.3137962962962963</v>
      </c>
      <c r="AC9828" t="s">
        <v>44</v>
      </c>
      <c r="AD9828" t="s">
        <v>45</v>
      </c>
      <c r="AE9828" t="s">
        <v>44</v>
      </c>
      <c r="AF9828">
        <v>227</v>
      </c>
    </row>
    <row r="9829" spans="1:32">
      <c r="A9829">
        <v>36692</v>
      </c>
      <c r="B9829">
        <v>35792</v>
      </c>
      <c r="C9829" t="s">
        <v>105</v>
      </c>
      <c r="D9829" t="s">
        <v>3668</v>
      </c>
      <c r="E9829" t="s">
        <v>48</v>
      </c>
      <c r="F9829" t="s">
        <v>47184</v>
      </c>
      <c r="G9829" t="s">
        <v>47185</v>
      </c>
      <c r="H9829" t="s">
        <v>179</v>
      </c>
      <c r="I9829" s="1">
        <v>24033</v>
      </c>
      <c r="J9829" t="s">
        <v>47186</v>
      </c>
      <c r="K9829" t="s">
        <v>24051</v>
      </c>
      <c r="L9829">
        <v>33762</v>
      </c>
      <c r="M9829" t="s">
        <v>179</v>
      </c>
      <c r="N9829" s="1">
        <v>45103</v>
      </c>
      <c r="O9829" s="1">
        <v>45104</v>
      </c>
      <c r="P9829">
        <v>4</v>
      </c>
      <c r="Q9829">
        <v>1</v>
      </c>
      <c r="R9829" t="s">
        <v>53</v>
      </c>
      <c r="S9829">
        <v>1</v>
      </c>
      <c r="T9829">
        <v>1</v>
      </c>
      <c r="U9829">
        <v>1</v>
      </c>
      <c r="V9829">
        <v>125</v>
      </c>
      <c r="W9829" t="s">
        <v>41</v>
      </c>
      <c r="X9829" t="s">
        <v>47187</v>
      </c>
      <c r="Y9829" t="s">
        <v>81</v>
      </c>
      <c r="Z9829" s="1">
        <v>45087</v>
      </c>
      <c r="AA9829" s="2">
        <v>0.73290509259259251</v>
      </c>
      <c r="AB9829" s="2">
        <v>0.92833333333333334</v>
      </c>
      <c r="AC9829" t="s">
        <v>44</v>
      </c>
      <c r="AD9829" t="s">
        <v>44</v>
      </c>
      <c r="AE9829" t="s">
        <v>45</v>
      </c>
      <c r="AF9829">
        <v>125</v>
      </c>
    </row>
    <row r="9830" spans="1:32">
      <c r="A9830">
        <v>36693</v>
      </c>
      <c r="B9830">
        <v>35793</v>
      </c>
      <c r="C9830" t="s">
        <v>4962</v>
      </c>
      <c r="D9830" t="s">
        <v>1453</v>
      </c>
      <c r="E9830" t="s">
        <v>48</v>
      </c>
      <c r="F9830" t="s">
        <v>47188</v>
      </c>
      <c r="G9830">
        <f>1-738-780-5677</f>
        <v>-7194</v>
      </c>
      <c r="H9830" t="s">
        <v>86</v>
      </c>
      <c r="I9830" s="1">
        <v>23029</v>
      </c>
      <c r="J9830" t="s">
        <v>47189</v>
      </c>
      <c r="K9830" t="s">
        <v>47190</v>
      </c>
      <c r="L9830">
        <v>6415</v>
      </c>
      <c r="M9830" t="s">
        <v>86</v>
      </c>
      <c r="N9830" s="1">
        <v>45271</v>
      </c>
      <c r="O9830" s="1">
        <v>45274</v>
      </c>
      <c r="P9830">
        <v>4</v>
      </c>
      <c r="Q9830">
        <v>1</v>
      </c>
      <c r="R9830" t="s">
        <v>53</v>
      </c>
      <c r="S9830">
        <v>2</v>
      </c>
      <c r="T9830">
        <v>1</v>
      </c>
      <c r="U9830">
        <v>3</v>
      </c>
      <c r="V9830">
        <v>381</v>
      </c>
      <c r="W9830" t="s">
        <v>41</v>
      </c>
      <c r="X9830" t="s">
        <v>47191</v>
      </c>
      <c r="Y9830" t="s">
        <v>6</v>
      </c>
      <c r="Z9830" s="1">
        <v>45239</v>
      </c>
      <c r="AA9830" s="2">
        <v>0.82701388888888883</v>
      </c>
      <c r="AB9830" s="2">
        <v>0.55476851851851849</v>
      </c>
      <c r="AC9830" t="s">
        <v>44</v>
      </c>
      <c r="AD9830" t="s">
        <v>44</v>
      </c>
      <c r="AE9830" t="s">
        <v>44</v>
      </c>
      <c r="AF9830">
        <v>127</v>
      </c>
    </row>
    <row r="9831" spans="1:32">
      <c r="A9831">
        <v>36696</v>
      </c>
      <c r="B9831">
        <v>35796</v>
      </c>
      <c r="C9831" t="s">
        <v>5764</v>
      </c>
      <c r="D9831" t="s">
        <v>2511</v>
      </c>
      <c r="E9831" t="s">
        <v>48</v>
      </c>
      <c r="F9831" t="s">
        <v>47192</v>
      </c>
      <c r="G9831">
        <f>1-572-839-3973</f>
        <v>-5383</v>
      </c>
      <c r="H9831" t="s">
        <v>692</v>
      </c>
      <c r="I9831" s="1">
        <v>32410</v>
      </c>
      <c r="J9831" t="s">
        <v>47193</v>
      </c>
      <c r="K9831" t="s">
        <v>47194</v>
      </c>
      <c r="L9831">
        <v>76089</v>
      </c>
      <c r="M9831" t="s">
        <v>692</v>
      </c>
      <c r="N9831" s="1">
        <v>45066</v>
      </c>
      <c r="O9831" s="1">
        <v>45067</v>
      </c>
      <c r="P9831">
        <v>34</v>
      </c>
      <c r="Q9831">
        <v>2</v>
      </c>
      <c r="R9831" t="s">
        <v>53</v>
      </c>
      <c r="S9831">
        <v>4</v>
      </c>
      <c r="T9831">
        <v>1</v>
      </c>
      <c r="U9831">
        <v>1</v>
      </c>
      <c r="V9831">
        <v>134</v>
      </c>
      <c r="W9831" t="s">
        <v>54</v>
      </c>
      <c r="X9831" t="s">
        <v>47195</v>
      </c>
      <c r="Y9831" t="s">
        <v>81</v>
      </c>
      <c r="Z9831" s="1">
        <v>45043</v>
      </c>
      <c r="AA9831" s="2">
        <v>0.98108796296296286</v>
      </c>
      <c r="AB9831" s="2">
        <v>0.57491898148148146</v>
      </c>
      <c r="AC9831" t="s">
        <v>45</v>
      </c>
      <c r="AD9831" t="s">
        <v>45</v>
      </c>
      <c r="AE9831" t="s">
        <v>44</v>
      </c>
      <c r="AF9831">
        <v>134</v>
      </c>
    </row>
    <row r="9832" spans="1:32">
      <c r="A9832">
        <v>36697</v>
      </c>
      <c r="B9832">
        <v>35797</v>
      </c>
      <c r="C9832" t="s">
        <v>7814</v>
      </c>
      <c r="D9832" t="s">
        <v>1379</v>
      </c>
      <c r="E9832" t="s">
        <v>48</v>
      </c>
      <c r="F9832" t="s">
        <v>47196</v>
      </c>
      <c r="G9832" t="s">
        <v>47197</v>
      </c>
      <c r="H9832" t="s">
        <v>692</v>
      </c>
      <c r="I9832" s="1">
        <v>25338</v>
      </c>
      <c r="J9832" t="s">
        <v>47198</v>
      </c>
      <c r="K9832" t="s">
        <v>47199</v>
      </c>
      <c r="L9832">
        <v>18994</v>
      </c>
      <c r="M9832" t="s">
        <v>692</v>
      </c>
      <c r="N9832" s="1">
        <v>45207</v>
      </c>
      <c r="O9832" s="1">
        <v>45210</v>
      </c>
      <c r="P9832">
        <v>44</v>
      </c>
      <c r="Q9832">
        <v>2</v>
      </c>
      <c r="R9832" t="s">
        <v>63</v>
      </c>
      <c r="S9832">
        <v>2</v>
      </c>
      <c r="T9832">
        <v>2</v>
      </c>
      <c r="U9832">
        <v>3</v>
      </c>
      <c r="V9832">
        <v>261</v>
      </c>
      <c r="W9832" t="s">
        <v>41</v>
      </c>
      <c r="X9832" t="s">
        <v>47200</v>
      </c>
      <c r="Y9832" t="s">
        <v>43</v>
      </c>
      <c r="Z9832" s="1">
        <v>45184</v>
      </c>
      <c r="AA9832" s="2">
        <v>0.22702546296296297</v>
      </c>
      <c r="AB9832" s="2">
        <v>0.45262731481481483</v>
      </c>
      <c r="AC9832" t="s">
        <v>45</v>
      </c>
      <c r="AD9832" t="s">
        <v>44</v>
      </c>
      <c r="AE9832" t="s">
        <v>45</v>
      </c>
      <c r="AF9832">
        <v>87</v>
      </c>
    </row>
    <row r="9833" spans="1:32">
      <c r="A9833">
        <v>36698</v>
      </c>
      <c r="B9833">
        <v>35798</v>
      </c>
      <c r="C9833" t="s">
        <v>12851</v>
      </c>
      <c r="D9833" t="s">
        <v>57</v>
      </c>
      <c r="E9833" t="s">
        <v>34</v>
      </c>
      <c r="F9833" t="s">
        <v>47201</v>
      </c>
      <c r="G9833" t="s">
        <v>47202</v>
      </c>
      <c r="H9833" t="s">
        <v>50</v>
      </c>
      <c r="I9833" s="1">
        <v>37919</v>
      </c>
      <c r="J9833" t="s">
        <v>47203</v>
      </c>
      <c r="K9833" t="s">
        <v>47204</v>
      </c>
      <c r="L9833">
        <v>96908</v>
      </c>
      <c r="M9833" t="s">
        <v>50</v>
      </c>
      <c r="N9833" s="1">
        <v>45094</v>
      </c>
      <c r="O9833" s="1">
        <v>45095</v>
      </c>
      <c r="P9833">
        <v>85</v>
      </c>
      <c r="Q9833">
        <v>4</v>
      </c>
      <c r="R9833" t="s">
        <v>53</v>
      </c>
      <c r="S9833">
        <v>4</v>
      </c>
      <c r="T9833">
        <v>2</v>
      </c>
      <c r="U9833">
        <v>1</v>
      </c>
      <c r="V9833">
        <v>125</v>
      </c>
      <c r="W9833" t="s">
        <v>41</v>
      </c>
      <c r="X9833" t="s">
        <v>47205</v>
      </c>
      <c r="Y9833" t="s">
        <v>65</v>
      </c>
      <c r="Z9833" s="1">
        <v>45081</v>
      </c>
      <c r="AA9833" s="2">
        <v>0.36201388888888886</v>
      </c>
      <c r="AB9833" s="2">
        <v>0.99853009259259251</v>
      </c>
      <c r="AC9833" t="s">
        <v>44</v>
      </c>
      <c r="AD9833" t="s">
        <v>45</v>
      </c>
      <c r="AE9833" t="s">
        <v>45</v>
      </c>
      <c r="AF9833">
        <v>125</v>
      </c>
    </row>
    <row r="9834" spans="1:32">
      <c r="A9834">
        <v>36700</v>
      </c>
      <c r="B9834">
        <v>35800</v>
      </c>
      <c r="C9834" t="s">
        <v>12740</v>
      </c>
      <c r="D9834" t="s">
        <v>91</v>
      </c>
      <c r="E9834" t="s">
        <v>48</v>
      </c>
      <c r="F9834" t="s">
        <v>47206</v>
      </c>
      <c r="G9834" t="s">
        <v>47207</v>
      </c>
      <c r="H9834" t="s">
        <v>1442</v>
      </c>
      <c r="I9834" s="1">
        <v>22485</v>
      </c>
      <c r="J9834" t="s">
        <v>47208</v>
      </c>
      <c r="K9834" t="s">
        <v>25486</v>
      </c>
      <c r="L9834">
        <v>1819</v>
      </c>
      <c r="M9834" t="s">
        <v>1442</v>
      </c>
      <c r="N9834" s="1">
        <v>45093</v>
      </c>
      <c r="O9834" s="1">
        <v>45095</v>
      </c>
      <c r="P9834">
        <v>82</v>
      </c>
      <c r="Q9834">
        <v>4</v>
      </c>
      <c r="R9834" t="s">
        <v>53</v>
      </c>
      <c r="S9834">
        <v>4</v>
      </c>
      <c r="T9834">
        <v>2</v>
      </c>
      <c r="U9834">
        <v>2</v>
      </c>
      <c r="V9834">
        <v>254</v>
      </c>
      <c r="W9834" t="s">
        <v>54</v>
      </c>
      <c r="X9834" t="s">
        <v>47209</v>
      </c>
      <c r="Y9834" t="s">
        <v>6</v>
      </c>
      <c r="Z9834" s="1">
        <v>45081</v>
      </c>
      <c r="AA9834" s="2">
        <v>0.4149768518518519</v>
      </c>
      <c r="AB9834" s="2">
        <v>0.34163194444444445</v>
      </c>
      <c r="AC9834" t="s">
        <v>44</v>
      </c>
      <c r="AD9834" t="s">
        <v>44</v>
      </c>
      <c r="AE9834" t="s">
        <v>44</v>
      </c>
      <c r="AF9834">
        <v>127</v>
      </c>
    </row>
    <row r="9835" spans="1:32">
      <c r="A9835">
        <v>36701</v>
      </c>
      <c r="B9835">
        <v>35801</v>
      </c>
      <c r="C9835" t="s">
        <v>3403</v>
      </c>
      <c r="D9835" t="s">
        <v>4616</v>
      </c>
      <c r="E9835" t="s">
        <v>48</v>
      </c>
      <c r="F9835" t="s">
        <v>47210</v>
      </c>
      <c r="G9835" t="s">
        <v>47211</v>
      </c>
      <c r="H9835" t="s">
        <v>225</v>
      </c>
      <c r="I9835" s="1">
        <v>24045</v>
      </c>
      <c r="J9835" t="s">
        <v>47212</v>
      </c>
      <c r="K9835" t="s">
        <v>3991</v>
      </c>
      <c r="L9835">
        <v>15396</v>
      </c>
      <c r="M9835" t="s">
        <v>225</v>
      </c>
      <c r="N9835" s="1">
        <v>45080</v>
      </c>
      <c r="O9835" s="1">
        <v>45084</v>
      </c>
      <c r="P9835">
        <v>84</v>
      </c>
      <c r="Q9835">
        <v>4</v>
      </c>
      <c r="R9835" t="s">
        <v>40</v>
      </c>
      <c r="S9835">
        <v>3</v>
      </c>
      <c r="T9835">
        <v>2</v>
      </c>
      <c r="U9835">
        <v>4</v>
      </c>
      <c r="V9835">
        <v>836</v>
      </c>
      <c r="W9835" t="s">
        <v>41</v>
      </c>
      <c r="X9835" t="s">
        <v>47213</v>
      </c>
      <c r="Y9835" t="s">
        <v>81</v>
      </c>
      <c r="Z9835" s="1">
        <v>45074</v>
      </c>
      <c r="AA9835" s="2">
        <v>6.7974537037037042E-2</v>
      </c>
      <c r="AB9835" s="2">
        <v>0.19913194444444446</v>
      </c>
      <c r="AC9835" t="s">
        <v>44</v>
      </c>
      <c r="AD9835" t="s">
        <v>44</v>
      </c>
      <c r="AE9835" t="s">
        <v>45</v>
      </c>
      <c r="AF9835">
        <v>209</v>
      </c>
    </row>
    <row r="9836" spans="1:32">
      <c r="A9836">
        <v>36702</v>
      </c>
      <c r="B9836">
        <v>35802</v>
      </c>
      <c r="C9836" t="s">
        <v>655</v>
      </c>
      <c r="D9836" t="s">
        <v>3662</v>
      </c>
      <c r="E9836" t="s">
        <v>48</v>
      </c>
      <c r="F9836" t="s">
        <v>47214</v>
      </c>
      <c r="G9836" t="s">
        <v>47215</v>
      </c>
      <c r="H9836" t="s">
        <v>171</v>
      </c>
      <c r="I9836" s="1">
        <v>32233</v>
      </c>
      <c r="J9836" t="s">
        <v>47216</v>
      </c>
      <c r="K9836" t="s">
        <v>10287</v>
      </c>
      <c r="L9836">
        <v>77704</v>
      </c>
      <c r="M9836" t="s">
        <v>171</v>
      </c>
      <c r="N9836" s="1">
        <v>45218</v>
      </c>
      <c r="O9836" s="1">
        <v>45221</v>
      </c>
      <c r="P9836">
        <v>60</v>
      </c>
      <c r="Q9836">
        <v>3</v>
      </c>
      <c r="R9836" t="s">
        <v>40</v>
      </c>
      <c r="S9836">
        <v>1</v>
      </c>
      <c r="T9836">
        <v>0</v>
      </c>
      <c r="U9836">
        <v>3</v>
      </c>
      <c r="V9836">
        <v>627</v>
      </c>
      <c r="W9836" t="s">
        <v>54</v>
      </c>
      <c r="X9836" t="s">
        <v>47217</v>
      </c>
      <c r="Y9836" t="s">
        <v>65</v>
      </c>
      <c r="Z9836" s="1">
        <v>45190</v>
      </c>
      <c r="AA9836" s="2">
        <v>0.96627314814814813</v>
      </c>
      <c r="AB9836" s="2">
        <v>0.52695601851851859</v>
      </c>
      <c r="AC9836" t="s">
        <v>44</v>
      </c>
      <c r="AD9836" t="s">
        <v>44</v>
      </c>
      <c r="AE9836" t="s">
        <v>45</v>
      </c>
      <c r="AF9836">
        <v>209</v>
      </c>
    </row>
    <row r="9837" spans="1:32">
      <c r="A9837">
        <v>36703</v>
      </c>
      <c r="B9837">
        <v>35803</v>
      </c>
      <c r="C9837" t="s">
        <v>1056</v>
      </c>
      <c r="D9837" t="s">
        <v>3628</v>
      </c>
      <c r="E9837" t="s">
        <v>48</v>
      </c>
      <c r="F9837" t="s">
        <v>47218</v>
      </c>
      <c r="G9837" t="s">
        <v>47219</v>
      </c>
      <c r="H9837" t="s">
        <v>70</v>
      </c>
      <c r="I9837" s="1">
        <v>17942</v>
      </c>
      <c r="J9837" t="s">
        <v>47220</v>
      </c>
      <c r="K9837" t="s">
        <v>47221</v>
      </c>
      <c r="L9837">
        <v>87709</v>
      </c>
      <c r="M9837" t="s">
        <v>70</v>
      </c>
      <c r="N9837" s="1">
        <v>45098</v>
      </c>
      <c r="O9837" s="1">
        <v>45101</v>
      </c>
      <c r="P9837">
        <v>72</v>
      </c>
      <c r="Q9837">
        <v>3</v>
      </c>
      <c r="R9837" t="s">
        <v>40</v>
      </c>
      <c r="S9837">
        <v>4</v>
      </c>
      <c r="T9837">
        <v>1</v>
      </c>
      <c r="U9837">
        <v>3</v>
      </c>
      <c r="V9837">
        <v>723</v>
      </c>
      <c r="W9837" t="s">
        <v>54</v>
      </c>
      <c r="X9837" t="s">
        <v>47222</v>
      </c>
      <c r="Y9837" t="s">
        <v>81</v>
      </c>
      <c r="Z9837" s="1">
        <v>45092</v>
      </c>
      <c r="AA9837" s="2">
        <v>0.60187500000000005</v>
      </c>
      <c r="AB9837" s="2">
        <v>0.27849537037037037</v>
      </c>
      <c r="AC9837" t="s">
        <v>45</v>
      </c>
      <c r="AD9837" t="s">
        <v>45</v>
      </c>
      <c r="AE9837" t="s">
        <v>44</v>
      </c>
      <c r="AF9837">
        <v>241</v>
      </c>
    </row>
    <row r="9838" spans="1:32">
      <c r="A9838">
        <v>36705</v>
      </c>
      <c r="B9838">
        <v>35805</v>
      </c>
      <c r="C9838" t="s">
        <v>2415</v>
      </c>
      <c r="D9838" t="s">
        <v>4333</v>
      </c>
      <c r="E9838" t="s">
        <v>48</v>
      </c>
      <c r="F9838" t="s">
        <v>47223</v>
      </c>
      <c r="G9838" t="s">
        <v>47224</v>
      </c>
      <c r="H9838" t="s">
        <v>37</v>
      </c>
      <c r="I9838" s="1">
        <v>27745</v>
      </c>
      <c r="J9838" t="s">
        <v>47225</v>
      </c>
      <c r="K9838" t="s">
        <v>47226</v>
      </c>
      <c r="L9838">
        <v>74951</v>
      </c>
      <c r="M9838" t="s">
        <v>37</v>
      </c>
      <c r="N9838" s="1">
        <v>45016</v>
      </c>
      <c r="O9838" s="1">
        <v>45017</v>
      </c>
      <c r="P9838">
        <v>33</v>
      </c>
      <c r="Q9838">
        <v>2</v>
      </c>
      <c r="R9838" t="s">
        <v>40</v>
      </c>
      <c r="S9838">
        <v>2</v>
      </c>
      <c r="T9838">
        <v>1</v>
      </c>
      <c r="U9838">
        <v>1</v>
      </c>
      <c r="V9838">
        <v>226</v>
      </c>
      <c r="W9838" t="s">
        <v>41</v>
      </c>
      <c r="X9838" t="s">
        <v>47227</v>
      </c>
      <c r="Y9838" t="s">
        <v>43</v>
      </c>
      <c r="Z9838" s="1">
        <v>45002</v>
      </c>
      <c r="AA9838" s="2">
        <v>0.4301388888888889</v>
      </c>
      <c r="AB9838" s="2">
        <v>0.86113425925925924</v>
      </c>
      <c r="AC9838" t="s">
        <v>45</v>
      </c>
      <c r="AD9838" t="s">
        <v>45</v>
      </c>
      <c r="AE9838" t="s">
        <v>45</v>
      </c>
      <c r="AF9838">
        <v>226</v>
      </c>
    </row>
    <row r="9839" spans="1:32">
      <c r="A9839">
        <v>36706</v>
      </c>
      <c r="B9839">
        <v>35806</v>
      </c>
      <c r="C9839" t="s">
        <v>213</v>
      </c>
      <c r="D9839" t="s">
        <v>28032</v>
      </c>
      <c r="E9839" t="s">
        <v>48</v>
      </c>
      <c r="F9839" t="s">
        <v>47228</v>
      </c>
      <c r="G9839" t="s">
        <v>47229</v>
      </c>
      <c r="H9839" t="s">
        <v>225</v>
      </c>
      <c r="I9839" s="1">
        <v>36174</v>
      </c>
      <c r="J9839" t="s">
        <v>47230</v>
      </c>
      <c r="K9839" t="s">
        <v>47231</v>
      </c>
      <c r="L9839">
        <v>99023</v>
      </c>
      <c r="M9839" t="s">
        <v>225</v>
      </c>
      <c r="N9839" s="1">
        <v>45299</v>
      </c>
      <c r="O9839" s="1">
        <v>45304</v>
      </c>
      <c r="P9839">
        <v>95</v>
      </c>
      <c r="Q9839">
        <v>4</v>
      </c>
      <c r="R9839" t="s">
        <v>63</v>
      </c>
      <c r="S9839">
        <v>1</v>
      </c>
      <c r="T9839">
        <v>0</v>
      </c>
      <c r="U9839">
        <v>5</v>
      </c>
      <c r="V9839">
        <v>380</v>
      </c>
      <c r="W9839" t="s">
        <v>54</v>
      </c>
      <c r="X9839" t="s">
        <v>47232</v>
      </c>
      <c r="Y9839" t="s">
        <v>81</v>
      </c>
      <c r="Z9839" s="1">
        <v>45261</v>
      </c>
      <c r="AA9839" s="2">
        <v>0.97173611111111102</v>
      </c>
      <c r="AB9839" s="2">
        <v>0.25649305555555557</v>
      </c>
      <c r="AC9839" t="s">
        <v>44</v>
      </c>
      <c r="AD9839" t="s">
        <v>45</v>
      </c>
      <c r="AE9839" t="s">
        <v>44</v>
      </c>
      <c r="AF9839">
        <v>76</v>
      </c>
    </row>
    <row r="9840" spans="1:32">
      <c r="A9840">
        <v>36707</v>
      </c>
      <c r="B9840">
        <v>35807</v>
      </c>
      <c r="C9840" t="s">
        <v>371</v>
      </c>
      <c r="D9840" t="s">
        <v>5432</v>
      </c>
      <c r="E9840" t="s">
        <v>34</v>
      </c>
      <c r="F9840" t="s">
        <v>47233</v>
      </c>
      <c r="G9840" t="s">
        <v>47234</v>
      </c>
      <c r="H9840" t="s">
        <v>129</v>
      </c>
      <c r="I9840" s="1">
        <v>22033</v>
      </c>
      <c r="J9840" t="s">
        <v>47235</v>
      </c>
      <c r="K9840" t="s">
        <v>47236</v>
      </c>
      <c r="L9840">
        <v>70530</v>
      </c>
      <c r="M9840" t="s">
        <v>129</v>
      </c>
      <c r="N9840" s="1">
        <v>45315</v>
      </c>
      <c r="O9840" s="1">
        <v>45317</v>
      </c>
      <c r="P9840">
        <v>73</v>
      </c>
      <c r="Q9840">
        <v>3</v>
      </c>
      <c r="R9840" t="s">
        <v>53</v>
      </c>
      <c r="S9840">
        <v>4</v>
      </c>
      <c r="T9840">
        <v>1</v>
      </c>
      <c r="U9840">
        <v>2</v>
      </c>
      <c r="V9840">
        <v>290</v>
      </c>
      <c r="W9840" t="s">
        <v>54</v>
      </c>
      <c r="X9840" t="s">
        <v>47237</v>
      </c>
      <c r="Y9840" t="s">
        <v>65</v>
      </c>
      <c r="Z9840" s="1">
        <v>45280</v>
      </c>
      <c r="AA9840" s="2">
        <v>0.52917824074074071</v>
      </c>
      <c r="AB9840" s="2">
        <v>0.14425925925925925</v>
      </c>
      <c r="AC9840" t="s">
        <v>45</v>
      </c>
      <c r="AD9840" t="s">
        <v>44</v>
      </c>
      <c r="AE9840" t="s">
        <v>45</v>
      </c>
      <c r="AF9840">
        <v>145</v>
      </c>
    </row>
    <row r="9841" spans="1:32">
      <c r="A9841">
        <v>36710</v>
      </c>
      <c r="B9841">
        <v>35810</v>
      </c>
      <c r="C9841" t="s">
        <v>326</v>
      </c>
      <c r="D9841" t="s">
        <v>1023</v>
      </c>
      <c r="E9841" t="s">
        <v>48</v>
      </c>
      <c r="F9841" t="s">
        <v>47238</v>
      </c>
      <c r="G9841" t="s">
        <v>47239</v>
      </c>
      <c r="H9841" t="s">
        <v>179</v>
      </c>
      <c r="I9841" s="1">
        <v>27374</v>
      </c>
      <c r="J9841" t="s">
        <v>47240</v>
      </c>
      <c r="K9841" t="s">
        <v>47241</v>
      </c>
      <c r="L9841">
        <v>30462</v>
      </c>
      <c r="M9841" t="s">
        <v>179</v>
      </c>
      <c r="N9841" s="1">
        <v>44946</v>
      </c>
      <c r="O9841" s="1">
        <v>44950</v>
      </c>
      <c r="P9841">
        <v>98</v>
      </c>
      <c r="Q9841">
        <v>4</v>
      </c>
      <c r="R9841" t="s">
        <v>63</v>
      </c>
      <c r="S9841">
        <v>1</v>
      </c>
      <c r="T9841">
        <v>1</v>
      </c>
      <c r="U9841">
        <v>4</v>
      </c>
      <c r="V9841">
        <v>312</v>
      </c>
      <c r="W9841" t="s">
        <v>54</v>
      </c>
      <c r="X9841" t="s">
        <v>47242</v>
      </c>
      <c r="Y9841" t="s">
        <v>81</v>
      </c>
      <c r="Z9841" s="1">
        <v>44930</v>
      </c>
      <c r="AA9841" s="2">
        <v>0.88665509259259256</v>
      </c>
      <c r="AB9841" s="2">
        <v>0.11262731481481481</v>
      </c>
      <c r="AC9841" t="s">
        <v>44</v>
      </c>
      <c r="AD9841" t="s">
        <v>45</v>
      </c>
      <c r="AE9841" t="s">
        <v>45</v>
      </c>
      <c r="AF9841">
        <v>78</v>
      </c>
    </row>
    <row r="9842" spans="1:32">
      <c r="A9842">
        <v>36714</v>
      </c>
      <c r="B9842">
        <v>35814</v>
      </c>
      <c r="C9842" t="s">
        <v>32</v>
      </c>
      <c r="D9842" t="s">
        <v>4610</v>
      </c>
      <c r="E9842" t="s">
        <v>34</v>
      </c>
      <c r="F9842" t="s">
        <v>47243</v>
      </c>
      <c r="G9842" t="s">
        <v>47244</v>
      </c>
      <c r="H9842" t="s">
        <v>295</v>
      </c>
      <c r="I9842" s="1">
        <v>30094</v>
      </c>
      <c r="J9842" t="s">
        <v>47245</v>
      </c>
      <c r="K9842" t="s">
        <v>47246</v>
      </c>
      <c r="L9842">
        <v>90318</v>
      </c>
      <c r="M9842" t="s">
        <v>295</v>
      </c>
      <c r="N9842" s="1">
        <v>45012</v>
      </c>
      <c r="O9842" s="1">
        <v>45013</v>
      </c>
      <c r="P9842">
        <v>97</v>
      </c>
      <c r="Q9842">
        <v>4</v>
      </c>
      <c r="R9842" t="s">
        <v>53</v>
      </c>
      <c r="S9842">
        <v>2</v>
      </c>
      <c r="T9842">
        <v>0</v>
      </c>
      <c r="U9842">
        <v>1</v>
      </c>
      <c r="V9842">
        <v>128</v>
      </c>
      <c r="W9842" t="s">
        <v>41</v>
      </c>
      <c r="X9842" t="s">
        <v>47247</v>
      </c>
      <c r="Y9842" t="s">
        <v>65</v>
      </c>
      <c r="Z9842" s="1">
        <v>44980</v>
      </c>
      <c r="AA9842" s="2">
        <v>0.88476851851851857</v>
      </c>
      <c r="AB9842" s="2">
        <v>0.34368055555555554</v>
      </c>
      <c r="AC9842" t="s">
        <v>45</v>
      </c>
      <c r="AD9842" t="s">
        <v>45</v>
      </c>
      <c r="AE9842" t="s">
        <v>44</v>
      </c>
      <c r="AF9842">
        <v>128</v>
      </c>
    </row>
    <row r="9843" spans="1:32">
      <c r="A9843">
        <v>36715</v>
      </c>
      <c r="B9843">
        <v>35815</v>
      </c>
      <c r="C9843" t="s">
        <v>469</v>
      </c>
      <c r="D9843" t="s">
        <v>47</v>
      </c>
      <c r="E9843" t="s">
        <v>34</v>
      </c>
      <c r="F9843" t="s">
        <v>47248</v>
      </c>
      <c r="G9843">
        <v>2335218485</v>
      </c>
      <c r="H9843" t="s">
        <v>164</v>
      </c>
      <c r="I9843" s="1">
        <v>27940</v>
      </c>
      <c r="J9843" t="s">
        <v>47249</v>
      </c>
      <c r="K9843" t="s">
        <v>13852</v>
      </c>
      <c r="L9843">
        <v>3259</v>
      </c>
      <c r="M9843" t="s">
        <v>164</v>
      </c>
      <c r="N9843" s="1">
        <v>45294</v>
      </c>
      <c r="O9843" s="1">
        <v>45299</v>
      </c>
      <c r="P9843">
        <v>45</v>
      </c>
      <c r="Q9843">
        <v>2</v>
      </c>
      <c r="R9843" t="s">
        <v>40</v>
      </c>
      <c r="S9843">
        <v>4</v>
      </c>
      <c r="T9843">
        <v>2</v>
      </c>
      <c r="U9843">
        <v>5</v>
      </c>
      <c r="V9843">
        <v>1110</v>
      </c>
      <c r="W9843" t="s">
        <v>41</v>
      </c>
      <c r="X9843" t="s">
        <v>47250</v>
      </c>
      <c r="Y9843" t="s">
        <v>81</v>
      </c>
      <c r="Z9843" s="1">
        <v>45285</v>
      </c>
      <c r="AA9843" s="2">
        <v>0.2580324074074074</v>
      </c>
      <c r="AB9843" s="2">
        <v>0.99107638888888883</v>
      </c>
      <c r="AC9843" t="s">
        <v>45</v>
      </c>
      <c r="AD9843" t="s">
        <v>44</v>
      </c>
      <c r="AE9843" t="s">
        <v>45</v>
      </c>
      <c r="AF9843">
        <v>222</v>
      </c>
    </row>
    <row r="9844" spans="1:32">
      <c r="A9844">
        <v>36718</v>
      </c>
      <c r="B9844">
        <v>35818</v>
      </c>
      <c r="C9844" t="s">
        <v>90</v>
      </c>
      <c r="D9844" t="s">
        <v>2470</v>
      </c>
      <c r="E9844" t="s">
        <v>34</v>
      </c>
      <c r="F9844" t="s">
        <v>47251</v>
      </c>
      <c r="G9844" t="s">
        <v>47252</v>
      </c>
      <c r="H9844" t="s">
        <v>295</v>
      </c>
      <c r="I9844" s="1">
        <v>26331</v>
      </c>
      <c r="J9844" t="s">
        <v>47253</v>
      </c>
      <c r="K9844" t="s">
        <v>47254</v>
      </c>
      <c r="L9844">
        <v>53622</v>
      </c>
      <c r="M9844" t="s">
        <v>295</v>
      </c>
      <c r="N9844" s="1">
        <v>45236</v>
      </c>
      <c r="O9844" s="1">
        <v>45238</v>
      </c>
      <c r="P9844">
        <v>89</v>
      </c>
      <c r="Q9844">
        <v>4</v>
      </c>
      <c r="R9844" t="s">
        <v>63</v>
      </c>
      <c r="S9844">
        <v>3</v>
      </c>
      <c r="T9844">
        <v>1</v>
      </c>
      <c r="U9844">
        <v>2</v>
      </c>
      <c r="V9844">
        <v>176</v>
      </c>
      <c r="W9844" t="s">
        <v>41</v>
      </c>
      <c r="X9844" t="s">
        <v>47255</v>
      </c>
      <c r="Y9844" t="s">
        <v>6</v>
      </c>
      <c r="Z9844" s="1">
        <v>45202</v>
      </c>
      <c r="AA9844" s="2">
        <v>0.5640856481481481</v>
      </c>
      <c r="AB9844" s="2">
        <v>0.11020833333333334</v>
      </c>
      <c r="AC9844" t="s">
        <v>45</v>
      </c>
      <c r="AD9844" t="s">
        <v>45</v>
      </c>
      <c r="AE9844" t="s">
        <v>44</v>
      </c>
      <c r="AF9844">
        <v>88</v>
      </c>
    </row>
    <row r="9845" spans="1:32">
      <c r="A9845">
        <v>36720</v>
      </c>
      <c r="B9845">
        <v>35820</v>
      </c>
      <c r="C9845" t="s">
        <v>9806</v>
      </c>
      <c r="D9845" t="s">
        <v>696</v>
      </c>
      <c r="E9845" t="s">
        <v>34</v>
      </c>
      <c r="F9845" t="s">
        <v>47256</v>
      </c>
      <c r="G9845" t="s">
        <v>47257</v>
      </c>
      <c r="H9845" t="s">
        <v>86</v>
      </c>
      <c r="I9845" s="1">
        <v>24662</v>
      </c>
      <c r="J9845" t="s">
        <v>47258</v>
      </c>
      <c r="K9845" t="s">
        <v>33897</v>
      </c>
      <c r="L9845">
        <v>57849</v>
      </c>
      <c r="M9845" t="s">
        <v>86</v>
      </c>
      <c r="N9845" s="1">
        <v>45071</v>
      </c>
      <c r="O9845" s="1">
        <v>45072</v>
      </c>
      <c r="P9845">
        <v>47</v>
      </c>
      <c r="Q9845">
        <v>2</v>
      </c>
      <c r="R9845" t="s">
        <v>63</v>
      </c>
      <c r="S9845">
        <v>4</v>
      </c>
      <c r="T9845">
        <v>0</v>
      </c>
      <c r="U9845">
        <v>1</v>
      </c>
      <c r="V9845">
        <v>66</v>
      </c>
      <c r="W9845" t="s">
        <v>41</v>
      </c>
      <c r="X9845" t="s">
        <v>47259</v>
      </c>
      <c r="Y9845" t="s">
        <v>81</v>
      </c>
      <c r="Z9845" s="1">
        <v>45058</v>
      </c>
      <c r="AA9845" s="2">
        <v>0.22540509259259259</v>
      </c>
      <c r="AB9845" s="2">
        <v>0.29768518518518522</v>
      </c>
      <c r="AC9845" t="s">
        <v>44</v>
      </c>
      <c r="AD9845" t="s">
        <v>45</v>
      </c>
      <c r="AE9845" t="s">
        <v>44</v>
      </c>
      <c r="AF9845">
        <v>66</v>
      </c>
    </row>
    <row r="9846" spans="1:32">
      <c r="A9846">
        <v>36721</v>
      </c>
      <c r="B9846">
        <v>35821</v>
      </c>
      <c r="C9846" t="s">
        <v>5137</v>
      </c>
      <c r="D9846" t="s">
        <v>4656</v>
      </c>
      <c r="E9846" t="s">
        <v>34</v>
      </c>
      <c r="F9846" t="s">
        <v>47260</v>
      </c>
      <c r="G9846" t="s">
        <v>47261</v>
      </c>
      <c r="H9846" t="s">
        <v>1442</v>
      </c>
      <c r="I9846" s="1">
        <v>35404</v>
      </c>
      <c r="J9846" t="s">
        <v>47262</v>
      </c>
      <c r="K9846" t="s">
        <v>17974</v>
      </c>
      <c r="L9846">
        <v>84218</v>
      </c>
      <c r="M9846" t="s">
        <v>1442</v>
      </c>
      <c r="N9846" s="1">
        <v>45119</v>
      </c>
      <c r="O9846" s="1">
        <v>45121</v>
      </c>
      <c r="P9846">
        <v>12</v>
      </c>
      <c r="Q9846">
        <v>1</v>
      </c>
      <c r="R9846" t="s">
        <v>40</v>
      </c>
      <c r="S9846">
        <v>2</v>
      </c>
      <c r="T9846">
        <v>0</v>
      </c>
      <c r="U9846">
        <v>2</v>
      </c>
      <c r="V9846">
        <v>478</v>
      </c>
      <c r="W9846" t="s">
        <v>41</v>
      </c>
      <c r="X9846" t="s">
        <v>47263</v>
      </c>
      <c r="Y9846" t="s">
        <v>65</v>
      </c>
      <c r="Z9846" s="1">
        <v>45103</v>
      </c>
      <c r="AA9846" s="2">
        <v>0.18893518518518518</v>
      </c>
      <c r="AB9846" s="2">
        <v>0.79819444444444443</v>
      </c>
      <c r="AC9846" t="s">
        <v>45</v>
      </c>
      <c r="AD9846" t="s">
        <v>44</v>
      </c>
      <c r="AE9846" t="s">
        <v>44</v>
      </c>
      <c r="AF9846">
        <v>239</v>
      </c>
    </row>
    <row r="9847" spans="1:32">
      <c r="A9847">
        <v>36725</v>
      </c>
      <c r="B9847">
        <v>35825</v>
      </c>
      <c r="C9847" t="s">
        <v>1233</v>
      </c>
      <c r="D9847" t="s">
        <v>649</v>
      </c>
      <c r="E9847" t="s">
        <v>48</v>
      </c>
      <c r="F9847" t="s">
        <v>47264</v>
      </c>
      <c r="G9847" t="s">
        <v>47265</v>
      </c>
      <c r="H9847" t="s">
        <v>423</v>
      </c>
      <c r="I9847" s="1">
        <v>34127</v>
      </c>
      <c r="J9847" t="s">
        <v>47266</v>
      </c>
      <c r="K9847" t="s">
        <v>47267</v>
      </c>
      <c r="L9847">
        <v>74218</v>
      </c>
      <c r="M9847" t="s">
        <v>423</v>
      </c>
      <c r="N9847" s="1">
        <v>44960</v>
      </c>
      <c r="O9847" s="1">
        <v>44963</v>
      </c>
      <c r="P9847">
        <v>98</v>
      </c>
      <c r="Q9847">
        <v>4</v>
      </c>
      <c r="R9847" t="s">
        <v>63</v>
      </c>
      <c r="S9847">
        <v>1</v>
      </c>
      <c r="T9847">
        <v>1</v>
      </c>
      <c r="U9847">
        <v>3</v>
      </c>
      <c r="V9847">
        <v>255</v>
      </c>
      <c r="W9847" t="s">
        <v>54</v>
      </c>
      <c r="X9847" t="s">
        <v>47268</v>
      </c>
      <c r="Y9847" t="s">
        <v>65</v>
      </c>
      <c r="Z9847" s="1">
        <v>44941</v>
      </c>
      <c r="AA9847" s="2">
        <v>0.41311342592592593</v>
      </c>
      <c r="AB9847" s="2">
        <v>0.82483796296296286</v>
      </c>
      <c r="AC9847" t="s">
        <v>45</v>
      </c>
      <c r="AD9847" t="s">
        <v>44</v>
      </c>
      <c r="AE9847" t="s">
        <v>44</v>
      </c>
      <c r="AF9847">
        <v>85</v>
      </c>
    </row>
    <row r="9848" spans="1:32">
      <c r="A9848">
        <v>36726</v>
      </c>
      <c r="B9848">
        <v>35826</v>
      </c>
      <c r="C9848" t="s">
        <v>1347</v>
      </c>
      <c r="D9848" t="s">
        <v>9025</v>
      </c>
      <c r="E9848" t="s">
        <v>48</v>
      </c>
      <c r="F9848" t="s">
        <v>23586</v>
      </c>
      <c r="G9848" t="s">
        <v>47269</v>
      </c>
      <c r="H9848" t="s">
        <v>1301</v>
      </c>
      <c r="I9848" s="1">
        <v>21677</v>
      </c>
      <c r="J9848" t="s">
        <v>47270</v>
      </c>
      <c r="K9848" t="s">
        <v>43755</v>
      </c>
      <c r="L9848">
        <v>82982</v>
      </c>
      <c r="M9848" t="s">
        <v>1301</v>
      </c>
      <c r="N9848" s="1">
        <v>45108</v>
      </c>
      <c r="O9848" s="1">
        <v>45110</v>
      </c>
      <c r="P9848">
        <v>51</v>
      </c>
      <c r="Q9848">
        <v>3</v>
      </c>
      <c r="R9848" t="s">
        <v>40</v>
      </c>
      <c r="S9848">
        <v>3</v>
      </c>
      <c r="T9848">
        <v>1</v>
      </c>
      <c r="U9848">
        <v>2</v>
      </c>
      <c r="V9848">
        <v>422</v>
      </c>
      <c r="W9848" t="s">
        <v>54</v>
      </c>
      <c r="X9848" t="s">
        <v>47271</v>
      </c>
      <c r="Y9848" t="s">
        <v>65</v>
      </c>
      <c r="Z9848" s="1">
        <v>45090</v>
      </c>
      <c r="AA9848" s="2">
        <v>0.75267361111111108</v>
      </c>
      <c r="AB9848" s="2">
        <v>0.60746527777777781</v>
      </c>
      <c r="AC9848" t="s">
        <v>44</v>
      </c>
      <c r="AD9848" t="s">
        <v>45</v>
      </c>
      <c r="AE9848" t="s">
        <v>44</v>
      </c>
      <c r="AF9848">
        <v>211</v>
      </c>
    </row>
    <row r="9849" spans="1:32">
      <c r="A9849">
        <v>36727</v>
      </c>
      <c r="B9849">
        <v>35827</v>
      </c>
      <c r="C9849" t="s">
        <v>1155</v>
      </c>
      <c r="D9849" t="s">
        <v>4298</v>
      </c>
      <c r="E9849" t="s">
        <v>34</v>
      </c>
      <c r="F9849" t="s">
        <v>47272</v>
      </c>
      <c r="G9849" t="s">
        <v>47273</v>
      </c>
      <c r="H9849" t="s">
        <v>129</v>
      </c>
      <c r="I9849" s="1">
        <v>22976</v>
      </c>
      <c r="J9849" t="s">
        <v>47274</v>
      </c>
      <c r="K9849" t="s">
        <v>47275</v>
      </c>
      <c r="L9849">
        <v>76959</v>
      </c>
      <c r="M9849" t="s">
        <v>129</v>
      </c>
      <c r="N9849" s="1">
        <v>45252</v>
      </c>
      <c r="O9849" s="1">
        <v>45254</v>
      </c>
      <c r="P9849">
        <v>8</v>
      </c>
      <c r="Q9849">
        <v>1</v>
      </c>
      <c r="R9849" t="s">
        <v>63</v>
      </c>
      <c r="S9849">
        <v>1</v>
      </c>
      <c r="T9849">
        <v>1</v>
      </c>
      <c r="U9849">
        <v>2</v>
      </c>
      <c r="V9849">
        <v>126</v>
      </c>
      <c r="W9849" t="s">
        <v>41</v>
      </c>
      <c r="X9849" t="s">
        <v>47276</v>
      </c>
      <c r="Y9849" t="s">
        <v>65</v>
      </c>
      <c r="Z9849" s="1">
        <v>45226</v>
      </c>
      <c r="AA9849" s="2">
        <v>0.32118055555555552</v>
      </c>
      <c r="AB9849" s="2">
        <v>0.76657407407407396</v>
      </c>
      <c r="AC9849" t="s">
        <v>44</v>
      </c>
      <c r="AD9849" t="s">
        <v>44</v>
      </c>
      <c r="AE9849" t="s">
        <v>45</v>
      </c>
      <c r="AF9849">
        <v>63</v>
      </c>
    </row>
    <row r="9850" spans="1:32">
      <c r="A9850">
        <v>36729</v>
      </c>
      <c r="B9850">
        <v>35829</v>
      </c>
      <c r="C9850" t="s">
        <v>1247</v>
      </c>
      <c r="D9850" t="s">
        <v>1595</v>
      </c>
      <c r="E9850" t="s">
        <v>34</v>
      </c>
      <c r="F9850" t="s">
        <v>44351</v>
      </c>
      <c r="G9850" t="s">
        <v>47277</v>
      </c>
      <c r="H9850" t="s">
        <v>94</v>
      </c>
      <c r="I9850" s="1">
        <v>25707</v>
      </c>
      <c r="J9850" t="s">
        <v>47278</v>
      </c>
      <c r="K9850" t="s">
        <v>12698</v>
      </c>
      <c r="L9850">
        <v>24701</v>
      </c>
      <c r="M9850" t="s">
        <v>94</v>
      </c>
      <c r="N9850" s="1">
        <v>45292</v>
      </c>
      <c r="O9850" s="1">
        <v>45296</v>
      </c>
      <c r="P9850">
        <v>48</v>
      </c>
      <c r="Q9850">
        <v>2</v>
      </c>
      <c r="R9850" t="s">
        <v>40</v>
      </c>
      <c r="S9850">
        <v>4</v>
      </c>
      <c r="T9850">
        <v>1</v>
      </c>
      <c r="U9850">
        <v>4</v>
      </c>
      <c r="V9850">
        <v>800</v>
      </c>
      <c r="W9850" t="s">
        <v>54</v>
      </c>
      <c r="X9850" t="s">
        <v>47279</v>
      </c>
      <c r="Y9850" t="s">
        <v>81</v>
      </c>
      <c r="Z9850" s="1">
        <v>45283</v>
      </c>
      <c r="AA9850" s="2">
        <v>0.69438657407407411</v>
      </c>
      <c r="AB9850" s="2">
        <v>0.16578703703703704</v>
      </c>
      <c r="AC9850" t="s">
        <v>45</v>
      </c>
      <c r="AD9850" t="s">
        <v>44</v>
      </c>
      <c r="AE9850" t="s">
        <v>45</v>
      </c>
      <c r="AF9850">
        <v>200</v>
      </c>
    </row>
    <row r="9851" spans="1:32">
      <c r="A9851">
        <v>36730</v>
      </c>
      <c r="B9851">
        <v>35830</v>
      </c>
      <c r="C9851" t="s">
        <v>6269</v>
      </c>
      <c r="D9851" t="s">
        <v>584</v>
      </c>
      <c r="E9851" t="s">
        <v>34</v>
      </c>
      <c r="F9851" t="s">
        <v>47280</v>
      </c>
      <c r="G9851" t="s">
        <v>47281</v>
      </c>
      <c r="H9851" t="s">
        <v>135</v>
      </c>
      <c r="I9851" s="1">
        <v>17511</v>
      </c>
      <c r="J9851" t="s">
        <v>47282</v>
      </c>
      <c r="K9851" t="s">
        <v>47283</v>
      </c>
      <c r="L9851">
        <v>66165</v>
      </c>
      <c r="M9851" t="s">
        <v>135</v>
      </c>
      <c r="N9851" s="1">
        <v>45032</v>
      </c>
      <c r="O9851" s="1">
        <v>45034</v>
      </c>
      <c r="P9851">
        <v>14</v>
      </c>
      <c r="Q9851">
        <v>1</v>
      </c>
      <c r="R9851" t="s">
        <v>63</v>
      </c>
      <c r="S9851">
        <v>1</v>
      </c>
      <c r="T9851">
        <v>1</v>
      </c>
      <c r="U9851">
        <v>2</v>
      </c>
      <c r="V9851">
        <v>146</v>
      </c>
      <c r="W9851" t="s">
        <v>41</v>
      </c>
      <c r="X9851" t="s">
        <v>47284</v>
      </c>
      <c r="Y9851" t="s">
        <v>43</v>
      </c>
      <c r="Z9851" s="1">
        <v>44994</v>
      </c>
      <c r="AA9851" s="2">
        <v>6.609953703703704E-2</v>
      </c>
      <c r="AB9851" s="2">
        <v>0.54696759259259264</v>
      </c>
      <c r="AC9851" t="s">
        <v>44</v>
      </c>
      <c r="AD9851" t="s">
        <v>45</v>
      </c>
      <c r="AE9851" t="s">
        <v>44</v>
      </c>
      <c r="AF9851">
        <v>73</v>
      </c>
    </row>
    <row r="9852" spans="1:32">
      <c r="A9852">
        <v>36731</v>
      </c>
      <c r="B9852">
        <v>35831</v>
      </c>
      <c r="C9852" t="s">
        <v>4427</v>
      </c>
      <c r="D9852" t="s">
        <v>768</v>
      </c>
      <c r="E9852" t="s">
        <v>48</v>
      </c>
      <c r="F9852" t="s">
        <v>47285</v>
      </c>
      <c r="G9852" t="s">
        <v>47286</v>
      </c>
      <c r="H9852" t="s">
        <v>317</v>
      </c>
      <c r="I9852" s="1">
        <v>20098</v>
      </c>
      <c r="J9852" t="s">
        <v>47287</v>
      </c>
      <c r="K9852" t="s">
        <v>47288</v>
      </c>
      <c r="L9852">
        <v>64682</v>
      </c>
      <c r="M9852" t="s">
        <v>317</v>
      </c>
      <c r="N9852" s="1">
        <v>44991</v>
      </c>
      <c r="O9852" s="1">
        <v>44994</v>
      </c>
      <c r="P9852">
        <v>53</v>
      </c>
      <c r="Q9852">
        <v>3</v>
      </c>
      <c r="R9852" t="s">
        <v>63</v>
      </c>
      <c r="S9852">
        <v>4</v>
      </c>
      <c r="T9852">
        <v>0</v>
      </c>
      <c r="U9852">
        <v>3</v>
      </c>
      <c r="V9852">
        <v>252</v>
      </c>
      <c r="W9852" t="s">
        <v>41</v>
      </c>
      <c r="X9852" t="s">
        <v>47289</v>
      </c>
      <c r="Y9852" t="s">
        <v>81</v>
      </c>
      <c r="Z9852" s="1">
        <v>44966</v>
      </c>
      <c r="AA9852" s="2">
        <v>0.75756944444444452</v>
      </c>
      <c r="AB9852" s="2">
        <v>0.70929398148148148</v>
      </c>
      <c r="AC9852" t="s">
        <v>45</v>
      </c>
      <c r="AD9852" t="s">
        <v>45</v>
      </c>
      <c r="AE9852" t="s">
        <v>45</v>
      </c>
      <c r="AF9852">
        <v>84</v>
      </c>
    </row>
    <row r="9853" spans="1:32">
      <c r="A9853">
        <v>36733</v>
      </c>
      <c r="B9853">
        <v>35833</v>
      </c>
      <c r="C9853" t="s">
        <v>2886</v>
      </c>
      <c r="D9853" t="s">
        <v>348</v>
      </c>
      <c r="E9853" t="s">
        <v>34</v>
      </c>
      <c r="F9853" t="s">
        <v>47290</v>
      </c>
      <c r="G9853" t="s">
        <v>47291</v>
      </c>
      <c r="H9853" t="s">
        <v>530</v>
      </c>
      <c r="I9853" s="1">
        <v>32534</v>
      </c>
      <c r="J9853" t="s">
        <v>47292</v>
      </c>
      <c r="K9853" t="s">
        <v>12546</v>
      </c>
      <c r="L9853">
        <v>34123</v>
      </c>
      <c r="M9853" t="s">
        <v>530</v>
      </c>
      <c r="N9853" s="1">
        <v>45110</v>
      </c>
      <c r="O9853" s="1">
        <v>45112</v>
      </c>
      <c r="P9853">
        <v>91</v>
      </c>
      <c r="Q9853">
        <v>4</v>
      </c>
      <c r="R9853" t="s">
        <v>53</v>
      </c>
      <c r="S9853">
        <v>1</v>
      </c>
      <c r="T9853">
        <v>2</v>
      </c>
      <c r="U9853">
        <v>2</v>
      </c>
      <c r="V9853">
        <v>266</v>
      </c>
      <c r="W9853" t="s">
        <v>54</v>
      </c>
      <c r="X9853" t="s">
        <v>47293</v>
      </c>
      <c r="Y9853" t="s">
        <v>65</v>
      </c>
      <c r="Z9853" s="1">
        <v>45092</v>
      </c>
      <c r="AA9853" s="2">
        <v>0.87958333333333327</v>
      </c>
      <c r="AB9853" s="2">
        <v>0.75488425925925917</v>
      </c>
      <c r="AC9853" t="s">
        <v>44</v>
      </c>
      <c r="AD9853" t="s">
        <v>44</v>
      </c>
      <c r="AE9853" t="s">
        <v>44</v>
      </c>
      <c r="AF9853">
        <v>133</v>
      </c>
    </row>
    <row r="9854" spans="1:32">
      <c r="A9854">
        <v>36734</v>
      </c>
      <c r="B9854">
        <v>35834</v>
      </c>
      <c r="C9854" t="s">
        <v>1771</v>
      </c>
      <c r="D9854" t="s">
        <v>10175</v>
      </c>
      <c r="E9854" t="s">
        <v>34</v>
      </c>
      <c r="F9854" t="s">
        <v>47294</v>
      </c>
      <c r="G9854">
        <v>6224710530</v>
      </c>
      <c r="H9854" t="s">
        <v>405</v>
      </c>
      <c r="I9854" s="1">
        <v>17573</v>
      </c>
      <c r="J9854" t="s">
        <v>47295</v>
      </c>
      <c r="K9854" t="s">
        <v>47296</v>
      </c>
      <c r="L9854">
        <v>91681</v>
      </c>
      <c r="M9854" t="s">
        <v>405</v>
      </c>
      <c r="N9854" s="1">
        <v>45275</v>
      </c>
      <c r="O9854" s="1">
        <v>45276</v>
      </c>
      <c r="P9854">
        <v>12</v>
      </c>
      <c r="Q9854">
        <v>1</v>
      </c>
      <c r="R9854" t="s">
        <v>40</v>
      </c>
      <c r="S9854">
        <v>2</v>
      </c>
      <c r="T9854">
        <v>1</v>
      </c>
      <c r="U9854">
        <v>1</v>
      </c>
      <c r="V9854">
        <v>236</v>
      </c>
      <c r="W9854" t="s">
        <v>41</v>
      </c>
      <c r="X9854" t="s">
        <v>47297</v>
      </c>
      <c r="Y9854" t="s">
        <v>43</v>
      </c>
      <c r="Z9854" s="1">
        <v>45237</v>
      </c>
      <c r="AA9854" s="2">
        <v>0.1000462962962963</v>
      </c>
      <c r="AB9854" s="2">
        <v>0.36484953703703704</v>
      </c>
      <c r="AC9854" t="s">
        <v>45</v>
      </c>
      <c r="AD9854" t="s">
        <v>44</v>
      </c>
      <c r="AE9854" t="s">
        <v>44</v>
      </c>
      <c r="AF9854">
        <v>236</v>
      </c>
    </row>
    <row r="9855" spans="1:32">
      <c r="A9855">
        <v>36737</v>
      </c>
      <c r="B9855">
        <v>35837</v>
      </c>
      <c r="C9855" t="s">
        <v>1262</v>
      </c>
      <c r="D9855" t="s">
        <v>1092</v>
      </c>
      <c r="E9855" t="s">
        <v>34</v>
      </c>
      <c r="F9855" t="s">
        <v>47298</v>
      </c>
      <c r="G9855" t="s">
        <v>47299</v>
      </c>
      <c r="H9855" t="s">
        <v>295</v>
      </c>
      <c r="I9855" s="1">
        <v>37035</v>
      </c>
      <c r="J9855" t="s">
        <v>47300</v>
      </c>
      <c r="K9855" t="s">
        <v>47301</v>
      </c>
      <c r="L9855">
        <v>74235</v>
      </c>
      <c r="M9855" t="s">
        <v>295</v>
      </c>
      <c r="N9855" s="1">
        <v>44969</v>
      </c>
      <c r="O9855" s="1">
        <v>44971</v>
      </c>
      <c r="P9855">
        <v>18</v>
      </c>
      <c r="Q9855">
        <v>1</v>
      </c>
      <c r="R9855" t="s">
        <v>40</v>
      </c>
      <c r="S9855">
        <v>3</v>
      </c>
      <c r="T9855">
        <v>1</v>
      </c>
      <c r="U9855">
        <v>2</v>
      </c>
      <c r="V9855">
        <v>406</v>
      </c>
      <c r="W9855" t="s">
        <v>54</v>
      </c>
      <c r="X9855" t="s">
        <v>47302</v>
      </c>
      <c r="Y9855" t="s">
        <v>81</v>
      </c>
      <c r="Z9855" s="1">
        <v>44950</v>
      </c>
      <c r="AA9855" s="2">
        <v>1.894675925925926E-2</v>
      </c>
      <c r="AB9855" s="2">
        <v>0.90244212962962955</v>
      </c>
      <c r="AC9855" t="s">
        <v>45</v>
      </c>
      <c r="AD9855" t="s">
        <v>45</v>
      </c>
      <c r="AE9855" t="s">
        <v>45</v>
      </c>
      <c r="AF9855">
        <v>203</v>
      </c>
    </row>
    <row r="9856" spans="1:32">
      <c r="A9856">
        <v>36741</v>
      </c>
      <c r="B9856">
        <v>35841</v>
      </c>
      <c r="C9856" t="s">
        <v>1208</v>
      </c>
      <c r="D9856" t="s">
        <v>4152</v>
      </c>
      <c r="E9856" t="s">
        <v>48</v>
      </c>
      <c r="F9856" t="s">
        <v>47303</v>
      </c>
      <c r="G9856" t="s">
        <v>47304</v>
      </c>
      <c r="H9856" t="s">
        <v>60</v>
      </c>
      <c r="I9856" s="1">
        <v>27287</v>
      </c>
      <c r="J9856" t="s">
        <v>47305</v>
      </c>
      <c r="K9856" t="s">
        <v>3009</v>
      </c>
      <c r="L9856">
        <v>61847</v>
      </c>
      <c r="M9856" t="s">
        <v>60</v>
      </c>
      <c r="N9856" s="1">
        <v>45280</v>
      </c>
      <c r="O9856" s="1">
        <v>45285</v>
      </c>
      <c r="P9856">
        <v>33</v>
      </c>
      <c r="Q9856">
        <v>2</v>
      </c>
      <c r="R9856" t="s">
        <v>40</v>
      </c>
      <c r="S9856">
        <v>1</v>
      </c>
      <c r="T9856">
        <v>1</v>
      </c>
      <c r="U9856">
        <v>5</v>
      </c>
      <c r="V9856">
        <v>1130</v>
      </c>
      <c r="W9856" t="s">
        <v>41</v>
      </c>
      <c r="X9856" t="s">
        <v>47306</v>
      </c>
      <c r="Y9856" t="s">
        <v>6</v>
      </c>
      <c r="Z9856" s="1">
        <v>45262</v>
      </c>
      <c r="AA9856" s="2">
        <v>0.54685185185185181</v>
      </c>
      <c r="AB9856" s="2">
        <v>0.52961805555555552</v>
      </c>
      <c r="AC9856" t="s">
        <v>44</v>
      </c>
      <c r="AD9856" t="s">
        <v>44</v>
      </c>
      <c r="AE9856" t="s">
        <v>45</v>
      </c>
      <c r="AF9856">
        <v>226</v>
      </c>
    </row>
    <row r="9857" spans="1:32">
      <c r="A9857">
        <v>36744</v>
      </c>
      <c r="B9857">
        <v>35844</v>
      </c>
      <c r="C9857" t="s">
        <v>1228</v>
      </c>
      <c r="D9857" t="s">
        <v>3563</v>
      </c>
      <c r="E9857" t="s">
        <v>34</v>
      </c>
      <c r="F9857" t="s">
        <v>47307</v>
      </c>
      <c r="G9857" t="s">
        <v>47308</v>
      </c>
      <c r="H9857" t="s">
        <v>60</v>
      </c>
      <c r="I9857" s="1">
        <v>16726</v>
      </c>
      <c r="J9857" t="s">
        <v>47309</v>
      </c>
      <c r="K9857" t="s">
        <v>39995</v>
      </c>
      <c r="L9857">
        <v>13917</v>
      </c>
      <c r="M9857" t="s">
        <v>60</v>
      </c>
      <c r="N9857" s="1">
        <v>45232</v>
      </c>
      <c r="O9857" s="1">
        <v>45233</v>
      </c>
      <c r="P9857">
        <v>88</v>
      </c>
      <c r="Q9857">
        <v>4</v>
      </c>
      <c r="R9857" t="s">
        <v>53</v>
      </c>
      <c r="S9857">
        <v>2</v>
      </c>
      <c r="T9857">
        <v>0</v>
      </c>
      <c r="U9857">
        <v>1</v>
      </c>
      <c r="V9857">
        <v>127</v>
      </c>
      <c r="W9857" t="s">
        <v>41</v>
      </c>
      <c r="X9857" t="s">
        <v>47310</v>
      </c>
      <c r="Y9857" t="s">
        <v>43</v>
      </c>
      <c r="Z9857" s="1">
        <v>45211</v>
      </c>
      <c r="AA9857" s="2">
        <v>0.69758101851851861</v>
      </c>
      <c r="AB9857" s="2">
        <v>0.18244212962962961</v>
      </c>
      <c r="AC9857" t="s">
        <v>44</v>
      </c>
      <c r="AD9857" t="s">
        <v>45</v>
      </c>
      <c r="AE9857" t="s">
        <v>44</v>
      </c>
      <c r="AF9857">
        <v>127</v>
      </c>
    </row>
    <row r="9858" spans="1:32">
      <c r="A9858">
        <v>36751</v>
      </c>
      <c r="B9858">
        <v>35851</v>
      </c>
      <c r="C9858" t="s">
        <v>12573</v>
      </c>
      <c r="D9858" t="s">
        <v>126</v>
      </c>
      <c r="E9858" t="s">
        <v>34</v>
      </c>
      <c r="F9858" t="s">
        <v>47311</v>
      </c>
      <c r="G9858" t="s">
        <v>47312</v>
      </c>
      <c r="H9858" t="s">
        <v>1301</v>
      </c>
      <c r="I9858" s="1">
        <v>28875</v>
      </c>
      <c r="J9858" t="s">
        <v>47313</v>
      </c>
      <c r="K9858" t="s">
        <v>19100</v>
      </c>
      <c r="L9858">
        <v>96557</v>
      </c>
      <c r="M9858" t="s">
        <v>1301</v>
      </c>
      <c r="N9858" s="1">
        <v>44983</v>
      </c>
      <c r="O9858" s="1">
        <v>44985</v>
      </c>
      <c r="P9858">
        <v>74</v>
      </c>
      <c r="Q9858">
        <v>3</v>
      </c>
      <c r="R9858" t="s">
        <v>63</v>
      </c>
      <c r="S9858">
        <v>1</v>
      </c>
      <c r="T9858">
        <v>1</v>
      </c>
      <c r="U9858">
        <v>2</v>
      </c>
      <c r="V9858">
        <v>156</v>
      </c>
      <c r="W9858" t="s">
        <v>41</v>
      </c>
      <c r="X9858" t="s">
        <v>47314</v>
      </c>
      <c r="Y9858" t="s">
        <v>43</v>
      </c>
      <c r="Z9858" s="1">
        <v>44973</v>
      </c>
      <c r="AA9858" s="2">
        <v>0.1774537037037037</v>
      </c>
      <c r="AB9858" s="2">
        <v>0.80682870370370363</v>
      </c>
      <c r="AC9858" t="s">
        <v>44</v>
      </c>
      <c r="AD9858" t="s">
        <v>44</v>
      </c>
      <c r="AE9858" t="s">
        <v>45</v>
      </c>
      <c r="AF9858">
        <v>78</v>
      </c>
    </row>
    <row r="9859" spans="1:32">
      <c r="A9859">
        <v>36754</v>
      </c>
      <c r="B9859">
        <v>35854</v>
      </c>
      <c r="C9859" t="s">
        <v>1913</v>
      </c>
      <c r="D9859" t="s">
        <v>191</v>
      </c>
      <c r="E9859" t="s">
        <v>34</v>
      </c>
      <c r="F9859" t="s">
        <v>47315</v>
      </c>
      <c r="G9859" t="s">
        <v>47316</v>
      </c>
      <c r="H9859" t="s">
        <v>171</v>
      </c>
      <c r="I9859" s="1">
        <v>33030</v>
      </c>
      <c r="J9859" t="s">
        <v>47317</v>
      </c>
      <c r="K9859" t="s">
        <v>47318</v>
      </c>
      <c r="L9859">
        <v>53793</v>
      </c>
      <c r="M9859" t="s">
        <v>171</v>
      </c>
      <c r="N9859" s="1">
        <v>45181</v>
      </c>
      <c r="O9859" s="1">
        <v>45185</v>
      </c>
      <c r="P9859">
        <v>53</v>
      </c>
      <c r="Q9859">
        <v>3</v>
      </c>
      <c r="R9859" t="s">
        <v>63</v>
      </c>
      <c r="S9859">
        <v>4</v>
      </c>
      <c r="T9859">
        <v>0</v>
      </c>
      <c r="U9859">
        <v>4</v>
      </c>
      <c r="V9859">
        <v>320</v>
      </c>
      <c r="W9859" t="s">
        <v>41</v>
      </c>
      <c r="X9859" t="s">
        <v>47319</v>
      </c>
      <c r="Y9859" t="s">
        <v>65</v>
      </c>
      <c r="Z9859" s="1">
        <v>45171</v>
      </c>
      <c r="AA9859" s="2">
        <v>0.75260416666666663</v>
      </c>
      <c r="AB9859" s="2">
        <v>0.46667824074074077</v>
      </c>
      <c r="AC9859" t="s">
        <v>44</v>
      </c>
      <c r="AD9859" t="s">
        <v>44</v>
      </c>
      <c r="AE9859" t="s">
        <v>45</v>
      </c>
      <c r="AF9859">
        <v>80</v>
      </c>
    </row>
    <row r="9860" spans="1:32">
      <c r="A9860">
        <v>36755</v>
      </c>
      <c r="B9860">
        <v>35855</v>
      </c>
      <c r="C9860" t="s">
        <v>119</v>
      </c>
      <c r="D9860" t="s">
        <v>7825</v>
      </c>
      <c r="E9860" t="s">
        <v>34</v>
      </c>
      <c r="F9860" t="s">
        <v>47320</v>
      </c>
      <c r="G9860" t="s">
        <v>47321</v>
      </c>
      <c r="H9860" t="s">
        <v>725</v>
      </c>
      <c r="I9860" s="1">
        <v>24352</v>
      </c>
      <c r="J9860" t="s">
        <v>47322</v>
      </c>
      <c r="K9860" t="s">
        <v>33527</v>
      </c>
      <c r="L9860">
        <v>8162</v>
      </c>
      <c r="M9860" t="s">
        <v>725</v>
      </c>
      <c r="N9860" s="1">
        <v>45001</v>
      </c>
      <c r="O9860" s="1">
        <v>45003</v>
      </c>
      <c r="P9860">
        <v>80</v>
      </c>
      <c r="Q9860">
        <v>4</v>
      </c>
      <c r="R9860" t="s">
        <v>63</v>
      </c>
      <c r="S9860">
        <v>1</v>
      </c>
      <c r="T9860">
        <v>1</v>
      </c>
      <c r="U9860">
        <v>2</v>
      </c>
      <c r="V9860">
        <v>142</v>
      </c>
      <c r="W9860" t="s">
        <v>54</v>
      </c>
      <c r="X9860" t="s">
        <v>47323</v>
      </c>
      <c r="Y9860" t="s">
        <v>65</v>
      </c>
      <c r="Z9860" s="1">
        <v>44976</v>
      </c>
      <c r="AA9860" s="2">
        <v>0.71581018518518524</v>
      </c>
      <c r="AB9860" s="2">
        <v>0.63766203703703705</v>
      </c>
      <c r="AC9860" t="s">
        <v>44</v>
      </c>
      <c r="AD9860" t="s">
        <v>45</v>
      </c>
      <c r="AE9860" t="s">
        <v>45</v>
      </c>
      <c r="AF9860">
        <v>71</v>
      </c>
    </row>
    <row r="9861" spans="1:32">
      <c r="A9861">
        <v>36756</v>
      </c>
      <c r="B9861">
        <v>35856</v>
      </c>
      <c r="C9861" t="s">
        <v>828</v>
      </c>
      <c r="D9861" t="s">
        <v>609</v>
      </c>
      <c r="E9861" t="s">
        <v>34</v>
      </c>
      <c r="F9861" t="s">
        <v>2968</v>
      </c>
      <c r="G9861" t="s">
        <v>47324</v>
      </c>
      <c r="H9861" t="s">
        <v>122</v>
      </c>
      <c r="I9861" s="1">
        <v>19221</v>
      </c>
      <c r="J9861" t="s">
        <v>47325</v>
      </c>
      <c r="K9861" t="s">
        <v>47326</v>
      </c>
      <c r="L9861">
        <v>53336</v>
      </c>
      <c r="M9861" t="s">
        <v>122</v>
      </c>
      <c r="N9861" s="1">
        <v>44992</v>
      </c>
      <c r="O9861" s="1">
        <v>44993</v>
      </c>
      <c r="P9861">
        <v>21</v>
      </c>
      <c r="Q9861">
        <v>1</v>
      </c>
      <c r="R9861" t="s">
        <v>40</v>
      </c>
      <c r="S9861">
        <v>3</v>
      </c>
      <c r="T9861">
        <v>2</v>
      </c>
      <c r="U9861">
        <v>1</v>
      </c>
      <c r="V9861">
        <v>224</v>
      </c>
      <c r="W9861" t="s">
        <v>41</v>
      </c>
      <c r="X9861" t="s">
        <v>47327</v>
      </c>
      <c r="Y9861" t="s">
        <v>6</v>
      </c>
      <c r="Z9861" s="1">
        <v>44981</v>
      </c>
      <c r="AA9861" s="2">
        <v>0.65384259259259259</v>
      </c>
      <c r="AB9861" s="2">
        <v>0.81346064814814811</v>
      </c>
      <c r="AC9861" t="s">
        <v>44</v>
      </c>
      <c r="AD9861" t="s">
        <v>44</v>
      </c>
      <c r="AE9861" t="s">
        <v>45</v>
      </c>
      <c r="AF9861">
        <v>224</v>
      </c>
    </row>
    <row r="9862" spans="1:32">
      <c r="A9862">
        <v>36764</v>
      </c>
      <c r="B9862">
        <v>35864</v>
      </c>
      <c r="C9862" t="s">
        <v>822</v>
      </c>
      <c r="D9862" t="s">
        <v>1914</v>
      </c>
      <c r="E9862" t="s">
        <v>34</v>
      </c>
      <c r="F9862" t="s">
        <v>47328</v>
      </c>
      <c r="G9862" t="s">
        <v>47329</v>
      </c>
      <c r="H9862" t="s">
        <v>77</v>
      </c>
      <c r="I9862" s="1">
        <v>26484</v>
      </c>
      <c r="J9862" t="s">
        <v>47330</v>
      </c>
      <c r="K9862" t="s">
        <v>47331</v>
      </c>
      <c r="L9862">
        <v>34263</v>
      </c>
      <c r="M9862" t="s">
        <v>77</v>
      </c>
      <c r="N9862" s="1">
        <v>45172</v>
      </c>
      <c r="O9862" s="1">
        <v>45175</v>
      </c>
      <c r="P9862">
        <v>11</v>
      </c>
      <c r="Q9862">
        <v>1</v>
      </c>
      <c r="R9862" t="s">
        <v>63</v>
      </c>
      <c r="S9862">
        <v>3</v>
      </c>
      <c r="T9862">
        <v>0</v>
      </c>
      <c r="U9862">
        <v>3</v>
      </c>
      <c r="V9862">
        <v>264</v>
      </c>
      <c r="W9862" t="s">
        <v>41</v>
      </c>
      <c r="X9862" t="s">
        <v>47332</v>
      </c>
      <c r="Y9862" t="s">
        <v>81</v>
      </c>
      <c r="Z9862" s="1">
        <v>45134</v>
      </c>
      <c r="AA9862" s="2">
        <v>0.72403935185185186</v>
      </c>
      <c r="AB9862" s="2">
        <v>5.0798611111111114E-2</v>
      </c>
      <c r="AC9862" t="s">
        <v>44</v>
      </c>
      <c r="AD9862" t="s">
        <v>45</v>
      </c>
      <c r="AE9862" t="s">
        <v>44</v>
      </c>
      <c r="AF9862">
        <v>88</v>
      </c>
    </row>
    <row r="9863" spans="1:32">
      <c r="A9863">
        <v>36772</v>
      </c>
      <c r="B9863">
        <v>35872</v>
      </c>
      <c r="C9863" t="s">
        <v>13843</v>
      </c>
      <c r="D9863" t="s">
        <v>1896</v>
      </c>
      <c r="E9863" t="s">
        <v>34</v>
      </c>
      <c r="F9863" t="s">
        <v>47333</v>
      </c>
      <c r="G9863" t="s">
        <v>47334</v>
      </c>
      <c r="H9863" t="s">
        <v>330</v>
      </c>
      <c r="I9863" s="1">
        <v>22298</v>
      </c>
      <c r="J9863" t="s">
        <v>47335</v>
      </c>
      <c r="K9863" t="s">
        <v>47336</v>
      </c>
      <c r="L9863">
        <v>94326</v>
      </c>
      <c r="M9863" t="s">
        <v>330</v>
      </c>
      <c r="N9863" s="1">
        <v>45213</v>
      </c>
      <c r="O9863" s="1">
        <v>45216</v>
      </c>
      <c r="P9863">
        <v>71</v>
      </c>
      <c r="Q9863">
        <v>3</v>
      </c>
      <c r="R9863" t="s">
        <v>63</v>
      </c>
      <c r="S9863">
        <v>4</v>
      </c>
      <c r="T9863">
        <v>2</v>
      </c>
      <c r="U9863">
        <v>3</v>
      </c>
      <c r="V9863">
        <v>207</v>
      </c>
      <c r="W9863" t="s">
        <v>41</v>
      </c>
      <c r="X9863" t="s">
        <v>47337</v>
      </c>
      <c r="Y9863" t="s">
        <v>43</v>
      </c>
      <c r="Z9863" s="1">
        <v>45207</v>
      </c>
      <c r="AA9863" s="2">
        <v>0.77011574074074074</v>
      </c>
      <c r="AB9863" s="2">
        <v>0.29609953703703701</v>
      </c>
      <c r="AC9863" t="s">
        <v>45</v>
      </c>
      <c r="AD9863" t="s">
        <v>45</v>
      </c>
      <c r="AE9863" t="s">
        <v>44</v>
      </c>
      <c r="AF9863">
        <v>69</v>
      </c>
    </row>
    <row r="9864" spans="1:32">
      <c r="A9864">
        <v>36773</v>
      </c>
      <c r="B9864">
        <v>35873</v>
      </c>
      <c r="C9864" t="s">
        <v>7381</v>
      </c>
      <c r="D9864" t="s">
        <v>15682</v>
      </c>
      <c r="E9864" t="s">
        <v>34</v>
      </c>
      <c r="F9864" t="s">
        <v>47338</v>
      </c>
      <c r="G9864" t="s">
        <v>47339</v>
      </c>
      <c r="H9864" t="s">
        <v>122</v>
      </c>
      <c r="I9864" s="1">
        <v>38647</v>
      </c>
      <c r="J9864" t="s">
        <v>47340</v>
      </c>
      <c r="K9864" t="s">
        <v>43792</v>
      </c>
      <c r="L9864">
        <v>28571</v>
      </c>
      <c r="M9864" t="s">
        <v>122</v>
      </c>
      <c r="N9864" s="1">
        <v>45189</v>
      </c>
      <c r="O9864" s="1">
        <v>45194</v>
      </c>
      <c r="P9864">
        <v>69</v>
      </c>
      <c r="Q9864">
        <v>3</v>
      </c>
      <c r="R9864" t="s">
        <v>40</v>
      </c>
      <c r="S9864">
        <v>4</v>
      </c>
      <c r="T9864">
        <v>2</v>
      </c>
      <c r="U9864">
        <v>5</v>
      </c>
      <c r="V9864">
        <v>1095</v>
      </c>
      <c r="W9864" t="s">
        <v>41</v>
      </c>
      <c r="X9864" t="s">
        <v>47341</v>
      </c>
      <c r="Y9864" t="s">
        <v>6</v>
      </c>
      <c r="Z9864" s="1">
        <v>45170</v>
      </c>
      <c r="AA9864" s="2">
        <v>0.71446759259259263</v>
      </c>
      <c r="AB9864" s="2">
        <v>0.79688657407407415</v>
      </c>
      <c r="AC9864" t="s">
        <v>45</v>
      </c>
      <c r="AD9864" t="s">
        <v>45</v>
      </c>
      <c r="AE9864" t="s">
        <v>44</v>
      </c>
      <c r="AF9864">
        <v>219</v>
      </c>
    </row>
    <row r="9865" spans="1:32">
      <c r="A9865">
        <v>36779</v>
      </c>
      <c r="B9865">
        <v>35879</v>
      </c>
      <c r="C9865" t="s">
        <v>2828</v>
      </c>
      <c r="D9865" t="s">
        <v>6774</v>
      </c>
      <c r="E9865" t="s">
        <v>48</v>
      </c>
      <c r="F9865" t="s">
        <v>47342</v>
      </c>
      <c r="G9865" t="s">
        <v>47343</v>
      </c>
      <c r="H9865" t="s">
        <v>60</v>
      </c>
      <c r="I9865" s="1">
        <v>29773</v>
      </c>
      <c r="J9865" t="s">
        <v>47344</v>
      </c>
      <c r="K9865" t="s">
        <v>47345</v>
      </c>
      <c r="L9865">
        <v>13272</v>
      </c>
      <c r="M9865" t="s">
        <v>60</v>
      </c>
      <c r="N9865" s="1">
        <v>45278</v>
      </c>
      <c r="O9865" s="1">
        <v>45279</v>
      </c>
      <c r="P9865">
        <v>93</v>
      </c>
      <c r="Q9865">
        <v>4</v>
      </c>
      <c r="R9865" t="s">
        <v>40</v>
      </c>
      <c r="S9865">
        <v>2</v>
      </c>
      <c r="T9865">
        <v>1</v>
      </c>
      <c r="U9865">
        <v>1</v>
      </c>
      <c r="V9865">
        <v>231</v>
      </c>
      <c r="W9865" t="s">
        <v>41</v>
      </c>
      <c r="X9865" t="s">
        <v>47346</v>
      </c>
      <c r="Y9865" t="s">
        <v>65</v>
      </c>
      <c r="Z9865" s="1">
        <v>45254</v>
      </c>
      <c r="AA9865" s="2">
        <v>0.87251157407407398</v>
      </c>
      <c r="AB9865" s="2">
        <v>0.21969907407407407</v>
      </c>
      <c r="AC9865" t="s">
        <v>45</v>
      </c>
      <c r="AD9865" t="s">
        <v>44</v>
      </c>
      <c r="AE9865" t="s">
        <v>45</v>
      </c>
      <c r="AF9865">
        <v>231</v>
      </c>
    </row>
    <row r="9866" spans="1:32">
      <c r="A9866">
        <v>36780</v>
      </c>
      <c r="B9866">
        <v>35880</v>
      </c>
      <c r="C9866" t="s">
        <v>3122</v>
      </c>
      <c r="D9866" t="s">
        <v>7504</v>
      </c>
      <c r="E9866" t="s">
        <v>34</v>
      </c>
      <c r="F9866" t="s">
        <v>47347</v>
      </c>
      <c r="G9866" t="s">
        <v>47348</v>
      </c>
      <c r="H9866" t="s">
        <v>405</v>
      </c>
      <c r="I9866" s="1">
        <v>17221</v>
      </c>
      <c r="J9866" t="s">
        <v>47349</v>
      </c>
      <c r="K9866" t="s">
        <v>47350</v>
      </c>
      <c r="L9866">
        <v>7975</v>
      </c>
      <c r="M9866" t="s">
        <v>405</v>
      </c>
      <c r="N9866" s="1">
        <v>45317</v>
      </c>
      <c r="O9866" s="1">
        <v>45319</v>
      </c>
      <c r="P9866">
        <v>6</v>
      </c>
      <c r="Q9866">
        <v>1</v>
      </c>
      <c r="R9866" t="s">
        <v>40</v>
      </c>
      <c r="S9866">
        <v>1</v>
      </c>
      <c r="T9866">
        <v>1</v>
      </c>
      <c r="U9866">
        <v>2</v>
      </c>
      <c r="V9866">
        <v>468</v>
      </c>
      <c r="W9866" t="s">
        <v>41</v>
      </c>
      <c r="X9866" t="s">
        <v>47351</v>
      </c>
      <c r="Y9866" t="s">
        <v>6</v>
      </c>
      <c r="Z9866" s="1">
        <v>45280</v>
      </c>
      <c r="AA9866" s="2">
        <v>0.69230324074074068</v>
      </c>
      <c r="AB9866" s="2">
        <v>0.23275462962962964</v>
      </c>
      <c r="AC9866" t="s">
        <v>44</v>
      </c>
      <c r="AD9866" t="s">
        <v>44</v>
      </c>
      <c r="AE9866" t="s">
        <v>45</v>
      </c>
      <c r="AF9866">
        <v>234</v>
      </c>
    </row>
    <row r="9867" spans="1:32">
      <c r="A9867">
        <v>36783</v>
      </c>
      <c r="B9867">
        <v>35883</v>
      </c>
      <c r="C9867" t="s">
        <v>1367</v>
      </c>
      <c r="D9867" t="s">
        <v>2203</v>
      </c>
      <c r="E9867" t="s">
        <v>48</v>
      </c>
      <c r="F9867" t="s">
        <v>47352</v>
      </c>
      <c r="G9867" t="s">
        <v>47353</v>
      </c>
      <c r="H9867" t="s">
        <v>60</v>
      </c>
      <c r="I9867" s="1">
        <v>19805</v>
      </c>
      <c r="J9867" t="s">
        <v>47354</v>
      </c>
      <c r="K9867" t="s">
        <v>47355</v>
      </c>
      <c r="L9867">
        <v>97744</v>
      </c>
      <c r="M9867" t="s">
        <v>60</v>
      </c>
      <c r="N9867" s="1">
        <v>45028</v>
      </c>
      <c r="O9867" s="1">
        <v>45029</v>
      </c>
      <c r="P9867">
        <v>19</v>
      </c>
      <c r="Q9867">
        <v>1</v>
      </c>
      <c r="R9867" t="s">
        <v>53</v>
      </c>
      <c r="S9867">
        <v>2</v>
      </c>
      <c r="T9867">
        <v>0</v>
      </c>
      <c r="U9867">
        <v>1</v>
      </c>
      <c r="V9867">
        <v>124</v>
      </c>
      <c r="W9867" t="s">
        <v>54</v>
      </c>
      <c r="X9867" t="s">
        <v>47356</v>
      </c>
      <c r="Y9867" t="s">
        <v>6</v>
      </c>
      <c r="Z9867" s="1">
        <v>45013</v>
      </c>
      <c r="AA9867" s="2">
        <v>0.43178240740740742</v>
      </c>
      <c r="AB9867" s="2">
        <v>0.18577546296296296</v>
      </c>
      <c r="AC9867" t="s">
        <v>44</v>
      </c>
      <c r="AD9867" t="s">
        <v>45</v>
      </c>
      <c r="AE9867" t="s">
        <v>45</v>
      </c>
      <c r="AF9867">
        <v>124</v>
      </c>
    </row>
    <row r="9868" spans="1:32">
      <c r="A9868">
        <v>36786</v>
      </c>
      <c r="B9868">
        <v>35886</v>
      </c>
      <c r="C9868" t="s">
        <v>571</v>
      </c>
      <c r="D9868" t="s">
        <v>9724</v>
      </c>
      <c r="E9868" t="s">
        <v>34</v>
      </c>
      <c r="F9868" t="s">
        <v>47357</v>
      </c>
      <c r="G9868" t="s">
        <v>47358</v>
      </c>
      <c r="H9868" t="s">
        <v>37</v>
      </c>
      <c r="I9868" s="1">
        <v>25678</v>
      </c>
      <c r="J9868" t="s">
        <v>47359</v>
      </c>
      <c r="K9868" t="s">
        <v>47360</v>
      </c>
      <c r="L9868">
        <v>77458</v>
      </c>
      <c r="M9868" t="s">
        <v>37</v>
      </c>
      <c r="N9868" s="1">
        <v>45234</v>
      </c>
      <c r="O9868" s="1">
        <v>45235</v>
      </c>
      <c r="P9868">
        <v>81</v>
      </c>
      <c r="Q9868">
        <v>4</v>
      </c>
      <c r="R9868" t="s">
        <v>40</v>
      </c>
      <c r="S9868">
        <v>1</v>
      </c>
      <c r="T9868">
        <v>2</v>
      </c>
      <c r="U9868">
        <v>1</v>
      </c>
      <c r="V9868">
        <v>226</v>
      </c>
      <c r="W9868" t="s">
        <v>41</v>
      </c>
      <c r="X9868" t="s">
        <v>47361</v>
      </c>
      <c r="Y9868" t="s">
        <v>65</v>
      </c>
      <c r="Z9868" s="1">
        <v>45199</v>
      </c>
      <c r="AA9868" s="2">
        <v>0.87263888888888896</v>
      </c>
      <c r="AB9868" s="2">
        <v>0.62542824074074077</v>
      </c>
      <c r="AC9868" t="s">
        <v>45</v>
      </c>
      <c r="AD9868" t="s">
        <v>45</v>
      </c>
      <c r="AE9868" t="s">
        <v>44</v>
      </c>
      <c r="AF9868">
        <v>226</v>
      </c>
    </row>
    <row r="9869" spans="1:32">
      <c r="A9869">
        <v>36790</v>
      </c>
      <c r="B9869">
        <v>35890</v>
      </c>
      <c r="C9869" t="s">
        <v>447</v>
      </c>
      <c r="D9869" t="s">
        <v>3128</v>
      </c>
      <c r="E9869" t="s">
        <v>48</v>
      </c>
      <c r="F9869" t="s">
        <v>47362</v>
      </c>
      <c r="G9869" t="s">
        <v>47363</v>
      </c>
      <c r="H9869" t="s">
        <v>129</v>
      </c>
      <c r="I9869" s="1">
        <v>18897</v>
      </c>
      <c r="J9869" t="s">
        <v>47364</v>
      </c>
      <c r="K9869" t="s">
        <v>47365</v>
      </c>
      <c r="L9869">
        <v>80449</v>
      </c>
      <c r="M9869" t="s">
        <v>129</v>
      </c>
      <c r="N9869" s="1">
        <v>44980</v>
      </c>
      <c r="O9869" s="1">
        <v>44981</v>
      </c>
      <c r="P9869">
        <v>93</v>
      </c>
      <c r="Q9869">
        <v>4</v>
      </c>
      <c r="R9869" t="s">
        <v>40</v>
      </c>
      <c r="S9869">
        <v>4</v>
      </c>
      <c r="T9869">
        <v>2</v>
      </c>
      <c r="U9869">
        <v>1</v>
      </c>
      <c r="V9869">
        <v>229</v>
      </c>
      <c r="W9869" t="s">
        <v>54</v>
      </c>
      <c r="X9869" t="s">
        <v>47366</v>
      </c>
      <c r="Y9869" t="s">
        <v>6</v>
      </c>
      <c r="Z9869" s="1">
        <v>44974</v>
      </c>
      <c r="AA9869" s="2">
        <v>0.69601851851851848</v>
      </c>
      <c r="AB9869" s="2">
        <v>0.83787037037037038</v>
      </c>
      <c r="AC9869" t="s">
        <v>44</v>
      </c>
      <c r="AD9869" t="s">
        <v>44</v>
      </c>
      <c r="AE9869" t="s">
        <v>44</v>
      </c>
      <c r="AF9869">
        <v>229</v>
      </c>
    </row>
    <row r="9870" spans="1:32">
      <c r="A9870">
        <v>36791</v>
      </c>
      <c r="B9870">
        <v>35891</v>
      </c>
      <c r="C9870" t="s">
        <v>1008</v>
      </c>
      <c r="D9870" t="s">
        <v>5539</v>
      </c>
      <c r="E9870" t="s">
        <v>34</v>
      </c>
      <c r="F9870" t="s">
        <v>47367</v>
      </c>
      <c r="G9870">
        <f>1-883-515-1034</f>
        <v>-2431</v>
      </c>
      <c r="H9870" t="s">
        <v>217</v>
      </c>
      <c r="I9870" s="1">
        <v>18064</v>
      </c>
      <c r="J9870" t="s">
        <v>47368</v>
      </c>
      <c r="K9870" t="s">
        <v>47369</v>
      </c>
      <c r="L9870">
        <v>35833</v>
      </c>
      <c r="M9870" t="s">
        <v>217</v>
      </c>
      <c r="N9870" s="1">
        <v>45059</v>
      </c>
      <c r="O9870" s="1">
        <v>45062</v>
      </c>
      <c r="P9870">
        <v>8</v>
      </c>
      <c r="Q9870">
        <v>1</v>
      </c>
      <c r="R9870" t="s">
        <v>63</v>
      </c>
      <c r="S9870">
        <v>3</v>
      </c>
      <c r="T9870">
        <v>0</v>
      </c>
      <c r="U9870">
        <v>3</v>
      </c>
      <c r="V9870">
        <v>201</v>
      </c>
      <c r="W9870" t="s">
        <v>41</v>
      </c>
      <c r="X9870" t="s">
        <v>47370</v>
      </c>
      <c r="Y9870" t="s">
        <v>81</v>
      </c>
      <c r="Z9870" s="1">
        <v>45046</v>
      </c>
      <c r="AA9870" s="2">
        <v>0.59552083333333339</v>
      </c>
      <c r="AB9870" s="2">
        <v>0.14278935185185185</v>
      </c>
      <c r="AC9870" t="s">
        <v>44</v>
      </c>
      <c r="AD9870" t="s">
        <v>45</v>
      </c>
      <c r="AE9870" t="s">
        <v>44</v>
      </c>
      <c r="AF9870">
        <v>67</v>
      </c>
    </row>
    <row r="9871" spans="1:32">
      <c r="A9871">
        <v>36792</v>
      </c>
      <c r="B9871">
        <v>35892</v>
      </c>
      <c r="C9871" t="s">
        <v>3540</v>
      </c>
      <c r="D9871" t="s">
        <v>4361</v>
      </c>
      <c r="E9871" t="s">
        <v>48</v>
      </c>
      <c r="F9871" t="s">
        <v>47371</v>
      </c>
      <c r="G9871" t="s">
        <v>47372</v>
      </c>
      <c r="H9871" t="s">
        <v>50</v>
      </c>
      <c r="I9871" s="1">
        <v>16189</v>
      </c>
      <c r="J9871" t="s">
        <v>47373</v>
      </c>
      <c r="K9871" t="s">
        <v>39056</v>
      </c>
      <c r="L9871">
        <v>67523</v>
      </c>
      <c r="M9871" t="s">
        <v>50</v>
      </c>
      <c r="N9871" s="1">
        <v>45169</v>
      </c>
      <c r="O9871" s="1">
        <v>45174</v>
      </c>
      <c r="P9871">
        <v>6</v>
      </c>
      <c r="Q9871">
        <v>1</v>
      </c>
      <c r="R9871" t="s">
        <v>40</v>
      </c>
      <c r="S9871">
        <v>4</v>
      </c>
      <c r="T9871">
        <v>2</v>
      </c>
      <c r="U9871">
        <v>5</v>
      </c>
      <c r="V9871">
        <v>1060</v>
      </c>
      <c r="W9871" t="s">
        <v>41</v>
      </c>
      <c r="X9871" t="s">
        <v>47374</v>
      </c>
      <c r="Y9871" t="s">
        <v>81</v>
      </c>
      <c r="Z9871" s="1">
        <v>45162</v>
      </c>
      <c r="AA9871" s="2">
        <v>0.20586805555555557</v>
      </c>
      <c r="AB9871" s="2">
        <v>0.77225694444444448</v>
      </c>
      <c r="AC9871" t="s">
        <v>45</v>
      </c>
      <c r="AD9871" t="s">
        <v>44</v>
      </c>
      <c r="AE9871" t="s">
        <v>45</v>
      </c>
      <c r="AF9871">
        <v>212</v>
      </c>
    </row>
    <row r="9872" spans="1:32">
      <c r="A9872">
        <v>36794</v>
      </c>
      <c r="B9872">
        <v>35894</v>
      </c>
      <c r="C9872" t="s">
        <v>276</v>
      </c>
      <c r="D9872" t="s">
        <v>2533</v>
      </c>
      <c r="E9872" t="s">
        <v>34</v>
      </c>
      <c r="F9872" t="s">
        <v>47375</v>
      </c>
      <c r="G9872" t="s">
        <v>47376</v>
      </c>
      <c r="H9872" t="s">
        <v>94</v>
      </c>
      <c r="I9872" s="1">
        <v>20204</v>
      </c>
      <c r="J9872" t="s">
        <v>47377</v>
      </c>
      <c r="K9872" t="s">
        <v>47378</v>
      </c>
      <c r="L9872">
        <v>50117</v>
      </c>
      <c r="M9872" t="s">
        <v>94</v>
      </c>
      <c r="N9872" s="1">
        <v>45093</v>
      </c>
      <c r="O9872" s="1">
        <v>45094</v>
      </c>
      <c r="P9872">
        <v>80</v>
      </c>
      <c r="Q9872">
        <v>4</v>
      </c>
      <c r="R9872" t="s">
        <v>63</v>
      </c>
      <c r="S9872">
        <v>4</v>
      </c>
      <c r="T9872">
        <v>1</v>
      </c>
      <c r="U9872">
        <v>1</v>
      </c>
      <c r="V9872">
        <v>80</v>
      </c>
      <c r="W9872" t="s">
        <v>54</v>
      </c>
      <c r="X9872" t="s">
        <v>47379</v>
      </c>
      <c r="Y9872" t="s">
        <v>43</v>
      </c>
      <c r="Z9872" s="1">
        <v>45071</v>
      </c>
      <c r="AA9872" s="2">
        <v>0.13824074074074075</v>
      </c>
      <c r="AB9872" s="2">
        <v>0.29542824074074076</v>
      </c>
      <c r="AC9872" t="s">
        <v>44</v>
      </c>
      <c r="AD9872" t="s">
        <v>45</v>
      </c>
      <c r="AE9872" t="s">
        <v>44</v>
      </c>
      <c r="AF9872">
        <v>80</v>
      </c>
    </row>
    <row r="9873" spans="1:32">
      <c r="A9873">
        <v>36795</v>
      </c>
      <c r="B9873">
        <v>35895</v>
      </c>
      <c r="C9873" t="s">
        <v>221</v>
      </c>
      <c r="D9873" t="s">
        <v>6396</v>
      </c>
      <c r="E9873" t="s">
        <v>34</v>
      </c>
      <c r="F9873" t="s">
        <v>47380</v>
      </c>
      <c r="G9873" t="s">
        <v>47381</v>
      </c>
      <c r="H9873" t="s">
        <v>295</v>
      </c>
      <c r="I9873" s="1">
        <v>20280</v>
      </c>
      <c r="J9873" t="s">
        <v>47382</v>
      </c>
      <c r="K9873" t="s">
        <v>47383</v>
      </c>
      <c r="L9873">
        <v>28285</v>
      </c>
      <c r="M9873" t="s">
        <v>295</v>
      </c>
      <c r="N9873" s="1">
        <v>45058</v>
      </c>
      <c r="O9873" s="1">
        <v>45063</v>
      </c>
      <c r="P9873">
        <v>63</v>
      </c>
      <c r="Q9873">
        <v>3</v>
      </c>
      <c r="R9873" t="s">
        <v>40</v>
      </c>
      <c r="S9873">
        <v>4</v>
      </c>
      <c r="T9873">
        <v>0</v>
      </c>
      <c r="U9873">
        <v>5</v>
      </c>
      <c r="V9873">
        <v>1130</v>
      </c>
      <c r="W9873" t="s">
        <v>54</v>
      </c>
      <c r="X9873" t="s">
        <v>47384</v>
      </c>
      <c r="Y9873" t="s">
        <v>65</v>
      </c>
      <c r="Z9873" s="1">
        <v>45031</v>
      </c>
      <c r="AA9873" s="2">
        <v>0.45756944444444447</v>
      </c>
      <c r="AB9873" s="2">
        <v>0.89324074074074078</v>
      </c>
      <c r="AC9873" t="s">
        <v>45</v>
      </c>
      <c r="AD9873" t="s">
        <v>45</v>
      </c>
      <c r="AE9873" t="s">
        <v>44</v>
      </c>
      <c r="AF9873">
        <v>226</v>
      </c>
    </row>
    <row r="9874" spans="1:32">
      <c r="A9874">
        <v>36798</v>
      </c>
      <c r="B9874">
        <v>35898</v>
      </c>
      <c r="C9874" t="s">
        <v>139</v>
      </c>
      <c r="D9874" t="s">
        <v>909</v>
      </c>
      <c r="E9874" t="s">
        <v>34</v>
      </c>
      <c r="F9874" t="s">
        <v>47385</v>
      </c>
      <c r="G9874" t="s">
        <v>47386</v>
      </c>
      <c r="H9874" t="s">
        <v>280</v>
      </c>
      <c r="I9874" s="1">
        <v>16548</v>
      </c>
      <c r="J9874" t="s">
        <v>47387</v>
      </c>
      <c r="K9874" t="s">
        <v>47388</v>
      </c>
      <c r="L9874">
        <v>72700</v>
      </c>
      <c r="M9874" t="s">
        <v>280</v>
      </c>
      <c r="N9874" s="1">
        <v>45168</v>
      </c>
      <c r="O9874" s="1">
        <v>45169</v>
      </c>
      <c r="P9874">
        <v>68</v>
      </c>
      <c r="Q9874">
        <v>3</v>
      </c>
      <c r="R9874" t="s">
        <v>63</v>
      </c>
      <c r="S9874">
        <v>3</v>
      </c>
      <c r="T9874">
        <v>2</v>
      </c>
      <c r="U9874">
        <v>1</v>
      </c>
      <c r="V9874">
        <v>61</v>
      </c>
      <c r="W9874" t="s">
        <v>54</v>
      </c>
      <c r="X9874" t="s">
        <v>47389</v>
      </c>
      <c r="Y9874" t="s">
        <v>6</v>
      </c>
      <c r="Z9874" s="1">
        <v>45159</v>
      </c>
      <c r="AA9874" s="2">
        <v>2.327546296296296E-2</v>
      </c>
      <c r="AB9874" s="2">
        <v>0.10555555555555556</v>
      </c>
      <c r="AC9874" t="s">
        <v>44</v>
      </c>
      <c r="AD9874" t="s">
        <v>44</v>
      </c>
      <c r="AE9874" t="s">
        <v>45</v>
      </c>
      <c r="AF9874">
        <v>61</v>
      </c>
    </row>
    <row r="9875" spans="1:32">
      <c r="A9875">
        <v>36800</v>
      </c>
      <c r="B9875">
        <v>35900</v>
      </c>
      <c r="C9875" t="s">
        <v>364</v>
      </c>
      <c r="D9875" t="s">
        <v>13085</v>
      </c>
      <c r="E9875" t="s">
        <v>48</v>
      </c>
      <c r="F9875" t="s">
        <v>47390</v>
      </c>
      <c r="G9875" t="s">
        <v>47391</v>
      </c>
      <c r="H9875" t="s">
        <v>941</v>
      </c>
      <c r="I9875" s="1">
        <v>26423</v>
      </c>
      <c r="J9875" t="s">
        <v>47392</v>
      </c>
      <c r="K9875" t="s">
        <v>47393</v>
      </c>
      <c r="L9875">
        <v>20291</v>
      </c>
      <c r="M9875" t="s">
        <v>941</v>
      </c>
      <c r="N9875" s="1">
        <v>45235</v>
      </c>
      <c r="O9875" s="1">
        <v>45237</v>
      </c>
      <c r="P9875">
        <v>40</v>
      </c>
      <c r="Q9875">
        <v>2</v>
      </c>
      <c r="R9875" t="s">
        <v>53</v>
      </c>
      <c r="S9875">
        <v>2</v>
      </c>
      <c r="T9875">
        <v>2</v>
      </c>
      <c r="U9875">
        <v>2</v>
      </c>
      <c r="V9875">
        <v>260</v>
      </c>
      <c r="W9875" t="s">
        <v>41</v>
      </c>
      <c r="X9875" t="s">
        <v>47394</v>
      </c>
      <c r="Y9875" t="s">
        <v>6</v>
      </c>
      <c r="Z9875" s="1">
        <v>45226</v>
      </c>
      <c r="AA9875" s="2">
        <v>0.60619212962962965</v>
      </c>
      <c r="AB9875" s="2">
        <v>0.7413657407407408</v>
      </c>
      <c r="AC9875" t="s">
        <v>45</v>
      </c>
      <c r="AD9875" t="s">
        <v>45</v>
      </c>
      <c r="AE9875" t="s">
        <v>45</v>
      </c>
      <c r="AF9875">
        <v>130</v>
      </c>
    </row>
    <row r="9876" spans="1:32">
      <c r="A9876">
        <v>36806</v>
      </c>
      <c r="B9876">
        <v>35906</v>
      </c>
      <c r="C9876" t="s">
        <v>1015</v>
      </c>
      <c r="D9876" t="s">
        <v>99</v>
      </c>
      <c r="E9876" t="s">
        <v>48</v>
      </c>
      <c r="F9876" t="s">
        <v>47395</v>
      </c>
      <c r="G9876" t="s">
        <v>47396</v>
      </c>
      <c r="H9876" t="s">
        <v>37</v>
      </c>
      <c r="I9876" s="1">
        <v>28118</v>
      </c>
      <c r="J9876" t="s">
        <v>47397</v>
      </c>
      <c r="K9876" t="s">
        <v>47398</v>
      </c>
      <c r="L9876">
        <v>9968</v>
      </c>
      <c r="M9876" t="s">
        <v>37</v>
      </c>
      <c r="N9876" s="1">
        <v>45131</v>
      </c>
      <c r="O9876" s="1">
        <v>45132</v>
      </c>
      <c r="P9876">
        <v>88</v>
      </c>
      <c r="Q9876">
        <v>4</v>
      </c>
      <c r="R9876" t="s">
        <v>53</v>
      </c>
      <c r="S9876">
        <v>1</v>
      </c>
      <c r="T9876">
        <v>2</v>
      </c>
      <c r="U9876">
        <v>1</v>
      </c>
      <c r="V9876">
        <v>120</v>
      </c>
      <c r="W9876" t="s">
        <v>54</v>
      </c>
      <c r="X9876" t="s">
        <v>47399</v>
      </c>
      <c r="Y9876" t="s">
        <v>81</v>
      </c>
      <c r="Z9876" s="1">
        <v>45125</v>
      </c>
      <c r="AA9876" s="2">
        <v>0.49466435185185187</v>
      </c>
      <c r="AB9876" s="2">
        <v>0.29656250000000001</v>
      </c>
      <c r="AC9876" t="s">
        <v>45</v>
      </c>
      <c r="AD9876" t="s">
        <v>45</v>
      </c>
      <c r="AE9876" t="s">
        <v>44</v>
      </c>
      <c r="AF9876">
        <v>120</v>
      </c>
    </row>
    <row r="9877" spans="1:32">
      <c r="A9877">
        <v>36814</v>
      </c>
      <c r="B9877">
        <v>35914</v>
      </c>
      <c r="C9877" t="s">
        <v>590</v>
      </c>
      <c r="D9877" t="s">
        <v>25169</v>
      </c>
      <c r="E9877" t="s">
        <v>34</v>
      </c>
      <c r="F9877" t="s">
        <v>47400</v>
      </c>
      <c r="G9877" t="s">
        <v>47401</v>
      </c>
      <c r="H9877" t="s">
        <v>156</v>
      </c>
      <c r="I9877" s="1">
        <v>35521</v>
      </c>
      <c r="J9877" t="s">
        <v>47402</v>
      </c>
      <c r="K9877" t="s">
        <v>28495</v>
      </c>
      <c r="L9877">
        <v>42894</v>
      </c>
      <c r="M9877" t="s">
        <v>156</v>
      </c>
      <c r="N9877" s="1">
        <v>45126</v>
      </c>
      <c r="O9877" s="1">
        <v>45130</v>
      </c>
      <c r="P9877">
        <v>65</v>
      </c>
      <c r="Q9877">
        <v>3</v>
      </c>
      <c r="R9877" t="s">
        <v>63</v>
      </c>
      <c r="S9877">
        <v>4</v>
      </c>
      <c r="T9877">
        <v>0</v>
      </c>
      <c r="U9877">
        <v>4</v>
      </c>
      <c r="V9877">
        <v>320</v>
      </c>
      <c r="W9877" t="s">
        <v>54</v>
      </c>
      <c r="X9877" t="s">
        <v>47403</v>
      </c>
      <c r="Y9877" t="s">
        <v>6</v>
      </c>
      <c r="Z9877" s="1">
        <v>45120</v>
      </c>
      <c r="AA9877" s="2">
        <v>0.16202546296296297</v>
      </c>
      <c r="AB9877" s="2">
        <v>0.36437499999999995</v>
      </c>
      <c r="AC9877" t="s">
        <v>44</v>
      </c>
      <c r="AD9877" t="s">
        <v>44</v>
      </c>
      <c r="AE9877" t="s">
        <v>45</v>
      </c>
      <c r="AF9877">
        <v>80</v>
      </c>
    </row>
    <row r="9878" spans="1:32">
      <c r="A9878">
        <v>36819</v>
      </c>
      <c r="B9878">
        <v>35919</v>
      </c>
      <c r="C9878" t="s">
        <v>583</v>
      </c>
      <c r="D9878" t="s">
        <v>140</v>
      </c>
      <c r="E9878" t="s">
        <v>34</v>
      </c>
      <c r="F9878" t="s">
        <v>47404</v>
      </c>
      <c r="G9878">
        <v>3406018459</v>
      </c>
      <c r="H9878" t="s">
        <v>295</v>
      </c>
      <c r="I9878" s="1">
        <v>33487</v>
      </c>
      <c r="J9878" t="s">
        <v>47405</v>
      </c>
      <c r="K9878" t="s">
        <v>47406</v>
      </c>
      <c r="L9878">
        <v>84972</v>
      </c>
      <c r="M9878" t="s">
        <v>295</v>
      </c>
      <c r="N9878" s="1">
        <v>44989</v>
      </c>
      <c r="O9878" s="1">
        <v>44994</v>
      </c>
      <c r="P9878">
        <v>39</v>
      </c>
      <c r="Q9878">
        <v>2</v>
      </c>
      <c r="R9878" t="s">
        <v>40</v>
      </c>
      <c r="S9878">
        <v>2</v>
      </c>
      <c r="T9878">
        <v>1</v>
      </c>
      <c r="U9878">
        <v>5</v>
      </c>
      <c r="V9878">
        <v>1165</v>
      </c>
      <c r="W9878" t="s">
        <v>54</v>
      </c>
      <c r="X9878" t="s">
        <v>47407</v>
      </c>
      <c r="Y9878" t="s">
        <v>43</v>
      </c>
      <c r="Z9878" s="1">
        <v>44974</v>
      </c>
      <c r="AA9878" s="2">
        <v>0.82209490740740743</v>
      </c>
      <c r="AB9878" s="2">
        <v>7.6585648148148153E-2</v>
      </c>
      <c r="AC9878" t="s">
        <v>44</v>
      </c>
      <c r="AD9878" t="s">
        <v>44</v>
      </c>
      <c r="AE9878" t="s">
        <v>44</v>
      </c>
      <c r="AF9878">
        <v>233</v>
      </c>
    </row>
    <row r="9879" spans="1:32">
      <c r="A9879">
        <v>36820</v>
      </c>
      <c r="B9879">
        <v>35920</v>
      </c>
      <c r="C9879" t="s">
        <v>6740</v>
      </c>
      <c r="D9879" t="s">
        <v>584</v>
      </c>
      <c r="E9879" t="s">
        <v>48</v>
      </c>
      <c r="F9879" t="s">
        <v>47408</v>
      </c>
      <c r="G9879" t="s">
        <v>47409</v>
      </c>
      <c r="H9879" t="s">
        <v>941</v>
      </c>
      <c r="I9879" s="1">
        <v>16181</v>
      </c>
      <c r="J9879" t="s">
        <v>47410</v>
      </c>
      <c r="K9879" t="s">
        <v>47411</v>
      </c>
      <c r="L9879">
        <v>36346</v>
      </c>
      <c r="M9879" t="s">
        <v>941</v>
      </c>
      <c r="N9879" s="1">
        <v>45037</v>
      </c>
      <c r="O9879" s="1">
        <v>45041</v>
      </c>
      <c r="P9879">
        <v>99</v>
      </c>
      <c r="Q9879">
        <v>4</v>
      </c>
      <c r="R9879" t="s">
        <v>40</v>
      </c>
      <c r="S9879">
        <v>1</v>
      </c>
      <c r="T9879">
        <v>1</v>
      </c>
      <c r="U9879">
        <v>4</v>
      </c>
      <c r="V9879">
        <v>892</v>
      </c>
      <c r="W9879" t="s">
        <v>41</v>
      </c>
      <c r="X9879" t="s">
        <v>47412</v>
      </c>
      <c r="Y9879" t="s">
        <v>6</v>
      </c>
      <c r="Z9879" s="1">
        <v>45012</v>
      </c>
      <c r="AA9879" s="2">
        <v>0.46401620370370367</v>
      </c>
      <c r="AB9879" s="2">
        <v>2.585648148148148E-2</v>
      </c>
      <c r="AC9879" t="s">
        <v>44</v>
      </c>
      <c r="AD9879" t="s">
        <v>44</v>
      </c>
      <c r="AE9879" t="s">
        <v>44</v>
      </c>
      <c r="AF9879">
        <v>223</v>
      </c>
    </row>
    <row r="9880" spans="1:32">
      <c r="A9880">
        <v>36822</v>
      </c>
      <c r="B9880">
        <v>35922</v>
      </c>
      <c r="C9880" t="s">
        <v>410</v>
      </c>
      <c r="D9880" t="s">
        <v>57</v>
      </c>
      <c r="E9880" t="s">
        <v>34</v>
      </c>
      <c r="F9880" t="s">
        <v>47413</v>
      </c>
      <c r="G9880" t="s">
        <v>47414</v>
      </c>
      <c r="H9880" t="s">
        <v>135</v>
      </c>
      <c r="I9880" s="1">
        <v>20875</v>
      </c>
      <c r="J9880" t="s">
        <v>47415</v>
      </c>
      <c r="K9880" t="s">
        <v>47416</v>
      </c>
      <c r="L9880">
        <v>94615</v>
      </c>
      <c r="M9880" t="s">
        <v>135</v>
      </c>
      <c r="N9880" s="1">
        <v>45103</v>
      </c>
      <c r="O9880" s="1">
        <v>45105</v>
      </c>
      <c r="P9880">
        <v>12</v>
      </c>
      <c r="Q9880">
        <v>1</v>
      </c>
      <c r="R9880" t="s">
        <v>40</v>
      </c>
      <c r="S9880">
        <v>2</v>
      </c>
      <c r="T9880">
        <v>0</v>
      </c>
      <c r="U9880">
        <v>2</v>
      </c>
      <c r="V9880">
        <v>426</v>
      </c>
      <c r="W9880" t="s">
        <v>41</v>
      </c>
      <c r="X9880" t="s">
        <v>47417</v>
      </c>
      <c r="Y9880" t="s">
        <v>81</v>
      </c>
      <c r="Z9880" s="1">
        <v>45079</v>
      </c>
      <c r="AA9880" s="2">
        <v>0.99468749999999995</v>
      </c>
      <c r="AB9880" s="2">
        <v>0.51910879629629625</v>
      </c>
      <c r="AC9880" t="s">
        <v>45</v>
      </c>
      <c r="AD9880" t="s">
        <v>44</v>
      </c>
      <c r="AE9880" t="s">
        <v>44</v>
      </c>
      <c r="AF9880">
        <v>213</v>
      </c>
    </row>
    <row r="9881" spans="1:32">
      <c r="A9881">
        <v>36823</v>
      </c>
      <c r="B9881">
        <v>35923</v>
      </c>
      <c r="C9881" t="s">
        <v>354</v>
      </c>
      <c r="D9881" t="s">
        <v>4382</v>
      </c>
      <c r="E9881" t="s">
        <v>48</v>
      </c>
      <c r="F9881" t="s">
        <v>47418</v>
      </c>
      <c r="G9881" t="s">
        <v>47419</v>
      </c>
      <c r="H9881" t="s">
        <v>457</v>
      </c>
      <c r="I9881" s="1">
        <v>23452</v>
      </c>
      <c r="J9881" t="s">
        <v>47420</v>
      </c>
      <c r="K9881" t="s">
        <v>47421</v>
      </c>
      <c r="L9881">
        <v>90768</v>
      </c>
      <c r="M9881" t="s">
        <v>457</v>
      </c>
      <c r="N9881" s="1">
        <v>45097</v>
      </c>
      <c r="O9881" s="1">
        <v>45098</v>
      </c>
      <c r="P9881">
        <v>100</v>
      </c>
      <c r="Q9881">
        <v>4</v>
      </c>
      <c r="R9881" t="s">
        <v>53</v>
      </c>
      <c r="S9881">
        <v>3</v>
      </c>
      <c r="T9881">
        <v>2</v>
      </c>
      <c r="U9881">
        <v>1</v>
      </c>
      <c r="V9881">
        <v>138</v>
      </c>
      <c r="W9881" t="s">
        <v>54</v>
      </c>
      <c r="X9881" t="s">
        <v>47422</v>
      </c>
      <c r="Y9881" t="s">
        <v>65</v>
      </c>
      <c r="Z9881" s="1">
        <v>45063</v>
      </c>
      <c r="AA9881" s="2">
        <v>0.97996527777777775</v>
      </c>
      <c r="AB9881" s="2">
        <v>0.82221064814814815</v>
      </c>
      <c r="AC9881" t="s">
        <v>44</v>
      </c>
      <c r="AD9881" t="s">
        <v>44</v>
      </c>
      <c r="AE9881" t="s">
        <v>45</v>
      </c>
      <c r="AF9881">
        <v>138</v>
      </c>
    </row>
    <row r="9882" spans="1:32">
      <c r="A9882">
        <v>36825</v>
      </c>
      <c r="B9882">
        <v>35925</v>
      </c>
      <c r="C9882" t="s">
        <v>615</v>
      </c>
      <c r="D9882" t="s">
        <v>1234</v>
      </c>
      <c r="E9882" t="s">
        <v>48</v>
      </c>
      <c r="F9882" t="s">
        <v>47423</v>
      </c>
      <c r="G9882" t="s">
        <v>47424</v>
      </c>
      <c r="H9882" t="s">
        <v>1301</v>
      </c>
      <c r="I9882" s="1">
        <v>20190</v>
      </c>
      <c r="J9882" t="s">
        <v>47425</v>
      </c>
      <c r="K9882" t="s">
        <v>30233</v>
      </c>
      <c r="L9882">
        <v>24946</v>
      </c>
      <c r="M9882" t="s">
        <v>1301</v>
      </c>
      <c r="N9882" s="1">
        <v>45251</v>
      </c>
      <c r="O9882" s="1">
        <v>45252</v>
      </c>
      <c r="P9882">
        <v>79</v>
      </c>
      <c r="Q9882">
        <v>4</v>
      </c>
      <c r="R9882" t="s">
        <v>53</v>
      </c>
      <c r="S9882">
        <v>3</v>
      </c>
      <c r="T9882">
        <v>2</v>
      </c>
      <c r="U9882">
        <v>1</v>
      </c>
      <c r="V9882">
        <v>134</v>
      </c>
      <c r="W9882" t="s">
        <v>54</v>
      </c>
      <c r="X9882" t="s">
        <v>47426</v>
      </c>
      <c r="Y9882" t="s">
        <v>81</v>
      </c>
      <c r="Z9882" s="1">
        <v>45245</v>
      </c>
      <c r="AA9882" s="2">
        <v>0.24634259259259261</v>
      </c>
      <c r="AB9882" s="2">
        <v>0.34446759259259263</v>
      </c>
      <c r="AC9882" t="s">
        <v>44</v>
      </c>
      <c r="AD9882" t="s">
        <v>44</v>
      </c>
      <c r="AE9882" t="s">
        <v>44</v>
      </c>
      <c r="AF9882">
        <v>134</v>
      </c>
    </row>
    <row r="9883" spans="1:32">
      <c r="A9883">
        <v>36827</v>
      </c>
      <c r="B9883">
        <v>35927</v>
      </c>
      <c r="C9883" t="s">
        <v>803</v>
      </c>
      <c r="D9883" t="s">
        <v>1404</v>
      </c>
      <c r="E9883" t="s">
        <v>34</v>
      </c>
      <c r="F9883" t="s">
        <v>47427</v>
      </c>
      <c r="G9883" t="s">
        <v>47428</v>
      </c>
      <c r="H9883" t="s">
        <v>692</v>
      </c>
      <c r="I9883" s="1">
        <v>18136</v>
      </c>
      <c r="J9883" t="s">
        <v>47429</v>
      </c>
      <c r="K9883" t="s">
        <v>47430</v>
      </c>
      <c r="L9883">
        <v>29775</v>
      </c>
      <c r="M9883" t="s">
        <v>692</v>
      </c>
      <c r="N9883" s="1">
        <v>45067</v>
      </c>
      <c r="O9883" s="1">
        <v>45072</v>
      </c>
      <c r="P9883">
        <v>61</v>
      </c>
      <c r="Q9883">
        <v>3</v>
      </c>
      <c r="R9883" t="s">
        <v>53</v>
      </c>
      <c r="S9883">
        <v>2</v>
      </c>
      <c r="T9883">
        <v>1</v>
      </c>
      <c r="U9883">
        <v>5</v>
      </c>
      <c r="V9883">
        <v>605</v>
      </c>
      <c r="W9883" t="s">
        <v>41</v>
      </c>
      <c r="X9883" t="s">
        <v>47431</v>
      </c>
      <c r="Y9883" t="s">
        <v>43</v>
      </c>
      <c r="Z9883" s="1">
        <v>45058</v>
      </c>
      <c r="AA9883" s="2">
        <v>2.071759259259259E-2</v>
      </c>
      <c r="AB9883" s="2">
        <v>0.56287037037037035</v>
      </c>
      <c r="AC9883" t="s">
        <v>44</v>
      </c>
      <c r="AD9883" t="s">
        <v>45</v>
      </c>
      <c r="AE9883" t="s">
        <v>45</v>
      </c>
      <c r="AF9883">
        <v>121</v>
      </c>
    </row>
    <row r="9884" spans="1:32">
      <c r="A9884">
        <v>36831</v>
      </c>
      <c r="B9884">
        <v>35931</v>
      </c>
      <c r="C9884" t="s">
        <v>90</v>
      </c>
      <c r="D9884" t="s">
        <v>83</v>
      </c>
      <c r="E9884" t="s">
        <v>34</v>
      </c>
      <c r="F9884" t="s">
        <v>47432</v>
      </c>
      <c r="G9884" t="s">
        <v>47433</v>
      </c>
      <c r="H9884" t="s">
        <v>692</v>
      </c>
      <c r="I9884" s="1">
        <v>32350</v>
      </c>
      <c r="J9884" t="s">
        <v>47434</v>
      </c>
      <c r="K9884" t="s">
        <v>28380</v>
      </c>
      <c r="L9884">
        <v>62502</v>
      </c>
      <c r="M9884" t="s">
        <v>692</v>
      </c>
      <c r="N9884" s="1">
        <v>45015</v>
      </c>
      <c r="O9884" s="1">
        <v>45018</v>
      </c>
      <c r="P9884">
        <v>26</v>
      </c>
      <c r="Q9884">
        <v>2</v>
      </c>
      <c r="R9884" t="s">
        <v>63</v>
      </c>
      <c r="S9884">
        <v>3</v>
      </c>
      <c r="T9884">
        <v>0</v>
      </c>
      <c r="U9884">
        <v>3</v>
      </c>
      <c r="V9884">
        <v>255</v>
      </c>
      <c r="W9884" t="s">
        <v>41</v>
      </c>
      <c r="X9884" t="s">
        <v>47435</v>
      </c>
      <c r="Y9884" t="s">
        <v>81</v>
      </c>
      <c r="Z9884" s="1">
        <v>44983</v>
      </c>
      <c r="AA9884" s="2">
        <v>0.79542824074074081</v>
      </c>
      <c r="AB9884" s="2">
        <v>0.24662037037037035</v>
      </c>
      <c r="AC9884" t="s">
        <v>44</v>
      </c>
      <c r="AD9884" t="s">
        <v>44</v>
      </c>
      <c r="AE9884" t="s">
        <v>45</v>
      </c>
      <c r="AF9884">
        <v>85</v>
      </c>
    </row>
    <row r="9885" spans="1:32">
      <c r="A9885">
        <v>36836</v>
      </c>
      <c r="B9885">
        <v>35936</v>
      </c>
      <c r="C9885" t="s">
        <v>2105</v>
      </c>
      <c r="D9885" t="s">
        <v>6422</v>
      </c>
      <c r="E9885" t="s">
        <v>48</v>
      </c>
      <c r="F9885" t="s">
        <v>47436</v>
      </c>
      <c r="G9885" t="s">
        <v>47437</v>
      </c>
      <c r="H9885" t="s">
        <v>225</v>
      </c>
      <c r="I9885" s="1">
        <v>23075</v>
      </c>
      <c r="J9885" t="s">
        <v>47438</v>
      </c>
      <c r="K9885" t="s">
        <v>47439</v>
      </c>
      <c r="L9885">
        <v>74146</v>
      </c>
      <c r="M9885" t="s">
        <v>225</v>
      </c>
      <c r="N9885" s="1">
        <v>45193</v>
      </c>
      <c r="O9885" s="1">
        <v>45194</v>
      </c>
      <c r="P9885">
        <v>10</v>
      </c>
      <c r="Q9885">
        <v>1</v>
      </c>
      <c r="R9885" t="s">
        <v>53</v>
      </c>
      <c r="S9885">
        <v>3</v>
      </c>
      <c r="T9885">
        <v>1</v>
      </c>
      <c r="U9885">
        <v>1</v>
      </c>
      <c r="V9885">
        <v>141</v>
      </c>
      <c r="W9885" t="s">
        <v>41</v>
      </c>
      <c r="X9885" t="s">
        <v>47440</v>
      </c>
      <c r="Y9885" t="s">
        <v>43</v>
      </c>
      <c r="Z9885" s="1">
        <v>45188</v>
      </c>
      <c r="AA9885" s="2">
        <v>0.48050925925925925</v>
      </c>
      <c r="AB9885" s="2">
        <v>0.71667824074074071</v>
      </c>
      <c r="AC9885" t="s">
        <v>44</v>
      </c>
      <c r="AD9885" t="s">
        <v>44</v>
      </c>
      <c r="AE9885" t="s">
        <v>44</v>
      </c>
      <c r="AF9885">
        <v>141</v>
      </c>
    </row>
    <row r="9886" spans="1:32">
      <c r="A9886">
        <v>36838</v>
      </c>
      <c r="B9886">
        <v>35938</v>
      </c>
      <c r="C9886" t="s">
        <v>5667</v>
      </c>
      <c r="D9886" t="s">
        <v>3534</v>
      </c>
      <c r="E9886" t="s">
        <v>48</v>
      </c>
      <c r="F9886" t="s">
        <v>47441</v>
      </c>
      <c r="G9886">
        <v>3308851233</v>
      </c>
      <c r="H9886" t="s">
        <v>122</v>
      </c>
      <c r="I9886" s="1">
        <v>31036</v>
      </c>
      <c r="J9886" t="s">
        <v>47442</v>
      </c>
      <c r="K9886" t="s">
        <v>24670</v>
      </c>
      <c r="L9886">
        <v>99572</v>
      </c>
      <c r="M9886" t="s">
        <v>122</v>
      </c>
      <c r="N9886" s="1">
        <v>45257</v>
      </c>
      <c r="O9886" s="1">
        <v>45262</v>
      </c>
      <c r="P9886">
        <v>84</v>
      </c>
      <c r="Q9886">
        <v>4</v>
      </c>
      <c r="R9886" t="s">
        <v>40</v>
      </c>
      <c r="S9886">
        <v>1</v>
      </c>
      <c r="T9886">
        <v>0</v>
      </c>
      <c r="U9886">
        <v>5</v>
      </c>
      <c r="V9886">
        <v>1150</v>
      </c>
      <c r="W9886" t="s">
        <v>41</v>
      </c>
      <c r="X9886" t="s">
        <v>47443</v>
      </c>
      <c r="Y9886" t="s">
        <v>81</v>
      </c>
      <c r="Z9886" s="1">
        <v>45235</v>
      </c>
      <c r="AA9886" s="2">
        <v>0.65802083333333339</v>
      </c>
      <c r="AB9886" s="2">
        <v>0.88187499999999996</v>
      </c>
      <c r="AC9886" t="s">
        <v>45</v>
      </c>
      <c r="AD9886" t="s">
        <v>45</v>
      </c>
      <c r="AE9886" t="s">
        <v>45</v>
      </c>
      <c r="AF9886">
        <v>230</v>
      </c>
    </row>
    <row r="9887" spans="1:32">
      <c r="A9887">
        <v>36840</v>
      </c>
      <c r="B9887">
        <v>35940</v>
      </c>
      <c r="C9887" t="s">
        <v>757</v>
      </c>
      <c r="D9887" t="s">
        <v>13238</v>
      </c>
      <c r="E9887" t="s">
        <v>48</v>
      </c>
      <c r="F9887" t="s">
        <v>47444</v>
      </c>
      <c r="G9887" t="s">
        <v>47445</v>
      </c>
      <c r="H9887" t="s">
        <v>164</v>
      </c>
      <c r="I9887" s="1">
        <v>34632</v>
      </c>
      <c r="J9887" t="s">
        <v>47446</v>
      </c>
      <c r="K9887" t="s">
        <v>47447</v>
      </c>
      <c r="L9887">
        <v>18280</v>
      </c>
      <c r="M9887" t="s">
        <v>164</v>
      </c>
      <c r="N9887" s="1">
        <v>45244</v>
      </c>
      <c r="O9887" s="1">
        <v>45245</v>
      </c>
      <c r="P9887">
        <v>9</v>
      </c>
      <c r="Q9887">
        <v>1</v>
      </c>
      <c r="R9887" t="s">
        <v>40</v>
      </c>
      <c r="S9887">
        <v>1</v>
      </c>
      <c r="T9887">
        <v>0</v>
      </c>
      <c r="U9887">
        <v>1</v>
      </c>
      <c r="V9887">
        <v>221</v>
      </c>
      <c r="W9887" t="s">
        <v>54</v>
      </c>
      <c r="X9887" t="s">
        <v>47448</v>
      </c>
      <c r="Y9887" t="s">
        <v>81</v>
      </c>
      <c r="Z9887" s="1">
        <v>45227</v>
      </c>
      <c r="AA9887" s="2">
        <v>0.43359953703703707</v>
      </c>
      <c r="AB9887" s="2">
        <v>4.7268518518518515E-2</v>
      </c>
      <c r="AC9887" t="s">
        <v>45</v>
      </c>
      <c r="AD9887" t="s">
        <v>44</v>
      </c>
      <c r="AE9887" t="s">
        <v>45</v>
      </c>
      <c r="AF9887">
        <v>221</v>
      </c>
    </row>
    <row r="9888" spans="1:32">
      <c r="A9888">
        <v>36843</v>
      </c>
      <c r="B9888">
        <v>35943</v>
      </c>
      <c r="C9888" t="s">
        <v>2144</v>
      </c>
      <c r="D9888" t="s">
        <v>23189</v>
      </c>
      <c r="E9888" t="s">
        <v>48</v>
      </c>
      <c r="F9888" t="s">
        <v>47449</v>
      </c>
      <c r="G9888" t="s">
        <v>47450</v>
      </c>
      <c r="H9888" t="s">
        <v>295</v>
      </c>
      <c r="I9888" s="1">
        <v>23132</v>
      </c>
      <c r="J9888" t="s">
        <v>47451</v>
      </c>
      <c r="K9888" t="s">
        <v>47452</v>
      </c>
      <c r="L9888">
        <v>45603</v>
      </c>
      <c r="M9888" t="s">
        <v>295</v>
      </c>
      <c r="N9888" s="1">
        <v>45254</v>
      </c>
      <c r="O9888" s="1">
        <v>45257</v>
      </c>
      <c r="P9888">
        <v>59</v>
      </c>
      <c r="Q9888">
        <v>3</v>
      </c>
      <c r="R9888" t="s">
        <v>63</v>
      </c>
      <c r="S9888">
        <v>1</v>
      </c>
      <c r="T9888">
        <v>1</v>
      </c>
      <c r="U9888">
        <v>3</v>
      </c>
      <c r="V9888">
        <v>222</v>
      </c>
      <c r="W9888" t="s">
        <v>54</v>
      </c>
      <c r="X9888" t="s">
        <v>47453</v>
      </c>
      <c r="Y9888" t="s">
        <v>81</v>
      </c>
      <c r="Z9888" s="1">
        <v>45241</v>
      </c>
      <c r="AA9888" s="2">
        <v>0.30888888888888888</v>
      </c>
      <c r="AB9888" s="2">
        <v>0.49950231481481483</v>
      </c>
      <c r="AC9888" t="s">
        <v>45</v>
      </c>
      <c r="AD9888" t="s">
        <v>45</v>
      </c>
      <c r="AE9888" t="s">
        <v>45</v>
      </c>
      <c r="AF9888">
        <v>74</v>
      </c>
    </row>
    <row r="9889" spans="1:32">
      <c r="A9889">
        <v>36850</v>
      </c>
      <c r="B9889">
        <v>35950</v>
      </c>
      <c r="C9889" t="s">
        <v>552</v>
      </c>
      <c r="D9889" t="s">
        <v>292</v>
      </c>
      <c r="E9889" t="s">
        <v>34</v>
      </c>
      <c r="F9889" t="s">
        <v>47454</v>
      </c>
      <c r="G9889">
        <v>3396367099</v>
      </c>
      <c r="H9889" t="s">
        <v>135</v>
      </c>
      <c r="I9889" s="1">
        <v>18211</v>
      </c>
      <c r="J9889" t="s">
        <v>47455</v>
      </c>
      <c r="K9889" t="s">
        <v>47456</v>
      </c>
      <c r="L9889">
        <v>78337</v>
      </c>
      <c r="M9889" t="s">
        <v>135</v>
      </c>
      <c r="N9889" s="1">
        <v>45128</v>
      </c>
      <c r="O9889" s="1">
        <v>45132</v>
      </c>
      <c r="P9889">
        <v>78</v>
      </c>
      <c r="Q9889">
        <v>4</v>
      </c>
      <c r="R9889" t="s">
        <v>40</v>
      </c>
      <c r="S9889">
        <v>3</v>
      </c>
      <c r="T9889">
        <v>2</v>
      </c>
      <c r="U9889">
        <v>4</v>
      </c>
      <c r="V9889">
        <v>952</v>
      </c>
      <c r="W9889" t="s">
        <v>41</v>
      </c>
      <c r="X9889" t="s">
        <v>47457</v>
      </c>
      <c r="Y9889" t="s">
        <v>65</v>
      </c>
      <c r="Z9889" s="1">
        <v>45091</v>
      </c>
      <c r="AA9889" s="2">
        <v>0.71648148148148139</v>
      </c>
      <c r="AB9889" s="2">
        <v>0.80262731481481486</v>
      </c>
      <c r="AC9889" t="s">
        <v>45</v>
      </c>
      <c r="AD9889" t="s">
        <v>45</v>
      </c>
      <c r="AE9889" t="s">
        <v>45</v>
      </c>
      <c r="AF9889">
        <v>238</v>
      </c>
    </row>
    <row r="9890" spans="1:32">
      <c r="A9890">
        <v>36853</v>
      </c>
      <c r="B9890">
        <v>35953</v>
      </c>
      <c r="C9890" t="s">
        <v>5236</v>
      </c>
      <c r="D9890" t="s">
        <v>2560</v>
      </c>
      <c r="E9890" t="s">
        <v>48</v>
      </c>
      <c r="F9890" t="s">
        <v>47458</v>
      </c>
      <c r="G9890" t="s">
        <v>47459</v>
      </c>
      <c r="H9890" t="s">
        <v>60</v>
      </c>
      <c r="I9890" s="1">
        <v>22753</v>
      </c>
      <c r="J9890" t="s">
        <v>47460</v>
      </c>
      <c r="K9890" t="s">
        <v>17039</v>
      </c>
      <c r="L9890">
        <v>48494</v>
      </c>
      <c r="M9890" t="s">
        <v>60</v>
      </c>
      <c r="N9890" s="1">
        <v>45028</v>
      </c>
      <c r="O9890" s="1">
        <v>45030</v>
      </c>
      <c r="P9890">
        <v>85</v>
      </c>
      <c r="Q9890">
        <v>4</v>
      </c>
      <c r="R9890" t="s">
        <v>53</v>
      </c>
      <c r="S9890">
        <v>2</v>
      </c>
      <c r="T9890">
        <v>0</v>
      </c>
      <c r="U9890">
        <v>2</v>
      </c>
      <c r="V9890">
        <v>246</v>
      </c>
      <c r="W9890" t="s">
        <v>41</v>
      </c>
      <c r="X9890" t="s">
        <v>47461</v>
      </c>
      <c r="Y9890" t="s">
        <v>43</v>
      </c>
      <c r="Z9890" s="1">
        <v>45022</v>
      </c>
      <c r="AA9890" s="2">
        <v>1.3148148148148147E-2</v>
      </c>
      <c r="AB9890" s="2">
        <v>0.91120370370370374</v>
      </c>
      <c r="AC9890" t="s">
        <v>45</v>
      </c>
      <c r="AD9890" t="s">
        <v>45</v>
      </c>
      <c r="AE9890" t="s">
        <v>44</v>
      </c>
      <c r="AF9890">
        <v>123</v>
      </c>
    </row>
    <row r="9891" spans="1:32">
      <c r="A9891">
        <v>36854</v>
      </c>
      <c r="B9891">
        <v>35954</v>
      </c>
      <c r="C9891" t="s">
        <v>139</v>
      </c>
      <c r="D9891" t="s">
        <v>8692</v>
      </c>
      <c r="E9891" t="s">
        <v>48</v>
      </c>
      <c r="F9891" t="s">
        <v>47462</v>
      </c>
      <c r="G9891" t="s">
        <v>47463</v>
      </c>
      <c r="H9891" t="s">
        <v>423</v>
      </c>
      <c r="I9891" s="1">
        <v>24645</v>
      </c>
      <c r="J9891" t="s">
        <v>47464</v>
      </c>
      <c r="K9891" t="s">
        <v>8718</v>
      </c>
      <c r="L9891">
        <v>88347</v>
      </c>
      <c r="M9891" t="s">
        <v>423</v>
      </c>
      <c r="N9891" s="1">
        <v>45033</v>
      </c>
      <c r="O9891" s="1">
        <v>45034</v>
      </c>
      <c r="P9891">
        <v>93</v>
      </c>
      <c r="Q9891">
        <v>4</v>
      </c>
      <c r="R9891" t="s">
        <v>40</v>
      </c>
      <c r="S9891">
        <v>3</v>
      </c>
      <c r="T9891">
        <v>2</v>
      </c>
      <c r="U9891">
        <v>1</v>
      </c>
      <c r="V9891">
        <v>237</v>
      </c>
      <c r="W9891" t="s">
        <v>41</v>
      </c>
      <c r="X9891" t="s">
        <v>47465</v>
      </c>
      <c r="Y9891" t="s">
        <v>81</v>
      </c>
      <c r="Z9891" s="1">
        <v>45005</v>
      </c>
      <c r="AA9891" s="2">
        <v>0.71118055555555548</v>
      </c>
      <c r="AB9891" s="2">
        <v>0.76500000000000001</v>
      </c>
      <c r="AC9891" t="s">
        <v>44</v>
      </c>
      <c r="AD9891" t="s">
        <v>45</v>
      </c>
      <c r="AE9891" t="s">
        <v>45</v>
      </c>
      <c r="AF9891">
        <v>237</v>
      </c>
    </row>
    <row r="9892" spans="1:32">
      <c r="A9892">
        <v>36855</v>
      </c>
      <c r="B9892">
        <v>35955</v>
      </c>
      <c r="C9892" t="s">
        <v>1195</v>
      </c>
      <c r="D9892" t="s">
        <v>7026</v>
      </c>
      <c r="E9892" t="s">
        <v>34</v>
      </c>
      <c r="F9892" t="s">
        <v>47466</v>
      </c>
      <c r="G9892" t="s">
        <v>47467</v>
      </c>
      <c r="H9892" t="s">
        <v>692</v>
      </c>
      <c r="I9892" s="1">
        <v>32218</v>
      </c>
      <c r="J9892" t="s">
        <v>47468</v>
      </c>
      <c r="K9892" t="s">
        <v>7704</v>
      </c>
      <c r="L9892">
        <v>91420</v>
      </c>
      <c r="M9892" t="s">
        <v>692</v>
      </c>
      <c r="N9892" s="1">
        <v>45170</v>
      </c>
      <c r="O9892" s="1">
        <v>45171</v>
      </c>
      <c r="P9892">
        <v>89</v>
      </c>
      <c r="Q9892">
        <v>4</v>
      </c>
      <c r="R9892" t="s">
        <v>63</v>
      </c>
      <c r="S9892">
        <v>1</v>
      </c>
      <c r="T9892">
        <v>1</v>
      </c>
      <c r="U9892">
        <v>1</v>
      </c>
      <c r="V9892">
        <v>67</v>
      </c>
      <c r="W9892" t="s">
        <v>41</v>
      </c>
      <c r="X9892" t="s">
        <v>47469</v>
      </c>
      <c r="Y9892" t="s">
        <v>65</v>
      </c>
      <c r="Z9892" s="1">
        <v>45158</v>
      </c>
      <c r="AA9892" s="2">
        <v>0.70144675925925926</v>
      </c>
      <c r="AB9892" s="2">
        <v>0.80214120370370379</v>
      </c>
      <c r="AC9892" t="s">
        <v>44</v>
      </c>
      <c r="AD9892" t="s">
        <v>45</v>
      </c>
      <c r="AE9892" t="s">
        <v>45</v>
      </c>
      <c r="AF9892">
        <v>67</v>
      </c>
    </row>
    <row r="9893" spans="1:32">
      <c r="A9893">
        <v>36856</v>
      </c>
      <c r="B9893">
        <v>35956</v>
      </c>
      <c r="C9893" t="s">
        <v>66</v>
      </c>
      <c r="D9893" t="s">
        <v>2117</v>
      </c>
      <c r="E9893" t="s">
        <v>48</v>
      </c>
      <c r="F9893" t="s">
        <v>47470</v>
      </c>
      <c r="G9893" t="s">
        <v>47471</v>
      </c>
      <c r="H9893" t="s">
        <v>60</v>
      </c>
      <c r="I9893" s="1">
        <v>28038</v>
      </c>
      <c r="J9893" t="s">
        <v>47472</v>
      </c>
      <c r="K9893" t="s">
        <v>5004</v>
      </c>
      <c r="L9893">
        <v>75118</v>
      </c>
      <c r="M9893" t="s">
        <v>60</v>
      </c>
      <c r="N9893" s="1">
        <v>45208</v>
      </c>
      <c r="O9893" s="1">
        <v>45212</v>
      </c>
      <c r="P9893">
        <v>98</v>
      </c>
      <c r="Q9893">
        <v>4</v>
      </c>
      <c r="R9893" t="s">
        <v>63</v>
      </c>
      <c r="S9893">
        <v>4</v>
      </c>
      <c r="T9893">
        <v>1</v>
      </c>
      <c r="U9893">
        <v>4</v>
      </c>
      <c r="V9893">
        <v>304</v>
      </c>
      <c r="W9893" t="s">
        <v>41</v>
      </c>
      <c r="X9893" t="s">
        <v>47473</v>
      </c>
      <c r="Y9893" t="s">
        <v>65</v>
      </c>
      <c r="Z9893" s="1">
        <v>45191</v>
      </c>
      <c r="AA9893" s="2">
        <v>0.47505787037037034</v>
      </c>
      <c r="AB9893" s="2">
        <v>5.2199074074074071E-2</v>
      </c>
      <c r="AC9893" t="s">
        <v>45</v>
      </c>
      <c r="AD9893" t="s">
        <v>44</v>
      </c>
      <c r="AE9893" t="s">
        <v>45</v>
      </c>
      <c r="AF9893">
        <v>76</v>
      </c>
    </row>
    <row r="9894" spans="1:32">
      <c r="A9894">
        <v>36857</v>
      </c>
      <c r="B9894">
        <v>35957</v>
      </c>
      <c r="C9894" t="s">
        <v>5609</v>
      </c>
      <c r="D9894" t="s">
        <v>11774</v>
      </c>
      <c r="E9894" t="s">
        <v>48</v>
      </c>
      <c r="F9894" t="s">
        <v>47474</v>
      </c>
      <c r="G9894">
        <v>4474732726</v>
      </c>
      <c r="H9894" t="s">
        <v>101</v>
      </c>
      <c r="I9894" s="1">
        <v>17950</v>
      </c>
      <c r="J9894" t="s">
        <v>47475</v>
      </c>
      <c r="K9894" t="s">
        <v>47476</v>
      </c>
      <c r="L9894">
        <v>26905</v>
      </c>
      <c r="M9894" t="s">
        <v>101</v>
      </c>
      <c r="N9894" s="1">
        <v>45290</v>
      </c>
      <c r="O9894" s="1">
        <v>45293</v>
      </c>
      <c r="P9894">
        <v>43</v>
      </c>
      <c r="Q9894">
        <v>2</v>
      </c>
      <c r="R9894" t="s">
        <v>53</v>
      </c>
      <c r="S9894">
        <v>4</v>
      </c>
      <c r="T9894">
        <v>0</v>
      </c>
      <c r="U9894">
        <v>3</v>
      </c>
      <c r="V9894">
        <v>378</v>
      </c>
      <c r="W9894" t="s">
        <v>54</v>
      </c>
      <c r="X9894" t="s">
        <v>47477</v>
      </c>
      <c r="Y9894" t="s">
        <v>65</v>
      </c>
      <c r="Z9894" s="1">
        <v>45277</v>
      </c>
      <c r="AA9894" s="2">
        <v>0.76406249999999998</v>
      </c>
      <c r="AB9894" s="2">
        <v>0.53559027777777779</v>
      </c>
      <c r="AC9894" t="s">
        <v>45</v>
      </c>
      <c r="AD9894" t="s">
        <v>45</v>
      </c>
      <c r="AE9894" t="s">
        <v>45</v>
      </c>
      <c r="AF9894">
        <v>126</v>
      </c>
    </row>
    <row r="9895" spans="1:32">
      <c r="A9895">
        <v>36861</v>
      </c>
      <c r="B9895">
        <v>35961</v>
      </c>
      <c r="C9895" t="s">
        <v>2316</v>
      </c>
      <c r="D9895" t="s">
        <v>2741</v>
      </c>
      <c r="E9895" t="s">
        <v>48</v>
      </c>
      <c r="F9895" t="s">
        <v>47478</v>
      </c>
      <c r="G9895" t="s">
        <v>47479</v>
      </c>
      <c r="H9895" t="s">
        <v>225</v>
      </c>
      <c r="I9895" s="1">
        <v>34265</v>
      </c>
      <c r="J9895" t="s">
        <v>47480</v>
      </c>
      <c r="K9895" t="s">
        <v>4719</v>
      </c>
      <c r="L9895">
        <v>81722</v>
      </c>
      <c r="M9895" t="s">
        <v>225</v>
      </c>
      <c r="N9895" s="1">
        <v>45267</v>
      </c>
      <c r="O9895" s="1">
        <v>45269</v>
      </c>
      <c r="P9895">
        <v>92</v>
      </c>
      <c r="Q9895">
        <v>4</v>
      </c>
      <c r="R9895" t="s">
        <v>63</v>
      </c>
      <c r="S9895">
        <v>2</v>
      </c>
      <c r="T9895">
        <v>0</v>
      </c>
      <c r="U9895">
        <v>2</v>
      </c>
      <c r="V9895">
        <v>160</v>
      </c>
      <c r="W9895" t="s">
        <v>54</v>
      </c>
      <c r="X9895" t="s">
        <v>47481</v>
      </c>
      <c r="Y9895" t="s">
        <v>43</v>
      </c>
      <c r="Z9895" s="1">
        <v>45253</v>
      </c>
      <c r="AA9895" s="2">
        <v>0.54704861111111114</v>
      </c>
      <c r="AB9895" s="2">
        <v>0.23046296296296295</v>
      </c>
      <c r="AC9895" t="s">
        <v>45</v>
      </c>
      <c r="AD9895" t="s">
        <v>45</v>
      </c>
      <c r="AE9895" t="s">
        <v>44</v>
      </c>
      <c r="AF9895">
        <v>80</v>
      </c>
    </row>
    <row r="9896" spans="1:32">
      <c r="A9896">
        <v>36862</v>
      </c>
      <c r="B9896">
        <v>35962</v>
      </c>
      <c r="C9896" t="s">
        <v>305</v>
      </c>
      <c r="D9896" t="s">
        <v>4017</v>
      </c>
      <c r="E9896" t="s">
        <v>34</v>
      </c>
      <c r="F9896" t="s">
        <v>8463</v>
      </c>
      <c r="G9896">
        <f>1-577-844-7191</f>
        <v>-8611</v>
      </c>
      <c r="H9896" t="s">
        <v>60</v>
      </c>
      <c r="I9896" s="1">
        <v>23945</v>
      </c>
      <c r="J9896" t="s">
        <v>47482</v>
      </c>
      <c r="K9896" t="s">
        <v>47483</v>
      </c>
      <c r="L9896">
        <v>76674</v>
      </c>
      <c r="M9896" t="s">
        <v>60</v>
      </c>
      <c r="N9896" s="1">
        <v>45095</v>
      </c>
      <c r="O9896" s="1">
        <v>45096</v>
      </c>
      <c r="P9896">
        <v>79</v>
      </c>
      <c r="Q9896">
        <v>4</v>
      </c>
      <c r="R9896" t="s">
        <v>53</v>
      </c>
      <c r="S9896">
        <v>4</v>
      </c>
      <c r="T9896">
        <v>2</v>
      </c>
      <c r="U9896">
        <v>1</v>
      </c>
      <c r="V9896">
        <v>125</v>
      </c>
      <c r="W9896" t="s">
        <v>54</v>
      </c>
      <c r="X9896" t="s">
        <v>47484</v>
      </c>
      <c r="Y9896" t="s">
        <v>6</v>
      </c>
      <c r="Z9896" s="1">
        <v>45061</v>
      </c>
      <c r="AA9896" s="2">
        <v>0.24469907407407407</v>
      </c>
      <c r="AB9896" s="2">
        <v>0.99297453703703698</v>
      </c>
      <c r="AC9896" t="s">
        <v>45</v>
      </c>
      <c r="AD9896" t="s">
        <v>44</v>
      </c>
      <c r="AE9896" t="s">
        <v>44</v>
      </c>
      <c r="AF9896">
        <v>125</v>
      </c>
    </row>
    <row r="9897" spans="1:32">
      <c r="A9897">
        <v>36863</v>
      </c>
      <c r="B9897">
        <v>35963</v>
      </c>
      <c r="C9897" t="s">
        <v>90</v>
      </c>
      <c r="D9897" t="s">
        <v>4979</v>
      </c>
      <c r="E9897" t="s">
        <v>48</v>
      </c>
      <c r="F9897" t="s">
        <v>47485</v>
      </c>
      <c r="G9897" t="s">
        <v>47486</v>
      </c>
      <c r="H9897" t="s">
        <v>129</v>
      </c>
      <c r="I9897" s="1">
        <v>22935</v>
      </c>
      <c r="J9897" t="s">
        <v>47487</v>
      </c>
      <c r="K9897" t="s">
        <v>47488</v>
      </c>
      <c r="L9897">
        <v>9229</v>
      </c>
      <c r="M9897" t="s">
        <v>129</v>
      </c>
      <c r="N9897" s="1">
        <v>45077</v>
      </c>
      <c r="O9897" s="1">
        <v>45078</v>
      </c>
      <c r="P9897">
        <v>92</v>
      </c>
      <c r="Q9897">
        <v>4</v>
      </c>
      <c r="R9897" t="s">
        <v>63</v>
      </c>
      <c r="S9897">
        <v>4</v>
      </c>
      <c r="T9897">
        <v>0</v>
      </c>
      <c r="U9897">
        <v>1</v>
      </c>
      <c r="V9897">
        <v>64</v>
      </c>
      <c r="W9897" t="s">
        <v>41</v>
      </c>
      <c r="X9897" t="s">
        <v>47489</v>
      </c>
      <c r="Y9897" t="s">
        <v>6</v>
      </c>
      <c r="Z9897" s="1">
        <v>45046</v>
      </c>
      <c r="AA9897" s="2">
        <v>0.88938657407407407</v>
      </c>
      <c r="AB9897" s="2">
        <v>0.30482638888888886</v>
      </c>
      <c r="AC9897" t="s">
        <v>45</v>
      </c>
      <c r="AD9897" t="s">
        <v>45</v>
      </c>
      <c r="AE9897" t="s">
        <v>45</v>
      </c>
      <c r="AF9897">
        <v>64</v>
      </c>
    </row>
    <row r="9898" spans="1:32">
      <c r="A9898">
        <v>36864</v>
      </c>
      <c r="B9898">
        <v>35964</v>
      </c>
      <c r="C9898" t="s">
        <v>11050</v>
      </c>
      <c r="D9898" t="s">
        <v>977</v>
      </c>
      <c r="E9898" t="s">
        <v>48</v>
      </c>
      <c r="F9898" t="s">
        <v>22987</v>
      </c>
      <c r="G9898" t="s">
        <v>47490</v>
      </c>
      <c r="H9898" t="s">
        <v>217</v>
      </c>
      <c r="I9898" s="1">
        <v>27513</v>
      </c>
      <c r="J9898" t="s">
        <v>47491</v>
      </c>
      <c r="K9898" t="s">
        <v>47492</v>
      </c>
      <c r="L9898">
        <v>35866</v>
      </c>
      <c r="M9898" t="s">
        <v>217</v>
      </c>
      <c r="N9898" s="1">
        <v>45289</v>
      </c>
      <c r="O9898" s="1">
        <v>45290</v>
      </c>
      <c r="P9898">
        <v>37</v>
      </c>
      <c r="Q9898">
        <v>2</v>
      </c>
      <c r="R9898" t="s">
        <v>53</v>
      </c>
      <c r="S9898">
        <v>2</v>
      </c>
      <c r="T9898">
        <v>2</v>
      </c>
      <c r="U9898">
        <v>1</v>
      </c>
      <c r="V9898">
        <v>136</v>
      </c>
      <c r="W9898" t="s">
        <v>54</v>
      </c>
      <c r="X9898" t="s">
        <v>47493</v>
      </c>
      <c r="Y9898" t="s">
        <v>43</v>
      </c>
      <c r="Z9898" s="1">
        <v>45265</v>
      </c>
      <c r="AA9898" s="2">
        <v>0.1917939814814815</v>
      </c>
      <c r="AB9898" s="2">
        <v>0.10946759259259259</v>
      </c>
      <c r="AC9898" t="s">
        <v>44</v>
      </c>
      <c r="AD9898" t="s">
        <v>44</v>
      </c>
      <c r="AE9898" t="s">
        <v>45</v>
      </c>
      <c r="AF9898">
        <v>136</v>
      </c>
    </row>
    <row r="9899" spans="1:32">
      <c r="A9899">
        <v>36868</v>
      </c>
      <c r="B9899">
        <v>35968</v>
      </c>
      <c r="C9899" t="s">
        <v>6880</v>
      </c>
      <c r="D9899" t="s">
        <v>8484</v>
      </c>
      <c r="E9899" t="s">
        <v>34</v>
      </c>
      <c r="F9899" t="s">
        <v>47494</v>
      </c>
      <c r="G9899" t="s">
        <v>47495</v>
      </c>
      <c r="H9899" t="s">
        <v>295</v>
      </c>
      <c r="I9899" s="1">
        <v>23609</v>
      </c>
      <c r="J9899" t="s">
        <v>47496</v>
      </c>
      <c r="K9899" t="s">
        <v>30715</v>
      </c>
      <c r="L9899">
        <v>77057</v>
      </c>
      <c r="M9899" t="s">
        <v>295</v>
      </c>
      <c r="N9899" s="1">
        <v>45256</v>
      </c>
      <c r="O9899" s="1">
        <v>45259</v>
      </c>
      <c r="P9899">
        <v>9</v>
      </c>
      <c r="Q9899">
        <v>1</v>
      </c>
      <c r="R9899" t="s">
        <v>40</v>
      </c>
      <c r="S9899">
        <v>3</v>
      </c>
      <c r="T9899">
        <v>1</v>
      </c>
      <c r="U9899">
        <v>3</v>
      </c>
      <c r="V9899">
        <v>612</v>
      </c>
      <c r="W9899" t="s">
        <v>54</v>
      </c>
      <c r="X9899" t="s">
        <v>47497</v>
      </c>
      <c r="Y9899" t="s">
        <v>65</v>
      </c>
      <c r="Z9899" s="1">
        <v>45241</v>
      </c>
      <c r="AA9899" s="2">
        <v>8.7962962962962968E-3</v>
      </c>
      <c r="AB9899" s="2">
        <v>0.36598379629629635</v>
      </c>
      <c r="AC9899" t="s">
        <v>44</v>
      </c>
      <c r="AD9899" t="s">
        <v>45</v>
      </c>
      <c r="AE9899" t="s">
        <v>44</v>
      </c>
      <c r="AF9899">
        <v>204</v>
      </c>
    </row>
    <row r="9900" spans="1:32">
      <c r="A9900">
        <v>36869</v>
      </c>
      <c r="B9900">
        <v>35969</v>
      </c>
      <c r="C9900" t="s">
        <v>1503</v>
      </c>
      <c r="D9900" t="s">
        <v>2616</v>
      </c>
      <c r="E9900" t="s">
        <v>34</v>
      </c>
      <c r="F9900" t="s">
        <v>47498</v>
      </c>
      <c r="G9900" t="s">
        <v>47499</v>
      </c>
      <c r="H9900" t="s">
        <v>280</v>
      </c>
      <c r="I9900" s="1">
        <v>25797</v>
      </c>
      <c r="J9900" t="s">
        <v>47500</v>
      </c>
      <c r="K9900" t="s">
        <v>47501</v>
      </c>
      <c r="L9900">
        <v>4482</v>
      </c>
      <c r="M9900" t="s">
        <v>280</v>
      </c>
      <c r="N9900" s="1">
        <v>45135</v>
      </c>
      <c r="O9900" s="1">
        <v>45138</v>
      </c>
      <c r="P9900">
        <v>8</v>
      </c>
      <c r="Q9900">
        <v>1</v>
      </c>
      <c r="R9900" t="s">
        <v>63</v>
      </c>
      <c r="S9900">
        <v>4</v>
      </c>
      <c r="T9900">
        <v>1</v>
      </c>
      <c r="U9900">
        <v>3</v>
      </c>
      <c r="V9900">
        <v>228</v>
      </c>
      <c r="W9900" t="s">
        <v>41</v>
      </c>
      <c r="X9900" t="s">
        <v>47502</v>
      </c>
      <c r="Y9900" t="s">
        <v>6</v>
      </c>
      <c r="Z9900" s="1">
        <v>45108</v>
      </c>
      <c r="AA9900" s="2">
        <v>0.78212962962962962</v>
      </c>
      <c r="AB9900" s="2">
        <v>0.49283564814814818</v>
      </c>
      <c r="AC9900" t="s">
        <v>44</v>
      </c>
      <c r="AD9900" t="s">
        <v>44</v>
      </c>
      <c r="AE9900" t="s">
        <v>44</v>
      </c>
      <c r="AF9900">
        <v>76</v>
      </c>
    </row>
    <row r="9901" spans="1:32">
      <c r="A9901">
        <v>36871</v>
      </c>
      <c r="B9901">
        <v>35971</v>
      </c>
      <c r="C9901" t="s">
        <v>1155</v>
      </c>
      <c r="D9901" t="s">
        <v>977</v>
      </c>
      <c r="E9901" t="s">
        <v>34</v>
      </c>
      <c r="F9901" t="s">
        <v>47503</v>
      </c>
      <c r="G9901" t="s">
        <v>47504</v>
      </c>
      <c r="H9901" t="s">
        <v>122</v>
      </c>
      <c r="I9901" s="1">
        <v>32648</v>
      </c>
      <c r="J9901" t="s">
        <v>47505</v>
      </c>
      <c r="K9901" t="s">
        <v>9224</v>
      </c>
      <c r="L9901">
        <v>99513</v>
      </c>
      <c r="M9901" t="s">
        <v>122</v>
      </c>
      <c r="N9901" s="1">
        <v>45005</v>
      </c>
      <c r="O9901" s="1">
        <v>45007</v>
      </c>
      <c r="P9901">
        <v>3</v>
      </c>
      <c r="Q9901">
        <v>1</v>
      </c>
      <c r="R9901" t="s">
        <v>40</v>
      </c>
      <c r="S9901">
        <v>1</v>
      </c>
      <c r="T9901">
        <v>0</v>
      </c>
      <c r="U9901">
        <v>2</v>
      </c>
      <c r="V9901">
        <v>426</v>
      </c>
      <c r="W9901" t="s">
        <v>41</v>
      </c>
      <c r="X9901" t="s">
        <v>47506</v>
      </c>
      <c r="Y9901" t="s">
        <v>43</v>
      </c>
      <c r="Z9901" s="1">
        <v>44973</v>
      </c>
      <c r="AA9901" s="2">
        <v>0.63021990740740741</v>
      </c>
      <c r="AB9901" s="2">
        <v>0.2732060185185185</v>
      </c>
      <c r="AC9901" t="s">
        <v>45</v>
      </c>
      <c r="AD9901" t="s">
        <v>45</v>
      </c>
      <c r="AE9901" t="s">
        <v>44</v>
      </c>
      <c r="AF9901">
        <v>213</v>
      </c>
    </row>
    <row r="9902" spans="1:32">
      <c r="A9902">
        <v>36873</v>
      </c>
      <c r="B9902">
        <v>35973</v>
      </c>
      <c r="C9902" t="s">
        <v>1335</v>
      </c>
      <c r="D9902" t="s">
        <v>7352</v>
      </c>
      <c r="E9902" t="s">
        <v>48</v>
      </c>
      <c r="F9902" t="s">
        <v>47507</v>
      </c>
      <c r="G9902" t="s">
        <v>47508</v>
      </c>
      <c r="H9902" t="s">
        <v>330</v>
      </c>
      <c r="I9902" s="1">
        <v>18538</v>
      </c>
      <c r="J9902" t="s">
        <v>47509</v>
      </c>
      <c r="K9902" t="s">
        <v>47510</v>
      </c>
      <c r="L9902">
        <v>96395</v>
      </c>
      <c r="M9902" t="s">
        <v>330</v>
      </c>
      <c r="N9902" s="1">
        <v>45289</v>
      </c>
      <c r="O9902" s="1">
        <v>45291</v>
      </c>
      <c r="P9902">
        <v>92</v>
      </c>
      <c r="Q9902">
        <v>4</v>
      </c>
      <c r="R9902" t="s">
        <v>63</v>
      </c>
      <c r="S9902">
        <v>4</v>
      </c>
      <c r="T9902">
        <v>1</v>
      </c>
      <c r="U9902">
        <v>2</v>
      </c>
      <c r="V9902">
        <v>158</v>
      </c>
      <c r="W9902" t="s">
        <v>41</v>
      </c>
      <c r="X9902" t="s">
        <v>47511</v>
      </c>
      <c r="Y9902" t="s">
        <v>43</v>
      </c>
      <c r="Z9902" s="1">
        <v>45273</v>
      </c>
      <c r="AA9902" s="2">
        <v>0.6716550925925926</v>
      </c>
      <c r="AB9902" s="2">
        <v>0.30168981481481483</v>
      </c>
      <c r="AC9902" t="s">
        <v>44</v>
      </c>
      <c r="AD9902" t="s">
        <v>45</v>
      </c>
      <c r="AE9902" t="s">
        <v>44</v>
      </c>
      <c r="AF9902">
        <v>79</v>
      </c>
    </row>
    <row r="9903" spans="1:32">
      <c r="A9903">
        <v>36875</v>
      </c>
      <c r="B9903">
        <v>35975</v>
      </c>
      <c r="C9903" t="s">
        <v>722</v>
      </c>
      <c r="D9903" t="s">
        <v>2844</v>
      </c>
      <c r="E9903" t="s">
        <v>34</v>
      </c>
      <c r="F9903" t="s">
        <v>47512</v>
      </c>
      <c r="G9903" t="s">
        <v>47513</v>
      </c>
      <c r="H9903" t="s">
        <v>295</v>
      </c>
      <c r="I9903" s="1">
        <v>36006</v>
      </c>
      <c r="J9903" t="s">
        <v>47514</v>
      </c>
      <c r="K9903" t="s">
        <v>40666</v>
      </c>
      <c r="L9903">
        <v>98655</v>
      </c>
      <c r="M9903" t="s">
        <v>295</v>
      </c>
      <c r="N9903" s="1">
        <v>45198</v>
      </c>
      <c r="O9903" s="1">
        <v>45199</v>
      </c>
      <c r="P9903">
        <v>96</v>
      </c>
      <c r="Q9903">
        <v>4</v>
      </c>
      <c r="R9903" t="s">
        <v>40</v>
      </c>
      <c r="S9903">
        <v>4</v>
      </c>
      <c r="T9903">
        <v>1</v>
      </c>
      <c r="U9903">
        <v>1</v>
      </c>
      <c r="V9903">
        <v>208</v>
      </c>
      <c r="W9903" t="s">
        <v>54</v>
      </c>
      <c r="X9903" t="s">
        <v>47515</v>
      </c>
      <c r="Y9903" t="s">
        <v>43</v>
      </c>
      <c r="Z9903" s="1">
        <v>45165</v>
      </c>
      <c r="AA9903" s="2">
        <v>0.70609953703703709</v>
      </c>
      <c r="AB9903" s="2">
        <v>0.62565972222222221</v>
      </c>
      <c r="AC9903" t="s">
        <v>44</v>
      </c>
      <c r="AD9903" t="s">
        <v>44</v>
      </c>
      <c r="AE9903" t="s">
        <v>45</v>
      </c>
      <c r="AF9903">
        <v>208</v>
      </c>
    </row>
    <row r="9904" spans="1:32">
      <c r="A9904">
        <v>36877</v>
      </c>
      <c r="B9904">
        <v>35977</v>
      </c>
      <c r="C9904" t="s">
        <v>1471</v>
      </c>
      <c r="D9904" t="s">
        <v>889</v>
      </c>
      <c r="E9904" t="s">
        <v>34</v>
      </c>
      <c r="F9904" t="s">
        <v>47516</v>
      </c>
      <c r="G9904" t="s">
        <v>47517</v>
      </c>
      <c r="H9904" t="s">
        <v>171</v>
      </c>
      <c r="I9904" s="1">
        <v>29504</v>
      </c>
      <c r="J9904" t="s">
        <v>47518</v>
      </c>
      <c r="K9904" t="s">
        <v>47519</v>
      </c>
      <c r="L9904">
        <v>55055</v>
      </c>
      <c r="M9904" t="s">
        <v>171</v>
      </c>
      <c r="N9904" s="1">
        <v>45148</v>
      </c>
      <c r="O9904" s="1">
        <v>45152</v>
      </c>
      <c r="P9904">
        <v>76</v>
      </c>
      <c r="Q9904">
        <v>4</v>
      </c>
      <c r="R9904" t="s">
        <v>53</v>
      </c>
      <c r="S9904">
        <v>3</v>
      </c>
      <c r="T9904">
        <v>2</v>
      </c>
      <c r="U9904">
        <v>4</v>
      </c>
      <c r="V9904">
        <v>528</v>
      </c>
      <c r="W9904" t="s">
        <v>41</v>
      </c>
      <c r="X9904" t="s">
        <v>47520</v>
      </c>
      <c r="Y9904" t="s">
        <v>65</v>
      </c>
      <c r="Z9904" s="1">
        <v>45125</v>
      </c>
      <c r="AA9904" s="2">
        <v>7.0300925925925919E-2</v>
      </c>
      <c r="AB9904" s="2">
        <v>0.92570601851851853</v>
      </c>
      <c r="AC9904" t="s">
        <v>44</v>
      </c>
      <c r="AD9904" t="s">
        <v>44</v>
      </c>
      <c r="AE9904" t="s">
        <v>44</v>
      </c>
      <c r="AF9904">
        <v>132</v>
      </c>
    </row>
    <row r="9905" spans="1:32">
      <c r="A9905">
        <v>36878</v>
      </c>
      <c r="B9905">
        <v>35978</v>
      </c>
      <c r="C9905" t="s">
        <v>305</v>
      </c>
      <c r="D9905" t="s">
        <v>847</v>
      </c>
      <c r="E9905" t="s">
        <v>34</v>
      </c>
      <c r="F9905" t="s">
        <v>47521</v>
      </c>
      <c r="G9905" t="s">
        <v>47522</v>
      </c>
      <c r="H9905" t="s">
        <v>1251</v>
      </c>
      <c r="I9905" s="1">
        <v>21396</v>
      </c>
      <c r="J9905" t="s">
        <v>47523</v>
      </c>
      <c r="K9905" t="s">
        <v>47524</v>
      </c>
      <c r="L9905">
        <v>83605</v>
      </c>
      <c r="M9905" t="s">
        <v>1251</v>
      </c>
      <c r="N9905" s="1">
        <v>45199</v>
      </c>
      <c r="O9905" s="1">
        <v>45200</v>
      </c>
      <c r="P9905">
        <v>24</v>
      </c>
      <c r="Q9905">
        <v>1</v>
      </c>
      <c r="R9905" t="s">
        <v>40</v>
      </c>
      <c r="S9905">
        <v>1</v>
      </c>
      <c r="T9905">
        <v>2</v>
      </c>
      <c r="U9905">
        <v>1</v>
      </c>
      <c r="V9905">
        <v>211</v>
      </c>
      <c r="W9905" t="s">
        <v>54</v>
      </c>
      <c r="X9905" t="s">
        <v>47525</v>
      </c>
      <c r="Y9905" t="s">
        <v>81</v>
      </c>
      <c r="Z9905" s="1">
        <v>45169</v>
      </c>
      <c r="AA9905" s="2">
        <v>0.96528935185185183</v>
      </c>
      <c r="AB9905" s="2">
        <v>1.7777777777777778E-2</v>
      </c>
      <c r="AC9905" t="s">
        <v>45</v>
      </c>
      <c r="AD9905" t="s">
        <v>45</v>
      </c>
      <c r="AE9905" t="s">
        <v>45</v>
      </c>
      <c r="AF9905">
        <v>211</v>
      </c>
    </row>
    <row r="9906" spans="1:32">
      <c r="A9906">
        <v>36880</v>
      </c>
      <c r="B9906">
        <v>35980</v>
      </c>
      <c r="C9906" t="s">
        <v>221</v>
      </c>
      <c r="D9906" t="s">
        <v>1771</v>
      </c>
      <c r="E9906" t="s">
        <v>48</v>
      </c>
      <c r="F9906" t="s">
        <v>47526</v>
      </c>
      <c r="G9906" t="s">
        <v>47527</v>
      </c>
      <c r="H9906" t="s">
        <v>135</v>
      </c>
      <c r="I9906" s="1">
        <v>20907</v>
      </c>
      <c r="J9906" t="s">
        <v>47528</v>
      </c>
      <c r="K9906" t="s">
        <v>47529</v>
      </c>
      <c r="L9906">
        <v>45068</v>
      </c>
      <c r="M9906" t="s">
        <v>135</v>
      </c>
      <c r="N9906" s="1">
        <v>45147</v>
      </c>
      <c r="O9906" s="1">
        <v>45149</v>
      </c>
      <c r="P9906">
        <v>31</v>
      </c>
      <c r="Q9906">
        <v>2</v>
      </c>
      <c r="R9906" t="s">
        <v>53</v>
      </c>
      <c r="S9906">
        <v>2</v>
      </c>
      <c r="T9906">
        <v>1</v>
      </c>
      <c r="U9906">
        <v>2</v>
      </c>
      <c r="V9906">
        <v>266</v>
      </c>
      <c r="W9906" t="s">
        <v>54</v>
      </c>
      <c r="X9906" t="s">
        <v>47530</v>
      </c>
      <c r="Y9906" t="s">
        <v>65</v>
      </c>
      <c r="Z9906" s="1">
        <v>45138</v>
      </c>
      <c r="AA9906" s="2">
        <v>0.91851851851851851</v>
      </c>
      <c r="AB9906" s="2">
        <v>0.66315972222222219</v>
      </c>
      <c r="AC9906" t="s">
        <v>44</v>
      </c>
      <c r="AD9906" t="s">
        <v>45</v>
      </c>
      <c r="AE9906" t="s">
        <v>44</v>
      </c>
      <c r="AF9906">
        <v>133</v>
      </c>
    </row>
    <row r="9907" spans="1:32">
      <c r="A9907">
        <v>36882</v>
      </c>
      <c r="B9907">
        <v>35982</v>
      </c>
      <c r="C9907" t="s">
        <v>6729</v>
      </c>
      <c r="D9907" t="s">
        <v>475</v>
      </c>
      <c r="E9907" t="s">
        <v>48</v>
      </c>
      <c r="F9907" t="s">
        <v>47531</v>
      </c>
      <c r="G9907" t="s">
        <v>47532</v>
      </c>
      <c r="H9907" t="s">
        <v>330</v>
      </c>
      <c r="I9907" s="1">
        <v>28350</v>
      </c>
      <c r="J9907" t="s">
        <v>47533</v>
      </c>
      <c r="K9907" t="s">
        <v>47534</v>
      </c>
      <c r="L9907">
        <v>81742</v>
      </c>
      <c r="M9907" t="s">
        <v>330</v>
      </c>
      <c r="N9907" s="1">
        <v>45059</v>
      </c>
      <c r="O9907" s="1">
        <v>45060</v>
      </c>
      <c r="P9907">
        <v>51</v>
      </c>
      <c r="Q9907">
        <v>3</v>
      </c>
      <c r="R9907" t="s">
        <v>40</v>
      </c>
      <c r="S9907">
        <v>4</v>
      </c>
      <c r="T9907">
        <v>2</v>
      </c>
      <c r="U9907">
        <v>1</v>
      </c>
      <c r="V9907">
        <v>204</v>
      </c>
      <c r="W9907" t="s">
        <v>54</v>
      </c>
      <c r="X9907" t="s">
        <v>47535</v>
      </c>
      <c r="Y9907" t="s">
        <v>81</v>
      </c>
      <c r="Z9907" s="1">
        <v>45033</v>
      </c>
      <c r="AA9907" s="2">
        <v>0.13569444444444445</v>
      </c>
      <c r="AB9907" s="2">
        <v>0.93180555555555555</v>
      </c>
      <c r="AC9907" t="s">
        <v>44</v>
      </c>
      <c r="AD9907" t="s">
        <v>44</v>
      </c>
      <c r="AE9907" t="s">
        <v>45</v>
      </c>
      <c r="AF9907">
        <v>204</v>
      </c>
    </row>
    <row r="9908" spans="1:32">
      <c r="A9908">
        <v>36883</v>
      </c>
      <c r="B9908">
        <v>35983</v>
      </c>
      <c r="C9908" t="s">
        <v>229</v>
      </c>
      <c r="D9908" t="s">
        <v>2856</v>
      </c>
      <c r="E9908" t="s">
        <v>34</v>
      </c>
      <c r="F9908" t="s">
        <v>47536</v>
      </c>
      <c r="G9908" t="s">
        <v>47537</v>
      </c>
      <c r="H9908" t="s">
        <v>60</v>
      </c>
      <c r="I9908" s="1">
        <v>21366</v>
      </c>
      <c r="J9908" t="s">
        <v>47538</v>
      </c>
      <c r="K9908" t="s">
        <v>47539</v>
      </c>
      <c r="L9908">
        <v>24807</v>
      </c>
      <c r="M9908" t="s">
        <v>60</v>
      </c>
      <c r="N9908" s="1">
        <v>44996</v>
      </c>
      <c r="O9908" s="1">
        <v>44997</v>
      </c>
      <c r="P9908">
        <v>41</v>
      </c>
      <c r="Q9908">
        <v>2</v>
      </c>
      <c r="R9908" t="s">
        <v>63</v>
      </c>
      <c r="S9908">
        <v>4</v>
      </c>
      <c r="T9908">
        <v>2</v>
      </c>
      <c r="U9908">
        <v>1</v>
      </c>
      <c r="V9908">
        <v>64</v>
      </c>
      <c r="W9908" t="s">
        <v>54</v>
      </c>
      <c r="X9908" t="s">
        <v>47540</v>
      </c>
      <c r="Y9908" t="s">
        <v>6</v>
      </c>
      <c r="Z9908" s="1">
        <v>44979</v>
      </c>
      <c r="AA9908" s="2">
        <v>0.22247685185185184</v>
      </c>
      <c r="AB9908" s="2">
        <v>0.90189814814814817</v>
      </c>
      <c r="AC9908" t="s">
        <v>44</v>
      </c>
      <c r="AD9908" t="s">
        <v>44</v>
      </c>
      <c r="AE9908" t="s">
        <v>45</v>
      </c>
      <c r="AF9908">
        <v>64</v>
      </c>
    </row>
    <row r="9909" spans="1:32">
      <c r="A9909">
        <v>36885</v>
      </c>
      <c r="B9909">
        <v>35985</v>
      </c>
      <c r="C9909" t="s">
        <v>1515</v>
      </c>
      <c r="D9909" t="s">
        <v>4140</v>
      </c>
      <c r="E9909" t="s">
        <v>48</v>
      </c>
      <c r="F9909" t="s">
        <v>47541</v>
      </c>
      <c r="G9909" t="s">
        <v>47542</v>
      </c>
      <c r="H9909" t="s">
        <v>941</v>
      </c>
      <c r="I9909" s="1">
        <v>28113</v>
      </c>
      <c r="J9909" t="s">
        <v>47543</v>
      </c>
      <c r="K9909" t="s">
        <v>47544</v>
      </c>
      <c r="L9909">
        <v>42762</v>
      </c>
      <c r="M9909" t="s">
        <v>941</v>
      </c>
      <c r="N9909" s="1">
        <v>45209</v>
      </c>
      <c r="O9909" s="1">
        <v>45210</v>
      </c>
      <c r="P9909">
        <v>42</v>
      </c>
      <c r="Q9909">
        <v>2</v>
      </c>
      <c r="R9909" t="s">
        <v>40</v>
      </c>
      <c r="S9909">
        <v>4</v>
      </c>
      <c r="T9909">
        <v>2</v>
      </c>
      <c r="U9909">
        <v>1</v>
      </c>
      <c r="V9909">
        <v>225</v>
      </c>
      <c r="W9909" t="s">
        <v>54</v>
      </c>
      <c r="X9909" t="s">
        <v>47545</v>
      </c>
      <c r="Y9909" t="s">
        <v>6</v>
      </c>
      <c r="Z9909" s="1">
        <v>45191</v>
      </c>
      <c r="AA9909" s="2">
        <v>0.41642361111111109</v>
      </c>
      <c r="AB9909" s="2">
        <v>0.20531250000000001</v>
      </c>
      <c r="AC9909" t="s">
        <v>45</v>
      </c>
      <c r="AD9909" t="s">
        <v>44</v>
      </c>
      <c r="AE9909" t="s">
        <v>45</v>
      </c>
      <c r="AF9909">
        <v>225</v>
      </c>
    </row>
    <row r="9910" spans="1:32">
      <c r="A9910">
        <v>36886</v>
      </c>
      <c r="B9910">
        <v>35986</v>
      </c>
      <c r="C9910" t="s">
        <v>19004</v>
      </c>
      <c r="D9910" t="s">
        <v>12746</v>
      </c>
      <c r="E9910" t="s">
        <v>48</v>
      </c>
      <c r="F9910" t="s">
        <v>47546</v>
      </c>
      <c r="G9910" t="s">
        <v>47547</v>
      </c>
      <c r="H9910" t="s">
        <v>309</v>
      </c>
      <c r="I9910" s="1">
        <v>28482</v>
      </c>
      <c r="J9910" t="s">
        <v>47548</v>
      </c>
      <c r="K9910" t="s">
        <v>47549</v>
      </c>
      <c r="L9910">
        <v>97804</v>
      </c>
      <c r="M9910" t="s">
        <v>309</v>
      </c>
      <c r="N9910" s="1">
        <v>45301</v>
      </c>
      <c r="O9910" s="1">
        <v>45302</v>
      </c>
      <c r="P9910">
        <v>77</v>
      </c>
      <c r="Q9910">
        <v>4</v>
      </c>
      <c r="R9910" t="s">
        <v>63</v>
      </c>
      <c r="S9910">
        <v>1</v>
      </c>
      <c r="T9910">
        <v>0</v>
      </c>
      <c r="U9910">
        <v>1</v>
      </c>
      <c r="V9910">
        <v>74</v>
      </c>
      <c r="W9910" t="s">
        <v>54</v>
      </c>
      <c r="X9910" t="s">
        <v>47550</v>
      </c>
      <c r="Y9910" t="s">
        <v>6</v>
      </c>
      <c r="Z9910" s="1">
        <v>45274</v>
      </c>
      <c r="AA9910" s="2">
        <v>0.93504629629629632</v>
      </c>
      <c r="AB9910" s="2">
        <v>7.7546296296296287E-3</v>
      </c>
      <c r="AC9910" t="s">
        <v>45</v>
      </c>
      <c r="AD9910" t="s">
        <v>45</v>
      </c>
      <c r="AE9910" t="s">
        <v>44</v>
      </c>
      <c r="AF9910">
        <v>74</v>
      </c>
    </row>
    <row r="9911" spans="1:32">
      <c r="A9911">
        <v>36887</v>
      </c>
      <c r="B9911">
        <v>35987</v>
      </c>
      <c r="C9911" t="s">
        <v>3403</v>
      </c>
      <c r="D9911" t="s">
        <v>2203</v>
      </c>
      <c r="E9911" t="s">
        <v>48</v>
      </c>
      <c r="F9911" t="s">
        <v>47551</v>
      </c>
      <c r="G9911" t="s">
        <v>47552</v>
      </c>
      <c r="H9911" t="s">
        <v>1251</v>
      </c>
      <c r="I9911" s="1">
        <v>37417</v>
      </c>
      <c r="J9911" t="s">
        <v>47553</v>
      </c>
      <c r="K9911" t="s">
        <v>47554</v>
      </c>
      <c r="L9911">
        <v>13858</v>
      </c>
      <c r="M9911" t="s">
        <v>1251</v>
      </c>
      <c r="N9911" s="1">
        <v>45147</v>
      </c>
      <c r="O9911" s="1">
        <v>45149</v>
      </c>
      <c r="P9911">
        <v>14</v>
      </c>
      <c r="Q9911">
        <v>1</v>
      </c>
      <c r="R9911" t="s">
        <v>63</v>
      </c>
      <c r="S9911">
        <v>3</v>
      </c>
      <c r="T9911">
        <v>0</v>
      </c>
      <c r="U9911">
        <v>2</v>
      </c>
      <c r="V9911">
        <v>178</v>
      </c>
      <c r="W9911" t="s">
        <v>54</v>
      </c>
      <c r="X9911" t="s">
        <v>47555</v>
      </c>
      <c r="Y9911" t="s">
        <v>81</v>
      </c>
      <c r="Z9911" s="1">
        <v>45109</v>
      </c>
      <c r="AA9911" s="2">
        <v>0.98546296296296287</v>
      </c>
      <c r="AB9911" s="2">
        <v>0.28138888888888891</v>
      </c>
      <c r="AC9911" t="s">
        <v>44</v>
      </c>
      <c r="AD9911" t="s">
        <v>45</v>
      </c>
      <c r="AE9911" t="s">
        <v>45</v>
      </c>
      <c r="AF9911">
        <v>89</v>
      </c>
    </row>
    <row r="9912" spans="1:32">
      <c r="A9912">
        <v>36888</v>
      </c>
      <c r="B9912">
        <v>35988</v>
      </c>
      <c r="C9912" t="s">
        <v>2673</v>
      </c>
      <c r="D9912" t="s">
        <v>2828</v>
      </c>
      <c r="E9912" t="s">
        <v>48</v>
      </c>
      <c r="F9912" t="s">
        <v>47556</v>
      </c>
      <c r="G9912" t="s">
        <v>47557</v>
      </c>
      <c r="H9912" t="s">
        <v>135</v>
      </c>
      <c r="I9912" s="1">
        <v>23740</v>
      </c>
      <c r="J9912" t="s">
        <v>47558</v>
      </c>
      <c r="K9912" t="s">
        <v>26781</v>
      </c>
      <c r="L9912">
        <v>88375</v>
      </c>
      <c r="M9912" t="s">
        <v>135</v>
      </c>
      <c r="N9912" s="1">
        <v>45117</v>
      </c>
      <c r="O9912" s="1">
        <v>45120</v>
      </c>
      <c r="P9912">
        <v>6</v>
      </c>
      <c r="Q9912">
        <v>1</v>
      </c>
      <c r="R9912" t="s">
        <v>40</v>
      </c>
      <c r="S9912">
        <v>4</v>
      </c>
      <c r="T9912">
        <v>0</v>
      </c>
      <c r="U9912">
        <v>3</v>
      </c>
      <c r="V9912">
        <v>708</v>
      </c>
      <c r="W9912" t="s">
        <v>41</v>
      </c>
      <c r="X9912" t="s">
        <v>47559</v>
      </c>
      <c r="Y9912" t="s">
        <v>81</v>
      </c>
      <c r="Z9912" s="1">
        <v>45090</v>
      </c>
      <c r="AA9912" s="2">
        <v>0.24148148148148149</v>
      </c>
      <c r="AB9912" s="2">
        <v>0.46635416666666668</v>
      </c>
      <c r="AC9912" t="s">
        <v>44</v>
      </c>
      <c r="AD9912" t="s">
        <v>44</v>
      </c>
      <c r="AE9912" t="s">
        <v>45</v>
      </c>
      <c r="AF9912">
        <v>236</v>
      </c>
    </row>
    <row r="9913" spans="1:32">
      <c r="A9913">
        <v>36894</v>
      </c>
      <c r="B9913">
        <v>35994</v>
      </c>
      <c r="C9913" t="s">
        <v>615</v>
      </c>
      <c r="D9913" t="s">
        <v>6978</v>
      </c>
      <c r="E9913" t="s">
        <v>48</v>
      </c>
      <c r="F9913" t="s">
        <v>47560</v>
      </c>
      <c r="G9913" t="s">
        <v>47561</v>
      </c>
      <c r="H9913" t="s">
        <v>164</v>
      </c>
      <c r="I9913" s="1">
        <v>26218</v>
      </c>
      <c r="J9913" t="s">
        <v>47562</v>
      </c>
      <c r="K9913" t="s">
        <v>47563</v>
      </c>
      <c r="L9913">
        <v>71523</v>
      </c>
      <c r="M9913" t="s">
        <v>164</v>
      </c>
      <c r="N9913" s="1">
        <v>45038</v>
      </c>
      <c r="O9913" s="1">
        <v>45043</v>
      </c>
      <c r="P9913">
        <v>25</v>
      </c>
      <c r="Q9913">
        <v>1</v>
      </c>
      <c r="R9913" t="s">
        <v>53</v>
      </c>
      <c r="S9913">
        <v>2</v>
      </c>
      <c r="T9913">
        <v>0</v>
      </c>
      <c r="U9913">
        <v>5</v>
      </c>
      <c r="V9913">
        <v>750</v>
      </c>
      <c r="W9913" t="s">
        <v>41</v>
      </c>
      <c r="X9913" t="s">
        <v>47564</v>
      </c>
      <c r="Y9913" t="s">
        <v>6</v>
      </c>
      <c r="Z9913" s="1">
        <v>45023</v>
      </c>
      <c r="AA9913" s="2">
        <v>0.5470370370370371</v>
      </c>
      <c r="AB9913" s="2">
        <v>0.59380787037037031</v>
      </c>
      <c r="AC9913" t="s">
        <v>45</v>
      </c>
      <c r="AD9913" t="s">
        <v>44</v>
      </c>
      <c r="AE9913" t="s">
        <v>45</v>
      </c>
      <c r="AF9913">
        <v>150</v>
      </c>
    </row>
    <row r="9914" spans="1:32">
      <c r="A9914">
        <v>36896</v>
      </c>
      <c r="B9914">
        <v>35996</v>
      </c>
      <c r="C9914" t="s">
        <v>1015</v>
      </c>
      <c r="D9914" t="s">
        <v>83</v>
      </c>
      <c r="E9914" t="s">
        <v>48</v>
      </c>
      <c r="F9914" t="s">
        <v>47565</v>
      </c>
      <c r="G9914" t="s">
        <v>47566</v>
      </c>
      <c r="H9914" t="s">
        <v>37</v>
      </c>
      <c r="I9914" s="1">
        <v>16645</v>
      </c>
      <c r="J9914" t="s">
        <v>47567</v>
      </c>
      <c r="K9914" t="s">
        <v>47568</v>
      </c>
      <c r="L9914">
        <v>50004</v>
      </c>
      <c r="M9914" t="s">
        <v>37</v>
      </c>
      <c r="N9914" s="1">
        <v>45244</v>
      </c>
      <c r="O9914" s="1">
        <v>45245</v>
      </c>
      <c r="P9914">
        <v>47</v>
      </c>
      <c r="Q9914">
        <v>2</v>
      </c>
      <c r="R9914" t="s">
        <v>63</v>
      </c>
      <c r="S9914">
        <v>4</v>
      </c>
      <c r="T9914">
        <v>2</v>
      </c>
      <c r="U9914">
        <v>1</v>
      </c>
      <c r="V9914">
        <v>87</v>
      </c>
      <c r="W9914" t="s">
        <v>41</v>
      </c>
      <c r="X9914" t="s">
        <v>47569</v>
      </c>
      <c r="Y9914" t="s">
        <v>43</v>
      </c>
      <c r="Z9914" s="1">
        <v>45218</v>
      </c>
      <c r="AA9914" s="2">
        <v>0.78006944444444448</v>
      </c>
      <c r="AB9914" s="2">
        <v>0.64601851851851855</v>
      </c>
      <c r="AC9914" t="s">
        <v>44</v>
      </c>
      <c r="AD9914" t="s">
        <v>44</v>
      </c>
      <c r="AE9914" t="s">
        <v>44</v>
      </c>
      <c r="AF9914">
        <v>87</v>
      </c>
    </row>
    <row r="9915" spans="1:32">
      <c r="A9915">
        <v>36898</v>
      </c>
      <c r="B9915">
        <v>35998</v>
      </c>
      <c r="C9915" t="s">
        <v>2706</v>
      </c>
      <c r="D9915" t="s">
        <v>3912</v>
      </c>
      <c r="E9915" t="s">
        <v>48</v>
      </c>
      <c r="F9915" t="s">
        <v>47570</v>
      </c>
      <c r="G9915" t="s">
        <v>47571</v>
      </c>
      <c r="H9915" t="s">
        <v>418</v>
      </c>
      <c r="I9915" s="1">
        <v>38390</v>
      </c>
      <c r="J9915" t="s">
        <v>47572</v>
      </c>
      <c r="K9915" t="s">
        <v>36805</v>
      </c>
      <c r="L9915">
        <v>81157</v>
      </c>
      <c r="M9915" t="s">
        <v>418</v>
      </c>
      <c r="N9915" s="1">
        <v>45037</v>
      </c>
      <c r="O9915" s="1">
        <v>45042</v>
      </c>
      <c r="P9915">
        <v>39</v>
      </c>
      <c r="Q9915">
        <v>2</v>
      </c>
      <c r="R9915" t="s">
        <v>40</v>
      </c>
      <c r="S9915">
        <v>2</v>
      </c>
      <c r="T9915">
        <v>1</v>
      </c>
      <c r="U9915">
        <v>5</v>
      </c>
      <c r="V9915">
        <v>1090</v>
      </c>
      <c r="W9915" t="s">
        <v>54</v>
      </c>
      <c r="X9915" t="s">
        <v>47573</v>
      </c>
      <c r="Y9915" t="s">
        <v>65</v>
      </c>
      <c r="Z9915" s="1">
        <v>45021</v>
      </c>
      <c r="AA9915" s="2">
        <v>0.71258101851851852</v>
      </c>
      <c r="AB9915" s="2">
        <v>3.3449074074074071E-3</v>
      </c>
      <c r="AC9915" t="s">
        <v>44</v>
      </c>
      <c r="AD9915" t="s">
        <v>44</v>
      </c>
      <c r="AE9915" t="s">
        <v>44</v>
      </c>
      <c r="AF9915">
        <v>218</v>
      </c>
    </row>
    <row r="9916" spans="1:32">
      <c r="A9916">
        <v>36899</v>
      </c>
      <c r="B9916">
        <v>35999</v>
      </c>
      <c r="C9916" t="s">
        <v>5934</v>
      </c>
      <c r="D9916" t="s">
        <v>3211</v>
      </c>
      <c r="E9916" t="s">
        <v>34</v>
      </c>
      <c r="F9916" t="s">
        <v>47574</v>
      </c>
      <c r="G9916" t="s">
        <v>47575</v>
      </c>
      <c r="H9916" t="s">
        <v>537</v>
      </c>
      <c r="I9916" s="1">
        <v>34284</v>
      </c>
      <c r="J9916" t="s">
        <v>47576</v>
      </c>
      <c r="K9916" t="s">
        <v>16615</v>
      </c>
      <c r="L9916">
        <v>23616</v>
      </c>
      <c r="M9916" t="s">
        <v>537</v>
      </c>
      <c r="N9916" s="1">
        <v>44943</v>
      </c>
      <c r="O9916" s="1">
        <v>44945</v>
      </c>
      <c r="P9916">
        <v>53</v>
      </c>
      <c r="Q9916">
        <v>3</v>
      </c>
      <c r="R9916" t="s">
        <v>63</v>
      </c>
      <c r="S9916">
        <v>2</v>
      </c>
      <c r="T9916">
        <v>1</v>
      </c>
      <c r="U9916">
        <v>2</v>
      </c>
      <c r="V9916">
        <v>156</v>
      </c>
      <c r="W9916" t="s">
        <v>54</v>
      </c>
      <c r="X9916" t="s">
        <v>47577</v>
      </c>
      <c r="Y9916" t="s">
        <v>6</v>
      </c>
      <c r="Z9916" s="1">
        <v>44935</v>
      </c>
      <c r="AA9916" s="2">
        <v>0.39314814814814819</v>
      </c>
      <c r="AB9916" s="2">
        <v>0.71428240740740734</v>
      </c>
      <c r="AC9916" t="s">
        <v>45</v>
      </c>
      <c r="AD9916" t="s">
        <v>44</v>
      </c>
      <c r="AE9916" t="s">
        <v>44</v>
      </c>
      <c r="AF9916">
        <v>78</v>
      </c>
    </row>
    <row r="9917" spans="1:32">
      <c r="A9917">
        <v>36900</v>
      </c>
      <c r="B9917">
        <v>36000</v>
      </c>
      <c r="C9917" t="s">
        <v>963</v>
      </c>
      <c r="D9917" t="s">
        <v>663</v>
      </c>
      <c r="E9917" t="s">
        <v>34</v>
      </c>
      <c r="F9917" t="s">
        <v>47578</v>
      </c>
      <c r="G9917">
        <v>7025348319</v>
      </c>
      <c r="H9917" t="s">
        <v>129</v>
      </c>
      <c r="I9917" s="1">
        <v>31007</v>
      </c>
      <c r="J9917" t="s">
        <v>47579</v>
      </c>
      <c r="K9917" t="s">
        <v>47580</v>
      </c>
      <c r="L9917">
        <v>22811</v>
      </c>
      <c r="M9917" t="s">
        <v>129</v>
      </c>
      <c r="N9917" s="1">
        <v>45169</v>
      </c>
      <c r="O9917" s="1">
        <v>45171</v>
      </c>
      <c r="P9917">
        <v>76</v>
      </c>
      <c r="Q9917">
        <v>4</v>
      </c>
      <c r="R9917" t="s">
        <v>53</v>
      </c>
      <c r="S9917">
        <v>2</v>
      </c>
      <c r="T9917">
        <v>2</v>
      </c>
      <c r="U9917">
        <v>2</v>
      </c>
      <c r="V9917">
        <v>244</v>
      </c>
      <c r="W9917" t="s">
        <v>54</v>
      </c>
      <c r="X9917" t="s">
        <v>47581</v>
      </c>
      <c r="Y9917" t="s">
        <v>81</v>
      </c>
      <c r="Z9917" s="1">
        <v>45135</v>
      </c>
      <c r="AA9917" s="2">
        <v>0.1012037037037037</v>
      </c>
      <c r="AB9917" s="2">
        <v>0.43806712962962963</v>
      </c>
      <c r="AC9917" t="s">
        <v>44</v>
      </c>
      <c r="AD9917" t="s">
        <v>45</v>
      </c>
      <c r="AE9917" t="s">
        <v>45</v>
      </c>
      <c r="AF9917">
        <v>122</v>
      </c>
    </row>
    <row r="9918" spans="1:32">
      <c r="A9918">
        <v>36902</v>
      </c>
      <c r="B9918">
        <v>36002</v>
      </c>
      <c r="C9918" t="s">
        <v>655</v>
      </c>
      <c r="D9918" t="s">
        <v>546</v>
      </c>
      <c r="E9918" t="s">
        <v>48</v>
      </c>
      <c r="F9918" t="s">
        <v>47582</v>
      </c>
      <c r="G9918" t="s">
        <v>47583</v>
      </c>
      <c r="H9918" t="s">
        <v>309</v>
      </c>
      <c r="I9918" s="1">
        <v>37729</v>
      </c>
      <c r="J9918" t="s">
        <v>47584</v>
      </c>
      <c r="K9918" t="s">
        <v>47585</v>
      </c>
      <c r="L9918">
        <v>66139</v>
      </c>
      <c r="M9918" t="s">
        <v>309</v>
      </c>
      <c r="N9918" s="1">
        <v>45130</v>
      </c>
      <c r="O9918" s="1">
        <v>45134</v>
      </c>
      <c r="P9918">
        <v>84</v>
      </c>
      <c r="Q9918">
        <v>4</v>
      </c>
      <c r="R9918" t="s">
        <v>40</v>
      </c>
      <c r="S9918">
        <v>2</v>
      </c>
      <c r="T9918">
        <v>1</v>
      </c>
      <c r="U9918">
        <v>4</v>
      </c>
      <c r="V9918">
        <v>1000</v>
      </c>
      <c r="W9918" t="s">
        <v>54</v>
      </c>
      <c r="X9918" t="s">
        <v>47586</v>
      </c>
      <c r="Y9918" t="s">
        <v>6</v>
      </c>
      <c r="Z9918" s="1">
        <v>45103</v>
      </c>
      <c r="AA9918" s="2">
        <v>0.4148148148148148</v>
      </c>
      <c r="AB9918" s="2">
        <v>0.15083333333333335</v>
      </c>
      <c r="AC9918" t="s">
        <v>45</v>
      </c>
      <c r="AD9918" t="s">
        <v>44</v>
      </c>
      <c r="AE9918" t="s">
        <v>44</v>
      </c>
      <c r="AF9918">
        <v>250</v>
      </c>
    </row>
    <row r="9919" spans="1:32">
      <c r="A9919">
        <v>36904</v>
      </c>
      <c r="B9919">
        <v>36004</v>
      </c>
      <c r="C9919" t="s">
        <v>5703</v>
      </c>
      <c r="D9919" t="s">
        <v>277</v>
      </c>
      <c r="E9919" t="s">
        <v>48</v>
      </c>
      <c r="F9919" t="s">
        <v>47587</v>
      </c>
      <c r="G9919" t="s">
        <v>47588</v>
      </c>
      <c r="H9919" t="s">
        <v>179</v>
      </c>
      <c r="I9919" s="1">
        <v>32603</v>
      </c>
      <c r="J9919" t="s">
        <v>47589</v>
      </c>
      <c r="K9919" t="s">
        <v>38749</v>
      </c>
      <c r="L9919">
        <v>52748</v>
      </c>
      <c r="M9919" t="s">
        <v>179</v>
      </c>
      <c r="N9919" s="1">
        <v>45149</v>
      </c>
      <c r="O9919" s="1">
        <v>45150</v>
      </c>
      <c r="P9919">
        <v>27</v>
      </c>
      <c r="Q9919">
        <v>2</v>
      </c>
      <c r="R9919" t="s">
        <v>40</v>
      </c>
      <c r="S9919">
        <v>4</v>
      </c>
      <c r="T9919">
        <v>2</v>
      </c>
      <c r="U9919">
        <v>1</v>
      </c>
      <c r="V9919">
        <v>244</v>
      </c>
      <c r="W9919" t="s">
        <v>41</v>
      </c>
      <c r="X9919" t="s">
        <v>47590</v>
      </c>
      <c r="Y9919" t="s">
        <v>6</v>
      </c>
      <c r="Z9919" s="1">
        <v>45136</v>
      </c>
      <c r="AA9919" s="2">
        <v>0.68481481481481488</v>
      </c>
      <c r="AB9919" s="2">
        <v>0.25390046296296298</v>
      </c>
      <c r="AC9919" t="s">
        <v>45</v>
      </c>
      <c r="AD9919" t="s">
        <v>45</v>
      </c>
      <c r="AE9919" t="s">
        <v>45</v>
      </c>
      <c r="AF9919">
        <v>244</v>
      </c>
    </row>
    <row r="9920" spans="1:32">
      <c r="A9920">
        <v>36905</v>
      </c>
      <c r="B9920">
        <v>36005</v>
      </c>
      <c r="C9920" t="s">
        <v>881</v>
      </c>
      <c r="D9920" t="s">
        <v>13814</v>
      </c>
      <c r="E9920" t="s">
        <v>34</v>
      </c>
      <c r="F9920" t="s">
        <v>47591</v>
      </c>
      <c r="G9920" t="s">
        <v>47592</v>
      </c>
      <c r="H9920" t="s">
        <v>156</v>
      </c>
      <c r="I9920" s="1">
        <v>35338</v>
      </c>
      <c r="J9920" t="s">
        <v>47593</v>
      </c>
      <c r="K9920" t="s">
        <v>47594</v>
      </c>
      <c r="L9920">
        <v>34279</v>
      </c>
      <c r="M9920" t="s">
        <v>156</v>
      </c>
      <c r="N9920" s="1">
        <v>45190</v>
      </c>
      <c r="O9920" s="1">
        <v>45193</v>
      </c>
      <c r="P9920">
        <v>77</v>
      </c>
      <c r="Q9920">
        <v>4</v>
      </c>
      <c r="R9920" t="s">
        <v>63</v>
      </c>
      <c r="S9920">
        <v>4</v>
      </c>
      <c r="T9920">
        <v>2</v>
      </c>
      <c r="U9920">
        <v>3</v>
      </c>
      <c r="V9920">
        <v>219</v>
      </c>
      <c r="W9920" t="s">
        <v>54</v>
      </c>
      <c r="X9920" t="s">
        <v>47595</v>
      </c>
      <c r="Y9920" t="s">
        <v>81</v>
      </c>
      <c r="Z9920" s="1">
        <v>45168</v>
      </c>
      <c r="AA9920" s="2">
        <v>0.39200231481481485</v>
      </c>
      <c r="AB9920" s="2">
        <v>0.88780092592592597</v>
      </c>
      <c r="AC9920" t="s">
        <v>45</v>
      </c>
      <c r="AD9920" t="s">
        <v>45</v>
      </c>
      <c r="AE9920" t="s">
        <v>45</v>
      </c>
      <c r="AF9920">
        <v>73</v>
      </c>
    </row>
    <row r="9921" spans="1:32">
      <c r="A9921">
        <v>36906</v>
      </c>
      <c r="B9921">
        <v>36006</v>
      </c>
      <c r="C9921" t="s">
        <v>2105</v>
      </c>
      <c r="D9921" t="s">
        <v>1790</v>
      </c>
      <c r="E9921" t="s">
        <v>34</v>
      </c>
      <c r="F9921" t="s">
        <v>47596</v>
      </c>
      <c r="G9921" t="s">
        <v>47597</v>
      </c>
      <c r="H9921" t="s">
        <v>129</v>
      </c>
      <c r="I9921" s="1">
        <v>38415</v>
      </c>
      <c r="J9921" t="s">
        <v>47598</v>
      </c>
      <c r="K9921" t="s">
        <v>47599</v>
      </c>
      <c r="L9921">
        <v>28561</v>
      </c>
      <c r="M9921" t="s">
        <v>129</v>
      </c>
      <c r="N9921" s="1">
        <v>45263</v>
      </c>
      <c r="O9921" s="1">
        <v>45267</v>
      </c>
      <c r="P9921">
        <v>75</v>
      </c>
      <c r="Q9921">
        <v>3</v>
      </c>
      <c r="R9921" t="s">
        <v>40</v>
      </c>
      <c r="S9921">
        <v>1</v>
      </c>
      <c r="T9921">
        <v>0</v>
      </c>
      <c r="U9921">
        <v>4</v>
      </c>
      <c r="V9921">
        <v>880</v>
      </c>
      <c r="W9921" t="s">
        <v>41</v>
      </c>
      <c r="X9921" t="s">
        <v>47600</v>
      </c>
      <c r="Y9921" t="s">
        <v>65</v>
      </c>
      <c r="Z9921" s="1">
        <v>45243</v>
      </c>
      <c r="AA9921" s="2">
        <v>0.13116898148148148</v>
      </c>
      <c r="AB9921" s="2">
        <v>0.74143518518518514</v>
      </c>
      <c r="AC9921" t="s">
        <v>44</v>
      </c>
      <c r="AD9921" t="s">
        <v>44</v>
      </c>
      <c r="AE9921" t="s">
        <v>45</v>
      </c>
      <c r="AF9921">
        <v>220</v>
      </c>
    </row>
    <row r="9922" spans="1:32">
      <c r="A9922">
        <v>36911</v>
      </c>
      <c r="B9922">
        <v>36011</v>
      </c>
      <c r="C9922" t="s">
        <v>3397</v>
      </c>
      <c r="D9922" t="s">
        <v>2605</v>
      </c>
      <c r="E9922" t="s">
        <v>48</v>
      </c>
      <c r="F9922" t="s">
        <v>47601</v>
      </c>
      <c r="G9922" t="s">
        <v>47602</v>
      </c>
      <c r="H9922" t="s">
        <v>941</v>
      </c>
      <c r="I9922" s="1">
        <v>33863</v>
      </c>
      <c r="J9922" t="s">
        <v>47603</v>
      </c>
      <c r="K9922" t="s">
        <v>47604</v>
      </c>
      <c r="L9922">
        <v>96847</v>
      </c>
      <c r="M9922" t="s">
        <v>941</v>
      </c>
      <c r="N9922" s="1">
        <v>45128</v>
      </c>
      <c r="O9922" s="1">
        <v>45130</v>
      </c>
      <c r="P9922">
        <v>17</v>
      </c>
      <c r="Q9922">
        <v>1</v>
      </c>
      <c r="R9922" t="s">
        <v>63</v>
      </c>
      <c r="S9922">
        <v>4</v>
      </c>
      <c r="T9922">
        <v>0</v>
      </c>
      <c r="U9922">
        <v>2</v>
      </c>
      <c r="V9922">
        <v>160</v>
      </c>
      <c r="W9922" t="s">
        <v>54</v>
      </c>
      <c r="X9922" t="s">
        <v>47605</v>
      </c>
      <c r="Y9922" t="s">
        <v>43</v>
      </c>
      <c r="Z9922" s="1">
        <v>45103</v>
      </c>
      <c r="AA9922" s="2">
        <v>0.39803240740740736</v>
      </c>
      <c r="AB9922" s="2">
        <v>0.98820601851851853</v>
      </c>
      <c r="AC9922" t="s">
        <v>45</v>
      </c>
      <c r="AD9922" t="s">
        <v>45</v>
      </c>
      <c r="AE9922" t="s">
        <v>45</v>
      </c>
      <c r="AF9922">
        <v>80</v>
      </c>
    </row>
    <row r="9923" spans="1:32">
      <c r="A9923">
        <v>36912</v>
      </c>
      <c r="B9923">
        <v>36012</v>
      </c>
      <c r="C9923" t="s">
        <v>139</v>
      </c>
      <c r="D9923" t="s">
        <v>4523</v>
      </c>
      <c r="E9923" t="s">
        <v>48</v>
      </c>
      <c r="F9923" t="s">
        <v>47606</v>
      </c>
      <c r="G9923">
        <v>3725422795</v>
      </c>
      <c r="H9923" t="s">
        <v>725</v>
      </c>
      <c r="I9923" s="1">
        <v>31611</v>
      </c>
      <c r="J9923" t="s">
        <v>47607</v>
      </c>
      <c r="K9923" t="s">
        <v>47608</v>
      </c>
      <c r="L9923">
        <v>91593</v>
      </c>
      <c r="M9923" t="s">
        <v>725</v>
      </c>
      <c r="N9923" s="1">
        <v>45235</v>
      </c>
      <c r="O9923" s="1">
        <v>45236</v>
      </c>
      <c r="P9923">
        <v>65</v>
      </c>
      <c r="Q9923">
        <v>3</v>
      </c>
      <c r="R9923" t="s">
        <v>63</v>
      </c>
      <c r="S9923">
        <v>4</v>
      </c>
      <c r="T9923">
        <v>2</v>
      </c>
      <c r="U9923">
        <v>1</v>
      </c>
      <c r="V9923">
        <v>70</v>
      </c>
      <c r="W9923" t="s">
        <v>41</v>
      </c>
      <c r="X9923" t="s">
        <v>47609</v>
      </c>
      <c r="Y9923" t="s">
        <v>81</v>
      </c>
      <c r="Z9923" s="1">
        <v>45218</v>
      </c>
      <c r="AA9923" s="2">
        <v>0.45324074074074078</v>
      </c>
      <c r="AB9923" s="2">
        <v>0.89390046296296299</v>
      </c>
      <c r="AC9923" t="s">
        <v>45</v>
      </c>
      <c r="AD9923" t="s">
        <v>45</v>
      </c>
      <c r="AE9923" t="s">
        <v>44</v>
      </c>
      <c r="AF9923">
        <v>70</v>
      </c>
    </row>
    <row r="9924" spans="1:32">
      <c r="A9924">
        <v>36923</v>
      </c>
      <c r="B9924">
        <v>36023</v>
      </c>
      <c r="C9924" t="s">
        <v>371</v>
      </c>
      <c r="D9924" t="s">
        <v>24769</v>
      </c>
      <c r="E9924" t="s">
        <v>34</v>
      </c>
      <c r="F9924" t="s">
        <v>47610</v>
      </c>
      <c r="G9924" t="s">
        <v>47611</v>
      </c>
      <c r="H9924" t="s">
        <v>60</v>
      </c>
      <c r="I9924" s="1">
        <v>19654</v>
      </c>
      <c r="J9924" t="s">
        <v>47612</v>
      </c>
      <c r="K9924" t="s">
        <v>47613</v>
      </c>
      <c r="L9924">
        <v>20165</v>
      </c>
      <c r="M9924" t="s">
        <v>60</v>
      </c>
      <c r="N9924" s="1">
        <v>45263</v>
      </c>
      <c r="O9924" s="1">
        <v>45265</v>
      </c>
      <c r="P9924">
        <v>47</v>
      </c>
      <c r="Q9924">
        <v>2</v>
      </c>
      <c r="R9924" t="s">
        <v>63</v>
      </c>
      <c r="S9924">
        <v>1</v>
      </c>
      <c r="T9924">
        <v>1</v>
      </c>
      <c r="U9924">
        <v>2</v>
      </c>
      <c r="V9924">
        <v>146</v>
      </c>
      <c r="W9924" t="s">
        <v>54</v>
      </c>
      <c r="X9924" t="s">
        <v>47614</v>
      </c>
      <c r="Y9924" t="s">
        <v>43</v>
      </c>
      <c r="Z9924" s="1">
        <v>45240</v>
      </c>
      <c r="AA9924" s="2">
        <v>0.3552777777777778</v>
      </c>
      <c r="AB9924" s="2">
        <v>0.47848379629629628</v>
      </c>
      <c r="AC9924" t="s">
        <v>44</v>
      </c>
      <c r="AD9924" t="s">
        <v>45</v>
      </c>
      <c r="AE9924" t="s">
        <v>44</v>
      </c>
      <c r="AF9924">
        <v>73</v>
      </c>
    </row>
    <row r="9925" spans="1:32">
      <c r="A9925">
        <v>36924</v>
      </c>
      <c r="B9925">
        <v>36024</v>
      </c>
      <c r="C9925" t="s">
        <v>1255</v>
      </c>
      <c r="D9925" t="s">
        <v>47615</v>
      </c>
      <c r="E9925" t="s">
        <v>34</v>
      </c>
      <c r="F9925" t="s">
        <v>47616</v>
      </c>
      <c r="G9925" t="s">
        <v>47617</v>
      </c>
      <c r="H9925" t="s">
        <v>317</v>
      </c>
      <c r="I9925" s="1">
        <v>30001</v>
      </c>
      <c r="J9925" t="s">
        <v>47618</v>
      </c>
      <c r="K9925" t="s">
        <v>16828</v>
      </c>
      <c r="L9925">
        <v>80242</v>
      </c>
      <c r="M9925" t="s">
        <v>317</v>
      </c>
      <c r="N9925" s="1">
        <v>45052</v>
      </c>
      <c r="O9925" s="1">
        <v>45057</v>
      </c>
      <c r="P9925">
        <v>31</v>
      </c>
      <c r="Q9925">
        <v>2</v>
      </c>
      <c r="R9925" t="s">
        <v>53</v>
      </c>
      <c r="S9925">
        <v>4</v>
      </c>
      <c r="T9925">
        <v>0</v>
      </c>
      <c r="U9925">
        <v>5</v>
      </c>
      <c r="V9925">
        <v>710</v>
      </c>
      <c r="W9925" t="s">
        <v>41</v>
      </c>
      <c r="X9925" t="s">
        <v>47619</v>
      </c>
      <c r="Y9925" t="s">
        <v>65</v>
      </c>
      <c r="Z9925" s="1">
        <v>45033</v>
      </c>
      <c r="AA9925" s="2">
        <v>0.3894097222222222</v>
      </c>
      <c r="AB9925" s="2">
        <v>0.94747685185185182</v>
      </c>
      <c r="AC9925" t="s">
        <v>45</v>
      </c>
      <c r="AD9925" t="s">
        <v>44</v>
      </c>
      <c r="AE9925" t="s">
        <v>44</v>
      </c>
      <c r="AF9925">
        <v>142</v>
      </c>
    </row>
    <row r="9926" spans="1:32">
      <c r="A9926">
        <v>36927</v>
      </c>
      <c r="B9926">
        <v>36027</v>
      </c>
      <c r="C9926" t="s">
        <v>2397</v>
      </c>
      <c r="D9926" t="s">
        <v>25227</v>
      </c>
      <c r="E9926" t="s">
        <v>34</v>
      </c>
      <c r="F9926" t="s">
        <v>47620</v>
      </c>
      <c r="G9926" t="s">
        <v>47621</v>
      </c>
      <c r="H9926" t="s">
        <v>135</v>
      </c>
      <c r="I9926" s="1">
        <v>23407</v>
      </c>
      <c r="J9926" t="s">
        <v>47622</v>
      </c>
      <c r="K9926" t="s">
        <v>47623</v>
      </c>
      <c r="L9926">
        <v>95312</v>
      </c>
      <c r="M9926" t="s">
        <v>135</v>
      </c>
      <c r="N9926" s="1">
        <v>45306</v>
      </c>
      <c r="O9926" s="1">
        <v>45310</v>
      </c>
      <c r="P9926">
        <v>32</v>
      </c>
      <c r="Q9926">
        <v>2</v>
      </c>
      <c r="R9926" t="s">
        <v>63</v>
      </c>
      <c r="S9926">
        <v>3</v>
      </c>
      <c r="T9926">
        <v>1</v>
      </c>
      <c r="U9926">
        <v>4</v>
      </c>
      <c r="V9926">
        <v>260</v>
      </c>
      <c r="W9926" t="s">
        <v>41</v>
      </c>
      <c r="X9926" t="s">
        <v>47624</v>
      </c>
      <c r="Y9926" t="s">
        <v>43</v>
      </c>
      <c r="Z9926" s="1">
        <v>45269</v>
      </c>
      <c r="AA9926" s="2">
        <v>0.66865740740740742</v>
      </c>
      <c r="AB9926" s="2">
        <v>0.33321759259259259</v>
      </c>
      <c r="AC9926" t="s">
        <v>44</v>
      </c>
      <c r="AD9926" t="s">
        <v>44</v>
      </c>
      <c r="AE9926" t="s">
        <v>44</v>
      </c>
      <c r="AF9926">
        <v>65</v>
      </c>
    </row>
    <row r="9927" spans="1:32">
      <c r="A9927">
        <v>36928</v>
      </c>
      <c r="B9927">
        <v>36028</v>
      </c>
      <c r="C9927" t="s">
        <v>2415</v>
      </c>
      <c r="D9927" t="s">
        <v>4428</v>
      </c>
      <c r="E9927" t="s">
        <v>34</v>
      </c>
      <c r="F9927" t="s">
        <v>47625</v>
      </c>
      <c r="G9927" t="s">
        <v>47626</v>
      </c>
      <c r="H9927" t="s">
        <v>272</v>
      </c>
      <c r="I9927" s="1">
        <v>32870</v>
      </c>
      <c r="J9927" t="s">
        <v>47627</v>
      </c>
      <c r="K9927" t="s">
        <v>47628</v>
      </c>
      <c r="L9927">
        <v>6152</v>
      </c>
      <c r="M9927" t="s">
        <v>272</v>
      </c>
      <c r="N9927" s="1">
        <v>44975</v>
      </c>
      <c r="O9927" s="1">
        <v>44978</v>
      </c>
      <c r="P9927">
        <v>1</v>
      </c>
      <c r="Q9927">
        <v>1</v>
      </c>
      <c r="R9927" t="s">
        <v>53</v>
      </c>
      <c r="S9927">
        <v>2</v>
      </c>
      <c r="T9927">
        <v>2</v>
      </c>
      <c r="U9927">
        <v>3</v>
      </c>
      <c r="V9927">
        <v>447</v>
      </c>
      <c r="W9927" t="s">
        <v>41</v>
      </c>
      <c r="X9927" t="s">
        <v>47629</v>
      </c>
      <c r="Y9927" t="s">
        <v>6</v>
      </c>
      <c r="Z9927" s="1">
        <v>44960</v>
      </c>
      <c r="AA9927" s="2">
        <v>0.2804166666666667</v>
      </c>
      <c r="AB9927" s="2">
        <v>0.8924537037037038</v>
      </c>
      <c r="AC9927" t="s">
        <v>44</v>
      </c>
      <c r="AD9927" t="s">
        <v>45</v>
      </c>
      <c r="AE9927" t="s">
        <v>44</v>
      </c>
      <c r="AF9927">
        <v>149</v>
      </c>
    </row>
    <row r="9928" spans="1:32">
      <c r="A9928">
        <v>36932</v>
      </c>
      <c r="B9928">
        <v>36032</v>
      </c>
      <c r="C9928" t="s">
        <v>571</v>
      </c>
      <c r="D9928" t="s">
        <v>2599</v>
      </c>
      <c r="E9928" t="s">
        <v>48</v>
      </c>
      <c r="F9928" t="s">
        <v>47630</v>
      </c>
      <c r="G9928" t="s">
        <v>47631</v>
      </c>
      <c r="H9928" t="s">
        <v>317</v>
      </c>
      <c r="I9928" s="1">
        <v>22072</v>
      </c>
      <c r="J9928" t="s">
        <v>47632</v>
      </c>
      <c r="K9928" t="s">
        <v>47633</v>
      </c>
      <c r="L9928">
        <v>12404</v>
      </c>
      <c r="M9928" t="s">
        <v>317</v>
      </c>
      <c r="N9928" s="1">
        <v>45053</v>
      </c>
      <c r="O9928" s="1">
        <v>45055</v>
      </c>
      <c r="P9928">
        <v>66</v>
      </c>
      <c r="Q9928">
        <v>3</v>
      </c>
      <c r="R9928" t="s">
        <v>40</v>
      </c>
      <c r="S9928">
        <v>2</v>
      </c>
      <c r="T9928">
        <v>1</v>
      </c>
      <c r="U9928">
        <v>2</v>
      </c>
      <c r="V9928">
        <v>488</v>
      </c>
      <c r="W9928" t="s">
        <v>41</v>
      </c>
      <c r="X9928" t="s">
        <v>47634</v>
      </c>
      <c r="Y9928" t="s">
        <v>43</v>
      </c>
      <c r="Z9928" s="1">
        <v>45040</v>
      </c>
      <c r="AA9928" s="2">
        <v>0.67508101851851843</v>
      </c>
      <c r="AB9928" s="2">
        <v>0.95438657407407401</v>
      </c>
      <c r="AC9928" t="s">
        <v>45</v>
      </c>
      <c r="AD9928" t="s">
        <v>44</v>
      </c>
      <c r="AE9928" t="s">
        <v>44</v>
      </c>
      <c r="AF9928">
        <v>244</v>
      </c>
    </row>
    <row r="9929" spans="1:32">
      <c r="A9929">
        <v>36933</v>
      </c>
      <c r="B9929">
        <v>36033</v>
      </c>
      <c r="C9929" t="s">
        <v>1015</v>
      </c>
      <c r="D9929" t="s">
        <v>126</v>
      </c>
      <c r="E9929" t="s">
        <v>34</v>
      </c>
      <c r="F9929" t="s">
        <v>47635</v>
      </c>
      <c r="G9929" t="s">
        <v>47636</v>
      </c>
      <c r="H9929" t="s">
        <v>50</v>
      </c>
      <c r="I9929" s="1">
        <v>20161</v>
      </c>
      <c r="J9929" t="s">
        <v>47637</v>
      </c>
      <c r="K9929" t="s">
        <v>4238</v>
      </c>
      <c r="L9929">
        <v>33688</v>
      </c>
      <c r="M9929" t="s">
        <v>50</v>
      </c>
      <c r="N9929" s="1">
        <v>45181</v>
      </c>
      <c r="O9929" s="1">
        <v>45185</v>
      </c>
      <c r="P9929">
        <v>48</v>
      </c>
      <c r="Q9929">
        <v>2</v>
      </c>
      <c r="R9929" t="s">
        <v>40</v>
      </c>
      <c r="S9929">
        <v>4</v>
      </c>
      <c r="T9929">
        <v>2</v>
      </c>
      <c r="U9929">
        <v>4</v>
      </c>
      <c r="V9929">
        <v>800</v>
      </c>
      <c r="W9929" t="s">
        <v>41</v>
      </c>
      <c r="X9929" t="s">
        <v>47638</v>
      </c>
      <c r="Y9929" t="s">
        <v>43</v>
      </c>
      <c r="Z9929" s="1">
        <v>45174</v>
      </c>
      <c r="AA9929" s="2">
        <v>0.8377662037037038</v>
      </c>
      <c r="AB9929" s="2">
        <v>0.86827546296296287</v>
      </c>
      <c r="AC9929" t="s">
        <v>45</v>
      </c>
      <c r="AD9929" t="s">
        <v>44</v>
      </c>
      <c r="AE9929" t="s">
        <v>45</v>
      </c>
      <c r="AF9929">
        <v>200</v>
      </c>
    </row>
    <row r="9930" spans="1:32">
      <c r="A9930">
        <v>36934</v>
      </c>
      <c r="B9930">
        <v>36034</v>
      </c>
      <c r="C9930" t="s">
        <v>1233</v>
      </c>
      <c r="D9930" t="s">
        <v>57</v>
      </c>
      <c r="E9930" t="s">
        <v>48</v>
      </c>
      <c r="F9930" t="s">
        <v>37661</v>
      </c>
      <c r="G9930" t="s">
        <v>47639</v>
      </c>
      <c r="H9930" t="s">
        <v>418</v>
      </c>
      <c r="I9930" s="1">
        <v>27843</v>
      </c>
      <c r="J9930" t="s">
        <v>47640</v>
      </c>
      <c r="K9930" t="s">
        <v>43023</v>
      </c>
      <c r="L9930">
        <v>59961</v>
      </c>
      <c r="M9930" t="s">
        <v>418</v>
      </c>
      <c r="N9930" s="1">
        <v>45165</v>
      </c>
      <c r="O9930" s="1">
        <v>45166</v>
      </c>
      <c r="P9930">
        <v>87</v>
      </c>
      <c r="Q9930">
        <v>4</v>
      </c>
      <c r="R9930" t="s">
        <v>40</v>
      </c>
      <c r="S9930">
        <v>3</v>
      </c>
      <c r="T9930">
        <v>1</v>
      </c>
      <c r="U9930">
        <v>1</v>
      </c>
      <c r="V9930">
        <v>205</v>
      </c>
      <c r="W9930" t="s">
        <v>54</v>
      </c>
      <c r="X9930" t="s">
        <v>47641</v>
      </c>
      <c r="Y9930" t="s">
        <v>6</v>
      </c>
      <c r="Z9930" s="1">
        <v>45145</v>
      </c>
      <c r="AA9930" s="2">
        <v>0.53671296296296289</v>
      </c>
      <c r="AB9930" s="2">
        <v>0.97803240740740749</v>
      </c>
      <c r="AC9930" t="s">
        <v>45</v>
      </c>
      <c r="AD9930" t="s">
        <v>44</v>
      </c>
      <c r="AE9930" t="s">
        <v>44</v>
      </c>
      <c r="AF9930">
        <v>205</v>
      </c>
    </row>
    <row r="9931" spans="1:32">
      <c r="A9931">
        <v>36936</v>
      </c>
      <c r="B9931">
        <v>36036</v>
      </c>
      <c r="C9931" t="s">
        <v>409</v>
      </c>
      <c r="D9931" t="s">
        <v>33154</v>
      </c>
      <c r="E9931" t="s">
        <v>34</v>
      </c>
      <c r="F9931" t="s">
        <v>47642</v>
      </c>
      <c r="G9931" t="s">
        <v>47643</v>
      </c>
      <c r="H9931" t="s">
        <v>725</v>
      </c>
      <c r="I9931" s="1">
        <v>25410</v>
      </c>
      <c r="J9931" t="s">
        <v>47644</v>
      </c>
      <c r="K9931" t="s">
        <v>13009</v>
      </c>
      <c r="L9931">
        <v>37332</v>
      </c>
      <c r="M9931" t="s">
        <v>725</v>
      </c>
      <c r="N9931" s="1">
        <v>44997</v>
      </c>
      <c r="O9931" s="1">
        <v>44999</v>
      </c>
      <c r="P9931">
        <v>69</v>
      </c>
      <c r="Q9931">
        <v>3</v>
      </c>
      <c r="R9931" t="s">
        <v>40</v>
      </c>
      <c r="S9931">
        <v>1</v>
      </c>
      <c r="T9931">
        <v>0</v>
      </c>
      <c r="U9931">
        <v>2</v>
      </c>
      <c r="V9931">
        <v>460</v>
      </c>
      <c r="W9931" t="s">
        <v>54</v>
      </c>
      <c r="X9931" t="s">
        <v>47645</v>
      </c>
      <c r="Y9931" t="s">
        <v>65</v>
      </c>
      <c r="Z9931" s="1">
        <v>44969</v>
      </c>
      <c r="AA9931" s="2">
        <v>0.98766203703703714</v>
      </c>
      <c r="AB9931" s="2">
        <v>0.99087962962962972</v>
      </c>
      <c r="AC9931" t="s">
        <v>45</v>
      </c>
      <c r="AD9931" t="s">
        <v>44</v>
      </c>
      <c r="AE9931" t="s">
        <v>44</v>
      </c>
      <c r="AF9931">
        <v>230</v>
      </c>
    </row>
    <row r="9932" spans="1:32">
      <c r="A9932">
        <v>36937</v>
      </c>
      <c r="B9932">
        <v>36037</v>
      </c>
      <c r="C9932" t="s">
        <v>571</v>
      </c>
      <c r="D9932" t="s">
        <v>889</v>
      </c>
      <c r="E9932" t="s">
        <v>34</v>
      </c>
      <c r="F9932" t="s">
        <v>47646</v>
      </c>
      <c r="G9932" t="s">
        <v>47647</v>
      </c>
      <c r="H9932" t="s">
        <v>94</v>
      </c>
      <c r="I9932" s="1">
        <v>19026</v>
      </c>
      <c r="J9932" t="s">
        <v>47648</v>
      </c>
      <c r="K9932" t="s">
        <v>47649</v>
      </c>
      <c r="L9932">
        <v>97568</v>
      </c>
      <c r="M9932" t="s">
        <v>94</v>
      </c>
      <c r="N9932" s="1">
        <v>45218</v>
      </c>
      <c r="O9932" s="1">
        <v>45223</v>
      </c>
      <c r="P9932">
        <v>26</v>
      </c>
      <c r="Q9932">
        <v>2</v>
      </c>
      <c r="R9932" t="s">
        <v>63</v>
      </c>
      <c r="S9932">
        <v>4</v>
      </c>
      <c r="T9932">
        <v>1</v>
      </c>
      <c r="U9932">
        <v>5</v>
      </c>
      <c r="V9932">
        <v>345</v>
      </c>
      <c r="W9932" t="s">
        <v>54</v>
      </c>
      <c r="X9932" t="s">
        <v>47650</v>
      </c>
      <c r="Y9932" t="s">
        <v>6</v>
      </c>
      <c r="Z9932" s="1">
        <v>45199</v>
      </c>
      <c r="AA9932" s="2">
        <v>0.6595833333333333</v>
      </c>
      <c r="AB9932" s="2">
        <v>0.65613425925925928</v>
      </c>
      <c r="AC9932" t="s">
        <v>44</v>
      </c>
      <c r="AD9932" t="s">
        <v>44</v>
      </c>
      <c r="AE9932" t="s">
        <v>44</v>
      </c>
      <c r="AF9932">
        <v>69</v>
      </c>
    </row>
    <row r="9933" spans="1:32">
      <c r="A9933">
        <v>36938</v>
      </c>
      <c r="B9933">
        <v>36038</v>
      </c>
      <c r="C9933" t="s">
        <v>2144</v>
      </c>
      <c r="D9933" t="s">
        <v>2605</v>
      </c>
      <c r="E9933" t="s">
        <v>48</v>
      </c>
      <c r="F9933" t="s">
        <v>47651</v>
      </c>
      <c r="G9933">
        <f>1-507-236-4376</f>
        <v>-5118</v>
      </c>
      <c r="H9933" t="s">
        <v>171</v>
      </c>
      <c r="I9933" s="1">
        <v>23274</v>
      </c>
      <c r="J9933" t="s">
        <v>47652</v>
      </c>
      <c r="K9933" t="s">
        <v>47653</v>
      </c>
      <c r="L9933">
        <v>16292</v>
      </c>
      <c r="M9933" t="s">
        <v>171</v>
      </c>
      <c r="N9933" s="1">
        <v>45223</v>
      </c>
      <c r="O9933" s="1">
        <v>45228</v>
      </c>
      <c r="P9933">
        <v>26</v>
      </c>
      <c r="Q9933">
        <v>2</v>
      </c>
      <c r="R9933" t="s">
        <v>63</v>
      </c>
      <c r="S9933">
        <v>1</v>
      </c>
      <c r="T9933">
        <v>0</v>
      </c>
      <c r="U9933">
        <v>5</v>
      </c>
      <c r="V9933">
        <v>395</v>
      </c>
      <c r="W9933" t="s">
        <v>41</v>
      </c>
      <c r="X9933" t="s">
        <v>47654</v>
      </c>
      <c r="Y9933" t="s">
        <v>43</v>
      </c>
      <c r="Z9933" s="1">
        <v>45192</v>
      </c>
      <c r="AA9933" s="2">
        <v>7.5497685185185182E-2</v>
      </c>
      <c r="AB9933" s="2">
        <v>0.98759259259259258</v>
      </c>
      <c r="AC9933" t="s">
        <v>45</v>
      </c>
      <c r="AD9933" t="s">
        <v>44</v>
      </c>
      <c r="AE9933" t="s">
        <v>45</v>
      </c>
      <c r="AF9933">
        <v>79</v>
      </c>
    </row>
    <row r="9934" spans="1:32">
      <c r="A9934">
        <v>36940</v>
      </c>
      <c r="B9934">
        <v>36040</v>
      </c>
      <c r="C9934" t="s">
        <v>3162</v>
      </c>
      <c r="D9934" t="s">
        <v>1028</v>
      </c>
      <c r="E9934" t="s">
        <v>48</v>
      </c>
      <c r="F9934" t="s">
        <v>47655</v>
      </c>
      <c r="G9934" t="s">
        <v>47656</v>
      </c>
      <c r="H9934" t="s">
        <v>115</v>
      </c>
      <c r="I9934" s="1">
        <v>26743</v>
      </c>
      <c r="J9934" t="s">
        <v>47657</v>
      </c>
      <c r="K9934" t="s">
        <v>36733</v>
      </c>
      <c r="L9934">
        <v>50536</v>
      </c>
      <c r="M9934" t="s">
        <v>115</v>
      </c>
      <c r="N9934" s="1">
        <v>45189</v>
      </c>
      <c r="O9934" s="1">
        <v>45191</v>
      </c>
      <c r="P9934">
        <v>48</v>
      </c>
      <c r="Q9934">
        <v>2</v>
      </c>
      <c r="R9934" t="s">
        <v>40</v>
      </c>
      <c r="S9934">
        <v>1</v>
      </c>
      <c r="T9934">
        <v>0</v>
      </c>
      <c r="U9934">
        <v>2</v>
      </c>
      <c r="V9934">
        <v>402</v>
      </c>
      <c r="W9934" t="s">
        <v>41</v>
      </c>
      <c r="X9934" t="s">
        <v>47658</v>
      </c>
      <c r="Y9934" t="s">
        <v>65</v>
      </c>
      <c r="Z9934" s="1">
        <v>45179</v>
      </c>
      <c r="AA9934" s="2">
        <v>0.33037037037037037</v>
      </c>
      <c r="AB9934" s="2">
        <v>0.28917824074074078</v>
      </c>
      <c r="AC9934" t="s">
        <v>45</v>
      </c>
      <c r="AD9934" t="s">
        <v>45</v>
      </c>
      <c r="AE9934" t="s">
        <v>45</v>
      </c>
      <c r="AF9934">
        <v>201</v>
      </c>
    </row>
    <row r="9935" spans="1:32">
      <c r="A9935">
        <v>36943</v>
      </c>
      <c r="B9935">
        <v>36043</v>
      </c>
      <c r="C9935" t="s">
        <v>5236</v>
      </c>
      <c r="D9935" t="s">
        <v>8968</v>
      </c>
      <c r="E9935" t="s">
        <v>34</v>
      </c>
      <c r="F9935" t="s">
        <v>47659</v>
      </c>
      <c r="G9935" t="s">
        <v>47660</v>
      </c>
      <c r="H9935" t="s">
        <v>1442</v>
      </c>
      <c r="I9935" s="1">
        <v>23079</v>
      </c>
      <c r="J9935" t="s">
        <v>47661</v>
      </c>
      <c r="K9935" t="s">
        <v>47662</v>
      </c>
      <c r="L9935">
        <v>91334</v>
      </c>
      <c r="M9935" t="s">
        <v>1442</v>
      </c>
      <c r="N9935" s="1">
        <v>45012</v>
      </c>
      <c r="O9935" s="1">
        <v>45013</v>
      </c>
      <c r="P9935">
        <v>55</v>
      </c>
      <c r="Q9935">
        <v>3</v>
      </c>
      <c r="R9935" t="s">
        <v>53</v>
      </c>
      <c r="S9935">
        <v>1</v>
      </c>
      <c r="T9935">
        <v>0</v>
      </c>
      <c r="U9935">
        <v>1</v>
      </c>
      <c r="V9935">
        <v>120</v>
      </c>
      <c r="W9935" t="s">
        <v>54</v>
      </c>
      <c r="X9935" t="s">
        <v>47663</v>
      </c>
      <c r="Y9935" t="s">
        <v>65</v>
      </c>
      <c r="Z9935" s="1">
        <v>44975</v>
      </c>
      <c r="AA9935" s="2">
        <v>0.96615740740740741</v>
      </c>
      <c r="AB9935" s="2">
        <v>0.6293171296296296</v>
      </c>
      <c r="AC9935" t="s">
        <v>45</v>
      </c>
      <c r="AD9935" t="s">
        <v>44</v>
      </c>
      <c r="AE9935" t="s">
        <v>45</v>
      </c>
      <c r="AF9935">
        <v>120</v>
      </c>
    </row>
    <row r="9936" spans="1:32">
      <c r="A9936">
        <v>36944</v>
      </c>
      <c r="B9936">
        <v>36044</v>
      </c>
      <c r="C9936" t="s">
        <v>409</v>
      </c>
      <c r="D9936" t="s">
        <v>1368</v>
      </c>
      <c r="E9936" t="s">
        <v>34</v>
      </c>
      <c r="F9936" t="s">
        <v>47664</v>
      </c>
      <c r="G9936">
        <v>5309897539</v>
      </c>
      <c r="H9936" t="s">
        <v>209</v>
      </c>
      <c r="I9936" s="1">
        <v>35560</v>
      </c>
      <c r="J9936" t="s">
        <v>47665</v>
      </c>
      <c r="K9936" t="s">
        <v>47666</v>
      </c>
      <c r="L9936">
        <v>67220</v>
      </c>
      <c r="M9936" t="s">
        <v>209</v>
      </c>
      <c r="N9936" s="1">
        <v>45193</v>
      </c>
      <c r="O9936" s="1">
        <v>45195</v>
      </c>
      <c r="P9936">
        <v>28</v>
      </c>
      <c r="Q9936">
        <v>2</v>
      </c>
      <c r="R9936" t="s">
        <v>53</v>
      </c>
      <c r="S9936">
        <v>4</v>
      </c>
      <c r="T9936">
        <v>0</v>
      </c>
      <c r="U9936">
        <v>2</v>
      </c>
      <c r="V9936">
        <v>246</v>
      </c>
      <c r="W9936" t="s">
        <v>54</v>
      </c>
      <c r="X9936" t="s">
        <v>47667</v>
      </c>
      <c r="Y9936" t="s">
        <v>6</v>
      </c>
      <c r="Z9936" s="1">
        <v>45163</v>
      </c>
      <c r="AA9936" s="2">
        <v>0.98685185185185187</v>
      </c>
      <c r="AB9936" s="2">
        <v>0.75434027777777779</v>
      </c>
      <c r="AC9936" t="s">
        <v>45</v>
      </c>
      <c r="AD9936" t="s">
        <v>44</v>
      </c>
      <c r="AE9936" t="s">
        <v>45</v>
      </c>
      <c r="AF9936">
        <v>123</v>
      </c>
    </row>
    <row r="9937" spans="1:32">
      <c r="A9937">
        <v>36949</v>
      </c>
      <c r="B9937">
        <v>36049</v>
      </c>
      <c r="C9937" t="s">
        <v>945</v>
      </c>
      <c r="D9937" t="s">
        <v>2081</v>
      </c>
      <c r="E9937" t="s">
        <v>34</v>
      </c>
      <c r="F9937" t="s">
        <v>47668</v>
      </c>
      <c r="G9937" t="s">
        <v>47669</v>
      </c>
      <c r="H9937" t="s">
        <v>692</v>
      </c>
      <c r="I9937" s="1">
        <v>29040</v>
      </c>
      <c r="J9937" t="s">
        <v>47670</v>
      </c>
      <c r="K9937" t="s">
        <v>47671</v>
      </c>
      <c r="L9937">
        <v>58264</v>
      </c>
      <c r="M9937" t="s">
        <v>692</v>
      </c>
      <c r="N9937" s="1">
        <v>45267</v>
      </c>
      <c r="O9937" s="1">
        <v>45270</v>
      </c>
      <c r="P9937">
        <v>51</v>
      </c>
      <c r="Q9937">
        <v>3</v>
      </c>
      <c r="R9937" t="s">
        <v>40</v>
      </c>
      <c r="S9937">
        <v>2</v>
      </c>
      <c r="T9937">
        <v>2</v>
      </c>
      <c r="U9937">
        <v>3</v>
      </c>
      <c r="V9937">
        <v>660</v>
      </c>
      <c r="W9937" t="s">
        <v>41</v>
      </c>
      <c r="X9937" t="s">
        <v>47672</v>
      </c>
      <c r="Y9937" t="s">
        <v>6</v>
      </c>
      <c r="Z9937" s="1">
        <v>45261</v>
      </c>
      <c r="AA9937" s="2">
        <v>0.57590277777777776</v>
      </c>
      <c r="AB9937" s="2">
        <v>0.39194444444444443</v>
      </c>
      <c r="AC9937" t="s">
        <v>44</v>
      </c>
      <c r="AD9937" t="s">
        <v>44</v>
      </c>
      <c r="AE9937" t="s">
        <v>44</v>
      </c>
      <c r="AF9937">
        <v>220</v>
      </c>
    </row>
    <row r="9938" spans="1:32">
      <c r="A9938">
        <v>36951</v>
      </c>
      <c r="B9938">
        <v>36051</v>
      </c>
      <c r="C9938" t="s">
        <v>2616</v>
      </c>
      <c r="D9938" t="s">
        <v>385</v>
      </c>
      <c r="E9938" t="s">
        <v>48</v>
      </c>
      <c r="F9938" t="s">
        <v>47673</v>
      </c>
      <c r="G9938">
        <f>1-544-403-9088</f>
        <v>-10034</v>
      </c>
      <c r="H9938" t="s">
        <v>904</v>
      </c>
      <c r="I9938" s="1">
        <v>34267</v>
      </c>
      <c r="J9938" t="s">
        <v>47674</v>
      </c>
      <c r="K9938" t="s">
        <v>18389</v>
      </c>
      <c r="L9938">
        <v>35559</v>
      </c>
      <c r="M9938" t="s">
        <v>904</v>
      </c>
      <c r="N9938" s="1">
        <v>45085</v>
      </c>
      <c r="O9938" s="1">
        <v>45088</v>
      </c>
      <c r="P9938">
        <v>29</v>
      </c>
      <c r="Q9938">
        <v>2</v>
      </c>
      <c r="R9938" t="s">
        <v>63</v>
      </c>
      <c r="S9938">
        <v>4</v>
      </c>
      <c r="T9938">
        <v>0</v>
      </c>
      <c r="U9938">
        <v>3</v>
      </c>
      <c r="V9938">
        <v>204</v>
      </c>
      <c r="W9938" t="s">
        <v>41</v>
      </c>
      <c r="X9938" t="s">
        <v>47675</v>
      </c>
      <c r="Y9938" t="s">
        <v>6</v>
      </c>
      <c r="Z9938" s="1">
        <v>45050</v>
      </c>
      <c r="AA9938" s="2">
        <v>0.54822916666666666</v>
      </c>
      <c r="AB9938" s="2">
        <v>0.3564930555555556</v>
      </c>
      <c r="AC9938" t="s">
        <v>44</v>
      </c>
      <c r="AD9938" t="s">
        <v>45</v>
      </c>
      <c r="AE9938" t="s">
        <v>44</v>
      </c>
      <c r="AF9938">
        <v>68</v>
      </c>
    </row>
    <row r="9939" spans="1:32">
      <c r="A9939">
        <v>36952</v>
      </c>
      <c r="B9939">
        <v>36052</v>
      </c>
      <c r="C9939" t="s">
        <v>410</v>
      </c>
      <c r="D9939" t="s">
        <v>17288</v>
      </c>
      <c r="E9939" t="s">
        <v>48</v>
      </c>
      <c r="F9939" t="s">
        <v>47676</v>
      </c>
      <c r="G9939" t="s">
        <v>47677</v>
      </c>
      <c r="H9939" t="s">
        <v>60</v>
      </c>
      <c r="I9939" s="1">
        <v>35893</v>
      </c>
      <c r="J9939" t="s">
        <v>47678</v>
      </c>
      <c r="K9939" t="s">
        <v>12647</v>
      </c>
      <c r="L9939">
        <v>51765</v>
      </c>
      <c r="M9939" t="s">
        <v>60</v>
      </c>
      <c r="N9939" s="1">
        <v>45011</v>
      </c>
      <c r="O9939" s="1">
        <v>45012</v>
      </c>
      <c r="P9939">
        <v>68</v>
      </c>
      <c r="Q9939">
        <v>3</v>
      </c>
      <c r="R9939" t="s">
        <v>63</v>
      </c>
      <c r="S9939">
        <v>4</v>
      </c>
      <c r="T9939">
        <v>1</v>
      </c>
      <c r="U9939">
        <v>1</v>
      </c>
      <c r="V9939">
        <v>78</v>
      </c>
      <c r="W9939" t="s">
        <v>41</v>
      </c>
      <c r="X9939" t="s">
        <v>47679</v>
      </c>
      <c r="Y9939" t="s">
        <v>65</v>
      </c>
      <c r="Z9939" s="1">
        <v>45001</v>
      </c>
      <c r="AA9939" s="2">
        <v>0.80645833333333339</v>
      </c>
      <c r="AB9939" s="2">
        <v>0.48013888888888889</v>
      </c>
      <c r="AC9939" t="s">
        <v>44</v>
      </c>
      <c r="AD9939" t="s">
        <v>45</v>
      </c>
      <c r="AE9939" t="s">
        <v>45</v>
      </c>
      <c r="AF9939">
        <v>78</v>
      </c>
    </row>
    <row r="9940" spans="1:32">
      <c r="A9940">
        <v>36954</v>
      </c>
      <c r="B9940">
        <v>36054</v>
      </c>
      <c r="C9940" t="s">
        <v>18738</v>
      </c>
      <c r="D9940" t="s">
        <v>47</v>
      </c>
      <c r="E9940" t="s">
        <v>34</v>
      </c>
      <c r="F9940" t="s">
        <v>47680</v>
      </c>
      <c r="G9940" t="s">
        <v>47681</v>
      </c>
      <c r="H9940" t="s">
        <v>37</v>
      </c>
      <c r="I9940" s="1">
        <v>20400</v>
      </c>
      <c r="J9940" t="s">
        <v>47682</v>
      </c>
      <c r="K9940" t="s">
        <v>19754</v>
      </c>
      <c r="L9940">
        <v>54647</v>
      </c>
      <c r="M9940" t="s">
        <v>37</v>
      </c>
      <c r="N9940" s="1">
        <v>45146</v>
      </c>
      <c r="O9940" s="1">
        <v>45147</v>
      </c>
      <c r="P9940">
        <v>55</v>
      </c>
      <c r="Q9940">
        <v>3</v>
      </c>
      <c r="R9940" t="s">
        <v>53</v>
      </c>
      <c r="S9940">
        <v>4</v>
      </c>
      <c r="T9940">
        <v>2</v>
      </c>
      <c r="U9940">
        <v>1</v>
      </c>
      <c r="V9940">
        <v>129</v>
      </c>
      <c r="W9940" t="s">
        <v>54</v>
      </c>
      <c r="X9940" t="s">
        <v>47683</v>
      </c>
      <c r="Y9940" t="s">
        <v>65</v>
      </c>
      <c r="Z9940" s="1">
        <v>45130</v>
      </c>
      <c r="AA9940" s="2">
        <v>3.6342592592592593E-2</v>
      </c>
      <c r="AB9940" s="2">
        <v>0.54303240740740744</v>
      </c>
      <c r="AC9940" t="s">
        <v>44</v>
      </c>
      <c r="AD9940" t="s">
        <v>44</v>
      </c>
      <c r="AE9940" t="s">
        <v>45</v>
      </c>
      <c r="AF9940">
        <v>129</v>
      </c>
    </row>
    <row r="9941" spans="1:32">
      <c r="A9941">
        <v>36955</v>
      </c>
      <c r="B9941">
        <v>36055</v>
      </c>
      <c r="C9941" t="s">
        <v>11662</v>
      </c>
      <c r="D9941" t="s">
        <v>25551</v>
      </c>
      <c r="E9941" t="s">
        <v>48</v>
      </c>
      <c r="F9941" t="s">
        <v>47684</v>
      </c>
      <c r="G9941" t="s">
        <v>47685</v>
      </c>
      <c r="H9941" t="s">
        <v>457</v>
      </c>
      <c r="I9941" s="1">
        <v>30405</v>
      </c>
      <c r="J9941" t="s">
        <v>47686</v>
      </c>
      <c r="K9941" t="s">
        <v>8671</v>
      </c>
      <c r="L9941">
        <v>22940</v>
      </c>
      <c r="M9941" t="s">
        <v>457</v>
      </c>
      <c r="N9941" s="1">
        <v>45011</v>
      </c>
      <c r="O9941" s="1">
        <v>45013</v>
      </c>
      <c r="P9941">
        <v>83</v>
      </c>
      <c r="Q9941">
        <v>4</v>
      </c>
      <c r="R9941" t="s">
        <v>63</v>
      </c>
      <c r="S9941">
        <v>3</v>
      </c>
      <c r="T9941">
        <v>2</v>
      </c>
      <c r="U9941">
        <v>2</v>
      </c>
      <c r="V9941">
        <v>130</v>
      </c>
      <c r="W9941" t="s">
        <v>41</v>
      </c>
      <c r="X9941" t="s">
        <v>47687</v>
      </c>
      <c r="Y9941" t="s">
        <v>81</v>
      </c>
      <c r="Z9941" s="1">
        <v>44972</v>
      </c>
      <c r="AA9941" s="2">
        <v>0.30864583333333334</v>
      </c>
      <c r="AB9941" s="2">
        <v>0.45731481481481479</v>
      </c>
      <c r="AC9941" t="s">
        <v>45</v>
      </c>
      <c r="AD9941" t="s">
        <v>44</v>
      </c>
      <c r="AE9941" t="s">
        <v>44</v>
      </c>
      <c r="AF9941">
        <v>65</v>
      </c>
    </row>
    <row r="9942" spans="1:32">
      <c r="A9942">
        <v>36962</v>
      </c>
      <c r="B9942">
        <v>36062</v>
      </c>
      <c r="C9942" t="s">
        <v>2415</v>
      </c>
      <c r="D9942" t="s">
        <v>1379</v>
      </c>
      <c r="E9942" t="s">
        <v>34</v>
      </c>
      <c r="F9942" t="s">
        <v>21164</v>
      </c>
      <c r="G9942" t="s">
        <v>47688</v>
      </c>
      <c r="H9942" t="s">
        <v>272</v>
      </c>
      <c r="I9942" s="1">
        <v>33754</v>
      </c>
      <c r="J9942" t="s">
        <v>47689</v>
      </c>
      <c r="K9942" t="s">
        <v>35432</v>
      </c>
      <c r="L9942">
        <v>98417</v>
      </c>
      <c r="M9942" t="s">
        <v>272</v>
      </c>
      <c r="N9942" s="1">
        <v>45046</v>
      </c>
      <c r="O9942" s="1">
        <v>45049</v>
      </c>
      <c r="P9942">
        <v>25</v>
      </c>
      <c r="Q9942">
        <v>1</v>
      </c>
      <c r="R9942" t="s">
        <v>53</v>
      </c>
      <c r="S9942">
        <v>4</v>
      </c>
      <c r="T9942">
        <v>0</v>
      </c>
      <c r="U9942">
        <v>3</v>
      </c>
      <c r="V9942">
        <v>369</v>
      </c>
      <c r="W9942" t="s">
        <v>54</v>
      </c>
      <c r="X9942" t="s">
        <v>47690</v>
      </c>
      <c r="Y9942" t="s">
        <v>65</v>
      </c>
      <c r="Z9942" s="1">
        <v>45031</v>
      </c>
      <c r="AA9942" s="2">
        <v>0.9819444444444444</v>
      </c>
      <c r="AB9942" s="2">
        <v>0.68706018518518519</v>
      </c>
      <c r="AC9942" t="s">
        <v>44</v>
      </c>
      <c r="AD9942" t="s">
        <v>45</v>
      </c>
      <c r="AE9942" t="s">
        <v>45</v>
      </c>
      <c r="AF9942">
        <v>123</v>
      </c>
    </row>
    <row r="9943" spans="1:32">
      <c r="A9943">
        <v>36965</v>
      </c>
      <c r="B9943">
        <v>36065</v>
      </c>
      <c r="C9943" t="s">
        <v>3077</v>
      </c>
      <c r="D9943" t="s">
        <v>989</v>
      </c>
      <c r="E9943" t="s">
        <v>48</v>
      </c>
      <c r="F9943" t="s">
        <v>47691</v>
      </c>
      <c r="G9943" t="s">
        <v>47692</v>
      </c>
      <c r="H9943" t="s">
        <v>225</v>
      </c>
      <c r="I9943" s="1">
        <v>27862</v>
      </c>
      <c r="J9943" t="s">
        <v>47693</v>
      </c>
      <c r="K9943" t="s">
        <v>47694</v>
      </c>
      <c r="L9943">
        <v>39250</v>
      </c>
      <c r="M9943" t="s">
        <v>225</v>
      </c>
      <c r="N9943" s="1">
        <v>45111</v>
      </c>
      <c r="O9943" s="1">
        <v>45115</v>
      </c>
      <c r="P9943">
        <v>18</v>
      </c>
      <c r="Q9943">
        <v>1</v>
      </c>
      <c r="R9943" t="s">
        <v>40</v>
      </c>
      <c r="S9943">
        <v>1</v>
      </c>
      <c r="T9943">
        <v>2</v>
      </c>
      <c r="U9943">
        <v>4</v>
      </c>
      <c r="V9943">
        <v>912</v>
      </c>
      <c r="W9943" t="s">
        <v>54</v>
      </c>
      <c r="X9943" t="s">
        <v>47695</v>
      </c>
      <c r="Y9943" t="s">
        <v>43</v>
      </c>
      <c r="Z9943" s="1">
        <v>45088</v>
      </c>
      <c r="AA9943" s="2">
        <v>3.0092592592592588E-3</v>
      </c>
      <c r="AB9943" s="2">
        <v>0.65204861111111112</v>
      </c>
      <c r="AC9943" t="s">
        <v>45</v>
      </c>
      <c r="AD9943" t="s">
        <v>45</v>
      </c>
      <c r="AE9943" t="s">
        <v>44</v>
      </c>
      <c r="AF9943">
        <v>228</v>
      </c>
    </row>
    <row r="9944" spans="1:32">
      <c r="A9944">
        <v>36967</v>
      </c>
      <c r="B9944">
        <v>36067</v>
      </c>
      <c r="C9944" t="s">
        <v>722</v>
      </c>
      <c r="D9944" t="s">
        <v>16050</v>
      </c>
      <c r="E9944" t="s">
        <v>48</v>
      </c>
      <c r="F9944" t="s">
        <v>47696</v>
      </c>
      <c r="G9944">
        <v>5795714741</v>
      </c>
      <c r="H9944" t="s">
        <v>904</v>
      </c>
      <c r="I9944" s="1">
        <v>25925</v>
      </c>
      <c r="J9944" t="s">
        <v>47697</v>
      </c>
      <c r="K9944" t="s">
        <v>47698</v>
      </c>
      <c r="L9944">
        <v>88339</v>
      </c>
      <c r="M9944" t="s">
        <v>904</v>
      </c>
      <c r="N9944" s="1">
        <v>45158</v>
      </c>
      <c r="O9944" s="1">
        <v>45160</v>
      </c>
      <c r="P9944">
        <v>35</v>
      </c>
      <c r="Q9944">
        <v>2</v>
      </c>
      <c r="R9944" t="s">
        <v>63</v>
      </c>
      <c r="S9944">
        <v>1</v>
      </c>
      <c r="T9944">
        <v>1</v>
      </c>
      <c r="U9944">
        <v>2</v>
      </c>
      <c r="V9944">
        <v>148</v>
      </c>
      <c r="W9944" t="s">
        <v>54</v>
      </c>
      <c r="X9944" t="s">
        <v>47699</v>
      </c>
      <c r="Y9944" t="s">
        <v>6</v>
      </c>
      <c r="Z9944" s="1">
        <v>45140</v>
      </c>
      <c r="AA9944" s="2">
        <v>0.54866898148148147</v>
      </c>
      <c r="AB9944" s="2">
        <v>0.6504861111111111</v>
      </c>
      <c r="AC9944" t="s">
        <v>45</v>
      </c>
      <c r="AD9944" t="s">
        <v>45</v>
      </c>
      <c r="AE9944" t="s">
        <v>45</v>
      </c>
      <c r="AF9944">
        <v>74</v>
      </c>
    </row>
    <row r="9945" spans="1:32">
      <c r="A9945">
        <v>36974</v>
      </c>
      <c r="B9945">
        <v>36074</v>
      </c>
      <c r="C9945" t="s">
        <v>4649</v>
      </c>
      <c r="D9945" t="s">
        <v>841</v>
      </c>
      <c r="E9945" t="s">
        <v>48</v>
      </c>
      <c r="F9945" t="s">
        <v>47700</v>
      </c>
      <c r="G9945" t="s">
        <v>47701</v>
      </c>
      <c r="H9945" t="s">
        <v>280</v>
      </c>
      <c r="I9945" s="1">
        <v>30729</v>
      </c>
      <c r="J9945" t="s">
        <v>47702</v>
      </c>
      <c r="K9945" t="s">
        <v>43732</v>
      </c>
      <c r="L9945">
        <v>12740</v>
      </c>
      <c r="M9945" t="s">
        <v>280</v>
      </c>
      <c r="N9945" s="1">
        <v>45004</v>
      </c>
      <c r="O9945" s="1">
        <v>45008</v>
      </c>
      <c r="P9945">
        <v>86</v>
      </c>
      <c r="Q9945">
        <v>4</v>
      </c>
      <c r="R9945" t="s">
        <v>63</v>
      </c>
      <c r="S9945">
        <v>2</v>
      </c>
      <c r="T9945">
        <v>1</v>
      </c>
      <c r="U9945">
        <v>4</v>
      </c>
      <c r="V9945">
        <v>288</v>
      </c>
      <c r="W9945" t="s">
        <v>41</v>
      </c>
      <c r="X9945" t="s">
        <v>47703</v>
      </c>
      <c r="Y9945" t="s">
        <v>43</v>
      </c>
      <c r="Z9945" s="1">
        <v>44971</v>
      </c>
      <c r="AA9945" s="2">
        <v>0.96319444444444446</v>
      </c>
      <c r="AB9945" s="2">
        <v>0.7082060185185185</v>
      </c>
      <c r="AC9945" t="s">
        <v>44</v>
      </c>
      <c r="AD9945" t="s">
        <v>44</v>
      </c>
      <c r="AE9945" t="s">
        <v>45</v>
      </c>
      <c r="AF9945">
        <v>72</v>
      </c>
    </row>
    <row r="9946" spans="1:32">
      <c r="A9946">
        <v>36975</v>
      </c>
      <c r="B9946">
        <v>36075</v>
      </c>
      <c r="C9946" t="s">
        <v>5892</v>
      </c>
      <c r="D9946" t="s">
        <v>140</v>
      </c>
      <c r="E9946" t="s">
        <v>34</v>
      </c>
      <c r="F9946" t="s">
        <v>47704</v>
      </c>
      <c r="G9946" t="s">
        <v>47705</v>
      </c>
      <c r="H9946" t="s">
        <v>280</v>
      </c>
      <c r="I9946" s="1">
        <v>26656</v>
      </c>
      <c r="J9946" t="s">
        <v>47706</v>
      </c>
      <c r="K9946" t="s">
        <v>47707</v>
      </c>
      <c r="L9946">
        <v>50180</v>
      </c>
      <c r="M9946" t="s">
        <v>280</v>
      </c>
      <c r="N9946" s="1">
        <v>45227</v>
      </c>
      <c r="O9946" s="1">
        <v>45229</v>
      </c>
      <c r="P9946">
        <v>73</v>
      </c>
      <c r="Q9946">
        <v>3</v>
      </c>
      <c r="R9946" t="s">
        <v>53</v>
      </c>
      <c r="S9946">
        <v>2</v>
      </c>
      <c r="T9946">
        <v>0</v>
      </c>
      <c r="U9946">
        <v>2</v>
      </c>
      <c r="V9946">
        <v>262</v>
      </c>
      <c r="W9946" t="s">
        <v>54</v>
      </c>
      <c r="X9946" t="s">
        <v>47708</v>
      </c>
      <c r="Y9946" t="s">
        <v>43</v>
      </c>
      <c r="Z9946" s="1">
        <v>45194</v>
      </c>
      <c r="AA9946" s="2">
        <v>0.9865624999999999</v>
      </c>
      <c r="AB9946" s="2">
        <v>0.53946759259259258</v>
      </c>
      <c r="AC9946" t="s">
        <v>45</v>
      </c>
      <c r="AD9946" t="s">
        <v>45</v>
      </c>
      <c r="AE9946" t="s">
        <v>45</v>
      </c>
      <c r="AF9946">
        <v>131</v>
      </c>
    </row>
    <row r="9947" spans="1:32">
      <c r="A9947">
        <v>36979</v>
      </c>
      <c r="B9947">
        <v>36079</v>
      </c>
      <c r="C9947" t="s">
        <v>1971</v>
      </c>
      <c r="D9947" t="s">
        <v>716</v>
      </c>
      <c r="E9947" t="s">
        <v>48</v>
      </c>
      <c r="F9947" t="s">
        <v>15229</v>
      </c>
      <c r="G9947" t="s">
        <v>47709</v>
      </c>
      <c r="H9947" t="s">
        <v>418</v>
      </c>
      <c r="I9947" s="1">
        <v>31905</v>
      </c>
      <c r="J9947" t="s">
        <v>47710</v>
      </c>
      <c r="K9947" t="s">
        <v>18106</v>
      </c>
      <c r="L9947">
        <v>65252</v>
      </c>
      <c r="M9947" t="s">
        <v>418</v>
      </c>
      <c r="N9947" s="1">
        <v>45030</v>
      </c>
      <c r="O9947" s="1">
        <v>45034</v>
      </c>
      <c r="P9947">
        <v>36</v>
      </c>
      <c r="Q9947">
        <v>2</v>
      </c>
      <c r="R9947" t="s">
        <v>40</v>
      </c>
      <c r="S9947">
        <v>1</v>
      </c>
      <c r="T9947">
        <v>1</v>
      </c>
      <c r="U9947">
        <v>4</v>
      </c>
      <c r="V9947">
        <v>964</v>
      </c>
      <c r="W9947" t="s">
        <v>54</v>
      </c>
      <c r="X9947" t="s">
        <v>47711</v>
      </c>
      <c r="Y9947" t="s">
        <v>43</v>
      </c>
      <c r="Z9947" s="1">
        <v>45022</v>
      </c>
      <c r="AA9947" s="2">
        <v>0.57229166666666664</v>
      </c>
      <c r="AB9947" s="2">
        <v>0.64892361111111108</v>
      </c>
      <c r="AC9947" t="s">
        <v>45</v>
      </c>
      <c r="AD9947" t="s">
        <v>45</v>
      </c>
      <c r="AE9947" t="s">
        <v>44</v>
      </c>
      <c r="AF9947">
        <v>241</v>
      </c>
    </row>
    <row r="9948" spans="1:32">
      <c r="A9948">
        <v>36980</v>
      </c>
      <c r="B9948">
        <v>36080</v>
      </c>
      <c r="C9948" t="s">
        <v>90</v>
      </c>
      <c r="D9948" t="s">
        <v>3821</v>
      </c>
      <c r="E9948" t="s">
        <v>48</v>
      </c>
      <c r="F9948" t="s">
        <v>47712</v>
      </c>
      <c r="G9948" t="s">
        <v>47713</v>
      </c>
      <c r="H9948" t="s">
        <v>171</v>
      </c>
      <c r="I9948" s="1">
        <v>34747</v>
      </c>
      <c r="J9948" t="s">
        <v>47714</v>
      </c>
      <c r="K9948" t="s">
        <v>10831</v>
      </c>
      <c r="L9948">
        <v>69439</v>
      </c>
      <c r="M9948" t="s">
        <v>171</v>
      </c>
      <c r="N9948" s="1">
        <v>45148</v>
      </c>
      <c r="O9948" s="1">
        <v>45152</v>
      </c>
      <c r="P9948">
        <v>85</v>
      </c>
      <c r="Q9948">
        <v>4</v>
      </c>
      <c r="R9948" t="s">
        <v>53</v>
      </c>
      <c r="S9948">
        <v>4</v>
      </c>
      <c r="T9948">
        <v>2</v>
      </c>
      <c r="U9948">
        <v>4</v>
      </c>
      <c r="V9948">
        <v>488</v>
      </c>
      <c r="W9948" t="s">
        <v>54</v>
      </c>
      <c r="X9948" t="s">
        <v>47715</v>
      </c>
      <c r="Y9948" t="s">
        <v>65</v>
      </c>
      <c r="Z9948" s="1">
        <v>45128</v>
      </c>
      <c r="AA9948" s="2">
        <v>0.24490740740740743</v>
      </c>
      <c r="AB9948" s="2">
        <v>0.70464120370370376</v>
      </c>
      <c r="AC9948" t="s">
        <v>45</v>
      </c>
      <c r="AD9948" t="s">
        <v>45</v>
      </c>
      <c r="AE9948" t="s">
        <v>44</v>
      </c>
      <c r="AF9948">
        <v>122</v>
      </c>
    </row>
    <row r="9949" spans="1:32">
      <c r="A9949">
        <v>36981</v>
      </c>
      <c r="B9949">
        <v>36081</v>
      </c>
      <c r="C9949" t="s">
        <v>139</v>
      </c>
      <c r="D9949" t="s">
        <v>2289</v>
      </c>
      <c r="E9949" t="s">
        <v>34</v>
      </c>
      <c r="F9949" t="s">
        <v>47716</v>
      </c>
      <c r="G9949" t="s">
        <v>47717</v>
      </c>
      <c r="H9949" t="s">
        <v>164</v>
      </c>
      <c r="I9949" s="1">
        <v>34268</v>
      </c>
      <c r="J9949" t="s">
        <v>47718</v>
      </c>
      <c r="K9949" t="s">
        <v>47719</v>
      </c>
      <c r="L9949">
        <v>94893</v>
      </c>
      <c r="M9949" t="s">
        <v>164</v>
      </c>
      <c r="N9949" s="1">
        <v>45163</v>
      </c>
      <c r="O9949" s="1">
        <v>45165</v>
      </c>
      <c r="P9949">
        <v>13</v>
      </c>
      <c r="Q9949">
        <v>1</v>
      </c>
      <c r="R9949" t="s">
        <v>53</v>
      </c>
      <c r="S9949">
        <v>4</v>
      </c>
      <c r="T9949">
        <v>0</v>
      </c>
      <c r="U9949">
        <v>2</v>
      </c>
      <c r="V9949">
        <v>270</v>
      </c>
      <c r="W9949" t="s">
        <v>41</v>
      </c>
      <c r="X9949" t="s">
        <v>47720</v>
      </c>
      <c r="Y9949" t="s">
        <v>43</v>
      </c>
      <c r="Z9949" s="1">
        <v>45150</v>
      </c>
      <c r="AA9949" s="2">
        <v>0.5230555555555555</v>
      </c>
      <c r="AB9949" s="2">
        <v>0.48224537037037035</v>
      </c>
      <c r="AC9949" t="s">
        <v>44</v>
      </c>
      <c r="AD9949" t="s">
        <v>44</v>
      </c>
      <c r="AE9949" t="s">
        <v>45</v>
      </c>
      <c r="AF9949">
        <v>135</v>
      </c>
    </row>
    <row r="9950" spans="1:32">
      <c r="A9950">
        <v>36983</v>
      </c>
      <c r="B9950">
        <v>36083</v>
      </c>
      <c r="C9950" t="s">
        <v>4877</v>
      </c>
      <c r="D9950" t="s">
        <v>3088</v>
      </c>
      <c r="E9950" t="s">
        <v>34</v>
      </c>
      <c r="F9950" t="s">
        <v>47721</v>
      </c>
      <c r="G9950" t="s">
        <v>47722</v>
      </c>
      <c r="H9950" t="s">
        <v>295</v>
      </c>
      <c r="I9950" s="1">
        <v>18821</v>
      </c>
      <c r="J9950" t="s">
        <v>47723</v>
      </c>
      <c r="K9950" t="s">
        <v>16676</v>
      </c>
      <c r="L9950">
        <v>18347</v>
      </c>
      <c r="M9950" t="s">
        <v>295</v>
      </c>
      <c r="N9950" s="1">
        <v>45297</v>
      </c>
      <c r="O9950" s="1">
        <v>45300</v>
      </c>
      <c r="P9950">
        <v>41</v>
      </c>
      <c r="Q9950">
        <v>2</v>
      </c>
      <c r="R9950" t="s">
        <v>63</v>
      </c>
      <c r="S9950">
        <v>4</v>
      </c>
      <c r="T9950">
        <v>2</v>
      </c>
      <c r="U9950">
        <v>3</v>
      </c>
      <c r="V9950">
        <v>222</v>
      </c>
      <c r="W9950" t="s">
        <v>54</v>
      </c>
      <c r="X9950" t="s">
        <v>47724</v>
      </c>
      <c r="Y9950" t="s">
        <v>43</v>
      </c>
      <c r="Z9950" s="1">
        <v>45267</v>
      </c>
      <c r="AA9950" s="2">
        <v>0.18423611111111113</v>
      </c>
      <c r="AB9950" s="2">
        <v>0.59393518518518518</v>
      </c>
      <c r="AC9950" t="s">
        <v>45</v>
      </c>
      <c r="AD9950" t="s">
        <v>45</v>
      </c>
      <c r="AE9950" t="s">
        <v>44</v>
      </c>
      <c r="AF9950">
        <v>74</v>
      </c>
    </row>
    <row r="9951" spans="1:32">
      <c r="A9951">
        <v>36986</v>
      </c>
      <c r="B9951">
        <v>36086</v>
      </c>
      <c r="C9951" t="s">
        <v>602</v>
      </c>
      <c r="D9951" t="s">
        <v>4536</v>
      </c>
      <c r="E9951" t="s">
        <v>48</v>
      </c>
      <c r="F9951" t="s">
        <v>47725</v>
      </c>
      <c r="G9951" t="s">
        <v>47726</v>
      </c>
      <c r="H9951" t="s">
        <v>317</v>
      </c>
      <c r="I9951" s="1">
        <v>34649</v>
      </c>
      <c r="J9951" t="s">
        <v>47727</v>
      </c>
      <c r="K9951" t="s">
        <v>47728</v>
      </c>
      <c r="L9951">
        <v>17669</v>
      </c>
      <c r="M9951" t="s">
        <v>317</v>
      </c>
      <c r="N9951" s="1">
        <v>45296</v>
      </c>
      <c r="O9951" s="1">
        <v>45300</v>
      </c>
      <c r="P9951">
        <v>1</v>
      </c>
      <c r="Q9951">
        <v>1</v>
      </c>
      <c r="R9951" t="s">
        <v>53</v>
      </c>
      <c r="S9951">
        <v>3</v>
      </c>
      <c r="T9951">
        <v>2</v>
      </c>
      <c r="U9951">
        <v>4</v>
      </c>
      <c r="V9951">
        <v>600</v>
      </c>
      <c r="W9951" t="s">
        <v>54</v>
      </c>
      <c r="X9951" t="s">
        <v>47729</v>
      </c>
      <c r="Y9951" t="s">
        <v>6</v>
      </c>
      <c r="Z9951" s="1">
        <v>45271</v>
      </c>
      <c r="AA9951" s="2">
        <v>0.21181712962962962</v>
      </c>
      <c r="AB9951" s="2">
        <v>0.90695601851851848</v>
      </c>
      <c r="AC9951" t="s">
        <v>44</v>
      </c>
      <c r="AD9951" t="s">
        <v>44</v>
      </c>
      <c r="AE9951" t="s">
        <v>45</v>
      </c>
      <c r="AF9951">
        <v>150</v>
      </c>
    </row>
    <row r="9952" spans="1:32">
      <c r="A9952">
        <v>36988</v>
      </c>
      <c r="B9952">
        <v>36088</v>
      </c>
      <c r="C9952" t="s">
        <v>2800</v>
      </c>
      <c r="D9952" t="s">
        <v>3708</v>
      </c>
      <c r="E9952" t="s">
        <v>48</v>
      </c>
      <c r="F9952" t="s">
        <v>47730</v>
      </c>
      <c r="G9952" t="s">
        <v>47731</v>
      </c>
      <c r="H9952" t="s">
        <v>171</v>
      </c>
      <c r="I9952" s="1">
        <v>35045</v>
      </c>
      <c r="J9952" t="s">
        <v>47732</v>
      </c>
      <c r="K9952" t="s">
        <v>47733</v>
      </c>
      <c r="L9952">
        <v>36694</v>
      </c>
      <c r="M9952" t="s">
        <v>171</v>
      </c>
      <c r="N9952" s="1">
        <v>45214</v>
      </c>
      <c r="O9952" s="1">
        <v>45215</v>
      </c>
      <c r="P9952">
        <v>57</v>
      </c>
      <c r="Q9952">
        <v>3</v>
      </c>
      <c r="R9952" t="s">
        <v>40</v>
      </c>
      <c r="S9952">
        <v>2</v>
      </c>
      <c r="T9952">
        <v>1</v>
      </c>
      <c r="U9952">
        <v>1</v>
      </c>
      <c r="V9952">
        <v>249</v>
      </c>
      <c r="W9952" t="s">
        <v>41</v>
      </c>
      <c r="X9952" t="s">
        <v>47734</v>
      </c>
      <c r="Y9952" t="s">
        <v>65</v>
      </c>
      <c r="Z9952" s="1">
        <v>45179</v>
      </c>
      <c r="AA9952" s="2">
        <v>0.8432291666666667</v>
      </c>
      <c r="AB9952" s="2">
        <v>0.81282407407407409</v>
      </c>
      <c r="AC9952" t="s">
        <v>45</v>
      </c>
      <c r="AD9952" t="s">
        <v>44</v>
      </c>
      <c r="AE9952" t="s">
        <v>45</v>
      </c>
      <c r="AF9952">
        <v>249</v>
      </c>
    </row>
    <row r="9953" spans="1:32">
      <c r="A9953">
        <v>36989</v>
      </c>
      <c r="B9953">
        <v>36089</v>
      </c>
      <c r="C9953" t="s">
        <v>602</v>
      </c>
      <c r="D9953" t="s">
        <v>1913</v>
      </c>
      <c r="E9953" t="s">
        <v>48</v>
      </c>
      <c r="F9953" t="s">
        <v>47735</v>
      </c>
      <c r="G9953" t="s">
        <v>47736</v>
      </c>
      <c r="H9953" t="s">
        <v>86</v>
      </c>
      <c r="I9953" s="1">
        <v>30919</v>
      </c>
      <c r="J9953" t="s">
        <v>47737</v>
      </c>
      <c r="K9953" t="s">
        <v>32666</v>
      </c>
      <c r="L9953">
        <v>35308</v>
      </c>
      <c r="M9953" t="s">
        <v>86</v>
      </c>
      <c r="N9953" s="1">
        <v>45013</v>
      </c>
      <c r="O9953" s="1">
        <v>45014</v>
      </c>
      <c r="P9953">
        <v>46</v>
      </c>
      <c r="Q9953">
        <v>2</v>
      </c>
      <c r="R9953" t="s">
        <v>53</v>
      </c>
      <c r="S9953">
        <v>2</v>
      </c>
      <c r="T9953">
        <v>1</v>
      </c>
      <c r="U9953">
        <v>1</v>
      </c>
      <c r="V9953">
        <v>129</v>
      </c>
      <c r="W9953" t="s">
        <v>41</v>
      </c>
      <c r="X9953" t="s">
        <v>47738</v>
      </c>
      <c r="Y9953" t="s">
        <v>81</v>
      </c>
      <c r="Z9953" s="1">
        <v>44978</v>
      </c>
      <c r="AA9953" s="2">
        <v>0.87820601851851843</v>
      </c>
      <c r="AB9953" s="2">
        <v>0.77314814814814825</v>
      </c>
      <c r="AC9953" t="s">
        <v>45</v>
      </c>
      <c r="AD9953" t="s">
        <v>44</v>
      </c>
      <c r="AE9953" t="s">
        <v>45</v>
      </c>
      <c r="AF9953">
        <v>129</v>
      </c>
    </row>
    <row r="9954" spans="1:32">
      <c r="A9954">
        <v>36993</v>
      </c>
      <c r="B9954">
        <v>36093</v>
      </c>
      <c r="C9954" t="s">
        <v>8047</v>
      </c>
      <c r="D9954" t="s">
        <v>18912</v>
      </c>
      <c r="E9954" t="s">
        <v>48</v>
      </c>
      <c r="F9954" t="s">
        <v>47739</v>
      </c>
      <c r="G9954" t="s">
        <v>47740</v>
      </c>
      <c r="H9954" t="s">
        <v>156</v>
      </c>
      <c r="I9954" s="1">
        <v>19338</v>
      </c>
      <c r="J9954" t="s">
        <v>47741</v>
      </c>
      <c r="K9954" t="s">
        <v>47742</v>
      </c>
      <c r="L9954">
        <v>38880</v>
      </c>
      <c r="M9954" t="s">
        <v>156</v>
      </c>
      <c r="N9954" s="1">
        <v>45035</v>
      </c>
      <c r="O9954" s="1">
        <v>45038</v>
      </c>
      <c r="P9954">
        <v>73</v>
      </c>
      <c r="Q9954">
        <v>3</v>
      </c>
      <c r="R9954" t="s">
        <v>53</v>
      </c>
      <c r="S9954">
        <v>1</v>
      </c>
      <c r="T9954">
        <v>1</v>
      </c>
      <c r="U9954">
        <v>3</v>
      </c>
      <c r="V9954">
        <v>375</v>
      </c>
      <c r="W9954" t="s">
        <v>41</v>
      </c>
      <c r="X9954" t="s">
        <v>47743</v>
      </c>
      <c r="Y9954" t="s">
        <v>65</v>
      </c>
      <c r="Z9954" s="1">
        <v>45004</v>
      </c>
      <c r="AA9954" s="2">
        <v>0.59528935185185183</v>
      </c>
      <c r="AB9954" s="2">
        <v>0.36295138888888889</v>
      </c>
      <c r="AC9954" t="s">
        <v>45</v>
      </c>
      <c r="AD9954" t="s">
        <v>44</v>
      </c>
      <c r="AE9954" t="s">
        <v>45</v>
      </c>
      <c r="AF9954">
        <v>125</v>
      </c>
    </row>
    <row r="9955" spans="1:32">
      <c r="A9955">
        <v>36994</v>
      </c>
      <c r="B9955">
        <v>36094</v>
      </c>
      <c r="C9955" t="s">
        <v>3694</v>
      </c>
      <c r="D9955" t="s">
        <v>9265</v>
      </c>
      <c r="E9955" t="s">
        <v>34</v>
      </c>
      <c r="F9955" t="s">
        <v>47744</v>
      </c>
      <c r="G9955" t="s">
        <v>47745</v>
      </c>
      <c r="H9955" t="s">
        <v>692</v>
      </c>
      <c r="I9955" s="1">
        <v>31803</v>
      </c>
      <c r="J9955" t="s">
        <v>47746</v>
      </c>
      <c r="K9955" t="s">
        <v>47747</v>
      </c>
      <c r="L9955">
        <v>41736</v>
      </c>
      <c r="M9955" t="s">
        <v>692</v>
      </c>
      <c r="N9955" s="1">
        <v>45063</v>
      </c>
      <c r="O9955" s="1">
        <v>45065</v>
      </c>
      <c r="P9955">
        <v>78</v>
      </c>
      <c r="Q9955">
        <v>4</v>
      </c>
      <c r="R9955" t="s">
        <v>40</v>
      </c>
      <c r="S9955">
        <v>2</v>
      </c>
      <c r="T9955">
        <v>1</v>
      </c>
      <c r="U9955">
        <v>2</v>
      </c>
      <c r="V9955">
        <v>444</v>
      </c>
      <c r="W9955" t="s">
        <v>54</v>
      </c>
      <c r="X9955" t="s">
        <v>47748</v>
      </c>
      <c r="Y9955" t="s">
        <v>81</v>
      </c>
      <c r="Z9955" s="1">
        <v>45027</v>
      </c>
      <c r="AA9955" s="2">
        <v>0.22123842592592591</v>
      </c>
      <c r="AB9955" s="2">
        <v>0.19387731481481482</v>
      </c>
      <c r="AC9955" t="s">
        <v>44</v>
      </c>
      <c r="AD9955" t="s">
        <v>44</v>
      </c>
      <c r="AE9955" t="s">
        <v>45</v>
      </c>
      <c r="AF9955">
        <v>222</v>
      </c>
    </row>
    <row r="9956" spans="1:32">
      <c r="A9956">
        <v>36995</v>
      </c>
      <c r="B9956">
        <v>36095</v>
      </c>
      <c r="C9956" t="s">
        <v>197</v>
      </c>
      <c r="D9956" t="s">
        <v>901</v>
      </c>
      <c r="E9956" t="s">
        <v>34</v>
      </c>
      <c r="F9956" t="s">
        <v>47749</v>
      </c>
      <c r="G9956" t="s">
        <v>47750</v>
      </c>
      <c r="H9956" t="s">
        <v>457</v>
      </c>
      <c r="I9956" s="1">
        <v>28274</v>
      </c>
      <c r="J9956" t="s">
        <v>47751</v>
      </c>
      <c r="K9956" t="s">
        <v>16711</v>
      </c>
      <c r="L9956">
        <v>10602</v>
      </c>
      <c r="M9956" t="s">
        <v>457</v>
      </c>
      <c r="N9956" s="1">
        <v>45110</v>
      </c>
      <c r="O9956" s="1">
        <v>45111</v>
      </c>
      <c r="P9956">
        <v>46</v>
      </c>
      <c r="Q9956">
        <v>2</v>
      </c>
      <c r="R9956" t="s">
        <v>53</v>
      </c>
      <c r="S9956">
        <v>3</v>
      </c>
      <c r="T9956">
        <v>0</v>
      </c>
      <c r="U9956">
        <v>1</v>
      </c>
      <c r="V9956">
        <v>130</v>
      </c>
      <c r="W9956" t="s">
        <v>54</v>
      </c>
      <c r="X9956" t="s">
        <v>47752</v>
      </c>
      <c r="Y9956" t="s">
        <v>81</v>
      </c>
      <c r="Z9956" s="1">
        <v>45097</v>
      </c>
      <c r="AA9956" s="2">
        <v>0.53033564814814815</v>
      </c>
      <c r="AB9956" s="2">
        <v>0.81546296296296295</v>
      </c>
      <c r="AC9956" t="s">
        <v>44</v>
      </c>
      <c r="AD9956" t="s">
        <v>44</v>
      </c>
      <c r="AE9956" t="s">
        <v>45</v>
      </c>
      <c r="AF9956">
        <v>130</v>
      </c>
    </row>
    <row r="9957" spans="1:32">
      <c r="A9957">
        <v>36996</v>
      </c>
      <c r="B9957">
        <v>36096</v>
      </c>
      <c r="C9957" t="s">
        <v>284</v>
      </c>
      <c r="D9957" t="s">
        <v>9458</v>
      </c>
      <c r="E9957" t="s">
        <v>34</v>
      </c>
      <c r="F9957" t="s">
        <v>47753</v>
      </c>
      <c r="G9957" t="s">
        <v>47754</v>
      </c>
      <c r="H9957" t="s">
        <v>295</v>
      </c>
      <c r="I9957" s="1">
        <v>37680</v>
      </c>
      <c r="J9957" t="s">
        <v>47755</v>
      </c>
      <c r="K9957" t="s">
        <v>1559</v>
      </c>
      <c r="L9957">
        <v>84736</v>
      </c>
      <c r="M9957" t="s">
        <v>295</v>
      </c>
      <c r="N9957" s="1">
        <v>44976</v>
      </c>
      <c r="O9957" s="1">
        <v>44977</v>
      </c>
      <c r="P9957">
        <v>21</v>
      </c>
      <c r="Q9957">
        <v>1</v>
      </c>
      <c r="R9957" t="s">
        <v>40</v>
      </c>
      <c r="S9957">
        <v>2</v>
      </c>
      <c r="T9957">
        <v>2</v>
      </c>
      <c r="U9957">
        <v>1</v>
      </c>
      <c r="V9957">
        <v>233</v>
      </c>
      <c r="W9957" t="s">
        <v>54</v>
      </c>
      <c r="X9957" t="s">
        <v>47756</v>
      </c>
      <c r="Y9957" t="s">
        <v>81</v>
      </c>
      <c r="Z9957" s="1">
        <v>44959</v>
      </c>
      <c r="AA9957" s="2">
        <v>2.4999999999999998E-2</v>
      </c>
      <c r="AB9957" s="2">
        <v>0.99962962962962953</v>
      </c>
      <c r="AC9957" t="s">
        <v>45</v>
      </c>
      <c r="AD9957" t="s">
        <v>45</v>
      </c>
      <c r="AE9957" t="s">
        <v>44</v>
      </c>
      <c r="AF9957">
        <v>233</v>
      </c>
    </row>
    <row r="9958" spans="1:32">
      <c r="A9958">
        <v>36999</v>
      </c>
      <c r="B9958">
        <v>36099</v>
      </c>
      <c r="C9958" t="s">
        <v>2167</v>
      </c>
      <c r="D9958" t="s">
        <v>1074</v>
      </c>
      <c r="E9958" t="s">
        <v>34</v>
      </c>
      <c r="F9958" t="s">
        <v>47757</v>
      </c>
      <c r="G9958">
        <f>1-395-788-6753</f>
        <v>-7935</v>
      </c>
      <c r="H9958" t="s">
        <v>129</v>
      </c>
      <c r="I9958" s="1">
        <v>36781</v>
      </c>
      <c r="J9958" t="s">
        <v>47758</v>
      </c>
      <c r="K9958" t="s">
        <v>47759</v>
      </c>
      <c r="L9958">
        <v>95566</v>
      </c>
      <c r="M9958" t="s">
        <v>129</v>
      </c>
      <c r="N9958" s="1">
        <v>45277</v>
      </c>
      <c r="O9958" s="1">
        <v>45278</v>
      </c>
      <c r="P9958">
        <v>3</v>
      </c>
      <c r="Q9958">
        <v>1</v>
      </c>
      <c r="R9958" t="s">
        <v>40</v>
      </c>
      <c r="S9958">
        <v>4</v>
      </c>
      <c r="T9958">
        <v>0</v>
      </c>
      <c r="U9958">
        <v>1</v>
      </c>
      <c r="V9958">
        <v>237</v>
      </c>
      <c r="W9958" t="s">
        <v>41</v>
      </c>
      <c r="X9958" t="s">
        <v>47760</v>
      </c>
      <c r="Y9958" t="s">
        <v>43</v>
      </c>
      <c r="Z9958" s="1">
        <v>45247</v>
      </c>
      <c r="AA9958" s="2">
        <v>0.91940972222222228</v>
      </c>
      <c r="AB9958" s="2">
        <v>0.81124999999999992</v>
      </c>
      <c r="AC9958" t="s">
        <v>44</v>
      </c>
      <c r="AD9958" t="s">
        <v>45</v>
      </c>
      <c r="AE9958" t="s">
        <v>45</v>
      </c>
      <c r="AF9958">
        <v>237</v>
      </c>
    </row>
    <row r="9959" spans="1:32">
      <c r="A9959">
        <v>37000</v>
      </c>
      <c r="B9959">
        <v>36100</v>
      </c>
      <c r="C9959" t="s">
        <v>1555</v>
      </c>
      <c r="D9959" t="s">
        <v>3240</v>
      </c>
      <c r="E9959" t="s">
        <v>34</v>
      </c>
      <c r="F9959" t="s">
        <v>47761</v>
      </c>
      <c r="G9959">
        <f>1-285-651-3784</f>
        <v>-4719</v>
      </c>
      <c r="H9959" t="s">
        <v>1251</v>
      </c>
      <c r="I9959" s="1">
        <v>30613</v>
      </c>
      <c r="J9959" t="s">
        <v>47762</v>
      </c>
      <c r="K9959" t="s">
        <v>47763</v>
      </c>
      <c r="L9959">
        <v>22573</v>
      </c>
      <c r="M9959" t="s">
        <v>1251</v>
      </c>
      <c r="N9959" s="1">
        <v>45216</v>
      </c>
      <c r="O9959" s="1">
        <v>45217</v>
      </c>
      <c r="P9959">
        <v>79</v>
      </c>
      <c r="Q9959">
        <v>4</v>
      </c>
      <c r="R9959" t="s">
        <v>53</v>
      </c>
      <c r="S9959">
        <v>1</v>
      </c>
      <c r="T9959">
        <v>1</v>
      </c>
      <c r="U9959">
        <v>1</v>
      </c>
      <c r="V9959">
        <v>129</v>
      </c>
      <c r="W9959" t="s">
        <v>54</v>
      </c>
      <c r="X9959" t="s">
        <v>47764</v>
      </c>
      <c r="Y9959" t="s">
        <v>6</v>
      </c>
      <c r="Z9959" s="1">
        <v>45210</v>
      </c>
      <c r="AA9959" s="2">
        <v>0.90641203703703699</v>
      </c>
      <c r="AB9959" s="2">
        <v>0.55420138888888892</v>
      </c>
      <c r="AC9959" t="s">
        <v>44</v>
      </c>
      <c r="AD9959" t="s">
        <v>44</v>
      </c>
      <c r="AE9959" t="s">
        <v>44</v>
      </c>
      <c r="AF9959">
        <v>129</v>
      </c>
    </row>
    <row r="9960" spans="1:32">
      <c r="A9960">
        <v>37001</v>
      </c>
      <c r="B9960">
        <v>36101</v>
      </c>
      <c r="C9960" t="s">
        <v>6248</v>
      </c>
      <c r="D9960" t="s">
        <v>1783</v>
      </c>
      <c r="E9960" t="s">
        <v>34</v>
      </c>
      <c r="F9960" t="s">
        <v>47765</v>
      </c>
      <c r="G9960" t="s">
        <v>47766</v>
      </c>
      <c r="H9960" t="s">
        <v>725</v>
      </c>
      <c r="I9960" s="1">
        <v>22752</v>
      </c>
      <c r="J9960" t="s">
        <v>47767</v>
      </c>
      <c r="K9960" t="s">
        <v>47768</v>
      </c>
      <c r="L9960">
        <v>33783</v>
      </c>
      <c r="M9960" t="s">
        <v>725</v>
      </c>
      <c r="N9960" s="1">
        <v>45301</v>
      </c>
      <c r="O9960" s="1">
        <v>45306</v>
      </c>
      <c r="P9960">
        <v>85</v>
      </c>
      <c r="Q9960">
        <v>4</v>
      </c>
      <c r="R9960" t="s">
        <v>53</v>
      </c>
      <c r="S9960">
        <v>2</v>
      </c>
      <c r="T9960">
        <v>2</v>
      </c>
      <c r="U9960">
        <v>5</v>
      </c>
      <c r="V9960">
        <v>655</v>
      </c>
      <c r="W9960" t="s">
        <v>54</v>
      </c>
      <c r="X9960" t="s">
        <v>47769</v>
      </c>
      <c r="Y9960" t="s">
        <v>6</v>
      </c>
      <c r="Z9960" s="1">
        <v>45267</v>
      </c>
      <c r="AA9960" s="2">
        <v>7.1192129629629633E-2</v>
      </c>
      <c r="AB9960" s="2">
        <v>0.26002314814814814</v>
      </c>
      <c r="AC9960" t="s">
        <v>45</v>
      </c>
      <c r="AD9960" t="s">
        <v>44</v>
      </c>
      <c r="AE9960" t="s">
        <v>44</v>
      </c>
      <c r="AF9960">
        <v>131</v>
      </c>
    </row>
    <row r="9961" spans="1:32">
      <c r="A9961">
        <v>37005</v>
      </c>
      <c r="B9961">
        <v>36105</v>
      </c>
      <c r="C9961" t="s">
        <v>1015</v>
      </c>
      <c r="D9961" t="s">
        <v>4656</v>
      </c>
      <c r="E9961" t="s">
        <v>34</v>
      </c>
      <c r="F9961" t="s">
        <v>47770</v>
      </c>
      <c r="G9961" t="s">
        <v>47771</v>
      </c>
      <c r="H9961" t="s">
        <v>70</v>
      </c>
      <c r="I9961" s="1">
        <v>29169</v>
      </c>
      <c r="J9961" t="s">
        <v>47772</v>
      </c>
      <c r="K9961" t="s">
        <v>47773</v>
      </c>
      <c r="L9961">
        <v>4368</v>
      </c>
      <c r="M9961" t="s">
        <v>70</v>
      </c>
      <c r="N9961" s="1">
        <v>44990</v>
      </c>
      <c r="O9961" s="1">
        <v>44991</v>
      </c>
      <c r="P9961">
        <v>38</v>
      </c>
      <c r="Q9961">
        <v>2</v>
      </c>
      <c r="R9961" t="s">
        <v>63</v>
      </c>
      <c r="S9961">
        <v>2</v>
      </c>
      <c r="T9961">
        <v>2</v>
      </c>
      <c r="U9961">
        <v>1</v>
      </c>
      <c r="V9961">
        <v>73</v>
      </c>
      <c r="W9961" t="s">
        <v>54</v>
      </c>
      <c r="X9961" t="s">
        <v>47774</v>
      </c>
      <c r="Y9961" t="s">
        <v>43</v>
      </c>
      <c r="Z9961" s="1">
        <v>44957</v>
      </c>
      <c r="AA9961" s="2">
        <v>0.36008101851851854</v>
      </c>
      <c r="AB9961" s="2">
        <v>0.17972222222222223</v>
      </c>
      <c r="AC9961" t="s">
        <v>44</v>
      </c>
      <c r="AD9961" t="s">
        <v>44</v>
      </c>
      <c r="AE9961" t="s">
        <v>44</v>
      </c>
      <c r="AF9961">
        <v>73</v>
      </c>
    </row>
    <row r="9962" spans="1:32">
      <c r="A9962">
        <v>37008</v>
      </c>
      <c r="B9962">
        <v>36108</v>
      </c>
      <c r="C9962" t="s">
        <v>90</v>
      </c>
      <c r="D9962" t="s">
        <v>7716</v>
      </c>
      <c r="E9962" t="s">
        <v>48</v>
      </c>
      <c r="F9962" t="s">
        <v>32238</v>
      </c>
      <c r="G9962" t="s">
        <v>47775</v>
      </c>
      <c r="H9962" t="s">
        <v>60</v>
      </c>
      <c r="I9962" s="1">
        <v>17400</v>
      </c>
      <c r="J9962" t="s">
        <v>47776</v>
      </c>
      <c r="K9962" t="s">
        <v>47777</v>
      </c>
      <c r="L9962">
        <v>29924</v>
      </c>
      <c r="M9962" t="s">
        <v>60</v>
      </c>
      <c r="N9962" s="1">
        <v>45101</v>
      </c>
      <c r="O9962" s="1">
        <v>45102</v>
      </c>
      <c r="P9962">
        <v>35</v>
      </c>
      <c r="Q9962">
        <v>2</v>
      </c>
      <c r="R9962" t="s">
        <v>63</v>
      </c>
      <c r="S9962">
        <v>4</v>
      </c>
      <c r="T9962">
        <v>1</v>
      </c>
      <c r="U9962">
        <v>1</v>
      </c>
      <c r="V9962">
        <v>77</v>
      </c>
      <c r="W9962" t="s">
        <v>41</v>
      </c>
      <c r="X9962" t="s">
        <v>47778</v>
      </c>
      <c r="Y9962" t="s">
        <v>65</v>
      </c>
      <c r="Z9962" s="1">
        <v>45089</v>
      </c>
      <c r="AA9962" s="2">
        <v>0.22820601851851852</v>
      </c>
      <c r="AB9962" s="2">
        <v>0.99599537037037045</v>
      </c>
      <c r="AC9962" t="s">
        <v>45</v>
      </c>
      <c r="AD9962" t="s">
        <v>45</v>
      </c>
      <c r="AE9962" t="s">
        <v>45</v>
      </c>
      <c r="AF9962">
        <v>77</v>
      </c>
    </row>
    <row r="9963" spans="1:32">
      <c r="A9963">
        <v>37009</v>
      </c>
      <c r="B9963">
        <v>36109</v>
      </c>
      <c r="C9963" t="s">
        <v>313</v>
      </c>
      <c r="D9963" t="s">
        <v>475</v>
      </c>
      <c r="E9963" t="s">
        <v>34</v>
      </c>
      <c r="F9963" t="s">
        <v>47779</v>
      </c>
      <c r="G9963">
        <v>6919518976</v>
      </c>
      <c r="H9963" t="s">
        <v>457</v>
      </c>
      <c r="I9963" s="1">
        <v>28888</v>
      </c>
      <c r="J9963" t="s">
        <v>47780</v>
      </c>
      <c r="K9963" t="s">
        <v>47781</v>
      </c>
      <c r="L9963">
        <v>52510</v>
      </c>
      <c r="M9963" t="s">
        <v>457</v>
      </c>
      <c r="N9963" s="1">
        <v>45143</v>
      </c>
      <c r="O9963" s="1">
        <v>45146</v>
      </c>
      <c r="P9963">
        <v>70</v>
      </c>
      <c r="Q9963">
        <v>3</v>
      </c>
      <c r="R9963" t="s">
        <v>53</v>
      </c>
      <c r="S9963">
        <v>1</v>
      </c>
      <c r="T9963">
        <v>0</v>
      </c>
      <c r="U9963">
        <v>3</v>
      </c>
      <c r="V9963">
        <v>381</v>
      </c>
      <c r="W9963" t="s">
        <v>41</v>
      </c>
      <c r="X9963" t="s">
        <v>47782</v>
      </c>
      <c r="Y9963" t="s">
        <v>6</v>
      </c>
      <c r="Z9963" s="1">
        <v>45109</v>
      </c>
      <c r="AA9963" s="2">
        <v>0.43141203703703707</v>
      </c>
      <c r="AB9963" s="2">
        <v>0.32932870370370371</v>
      </c>
      <c r="AC9963" t="s">
        <v>45</v>
      </c>
      <c r="AD9963" t="s">
        <v>45</v>
      </c>
      <c r="AE9963" t="s">
        <v>45</v>
      </c>
      <c r="AF9963">
        <v>127</v>
      </c>
    </row>
    <row r="9964" spans="1:32">
      <c r="A9964">
        <v>37010</v>
      </c>
      <c r="B9964">
        <v>36110</v>
      </c>
      <c r="C9964" t="s">
        <v>305</v>
      </c>
      <c r="D9964" t="s">
        <v>57</v>
      </c>
      <c r="E9964" t="s">
        <v>48</v>
      </c>
      <c r="F9964" t="s">
        <v>47783</v>
      </c>
      <c r="G9964" t="s">
        <v>47784</v>
      </c>
      <c r="H9964" t="s">
        <v>217</v>
      </c>
      <c r="I9964" s="1">
        <v>29269</v>
      </c>
      <c r="J9964" t="s">
        <v>47785</v>
      </c>
      <c r="K9964" t="s">
        <v>47786</v>
      </c>
      <c r="L9964">
        <v>90819</v>
      </c>
      <c r="M9964" t="s">
        <v>217</v>
      </c>
      <c r="N9964" s="1">
        <v>45168</v>
      </c>
      <c r="O9964" s="1">
        <v>45172</v>
      </c>
      <c r="P9964">
        <v>62</v>
      </c>
      <c r="Q9964">
        <v>3</v>
      </c>
      <c r="R9964" t="s">
        <v>63</v>
      </c>
      <c r="S9964">
        <v>2</v>
      </c>
      <c r="T9964">
        <v>0</v>
      </c>
      <c r="U9964">
        <v>4</v>
      </c>
      <c r="V9964">
        <v>328</v>
      </c>
      <c r="W9964" t="s">
        <v>41</v>
      </c>
      <c r="X9964" t="s">
        <v>47787</v>
      </c>
      <c r="Y9964" t="s">
        <v>43</v>
      </c>
      <c r="Z9964" s="1">
        <v>45129</v>
      </c>
      <c r="AA9964" s="2">
        <v>0.59002314814814816</v>
      </c>
      <c r="AB9964" s="2">
        <v>0.97274305555555562</v>
      </c>
      <c r="AC9964" t="s">
        <v>45</v>
      </c>
      <c r="AD9964" t="s">
        <v>45</v>
      </c>
      <c r="AE9964" t="s">
        <v>44</v>
      </c>
      <c r="AF9964">
        <v>82</v>
      </c>
    </row>
    <row r="9965" spans="1:32">
      <c r="A9965">
        <v>37011</v>
      </c>
      <c r="B9965">
        <v>36111</v>
      </c>
      <c r="C9965" t="s">
        <v>119</v>
      </c>
      <c r="D9965" t="s">
        <v>4404</v>
      </c>
      <c r="E9965" t="s">
        <v>34</v>
      </c>
      <c r="F9965" t="s">
        <v>47788</v>
      </c>
      <c r="G9965" t="s">
        <v>47789</v>
      </c>
      <c r="H9965" t="s">
        <v>725</v>
      </c>
      <c r="I9965" s="1">
        <v>38137</v>
      </c>
      <c r="J9965" t="s">
        <v>47790</v>
      </c>
      <c r="K9965" t="s">
        <v>494</v>
      </c>
      <c r="L9965">
        <v>41677</v>
      </c>
      <c r="M9965" t="s">
        <v>725</v>
      </c>
      <c r="N9965" s="1">
        <v>45104</v>
      </c>
      <c r="O9965" s="1">
        <v>45106</v>
      </c>
      <c r="P9965">
        <v>40</v>
      </c>
      <c r="Q9965">
        <v>2</v>
      </c>
      <c r="R9965" t="s">
        <v>53</v>
      </c>
      <c r="S9965">
        <v>1</v>
      </c>
      <c r="T9965">
        <v>0</v>
      </c>
      <c r="U9965">
        <v>2</v>
      </c>
      <c r="V9965">
        <v>254</v>
      </c>
      <c r="W9965" t="s">
        <v>54</v>
      </c>
      <c r="X9965" t="s">
        <v>47791</v>
      </c>
      <c r="Y9965" t="s">
        <v>43</v>
      </c>
      <c r="Z9965" s="1">
        <v>45092</v>
      </c>
      <c r="AA9965" s="2">
        <v>8.9965277777777783E-2</v>
      </c>
      <c r="AB9965" s="2">
        <v>0.33369212962962963</v>
      </c>
      <c r="AC9965" t="s">
        <v>45</v>
      </c>
      <c r="AD9965" t="s">
        <v>44</v>
      </c>
      <c r="AE9965" t="s">
        <v>45</v>
      </c>
      <c r="AF9965">
        <v>127</v>
      </c>
    </row>
    <row r="9966" spans="1:32">
      <c r="A9966">
        <v>37017</v>
      </c>
      <c r="B9966">
        <v>36117</v>
      </c>
      <c r="C9966" t="s">
        <v>3563</v>
      </c>
      <c r="D9966" t="s">
        <v>2019</v>
      </c>
      <c r="E9966" t="s">
        <v>34</v>
      </c>
      <c r="F9966" t="s">
        <v>47792</v>
      </c>
      <c r="G9966" t="s">
        <v>47793</v>
      </c>
      <c r="H9966" t="s">
        <v>537</v>
      </c>
      <c r="I9966" s="1">
        <v>30749</v>
      </c>
      <c r="J9966" t="s">
        <v>47794</v>
      </c>
      <c r="K9966" t="s">
        <v>47795</v>
      </c>
      <c r="L9966">
        <v>58920</v>
      </c>
      <c r="M9966" t="s">
        <v>537</v>
      </c>
      <c r="N9966" s="1">
        <v>45270</v>
      </c>
      <c r="O9966" s="1">
        <v>45273</v>
      </c>
      <c r="P9966">
        <v>45</v>
      </c>
      <c r="Q9966">
        <v>2</v>
      </c>
      <c r="R9966" t="s">
        <v>40</v>
      </c>
      <c r="S9966">
        <v>2</v>
      </c>
      <c r="T9966">
        <v>0</v>
      </c>
      <c r="U9966">
        <v>3</v>
      </c>
      <c r="V9966">
        <v>615</v>
      </c>
      <c r="W9966" t="s">
        <v>41</v>
      </c>
      <c r="X9966" t="s">
        <v>47796</v>
      </c>
      <c r="Y9966" t="s">
        <v>81</v>
      </c>
      <c r="Z9966" s="1">
        <v>45250</v>
      </c>
      <c r="AA9966" s="2">
        <v>0.58590277777777777</v>
      </c>
      <c r="AB9966" s="2">
        <v>0.48894675925925929</v>
      </c>
      <c r="AC9966" t="s">
        <v>45</v>
      </c>
      <c r="AD9966" t="s">
        <v>45</v>
      </c>
      <c r="AE9966" t="s">
        <v>45</v>
      </c>
      <c r="AF9966">
        <v>205</v>
      </c>
    </row>
    <row r="9967" spans="1:32">
      <c r="A9967">
        <v>37018</v>
      </c>
      <c r="B9967">
        <v>36118</v>
      </c>
      <c r="C9967" t="s">
        <v>4512</v>
      </c>
      <c r="D9967" t="s">
        <v>829</v>
      </c>
      <c r="E9967" t="s">
        <v>34</v>
      </c>
      <c r="F9967" t="s">
        <v>47797</v>
      </c>
      <c r="G9967" t="s">
        <v>47798</v>
      </c>
      <c r="H9967" t="s">
        <v>171</v>
      </c>
      <c r="I9967" s="1">
        <v>25251</v>
      </c>
      <c r="J9967" t="s">
        <v>47799</v>
      </c>
      <c r="K9967" t="s">
        <v>11256</v>
      </c>
      <c r="L9967">
        <v>31940</v>
      </c>
      <c r="M9967" t="s">
        <v>171</v>
      </c>
      <c r="N9967" s="1">
        <v>44989</v>
      </c>
      <c r="O9967" s="1">
        <v>44990</v>
      </c>
      <c r="P9967">
        <v>13</v>
      </c>
      <c r="Q9967">
        <v>1</v>
      </c>
      <c r="R9967" t="s">
        <v>53</v>
      </c>
      <c r="S9967">
        <v>2</v>
      </c>
      <c r="T9967">
        <v>2</v>
      </c>
      <c r="U9967">
        <v>1</v>
      </c>
      <c r="V9967">
        <v>148</v>
      </c>
      <c r="W9967" t="s">
        <v>41</v>
      </c>
      <c r="X9967" t="s">
        <v>47800</v>
      </c>
      <c r="Y9967" t="s">
        <v>81</v>
      </c>
      <c r="Z9967" s="1">
        <v>44953</v>
      </c>
      <c r="AA9967" s="2">
        <v>0.99353009259259262</v>
      </c>
      <c r="AB9967" s="2">
        <v>0.24069444444444443</v>
      </c>
      <c r="AC9967" t="s">
        <v>44</v>
      </c>
      <c r="AD9967" t="s">
        <v>45</v>
      </c>
      <c r="AE9967" t="s">
        <v>45</v>
      </c>
      <c r="AF9967">
        <v>148</v>
      </c>
    </row>
    <row r="9968" spans="1:32">
      <c r="A9968">
        <v>37019</v>
      </c>
      <c r="B9968">
        <v>36119</v>
      </c>
      <c r="C9968" t="s">
        <v>3369</v>
      </c>
      <c r="D9968" t="s">
        <v>11454</v>
      </c>
      <c r="E9968" t="s">
        <v>34</v>
      </c>
      <c r="F9968" t="s">
        <v>47801</v>
      </c>
      <c r="G9968" t="s">
        <v>47802</v>
      </c>
      <c r="H9968" t="s">
        <v>418</v>
      </c>
      <c r="I9968" s="1">
        <v>17545</v>
      </c>
      <c r="J9968" t="s">
        <v>47803</v>
      </c>
      <c r="K9968" t="s">
        <v>47804</v>
      </c>
      <c r="L9968">
        <v>26551</v>
      </c>
      <c r="M9968" t="s">
        <v>418</v>
      </c>
      <c r="N9968" s="1">
        <v>45249</v>
      </c>
      <c r="O9968" s="1">
        <v>45252</v>
      </c>
      <c r="P9968">
        <v>62</v>
      </c>
      <c r="Q9968">
        <v>3</v>
      </c>
      <c r="R9968" t="s">
        <v>63</v>
      </c>
      <c r="S9968">
        <v>1</v>
      </c>
      <c r="T9968">
        <v>2</v>
      </c>
      <c r="U9968">
        <v>3</v>
      </c>
      <c r="V9968">
        <v>207</v>
      </c>
      <c r="W9968" t="s">
        <v>54</v>
      </c>
      <c r="X9968" t="s">
        <v>47805</v>
      </c>
      <c r="Y9968" t="s">
        <v>43</v>
      </c>
      <c r="Z9968" s="1">
        <v>45239</v>
      </c>
      <c r="AA9968" s="2">
        <v>0.24377314814814813</v>
      </c>
      <c r="AB9968" s="2">
        <v>0.98612268518518509</v>
      </c>
      <c r="AC9968" t="s">
        <v>44</v>
      </c>
      <c r="AD9968" t="s">
        <v>44</v>
      </c>
      <c r="AE9968" t="s">
        <v>44</v>
      </c>
      <c r="AF9968">
        <v>69</v>
      </c>
    </row>
    <row r="9969" spans="1:32">
      <c r="A9969">
        <v>37024</v>
      </c>
      <c r="B9969">
        <v>36124</v>
      </c>
      <c r="C9969" t="s">
        <v>371</v>
      </c>
      <c r="D9969" t="s">
        <v>3397</v>
      </c>
      <c r="E9969" t="s">
        <v>48</v>
      </c>
      <c r="F9969" t="s">
        <v>47806</v>
      </c>
      <c r="G9969" t="s">
        <v>47807</v>
      </c>
      <c r="H9969" t="s">
        <v>94</v>
      </c>
      <c r="I9969" s="1">
        <v>30826</v>
      </c>
      <c r="J9969" t="s">
        <v>47808</v>
      </c>
      <c r="K9969" t="s">
        <v>47809</v>
      </c>
      <c r="L9969">
        <v>11966</v>
      </c>
      <c r="M9969" t="s">
        <v>94</v>
      </c>
      <c r="N9969" s="1">
        <v>45210</v>
      </c>
      <c r="O9969" s="1">
        <v>45214</v>
      </c>
      <c r="P9969">
        <v>59</v>
      </c>
      <c r="Q9969">
        <v>3</v>
      </c>
      <c r="R9969" t="s">
        <v>63</v>
      </c>
      <c r="S9969">
        <v>1</v>
      </c>
      <c r="T9969">
        <v>1</v>
      </c>
      <c r="U9969">
        <v>4</v>
      </c>
      <c r="V9969">
        <v>248</v>
      </c>
      <c r="W9969" t="s">
        <v>54</v>
      </c>
      <c r="X9969" t="s">
        <v>47810</v>
      </c>
      <c r="Y9969" t="s">
        <v>81</v>
      </c>
      <c r="Z9969" s="1">
        <v>45191</v>
      </c>
      <c r="AA9969" s="2">
        <v>0.71937499999999999</v>
      </c>
      <c r="AB9969" s="2">
        <v>0.29908564814814814</v>
      </c>
      <c r="AC9969" t="s">
        <v>44</v>
      </c>
      <c r="AD9969" t="s">
        <v>45</v>
      </c>
      <c r="AE9969" t="s">
        <v>45</v>
      </c>
      <c r="AF9969">
        <v>62</v>
      </c>
    </row>
    <row r="9970" spans="1:32">
      <c r="A9970">
        <v>37027</v>
      </c>
      <c r="B9970">
        <v>36127</v>
      </c>
      <c r="C9970" t="s">
        <v>1139</v>
      </c>
      <c r="D9970" t="s">
        <v>2587</v>
      </c>
      <c r="E9970" t="s">
        <v>34</v>
      </c>
      <c r="F9970" t="s">
        <v>47811</v>
      </c>
      <c r="G9970" t="s">
        <v>47812</v>
      </c>
      <c r="H9970" t="s">
        <v>77</v>
      </c>
      <c r="I9970" s="1">
        <v>17488</v>
      </c>
      <c r="J9970" t="s">
        <v>47813</v>
      </c>
      <c r="K9970" t="s">
        <v>47814</v>
      </c>
      <c r="L9970">
        <v>51155</v>
      </c>
      <c r="M9970" t="s">
        <v>77</v>
      </c>
      <c r="N9970" s="1">
        <v>45246</v>
      </c>
      <c r="O9970" s="1">
        <v>45251</v>
      </c>
      <c r="P9970">
        <v>92</v>
      </c>
      <c r="Q9970">
        <v>4</v>
      </c>
      <c r="R9970" t="s">
        <v>63</v>
      </c>
      <c r="S9970">
        <v>1</v>
      </c>
      <c r="T9970">
        <v>1</v>
      </c>
      <c r="U9970">
        <v>5</v>
      </c>
      <c r="V9970">
        <v>345</v>
      </c>
      <c r="W9970" t="s">
        <v>41</v>
      </c>
      <c r="X9970" t="s">
        <v>47815</v>
      </c>
      <c r="Y9970" t="s">
        <v>81</v>
      </c>
      <c r="Z9970" s="1">
        <v>45241</v>
      </c>
      <c r="AA9970" s="2">
        <v>4.2361111111111106E-3</v>
      </c>
      <c r="AB9970" s="2">
        <v>0.6288541666666666</v>
      </c>
      <c r="AC9970" t="s">
        <v>45</v>
      </c>
      <c r="AD9970" t="s">
        <v>45</v>
      </c>
      <c r="AE9970" t="s">
        <v>44</v>
      </c>
      <c r="AF9970">
        <v>69</v>
      </c>
    </row>
    <row r="9971" spans="1:32">
      <c r="A9971">
        <v>37028</v>
      </c>
      <c r="B9971">
        <v>36128</v>
      </c>
      <c r="C9971" t="s">
        <v>1208</v>
      </c>
      <c r="D9971" t="s">
        <v>5331</v>
      </c>
      <c r="E9971" t="s">
        <v>48</v>
      </c>
      <c r="F9971" t="s">
        <v>47816</v>
      </c>
      <c r="G9971" t="s">
        <v>47817</v>
      </c>
      <c r="H9971" t="s">
        <v>309</v>
      </c>
      <c r="I9971" s="1">
        <v>38148</v>
      </c>
      <c r="J9971" t="s">
        <v>47818</v>
      </c>
      <c r="K9971" t="s">
        <v>20939</v>
      </c>
      <c r="L9971">
        <v>81029</v>
      </c>
      <c r="M9971" t="s">
        <v>309</v>
      </c>
      <c r="N9971" s="1">
        <v>45199</v>
      </c>
      <c r="O9971" s="1">
        <v>45203</v>
      </c>
      <c r="P9971">
        <v>15</v>
      </c>
      <c r="Q9971">
        <v>1</v>
      </c>
      <c r="R9971" t="s">
        <v>40</v>
      </c>
      <c r="S9971">
        <v>3</v>
      </c>
      <c r="T9971">
        <v>1</v>
      </c>
      <c r="U9971">
        <v>4</v>
      </c>
      <c r="V9971">
        <v>852</v>
      </c>
      <c r="W9971" t="s">
        <v>41</v>
      </c>
      <c r="X9971" t="s">
        <v>47819</v>
      </c>
      <c r="Y9971" t="s">
        <v>65</v>
      </c>
      <c r="Z9971" s="1">
        <v>45170</v>
      </c>
      <c r="AA9971" s="2">
        <v>0.93947916666666664</v>
      </c>
      <c r="AB9971" s="2">
        <v>2.1666666666666667E-2</v>
      </c>
      <c r="AC9971" t="s">
        <v>44</v>
      </c>
      <c r="AD9971" t="s">
        <v>44</v>
      </c>
      <c r="AE9971" t="s">
        <v>45</v>
      </c>
      <c r="AF9971">
        <v>213</v>
      </c>
    </row>
    <row r="9972" spans="1:32">
      <c r="A9972">
        <v>37029</v>
      </c>
      <c r="B9972">
        <v>36129</v>
      </c>
      <c r="C9972" t="s">
        <v>434</v>
      </c>
      <c r="D9972" t="s">
        <v>4005</v>
      </c>
      <c r="E9972" t="s">
        <v>48</v>
      </c>
      <c r="F9972" t="s">
        <v>47820</v>
      </c>
      <c r="G9972" t="s">
        <v>47821</v>
      </c>
      <c r="H9972" t="s">
        <v>530</v>
      </c>
      <c r="I9972" s="1">
        <v>36947</v>
      </c>
      <c r="J9972" t="s">
        <v>47822</v>
      </c>
      <c r="K9972" t="s">
        <v>3362</v>
      </c>
      <c r="L9972">
        <v>5055</v>
      </c>
      <c r="M9972" t="s">
        <v>530</v>
      </c>
      <c r="N9972" s="1">
        <v>45161</v>
      </c>
      <c r="O9972" s="1">
        <v>45166</v>
      </c>
      <c r="P9972">
        <v>67</v>
      </c>
      <c r="Q9972">
        <v>3</v>
      </c>
      <c r="R9972" t="s">
        <v>53</v>
      </c>
      <c r="S9972">
        <v>1</v>
      </c>
      <c r="T9972">
        <v>1</v>
      </c>
      <c r="U9972">
        <v>5</v>
      </c>
      <c r="V9972">
        <v>675</v>
      </c>
      <c r="W9972" t="s">
        <v>54</v>
      </c>
      <c r="X9972" t="s">
        <v>47823</v>
      </c>
      <c r="Y9972" t="s">
        <v>65</v>
      </c>
      <c r="Z9972" s="1">
        <v>45133</v>
      </c>
      <c r="AA9972" s="2">
        <v>0.94980324074074074</v>
      </c>
      <c r="AB9972" s="2">
        <v>6.4733796296296289E-2</v>
      </c>
      <c r="AC9972" t="s">
        <v>45</v>
      </c>
      <c r="AD9972" t="s">
        <v>44</v>
      </c>
      <c r="AE9972" t="s">
        <v>44</v>
      </c>
      <c r="AF9972">
        <v>135</v>
      </c>
    </row>
    <row r="9973" spans="1:32">
      <c r="A9973">
        <v>37030</v>
      </c>
      <c r="B9973">
        <v>36130</v>
      </c>
      <c r="C9973" t="s">
        <v>1347</v>
      </c>
      <c r="D9973" t="s">
        <v>12521</v>
      </c>
      <c r="E9973" t="s">
        <v>48</v>
      </c>
      <c r="F9973" t="s">
        <v>47824</v>
      </c>
      <c r="G9973" t="s">
        <v>47825</v>
      </c>
      <c r="H9973" t="s">
        <v>692</v>
      </c>
      <c r="I9973" s="1">
        <v>34459</v>
      </c>
      <c r="J9973" t="s">
        <v>47826</v>
      </c>
      <c r="K9973" t="s">
        <v>47827</v>
      </c>
      <c r="L9973">
        <v>40245</v>
      </c>
      <c r="M9973" t="s">
        <v>692</v>
      </c>
      <c r="N9973" s="1">
        <v>45161</v>
      </c>
      <c r="O9973" s="1">
        <v>45164</v>
      </c>
      <c r="P9973">
        <v>46</v>
      </c>
      <c r="Q9973">
        <v>2</v>
      </c>
      <c r="R9973" t="s">
        <v>53</v>
      </c>
      <c r="S9973">
        <v>2</v>
      </c>
      <c r="T9973">
        <v>2</v>
      </c>
      <c r="U9973">
        <v>3</v>
      </c>
      <c r="V9973">
        <v>378</v>
      </c>
      <c r="W9973" t="s">
        <v>54</v>
      </c>
      <c r="X9973" t="s">
        <v>47828</v>
      </c>
      <c r="Y9973" t="s">
        <v>43</v>
      </c>
      <c r="Z9973" s="1">
        <v>45130</v>
      </c>
      <c r="AA9973" s="2">
        <v>0.41202546296296294</v>
      </c>
      <c r="AB9973" s="2">
        <v>0.50619212962962956</v>
      </c>
      <c r="AC9973" t="s">
        <v>45</v>
      </c>
      <c r="AD9973" t="s">
        <v>44</v>
      </c>
      <c r="AE9973" t="s">
        <v>44</v>
      </c>
      <c r="AF9973">
        <v>126</v>
      </c>
    </row>
    <row r="9974" spans="1:32">
      <c r="A9974">
        <v>37031</v>
      </c>
      <c r="B9974">
        <v>36131</v>
      </c>
      <c r="C9974" t="s">
        <v>20745</v>
      </c>
      <c r="D9974" t="s">
        <v>8220</v>
      </c>
      <c r="E9974" t="s">
        <v>34</v>
      </c>
      <c r="F9974" t="s">
        <v>47829</v>
      </c>
      <c r="G9974" t="s">
        <v>47830</v>
      </c>
      <c r="H9974" t="s">
        <v>109</v>
      </c>
      <c r="I9974" s="1">
        <v>25858</v>
      </c>
      <c r="J9974" t="s">
        <v>47831</v>
      </c>
      <c r="K9974" t="s">
        <v>47832</v>
      </c>
      <c r="L9974">
        <v>47930</v>
      </c>
      <c r="M9974" t="s">
        <v>109</v>
      </c>
      <c r="N9974" s="1">
        <v>44977</v>
      </c>
      <c r="O9974" s="1">
        <v>44980</v>
      </c>
      <c r="P9974">
        <v>5</v>
      </c>
      <c r="Q9974">
        <v>1</v>
      </c>
      <c r="R9974" t="s">
        <v>63</v>
      </c>
      <c r="S9974">
        <v>2</v>
      </c>
      <c r="T9974">
        <v>0</v>
      </c>
      <c r="U9974">
        <v>3</v>
      </c>
      <c r="V9974">
        <v>255</v>
      </c>
      <c r="W9974" t="s">
        <v>41</v>
      </c>
      <c r="X9974" t="s">
        <v>47833</v>
      </c>
      <c r="Y9974" t="s">
        <v>6</v>
      </c>
      <c r="Z9974" s="1">
        <v>44952</v>
      </c>
      <c r="AA9974" s="2">
        <v>0.69532407407407415</v>
      </c>
      <c r="AB9974" s="2">
        <v>0.29325231481481479</v>
      </c>
      <c r="AC9974" t="s">
        <v>45</v>
      </c>
      <c r="AD9974" t="s">
        <v>45</v>
      </c>
      <c r="AE9974" t="s">
        <v>44</v>
      </c>
      <c r="AF9974">
        <v>85</v>
      </c>
    </row>
    <row r="9975" spans="1:32">
      <c r="A9975">
        <v>37036</v>
      </c>
      <c r="B9975">
        <v>36136</v>
      </c>
      <c r="C9975" t="s">
        <v>4655</v>
      </c>
      <c r="D9975" t="s">
        <v>3066</v>
      </c>
      <c r="E9975" t="s">
        <v>34</v>
      </c>
      <c r="F9975" t="s">
        <v>47834</v>
      </c>
      <c r="G9975" t="s">
        <v>47835</v>
      </c>
      <c r="H9975" t="s">
        <v>164</v>
      </c>
      <c r="I9975" s="1">
        <v>32645</v>
      </c>
      <c r="J9975" t="s">
        <v>47836</v>
      </c>
      <c r="K9975" t="s">
        <v>47837</v>
      </c>
      <c r="L9975">
        <v>5757</v>
      </c>
      <c r="M9975" t="s">
        <v>164</v>
      </c>
      <c r="N9975" s="1">
        <v>45109</v>
      </c>
      <c r="O9975" s="1">
        <v>45110</v>
      </c>
      <c r="P9975">
        <v>5</v>
      </c>
      <c r="Q9975">
        <v>1</v>
      </c>
      <c r="R9975" t="s">
        <v>63</v>
      </c>
      <c r="S9975">
        <v>4</v>
      </c>
      <c r="T9975">
        <v>2</v>
      </c>
      <c r="U9975">
        <v>1</v>
      </c>
      <c r="V9975">
        <v>70</v>
      </c>
      <c r="W9975" t="s">
        <v>41</v>
      </c>
      <c r="X9975" t="s">
        <v>47838</v>
      </c>
      <c r="Y9975" t="s">
        <v>43</v>
      </c>
      <c r="Z9975" s="1">
        <v>45075</v>
      </c>
      <c r="AA9975" s="2">
        <v>0.24671296296296297</v>
      </c>
      <c r="AB9975" s="2">
        <v>0.27674768518518517</v>
      </c>
      <c r="AC9975" t="s">
        <v>45</v>
      </c>
      <c r="AD9975" t="s">
        <v>45</v>
      </c>
      <c r="AE9975" t="s">
        <v>44</v>
      </c>
      <c r="AF9975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hotel_management_data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dimitris.angelides@outlook.com</dc:creator>
  <cp:lastModifiedBy>dimitris.angelides@outlook.com</cp:lastModifiedBy>
  <dcterms:created xsi:type="dcterms:W3CDTF">2024-02-01T18:49:15Z</dcterms:created>
  <dcterms:modified xsi:type="dcterms:W3CDTF">2024-02-01T18:49:16Z</dcterms:modified>
</cp:coreProperties>
</file>